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390" windowWidth="28830" windowHeight="6435" activeTab="1"/>
  </bookViews>
  <sheets>
    <sheet name="Kvote" sheetId="2" r:id="rId1"/>
    <sheet name="Organi opštine" sheetId="1" r:id="rId2"/>
    <sheet name="Kulturni centar" sheetId="3" r:id="rId3"/>
    <sheet name="Biblioteka" sheetId="4" r:id="rId4"/>
    <sheet name="Vrtić" sheetId="5" r:id="rId5"/>
    <sheet name="Turistička organizacija" sheetId="6" r:id="rId6"/>
    <sheet name="Sportski centar" sheetId="7" r:id="rId7"/>
    <sheet name="OSA" sheetId="8" r:id="rId8"/>
    <sheet name="Mesne zajednice" sheetId="10" r:id="rId9"/>
    <sheet name="ZBIRNO" sheetId="9" r:id="rId10"/>
    <sheet name="Za Štampu" sheetId="11" r:id="rId11"/>
  </sheets>
  <definedNames>
    <definedName name="_xlnm.Print_Area" localSheetId="3">Biblioteka!$G$1:$BW$730</definedName>
    <definedName name="_xlnm.Print_Area" localSheetId="2">'Kulturni centar'!$F$4:$BY$730</definedName>
    <definedName name="_xlnm.Print_Area" localSheetId="8">'Mesne zajednice'!$A$1:$BW$730</definedName>
    <definedName name="_xlnm.Print_Area" localSheetId="1">'Organi opštine'!$A$4:$BW$730</definedName>
    <definedName name="_xlnm.Print_Area" localSheetId="7">OSA!$A$1:$BW$745</definedName>
    <definedName name="_xlnm.Print_Area" localSheetId="6">'Sportski centar'!$A$1:$BW$735</definedName>
    <definedName name="_xlnm.Print_Area" localSheetId="5">'Turistička organizacija'!$A$1:$BW$730</definedName>
    <definedName name="_xlnm.Print_Area" localSheetId="4">Vrtić!$A$1:$BW$35</definedName>
    <definedName name="_xlnm.Print_Titles" localSheetId="3">Biblioteka!$4:$7</definedName>
    <definedName name="_xlnm.Print_Titles" localSheetId="2">'Kulturni centar'!$4:$7</definedName>
    <definedName name="_xlnm.Print_Titles" localSheetId="1">'Organi opštine'!$4:$7</definedName>
    <definedName name="_xlnm.Print_Titles" localSheetId="4">Vrtić!$4:$6</definedName>
  </definedNames>
  <calcPr calcId="145621"/>
</workbook>
</file>

<file path=xl/calcChain.xml><?xml version="1.0" encoding="utf-8"?>
<calcChain xmlns="http://schemas.openxmlformats.org/spreadsheetml/2006/main">
  <c r="D16" i="2" l="1"/>
  <c r="D5" i="2"/>
  <c r="D6" i="2"/>
  <c r="D7" i="2"/>
  <c r="D8" i="2"/>
  <c r="D9" i="2"/>
  <c r="D10" i="2"/>
  <c r="D11" i="2"/>
  <c r="D12" i="2"/>
  <c r="D13" i="2"/>
  <c r="D14" i="2"/>
  <c r="D15" i="2"/>
  <c r="D4" i="2"/>
  <c r="BD23" i="4" l="1"/>
  <c r="BV22" i="4"/>
  <c r="BP22" i="4"/>
  <c r="BD22" i="4"/>
  <c r="CB22" i="4"/>
  <c r="BZ22" i="4"/>
  <c r="CI729" i="4"/>
  <c r="CJ729" i="4" s="1"/>
  <c r="CI728" i="4"/>
  <c r="CJ728" i="4" s="1"/>
  <c r="CI727" i="4"/>
  <c r="CJ727" i="4" s="1"/>
  <c r="CI726" i="4"/>
  <c r="CJ726" i="4" s="1"/>
  <c r="CI725" i="4"/>
  <c r="CJ725" i="4" s="1"/>
  <c r="CI724" i="4"/>
  <c r="CJ724" i="4" s="1"/>
  <c r="CI723" i="4"/>
  <c r="CJ723" i="4" s="1"/>
  <c r="CJ722" i="4"/>
  <c r="CI722" i="4"/>
  <c r="CI721" i="4"/>
  <c r="CJ721" i="4" s="1"/>
  <c r="CI720" i="4"/>
  <c r="CJ720" i="4" s="1"/>
  <c r="CI719" i="4"/>
  <c r="CJ719" i="4" s="1"/>
  <c r="CI718" i="4"/>
  <c r="CJ718" i="4" s="1"/>
  <c r="CI717" i="4"/>
  <c r="CJ717" i="4" s="1"/>
  <c r="CI716" i="4"/>
  <c r="CJ716" i="4" s="1"/>
  <c r="CI715" i="4"/>
  <c r="CJ715" i="4" s="1"/>
  <c r="CI714" i="4"/>
  <c r="CJ714" i="4" s="1"/>
  <c r="CI713" i="4"/>
  <c r="CJ713" i="4" s="1"/>
  <c r="CI712" i="4"/>
  <c r="CJ712" i="4" s="1"/>
  <c r="CI711" i="4"/>
  <c r="CJ711" i="4" s="1"/>
  <c r="CI710" i="4"/>
  <c r="CJ710" i="4" s="1"/>
  <c r="CI709" i="4"/>
  <c r="CJ709" i="4" s="1"/>
  <c r="CI708" i="4"/>
  <c r="CJ708" i="4" s="1"/>
  <c r="CI707" i="4"/>
  <c r="CJ707" i="4" s="1"/>
  <c r="CJ706" i="4"/>
  <c r="CI706" i="4"/>
  <c r="CI705" i="4"/>
  <c r="CJ705" i="4" s="1"/>
  <c r="CI704" i="4"/>
  <c r="CJ704" i="4" s="1"/>
  <c r="CI703" i="4"/>
  <c r="CJ703" i="4" s="1"/>
  <c r="CI702" i="4"/>
  <c r="CJ702" i="4" s="1"/>
  <c r="CI701" i="4"/>
  <c r="CJ701" i="4" s="1"/>
  <c r="CI700" i="4"/>
  <c r="CJ700" i="4" s="1"/>
  <c r="CI699" i="4"/>
  <c r="CJ699" i="4" s="1"/>
  <c r="CI698" i="4"/>
  <c r="CJ698" i="4" s="1"/>
  <c r="CI697" i="4"/>
  <c r="CJ697" i="4" s="1"/>
  <c r="CI696" i="4"/>
  <c r="CJ696" i="4" s="1"/>
  <c r="CI695" i="4"/>
  <c r="CJ695" i="4" s="1"/>
  <c r="CI694" i="4"/>
  <c r="CJ694" i="4" s="1"/>
  <c r="CI693" i="4"/>
  <c r="CJ693" i="4" s="1"/>
  <c r="CI692" i="4"/>
  <c r="CJ692" i="4" s="1"/>
  <c r="CI691" i="4"/>
  <c r="CJ691" i="4" s="1"/>
  <c r="CJ690" i="4"/>
  <c r="CI690" i="4"/>
  <c r="CI689" i="4"/>
  <c r="CJ689" i="4" s="1"/>
  <c r="CI688" i="4"/>
  <c r="CJ688" i="4" s="1"/>
  <c r="CI687" i="4"/>
  <c r="CJ687" i="4" s="1"/>
  <c r="CI686" i="4"/>
  <c r="CJ686" i="4" s="1"/>
  <c r="CI685" i="4"/>
  <c r="CJ685" i="4" s="1"/>
  <c r="CI684" i="4"/>
  <c r="CJ684" i="4" s="1"/>
  <c r="CI683" i="4"/>
  <c r="CJ683" i="4" s="1"/>
  <c r="CI682" i="4"/>
  <c r="CJ682" i="4" s="1"/>
  <c r="CI681" i="4"/>
  <c r="CJ681" i="4" s="1"/>
  <c r="CI680" i="4"/>
  <c r="CJ680" i="4" s="1"/>
  <c r="CI679" i="4"/>
  <c r="CJ679" i="4" s="1"/>
  <c r="CI678" i="4"/>
  <c r="CJ678" i="4" s="1"/>
  <c r="CI677" i="4"/>
  <c r="CJ677" i="4" s="1"/>
  <c r="CI676" i="4"/>
  <c r="CJ676" i="4" s="1"/>
  <c r="CI675" i="4"/>
  <c r="CJ675" i="4" s="1"/>
  <c r="CJ674" i="4"/>
  <c r="CI674" i="4"/>
  <c r="CI673" i="4"/>
  <c r="CJ673" i="4" s="1"/>
  <c r="CI672" i="4"/>
  <c r="CJ672" i="4" s="1"/>
  <c r="CI671" i="4"/>
  <c r="CJ671" i="4" s="1"/>
  <c r="CI670" i="4"/>
  <c r="CJ670" i="4" s="1"/>
  <c r="CI669" i="4"/>
  <c r="CJ669" i="4" s="1"/>
  <c r="CI668" i="4"/>
  <c r="CJ668" i="4" s="1"/>
  <c r="CI667" i="4"/>
  <c r="CJ667" i="4" s="1"/>
  <c r="CI666" i="4"/>
  <c r="CJ666" i="4" s="1"/>
  <c r="CI665" i="4"/>
  <c r="CJ665" i="4" s="1"/>
  <c r="CI664" i="4"/>
  <c r="CJ664" i="4" s="1"/>
  <c r="CI663" i="4"/>
  <c r="CJ663" i="4" s="1"/>
  <c r="CI662" i="4"/>
  <c r="CJ662" i="4" s="1"/>
  <c r="CI661" i="4"/>
  <c r="CJ661" i="4" s="1"/>
  <c r="CI660" i="4"/>
  <c r="CJ660" i="4" s="1"/>
  <c r="CI659" i="4"/>
  <c r="CJ659" i="4" s="1"/>
  <c r="CJ658" i="4"/>
  <c r="CI658" i="4"/>
  <c r="CI657" i="4"/>
  <c r="CJ657" i="4" s="1"/>
  <c r="CI656" i="4"/>
  <c r="CJ656" i="4" s="1"/>
  <c r="CI655" i="4"/>
  <c r="CJ655" i="4" s="1"/>
  <c r="CI654" i="4"/>
  <c r="CJ654" i="4" s="1"/>
  <c r="CI653" i="4"/>
  <c r="CJ653" i="4" s="1"/>
  <c r="CI652" i="4"/>
  <c r="CJ652" i="4" s="1"/>
  <c r="CI651" i="4"/>
  <c r="CJ651" i="4" s="1"/>
  <c r="CI650" i="4"/>
  <c r="CJ650" i="4" s="1"/>
  <c r="CI649" i="4"/>
  <c r="CJ649" i="4" s="1"/>
  <c r="CI648" i="4"/>
  <c r="CJ648" i="4" s="1"/>
  <c r="CI647" i="4"/>
  <c r="CJ647" i="4" s="1"/>
  <c r="CI646" i="4"/>
  <c r="CJ646" i="4" s="1"/>
  <c r="CI645" i="4"/>
  <c r="CJ645" i="4" s="1"/>
  <c r="CI644" i="4"/>
  <c r="CJ644" i="4" s="1"/>
  <c r="CI643" i="4"/>
  <c r="CJ643" i="4" s="1"/>
  <c r="CJ642" i="4"/>
  <c r="CI642" i="4"/>
  <c r="CI641" i="4"/>
  <c r="CJ641" i="4" s="1"/>
  <c r="CI640" i="4"/>
  <c r="CJ640" i="4" s="1"/>
  <c r="CI639" i="4"/>
  <c r="CJ639" i="4" s="1"/>
  <c r="CI638" i="4"/>
  <c r="CJ638" i="4" s="1"/>
  <c r="CI637" i="4"/>
  <c r="CJ637" i="4" s="1"/>
  <c r="CI636" i="4"/>
  <c r="CJ636" i="4" s="1"/>
  <c r="CI635" i="4"/>
  <c r="CJ635" i="4" s="1"/>
  <c r="CI634" i="4"/>
  <c r="CJ634" i="4" s="1"/>
  <c r="CI633" i="4"/>
  <c r="CJ633" i="4" s="1"/>
  <c r="CI632" i="4"/>
  <c r="CJ632" i="4" s="1"/>
  <c r="CI631" i="4"/>
  <c r="CJ631" i="4" s="1"/>
  <c r="CI630" i="4"/>
  <c r="CJ630" i="4" s="1"/>
  <c r="CI629" i="4"/>
  <c r="CJ629" i="4" s="1"/>
  <c r="CI628" i="4"/>
  <c r="CJ628" i="4" s="1"/>
  <c r="CI627" i="4"/>
  <c r="CJ627" i="4" s="1"/>
  <c r="CJ626" i="4"/>
  <c r="CI626" i="4"/>
  <c r="CI625" i="4"/>
  <c r="CJ625" i="4" s="1"/>
  <c r="CI624" i="4"/>
  <c r="CJ624" i="4" s="1"/>
  <c r="CI623" i="4"/>
  <c r="CJ623" i="4" s="1"/>
  <c r="CI622" i="4"/>
  <c r="CJ622" i="4" s="1"/>
  <c r="CI621" i="4"/>
  <c r="CJ621" i="4" s="1"/>
  <c r="CI620" i="4"/>
  <c r="CJ620" i="4" s="1"/>
  <c r="CI619" i="4"/>
  <c r="CJ619" i="4" s="1"/>
  <c r="CI618" i="4"/>
  <c r="CJ618" i="4" s="1"/>
  <c r="CI617" i="4"/>
  <c r="CJ617" i="4" s="1"/>
  <c r="CI616" i="4"/>
  <c r="CJ616" i="4" s="1"/>
  <c r="CI615" i="4"/>
  <c r="CJ615" i="4" s="1"/>
  <c r="CI614" i="4"/>
  <c r="CJ614" i="4" s="1"/>
  <c r="CI613" i="4"/>
  <c r="CJ613" i="4" s="1"/>
  <c r="CI612" i="4"/>
  <c r="CJ612" i="4" s="1"/>
  <c r="CI611" i="4"/>
  <c r="CJ611" i="4" s="1"/>
  <c r="CJ610" i="4"/>
  <c r="CI610" i="4"/>
  <c r="CI609" i="4"/>
  <c r="CJ609" i="4" s="1"/>
  <c r="CI608" i="4"/>
  <c r="CJ608" i="4" s="1"/>
  <c r="CI607" i="4"/>
  <c r="CJ607" i="4" s="1"/>
  <c r="CI606" i="4"/>
  <c r="CJ606" i="4" s="1"/>
  <c r="CI605" i="4"/>
  <c r="CJ605" i="4" s="1"/>
  <c r="CI604" i="4"/>
  <c r="CJ604" i="4" s="1"/>
  <c r="CI603" i="4"/>
  <c r="CJ603" i="4" s="1"/>
  <c r="CI602" i="4"/>
  <c r="CJ602" i="4" s="1"/>
  <c r="CI601" i="4"/>
  <c r="CJ601" i="4" s="1"/>
  <c r="CI600" i="4"/>
  <c r="CJ600" i="4" s="1"/>
  <c r="CI599" i="4"/>
  <c r="CJ599" i="4" s="1"/>
  <c r="CI598" i="4"/>
  <c r="CJ598" i="4" s="1"/>
  <c r="CI597" i="4"/>
  <c r="CJ597" i="4" s="1"/>
  <c r="CI596" i="4"/>
  <c r="CJ596" i="4" s="1"/>
  <c r="CI595" i="4"/>
  <c r="CJ595" i="4" s="1"/>
  <c r="CJ594" i="4"/>
  <c r="CI594" i="4"/>
  <c r="CI593" i="4"/>
  <c r="CJ593" i="4" s="1"/>
  <c r="CI592" i="4"/>
  <c r="CJ592" i="4" s="1"/>
  <c r="CI591" i="4"/>
  <c r="CJ591" i="4" s="1"/>
  <c r="CI590" i="4"/>
  <c r="CJ590" i="4" s="1"/>
  <c r="CI589" i="4"/>
  <c r="CJ589" i="4" s="1"/>
  <c r="CI588" i="4"/>
  <c r="CJ588" i="4" s="1"/>
  <c r="CI587" i="4"/>
  <c r="CJ587" i="4" s="1"/>
  <c r="CI586" i="4"/>
  <c r="CJ586" i="4" s="1"/>
  <c r="CI585" i="4"/>
  <c r="CJ585" i="4" s="1"/>
  <c r="CI584" i="4"/>
  <c r="CJ584" i="4" s="1"/>
  <c r="CI583" i="4"/>
  <c r="CJ583" i="4" s="1"/>
  <c r="CI582" i="4"/>
  <c r="CJ582" i="4" s="1"/>
  <c r="CI581" i="4"/>
  <c r="CJ581" i="4" s="1"/>
  <c r="CI580" i="4"/>
  <c r="CJ580" i="4" s="1"/>
  <c r="CI579" i="4"/>
  <c r="CJ579" i="4" s="1"/>
  <c r="CJ578" i="4"/>
  <c r="CI578" i="4"/>
  <c r="CI577" i="4"/>
  <c r="CJ577" i="4" s="1"/>
  <c r="CI576" i="4"/>
  <c r="CJ576" i="4" s="1"/>
  <c r="CI575" i="4"/>
  <c r="CJ575" i="4" s="1"/>
  <c r="CI574" i="4"/>
  <c r="CJ574" i="4" s="1"/>
  <c r="CI573" i="4"/>
  <c r="CJ573" i="4" s="1"/>
  <c r="CI572" i="4"/>
  <c r="CJ572" i="4" s="1"/>
  <c r="CI571" i="4"/>
  <c r="CJ571" i="4" s="1"/>
  <c r="CI570" i="4"/>
  <c r="CJ570" i="4" s="1"/>
  <c r="CI569" i="4"/>
  <c r="CJ569" i="4" s="1"/>
  <c r="CI568" i="4"/>
  <c r="CJ568" i="4" s="1"/>
  <c r="CI567" i="4"/>
  <c r="CJ567" i="4" s="1"/>
  <c r="CI566" i="4"/>
  <c r="CJ566" i="4" s="1"/>
  <c r="CI565" i="4"/>
  <c r="CJ565" i="4" s="1"/>
  <c r="CI564" i="4"/>
  <c r="CJ564" i="4" s="1"/>
  <c r="CI563" i="4"/>
  <c r="CJ563" i="4" s="1"/>
  <c r="CJ562" i="4"/>
  <c r="CI562" i="4"/>
  <c r="CI561" i="4"/>
  <c r="CJ561" i="4" s="1"/>
  <c r="CI560" i="4"/>
  <c r="CJ560" i="4" s="1"/>
  <c r="CI559" i="4"/>
  <c r="CJ559" i="4" s="1"/>
  <c r="CI558" i="4"/>
  <c r="CJ558" i="4" s="1"/>
  <c r="CI557" i="4"/>
  <c r="CJ557" i="4" s="1"/>
  <c r="CI556" i="4"/>
  <c r="CJ556" i="4" s="1"/>
  <c r="CI555" i="4"/>
  <c r="CJ555" i="4" s="1"/>
  <c r="CI554" i="4"/>
  <c r="CJ554" i="4" s="1"/>
  <c r="CI553" i="4"/>
  <c r="CJ553" i="4" s="1"/>
  <c r="CI552" i="4"/>
  <c r="CJ552" i="4" s="1"/>
  <c r="CI551" i="4"/>
  <c r="CJ551" i="4" s="1"/>
  <c r="CI550" i="4"/>
  <c r="CJ550" i="4" s="1"/>
  <c r="CI549" i="4"/>
  <c r="CJ549" i="4" s="1"/>
  <c r="CI548" i="4"/>
  <c r="CJ548" i="4" s="1"/>
  <c r="CI547" i="4"/>
  <c r="CJ547" i="4" s="1"/>
  <c r="CI546" i="4"/>
  <c r="CJ546" i="4" s="1"/>
  <c r="CI545" i="4"/>
  <c r="CJ545" i="4" s="1"/>
  <c r="CI544" i="4"/>
  <c r="CJ544" i="4" s="1"/>
  <c r="CI543" i="4"/>
  <c r="CJ543" i="4" s="1"/>
  <c r="CI542" i="4"/>
  <c r="CJ542" i="4" s="1"/>
  <c r="CI541" i="4"/>
  <c r="CJ541" i="4" s="1"/>
  <c r="CI540" i="4"/>
  <c r="CJ540" i="4" s="1"/>
  <c r="CI539" i="4"/>
  <c r="CJ539" i="4" s="1"/>
  <c r="CI538" i="4"/>
  <c r="CJ538" i="4" s="1"/>
  <c r="CI537" i="4"/>
  <c r="CJ537" i="4" s="1"/>
  <c r="CI536" i="4"/>
  <c r="CJ536" i="4" s="1"/>
  <c r="CI535" i="4"/>
  <c r="CJ535" i="4" s="1"/>
  <c r="CI534" i="4"/>
  <c r="CJ534" i="4" s="1"/>
  <c r="CI533" i="4"/>
  <c r="CJ533" i="4" s="1"/>
  <c r="CI532" i="4"/>
  <c r="CJ532" i="4" s="1"/>
  <c r="CI531" i="4"/>
  <c r="CJ531" i="4" s="1"/>
  <c r="CI530" i="4"/>
  <c r="CJ530" i="4" s="1"/>
  <c r="CI529" i="4"/>
  <c r="CJ529" i="4" s="1"/>
  <c r="CI528" i="4"/>
  <c r="CJ528" i="4" s="1"/>
  <c r="CI527" i="4"/>
  <c r="CJ527" i="4" s="1"/>
  <c r="CI526" i="4"/>
  <c r="CJ526" i="4" s="1"/>
  <c r="CI525" i="4"/>
  <c r="CJ525" i="4" s="1"/>
  <c r="CI524" i="4"/>
  <c r="CJ524" i="4" s="1"/>
  <c r="CI523" i="4"/>
  <c r="CJ523" i="4" s="1"/>
  <c r="CI522" i="4"/>
  <c r="CJ522" i="4" s="1"/>
  <c r="CI521" i="4"/>
  <c r="CJ521" i="4" s="1"/>
  <c r="CI520" i="4"/>
  <c r="CJ520" i="4" s="1"/>
  <c r="CI519" i="4"/>
  <c r="CJ519" i="4" s="1"/>
  <c r="CI518" i="4"/>
  <c r="CJ518" i="4" s="1"/>
  <c r="CI517" i="4"/>
  <c r="CJ517" i="4" s="1"/>
  <c r="CI516" i="4"/>
  <c r="CJ516" i="4" s="1"/>
  <c r="CI515" i="4"/>
  <c r="CJ515" i="4" s="1"/>
  <c r="CI514" i="4"/>
  <c r="CJ514" i="4" s="1"/>
  <c r="CI513" i="4"/>
  <c r="CJ513" i="4" s="1"/>
  <c r="CI512" i="4"/>
  <c r="CJ512" i="4" s="1"/>
  <c r="CI511" i="4"/>
  <c r="CJ511" i="4" s="1"/>
  <c r="CI510" i="4"/>
  <c r="CJ510" i="4" s="1"/>
  <c r="CI509" i="4"/>
  <c r="CJ509" i="4" s="1"/>
  <c r="CI508" i="4"/>
  <c r="CJ508" i="4" s="1"/>
  <c r="CI507" i="4"/>
  <c r="CJ507" i="4" s="1"/>
  <c r="CI506" i="4"/>
  <c r="CJ506" i="4" s="1"/>
  <c r="CI505" i="4"/>
  <c r="CJ505" i="4" s="1"/>
  <c r="CI504" i="4"/>
  <c r="CJ504" i="4" s="1"/>
  <c r="CI503" i="4"/>
  <c r="CJ503" i="4" s="1"/>
  <c r="CI502" i="4"/>
  <c r="CJ502" i="4" s="1"/>
  <c r="CI501" i="4"/>
  <c r="CJ501" i="4" s="1"/>
  <c r="CI500" i="4"/>
  <c r="CJ500" i="4" s="1"/>
  <c r="CI499" i="4"/>
  <c r="CJ499" i="4" s="1"/>
  <c r="CI498" i="4"/>
  <c r="CJ498" i="4" s="1"/>
  <c r="CI497" i="4"/>
  <c r="CJ497" i="4" s="1"/>
  <c r="CI496" i="4"/>
  <c r="CJ496" i="4" s="1"/>
  <c r="CI495" i="4"/>
  <c r="CJ495" i="4" s="1"/>
  <c r="CI494" i="4"/>
  <c r="CJ494" i="4" s="1"/>
  <c r="CI493" i="4"/>
  <c r="CJ493" i="4" s="1"/>
  <c r="CI492" i="4"/>
  <c r="CJ492" i="4" s="1"/>
  <c r="CI491" i="4"/>
  <c r="CJ491" i="4" s="1"/>
  <c r="CI490" i="4"/>
  <c r="CJ490" i="4" s="1"/>
  <c r="CI489" i="4"/>
  <c r="CJ489" i="4" s="1"/>
  <c r="CI488" i="4"/>
  <c r="CJ488" i="4" s="1"/>
  <c r="CI487" i="4"/>
  <c r="CJ487" i="4" s="1"/>
  <c r="CI486" i="4"/>
  <c r="CJ486" i="4" s="1"/>
  <c r="CI485" i="4"/>
  <c r="CJ485" i="4" s="1"/>
  <c r="CI484" i="4"/>
  <c r="CJ484" i="4" s="1"/>
  <c r="CI483" i="4"/>
  <c r="CJ483" i="4" s="1"/>
  <c r="CI482" i="4"/>
  <c r="CJ482" i="4" s="1"/>
  <c r="CI481" i="4"/>
  <c r="CJ481" i="4" s="1"/>
  <c r="CI480" i="4"/>
  <c r="CJ480" i="4" s="1"/>
  <c r="CI479" i="4"/>
  <c r="CJ479" i="4" s="1"/>
  <c r="CI478" i="4"/>
  <c r="CJ478" i="4" s="1"/>
  <c r="CI477" i="4"/>
  <c r="CJ477" i="4" s="1"/>
  <c r="CI476" i="4"/>
  <c r="CJ476" i="4" s="1"/>
  <c r="CI475" i="4"/>
  <c r="CJ475" i="4" s="1"/>
  <c r="CI474" i="4"/>
  <c r="CJ474" i="4" s="1"/>
  <c r="CI473" i="4"/>
  <c r="CJ473" i="4" s="1"/>
  <c r="CI472" i="4"/>
  <c r="CJ472" i="4" s="1"/>
  <c r="CI471" i="4"/>
  <c r="CJ471" i="4" s="1"/>
  <c r="CI470" i="4"/>
  <c r="CJ470" i="4" s="1"/>
  <c r="CI469" i="4"/>
  <c r="CJ469" i="4" s="1"/>
  <c r="CI468" i="4"/>
  <c r="CJ468" i="4" s="1"/>
  <c r="CI467" i="4"/>
  <c r="CJ467" i="4" s="1"/>
  <c r="CI466" i="4"/>
  <c r="CJ466" i="4" s="1"/>
  <c r="CI465" i="4"/>
  <c r="CJ465" i="4" s="1"/>
  <c r="CI464" i="4"/>
  <c r="CJ464" i="4" s="1"/>
  <c r="CI463" i="4"/>
  <c r="CJ463" i="4" s="1"/>
  <c r="CI462" i="4"/>
  <c r="CJ462" i="4" s="1"/>
  <c r="CI461" i="4"/>
  <c r="CJ461" i="4" s="1"/>
  <c r="CI460" i="4"/>
  <c r="CJ460" i="4" s="1"/>
  <c r="CI459" i="4"/>
  <c r="CJ459" i="4" s="1"/>
  <c r="CI458" i="4"/>
  <c r="CJ458" i="4" s="1"/>
  <c r="CI457" i="4"/>
  <c r="CJ457" i="4" s="1"/>
  <c r="CI456" i="4"/>
  <c r="CJ456" i="4" s="1"/>
  <c r="CI455" i="4"/>
  <c r="CJ455" i="4" s="1"/>
  <c r="CI454" i="4"/>
  <c r="CJ454" i="4" s="1"/>
  <c r="CI453" i="4"/>
  <c r="CJ453" i="4" s="1"/>
  <c r="CI452" i="4"/>
  <c r="CJ452" i="4" s="1"/>
  <c r="CI451" i="4"/>
  <c r="CJ451" i="4" s="1"/>
  <c r="CI450" i="4"/>
  <c r="CJ450" i="4" s="1"/>
  <c r="CI449" i="4"/>
  <c r="CJ449" i="4" s="1"/>
  <c r="CI448" i="4"/>
  <c r="CJ448" i="4" s="1"/>
  <c r="CI447" i="4"/>
  <c r="CJ447" i="4" s="1"/>
  <c r="CI446" i="4"/>
  <c r="CJ446" i="4" s="1"/>
  <c r="CI445" i="4"/>
  <c r="CJ445" i="4" s="1"/>
  <c r="CI444" i="4"/>
  <c r="CJ444" i="4" s="1"/>
  <c r="CI443" i="4"/>
  <c r="CJ443" i="4" s="1"/>
  <c r="CI442" i="4"/>
  <c r="CJ442" i="4" s="1"/>
  <c r="CI441" i="4"/>
  <c r="CJ441" i="4" s="1"/>
  <c r="CI440" i="4"/>
  <c r="CJ440" i="4" s="1"/>
  <c r="CI439" i="4"/>
  <c r="CJ439" i="4" s="1"/>
  <c r="CI438" i="4"/>
  <c r="CJ438" i="4" s="1"/>
  <c r="CI437" i="4"/>
  <c r="CJ437" i="4" s="1"/>
  <c r="CI436" i="4"/>
  <c r="CJ436" i="4" s="1"/>
  <c r="CI435" i="4"/>
  <c r="CJ435" i="4" s="1"/>
  <c r="CI434" i="4"/>
  <c r="CJ434" i="4" s="1"/>
  <c r="CI433" i="4"/>
  <c r="CJ433" i="4" s="1"/>
  <c r="CI432" i="4"/>
  <c r="CJ432" i="4" s="1"/>
  <c r="CI431" i="4"/>
  <c r="CJ431" i="4" s="1"/>
  <c r="CI430" i="4"/>
  <c r="CJ430" i="4" s="1"/>
  <c r="CI429" i="4"/>
  <c r="CJ429" i="4" s="1"/>
  <c r="CI428" i="4"/>
  <c r="CJ428" i="4" s="1"/>
  <c r="CI427" i="4"/>
  <c r="CJ427" i="4" s="1"/>
  <c r="CJ426" i="4"/>
  <c r="CI426" i="4"/>
  <c r="CI425" i="4"/>
  <c r="CJ425" i="4" s="1"/>
  <c r="CI424" i="4"/>
  <c r="CJ424" i="4" s="1"/>
  <c r="CI423" i="4"/>
  <c r="CJ423" i="4" s="1"/>
  <c r="CI422" i="4"/>
  <c r="CJ422" i="4" s="1"/>
  <c r="CI421" i="4"/>
  <c r="CJ421" i="4" s="1"/>
  <c r="CI420" i="4"/>
  <c r="CJ420" i="4" s="1"/>
  <c r="CI419" i="4"/>
  <c r="CJ419" i="4" s="1"/>
  <c r="CJ418" i="4"/>
  <c r="CI418" i="4"/>
  <c r="CI417" i="4"/>
  <c r="CJ417" i="4" s="1"/>
  <c r="CI416" i="4"/>
  <c r="CJ416" i="4" s="1"/>
  <c r="CI415" i="4"/>
  <c r="CJ415" i="4" s="1"/>
  <c r="CI414" i="4"/>
  <c r="CJ414" i="4" s="1"/>
  <c r="CI413" i="4"/>
  <c r="CJ413" i="4" s="1"/>
  <c r="CI412" i="4"/>
  <c r="CJ412" i="4" s="1"/>
  <c r="CI411" i="4"/>
  <c r="CJ411" i="4" s="1"/>
  <c r="CJ410" i="4"/>
  <c r="CI410" i="4"/>
  <c r="CI409" i="4"/>
  <c r="CJ409" i="4" s="1"/>
  <c r="CI408" i="4"/>
  <c r="CJ408" i="4" s="1"/>
  <c r="CI407" i="4"/>
  <c r="CJ407" i="4" s="1"/>
  <c r="CI406" i="4"/>
  <c r="CJ406" i="4" s="1"/>
  <c r="CI405" i="4"/>
  <c r="CJ405" i="4" s="1"/>
  <c r="CI404" i="4"/>
  <c r="CJ404" i="4" s="1"/>
  <c r="CI403" i="4"/>
  <c r="CJ403" i="4" s="1"/>
  <c r="CJ402" i="4"/>
  <c r="CI402" i="4"/>
  <c r="CI401" i="4"/>
  <c r="CJ401" i="4" s="1"/>
  <c r="CI400" i="4"/>
  <c r="CJ400" i="4" s="1"/>
  <c r="CI399" i="4"/>
  <c r="CJ399" i="4" s="1"/>
  <c r="CI398" i="4"/>
  <c r="CJ398" i="4" s="1"/>
  <c r="CI397" i="4"/>
  <c r="CJ397" i="4" s="1"/>
  <c r="CI396" i="4"/>
  <c r="CJ396" i="4" s="1"/>
  <c r="CI395" i="4"/>
  <c r="CJ395" i="4" s="1"/>
  <c r="CJ394" i="4"/>
  <c r="CI394" i="4"/>
  <c r="CI393" i="4"/>
  <c r="CJ393" i="4" s="1"/>
  <c r="CI392" i="4"/>
  <c r="CJ392" i="4" s="1"/>
  <c r="CI391" i="4"/>
  <c r="CJ391" i="4" s="1"/>
  <c r="CI390" i="4"/>
  <c r="CJ390" i="4" s="1"/>
  <c r="CI389" i="4"/>
  <c r="CJ389" i="4" s="1"/>
  <c r="CI388" i="4"/>
  <c r="CJ388" i="4" s="1"/>
  <c r="CI387" i="4"/>
  <c r="CJ387" i="4" s="1"/>
  <c r="CJ386" i="4"/>
  <c r="CI386" i="4"/>
  <c r="CI385" i="4"/>
  <c r="CJ385" i="4" s="1"/>
  <c r="CI384" i="4"/>
  <c r="CJ384" i="4" s="1"/>
  <c r="CI383" i="4"/>
  <c r="CJ383" i="4" s="1"/>
  <c r="CI382" i="4"/>
  <c r="CJ382" i="4" s="1"/>
  <c r="CI381" i="4"/>
  <c r="CJ381" i="4" s="1"/>
  <c r="CI380" i="4"/>
  <c r="CJ380" i="4" s="1"/>
  <c r="CI379" i="4"/>
  <c r="CJ379" i="4" s="1"/>
  <c r="CJ378" i="4"/>
  <c r="CI378" i="4"/>
  <c r="CI377" i="4"/>
  <c r="CJ377" i="4" s="1"/>
  <c r="CI376" i="4"/>
  <c r="CJ376" i="4" s="1"/>
  <c r="CI375" i="4"/>
  <c r="CJ375" i="4" s="1"/>
  <c r="CI374" i="4"/>
  <c r="CJ374" i="4" s="1"/>
  <c r="CI373" i="4"/>
  <c r="CJ373" i="4" s="1"/>
  <c r="CI372" i="4"/>
  <c r="CJ372" i="4" s="1"/>
  <c r="CI371" i="4"/>
  <c r="CJ371" i="4" s="1"/>
  <c r="CJ370" i="4"/>
  <c r="CI370" i="4"/>
  <c r="CI369" i="4"/>
  <c r="CJ369" i="4" s="1"/>
  <c r="CI368" i="4"/>
  <c r="CJ368" i="4" s="1"/>
  <c r="CI367" i="4"/>
  <c r="CJ367" i="4" s="1"/>
  <c r="CI366" i="4"/>
  <c r="CJ366" i="4" s="1"/>
  <c r="CI365" i="4"/>
  <c r="CJ365" i="4" s="1"/>
  <c r="CI364" i="4"/>
  <c r="CJ364" i="4" s="1"/>
  <c r="CI363" i="4"/>
  <c r="CJ363" i="4" s="1"/>
  <c r="CJ362" i="4"/>
  <c r="CI362" i="4"/>
  <c r="CI361" i="4"/>
  <c r="CJ361" i="4" s="1"/>
  <c r="CI360" i="4"/>
  <c r="CJ360" i="4" s="1"/>
  <c r="CI359" i="4"/>
  <c r="CJ359" i="4" s="1"/>
  <c r="CI358" i="4"/>
  <c r="CJ358" i="4" s="1"/>
  <c r="CI357" i="4"/>
  <c r="CJ357" i="4" s="1"/>
  <c r="CI356" i="4"/>
  <c r="CJ356" i="4" s="1"/>
  <c r="CI355" i="4"/>
  <c r="CJ355" i="4" s="1"/>
  <c r="CJ354" i="4"/>
  <c r="CI354" i="4"/>
  <c r="CI353" i="4"/>
  <c r="CJ353" i="4" s="1"/>
  <c r="CI352" i="4"/>
  <c r="CJ352" i="4" s="1"/>
  <c r="CI351" i="4"/>
  <c r="CJ351" i="4" s="1"/>
  <c r="CI350" i="4"/>
  <c r="CJ350" i="4" s="1"/>
  <c r="CI349" i="4"/>
  <c r="CJ349" i="4" s="1"/>
  <c r="CI348" i="4"/>
  <c r="CJ348" i="4" s="1"/>
  <c r="CI347" i="4"/>
  <c r="CJ347" i="4" s="1"/>
  <c r="CJ346" i="4"/>
  <c r="CI346" i="4"/>
  <c r="CI345" i="4"/>
  <c r="CJ345" i="4" s="1"/>
  <c r="CI344" i="4"/>
  <c r="CJ344" i="4" s="1"/>
  <c r="CI343" i="4"/>
  <c r="CJ343" i="4" s="1"/>
  <c r="CI342" i="4"/>
  <c r="CJ342" i="4" s="1"/>
  <c r="CI341" i="4"/>
  <c r="CJ341" i="4" s="1"/>
  <c r="CI340" i="4"/>
  <c r="CJ340" i="4" s="1"/>
  <c r="CI339" i="4"/>
  <c r="CJ339" i="4" s="1"/>
  <c r="CJ338" i="4"/>
  <c r="CI338" i="4"/>
  <c r="CI337" i="4"/>
  <c r="CJ337" i="4" s="1"/>
  <c r="CI336" i="4"/>
  <c r="CJ336" i="4" s="1"/>
  <c r="CI335" i="4"/>
  <c r="CJ335" i="4" s="1"/>
  <c r="CI334" i="4"/>
  <c r="CJ334" i="4" s="1"/>
  <c r="CI333" i="4"/>
  <c r="CJ333" i="4" s="1"/>
  <c r="CI332" i="4"/>
  <c r="CJ332" i="4" s="1"/>
  <c r="CI331" i="4"/>
  <c r="CJ331" i="4" s="1"/>
  <c r="CJ330" i="4"/>
  <c r="CI330" i="4"/>
  <c r="CI329" i="4"/>
  <c r="CJ329" i="4" s="1"/>
  <c r="CI328" i="4"/>
  <c r="CJ328" i="4" s="1"/>
  <c r="CI327" i="4"/>
  <c r="CJ327" i="4" s="1"/>
  <c r="CI326" i="4"/>
  <c r="CJ326" i="4" s="1"/>
  <c r="CI325" i="4"/>
  <c r="CJ325" i="4" s="1"/>
  <c r="CI324" i="4"/>
  <c r="CJ324" i="4" s="1"/>
  <c r="CI323" i="4"/>
  <c r="CJ323" i="4" s="1"/>
  <c r="CJ322" i="4"/>
  <c r="CI322" i="4"/>
  <c r="CI321" i="4"/>
  <c r="CJ321" i="4" s="1"/>
  <c r="CI320" i="4"/>
  <c r="CJ320" i="4" s="1"/>
  <c r="CI319" i="4"/>
  <c r="CJ319" i="4" s="1"/>
  <c r="CI318" i="4"/>
  <c r="CJ318" i="4" s="1"/>
  <c r="CI317" i="4"/>
  <c r="CJ317" i="4" s="1"/>
  <c r="CI316" i="4"/>
  <c r="CJ316" i="4" s="1"/>
  <c r="CI315" i="4"/>
  <c r="CJ315" i="4" s="1"/>
  <c r="CJ314" i="4"/>
  <c r="CI314" i="4"/>
  <c r="CI313" i="4"/>
  <c r="CJ313" i="4" s="1"/>
  <c r="CI312" i="4"/>
  <c r="CJ312" i="4" s="1"/>
  <c r="CI311" i="4"/>
  <c r="CJ311" i="4" s="1"/>
  <c r="CI310" i="4"/>
  <c r="CJ310" i="4" s="1"/>
  <c r="CI309" i="4"/>
  <c r="CJ309" i="4" s="1"/>
  <c r="CI308" i="4"/>
  <c r="CJ308" i="4" s="1"/>
  <c r="CI307" i="4"/>
  <c r="CJ307" i="4" s="1"/>
  <c r="CJ306" i="4"/>
  <c r="CI306" i="4"/>
  <c r="CI305" i="4"/>
  <c r="CJ305" i="4" s="1"/>
  <c r="CI304" i="4"/>
  <c r="CJ304" i="4" s="1"/>
  <c r="CI303" i="4"/>
  <c r="CJ303" i="4" s="1"/>
  <c r="CI302" i="4"/>
  <c r="CJ302" i="4" s="1"/>
  <c r="CI301" i="4"/>
  <c r="CJ301" i="4" s="1"/>
  <c r="CI300" i="4"/>
  <c r="CJ300" i="4" s="1"/>
  <c r="CI299" i="4"/>
  <c r="CJ299" i="4" s="1"/>
  <c r="CJ298" i="4"/>
  <c r="CI298" i="4"/>
  <c r="CI297" i="4"/>
  <c r="CJ297" i="4" s="1"/>
  <c r="CI296" i="4"/>
  <c r="CJ296" i="4" s="1"/>
  <c r="CI295" i="4"/>
  <c r="CJ295" i="4" s="1"/>
  <c r="CI294" i="4"/>
  <c r="CJ294" i="4" s="1"/>
  <c r="CI293" i="4"/>
  <c r="CJ293" i="4" s="1"/>
  <c r="CI292" i="4"/>
  <c r="CJ292" i="4" s="1"/>
  <c r="CI291" i="4"/>
  <c r="CJ291" i="4" s="1"/>
  <c r="CJ290" i="4"/>
  <c r="CI290" i="4"/>
  <c r="CI289" i="4"/>
  <c r="CJ289" i="4" s="1"/>
  <c r="CI288" i="4"/>
  <c r="CJ288" i="4" s="1"/>
  <c r="CI287" i="4"/>
  <c r="CJ287" i="4" s="1"/>
  <c r="CI286" i="4"/>
  <c r="CJ286" i="4" s="1"/>
  <c r="CI285" i="4"/>
  <c r="CJ285" i="4" s="1"/>
  <c r="CI284" i="4"/>
  <c r="CJ284" i="4" s="1"/>
  <c r="CI283" i="4"/>
  <c r="CJ283" i="4" s="1"/>
  <c r="CJ282" i="4"/>
  <c r="CI282" i="4"/>
  <c r="CI281" i="4"/>
  <c r="CJ281" i="4" s="1"/>
  <c r="CI280" i="4"/>
  <c r="CJ280" i="4" s="1"/>
  <c r="CI279" i="4"/>
  <c r="CJ279" i="4" s="1"/>
  <c r="CI278" i="4"/>
  <c r="CJ278" i="4" s="1"/>
  <c r="CI277" i="4"/>
  <c r="CJ277" i="4" s="1"/>
  <c r="CI276" i="4"/>
  <c r="CJ276" i="4" s="1"/>
  <c r="CI275" i="4"/>
  <c r="CJ275" i="4" s="1"/>
  <c r="CJ274" i="4"/>
  <c r="CI274" i="4"/>
  <c r="CI273" i="4"/>
  <c r="CJ273" i="4" s="1"/>
  <c r="CI272" i="4"/>
  <c r="CJ272" i="4" s="1"/>
  <c r="CI271" i="4"/>
  <c r="CJ271" i="4" s="1"/>
  <c r="CI270" i="4"/>
  <c r="CJ270" i="4" s="1"/>
  <c r="CI269" i="4"/>
  <c r="CJ269" i="4" s="1"/>
  <c r="CI268" i="4"/>
  <c r="CJ268" i="4" s="1"/>
  <c r="CI267" i="4"/>
  <c r="CJ267" i="4" s="1"/>
  <c r="CJ266" i="4"/>
  <c r="CI266" i="4"/>
  <c r="CI265" i="4"/>
  <c r="CJ265" i="4" s="1"/>
  <c r="CI264" i="4"/>
  <c r="CJ264" i="4" s="1"/>
  <c r="CI263" i="4"/>
  <c r="CJ263" i="4" s="1"/>
  <c r="CI262" i="4"/>
  <c r="CJ262" i="4" s="1"/>
  <c r="CI261" i="4"/>
  <c r="CJ261" i="4" s="1"/>
  <c r="CI260" i="4"/>
  <c r="CJ260" i="4" s="1"/>
  <c r="CI259" i="4"/>
  <c r="CJ259" i="4" s="1"/>
  <c r="CJ258" i="4"/>
  <c r="CI258" i="4"/>
  <c r="CI257" i="4"/>
  <c r="CJ257" i="4" s="1"/>
  <c r="CI256" i="4"/>
  <c r="CJ256" i="4" s="1"/>
  <c r="CI255" i="4"/>
  <c r="CJ255" i="4" s="1"/>
  <c r="CI254" i="4"/>
  <c r="CJ254" i="4" s="1"/>
  <c r="CI253" i="4"/>
  <c r="CJ253" i="4" s="1"/>
  <c r="CI252" i="4"/>
  <c r="CJ252" i="4" s="1"/>
  <c r="CI251" i="4"/>
  <c r="CJ251" i="4" s="1"/>
  <c r="CJ250" i="4"/>
  <c r="CI250" i="4"/>
  <c r="CI249" i="4"/>
  <c r="CJ249" i="4" s="1"/>
  <c r="CI248" i="4"/>
  <c r="CJ248" i="4" s="1"/>
  <c r="CI247" i="4"/>
  <c r="CJ247" i="4" s="1"/>
  <c r="CI246" i="4"/>
  <c r="CJ246" i="4" s="1"/>
  <c r="CI245" i="4"/>
  <c r="CJ245" i="4" s="1"/>
  <c r="CI244" i="4"/>
  <c r="CJ244" i="4" s="1"/>
  <c r="CI243" i="4"/>
  <c r="CJ243" i="4" s="1"/>
  <c r="CI242" i="4"/>
  <c r="CJ242" i="4" s="1"/>
  <c r="CI241" i="4"/>
  <c r="CJ241" i="4" s="1"/>
  <c r="CI240" i="4"/>
  <c r="CJ240" i="4" s="1"/>
  <c r="CI239" i="4"/>
  <c r="CJ239" i="4" s="1"/>
  <c r="CI238" i="4"/>
  <c r="CJ238" i="4" s="1"/>
  <c r="CI237" i="4"/>
  <c r="CJ237" i="4" s="1"/>
  <c r="CI236" i="4"/>
  <c r="CJ236" i="4" s="1"/>
  <c r="CI235" i="4"/>
  <c r="CJ235" i="4" s="1"/>
  <c r="CJ234" i="4"/>
  <c r="CI234" i="4"/>
  <c r="CI233" i="4"/>
  <c r="CJ233" i="4" s="1"/>
  <c r="CI232" i="4"/>
  <c r="CJ232" i="4" s="1"/>
  <c r="CI231" i="4"/>
  <c r="CJ231" i="4" s="1"/>
  <c r="CI230" i="4"/>
  <c r="CJ230" i="4" s="1"/>
  <c r="CI229" i="4"/>
  <c r="CJ229" i="4" s="1"/>
  <c r="CI228" i="4"/>
  <c r="CJ228" i="4" s="1"/>
  <c r="CI227" i="4"/>
  <c r="CJ227" i="4" s="1"/>
  <c r="CI226" i="4"/>
  <c r="CJ226" i="4" s="1"/>
  <c r="CI225" i="4"/>
  <c r="CJ225" i="4" s="1"/>
  <c r="CI224" i="4"/>
  <c r="CJ224" i="4" s="1"/>
  <c r="CI223" i="4"/>
  <c r="CJ223" i="4" s="1"/>
  <c r="CI222" i="4"/>
  <c r="CJ222" i="4" s="1"/>
  <c r="CI221" i="4"/>
  <c r="CJ221" i="4" s="1"/>
  <c r="CI220" i="4"/>
  <c r="CJ220" i="4" s="1"/>
  <c r="CI219" i="4"/>
  <c r="CJ219" i="4" s="1"/>
  <c r="CJ218" i="4"/>
  <c r="CI218" i="4"/>
  <c r="CI217" i="4"/>
  <c r="CJ217" i="4" s="1"/>
  <c r="CI216" i="4"/>
  <c r="CJ216" i="4" s="1"/>
  <c r="CI215" i="4"/>
  <c r="CJ215" i="4" s="1"/>
  <c r="CI214" i="4"/>
  <c r="CJ214" i="4" s="1"/>
  <c r="CI213" i="4"/>
  <c r="CJ213" i="4" s="1"/>
  <c r="CI212" i="4"/>
  <c r="CJ212" i="4" s="1"/>
  <c r="CI211" i="4"/>
  <c r="CJ211" i="4" s="1"/>
  <c r="CI210" i="4"/>
  <c r="CJ210" i="4" s="1"/>
  <c r="CI209" i="4"/>
  <c r="CJ209" i="4" s="1"/>
  <c r="CI208" i="4"/>
  <c r="CJ208" i="4" s="1"/>
  <c r="CI207" i="4"/>
  <c r="CJ207" i="4" s="1"/>
  <c r="CI206" i="4"/>
  <c r="CJ206" i="4" s="1"/>
  <c r="CI205" i="4"/>
  <c r="CJ205" i="4" s="1"/>
  <c r="CI204" i="4"/>
  <c r="CJ204" i="4" s="1"/>
  <c r="CI203" i="4"/>
  <c r="CJ203" i="4" s="1"/>
  <c r="CJ202" i="4"/>
  <c r="CI202" i="4"/>
  <c r="CI201" i="4"/>
  <c r="CJ201" i="4" s="1"/>
  <c r="CI200" i="4"/>
  <c r="CJ200" i="4" s="1"/>
  <c r="CI199" i="4"/>
  <c r="CJ199" i="4" s="1"/>
  <c r="CI198" i="4"/>
  <c r="CJ198" i="4" s="1"/>
  <c r="CI197" i="4"/>
  <c r="CJ197" i="4" s="1"/>
  <c r="CI196" i="4"/>
  <c r="CJ196" i="4" s="1"/>
  <c r="CI195" i="4"/>
  <c r="CJ195" i="4" s="1"/>
  <c r="CI194" i="4"/>
  <c r="CJ194" i="4" s="1"/>
  <c r="CI193" i="4"/>
  <c r="CJ193" i="4" s="1"/>
  <c r="CI192" i="4"/>
  <c r="CJ192" i="4" s="1"/>
  <c r="CI191" i="4"/>
  <c r="CJ191" i="4" s="1"/>
  <c r="CI190" i="4"/>
  <c r="CJ190" i="4" s="1"/>
  <c r="CI189" i="4"/>
  <c r="CJ189" i="4" s="1"/>
  <c r="CI188" i="4"/>
  <c r="CJ188" i="4" s="1"/>
  <c r="CI187" i="4"/>
  <c r="CJ187" i="4" s="1"/>
  <c r="CJ186" i="4"/>
  <c r="CI186" i="4"/>
  <c r="CI185" i="4"/>
  <c r="CJ185" i="4" s="1"/>
  <c r="CI184" i="4"/>
  <c r="CJ184" i="4" s="1"/>
  <c r="CI183" i="4"/>
  <c r="CJ183" i="4" s="1"/>
  <c r="CI182" i="4"/>
  <c r="CJ182" i="4" s="1"/>
  <c r="CI181" i="4"/>
  <c r="CJ181" i="4" s="1"/>
  <c r="CI180" i="4"/>
  <c r="CJ180" i="4" s="1"/>
  <c r="CI179" i="4"/>
  <c r="CJ179" i="4" s="1"/>
  <c r="CI178" i="4"/>
  <c r="CJ178" i="4" s="1"/>
  <c r="CI177" i="4"/>
  <c r="CJ177" i="4" s="1"/>
  <c r="CI176" i="4"/>
  <c r="CJ176" i="4" s="1"/>
  <c r="CI175" i="4"/>
  <c r="CJ175" i="4" s="1"/>
  <c r="CI174" i="4"/>
  <c r="CJ174" i="4" s="1"/>
  <c r="CI173" i="4"/>
  <c r="CJ173" i="4" s="1"/>
  <c r="CI172" i="4"/>
  <c r="CJ172" i="4" s="1"/>
  <c r="CI171" i="4"/>
  <c r="CJ171" i="4" s="1"/>
  <c r="CJ170" i="4"/>
  <c r="CI170" i="4"/>
  <c r="CI169" i="4"/>
  <c r="CJ169" i="4" s="1"/>
  <c r="CI168" i="4"/>
  <c r="CJ168" i="4" s="1"/>
  <c r="CI167" i="4"/>
  <c r="CJ167" i="4" s="1"/>
  <c r="CI166" i="4"/>
  <c r="CJ166" i="4" s="1"/>
  <c r="CI165" i="4"/>
  <c r="CJ165" i="4" s="1"/>
  <c r="CI164" i="4"/>
  <c r="CJ164" i="4" s="1"/>
  <c r="CI163" i="4"/>
  <c r="CJ163" i="4" s="1"/>
  <c r="CI162" i="4"/>
  <c r="CJ162" i="4" s="1"/>
  <c r="CI161" i="4"/>
  <c r="CJ161" i="4" s="1"/>
  <c r="CI160" i="4"/>
  <c r="CJ160" i="4" s="1"/>
  <c r="CI159" i="4"/>
  <c r="CJ159" i="4" s="1"/>
  <c r="CI158" i="4"/>
  <c r="CJ158" i="4" s="1"/>
  <c r="CI157" i="4"/>
  <c r="CJ157" i="4" s="1"/>
  <c r="CI156" i="4"/>
  <c r="CJ156" i="4" s="1"/>
  <c r="CI155" i="4"/>
  <c r="CJ155" i="4" s="1"/>
  <c r="CJ154" i="4"/>
  <c r="CI154" i="4"/>
  <c r="CI153" i="4"/>
  <c r="CJ153" i="4" s="1"/>
  <c r="CI152" i="4"/>
  <c r="CJ152" i="4" s="1"/>
  <c r="CI151" i="4"/>
  <c r="CJ151" i="4" s="1"/>
  <c r="CI150" i="4"/>
  <c r="CJ150" i="4" s="1"/>
  <c r="CI149" i="4"/>
  <c r="CJ149" i="4" s="1"/>
  <c r="CI148" i="4"/>
  <c r="CJ148" i="4" s="1"/>
  <c r="CI147" i="4"/>
  <c r="CJ147" i="4" s="1"/>
  <c r="CI146" i="4"/>
  <c r="CJ146" i="4" s="1"/>
  <c r="CI145" i="4"/>
  <c r="CJ145" i="4" s="1"/>
  <c r="CI144" i="4"/>
  <c r="CJ144" i="4" s="1"/>
  <c r="CI143" i="4"/>
  <c r="CJ143" i="4" s="1"/>
  <c r="CI142" i="4"/>
  <c r="CJ142" i="4" s="1"/>
  <c r="CI141" i="4"/>
  <c r="CJ141" i="4" s="1"/>
  <c r="CI140" i="4"/>
  <c r="CJ140" i="4" s="1"/>
  <c r="CI139" i="4"/>
  <c r="CJ139" i="4" s="1"/>
  <c r="CJ138" i="4"/>
  <c r="CI138" i="4"/>
  <c r="CI137" i="4"/>
  <c r="CJ137" i="4" s="1"/>
  <c r="CI136" i="4"/>
  <c r="CJ136" i="4" s="1"/>
  <c r="CI135" i="4"/>
  <c r="CJ135" i="4" s="1"/>
  <c r="CI134" i="4"/>
  <c r="CJ134" i="4" s="1"/>
  <c r="CI133" i="4"/>
  <c r="CJ133" i="4" s="1"/>
  <c r="CI132" i="4"/>
  <c r="CJ132" i="4" s="1"/>
  <c r="CI131" i="4"/>
  <c r="CJ131" i="4" s="1"/>
  <c r="CI130" i="4"/>
  <c r="CJ130" i="4" s="1"/>
  <c r="CI129" i="4"/>
  <c r="CJ129" i="4" s="1"/>
  <c r="CI128" i="4"/>
  <c r="CJ128" i="4" s="1"/>
  <c r="CI127" i="4"/>
  <c r="CJ127" i="4" s="1"/>
  <c r="CI126" i="4"/>
  <c r="CJ126" i="4" s="1"/>
  <c r="CI125" i="4"/>
  <c r="CJ125" i="4" s="1"/>
  <c r="CI124" i="4"/>
  <c r="CJ124" i="4" s="1"/>
  <c r="CI123" i="4"/>
  <c r="CJ123" i="4" s="1"/>
  <c r="CJ122" i="4"/>
  <c r="CI122" i="4"/>
  <c r="CI121" i="4"/>
  <c r="CJ121" i="4" s="1"/>
  <c r="CI120" i="4"/>
  <c r="CJ120" i="4" s="1"/>
  <c r="CI119" i="4"/>
  <c r="CJ119" i="4" s="1"/>
  <c r="CI118" i="4"/>
  <c r="CJ118" i="4" s="1"/>
  <c r="CI117" i="4"/>
  <c r="CJ117" i="4" s="1"/>
  <c r="CI116" i="4"/>
  <c r="CJ116" i="4" s="1"/>
  <c r="CI115" i="4"/>
  <c r="CJ115" i="4" s="1"/>
  <c r="CI114" i="4"/>
  <c r="CJ114" i="4" s="1"/>
  <c r="CI113" i="4"/>
  <c r="CJ113" i="4" s="1"/>
  <c r="CI112" i="4"/>
  <c r="CJ112" i="4" s="1"/>
  <c r="CI111" i="4"/>
  <c r="CJ111" i="4" s="1"/>
  <c r="CI110" i="4"/>
  <c r="CJ110" i="4" s="1"/>
  <c r="CI109" i="4"/>
  <c r="CJ109" i="4" s="1"/>
  <c r="CI108" i="4"/>
  <c r="CJ108" i="4" s="1"/>
  <c r="CI107" i="4"/>
  <c r="CJ107" i="4" s="1"/>
  <c r="CJ106" i="4"/>
  <c r="CI106" i="4"/>
  <c r="CI105" i="4"/>
  <c r="CJ105" i="4" s="1"/>
  <c r="CI104" i="4"/>
  <c r="CJ104" i="4" s="1"/>
  <c r="CI103" i="4"/>
  <c r="CJ103" i="4" s="1"/>
  <c r="CI102" i="4"/>
  <c r="CJ102" i="4" s="1"/>
  <c r="CI101" i="4"/>
  <c r="CJ101" i="4" s="1"/>
  <c r="CI100" i="4"/>
  <c r="CJ100" i="4" s="1"/>
  <c r="CI99" i="4"/>
  <c r="CJ99" i="4" s="1"/>
  <c r="CI98" i="4"/>
  <c r="CJ98" i="4" s="1"/>
  <c r="CI97" i="4"/>
  <c r="CJ97" i="4" s="1"/>
  <c r="CI96" i="4"/>
  <c r="CJ96" i="4" s="1"/>
  <c r="CI95" i="4"/>
  <c r="CJ95" i="4" s="1"/>
  <c r="CI94" i="4"/>
  <c r="CJ94" i="4" s="1"/>
  <c r="CI93" i="4"/>
  <c r="CJ93" i="4" s="1"/>
  <c r="CI92" i="4"/>
  <c r="CJ92" i="4" s="1"/>
  <c r="CI91" i="4"/>
  <c r="CJ91" i="4" s="1"/>
  <c r="CI90" i="4"/>
  <c r="CJ90" i="4" s="1"/>
  <c r="CI89" i="4"/>
  <c r="CJ89" i="4" s="1"/>
  <c r="CI88" i="4"/>
  <c r="CJ88" i="4" s="1"/>
  <c r="CI87" i="4"/>
  <c r="CJ87" i="4" s="1"/>
  <c r="CI86" i="4"/>
  <c r="CJ86" i="4" s="1"/>
  <c r="CI85" i="4"/>
  <c r="CJ85" i="4" s="1"/>
  <c r="CI84" i="4"/>
  <c r="CJ84" i="4" s="1"/>
  <c r="CI83" i="4"/>
  <c r="CJ83" i="4" s="1"/>
  <c r="CI82" i="4"/>
  <c r="CJ82" i="4" s="1"/>
  <c r="CI81" i="4"/>
  <c r="CJ81" i="4" s="1"/>
  <c r="CI80" i="4"/>
  <c r="CJ80" i="4" s="1"/>
  <c r="CI79" i="4"/>
  <c r="CJ79" i="4" s="1"/>
  <c r="CI78" i="4"/>
  <c r="CJ78" i="4" s="1"/>
  <c r="CI77" i="4"/>
  <c r="CJ77" i="4" s="1"/>
  <c r="CI76" i="4"/>
  <c r="CJ76" i="4" s="1"/>
  <c r="CI75" i="4"/>
  <c r="CJ75" i="4" s="1"/>
  <c r="CI74" i="4"/>
  <c r="CJ74" i="4" s="1"/>
  <c r="CI73" i="4"/>
  <c r="CJ73" i="4" s="1"/>
  <c r="CI72" i="4"/>
  <c r="CJ72" i="4" s="1"/>
  <c r="CI71" i="4"/>
  <c r="CJ71" i="4" s="1"/>
  <c r="CI70" i="4"/>
  <c r="CJ70" i="4" s="1"/>
  <c r="CI69" i="4"/>
  <c r="CJ69" i="4" s="1"/>
  <c r="CI68" i="4"/>
  <c r="CJ68" i="4" s="1"/>
  <c r="CI67" i="4"/>
  <c r="CJ67" i="4" s="1"/>
  <c r="CI66" i="4"/>
  <c r="CJ66" i="4" s="1"/>
  <c r="CI65" i="4"/>
  <c r="CJ65" i="4" s="1"/>
  <c r="CI64" i="4"/>
  <c r="CJ64" i="4" s="1"/>
  <c r="CI63" i="4"/>
  <c r="CJ63" i="4" s="1"/>
  <c r="CI62" i="4"/>
  <c r="CJ62" i="4" s="1"/>
  <c r="CI61" i="4"/>
  <c r="CJ61" i="4" s="1"/>
  <c r="CI60" i="4"/>
  <c r="CJ60" i="4" s="1"/>
  <c r="CI59" i="4"/>
  <c r="CJ59" i="4" s="1"/>
  <c r="CI58" i="4"/>
  <c r="CJ58" i="4" s="1"/>
  <c r="CI57" i="4"/>
  <c r="CJ57" i="4" s="1"/>
  <c r="CI56" i="4"/>
  <c r="CJ56" i="4" s="1"/>
  <c r="CI55" i="4"/>
  <c r="CJ55" i="4" s="1"/>
  <c r="CI54" i="4"/>
  <c r="CJ54" i="4" s="1"/>
  <c r="CI53" i="4"/>
  <c r="CJ53" i="4" s="1"/>
  <c r="CI52" i="4"/>
  <c r="CJ52" i="4" s="1"/>
  <c r="CI51" i="4"/>
  <c r="CJ51" i="4" s="1"/>
  <c r="CI50" i="4"/>
  <c r="CJ50" i="4" s="1"/>
  <c r="CI49" i="4"/>
  <c r="CJ49" i="4" s="1"/>
  <c r="CI48" i="4"/>
  <c r="CJ48" i="4" s="1"/>
  <c r="CI47" i="4"/>
  <c r="CJ47" i="4" s="1"/>
  <c r="CI46" i="4"/>
  <c r="CJ46" i="4" s="1"/>
  <c r="CI45" i="4"/>
  <c r="CJ45" i="4" s="1"/>
  <c r="CI44" i="4"/>
  <c r="CJ44" i="4" s="1"/>
  <c r="CI43" i="4"/>
  <c r="CJ43" i="4" s="1"/>
  <c r="CI42" i="4"/>
  <c r="CJ42" i="4" s="1"/>
  <c r="CI41" i="4"/>
  <c r="CJ41" i="4" s="1"/>
  <c r="CI40" i="4"/>
  <c r="CJ40" i="4" s="1"/>
  <c r="CI39" i="4"/>
  <c r="CJ39" i="4" s="1"/>
  <c r="CI38" i="4"/>
  <c r="CJ38" i="4" s="1"/>
  <c r="CI37" i="4"/>
  <c r="CJ37" i="4" s="1"/>
  <c r="CI36" i="4"/>
  <c r="CJ36" i="4" s="1"/>
  <c r="CI34" i="4"/>
  <c r="CJ34" i="4" s="1"/>
  <c r="CI33" i="4"/>
  <c r="CJ33" i="4" s="1"/>
  <c r="CI32" i="4"/>
  <c r="CJ32" i="4" s="1"/>
  <c r="CI31" i="4"/>
  <c r="CJ31" i="4" s="1"/>
  <c r="CI30" i="4"/>
  <c r="CJ30" i="4" s="1"/>
  <c r="CI29" i="4"/>
  <c r="CJ29" i="4" s="1"/>
  <c r="CI28" i="4"/>
  <c r="CJ28" i="4" s="1"/>
  <c r="CI27" i="4"/>
  <c r="CJ27" i="4" s="1"/>
  <c r="CI26" i="4"/>
  <c r="CJ26" i="4" s="1"/>
  <c r="CI25" i="4"/>
  <c r="CJ25" i="4" s="1"/>
  <c r="CI24" i="4"/>
  <c r="CJ24" i="4" s="1"/>
  <c r="CI23" i="4"/>
  <c r="CJ23" i="4" s="1"/>
  <c r="CI22" i="4"/>
  <c r="CJ22" i="4" s="1"/>
  <c r="CI21" i="4"/>
  <c r="CI20" i="4"/>
  <c r="CJ20" i="4" s="1"/>
  <c r="CI19" i="4"/>
  <c r="CJ19" i="4" s="1"/>
  <c r="CI18" i="4"/>
  <c r="CJ18" i="4" s="1"/>
  <c r="CI17" i="4"/>
  <c r="CJ17" i="4" s="1"/>
  <c r="CI16" i="4"/>
  <c r="CJ16" i="4" s="1"/>
  <c r="CI15" i="4"/>
  <c r="CJ15" i="4" s="1"/>
  <c r="AL21" i="4"/>
  <c r="AX21" i="4"/>
  <c r="BD21" i="4"/>
  <c r="BJ21" i="4"/>
  <c r="BP21" i="4"/>
  <c r="BV21" i="4"/>
  <c r="CI14" i="4"/>
  <c r="CI13" i="4"/>
  <c r="D17" i="9" l="1"/>
  <c r="D41" i="9"/>
  <c r="D42" i="9"/>
  <c r="D43" i="9"/>
  <c r="D44" i="9"/>
  <c r="D45" i="9"/>
  <c r="D46" i="9"/>
  <c r="D47" i="9"/>
  <c r="D48" i="9"/>
  <c r="D49" i="9"/>
  <c r="D50" i="9"/>
  <c r="D51" i="9"/>
  <c r="Q147" i="1"/>
  <c r="Q146" i="1"/>
  <c r="Q118" i="1"/>
  <c r="Q117" i="1"/>
  <c r="F51" i="9" l="1"/>
  <c r="D52" i="9" s="1"/>
  <c r="CD1" i="10" l="1"/>
  <c r="CD1" i="8"/>
  <c r="CD1" i="7"/>
  <c r="CD1" i="6"/>
  <c r="CD1" i="5"/>
  <c r="CD1" i="4"/>
  <c r="CD1" i="3"/>
  <c r="CD1" i="1"/>
  <c r="B5" i="2"/>
  <c r="J1" i="1" s="1"/>
  <c r="J69" i="1" s="1"/>
  <c r="BY17" i="9"/>
  <c r="BR17" i="9"/>
  <c r="BL17" i="9"/>
  <c r="BF17" i="9"/>
  <c r="AZ17" i="9"/>
  <c r="AT17" i="9"/>
  <c r="AN17" i="9"/>
  <c r="AH17" i="9"/>
  <c r="AB17" i="9"/>
  <c r="V17" i="9"/>
  <c r="P17" i="9"/>
  <c r="I720" i="1"/>
  <c r="I715" i="1"/>
  <c r="I706" i="1"/>
  <c r="I702" i="1"/>
  <c r="I695" i="1"/>
  <c r="CF693" i="1"/>
  <c r="CE693" i="1"/>
  <c r="CA693" i="1"/>
  <c r="BY693" i="1"/>
  <c r="BU693" i="1"/>
  <c r="BS693" i="1"/>
  <c r="BO693" i="1"/>
  <c r="BM693" i="1"/>
  <c r="BI693" i="1"/>
  <c r="BG693" i="1"/>
  <c r="BC693" i="1"/>
  <c r="BA693" i="1"/>
  <c r="AW693" i="1"/>
  <c r="AU693" i="1"/>
  <c r="AQ693" i="1"/>
  <c r="AO693" i="1"/>
  <c r="AK693" i="1"/>
  <c r="AI693" i="1"/>
  <c r="AE693" i="1"/>
  <c r="AC693" i="1"/>
  <c r="Y693" i="1"/>
  <c r="W693" i="1"/>
  <c r="S693" i="1"/>
  <c r="Q693" i="1"/>
  <c r="M693" i="1"/>
  <c r="K693" i="1"/>
  <c r="CG692" i="1"/>
  <c r="CB692" i="1"/>
  <c r="BV692" i="1"/>
  <c r="BP692" i="1"/>
  <c r="BJ692" i="1"/>
  <c r="BD692" i="1"/>
  <c r="AX692" i="1"/>
  <c r="AR692" i="1"/>
  <c r="AL692" i="1"/>
  <c r="AF692" i="1"/>
  <c r="Z692" i="1"/>
  <c r="T692" i="1"/>
  <c r="N692" i="1"/>
  <c r="CC691" i="1"/>
  <c r="CH691" i="1" s="1"/>
  <c r="CC690" i="1"/>
  <c r="CH690" i="1" s="1"/>
  <c r="CC689" i="1"/>
  <c r="CH689" i="1" s="1"/>
  <c r="CC688" i="1"/>
  <c r="CH688" i="1" s="1"/>
  <c r="CG687" i="1"/>
  <c r="CB687" i="1"/>
  <c r="BV687" i="1"/>
  <c r="BP687" i="1"/>
  <c r="BJ687" i="1"/>
  <c r="BD687" i="1"/>
  <c r="AX687" i="1"/>
  <c r="AR687" i="1"/>
  <c r="AL687" i="1"/>
  <c r="AF687" i="1"/>
  <c r="Z687" i="1"/>
  <c r="T687" i="1"/>
  <c r="N687" i="1"/>
  <c r="CC686" i="1"/>
  <c r="CH686" i="1" s="1"/>
  <c r="CC685" i="1"/>
  <c r="CH685" i="1" s="1"/>
  <c r="CC684" i="1"/>
  <c r="CH684" i="1" s="1"/>
  <c r="CC683" i="1"/>
  <c r="CH683" i="1" s="1"/>
  <c r="CG682" i="1"/>
  <c r="CB682" i="1"/>
  <c r="BV682" i="1"/>
  <c r="BP682" i="1"/>
  <c r="BJ682" i="1"/>
  <c r="BD682" i="1"/>
  <c r="AX682" i="1"/>
  <c r="AR682" i="1"/>
  <c r="AL682" i="1"/>
  <c r="AF682" i="1"/>
  <c r="Z682" i="1"/>
  <c r="T682" i="1"/>
  <c r="N682" i="1"/>
  <c r="I682" i="1"/>
  <c r="I699" i="1" s="1"/>
  <c r="CC681" i="1"/>
  <c r="CH681" i="1" s="1"/>
  <c r="CC680" i="1"/>
  <c r="CH680" i="1" s="1"/>
  <c r="CH679" i="1"/>
  <c r="CC679" i="1"/>
  <c r="CC678" i="1"/>
  <c r="CH678" i="1" s="1"/>
  <c r="CG677" i="1"/>
  <c r="CB677" i="1"/>
  <c r="BV677" i="1"/>
  <c r="BP677" i="1"/>
  <c r="BJ677" i="1"/>
  <c r="BD677" i="1"/>
  <c r="AX677" i="1"/>
  <c r="AR677" i="1"/>
  <c r="AL677" i="1"/>
  <c r="AF677" i="1"/>
  <c r="Z677" i="1"/>
  <c r="T677" i="1"/>
  <c r="N677" i="1"/>
  <c r="CH676" i="1"/>
  <c r="CC676" i="1"/>
  <c r="CC675" i="1"/>
  <c r="CH675" i="1" s="1"/>
  <c r="CC674" i="1"/>
  <c r="CH674" i="1" s="1"/>
  <c r="CC673" i="1"/>
  <c r="CH673" i="1" s="1"/>
  <c r="CG672" i="1"/>
  <c r="CB672" i="1"/>
  <c r="BV672" i="1"/>
  <c r="BP672" i="1"/>
  <c r="BJ672" i="1"/>
  <c r="BD672" i="1"/>
  <c r="AX672" i="1"/>
  <c r="AR672" i="1"/>
  <c r="AL672" i="1"/>
  <c r="AF672" i="1"/>
  <c r="Z672" i="1"/>
  <c r="T672" i="1"/>
  <c r="N672" i="1"/>
  <c r="CC671" i="1"/>
  <c r="CH671" i="1" s="1"/>
  <c r="CC670" i="1"/>
  <c r="CH670" i="1" s="1"/>
  <c r="CH669" i="1"/>
  <c r="CC669" i="1"/>
  <c r="CC668" i="1"/>
  <c r="CH668" i="1" s="1"/>
  <c r="CG667" i="1"/>
  <c r="CB667" i="1"/>
  <c r="BV667" i="1"/>
  <c r="BP667" i="1"/>
  <c r="BJ667" i="1"/>
  <c r="BD667" i="1"/>
  <c r="AX667" i="1"/>
  <c r="AR667" i="1"/>
  <c r="AL667" i="1"/>
  <c r="AF667" i="1"/>
  <c r="Z667" i="1"/>
  <c r="T667" i="1"/>
  <c r="N667" i="1"/>
  <c r="CH666" i="1"/>
  <c r="CC666" i="1"/>
  <c r="CC665" i="1"/>
  <c r="CH665" i="1" s="1"/>
  <c r="CC664" i="1"/>
  <c r="CH664" i="1" s="1"/>
  <c r="CC663" i="1"/>
  <c r="CH663" i="1" s="1"/>
  <c r="CH662" i="1"/>
  <c r="CC662" i="1"/>
  <c r="CG661" i="1"/>
  <c r="CG693" i="1" s="1"/>
  <c r="CB661" i="1"/>
  <c r="BV661" i="1"/>
  <c r="BP661" i="1"/>
  <c r="BJ661" i="1"/>
  <c r="BD661" i="1"/>
  <c r="AX661" i="1"/>
  <c r="AX693" i="1" s="1"/>
  <c r="AR661" i="1"/>
  <c r="AL661" i="1"/>
  <c r="AL693" i="1" s="1"/>
  <c r="AF661" i="1"/>
  <c r="Z661" i="1"/>
  <c r="Z693" i="1" s="1"/>
  <c r="T661" i="1"/>
  <c r="N661" i="1"/>
  <c r="N693" i="1" s="1"/>
  <c r="I661" i="1"/>
  <c r="I652" i="1"/>
  <c r="I649" i="1"/>
  <c r="CF647" i="1"/>
  <c r="CE647" i="1"/>
  <c r="CA647" i="1"/>
  <c r="BY647" i="1"/>
  <c r="BU647" i="1"/>
  <c r="BS647" i="1"/>
  <c r="BO647" i="1"/>
  <c r="BM647" i="1"/>
  <c r="BI647" i="1"/>
  <c r="BG647" i="1"/>
  <c r="BC647" i="1"/>
  <c r="BA647" i="1"/>
  <c r="AW647" i="1"/>
  <c r="AU647" i="1"/>
  <c r="AR647" i="1"/>
  <c r="AQ647" i="1"/>
  <c r="AO647" i="1"/>
  <c r="AK647" i="1"/>
  <c r="AI647" i="1"/>
  <c r="AE647" i="1"/>
  <c r="AC647" i="1"/>
  <c r="Y647" i="1"/>
  <c r="W647" i="1"/>
  <c r="S647" i="1"/>
  <c r="Q647" i="1"/>
  <c r="M647" i="1"/>
  <c r="K647" i="1"/>
  <c r="I647" i="1"/>
  <c r="CG646" i="1"/>
  <c r="CG647" i="1" s="1"/>
  <c r="CB646" i="1"/>
  <c r="CB647" i="1" s="1"/>
  <c r="BV646" i="1"/>
  <c r="BV647" i="1" s="1"/>
  <c r="BP646" i="1"/>
  <c r="BP647" i="1" s="1"/>
  <c r="BJ646" i="1"/>
  <c r="BJ647" i="1" s="1"/>
  <c r="BD646" i="1"/>
  <c r="BD647" i="1" s="1"/>
  <c r="AX646" i="1"/>
  <c r="AX647" i="1" s="1"/>
  <c r="AR646" i="1"/>
  <c r="AL646" i="1"/>
  <c r="AL647" i="1" s="1"/>
  <c r="AF646" i="1"/>
  <c r="AF647" i="1" s="1"/>
  <c r="Z646" i="1"/>
  <c r="Z647" i="1" s="1"/>
  <c r="T646" i="1"/>
  <c r="T647" i="1" s="1"/>
  <c r="N646" i="1"/>
  <c r="N647" i="1" s="1"/>
  <c r="CF630" i="1"/>
  <c r="CE630" i="1"/>
  <c r="CA630" i="1"/>
  <c r="BY630" i="1"/>
  <c r="BU630" i="1"/>
  <c r="BS630" i="1"/>
  <c r="BO630" i="1"/>
  <c r="BM630" i="1"/>
  <c r="BI630" i="1"/>
  <c r="BG630" i="1"/>
  <c r="BC630" i="1"/>
  <c r="BA630" i="1"/>
  <c r="AW630" i="1"/>
  <c r="AU630" i="1"/>
  <c r="AQ630" i="1"/>
  <c r="AO630" i="1"/>
  <c r="AK630" i="1"/>
  <c r="AI630" i="1"/>
  <c r="AE630" i="1"/>
  <c r="AC630" i="1"/>
  <c r="Y630" i="1"/>
  <c r="W630" i="1"/>
  <c r="S630" i="1"/>
  <c r="Q630" i="1"/>
  <c r="M630" i="1"/>
  <c r="K630" i="1"/>
  <c r="CG629" i="1"/>
  <c r="CG630" i="1" s="1"/>
  <c r="CB629" i="1"/>
  <c r="CB630" i="1" s="1"/>
  <c r="BV629" i="1"/>
  <c r="BV630" i="1" s="1"/>
  <c r="BP629" i="1"/>
  <c r="BP630" i="1" s="1"/>
  <c r="BJ629" i="1"/>
  <c r="BJ630" i="1" s="1"/>
  <c r="BD629" i="1"/>
  <c r="BD630" i="1" s="1"/>
  <c r="AX629" i="1"/>
  <c r="AX630" i="1" s="1"/>
  <c r="AR629" i="1"/>
  <c r="AR630" i="1" s="1"/>
  <c r="AL629" i="1"/>
  <c r="AL630" i="1" s="1"/>
  <c r="AF629" i="1"/>
  <c r="AF630" i="1" s="1"/>
  <c r="Z629" i="1"/>
  <c r="Z630" i="1" s="1"/>
  <c r="T629" i="1"/>
  <c r="T630" i="1" s="1"/>
  <c r="N629" i="1"/>
  <c r="N630" i="1" s="1"/>
  <c r="I629" i="1"/>
  <c r="I632" i="1" s="1"/>
  <c r="I637" i="1" s="1"/>
  <c r="CF617" i="1"/>
  <c r="CE617" i="1"/>
  <c r="CA617" i="1"/>
  <c r="BY617" i="1"/>
  <c r="BU617" i="1"/>
  <c r="BS617" i="1"/>
  <c r="BO617" i="1"/>
  <c r="BM617" i="1"/>
  <c r="BI617" i="1"/>
  <c r="BG617" i="1"/>
  <c r="BC617" i="1"/>
  <c r="BA617" i="1"/>
  <c r="AW617" i="1"/>
  <c r="AU617" i="1"/>
  <c r="AR617" i="1"/>
  <c r="AQ617" i="1"/>
  <c r="AO617" i="1"/>
  <c r="AK617" i="1"/>
  <c r="AI617" i="1"/>
  <c r="AE617" i="1"/>
  <c r="AC617" i="1"/>
  <c r="Y617" i="1"/>
  <c r="W617" i="1"/>
  <c r="S617" i="1"/>
  <c r="Q617" i="1"/>
  <c r="M617" i="1"/>
  <c r="K617" i="1"/>
  <c r="CG616" i="1"/>
  <c r="CG617" i="1" s="1"/>
  <c r="CB616" i="1"/>
  <c r="CB617" i="1" s="1"/>
  <c r="BV616" i="1"/>
  <c r="BV617" i="1" s="1"/>
  <c r="BP616" i="1"/>
  <c r="BP617" i="1" s="1"/>
  <c r="BJ616" i="1"/>
  <c r="BJ617" i="1" s="1"/>
  <c r="BD616" i="1"/>
  <c r="BD617" i="1" s="1"/>
  <c r="AX616" i="1"/>
  <c r="AX617" i="1" s="1"/>
  <c r="AR616" i="1"/>
  <c r="AL616" i="1"/>
  <c r="AL617" i="1" s="1"/>
  <c r="AF616" i="1"/>
  <c r="AF617" i="1" s="1"/>
  <c r="Z616" i="1"/>
  <c r="Z617" i="1" s="1"/>
  <c r="T616" i="1"/>
  <c r="T617" i="1" s="1"/>
  <c r="N616" i="1"/>
  <c r="N617" i="1" s="1"/>
  <c r="I616" i="1"/>
  <c r="I617" i="1" s="1"/>
  <c r="CF602" i="1"/>
  <c r="CE602" i="1"/>
  <c r="CA602" i="1"/>
  <c r="BY602" i="1"/>
  <c r="BU602" i="1"/>
  <c r="BS602" i="1"/>
  <c r="BO602" i="1"/>
  <c r="BM602" i="1"/>
  <c r="BI602" i="1"/>
  <c r="BG602" i="1"/>
  <c r="BC602" i="1"/>
  <c r="BA602" i="1"/>
  <c r="AW602" i="1"/>
  <c r="AU602" i="1"/>
  <c r="AQ602" i="1"/>
  <c r="AO602" i="1"/>
  <c r="AK602" i="1"/>
  <c r="AI602" i="1"/>
  <c r="AE602" i="1"/>
  <c r="AC602" i="1"/>
  <c r="Y602" i="1"/>
  <c r="W602" i="1"/>
  <c r="S602" i="1"/>
  <c r="Q602" i="1"/>
  <c r="M602" i="1"/>
  <c r="K602" i="1"/>
  <c r="CG601" i="1"/>
  <c r="CB601" i="1"/>
  <c r="BV601" i="1"/>
  <c r="BP601" i="1"/>
  <c r="BJ601" i="1"/>
  <c r="BD601" i="1"/>
  <c r="AX601" i="1"/>
  <c r="AR601" i="1"/>
  <c r="AL601" i="1"/>
  <c r="AF601" i="1"/>
  <c r="Z601" i="1"/>
  <c r="T601" i="1"/>
  <c r="N601" i="1"/>
  <c r="CG595" i="1"/>
  <c r="CG602" i="1" s="1"/>
  <c r="CB595" i="1"/>
  <c r="BV595" i="1"/>
  <c r="BV602" i="1" s="1"/>
  <c r="BP595" i="1"/>
  <c r="BJ595" i="1"/>
  <c r="BJ602" i="1" s="1"/>
  <c r="BD595" i="1"/>
  <c r="AX595" i="1"/>
  <c r="AX602" i="1" s="1"/>
  <c r="AR595" i="1"/>
  <c r="AL595" i="1"/>
  <c r="AL602" i="1" s="1"/>
  <c r="AF595" i="1"/>
  <c r="Z595" i="1"/>
  <c r="Z602" i="1" s="1"/>
  <c r="T595" i="1"/>
  <c r="N595" i="1"/>
  <c r="N602" i="1" s="1"/>
  <c r="I595" i="1"/>
  <c r="CF583" i="1"/>
  <c r="CE583" i="1"/>
  <c r="CA583" i="1"/>
  <c r="BY583" i="1"/>
  <c r="BU583" i="1"/>
  <c r="BS583" i="1"/>
  <c r="BO583" i="1"/>
  <c r="BM583" i="1"/>
  <c r="BI583" i="1"/>
  <c r="BG583" i="1"/>
  <c r="BC583" i="1"/>
  <c r="BA583" i="1"/>
  <c r="AW583" i="1"/>
  <c r="AU583" i="1"/>
  <c r="AQ583" i="1"/>
  <c r="AO583" i="1"/>
  <c r="AK583" i="1"/>
  <c r="AI583" i="1"/>
  <c r="AE583" i="1"/>
  <c r="AC583" i="1"/>
  <c r="Y583" i="1"/>
  <c r="W583" i="1"/>
  <c r="S583" i="1"/>
  <c r="Q583" i="1"/>
  <c r="M583" i="1"/>
  <c r="K583" i="1"/>
  <c r="CG582" i="1"/>
  <c r="CB582" i="1"/>
  <c r="BV582" i="1"/>
  <c r="BP582" i="1"/>
  <c r="BJ582" i="1"/>
  <c r="BD582" i="1"/>
  <c r="AX582" i="1"/>
  <c r="AR582" i="1"/>
  <c r="AL582" i="1"/>
  <c r="AF582" i="1"/>
  <c r="Z582" i="1"/>
  <c r="T582" i="1"/>
  <c r="N582" i="1"/>
  <c r="I582" i="1"/>
  <c r="CG577" i="1"/>
  <c r="CB577" i="1"/>
  <c r="CB583" i="1" s="1"/>
  <c r="BV577" i="1"/>
  <c r="BV583" i="1" s="1"/>
  <c r="BP577" i="1"/>
  <c r="BP583" i="1" s="1"/>
  <c r="BJ577" i="1"/>
  <c r="BD577" i="1"/>
  <c r="BD583" i="1" s="1"/>
  <c r="AX577" i="1"/>
  <c r="AX583" i="1" s="1"/>
  <c r="AR577" i="1"/>
  <c r="AR583" i="1" s="1"/>
  <c r="AL577" i="1"/>
  <c r="AF577" i="1"/>
  <c r="AF583" i="1" s="1"/>
  <c r="Z577" i="1"/>
  <c r="Z583" i="1" s="1"/>
  <c r="T577" i="1"/>
  <c r="T583" i="1" s="1"/>
  <c r="N577" i="1"/>
  <c r="I577" i="1"/>
  <c r="CF563" i="1"/>
  <c r="CE563" i="1"/>
  <c r="CA563" i="1"/>
  <c r="BY563" i="1"/>
  <c r="BU563" i="1"/>
  <c r="BS563" i="1"/>
  <c r="BO563" i="1"/>
  <c r="BM563" i="1"/>
  <c r="BI563" i="1"/>
  <c r="BG563" i="1"/>
  <c r="BC563" i="1"/>
  <c r="BA563" i="1"/>
  <c r="AW563" i="1"/>
  <c r="AU563" i="1"/>
  <c r="AQ563" i="1"/>
  <c r="AO563" i="1"/>
  <c r="AK563" i="1"/>
  <c r="AI563" i="1"/>
  <c r="AE563" i="1"/>
  <c r="AC563" i="1"/>
  <c r="Y563" i="1"/>
  <c r="W563" i="1"/>
  <c r="S563" i="1"/>
  <c r="Q563" i="1"/>
  <c r="M563" i="1"/>
  <c r="K563" i="1"/>
  <c r="CG562" i="1"/>
  <c r="CB562" i="1"/>
  <c r="BV562" i="1"/>
  <c r="BP562" i="1"/>
  <c r="BJ562" i="1"/>
  <c r="BD562" i="1"/>
  <c r="AX562" i="1"/>
  <c r="AR562" i="1"/>
  <c r="AL562" i="1"/>
  <c r="AF562" i="1"/>
  <c r="Z562" i="1"/>
  <c r="T562" i="1"/>
  <c r="N562" i="1"/>
  <c r="I562" i="1"/>
  <c r="CG556" i="1"/>
  <c r="CB556" i="1"/>
  <c r="BV556" i="1"/>
  <c r="BP556" i="1"/>
  <c r="BJ556" i="1"/>
  <c r="BD556" i="1"/>
  <c r="AX556" i="1"/>
  <c r="AR556" i="1"/>
  <c r="AL556" i="1"/>
  <c r="AF556" i="1"/>
  <c r="Z556" i="1"/>
  <c r="T556" i="1"/>
  <c r="N556" i="1"/>
  <c r="I556" i="1"/>
  <c r="CG550" i="1"/>
  <c r="CB550" i="1"/>
  <c r="CB563" i="1" s="1"/>
  <c r="BV550" i="1"/>
  <c r="BV563" i="1" s="1"/>
  <c r="BP550" i="1"/>
  <c r="BP563" i="1" s="1"/>
  <c r="BJ550" i="1"/>
  <c r="BD550" i="1"/>
  <c r="BD563" i="1" s="1"/>
  <c r="AX550" i="1"/>
  <c r="AX563" i="1" s="1"/>
  <c r="AR550" i="1"/>
  <c r="AR563" i="1" s="1"/>
  <c r="AL550" i="1"/>
  <c r="AF550" i="1"/>
  <c r="AF563" i="1" s="1"/>
  <c r="Z550" i="1"/>
  <c r="Z563" i="1" s="1"/>
  <c r="T550" i="1"/>
  <c r="T563" i="1" s="1"/>
  <c r="N550" i="1"/>
  <c r="I540" i="1"/>
  <c r="I543" i="1" s="1"/>
  <c r="CF538" i="1"/>
  <c r="CE538" i="1"/>
  <c r="CA538" i="1"/>
  <c r="BY538" i="1"/>
  <c r="BU538" i="1"/>
  <c r="BS538" i="1"/>
  <c r="BO538" i="1"/>
  <c r="BM538" i="1"/>
  <c r="BI538" i="1"/>
  <c r="BG538" i="1"/>
  <c r="BC538" i="1"/>
  <c r="BA538" i="1"/>
  <c r="AW538" i="1"/>
  <c r="AU538" i="1"/>
  <c r="AQ538" i="1"/>
  <c r="AO538" i="1"/>
  <c r="AK538" i="1"/>
  <c r="AI538" i="1"/>
  <c r="AE538" i="1"/>
  <c r="AC538" i="1"/>
  <c r="Y538" i="1"/>
  <c r="W538" i="1"/>
  <c r="S538" i="1"/>
  <c r="Q538" i="1"/>
  <c r="M538" i="1"/>
  <c r="K538" i="1"/>
  <c r="I538" i="1"/>
  <c r="CG537" i="1"/>
  <c r="CB537" i="1"/>
  <c r="BV537" i="1"/>
  <c r="BP537" i="1"/>
  <c r="BJ537" i="1"/>
  <c r="BD537" i="1"/>
  <c r="AX537" i="1"/>
  <c r="AR537" i="1"/>
  <c r="AL537" i="1"/>
  <c r="AF537" i="1"/>
  <c r="Z537" i="1"/>
  <c r="T537" i="1"/>
  <c r="N537" i="1"/>
  <c r="CG534" i="1"/>
  <c r="CG538" i="1" s="1"/>
  <c r="CB534" i="1"/>
  <c r="BV534" i="1"/>
  <c r="BV538" i="1" s="1"/>
  <c r="BP534" i="1"/>
  <c r="BJ534" i="1"/>
  <c r="BJ538" i="1" s="1"/>
  <c r="BD534" i="1"/>
  <c r="AX534" i="1"/>
  <c r="AX538" i="1" s="1"/>
  <c r="AR534" i="1"/>
  <c r="AL534" i="1"/>
  <c r="AL538" i="1" s="1"/>
  <c r="AF534" i="1"/>
  <c r="Z534" i="1"/>
  <c r="Z538" i="1" s="1"/>
  <c r="T534" i="1"/>
  <c r="N534" i="1"/>
  <c r="N538" i="1" s="1"/>
  <c r="CF520" i="1"/>
  <c r="CE520" i="1"/>
  <c r="CA520" i="1"/>
  <c r="BY520" i="1"/>
  <c r="BU520" i="1"/>
  <c r="BS520" i="1"/>
  <c r="BO520" i="1"/>
  <c r="BM520" i="1"/>
  <c r="BJ520" i="1"/>
  <c r="BI520" i="1"/>
  <c r="BG520" i="1"/>
  <c r="BC520" i="1"/>
  <c r="BA520" i="1"/>
  <c r="AW520" i="1"/>
  <c r="AU520" i="1"/>
  <c r="AQ520" i="1"/>
  <c r="AO520" i="1"/>
  <c r="AK520" i="1"/>
  <c r="AI520" i="1"/>
  <c r="AE520" i="1"/>
  <c r="AC520" i="1"/>
  <c r="Y520" i="1"/>
  <c r="W520" i="1"/>
  <c r="S520" i="1"/>
  <c r="Q520" i="1"/>
  <c r="N520" i="1"/>
  <c r="M520" i="1"/>
  <c r="K520" i="1"/>
  <c r="CG519" i="1"/>
  <c r="CG520" i="1" s="1"/>
  <c r="CB519" i="1"/>
  <c r="CB520" i="1" s="1"/>
  <c r="BV519" i="1"/>
  <c r="BV520" i="1" s="1"/>
  <c r="BP519" i="1"/>
  <c r="BP520" i="1" s="1"/>
  <c r="BJ519" i="1"/>
  <c r="BD519" i="1"/>
  <c r="BD520" i="1" s="1"/>
  <c r="AX519" i="1"/>
  <c r="AX520" i="1" s="1"/>
  <c r="AR519" i="1"/>
  <c r="AR520" i="1" s="1"/>
  <c r="AL519" i="1"/>
  <c r="AL520" i="1" s="1"/>
  <c r="AF519" i="1"/>
  <c r="AF520" i="1" s="1"/>
  <c r="Z519" i="1"/>
  <c r="Z520" i="1" s="1"/>
  <c r="T519" i="1"/>
  <c r="T520" i="1" s="1"/>
  <c r="N519" i="1"/>
  <c r="I519" i="1"/>
  <c r="I522" i="1" s="1"/>
  <c r="I526" i="1" s="1"/>
  <c r="CF505" i="1"/>
  <c r="CE505" i="1"/>
  <c r="CA505" i="1"/>
  <c r="BY505" i="1"/>
  <c r="BU505" i="1"/>
  <c r="BS505" i="1"/>
  <c r="BO505" i="1"/>
  <c r="BM505" i="1"/>
  <c r="BI505" i="1"/>
  <c r="BG505" i="1"/>
  <c r="BC505" i="1"/>
  <c r="BA505" i="1"/>
  <c r="AW505" i="1"/>
  <c r="AU505" i="1"/>
  <c r="AQ505" i="1"/>
  <c r="AO505" i="1"/>
  <c r="AK505" i="1"/>
  <c r="AI505" i="1"/>
  <c r="AE505" i="1"/>
  <c r="AC505" i="1"/>
  <c r="Y505" i="1"/>
  <c r="W505" i="1"/>
  <c r="S505" i="1"/>
  <c r="Q505" i="1"/>
  <c r="M505" i="1"/>
  <c r="K505" i="1"/>
  <c r="CG504" i="1"/>
  <c r="CB504" i="1"/>
  <c r="BV504" i="1"/>
  <c r="BP504" i="1"/>
  <c r="BJ504" i="1"/>
  <c r="BD504" i="1"/>
  <c r="AX504" i="1"/>
  <c r="AR504" i="1"/>
  <c r="AL504" i="1"/>
  <c r="AF504" i="1"/>
  <c r="Z504" i="1"/>
  <c r="T504" i="1"/>
  <c r="N504" i="1"/>
  <c r="I504" i="1"/>
  <c r="CC503" i="1"/>
  <c r="CC502" i="1"/>
  <c r="CC501" i="1"/>
  <c r="CC500" i="1"/>
  <c r="CC499" i="1"/>
  <c r="CG498" i="1"/>
  <c r="CB498" i="1"/>
  <c r="BV498" i="1"/>
  <c r="BP498" i="1"/>
  <c r="BJ498" i="1"/>
  <c r="BD498" i="1"/>
  <c r="AX498" i="1"/>
  <c r="AR498" i="1"/>
  <c r="AL498" i="1"/>
  <c r="AF498" i="1"/>
  <c r="Z498" i="1"/>
  <c r="T498" i="1"/>
  <c r="N498" i="1"/>
  <c r="I498" i="1"/>
  <c r="CC497" i="1"/>
  <c r="CC496" i="1"/>
  <c r="CC495" i="1"/>
  <c r="CC494" i="1"/>
  <c r="CH493" i="1"/>
  <c r="CC493" i="1"/>
  <c r="CG492" i="1"/>
  <c r="CB492" i="1"/>
  <c r="BV492" i="1"/>
  <c r="BP492" i="1"/>
  <c r="BJ492" i="1"/>
  <c r="BD492" i="1"/>
  <c r="AX492" i="1"/>
  <c r="AR492" i="1"/>
  <c r="AL492" i="1"/>
  <c r="AF492" i="1"/>
  <c r="Z492" i="1"/>
  <c r="T492" i="1"/>
  <c r="N492" i="1"/>
  <c r="I492" i="1"/>
  <c r="CG491" i="1"/>
  <c r="CG505" i="1" s="1"/>
  <c r="CB491" i="1"/>
  <c r="BV491" i="1"/>
  <c r="BP491" i="1"/>
  <c r="BJ491" i="1"/>
  <c r="BJ505" i="1" s="1"/>
  <c r="BD491" i="1"/>
  <c r="AX491" i="1"/>
  <c r="AR491" i="1"/>
  <c r="AL491" i="1"/>
  <c r="AL505" i="1" s="1"/>
  <c r="AF491" i="1"/>
  <c r="Z491" i="1"/>
  <c r="T491" i="1"/>
  <c r="N491" i="1"/>
  <c r="N505" i="1" s="1"/>
  <c r="I491" i="1"/>
  <c r="CG479" i="1"/>
  <c r="CF479" i="1"/>
  <c r="CE479" i="1"/>
  <c r="CA479" i="1"/>
  <c r="BY479" i="1"/>
  <c r="BU479" i="1"/>
  <c r="BS479" i="1"/>
  <c r="BO479" i="1"/>
  <c r="BM479" i="1"/>
  <c r="BI479" i="1"/>
  <c r="BG479" i="1"/>
  <c r="BC479" i="1"/>
  <c r="BA479" i="1"/>
  <c r="AW479" i="1"/>
  <c r="AU479" i="1"/>
  <c r="AQ479" i="1"/>
  <c r="AO479" i="1"/>
  <c r="AK479" i="1"/>
  <c r="AI479" i="1"/>
  <c r="AE479" i="1"/>
  <c r="AC479" i="1"/>
  <c r="Y479" i="1"/>
  <c r="W479" i="1"/>
  <c r="S479" i="1"/>
  <c r="Q479" i="1"/>
  <c r="M479" i="1"/>
  <c r="K479" i="1"/>
  <c r="CG478" i="1"/>
  <c r="CB478" i="1"/>
  <c r="CB479" i="1" s="1"/>
  <c r="BV478" i="1"/>
  <c r="BV479" i="1" s="1"/>
  <c r="BP478" i="1"/>
  <c r="BP479" i="1" s="1"/>
  <c r="BJ478" i="1"/>
  <c r="BJ479" i="1" s="1"/>
  <c r="BD478" i="1"/>
  <c r="BD479" i="1" s="1"/>
  <c r="AX478" i="1"/>
  <c r="AX479" i="1" s="1"/>
  <c r="AR478" i="1"/>
  <c r="AR479" i="1" s="1"/>
  <c r="AL478" i="1"/>
  <c r="AL479" i="1" s="1"/>
  <c r="AF478" i="1"/>
  <c r="AF479" i="1" s="1"/>
  <c r="Z478" i="1"/>
  <c r="Z479" i="1" s="1"/>
  <c r="T478" i="1"/>
  <c r="T479" i="1" s="1"/>
  <c r="N478" i="1"/>
  <c r="N479" i="1" s="1"/>
  <c r="I478" i="1"/>
  <c r="I481" i="1" s="1"/>
  <c r="I484" i="1" s="1"/>
  <c r="CF465" i="1"/>
  <c r="CE465" i="1"/>
  <c r="CA465" i="1"/>
  <c r="BY465" i="1"/>
  <c r="BU465" i="1"/>
  <c r="BS465" i="1"/>
  <c r="BO465" i="1"/>
  <c r="BM465" i="1"/>
  <c r="BI465" i="1"/>
  <c r="BG465" i="1"/>
  <c r="BC465" i="1"/>
  <c r="BA465" i="1"/>
  <c r="AW465" i="1"/>
  <c r="AU465" i="1"/>
  <c r="AQ465" i="1"/>
  <c r="AO465" i="1"/>
  <c r="AK465" i="1"/>
  <c r="AI465" i="1"/>
  <c r="AE465" i="1"/>
  <c r="AC465" i="1"/>
  <c r="Y465" i="1"/>
  <c r="W465" i="1"/>
  <c r="S465" i="1"/>
  <c r="Q465" i="1"/>
  <c r="M465" i="1"/>
  <c r="K465" i="1"/>
  <c r="CG464" i="1"/>
  <c r="CB464" i="1"/>
  <c r="BV464" i="1"/>
  <c r="BP464" i="1"/>
  <c r="BJ464" i="1"/>
  <c r="BD464" i="1"/>
  <c r="AX464" i="1"/>
  <c r="AR464" i="1"/>
  <c r="AL464" i="1"/>
  <c r="AF464" i="1"/>
  <c r="Z464" i="1"/>
  <c r="T464" i="1"/>
  <c r="N464" i="1"/>
  <c r="CG463" i="1"/>
  <c r="CB463" i="1"/>
  <c r="BV463" i="1"/>
  <c r="BP463" i="1"/>
  <c r="BJ463" i="1"/>
  <c r="BD463" i="1"/>
  <c r="AX463" i="1"/>
  <c r="AR463" i="1"/>
  <c r="AL463" i="1"/>
  <c r="AF463" i="1"/>
  <c r="Z463" i="1"/>
  <c r="T463" i="1"/>
  <c r="N463" i="1"/>
  <c r="CG462" i="1"/>
  <c r="CB462" i="1"/>
  <c r="CB465" i="1" s="1"/>
  <c r="BV462" i="1"/>
  <c r="BP462" i="1"/>
  <c r="BJ462" i="1"/>
  <c r="BD462" i="1"/>
  <c r="BD465" i="1" s="1"/>
  <c r="AX462" i="1"/>
  <c r="AR462" i="1"/>
  <c r="AL462" i="1"/>
  <c r="AF462" i="1"/>
  <c r="AF465" i="1" s="1"/>
  <c r="Z462" i="1"/>
  <c r="T462" i="1"/>
  <c r="N462" i="1"/>
  <c r="I462" i="1"/>
  <c r="I465" i="1" s="1"/>
  <c r="I467" i="1" s="1"/>
  <c r="I470" i="1" s="1"/>
  <c r="I452" i="1"/>
  <c r="I455" i="1" s="1"/>
  <c r="CF450" i="1"/>
  <c r="CE450" i="1"/>
  <c r="CA450" i="1"/>
  <c r="BY450" i="1"/>
  <c r="BU450" i="1"/>
  <c r="BS450" i="1"/>
  <c r="BO450" i="1"/>
  <c r="BM450" i="1"/>
  <c r="BI450" i="1"/>
  <c r="BG450" i="1"/>
  <c r="BC450" i="1"/>
  <c r="BA450" i="1"/>
  <c r="AW450" i="1"/>
  <c r="AU450" i="1"/>
  <c r="AQ450" i="1"/>
  <c r="AO450" i="1"/>
  <c r="AK450" i="1"/>
  <c r="AI450" i="1"/>
  <c r="AE450" i="1"/>
  <c r="AC450" i="1"/>
  <c r="Y450" i="1"/>
  <c r="W450" i="1"/>
  <c r="S450" i="1"/>
  <c r="Q450" i="1"/>
  <c r="M450" i="1"/>
  <c r="K450" i="1"/>
  <c r="I450" i="1"/>
  <c r="CG449" i="1"/>
  <c r="CG450" i="1" s="1"/>
  <c r="CB449" i="1"/>
  <c r="CB450" i="1" s="1"/>
  <c r="BV449" i="1"/>
  <c r="BV450" i="1" s="1"/>
  <c r="BP449" i="1"/>
  <c r="BP450" i="1" s="1"/>
  <c r="BJ449" i="1"/>
  <c r="BJ450" i="1" s="1"/>
  <c r="BD449" i="1"/>
  <c r="BD450" i="1" s="1"/>
  <c r="AX449" i="1"/>
  <c r="AX450" i="1" s="1"/>
  <c r="AR449" i="1"/>
  <c r="AR450" i="1" s="1"/>
  <c r="AL449" i="1"/>
  <c r="AL450" i="1" s="1"/>
  <c r="AF449" i="1"/>
  <c r="AF450" i="1" s="1"/>
  <c r="Z449" i="1"/>
  <c r="Z450" i="1" s="1"/>
  <c r="T449" i="1"/>
  <c r="T450" i="1" s="1"/>
  <c r="N449" i="1"/>
  <c r="N450" i="1" s="1"/>
  <c r="CF433" i="1"/>
  <c r="CE433" i="1"/>
  <c r="CA433" i="1"/>
  <c r="BY433" i="1"/>
  <c r="BU433" i="1"/>
  <c r="BS433" i="1"/>
  <c r="BO433" i="1"/>
  <c r="BM433" i="1"/>
  <c r="BI433" i="1"/>
  <c r="BG433" i="1"/>
  <c r="BC433" i="1"/>
  <c r="BA433" i="1"/>
  <c r="AW433" i="1"/>
  <c r="AU433" i="1"/>
  <c r="AQ433" i="1"/>
  <c r="AO433" i="1"/>
  <c r="AK433" i="1"/>
  <c r="AI433" i="1"/>
  <c r="AE433" i="1"/>
  <c r="AC433" i="1"/>
  <c r="Y433" i="1"/>
  <c r="W433" i="1"/>
  <c r="S433" i="1"/>
  <c r="Q433" i="1"/>
  <c r="M433" i="1"/>
  <c r="K433" i="1"/>
  <c r="I433" i="1"/>
  <c r="I435" i="1" s="1"/>
  <c r="I440" i="1" s="1"/>
  <c r="CG432" i="1"/>
  <c r="CG433" i="1" s="1"/>
  <c r="CB432" i="1"/>
  <c r="CB433" i="1" s="1"/>
  <c r="BV432" i="1"/>
  <c r="BV433" i="1" s="1"/>
  <c r="BP432" i="1"/>
  <c r="BP433" i="1" s="1"/>
  <c r="BJ432" i="1"/>
  <c r="BJ433" i="1" s="1"/>
  <c r="BD432" i="1"/>
  <c r="BD433" i="1" s="1"/>
  <c r="AX432" i="1"/>
  <c r="AX433" i="1" s="1"/>
  <c r="AR432" i="1"/>
  <c r="AR433" i="1" s="1"/>
  <c r="AL432" i="1"/>
  <c r="AL433" i="1" s="1"/>
  <c r="AF432" i="1"/>
  <c r="AF433" i="1" s="1"/>
  <c r="Z432" i="1"/>
  <c r="Z433" i="1" s="1"/>
  <c r="T432" i="1"/>
  <c r="T433" i="1" s="1"/>
  <c r="N432" i="1"/>
  <c r="N433" i="1" s="1"/>
  <c r="CF420" i="1"/>
  <c r="CE420" i="1"/>
  <c r="CA420" i="1"/>
  <c r="BY420" i="1"/>
  <c r="BU420" i="1"/>
  <c r="BS420" i="1"/>
  <c r="BO420" i="1"/>
  <c r="BM420" i="1"/>
  <c r="BI420" i="1"/>
  <c r="BG420" i="1"/>
  <c r="BC420" i="1"/>
  <c r="BA420" i="1"/>
  <c r="AW420" i="1"/>
  <c r="AU420" i="1"/>
  <c r="AQ420" i="1"/>
  <c r="AO420" i="1"/>
  <c r="AK420" i="1"/>
  <c r="AI420" i="1"/>
  <c r="AE420" i="1"/>
  <c r="AC420" i="1"/>
  <c r="Y420" i="1"/>
  <c r="W420" i="1"/>
  <c r="S420" i="1"/>
  <c r="Q420" i="1"/>
  <c r="M420" i="1"/>
  <c r="K420" i="1"/>
  <c r="I420" i="1"/>
  <c r="I422" i="1" s="1"/>
  <c r="I425" i="1" s="1"/>
  <c r="CG419" i="1"/>
  <c r="CB419" i="1"/>
  <c r="BV419" i="1"/>
  <c r="BP419" i="1"/>
  <c r="BJ419" i="1"/>
  <c r="BD419" i="1"/>
  <c r="AX419" i="1"/>
  <c r="AR419" i="1"/>
  <c r="AL419" i="1"/>
  <c r="AF419" i="1"/>
  <c r="Z419" i="1"/>
  <c r="T419" i="1"/>
  <c r="N419" i="1"/>
  <c r="CG418" i="1"/>
  <c r="CB418" i="1"/>
  <c r="BV418" i="1"/>
  <c r="BP418" i="1"/>
  <c r="BJ418" i="1"/>
  <c r="BD418" i="1"/>
  <c r="AX418" i="1"/>
  <c r="AR418" i="1"/>
  <c r="AL418" i="1"/>
  <c r="AF418" i="1"/>
  <c r="Z418" i="1"/>
  <c r="T418" i="1"/>
  <c r="N418" i="1"/>
  <c r="CG417" i="1"/>
  <c r="CB417" i="1"/>
  <c r="BV417" i="1"/>
  <c r="BP417" i="1"/>
  <c r="BJ417" i="1"/>
  <c r="BD417" i="1"/>
  <c r="AX417" i="1"/>
  <c r="AR417" i="1"/>
  <c r="AL417" i="1"/>
  <c r="AF417" i="1"/>
  <c r="Z417" i="1"/>
  <c r="T417" i="1"/>
  <c r="N417" i="1"/>
  <c r="CG416" i="1"/>
  <c r="CB416" i="1"/>
  <c r="BV416" i="1"/>
  <c r="BP416" i="1"/>
  <c r="BJ416" i="1"/>
  <c r="BD416" i="1"/>
  <c r="AX416" i="1"/>
  <c r="AR416" i="1"/>
  <c r="AL416" i="1"/>
  <c r="AF416" i="1"/>
  <c r="Z416" i="1"/>
  <c r="T416" i="1"/>
  <c r="N416" i="1"/>
  <c r="CG415" i="1"/>
  <c r="CB415" i="1"/>
  <c r="BV415" i="1"/>
  <c r="BP415" i="1"/>
  <c r="BP420" i="1" s="1"/>
  <c r="BJ415" i="1"/>
  <c r="BD415" i="1"/>
  <c r="AX415" i="1"/>
  <c r="AR415" i="1"/>
  <c r="AR420" i="1" s="1"/>
  <c r="AL415" i="1"/>
  <c r="AF415" i="1"/>
  <c r="Z415" i="1"/>
  <c r="T415" i="1"/>
  <c r="T420" i="1" s="1"/>
  <c r="N415" i="1"/>
  <c r="I410" i="1"/>
  <c r="I407" i="1"/>
  <c r="CF405" i="1"/>
  <c r="CE405" i="1"/>
  <c r="CA405" i="1"/>
  <c r="BY405" i="1"/>
  <c r="BU405" i="1"/>
  <c r="BS405" i="1"/>
  <c r="BO405" i="1"/>
  <c r="BM405" i="1"/>
  <c r="BI405" i="1"/>
  <c r="BG405" i="1"/>
  <c r="BC405" i="1"/>
  <c r="BA405" i="1"/>
  <c r="AW405" i="1"/>
  <c r="AU405" i="1"/>
  <c r="AQ405" i="1"/>
  <c r="AO405" i="1"/>
  <c r="AK405" i="1"/>
  <c r="AI405" i="1"/>
  <c r="AE405" i="1"/>
  <c r="AC405" i="1"/>
  <c r="Y405" i="1"/>
  <c r="W405" i="1"/>
  <c r="S405" i="1"/>
  <c r="Q405" i="1"/>
  <c r="M405" i="1"/>
  <c r="K405" i="1"/>
  <c r="I405" i="1"/>
  <c r="CG404" i="1"/>
  <c r="CG405" i="1" s="1"/>
  <c r="CB404" i="1"/>
  <c r="CB405" i="1" s="1"/>
  <c r="BV404" i="1"/>
  <c r="BV405" i="1" s="1"/>
  <c r="BP404" i="1"/>
  <c r="BP405" i="1" s="1"/>
  <c r="BJ404" i="1"/>
  <c r="BJ405" i="1" s="1"/>
  <c r="BD404" i="1"/>
  <c r="BD405" i="1" s="1"/>
  <c r="AX404" i="1"/>
  <c r="AX405" i="1" s="1"/>
  <c r="AR404" i="1"/>
  <c r="AR405" i="1" s="1"/>
  <c r="AL404" i="1"/>
  <c r="AL405" i="1" s="1"/>
  <c r="AF404" i="1"/>
  <c r="AF405" i="1" s="1"/>
  <c r="Z404" i="1"/>
  <c r="Z405" i="1" s="1"/>
  <c r="T404" i="1"/>
  <c r="T405" i="1" s="1"/>
  <c r="N404" i="1"/>
  <c r="N405" i="1" s="1"/>
  <c r="CF392" i="1"/>
  <c r="CE392" i="1"/>
  <c r="CA392" i="1"/>
  <c r="BY392" i="1"/>
  <c r="BU392" i="1"/>
  <c r="BS392" i="1"/>
  <c r="BO392" i="1"/>
  <c r="BM392" i="1"/>
  <c r="BI392" i="1"/>
  <c r="BG392" i="1"/>
  <c r="BC392" i="1"/>
  <c r="BA392" i="1"/>
  <c r="AW392" i="1"/>
  <c r="AU392" i="1"/>
  <c r="AQ392" i="1"/>
  <c r="AO392" i="1"/>
  <c r="AK392" i="1"/>
  <c r="AI392" i="1"/>
  <c r="AE392" i="1"/>
  <c r="AC392" i="1"/>
  <c r="Y392" i="1"/>
  <c r="W392" i="1"/>
  <c r="S392" i="1"/>
  <c r="Q392" i="1"/>
  <c r="M392" i="1"/>
  <c r="K392" i="1"/>
  <c r="CG391" i="1"/>
  <c r="CB391" i="1"/>
  <c r="BV391" i="1"/>
  <c r="BP391" i="1"/>
  <c r="BJ391" i="1"/>
  <c r="BD391" i="1"/>
  <c r="AX391" i="1"/>
  <c r="AR391" i="1"/>
  <c r="AL391" i="1"/>
  <c r="AF391" i="1"/>
  <c r="Z391" i="1"/>
  <c r="T391" i="1"/>
  <c r="N391" i="1"/>
  <c r="I391" i="1"/>
  <c r="I392" i="1" s="1"/>
  <c r="CG390" i="1"/>
  <c r="CB390" i="1"/>
  <c r="BV390" i="1"/>
  <c r="BP390" i="1"/>
  <c r="BJ390" i="1"/>
  <c r="BD390" i="1"/>
  <c r="AX390" i="1"/>
  <c r="AR390" i="1"/>
  <c r="AL390" i="1"/>
  <c r="AF390" i="1"/>
  <c r="Z390" i="1"/>
  <c r="T390" i="1"/>
  <c r="N390" i="1"/>
  <c r="CG389" i="1"/>
  <c r="CB389" i="1"/>
  <c r="CB392" i="1" s="1"/>
  <c r="BV389" i="1"/>
  <c r="BP389" i="1"/>
  <c r="BP392" i="1" s="1"/>
  <c r="BJ389" i="1"/>
  <c r="BD389" i="1"/>
  <c r="BD392" i="1" s="1"/>
  <c r="AX389" i="1"/>
  <c r="AR389" i="1"/>
  <c r="AR392" i="1" s="1"/>
  <c r="AL389" i="1"/>
  <c r="AF389" i="1"/>
  <c r="AF392" i="1" s="1"/>
  <c r="Z389" i="1"/>
  <c r="T389" i="1"/>
  <c r="T392" i="1" s="1"/>
  <c r="N389" i="1"/>
  <c r="CF377" i="1"/>
  <c r="CE377" i="1"/>
  <c r="CA377" i="1"/>
  <c r="BY377" i="1"/>
  <c r="BU377" i="1"/>
  <c r="BS377" i="1"/>
  <c r="BO377" i="1"/>
  <c r="BM377" i="1"/>
  <c r="BI377" i="1"/>
  <c r="BG377" i="1"/>
  <c r="BC377" i="1"/>
  <c r="BA377" i="1"/>
  <c r="AW377" i="1"/>
  <c r="AU377" i="1"/>
  <c r="AQ377" i="1"/>
  <c r="AO377" i="1"/>
  <c r="AK377" i="1"/>
  <c r="AI377" i="1"/>
  <c r="AE377" i="1"/>
  <c r="AC377" i="1"/>
  <c r="Y377" i="1"/>
  <c r="W377" i="1"/>
  <c r="S377" i="1"/>
  <c r="Q377" i="1"/>
  <c r="M377" i="1"/>
  <c r="K377" i="1"/>
  <c r="CG376" i="1"/>
  <c r="CG377" i="1" s="1"/>
  <c r="CB376" i="1"/>
  <c r="CB377" i="1" s="1"/>
  <c r="BV376" i="1"/>
  <c r="BV377" i="1" s="1"/>
  <c r="BP376" i="1"/>
  <c r="BP377" i="1" s="1"/>
  <c r="BJ376" i="1"/>
  <c r="BJ377" i="1" s="1"/>
  <c r="BD376" i="1"/>
  <c r="BD377" i="1" s="1"/>
  <c r="AX376" i="1"/>
  <c r="AX377" i="1" s="1"/>
  <c r="AR376" i="1"/>
  <c r="AR377" i="1" s="1"/>
  <c r="AL376" i="1"/>
  <c r="AL377" i="1" s="1"/>
  <c r="AF376" i="1"/>
  <c r="AF377" i="1" s="1"/>
  <c r="Z376" i="1"/>
  <c r="Z377" i="1" s="1"/>
  <c r="T376" i="1"/>
  <c r="T377" i="1" s="1"/>
  <c r="N376" i="1"/>
  <c r="N377" i="1" s="1"/>
  <c r="I376" i="1"/>
  <c r="CF362" i="1"/>
  <c r="CE362" i="1"/>
  <c r="CA362" i="1"/>
  <c r="BY362" i="1"/>
  <c r="BU362" i="1"/>
  <c r="BS362" i="1"/>
  <c r="BO362" i="1"/>
  <c r="BM362" i="1"/>
  <c r="BI362" i="1"/>
  <c r="BG362" i="1"/>
  <c r="BC362" i="1"/>
  <c r="BA362" i="1"/>
  <c r="AW362" i="1"/>
  <c r="AU362" i="1"/>
  <c r="AQ362" i="1"/>
  <c r="AO362" i="1"/>
  <c r="AK362" i="1"/>
  <c r="AI362" i="1"/>
  <c r="AE362" i="1"/>
  <c r="AC362" i="1"/>
  <c r="Y362" i="1"/>
  <c r="W362" i="1"/>
  <c r="S362" i="1"/>
  <c r="Q362" i="1"/>
  <c r="M362" i="1"/>
  <c r="K362" i="1"/>
  <c r="CG361" i="1"/>
  <c r="CB361" i="1"/>
  <c r="BV361" i="1"/>
  <c r="BP361" i="1"/>
  <c r="BJ361" i="1"/>
  <c r="BD361" i="1"/>
  <c r="AX361" i="1"/>
  <c r="AR361" i="1"/>
  <c r="AL361" i="1"/>
  <c r="AF361" i="1"/>
  <c r="Z361" i="1"/>
  <c r="T361" i="1"/>
  <c r="N361" i="1"/>
  <c r="CG360" i="1"/>
  <c r="CB360" i="1"/>
  <c r="BV360" i="1"/>
  <c r="BP360" i="1"/>
  <c r="BJ360" i="1"/>
  <c r="BD360" i="1"/>
  <c r="AX360" i="1"/>
  <c r="AR360" i="1"/>
  <c r="AL360" i="1"/>
  <c r="AF360" i="1"/>
  <c r="AB360" i="1"/>
  <c r="AD360" i="1" s="1"/>
  <c r="Z360" i="1"/>
  <c r="T360" i="1"/>
  <c r="N360" i="1"/>
  <c r="CG359" i="1"/>
  <c r="CB359" i="1"/>
  <c r="BV359" i="1"/>
  <c r="BP359" i="1"/>
  <c r="BJ359" i="1"/>
  <c r="BD359" i="1"/>
  <c r="AX359" i="1"/>
  <c r="AR359" i="1"/>
  <c r="AL359" i="1"/>
  <c r="AF359" i="1"/>
  <c r="Z359" i="1"/>
  <c r="T359" i="1"/>
  <c r="N359" i="1"/>
  <c r="CG358" i="1"/>
  <c r="CB358" i="1"/>
  <c r="BV358" i="1"/>
  <c r="BP358" i="1"/>
  <c r="BJ358" i="1"/>
  <c r="BD358" i="1"/>
  <c r="AX358" i="1"/>
  <c r="AR358" i="1"/>
  <c r="AL358" i="1"/>
  <c r="AF358" i="1"/>
  <c r="Z358" i="1"/>
  <c r="T358" i="1"/>
  <c r="N358" i="1"/>
  <c r="CG357" i="1"/>
  <c r="CB357" i="1"/>
  <c r="BV357" i="1"/>
  <c r="BP357" i="1"/>
  <c r="BJ357" i="1"/>
  <c r="BD357" i="1"/>
  <c r="AX357" i="1"/>
  <c r="AR357" i="1"/>
  <c r="AL357" i="1"/>
  <c r="AF357" i="1"/>
  <c r="Z357" i="1"/>
  <c r="T357" i="1"/>
  <c r="N357" i="1"/>
  <c r="CG356" i="1"/>
  <c r="CB356" i="1"/>
  <c r="BV356" i="1"/>
  <c r="BP356" i="1"/>
  <c r="BJ356" i="1"/>
  <c r="BD356" i="1"/>
  <c r="AX356" i="1"/>
  <c r="AR356" i="1"/>
  <c r="AL356" i="1"/>
  <c r="AF356" i="1"/>
  <c r="Z356" i="1"/>
  <c r="T356" i="1"/>
  <c r="N356" i="1"/>
  <c r="CG355" i="1"/>
  <c r="CB355" i="1"/>
  <c r="CB362" i="1" s="1"/>
  <c r="BV355" i="1"/>
  <c r="BP355" i="1"/>
  <c r="BJ355" i="1"/>
  <c r="BD355" i="1"/>
  <c r="BD362" i="1" s="1"/>
  <c r="AX355" i="1"/>
  <c r="AR355" i="1"/>
  <c r="AL355" i="1"/>
  <c r="AF355" i="1"/>
  <c r="AF362" i="1" s="1"/>
  <c r="Z355" i="1"/>
  <c r="T355" i="1"/>
  <c r="N355" i="1"/>
  <c r="I355" i="1"/>
  <c r="CF343" i="1"/>
  <c r="CE343" i="1"/>
  <c r="CA343" i="1"/>
  <c r="BY343" i="1"/>
  <c r="BU343" i="1"/>
  <c r="BS343" i="1"/>
  <c r="BO343" i="1"/>
  <c r="BM343" i="1"/>
  <c r="BI343" i="1"/>
  <c r="BG343" i="1"/>
  <c r="BC343" i="1"/>
  <c r="BA343" i="1"/>
  <c r="AW343" i="1"/>
  <c r="AU343" i="1"/>
  <c r="AQ343" i="1"/>
  <c r="AO343" i="1"/>
  <c r="AK343" i="1"/>
  <c r="AI343" i="1"/>
  <c r="AE343" i="1"/>
  <c r="AC343" i="1"/>
  <c r="Y343" i="1"/>
  <c r="W343" i="1"/>
  <c r="S343" i="1"/>
  <c r="Q343" i="1"/>
  <c r="M343" i="1"/>
  <c r="K343" i="1"/>
  <c r="CG342" i="1"/>
  <c r="CB342" i="1"/>
  <c r="BV342" i="1"/>
  <c r="BP342" i="1"/>
  <c r="BJ342" i="1"/>
  <c r="BD342" i="1"/>
  <c r="AX342" i="1"/>
  <c r="AR342" i="1"/>
  <c r="AL342" i="1"/>
  <c r="AF342" i="1"/>
  <c r="Z342" i="1"/>
  <c r="T342" i="1"/>
  <c r="N342" i="1"/>
  <c r="I342" i="1"/>
  <c r="CG341" i="1"/>
  <c r="CB341" i="1"/>
  <c r="BV341" i="1"/>
  <c r="BP341" i="1"/>
  <c r="BJ341" i="1"/>
  <c r="BD341" i="1"/>
  <c r="AX341" i="1"/>
  <c r="AR341" i="1"/>
  <c r="AL341" i="1"/>
  <c r="AF341" i="1"/>
  <c r="Z341" i="1"/>
  <c r="T341" i="1"/>
  <c r="N341" i="1"/>
  <c r="CG340" i="1"/>
  <c r="CG343" i="1" s="1"/>
  <c r="CB340" i="1"/>
  <c r="BV340" i="1"/>
  <c r="BV343" i="1" s="1"/>
  <c r="BP340" i="1"/>
  <c r="BJ340" i="1"/>
  <c r="BJ343" i="1" s="1"/>
  <c r="BD340" i="1"/>
  <c r="AX340" i="1"/>
  <c r="AX343" i="1" s="1"/>
  <c r="AR340" i="1"/>
  <c r="AL340" i="1"/>
  <c r="AL343" i="1" s="1"/>
  <c r="AF340" i="1"/>
  <c r="Z340" i="1"/>
  <c r="Z343" i="1" s="1"/>
  <c r="T340" i="1"/>
  <c r="N340" i="1"/>
  <c r="N343" i="1" s="1"/>
  <c r="I340" i="1"/>
  <c r="CF328" i="1"/>
  <c r="CE328" i="1"/>
  <c r="CA328" i="1"/>
  <c r="BY328" i="1"/>
  <c r="BU328" i="1"/>
  <c r="BS328" i="1"/>
  <c r="BO328" i="1"/>
  <c r="BM328" i="1"/>
  <c r="BI328" i="1"/>
  <c r="BG328" i="1"/>
  <c r="BC328" i="1"/>
  <c r="BA328" i="1"/>
  <c r="AW328" i="1"/>
  <c r="AU328" i="1"/>
  <c r="AQ328" i="1"/>
  <c r="AO328" i="1"/>
  <c r="AK328" i="1"/>
  <c r="AI328" i="1"/>
  <c r="AE328" i="1"/>
  <c r="AC328" i="1"/>
  <c r="Y328" i="1"/>
  <c r="W328" i="1"/>
  <c r="S328" i="1"/>
  <c r="Q328" i="1"/>
  <c r="M328" i="1"/>
  <c r="K328" i="1"/>
  <c r="CG327" i="1"/>
  <c r="CB327" i="1"/>
  <c r="BV327" i="1"/>
  <c r="BP327" i="1"/>
  <c r="BJ327" i="1"/>
  <c r="BD327" i="1"/>
  <c r="AX327" i="1"/>
  <c r="AR327" i="1"/>
  <c r="AL327" i="1"/>
  <c r="AF327" i="1"/>
  <c r="Z327" i="1"/>
  <c r="T327" i="1"/>
  <c r="N327" i="1"/>
  <c r="CG321" i="1"/>
  <c r="CB321" i="1"/>
  <c r="CB328" i="1" s="1"/>
  <c r="BV321" i="1"/>
  <c r="BP321" i="1"/>
  <c r="BP328" i="1" s="1"/>
  <c r="BJ321" i="1"/>
  <c r="BD321" i="1"/>
  <c r="BD328" i="1" s="1"/>
  <c r="AX321" i="1"/>
  <c r="AR321" i="1"/>
  <c r="AR328" i="1" s="1"/>
  <c r="AL321" i="1"/>
  <c r="AF321" i="1"/>
  <c r="AF328" i="1" s="1"/>
  <c r="Z321" i="1"/>
  <c r="T321" i="1"/>
  <c r="T328" i="1" s="1"/>
  <c r="N321" i="1"/>
  <c r="I321" i="1"/>
  <c r="I330" i="1" s="1"/>
  <c r="I333" i="1" s="1"/>
  <c r="I311" i="1"/>
  <c r="I314" i="1" s="1"/>
  <c r="CF309" i="1"/>
  <c r="CE309" i="1"/>
  <c r="CA309" i="1"/>
  <c r="BY309" i="1"/>
  <c r="BU309" i="1"/>
  <c r="BS309" i="1"/>
  <c r="BO309" i="1"/>
  <c r="BM309" i="1"/>
  <c r="BI309" i="1"/>
  <c r="BG309" i="1"/>
  <c r="BC309" i="1"/>
  <c r="BA309" i="1"/>
  <c r="AW309" i="1"/>
  <c r="AU309" i="1"/>
  <c r="AQ309" i="1"/>
  <c r="AO309" i="1"/>
  <c r="AK309" i="1"/>
  <c r="AI309" i="1"/>
  <c r="AE309" i="1"/>
  <c r="AC309" i="1"/>
  <c r="Y309" i="1"/>
  <c r="W309" i="1"/>
  <c r="S309" i="1"/>
  <c r="Q309" i="1"/>
  <c r="M309" i="1"/>
  <c r="K309" i="1"/>
  <c r="I309" i="1"/>
  <c r="CG308" i="1"/>
  <c r="CG309" i="1" s="1"/>
  <c r="CB308" i="1"/>
  <c r="CB309" i="1" s="1"/>
  <c r="BV308" i="1"/>
  <c r="BV309" i="1" s="1"/>
  <c r="BP308" i="1"/>
  <c r="BP309" i="1" s="1"/>
  <c r="BJ308" i="1"/>
  <c r="BJ309" i="1" s="1"/>
  <c r="BD308" i="1"/>
  <c r="BD309" i="1" s="1"/>
  <c r="AX308" i="1"/>
  <c r="AX309" i="1" s="1"/>
  <c r="AR308" i="1"/>
  <c r="AR309" i="1" s="1"/>
  <c r="AL308" i="1"/>
  <c r="AL309" i="1" s="1"/>
  <c r="AF308" i="1"/>
  <c r="AF309" i="1" s="1"/>
  <c r="Z308" i="1"/>
  <c r="Z309" i="1" s="1"/>
  <c r="T308" i="1"/>
  <c r="T309" i="1" s="1"/>
  <c r="N308" i="1"/>
  <c r="N309" i="1" s="1"/>
  <c r="I291" i="1"/>
  <c r="CF289" i="1"/>
  <c r="CE289" i="1"/>
  <c r="CA289" i="1"/>
  <c r="BY289" i="1"/>
  <c r="BU289" i="1"/>
  <c r="BS289" i="1"/>
  <c r="BO289" i="1"/>
  <c r="BM289" i="1"/>
  <c r="BI289" i="1"/>
  <c r="BG289" i="1"/>
  <c r="BC289" i="1"/>
  <c r="BA289" i="1"/>
  <c r="AW289" i="1"/>
  <c r="AU289" i="1"/>
  <c r="AQ289" i="1"/>
  <c r="AO289" i="1"/>
  <c r="AK289" i="1"/>
  <c r="AI289" i="1"/>
  <c r="AE289" i="1"/>
  <c r="AC289" i="1"/>
  <c r="Y289" i="1"/>
  <c r="W289" i="1"/>
  <c r="S289" i="1"/>
  <c r="Q289" i="1"/>
  <c r="M289" i="1"/>
  <c r="K289" i="1"/>
  <c r="CC288" i="1"/>
  <c r="CH288" i="1" s="1"/>
  <c r="CG287" i="1"/>
  <c r="CB287" i="1"/>
  <c r="BV287" i="1"/>
  <c r="BP287" i="1"/>
  <c r="BJ287" i="1"/>
  <c r="BD287" i="1"/>
  <c r="AX287" i="1"/>
  <c r="AR287" i="1"/>
  <c r="AL287" i="1"/>
  <c r="AF287" i="1"/>
  <c r="Z287" i="1"/>
  <c r="T287" i="1"/>
  <c r="N287" i="1"/>
  <c r="CG286" i="1"/>
  <c r="CB286" i="1"/>
  <c r="BV286" i="1"/>
  <c r="BP286" i="1"/>
  <c r="BJ286" i="1"/>
  <c r="BD286" i="1"/>
  <c r="AX286" i="1"/>
  <c r="AR286" i="1"/>
  <c r="AL286" i="1"/>
  <c r="AF286" i="1"/>
  <c r="Z286" i="1"/>
  <c r="T286" i="1"/>
  <c r="N286" i="1"/>
  <c r="CG285" i="1"/>
  <c r="CB285" i="1"/>
  <c r="BV285" i="1"/>
  <c r="BP285" i="1"/>
  <c r="BJ285" i="1"/>
  <c r="BD285" i="1"/>
  <c r="AX285" i="1"/>
  <c r="AR285" i="1"/>
  <c r="AL285" i="1"/>
  <c r="AF285" i="1"/>
  <c r="Z285" i="1"/>
  <c r="T285" i="1"/>
  <c r="N285" i="1"/>
  <c r="CC284" i="1"/>
  <c r="CH284" i="1" s="1"/>
  <c r="CH283" i="1"/>
  <c r="CC283" i="1"/>
  <c r="CC282" i="1"/>
  <c r="CH282" i="1" s="1"/>
  <c r="CG281" i="1"/>
  <c r="CB281" i="1"/>
  <c r="BV281" i="1"/>
  <c r="BP281" i="1"/>
  <c r="BJ281" i="1"/>
  <c r="BD281" i="1"/>
  <c r="AX281" i="1"/>
  <c r="AR281" i="1"/>
  <c r="AL281" i="1"/>
  <c r="AF281" i="1"/>
  <c r="Z281" i="1"/>
  <c r="T281" i="1"/>
  <c r="N281" i="1"/>
  <c r="CG280" i="1"/>
  <c r="CB280" i="1"/>
  <c r="BV280" i="1"/>
  <c r="BP280" i="1"/>
  <c r="BJ280" i="1"/>
  <c r="BD280" i="1"/>
  <c r="AX280" i="1"/>
  <c r="AR280" i="1"/>
  <c r="AL280" i="1"/>
  <c r="AF280" i="1"/>
  <c r="Z280" i="1"/>
  <c r="T280" i="1"/>
  <c r="N280" i="1"/>
  <c r="CG279" i="1"/>
  <c r="CB279" i="1"/>
  <c r="BV279" i="1"/>
  <c r="BP279" i="1"/>
  <c r="BJ279" i="1"/>
  <c r="BD279" i="1"/>
  <c r="AX279" i="1"/>
  <c r="AR279" i="1"/>
  <c r="AL279" i="1"/>
  <c r="AF279" i="1"/>
  <c r="Z279" i="1"/>
  <c r="T279" i="1"/>
  <c r="N279" i="1"/>
  <c r="CG278" i="1"/>
  <c r="CB278" i="1"/>
  <c r="BV278" i="1"/>
  <c r="BP278" i="1"/>
  <c r="BJ278" i="1"/>
  <c r="BD278" i="1"/>
  <c r="AX278" i="1"/>
  <c r="AR278" i="1"/>
  <c r="AL278" i="1"/>
  <c r="AF278" i="1"/>
  <c r="Z278" i="1"/>
  <c r="T278" i="1"/>
  <c r="N278" i="1"/>
  <c r="CC277" i="1"/>
  <c r="CH277" i="1" s="1"/>
  <c r="CC276" i="1"/>
  <c r="CH276" i="1" s="1"/>
  <c r="CC275" i="1"/>
  <c r="CH275" i="1" s="1"/>
  <c r="CG274" i="1"/>
  <c r="CB274" i="1"/>
  <c r="BV274" i="1"/>
  <c r="BP274" i="1"/>
  <c r="BJ274" i="1"/>
  <c r="BD274" i="1"/>
  <c r="AX274" i="1"/>
  <c r="AR274" i="1"/>
  <c r="AL274" i="1"/>
  <c r="AF274" i="1"/>
  <c r="Z274" i="1"/>
  <c r="T274" i="1"/>
  <c r="N274" i="1"/>
  <c r="I274" i="1"/>
  <c r="CC273" i="1"/>
  <c r="CH273" i="1" s="1"/>
  <c r="CC272" i="1"/>
  <c r="CH272" i="1" s="1"/>
  <c r="CC271" i="1"/>
  <c r="CH271" i="1" s="1"/>
  <c r="CG270" i="1"/>
  <c r="CB270" i="1"/>
  <c r="BV270" i="1"/>
  <c r="BP270" i="1"/>
  <c r="BJ270" i="1"/>
  <c r="BD270" i="1"/>
  <c r="AX270" i="1"/>
  <c r="AR270" i="1"/>
  <c r="AL270" i="1"/>
  <c r="AF270" i="1"/>
  <c r="Z270" i="1"/>
  <c r="T270" i="1"/>
  <c r="N270" i="1"/>
  <c r="CG269" i="1"/>
  <c r="CB269" i="1"/>
  <c r="BV269" i="1"/>
  <c r="BP269" i="1"/>
  <c r="BJ269" i="1"/>
  <c r="BD269" i="1"/>
  <c r="AX269" i="1"/>
  <c r="AR269" i="1"/>
  <c r="AL269" i="1"/>
  <c r="AF269" i="1"/>
  <c r="Z269" i="1"/>
  <c r="T269" i="1"/>
  <c r="N269" i="1"/>
  <c r="CG268" i="1"/>
  <c r="CG289" i="1" s="1"/>
  <c r="CB268" i="1"/>
  <c r="BV268" i="1"/>
  <c r="BP268" i="1"/>
  <c r="BJ268" i="1"/>
  <c r="BJ289" i="1" s="1"/>
  <c r="BD268" i="1"/>
  <c r="AX268" i="1"/>
  <c r="AR268" i="1"/>
  <c r="AL268" i="1"/>
  <c r="AL289" i="1" s="1"/>
  <c r="AF268" i="1"/>
  <c r="Z268" i="1"/>
  <c r="T268" i="1"/>
  <c r="N268" i="1"/>
  <c r="N289" i="1" s="1"/>
  <c r="CF253" i="1"/>
  <c r="CE253" i="1"/>
  <c r="CA253" i="1"/>
  <c r="BY253" i="1"/>
  <c r="BU253" i="1"/>
  <c r="BS253" i="1"/>
  <c r="BO253" i="1"/>
  <c r="BM253" i="1"/>
  <c r="BI253" i="1"/>
  <c r="BG253" i="1"/>
  <c r="BC253" i="1"/>
  <c r="BA253" i="1"/>
  <c r="AW253" i="1"/>
  <c r="AU253" i="1"/>
  <c r="AQ253" i="1"/>
  <c r="AO253" i="1"/>
  <c r="AK253" i="1"/>
  <c r="AI253" i="1"/>
  <c r="AE253" i="1"/>
  <c r="AC253" i="1"/>
  <c r="Y253" i="1"/>
  <c r="W253" i="1"/>
  <c r="S253" i="1"/>
  <c r="Q253" i="1"/>
  <c r="M253" i="1"/>
  <c r="K253" i="1"/>
  <c r="CG252" i="1"/>
  <c r="CB252" i="1"/>
  <c r="BV252" i="1"/>
  <c r="BP252" i="1"/>
  <c r="BJ252" i="1"/>
  <c r="BD252" i="1"/>
  <c r="AX252" i="1"/>
  <c r="AR252" i="1"/>
  <c r="AL252" i="1"/>
  <c r="AF252" i="1"/>
  <c r="Z252" i="1"/>
  <c r="T252" i="1"/>
  <c r="N252" i="1"/>
  <c r="CH251" i="1"/>
  <c r="CC251" i="1"/>
  <c r="CC250" i="1"/>
  <c r="CH250" i="1" s="1"/>
  <c r="CC249" i="1"/>
  <c r="CH249" i="1" s="1"/>
  <c r="CC248" i="1"/>
  <c r="CH248" i="1" s="1"/>
  <c r="CG247" i="1"/>
  <c r="CB247" i="1"/>
  <c r="BV247" i="1"/>
  <c r="BP247" i="1"/>
  <c r="BJ247" i="1"/>
  <c r="BD247" i="1"/>
  <c r="AX247" i="1"/>
  <c r="AR247" i="1"/>
  <c r="AL247" i="1"/>
  <c r="AF247" i="1"/>
  <c r="Z247" i="1"/>
  <c r="T247" i="1"/>
  <c r="N247" i="1"/>
  <c r="I247" i="1"/>
  <c r="CH246" i="1"/>
  <c r="CC246" i="1"/>
  <c r="CC245" i="1"/>
  <c r="CH245" i="1" s="1"/>
  <c r="CG244" i="1"/>
  <c r="CB244" i="1"/>
  <c r="CB253" i="1" s="1"/>
  <c r="BV244" i="1"/>
  <c r="BP244" i="1"/>
  <c r="BP253" i="1" s="1"/>
  <c r="BJ244" i="1"/>
  <c r="BD244" i="1"/>
  <c r="BD253" i="1" s="1"/>
  <c r="AX244" i="1"/>
  <c r="AR244" i="1"/>
  <c r="AL244" i="1"/>
  <c r="AF244" i="1"/>
  <c r="Z244" i="1"/>
  <c r="T244" i="1"/>
  <c r="N244" i="1"/>
  <c r="I244" i="1"/>
  <c r="I253" i="1" s="1"/>
  <c r="CF229" i="1"/>
  <c r="CE229" i="1"/>
  <c r="CA229" i="1"/>
  <c r="BY229" i="1"/>
  <c r="BU229" i="1"/>
  <c r="BS229" i="1"/>
  <c r="BO229" i="1"/>
  <c r="BM229" i="1"/>
  <c r="BJ229" i="1"/>
  <c r="BI229" i="1"/>
  <c r="BG229" i="1"/>
  <c r="BC229" i="1"/>
  <c r="BA229" i="1"/>
  <c r="AW229" i="1"/>
  <c r="AU229" i="1"/>
  <c r="AQ229" i="1"/>
  <c r="AO229" i="1"/>
  <c r="AL229" i="1"/>
  <c r="AK229" i="1"/>
  <c r="AI229" i="1"/>
  <c r="AE229" i="1"/>
  <c r="AC229" i="1"/>
  <c r="Y229" i="1"/>
  <c r="W229" i="1"/>
  <c r="S229" i="1"/>
  <c r="Q229" i="1"/>
  <c r="N229" i="1"/>
  <c r="M229" i="1"/>
  <c r="K229" i="1"/>
  <c r="CG228" i="1"/>
  <c r="CB228" i="1"/>
  <c r="BV228" i="1"/>
  <c r="BP228" i="1"/>
  <c r="BJ228" i="1"/>
  <c r="BD228" i="1"/>
  <c r="AX228" i="1"/>
  <c r="AR228" i="1"/>
  <c r="AL228" i="1"/>
  <c r="AF228" i="1"/>
  <c r="Z228" i="1"/>
  <c r="T228" i="1"/>
  <c r="N228" i="1"/>
  <c r="I228" i="1"/>
  <c r="I231" i="1" s="1"/>
  <c r="I235" i="1" s="1"/>
  <c r="CG227" i="1"/>
  <c r="CG229" i="1" s="1"/>
  <c r="CB227" i="1"/>
  <c r="CB229" i="1" s="1"/>
  <c r="BV227" i="1"/>
  <c r="BV229" i="1" s="1"/>
  <c r="BP227" i="1"/>
  <c r="BJ227" i="1"/>
  <c r="BD227" i="1"/>
  <c r="BD229" i="1" s="1"/>
  <c r="AX227" i="1"/>
  <c r="AX229" i="1" s="1"/>
  <c r="AR227" i="1"/>
  <c r="AL227" i="1"/>
  <c r="AF227" i="1"/>
  <c r="AF229" i="1" s="1"/>
  <c r="Z227" i="1"/>
  <c r="Z229" i="1" s="1"/>
  <c r="T227" i="1"/>
  <c r="N227" i="1"/>
  <c r="I216" i="1"/>
  <c r="I220" i="1" s="1"/>
  <c r="CF214" i="1"/>
  <c r="CE214" i="1"/>
  <c r="CA214" i="1"/>
  <c r="BY214" i="1"/>
  <c r="BU214" i="1"/>
  <c r="BS214" i="1"/>
  <c r="BO214" i="1"/>
  <c r="BM214" i="1"/>
  <c r="BI214" i="1"/>
  <c r="BG214" i="1"/>
  <c r="BC214" i="1"/>
  <c r="BA214" i="1"/>
  <c r="AW214" i="1"/>
  <c r="AU214" i="1"/>
  <c r="AQ214" i="1"/>
  <c r="AO214" i="1"/>
  <c r="AK214" i="1"/>
  <c r="AI214" i="1"/>
  <c r="AE214" i="1"/>
  <c r="AC214" i="1"/>
  <c r="Y214" i="1"/>
  <c r="W214" i="1"/>
  <c r="S214" i="1"/>
  <c r="Q214" i="1"/>
  <c r="M214" i="1"/>
  <c r="K214" i="1"/>
  <c r="I214" i="1"/>
  <c r="CG213" i="1"/>
  <c r="CG214" i="1" s="1"/>
  <c r="CB213" i="1"/>
  <c r="CB214" i="1" s="1"/>
  <c r="BV213" i="1"/>
  <c r="BV214" i="1" s="1"/>
  <c r="BP213" i="1"/>
  <c r="BP214" i="1" s="1"/>
  <c r="BJ213" i="1"/>
  <c r="BJ214" i="1" s="1"/>
  <c r="BD213" i="1"/>
  <c r="BD214" i="1" s="1"/>
  <c r="AX213" i="1"/>
  <c r="AX214" i="1" s="1"/>
  <c r="AR213" i="1"/>
  <c r="AR214" i="1" s="1"/>
  <c r="AL213" i="1"/>
  <c r="AL214" i="1" s="1"/>
  <c r="AF213" i="1"/>
  <c r="AF214" i="1" s="1"/>
  <c r="Z213" i="1"/>
  <c r="Z214" i="1" s="1"/>
  <c r="T213" i="1"/>
  <c r="T214" i="1" s="1"/>
  <c r="N213" i="1"/>
  <c r="N214" i="1" s="1"/>
  <c r="CH202" i="1"/>
  <c r="CF201" i="1"/>
  <c r="CE201" i="1"/>
  <c r="CA201" i="1"/>
  <c r="BY201" i="1"/>
  <c r="BU201" i="1"/>
  <c r="BS201" i="1"/>
  <c r="BO201" i="1"/>
  <c r="BM201" i="1"/>
  <c r="BI201" i="1"/>
  <c r="BG201" i="1"/>
  <c r="BC201" i="1"/>
  <c r="BA201" i="1"/>
  <c r="AW201" i="1"/>
  <c r="AU201" i="1"/>
  <c r="AQ201" i="1"/>
  <c r="AO201" i="1"/>
  <c r="AK201" i="1"/>
  <c r="AI201" i="1"/>
  <c r="AE201" i="1"/>
  <c r="AC201" i="1"/>
  <c r="Y201" i="1"/>
  <c r="W201" i="1"/>
  <c r="S201" i="1"/>
  <c r="Q201" i="1"/>
  <c r="M201" i="1"/>
  <c r="K201" i="1"/>
  <c r="I201" i="1"/>
  <c r="I203" i="1" s="1"/>
  <c r="I206" i="1" s="1"/>
  <c r="CG200" i="1"/>
  <c r="CB200" i="1"/>
  <c r="BV200" i="1"/>
  <c r="BP200" i="1"/>
  <c r="BJ200" i="1"/>
  <c r="BD200" i="1"/>
  <c r="AX200" i="1"/>
  <c r="AR200" i="1"/>
  <c r="AL200" i="1"/>
  <c r="AF200" i="1"/>
  <c r="Z200" i="1"/>
  <c r="T200" i="1"/>
  <c r="N200" i="1"/>
  <c r="CC199" i="1"/>
  <c r="CH199" i="1" s="1"/>
  <c r="CC198" i="1"/>
  <c r="CH198" i="1" s="1"/>
  <c r="CH197" i="1"/>
  <c r="CC197" i="1"/>
  <c r="CC196" i="1"/>
  <c r="CH196" i="1" s="1"/>
  <c r="CC195" i="1"/>
  <c r="CH195" i="1" s="1"/>
  <c r="CC194" i="1"/>
  <c r="CH194" i="1" s="1"/>
  <c r="CG193" i="1"/>
  <c r="CB193" i="1"/>
  <c r="BV193" i="1"/>
  <c r="BP193" i="1"/>
  <c r="BJ193" i="1"/>
  <c r="BD193" i="1"/>
  <c r="AX193" i="1"/>
  <c r="AR193" i="1"/>
  <c r="AL193" i="1"/>
  <c r="AF193" i="1"/>
  <c r="Z193" i="1"/>
  <c r="T193" i="1"/>
  <c r="N193" i="1"/>
  <c r="CC192" i="1"/>
  <c r="CH192" i="1" s="1"/>
  <c r="CH191" i="1"/>
  <c r="CC191" i="1"/>
  <c r="CG190" i="1"/>
  <c r="CG201" i="1" s="1"/>
  <c r="CB190" i="1"/>
  <c r="CB201" i="1" s="1"/>
  <c r="BV190" i="1"/>
  <c r="BP190" i="1"/>
  <c r="BP201" i="1" s="1"/>
  <c r="BJ190" i="1"/>
  <c r="BJ201" i="1" s="1"/>
  <c r="BD190" i="1"/>
  <c r="BD201" i="1" s="1"/>
  <c r="AX190" i="1"/>
  <c r="AR190" i="1"/>
  <c r="AL190" i="1"/>
  <c r="AL201" i="1" s="1"/>
  <c r="AF190" i="1"/>
  <c r="Z190" i="1"/>
  <c r="T190" i="1"/>
  <c r="N190" i="1"/>
  <c r="N201" i="1" s="1"/>
  <c r="I175" i="1"/>
  <c r="CF167" i="1"/>
  <c r="CE167" i="1"/>
  <c r="CA167" i="1"/>
  <c r="CA729" i="1" s="1"/>
  <c r="BY167" i="1"/>
  <c r="BU167" i="1"/>
  <c r="BS167" i="1"/>
  <c r="BO167" i="1"/>
  <c r="BO729" i="1" s="1"/>
  <c r="BM167" i="1"/>
  <c r="BI167" i="1"/>
  <c r="BG167" i="1"/>
  <c r="BC167" i="1"/>
  <c r="BC729" i="1" s="1"/>
  <c r="BA167" i="1"/>
  <c r="AW167" i="1"/>
  <c r="AU167" i="1"/>
  <c r="AQ167" i="1"/>
  <c r="AQ729" i="1" s="1"/>
  <c r="AO167" i="1"/>
  <c r="AK167" i="1"/>
  <c r="AI167" i="1"/>
  <c r="AE167" i="1"/>
  <c r="AE729" i="1" s="1"/>
  <c r="X8" i="9" s="1"/>
  <c r="AC167" i="1"/>
  <c r="Y167" i="1"/>
  <c r="W167" i="1"/>
  <c r="S167" i="1"/>
  <c r="S729" i="1" s="1"/>
  <c r="Q167" i="1"/>
  <c r="M167" i="1"/>
  <c r="K167" i="1"/>
  <c r="I167" i="1"/>
  <c r="CG166" i="1"/>
  <c r="CB166" i="1"/>
  <c r="BV166" i="1"/>
  <c r="BP166" i="1"/>
  <c r="BJ166" i="1"/>
  <c r="BD166" i="1"/>
  <c r="AX166" i="1"/>
  <c r="AR166" i="1"/>
  <c r="AL166" i="1"/>
  <c r="AF166" i="1"/>
  <c r="Z166" i="1"/>
  <c r="T166" i="1"/>
  <c r="N166" i="1"/>
  <c r="CG165" i="1"/>
  <c r="CB165" i="1"/>
  <c r="BV165" i="1"/>
  <c r="BP165" i="1"/>
  <c r="BJ165" i="1"/>
  <c r="BD165" i="1"/>
  <c r="AX165" i="1"/>
  <c r="AR165" i="1"/>
  <c r="AL165" i="1"/>
  <c r="AF165" i="1"/>
  <c r="AB165" i="1"/>
  <c r="AD165" i="1" s="1"/>
  <c r="Z165" i="1"/>
  <c r="T165" i="1"/>
  <c r="N165" i="1"/>
  <c r="L165" i="1"/>
  <c r="CG164" i="1"/>
  <c r="CB164" i="1"/>
  <c r="BV164" i="1"/>
  <c r="BP164" i="1"/>
  <c r="BJ164" i="1"/>
  <c r="BD164" i="1"/>
  <c r="AX164" i="1"/>
  <c r="AR164" i="1"/>
  <c r="AL164" i="1"/>
  <c r="AF164" i="1"/>
  <c r="AB164" i="1"/>
  <c r="AD164" i="1" s="1"/>
  <c r="Z164" i="1"/>
  <c r="T164" i="1"/>
  <c r="N164" i="1"/>
  <c r="L164" i="1"/>
  <c r="CG163" i="1"/>
  <c r="CB163" i="1"/>
  <c r="BV163" i="1"/>
  <c r="BP163" i="1"/>
  <c r="BJ163" i="1"/>
  <c r="BD163" i="1"/>
  <c r="AX163" i="1"/>
  <c r="AR163" i="1"/>
  <c r="AL163" i="1"/>
  <c r="AF163" i="1"/>
  <c r="AB163" i="1"/>
  <c r="AD163" i="1" s="1"/>
  <c r="Z163" i="1"/>
  <c r="T163" i="1"/>
  <c r="N163" i="1"/>
  <c r="L163" i="1"/>
  <c r="CG162" i="1"/>
  <c r="CB162" i="1"/>
  <c r="BV162" i="1"/>
  <c r="BP162" i="1"/>
  <c r="BJ162" i="1"/>
  <c r="BD162" i="1"/>
  <c r="AX162" i="1"/>
  <c r="AR162" i="1"/>
  <c r="AL162" i="1"/>
  <c r="AF162" i="1"/>
  <c r="Z162" i="1"/>
  <c r="T162" i="1"/>
  <c r="N162" i="1"/>
  <c r="CG161" i="1"/>
  <c r="CB161" i="1"/>
  <c r="BV161" i="1"/>
  <c r="BP161" i="1"/>
  <c r="BJ161" i="1"/>
  <c r="BD161" i="1"/>
  <c r="AX161" i="1"/>
  <c r="AR161" i="1"/>
  <c r="AL161" i="1"/>
  <c r="AF161" i="1"/>
  <c r="Z161" i="1"/>
  <c r="T161" i="1"/>
  <c r="N161" i="1"/>
  <c r="CG160" i="1"/>
  <c r="CB160" i="1"/>
  <c r="BV160" i="1"/>
  <c r="BP160" i="1"/>
  <c r="BJ160" i="1"/>
  <c r="BD160" i="1"/>
  <c r="AX160" i="1"/>
  <c r="AR160" i="1"/>
  <c r="AL160" i="1"/>
  <c r="AF160" i="1"/>
  <c r="Z160" i="1"/>
  <c r="T160" i="1"/>
  <c r="N160" i="1"/>
  <c r="CG159" i="1"/>
  <c r="CB159" i="1"/>
  <c r="BV159" i="1"/>
  <c r="BP159" i="1"/>
  <c r="BJ159" i="1"/>
  <c r="BD159" i="1"/>
  <c r="AX159" i="1"/>
  <c r="AR159" i="1"/>
  <c r="AL159" i="1"/>
  <c r="AF159" i="1"/>
  <c r="Z159" i="1"/>
  <c r="T159" i="1"/>
  <c r="N159" i="1"/>
  <c r="CG158" i="1"/>
  <c r="CB158" i="1"/>
  <c r="BV158" i="1"/>
  <c r="BP158" i="1"/>
  <c r="BJ158" i="1"/>
  <c r="BD158" i="1"/>
  <c r="AX158" i="1"/>
  <c r="AR158" i="1"/>
  <c r="AL158" i="1"/>
  <c r="AF158" i="1"/>
  <c r="AD158" i="1"/>
  <c r="AB158" i="1"/>
  <c r="Z158" i="1"/>
  <c r="T158" i="1"/>
  <c r="N158" i="1"/>
  <c r="CG157" i="1"/>
  <c r="CB157" i="1"/>
  <c r="BV157" i="1"/>
  <c r="BP157" i="1"/>
  <c r="BJ157" i="1"/>
  <c r="BD157" i="1"/>
  <c r="AX157" i="1"/>
  <c r="AR157" i="1"/>
  <c r="AL157" i="1"/>
  <c r="AF157" i="1"/>
  <c r="Z157" i="1"/>
  <c r="T157" i="1"/>
  <c r="N157" i="1"/>
  <c r="CG156" i="1"/>
  <c r="CB156" i="1"/>
  <c r="BV156" i="1"/>
  <c r="BP156" i="1"/>
  <c r="BJ156" i="1"/>
  <c r="BD156" i="1"/>
  <c r="AX156" i="1"/>
  <c r="AR156" i="1"/>
  <c r="AL156" i="1"/>
  <c r="AF156" i="1"/>
  <c r="Z156" i="1"/>
  <c r="T156" i="1"/>
  <c r="N156" i="1"/>
  <c r="CG155" i="1"/>
  <c r="CB155" i="1"/>
  <c r="BV155" i="1"/>
  <c r="BP155" i="1"/>
  <c r="BJ155" i="1"/>
  <c r="BD155" i="1"/>
  <c r="AX155" i="1"/>
  <c r="AR155" i="1"/>
  <c r="AL155" i="1"/>
  <c r="AF155" i="1"/>
  <c r="Z155" i="1"/>
  <c r="T155" i="1"/>
  <c r="N155" i="1"/>
  <c r="CG154" i="1"/>
  <c r="CB154" i="1"/>
  <c r="BV154" i="1"/>
  <c r="BP154" i="1"/>
  <c r="BJ154" i="1"/>
  <c r="BD154" i="1"/>
  <c r="AX154" i="1"/>
  <c r="AR154" i="1"/>
  <c r="AL154" i="1"/>
  <c r="AF154" i="1"/>
  <c r="Z154" i="1"/>
  <c r="T154" i="1"/>
  <c r="N154" i="1"/>
  <c r="CG153" i="1"/>
  <c r="CB153" i="1"/>
  <c r="BV153" i="1"/>
  <c r="BP153" i="1"/>
  <c r="BJ153" i="1"/>
  <c r="BD153" i="1"/>
  <c r="AX153" i="1"/>
  <c r="AR153" i="1"/>
  <c r="AL153" i="1"/>
  <c r="AF153" i="1"/>
  <c r="Z153" i="1"/>
  <c r="T153" i="1"/>
  <c r="N153" i="1"/>
  <c r="CG152" i="1"/>
  <c r="CB152" i="1"/>
  <c r="BV152" i="1"/>
  <c r="BP152" i="1"/>
  <c r="BJ152" i="1"/>
  <c r="BD152" i="1"/>
  <c r="AX152" i="1"/>
  <c r="AR152" i="1"/>
  <c r="AL152" i="1"/>
  <c r="AF152" i="1"/>
  <c r="Z152" i="1"/>
  <c r="T152" i="1"/>
  <c r="N152" i="1"/>
  <c r="CG151" i="1"/>
  <c r="CB151" i="1"/>
  <c r="BV151" i="1"/>
  <c r="BP151" i="1"/>
  <c r="BJ151" i="1"/>
  <c r="BD151" i="1"/>
  <c r="AX151" i="1"/>
  <c r="AR151" i="1"/>
  <c r="AL151" i="1"/>
  <c r="AF151" i="1"/>
  <c r="Z151" i="1"/>
  <c r="T151" i="1"/>
  <c r="N151" i="1"/>
  <c r="CG150" i="1"/>
  <c r="CB150" i="1"/>
  <c r="BV150" i="1"/>
  <c r="BP150" i="1"/>
  <c r="BJ150" i="1"/>
  <c r="BD150" i="1"/>
  <c r="AX150" i="1"/>
  <c r="AR150" i="1"/>
  <c r="AL150" i="1"/>
  <c r="AF150" i="1"/>
  <c r="Z150" i="1"/>
  <c r="T150" i="1"/>
  <c r="N150" i="1"/>
  <c r="CG149" i="1"/>
  <c r="CB149" i="1"/>
  <c r="BV149" i="1"/>
  <c r="BP149" i="1"/>
  <c r="BJ149" i="1"/>
  <c r="BD149" i="1"/>
  <c r="AX149" i="1"/>
  <c r="AR149" i="1"/>
  <c r="AL149" i="1"/>
  <c r="AF149" i="1"/>
  <c r="Z149" i="1"/>
  <c r="T149" i="1"/>
  <c r="N149" i="1"/>
  <c r="CG148" i="1"/>
  <c r="CB148" i="1"/>
  <c r="BV148" i="1"/>
  <c r="BP148" i="1"/>
  <c r="BJ148" i="1"/>
  <c r="BD148" i="1"/>
  <c r="AX148" i="1"/>
  <c r="AR148" i="1"/>
  <c r="AL148" i="1"/>
  <c r="AF148" i="1"/>
  <c r="Z148" i="1"/>
  <c r="T148" i="1"/>
  <c r="N148" i="1"/>
  <c r="CG147" i="1"/>
  <c r="CB147" i="1"/>
  <c r="BV147" i="1"/>
  <c r="BP147" i="1"/>
  <c r="BJ147" i="1"/>
  <c r="BD147" i="1"/>
  <c r="AX147" i="1"/>
  <c r="AR147" i="1"/>
  <c r="AL147" i="1"/>
  <c r="AF147" i="1"/>
  <c r="Z147" i="1"/>
  <c r="T147" i="1"/>
  <c r="N147" i="1"/>
  <c r="CG146" i="1"/>
  <c r="CB146" i="1"/>
  <c r="BV146" i="1"/>
  <c r="BV167" i="1" s="1"/>
  <c r="BP146" i="1"/>
  <c r="BJ146" i="1"/>
  <c r="BD146" i="1"/>
  <c r="AX146" i="1"/>
  <c r="AX167" i="1" s="1"/>
  <c r="AR146" i="1"/>
  <c r="AL146" i="1"/>
  <c r="AF146" i="1"/>
  <c r="Z146" i="1"/>
  <c r="Z167" i="1" s="1"/>
  <c r="T146" i="1"/>
  <c r="N146" i="1"/>
  <c r="CF131" i="1"/>
  <c r="CE131" i="1"/>
  <c r="CA131" i="1"/>
  <c r="BY131" i="1"/>
  <c r="BU131" i="1"/>
  <c r="BS131" i="1"/>
  <c r="BO131" i="1"/>
  <c r="BM131" i="1"/>
  <c r="BI131" i="1"/>
  <c r="BG131" i="1"/>
  <c r="BC131" i="1"/>
  <c r="BA131" i="1"/>
  <c r="AW131" i="1"/>
  <c r="AU131" i="1"/>
  <c r="AQ131" i="1"/>
  <c r="AO131" i="1"/>
  <c r="AK131" i="1"/>
  <c r="AI131" i="1"/>
  <c r="AE131" i="1"/>
  <c r="X7" i="9" s="1"/>
  <c r="AC131" i="1"/>
  <c r="V7" i="9" s="1"/>
  <c r="Y131" i="1"/>
  <c r="R7" i="9" s="1"/>
  <c r="W131" i="1"/>
  <c r="P7" i="9" s="1"/>
  <c r="S131" i="1"/>
  <c r="Q131" i="1"/>
  <c r="M131" i="1"/>
  <c r="F7" i="9" s="1"/>
  <c r="K131" i="1"/>
  <c r="I131" i="1"/>
  <c r="I133" i="1" s="1"/>
  <c r="I137" i="1" s="1"/>
  <c r="CG130" i="1"/>
  <c r="CB130" i="1"/>
  <c r="BV130" i="1"/>
  <c r="BP130" i="1"/>
  <c r="BJ130" i="1"/>
  <c r="BD130" i="1"/>
  <c r="AX130" i="1"/>
  <c r="AR130" i="1"/>
  <c r="AL130" i="1"/>
  <c r="AF130" i="1"/>
  <c r="Z130" i="1"/>
  <c r="T130" i="1"/>
  <c r="N130" i="1"/>
  <c r="CG129" i="1"/>
  <c r="CB129" i="1"/>
  <c r="BV129" i="1"/>
  <c r="BP129" i="1"/>
  <c r="BJ129" i="1"/>
  <c r="BD129" i="1"/>
  <c r="AX129" i="1"/>
  <c r="AR129" i="1"/>
  <c r="AL129" i="1"/>
  <c r="AF129" i="1"/>
  <c r="Z129" i="1"/>
  <c r="T129" i="1"/>
  <c r="N129" i="1"/>
  <c r="CG128" i="1"/>
  <c r="CB128" i="1"/>
  <c r="BV128" i="1"/>
  <c r="BP128" i="1"/>
  <c r="BJ128" i="1"/>
  <c r="BD128" i="1"/>
  <c r="AX128" i="1"/>
  <c r="AR128" i="1"/>
  <c r="AL128" i="1"/>
  <c r="AF128" i="1"/>
  <c r="Z128" i="1"/>
  <c r="T128" i="1"/>
  <c r="N128" i="1"/>
  <c r="CG127" i="1"/>
  <c r="CB127" i="1"/>
  <c r="BV127" i="1"/>
  <c r="BP127" i="1"/>
  <c r="BJ127" i="1"/>
  <c r="BD127" i="1"/>
  <c r="AX127" i="1"/>
  <c r="AR127" i="1"/>
  <c r="AL127" i="1"/>
  <c r="AF127" i="1"/>
  <c r="Z127" i="1"/>
  <c r="T127" i="1"/>
  <c r="N127" i="1"/>
  <c r="CG126" i="1"/>
  <c r="CB126" i="1"/>
  <c r="BV126" i="1"/>
  <c r="BP126" i="1"/>
  <c r="BJ126" i="1"/>
  <c r="BD126" i="1"/>
  <c r="AX126" i="1"/>
  <c r="AR126" i="1"/>
  <c r="AL126" i="1"/>
  <c r="AF126" i="1"/>
  <c r="Z126" i="1"/>
  <c r="T126" i="1"/>
  <c r="N126" i="1"/>
  <c r="CG125" i="1"/>
  <c r="CB125" i="1"/>
  <c r="BV125" i="1"/>
  <c r="BP125" i="1"/>
  <c r="BJ125" i="1"/>
  <c r="BD125" i="1"/>
  <c r="AX125" i="1"/>
  <c r="AR125" i="1"/>
  <c r="AL125" i="1"/>
  <c r="AF125" i="1"/>
  <c r="Z125" i="1"/>
  <c r="T125" i="1"/>
  <c r="N125" i="1"/>
  <c r="CG124" i="1"/>
  <c r="CB124" i="1"/>
  <c r="BV124" i="1"/>
  <c r="BP124" i="1"/>
  <c r="BJ124" i="1"/>
  <c r="BD124" i="1"/>
  <c r="AX124" i="1"/>
  <c r="AR124" i="1"/>
  <c r="AL124" i="1"/>
  <c r="AF124" i="1"/>
  <c r="Z124" i="1"/>
  <c r="T124" i="1"/>
  <c r="N124" i="1"/>
  <c r="CG123" i="1"/>
  <c r="CB123" i="1"/>
  <c r="BV123" i="1"/>
  <c r="BP123" i="1"/>
  <c r="BJ123" i="1"/>
  <c r="BD123" i="1"/>
  <c r="AX123" i="1"/>
  <c r="AR123" i="1"/>
  <c r="AL123" i="1"/>
  <c r="AF123" i="1"/>
  <c r="Z123" i="1"/>
  <c r="T123" i="1"/>
  <c r="N123" i="1"/>
  <c r="CG122" i="1"/>
  <c r="CB122" i="1"/>
  <c r="BV122" i="1"/>
  <c r="BP122" i="1"/>
  <c r="BJ122" i="1"/>
  <c r="BD122" i="1"/>
  <c r="AX122" i="1"/>
  <c r="AR122" i="1"/>
  <c r="AL122" i="1"/>
  <c r="AF122" i="1"/>
  <c r="Z122" i="1"/>
  <c r="T122" i="1"/>
  <c r="N122" i="1"/>
  <c r="CG121" i="1"/>
  <c r="CB121" i="1"/>
  <c r="BV121" i="1"/>
  <c r="BP121" i="1"/>
  <c r="BJ121" i="1"/>
  <c r="BD121" i="1"/>
  <c r="AX121" i="1"/>
  <c r="AR121" i="1"/>
  <c r="AL121" i="1"/>
  <c r="AF121" i="1"/>
  <c r="Z121" i="1"/>
  <c r="T121" i="1"/>
  <c r="N121" i="1"/>
  <c r="CG120" i="1"/>
  <c r="CB120" i="1"/>
  <c r="BV120" i="1"/>
  <c r="BP120" i="1"/>
  <c r="BJ120" i="1"/>
  <c r="BD120" i="1"/>
  <c r="AX120" i="1"/>
  <c r="AR120" i="1"/>
  <c r="AL120" i="1"/>
  <c r="AF120" i="1"/>
  <c r="Z120" i="1"/>
  <c r="T120" i="1"/>
  <c r="N120" i="1"/>
  <c r="CG119" i="1"/>
  <c r="CB119" i="1"/>
  <c r="BV119" i="1"/>
  <c r="BP119" i="1"/>
  <c r="BJ119" i="1"/>
  <c r="BD119" i="1"/>
  <c r="AX119" i="1"/>
  <c r="AR119" i="1"/>
  <c r="AL119" i="1"/>
  <c r="AF119" i="1"/>
  <c r="Z119" i="1"/>
  <c r="T119" i="1"/>
  <c r="N119" i="1"/>
  <c r="CG118" i="1"/>
  <c r="CB118" i="1"/>
  <c r="BV118" i="1"/>
  <c r="BP118" i="1"/>
  <c r="BJ118" i="1"/>
  <c r="BD118" i="1"/>
  <c r="AX118" i="1"/>
  <c r="AR118" i="1"/>
  <c r="AL118" i="1"/>
  <c r="AF118" i="1"/>
  <c r="Z118" i="1"/>
  <c r="T118" i="1"/>
  <c r="N118" i="1"/>
  <c r="CG117" i="1"/>
  <c r="CB117" i="1"/>
  <c r="CB131" i="1" s="1"/>
  <c r="BV117" i="1"/>
  <c r="BP117" i="1"/>
  <c r="BJ117" i="1"/>
  <c r="BD117" i="1"/>
  <c r="BD131" i="1" s="1"/>
  <c r="AX117" i="1"/>
  <c r="AR117" i="1"/>
  <c r="AL117" i="1"/>
  <c r="AF117" i="1"/>
  <c r="AF131" i="1" s="1"/>
  <c r="Z117" i="1"/>
  <c r="T117" i="1"/>
  <c r="N117" i="1"/>
  <c r="CF102" i="1"/>
  <c r="CE102" i="1"/>
  <c r="CA102" i="1"/>
  <c r="BY102" i="1"/>
  <c r="BU102" i="1"/>
  <c r="BS102" i="1"/>
  <c r="BO102" i="1"/>
  <c r="BM102" i="1"/>
  <c r="BI102" i="1"/>
  <c r="BG102" i="1"/>
  <c r="BC102" i="1"/>
  <c r="BA102" i="1"/>
  <c r="AW102" i="1"/>
  <c r="AU102" i="1"/>
  <c r="AQ102" i="1"/>
  <c r="AO102" i="1"/>
  <c r="AK102" i="1"/>
  <c r="AI102" i="1"/>
  <c r="AE102" i="1"/>
  <c r="X6" i="9" s="1"/>
  <c r="AC102" i="1"/>
  <c r="V6" i="9" s="1"/>
  <c r="Y102" i="1"/>
  <c r="R6" i="9" s="1"/>
  <c r="W102" i="1"/>
  <c r="P6" i="9" s="1"/>
  <c r="S102" i="1"/>
  <c r="Q102" i="1"/>
  <c r="M102" i="1"/>
  <c r="F6" i="9" s="1"/>
  <c r="K102" i="1"/>
  <c r="I102" i="1"/>
  <c r="I104" i="1" s="1"/>
  <c r="I108" i="1" s="1"/>
  <c r="CG101" i="1"/>
  <c r="CB101" i="1"/>
  <c r="BV101" i="1"/>
  <c r="BP101" i="1"/>
  <c r="BJ101" i="1"/>
  <c r="BD101" i="1"/>
  <c r="AX101" i="1"/>
  <c r="AR101" i="1"/>
  <c r="AL101" i="1"/>
  <c r="AF101" i="1"/>
  <c r="Z101" i="1"/>
  <c r="T101" i="1"/>
  <c r="N101" i="1"/>
  <c r="CG100" i="1"/>
  <c r="CB100" i="1"/>
  <c r="BV100" i="1"/>
  <c r="BP100" i="1"/>
  <c r="BJ100" i="1"/>
  <c r="BD100" i="1"/>
  <c r="AX100" i="1"/>
  <c r="AR100" i="1"/>
  <c r="AL100" i="1"/>
  <c r="AF100" i="1"/>
  <c r="Z100" i="1"/>
  <c r="T100" i="1"/>
  <c r="N100" i="1"/>
  <c r="CG99" i="1"/>
  <c r="CB99" i="1"/>
  <c r="BV99" i="1"/>
  <c r="BP99" i="1"/>
  <c r="BJ99" i="1"/>
  <c r="BD99" i="1"/>
  <c r="AX99" i="1"/>
  <c r="AR99" i="1"/>
  <c r="AL99" i="1"/>
  <c r="AF99" i="1"/>
  <c r="Z99" i="1"/>
  <c r="T99" i="1"/>
  <c r="N99" i="1"/>
  <c r="CG98" i="1"/>
  <c r="CB98" i="1"/>
  <c r="BV98" i="1"/>
  <c r="BP98" i="1"/>
  <c r="BJ98" i="1"/>
  <c r="BD98" i="1"/>
  <c r="AX98" i="1"/>
  <c r="AR98" i="1"/>
  <c r="AL98" i="1"/>
  <c r="AF98" i="1"/>
  <c r="Z98" i="1"/>
  <c r="T98" i="1"/>
  <c r="N98" i="1"/>
  <c r="CG97" i="1"/>
  <c r="CB97" i="1"/>
  <c r="BV97" i="1"/>
  <c r="BP97" i="1"/>
  <c r="BJ97" i="1"/>
  <c r="BD97" i="1"/>
  <c r="AX97" i="1"/>
  <c r="AR97" i="1"/>
  <c r="AL97" i="1"/>
  <c r="AF97" i="1"/>
  <c r="Z97" i="1"/>
  <c r="T97" i="1"/>
  <c r="N97" i="1"/>
  <c r="CG96" i="1"/>
  <c r="CB96" i="1"/>
  <c r="BV96" i="1"/>
  <c r="BP96" i="1"/>
  <c r="BJ96" i="1"/>
  <c r="BD96" i="1"/>
  <c r="AX96" i="1"/>
  <c r="AR96" i="1"/>
  <c r="AL96" i="1"/>
  <c r="AF96" i="1"/>
  <c r="Z96" i="1"/>
  <c r="T96" i="1"/>
  <c r="N96" i="1"/>
  <c r="CG95" i="1"/>
  <c r="CB95" i="1"/>
  <c r="BV95" i="1"/>
  <c r="BP95" i="1"/>
  <c r="BJ95" i="1"/>
  <c r="BD95" i="1"/>
  <c r="AX95" i="1"/>
  <c r="AR95" i="1"/>
  <c r="AL95" i="1"/>
  <c r="AF95" i="1"/>
  <c r="Z95" i="1"/>
  <c r="T95" i="1"/>
  <c r="N95" i="1"/>
  <c r="CG94" i="1"/>
  <c r="CB94" i="1"/>
  <c r="BV94" i="1"/>
  <c r="BV102" i="1" s="1"/>
  <c r="BP94" i="1"/>
  <c r="BJ94" i="1"/>
  <c r="BD94" i="1"/>
  <c r="AX94" i="1"/>
  <c r="AX102" i="1" s="1"/>
  <c r="AR94" i="1"/>
  <c r="AL94" i="1"/>
  <c r="AF94" i="1"/>
  <c r="Z94" i="1"/>
  <c r="Z102" i="1" s="1"/>
  <c r="S6" i="9" s="1"/>
  <c r="T94" i="1"/>
  <c r="N94" i="1"/>
  <c r="CF77" i="1"/>
  <c r="CE77" i="1"/>
  <c r="CA77" i="1"/>
  <c r="BY77" i="1"/>
  <c r="BU77" i="1"/>
  <c r="BS77" i="1"/>
  <c r="BO77" i="1"/>
  <c r="BM77" i="1"/>
  <c r="BI77" i="1"/>
  <c r="BG77" i="1"/>
  <c r="BC77" i="1"/>
  <c r="BA77" i="1"/>
  <c r="AW77" i="1"/>
  <c r="AU77" i="1"/>
  <c r="AQ77" i="1"/>
  <c r="AO77" i="1"/>
  <c r="AK77" i="1"/>
  <c r="AI77" i="1"/>
  <c r="AE77" i="1"/>
  <c r="X5" i="9" s="1"/>
  <c r="AC77" i="1"/>
  <c r="V5" i="9" s="1"/>
  <c r="Y77" i="1"/>
  <c r="R5" i="9" s="1"/>
  <c r="W77" i="1"/>
  <c r="P5" i="9" s="1"/>
  <c r="S77" i="1"/>
  <c r="Q77" i="1"/>
  <c r="M77" i="1"/>
  <c r="F5" i="9" s="1"/>
  <c r="K77" i="1"/>
  <c r="I77" i="1"/>
  <c r="CG76" i="1"/>
  <c r="CB76" i="1"/>
  <c r="BV76" i="1"/>
  <c r="BP76" i="1"/>
  <c r="BJ76" i="1"/>
  <c r="BD76" i="1"/>
  <c r="AX76" i="1"/>
  <c r="AR76" i="1"/>
  <c r="AL76" i="1"/>
  <c r="AF76" i="1"/>
  <c r="Z76" i="1"/>
  <c r="T76" i="1"/>
  <c r="N76" i="1"/>
  <c r="CG75" i="1"/>
  <c r="CB75" i="1"/>
  <c r="BV75" i="1"/>
  <c r="BP75" i="1"/>
  <c r="BJ75" i="1"/>
  <c r="BD75" i="1"/>
  <c r="AX75" i="1"/>
  <c r="AR75" i="1"/>
  <c r="AL75" i="1"/>
  <c r="AH75" i="1"/>
  <c r="AJ75" i="1" s="1"/>
  <c r="AF75" i="1"/>
  <c r="AD75" i="1"/>
  <c r="AB75" i="1"/>
  <c r="Z75" i="1"/>
  <c r="V75" i="1"/>
  <c r="X75" i="1" s="1"/>
  <c r="T75" i="1"/>
  <c r="R75" i="1"/>
  <c r="P75" i="1"/>
  <c r="N75" i="1"/>
  <c r="L75" i="1"/>
  <c r="CG74" i="1"/>
  <c r="CB74" i="1"/>
  <c r="BV74" i="1"/>
  <c r="BP74" i="1"/>
  <c r="BJ74" i="1"/>
  <c r="BD74" i="1"/>
  <c r="AX74" i="1"/>
  <c r="AR74" i="1"/>
  <c r="AL74" i="1"/>
  <c r="AH74" i="1"/>
  <c r="AJ74" i="1" s="1"/>
  <c r="AF74" i="1"/>
  <c r="AD74" i="1"/>
  <c r="AB74" i="1"/>
  <c r="Z74" i="1"/>
  <c r="V74" i="1"/>
  <c r="X74" i="1" s="1"/>
  <c r="T74" i="1"/>
  <c r="P74" i="1"/>
  <c r="R74" i="1" s="1"/>
  <c r="N74" i="1"/>
  <c r="L74" i="1"/>
  <c r="CG73" i="1"/>
  <c r="CB73" i="1"/>
  <c r="BV73" i="1"/>
  <c r="BP73" i="1"/>
  <c r="BJ73" i="1"/>
  <c r="BD73" i="1"/>
  <c r="AX73" i="1"/>
  <c r="AR73" i="1"/>
  <c r="AL73" i="1"/>
  <c r="AH73" i="1"/>
  <c r="AJ73" i="1" s="1"/>
  <c r="AF73" i="1"/>
  <c r="AB73" i="1"/>
  <c r="AD73" i="1" s="1"/>
  <c r="Z73" i="1"/>
  <c r="V73" i="1"/>
  <c r="X73" i="1" s="1"/>
  <c r="T73" i="1"/>
  <c r="R73" i="1"/>
  <c r="P73" i="1"/>
  <c r="N73" i="1"/>
  <c r="L73" i="1"/>
  <c r="CG72" i="1"/>
  <c r="CB72" i="1"/>
  <c r="BV72" i="1"/>
  <c r="BP72" i="1"/>
  <c r="BJ72" i="1"/>
  <c r="BD72" i="1"/>
  <c r="AX72" i="1"/>
  <c r="AR72" i="1"/>
  <c r="AL72" i="1"/>
  <c r="AH72" i="1"/>
  <c r="AJ72" i="1" s="1"/>
  <c r="AF72" i="1"/>
  <c r="AD72" i="1"/>
  <c r="AB72" i="1"/>
  <c r="Z72" i="1"/>
  <c r="V72" i="1"/>
  <c r="X72" i="1" s="1"/>
  <c r="T72" i="1"/>
  <c r="P72" i="1"/>
  <c r="R72" i="1" s="1"/>
  <c r="N72" i="1"/>
  <c r="L72" i="1"/>
  <c r="CG71" i="1"/>
  <c r="CB71" i="1"/>
  <c r="BV71" i="1"/>
  <c r="BP71" i="1"/>
  <c r="BJ71" i="1"/>
  <c r="BD71" i="1"/>
  <c r="AX71" i="1"/>
  <c r="AR71" i="1"/>
  <c r="AL71" i="1"/>
  <c r="AF71" i="1"/>
  <c r="Z71" i="1"/>
  <c r="T71" i="1"/>
  <c r="N71" i="1"/>
  <c r="CG70" i="1"/>
  <c r="CB70" i="1"/>
  <c r="BV70" i="1"/>
  <c r="BP70" i="1"/>
  <c r="BJ70" i="1"/>
  <c r="BD70" i="1"/>
  <c r="AX70" i="1"/>
  <c r="AR70" i="1"/>
  <c r="AL70" i="1"/>
  <c r="AF70" i="1"/>
  <c r="Z70" i="1"/>
  <c r="T70" i="1"/>
  <c r="N70" i="1"/>
  <c r="CG69" i="1"/>
  <c r="CB69" i="1"/>
  <c r="BV69" i="1"/>
  <c r="BP69" i="1"/>
  <c r="BJ69" i="1"/>
  <c r="BD69" i="1"/>
  <c r="AX69" i="1"/>
  <c r="AR69" i="1"/>
  <c r="AL69" i="1"/>
  <c r="AF69" i="1"/>
  <c r="Z69" i="1"/>
  <c r="T69" i="1"/>
  <c r="N69" i="1"/>
  <c r="CG68" i="1"/>
  <c r="CB68" i="1"/>
  <c r="BV68" i="1"/>
  <c r="BP68" i="1"/>
  <c r="BJ68" i="1"/>
  <c r="BD68" i="1"/>
  <c r="AX68" i="1"/>
  <c r="AR68" i="1"/>
  <c r="AL68" i="1"/>
  <c r="AF68" i="1"/>
  <c r="Z68" i="1"/>
  <c r="T68" i="1"/>
  <c r="N68" i="1"/>
  <c r="CG67" i="1"/>
  <c r="CB67" i="1"/>
  <c r="BV67" i="1"/>
  <c r="BP67" i="1"/>
  <c r="BJ67" i="1"/>
  <c r="BD67" i="1"/>
  <c r="AX67" i="1"/>
  <c r="AR67" i="1"/>
  <c r="AL67" i="1"/>
  <c r="AF67" i="1"/>
  <c r="Z67" i="1"/>
  <c r="T67" i="1"/>
  <c r="N67" i="1"/>
  <c r="CG66" i="1"/>
  <c r="CB66" i="1"/>
  <c r="BV66" i="1"/>
  <c r="BP66" i="1"/>
  <c r="BJ66" i="1"/>
  <c r="BD66" i="1"/>
  <c r="AX66" i="1"/>
  <c r="AR66" i="1"/>
  <c r="AL66" i="1"/>
  <c r="AF66" i="1"/>
  <c r="Z66" i="1"/>
  <c r="T66" i="1"/>
  <c r="N66" i="1"/>
  <c r="CG65" i="1"/>
  <c r="CB65" i="1"/>
  <c r="BV65" i="1"/>
  <c r="BP65" i="1"/>
  <c r="BJ65" i="1"/>
  <c r="BD65" i="1"/>
  <c r="AX65" i="1"/>
  <c r="AR65" i="1"/>
  <c r="AL65" i="1"/>
  <c r="AF65" i="1"/>
  <c r="Z65" i="1"/>
  <c r="T65" i="1"/>
  <c r="N65" i="1"/>
  <c r="CG64" i="1"/>
  <c r="CB64" i="1"/>
  <c r="BV64" i="1"/>
  <c r="BP64" i="1"/>
  <c r="BJ64" i="1"/>
  <c r="BD64" i="1"/>
  <c r="AX64" i="1"/>
  <c r="AR64" i="1"/>
  <c r="AL64" i="1"/>
  <c r="AF64" i="1"/>
  <c r="Z64" i="1"/>
  <c r="T64" i="1"/>
  <c r="N64" i="1"/>
  <c r="CG63" i="1"/>
  <c r="CB63" i="1"/>
  <c r="BV63" i="1"/>
  <c r="BP63" i="1"/>
  <c r="BJ63" i="1"/>
  <c r="BD63" i="1"/>
  <c r="AX63" i="1"/>
  <c r="AR63" i="1"/>
  <c r="AL63" i="1"/>
  <c r="AF63" i="1"/>
  <c r="Z63" i="1"/>
  <c r="T63" i="1"/>
  <c r="N63" i="1"/>
  <c r="CG62" i="1"/>
  <c r="CB62" i="1"/>
  <c r="BV62" i="1"/>
  <c r="BP62" i="1"/>
  <c r="BJ62" i="1"/>
  <c r="BD62" i="1"/>
  <c r="AX62" i="1"/>
  <c r="AR62" i="1"/>
  <c r="AL62" i="1"/>
  <c r="AF62" i="1"/>
  <c r="Z62" i="1"/>
  <c r="T62" i="1"/>
  <c r="N62" i="1"/>
  <c r="CG61" i="1"/>
  <c r="CB61" i="1"/>
  <c r="BV61" i="1"/>
  <c r="BP61" i="1"/>
  <c r="BJ61" i="1"/>
  <c r="BD61" i="1"/>
  <c r="AX61" i="1"/>
  <c r="AR61" i="1"/>
  <c r="AL61" i="1"/>
  <c r="AF61" i="1"/>
  <c r="Z61" i="1"/>
  <c r="T61" i="1"/>
  <c r="N61" i="1"/>
  <c r="CG60" i="1"/>
  <c r="CB60" i="1"/>
  <c r="BV60" i="1"/>
  <c r="BP60" i="1"/>
  <c r="BJ60" i="1"/>
  <c r="BD60" i="1"/>
  <c r="AX60" i="1"/>
  <c r="AR60" i="1"/>
  <c r="AL60" i="1"/>
  <c r="AF60" i="1"/>
  <c r="Z60" i="1"/>
  <c r="T60" i="1"/>
  <c r="N60" i="1"/>
  <c r="CG59" i="1"/>
  <c r="CB59" i="1"/>
  <c r="BV59" i="1"/>
  <c r="BP59" i="1"/>
  <c r="BJ59" i="1"/>
  <c r="BD59" i="1"/>
  <c r="AX59" i="1"/>
  <c r="AR59" i="1"/>
  <c r="AL59" i="1"/>
  <c r="AF59" i="1"/>
  <c r="Z59" i="1"/>
  <c r="T59" i="1"/>
  <c r="N59" i="1"/>
  <c r="N77" i="1" s="1"/>
  <c r="G5" i="9" s="1"/>
  <c r="I44" i="1"/>
  <c r="CF35" i="1"/>
  <c r="CE35" i="1"/>
  <c r="CA35" i="1"/>
  <c r="BY35" i="1"/>
  <c r="BU35" i="1"/>
  <c r="BS35" i="1"/>
  <c r="BO35" i="1"/>
  <c r="BM35" i="1"/>
  <c r="BI35" i="1"/>
  <c r="BG35" i="1"/>
  <c r="BC35" i="1"/>
  <c r="BA35" i="1"/>
  <c r="AW35" i="1"/>
  <c r="AU35" i="1"/>
  <c r="AQ35" i="1"/>
  <c r="AO35" i="1"/>
  <c r="AK35" i="1"/>
  <c r="AI35" i="1"/>
  <c r="AE35" i="1"/>
  <c r="X4" i="9" s="1"/>
  <c r="AC35" i="1"/>
  <c r="V4" i="9" s="1"/>
  <c r="Y35" i="1"/>
  <c r="R4" i="9" s="1"/>
  <c r="S35" i="1"/>
  <c r="M35" i="1"/>
  <c r="F4" i="9" s="1"/>
  <c r="K35" i="1"/>
  <c r="I35" i="1"/>
  <c r="I37" i="1" s="1"/>
  <c r="I49" i="1" s="1"/>
  <c r="CG34" i="1"/>
  <c r="CB34" i="1"/>
  <c r="BV34" i="1"/>
  <c r="BP34" i="1"/>
  <c r="BJ34" i="1"/>
  <c r="BD34" i="1"/>
  <c r="AX34" i="1"/>
  <c r="AR34" i="1"/>
  <c r="AL34" i="1"/>
  <c r="AF34" i="1"/>
  <c r="Z34" i="1"/>
  <c r="T34" i="1"/>
  <c r="N34" i="1"/>
  <c r="CG33" i="1"/>
  <c r="CB33" i="1"/>
  <c r="BV33" i="1"/>
  <c r="BP33" i="1"/>
  <c r="BJ33" i="1"/>
  <c r="BD33" i="1"/>
  <c r="AX33" i="1"/>
  <c r="AR33" i="1"/>
  <c r="AL33" i="1"/>
  <c r="AF33" i="1"/>
  <c r="Z33" i="1"/>
  <c r="T33" i="1"/>
  <c r="N33" i="1"/>
  <c r="CG32" i="1"/>
  <c r="CB32" i="1"/>
  <c r="BV32" i="1"/>
  <c r="BP32" i="1"/>
  <c r="BJ32" i="1"/>
  <c r="BD32" i="1"/>
  <c r="AX32" i="1"/>
  <c r="AR32" i="1"/>
  <c r="AL32" i="1"/>
  <c r="AF32" i="1"/>
  <c r="Z32" i="1"/>
  <c r="T32" i="1"/>
  <c r="N32" i="1"/>
  <c r="CG31" i="1"/>
  <c r="CB31" i="1"/>
  <c r="BV31" i="1"/>
  <c r="BP31" i="1"/>
  <c r="BJ31" i="1"/>
  <c r="BD31" i="1"/>
  <c r="AX31" i="1"/>
  <c r="AR31" i="1"/>
  <c r="AL31" i="1"/>
  <c r="AF31" i="1"/>
  <c r="Z31" i="1"/>
  <c r="T31" i="1"/>
  <c r="N31" i="1"/>
  <c r="CG30" i="1"/>
  <c r="CB30" i="1"/>
  <c r="BV30" i="1"/>
  <c r="BP30" i="1"/>
  <c r="BJ30" i="1"/>
  <c r="BD30" i="1"/>
  <c r="AX30" i="1"/>
  <c r="AR30" i="1"/>
  <c r="AL30" i="1"/>
  <c r="AF30" i="1"/>
  <c r="Z30" i="1"/>
  <c r="T30" i="1"/>
  <c r="N30" i="1"/>
  <c r="CG29" i="1"/>
  <c r="CB29" i="1"/>
  <c r="BV29" i="1"/>
  <c r="BP29" i="1"/>
  <c r="BJ29" i="1"/>
  <c r="BD29" i="1"/>
  <c r="AX29" i="1"/>
  <c r="AR29" i="1"/>
  <c r="AN29" i="1"/>
  <c r="AP29" i="1" s="1"/>
  <c r="AL29" i="1"/>
  <c r="AJ29" i="1"/>
  <c r="AH29" i="1"/>
  <c r="AF29" i="1"/>
  <c r="AB29" i="1"/>
  <c r="AD29" i="1" s="1"/>
  <c r="Z29" i="1"/>
  <c r="V29" i="1"/>
  <c r="X29" i="1" s="1"/>
  <c r="P29" i="1"/>
  <c r="R29" i="1" s="1"/>
  <c r="N29" i="1"/>
  <c r="L29" i="1"/>
  <c r="CG28" i="1"/>
  <c r="CB28" i="1"/>
  <c r="BV28" i="1"/>
  <c r="BP28" i="1"/>
  <c r="BJ28" i="1"/>
  <c r="BD28" i="1"/>
  <c r="AX28" i="1"/>
  <c r="AR28" i="1"/>
  <c r="AN28" i="1"/>
  <c r="AP28" i="1" s="1"/>
  <c r="AL28" i="1"/>
  <c r="AH28" i="1"/>
  <c r="AJ28" i="1" s="1"/>
  <c r="AF28" i="1"/>
  <c r="AB28" i="1"/>
  <c r="AD28" i="1" s="1"/>
  <c r="Z28" i="1"/>
  <c r="X28" i="1"/>
  <c r="V28" i="1"/>
  <c r="R28" i="1"/>
  <c r="P28" i="1"/>
  <c r="N28" i="1"/>
  <c r="L28" i="1"/>
  <c r="CG27" i="1"/>
  <c r="CB27" i="1"/>
  <c r="BV27" i="1"/>
  <c r="BP27" i="1"/>
  <c r="BJ27" i="1"/>
  <c r="BD27" i="1"/>
  <c r="AX27" i="1"/>
  <c r="AR27" i="1"/>
  <c r="AN27" i="1"/>
  <c r="AP27" i="1" s="1"/>
  <c r="AL27" i="1"/>
  <c r="AJ27" i="1"/>
  <c r="AH27" i="1"/>
  <c r="AF27" i="1"/>
  <c r="AB27" i="1"/>
  <c r="AD27" i="1" s="1"/>
  <c r="Z27" i="1"/>
  <c r="V27" i="1"/>
  <c r="X27" i="1" s="1"/>
  <c r="P27" i="1"/>
  <c r="R27" i="1" s="1"/>
  <c r="N27" i="1"/>
  <c r="L27" i="1"/>
  <c r="CG26" i="1"/>
  <c r="CB26" i="1"/>
  <c r="BV26" i="1"/>
  <c r="BP26" i="1"/>
  <c r="BJ26" i="1"/>
  <c r="BD26" i="1"/>
  <c r="AX26" i="1"/>
  <c r="AR26" i="1"/>
  <c r="AN26" i="1"/>
  <c r="AP26" i="1" s="1"/>
  <c r="AL26" i="1"/>
  <c r="AH26" i="1"/>
  <c r="AJ26" i="1" s="1"/>
  <c r="AF26" i="1"/>
  <c r="AB26" i="1"/>
  <c r="AD26" i="1" s="1"/>
  <c r="Z26" i="1"/>
  <c r="X26" i="1"/>
  <c r="V26" i="1"/>
  <c r="R26" i="1"/>
  <c r="P26" i="1"/>
  <c r="N26" i="1"/>
  <c r="L26" i="1"/>
  <c r="CG25" i="1"/>
  <c r="CB25" i="1"/>
  <c r="BV25" i="1"/>
  <c r="BP25" i="1"/>
  <c r="BJ25" i="1"/>
  <c r="BD25" i="1"/>
  <c r="AX25" i="1"/>
  <c r="AR25" i="1"/>
  <c r="AN25" i="1"/>
  <c r="AP25" i="1" s="1"/>
  <c r="AL25" i="1"/>
  <c r="AJ25" i="1"/>
  <c r="AH25" i="1"/>
  <c r="AF25" i="1"/>
  <c r="AB25" i="1"/>
  <c r="AD25" i="1" s="1"/>
  <c r="Z25" i="1"/>
  <c r="V25" i="1"/>
  <c r="X25" i="1" s="1"/>
  <c r="P25" i="1"/>
  <c r="R25" i="1" s="1"/>
  <c r="N25" i="1"/>
  <c r="L25" i="1"/>
  <c r="CG24" i="1"/>
  <c r="CB24" i="1"/>
  <c r="BV24" i="1"/>
  <c r="BP24" i="1"/>
  <c r="BJ24" i="1"/>
  <c r="BD24" i="1"/>
  <c r="AX24" i="1"/>
  <c r="AR24" i="1"/>
  <c r="AN24" i="1"/>
  <c r="AP24" i="1" s="1"/>
  <c r="AL24" i="1"/>
  <c r="AH24" i="1"/>
  <c r="AJ24" i="1" s="1"/>
  <c r="AF24" i="1"/>
  <c r="Z24" i="1"/>
  <c r="V24" i="1"/>
  <c r="X24" i="1" s="1"/>
  <c r="P24" i="1"/>
  <c r="R24" i="1" s="1"/>
  <c r="N24" i="1"/>
  <c r="L24" i="1"/>
  <c r="CG23" i="1"/>
  <c r="CB23" i="1"/>
  <c r="BV23" i="1"/>
  <c r="BP23" i="1"/>
  <c r="BJ23" i="1"/>
  <c r="BD23" i="1"/>
  <c r="AX23" i="1"/>
  <c r="AR23" i="1"/>
  <c r="AL23" i="1"/>
  <c r="AF23" i="1"/>
  <c r="Z23" i="1"/>
  <c r="T23" i="1"/>
  <c r="N23" i="1"/>
  <c r="CG22" i="1"/>
  <c r="CB22" i="1"/>
  <c r="BV22" i="1"/>
  <c r="BP22" i="1"/>
  <c r="BJ22" i="1"/>
  <c r="BD22" i="1"/>
  <c r="AX22" i="1"/>
  <c r="AR22" i="1"/>
  <c r="AL22" i="1"/>
  <c r="AF22" i="1"/>
  <c r="Z22" i="1"/>
  <c r="T22" i="1"/>
  <c r="N22" i="1"/>
  <c r="CG21" i="1"/>
  <c r="CB21" i="1"/>
  <c r="BV21" i="1"/>
  <c r="BP21" i="1"/>
  <c r="BJ21" i="1"/>
  <c r="BD21" i="1"/>
  <c r="AX21" i="1"/>
  <c r="AR21" i="1"/>
  <c r="AL21" i="1"/>
  <c r="AF21" i="1"/>
  <c r="Z21" i="1"/>
  <c r="T21" i="1"/>
  <c r="N21" i="1"/>
  <c r="CG20" i="1"/>
  <c r="CB20" i="1"/>
  <c r="BV20" i="1"/>
  <c r="BP20" i="1"/>
  <c r="BJ20" i="1"/>
  <c r="BD20" i="1"/>
  <c r="AX20" i="1"/>
  <c r="AR20" i="1"/>
  <c r="AL20" i="1"/>
  <c r="AF20" i="1"/>
  <c r="Z20" i="1"/>
  <c r="T20" i="1"/>
  <c r="N20" i="1"/>
  <c r="CG19" i="1"/>
  <c r="CB19" i="1"/>
  <c r="BV19" i="1"/>
  <c r="BP19" i="1"/>
  <c r="BJ19" i="1"/>
  <c r="BD19" i="1"/>
  <c r="AX19" i="1"/>
  <c r="AR19" i="1"/>
  <c r="AL19" i="1"/>
  <c r="AF19" i="1"/>
  <c r="Z19" i="1"/>
  <c r="T19" i="1"/>
  <c r="N19" i="1"/>
  <c r="CG18" i="1"/>
  <c r="CB18" i="1"/>
  <c r="BV18" i="1"/>
  <c r="BP18" i="1"/>
  <c r="BJ18" i="1"/>
  <c r="BD18" i="1"/>
  <c r="AX18" i="1"/>
  <c r="AR18" i="1"/>
  <c r="AL18" i="1"/>
  <c r="AF18" i="1"/>
  <c r="Z18" i="1"/>
  <c r="T18" i="1"/>
  <c r="N18" i="1"/>
  <c r="CG17" i="1"/>
  <c r="CB17" i="1"/>
  <c r="BV17" i="1"/>
  <c r="BP17" i="1"/>
  <c r="BJ17" i="1"/>
  <c r="BD17" i="1"/>
  <c r="AX17" i="1"/>
  <c r="AR17" i="1"/>
  <c r="AL17" i="1"/>
  <c r="AF17" i="1"/>
  <c r="Z17" i="1"/>
  <c r="T17" i="1"/>
  <c r="N17" i="1"/>
  <c r="CG16" i="1"/>
  <c r="CB16" i="1"/>
  <c r="BV16" i="1"/>
  <c r="BP16" i="1"/>
  <c r="BJ16" i="1"/>
  <c r="BD16" i="1"/>
  <c r="AX16" i="1"/>
  <c r="AR16" i="1"/>
  <c r="AL16" i="1"/>
  <c r="AF16" i="1"/>
  <c r="Z16" i="1"/>
  <c r="T16" i="1"/>
  <c r="N16" i="1"/>
  <c r="CG15" i="1"/>
  <c r="CB15" i="1"/>
  <c r="BV15" i="1"/>
  <c r="BP15" i="1"/>
  <c r="BJ15" i="1"/>
  <c r="BD15" i="1"/>
  <c r="AX15" i="1"/>
  <c r="AR15" i="1"/>
  <c r="AL15" i="1"/>
  <c r="AF15" i="1"/>
  <c r="Z15" i="1"/>
  <c r="T15" i="1"/>
  <c r="N15" i="1"/>
  <c r="E15" i="1"/>
  <c r="E16" i="1" s="1"/>
  <c r="E17" i="1" s="1"/>
  <c r="E18" i="1" s="1"/>
  <c r="E19" i="1" s="1"/>
  <c r="E20" i="1" s="1"/>
  <c r="E21" i="1" s="1"/>
  <c r="E22" i="1" s="1"/>
  <c r="E23" i="1" s="1"/>
  <c r="E30" i="1" s="1"/>
  <c r="E31" i="1" s="1"/>
  <c r="E32" i="1" s="1"/>
  <c r="E33" i="1" s="1"/>
  <c r="E34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6" i="1" s="1"/>
  <c r="E94" i="1" s="1"/>
  <c r="E95" i="1" s="1"/>
  <c r="E96" i="1" s="1"/>
  <c r="E97" i="1" s="1"/>
  <c r="E98" i="1" s="1"/>
  <c r="E99" i="1" s="1"/>
  <c r="E100" i="1" s="1"/>
  <c r="E101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90" i="1" s="1"/>
  <c r="E200" i="1" s="1"/>
  <c r="E213" i="1" s="1"/>
  <c r="E227" i="1" s="1"/>
  <c r="E228" i="1" s="1"/>
  <c r="E244" i="1" s="1"/>
  <c r="E247" i="1" s="1"/>
  <c r="E252" i="1" s="1"/>
  <c r="E268" i="1" s="1"/>
  <c r="E269" i="1" s="1"/>
  <c r="E270" i="1" s="1"/>
  <c r="E274" i="1" s="1"/>
  <c r="E278" i="1" s="1"/>
  <c r="E279" i="1" s="1"/>
  <c r="E280" i="1" s="1"/>
  <c r="E281" i="1" s="1"/>
  <c r="E285" i="1" s="1"/>
  <c r="E286" i="1" s="1"/>
  <c r="E287" i="1" s="1"/>
  <c r="E308" i="1" s="1"/>
  <c r="E321" i="1" s="1"/>
  <c r="E327" i="1" s="1"/>
  <c r="E340" i="1" s="1"/>
  <c r="E341" i="1" s="1"/>
  <c r="E342" i="1" s="1"/>
  <c r="E355" i="1" s="1"/>
  <c r="E356" i="1" s="1"/>
  <c r="E357" i="1" s="1"/>
  <c r="E358" i="1" s="1"/>
  <c r="E359" i="1" s="1"/>
  <c r="E360" i="1" s="1"/>
  <c r="E361" i="1" s="1"/>
  <c r="E376" i="1" s="1"/>
  <c r="E389" i="1" s="1"/>
  <c r="E390" i="1" s="1"/>
  <c r="E391" i="1" s="1"/>
  <c r="E404" i="1" s="1"/>
  <c r="CG14" i="1"/>
  <c r="CB14" i="1"/>
  <c r="BX14" i="1"/>
  <c r="BZ14" i="1" s="1"/>
  <c r="BV14" i="1"/>
  <c r="BP14" i="1"/>
  <c r="BL14" i="1"/>
  <c r="BN14" i="1" s="1"/>
  <c r="BJ14" i="1"/>
  <c r="BD14" i="1"/>
  <c r="AZ14" i="1"/>
  <c r="BB14" i="1" s="1"/>
  <c r="AX14" i="1"/>
  <c r="AR14" i="1"/>
  <c r="AN14" i="1"/>
  <c r="AP14" i="1" s="1"/>
  <c r="AL14" i="1"/>
  <c r="AF14" i="1"/>
  <c r="W14" i="1"/>
  <c r="Z14" i="1" s="1"/>
  <c r="T14" i="1"/>
  <c r="N14" i="1"/>
  <c r="E14" i="1"/>
  <c r="CG13" i="1"/>
  <c r="CB13" i="1"/>
  <c r="CB35" i="1" s="1"/>
  <c r="BV13" i="1"/>
  <c r="BP13" i="1"/>
  <c r="BJ13" i="1"/>
  <c r="BD13" i="1"/>
  <c r="BD35" i="1" s="1"/>
  <c r="AX13" i="1"/>
  <c r="AR13" i="1"/>
  <c r="AL13" i="1"/>
  <c r="AF13" i="1"/>
  <c r="W13" i="1"/>
  <c r="V13" i="1"/>
  <c r="Q35" i="1"/>
  <c r="N13" i="1"/>
  <c r="AL77" i="1" l="1"/>
  <c r="BJ77" i="1"/>
  <c r="CG77" i="1"/>
  <c r="AF35" i="1"/>
  <c r="D7" i="9"/>
  <c r="C64" i="9"/>
  <c r="AR35" i="1"/>
  <c r="BV77" i="1"/>
  <c r="BJ102" i="1"/>
  <c r="AR131" i="1"/>
  <c r="BJ167" i="1"/>
  <c r="M729" i="1"/>
  <c r="F8" i="9" s="1"/>
  <c r="Y729" i="1"/>
  <c r="R8" i="9" s="1"/>
  <c r="AK729" i="1"/>
  <c r="AW729" i="1"/>
  <c r="BI729" i="1"/>
  <c r="BU729" i="1"/>
  <c r="CF729" i="1"/>
  <c r="Z201" i="1"/>
  <c r="AX201" i="1"/>
  <c r="BV201" i="1"/>
  <c r="T229" i="1"/>
  <c r="AR229" i="1"/>
  <c r="BP229" i="1"/>
  <c r="Z289" i="1"/>
  <c r="AX289" i="1"/>
  <c r="BV289" i="1"/>
  <c r="T362" i="1"/>
  <c r="AR362" i="1"/>
  <c r="BP362" i="1"/>
  <c r="AF420" i="1"/>
  <c r="BD420" i="1"/>
  <c r="CB420" i="1"/>
  <c r="T465" i="1"/>
  <c r="AR465" i="1"/>
  <c r="BP465" i="1"/>
  <c r="Z505" i="1"/>
  <c r="AX505" i="1"/>
  <c r="BV505" i="1"/>
  <c r="N563" i="1"/>
  <c r="AL563" i="1"/>
  <c r="BJ563" i="1"/>
  <c r="CG563" i="1"/>
  <c r="N583" i="1"/>
  <c r="AL583" i="1"/>
  <c r="BJ583" i="1"/>
  <c r="CG583" i="1"/>
  <c r="D5" i="9"/>
  <c r="C62" i="9"/>
  <c r="BP35" i="1"/>
  <c r="Z77" i="1"/>
  <c r="S5" i="9" s="1"/>
  <c r="AX77" i="1"/>
  <c r="J5" i="9"/>
  <c r="D62" i="9"/>
  <c r="AL102" i="1"/>
  <c r="CG102" i="1"/>
  <c r="BP131" i="1"/>
  <c r="D64" i="9"/>
  <c r="J7" i="9"/>
  <c r="AL167" i="1"/>
  <c r="AX35" i="1"/>
  <c r="BV35" i="1"/>
  <c r="C61" i="9"/>
  <c r="D4" i="9"/>
  <c r="AF77" i="1"/>
  <c r="BD77" i="1"/>
  <c r="CB77" i="1"/>
  <c r="AR102" i="1"/>
  <c r="BP102" i="1"/>
  <c r="D6" i="9"/>
  <c r="C63" i="9"/>
  <c r="Z131" i="1"/>
  <c r="S7" i="9" s="1"/>
  <c r="AX131" i="1"/>
  <c r="BV131" i="1"/>
  <c r="Q729" i="1"/>
  <c r="AC729" i="1"/>
  <c r="V8" i="9" s="1"/>
  <c r="AO729" i="1"/>
  <c r="BA729" i="1"/>
  <c r="BM729" i="1"/>
  <c r="BY729" i="1"/>
  <c r="AF201" i="1"/>
  <c r="Z253" i="1"/>
  <c r="Z729" i="1" s="1"/>
  <c r="AX253" i="1"/>
  <c r="BV253" i="1"/>
  <c r="T253" i="1"/>
  <c r="AR253" i="1"/>
  <c r="AF289" i="1"/>
  <c r="BD289" i="1"/>
  <c r="CB289" i="1"/>
  <c r="Z328" i="1"/>
  <c r="AX328" i="1"/>
  <c r="BV328" i="1"/>
  <c r="T343" i="1"/>
  <c r="AR343" i="1"/>
  <c r="BP343" i="1"/>
  <c r="Z362" i="1"/>
  <c r="AX362" i="1"/>
  <c r="BV362" i="1"/>
  <c r="N392" i="1"/>
  <c r="AL392" i="1"/>
  <c r="BJ392" i="1"/>
  <c r="CG392" i="1"/>
  <c r="N420" i="1"/>
  <c r="AL420" i="1"/>
  <c r="BJ420" i="1"/>
  <c r="CG420" i="1"/>
  <c r="Z465" i="1"/>
  <c r="AX465" i="1"/>
  <c r="BV465" i="1"/>
  <c r="AF505" i="1"/>
  <c r="BD505" i="1"/>
  <c r="CB505" i="1"/>
  <c r="AF538" i="1"/>
  <c r="BD538" i="1"/>
  <c r="CB538" i="1"/>
  <c r="AF602" i="1"/>
  <c r="BD602" i="1"/>
  <c r="CB602" i="1"/>
  <c r="AF693" i="1"/>
  <c r="BD693" i="1"/>
  <c r="J4" i="9"/>
  <c r="D61" i="9"/>
  <c r="AL35" i="1"/>
  <c r="BJ35" i="1"/>
  <c r="CG35" i="1"/>
  <c r="T77" i="1"/>
  <c r="AR77" i="1"/>
  <c r="BP77" i="1"/>
  <c r="AF102" i="1"/>
  <c r="BD102" i="1"/>
  <c r="CB102" i="1"/>
  <c r="N131" i="1"/>
  <c r="G7" i="9" s="1"/>
  <c r="AL131" i="1"/>
  <c r="BJ131" i="1"/>
  <c r="CG131" i="1"/>
  <c r="K729" i="1"/>
  <c r="W729" i="1"/>
  <c r="P8" i="9" s="1"/>
  <c r="AI729" i="1"/>
  <c r="AU729" i="1"/>
  <c r="BG729" i="1"/>
  <c r="BS729" i="1"/>
  <c r="CE729" i="1"/>
  <c r="T201" i="1"/>
  <c r="AR201" i="1"/>
  <c r="N253" i="1"/>
  <c r="AL253" i="1"/>
  <c r="BJ253" i="1"/>
  <c r="CG253" i="1"/>
  <c r="AF253" i="1"/>
  <c r="T289" i="1"/>
  <c r="AR289" i="1"/>
  <c r="BP289" i="1"/>
  <c r="N328" i="1"/>
  <c r="AL328" i="1"/>
  <c r="BJ328" i="1"/>
  <c r="CG328" i="1"/>
  <c r="I343" i="1"/>
  <c r="AF343" i="1"/>
  <c r="BD343" i="1"/>
  <c r="CB343" i="1"/>
  <c r="N362" i="1"/>
  <c r="AL362" i="1"/>
  <c r="BJ362" i="1"/>
  <c r="CG362" i="1"/>
  <c r="Z392" i="1"/>
  <c r="AX392" i="1"/>
  <c r="AX729" i="1" s="1"/>
  <c r="AX730" i="1" s="1"/>
  <c r="BV392" i="1"/>
  <c r="Z420" i="1"/>
  <c r="AX420" i="1"/>
  <c r="BV420" i="1"/>
  <c r="N465" i="1"/>
  <c r="AL465" i="1"/>
  <c r="BJ465" i="1"/>
  <c r="CG465" i="1"/>
  <c r="T505" i="1"/>
  <c r="AR505" i="1"/>
  <c r="BP505" i="1"/>
  <c r="T538" i="1"/>
  <c r="AR538" i="1"/>
  <c r="BP538" i="1"/>
  <c r="I563" i="1"/>
  <c r="T602" i="1"/>
  <c r="AR602" i="1"/>
  <c r="BP602" i="1"/>
  <c r="T693" i="1"/>
  <c r="AR693" i="1"/>
  <c r="D17" i="2"/>
  <c r="J17" i="9"/>
  <c r="AG1" i="3"/>
  <c r="AY1" i="4"/>
  <c r="BW1" i="10"/>
  <c r="J1" i="3"/>
  <c r="AA1" i="4"/>
  <c r="U1" i="5"/>
  <c r="AG1" i="1"/>
  <c r="BE1" i="3"/>
  <c r="BE17" i="3" s="1"/>
  <c r="BF17" i="3" s="1"/>
  <c r="BH17" i="3" s="1"/>
  <c r="BW1" i="4"/>
  <c r="BE1" i="1"/>
  <c r="BE34" i="1" s="1"/>
  <c r="BF34" i="1" s="1"/>
  <c r="BH34" i="1" s="1"/>
  <c r="AA1" i="1"/>
  <c r="AY1" i="1"/>
  <c r="AY677" i="1" s="1"/>
  <c r="AZ677" i="1" s="1"/>
  <c r="BB677" i="1" s="1"/>
  <c r="BW1" i="1"/>
  <c r="AA1" i="3"/>
  <c r="AY1" i="3"/>
  <c r="BW1" i="3"/>
  <c r="BW18" i="3" s="1"/>
  <c r="BX18" i="3" s="1"/>
  <c r="BZ18" i="3" s="1"/>
  <c r="U1" i="4"/>
  <c r="AS1" i="4"/>
  <c r="BQ1" i="4"/>
  <c r="O1" i="5"/>
  <c r="AM1" i="5"/>
  <c r="BK1" i="5"/>
  <c r="J1" i="6"/>
  <c r="AG1" i="6"/>
  <c r="BE1" i="6"/>
  <c r="AA1" i="7"/>
  <c r="AY1" i="7"/>
  <c r="BW1" i="7"/>
  <c r="U1" i="8"/>
  <c r="AS1" i="8"/>
  <c r="BQ1" i="8"/>
  <c r="O1" i="10"/>
  <c r="AM1" i="10"/>
  <c r="BK1" i="10"/>
  <c r="AS1" i="5"/>
  <c r="BQ1" i="5"/>
  <c r="O1" i="6"/>
  <c r="AM1" i="6"/>
  <c r="BK1" i="6"/>
  <c r="J1" i="7"/>
  <c r="AG1" i="7"/>
  <c r="BE1" i="7"/>
  <c r="AA1" i="8"/>
  <c r="AY1" i="8"/>
  <c r="BW1" i="8"/>
  <c r="U1" i="10"/>
  <c r="AS1" i="10"/>
  <c r="BQ1" i="10"/>
  <c r="O1" i="1"/>
  <c r="AM1" i="1"/>
  <c r="AM32" i="1" s="1"/>
  <c r="AN32" i="1" s="1"/>
  <c r="AP32" i="1" s="1"/>
  <c r="BK1" i="1"/>
  <c r="O1" i="3"/>
  <c r="AM1" i="3"/>
  <c r="BK1" i="3"/>
  <c r="BK18" i="3" s="1"/>
  <c r="BL18" i="3" s="1"/>
  <c r="BN18" i="3" s="1"/>
  <c r="J1" i="4"/>
  <c r="AG1" i="4"/>
  <c r="BE1" i="4"/>
  <c r="AA1" i="5"/>
  <c r="AY1" i="5"/>
  <c r="BW1" i="5"/>
  <c r="U1" i="6"/>
  <c r="AS1" i="6"/>
  <c r="BQ1" i="6"/>
  <c r="O1" i="7"/>
  <c r="AM1" i="7"/>
  <c r="BK1" i="7"/>
  <c r="J1" i="8"/>
  <c r="AG1" i="8"/>
  <c r="BE1" i="8"/>
  <c r="AA1" i="10"/>
  <c r="AY1" i="10"/>
  <c r="U1" i="1"/>
  <c r="AS1" i="1"/>
  <c r="BQ1" i="1"/>
  <c r="BQ692" i="1" s="1"/>
  <c r="BR692" i="1" s="1"/>
  <c r="BT692" i="1" s="1"/>
  <c r="U1" i="3"/>
  <c r="AS1" i="3"/>
  <c r="BQ1" i="3"/>
  <c r="O1" i="4"/>
  <c r="AM1" i="4"/>
  <c r="BK1" i="4"/>
  <c r="J1" i="5"/>
  <c r="AG1" i="5"/>
  <c r="BE1" i="5"/>
  <c r="AA1" i="6"/>
  <c r="AY1" i="6"/>
  <c r="BW1" i="6"/>
  <c r="U1" i="7"/>
  <c r="AS1" i="7"/>
  <c r="BQ1" i="7"/>
  <c r="O1" i="8"/>
  <c r="AM1" i="8"/>
  <c r="BK1" i="8"/>
  <c r="J1" i="10"/>
  <c r="AG1" i="10"/>
  <c r="BE1" i="10"/>
  <c r="J6" i="9"/>
  <c r="D63" i="9"/>
  <c r="T102" i="1"/>
  <c r="N102" i="1"/>
  <c r="G6" i="9" s="1"/>
  <c r="BX17" i="9"/>
  <c r="BZ17" i="9" s="1"/>
  <c r="T131" i="1"/>
  <c r="O62" i="1"/>
  <c r="P62" i="1" s="1"/>
  <c r="R62" i="1" s="1"/>
  <c r="O16" i="1"/>
  <c r="P16" i="1" s="1"/>
  <c r="R16" i="1" s="1"/>
  <c r="O20" i="1"/>
  <c r="P20" i="1" s="1"/>
  <c r="R20" i="1" s="1"/>
  <c r="O15" i="1"/>
  <c r="P15" i="1" s="1"/>
  <c r="R15" i="1" s="1"/>
  <c r="O19" i="1"/>
  <c r="P19" i="1" s="1"/>
  <c r="R19" i="1" s="1"/>
  <c r="O23" i="1"/>
  <c r="P23" i="1" s="1"/>
  <c r="R23" i="1" s="1"/>
  <c r="O18" i="1"/>
  <c r="P18" i="1" s="1"/>
  <c r="R18" i="1" s="1"/>
  <c r="C17" i="2"/>
  <c r="N35" i="1"/>
  <c r="G4" i="9" s="1"/>
  <c r="W35" i="1"/>
  <c r="AB14" i="1"/>
  <c r="AD14" i="1" s="1"/>
  <c r="Z13" i="1"/>
  <c r="Z35" i="1" s="1"/>
  <c r="S4" i="9" s="1"/>
  <c r="AT13" i="1"/>
  <c r="X13" i="1"/>
  <c r="E415" i="1"/>
  <c r="E416" i="1" s="1"/>
  <c r="E418" i="1" s="1"/>
  <c r="E419" i="1" s="1"/>
  <c r="E432" i="1"/>
  <c r="E449" i="1" s="1"/>
  <c r="E462" i="1" s="1"/>
  <c r="E463" i="1" s="1"/>
  <c r="E464" i="1" s="1"/>
  <c r="E478" i="1" s="1"/>
  <c r="E491" i="1" s="1"/>
  <c r="E492" i="1" s="1"/>
  <c r="E498" i="1" s="1"/>
  <c r="E504" i="1" s="1"/>
  <c r="E519" i="1" s="1"/>
  <c r="E534" i="1" s="1"/>
  <c r="E535" i="1" s="1"/>
  <c r="E536" i="1" s="1"/>
  <c r="E537" i="1" s="1"/>
  <c r="E550" i="1" s="1"/>
  <c r="E556" i="1" s="1"/>
  <c r="E562" i="1" s="1"/>
  <c r="E577" i="1" s="1"/>
  <c r="E582" i="1" s="1"/>
  <c r="E595" i="1" s="1"/>
  <c r="E601" i="1" s="1"/>
  <c r="E616" i="1" s="1"/>
  <c r="E629" i="1" s="1"/>
  <c r="E646" i="1" s="1"/>
  <c r="E661" i="1" s="1"/>
  <c r="E667" i="1" s="1"/>
  <c r="E672" i="1" s="1"/>
  <c r="E677" i="1" s="1"/>
  <c r="E682" i="1" s="1"/>
  <c r="E687" i="1" s="1"/>
  <c r="E692" i="1" s="1"/>
  <c r="L69" i="1"/>
  <c r="AH13" i="1"/>
  <c r="J13" i="1"/>
  <c r="U419" i="1"/>
  <c r="V419" i="1" s="1"/>
  <c r="X419" i="1" s="1"/>
  <c r="U287" i="1"/>
  <c r="V287" i="1" s="1"/>
  <c r="X287" i="1" s="1"/>
  <c r="U270" i="1"/>
  <c r="V270" i="1" s="1"/>
  <c r="X270" i="1" s="1"/>
  <c r="U157" i="1"/>
  <c r="V157" i="1" s="1"/>
  <c r="X157" i="1" s="1"/>
  <c r="U149" i="1"/>
  <c r="V149" i="1" s="1"/>
  <c r="X149" i="1" s="1"/>
  <c r="V147" i="1"/>
  <c r="X147" i="1" s="1"/>
  <c r="U165" i="1"/>
  <c r="V165" i="1" s="1"/>
  <c r="X165" i="1" s="1"/>
  <c r="U124" i="1"/>
  <c r="V124" i="1" s="1"/>
  <c r="X124" i="1" s="1"/>
  <c r="V118" i="1"/>
  <c r="X118" i="1" s="1"/>
  <c r="U100" i="1"/>
  <c r="V100" i="1" s="1"/>
  <c r="X100" i="1" s="1"/>
  <c r="V95" i="1"/>
  <c r="X95" i="1" s="1"/>
  <c r="U76" i="1"/>
  <c r="V76" i="1" s="1"/>
  <c r="X76" i="1" s="1"/>
  <c r="U64" i="1"/>
  <c r="V64" i="1" s="1"/>
  <c r="X64" i="1" s="1"/>
  <c r="BR147" i="1"/>
  <c r="BT147" i="1" s="1"/>
  <c r="BR118" i="1"/>
  <c r="BT118" i="1" s="1"/>
  <c r="BR95" i="1"/>
  <c r="BT95" i="1" s="1"/>
  <c r="J14" i="1"/>
  <c r="BF14" i="1"/>
  <c r="BH14" i="1" s="1"/>
  <c r="BR14" i="1"/>
  <c r="BT14" i="1" s="1"/>
  <c r="AG16" i="1"/>
  <c r="AH16" i="1" s="1"/>
  <c r="AJ16" i="1" s="1"/>
  <c r="BE16" i="1"/>
  <c r="BF16" i="1" s="1"/>
  <c r="BH16" i="1" s="1"/>
  <c r="AG17" i="1"/>
  <c r="AH17" i="1" s="1"/>
  <c r="AJ17" i="1" s="1"/>
  <c r="AS17" i="1"/>
  <c r="AT17" i="1" s="1"/>
  <c r="AV17" i="1" s="1"/>
  <c r="BE17" i="1"/>
  <c r="BF17" i="1" s="1"/>
  <c r="BH17" i="1" s="1"/>
  <c r="AG18" i="1"/>
  <c r="AH18" i="1" s="1"/>
  <c r="AJ18" i="1" s="1"/>
  <c r="AS18" i="1"/>
  <c r="AT18" i="1" s="1"/>
  <c r="AV18" i="1" s="1"/>
  <c r="BE18" i="1"/>
  <c r="BF18" i="1" s="1"/>
  <c r="BH18" i="1" s="1"/>
  <c r="AG19" i="1"/>
  <c r="AH19" i="1" s="1"/>
  <c r="AJ19" i="1" s="1"/>
  <c r="AS19" i="1"/>
  <c r="AT19" i="1" s="1"/>
  <c r="AV19" i="1" s="1"/>
  <c r="AG20" i="1"/>
  <c r="AH20" i="1" s="1"/>
  <c r="AJ20" i="1" s="1"/>
  <c r="AS20" i="1"/>
  <c r="AT20" i="1" s="1"/>
  <c r="AV20" i="1" s="1"/>
  <c r="AG21" i="1"/>
  <c r="AH21" i="1" s="1"/>
  <c r="AJ21" i="1" s="1"/>
  <c r="AS21" i="1"/>
  <c r="AT21" i="1" s="1"/>
  <c r="AV21" i="1" s="1"/>
  <c r="BE22" i="1"/>
  <c r="BF22" i="1" s="1"/>
  <c r="BH22" i="1" s="1"/>
  <c r="AA687" i="1"/>
  <c r="AB687" i="1" s="1"/>
  <c r="AD687" i="1" s="1"/>
  <c r="AA677" i="1"/>
  <c r="AB677" i="1" s="1"/>
  <c r="AD677" i="1" s="1"/>
  <c r="AA672" i="1"/>
  <c r="AB672" i="1" s="1"/>
  <c r="AD672" i="1" s="1"/>
  <c r="AA667" i="1"/>
  <c r="AB667" i="1" s="1"/>
  <c r="AD667" i="1" s="1"/>
  <c r="AA692" i="1"/>
  <c r="AB692" i="1" s="1"/>
  <c r="AD692" i="1" s="1"/>
  <c r="AA646" i="1"/>
  <c r="AA601" i="1"/>
  <c r="AB601" i="1" s="1"/>
  <c r="AD601" i="1" s="1"/>
  <c r="AA595" i="1"/>
  <c r="AA537" i="1"/>
  <c r="AB537" i="1" s="1"/>
  <c r="AD537" i="1" s="1"/>
  <c r="AA550" i="1"/>
  <c r="AA534" i="1"/>
  <c r="AA464" i="1"/>
  <c r="AB464" i="1" s="1"/>
  <c r="AD464" i="1" s="1"/>
  <c r="AA463" i="1"/>
  <c r="AB463" i="1" s="1"/>
  <c r="AD463" i="1" s="1"/>
  <c r="AA416" i="1"/>
  <c r="AB416" i="1" s="1"/>
  <c r="AD416" i="1" s="1"/>
  <c r="AA415" i="1"/>
  <c r="AA432" i="1"/>
  <c r="AA419" i="1"/>
  <c r="AB419" i="1" s="1"/>
  <c r="AD419" i="1" s="1"/>
  <c r="AA418" i="1"/>
  <c r="AB418" i="1" s="1"/>
  <c r="AD418" i="1" s="1"/>
  <c r="AA417" i="1"/>
  <c r="AB417" i="1" s="1"/>
  <c r="AD417" i="1" s="1"/>
  <c r="AA449" i="1"/>
  <c r="AA404" i="1"/>
  <c r="AA390" i="1"/>
  <c r="AB390" i="1" s="1"/>
  <c r="AD390" i="1" s="1"/>
  <c r="AA389" i="1"/>
  <c r="AA359" i="1"/>
  <c r="AB359" i="1" s="1"/>
  <c r="AD359" i="1" s="1"/>
  <c r="AA358" i="1"/>
  <c r="AB358" i="1" s="1"/>
  <c r="AD358" i="1" s="1"/>
  <c r="AA361" i="1"/>
  <c r="AB361" i="1" s="1"/>
  <c r="AD361" i="1" s="1"/>
  <c r="AA308" i="1"/>
  <c r="AA356" i="1"/>
  <c r="AB356" i="1" s="1"/>
  <c r="AD356" i="1" s="1"/>
  <c r="AA341" i="1"/>
  <c r="AB341" i="1" s="1"/>
  <c r="AD341" i="1" s="1"/>
  <c r="AA357" i="1"/>
  <c r="AB357" i="1" s="1"/>
  <c r="AD357" i="1" s="1"/>
  <c r="AA327" i="1"/>
  <c r="AB327" i="1" s="1"/>
  <c r="AD327" i="1" s="1"/>
  <c r="AA287" i="1"/>
  <c r="AB287" i="1" s="1"/>
  <c r="AD287" i="1" s="1"/>
  <c r="AA286" i="1"/>
  <c r="AB286" i="1" s="1"/>
  <c r="AD286" i="1" s="1"/>
  <c r="AA285" i="1"/>
  <c r="AB285" i="1" s="1"/>
  <c r="AD285" i="1" s="1"/>
  <c r="AA281" i="1"/>
  <c r="AB281" i="1" s="1"/>
  <c r="AD281" i="1" s="1"/>
  <c r="AA280" i="1"/>
  <c r="AB280" i="1" s="1"/>
  <c r="AD280" i="1" s="1"/>
  <c r="AA279" i="1"/>
  <c r="AB279" i="1" s="1"/>
  <c r="AD279" i="1" s="1"/>
  <c r="AA278" i="1"/>
  <c r="AB278" i="1" s="1"/>
  <c r="AD278" i="1" s="1"/>
  <c r="AA227" i="1"/>
  <c r="AA213" i="1"/>
  <c r="AA190" i="1"/>
  <c r="AA270" i="1"/>
  <c r="AB270" i="1" s="1"/>
  <c r="AD270" i="1" s="1"/>
  <c r="AA269" i="1"/>
  <c r="AB269" i="1" s="1"/>
  <c r="AD269" i="1" s="1"/>
  <c r="AA268" i="1"/>
  <c r="AA252" i="1"/>
  <c r="AB252" i="1" s="1"/>
  <c r="AD252" i="1" s="1"/>
  <c r="AA200" i="1"/>
  <c r="AB200" i="1" s="1"/>
  <c r="AD200" i="1" s="1"/>
  <c r="AA193" i="1"/>
  <c r="AB193" i="1" s="1"/>
  <c r="AD193" i="1" s="1"/>
  <c r="AA166" i="1"/>
  <c r="AB166" i="1" s="1"/>
  <c r="AD166" i="1" s="1"/>
  <c r="AA157" i="1"/>
  <c r="AB157" i="1" s="1"/>
  <c r="AD157" i="1" s="1"/>
  <c r="AA156" i="1"/>
  <c r="AB156" i="1" s="1"/>
  <c r="AD156" i="1" s="1"/>
  <c r="AA155" i="1"/>
  <c r="AB155" i="1" s="1"/>
  <c r="AD155" i="1" s="1"/>
  <c r="AA154" i="1"/>
  <c r="AB154" i="1" s="1"/>
  <c r="AD154" i="1" s="1"/>
  <c r="AA153" i="1"/>
  <c r="AB153" i="1" s="1"/>
  <c r="AD153" i="1" s="1"/>
  <c r="AA152" i="1"/>
  <c r="AB152" i="1" s="1"/>
  <c r="AD152" i="1" s="1"/>
  <c r="AA151" i="1"/>
  <c r="AB151" i="1" s="1"/>
  <c r="AD151" i="1" s="1"/>
  <c r="AA150" i="1"/>
  <c r="AB150" i="1" s="1"/>
  <c r="AD150" i="1" s="1"/>
  <c r="AA149" i="1"/>
  <c r="AB149" i="1" s="1"/>
  <c r="AD149" i="1" s="1"/>
  <c r="AA148" i="1"/>
  <c r="AB148" i="1" s="1"/>
  <c r="AD148" i="1" s="1"/>
  <c r="AB147" i="1"/>
  <c r="AD147" i="1" s="1"/>
  <c r="AA130" i="1"/>
  <c r="AB130" i="1" s="1"/>
  <c r="AD130" i="1" s="1"/>
  <c r="AA129" i="1"/>
  <c r="AB129" i="1" s="1"/>
  <c r="AD129" i="1" s="1"/>
  <c r="AA128" i="1"/>
  <c r="AB128" i="1" s="1"/>
  <c r="AD128" i="1" s="1"/>
  <c r="AA127" i="1"/>
  <c r="AB127" i="1" s="1"/>
  <c r="AD127" i="1" s="1"/>
  <c r="AA126" i="1"/>
  <c r="AB126" i="1" s="1"/>
  <c r="AD126" i="1" s="1"/>
  <c r="AA162" i="1"/>
  <c r="AB162" i="1" s="1"/>
  <c r="AD162" i="1" s="1"/>
  <c r="AA161" i="1"/>
  <c r="AB161" i="1" s="1"/>
  <c r="AD161" i="1" s="1"/>
  <c r="AA160" i="1"/>
  <c r="AB160" i="1" s="1"/>
  <c r="AD160" i="1" s="1"/>
  <c r="AA159" i="1"/>
  <c r="AB159" i="1" s="1"/>
  <c r="AD159" i="1" s="1"/>
  <c r="AA125" i="1"/>
  <c r="AB125" i="1" s="1"/>
  <c r="AD125" i="1" s="1"/>
  <c r="AA124" i="1"/>
  <c r="AB124" i="1" s="1"/>
  <c r="AD124" i="1" s="1"/>
  <c r="AA123" i="1"/>
  <c r="AB123" i="1" s="1"/>
  <c r="AD123" i="1" s="1"/>
  <c r="AA122" i="1"/>
  <c r="AB122" i="1" s="1"/>
  <c r="AD122" i="1" s="1"/>
  <c r="AA121" i="1"/>
  <c r="AB121" i="1" s="1"/>
  <c r="AD121" i="1" s="1"/>
  <c r="AA120" i="1"/>
  <c r="AB120" i="1" s="1"/>
  <c r="AD120" i="1" s="1"/>
  <c r="AA119" i="1"/>
  <c r="AB119" i="1" s="1"/>
  <c r="AD119" i="1" s="1"/>
  <c r="AB118" i="1"/>
  <c r="AD118" i="1" s="1"/>
  <c r="AA101" i="1"/>
  <c r="AB101" i="1" s="1"/>
  <c r="AD101" i="1" s="1"/>
  <c r="AA100" i="1"/>
  <c r="AB100" i="1" s="1"/>
  <c r="AD100" i="1" s="1"/>
  <c r="AA99" i="1"/>
  <c r="AB99" i="1" s="1"/>
  <c r="AD99" i="1" s="1"/>
  <c r="AA98" i="1"/>
  <c r="AB98" i="1" s="1"/>
  <c r="AD98" i="1" s="1"/>
  <c r="AA97" i="1"/>
  <c r="AB97" i="1" s="1"/>
  <c r="AD97" i="1" s="1"/>
  <c r="AA96" i="1"/>
  <c r="AB96" i="1" s="1"/>
  <c r="AD96" i="1" s="1"/>
  <c r="AB95" i="1"/>
  <c r="AD95" i="1" s="1"/>
  <c r="AA76" i="1"/>
  <c r="AB76" i="1" s="1"/>
  <c r="AD76" i="1" s="1"/>
  <c r="AA71" i="1"/>
  <c r="AB71" i="1" s="1"/>
  <c r="AD71" i="1" s="1"/>
  <c r="AA70" i="1"/>
  <c r="AB70" i="1" s="1"/>
  <c r="AD70" i="1" s="1"/>
  <c r="AA69" i="1"/>
  <c r="AB69" i="1" s="1"/>
  <c r="AD69" i="1" s="1"/>
  <c r="AA68" i="1"/>
  <c r="AB68" i="1" s="1"/>
  <c r="AD68" i="1" s="1"/>
  <c r="AA67" i="1"/>
  <c r="AB67" i="1" s="1"/>
  <c r="AD67" i="1" s="1"/>
  <c r="AA66" i="1"/>
  <c r="AB66" i="1" s="1"/>
  <c r="AD66" i="1" s="1"/>
  <c r="AA65" i="1"/>
  <c r="AB65" i="1" s="1"/>
  <c r="AD65" i="1" s="1"/>
  <c r="AA64" i="1"/>
  <c r="AB64" i="1" s="1"/>
  <c r="AD64" i="1" s="1"/>
  <c r="AY687" i="1"/>
  <c r="AZ687" i="1" s="1"/>
  <c r="BB687" i="1" s="1"/>
  <c r="AY672" i="1"/>
  <c r="AZ672" i="1" s="1"/>
  <c r="BB672" i="1" s="1"/>
  <c r="AY692" i="1"/>
  <c r="AZ692" i="1" s="1"/>
  <c r="BB692" i="1" s="1"/>
  <c r="AY601" i="1"/>
  <c r="AZ601" i="1" s="1"/>
  <c r="BB601" i="1" s="1"/>
  <c r="AY537" i="1"/>
  <c r="AZ537" i="1" s="1"/>
  <c r="BB537" i="1" s="1"/>
  <c r="AY534" i="1"/>
  <c r="AY463" i="1"/>
  <c r="AZ463" i="1" s="1"/>
  <c r="BB463" i="1" s="1"/>
  <c r="AY415" i="1"/>
  <c r="AY419" i="1"/>
  <c r="AZ419" i="1" s="1"/>
  <c r="BB419" i="1" s="1"/>
  <c r="AY417" i="1"/>
  <c r="AZ417" i="1" s="1"/>
  <c r="BB417" i="1" s="1"/>
  <c r="AY404" i="1"/>
  <c r="AY389" i="1"/>
  <c r="AY358" i="1"/>
  <c r="AZ358" i="1" s="1"/>
  <c r="BB358" i="1" s="1"/>
  <c r="AY361" i="1"/>
  <c r="AZ361" i="1" s="1"/>
  <c r="BB361" i="1" s="1"/>
  <c r="AY308" i="1"/>
  <c r="AY341" i="1"/>
  <c r="AZ341" i="1" s="1"/>
  <c r="BB341" i="1" s="1"/>
  <c r="AY287" i="1"/>
  <c r="AZ287" i="1" s="1"/>
  <c r="BB287" i="1" s="1"/>
  <c r="AY281" i="1"/>
  <c r="AZ281" i="1" s="1"/>
  <c r="BB281" i="1" s="1"/>
  <c r="AY279" i="1"/>
  <c r="AZ279" i="1" s="1"/>
  <c r="BB279" i="1" s="1"/>
  <c r="AY227" i="1"/>
  <c r="AY190" i="1"/>
  <c r="AY270" i="1"/>
  <c r="AZ270" i="1" s="1"/>
  <c r="BB270" i="1" s="1"/>
  <c r="AY268" i="1"/>
  <c r="AY200" i="1"/>
  <c r="AZ200" i="1" s="1"/>
  <c r="BB200" i="1" s="1"/>
  <c r="AY285" i="1"/>
  <c r="AZ285" i="1" s="1"/>
  <c r="BB285" i="1" s="1"/>
  <c r="AY163" i="1"/>
  <c r="AZ163" i="1" s="1"/>
  <c r="BB163" i="1" s="1"/>
  <c r="AY156" i="1"/>
  <c r="AZ156" i="1" s="1"/>
  <c r="BB156" i="1" s="1"/>
  <c r="AY154" i="1"/>
  <c r="AZ154" i="1" s="1"/>
  <c r="BB154" i="1" s="1"/>
  <c r="AY152" i="1"/>
  <c r="AZ152" i="1" s="1"/>
  <c r="BB152" i="1" s="1"/>
  <c r="AY150" i="1"/>
  <c r="AZ150" i="1" s="1"/>
  <c r="BB150" i="1" s="1"/>
  <c r="AY148" i="1"/>
  <c r="AZ148" i="1" s="1"/>
  <c r="BB148" i="1" s="1"/>
  <c r="AZ147" i="1"/>
  <c r="BB147" i="1" s="1"/>
  <c r="AY130" i="1"/>
  <c r="AZ130" i="1" s="1"/>
  <c r="BB130" i="1" s="1"/>
  <c r="AY128" i="1"/>
  <c r="AZ128" i="1" s="1"/>
  <c r="BB128" i="1" s="1"/>
  <c r="AY126" i="1"/>
  <c r="AZ126" i="1" s="1"/>
  <c r="BB126" i="1" s="1"/>
  <c r="AY162" i="1"/>
  <c r="AZ162" i="1" s="1"/>
  <c r="BB162" i="1" s="1"/>
  <c r="AY160" i="1"/>
  <c r="AZ160" i="1" s="1"/>
  <c r="BB160" i="1" s="1"/>
  <c r="AY158" i="1"/>
  <c r="AZ158" i="1" s="1"/>
  <c r="BB158" i="1" s="1"/>
  <c r="AY72" i="1"/>
  <c r="AZ72" i="1" s="1"/>
  <c r="BB72" i="1" s="1"/>
  <c r="AY123" i="1"/>
  <c r="AZ123" i="1" s="1"/>
  <c r="BB123" i="1" s="1"/>
  <c r="AY121" i="1"/>
  <c r="AZ121" i="1" s="1"/>
  <c r="BB121" i="1" s="1"/>
  <c r="AY119" i="1"/>
  <c r="AZ119" i="1" s="1"/>
  <c r="BB119" i="1" s="1"/>
  <c r="AZ118" i="1"/>
  <c r="BB118" i="1" s="1"/>
  <c r="AY101" i="1"/>
  <c r="AZ101" i="1" s="1"/>
  <c r="BB101" i="1" s="1"/>
  <c r="AY99" i="1"/>
  <c r="AZ99" i="1" s="1"/>
  <c r="BB99" i="1" s="1"/>
  <c r="AY97" i="1"/>
  <c r="AZ97" i="1" s="1"/>
  <c r="BB97" i="1" s="1"/>
  <c r="AZ95" i="1"/>
  <c r="BB95" i="1" s="1"/>
  <c r="AY76" i="1"/>
  <c r="AZ76" i="1" s="1"/>
  <c r="BB76" i="1" s="1"/>
  <c r="AY73" i="1"/>
  <c r="AZ73" i="1" s="1"/>
  <c r="BB73" i="1" s="1"/>
  <c r="AY70" i="1"/>
  <c r="AZ70" i="1" s="1"/>
  <c r="BB70" i="1" s="1"/>
  <c r="AY68" i="1"/>
  <c r="AZ68" i="1" s="1"/>
  <c r="BB68" i="1" s="1"/>
  <c r="AY66" i="1"/>
  <c r="AZ66" i="1" s="1"/>
  <c r="BB66" i="1" s="1"/>
  <c r="AY64" i="1"/>
  <c r="AZ64" i="1" s="1"/>
  <c r="BB64" i="1" s="1"/>
  <c r="BW692" i="1"/>
  <c r="BX692" i="1" s="1"/>
  <c r="BZ692" i="1" s="1"/>
  <c r="BW687" i="1"/>
  <c r="BX687" i="1" s="1"/>
  <c r="BZ687" i="1" s="1"/>
  <c r="BW677" i="1"/>
  <c r="BX677" i="1" s="1"/>
  <c r="BZ677" i="1" s="1"/>
  <c r="BW672" i="1"/>
  <c r="BX672" i="1" s="1"/>
  <c r="BZ672" i="1" s="1"/>
  <c r="BW667" i="1"/>
  <c r="BX667" i="1" s="1"/>
  <c r="BZ667" i="1" s="1"/>
  <c r="BW646" i="1"/>
  <c r="BW601" i="1"/>
  <c r="BX601" i="1" s="1"/>
  <c r="BZ601" i="1" s="1"/>
  <c r="BW595" i="1"/>
  <c r="BW537" i="1"/>
  <c r="BX537" i="1" s="1"/>
  <c r="BZ537" i="1" s="1"/>
  <c r="BW550" i="1"/>
  <c r="BW534" i="1"/>
  <c r="BW464" i="1"/>
  <c r="BX464" i="1" s="1"/>
  <c r="BZ464" i="1" s="1"/>
  <c r="BW463" i="1"/>
  <c r="BX463" i="1" s="1"/>
  <c r="BZ463" i="1" s="1"/>
  <c r="BW416" i="1"/>
  <c r="BX416" i="1" s="1"/>
  <c r="BZ416" i="1" s="1"/>
  <c r="BW415" i="1"/>
  <c r="BW432" i="1"/>
  <c r="BW419" i="1"/>
  <c r="BX419" i="1" s="1"/>
  <c r="BZ419" i="1" s="1"/>
  <c r="BW418" i="1"/>
  <c r="BX418" i="1" s="1"/>
  <c r="BZ418" i="1" s="1"/>
  <c r="BW417" i="1"/>
  <c r="BX417" i="1" s="1"/>
  <c r="BZ417" i="1" s="1"/>
  <c r="BW449" i="1"/>
  <c r="BW404" i="1"/>
  <c r="BW390" i="1"/>
  <c r="BX390" i="1" s="1"/>
  <c r="BZ390" i="1" s="1"/>
  <c r="BW389" i="1"/>
  <c r="BW359" i="1"/>
  <c r="BX359" i="1" s="1"/>
  <c r="BZ359" i="1" s="1"/>
  <c r="BW358" i="1"/>
  <c r="BX358" i="1" s="1"/>
  <c r="BZ358" i="1" s="1"/>
  <c r="BW357" i="1"/>
  <c r="BX357" i="1" s="1"/>
  <c r="BZ357" i="1" s="1"/>
  <c r="BW361" i="1"/>
  <c r="BX361" i="1" s="1"/>
  <c r="BZ361" i="1" s="1"/>
  <c r="BW360" i="1"/>
  <c r="BX360" i="1" s="1"/>
  <c r="BZ360" i="1" s="1"/>
  <c r="BW308" i="1"/>
  <c r="BW356" i="1"/>
  <c r="BX356" i="1" s="1"/>
  <c r="BZ356" i="1" s="1"/>
  <c r="BW341" i="1"/>
  <c r="BX341" i="1" s="1"/>
  <c r="BZ341" i="1" s="1"/>
  <c r="BW327" i="1"/>
  <c r="BX327" i="1" s="1"/>
  <c r="BZ327" i="1" s="1"/>
  <c r="BW287" i="1"/>
  <c r="BX287" i="1" s="1"/>
  <c r="BZ287" i="1" s="1"/>
  <c r="BW286" i="1"/>
  <c r="BX286" i="1" s="1"/>
  <c r="BZ286" i="1" s="1"/>
  <c r="BW281" i="1"/>
  <c r="BX281" i="1" s="1"/>
  <c r="BZ281" i="1" s="1"/>
  <c r="BW280" i="1"/>
  <c r="BX280" i="1" s="1"/>
  <c r="BZ280" i="1" s="1"/>
  <c r="BW279" i="1"/>
  <c r="BX279" i="1" s="1"/>
  <c r="BZ279" i="1" s="1"/>
  <c r="BW278" i="1"/>
  <c r="BX278" i="1" s="1"/>
  <c r="BZ278" i="1" s="1"/>
  <c r="BW227" i="1"/>
  <c r="BW213" i="1"/>
  <c r="BW190" i="1"/>
  <c r="BW165" i="1"/>
  <c r="BX165" i="1" s="1"/>
  <c r="BZ165" i="1" s="1"/>
  <c r="BW270" i="1"/>
  <c r="BX270" i="1" s="1"/>
  <c r="BZ270" i="1" s="1"/>
  <c r="BW269" i="1"/>
  <c r="BX269" i="1" s="1"/>
  <c r="BZ269" i="1" s="1"/>
  <c r="BW268" i="1"/>
  <c r="BW252" i="1"/>
  <c r="BX252" i="1" s="1"/>
  <c r="BZ252" i="1" s="1"/>
  <c r="BW200" i="1"/>
  <c r="BX200" i="1" s="1"/>
  <c r="BZ200" i="1" s="1"/>
  <c r="BW193" i="1"/>
  <c r="BX193" i="1" s="1"/>
  <c r="BZ193" i="1" s="1"/>
  <c r="BW285" i="1"/>
  <c r="BX285" i="1" s="1"/>
  <c r="BZ285" i="1" s="1"/>
  <c r="BW166" i="1"/>
  <c r="BX166" i="1" s="1"/>
  <c r="BZ166" i="1" s="1"/>
  <c r="BW163" i="1"/>
  <c r="BX163" i="1" s="1"/>
  <c r="BZ163" i="1" s="1"/>
  <c r="BW157" i="1"/>
  <c r="BX157" i="1" s="1"/>
  <c r="BZ157" i="1" s="1"/>
  <c r="BW156" i="1"/>
  <c r="BX156" i="1" s="1"/>
  <c r="BZ156" i="1" s="1"/>
  <c r="BW155" i="1"/>
  <c r="BX155" i="1" s="1"/>
  <c r="BZ155" i="1" s="1"/>
  <c r="BW154" i="1"/>
  <c r="BX154" i="1" s="1"/>
  <c r="BZ154" i="1" s="1"/>
  <c r="BW153" i="1"/>
  <c r="BX153" i="1" s="1"/>
  <c r="BZ153" i="1" s="1"/>
  <c r="BW152" i="1"/>
  <c r="BX152" i="1" s="1"/>
  <c r="BZ152" i="1" s="1"/>
  <c r="BW151" i="1"/>
  <c r="BX151" i="1" s="1"/>
  <c r="BZ151" i="1" s="1"/>
  <c r="BW150" i="1"/>
  <c r="BX150" i="1" s="1"/>
  <c r="BZ150" i="1" s="1"/>
  <c r="BW149" i="1"/>
  <c r="BX149" i="1" s="1"/>
  <c r="BZ149" i="1" s="1"/>
  <c r="BW148" i="1"/>
  <c r="BX148" i="1" s="1"/>
  <c r="BZ148" i="1" s="1"/>
  <c r="BX147" i="1"/>
  <c r="BZ147" i="1" s="1"/>
  <c r="BW130" i="1"/>
  <c r="BX130" i="1" s="1"/>
  <c r="BZ130" i="1" s="1"/>
  <c r="BW129" i="1"/>
  <c r="BX129" i="1" s="1"/>
  <c r="BZ129" i="1" s="1"/>
  <c r="BW128" i="1"/>
  <c r="BX128" i="1" s="1"/>
  <c r="BZ128" i="1" s="1"/>
  <c r="BW127" i="1"/>
  <c r="BX127" i="1" s="1"/>
  <c r="BZ127" i="1" s="1"/>
  <c r="BW126" i="1"/>
  <c r="BX126" i="1" s="1"/>
  <c r="BZ126" i="1" s="1"/>
  <c r="BW164" i="1"/>
  <c r="BX164" i="1" s="1"/>
  <c r="BZ164" i="1" s="1"/>
  <c r="BW162" i="1"/>
  <c r="BX162" i="1" s="1"/>
  <c r="BZ162" i="1" s="1"/>
  <c r="BW161" i="1"/>
  <c r="BX161" i="1" s="1"/>
  <c r="BZ161" i="1" s="1"/>
  <c r="BW160" i="1"/>
  <c r="BX160" i="1" s="1"/>
  <c r="BZ160" i="1" s="1"/>
  <c r="BW159" i="1"/>
  <c r="BX159" i="1" s="1"/>
  <c r="BZ159" i="1" s="1"/>
  <c r="BW158" i="1"/>
  <c r="BX158" i="1" s="1"/>
  <c r="BZ158" i="1" s="1"/>
  <c r="BW74" i="1"/>
  <c r="BX74" i="1" s="1"/>
  <c r="BZ74" i="1" s="1"/>
  <c r="BW72" i="1"/>
  <c r="BX72" i="1" s="1"/>
  <c r="BZ72" i="1" s="1"/>
  <c r="BW124" i="1"/>
  <c r="BX124" i="1" s="1"/>
  <c r="BZ124" i="1" s="1"/>
  <c r="BW123" i="1"/>
  <c r="BX123" i="1" s="1"/>
  <c r="BZ123" i="1" s="1"/>
  <c r="BW122" i="1"/>
  <c r="BX122" i="1" s="1"/>
  <c r="BZ122" i="1" s="1"/>
  <c r="BW121" i="1"/>
  <c r="BX121" i="1" s="1"/>
  <c r="BZ121" i="1" s="1"/>
  <c r="BW120" i="1"/>
  <c r="BX120" i="1" s="1"/>
  <c r="BZ120" i="1" s="1"/>
  <c r="BW119" i="1"/>
  <c r="BX119" i="1" s="1"/>
  <c r="BZ119" i="1" s="1"/>
  <c r="BX118" i="1"/>
  <c r="BZ118" i="1" s="1"/>
  <c r="BW101" i="1"/>
  <c r="BX101" i="1" s="1"/>
  <c r="BZ101" i="1" s="1"/>
  <c r="BW100" i="1"/>
  <c r="BX100" i="1" s="1"/>
  <c r="BZ100" i="1" s="1"/>
  <c r="BW99" i="1"/>
  <c r="BX99" i="1" s="1"/>
  <c r="BZ99" i="1" s="1"/>
  <c r="BW98" i="1"/>
  <c r="BX98" i="1" s="1"/>
  <c r="BZ98" i="1" s="1"/>
  <c r="BW97" i="1"/>
  <c r="BX97" i="1" s="1"/>
  <c r="BZ97" i="1" s="1"/>
  <c r="BW96" i="1"/>
  <c r="BX96" i="1" s="1"/>
  <c r="BZ96" i="1" s="1"/>
  <c r="BX95" i="1"/>
  <c r="BZ95" i="1" s="1"/>
  <c r="BW125" i="1"/>
  <c r="BX125" i="1" s="1"/>
  <c r="BZ125" i="1" s="1"/>
  <c r="BW76" i="1"/>
  <c r="BX76" i="1" s="1"/>
  <c r="BZ76" i="1" s="1"/>
  <c r="BW75" i="1"/>
  <c r="BX75" i="1" s="1"/>
  <c r="BZ75" i="1" s="1"/>
  <c r="BW73" i="1"/>
  <c r="BX73" i="1" s="1"/>
  <c r="BZ73" i="1" s="1"/>
  <c r="BW71" i="1"/>
  <c r="BX71" i="1" s="1"/>
  <c r="BZ71" i="1" s="1"/>
  <c r="BW70" i="1"/>
  <c r="BX70" i="1" s="1"/>
  <c r="BZ70" i="1" s="1"/>
  <c r="BW69" i="1"/>
  <c r="BX69" i="1" s="1"/>
  <c r="BZ69" i="1" s="1"/>
  <c r="BW68" i="1"/>
  <c r="BX68" i="1" s="1"/>
  <c r="BZ68" i="1" s="1"/>
  <c r="BW67" i="1"/>
  <c r="BX67" i="1" s="1"/>
  <c r="BZ67" i="1" s="1"/>
  <c r="BW66" i="1"/>
  <c r="BX66" i="1" s="1"/>
  <c r="BZ66" i="1" s="1"/>
  <c r="BW65" i="1"/>
  <c r="BX65" i="1" s="1"/>
  <c r="BZ65" i="1" s="1"/>
  <c r="BW64" i="1"/>
  <c r="BX64" i="1" s="1"/>
  <c r="BZ64" i="1" s="1"/>
  <c r="BW63" i="1"/>
  <c r="BX63" i="1" s="1"/>
  <c r="BZ63" i="1" s="1"/>
  <c r="O13" i="1"/>
  <c r="T13" i="1"/>
  <c r="T35" i="1" s="1"/>
  <c r="J15" i="1"/>
  <c r="J16" i="1"/>
  <c r="J17" i="1"/>
  <c r="J18" i="1"/>
  <c r="J19" i="1"/>
  <c r="J20" i="1"/>
  <c r="J21" i="1"/>
  <c r="J22" i="1"/>
  <c r="J23" i="1"/>
  <c r="AS24" i="1"/>
  <c r="AT24" i="1" s="1"/>
  <c r="AV24" i="1" s="1"/>
  <c r="AY24" i="1"/>
  <c r="AZ24" i="1" s="1"/>
  <c r="BB24" i="1" s="1"/>
  <c r="BE24" i="1"/>
  <c r="BF24" i="1" s="1"/>
  <c r="BH24" i="1" s="1"/>
  <c r="BK24" i="1"/>
  <c r="BL24" i="1" s="1"/>
  <c r="BN24" i="1" s="1"/>
  <c r="BW24" i="1"/>
  <c r="BX24" i="1" s="1"/>
  <c r="BZ24" i="1" s="1"/>
  <c r="AS25" i="1"/>
  <c r="BE25" i="1"/>
  <c r="BF25" i="1" s="1"/>
  <c r="BH25" i="1" s="1"/>
  <c r="BK25" i="1"/>
  <c r="BL25" i="1" s="1"/>
  <c r="BN25" i="1" s="1"/>
  <c r="BW25" i="1"/>
  <c r="BX25" i="1" s="1"/>
  <c r="BZ25" i="1" s="1"/>
  <c r="AS26" i="1"/>
  <c r="AY26" i="1"/>
  <c r="AZ26" i="1" s="1"/>
  <c r="BB26" i="1" s="1"/>
  <c r="BE26" i="1"/>
  <c r="BF26" i="1" s="1"/>
  <c r="BH26" i="1" s="1"/>
  <c r="BK26" i="1"/>
  <c r="BL26" i="1" s="1"/>
  <c r="BN26" i="1" s="1"/>
  <c r="BW26" i="1"/>
  <c r="BX26" i="1" s="1"/>
  <c r="BZ26" i="1" s="1"/>
  <c r="AS27" i="1"/>
  <c r="BE27" i="1"/>
  <c r="BF27" i="1" s="1"/>
  <c r="BH27" i="1" s="1"/>
  <c r="BK27" i="1"/>
  <c r="BL27" i="1" s="1"/>
  <c r="BN27" i="1" s="1"/>
  <c r="BW27" i="1"/>
  <c r="BX27" i="1" s="1"/>
  <c r="BZ27" i="1" s="1"/>
  <c r="AS28" i="1"/>
  <c r="AY28" i="1"/>
  <c r="AZ28" i="1" s="1"/>
  <c r="BB28" i="1" s="1"/>
  <c r="BE28" i="1"/>
  <c r="BF28" i="1" s="1"/>
  <c r="BH28" i="1" s="1"/>
  <c r="BK28" i="1"/>
  <c r="BL28" i="1" s="1"/>
  <c r="BN28" i="1" s="1"/>
  <c r="BW28" i="1"/>
  <c r="BX28" i="1" s="1"/>
  <c r="BZ28" i="1" s="1"/>
  <c r="AS29" i="1"/>
  <c r="BE29" i="1"/>
  <c r="BF29" i="1" s="1"/>
  <c r="BH29" i="1" s="1"/>
  <c r="BK29" i="1"/>
  <c r="BL29" i="1" s="1"/>
  <c r="BN29" i="1" s="1"/>
  <c r="BW29" i="1"/>
  <c r="BX29" i="1" s="1"/>
  <c r="BZ29" i="1" s="1"/>
  <c r="O30" i="1"/>
  <c r="P30" i="1" s="1"/>
  <c r="R30" i="1" s="1"/>
  <c r="U30" i="1"/>
  <c r="V30" i="1" s="1"/>
  <c r="X30" i="1" s="1"/>
  <c r="AA30" i="1"/>
  <c r="AB30" i="1" s="1"/>
  <c r="AD30" i="1" s="1"/>
  <c r="AG30" i="1"/>
  <c r="AH30" i="1" s="1"/>
  <c r="AJ30" i="1" s="1"/>
  <c r="AS30" i="1"/>
  <c r="AT30" i="1" s="1"/>
  <c r="AV30" i="1" s="1"/>
  <c r="AY30" i="1"/>
  <c r="AZ30" i="1" s="1"/>
  <c r="BB30" i="1" s="1"/>
  <c r="BE30" i="1"/>
  <c r="BF30" i="1" s="1"/>
  <c r="BH30" i="1" s="1"/>
  <c r="BK30" i="1"/>
  <c r="BL30" i="1" s="1"/>
  <c r="BN30" i="1" s="1"/>
  <c r="BW30" i="1"/>
  <c r="BX30" i="1" s="1"/>
  <c r="BZ30" i="1" s="1"/>
  <c r="O31" i="1"/>
  <c r="P31" i="1" s="1"/>
  <c r="R31" i="1" s="1"/>
  <c r="AA31" i="1"/>
  <c r="AB31" i="1" s="1"/>
  <c r="AD31" i="1" s="1"/>
  <c r="AG31" i="1"/>
  <c r="AH31" i="1" s="1"/>
  <c r="AJ31" i="1" s="1"/>
  <c r="AS31" i="1"/>
  <c r="AT31" i="1" s="1"/>
  <c r="AV31" i="1" s="1"/>
  <c r="BE31" i="1"/>
  <c r="BF31" i="1" s="1"/>
  <c r="BH31" i="1" s="1"/>
  <c r="BK31" i="1"/>
  <c r="BL31" i="1" s="1"/>
  <c r="BN31" i="1" s="1"/>
  <c r="BW31" i="1"/>
  <c r="BX31" i="1" s="1"/>
  <c r="BZ31" i="1" s="1"/>
  <c r="O32" i="1"/>
  <c r="P32" i="1" s="1"/>
  <c r="R32" i="1" s="1"/>
  <c r="U32" i="1"/>
  <c r="V32" i="1" s="1"/>
  <c r="X32" i="1" s="1"/>
  <c r="AA32" i="1"/>
  <c r="AB32" i="1" s="1"/>
  <c r="AD32" i="1" s="1"/>
  <c r="AG32" i="1"/>
  <c r="AH32" i="1" s="1"/>
  <c r="AJ32" i="1" s="1"/>
  <c r="AS32" i="1"/>
  <c r="AT32" i="1" s="1"/>
  <c r="AV32" i="1" s="1"/>
  <c r="AY32" i="1"/>
  <c r="AZ32" i="1" s="1"/>
  <c r="BB32" i="1" s="1"/>
  <c r="BE32" i="1"/>
  <c r="BF32" i="1" s="1"/>
  <c r="BH32" i="1" s="1"/>
  <c r="BK32" i="1"/>
  <c r="BL32" i="1" s="1"/>
  <c r="BN32" i="1" s="1"/>
  <c r="BW32" i="1"/>
  <c r="BX32" i="1" s="1"/>
  <c r="BZ32" i="1" s="1"/>
  <c r="O33" i="1"/>
  <c r="P33" i="1" s="1"/>
  <c r="R33" i="1" s="1"/>
  <c r="AA33" i="1"/>
  <c r="AB33" i="1" s="1"/>
  <c r="AD33" i="1" s="1"/>
  <c r="AG33" i="1"/>
  <c r="AH33" i="1" s="1"/>
  <c r="AJ33" i="1" s="1"/>
  <c r="AS33" i="1"/>
  <c r="AT33" i="1" s="1"/>
  <c r="AV33" i="1" s="1"/>
  <c r="BE33" i="1"/>
  <c r="BF33" i="1" s="1"/>
  <c r="BH33" i="1" s="1"/>
  <c r="BK33" i="1"/>
  <c r="BL33" i="1" s="1"/>
  <c r="BN33" i="1" s="1"/>
  <c r="BW33" i="1"/>
  <c r="BX33" i="1" s="1"/>
  <c r="BZ33" i="1" s="1"/>
  <c r="O34" i="1"/>
  <c r="P34" i="1" s="1"/>
  <c r="R34" i="1" s="1"/>
  <c r="U34" i="1"/>
  <c r="V34" i="1" s="1"/>
  <c r="X34" i="1" s="1"/>
  <c r="AA34" i="1"/>
  <c r="AB34" i="1" s="1"/>
  <c r="AD34" i="1" s="1"/>
  <c r="AG34" i="1"/>
  <c r="AH34" i="1" s="1"/>
  <c r="AJ34" i="1" s="1"/>
  <c r="AS34" i="1"/>
  <c r="AT34" i="1" s="1"/>
  <c r="AV34" i="1" s="1"/>
  <c r="AY34" i="1"/>
  <c r="AZ34" i="1" s="1"/>
  <c r="BB34" i="1" s="1"/>
  <c r="BK34" i="1"/>
  <c r="BL34" i="1" s="1"/>
  <c r="BN34" i="1" s="1"/>
  <c r="BW34" i="1"/>
  <c r="BX34" i="1" s="1"/>
  <c r="BZ34" i="1" s="1"/>
  <c r="AG63" i="1"/>
  <c r="AH63" i="1" s="1"/>
  <c r="AJ63" i="1" s="1"/>
  <c r="BE692" i="1"/>
  <c r="BF692" i="1" s="1"/>
  <c r="BH692" i="1" s="1"/>
  <c r="BE687" i="1"/>
  <c r="BF687" i="1" s="1"/>
  <c r="BH687" i="1" s="1"/>
  <c r="BE677" i="1"/>
  <c r="BF677" i="1" s="1"/>
  <c r="BH677" i="1" s="1"/>
  <c r="BE672" i="1"/>
  <c r="BF672" i="1" s="1"/>
  <c r="BH672" i="1" s="1"/>
  <c r="BE667" i="1"/>
  <c r="BF667" i="1" s="1"/>
  <c r="BH667" i="1" s="1"/>
  <c r="BE646" i="1"/>
  <c r="BE601" i="1"/>
  <c r="BF601" i="1" s="1"/>
  <c r="BH601" i="1" s="1"/>
  <c r="BE537" i="1"/>
  <c r="BF537" i="1" s="1"/>
  <c r="BH537" i="1" s="1"/>
  <c r="BE534" i="1"/>
  <c r="BE550" i="1"/>
  <c r="BE464" i="1"/>
  <c r="BF464" i="1" s="1"/>
  <c r="BH464" i="1" s="1"/>
  <c r="BE463" i="1"/>
  <c r="BF463" i="1" s="1"/>
  <c r="BH463" i="1" s="1"/>
  <c r="BE416" i="1"/>
  <c r="BF416" i="1" s="1"/>
  <c r="BH416" i="1" s="1"/>
  <c r="BE415" i="1"/>
  <c r="BE432" i="1"/>
  <c r="BE419" i="1"/>
  <c r="BF419" i="1" s="1"/>
  <c r="BH419" i="1" s="1"/>
  <c r="BE418" i="1"/>
  <c r="BF418" i="1" s="1"/>
  <c r="BH418" i="1" s="1"/>
  <c r="BE417" i="1"/>
  <c r="BF417" i="1" s="1"/>
  <c r="BH417" i="1" s="1"/>
  <c r="BE449" i="1"/>
  <c r="BE390" i="1"/>
  <c r="BF390" i="1" s="1"/>
  <c r="BH390" i="1" s="1"/>
  <c r="BE389" i="1"/>
  <c r="BE359" i="1"/>
  <c r="BF359" i="1" s="1"/>
  <c r="BH359" i="1" s="1"/>
  <c r="BE358" i="1"/>
  <c r="BF358" i="1" s="1"/>
  <c r="BH358" i="1" s="1"/>
  <c r="BE357" i="1"/>
  <c r="BF357" i="1" s="1"/>
  <c r="BH357" i="1" s="1"/>
  <c r="BE404" i="1"/>
  <c r="BE361" i="1"/>
  <c r="BF361" i="1" s="1"/>
  <c r="BH361" i="1" s="1"/>
  <c r="BE360" i="1"/>
  <c r="BF360" i="1" s="1"/>
  <c r="BH360" i="1" s="1"/>
  <c r="BE356" i="1"/>
  <c r="BF356" i="1" s="1"/>
  <c r="BH356" i="1" s="1"/>
  <c r="BE308" i="1"/>
  <c r="BE341" i="1"/>
  <c r="BF341" i="1" s="1"/>
  <c r="BH341" i="1" s="1"/>
  <c r="BE327" i="1"/>
  <c r="BF327" i="1" s="1"/>
  <c r="BH327" i="1" s="1"/>
  <c r="BE287" i="1"/>
  <c r="BF287" i="1" s="1"/>
  <c r="BH287" i="1" s="1"/>
  <c r="BE286" i="1"/>
  <c r="BF286" i="1" s="1"/>
  <c r="BH286" i="1" s="1"/>
  <c r="BE285" i="1"/>
  <c r="BF285" i="1" s="1"/>
  <c r="BH285" i="1" s="1"/>
  <c r="BE281" i="1"/>
  <c r="BF281" i="1" s="1"/>
  <c r="BH281" i="1" s="1"/>
  <c r="BE280" i="1"/>
  <c r="BF280" i="1" s="1"/>
  <c r="BH280" i="1" s="1"/>
  <c r="BE279" i="1"/>
  <c r="BF279" i="1" s="1"/>
  <c r="BH279" i="1" s="1"/>
  <c r="BE278" i="1"/>
  <c r="BF278" i="1" s="1"/>
  <c r="BH278" i="1" s="1"/>
  <c r="BE227" i="1"/>
  <c r="BE213" i="1"/>
  <c r="BE190" i="1"/>
  <c r="BE165" i="1"/>
  <c r="BF165" i="1" s="1"/>
  <c r="BH165" i="1" s="1"/>
  <c r="BE270" i="1"/>
  <c r="BF270" i="1" s="1"/>
  <c r="BH270" i="1" s="1"/>
  <c r="BE269" i="1"/>
  <c r="BF269" i="1" s="1"/>
  <c r="BH269" i="1" s="1"/>
  <c r="BE268" i="1"/>
  <c r="BE252" i="1"/>
  <c r="BF252" i="1" s="1"/>
  <c r="BH252" i="1" s="1"/>
  <c r="BE200" i="1"/>
  <c r="BF200" i="1" s="1"/>
  <c r="BH200" i="1" s="1"/>
  <c r="BE193" i="1"/>
  <c r="BF193" i="1" s="1"/>
  <c r="BH193" i="1" s="1"/>
  <c r="BE166" i="1"/>
  <c r="BF166" i="1" s="1"/>
  <c r="BH166" i="1" s="1"/>
  <c r="BE163" i="1"/>
  <c r="BF163" i="1" s="1"/>
  <c r="BH163" i="1" s="1"/>
  <c r="BE157" i="1"/>
  <c r="BF157" i="1" s="1"/>
  <c r="BH157" i="1" s="1"/>
  <c r="BE156" i="1"/>
  <c r="BF156" i="1" s="1"/>
  <c r="BH156" i="1" s="1"/>
  <c r="BE155" i="1"/>
  <c r="BF155" i="1" s="1"/>
  <c r="BH155" i="1" s="1"/>
  <c r="BE154" i="1"/>
  <c r="BF154" i="1" s="1"/>
  <c r="BH154" i="1" s="1"/>
  <c r="BE153" i="1"/>
  <c r="BF153" i="1" s="1"/>
  <c r="BH153" i="1" s="1"/>
  <c r="BE152" i="1"/>
  <c r="BF152" i="1" s="1"/>
  <c r="BH152" i="1" s="1"/>
  <c r="BE151" i="1"/>
  <c r="BF151" i="1" s="1"/>
  <c r="BH151" i="1" s="1"/>
  <c r="BE150" i="1"/>
  <c r="BF150" i="1" s="1"/>
  <c r="BH150" i="1" s="1"/>
  <c r="BE149" i="1"/>
  <c r="BF149" i="1" s="1"/>
  <c r="BH149" i="1" s="1"/>
  <c r="BE148" i="1"/>
  <c r="BF148" i="1" s="1"/>
  <c r="BH148" i="1" s="1"/>
  <c r="BF147" i="1"/>
  <c r="BH147" i="1" s="1"/>
  <c r="BE130" i="1"/>
  <c r="BF130" i="1" s="1"/>
  <c r="BH130" i="1" s="1"/>
  <c r="BE129" i="1"/>
  <c r="BF129" i="1" s="1"/>
  <c r="BH129" i="1" s="1"/>
  <c r="BE128" i="1"/>
  <c r="BF128" i="1" s="1"/>
  <c r="BH128" i="1" s="1"/>
  <c r="BE127" i="1"/>
  <c r="BF127" i="1" s="1"/>
  <c r="BH127" i="1" s="1"/>
  <c r="BE126" i="1"/>
  <c r="BF126" i="1" s="1"/>
  <c r="BH126" i="1" s="1"/>
  <c r="BE162" i="1"/>
  <c r="BF162" i="1" s="1"/>
  <c r="BH162" i="1" s="1"/>
  <c r="BE161" i="1"/>
  <c r="BF161" i="1" s="1"/>
  <c r="BH161" i="1" s="1"/>
  <c r="BE160" i="1"/>
  <c r="BF160" i="1" s="1"/>
  <c r="BH160" i="1" s="1"/>
  <c r="BE159" i="1"/>
  <c r="BF159" i="1" s="1"/>
  <c r="BH159" i="1" s="1"/>
  <c r="BE158" i="1"/>
  <c r="BF158" i="1" s="1"/>
  <c r="BH158" i="1" s="1"/>
  <c r="BE164" i="1"/>
  <c r="BF164" i="1" s="1"/>
  <c r="BH164" i="1" s="1"/>
  <c r="BE125" i="1"/>
  <c r="BF125" i="1" s="1"/>
  <c r="BH125" i="1" s="1"/>
  <c r="BE74" i="1"/>
  <c r="BF74" i="1" s="1"/>
  <c r="BH74" i="1" s="1"/>
  <c r="BE72" i="1"/>
  <c r="BF72" i="1" s="1"/>
  <c r="BH72" i="1" s="1"/>
  <c r="BE124" i="1"/>
  <c r="BF124" i="1" s="1"/>
  <c r="BH124" i="1" s="1"/>
  <c r="BE123" i="1"/>
  <c r="BF123" i="1" s="1"/>
  <c r="BH123" i="1" s="1"/>
  <c r="BE122" i="1"/>
  <c r="BF122" i="1" s="1"/>
  <c r="BH122" i="1" s="1"/>
  <c r="BE121" i="1"/>
  <c r="BF121" i="1" s="1"/>
  <c r="BH121" i="1" s="1"/>
  <c r="BE120" i="1"/>
  <c r="BF120" i="1" s="1"/>
  <c r="BH120" i="1" s="1"/>
  <c r="BE119" i="1"/>
  <c r="BF119" i="1" s="1"/>
  <c r="BH119" i="1" s="1"/>
  <c r="BF118" i="1"/>
  <c r="BH118" i="1" s="1"/>
  <c r="BE101" i="1"/>
  <c r="BF101" i="1" s="1"/>
  <c r="BH101" i="1" s="1"/>
  <c r="BE100" i="1"/>
  <c r="BF100" i="1" s="1"/>
  <c r="BH100" i="1" s="1"/>
  <c r="BE99" i="1"/>
  <c r="BF99" i="1" s="1"/>
  <c r="BH99" i="1" s="1"/>
  <c r="BE98" i="1"/>
  <c r="BF98" i="1" s="1"/>
  <c r="BH98" i="1" s="1"/>
  <c r="BE97" i="1"/>
  <c r="BF97" i="1" s="1"/>
  <c r="BH97" i="1" s="1"/>
  <c r="BE96" i="1"/>
  <c r="BF96" i="1" s="1"/>
  <c r="BH96" i="1" s="1"/>
  <c r="BF95" i="1"/>
  <c r="BH95" i="1" s="1"/>
  <c r="BE76" i="1"/>
  <c r="BF76" i="1" s="1"/>
  <c r="BH76" i="1" s="1"/>
  <c r="BE75" i="1"/>
  <c r="BF75" i="1" s="1"/>
  <c r="BH75" i="1" s="1"/>
  <c r="BE73" i="1"/>
  <c r="BF73" i="1" s="1"/>
  <c r="BH73" i="1" s="1"/>
  <c r="BE71" i="1"/>
  <c r="BF71" i="1" s="1"/>
  <c r="BH71" i="1" s="1"/>
  <c r="BE70" i="1"/>
  <c r="BF70" i="1" s="1"/>
  <c r="BH70" i="1" s="1"/>
  <c r="BE69" i="1"/>
  <c r="BF69" i="1" s="1"/>
  <c r="BH69" i="1" s="1"/>
  <c r="BE68" i="1"/>
  <c r="BF68" i="1" s="1"/>
  <c r="BH68" i="1" s="1"/>
  <c r="BE67" i="1"/>
  <c r="BF67" i="1" s="1"/>
  <c r="BH67" i="1" s="1"/>
  <c r="BE66" i="1"/>
  <c r="BF66" i="1" s="1"/>
  <c r="BH66" i="1" s="1"/>
  <c r="BE65" i="1"/>
  <c r="BF65" i="1" s="1"/>
  <c r="BH65" i="1" s="1"/>
  <c r="BE64" i="1"/>
  <c r="BF64" i="1" s="1"/>
  <c r="BH64" i="1" s="1"/>
  <c r="BE63" i="1"/>
  <c r="BF63" i="1" s="1"/>
  <c r="BH63" i="1" s="1"/>
  <c r="J30" i="1"/>
  <c r="J31" i="1"/>
  <c r="J32" i="1"/>
  <c r="J33" i="1"/>
  <c r="J34" i="1"/>
  <c r="O59" i="1"/>
  <c r="O60" i="1"/>
  <c r="P60" i="1" s="1"/>
  <c r="R60" i="1" s="1"/>
  <c r="V60" i="1"/>
  <c r="X60" i="1" s="1"/>
  <c r="AB60" i="1"/>
  <c r="AD60" i="1" s="1"/>
  <c r="AH60" i="1"/>
  <c r="AJ60" i="1" s="1"/>
  <c r="AN60" i="1"/>
  <c r="AP60" i="1" s="1"/>
  <c r="AT60" i="1"/>
  <c r="AV60" i="1" s="1"/>
  <c r="AZ60" i="1"/>
  <c r="BB60" i="1" s="1"/>
  <c r="BF60" i="1"/>
  <c r="BH60" i="1" s="1"/>
  <c r="BL60" i="1"/>
  <c r="BN60" i="1" s="1"/>
  <c r="BR60" i="1"/>
  <c r="BT60" i="1" s="1"/>
  <c r="BX60" i="1"/>
  <c r="BZ60" i="1" s="1"/>
  <c r="O61" i="1"/>
  <c r="P61" i="1" s="1"/>
  <c r="R61" i="1" s="1"/>
  <c r="AA61" i="1"/>
  <c r="AB61" i="1" s="1"/>
  <c r="AD61" i="1" s="1"/>
  <c r="AG61" i="1"/>
  <c r="AH61" i="1" s="1"/>
  <c r="AJ61" i="1" s="1"/>
  <c r="AS61" i="1"/>
  <c r="AT61" i="1" s="1"/>
  <c r="AV61" i="1" s="1"/>
  <c r="BE61" i="1"/>
  <c r="BF61" i="1" s="1"/>
  <c r="BH61" i="1" s="1"/>
  <c r="BK61" i="1"/>
  <c r="BL61" i="1" s="1"/>
  <c r="BN61" i="1" s="1"/>
  <c r="BW61" i="1"/>
  <c r="BX61" i="1" s="1"/>
  <c r="BZ61" i="1" s="1"/>
  <c r="AA62" i="1"/>
  <c r="AB62" i="1" s="1"/>
  <c r="AD62" i="1" s="1"/>
  <c r="AG62" i="1"/>
  <c r="AH62" i="1" s="1"/>
  <c r="AJ62" i="1" s="1"/>
  <c r="AS62" i="1"/>
  <c r="AT62" i="1" s="1"/>
  <c r="AV62" i="1" s="1"/>
  <c r="BE62" i="1"/>
  <c r="BF62" i="1" s="1"/>
  <c r="BH62" i="1" s="1"/>
  <c r="BW62" i="1"/>
  <c r="BX62" i="1" s="1"/>
  <c r="BZ62" i="1" s="1"/>
  <c r="J63" i="1"/>
  <c r="AA63" i="1"/>
  <c r="AB63" i="1" s="1"/>
  <c r="AD63" i="1" s="1"/>
  <c r="J65" i="1"/>
  <c r="J67" i="1"/>
  <c r="J692" i="1"/>
  <c r="J687" i="1"/>
  <c r="J646" i="1"/>
  <c r="J677" i="1"/>
  <c r="J672" i="1"/>
  <c r="J667" i="1"/>
  <c r="J661" i="1"/>
  <c r="J601" i="1"/>
  <c r="J616" i="1"/>
  <c r="J550" i="1"/>
  <c r="J629" i="1"/>
  <c r="J577" i="1"/>
  <c r="J534" i="1"/>
  <c r="J504" i="1"/>
  <c r="J556" i="1"/>
  <c r="J537" i="1"/>
  <c r="J492" i="1"/>
  <c r="J464" i="1"/>
  <c r="J463" i="1"/>
  <c r="J416" i="1"/>
  <c r="J415" i="1"/>
  <c r="J432" i="1"/>
  <c r="J419" i="1"/>
  <c r="J418" i="1"/>
  <c r="J417" i="1"/>
  <c r="J449" i="1"/>
  <c r="J462" i="1"/>
  <c r="J390" i="1"/>
  <c r="J389" i="1"/>
  <c r="J360" i="1"/>
  <c r="J359" i="1"/>
  <c r="J358" i="1"/>
  <c r="J357" i="1"/>
  <c r="J356" i="1"/>
  <c r="J361" i="1"/>
  <c r="J404" i="1"/>
  <c r="J391" i="1"/>
  <c r="J341" i="1"/>
  <c r="J327" i="1"/>
  <c r="J321" i="1"/>
  <c r="J287" i="1"/>
  <c r="J286" i="1"/>
  <c r="J308" i="1"/>
  <c r="J270" i="1"/>
  <c r="J269" i="1"/>
  <c r="J268" i="1"/>
  <c r="J252" i="1"/>
  <c r="J200" i="1"/>
  <c r="J193" i="1"/>
  <c r="J166" i="1"/>
  <c r="J228" i="1"/>
  <c r="J285" i="1"/>
  <c r="J281" i="1"/>
  <c r="J280" i="1"/>
  <c r="J279" i="1"/>
  <c r="J278" i="1"/>
  <c r="J227" i="1"/>
  <c r="J213" i="1"/>
  <c r="J190" i="1"/>
  <c r="J158" i="1"/>
  <c r="J157" i="1"/>
  <c r="J156" i="1"/>
  <c r="J155" i="1"/>
  <c r="J154" i="1"/>
  <c r="J153" i="1"/>
  <c r="J152" i="1"/>
  <c r="J151" i="1"/>
  <c r="J150" i="1"/>
  <c r="J149" i="1"/>
  <c r="J148" i="1"/>
  <c r="J162" i="1"/>
  <c r="J161" i="1"/>
  <c r="J160" i="1"/>
  <c r="J159" i="1"/>
  <c r="J127" i="1"/>
  <c r="J128" i="1"/>
  <c r="J125" i="1"/>
  <c r="J124" i="1"/>
  <c r="J123" i="1"/>
  <c r="J122" i="1"/>
  <c r="J121" i="1"/>
  <c r="J120" i="1"/>
  <c r="J119" i="1"/>
  <c r="J118" i="1"/>
  <c r="J117" i="1"/>
  <c r="J101" i="1"/>
  <c r="J100" i="1"/>
  <c r="J99" i="1"/>
  <c r="J98" i="1"/>
  <c r="J97" i="1"/>
  <c r="J96" i="1"/>
  <c r="J95" i="1"/>
  <c r="J94" i="1"/>
  <c r="J146" i="1"/>
  <c r="J129" i="1"/>
  <c r="J76" i="1"/>
  <c r="J71" i="1"/>
  <c r="J70" i="1"/>
  <c r="J147" i="1"/>
  <c r="J130" i="1"/>
  <c r="J126" i="1"/>
  <c r="O692" i="1"/>
  <c r="P692" i="1" s="1"/>
  <c r="R692" i="1" s="1"/>
  <c r="O687" i="1"/>
  <c r="P687" i="1" s="1"/>
  <c r="R687" i="1" s="1"/>
  <c r="O677" i="1"/>
  <c r="P677" i="1" s="1"/>
  <c r="R677" i="1" s="1"/>
  <c r="O672" i="1"/>
  <c r="P672" i="1" s="1"/>
  <c r="R672" i="1" s="1"/>
  <c r="O667" i="1"/>
  <c r="P667" i="1" s="1"/>
  <c r="R667" i="1" s="1"/>
  <c r="O646" i="1"/>
  <c r="O595" i="1"/>
  <c r="O601" i="1"/>
  <c r="P601" i="1" s="1"/>
  <c r="R601" i="1" s="1"/>
  <c r="O550" i="1"/>
  <c r="O537" i="1"/>
  <c r="P537" i="1" s="1"/>
  <c r="R537" i="1" s="1"/>
  <c r="O534" i="1"/>
  <c r="O464" i="1"/>
  <c r="P464" i="1" s="1"/>
  <c r="R464" i="1" s="1"/>
  <c r="O463" i="1"/>
  <c r="P463" i="1" s="1"/>
  <c r="R463" i="1" s="1"/>
  <c r="O416" i="1"/>
  <c r="P416" i="1" s="1"/>
  <c r="R416" i="1" s="1"/>
  <c r="O415" i="1"/>
  <c r="O432" i="1"/>
  <c r="O419" i="1"/>
  <c r="P419" i="1" s="1"/>
  <c r="R419" i="1" s="1"/>
  <c r="O418" i="1"/>
  <c r="P418" i="1" s="1"/>
  <c r="R418" i="1" s="1"/>
  <c r="O417" i="1"/>
  <c r="P417" i="1" s="1"/>
  <c r="R417" i="1" s="1"/>
  <c r="O449" i="1"/>
  <c r="O404" i="1"/>
  <c r="O390" i="1"/>
  <c r="P390" i="1" s="1"/>
  <c r="R390" i="1" s="1"/>
  <c r="O389" i="1"/>
  <c r="O360" i="1"/>
  <c r="P360" i="1" s="1"/>
  <c r="R360" i="1" s="1"/>
  <c r="O359" i="1"/>
  <c r="P359" i="1" s="1"/>
  <c r="R359" i="1" s="1"/>
  <c r="O358" i="1"/>
  <c r="P358" i="1" s="1"/>
  <c r="R358" i="1" s="1"/>
  <c r="O361" i="1"/>
  <c r="P361" i="1" s="1"/>
  <c r="R361" i="1" s="1"/>
  <c r="O308" i="1"/>
  <c r="O356" i="1"/>
  <c r="P356" i="1" s="1"/>
  <c r="R356" i="1" s="1"/>
  <c r="O341" i="1"/>
  <c r="P341" i="1" s="1"/>
  <c r="R341" i="1" s="1"/>
  <c r="O357" i="1"/>
  <c r="P357" i="1" s="1"/>
  <c r="R357" i="1" s="1"/>
  <c r="O327" i="1"/>
  <c r="P327" i="1" s="1"/>
  <c r="R327" i="1" s="1"/>
  <c r="O287" i="1"/>
  <c r="P287" i="1" s="1"/>
  <c r="R287" i="1" s="1"/>
  <c r="O286" i="1"/>
  <c r="P286" i="1" s="1"/>
  <c r="R286" i="1" s="1"/>
  <c r="O285" i="1"/>
  <c r="P285" i="1" s="1"/>
  <c r="R285" i="1" s="1"/>
  <c r="O281" i="1"/>
  <c r="P281" i="1" s="1"/>
  <c r="R281" i="1" s="1"/>
  <c r="O280" i="1"/>
  <c r="P280" i="1" s="1"/>
  <c r="R280" i="1" s="1"/>
  <c r="O279" i="1"/>
  <c r="P279" i="1" s="1"/>
  <c r="R279" i="1" s="1"/>
  <c r="O278" i="1"/>
  <c r="P278" i="1" s="1"/>
  <c r="R278" i="1" s="1"/>
  <c r="O227" i="1"/>
  <c r="O213" i="1"/>
  <c r="O190" i="1"/>
  <c r="O270" i="1"/>
  <c r="P270" i="1" s="1"/>
  <c r="R270" i="1" s="1"/>
  <c r="O269" i="1"/>
  <c r="P269" i="1" s="1"/>
  <c r="R269" i="1" s="1"/>
  <c r="O268" i="1"/>
  <c r="O252" i="1"/>
  <c r="P252" i="1" s="1"/>
  <c r="R252" i="1" s="1"/>
  <c r="O200" i="1"/>
  <c r="P200" i="1" s="1"/>
  <c r="R200" i="1" s="1"/>
  <c r="O193" i="1"/>
  <c r="P193" i="1" s="1"/>
  <c r="R193" i="1" s="1"/>
  <c r="O163" i="1"/>
  <c r="O158" i="1"/>
  <c r="P158" i="1" s="1"/>
  <c r="R158" i="1" s="1"/>
  <c r="O157" i="1"/>
  <c r="P157" i="1" s="1"/>
  <c r="R157" i="1" s="1"/>
  <c r="O156" i="1"/>
  <c r="P156" i="1" s="1"/>
  <c r="R156" i="1" s="1"/>
  <c r="O155" i="1"/>
  <c r="P155" i="1" s="1"/>
  <c r="R155" i="1" s="1"/>
  <c r="O154" i="1"/>
  <c r="P154" i="1" s="1"/>
  <c r="R154" i="1" s="1"/>
  <c r="O153" i="1"/>
  <c r="P153" i="1" s="1"/>
  <c r="R153" i="1" s="1"/>
  <c r="O152" i="1"/>
  <c r="P152" i="1" s="1"/>
  <c r="R152" i="1" s="1"/>
  <c r="O151" i="1"/>
  <c r="P151" i="1" s="1"/>
  <c r="R151" i="1" s="1"/>
  <c r="O150" i="1"/>
  <c r="P150" i="1" s="1"/>
  <c r="R150" i="1" s="1"/>
  <c r="O149" i="1"/>
  <c r="P149" i="1" s="1"/>
  <c r="R149" i="1" s="1"/>
  <c r="O148" i="1"/>
  <c r="P148" i="1" s="1"/>
  <c r="R148" i="1" s="1"/>
  <c r="O147" i="1"/>
  <c r="P147" i="1" s="1"/>
  <c r="R147" i="1" s="1"/>
  <c r="O146" i="1"/>
  <c r="O130" i="1"/>
  <c r="P130" i="1" s="1"/>
  <c r="R130" i="1" s="1"/>
  <c r="O129" i="1"/>
  <c r="P129" i="1" s="1"/>
  <c r="R129" i="1" s="1"/>
  <c r="O128" i="1"/>
  <c r="P128" i="1" s="1"/>
  <c r="R128" i="1" s="1"/>
  <c r="O127" i="1"/>
  <c r="P127" i="1" s="1"/>
  <c r="R127" i="1" s="1"/>
  <c r="O126" i="1"/>
  <c r="P126" i="1" s="1"/>
  <c r="R126" i="1" s="1"/>
  <c r="O166" i="1"/>
  <c r="P166" i="1" s="1"/>
  <c r="R166" i="1" s="1"/>
  <c r="O165" i="1"/>
  <c r="O162" i="1"/>
  <c r="P162" i="1" s="1"/>
  <c r="R162" i="1" s="1"/>
  <c r="O161" i="1"/>
  <c r="P161" i="1" s="1"/>
  <c r="R161" i="1" s="1"/>
  <c r="O160" i="1"/>
  <c r="P160" i="1" s="1"/>
  <c r="R160" i="1" s="1"/>
  <c r="O159" i="1"/>
  <c r="P159" i="1" s="1"/>
  <c r="R159" i="1" s="1"/>
  <c r="O164" i="1"/>
  <c r="O125" i="1"/>
  <c r="P125" i="1" s="1"/>
  <c r="R125" i="1" s="1"/>
  <c r="O124" i="1"/>
  <c r="P124" i="1" s="1"/>
  <c r="R124" i="1" s="1"/>
  <c r="O123" i="1"/>
  <c r="P123" i="1" s="1"/>
  <c r="R123" i="1" s="1"/>
  <c r="O122" i="1"/>
  <c r="P122" i="1" s="1"/>
  <c r="R122" i="1" s="1"/>
  <c r="O121" i="1"/>
  <c r="P121" i="1" s="1"/>
  <c r="R121" i="1" s="1"/>
  <c r="O120" i="1"/>
  <c r="P120" i="1" s="1"/>
  <c r="R120" i="1" s="1"/>
  <c r="O119" i="1"/>
  <c r="P119" i="1" s="1"/>
  <c r="R119" i="1" s="1"/>
  <c r="O118" i="1"/>
  <c r="P118" i="1" s="1"/>
  <c r="R118" i="1" s="1"/>
  <c r="O117" i="1"/>
  <c r="O101" i="1"/>
  <c r="P101" i="1" s="1"/>
  <c r="R101" i="1" s="1"/>
  <c r="O100" i="1"/>
  <c r="P100" i="1" s="1"/>
  <c r="R100" i="1" s="1"/>
  <c r="O99" i="1"/>
  <c r="P99" i="1" s="1"/>
  <c r="R99" i="1" s="1"/>
  <c r="O98" i="1"/>
  <c r="P98" i="1" s="1"/>
  <c r="R98" i="1" s="1"/>
  <c r="O97" i="1"/>
  <c r="P97" i="1" s="1"/>
  <c r="R97" i="1" s="1"/>
  <c r="O96" i="1"/>
  <c r="P96" i="1" s="1"/>
  <c r="R96" i="1" s="1"/>
  <c r="O95" i="1"/>
  <c r="P95" i="1" s="1"/>
  <c r="R95" i="1" s="1"/>
  <c r="O94" i="1"/>
  <c r="O76" i="1"/>
  <c r="P76" i="1" s="1"/>
  <c r="R76" i="1" s="1"/>
  <c r="O71" i="1"/>
  <c r="P71" i="1" s="1"/>
  <c r="R71" i="1" s="1"/>
  <c r="O70" i="1"/>
  <c r="P70" i="1" s="1"/>
  <c r="R70" i="1" s="1"/>
  <c r="O69" i="1"/>
  <c r="P69" i="1" s="1"/>
  <c r="R69" i="1" s="1"/>
  <c r="O68" i="1"/>
  <c r="P68" i="1" s="1"/>
  <c r="R68" i="1" s="1"/>
  <c r="O67" i="1"/>
  <c r="P67" i="1" s="1"/>
  <c r="R67" i="1" s="1"/>
  <c r="O66" i="1"/>
  <c r="P66" i="1" s="1"/>
  <c r="R66" i="1" s="1"/>
  <c r="O65" i="1"/>
  <c r="P65" i="1" s="1"/>
  <c r="R65" i="1" s="1"/>
  <c r="O64" i="1"/>
  <c r="P64" i="1" s="1"/>
  <c r="R64" i="1" s="1"/>
  <c r="AN147" i="1"/>
  <c r="AP147" i="1" s="1"/>
  <c r="AN118" i="1"/>
  <c r="AP118" i="1" s="1"/>
  <c r="AN95" i="1"/>
  <c r="AP95" i="1" s="1"/>
  <c r="BK692" i="1"/>
  <c r="BL692" i="1" s="1"/>
  <c r="BN692" i="1" s="1"/>
  <c r="BK677" i="1"/>
  <c r="BL677" i="1" s="1"/>
  <c r="BN677" i="1" s="1"/>
  <c r="BK672" i="1"/>
  <c r="BL672" i="1" s="1"/>
  <c r="BN672" i="1" s="1"/>
  <c r="BK667" i="1"/>
  <c r="BL667" i="1" s="1"/>
  <c r="BN667" i="1" s="1"/>
  <c r="BK687" i="1"/>
  <c r="BL687" i="1" s="1"/>
  <c r="BN687" i="1" s="1"/>
  <c r="BK646" i="1"/>
  <c r="BK595" i="1"/>
  <c r="BK601" i="1"/>
  <c r="BL601" i="1" s="1"/>
  <c r="BN601" i="1" s="1"/>
  <c r="BK550" i="1"/>
  <c r="BK537" i="1"/>
  <c r="BL537" i="1" s="1"/>
  <c r="BN537" i="1" s="1"/>
  <c r="BK534" i="1"/>
  <c r="BK464" i="1"/>
  <c r="BL464" i="1" s="1"/>
  <c r="BN464" i="1" s="1"/>
  <c r="BK463" i="1"/>
  <c r="BL463" i="1" s="1"/>
  <c r="BN463" i="1" s="1"/>
  <c r="BK416" i="1"/>
  <c r="BL416" i="1" s="1"/>
  <c r="BN416" i="1" s="1"/>
  <c r="BK415" i="1"/>
  <c r="BK432" i="1"/>
  <c r="BK419" i="1"/>
  <c r="BL419" i="1" s="1"/>
  <c r="BN419" i="1" s="1"/>
  <c r="BK418" i="1"/>
  <c r="BL418" i="1" s="1"/>
  <c r="BN418" i="1" s="1"/>
  <c r="BK417" i="1"/>
  <c r="BL417" i="1" s="1"/>
  <c r="BN417" i="1" s="1"/>
  <c r="BK449" i="1"/>
  <c r="BK390" i="1"/>
  <c r="BL390" i="1" s="1"/>
  <c r="BN390" i="1" s="1"/>
  <c r="BK389" i="1"/>
  <c r="BK359" i="1"/>
  <c r="BL359" i="1" s="1"/>
  <c r="BN359" i="1" s="1"/>
  <c r="BK358" i="1"/>
  <c r="BL358" i="1" s="1"/>
  <c r="BN358" i="1" s="1"/>
  <c r="BK357" i="1"/>
  <c r="BL357" i="1" s="1"/>
  <c r="BN357" i="1" s="1"/>
  <c r="BK361" i="1"/>
  <c r="BL361" i="1" s="1"/>
  <c r="BN361" i="1" s="1"/>
  <c r="BK360" i="1"/>
  <c r="BL360" i="1" s="1"/>
  <c r="BN360" i="1" s="1"/>
  <c r="BK404" i="1"/>
  <c r="BK308" i="1"/>
  <c r="BK356" i="1"/>
  <c r="BL356" i="1" s="1"/>
  <c r="BN356" i="1" s="1"/>
  <c r="BK341" i="1"/>
  <c r="BL341" i="1" s="1"/>
  <c r="BN341" i="1" s="1"/>
  <c r="BK327" i="1"/>
  <c r="BL327" i="1" s="1"/>
  <c r="BN327" i="1" s="1"/>
  <c r="BK287" i="1"/>
  <c r="BL287" i="1" s="1"/>
  <c r="BN287" i="1" s="1"/>
  <c r="BK286" i="1"/>
  <c r="BL286" i="1" s="1"/>
  <c r="BN286" i="1" s="1"/>
  <c r="BK281" i="1"/>
  <c r="BL281" i="1" s="1"/>
  <c r="BN281" i="1" s="1"/>
  <c r="BK280" i="1"/>
  <c r="BL280" i="1" s="1"/>
  <c r="BN280" i="1" s="1"/>
  <c r="BK279" i="1"/>
  <c r="BL279" i="1" s="1"/>
  <c r="BN279" i="1" s="1"/>
  <c r="BK278" i="1"/>
  <c r="BL278" i="1" s="1"/>
  <c r="BN278" i="1" s="1"/>
  <c r="BK227" i="1"/>
  <c r="BK213" i="1"/>
  <c r="BK190" i="1"/>
  <c r="BK165" i="1"/>
  <c r="BL165" i="1" s="1"/>
  <c r="BN165" i="1" s="1"/>
  <c r="BK270" i="1"/>
  <c r="BL270" i="1" s="1"/>
  <c r="BN270" i="1" s="1"/>
  <c r="BK269" i="1"/>
  <c r="BL269" i="1" s="1"/>
  <c r="BN269" i="1" s="1"/>
  <c r="BK268" i="1"/>
  <c r="BK252" i="1"/>
  <c r="BL252" i="1" s="1"/>
  <c r="BN252" i="1" s="1"/>
  <c r="BK200" i="1"/>
  <c r="BL200" i="1" s="1"/>
  <c r="BN200" i="1" s="1"/>
  <c r="BK193" i="1"/>
  <c r="BL193" i="1" s="1"/>
  <c r="BN193" i="1" s="1"/>
  <c r="BK285" i="1"/>
  <c r="BL285" i="1" s="1"/>
  <c r="BN285" i="1" s="1"/>
  <c r="BK164" i="1"/>
  <c r="BL164" i="1" s="1"/>
  <c r="BN164" i="1" s="1"/>
  <c r="BK163" i="1"/>
  <c r="BL163" i="1" s="1"/>
  <c r="BN163" i="1" s="1"/>
  <c r="BK157" i="1"/>
  <c r="BL157" i="1" s="1"/>
  <c r="BN157" i="1" s="1"/>
  <c r="BK156" i="1"/>
  <c r="BL156" i="1" s="1"/>
  <c r="BN156" i="1" s="1"/>
  <c r="BK155" i="1"/>
  <c r="BL155" i="1" s="1"/>
  <c r="BN155" i="1" s="1"/>
  <c r="BK154" i="1"/>
  <c r="BL154" i="1" s="1"/>
  <c r="BN154" i="1" s="1"/>
  <c r="BK153" i="1"/>
  <c r="BL153" i="1" s="1"/>
  <c r="BN153" i="1" s="1"/>
  <c r="BK152" i="1"/>
  <c r="BL152" i="1" s="1"/>
  <c r="BN152" i="1" s="1"/>
  <c r="BK151" i="1"/>
  <c r="BL151" i="1" s="1"/>
  <c r="BN151" i="1" s="1"/>
  <c r="BK150" i="1"/>
  <c r="BL150" i="1" s="1"/>
  <c r="BN150" i="1" s="1"/>
  <c r="BK149" i="1"/>
  <c r="BL149" i="1" s="1"/>
  <c r="BN149" i="1" s="1"/>
  <c r="BK148" i="1"/>
  <c r="BL148" i="1" s="1"/>
  <c r="BN148" i="1" s="1"/>
  <c r="BL147" i="1"/>
  <c r="BN147" i="1" s="1"/>
  <c r="BK130" i="1"/>
  <c r="BL130" i="1" s="1"/>
  <c r="BN130" i="1" s="1"/>
  <c r="BK129" i="1"/>
  <c r="BL129" i="1" s="1"/>
  <c r="BN129" i="1" s="1"/>
  <c r="BK128" i="1"/>
  <c r="BL128" i="1" s="1"/>
  <c r="BN128" i="1" s="1"/>
  <c r="BK127" i="1"/>
  <c r="BL127" i="1" s="1"/>
  <c r="BN127" i="1" s="1"/>
  <c r="BK126" i="1"/>
  <c r="BL126" i="1" s="1"/>
  <c r="BN126" i="1" s="1"/>
  <c r="BK166" i="1"/>
  <c r="BL166" i="1" s="1"/>
  <c r="BN166" i="1" s="1"/>
  <c r="BK162" i="1"/>
  <c r="BL162" i="1" s="1"/>
  <c r="BN162" i="1" s="1"/>
  <c r="BK161" i="1"/>
  <c r="BL161" i="1" s="1"/>
  <c r="BN161" i="1" s="1"/>
  <c r="BK160" i="1"/>
  <c r="BL160" i="1" s="1"/>
  <c r="BN160" i="1" s="1"/>
  <c r="BK159" i="1"/>
  <c r="BL159" i="1" s="1"/>
  <c r="BN159" i="1" s="1"/>
  <c r="BK158" i="1"/>
  <c r="BL158" i="1" s="1"/>
  <c r="BN158" i="1" s="1"/>
  <c r="BK125" i="1"/>
  <c r="BL125" i="1" s="1"/>
  <c r="BN125" i="1" s="1"/>
  <c r="BK74" i="1"/>
  <c r="BL74" i="1" s="1"/>
  <c r="BN74" i="1" s="1"/>
  <c r="BK72" i="1"/>
  <c r="BL72" i="1" s="1"/>
  <c r="BN72" i="1" s="1"/>
  <c r="BK124" i="1"/>
  <c r="BL124" i="1" s="1"/>
  <c r="BN124" i="1" s="1"/>
  <c r="BK123" i="1"/>
  <c r="BL123" i="1" s="1"/>
  <c r="BN123" i="1" s="1"/>
  <c r="BK122" i="1"/>
  <c r="BL122" i="1" s="1"/>
  <c r="BN122" i="1" s="1"/>
  <c r="BK121" i="1"/>
  <c r="BL121" i="1" s="1"/>
  <c r="BN121" i="1" s="1"/>
  <c r="BK120" i="1"/>
  <c r="BL120" i="1" s="1"/>
  <c r="BN120" i="1" s="1"/>
  <c r="BK119" i="1"/>
  <c r="BL119" i="1" s="1"/>
  <c r="BN119" i="1" s="1"/>
  <c r="BL118" i="1"/>
  <c r="BN118" i="1" s="1"/>
  <c r="BK101" i="1"/>
  <c r="BL101" i="1" s="1"/>
  <c r="BN101" i="1" s="1"/>
  <c r="BK100" i="1"/>
  <c r="BL100" i="1" s="1"/>
  <c r="BN100" i="1" s="1"/>
  <c r="BK99" i="1"/>
  <c r="BL99" i="1" s="1"/>
  <c r="BN99" i="1" s="1"/>
  <c r="BK98" i="1"/>
  <c r="BL98" i="1" s="1"/>
  <c r="BN98" i="1" s="1"/>
  <c r="BK97" i="1"/>
  <c r="BL97" i="1" s="1"/>
  <c r="BN97" i="1" s="1"/>
  <c r="BK96" i="1"/>
  <c r="BL96" i="1" s="1"/>
  <c r="BN96" i="1" s="1"/>
  <c r="BL95" i="1"/>
  <c r="BN95" i="1" s="1"/>
  <c r="BK76" i="1"/>
  <c r="BL76" i="1" s="1"/>
  <c r="BN76" i="1" s="1"/>
  <c r="BK75" i="1"/>
  <c r="BL75" i="1" s="1"/>
  <c r="BN75" i="1" s="1"/>
  <c r="BK73" i="1"/>
  <c r="BL73" i="1" s="1"/>
  <c r="BN73" i="1" s="1"/>
  <c r="BK71" i="1"/>
  <c r="BL71" i="1" s="1"/>
  <c r="BN71" i="1" s="1"/>
  <c r="BK70" i="1"/>
  <c r="BL70" i="1" s="1"/>
  <c r="BN70" i="1" s="1"/>
  <c r="BK69" i="1"/>
  <c r="BL69" i="1" s="1"/>
  <c r="BN69" i="1" s="1"/>
  <c r="BK68" i="1"/>
  <c r="BL68" i="1" s="1"/>
  <c r="BN68" i="1" s="1"/>
  <c r="BK67" i="1"/>
  <c r="BL67" i="1" s="1"/>
  <c r="BN67" i="1" s="1"/>
  <c r="BK66" i="1"/>
  <c r="BL66" i="1" s="1"/>
  <c r="BN66" i="1" s="1"/>
  <c r="BK65" i="1"/>
  <c r="BL65" i="1" s="1"/>
  <c r="BN65" i="1" s="1"/>
  <c r="BK64" i="1"/>
  <c r="BL64" i="1" s="1"/>
  <c r="BN64" i="1" s="1"/>
  <c r="BK63" i="1"/>
  <c r="BL63" i="1" s="1"/>
  <c r="BN63" i="1" s="1"/>
  <c r="O14" i="1"/>
  <c r="P14" i="1" s="1"/>
  <c r="R14" i="1" s="1"/>
  <c r="V14" i="1"/>
  <c r="X14" i="1" s="1"/>
  <c r="AA24" i="1"/>
  <c r="J59" i="1"/>
  <c r="J60" i="1"/>
  <c r="CC60" i="1" s="1"/>
  <c r="CD60" i="1" s="1"/>
  <c r="J61" i="1"/>
  <c r="J62" i="1"/>
  <c r="AG692" i="1"/>
  <c r="AH692" i="1" s="1"/>
  <c r="AJ692" i="1" s="1"/>
  <c r="AG687" i="1"/>
  <c r="AH687" i="1" s="1"/>
  <c r="AJ687" i="1" s="1"/>
  <c r="AG677" i="1"/>
  <c r="AH677" i="1" s="1"/>
  <c r="AJ677" i="1" s="1"/>
  <c r="AG672" i="1"/>
  <c r="AH672" i="1" s="1"/>
  <c r="AJ672" i="1" s="1"/>
  <c r="AM667" i="1"/>
  <c r="AN667" i="1" s="1"/>
  <c r="AP667" i="1" s="1"/>
  <c r="AG667" i="1"/>
  <c r="AH667" i="1" s="1"/>
  <c r="AJ667" i="1" s="1"/>
  <c r="AG646" i="1"/>
  <c r="AG601" i="1"/>
  <c r="AH601" i="1" s="1"/>
  <c r="AJ601" i="1" s="1"/>
  <c r="AG537" i="1"/>
  <c r="AH537" i="1" s="1"/>
  <c r="AJ537" i="1" s="1"/>
  <c r="AG534" i="1"/>
  <c r="AG550" i="1"/>
  <c r="AG464" i="1"/>
  <c r="AH464" i="1" s="1"/>
  <c r="AJ464" i="1" s="1"/>
  <c r="AG463" i="1"/>
  <c r="AH463" i="1" s="1"/>
  <c r="AJ463" i="1" s="1"/>
  <c r="AG416" i="1"/>
  <c r="AH416" i="1" s="1"/>
  <c r="AJ416" i="1" s="1"/>
  <c r="AG415" i="1"/>
  <c r="AG432" i="1"/>
  <c r="AG419" i="1"/>
  <c r="AH419" i="1" s="1"/>
  <c r="AJ419" i="1" s="1"/>
  <c r="AG418" i="1"/>
  <c r="AH418" i="1" s="1"/>
  <c r="AJ418" i="1" s="1"/>
  <c r="AG417" i="1"/>
  <c r="AH417" i="1" s="1"/>
  <c r="AJ417" i="1" s="1"/>
  <c r="AG449" i="1"/>
  <c r="AG404" i="1"/>
  <c r="AG390" i="1"/>
  <c r="AH390" i="1" s="1"/>
  <c r="AJ390" i="1" s="1"/>
  <c r="AG389" i="1"/>
  <c r="AG359" i="1"/>
  <c r="AH359" i="1" s="1"/>
  <c r="AJ359" i="1" s="1"/>
  <c r="AG358" i="1"/>
  <c r="AH358" i="1" s="1"/>
  <c r="AJ358" i="1" s="1"/>
  <c r="AG361" i="1"/>
  <c r="AH361" i="1" s="1"/>
  <c r="AJ361" i="1" s="1"/>
  <c r="AG360" i="1"/>
  <c r="AH360" i="1" s="1"/>
  <c r="AJ360" i="1" s="1"/>
  <c r="AG356" i="1"/>
  <c r="AH356" i="1" s="1"/>
  <c r="AJ356" i="1" s="1"/>
  <c r="AG308" i="1"/>
  <c r="AG357" i="1"/>
  <c r="AH357" i="1" s="1"/>
  <c r="AJ357" i="1" s="1"/>
  <c r="AG341" i="1"/>
  <c r="AH341" i="1" s="1"/>
  <c r="AJ341" i="1" s="1"/>
  <c r="AG327" i="1"/>
  <c r="AH327" i="1" s="1"/>
  <c r="AJ327" i="1" s="1"/>
  <c r="AG287" i="1"/>
  <c r="AH287" i="1" s="1"/>
  <c r="AJ287" i="1" s="1"/>
  <c r="AG286" i="1"/>
  <c r="AH286" i="1" s="1"/>
  <c r="AJ286" i="1" s="1"/>
  <c r="AG285" i="1"/>
  <c r="AH285" i="1" s="1"/>
  <c r="AJ285" i="1" s="1"/>
  <c r="AG281" i="1"/>
  <c r="AH281" i="1" s="1"/>
  <c r="AJ281" i="1" s="1"/>
  <c r="AG280" i="1"/>
  <c r="AH280" i="1" s="1"/>
  <c r="AJ280" i="1" s="1"/>
  <c r="AG279" i="1"/>
  <c r="AH279" i="1" s="1"/>
  <c r="AJ279" i="1" s="1"/>
  <c r="AG278" i="1"/>
  <c r="AH278" i="1" s="1"/>
  <c r="AJ278" i="1" s="1"/>
  <c r="AG227" i="1"/>
  <c r="AG213" i="1"/>
  <c r="AG190" i="1"/>
  <c r="AG165" i="1"/>
  <c r="AH165" i="1" s="1"/>
  <c r="AJ165" i="1" s="1"/>
  <c r="AG270" i="1"/>
  <c r="AH270" i="1" s="1"/>
  <c r="AJ270" i="1" s="1"/>
  <c r="AG269" i="1"/>
  <c r="AH269" i="1" s="1"/>
  <c r="AJ269" i="1" s="1"/>
  <c r="AG268" i="1"/>
  <c r="AG252" i="1"/>
  <c r="AH252" i="1" s="1"/>
  <c r="AJ252" i="1" s="1"/>
  <c r="AG200" i="1"/>
  <c r="AH200" i="1" s="1"/>
  <c r="AJ200" i="1" s="1"/>
  <c r="AG193" i="1"/>
  <c r="AH193" i="1" s="1"/>
  <c r="AJ193" i="1" s="1"/>
  <c r="AG164" i="1"/>
  <c r="AH164" i="1" s="1"/>
  <c r="AJ164" i="1" s="1"/>
  <c r="AG166" i="1"/>
  <c r="AH166" i="1" s="1"/>
  <c r="AJ166" i="1" s="1"/>
  <c r="AG163" i="1"/>
  <c r="AH163" i="1" s="1"/>
  <c r="AJ163" i="1" s="1"/>
  <c r="AG157" i="1"/>
  <c r="AH157" i="1" s="1"/>
  <c r="AJ157" i="1" s="1"/>
  <c r="AG156" i="1"/>
  <c r="AH156" i="1" s="1"/>
  <c r="AJ156" i="1" s="1"/>
  <c r="AG155" i="1"/>
  <c r="AH155" i="1" s="1"/>
  <c r="AJ155" i="1" s="1"/>
  <c r="AG154" i="1"/>
  <c r="AH154" i="1" s="1"/>
  <c r="AJ154" i="1" s="1"/>
  <c r="AG153" i="1"/>
  <c r="AH153" i="1" s="1"/>
  <c r="AJ153" i="1" s="1"/>
  <c r="AG152" i="1"/>
  <c r="AH152" i="1" s="1"/>
  <c r="AJ152" i="1" s="1"/>
  <c r="AG151" i="1"/>
  <c r="AH151" i="1" s="1"/>
  <c r="AJ151" i="1" s="1"/>
  <c r="AG150" i="1"/>
  <c r="AH150" i="1" s="1"/>
  <c r="AJ150" i="1" s="1"/>
  <c r="AG149" i="1"/>
  <c r="AH149" i="1" s="1"/>
  <c r="AJ149" i="1" s="1"/>
  <c r="AG148" i="1"/>
  <c r="AH148" i="1" s="1"/>
  <c r="AJ148" i="1" s="1"/>
  <c r="AH147" i="1"/>
  <c r="AJ147" i="1" s="1"/>
  <c r="AG130" i="1"/>
  <c r="AH130" i="1" s="1"/>
  <c r="AJ130" i="1" s="1"/>
  <c r="AG129" i="1"/>
  <c r="AH129" i="1" s="1"/>
  <c r="AJ129" i="1" s="1"/>
  <c r="AG128" i="1"/>
  <c r="AH128" i="1" s="1"/>
  <c r="AJ128" i="1" s="1"/>
  <c r="AG127" i="1"/>
  <c r="AH127" i="1" s="1"/>
  <c r="AJ127" i="1" s="1"/>
  <c r="AG126" i="1"/>
  <c r="AH126" i="1" s="1"/>
  <c r="AJ126" i="1" s="1"/>
  <c r="AG162" i="1"/>
  <c r="AH162" i="1" s="1"/>
  <c r="AJ162" i="1" s="1"/>
  <c r="AG161" i="1"/>
  <c r="AH161" i="1" s="1"/>
  <c r="AJ161" i="1" s="1"/>
  <c r="AG160" i="1"/>
  <c r="AH160" i="1" s="1"/>
  <c r="AJ160" i="1" s="1"/>
  <c r="AG159" i="1"/>
  <c r="AH159" i="1" s="1"/>
  <c r="AJ159" i="1" s="1"/>
  <c r="AG158" i="1"/>
  <c r="AH158" i="1" s="1"/>
  <c r="AJ158" i="1" s="1"/>
  <c r="AG125" i="1"/>
  <c r="AH125" i="1" s="1"/>
  <c r="AJ125" i="1" s="1"/>
  <c r="AG124" i="1"/>
  <c r="AH124" i="1" s="1"/>
  <c r="AJ124" i="1" s="1"/>
  <c r="AG123" i="1"/>
  <c r="AH123" i="1" s="1"/>
  <c r="AJ123" i="1" s="1"/>
  <c r="AG122" i="1"/>
  <c r="AH122" i="1" s="1"/>
  <c r="AJ122" i="1" s="1"/>
  <c r="AG121" i="1"/>
  <c r="AH121" i="1" s="1"/>
  <c r="AJ121" i="1" s="1"/>
  <c r="AG120" i="1"/>
  <c r="AH120" i="1" s="1"/>
  <c r="AJ120" i="1" s="1"/>
  <c r="AG119" i="1"/>
  <c r="AH119" i="1" s="1"/>
  <c r="AJ119" i="1" s="1"/>
  <c r="AH118" i="1"/>
  <c r="AJ118" i="1" s="1"/>
  <c r="AG101" i="1"/>
  <c r="AH101" i="1" s="1"/>
  <c r="AJ101" i="1" s="1"/>
  <c r="AG100" i="1"/>
  <c r="AH100" i="1" s="1"/>
  <c r="AJ100" i="1" s="1"/>
  <c r="AG99" i="1"/>
  <c r="AH99" i="1" s="1"/>
  <c r="AJ99" i="1" s="1"/>
  <c r="AG98" i="1"/>
  <c r="AH98" i="1" s="1"/>
  <c r="AJ98" i="1" s="1"/>
  <c r="AG97" i="1"/>
  <c r="AH97" i="1" s="1"/>
  <c r="AJ97" i="1" s="1"/>
  <c r="AG96" i="1"/>
  <c r="AH96" i="1" s="1"/>
  <c r="AJ96" i="1" s="1"/>
  <c r="AH95" i="1"/>
  <c r="AJ95" i="1" s="1"/>
  <c r="AG76" i="1"/>
  <c r="AH76" i="1" s="1"/>
  <c r="AJ76" i="1" s="1"/>
  <c r="AG71" i="1"/>
  <c r="AH71" i="1" s="1"/>
  <c r="AJ71" i="1" s="1"/>
  <c r="AG70" i="1"/>
  <c r="AH70" i="1" s="1"/>
  <c r="AJ70" i="1" s="1"/>
  <c r="AG69" i="1"/>
  <c r="AH69" i="1" s="1"/>
  <c r="AJ69" i="1" s="1"/>
  <c r="AG68" i="1"/>
  <c r="AH68" i="1" s="1"/>
  <c r="AJ68" i="1" s="1"/>
  <c r="AG67" i="1"/>
  <c r="AH67" i="1" s="1"/>
  <c r="AJ67" i="1" s="1"/>
  <c r="AG66" i="1"/>
  <c r="AH66" i="1" s="1"/>
  <c r="AJ66" i="1" s="1"/>
  <c r="AG65" i="1"/>
  <c r="AH65" i="1" s="1"/>
  <c r="AJ65" i="1" s="1"/>
  <c r="AG64" i="1"/>
  <c r="AH64" i="1" s="1"/>
  <c r="AJ64" i="1" s="1"/>
  <c r="AS687" i="1"/>
  <c r="AT687" i="1" s="1"/>
  <c r="AV687" i="1" s="1"/>
  <c r="AS692" i="1"/>
  <c r="AT692" i="1" s="1"/>
  <c r="AV692" i="1" s="1"/>
  <c r="AS677" i="1"/>
  <c r="AT677" i="1" s="1"/>
  <c r="AV677" i="1" s="1"/>
  <c r="AS672" i="1"/>
  <c r="AT672" i="1" s="1"/>
  <c r="AV672" i="1" s="1"/>
  <c r="AS667" i="1"/>
  <c r="AT667" i="1" s="1"/>
  <c r="AV667" i="1" s="1"/>
  <c r="AS646" i="1"/>
  <c r="AS601" i="1"/>
  <c r="AT601" i="1" s="1"/>
  <c r="AV601" i="1" s="1"/>
  <c r="AS537" i="1"/>
  <c r="AT537" i="1" s="1"/>
  <c r="AV537" i="1" s="1"/>
  <c r="AS550" i="1"/>
  <c r="AS534" i="1"/>
  <c r="AS464" i="1"/>
  <c r="AT464" i="1" s="1"/>
  <c r="AV464" i="1" s="1"/>
  <c r="AS463" i="1"/>
  <c r="AT463" i="1" s="1"/>
  <c r="AV463" i="1" s="1"/>
  <c r="AS416" i="1"/>
  <c r="AT416" i="1" s="1"/>
  <c r="AV416" i="1" s="1"/>
  <c r="AS415" i="1"/>
  <c r="AS432" i="1"/>
  <c r="AS419" i="1"/>
  <c r="AT419" i="1" s="1"/>
  <c r="AV419" i="1" s="1"/>
  <c r="AS418" i="1"/>
  <c r="AT418" i="1" s="1"/>
  <c r="AV418" i="1" s="1"/>
  <c r="AS417" i="1"/>
  <c r="AT417" i="1" s="1"/>
  <c r="AV417" i="1" s="1"/>
  <c r="AS449" i="1"/>
  <c r="AS404" i="1"/>
  <c r="AS390" i="1"/>
  <c r="AT390" i="1" s="1"/>
  <c r="AV390" i="1" s="1"/>
  <c r="AS389" i="1"/>
  <c r="AS359" i="1"/>
  <c r="AT359" i="1" s="1"/>
  <c r="AV359" i="1" s="1"/>
  <c r="AS358" i="1"/>
  <c r="AT358" i="1" s="1"/>
  <c r="AV358" i="1" s="1"/>
  <c r="AS361" i="1"/>
  <c r="AT361" i="1" s="1"/>
  <c r="AV361" i="1" s="1"/>
  <c r="AS360" i="1"/>
  <c r="AT360" i="1" s="1"/>
  <c r="AV360" i="1" s="1"/>
  <c r="AS356" i="1"/>
  <c r="AT356" i="1" s="1"/>
  <c r="AV356" i="1" s="1"/>
  <c r="AS308" i="1"/>
  <c r="AS357" i="1"/>
  <c r="AT357" i="1" s="1"/>
  <c r="AV357" i="1" s="1"/>
  <c r="AS341" i="1"/>
  <c r="AT341" i="1" s="1"/>
  <c r="AV341" i="1" s="1"/>
  <c r="AS327" i="1"/>
  <c r="AT327" i="1" s="1"/>
  <c r="AV327" i="1" s="1"/>
  <c r="AS287" i="1"/>
  <c r="AT287" i="1" s="1"/>
  <c r="AV287" i="1" s="1"/>
  <c r="AS286" i="1"/>
  <c r="AT286" i="1" s="1"/>
  <c r="AV286" i="1" s="1"/>
  <c r="AS285" i="1"/>
  <c r="AT285" i="1" s="1"/>
  <c r="AV285" i="1" s="1"/>
  <c r="AS281" i="1"/>
  <c r="AT281" i="1" s="1"/>
  <c r="AV281" i="1" s="1"/>
  <c r="AS280" i="1"/>
  <c r="AT280" i="1" s="1"/>
  <c r="AV280" i="1" s="1"/>
  <c r="AS279" i="1"/>
  <c r="AT279" i="1" s="1"/>
  <c r="AV279" i="1" s="1"/>
  <c r="AS278" i="1"/>
  <c r="AT278" i="1" s="1"/>
  <c r="AV278" i="1" s="1"/>
  <c r="AS227" i="1"/>
  <c r="AS213" i="1"/>
  <c r="AS190" i="1"/>
  <c r="AS165" i="1"/>
  <c r="AT165" i="1" s="1"/>
  <c r="AV165" i="1" s="1"/>
  <c r="AS270" i="1"/>
  <c r="AT270" i="1" s="1"/>
  <c r="AV270" i="1" s="1"/>
  <c r="AS269" i="1"/>
  <c r="AT269" i="1" s="1"/>
  <c r="AV269" i="1" s="1"/>
  <c r="AS268" i="1"/>
  <c r="AS252" i="1"/>
  <c r="AT252" i="1" s="1"/>
  <c r="AV252" i="1" s="1"/>
  <c r="AS200" i="1"/>
  <c r="AT200" i="1" s="1"/>
  <c r="AV200" i="1" s="1"/>
  <c r="AS193" i="1"/>
  <c r="AT193" i="1" s="1"/>
  <c r="AV193" i="1" s="1"/>
  <c r="AS164" i="1"/>
  <c r="AT164" i="1" s="1"/>
  <c r="AV164" i="1" s="1"/>
  <c r="AS163" i="1"/>
  <c r="AT163" i="1" s="1"/>
  <c r="AV163" i="1" s="1"/>
  <c r="AS157" i="1"/>
  <c r="AT157" i="1" s="1"/>
  <c r="AV157" i="1" s="1"/>
  <c r="AS156" i="1"/>
  <c r="AT156" i="1" s="1"/>
  <c r="AV156" i="1" s="1"/>
  <c r="AS155" i="1"/>
  <c r="AT155" i="1" s="1"/>
  <c r="AV155" i="1" s="1"/>
  <c r="AS154" i="1"/>
  <c r="AT154" i="1" s="1"/>
  <c r="AV154" i="1" s="1"/>
  <c r="AS153" i="1"/>
  <c r="AT153" i="1" s="1"/>
  <c r="AV153" i="1" s="1"/>
  <c r="AS152" i="1"/>
  <c r="AT152" i="1" s="1"/>
  <c r="AV152" i="1" s="1"/>
  <c r="AS151" i="1"/>
  <c r="AT151" i="1" s="1"/>
  <c r="AV151" i="1" s="1"/>
  <c r="AS150" i="1"/>
  <c r="AT150" i="1" s="1"/>
  <c r="AV150" i="1" s="1"/>
  <c r="AS149" i="1"/>
  <c r="AT149" i="1" s="1"/>
  <c r="AV149" i="1" s="1"/>
  <c r="AS148" i="1"/>
  <c r="AT148" i="1" s="1"/>
  <c r="AV148" i="1" s="1"/>
  <c r="AT147" i="1"/>
  <c r="AV147" i="1" s="1"/>
  <c r="AS130" i="1"/>
  <c r="AT130" i="1" s="1"/>
  <c r="AV130" i="1" s="1"/>
  <c r="AS129" i="1"/>
  <c r="AT129" i="1" s="1"/>
  <c r="AV129" i="1" s="1"/>
  <c r="AS128" i="1"/>
  <c r="AT128" i="1" s="1"/>
  <c r="AV128" i="1" s="1"/>
  <c r="AS127" i="1"/>
  <c r="AT127" i="1" s="1"/>
  <c r="AV127" i="1" s="1"/>
  <c r="AS126" i="1"/>
  <c r="AT126" i="1" s="1"/>
  <c r="AV126" i="1" s="1"/>
  <c r="AS162" i="1"/>
  <c r="AT162" i="1" s="1"/>
  <c r="AV162" i="1" s="1"/>
  <c r="AS161" i="1"/>
  <c r="AT161" i="1" s="1"/>
  <c r="AV161" i="1" s="1"/>
  <c r="AS160" i="1"/>
  <c r="AT160" i="1" s="1"/>
  <c r="AV160" i="1" s="1"/>
  <c r="AS159" i="1"/>
  <c r="AT159" i="1" s="1"/>
  <c r="AV159" i="1" s="1"/>
  <c r="AS158" i="1"/>
  <c r="AT158" i="1" s="1"/>
  <c r="AV158" i="1" s="1"/>
  <c r="AS166" i="1"/>
  <c r="AT166" i="1" s="1"/>
  <c r="AV166" i="1" s="1"/>
  <c r="AS74" i="1"/>
  <c r="AT74" i="1" s="1"/>
  <c r="AV74" i="1" s="1"/>
  <c r="AS72" i="1"/>
  <c r="AT72" i="1" s="1"/>
  <c r="AV72" i="1" s="1"/>
  <c r="AS125" i="1"/>
  <c r="AT125" i="1" s="1"/>
  <c r="AV125" i="1" s="1"/>
  <c r="AS124" i="1"/>
  <c r="AT124" i="1" s="1"/>
  <c r="AV124" i="1" s="1"/>
  <c r="AS123" i="1"/>
  <c r="AT123" i="1" s="1"/>
  <c r="AV123" i="1" s="1"/>
  <c r="AS122" i="1"/>
  <c r="AT122" i="1" s="1"/>
  <c r="AV122" i="1" s="1"/>
  <c r="AS121" i="1"/>
  <c r="AT121" i="1" s="1"/>
  <c r="AV121" i="1" s="1"/>
  <c r="AS120" i="1"/>
  <c r="AT120" i="1" s="1"/>
  <c r="AV120" i="1" s="1"/>
  <c r="AS119" i="1"/>
  <c r="AT119" i="1" s="1"/>
  <c r="AV119" i="1" s="1"/>
  <c r="AT118" i="1"/>
  <c r="AV118" i="1" s="1"/>
  <c r="AS101" i="1"/>
  <c r="AT101" i="1" s="1"/>
  <c r="AV101" i="1" s="1"/>
  <c r="AS100" i="1"/>
  <c r="AT100" i="1" s="1"/>
  <c r="AV100" i="1" s="1"/>
  <c r="AS99" i="1"/>
  <c r="AT99" i="1" s="1"/>
  <c r="AV99" i="1" s="1"/>
  <c r="AS98" i="1"/>
  <c r="AT98" i="1" s="1"/>
  <c r="AV98" i="1" s="1"/>
  <c r="AS97" i="1"/>
  <c r="AT97" i="1" s="1"/>
  <c r="AV97" i="1" s="1"/>
  <c r="AS96" i="1"/>
  <c r="AT96" i="1" s="1"/>
  <c r="AV96" i="1" s="1"/>
  <c r="AT95" i="1"/>
  <c r="AV95" i="1" s="1"/>
  <c r="AS76" i="1"/>
  <c r="AT76" i="1" s="1"/>
  <c r="AV76" i="1" s="1"/>
  <c r="AS75" i="1"/>
  <c r="AT75" i="1" s="1"/>
  <c r="AV75" i="1" s="1"/>
  <c r="AS73" i="1"/>
  <c r="AT73" i="1" s="1"/>
  <c r="AV73" i="1" s="1"/>
  <c r="AS71" i="1"/>
  <c r="AT71" i="1" s="1"/>
  <c r="AV71" i="1" s="1"/>
  <c r="AS70" i="1"/>
  <c r="AT70" i="1" s="1"/>
  <c r="AV70" i="1" s="1"/>
  <c r="AS69" i="1"/>
  <c r="AT69" i="1" s="1"/>
  <c r="AV69" i="1" s="1"/>
  <c r="AS68" i="1"/>
  <c r="AT68" i="1" s="1"/>
  <c r="AV68" i="1" s="1"/>
  <c r="AS67" i="1"/>
  <c r="AT67" i="1" s="1"/>
  <c r="AV67" i="1" s="1"/>
  <c r="AS66" i="1"/>
  <c r="AT66" i="1" s="1"/>
  <c r="AV66" i="1" s="1"/>
  <c r="AS65" i="1"/>
  <c r="AT65" i="1" s="1"/>
  <c r="AV65" i="1" s="1"/>
  <c r="AS64" i="1"/>
  <c r="AT64" i="1" s="1"/>
  <c r="AV64" i="1" s="1"/>
  <c r="AS63" i="1"/>
  <c r="AT63" i="1" s="1"/>
  <c r="AV63" i="1" s="1"/>
  <c r="AH14" i="1"/>
  <c r="AJ14" i="1" s="1"/>
  <c r="AT14" i="1"/>
  <c r="AV14" i="1" s="1"/>
  <c r="U15" i="1"/>
  <c r="V15" i="1" s="1"/>
  <c r="X15" i="1" s="1"/>
  <c r="AG15" i="1"/>
  <c r="AH15" i="1" s="1"/>
  <c r="AJ15" i="1" s="1"/>
  <c r="AS15" i="1"/>
  <c r="AT15" i="1" s="1"/>
  <c r="AV15" i="1" s="1"/>
  <c r="BE15" i="1"/>
  <c r="BF15" i="1" s="1"/>
  <c r="BH15" i="1" s="1"/>
  <c r="AS16" i="1"/>
  <c r="AT16" i="1" s="1"/>
  <c r="AV16" i="1" s="1"/>
  <c r="U19" i="1"/>
  <c r="V19" i="1" s="1"/>
  <c r="X19" i="1" s="1"/>
  <c r="BE19" i="1"/>
  <c r="BF19" i="1" s="1"/>
  <c r="BH19" i="1" s="1"/>
  <c r="BE20" i="1"/>
  <c r="BF20" i="1" s="1"/>
  <c r="BH20" i="1" s="1"/>
  <c r="BE21" i="1"/>
  <c r="BF21" i="1" s="1"/>
  <c r="BH21" i="1" s="1"/>
  <c r="AG22" i="1"/>
  <c r="AH22" i="1" s="1"/>
  <c r="AJ22" i="1" s="1"/>
  <c r="AS22" i="1"/>
  <c r="AT22" i="1" s="1"/>
  <c r="AV22" i="1" s="1"/>
  <c r="AG23" i="1"/>
  <c r="AH23" i="1" s="1"/>
  <c r="AJ23" i="1" s="1"/>
  <c r="AS23" i="1"/>
  <c r="AT23" i="1" s="1"/>
  <c r="AV23" i="1" s="1"/>
  <c r="BE23" i="1"/>
  <c r="BF23" i="1" s="1"/>
  <c r="BH23" i="1" s="1"/>
  <c r="BK23" i="1"/>
  <c r="BL23" i="1" s="1"/>
  <c r="BN23" i="1" s="1"/>
  <c r="O63" i="1"/>
  <c r="P63" i="1" s="1"/>
  <c r="R63" i="1" s="1"/>
  <c r="J64" i="1"/>
  <c r="J66" i="1"/>
  <c r="J68" i="1"/>
  <c r="T167" i="1"/>
  <c r="T729" i="1" s="1"/>
  <c r="AF167" i="1"/>
  <c r="AF729" i="1" s="1"/>
  <c r="AF730" i="1" s="1"/>
  <c r="AR167" i="1"/>
  <c r="AR729" i="1" s="1"/>
  <c r="AR730" i="1" s="1"/>
  <c r="BD167" i="1"/>
  <c r="BD729" i="1" s="1"/>
  <c r="BD730" i="1" s="1"/>
  <c r="BP167" i="1"/>
  <c r="CB167" i="1"/>
  <c r="I79" i="1"/>
  <c r="I83" i="1" s="1"/>
  <c r="I86" i="1" s="1"/>
  <c r="N167" i="1"/>
  <c r="N729" i="1" s="1"/>
  <c r="CG167" i="1"/>
  <c r="CG729" i="1" s="1"/>
  <c r="CG730" i="1" s="1"/>
  <c r="M730" i="1"/>
  <c r="S730" i="1"/>
  <c r="AC730" i="1"/>
  <c r="AC3" i="1" s="1"/>
  <c r="AI730" i="1"/>
  <c r="AI3" i="1" s="1"/>
  <c r="BI730" i="1"/>
  <c r="BO730" i="1"/>
  <c r="BY730" i="1"/>
  <c r="BY3" i="1" s="1"/>
  <c r="CF730" i="1"/>
  <c r="J247" i="1"/>
  <c r="I169" i="1"/>
  <c r="I178" i="1" s="1"/>
  <c r="Y730" i="1"/>
  <c r="AE730" i="1"/>
  <c r="AO730" i="1"/>
  <c r="AO3" i="1" s="1"/>
  <c r="AU730" i="1"/>
  <c r="AU3" i="1" s="1"/>
  <c r="BU730" i="1"/>
  <c r="CA730" i="1"/>
  <c r="K730" i="1"/>
  <c r="K3" i="1" s="1"/>
  <c r="AK730" i="1"/>
  <c r="AQ730" i="1"/>
  <c r="BA730" i="1"/>
  <c r="BA3" i="1" s="1"/>
  <c r="BG730" i="1"/>
  <c r="BG3" i="1" s="1"/>
  <c r="Q730" i="1"/>
  <c r="Q3" i="1" s="1"/>
  <c r="AW730" i="1"/>
  <c r="BC730" i="1"/>
  <c r="BM730" i="1"/>
  <c r="BM3" i="1" s="1"/>
  <c r="BS730" i="1"/>
  <c r="BS3" i="1" s="1"/>
  <c r="CE730" i="1"/>
  <c r="CE3" i="1" s="1"/>
  <c r="O228" i="1"/>
  <c r="P228" i="1" s="1"/>
  <c r="R228" i="1" s="1"/>
  <c r="U228" i="1"/>
  <c r="V228" i="1" s="1"/>
  <c r="X228" i="1" s="1"/>
  <c r="AA228" i="1"/>
  <c r="AB228" i="1" s="1"/>
  <c r="AD228" i="1" s="1"/>
  <c r="AG228" i="1"/>
  <c r="AH228" i="1" s="1"/>
  <c r="AJ228" i="1" s="1"/>
  <c r="AS228" i="1"/>
  <c r="AT228" i="1" s="1"/>
  <c r="AV228" i="1" s="1"/>
  <c r="AY228" i="1"/>
  <c r="AZ228" i="1" s="1"/>
  <c r="BB228" i="1" s="1"/>
  <c r="BE228" i="1"/>
  <c r="BF228" i="1" s="1"/>
  <c r="BH228" i="1" s="1"/>
  <c r="BK228" i="1"/>
  <c r="BL228" i="1" s="1"/>
  <c r="BN228" i="1" s="1"/>
  <c r="BW228" i="1"/>
  <c r="BX228" i="1" s="1"/>
  <c r="BZ228" i="1" s="1"/>
  <c r="I229" i="1"/>
  <c r="I255" i="1"/>
  <c r="I260" i="1" s="1"/>
  <c r="O244" i="1"/>
  <c r="AA244" i="1"/>
  <c r="AG244" i="1"/>
  <c r="AS244" i="1"/>
  <c r="BE244" i="1"/>
  <c r="BK244" i="1"/>
  <c r="BW244" i="1"/>
  <c r="I289" i="1"/>
  <c r="I294" i="1"/>
  <c r="I299" i="1" s="1"/>
  <c r="O274" i="1"/>
  <c r="P274" i="1" s="1"/>
  <c r="R274" i="1" s="1"/>
  <c r="U274" i="1"/>
  <c r="V274" i="1" s="1"/>
  <c r="X274" i="1" s="1"/>
  <c r="AA274" i="1"/>
  <c r="AB274" i="1" s="1"/>
  <c r="AD274" i="1" s="1"/>
  <c r="AG274" i="1"/>
  <c r="AH274" i="1" s="1"/>
  <c r="AJ274" i="1" s="1"/>
  <c r="AS274" i="1"/>
  <c r="AT274" i="1" s="1"/>
  <c r="AV274" i="1" s="1"/>
  <c r="AY274" i="1"/>
  <c r="AZ274" i="1" s="1"/>
  <c r="BB274" i="1" s="1"/>
  <c r="BE274" i="1"/>
  <c r="BF274" i="1" s="1"/>
  <c r="BH274" i="1" s="1"/>
  <c r="BK274" i="1"/>
  <c r="BL274" i="1" s="1"/>
  <c r="BN274" i="1" s="1"/>
  <c r="BW274" i="1"/>
  <c r="BX274" i="1" s="1"/>
  <c r="BZ274" i="1" s="1"/>
  <c r="J244" i="1"/>
  <c r="O247" i="1"/>
  <c r="P247" i="1" s="1"/>
  <c r="R247" i="1" s="1"/>
  <c r="U247" i="1"/>
  <c r="V247" i="1" s="1"/>
  <c r="X247" i="1" s="1"/>
  <c r="AA247" i="1"/>
  <c r="AB247" i="1" s="1"/>
  <c r="AD247" i="1" s="1"/>
  <c r="AG247" i="1"/>
  <c r="AH247" i="1" s="1"/>
  <c r="AJ247" i="1" s="1"/>
  <c r="AM247" i="1"/>
  <c r="AN247" i="1" s="1"/>
  <c r="AP247" i="1" s="1"/>
  <c r="AS247" i="1"/>
  <c r="AT247" i="1" s="1"/>
  <c r="AV247" i="1" s="1"/>
  <c r="BE247" i="1"/>
  <c r="BF247" i="1" s="1"/>
  <c r="BH247" i="1" s="1"/>
  <c r="BK247" i="1"/>
  <c r="BL247" i="1" s="1"/>
  <c r="BN247" i="1" s="1"/>
  <c r="BW247" i="1"/>
  <c r="BX247" i="1" s="1"/>
  <c r="BZ247" i="1" s="1"/>
  <c r="J274" i="1"/>
  <c r="O321" i="1"/>
  <c r="AA321" i="1"/>
  <c r="AG321" i="1"/>
  <c r="AS321" i="1"/>
  <c r="BE321" i="1"/>
  <c r="BK321" i="1"/>
  <c r="BW321" i="1"/>
  <c r="I328" i="1"/>
  <c r="O355" i="1"/>
  <c r="BE355" i="1"/>
  <c r="O340" i="1"/>
  <c r="AA340" i="1"/>
  <c r="AG340" i="1"/>
  <c r="AS340" i="1"/>
  <c r="BE340" i="1"/>
  <c r="BK340" i="1"/>
  <c r="BW340" i="1"/>
  <c r="I364" i="1"/>
  <c r="I368" i="1" s="1"/>
  <c r="J355" i="1"/>
  <c r="I362" i="1"/>
  <c r="AG355" i="1"/>
  <c r="J340" i="1"/>
  <c r="I345" i="1"/>
  <c r="I348" i="1" s="1"/>
  <c r="O342" i="1"/>
  <c r="P342" i="1" s="1"/>
  <c r="R342" i="1" s="1"/>
  <c r="U342" i="1"/>
  <c r="V342" i="1" s="1"/>
  <c r="X342" i="1" s="1"/>
  <c r="AA342" i="1"/>
  <c r="AB342" i="1" s="1"/>
  <c r="AD342" i="1" s="1"/>
  <c r="AG342" i="1"/>
  <c r="AH342" i="1" s="1"/>
  <c r="AJ342" i="1" s="1"/>
  <c r="AS342" i="1"/>
  <c r="AT342" i="1" s="1"/>
  <c r="AV342" i="1" s="1"/>
  <c r="AY342" i="1"/>
  <c r="AZ342" i="1" s="1"/>
  <c r="BB342" i="1" s="1"/>
  <c r="BE342" i="1"/>
  <c r="BF342" i="1" s="1"/>
  <c r="BH342" i="1" s="1"/>
  <c r="BK342" i="1"/>
  <c r="BL342" i="1" s="1"/>
  <c r="BN342" i="1" s="1"/>
  <c r="BW342" i="1"/>
  <c r="BX342" i="1" s="1"/>
  <c r="BZ342" i="1" s="1"/>
  <c r="AA355" i="1"/>
  <c r="BK355" i="1"/>
  <c r="BW355" i="1"/>
  <c r="J376" i="1"/>
  <c r="J342" i="1"/>
  <c r="U355" i="1"/>
  <c r="AS355" i="1"/>
  <c r="I379" i="1"/>
  <c r="I382" i="1" s="1"/>
  <c r="I394" i="1"/>
  <c r="I397" i="1" s="1"/>
  <c r="O376" i="1"/>
  <c r="AA376" i="1"/>
  <c r="AG376" i="1"/>
  <c r="AM376" i="1"/>
  <c r="AS376" i="1"/>
  <c r="AY376" i="1"/>
  <c r="BE376" i="1"/>
  <c r="BK376" i="1"/>
  <c r="BW376" i="1"/>
  <c r="I377" i="1"/>
  <c r="O391" i="1"/>
  <c r="P391" i="1" s="1"/>
  <c r="R391" i="1" s="1"/>
  <c r="U391" i="1"/>
  <c r="V391" i="1" s="1"/>
  <c r="X391" i="1" s="1"/>
  <c r="AA391" i="1"/>
  <c r="AB391" i="1" s="1"/>
  <c r="AD391" i="1" s="1"/>
  <c r="AG391" i="1"/>
  <c r="AH391" i="1" s="1"/>
  <c r="AJ391" i="1" s="1"/>
  <c r="AS391" i="1"/>
  <c r="AT391" i="1" s="1"/>
  <c r="AV391" i="1" s="1"/>
  <c r="AY391" i="1"/>
  <c r="AZ391" i="1" s="1"/>
  <c r="BB391" i="1" s="1"/>
  <c r="BE391" i="1"/>
  <c r="BF391" i="1" s="1"/>
  <c r="BH391" i="1" s="1"/>
  <c r="BK391" i="1"/>
  <c r="BL391" i="1" s="1"/>
  <c r="BN391" i="1" s="1"/>
  <c r="BW391" i="1"/>
  <c r="BX391" i="1" s="1"/>
  <c r="BZ391" i="1" s="1"/>
  <c r="BW492" i="1"/>
  <c r="BX492" i="1" s="1"/>
  <c r="BZ492" i="1" s="1"/>
  <c r="J498" i="1"/>
  <c r="J491" i="1"/>
  <c r="O462" i="1"/>
  <c r="U462" i="1"/>
  <c r="AA462" i="1"/>
  <c r="AG462" i="1"/>
  <c r="AS462" i="1"/>
  <c r="AY462" i="1"/>
  <c r="BE462" i="1"/>
  <c r="BK462" i="1"/>
  <c r="BW462" i="1"/>
  <c r="BW504" i="1"/>
  <c r="BX504" i="1" s="1"/>
  <c r="BZ504" i="1" s="1"/>
  <c r="O504" i="1"/>
  <c r="P504" i="1" s="1"/>
  <c r="R504" i="1" s="1"/>
  <c r="U504" i="1"/>
  <c r="V504" i="1" s="1"/>
  <c r="X504" i="1" s="1"/>
  <c r="AA504" i="1"/>
  <c r="AB504" i="1" s="1"/>
  <c r="AD504" i="1" s="1"/>
  <c r="AG504" i="1"/>
  <c r="AH504" i="1" s="1"/>
  <c r="AJ504" i="1" s="1"/>
  <c r="AS504" i="1"/>
  <c r="AT504" i="1" s="1"/>
  <c r="AV504" i="1" s="1"/>
  <c r="AY504" i="1"/>
  <c r="AZ504" i="1" s="1"/>
  <c r="BB504" i="1" s="1"/>
  <c r="BE504" i="1"/>
  <c r="BF504" i="1" s="1"/>
  <c r="BH504" i="1" s="1"/>
  <c r="BK504" i="1"/>
  <c r="BL504" i="1" s="1"/>
  <c r="BN504" i="1" s="1"/>
  <c r="I505" i="1"/>
  <c r="O478" i="1"/>
  <c r="AA478" i="1"/>
  <c r="AG478" i="1"/>
  <c r="AS478" i="1"/>
  <c r="BE478" i="1"/>
  <c r="BK478" i="1"/>
  <c r="BW478" i="1"/>
  <c r="I479" i="1"/>
  <c r="O519" i="1"/>
  <c r="AA519" i="1"/>
  <c r="AG519" i="1"/>
  <c r="AS519" i="1"/>
  <c r="BE519" i="1"/>
  <c r="BK519" i="1"/>
  <c r="BW519" i="1"/>
  <c r="I520" i="1"/>
  <c r="J478" i="1"/>
  <c r="O491" i="1"/>
  <c r="U491" i="1"/>
  <c r="AA491" i="1"/>
  <c r="AG491" i="1"/>
  <c r="AS491" i="1"/>
  <c r="AY491" i="1"/>
  <c r="BE491" i="1"/>
  <c r="BK491" i="1"/>
  <c r="BW491" i="1"/>
  <c r="O498" i="1"/>
  <c r="P498" i="1" s="1"/>
  <c r="R498" i="1" s="1"/>
  <c r="AA498" i="1"/>
  <c r="AB498" i="1" s="1"/>
  <c r="AD498" i="1" s="1"/>
  <c r="AG498" i="1"/>
  <c r="AH498" i="1" s="1"/>
  <c r="AJ498" i="1" s="1"/>
  <c r="AS498" i="1"/>
  <c r="AT498" i="1" s="1"/>
  <c r="AV498" i="1" s="1"/>
  <c r="BE498" i="1"/>
  <c r="BF498" i="1" s="1"/>
  <c r="BH498" i="1" s="1"/>
  <c r="BK498" i="1"/>
  <c r="BL498" i="1" s="1"/>
  <c r="BN498" i="1" s="1"/>
  <c r="BW498" i="1"/>
  <c r="BX498" i="1" s="1"/>
  <c r="BZ498" i="1" s="1"/>
  <c r="I507" i="1"/>
  <c r="I511" i="1" s="1"/>
  <c r="J519" i="1"/>
  <c r="O492" i="1"/>
  <c r="P492" i="1" s="1"/>
  <c r="R492" i="1" s="1"/>
  <c r="U492" i="1"/>
  <c r="V492" i="1" s="1"/>
  <c r="X492" i="1" s="1"/>
  <c r="AA492" i="1"/>
  <c r="AB492" i="1" s="1"/>
  <c r="AD492" i="1" s="1"/>
  <c r="AG492" i="1"/>
  <c r="AH492" i="1" s="1"/>
  <c r="AJ492" i="1" s="1"/>
  <c r="AS492" i="1"/>
  <c r="AT492" i="1" s="1"/>
  <c r="AV492" i="1" s="1"/>
  <c r="AY492" i="1"/>
  <c r="AZ492" i="1" s="1"/>
  <c r="BB492" i="1" s="1"/>
  <c r="BE492" i="1"/>
  <c r="BF492" i="1" s="1"/>
  <c r="BH492" i="1" s="1"/>
  <c r="BK492" i="1"/>
  <c r="BL492" i="1" s="1"/>
  <c r="BN492" i="1" s="1"/>
  <c r="BW556" i="1"/>
  <c r="BX556" i="1" s="1"/>
  <c r="BZ556" i="1" s="1"/>
  <c r="J562" i="1"/>
  <c r="I585" i="1"/>
  <c r="I588" i="1" s="1"/>
  <c r="I583" i="1"/>
  <c r="O577" i="1"/>
  <c r="U577" i="1"/>
  <c r="AA577" i="1"/>
  <c r="AG577" i="1"/>
  <c r="AS577" i="1"/>
  <c r="AY577" i="1"/>
  <c r="BE577" i="1"/>
  <c r="BK577" i="1"/>
  <c r="BW577" i="1"/>
  <c r="J595" i="1"/>
  <c r="AG595" i="1"/>
  <c r="BE595" i="1"/>
  <c r="I602" i="1"/>
  <c r="I604" i="1"/>
  <c r="I608" i="1" s="1"/>
  <c r="I565" i="1"/>
  <c r="I569" i="1" s="1"/>
  <c r="BW582" i="1"/>
  <c r="BX582" i="1" s="1"/>
  <c r="BZ582" i="1" s="1"/>
  <c r="BK582" i="1"/>
  <c r="BL582" i="1" s="1"/>
  <c r="BN582" i="1" s="1"/>
  <c r="BE582" i="1"/>
  <c r="BF582" i="1" s="1"/>
  <c r="BH582" i="1" s="1"/>
  <c r="AY582" i="1"/>
  <c r="AZ582" i="1" s="1"/>
  <c r="BB582" i="1" s="1"/>
  <c r="AS582" i="1"/>
  <c r="AT582" i="1" s="1"/>
  <c r="AV582" i="1" s="1"/>
  <c r="O582" i="1"/>
  <c r="P582" i="1" s="1"/>
  <c r="R582" i="1" s="1"/>
  <c r="AA582" i="1"/>
  <c r="AB582" i="1" s="1"/>
  <c r="AD582" i="1" s="1"/>
  <c r="AG582" i="1"/>
  <c r="AH582" i="1" s="1"/>
  <c r="AJ582" i="1" s="1"/>
  <c r="O556" i="1"/>
  <c r="P556" i="1" s="1"/>
  <c r="R556" i="1" s="1"/>
  <c r="AA556" i="1"/>
  <c r="AB556" i="1" s="1"/>
  <c r="AD556" i="1" s="1"/>
  <c r="AG556" i="1"/>
  <c r="AH556" i="1" s="1"/>
  <c r="AJ556" i="1" s="1"/>
  <c r="AS556" i="1"/>
  <c r="AT556" i="1" s="1"/>
  <c r="AV556" i="1" s="1"/>
  <c r="BE556" i="1"/>
  <c r="BF556" i="1" s="1"/>
  <c r="BH556" i="1" s="1"/>
  <c r="BK556" i="1"/>
  <c r="BL556" i="1" s="1"/>
  <c r="BN556" i="1" s="1"/>
  <c r="J582" i="1"/>
  <c r="AS595" i="1"/>
  <c r="O562" i="1"/>
  <c r="P562" i="1" s="1"/>
  <c r="R562" i="1" s="1"/>
  <c r="U562" i="1"/>
  <c r="V562" i="1" s="1"/>
  <c r="X562" i="1" s="1"/>
  <c r="AA562" i="1"/>
  <c r="AB562" i="1" s="1"/>
  <c r="AD562" i="1" s="1"/>
  <c r="AG562" i="1"/>
  <c r="AH562" i="1" s="1"/>
  <c r="AJ562" i="1" s="1"/>
  <c r="AS562" i="1"/>
  <c r="AT562" i="1" s="1"/>
  <c r="AV562" i="1" s="1"/>
  <c r="AY562" i="1"/>
  <c r="AZ562" i="1" s="1"/>
  <c r="BB562" i="1" s="1"/>
  <c r="BE562" i="1"/>
  <c r="BF562" i="1" s="1"/>
  <c r="BH562" i="1" s="1"/>
  <c r="BK562" i="1"/>
  <c r="BL562" i="1" s="1"/>
  <c r="BN562" i="1" s="1"/>
  <c r="BW562" i="1"/>
  <c r="BX562" i="1" s="1"/>
  <c r="BZ562" i="1" s="1"/>
  <c r="I619" i="1"/>
  <c r="I622" i="1" s="1"/>
  <c r="O629" i="1"/>
  <c r="U629" i="1"/>
  <c r="AA629" i="1"/>
  <c r="AG629" i="1"/>
  <c r="AS629" i="1"/>
  <c r="AY629" i="1"/>
  <c r="BE629" i="1"/>
  <c r="BK629" i="1"/>
  <c r="BW629" i="1"/>
  <c r="I630" i="1"/>
  <c r="O616" i="1"/>
  <c r="U616" i="1"/>
  <c r="AA616" i="1"/>
  <c r="AG616" i="1"/>
  <c r="AS616" i="1"/>
  <c r="AY616" i="1"/>
  <c r="BE616" i="1"/>
  <c r="BK616" i="1"/>
  <c r="BW616" i="1"/>
  <c r="BJ693" i="1"/>
  <c r="BJ729" i="1" s="1"/>
  <c r="BJ730" i="1" s="1"/>
  <c r="BP693" i="1"/>
  <c r="BV693" i="1"/>
  <c r="BV729" i="1" s="1"/>
  <c r="BV730" i="1" s="1"/>
  <c r="CB693" i="1"/>
  <c r="O682" i="1"/>
  <c r="P682" i="1" s="1"/>
  <c r="R682" i="1" s="1"/>
  <c r="AA682" i="1"/>
  <c r="AB682" i="1" s="1"/>
  <c r="AD682" i="1" s="1"/>
  <c r="AG682" i="1"/>
  <c r="AH682" i="1" s="1"/>
  <c r="AJ682" i="1" s="1"/>
  <c r="AS682" i="1"/>
  <c r="AT682" i="1" s="1"/>
  <c r="AV682" i="1" s="1"/>
  <c r="BE682" i="1"/>
  <c r="BF682" i="1" s="1"/>
  <c r="BH682" i="1" s="1"/>
  <c r="BK682" i="1"/>
  <c r="BL682" i="1" s="1"/>
  <c r="BN682" i="1" s="1"/>
  <c r="BW682" i="1"/>
  <c r="BX682" i="1" s="1"/>
  <c r="BZ682" i="1" s="1"/>
  <c r="I693" i="1"/>
  <c r="I710" i="1"/>
  <c r="I723" i="1" s="1"/>
  <c r="O661" i="1"/>
  <c r="U661" i="1"/>
  <c r="AA661" i="1"/>
  <c r="AG661" i="1"/>
  <c r="AS661" i="1"/>
  <c r="AY661" i="1"/>
  <c r="BE661" i="1"/>
  <c r="BK661" i="1"/>
  <c r="BW661" i="1"/>
  <c r="J682" i="1"/>
  <c r="CF35" i="3"/>
  <c r="CF730" i="3" s="1"/>
  <c r="CE35" i="3"/>
  <c r="CE730" i="3" s="1"/>
  <c r="CE3" i="3" s="1"/>
  <c r="CA35" i="3"/>
  <c r="CA730" i="3" s="1"/>
  <c r="BY35" i="3"/>
  <c r="BU35" i="3"/>
  <c r="BU730" i="3" s="1"/>
  <c r="BS35" i="3"/>
  <c r="BO35" i="3"/>
  <c r="BO730" i="3" s="1"/>
  <c r="BM35" i="3"/>
  <c r="BI35" i="3"/>
  <c r="BI730" i="3" s="1"/>
  <c r="BG35" i="3"/>
  <c r="BC35" i="3"/>
  <c r="BC730" i="3" s="1"/>
  <c r="BA35" i="3"/>
  <c r="AW35" i="3"/>
  <c r="AW730" i="3" s="1"/>
  <c r="AU35" i="3"/>
  <c r="AQ35" i="3"/>
  <c r="AQ730" i="3" s="1"/>
  <c r="AO35" i="3"/>
  <c r="AK35" i="3"/>
  <c r="AK730" i="3" s="1"/>
  <c r="AI35" i="3"/>
  <c r="AE35" i="3"/>
  <c r="AE730" i="3" s="1"/>
  <c r="X9" i="9" s="1"/>
  <c r="AC35" i="3"/>
  <c r="Y35" i="3"/>
  <c r="Y730" i="3" s="1"/>
  <c r="R9" i="9" s="1"/>
  <c r="W35" i="3"/>
  <c r="S35" i="3"/>
  <c r="S730" i="3" s="1"/>
  <c r="Q35" i="3"/>
  <c r="M35" i="3"/>
  <c r="M730" i="3" s="1"/>
  <c r="F9" i="9" s="1"/>
  <c r="K35" i="3"/>
  <c r="CG29" i="3"/>
  <c r="CB29" i="3"/>
  <c r="BV29" i="3"/>
  <c r="BP29" i="3"/>
  <c r="BJ29" i="3"/>
  <c r="BD29" i="3"/>
  <c r="AX29" i="3"/>
  <c r="AR29" i="3"/>
  <c r="AL29" i="3"/>
  <c r="AF29" i="3"/>
  <c r="Z29" i="3"/>
  <c r="T29" i="3"/>
  <c r="N29" i="3"/>
  <c r="I29" i="3"/>
  <c r="CG28" i="3"/>
  <c r="CB28" i="3"/>
  <c r="BV28" i="3"/>
  <c r="BP28" i="3"/>
  <c r="BJ28" i="3"/>
  <c r="BD28" i="3"/>
  <c r="AX28" i="3"/>
  <c r="AR28" i="3"/>
  <c r="AL28" i="3"/>
  <c r="AF28" i="3"/>
  <c r="Z28" i="3"/>
  <c r="T28" i="3"/>
  <c r="N28" i="3"/>
  <c r="CG27" i="3"/>
  <c r="CB27" i="3"/>
  <c r="BV27" i="3"/>
  <c r="BP27" i="3"/>
  <c r="BJ27" i="3"/>
  <c r="BD27" i="3"/>
  <c r="AX27" i="3"/>
  <c r="AR27" i="3"/>
  <c r="AL27" i="3"/>
  <c r="AF27" i="3"/>
  <c r="Z27" i="3"/>
  <c r="T27" i="3"/>
  <c r="N27" i="3"/>
  <c r="CG26" i="3"/>
  <c r="CB26" i="3"/>
  <c r="BV26" i="3"/>
  <c r="BP26" i="3"/>
  <c r="BJ26" i="3"/>
  <c r="BD26" i="3"/>
  <c r="AX26" i="3"/>
  <c r="AR26" i="3"/>
  <c r="AL26" i="3"/>
  <c r="AF26" i="3"/>
  <c r="Z26" i="3"/>
  <c r="T26" i="3"/>
  <c r="N26" i="3"/>
  <c r="CG25" i="3"/>
  <c r="CB25" i="3"/>
  <c r="BV25" i="3"/>
  <c r="BP25" i="3"/>
  <c r="BJ25" i="3"/>
  <c r="BD25" i="3"/>
  <c r="AX25" i="3"/>
  <c r="AR25" i="3"/>
  <c r="AL25" i="3"/>
  <c r="AF25" i="3"/>
  <c r="Z25" i="3"/>
  <c r="T25" i="3"/>
  <c r="N25" i="3"/>
  <c r="CG24" i="3"/>
  <c r="CB24" i="3"/>
  <c r="BV24" i="3"/>
  <c r="BP24" i="3"/>
  <c r="BJ24" i="3"/>
  <c r="BD24" i="3"/>
  <c r="AX24" i="3"/>
  <c r="AR24" i="3"/>
  <c r="AL24" i="3"/>
  <c r="AF24" i="3"/>
  <c r="Z24" i="3"/>
  <c r="T24" i="3"/>
  <c r="N24" i="3"/>
  <c r="CG23" i="3"/>
  <c r="CB23" i="3"/>
  <c r="BV23" i="3"/>
  <c r="BP23" i="3"/>
  <c r="BJ23" i="3"/>
  <c r="BD23" i="3"/>
  <c r="AX23" i="3"/>
  <c r="AR23" i="3"/>
  <c r="AL23" i="3"/>
  <c r="AF23" i="3"/>
  <c r="Z23" i="3"/>
  <c r="T23" i="3"/>
  <c r="N23" i="3"/>
  <c r="CG22" i="3"/>
  <c r="CB22" i="3"/>
  <c r="BV22" i="3"/>
  <c r="BP22" i="3"/>
  <c r="BJ22" i="3"/>
  <c r="BD22" i="3"/>
  <c r="AX22" i="3"/>
  <c r="AR22" i="3"/>
  <c r="AL22" i="3"/>
  <c r="AF22" i="3"/>
  <c r="Z22" i="3"/>
  <c r="T22" i="3"/>
  <c r="N22" i="3"/>
  <c r="I22" i="3"/>
  <c r="CG21" i="3"/>
  <c r="CB21" i="3"/>
  <c r="BV21" i="3"/>
  <c r="BP21" i="3"/>
  <c r="BJ21" i="3"/>
  <c r="BD21" i="3"/>
  <c r="AX21" i="3"/>
  <c r="AR21" i="3"/>
  <c r="AL21" i="3"/>
  <c r="AF21" i="3"/>
  <c r="Z21" i="3"/>
  <c r="T21" i="3"/>
  <c r="N21" i="3"/>
  <c r="I21" i="3"/>
  <c r="I35" i="3" s="1"/>
  <c r="CG20" i="3"/>
  <c r="CB20" i="3"/>
  <c r="BV20" i="3"/>
  <c r="BP20" i="3"/>
  <c r="BJ20" i="3"/>
  <c r="BD20" i="3"/>
  <c r="AX20" i="3"/>
  <c r="AR20" i="3"/>
  <c r="AL20" i="3"/>
  <c r="AF20" i="3"/>
  <c r="Z20" i="3"/>
  <c r="T20" i="3"/>
  <c r="N20" i="3"/>
  <c r="CG19" i="3"/>
  <c r="CB19" i="3"/>
  <c r="BV19" i="3"/>
  <c r="BP19" i="3"/>
  <c r="BJ19" i="3"/>
  <c r="BD19" i="3"/>
  <c r="AX19" i="3"/>
  <c r="AR19" i="3"/>
  <c r="AL19" i="3"/>
  <c r="AF19" i="3"/>
  <c r="Z19" i="3"/>
  <c r="T19" i="3"/>
  <c r="N19" i="3"/>
  <c r="CG18" i="3"/>
  <c r="CB18" i="3"/>
  <c r="BV18" i="3"/>
  <c r="BP18" i="3"/>
  <c r="BJ18" i="3"/>
  <c r="BD18" i="3"/>
  <c r="AY18" i="3"/>
  <c r="AZ18" i="3" s="1"/>
  <c r="BB18" i="3" s="1"/>
  <c r="AX18" i="3"/>
  <c r="AR18" i="3"/>
  <c r="AM18" i="3"/>
  <c r="AN18" i="3" s="1"/>
  <c r="AP18" i="3" s="1"/>
  <c r="AL18" i="3"/>
  <c r="AF18" i="3"/>
  <c r="Z18" i="3"/>
  <c r="T18" i="3"/>
  <c r="O18" i="3"/>
  <c r="P18" i="3" s="1"/>
  <c r="R18" i="3" s="1"/>
  <c r="N18" i="3"/>
  <c r="CG17" i="3"/>
  <c r="CB17" i="3"/>
  <c r="BV17" i="3"/>
  <c r="BP17" i="3"/>
  <c r="BJ17" i="3"/>
  <c r="BD17" i="3"/>
  <c r="AX17" i="3"/>
  <c r="AR17" i="3"/>
  <c r="AL17" i="3"/>
  <c r="AF17" i="3"/>
  <c r="Z17" i="3"/>
  <c r="T17" i="3"/>
  <c r="N17" i="3"/>
  <c r="CG16" i="3"/>
  <c r="CB16" i="3"/>
  <c r="BV16" i="3"/>
  <c r="BP16" i="3"/>
  <c r="BJ16" i="3"/>
  <c r="BD16" i="3"/>
  <c r="AY16" i="3"/>
  <c r="AZ16" i="3" s="1"/>
  <c r="BB16" i="3" s="1"/>
  <c r="AX16" i="3"/>
  <c r="AR16" i="3"/>
  <c r="AM16" i="3"/>
  <c r="AN16" i="3" s="1"/>
  <c r="AP16" i="3" s="1"/>
  <c r="AL16" i="3"/>
  <c r="AF16" i="3"/>
  <c r="AA16" i="3"/>
  <c r="AB16" i="3" s="1"/>
  <c r="AD16" i="3" s="1"/>
  <c r="Z16" i="3"/>
  <c r="T16" i="3"/>
  <c r="N16" i="3"/>
  <c r="CG15" i="3"/>
  <c r="CB15" i="3"/>
  <c r="BV15" i="3"/>
  <c r="BP15" i="3"/>
  <c r="BJ15" i="3"/>
  <c r="BD15" i="3"/>
  <c r="AX15" i="3"/>
  <c r="AR15" i="3"/>
  <c r="AL15" i="3"/>
  <c r="AF15" i="3"/>
  <c r="Z15" i="3"/>
  <c r="T15" i="3"/>
  <c r="N15" i="3"/>
  <c r="CG14" i="3"/>
  <c r="CB14" i="3"/>
  <c r="BW14" i="3"/>
  <c r="BX14" i="3" s="1"/>
  <c r="BZ14" i="3" s="1"/>
  <c r="BV14" i="3"/>
  <c r="BP14" i="3"/>
  <c r="BJ14" i="3"/>
  <c r="BD14" i="3"/>
  <c r="AY14" i="3"/>
  <c r="AZ14" i="3" s="1"/>
  <c r="BB14" i="3" s="1"/>
  <c r="AX14" i="3"/>
  <c r="AR14" i="3"/>
  <c r="AM14" i="3"/>
  <c r="AN14" i="3" s="1"/>
  <c r="AP14" i="3" s="1"/>
  <c r="AL14" i="3"/>
  <c r="AF14" i="3"/>
  <c r="Z14" i="3"/>
  <c r="T14" i="3"/>
  <c r="N14" i="3"/>
  <c r="CG13" i="3"/>
  <c r="CB13" i="3"/>
  <c r="BV13" i="3"/>
  <c r="BP13" i="3"/>
  <c r="BP35" i="3" s="1"/>
  <c r="BP730" i="3" s="1"/>
  <c r="BJ13" i="3"/>
  <c r="BD13" i="3"/>
  <c r="AX13" i="3"/>
  <c r="AR13" i="3"/>
  <c r="AR35" i="3" s="1"/>
  <c r="AR730" i="3" s="1"/>
  <c r="AL13" i="3"/>
  <c r="AF13" i="3"/>
  <c r="Z13" i="3"/>
  <c r="T13" i="3"/>
  <c r="T35" i="3" s="1"/>
  <c r="T730" i="3" s="1"/>
  <c r="N13" i="3"/>
  <c r="BQ14" i="3"/>
  <c r="BR14" i="3" s="1"/>
  <c r="BT14" i="3" s="1"/>
  <c r="AY23" i="3"/>
  <c r="AZ23" i="3" s="1"/>
  <c r="BB23" i="3" s="1"/>
  <c r="U23" i="3"/>
  <c r="V23" i="3" s="1"/>
  <c r="X23" i="3" s="1"/>
  <c r="S8" i="9" l="1"/>
  <c r="Z730" i="1"/>
  <c r="AF35" i="3"/>
  <c r="AF730" i="3" s="1"/>
  <c r="CB35" i="3"/>
  <c r="CB730" i="3" s="1"/>
  <c r="Q730" i="3"/>
  <c r="D66" i="9"/>
  <c r="AC730" i="3"/>
  <c r="F66" i="9"/>
  <c r="AO730" i="3"/>
  <c r="AO3" i="3" s="1"/>
  <c r="H66" i="9"/>
  <c r="BA730" i="3"/>
  <c r="BA3" i="3" s="1"/>
  <c r="J66" i="9"/>
  <c r="BM730" i="3"/>
  <c r="BM3" i="3" s="1"/>
  <c r="L66" i="9"/>
  <c r="BY730" i="3"/>
  <c r="BY3" i="3" s="1"/>
  <c r="N66" i="9"/>
  <c r="I730" i="3"/>
  <c r="AC2" i="3" s="1"/>
  <c r="AI730" i="3"/>
  <c r="AI3" i="3" s="1"/>
  <c r="G66" i="9"/>
  <c r="BD35" i="3"/>
  <c r="BD730" i="3" s="1"/>
  <c r="N35" i="3"/>
  <c r="N730" i="3" s="1"/>
  <c r="G9" i="9" s="1"/>
  <c r="AL35" i="3"/>
  <c r="AL730" i="3" s="1"/>
  <c r="BJ35" i="3"/>
  <c r="BJ730" i="3" s="1"/>
  <c r="C65" i="9"/>
  <c r="D8" i="9"/>
  <c r="W730" i="3"/>
  <c r="E66" i="9"/>
  <c r="I729" i="1"/>
  <c r="I730" i="1" s="1"/>
  <c r="BM2" i="1" s="1"/>
  <c r="BN3" i="1" s="1"/>
  <c r="W730" i="1"/>
  <c r="W3" i="1" s="1"/>
  <c r="P4" i="9"/>
  <c r="AL729" i="1"/>
  <c r="AL730" i="1" s="1"/>
  <c r="K730" i="3"/>
  <c r="CC731" i="3"/>
  <c r="Q66" i="9" s="1"/>
  <c r="C66" i="9"/>
  <c r="AU730" i="3"/>
  <c r="AU3" i="3" s="1"/>
  <c r="I66" i="9"/>
  <c r="BG730" i="3"/>
  <c r="BG3" i="3" s="1"/>
  <c r="K66" i="9"/>
  <c r="BS730" i="3"/>
  <c r="BS3" i="3" s="1"/>
  <c r="M66" i="9"/>
  <c r="Z35" i="3"/>
  <c r="Z730" i="3" s="1"/>
  <c r="S9" i="9" s="1"/>
  <c r="AX35" i="3"/>
  <c r="AX730" i="3" s="1"/>
  <c r="BV35" i="3"/>
  <c r="BV730" i="3" s="1"/>
  <c r="N730" i="1"/>
  <c r="G8" i="9"/>
  <c r="D65" i="9"/>
  <c r="J8" i="9"/>
  <c r="U687" i="1"/>
  <c r="V687" i="1" s="1"/>
  <c r="X687" i="1" s="1"/>
  <c r="U667" i="1"/>
  <c r="V667" i="1" s="1"/>
  <c r="X667" i="1" s="1"/>
  <c r="U550" i="1"/>
  <c r="U416" i="1"/>
  <c r="V416" i="1" s="1"/>
  <c r="X416" i="1" s="1"/>
  <c r="U418" i="1"/>
  <c r="V418" i="1" s="1"/>
  <c r="X418" i="1" s="1"/>
  <c r="U390" i="1"/>
  <c r="V390" i="1" s="1"/>
  <c r="X390" i="1" s="1"/>
  <c r="U358" i="1"/>
  <c r="V358" i="1" s="1"/>
  <c r="X358" i="1" s="1"/>
  <c r="U357" i="1"/>
  <c r="V357" i="1" s="1"/>
  <c r="X357" i="1" s="1"/>
  <c r="U286" i="1"/>
  <c r="V286" i="1" s="1"/>
  <c r="X286" i="1" s="1"/>
  <c r="U279" i="1"/>
  <c r="V279" i="1" s="1"/>
  <c r="X279" i="1" s="1"/>
  <c r="U190" i="1"/>
  <c r="U252" i="1"/>
  <c r="V252" i="1" s="1"/>
  <c r="X252" i="1" s="1"/>
  <c r="U158" i="1"/>
  <c r="V158" i="1" s="1"/>
  <c r="X158" i="1" s="1"/>
  <c r="U154" i="1"/>
  <c r="V154" i="1" s="1"/>
  <c r="X154" i="1" s="1"/>
  <c r="U150" i="1"/>
  <c r="V150" i="1" s="1"/>
  <c r="X150" i="1" s="1"/>
  <c r="U130" i="1"/>
  <c r="V130" i="1" s="1"/>
  <c r="X130" i="1" s="1"/>
  <c r="U126" i="1"/>
  <c r="V126" i="1" s="1"/>
  <c r="X126" i="1" s="1"/>
  <c r="U160" i="1"/>
  <c r="V160" i="1" s="1"/>
  <c r="X160" i="1" s="1"/>
  <c r="U125" i="1"/>
  <c r="V125" i="1" s="1"/>
  <c r="X125" i="1" s="1"/>
  <c r="U121" i="1"/>
  <c r="V121" i="1" s="1"/>
  <c r="X121" i="1" s="1"/>
  <c r="U101" i="1"/>
  <c r="V101" i="1" s="1"/>
  <c r="X101" i="1" s="1"/>
  <c r="U97" i="1"/>
  <c r="V97" i="1" s="1"/>
  <c r="X97" i="1" s="1"/>
  <c r="U71" i="1"/>
  <c r="V71" i="1" s="1"/>
  <c r="X71" i="1" s="1"/>
  <c r="U67" i="1"/>
  <c r="V67" i="1" s="1"/>
  <c r="X67" i="1" s="1"/>
  <c r="U16" i="1"/>
  <c r="V16" i="1" s="1"/>
  <c r="X16" i="1" s="1"/>
  <c r="X35" i="1" s="1"/>
  <c r="Q4" i="9" s="1"/>
  <c r="U20" i="1"/>
  <c r="V20" i="1" s="1"/>
  <c r="X20" i="1" s="1"/>
  <c r="U33" i="1"/>
  <c r="V33" i="1" s="1"/>
  <c r="X33" i="1" s="1"/>
  <c r="U61" i="1"/>
  <c r="V61" i="1" s="1"/>
  <c r="X61" i="1" s="1"/>
  <c r="U62" i="1"/>
  <c r="V62" i="1" s="1"/>
  <c r="X62" i="1" s="1"/>
  <c r="U17" i="1"/>
  <c r="V17" i="1" s="1"/>
  <c r="X17" i="1" s="1"/>
  <c r="U21" i="1"/>
  <c r="V21" i="1" s="1"/>
  <c r="X21" i="1" s="1"/>
  <c r="U23" i="1"/>
  <c r="V23" i="1" s="1"/>
  <c r="X23" i="1" s="1"/>
  <c r="U244" i="1"/>
  <c r="U253" i="1" s="1"/>
  <c r="U321" i="1"/>
  <c r="U340" i="1"/>
  <c r="U478" i="1"/>
  <c r="U692" i="1"/>
  <c r="V692" i="1" s="1"/>
  <c r="X692" i="1" s="1"/>
  <c r="U646" i="1"/>
  <c r="U534" i="1"/>
  <c r="U415" i="1"/>
  <c r="U417" i="1"/>
  <c r="V417" i="1" s="1"/>
  <c r="X417" i="1" s="1"/>
  <c r="U389" i="1"/>
  <c r="U361" i="1"/>
  <c r="V361" i="1" s="1"/>
  <c r="X361" i="1" s="1"/>
  <c r="U341" i="1"/>
  <c r="V341" i="1" s="1"/>
  <c r="X341" i="1" s="1"/>
  <c r="U285" i="1"/>
  <c r="V285" i="1" s="1"/>
  <c r="X285" i="1" s="1"/>
  <c r="U677" i="1"/>
  <c r="V677" i="1" s="1"/>
  <c r="X677" i="1" s="1"/>
  <c r="U601" i="1"/>
  <c r="V601" i="1" s="1"/>
  <c r="X601" i="1" s="1"/>
  <c r="U464" i="1"/>
  <c r="V464" i="1" s="1"/>
  <c r="X464" i="1" s="1"/>
  <c r="U432" i="1"/>
  <c r="V432" i="1" s="1"/>
  <c r="U449" i="1"/>
  <c r="U360" i="1"/>
  <c r="V360" i="1" s="1"/>
  <c r="X360" i="1" s="1"/>
  <c r="U356" i="1"/>
  <c r="V356" i="1" s="1"/>
  <c r="X356" i="1" s="1"/>
  <c r="U327" i="1"/>
  <c r="V327" i="1" s="1"/>
  <c r="X327" i="1" s="1"/>
  <c r="U281" i="1"/>
  <c r="V281" i="1" s="1"/>
  <c r="X281" i="1" s="1"/>
  <c r="U227" i="1"/>
  <c r="U269" i="1"/>
  <c r="V269" i="1" s="1"/>
  <c r="X269" i="1" s="1"/>
  <c r="U193" i="1"/>
  <c r="V193" i="1" s="1"/>
  <c r="X193" i="1" s="1"/>
  <c r="U156" i="1"/>
  <c r="V156" i="1" s="1"/>
  <c r="X156" i="1" s="1"/>
  <c r="U152" i="1"/>
  <c r="V152" i="1" s="1"/>
  <c r="X152" i="1" s="1"/>
  <c r="U148" i="1"/>
  <c r="V148" i="1" s="1"/>
  <c r="X148" i="1" s="1"/>
  <c r="U128" i="1"/>
  <c r="V128" i="1" s="1"/>
  <c r="X128" i="1" s="1"/>
  <c r="U162" i="1"/>
  <c r="V162" i="1" s="1"/>
  <c r="X162" i="1" s="1"/>
  <c r="U166" i="1"/>
  <c r="V166" i="1" s="1"/>
  <c r="X166" i="1" s="1"/>
  <c r="U123" i="1"/>
  <c r="V123" i="1" s="1"/>
  <c r="X123" i="1" s="1"/>
  <c r="U119" i="1"/>
  <c r="V119" i="1" s="1"/>
  <c r="X119" i="1" s="1"/>
  <c r="U99" i="1"/>
  <c r="V99" i="1" s="1"/>
  <c r="X99" i="1" s="1"/>
  <c r="U69" i="1"/>
  <c r="V69" i="1" s="1"/>
  <c r="X69" i="1" s="1"/>
  <c r="U65" i="1"/>
  <c r="V65" i="1" s="1"/>
  <c r="X65" i="1" s="1"/>
  <c r="U18" i="1"/>
  <c r="V18" i="1" s="1"/>
  <c r="X18" i="1" s="1"/>
  <c r="U31" i="1"/>
  <c r="V31" i="1" s="1"/>
  <c r="X31" i="1" s="1"/>
  <c r="U63" i="1"/>
  <c r="V63" i="1" s="1"/>
  <c r="X63" i="1" s="1"/>
  <c r="U376" i="1"/>
  <c r="U519" i="1"/>
  <c r="U520" i="1" s="1"/>
  <c r="U498" i="1"/>
  <c r="V498" i="1" s="1"/>
  <c r="X498" i="1" s="1"/>
  <c r="U582" i="1"/>
  <c r="V582" i="1" s="1"/>
  <c r="X582" i="1" s="1"/>
  <c r="U556" i="1"/>
  <c r="V556" i="1" s="1"/>
  <c r="X556" i="1" s="1"/>
  <c r="U595" i="1"/>
  <c r="U602" i="1" s="1"/>
  <c r="U682" i="1"/>
  <c r="V682" i="1" s="1"/>
  <c r="X682" i="1" s="1"/>
  <c r="O16" i="3"/>
  <c r="P16" i="3" s="1"/>
  <c r="R16" i="3" s="1"/>
  <c r="O14" i="3"/>
  <c r="P14" i="3" s="1"/>
  <c r="R14" i="3" s="1"/>
  <c r="U66" i="1"/>
  <c r="V66" i="1" s="1"/>
  <c r="X66" i="1" s="1"/>
  <c r="U164" i="1"/>
  <c r="V164" i="1" s="1"/>
  <c r="X164" i="1" s="1"/>
  <c r="U127" i="1"/>
  <c r="V127" i="1" s="1"/>
  <c r="X127" i="1" s="1"/>
  <c r="U151" i="1"/>
  <c r="V151" i="1" s="1"/>
  <c r="X151" i="1" s="1"/>
  <c r="U163" i="1"/>
  <c r="V163" i="1" s="1"/>
  <c r="X163" i="1" s="1"/>
  <c r="U213" i="1"/>
  <c r="U308" i="1"/>
  <c r="U463" i="1"/>
  <c r="V463" i="1" s="1"/>
  <c r="X463" i="1" s="1"/>
  <c r="U68" i="1"/>
  <c r="V68" i="1" s="1"/>
  <c r="X68" i="1" s="1"/>
  <c r="U96" i="1"/>
  <c r="V96" i="1" s="1"/>
  <c r="X96" i="1" s="1"/>
  <c r="U120" i="1"/>
  <c r="V120" i="1" s="1"/>
  <c r="X120" i="1" s="1"/>
  <c r="U159" i="1"/>
  <c r="V159" i="1" s="1"/>
  <c r="X159" i="1" s="1"/>
  <c r="U129" i="1"/>
  <c r="V129" i="1" s="1"/>
  <c r="X129" i="1" s="1"/>
  <c r="U153" i="1"/>
  <c r="V153" i="1" s="1"/>
  <c r="X153" i="1" s="1"/>
  <c r="U200" i="1"/>
  <c r="V200" i="1" s="1"/>
  <c r="X200" i="1" s="1"/>
  <c r="U278" i="1"/>
  <c r="V278" i="1" s="1"/>
  <c r="X278" i="1" s="1"/>
  <c r="U359" i="1"/>
  <c r="V359" i="1" s="1"/>
  <c r="X359" i="1" s="1"/>
  <c r="U537" i="1"/>
  <c r="V537" i="1" s="1"/>
  <c r="X537" i="1" s="1"/>
  <c r="U22" i="1"/>
  <c r="V22" i="1" s="1"/>
  <c r="X22" i="1" s="1"/>
  <c r="U70" i="1"/>
  <c r="V70" i="1" s="1"/>
  <c r="X70" i="1" s="1"/>
  <c r="U98" i="1"/>
  <c r="V98" i="1" s="1"/>
  <c r="X98" i="1" s="1"/>
  <c r="U122" i="1"/>
  <c r="V122" i="1" s="1"/>
  <c r="X122" i="1" s="1"/>
  <c r="U161" i="1"/>
  <c r="V161" i="1" s="1"/>
  <c r="X161" i="1" s="1"/>
  <c r="U155" i="1"/>
  <c r="V155" i="1" s="1"/>
  <c r="X155" i="1" s="1"/>
  <c r="U268" i="1"/>
  <c r="U289" i="1" s="1"/>
  <c r="U280" i="1"/>
  <c r="V280" i="1" s="1"/>
  <c r="X280" i="1" s="1"/>
  <c r="U404" i="1"/>
  <c r="U672" i="1"/>
  <c r="V672" i="1" s="1"/>
  <c r="X672" i="1" s="1"/>
  <c r="BW23" i="3"/>
  <c r="BX23" i="3" s="1"/>
  <c r="BZ23" i="3" s="1"/>
  <c r="BW16" i="3"/>
  <c r="BX16" i="3" s="1"/>
  <c r="BZ16" i="3" s="1"/>
  <c r="AY682" i="1"/>
  <c r="AZ682" i="1" s="1"/>
  <c r="BB682" i="1" s="1"/>
  <c r="AY556" i="1"/>
  <c r="AZ556" i="1" s="1"/>
  <c r="BB556" i="1" s="1"/>
  <c r="AY498" i="1"/>
  <c r="AZ498" i="1" s="1"/>
  <c r="BB498" i="1" s="1"/>
  <c r="AY519" i="1"/>
  <c r="AY247" i="1"/>
  <c r="AZ247" i="1" s="1"/>
  <c r="BB247" i="1" s="1"/>
  <c r="AM128" i="1"/>
  <c r="AN128" i="1" s="1"/>
  <c r="AP128" i="1" s="1"/>
  <c r="AY31" i="1"/>
  <c r="AZ31" i="1" s="1"/>
  <c r="BB31" i="1" s="1"/>
  <c r="AY27" i="1"/>
  <c r="AZ27" i="1" s="1"/>
  <c r="BB27" i="1" s="1"/>
  <c r="AY65" i="1"/>
  <c r="AZ65" i="1" s="1"/>
  <c r="BB65" i="1" s="1"/>
  <c r="AY69" i="1"/>
  <c r="AZ69" i="1" s="1"/>
  <c r="BB69" i="1" s="1"/>
  <c r="AY75" i="1"/>
  <c r="AZ75" i="1" s="1"/>
  <c r="BB75" i="1" s="1"/>
  <c r="AY96" i="1"/>
  <c r="AZ96" i="1" s="1"/>
  <c r="BB96" i="1" s="1"/>
  <c r="AY100" i="1"/>
  <c r="AZ100" i="1" s="1"/>
  <c r="BB100" i="1" s="1"/>
  <c r="AY120" i="1"/>
  <c r="AZ120" i="1" s="1"/>
  <c r="BB120" i="1" s="1"/>
  <c r="AY124" i="1"/>
  <c r="AZ124" i="1" s="1"/>
  <c r="BB124" i="1" s="1"/>
  <c r="AY159" i="1"/>
  <c r="AZ159" i="1" s="1"/>
  <c r="BB159" i="1" s="1"/>
  <c r="AY164" i="1"/>
  <c r="AZ164" i="1" s="1"/>
  <c r="BB164" i="1" s="1"/>
  <c r="AY129" i="1"/>
  <c r="AZ129" i="1" s="1"/>
  <c r="BB129" i="1" s="1"/>
  <c r="AY149" i="1"/>
  <c r="AZ149" i="1" s="1"/>
  <c r="BB149" i="1" s="1"/>
  <c r="AY153" i="1"/>
  <c r="AZ153" i="1" s="1"/>
  <c r="BB153" i="1" s="1"/>
  <c r="AY157" i="1"/>
  <c r="AZ157" i="1" s="1"/>
  <c r="BB157" i="1" s="1"/>
  <c r="AY193" i="1"/>
  <c r="AZ193" i="1" s="1"/>
  <c r="BB193" i="1" s="1"/>
  <c r="AY269" i="1"/>
  <c r="AZ269" i="1" s="1"/>
  <c r="BB269" i="1" s="1"/>
  <c r="AY213" i="1"/>
  <c r="AY280" i="1"/>
  <c r="AZ280" i="1" s="1"/>
  <c r="BB280" i="1" s="1"/>
  <c r="AY327" i="1"/>
  <c r="AZ327" i="1" s="1"/>
  <c r="BB327" i="1" s="1"/>
  <c r="AY360" i="1"/>
  <c r="AZ360" i="1" s="1"/>
  <c r="BB360" i="1" s="1"/>
  <c r="AY359" i="1"/>
  <c r="AZ359" i="1" s="1"/>
  <c r="BB359" i="1" s="1"/>
  <c r="AY449" i="1"/>
  <c r="AY432" i="1"/>
  <c r="AZ432" i="1" s="1"/>
  <c r="AY464" i="1"/>
  <c r="AZ464" i="1" s="1"/>
  <c r="BB464" i="1" s="1"/>
  <c r="AY595" i="1"/>
  <c r="AY667" i="1"/>
  <c r="AZ667" i="1" s="1"/>
  <c r="BB667" i="1" s="1"/>
  <c r="BQ161" i="1"/>
  <c r="BR161" i="1" s="1"/>
  <c r="BT161" i="1" s="1"/>
  <c r="BQ582" i="1"/>
  <c r="BR582" i="1" s="1"/>
  <c r="BT582" i="1" s="1"/>
  <c r="AY478" i="1"/>
  <c r="AY355" i="1"/>
  <c r="AY340" i="1"/>
  <c r="AY343" i="1" s="1"/>
  <c r="AY321" i="1"/>
  <c r="AY244" i="1"/>
  <c r="AM404" i="1"/>
  <c r="AY62" i="1"/>
  <c r="AZ62" i="1" s="1"/>
  <c r="BB62" i="1" s="1"/>
  <c r="AY61" i="1"/>
  <c r="AZ61" i="1" s="1"/>
  <c r="BB61" i="1" s="1"/>
  <c r="AY33" i="1"/>
  <c r="AZ33" i="1" s="1"/>
  <c r="BB33" i="1" s="1"/>
  <c r="AY29" i="1"/>
  <c r="AZ29" i="1" s="1"/>
  <c r="BB29" i="1" s="1"/>
  <c r="AY25" i="1"/>
  <c r="AZ25" i="1" s="1"/>
  <c r="BB25" i="1" s="1"/>
  <c r="AY63" i="1"/>
  <c r="AZ63" i="1" s="1"/>
  <c r="BB63" i="1" s="1"/>
  <c r="AY67" i="1"/>
  <c r="AZ67" i="1" s="1"/>
  <c r="BB67" i="1" s="1"/>
  <c r="AY71" i="1"/>
  <c r="AZ71" i="1" s="1"/>
  <c r="BB71" i="1" s="1"/>
  <c r="AY125" i="1"/>
  <c r="AZ125" i="1" s="1"/>
  <c r="BB125" i="1" s="1"/>
  <c r="AY98" i="1"/>
  <c r="AZ98" i="1" s="1"/>
  <c r="BB98" i="1" s="1"/>
  <c r="AY122" i="1"/>
  <c r="AZ122" i="1" s="1"/>
  <c r="BB122" i="1" s="1"/>
  <c r="AY74" i="1"/>
  <c r="AZ74" i="1" s="1"/>
  <c r="BB74" i="1" s="1"/>
  <c r="AY161" i="1"/>
  <c r="AZ161" i="1" s="1"/>
  <c r="BB161" i="1" s="1"/>
  <c r="AY127" i="1"/>
  <c r="AZ127" i="1" s="1"/>
  <c r="BB127" i="1" s="1"/>
  <c r="AY151" i="1"/>
  <c r="AZ151" i="1" s="1"/>
  <c r="BB151" i="1" s="1"/>
  <c r="AY155" i="1"/>
  <c r="AZ155" i="1" s="1"/>
  <c r="BB155" i="1" s="1"/>
  <c r="AY166" i="1"/>
  <c r="AZ166" i="1" s="1"/>
  <c r="BB166" i="1" s="1"/>
  <c r="AY252" i="1"/>
  <c r="AZ252" i="1" s="1"/>
  <c r="BB252" i="1" s="1"/>
  <c r="AY165" i="1"/>
  <c r="AZ165" i="1" s="1"/>
  <c r="BB165" i="1" s="1"/>
  <c r="AY278" i="1"/>
  <c r="AZ278" i="1" s="1"/>
  <c r="BB278" i="1" s="1"/>
  <c r="AY286" i="1"/>
  <c r="AZ286" i="1" s="1"/>
  <c r="BB286" i="1" s="1"/>
  <c r="AY356" i="1"/>
  <c r="AZ356" i="1" s="1"/>
  <c r="BB356" i="1" s="1"/>
  <c r="AY357" i="1"/>
  <c r="AZ357" i="1" s="1"/>
  <c r="BB357" i="1" s="1"/>
  <c r="AY390" i="1"/>
  <c r="AZ390" i="1" s="1"/>
  <c r="BB390" i="1" s="1"/>
  <c r="AY418" i="1"/>
  <c r="AZ418" i="1" s="1"/>
  <c r="BB418" i="1" s="1"/>
  <c r="AY416" i="1"/>
  <c r="AZ416" i="1" s="1"/>
  <c r="BB416" i="1" s="1"/>
  <c r="AY550" i="1"/>
  <c r="AY646" i="1"/>
  <c r="BQ358" i="1"/>
  <c r="BR358" i="1" s="1"/>
  <c r="BT358" i="1" s="1"/>
  <c r="AM492" i="1"/>
  <c r="AN492" i="1" s="1"/>
  <c r="AP492" i="1" s="1"/>
  <c r="BQ498" i="1"/>
  <c r="BR498" i="1" s="1"/>
  <c r="BT498" i="1" s="1"/>
  <c r="AM462" i="1"/>
  <c r="AM355" i="1"/>
  <c r="BQ321" i="1"/>
  <c r="BQ20" i="1"/>
  <c r="BR20" i="1" s="1"/>
  <c r="BT20" i="1" s="1"/>
  <c r="AM628" i="1"/>
  <c r="BQ73" i="1"/>
  <c r="BR73" i="1" s="1"/>
  <c r="BT73" i="1" s="1"/>
  <c r="BQ537" i="1"/>
  <c r="BR537" i="1" s="1"/>
  <c r="BT537" i="1" s="1"/>
  <c r="AM156" i="1"/>
  <c r="AN156" i="1" s="1"/>
  <c r="AP156" i="1" s="1"/>
  <c r="BQ152" i="1"/>
  <c r="BR152" i="1" s="1"/>
  <c r="BT152" i="1" s="1"/>
  <c r="AM629" i="1"/>
  <c r="AM630" i="1" s="1"/>
  <c r="AM491" i="1"/>
  <c r="BQ519" i="1"/>
  <c r="AM340" i="1"/>
  <c r="AM120" i="1"/>
  <c r="AN120" i="1" s="1"/>
  <c r="AP120" i="1" s="1"/>
  <c r="AM280" i="1"/>
  <c r="AN280" i="1" s="1"/>
  <c r="AP280" i="1" s="1"/>
  <c r="AM33" i="1"/>
  <c r="AN33" i="1" s="1"/>
  <c r="AP33" i="1" s="1"/>
  <c r="BQ30" i="1"/>
  <c r="BR30" i="1" s="1"/>
  <c r="BT30" i="1" s="1"/>
  <c r="BQ21" i="1"/>
  <c r="BR21" i="1" s="1"/>
  <c r="BT21" i="1" s="1"/>
  <c r="BQ18" i="1"/>
  <c r="BR18" i="1" s="1"/>
  <c r="BT18" i="1" s="1"/>
  <c r="BQ213" i="1"/>
  <c r="AA18" i="3"/>
  <c r="AB18" i="3" s="1"/>
  <c r="AD18" i="3" s="1"/>
  <c r="AM661" i="1"/>
  <c r="AN661" i="1" s="1"/>
  <c r="BQ682" i="1"/>
  <c r="BR682" i="1" s="1"/>
  <c r="BT682" i="1" s="1"/>
  <c r="AM562" i="1"/>
  <c r="AN562" i="1" s="1"/>
  <c r="AP562" i="1" s="1"/>
  <c r="AM556" i="1"/>
  <c r="AN556" i="1" s="1"/>
  <c r="AP556" i="1" s="1"/>
  <c r="BQ478" i="1"/>
  <c r="BR478" i="1" s="1"/>
  <c r="BQ355" i="1"/>
  <c r="AM64" i="1"/>
  <c r="AN64" i="1" s="1"/>
  <c r="AP64" i="1" s="1"/>
  <c r="AM96" i="1"/>
  <c r="AN96" i="1" s="1"/>
  <c r="AP96" i="1" s="1"/>
  <c r="AM124" i="1"/>
  <c r="AN124" i="1" s="1"/>
  <c r="AP124" i="1" s="1"/>
  <c r="AM193" i="1"/>
  <c r="AN193" i="1" s="1"/>
  <c r="AP193" i="1" s="1"/>
  <c r="AM287" i="1"/>
  <c r="AN287" i="1" s="1"/>
  <c r="AP287" i="1" s="1"/>
  <c r="AM419" i="1"/>
  <c r="AN419" i="1" s="1"/>
  <c r="AP419" i="1" s="1"/>
  <c r="AM692" i="1"/>
  <c r="AN692" i="1" s="1"/>
  <c r="AP692" i="1" s="1"/>
  <c r="CC146" i="1"/>
  <c r="BQ120" i="1"/>
  <c r="BR120" i="1" s="1"/>
  <c r="BT120" i="1" s="1"/>
  <c r="BQ128" i="1"/>
  <c r="BR128" i="1" s="1"/>
  <c r="BT128" i="1" s="1"/>
  <c r="BQ156" i="1"/>
  <c r="BR156" i="1" s="1"/>
  <c r="BT156" i="1" s="1"/>
  <c r="BQ280" i="1"/>
  <c r="BR280" i="1" s="1"/>
  <c r="BT280" i="1" s="1"/>
  <c r="BQ404" i="1"/>
  <c r="CC404" i="1" s="1"/>
  <c r="BQ672" i="1"/>
  <c r="BR672" i="1" s="1"/>
  <c r="BT672" i="1" s="1"/>
  <c r="AM68" i="1"/>
  <c r="AN68" i="1" s="1"/>
  <c r="AP68" i="1" s="1"/>
  <c r="AM100" i="1"/>
  <c r="AN100" i="1" s="1"/>
  <c r="AP100" i="1" s="1"/>
  <c r="AM158" i="1"/>
  <c r="AN158" i="1" s="1"/>
  <c r="AP158" i="1" s="1"/>
  <c r="AM148" i="1"/>
  <c r="AN148" i="1" s="1"/>
  <c r="AP148" i="1" s="1"/>
  <c r="AM269" i="1"/>
  <c r="AN269" i="1" s="1"/>
  <c r="AP269" i="1" s="1"/>
  <c r="AM356" i="1"/>
  <c r="AN356" i="1" s="1"/>
  <c r="AP356" i="1" s="1"/>
  <c r="AM463" i="1"/>
  <c r="AN463" i="1" s="1"/>
  <c r="AP463" i="1" s="1"/>
  <c r="BQ64" i="1"/>
  <c r="BR64" i="1" s="1"/>
  <c r="BT64" i="1" s="1"/>
  <c r="BQ96" i="1"/>
  <c r="BR96" i="1" s="1"/>
  <c r="BT96" i="1" s="1"/>
  <c r="BQ124" i="1"/>
  <c r="BR124" i="1" s="1"/>
  <c r="BT124" i="1" s="1"/>
  <c r="BQ193" i="1"/>
  <c r="BR193" i="1" s="1"/>
  <c r="BT193" i="1" s="1"/>
  <c r="BQ287" i="1"/>
  <c r="BR287" i="1" s="1"/>
  <c r="BT287" i="1" s="1"/>
  <c r="BQ419" i="1"/>
  <c r="BR419" i="1" s="1"/>
  <c r="BT419" i="1" s="1"/>
  <c r="BQ342" i="1"/>
  <c r="BR342" i="1" s="1"/>
  <c r="BT342" i="1" s="1"/>
  <c r="BQ15" i="1"/>
  <c r="BR15" i="1" s="1"/>
  <c r="BT15" i="1" s="1"/>
  <c r="BM2" i="3"/>
  <c r="BN3" i="3" s="1"/>
  <c r="AA14" i="3"/>
  <c r="AB14" i="3" s="1"/>
  <c r="AD14" i="3" s="1"/>
  <c r="AM616" i="1"/>
  <c r="AM577" i="1"/>
  <c r="AN577" i="1" s="1"/>
  <c r="AM504" i="1"/>
  <c r="AN504" i="1" s="1"/>
  <c r="AP504" i="1" s="1"/>
  <c r="AM391" i="1"/>
  <c r="AN391" i="1" s="1"/>
  <c r="AP391" i="1" s="1"/>
  <c r="AM274" i="1"/>
  <c r="AN274" i="1" s="1"/>
  <c r="AP274" i="1" s="1"/>
  <c r="BQ244" i="1"/>
  <c r="AM228" i="1"/>
  <c r="AN228" i="1" s="1"/>
  <c r="AP228" i="1" s="1"/>
  <c r="AM73" i="1"/>
  <c r="AN73" i="1" s="1"/>
  <c r="AP73" i="1" s="1"/>
  <c r="AM162" i="1"/>
  <c r="AN162" i="1" s="1"/>
  <c r="AP162" i="1" s="1"/>
  <c r="AM152" i="1"/>
  <c r="AN152" i="1" s="1"/>
  <c r="AP152" i="1" s="1"/>
  <c r="AM213" i="1"/>
  <c r="AM358" i="1"/>
  <c r="AN358" i="1" s="1"/>
  <c r="AP358" i="1" s="1"/>
  <c r="AM550" i="1"/>
  <c r="CC95" i="1"/>
  <c r="CC118" i="1"/>
  <c r="CD118" i="1" s="1"/>
  <c r="AM61" i="1"/>
  <c r="AN61" i="1" s="1"/>
  <c r="AP61" i="1" s="1"/>
  <c r="BQ68" i="1"/>
  <c r="BR68" i="1" s="1"/>
  <c r="BT68" i="1" s="1"/>
  <c r="BQ100" i="1"/>
  <c r="BR100" i="1" s="1"/>
  <c r="BT100" i="1" s="1"/>
  <c r="BQ166" i="1"/>
  <c r="BR166" i="1" s="1"/>
  <c r="BT166" i="1" s="1"/>
  <c r="BQ148" i="1"/>
  <c r="BR148" i="1" s="1"/>
  <c r="BT148" i="1" s="1"/>
  <c r="BQ269" i="1"/>
  <c r="BR269" i="1" s="1"/>
  <c r="BT269" i="1" s="1"/>
  <c r="BQ356" i="1"/>
  <c r="BR356" i="1" s="1"/>
  <c r="BT356" i="1" s="1"/>
  <c r="BQ463" i="1"/>
  <c r="BR463" i="1" s="1"/>
  <c r="BT463" i="1" s="1"/>
  <c r="AA23" i="3"/>
  <c r="AB23" i="3" s="1"/>
  <c r="AD23" i="3" s="1"/>
  <c r="AM682" i="1"/>
  <c r="AN682" i="1" s="1"/>
  <c r="AP682" i="1" s="1"/>
  <c r="BQ595" i="1"/>
  <c r="BQ556" i="1"/>
  <c r="BR556" i="1" s="1"/>
  <c r="BT556" i="1" s="1"/>
  <c r="BQ577" i="1"/>
  <c r="BR577" i="1" s="1"/>
  <c r="AM498" i="1"/>
  <c r="AN498" i="1" s="1"/>
  <c r="AP498" i="1" s="1"/>
  <c r="AM519" i="1"/>
  <c r="AM478" i="1"/>
  <c r="AN478" i="1" s="1"/>
  <c r="BQ391" i="1"/>
  <c r="BR391" i="1" s="1"/>
  <c r="BT391" i="1" s="1"/>
  <c r="BQ376" i="1"/>
  <c r="AM244" i="1"/>
  <c r="AN244" i="1" s="1"/>
  <c r="BQ228" i="1"/>
  <c r="BR228" i="1" s="1"/>
  <c r="BT228" i="1" s="1"/>
  <c r="CC59" i="1"/>
  <c r="CD59" i="1" s="1"/>
  <c r="AM65" i="1"/>
  <c r="AN65" i="1" s="1"/>
  <c r="AP65" i="1" s="1"/>
  <c r="AM69" i="1"/>
  <c r="AN69" i="1" s="1"/>
  <c r="AP69" i="1" s="1"/>
  <c r="AM75" i="1"/>
  <c r="AN75" i="1" s="1"/>
  <c r="AP75" i="1" s="1"/>
  <c r="AM97" i="1"/>
  <c r="AN97" i="1" s="1"/>
  <c r="AP97" i="1" s="1"/>
  <c r="AM101" i="1"/>
  <c r="AN101" i="1" s="1"/>
  <c r="AP101" i="1" s="1"/>
  <c r="AM121" i="1"/>
  <c r="AN121" i="1" s="1"/>
  <c r="AP121" i="1" s="1"/>
  <c r="AM125" i="1"/>
  <c r="AN125" i="1" s="1"/>
  <c r="AP125" i="1" s="1"/>
  <c r="AM159" i="1"/>
  <c r="AN159" i="1" s="1"/>
  <c r="AP159" i="1" s="1"/>
  <c r="AM166" i="1"/>
  <c r="AN166" i="1" s="1"/>
  <c r="AP166" i="1" s="1"/>
  <c r="AM129" i="1"/>
  <c r="AN129" i="1" s="1"/>
  <c r="AP129" i="1" s="1"/>
  <c r="AM149" i="1"/>
  <c r="AN149" i="1" s="1"/>
  <c r="AP149" i="1" s="1"/>
  <c r="AM153" i="1"/>
  <c r="AN153" i="1" s="1"/>
  <c r="AP153" i="1" s="1"/>
  <c r="AM157" i="1"/>
  <c r="AN157" i="1" s="1"/>
  <c r="AP157" i="1" s="1"/>
  <c r="AM200" i="1"/>
  <c r="AN200" i="1" s="1"/>
  <c r="AP200" i="1" s="1"/>
  <c r="AM270" i="1"/>
  <c r="AN270" i="1" s="1"/>
  <c r="AP270" i="1" s="1"/>
  <c r="AM227" i="1"/>
  <c r="AM229" i="1" s="1"/>
  <c r="AM281" i="1"/>
  <c r="AN281" i="1" s="1"/>
  <c r="AP281" i="1" s="1"/>
  <c r="AM327" i="1"/>
  <c r="AN327" i="1" s="1"/>
  <c r="AP327" i="1" s="1"/>
  <c r="AM308" i="1"/>
  <c r="AN308" i="1" s="1"/>
  <c r="AP308" i="1" s="1"/>
  <c r="AP309" i="1" s="1"/>
  <c r="AM359" i="1"/>
  <c r="AN359" i="1" s="1"/>
  <c r="AP359" i="1" s="1"/>
  <c r="AM449" i="1"/>
  <c r="AM432" i="1"/>
  <c r="AM433" i="1" s="1"/>
  <c r="AM464" i="1"/>
  <c r="AN464" i="1" s="1"/>
  <c r="AP464" i="1" s="1"/>
  <c r="AM601" i="1"/>
  <c r="AN601" i="1" s="1"/>
  <c r="AP601" i="1" s="1"/>
  <c r="AM687" i="1"/>
  <c r="AN687" i="1" s="1"/>
  <c r="AP687" i="1" s="1"/>
  <c r="BQ34" i="1"/>
  <c r="BR34" i="1" s="1"/>
  <c r="BT34" i="1" s="1"/>
  <c r="AM34" i="1"/>
  <c r="AN34" i="1" s="1"/>
  <c r="AP34" i="1" s="1"/>
  <c r="BQ31" i="1"/>
  <c r="BR31" i="1" s="1"/>
  <c r="BT31" i="1" s="1"/>
  <c r="AM30" i="1"/>
  <c r="AN30" i="1" s="1"/>
  <c r="AP30" i="1" s="1"/>
  <c r="BQ28" i="1"/>
  <c r="BR28" i="1" s="1"/>
  <c r="BT28" i="1" s="1"/>
  <c r="BQ26" i="1"/>
  <c r="BR26" i="1" s="1"/>
  <c r="BT26" i="1" s="1"/>
  <c r="BQ24" i="1"/>
  <c r="BR24" i="1" s="1"/>
  <c r="BT24" i="1" s="1"/>
  <c r="BQ22" i="1"/>
  <c r="BR22" i="1" s="1"/>
  <c r="BT22" i="1" s="1"/>
  <c r="BQ17" i="1"/>
  <c r="BR17" i="1" s="1"/>
  <c r="BT17" i="1" s="1"/>
  <c r="BQ65" i="1"/>
  <c r="BR65" i="1" s="1"/>
  <c r="BT65" i="1" s="1"/>
  <c r="BQ69" i="1"/>
  <c r="BR69" i="1" s="1"/>
  <c r="BT69" i="1" s="1"/>
  <c r="BQ75" i="1"/>
  <c r="BR75" i="1" s="1"/>
  <c r="BT75" i="1" s="1"/>
  <c r="BQ97" i="1"/>
  <c r="BR97" i="1" s="1"/>
  <c r="BT97" i="1" s="1"/>
  <c r="BQ101" i="1"/>
  <c r="BR101" i="1" s="1"/>
  <c r="BT101" i="1" s="1"/>
  <c r="BQ121" i="1"/>
  <c r="BR121" i="1" s="1"/>
  <c r="BT121" i="1" s="1"/>
  <c r="BQ125" i="1"/>
  <c r="BR125" i="1" s="1"/>
  <c r="BT125" i="1" s="1"/>
  <c r="BQ158" i="1"/>
  <c r="BR158" i="1" s="1"/>
  <c r="BT158" i="1" s="1"/>
  <c r="BQ162" i="1"/>
  <c r="BR162" i="1" s="1"/>
  <c r="BT162" i="1" s="1"/>
  <c r="BQ129" i="1"/>
  <c r="BR129" i="1" s="1"/>
  <c r="BT129" i="1" s="1"/>
  <c r="BQ149" i="1"/>
  <c r="BR149" i="1" s="1"/>
  <c r="BT149" i="1" s="1"/>
  <c r="BQ153" i="1"/>
  <c r="BR153" i="1" s="1"/>
  <c r="BT153" i="1" s="1"/>
  <c r="BQ157" i="1"/>
  <c r="BR157" i="1" s="1"/>
  <c r="BT157" i="1" s="1"/>
  <c r="BQ200" i="1"/>
  <c r="BR200" i="1" s="1"/>
  <c r="BT200" i="1" s="1"/>
  <c r="BQ270" i="1"/>
  <c r="BR270" i="1" s="1"/>
  <c r="BT270" i="1" s="1"/>
  <c r="BQ227" i="1"/>
  <c r="BQ229" i="1" s="1"/>
  <c r="BQ281" i="1"/>
  <c r="BR281" i="1" s="1"/>
  <c r="BT281" i="1" s="1"/>
  <c r="BQ327" i="1"/>
  <c r="BR327" i="1" s="1"/>
  <c r="BT327" i="1" s="1"/>
  <c r="BQ360" i="1"/>
  <c r="BR360" i="1" s="1"/>
  <c r="BT360" i="1" s="1"/>
  <c r="BQ359" i="1"/>
  <c r="BR359" i="1" s="1"/>
  <c r="BT359" i="1" s="1"/>
  <c r="BQ449" i="1"/>
  <c r="BR449" i="1" s="1"/>
  <c r="BQ432" i="1"/>
  <c r="BQ433" i="1" s="1"/>
  <c r="BQ464" i="1"/>
  <c r="BR464" i="1" s="1"/>
  <c r="BT464" i="1" s="1"/>
  <c r="BQ601" i="1"/>
  <c r="BR601" i="1" s="1"/>
  <c r="BT601" i="1" s="1"/>
  <c r="BQ677" i="1"/>
  <c r="BR677" i="1" s="1"/>
  <c r="BT677" i="1" s="1"/>
  <c r="CC1" i="1"/>
  <c r="CE1" i="1" s="1"/>
  <c r="CC1" i="10"/>
  <c r="CE1" i="10" s="1"/>
  <c r="BQ19" i="1"/>
  <c r="BR19" i="1" s="1"/>
  <c r="BT19" i="1" s="1"/>
  <c r="AM66" i="1"/>
  <c r="AN66" i="1" s="1"/>
  <c r="AP66" i="1" s="1"/>
  <c r="AM70" i="1"/>
  <c r="AN70" i="1" s="1"/>
  <c r="AP70" i="1" s="1"/>
  <c r="AM76" i="1"/>
  <c r="AN76" i="1" s="1"/>
  <c r="AP76" i="1" s="1"/>
  <c r="AM98" i="1"/>
  <c r="AN98" i="1" s="1"/>
  <c r="AP98" i="1" s="1"/>
  <c r="AM122" i="1"/>
  <c r="AN122" i="1" s="1"/>
  <c r="AP122" i="1" s="1"/>
  <c r="AM72" i="1"/>
  <c r="AN72" i="1" s="1"/>
  <c r="AP72" i="1" s="1"/>
  <c r="AM160" i="1"/>
  <c r="AN160" i="1" s="1"/>
  <c r="AP160" i="1" s="1"/>
  <c r="AM126" i="1"/>
  <c r="AN126" i="1" s="1"/>
  <c r="AP126" i="1" s="1"/>
  <c r="AM130" i="1"/>
  <c r="AN130" i="1" s="1"/>
  <c r="AP130" i="1" s="1"/>
  <c r="AM150" i="1"/>
  <c r="AN150" i="1" s="1"/>
  <c r="AP150" i="1" s="1"/>
  <c r="AM154" i="1"/>
  <c r="AN154" i="1" s="1"/>
  <c r="AP154" i="1" s="1"/>
  <c r="AM163" i="1"/>
  <c r="AN163" i="1" s="1"/>
  <c r="AP163" i="1" s="1"/>
  <c r="AM252" i="1"/>
  <c r="AN252" i="1" s="1"/>
  <c r="AP252" i="1" s="1"/>
  <c r="AM165" i="1"/>
  <c r="AN165" i="1" s="1"/>
  <c r="AP165" i="1" s="1"/>
  <c r="AM278" i="1"/>
  <c r="AN278" i="1" s="1"/>
  <c r="AP278" i="1" s="1"/>
  <c r="AM285" i="1"/>
  <c r="AN285" i="1" s="1"/>
  <c r="AP285" i="1" s="1"/>
  <c r="AM357" i="1"/>
  <c r="AN357" i="1" s="1"/>
  <c r="AP357" i="1" s="1"/>
  <c r="AM360" i="1"/>
  <c r="AN360" i="1" s="1"/>
  <c r="AP360" i="1" s="1"/>
  <c r="AM389" i="1"/>
  <c r="AM417" i="1"/>
  <c r="AN417" i="1" s="1"/>
  <c r="AP417" i="1" s="1"/>
  <c r="AM415" i="1"/>
  <c r="AM534" i="1"/>
  <c r="AN534" i="1" s="1"/>
  <c r="AM595" i="1"/>
  <c r="AM672" i="1"/>
  <c r="AN672" i="1" s="1"/>
  <c r="AP672" i="1" s="1"/>
  <c r="BQ32" i="1"/>
  <c r="BR32" i="1" s="1"/>
  <c r="BT32" i="1" s="1"/>
  <c r="AM31" i="1"/>
  <c r="AN31" i="1" s="1"/>
  <c r="AP31" i="1" s="1"/>
  <c r="BQ66" i="1"/>
  <c r="BR66" i="1" s="1"/>
  <c r="BT66" i="1" s="1"/>
  <c r="BQ70" i="1"/>
  <c r="BR70" i="1" s="1"/>
  <c r="BT70" i="1" s="1"/>
  <c r="BQ76" i="1"/>
  <c r="BR76" i="1" s="1"/>
  <c r="BT76" i="1" s="1"/>
  <c r="BQ98" i="1"/>
  <c r="BR98" i="1" s="1"/>
  <c r="BT98" i="1" s="1"/>
  <c r="BQ122" i="1"/>
  <c r="BR122" i="1" s="1"/>
  <c r="BT122" i="1" s="1"/>
  <c r="BQ72" i="1"/>
  <c r="BR72" i="1" s="1"/>
  <c r="BT72" i="1" s="1"/>
  <c r="BQ159" i="1"/>
  <c r="BR159" i="1" s="1"/>
  <c r="BT159" i="1" s="1"/>
  <c r="BQ126" i="1"/>
  <c r="BR126" i="1" s="1"/>
  <c r="BT126" i="1" s="1"/>
  <c r="BQ130" i="1"/>
  <c r="BR130" i="1" s="1"/>
  <c r="BT130" i="1" s="1"/>
  <c r="BQ150" i="1"/>
  <c r="BR150" i="1" s="1"/>
  <c r="BT150" i="1" s="1"/>
  <c r="BQ154" i="1"/>
  <c r="BR154" i="1" s="1"/>
  <c r="BT154" i="1" s="1"/>
  <c r="BQ163" i="1"/>
  <c r="BR163" i="1" s="1"/>
  <c r="BT163" i="1" s="1"/>
  <c r="BQ252" i="1"/>
  <c r="BR252" i="1" s="1"/>
  <c r="BT252" i="1" s="1"/>
  <c r="BQ165" i="1"/>
  <c r="BR165" i="1" s="1"/>
  <c r="BT165" i="1" s="1"/>
  <c r="BQ278" i="1"/>
  <c r="BR278" i="1" s="1"/>
  <c r="BT278" i="1" s="1"/>
  <c r="BQ285" i="1"/>
  <c r="BR285" i="1" s="1"/>
  <c r="BT285" i="1" s="1"/>
  <c r="BQ341" i="1"/>
  <c r="BR341" i="1" s="1"/>
  <c r="BT341" i="1" s="1"/>
  <c r="BQ361" i="1"/>
  <c r="BR361" i="1" s="1"/>
  <c r="BT361" i="1" s="1"/>
  <c r="BQ389" i="1"/>
  <c r="BR389" i="1" s="1"/>
  <c r="BQ417" i="1"/>
  <c r="BR417" i="1" s="1"/>
  <c r="BT417" i="1" s="1"/>
  <c r="BQ415" i="1"/>
  <c r="BQ534" i="1"/>
  <c r="BQ538" i="1" s="1"/>
  <c r="BQ646" i="1"/>
  <c r="BR646" i="1" s="1"/>
  <c r="BQ687" i="1"/>
  <c r="BR687" i="1" s="1"/>
  <c r="BT687" i="1" s="1"/>
  <c r="CC1" i="3"/>
  <c r="CE1" i="3" s="1"/>
  <c r="BQ23" i="1"/>
  <c r="BR23" i="1" s="1"/>
  <c r="BT23" i="1" s="1"/>
  <c r="BQ16" i="1"/>
  <c r="BR16" i="1" s="1"/>
  <c r="BT16" i="1" s="1"/>
  <c r="BK14" i="3"/>
  <c r="BL14" i="3" s="1"/>
  <c r="BN14" i="3" s="1"/>
  <c r="BK16" i="3"/>
  <c r="BL16" i="3" s="1"/>
  <c r="BN16" i="3" s="1"/>
  <c r="BQ661" i="1"/>
  <c r="BR661" i="1" s="1"/>
  <c r="BQ616" i="1"/>
  <c r="BQ617" i="1" s="1"/>
  <c r="BQ629" i="1"/>
  <c r="BR629" i="1" s="1"/>
  <c r="BQ562" i="1"/>
  <c r="BR562" i="1" s="1"/>
  <c r="BT562" i="1" s="1"/>
  <c r="AM582" i="1"/>
  <c r="AN582" i="1" s="1"/>
  <c r="AP582" i="1" s="1"/>
  <c r="BQ492" i="1"/>
  <c r="BR492" i="1" s="1"/>
  <c r="BT492" i="1" s="1"/>
  <c r="BQ491" i="1"/>
  <c r="BR491" i="1" s="1"/>
  <c r="BQ504" i="1"/>
  <c r="BR504" i="1" s="1"/>
  <c r="BT504" i="1" s="1"/>
  <c r="BQ462" i="1"/>
  <c r="BR462" i="1" s="1"/>
  <c r="AM342" i="1"/>
  <c r="AN342" i="1" s="1"/>
  <c r="AP342" i="1" s="1"/>
  <c r="BQ340" i="1"/>
  <c r="BR340" i="1" s="1"/>
  <c r="AM321" i="1"/>
  <c r="BQ247" i="1"/>
  <c r="BR247" i="1" s="1"/>
  <c r="BT247" i="1" s="1"/>
  <c r="BQ274" i="1"/>
  <c r="BR274" i="1" s="1"/>
  <c r="BT274" i="1" s="1"/>
  <c r="AM63" i="1"/>
  <c r="AN63" i="1" s="1"/>
  <c r="AP63" i="1" s="1"/>
  <c r="AM67" i="1"/>
  <c r="AN67" i="1" s="1"/>
  <c r="AP67" i="1" s="1"/>
  <c r="AM71" i="1"/>
  <c r="AN71" i="1" s="1"/>
  <c r="AP71" i="1" s="1"/>
  <c r="AM99" i="1"/>
  <c r="AN99" i="1" s="1"/>
  <c r="AP99" i="1" s="1"/>
  <c r="AM119" i="1"/>
  <c r="AN119" i="1" s="1"/>
  <c r="AP119" i="1" s="1"/>
  <c r="AM123" i="1"/>
  <c r="AN123" i="1" s="1"/>
  <c r="AP123" i="1" s="1"/>
  <c r="AM74" i="1"/>
  <c r="AN74" i="1" s="1"/>
  <c r="AP74" i="1" s="1"/>
  <c r="AM161" i="1"/>
  <c r="AN161" i="1" s="1"/>
  <c r="AP161" i="1" s="1"/>
  <c r="AM127" i="1"/>
  <c r="AN127" i="1" s="1"/>
  <c r="AP127" i="1" s="1"/>
  <c r="AM151" i="1"/>
  <c r="AN151" i="1" s="1"/>
  <c r="AP151" i="1" s="1"/>
  <c r="AM155" i="1"/>
  <c r="AN155" i="1" s="1"/>
  <c r="AP155" i="1" s="1"/>
  <c r="AM164" i="1"/>
  <c r="AN164" i="1" s="1"/>
  <c r="AP164" i="1" s="1"/>
  <c r="AM268" i="1"/>
  <c r="AN268" i="1" s="1"/>
  <c r="AM190" i="1"/>
  <c r="AM279" i="1"/>
  <c r="AN279" i="1" s="1"/>
  <c r="AP279" i="1" s="1"/>
  <c r="AM286" i="1"/>
  <c r="AN286" i="1" s="1"/>
  <c r="AP286" i="1" s="1"/>
  <c r="AM341" i="1"/>
  <c r="AN341" i="1" s="1"/>
  <c r="AP341" i="1" s="1"/>
  <c r="AM361" i="1"/>
  <c r="AN361" i="1" s="1"/>
  <c r="AP361" i="1" s="1"/>
  <c r="AM390" i="1"/>
  <c r="AN390" i="1" s="1"/>
  <c r="AP390" i="1" s="1"/>
  <c r="AM418" i="1"/>
  <c r="AN418" i="1" s="1"/>
  <c r="AP418" i="1" s="1"/>
  <c r="AM416" i="1"/>
  <c r="AN416" i="1" s="1"/>
  <c r="AP416" i="1" s="1"/>
  <c r="AM537" i="1"/>
  <c r="AN537" i="1" s="1"/>
  <c r="AP537" i="1" s="1"/>
  <c r="AM646" i="1"/>
  <c r="AN646" i="1" s="1"/>
  <c r="AM677" i="1"/>
  <c r="AN677" i="1" s="1"/>
  <c r="AP677" i="1" s="1"/>
  <c r="BQ62" i="1"/>
  <c r="BR62" i="1" s="1"/>
  <c r="BT62" i="1" s="1"/>
  <c r="BQ61" i="1"/>
  <c r="BR61" i="1" s="1"/>
  <c r="BT61" i="1" s="1"/>
  <c r="BQ33" i="1"/>
  <c r="BR33" i="1" s="1"/>
  <c r="BT33" i="1" s="1"/>
  <c r="BQ29" i="1"/>
  <c r="BR29" i="1" s="1"/>
  <c r="BT29" i="1" s="1"/>
  <c r="BQ27" i="1"/>
  <c r="BR27" i="1" s="1"/>
  <c r="BT27" i="1" s="1"/>
  <c r="BQ25" i="1"/>
  <c r="BR25" i="1" s="1"/>
  <c r="BT25" i="1" s="1"/>
  <c r="BQ63" i="1"/>
  <c r="BR63" i="1" s="1"/>
  <c r="BT63" i="1" s="1"/>
  <c r="BQ67" i="1"/>
  <c r="BR67" i="1" s="1"/>
  <c r="BT67" i="1" s="1"/>
  <c r="BQ71" i="1"/>
  <c r="BR71" i="1" s="1"/>
  <c r="BT71" i="1" s="1"/>
  <c r="BQ99" i="1"/>
  <c r="BR99" i="1" s="1"/>
  <c r="BT99" i="1" s="1"/>
  <c r="BQ119" i="1"/>
  <c r="BR119" i="1" s="1"/>
  <c r="BT119" i="1" s="1"/>
  <c r="BQ123" i="1"/>
  <c r="BR123" i="1" s="1"/>
  <c r="BT123" i="1" s="1"/>
  <c r="BQ74" i="1"/>
  <c r="BR74" i="1" s="1"/>
  <c r="BT74" i="1" s="1"/>
  <c r="BQ160" i="1"/>
  <c r="BR160" i="1" s="1"/>
  <c r="BT160" i="1" s="1"/>
  <c r="BQ127" i="1"/>
  <c r="BR127" i="1" s="1"/>
  <c r="BT127" i="1" s="1"/>
  <c r="BQ151" i="1"/>
  <c r="BR151" i="1" s="1"/>
  <c r="BT151" i="1" s="1"/>
  <c r="BQ155" i="1"/>
  <c r="BR155" i="1" s="1"/>
  <c r="BT155" i="1" s="1"/>
  <c r="BQ164" i="1"/>
  <c r="BR164" i="1" s="1"/>
  <c r="BT164" i="1" s="1"/>
  <c r="BQ268" i="1"/>
  <c r="BR268" i="1" s="1"/>
  <c r="BQ190" i="1"/>
  <c r="BQ279" i="1"/>
  <c r="BR279" i="1" s="1"/>
  <c r="BT279" i="1" s="1"/>
  <c r="BQ286" i="1"/>
  <c r="BR286" i="1" s="1"/>
  <c r="BT286" i="1" s="1"/>
  <c r="BQ308" i="1"/>
  <c r="BQ309" i="1" s="1"/>
  <c r="BQ357" i="1"/>
  <c r="BR357" i="1" s="1"/>
  <c r="BT357" i="1" s="1"/>
  <c r="BQ390" i="1"/>
  <c r="BR390" i="1" s="1"/>
  <c r="BT390" i="1" s="1"/>
  <c r="BQ418" i="1"/>
  <c r="BR418" i="1" s="1"/>
  <c r="BT418" i="1" s="1"/>
  <c r="BQ416" i="1"/>
  <c r="BR416" i="1" s="1"/>
  <c r="BT416" i="1" s="1"/>
  <c r="BQ550" i="1"/>
  <c r="BQ667" i="1"/>
  <c r="BR667" i="1" s="1"/>
  <c r="BT667" i="1" s="1"/>
  <c r="CC94" i="1"/>
  <c r="CC117" i="1"/>
  <c r="CD117" i="1" s="1"/>
  <c r="CC1" i="5"/>
  <c r="CE1" i="5" s="1"/>
  <c r="O22" i="1"/>
  <c r="P22" i="1" s="1"/>
  <c r="R22" i="1" s="1"/>
  <c r="O17" i="1"/>
  <c r="P17" i="1" s="1"/>
  <c r="R17" i="1" s="1"/>
  <c r="O21" i="1"/>
  <c r="P21" i="1" s="1"/>
  <c r="R21" i="1" s="1"/>
  <c r="CC14" i="1"/>
  <c r="CD14" i="1" s="1"/>
  <c r="CC1" i="7"/>
  <c r="CE1" i="7" s="1"/>
  <c r="BW21" i="1"/>
  <c r="BX21" i="1" s="1"/>
  <c r="BZ21" i="1" s="1"/>
  <c r="BW16" i="1"/>
  <c r="BX16" i="1" s="1"/>
  <c r="BZ16" i="1" s="1"/>
  <c r="BW23" i="1"/>
  <c r="BX23" i="1" s="1"/>
  <c r="BZ23" i="1" s="1"/>
  <c r="BW19" i="1"/>
  <c r="BX19" i="1" s="1"/>
  <c r="BZ19" i="1" s="1"/>
  <c r="BW17" i="1"/>
  <c r="BX17" i="1" s="1"/>
  <c r="BZ17" i="1" s="1"/>
  <c r="BW22" i="1"/>
  <c r="BX22" i="1" s="1"/>
  <c r="BZ22" i="1" s="1"/>
  <c r="BW15" i="1"/>
  <c r="BX15" i="1" s="1"/>
  <c r="BZ15" i="1" s="1"/>
  <c r="BW20" i="1"/>
  <c r="BX20" i="1" s="1"/>
  <c r="BZ20" i="1" s="1"/>
  <c r="BW18" i="1"/>
  <c r="BX18" i="1" s="1"/>
  <c r="BZ18" i="1" s="1"/>
  <c r="CC147" i="1"/>
  <c r="CC1" i="8"/>
  <c r="CE1" i="8" s="1"/>
  <c r="CC1" i="4"/>
  <c r="CE1" i="4" s="1"/>
  <c r="BK19" i="1"/>
  <c r="BL19" i="1" s="1"/>
  <c r="BN19" i="1" s="1"/>
  <c r="BK17" i="1"/>
  <c r="BL17" i="1" s="1"/>
  <c r="BN17" i="1" s="1"/>
  <c r="BK22" i="1"/>
  <c r="BL22" i="1" s="1"/>
  <c r="BN22" i="1" s="1"/>
  <c r="BK15" i="1"/>
  <c r="BL15" i="1" s="1"/>
  <c r="BN15" i="1" s="1"/>
  <c r="BK62" i="1"/>
  <c r="BL62" i="1" s="1"/>
  <c r="BN62" i="1" s="1"/>
  <c r="BK20" i="1"/>
  <c r="BL20" i="1" s="1"/>
  <c r="BN20" i="1" s="1"/>
  <c r="BK18" i="1"/>
  <c r="BL18" i="1" s="1"/>
  <c r="BN18" i="1" s="1"/>
  <c r="BK21" i="1"/>
  <c r="BL21" i="1" s="1"/>
  <c r="BN21" i="1" s="1"/>
  <c r="BK16" i="1"/>
  <c r="BL16" i="1" s="1"/>
  <c r="BN16" i="1" s="1"/>
  <c r="AY22" i="1"/>
  <c r="AZ22" i="1" s="1"/>
  <c r="BB22" i="1" s="1"/>
  <c r="AY15" i="1"/>
  <c r="AZ15" i="1" s="1"/>
  <c r="BB15" i="1" s="1"/>
  <c r="AY20" i="1"/>
  <c r="AZ20" i="1" s="1"/>
  <c r="BB20" i="1" s="1"/>
  <c r="AY18" i="1"/>
  <c r="AZ18" i="1" s="1"/>
  <c r="BB18" i="1" s="1"/>
  <c r="AY21" i="1"/>
  <c r="AZ21" i="1" s="1"/>
  <c r="BB21" i="1" s="1"/>
  <c r="AY16" i="1"/>
  <c r="AZ16" i="1" s="1"/>
  <c r="BB16" i="1" s="1"/>
  <c r="AY17" i="1"/>
  <c r="AZ17" i="1" s="1"/>
  <c r="BB17" i="1" s="1"/>
  <c r="AY23" i="1"/>
  <c r="AZ23" i="1" s="1"/>
  <c r="BB23" i="1" s="1"/>
  <c r="AY19" i="1"/>
  <c r="AZ19" i="1" s="1"/>
  <c r="BB19" i="1" s="1"/>
  <c r="CC13" i="1"/>
  <c r="CD13" i="1" s="1"/>
  <c r="AM20" i="1"/>
  <c r="AN20" i="1" s="1"/>
  <c r="AP20" i="1" s="1"/>
  <c r="AM18" i="1"/>
  <c r="AN18" i="1" s="1"/>
  <c r="AP18" i="1" s="1"/>
  <c r="AM23" i="1"/>
  <c r="AN23" i="1" s="1"/>
  <c r="AP23" i="1" s="1"/>
  <c r="AM21" i="1"/>
  <c r="AN21" i="1" s="1"/>
  <c r="AP21" i="1" s="1"/>
  <c r="AM16" i="1"/>
  <c r="AN16" i="1" s="1"/>
  <c r="AP16" i="1" s="1"/>
  <c r="AM62" i="1"/>
  <c r="AN62" i="1" s="1"/>
  <c r="AP62" i="1" s="1"/>
  <c r="AM19" i="1"/>
  <c r="AN19" i="1" s="1"/>
  <c r="AP19" i="1" s="1"/>
  <c r="AM17" i="1"/>
  <c r="AN17" i="1" s="1"/>
  <c r="AP17" i="1" s="1"/>
  <c r="AM15" i="1"/>
  <c r="AN15" i="1" s="1"/>
  <c r="AP15" i="1" s="1"/>
  <c r="AM22" i="1"/>
  <c r="AN22" i="1" s="1"/>
  <c r="AP22" i="1" s="1"/>
  <c r="CC1" i="6"/>
  <c r="CE1" i="6" s="1"/>
  <c r="AA23" i="1"/>
  <c r="AB23" i="1" s="1"/>
  <c r="AD23" i="1" s="1"/>
  <c r="AA21" i="1"/>
  <c r="AB21" i="1" s="1"/>
  <c r="AD21" i="1" s="1"/>
  <c r="AA16" i="1"/>
  <c r="AB16" i="1" s="1"/>
  <c r="AD16" i="1" s="1"/>
  <c r="AA19" i="1"/>
  <c r="AB19" i="1" s="1"/>
  <c r="AD19" i="1" s="1"/>
  <c r="AA17" i="1"/>
  <c r="AB17" i="1" s="1"/>
  <c r="AD17" i="1" s="1"/>
  <c r="AA15" i="1"/>
  <c r="AB15" i="1" s="1"/>
  <c r="AD15" i="1" s="1"/>
  <c r="AA22" i="1"/>
  <c r="AB22" i="1" s="1"/>
  <c r="AD22" i="1" s="1"/>
  <c r="AA18" i="1"/>
  <c r="AB18" i="1" s="1"/>
  <c r="AD18" i="1" s="1"/>
  <c r="AA20" i="1"/>
  <c r="AB20" i="1" s="1"/>
  <c r="AD20" i="1" s="1"/>
  <c r="T730" i="1"/>
  <c r="BG2" i="1"/>
  <c r="BH3" i="1" s="1"/>
  <c r="BY2" i="1"/>
  <c r="BZ3" i="1" s="1"/>
  <c r="AO2" i="1"/>
  <c r="AP3" i="1" s="1"/>
  <c r="CC682" i="1"/>
  <c r="L682" i="1"/>
  <c r="BE693" i="1"/>
  <c r="BF661" i="1"/>
  <c r="AG693" i="1"/>
  <c r="AH661" i="1"/>
  <c r="BE617" i="1"/>
  <c r="BF616" i="1"/>
  <c r="AG617" i="1"/>
  <c r="AH616" i="1"/>
  <c r="BE630" i="1"/>
  <c r="BF629" i="1"/>
  <c r="AG630" i="1"/>
  <c r="AH629" i="1"/>
  <c r="BF595" i="1"/>
  <c r="BE602" i="1"/>
  <c r="AS583" i="1"/>
  <c r="AT577" i="1"/>
  <c r="U583" i="1"/>
  <c r="V577" i="1"/>
  <c r="L562" i="1"/>
  <c r="L519" i="1"/>
  <c r="J520" i="1"/>
  <c r="BF491" i="1"/>
  <c r="BE505" i="1"/>
  <c r="AH491" i="1"/>
  <c r="AG505" i="1"/>
  <c r="L478" i="1"/>
  <c r="L479" i="1" s="1"/>
  <c r="J479" i="1"/>
  <c r="BK520" i="1"/>
  <c r="BL519" i="1"/>
  <c r="O520" i="1"/>
  <c r="P519" i="1"/>
  <c r="BK479" i="1"/>
  <c r="BL478" i="1"/>
  <c r="AM479" i="1"/>
  <c r="O479" i="1"/>
  <c r="P478" i="1"/>
  <c r="BE465" i="1"/>
  <c r="BF462" i="1"/>
  <c r="AG465" i="1"/>
  <c r="AH462" i="1"/>
  <c r="CC491" i="1"/>
  <c r="J505" i="1"/>
  <c r="L491" i="1"/>
  <c r="BR376" i="1"/>
  <c r="BQ377" i="1"/>
  <c r="AT376" i="1"/>
  <c r="AS377" i="1"/>
  <c r="V376" i="1"/>
  <c r="U377" i="1"/>
  <c r="AT355" i="1"/>
  <c r="AS362" i="1"/>
  <c r="BW362" i="1"/>
  <c r="BX355" i="1"/>
  <c r="J343" i="1"/>
  <c r="L340" i="1"/>
  <c r="BE343" i="1"/>
  <c r="BF340" i="1"/>
  <c r="AH340" i="1"/>
  <c r="AG343" i="1"/>
  <c r="BF355" i="1"/>
  <c r="BE362" i="1"/>
  <c r="BW328" i="1"/>
  <c r="BX321" i="1"/>
  <c r="AZ321" i="1"/>
  <c r="AA328" i="1"/>
  <c r="AB321" i="1"/>
  <c r="L274" i="1"/>
  <c r="J253" i="1"/>
  <c r="L244" i="1"/>
  <c r="BL244" i="1"/>
  <c r="BK253" i="1"/>
  <c r="P244" i="1"/>
  <c r="O253" i="1"/>
  <c r="BP729" i="1"/>
  <c r="BP730" i="1" s="1"/>
  <c r="AS167" i="1"/>
  <c r="AT146" i="1"/>
  <c r="AS392" i="1"/>
  <c r="AT389" i="1"/>
  <c r="AT415" i="1"/>
  <c r="AS420" i="1"/>
  <c r="AS538" i="1"/>
  <c r="AT534" i="1"/>
  <c r="AT646" i="1"/>
  <c r="AS647" i="1"/>
  <c r="AG289" i="1"/>
  <c r="AH268" i="1"/>
  <c r="AG201" i="1"/>
  <c r="AH190" i="1"/>
  <c r="AG538" i="1"/>
  <c r="AH534" i="1"/>
  <c r="L62" i="1"/>
  <c r="AB24" i="1"/>
  <c r="AD24" i="1" s="1"/>
  <c r="BR13" i="1"/>
  <c r="AN13" i="1"/>
  <c r="BK167" i="1"/>
  <c r="BL146" i="1"/>
  <c r="BK229" i="1"/>
  <c r="BL227" i="1"/>
  <c r="BK420" i="1"/>
  <c r="BL415" i="1"/>
  <c r="BL534" i="1"/>
  <c r="BK538" i="1"/>
  <c r="BL595" i="1"/>
  <c r="BK602" i="1"/>
  <c r="AM309" i="1"/>
  <c r="AM450" i="1"/>
  <c r="AN449" i="1"/>
  <c r="O229" i="1"/>
  <c r="P227" i="1"/>
  <c r="O309" i="1"/>
  <c r="P308" i="1"/>
  <c r="R308" i="1" s="1"/>
  <c r="R309" i="1" s="1"/>
  <c r="O450" i="1"/>
  <c r="P449" i="1"/>
  <c r="O433" i="1"/>
  <c r="P432" i="1"/>
  <c r="L126" i="1"/>
  <c r="L71" i="1"/>
  <c r="L94" i="1"/>
  <c r="J102" i="1"/>
  <c r="L98" i="1"/>
  <c r="L117" i="1"/>
  <c r="J131" i="1"/>
  <c r="L121" i="1"/>
  <c r="L125" i="1"/>
  <c r="L160" i="1"/>
  <c r="CC160" i="1"/>
  <c r="L149" i="1"/>
  <c r="L153" i="1"/>
  <c r="L157" i="1"/>
  <c r="J229" i="1"/>
  <c r="L227" i="1"/>
  <c r="L281" i="1"/>
  <c r="L193" i="1"/>
  <c r="CC269" i="1"/>
  <c r="L269" i="1"/>
  <c r="L287" i="1"/>
  <c r="CC391" i="1"/>
  <c r="L391" i="1"/>
  <c r="L357" i="1"/>
  <c r="J392" i="1"/>
  <c r="L389" i="1"/>
  <c r="L417" i="1"/>
  <c r="J420" i="1"/>
  <c r="L415" i="1"/>
  <c r="L492" i="1"/>
  <c r="L534" i="1"/>
  <c r="J538" i="1"/>
  <c r="CC616" i="1"/>
  <c r="L616" i="1"/>
  <c r="L617" i="1" s="1"/>
  <c r="J617" i="1"/>
  <c r="L672" i="1"/>
  <c r="L692" i="1"/>
  <c r="L63" i="1"/>
  <c r="BR59" i="1"/>
  <c r="AS77" i="1"/>
  <c r="I62" i="9" s="1"/>
  <c r="AT59" i="1"/>
  <c r="V59" i="1"/>
  <c r="L32" i="1"/>
  <c r="CC32" i="1"/>
  <c r="BE229" i="1"/>
  <c r="BF227" i="1"/>
  <c r="BF449" i="1"/>
  <c r="BE450" i="1"/>
  <c r="BF432" i="1"/>
  <c r="BE433" i="1"/>
  <c r="AT29" i="1"/>
  <c r="AV29" i="1" s="1"/>
  <c r="AT27" i="1"/>
  <c r="AV27" i="1" s="1"/>
  <c r="AT25" i="1"/>
  <c r="AV25" i="1" s="1"/>
  <c r="L22" i="1"/>
  <c r="L18" i="1"/>
  <c r="BW167" i="1"/>
  <c r="BX146" i="1"/>
  <c r="BW229" i="1"/>
  <c r="BX227" i="1"/>
  <c r="BX389" i="1"/>
  <c r="BW392" i="1"/>
  <c r="BW420" i="1"/>
  <c r="BX415" i="1"/>
  <c r="BX534" i="1"/>
  <c r="BW538" i="1"/>
  <c r="AY102" i="1"/>
  <c r="J63" i="9" s="1"/>
  <c r="AZ94" i="1"/>
  <c r="AZ117" i="1"/>
  <c r="AY214" i="1"/>
  <c r="AZ213" i="1"/>
  <c r="AY450" i="1"/>
  <c r="AZ449" i="1"/>
  <c r="AY433" i="1"/>
  <c r="AZ595" i="1"/>
  <c r="AY602" i="1"/>
  <c r="AA229" i="1"/>
  <c r="AB227" i="1"/>
  <c r="AA309" i="1"/>
  <c r="AB308" i="1"/>
  <c r="AD308" i="1" s="1"/>
  <c r="AD309" i="1" s="1"/>
  <c r="AB389" i="1"/>
  <c r="AA392" i="1"/>
  <c r="AA420" i="1"/>
  <c r="AB415" i="1"/>
  <c r="AB534" i="1"/>
  <c r="AA538" i="1"/>
  <c r="L14" i="1"/>
  <c r="V268" i="1"/>
  <c r="U214" i="1"/>
  <c r="V213" i="1"/>
  <c r="U309" i="1"/>
  <c r="V308" i="1"/>
  <c r="X308" i="1" s="1"/>
  <c r="X309" i="1" s="1"/>
  <c r="U405" i="1"/>
  <c r="V404" i="1"/>
  <c r="L13" i="1"/>
  <c r="J35" i="1"/>
  <c r="C4" i="9" s="1"/>
  <c r="BW693" i="1"/>
  <c r="BX661" i="1"/>
  <c r="AY693" i="1"/>
  <c r="AZ661" i="1"/>
  <c r="AA693" i="1"/>
  <c r="AB661" i="1"/>
  <c r="BW617" i="1"/>
  <c r="BX616" i="1"/>
  <c r="AY617" i="1"/>
  <c r="AZ616" i="1"/>
  <c r="AA617" i="1"/>
  <c r="AB616" i="1"/>
  <c r="BW630" i="1"/>
  <c r="BX629" i="1"/>
  <c r="AY630" i="1"/>
  <c r="AZ629" i="1"/>
  <c r="AA630" i="1"/>
  <c r="AB629" i="1"/>
  <c r="AT595" i="1"/>
  <c r="AS602" i="1"/>
  <c r="AH595" i="1"/>
  <c r="AG602" i="1"/>
  <c r="BK583" i="1"/>
  <c r="BL577" i="1"/>
  <c r="AM583" i="1"/>
  <c r="O583" i="1"/>
  <c r="P577" i="1"/>
  <c r="BX491" i="1"/>
  <c r="BW505" i="1"/>
  <c r="AZ491" i="1"/>
  <c r="AY505" i="1"/>
  <c r="AB491" i="1"/>
  <c r="AA505" i="1"/>
  <c r="BF519" i="1"/>
  <c r="BE520" i="1"/>
  <c r="AH519" i="1"/>
  <c r="AG520" i="1"/>
  <c r="BF478" i="1"/>
  <c r="BE479" i="1"/>
  <c r="AH478" i="1"/>
  <c r="AG479" i="1"/>
  <c r="BW465" i="1"/>
  <c r="BX462" i="1"/>
  <c r="AY465" i="1"/>
  <c r="AZ462" i="1"/>
  <c r="AA465" i="1"/>
  <c r="AB462" i="1"/>
  <c r="CC498" i="1"/>
  <c r="L498" i="1"/>
  <c r="BL376" i="1"/>
  <c r="BK377" i="1"/>
  <c r="AN376" i="1"/>
  <c r="AM377" i="1"/>
  <c r="P376" i="1"/>
  <c r="O377" i="1"/>
  <c r="V355" i="1"/>
  <c r="BK362" i="1"/>
  <c r="BL355" i="1"/>
  <c r="AH355" i="1"/>
  <c r="AG362" i="1"/>
  <c r="BW343" i="1"/>
  <c r="BX340" i="1"/>
  <c r="AA343" i="1"/>
  <c r="AB340" i="1"/>
  <c r="BR321" i="1"/>
  <c r="AT321" i="1"/>
  <c r="AS328" i="1"/>
  <c r="V321" i="1"/>
  <c r="BE253" i="1"/>
  <c r="BF244" i="1"/>
  <c r="AG253" i="1"/>
  <c r="AH244" i="1"/>
  <c r="L68" i="1"/>
  <c r="AS289" i="1"/>
  <c r="AT268" i="1"/>
  <c r="AS201" i="1"/>
  <c r="AT190" i="1"/>
  <c r="AS563" i="1"/>
  <c r="AT550" i="1"/>
  <c r="AG214" i="1"/>
  <c r="AH213" i="1"/>
  <c r="AG309" i="1"/>
  <c r="AH308" i="1"/>
  <c r="AJ308" i="1" s="1"/>
  <c r="AJ309" i="1" s="1"/>
  <c r="AG405" i="1"/>
  <c r="AH404" i="1"/>
  <c r="L61" i="1"/>
  <c r="BL13" i="1"/>
  <c r="AB13" i="1"/>
  <c r="BL389" i="1"/>
  <c r="BK392" i="1"/>
  <c r="BL646" i="1"/>
  <c r="BK647" i="1"/>
  <c r="CC75" i="1"/>
  <c r="AN146" i="1"/>
  <c r="AN389" i="1"/>
  <c r="AN415" i="1"/>
  <c r="AN595" i="1"/>
  <c r="O102" i="1"/>
  <c r="H6" i="9" s="1"/>
  <c r="P94" i="1"/>
  <c r="O131" i="1"/>
  <c r="H7" i="9" s="1"/>
  <c r="P117" i="1"/>
  <c r="P389" i="1"/>
  <c r="O392" i="1"/>
  <c r="O420" i="1"/>
  <c r="P415" i="1"/>
  <c r="P534" i="1"/>
  <c r="O538" i="1"/>
  <c r="P595" i="1"/>
  <c r="O602" i="1"/>
  <c r="L130" i="1"/>
  <c r="L76" i="1"/>
  <c r="CC76" i="1"/>
  <c r="L95" i="1"/>
  <c r="L99" i="1"/>
  <c r="L118" i="1"/>
  <c r="L122" i="1"/>
  <c r="L128" i="1"/>
  <c r="L161" i="1"/>
  <c r="L150" i="1"/>
  <c r="L154" i="1"/>
  <c r="L158" i="1"/>
  <c r="L278" i="1"/>
  <c r="L285" i="1"/>
  <c r="L200" i="1"/>
  <c r="L270" i="1"/>
  <c r="L321" i="1"/>
  <c r="J328" i="1"/>
  <c r="CC321" i="1"/>
  <c r="J405" i="1"/>
  <c r="L404" i="1"/>
  <c r="L405" i="1" s="1"/>
  <c r="L358" i="1"/>
  <c r="L390" i="1"/>
  <c r="L418" i="1"/>
  <c r="L416" i="1"/>
  <c r="CC537" i="1"/>
  <c r="L537" i="1"/>
  <c r="J583" i="1"/>
  <c r="L577" i="1"/>
  <c r="L601" i="1"/>
  <c r="L677" i="1"/>
  <c r="L67" i="1"/>
  <c r="BK77" i="1"/>
  <c r="L62" i="9" s="1"/>
  <c r="BL59" i="1"/>
  <c r="AN59" i="1"/>
  <c r="O77" i="1"/>
  <c r="H5" i="9" s="1"/>
  <c r="P59" i="1"/>
  <c r="L31" i="1"/>
  <c r="BE167" i="1"/>
  <c r="BF146" i="1"/>
  <c r="BF415" i="1"/>
  <c r="BE420" i="1"/>
  <c r="BE563" i="1"/>
  <c r="BF550" i="1"/>
  <c r="BF646" i="1"/>
  <c r="BE647" i="1"/>
  <c r="L21" i="1"/>
  <c r="L17" i="1"/>
  <c r="P13" i="1"/>
  <c r="BX550" i="1"/>
  <c r="BW563" i="1"/>
  <c r="BX646" i="1"/>
  <c r="BW647" i="1"/>
  <c r="AZ146" i="1"/>
  <c r="AY229" i="1"/>
  <c r="AZ227" i="1"/>
  <c r="AZ389" i="1"/>
  <c r="AY392" i="1"/>
  <c r="AZ415" i="1"/>
  <c r="AZ534" i="1"/>
  <c r="AY538" i="1"/>
  <c r="AA102" i="1"/>
  <c r="F63" i="9" s="1"/>
  <c r="AB94" i="1"/>
  <c r="AA131" i="1"/>
  <c r="F64" i="9" s="1"/>
  <c r="AB117" i="1"/>
  <c r="AB550" i="1"/>
  <c r="AA563" i="1"/>
  <c r="AB646" i="1"/>
  <c r="AA647" i="1"/>
  <c r="BR94" i="1"/>
  <c r="BR117" i="1"/>
  <c r="BQ214" i="1"/>
  <c r="BR213" i="1"/>
  <c r="U229" i="1"/>
  <c r="V227" i="1"/>
  <c r="V449" i="1"/>
  <c r="U450" i="1"/>
  <c r="U433" i="1"/>
  <c r="AS693" i="1"/>
  <c r="AT661" i="1"/>
  <c r="U693" i="1"/>
  <c r="V661" i="1"/>
  <c r="BR616" i="1"/>
  <c r="AS617" i="1"/>
  <c r="AT616" i="1"/>
  <c r="U617" i="1"/>
  <c r="V616" i="1"/>
  <c r="AS630" i="1"/>
  <c r="AT629" i="1"/>
  <c r="U630" i="1"/>
  <c r="V629" i="1"/>
  <c r="V595" i="1"/>
  <c r="J602" i="1"/>
  <c r="L595" i="1"/>
  <c r="BE583" i="1"/>
  <c r="BF577" i="1"/>
  <c r="AG583" i="1"/>
  <c r="AH577" i="1"/>
  <c r="AT491" i="1"/>
  <c r="AS505" i="1"/>
  <c r="V491" i="1"/>
  <c r="U505" i="1"/>
  <c r="BX519" i="1"/>
  <c r="BW520" i="1"/>
  <c r="AZ519" i="1"/>
  <c r="AY520" i="1"/>
  <c r="AB519" i="1"/>
  <c r="AA520" i="1"/>
  <c r="BW479" i="1"/>
  <c r="BX478" i="1"/>
  <c r="AY479" i="1"/>
  <c r="AZ478" i="1"/>
  <c r="AA479" i="1"/>
  <c r="AB478" i="1"/>
  <c r="BQ465" i="1"/>
  <c r="AS465" i="1"/>
  <c r="AT462" i="1"/>
  <c r="U465" i="1"/>
  <c r="V462" i="1"/>
  <c r="BF376" i="1"/>
  <c r="BE377" i="1"/>
  <c r="AH376" i="1"/>
  <c r="AG377" i="1"/>
  <c r="CC342" i="1"/>
  <c r="L342" i="1"/>
  <c r="AY362" i="1"/>
  <c r="AZ355" i="1"/>
  <c r="AT340" i="1"/>
  <c r="AS343" i="1"/>
  <c r="U343" i="1"/>
  <c r="V340" i="1"/>
  <c r="O362" i="1"/>
  <c r="P355" i="1"/>
  <c r="BK328" i="1"/>
  <c r="BL321" i="1"/>
  <c r="AM328" i="1"/>
  <c r="AN321" i="1"/>
  <c r="O328" i="1"/>
  <c r="P321" i="1"/>
  <c r="BX244" i="1"/>
  <c r="BW253" i="1"/>
  <c r="AZ244" i="1"/>
  <c r="AY253" i="1"/>
  <c r="AB244" i="1"/>
  <c r="AA253" i="1"/>
  <c r="L247" i="1"/>
  <c r="L66" i="1"/>
  <c r="AT94" i="1"/>
  <c r="AS102" i="1"/>
  <c r="AS131" i="1"/>
  <c r="I64" i="9" s="1"/>
  <c r="AT117" i="1"/>
  <c r="AS214" i="1"/>
  <c r="AT213" i="1"/>
  <c r="AS309" i="1"/>
  <c r="AT308" i="1"/>
  <c r="AV308" i="1" s="1"/>
  <c r="AV309" i="1" s="1"/>
  <c r="AT404" i="1"/>
  <c r="AS405" i="1"/>
  <c r="AG167" i="1"/>
  <c r="AH146" i="1"/>
  <c r="AG229" i="1"/>
  <c r="AH227" i="1"/>
  <c r="AH449" i="1"/>
  <c r="AG450" i="1"/>
  <c r="AH432" i="1"/>
  <c r="AG433" i="1"/>
  <c r="L60" i="1"/>
  <c r="BF13" i="1"/>
  <c r="BE35" i="1"/>
  <c r="K61" i="9" s="1"/>
  <c r="BK102" i="1"/>
  <c r="L63" i="9" s="1"/>
  <c r="BL94" i="1"/>
  <c r="BK131" i="1"/>
  <c r="L64" i="9" s="1"/>
  <c r="BL117" i="1"/>
  <c r="BK289" i="1"/>
  <c r="BL268" i="1"/>
  <c r="BK201" i="1"/>
  <c r="BL190" i="1"/>
  <c r="BK309" i="1"/>
  <c r="BL308" i="1"/>
  <c r="BN308" i="1" s="1"/>
  <c r="BN309" i="1" s="1"/>
  <c r="BL550" i="1"/>
  <c r="BK563" i="1"/>
  <c r="AN190" i="1"/>
  <c r="P164" i="1"/>
  <c r="R164" i="1" s="1"/>
  <c r="CC164" i="1"/>
  <c r="O167" i="1"/>
  <c r="P146" i="1"/>
  <c r="O201" i="1"/>
  <c r="P190" i="1"/>
  <c r="P646" i="1"/>
  <c r="O647" i="1"/>
  <c r="L147" i="1"/>
  <c r="L129" i="1"/>
  <c r="L96" i="1"/>
  <c r="L100" i="1"/>
  <c r="L119" i="1"/>
  <c r="L123" i="1"/>
  <c r="L127" i="1"/>
  <c r="L162" i="1"/>
  <c r="L151" i="1"/>
  <c r="L155" i="1"/>
  <c r="J201" i="1"/>
  <c r="L190" i="1"/>
  <c r="L279" i="1"/>
  <c r="L228" i="1"/>
  <c r="CC228" i="1"/>
  <c r="L252" i="1"/>
  <c r="L308" i="1"/>
  <c r="L309" i="1" s="1"/>
  <c r="J309" i="1"/>
  <c r="L327" i="1"/>
  <c r="L361" i="1"/>
  <c r="L359" i="1"/>
  <c r="J465" i="1"/>
  <c r="L462" i="1"/>
  <c r="L419" i="1"/>
  <c r="L463" i="1"/>
  <c r="L556" i="1"/>
  <c r="L629" i="1"/>
  <c r="L630" i="1" s="1"/>
  <c r="J630" i="1"/>
  <c r="J693" i="1"/>
  <c r="L661" i="1"/>
  <c r="J647" i="1"/>
  <c r="L646" i="1"/>
  <c r="L647" i="1" s="1"/>
  <c r="L65" i="1"/>
  <c r="BE77" i="1"/>
  <c r="K62" i="9" s="1"/>
  <c r="BF59" i="1"/>
  <c r="AG77" i="1"/>
  <c r="G62" i="9" s="1"/>
  <c r="AH59" i="1"/>
  <c r="L34" i="1"/>
  <c r="L30" i="1"/>
  <c r="CC30" i="1"/>
  <c r="BE289" i="1"/>
  <c r="BF268" i="1"/>
  <c r="BE201" i="1"/>
  <c r="BF190" i="1"/>
  <c r="BE309" i="1"/>
  <c r="BF308" i="1"/>
  <c r="BH308" i="1" s="1"/>
  <c r="BH309" i="1" s="1"/>
  <c r="BF404" i="1"/>
  <c r="BE405" i="1"/>
  <c r="BE392" i="1"/>
  <c r="BF389" i="1"/>
  <c r="BE538" i="1"/>
  <c r="BF534" i="1"/>
  <c r="AT28" i="1"/>
  <c r="AV28" i="1" s="1"/>
  <c r="AT26" i="1"/>
  <c r="AV26" i="1" s="1"/>
  <c r="L20" i="1"/>
  <c r="L16" i="1"/>
  <c r="BW289" i="1"/>
  <c r="BX268" i="1"/>
  <c r="BW201" i="1"/>
  <c r="BX190" i="1"/>
  <c r="BW309" i="1"/>
  <c r="BX308" i="1"/>
  <c r="BZ308" i="1" s="1"/>
  <c r="BZ309" i="1" s="1"/>
  <c r="BX404" i="1"/>
  <c r="BW405" i="1"/>
  <c r="AZ550" i="1"/>
  <c r="AY563" i="1"/>
  <c r="AZ646" i="1"/>
  <c r="AY647" i="1"/>
  <c r="AA201" i="1"/>
  <c r="AB190" i="1"/>
  <c r="AA405" i="1"/>
  <c r="AB404" i="1"/>
  <c r="V94" i="1"/>
  <c r="U102" i="1"/>
  <c r="V117" i="1"/>
  <c r="U392" i="1"/>
  <c r="V389" i="1"/>
  <c r="V415" i="1"/>
  <c r="U420" i="1"/>
  <c r="U538" i="1"/>
  <c r="V534" i="1"/>
  <c r="V646" i="1"/>
  <c r="U647" i="1"/>
  <c r="AH35" i="1"/>
  <c r="AJ13" i="1"/>
  <c r="AJ35" i="1" s="1"/>
  <c r="AS35" i="1"/>
  <c r="I61" i="9" s="1"/>
  <c r="BK693" i="1"/>
  <c r="BL661" i="1"/>
  <c r="O693" i="1"/>
  <c r="P661" i="1"/>
  <c r="BK617" i="1"/>
  <c r="BL616" i="1"/>
  <c r="AM617" i="1"/>
  <c r="AN616" i="1"/>
  <c r="O617" i="1"/>
  <c r="P616" i="1"/>
  <c r="BK630" i="1"/>
  <c r="BL629" i="1"/>
  <c r="O630" i="1"/>
  <c r="P629" i="1"/>
  <c r="L582" i="1"/>
  <c r="BW583" i="1"/>
  <c r="BX577" i="1"/>
  <c r="AY583" i="1"/>
  <c r="AZ577" i="1"/>
  <c r="AA583" i="1"/>
  <c r="AB577" i="1"/>
  <c r="BL491" i="1"/>
  <c r="BK505" i="1"/>
  <c r="AN491" i="1"/>
  <c r="AM505" i="1"/>
  <c r="P491" i="1"/>
  <c r="O505" i="1"/>
  <c r="BQ520" i="1"/>
  <c r="BR519" i="1"/>
  <c r="AS520" i="1"/>
  <c r="AT519" i="1"/>
  <c r="V519" i="1"/>
  <c r="AT478" i="1"/>
  <c r="AS479" i="1"/>
  <c r="V478" i="1"/>
  <c r="U479" i="1"/>
  <c r="BK465" i="1"/>
  <c r="BL462" i="1"/>
  <c r="AN462" i="1"/>
  <c r="O465" i="1"/>
  <c r="P462" i="1"/>
  <c r="BX376" i="1"/>
  <c r="BW377" i="1"/>
  <c r="AZ376" i="1"/>
  <c r="AY377" i="1"/>
  <c r="AB376" i="1"/>
  <c r="AA377" i="1"/>
  <c r="J377" i="1"/>
  <c r="CC376" i="1"/>
  <c r="L376" i="1"/>
  <c r="L377" i="1" s="1"/>
  <c r="AA362" i="1"/>
  <c r="AB355" i="1"/>
  <c r="J362" i="1"/>
  <c r="L355" i="1"/>
  <c r="BK343" i="1"/>
  <c r="BL340" i="1"/>
  <c r="AN340" i="1"/>
  <c r="P340" i="1"/>
  <c r="O343" i="1"/>
  <c r="BF321" i="1"/>
  <c r="BE328" i="1"/>
  <c r="AH321" i="1"/>
  <c r="AG328" i="1"/>
  <c r="BR355" i="1"/>
  <c r="BR244" i="1"/>
  <c r="AS253" i="1"/>
  <c r="AT244" i="1"/>
  <c r="V244" i="1"/>
  <c r="CB729" i="1"/>
  <c r="CB730" i="1" s="1"/>
  <c r="L64" i="1"/>
  <c r="AS229" i="1"/>
  <c r="AT227" i="1"/>
  <c r="AT449" i="1"/>
  <c r="AS450" i="1"/>
  <c r="AT432" i="1"/>
  <c r="AS433" i="1"/>
  <c r="AH94" i="1"/>
  <c r="AG102" i="1"/>
  <c r="G63" i="9" s="1"/>
  <c r="AG131" i="1"/>
  <c r="G64" i="9" s="1"/>
  <c r="AH117" i="1"/>
  <c r="AG392" i="1"/>
  <c r="AH389" i="1"/>
  <c r="AH415" i="1"/>
  <c r="AG420" i="1"/>
  <c r="AG563" i="1"/>
  <c r="AH550" i="1"/>
  <c r="AH646" i="1"/>
  <c r="AG647" i="1"/>
  <c r="J77" i="1"/>
  <c r="L59" i="1"/>
  <c r="BX13" i="1"/>
  <c r="AZ13" i="1"/>
  <c r="BK214" i="1"/>
  <c r="BL213" i="1"/>
  <c r="BL404" i="1"/>
  <c r="BK405" i="1"/>
  <c r="BK450" i="1"/>
  <c r="BL449" i="1"/>
  <c r="BK433" i="1"/>
  <c r="BL432" i="1"/>
  <c r="AN94" i="1"/>
  <c r="AN117" i="1"/>
  <c r="AM214" i="1"/>
  <c r="AN213" i="1"/>
  <c r="AM405" i="1"/>
  <c r="AN404" i="1"/>
  <c r="AN550" i="1"/>
  <c r="P165" i="1"/>
  <c r="R165" i="1" s="1"/>
  <c r="P163" i="1"/>
  <c r="R163" i="1" s="1"/>
  <c r="O289" i="1"/>
  <c r="P268" i="1"/>
  <c r="O214" i="1"/>
  <c r="P213" i="1"/>
  <c r="O405" i="1"/>
  <c r="P404" i="1"/>
  <c r="P550" i="1"/>
  <c r="O563" i="1"/>
  <c r="L70" i="1"/>
  <c r="J167" i="1"/>
  <c r="L146" i="1"/>
  <c r="L97" i="1"/>
  <c r="L101" i="1"/>
  <c r="L120" i="1"/>
  <c r="L124" i="1"/>
  <c r="L159" i="1"/>
  <c r="L148" i="1"/>
  <c r="L152" i="1"/>
  <c r="L156" i="1"/>
  <c r="CC213" i="1"/>
  <c r="L213" i="1"/>
  <c r="L214" i="1" s="1"/>
  <c r="J214" i="1"/>
  <c r="CC280" i="1"/>
  <c r="L280" i="1"/>
  <c r="L166" i="1"/>
  <c r="J289" i="1"/>
  <c r="L268" i="1"/>
  <c r="L286" i="1"/>
  <c r="L341" i="1"/>
  <c r="L356" i="1"/>
  <c r="L360" i="1"/>
  <c r="L449" i="1"/>
  <c r="L450" i="1" s="1"/>
  <c r="J450" i="1"/>
  <c r="L432" i="1"/>
  <c r="L433" i="1" s="1"/>
  <c r="J433" i="1"/>
  <c r="L464" i="1"/>
  <c r="CC464" i="1"/>
  <c r="L504" i="1"/>
  <c r="CC504" i="1"/>
  <c r="J563" i="1"/>
  <c r="L550" i="1"/>
  <c r="L667" i="1"/>
  <c r="L687" i="1"/>
  <c r="BW77" i="1"/>
  <c r="N62" i="9" s="1"/>
  <c r="BX59" i="1"/>
  <c r="AZ59" i="1"/>
  <c r="AA77" i="1"/>
  <c r="F62" i="9" s="1"/>
  <c r="AB59" i="1"/>
  <c r="L33" i="1"/>
  <c r="CC33" i="1"/>
  <c r="BF94" i="1"/>
  <c r="BE102" i="1"/>
  <c r="K63" i="9" s="1"/>
  <c r="BE131" i="1"/>
  <c r="K64" i="9" s="1"/>
  <c r="BF117" i="1"/>
  <c r="BE214" i="1"/>
  <c r="BF213" i="1"/>
  <c r="L23" i="1"/>
  <c r="L19" i="1"/>
  <c r="L15" i="1"/>
  <c r="BW102" i="1"/>
  <c r="N63" i="9" s="1"/>
  <c r="BX94" i="1"/>
  <c r="BW131" i="1"/>
  <c r="N64" i="9" s="1"/>
  <c r="BX117" i="1"/>
  <c r="BW214" i="1"/>
  <c r="BX213" i="1"/>
  <c r="BW450" i="1"/>
  <c r="BX449" i="1"/>
  <c r="BW433" i="1"/>
  <c r="BX432" i="1"/>
  <c r="BX595" i="1"/>
  <c r="BW602" i="1"/>
  <c r="AY289" i="1"/>
  <c r="AZ268" i="1"/>
  <c r="AY201" i="1"/>
  <c r="AZ190" i="1"/>
  <c r="AY309" i="1"/>
  <c r="AZ308" i="1"/>
  <c r="BB308" i="1" s="1"/>
  <c r="BB309" i="1" s="1"/>
  <c r="AZ404" i="1"/>
  <c r="AY405" i="1"/>
  <c r="AA167" i="1"/>
  <c r="AB146" i="1"/>
  <c r="AA289" i="1"/>
  <c r="AB268" i="1"/>
  <c r="AA214" i="1"/>
  <c r="AB213" i="1"/>
  <c r="AA450" i="1"/>
  <c r="AB449" i="1"/>
  <c r="AA433" i="1"/>
  <c r="AB432" i="1"/>
  <c r="AB595" i="1"/>
  <c r="AA602" i="1"/>
  <c r="BR146" i="1"/>
  <c r="BR415" i="1"/>
  <c r="BR534" i="1"/>
  <c r="V146" i="1"/>
  <c r="V190" i="1"/>
  <c r="U563" i="1"/>
  <c r="V550" i="1"/>
  <c r="AG35" i="1"/>
  <c r="G61" i="9" s="1"/>
  <c r="AV13" i="1"/>
  <c r="AS26" i="3"/>
  <c r="AT26" i="3" s="1"/>
  <c r="AV26" i="3" s="1"/>
  <c r="AS28" i="3"/>
  <c r="AT28" i="3" s="1"/>
  <c r="AV28" i="3" s="1"/>
  <c r="AS27" i="3"/>
  <c r="AT27" i="3" s="1"/>
  <c r="AV27" i="3" s="1"/>
  <c r="AS25" i="3"/>
  <c r="AT25" i="3" s="1"/>
  <c r="AV25" i="3" s="1"/>
  <c r="AS19" i="3"/>
  <c r="AT19" i="3" s="1"/>
  <c r="AV19" i="3" s="1"/>
  <c r="AS20" i="3"/>
  <c r="AT20" i="3" s="1"/>
  <c r="AV20" i="3" s="1"/>
  <c r="J27" i="3"/>
  <c r="J29" i="3"/>
  <c r="J28" i="3"/>
  <c r="J26" i="3"/>
  <c r="J23" i="3"/>
  <c r="J25" i="3"/>
  <c r="J22" i="3"/>
  <c r="J21" i="3"/>
  <c r="J20" i="3"/>
  <c r="AG26" i="3"/>
  <c r="AH26" i="3" s="1"/>
  <c r="AJ26" i="3" s="1"/>
  <c r="AG28" i="3"/>
  <c r="AH28" i="3" s="1"/>
  <c r="AJ28" i="3" s="1"/>
  <c r="AG27" i="3"/>
  <c r="AH27" i="3" s="1"/>
  <c r="AJ27" i="3" s="1"/>
  <c r="AG25" i="3"/>
  <c r="AH25" i="3" s="1"/>
  <c r="AJ25" i="3" s="1"/>
  <c r="AG23" i="3"/>
  <c r="AH23" i="3" s="1"/>
  <c r="AJ23" i="3" s="1"/>
  <c r="AG19" i="3"/>
  <c r="AH19" i="3" s="1"/>
  <c r="AJ19" i="3" s="1"/>
  <c r="AG20" i="3"/>
  <c r="AH20" i="3" s="1"/>
  <c r="AJ20" i="3" s="1"/>
  <c r="CE2" i="3"/>
  <c r="CF3" i="3" s="1"/>
  <c r="J13" i="3"/>
  <c r="J17" i="3"/>
  <c r="BQ24" i="3"/>
  <c r="BR24" i="3" s="1"/>
  <c r="BT24" i="3" s="1"/>
  <c r="O26" i="3"/>
  <c r="P26" i="3" s="1"/>
  <c r="R26" i="3" s="1"/>
  <c r="O28" i="3"/>
  <c r="P28" i="3" s="1"/>
  <c r="R28" i="3" s="1"/>
  <c r="O24" i="3"/>
  <c r="P24" i="3" s="1"/>
  <c r="R24" i="3" s="1"/>
  <c r="O25" i="3"/>
  <c r="P25" i="3" s="1"/>
  <c r="R25" i="3" s="1"/>
  <c r="O27" i="3"/>
  <c r="P27" i="3" s="1"/>
  <c r="R27" i="3" s="1"/>
  <c r="O19" i="3"/>
  <c r="P19" i="3" s="1"/>
  <c r="R19" i="3" s="1"/>
  <c r="O23" i="3"/>
  <c r="P23" i="3" s="1"/>
  <c r="R23" i="3" s="1"/>
  <c r="O20" i="3"/>
  <c r="P20" i="3" s="1"/>
  <c r="R20" i="3" s="1"/>
  <c r="AM26" i="3"/>
  <c r="AN26" i="3" s="1"/>
  <c r="AP26" i="3" s="1"/>
  <c r="AM28" i="3"/>
  <c r="AN28" i="3" s="1"/>
  <c r="AP28" i="3" s="1"/>
  <c r="AM25" i="3"/>
  <c r="AN25" i="3" s="1"/>
  <c r="AP25" i="3" s="1"/>
  <c r="AM24" i="3"/>
  <c r="AN24" i="3" s="1"/>
  <c r="AP24" i="3" s="1"/>
  <c r="AM27" i="3"/>
  <c r="AN27" i="3" s="1"/>
  <c r="AP27" i="3" s="1"/>
  <c r="AM19" i="3"/>
  <c r="AN19" i="3" s="1"/>
  <c r="AP19" i="3" s="1"/>
  <c r="AM23" i="3"/>
  <c r="AN23" i="3" s="1"/>
  <c r="AP23" i="3" s="1"/>
  <c r="AM20" i="3"/>
  <c r="AN20" i="3" s="1"/>
  <c r="AP20" i="3" s="1"/>
  <c r="BK26" i="3"/>
  <c r="BL26" i="3" s="1"/>
  <c r="BN26" i="3" s="1"/>
  <c r="BK28" i="3"/>
  <c r="BL28" i="3" s="1"/>
  <c r="BN28" i="3" s="1"/>
  <c r="BK25" i="3"/>
  <c r="BL25" i="3" s="1"/>
  <c r="BN25" i="3" s="1"/>
  <c r="BK24" i="3"/>
  <c r="BL24" i="3" s="1"/>
  <c r="BN24" i="3" s="1"/>
  <c r="BK27" i="3"/>
  <c r="BL27" i="3" s="1"/>
  <c r="BN27" i="3" s="1"/>
  <c r="BK19" i="3"/>
  <c r="BL19" i="3" s="1"/>
  <c r="BN19" i="3" s="1"/>
  <c r="BK23" i="3"/>
  <c r="BL23" i="3" s="1"/>
  <c r="BN23" i="3" s="1"/>
  <c r="BK20" i="3"/>
  <c r="BL20" i="3" s="1"/>
  <c r="BN20" i="3" s="1"/>
  <c r="K2" i="3"/>
  <c r="AI2" i="3"/>
  <c r="AJ3" i="3" s="1"/>
  <c r="BG2" i="3"/>
  <c r="BH3" i="3" s="1"/>
  <c r="CG35" i="3"/>
  <c r="CG730" i="3" s="1"/>
  <c r="O15" i="3"/>
  <c r="P15" i="3" s="1"/>
  <c r="R15" i="3" s="1"/>
  <c r="U15" i="3"/>
  <c r="V15" i="3" s="1"/>
  <c r="X15" i="3" s="1"/>
  <c r="AA15" i="3"/>
  <c r="AB15" i="3" s="1"/>
  <c r="AD15" i="3" s="1"/>
  <c r="AG15" i="3"/>
  <c r="AH15" i="3" s="1"/>
  <c r="AJ15" i="3" s="1"/>
  <c r="AM15" i="3"/>
  <c r="AN15" i="3" s="1"/>
  <c r="AP15" i="3" s="1"/>
  <c r="AS15" i="3"/>
  <c r="AT15" i="3" s="1"/>
  <c r="AV15" i="3" s="1"/>
  <c r="AY15" i="3"/>
  <c r="AZ15" i="3" s="1"/>
  <c r="BB15" i="3" s="1"/>
  <c r="BE15" i="3"/>
  <c r="BF15" i="3" s="1"/>
  <c r="BH15" i="3" s="1"/>
  <c r="BK15" i="3"/>
  <c r="BL15" i="3" s="1"/>
  <c r="BN15" i="3" s="1"/>
  <c r="BQ15" i="3"/>
  <c r="BR15" i="3" s="1"/>
  <c r="BT15" i="3" s="1"/>
  <c r="BW15" i="3"/>
  <c r="BX15" i="3" s="1"/>
  <c r="BZ15" i="3" s="1"/>
  <c r="J16" i="3"/>
  <c r="J19" i="3"/>
  <c r="J24" i="3"/>
  <c r="BE24" i="3"/>
  <c r="BF24" i="3" s="1"/>
  <c r="BH24" i="3" s="1"/>
  <c r="AS14" i="3"/>
  <c r="AT14" i="3" s="1"/>
  <c r="AV14" i="3" s="1"/>
  <c r="BE14" i="3"/>
  <c r="BF14" i="3" s="1"/>
  <c r="BH14" i="3" s="1"/>
  <c r="J15" i="3"/>
  <c r="U18" i="3"/>
  <c r="V18" i="3" s="1"/>
  <c r="X18" i="3" s="1"/>
  <c r="BE18" i="3"/>
  <c r="BF18" i="3" s="1"/>
  <c r="BH18" i="3" s="1"/>
  <c r="AS24" i="3"/>
  <c r="AT24" i="3" s="1"/>
  <c r="AV24" i="3" s="1"/>
  <c r="BQ26" i="3"/>
  <c r="BR26" i="3" s="1"/>
  <c r="BT26" i="3" s="1"/>
  <c r="BQ28" i="3"/>
  <c r="BR28" i="3" s="1"/>
  <c r="BT28" i="3" s="1"/>
  <c r="BQ27" i="3"/>
  <c r="BR27" i="3" s="1"/>
  <c r="BT27" i="3" s="1"/>
  <c r="BQ25" i="3"/>
  <c r="BR25" i="3" s="1"/>
  <c r="BT25" i="3" s="1"/>
  <c r="BQ19" i="3"/>
  <c r="BR19" i="3" s="1"/>
  <c r="BT19" i="3" s="1"/>
  <c r="BQ20" i="3"/>
  <c r="BR20" i="3" s="1"/>
  <c r="BT20" i="3" s="1"/>
  <c r="U14" i="3"/>
  <c r="V14" i="3" s="1"/>
  <c r="X14" i="3" s="1"/>
  <c r="AG14" i="3"/>
  <c r="AH14" i="3" s="1"/>
  <c r="AJ14" i="3" s="1"/>
  <c r="AG18" i="3"/>
  <c r="AH18" i="3" s="1"/>
  <c r="AJ18" i="3" s="1"/>
  <c r="AS18" i="3"/>
  <c r="AT18" i="3" s="1"/>
  <c r="AV18" i="3" s="1"/>
  <c r="BQ18" i="3"/>
  <c r="BR18" i="3" s="1"/>
  <c r="BT18" i="3" s="1"/>
  <c r="AA26" i="3"/>
  <c r="AB26" i="3" s="1"/>
  <c r="AD26" i="3" s="1"/>
  <c r="AA28" i="3"/>
  <c r="AB28" i="3" s="1"/>
  <c r="AD28" i="3" s="1"/>
  <c r="AA24" i="3"/>
  <c r="AB24" i="3" s="1"/>
  <c r="AD24" i="3" s="1"/>
  <c r="AA25" i="3"/>
  <c r="AB25" i="3" s="1"/>
  <c r="AD25" i="3" s="1"/>
  <c r="AA27" i="3"/>
  <c r="AB27" i="3" s="1"/>
  <c r="AD27" i="3" s="1"/>
  <c r="AA19" i="3"/>
  <c r="AB19" i="3" s="1"/>
  <c r="AD19" i="3" s="1"/>
  <c r="AA20" i="3"/>
  <c r="AB20" i="3" s="1"/>
  <c r="AD20" i="3" s="1"/>
  <c r="AY26" i="3"/>
  <c r="AZ26" i="3" s="1"/>
  <c r="BB26" i="3" s="1"/>
  <c r="AY28" i="3"/>
  <c r="AZ28" i="3" s="1"/>
  <c r="BB28" i="3" s="1"/>
  <c r="AY24" i="3"/>
  <c r="AZ24" i="3" s="1"/>
  <c r="BB24" i="3" s="1"/>
  <c r="AY25" i="3"/>
  <c r="AZ25" i="3" s="1"/>
  <c r="BB25" i="3" s="1"/>
  <c r="AY27" i="3"/>
  <c r="AZ27" i="3" s="1"/>
  <c r="BB27" i="3" s="1"/>
  <c r="AY19" i="3"/>
  <c r="AZ19" i="3" s="1"/>
  <c r="BB19" i="3" s="1"/>
  <c r="AY20" i="3"/>
  <c r="AZ20" i="3" s="1"/>
  <c r="BB20" i="3" s="1"/>
  <c r="BW26" i="3"/>
  <c r="BX26" i="3" s="1"/>
  <c r="BZ26" i="3" s="1"/>
  <c r="BW28" i="3"/>
  <c r="BX28" i="3" s="1"/>
  <c r="BZ28" i="3" s="1"/>
  <c r="BW24" i="3"/>
  <c r="BX24" i="3" s="1"/>
  <c r="BZ24" i="3" s="1"/>
  <c r="BW25" i="3"/>
  <c r="BX25" i="3" s="1"/>
  <c r="BZ25" i="3" s="1"/>
  <c r="BW27" i="3"/>
  <c r="BX27" i="3" s="1"/>
  <c r="BZ27" i="3" s="1"/>
  <c r="BW19" i="3"/>
  <c r="BX19" i="3" s="1"/>
  <c r="BZ19" i="3" s="1"/>
  <c r="BW20" i="3"/>
  <c r="BX20" i="3" s="1"/>
  <c r="BZ20" i="3" s="1"/>
  <c r="W2" i="3"/>
  <c r="AU2" i="3"/>
  <c r="AV3" i="3" s="1"/>
  <c r="BS2" i="3"/>
  <c r="BT3" i="3" s="1"/>
  <c r="O13" i="3"/>
  <c r="U13" i="3"/>
  <c r="AA13" i="3"/>
  <c r="AG13" i="3"/>
  <c r="AM13" i="3"/>
  <c r="AS13" i="3"/>
  <c r="AY13" i="3"/>
  <c r="BE13" i="3"/>
  <c r="BK13" i="3"/>
  <c r="BQ13" i="3"/>
  <c r="BW13" i="3"/>
  <c r="J14" i="3"/>
  <c r="O17" i="3"/>
  <c r="P17" i="3" s="1"/>
  <c r="R17" i="3" s="1"/>
  <c r="U17" i="3"/>
  <c r="V17" i="3" s="1"/>
  <c r="X17" i="3" s="1"/>
  <c r="AA17" i="3"/>
  <c r="AB17" i="3" s="1"/>
  <c r="AD17" i="3" s="1"/>
  <c r="AG17" i="3"/>
  <c r="AH17" i="3" s="1"/>
  <c r="AJ17" i="3" s="1"/>
  <c r="AM17" i="3"/>
  <c r="AN17" i="3" s="1"/>
  <c r="AP17" i="3" s="1"/>
  <c r="AS17" i="3"/>
  <c r="AT17" i="3" s="1"/>
  <c r="AV17" i="3" s="1"/>
  <c r="AY17" i="3"/>
  <c r="AZ17" i="3" s="1"/>
  <c r="BB17" i="3" s="1"/>
  <c r="BK17" i="3"/>
  <c r="BL17" i="3" s="1"/>
  <c r="BN17" i="3" s="1"/>
  <c r="BQ17" i="3"/>
  <c r="BR17" i="3" s="1"/>
  <c r="BT17" i="3" s="1"/>
  <c r="BW17" i="3"/>
  <c r="BX17" i="3" s="1"/>
  <c r="BZ17" i="3" s="1"/>
  <c r="J18" i="3"/>
  <c r="AS23" i="3"/>
  <c r="AT23" i="3" s="1"/>
  <c r="AV23" i="3" s="1"/>
  <c r="BQ23" i="3"/>
  <c r="BR23" i="3" s="1"/>
  <c r="BT23" i="3" s="1"/>
  <c r="AG24" i="3"/>
  <c r="AH24" i="3" s="1"/>
  <c r="AJ24" i="3" s="1"/>
  <c r="U26" i="3"/>
  <c r="V26" i="3" s="1"/>
  <c r="X26" i="3" s="1"/>
  <c r="U28" i="3"/>
  <c r="V28" i="3" s="1"/>
  <c r="X28" i="3" s="1"/>
  <c r="U27" i="3"/>
  <c r="V27" i="3" s="1"/>
  <c r="X27" i="3" s="1"/>
  <c r="U24" i="3"/>
  <c r="V24" i="3" s="1"/>
  <c r="X24" i="3" s="1"/>
  <c r="U25" i="3"/>
  <c r="V25" i="3" s="1"/>
  <c r="X25" i="3" s="1"/>
  <c r="U19" i="3"/>
  <c r="V19" i="3" s="1"/>
  <c r="X19" i="3" s="1"/>
  <c r="U20" i="3"/>
  <c r="V20" i="3" s="1"/>
  <c r="X20" i="3" s="1"/>
  <c r="BE26" i="3"/>
  <c r="BF26" i="3" s="1"/>
  <c r="BH26" i="3" s="1"/>
  <c r="BE28" i="3"/>
  <c r="BF28" i="3" s="1"/>
  <c r="BH28" i="3" s="1"/>
  <c r="BE27" i="3"/>
  <c r="BF27" i="3" s="1"/>
  <c r="BH27" i="3" s="1"/>
  <c r="BE25" i="3"/>
  <c r="BF25" i="3" s="1"/>
  <c r="BH25" i="3" s="1"/>
  <c r="BE23" i="3"/>
  <c r="BF23" i="3" s="1"/>
  <c r="BH23" i="3" s="1"/>
  <c r="BE19" i="3"/>
  <c r="BF19" i="3" s="1"/>
  <c r="BH19" i="3" s="1"/>
  <c r="BE20" i="3"/>
  <c r="BF20" i="3" s="1"/>
  <c r="BH20" i="3" s="1"/>
  <c r="U16" i="3"/>
  <c r="V16" i="3" s="1"/>
  <c r="X16" i="3" s="1"/>
  <c r="AG16" i="3"/>
  <c r="AH16" i="3" s="1"/>
  <c r="AJ16" i="3" s="1"/>
  <c r="AS16" i="3"/>
  <c r="AT16" i="3" s="1"/>
  <c r="AV16" i="3" s="1"/>
  <c r="BE16" i="3"/>
  <c r="BF16" i="3" s="1"/>
  <c r="BH16" i="3" s="1"/>
  <c r="BQ16" i="3"/>
  <c r="BR16" i="3" s="1"/>
  <c r="BT16" i="3" s="1"/>
  <c r="O21" i="3"/>
  <c r="P21" i="3" s="1"/>
  <c r="R21" i="3" s="1"/>
  <c r="U21" i="3"/>
  <c r="V21" i="3" s="1"/>
  <c r="X21" i="3" s="1"/>
  <c r="AA21" i="3"/>
  <c r="AB21" i="3" s="1"/>
  <c r="AD21" i="3" s="1"/>
  <c r="AG21" i="3"/>
  <c r="AH21" i="3" s="1"/>
  <c r="AJ21" i="3" s="1"/>
  <c r="AM21" i="3"/>
  <c r="AN21" i="3" s="1"/>
  <c r="AP21" i="3" s="1"/>
  <c r="AS21" i="3"/>
  <c r="AT21" i="3" s="1"/>
  <c r="AV21" i="3" s="1"/>
  <c r="AY21" i="3"/>
  <c r="AZ21" i="3" s="1"/>
  <c r="BB21" i="3" s="1"/>
  <c r="BE21" i="3"/>
  <c r="BF21" i="3" s="1"/>
  <c r="BH21" i="3" s="1"/>
  <c r="BK21" i="3"/>
  <c r="BL21" i="3" s="1"/>
  <c r="BN21" i="3" s="1"/>
  <c r="BQ21" i="3"/>
  <c r="BR21" i="3" s="1"/>
  <c r="BT21" i="3" s="1"/>
  <c r="BW21" i="3"/>
  <c r="BX21" i="3" s="1"/>
  <c r="BZ21" i="3" s="1"/>
  <c r="BW22" i="3"/>
  <c r="BX22" i="3" s="1"/>
  <c r="BZ22" i="3" s="1"/>
  <c r="BQ22" i="3"/>
  <c r="BR22" i="3" s="1"/>
  <c r="BT22" i="3" s="1"/>
  <c r="BK22" i="3"/>
  <c r="BL22" i="3" s="1"/>
  <c r="BN22" i="3" s="1"/>
  <c r="BE22" i="3"/>
  <c r="BF22" i="3" s="1"/>
  <c r="BH22" i="3" s="1"/>
  <c r="AY22" i="3"/>
  <c r="AZ22" i="3" s="1"/>
  <c r="BB22" i="3" s="1"/>
  <c r="O22" i="3"/>
  <c r="P22" i="3" s="1"/>
  <c r="R22" i="3" s="1"/>
  <c r="U22" i="3"/>
  <c r="V22" i="3" s="1"/>
  <c r="X22" i="3" s="1"/>
  <c r="AA22" i="3"/>
  <c r="AB22" i="3" s="1"/>
  <c r="AD22" i="3" s="1"/>
  <c r="AG22" i="3"/>
  <c r="AH22" i="3" s="1"/>
  <c r="AJ22" i="3" s="1"/>
  <c r="AM22" i="3"/>
  <c r="AN22" i="3" s="1"/>
  <c r="AP22" i="3" s="1"/>
  <c r="AS22" i="3"/>
  <c r="AT22" i="3" s="1"/>
  <c r="AV22" i="3" s="1"/>
  <c r="BW29" i="3"/>
  <c r="BX29" i="3" s="1"/>
  <c r="BZ29" i="3" s="1"/>
  <c r="O29" i="3"/>
  <c r="P29" i="3" s="1"/>
  <c r="R29" i="3" s="1"/>
  <c r="U29" i="3"/>
  <c r="V29" i="3" s="1"/>
  <c r="X29" i="3" s="1"/>
  <c r="AA29" i="3"/>
  <c r="AB29" i="3" s="1"/>
  <c r="AD29" i="3" s="1"/>
  <c r="AG29" i="3"/>
  <c r="AH29" i="3" s="1"/>
  <c r="AJ29" i="3" s="1"/>
  <c r="AM29" i="3"/>
  <c r="AN29" i="3" s="1"/>
  <c r="AP29" i="3" s="1"/>
  <c r="AS29" i="3"/>
  <c r="AT29" i="3" s="1"/>
  <c r="AV29" i="3" s="1"/>
  <c r="AY29" i="3"/>
  <c r="AZ29" i="3" s="1"/>
  <c r="BB29" i="3" s="1"/>
  <c r="BE29" i="3"/>
  <c r="BF29" i="3" s="1"/>
  <c r="BH29" i="3" s="1"/>
  <c r="BK29" i="3"/>
  <c r="BL29" i="3" s="1"/>
  <c r="BN29" i="3" s="1"/>
  <c r="BQ29" i="3"/>
  <c r="BR29" i="3" s="1"/>
  <c r="BT29" i="3" s="1"/>
  <c r="AD3" i="3" l="1"/>
  <c r="D9" i="9"/>
  <c r="K3" i="3"/>
  <c r="L3" i="3"/>
  <c r="U201" i="1"/>
  <c r="AY77" i="1"/>
  <c r="J62" i="9" s="1"/>
  <c r="CC687" i="1"/>
  <c r="BQ362" i="1"/>
  <c r="BQ343" i="1"/>
  <c r="V35" i="1"/>
  <c r="O4" i="9" s="1"/>
  <c r="AY167" i="1"/>
  <c r="CC128" i="1"/>
  <c r="CD128" i="1" s="1"/>
  <c r="CC25" i="1"/>
  <c r="U35" i="1"/>
  <c r="CC692" i="1"/>
  <c r="CC287" i="1"/>
  <c r="CH287" i="1" s="1"/>
  <c r="AY328" i="1"/>
  <c r="W2" i="1"/>
  <c r="X3" i="1" s="1"/>
  <c r="BA2" i="1"/>
  <c r="BB3" i="1" s="1"/>
  <c r="AC2" i="1"/>
  <c r="AD3" i="1" s="1"/>
  <c r="V9" i="9"/>
  <c r="AC3" i="3"/>
  <c r="BR432" i="1"/>
  <c r="CC629" i="1"/>
  <c r="CC630" i="1" s="1"/>
  <c r="CH630" i="1" s="1"/>
  <c r="AN227" i="1"/>
  <c r="K2" i="1"/>
  <c r="L3" i="1" s="1"/>
  <c r="CC519" i="1"/>
  <c r="O66" i="9"/>
  <c r="P9" i="9"/>
  <c r="W3" i="3"/>
  <c r="X3" i="3" s="1"/>
  <c r="BA2" i="3"/>
  <c r="BB3" i="3" s="1"/>
  <c r="AO2" i="3"/>
  <c r="AP3" i="3" s="1"/>
  <c r="Q2" i="3"/>
  <c r="CC419" i="1"/>
  <c r="AZ340" i="1"/>
  <c r="U362" i="1"/>
  <c r="AY131" i="1"/>
  <c r="J64" i="9" s="1"/>
  <c r="AU2" i="1"/>
  <c r="AV3" i="1" s="1"/>
  <c r="Q2" i="1"/>
  <c r="R3" i="1" s="1"/>
  <c r="U167" i="1"/>
  <c r="CC166" i="1"/>
  <c r="CC120" i="1"/>
  <c r="CC163" i="1"/>
  <c r="U131" i="1"/>
  <c r="E64" i="9" s="1"/>
  <c r="BR227" i="1"/>
  <c r="CC28" i="1"/>
  <c r="BQ630" i="1"/>
  <c r="AY420" i="1"/>
  <c r="CC418" i="1"/>
  <c r="U328" i="1"/>
  <c r="U77" i="1"/>
  <c r="CC73" i="1"/>
  <c r="CH73" i="1" s="1"/>
  <c r="BQ583" i="1"/>
  <c r="BS2" i="1"/>
  <c r="BT3" i="1" s="1"/>
  <c r="AI2" i="1"/>
  <c r="AJ3" i="1" s="1"/>
  <c r="BY2" i="3"/>
  <c r="BZ3" i="3" s="1"/>
  <c r="J9" i="9"/>
  <c r="Q3" i="3"/>
  <c r="AM538" i="1"/>
  <c r="CC355" i="1"/>
  <c r="CH355" i="1" s="1"/>
  <c r="CC126" i="1"/>
  <c r="BQ602" i="1"/>
  <c r="BQ563" i="1"/>
  <c r="CC667" i="1"/>
  <c r="CH667" i="1" s="1"/>
  <c r="CC432" i="1"/>
  <c r="CC341" i="1"/>
  <c r="CD341" i="1" s="1"/>
  <c r="AM131" i="1"/>
  <c r="H64" i="9" s="1"/>
  <c r="AN629" i="1"/>
  <c r="AN630" i="1" s="1"/>
  <c r="CC359" i="1"/>
  <c r="CC358" i="1"/>
  <c r="CH358" i="1" s="1"/>
  <c r="AM602" i="1"/>
  <c r="CC68" i="1"/>
  <c r="CD68" i="1" s="1"/>
  <c r="AN355" i="1"/>
  <c r="CC27" i="1"/>
  <c r="CD27" i="1" s="1"/>
  <c r="CC340" i="1"/>
  <c r="CC148" i="1"/>
  <c r="CH148" i="1" s="1"/>
  <c r="CC15" i="1"/>
  <c r="CC156" i="1"/>
  <c r="CD156" i="1" s="1"/>
  <c r="CC165" i="1"/>
  <c r="BQ479" i="1"/>
  <c r="L201" i="1"/>
  <c r="CC129" i="1"/>
  <c r="CH129" i="1" s="1"/>
  <c r="CC31" i="1"/>
  <c r="CC285" i="1"/>
  <c r="CH285" i="1" s="1"/>
  <c r="CC534" i="1"/>
  <c r="CC72" i="1"/>
  <c r="CH72" i="1" s="1"/>
  <c r="CC24" i="1"/>
  <c r="CC595" i="1"/>
  <c r="CD595" i="1" s="1"/>
  <c r="BQ253" i="1"/>
  <c r="CC124" i="1"/>
  <c r="CH124" i="1" s="1"/>
  <c r="BQ392" i="1"/>
  <c r="CC360" i="1"/>
  <c r="CD360" i="1" s="1"/>
  <c r="CC96" i="1"/>
  <c r="CC61" i="1"/>
  <c r="CD61" i="1" s="1"/>
  <c r="BQ328" i="1"/>
  <c r="CC153" i="1"/>
  <c r="CD153" i="1" s="1"/>
  <c r="CE2" i="1"/>
  <c r="CF3" i="1" s="1"/>
  <c r="CC268" i="1"/>
  <c r="CD268" i="1" s="1"/>
  <c r="CC152" i="1"/>
  <c r="CC97" i="1"/>
  <c r="CD97" i="1" s="1"/>
  <c r="CC70" i="1"/>
  <c r="CD70" i="1" s="1"/>
  <c r="AY35" i="1"/>
  <c r="J61" i="9" s="1"/>
  <c r="CC463" i="1"/>
  <c r="CC462" i="1"/>
  <c r="CC465" i="1" s="1"/>
  <c r="CH465" i="1" s="1"/>
  <c r="CC361" i="1"/>
  <c r="CD361" i="1" s="1"/>
  <c r="CC119" i="1"/>
  <c r="CD119" i="1" s="1"/>
  <c r="AM201" i="1"/>
  <c r="CC17" i="1"/>
  <c r="CD17" i="1" s="1"/>
  <c r="CC577" i="1"/>
  <c r="CD577" i="1" s="1"/>
  <c r="CC74" i="1"/>
  <c r="CH74" i="1" s="1"/>
  <c r="BR308" i="1"/>
  <c r="BT308" i="1" s="1"/>
  <c r="BT309" i="1" s="1"/>
  <c r="CC417" i="1"/>
  <c r="CD417" i="1" s="1"/>
  <c r="CC193" i="1"/>
  <c r="CC227" i="1"/>
  <c r="CD227" i="1" s="1"/>
  <c r="CC121" i="1"/>
  <c r="CC98" i="1"/>
  <c r="CD98" i="1" s="1"/>
  <c r="CC71" i="1"/>
  <c r="CH71" i="1" s="1"/>
  <c r="AN432" i="1"/>
  <c r="AN433" i="1" s="1"/>
  <c r="AN519" i="1"/>
  <c r="BR595" i="1"/>
  <c r="BT595" i="1" s="1"/>
  <c r="BT602" i="1" s="1"/>
  <c r="CC150" i="1"/>
  <c r="CD150" i="1" s="1"/>
  <c r="AM392" i="1"/>
  <c r="CC69" i="1"/>
  <c r="CC63" i="1"/>
  <c r="CD63" i="1" s="1"/>
  <c r="CC672" i="1"/>
  <c r="CH672" i="1" s="1"/>
  <c r="AM253" i="1"/>
  <c r="CC244" i="1"/>
  <c r="AM520" i="1"/>
  <c r="CC20" i="1"/>
  <c r="CH20" i="1" s="1"/>
  <c r="CC661" i="1"/>
  <c r="CD661" i="1" s="1"/>
  <c r="AM647" i="1"/>
  <c r="CC247" i="1"/>
  <c r="CD247" i="1" s="1"/>
  <c r="BQ405" i="1"/>
  <c r="AM77" i="1"/>
  <c r="H62" i="9" s="1"/>
  <c r="CC200" i="1"/>
  <c r="BQ420" i="1"/>
  <c r="CC23" i="1"/>
  <c r="CH23" i="1" s="1"/>
  <c r="CC356" i="1"/>
  <c r="CH356" i="1" s="1"/>
  <c r="AM563" i="1"/>
  <c r="CC64" i="1"/>
  <c r="CH64" i="1" s="1"/>
  <c r="CC582" i="1"/>
  <c r="CD582" i="1" s="1"/>
  <c r="CC646" i="1"/>
  <c r="CH646" i="1" s="1"/>
  <c r="CC327" i="1"/>
  <c r="CC279" i="1"/>
  <c r="CD279" i="1" s="1"/>
  <c r="CC155" i="1"/>
  <c r="CD155" i="1" s="1"/>
  <c r="CC127" i="1"/>
  <c r="CH127" i="1" s="1"/>
  <c r="CC100" i="1"/>
  <c r="BR404" i="1"/>
  <c r="BR405" i="1" s="1"/>
  <c r="BQ131" i="1"/>
  <c r="M64" i="9" s="1"/>
  <c r="O35" i="1"/>
  <c r="H4" i="9" s="1"/>
  <c r="CC21" i="1"/>
  <c r="CC601" i="1"/>
  <c r="CC602" i="1" s="1"/>
  <c r="CH602" i="1" s="1"/>
  <c r="CC416" i="1"/>
  <c r="CC390" i="1"/>
  <c r="CH390" i="1" s="1"/>
  <c r="CC158" i="1"/>
  <c r="CC562" i="1"/>
  <c r="CD562" i="1" s="1"/>
  <c r="BQ201" i="1"/>
  <c r="CC415" i="1"/>
  <c r="CD415" i="1" s="1"/>
  <c r="AT35" i="1"/>
  <c r="BQ647" i="1"/>
  <c r="CC449" i="1"/>
  <c r="CC450" i="1" s="1"/>
  <c r="CH450" i="1" s="1"/>
  <c r="CC101" i="1"/>
  <c r="AM343" i="1"/>
  <c r="AM465" i="1"/>
  <c r="AM693" i="1"/>
  <c r="BQ450" i="1"/>
  <c r="CC26" i="1"/>
  <c r="CH26" i="1" s="1"/>
  <c r="CC65" i="1"/>
  <c r="CD65" i="1" s="1"/>
  <c r="CC556" i="1"/>
  <c r="CH556" i="1" s="1"/>
  <c r="CC308" i="1"/>
  <c r="CC190" i="1"/>
  <c r="CD190" i="1" s="1"/>
  <c r="CC66" i="1"/>
  <c r="CH66" i="1" s="1"/>
  <c r="BQ102" i="1"/>
  <c r="M63" i="9" s="1"/>
  <c r="CC677" i="1"/>
  <c r="CC270" i="1"/>
  <c r="CD270" i="1" s="1"/>
  <c r="CC99" i="1"/>
  <c r="CD99" i="1" s="1"/>
  <c r="AM420" i="1"/>
  <c r="AM167" i="1"/>
  <c r="BK35" i="1"/>
  <c r="L61" i="9" s="1"/>
  <c r="AM362" i="1"/>
  <c r="BQ289" i="1"/>
  <c r="CC22" i="1"/>
  <c r="CC492" i="1"/>
  <c r="CD492" i="1" s="1"/>
  <c r="CC389" i="1"/>
  <c r="CH389" i="1" s="1"/>
  <c r="CC281" i="1"/>
  <c r="CD281" i="1" s="1"/>
  <c r="AM35" i="1"/>
  <c r="H61" i="9" s="1"/>
  <c r="CC478" i="1"/>
  <c r="CD478" i="1" s="1"/>
  <c r="CD479" i="1" s="1"/>
  <c r="AM102" i="1"/>
  <c r="H63" i="9" s="1"/>
  <c r="BW35" i="1"/>
  <c r="N61" i="9" s="1"/>
  <c r="CC151" i="1"/>
  <c r="CC161" i="1"/>
  <c r="CD161" i="1" s="1"/>
  <c r="CC122" i="1"/>
  <c r="AA35" i="1"/>
  <c r="F61" i="9" s="1"/>
  <c r="BR550" i="1"/>
  <c r="BR190" i="1"/>
  <c r="BR201" i="1" s="1"/>
  <c r="CC157" i="1"/>
  <c r="CC149" i="1"/>
  <c r="CD149" i="1" s="1"/>
  <c r="CC125" i="1"/>
  <c r="BQ167" i="1"/>
  <c r="CC19" i="1"/>
  <c r="CH19" i="1" s="1"/>
  <c r="CC286" i="1"/>
  <c r="CH286" i="1" s="1"/>
  <c r="CC16" i="1"/>
  <c r="CC550" i="1"/>
  <c r="CC159" i="1"/>
  <c r="CD159" i="1" s="1"/>
  <c r="CC34" i="1"/>
  <c r="CD34" i="1" s="1"/>
  <c r="CC252" i="1"/>
  <c r="CC162" i="1"/>
  <c r="CH162" i="1" s="1"/>
  <c r="CC123" i="1"/>
  <c r="CH123" i="1" s="1"/>
  <c r="AM289" i="1"/>
  <c r="BQ505" i="1"/>
  <c r="BQ693" i="1"/>
  <c r="CC67" i="1"/>
  <c r="CD67" i="1" s="1"/>
  <c r="CC278" i="1"/>
  <c r="CD278" i="1" s="1"/>
  <c r="CC154" i="1"/>
  <c r="CC130" i="1"/>
  <c r="CH130" i="1" s="1"/>
  <c r="CC18" i="1"/>
  <c r="CC29" i="1"/>
  <c r="CD29" i="1" s="1"/>
  <c r="BQ77" i="1"/>
  <c r="M62" i="9" s="1"/>
  <c r="CC357" i="1"/>
  <c r="BQ35" i="1"/>
  <c r="M61" i="9" s="1"/>
  <c r="CC62" i="1"/>
  <c r="CH62" i="1" s="1"/>
  <c r="CC274" i="1"/>
  <c r="E63" i="9"/>
  <c r="E61" i="9"/>
  <c r="E62" i="9"/>
  <c r="I63" i="9"/>
  <c r="AV35" i="1"/>
  <c r="L563" i="1"/>
  <c r="L602" i="1"/>
  <c r="L289" i="1"/>
  <c r="U729" i="1"/>
  <c r="CD23" i="1"/>
  <c r="CD687" i="1"/>
  <c r="CH687" i="1"/>
  <c r="CH464" i="1"/>
  <c r="CD464" i="1"/>
  <c r="V201" i="1"/>
  <c r="X190" i="1"/>
  <c r="X201" i="1" s="1"/>
  <c r="BR167" i="1"/>
  <c r="BT146" i="1"/>
  <c r="BT167" i="1" s="1"/>
  <c r="AB433" i="1"/>
  <c r="AD432" i="1"/>
  <c r="AD433" i="1" s="1"/>
  <c r="AB214" i="1"/>
  <c r="AD213" i="1"/>
  <c r="AD214" i="1" s="1"/>
  <c r="AB167" i="1"/>
  <c r="AD146" i="1"/>
  <c r="AD167" i="1" s="1"/>
  <c r="AZ289" i="1"/>
  <c r="BB268" i="1"/>
  <c r="BB289" i="1" s="1"/>
  <c r="BX433" i="1"/>
  <c r="BZ432" i="1"/>
  <c r="BZ433" i="1" s="1"/>
  <c r="BX214" i="1"/>
  <c r="BZ213" i="1"/>
  <c r="BZ214" i="1" s="1"/>
  <c r="BZ94" i="1"/>
  <c r="BZ102" i="1" s="1"/>
  <c r="BX102" i="1"/>
  <c r="BH213" i="1"/>
  <c r="BH214" i="1" s="1"/>
  <c r="BF214" i="1"/>
  <c r="AB77" i="1"/>
  <c r="U5" i="9" s="1"/>
  <c r="AD59" i="1"/>
  <c r="AD77" i="1" s="1"/>
  <c r="W5" i="9" s="1"/>
  <c r="BX77" i="1"/>
  <c r="BZ59" i="1"/>
  <c r="BZ77" i="1" s="1"/>
  <c r="CD667" i="1"/>
  <c r="CH449" i="1"/>
  <c r="CH360" i="1"/>
  <c r="CC214" i="1"/>
  <c r="CH214" i="1" s="1"/>
  <c r="CH213" i="1"/>
  <c r="CD213" i="1"/>
  <c r="CD214" i="1" s="1"/>
  <c r="CD152" i="1"/>
  <c r="CH152" i="1"/>
  <c r="CH70" i="1"/>
  <c r="P405" i="1"/>
  <c r="R404" i="1"/>
  <c r="R405" i="1" s="1"/>
  <c r="P289" i="1"/>
  <c r="R268" i="1"/>
  <c r="R289" i="1" s="1"/>
  <c r="AN405" i="1"/>
  <c r="AP404" i="1"/>
  <c r="AP405" i="1" s="1"/>
  <c r="AP117" i="1"/>
  <c r="AP131" i="1" s="1"/>
  <c r="AN131" i="1"/>
  <c r="BL433" i="1"/>
  <c r="BN432" i="1"/>
  <c r="BN433" i="1" s="1"/>
  <c r="AZ35" i="1"/>
  <c r="BB13" i="1"/>
  <c r="BB35" i="1" s="1"/>
  <c r="CH59" i="1"/>
  <c r="AH647" i="1"/>
  <c r="AJ646" i="1"/>
  <c r="AJ647" i="1" s="1"/>
  <c r="AH420" i="1"/>
  <c r="AJ415" i="1"/>
  <c r="AJ420" i="1" s="1"/>
  <c r="AV432" i="1"/>
  <c r="AV433" i="1" s="1"/>
  <c r="AT433" i="1"/>
  <c r="V253" i="1"/>
  <c r="X244" i="1"/>
  <c r="X253" i="1" s="1"/>
  <c r="BR253" i="1"/>
  <c r="BT244" i="1"/>
  <c r="BT253" i="1" s="1"/>
  <c r="BN340" i="1"/>
  <c r="BN343" i="1" s="1"/>
  <c r="BL343" i="1"/>
  <c r="CD376" i="1"/>
  <c r="CD377" i="1" s="1"/>
  <c r="CC377" i="1"/>
  <c r="CH377" i="1" s="1"/>
  <c r="CH376" i="1"/>
  <c r="P465" i="1"/>
  <c r="R462" i="1"/>
  <c r="R465" i="1" s="1"/>
  <c r="BL465" i="1"/>
  <c r="BN462" i="1"/>
  <c r="BN465" i="1" s="1"/>
  <c r="X519" i="1"/>
  <c r="V520" i="1"/>
  <c r="BT519" i="1"/>
  <c r="BR520" i="1"/>
  <c r="AB583" i="1"/>
  <c r="AD577" i="1"/>
  <c r="AD583" i="1" s="1"/>
  <c r="BX583" i="1"/>
  <c r="BZ577" i="1"/>
  <c r="BZ583" i="1" s="1"/>
  <c r="R629" i="1"/>
  <c r="R630" i="1" s="1"/>
  <c r="P630" i="1"/>
  <c r="BN629" i="1"/>
  <c r="BN630" i="1" s="1"/>
  <c r="BL630" i="1"/>
  <c r="AP616" i="1"/>
  <c r="AP617" i="1" s="1"/>
  <c r="AN617" i="1"/>
  <c r="P693" i="1"/>
  <c r="R661" i="1"/>
  <c r="R693" i="1" s="1"/>
  <c r="BL693" i="1"/>
  <c r="BN661" i="1"/>
  <c r="BN693" i="1" s="1"/>
  <c r="X94" i="1"/>
  <c r="X102" i="1" s="1"/>
  <c r="Q6" i="9" s="1"/>
  <c r="V102" i="1"/>
  <c r="O6" i="9" s="1"/>
  <c r="BT449" i="1"/>
  <c r="BT450" i="1" s="1"/>
  <c r="BR450" i="1"/>
  <c r="AZ647" i="1"/>
  <c r="BB646" i="1"/>
  <c r="BB647" i="1" s="1"/>
  <c r="BZ404" i="1"/>
  <c r="BZ405" i="1" s="1"/>
  <c r="BX405" i="1"/>
  <c r="CH16" i="1"/>
  <c r="CD16" i="1"/>
  <c r="BF405" i="1"/>
  <c r="BH404" i="1"/>
  <c r="BH405" i="1" s="1"/>
  <c r="L693" i="1"/>
  <c r="CD629" i="1"/>
  <c r="CD630" i="1" s="1"/>
  <c r="L465" i="1"/>
  <c r="CD359" i="1"/>
  <c r="CH359" i="1"/>
  <c r="CD151" i="1"/>
  <c r="CH151" i="1"/>
  <c r="CD147" i="1"/>
  <c r="CH147" i="1"/>
  <c r="BL563" i="1"/>
  <c r="BN550" i="1"/>
  <c r="BN563" i="1" s="1"/>
  <c r="BF35" i="1"/>
  <c r="BH13" i="1"/>
  <c r="BH35" i="1" s="1"/>
  <c r="AJ432" i="1"/>
  <c r="AJ433" i="1" s="1"/>
  <c r="AH433" i="1"/>
  <c r="AT405" i="1"/>
  <c r="AV404" i="1"/>
  <c r="AV405" i="1" s="1"/>
  <c r="AV94" i="1"/>
  <c r="AV102" i="1" s="1"/>
  <c r="AT102" i="1"/>
  <c r="BB244" i="1"/>
  <c r="BB253" i="1" s="1"/>
  <c r="AZ253" i="1"/>
  <c r="CD342" i="1"/>
  <c r="CH342" i="1"/>
  <c r="BF377" i="1"/>
  <c r="BH376" i="1"/>
  <c r="BH377" i="1" s="1"/>
  <c r="BB519" i="1"/>
  <c r="AZ520" i="1"/>
  <c r="V505" i="1"/>
  <c r="X491" i="1"/>
  <c r="X505" i="1" s="1"/>
  <c r="BR505" i="1"/>
  <c r="BT491" i="1"/>
  <c r="BT505" i="1" s="1"/>
  <c r="AV629" i="1"/>
  <c r="AV630" i="1" s="1"/>
  <c r="AT630" i="1"/>
  <c r="X616" i="1"/>
  <c r="X617" i="1" s="1"/>
  <c r="V617" i="1"/>
  <c r="BT616" i="1"/>
  <c r="BT617" i="1" s="1"/>
  <c r="BR617" i="1"/>
  <c r="AT693" i="1"/>
  <c r="AV661" i="1"/>
  <c r="AV693" i="1" s="1"/>
  <c r="X449" i="1"/>
  <c r="X450" i="1" s="1"/>
  <c r="V450" i="1"/>
  <c r="AD646" i="1"/>
  <c r="AD647" i="1" s="1"/>
  <c r="AB647" i="1"/>
  <c r="BB534" i="1"/>
  <c r="BB538" i="1" s="1"/>
  <c r="AZ538" i="1"/>
  <c r="AZ392" i="1"/>
  <c r="BB389" i="1"/>
  <c r="BB392" i="1" s="1"/>
  <c r="AY729" i="1"/>
  <c r="BX563" i="1"/>
  <c r="BZ550" i="1"/>
  <c r="BZ563" i="1" s="1"/>
  <c r="BF647" i="1"/>
  <c r="BH646" i="1"/>
  <c r="BH647" i="1" s="1"/>
  <c r="BF420" i="1"/>
  <c r="BH415" i="1"/>
  <c r="BH420" i="1" s="1"/>
  <c r="CD418" i="1"/>
  <c r="CH418" i="1"/>
  <c r="CH118" i="1"/>
  <c r="CD95" i="1"/>
  <c r="CH95" i="1"/>
  <c r="R94" i="1"/>
  <c r="R102" i="1" s="1"/>
  <c r="K6" i="9" s="1"/>
  <c r="P102" i="1"/>
  <c r="I6" i="9" s="1"/>
  <c r="CH61" i="1"/>
  <c r="AT563" i="1"/>
  <c r="AV550" i="1"/>
  <c r="AV563" i="1" s="1"/>
  <c r="AT289" i="1"/>
  <c r="AV268" i="1"/>
  <c r="AV289" i="1" s="1"/>
  <c r="AH253" i="1"/>
  <c r="AJ244" i="1"/>
  <c r="AJ253" i="1" s="1"/>
  <c r="AD340" i="1"/>
  <c r="AD343" i="1" s="1"/>
  <c r="AB343" i="1"/>
  <c r="BZ340" i="1"/>
  <c r="BZ343" i="1" s="1"/>
  <c r="BX343" i="1"/>
  <c r="BL362" i="1"/>
  <c r="BN355" i="1"/>
  <c r="BN362" i="1" s="1"/>
  <c r="AB465" i="1"/>
  <c r="AD462" i="1"/>
  <c r="AD465" i="1" s="1"/>
  <c r="BX465" i="1"/>
  <c r="BZ462" i="1"/>
  <c r="BZ465" i="1" s="1"/>
  <c r="R577" i="1"/>
  <c r="R583" i="1" s="1"/>
  <c r="P583" i="1"/>
  <c r="BN577" i="1"/>
  <c r="BN583" i="1" s="1"/>
  <c r="BL583" i="1"/>
  <c r="BB629" i="1"/>
  <c r="BB630" i="1" s="1"/>
  <c r="AZ630" i="1"/>
  <c r="AD616" i="1"/>
  <c r="AD617" i="1" s="1"/>
  <c r="AB617" i="1"/>
  <c r="BZ616" i="1"/>
  <c r="BZ617" i="1" s="1"/>
  <c r="BX617" i="1"/>
  <c r="AZ693" i="1"/>
  <c r="BB661" i="1"/>
  <c r="BB693" i="1" s="1"/>
  <c r="CH13" i="1"/>
  <c r="AD534" i="1"/>
  <c r="AD538" i="1" s="1"/>
  <c r="AB538" i="1"/>
  <c r="AB392" i="1"/>
  <c r="AD389" i="1"/>
  <c r="AD392" i="1" s="1"/>
  <c r="CH32" i="1"/>
  <c r="CD32" i="1"/>
  <c r="AT77" i="1"/>
  <c r="AV59" i="1"/>
  <c r="AV77" i="1" s="1"/>
  <c r="CH63" i="1"/>
  <c r="CD672" i="1"/>
  <c r="CC617" i="1"/>
  <c r="CH617" i="1" s="1"/>
  <c r="CD616" i="1"/>
  <c r="CD617" i="1" s="1"/>
  <c r="CH616" i="1"/>
  <c r="CH227" i="1"/>
  <c r="CH98" i="1"/>
  <c r="L102" i="1"/>
  <c r="E6" i="9" s="1"/>
  <c r="CH126" i="1"/>
  <c r="CD126" i="1"/>
  <c r="BN534" i="1"/>
  <c r="BN538" i="1" s="1"/>
  <c r="BL538" i="1"/>
  <c r="AN35" i="1"/>
  <c r="AP13" i="1"/>
  <c r="AP35" i="1" s="1"/>
  <c r="AJ340" i="1"/>
  <c r="AJ343" i="1" s="1"/>
  <c r="AH343" i="1"/>
  <c r="L343" i="1"/>
  <c r="L505" i="1"/>
  <c r="BR602" i="1"/>
  <c r="BR647" i="1"/>
  <c r="BT646" i="1"/>
  <c r="BT647" i="1" s="1"/>
  <c r="BR420" i="1"/>
  <c r="BT415" i="1"/>
  <c r="BT420" i="1" s="1"/>
  <c r="AA729" i="1"/>
  <c r="AA730" i="1" s="1"/>
  <c r="CH504" i="1"/>
  <c r="CD504" i="1"/>
  <c r="CD286" i="1"/>
  <c r="CD101" i="1"/>
  <c r="CH101" i="1"/>
  <c r="L167" i="1"/>
  <c r="CH165" i="1"/>
  <c r="CD165" i="1"/>
  <c r="BL405" i="1"/>
  <c r="BN404" i="1"/>
  <c r="BN405" i="1" s="1"/>
  <c r="L77" i="1"/>
  <c r="E5" i="9" s="1"/>
  <c r="AH563" i="1"/>
  <c r="AJ550" i="1"/>
  <c r="AJ563" i="1" s="1"/>
  <c r="AH392" i="1"/>
  <c r="AJ389" i="1"/>
  <c r="AJ392" i="1" s="1"/>
  <c r="AJ321" i="1"/>
  <c r="AJ328" i="1" s="1"/>
  <c r="AH328" i="1"/>
  <c r="R340" i="1"/>
  <c r="R343" i="1" s="1"/>
  <c r="P343" i="1"/>
  <c r="AB362" i="1"/>
  <c r="AD355" i="1"/>
  <c r="AD362" i="1" s="1"/>
  <c r="AZ377" i="1"/>
  <c r="BB376" i="1"/>
  <c r="BB377" i="1" s="1"/>
  <c r="AV478" i="1"/>
  <c r="AV479" i="1" s="1"/>
  <c r="AT479" i="1"/>
  <c r="AN505" i="1"/>
  <c r="AP491" i="1"/>
  <c r="AP505" i="1" s="1"/>
  <c r="X117" i="1"/>
  <c r="X131" i="1" s="1"/>
  <c r="Q7" i="9" s="1"/>
  <c r="V131" i="1"/>
  <c r="O7" i="9" s="1"/>
  <c r="BR229" i="1"/>
  <c r="BT227" i="1"/>
  <c r="BT229" i="1" s="1"/>
  <c r="AB201" i="1"/>
  <c r="AD190" i="1"/>
  <c r="AD201" i="1" s="1"/>
  <c r="BX289" i="1"/>
  <c r="BZ268" i="1"/>
  <c r="BZ289" i="1" s="1"/>
  <c r="CH28" i="1"/>
  <c r="CD28" i="1"/>
  <c r="BF392" i="1"/>
  <c r="BH389" i="1"/>
  <c r="BH392" i="1" s="1"/>
  <c r="BF289" i="1"/>
  <c r="BH268" i="1"/>
  <c r="BH289" i="1" s="1"/>
  <c r="BF77" i="1"/>
  <c r="BH59" i="1"/>
  <c r="BH77" i="1" s="1"/>
  <c r="CH463" i="1"/>
  <c r="CD463" i="1"/>
  <c r="CH462" i="1"/>
  <c r="CD252" i="1"/>
  <c r="CH252" i="1"/>
  <c r="CD123" i="1"/>
  <c r="CD100" i="1"/>
  <c r="CH100" i="1"/>
  <c r="P167" i="1"/>
  <c r="R146" i="1"/>
  <c r="R167" i="1" s="1"/>
  <c r="AN289" i="1"/>
  <c r="AP268" i="1"/>
  <c r="AP289" i="1" s="1"/>
  <c r="BL289" i="1"/>
  <c r="BN268" i="1"/>
  <c r="BN289" i="1" s="1"/>
  <c r="BN94" i="1"/>
  <c r="BN102" i="1" s="1"/>
  <c r="BL102" i="1"/>
  <c r="CH60" i="1"/>
  <c r="AH167" i="1"/>
  <c r="AJ146" i="1"/>
  <c r="AJ167" i="1" s="1"/>
  <c r="AV117" i="1"/>
  <c r="AV131" i="1" s="1"/>
  <c r="AT131" i="1"/>
  <c r="AN328" i="1"/>
  <c r="AP321" i="1"/>
  <c r="AP328" i="1" s="1"/>
  <c r="P362" i="1"/>
  <c r="R355" i="1"/>
  <c r="R362" i="1" s="1"/>
  <c r="AZ362" i="1"/>
  <c r="BB355" i="1"/>
  <c r="BB362" i="1" s="1"/>
  <c r="V465" i="1"/>
  <c r="X462" i="1"/>
  <c r="X465" i="1" s="1"/>
  <c r="BR465" i="1"/>
  <c r="BT462" i="1"/>
  <c r="BT465" i="1" s="1"/>
  <c r="BB478" i="1"/>
  <c r="BB479" i="1" s="1"/>
  <c r="AZ479" i="1"/>
  <c r="AH583" i="1"/>
  <c r="AJ577" i="1"/>
  <c r="AJ583" i="1" s="1"/>
  <c r="V602" i="1"/>
  <c r="X595" i="1"/>
  <c r="X602" i="1" s="1"/>
  <c r="V229" i="1"/>
  <c r="X227" i="1"/>
  <c r="X229" i="1" s="1"/>
  <c r="BT213" i="1"/>
  <c r="BT214" i="1" s="1"/>
  <c r="BR214" i="1"/>
  <c r="AD94" i="1"/>
  <c r="AD102" i="1" s="1"/>
  <c r="W6" i="9" s="1"/>
  <c r="AB102" i="1"/>
  <c r="U6" i="9" s="1"/>
  <c r="AZ420" i="1"/>
  <c r="BB415" i="1"/>
  <c r="BB420" i="1" s="1"/>
  <c r="AZ229" i="1"/>
  <c r="BB227" i="1"/>
  <c r="BB229" i="1" s="1"/>
  <c r="CH21" i="1"/>
  <c r="CD21" i="1"/>
  <c r="BF563" i="1"/>
  <c r="BH550" i="1"/>
  <c r="BH563" i="1" s="1"/>
  <c r="BF167" i="1"/>
  <c r="BH146" i="1"/>
  <c r="BH167" i="1" s="1"/>
  <c r="P77" i="1"/>
  <c r="I5" i="9" s="1"/>
  <c r="R59" i="1"/>
  <c r="R77" i="1" s="1"/>
  <c r="K5" i="9" s="1"/>
  <c r="BL77" i="1"/>
  <c r="BN59" i="1"/>
  <c r="BN77" i="1" s="1"/>
  <c r="CD677" i="1"/>
  <c r="CH677" i="1"/>
  <c r="CH577" i="1"/>
  <c r="CH537" i="1"/>
  <c r="CD537" i="1"/>
  <c r="CH321" i="1"/>
  <c r="CD321" i="1"/>
  <c r="CC328" i="1"/>
  <c r="CH328" i="1" s="1"/>
  <c r="CD158" i="1"/>
  <c r="CH158" i="1"/>
  <c r="CH150" i="1"/>
  <c r="R534" i="1"/>
  <c r="R538" i="1" s="1"/>
  <c r="P538" i="1"/>
  <c r="P392" i="1"/>
  <c r="R389" i="1"/>
  <c r="R392" i="1" s="1"/>
  <c r="AP534" i="1"/>
  <c r="AP538" i="1" s="1"/>
  <c r="AN538" i="1"/>
  <c r="AN392" i="1"/>
  <c r="AP389" i="1"/>
  <c r="AP392" i="1" s="1"/>
  <c r="BL647" i="1"/>
  <c r="BN646" i="1"/>
  <c r="BN647" i="1" s="1"/>
  <c r="AB35" i="1"/>
  <c r="U4" i="9" s="1"/>
  <c r="AD13" i="1"/>
  <c r="AD35" i="1" s="1"/>
  <c r="W4" i="9" s="1"/>
  <c r="X321" i="1"/>
  <c r="X328" i="1" s="1"/>
  <c r="V328" i="1"/>
  <c r="BT321" i="1"/>
  <c r="BT328" i="1" s="1"/>
  <c r="BR328" i="1"/>
  <c r="P377" i="1"/>
  <c r="R376" i="1"/>
  <c r="R377" i="1" s="1"/>
  <c r="BL377" i="1"/>
  <c r="BN376" i="1"/>
  <c r="BN377" i="1" s="1"/>
  <c r="BH478" i="1"/>
  <c r="BH479" i="1" s="1"/>
  <c r="BF479" i="1"/>
  <c r="BH519" i="1"/>
  <c r="BF520" i="1"/>
  <c r="AZ505" i="1"/>
  <c r="BB491" i="1"/>
  <c r="BB505" i="1" s="1"/>
  <c r="AT602" i="1"/>
  <c r="AV595" i="1"/>
  <c r="AV602" i="1" s="1"/>
  <c r="CH69" i="1"/>
  <c r="CD69" i="1"/>
  <c r="V405" i="1"/>
  <c r="X404" i="1"/>
  <c r="X405" i="1" s="1"/>
  <c r="X213" i="1"/>
  <c r="X214" i="1" s="1"/>
  <c r="V214" i="1"/>
  <c r="BR563" i="1"/>
  <c r="BT550" i="1"/>
  <c r="BT563" i="1" s="1"/>
  <c r="CH14" i="1"/>
  <c r="AB420" i="1"/>
  <c r="AD415" i="1"/>
  <c r="AD420" i="1" s="1"/>
  <c r="AZ450" i="1"/>
  <c r="BB449" i="1"/>
  <c r="BB450" i="1" s="1"/>
  <c r="AZ131" i="1"/>
  <c r="BB117" i="1"/>
  <c r="BB131" i="1" s="1"/>
  <c r="BX167" i="1"/>
  <c r="BZ146" i="1"/>
  <c r="BZ167" i="1" s="1"/>
  <c r="CH22" i="1"/>
  <c r="CD22" i="1"/>
  <c r="BH449" i="1"/>
  <c r="BH450" i="1" s="1"/>
  <c r="BF450" i="1"/>
  <c r="CD389" i="1"/>
  <c r="CH391" i="1"/>
  <c r="CD391" i="1"/>
  <c r="CD269" i="1"/>
  <c r="CH269" i="1"/>
  <c r="CD71" i="1"/>
  <c r="P433" i="1"/>
  <c r="R432" i="1"/>
  <c r="R433" i="1" s="1"/>
  <c r="CD72" i="1"/>
  <c r="BL420" i="1"/>
  <c r="BN415" i="1"/>
  <c r="BN420" i="1" s="1"/>
  <c r="BL167" i="1"/>
  <c r="BN146" i="1"/>
  <c r="BN167" i="1" s="1"/>
  <c r="AH201" i="1"/>
  <c r="AJ190" i="1"/>
  <c r="AJ201" i="1" s="1"/>
  <c r="AT167" i="1"/>
  <c r="AV146" i="1"/>
  <c r="AV167" i="1" s="1"/>
  <c r="R244" i="1"/>
  <c r="R253" i="1" s="1"/>
  <c r="P253" i="1"/>
  <c r="BN244" i="1"/>
  <c r="BN253" i="1" s="1"/>
  <c r="BL253" i="1"/>
  <c r="CD274" i="1"/>
  <c r="CH274" i="1"/>
  <c r="AZ328" i="1"/>
  <c r="BB321" i="1"/>
  <c r="BB328" i="1" s="1"/>
  <c r="BH340" i="1"/>
  <c r="BH343" i="1" s="1"/>
  <c r="BF343" i="1"/>
  <c r="AT362" i="1"/>
  <c r="AV355" i="1"/>
  <c r="AV362" i="1" s="1"/>
  <c r="AT377" i="1"/>
  <c r="AV376" i="1"/>
  <c r="AV377" i="1" s="1"/>
  <c r="BF465" i="1"/>
  <c r="BH462" i="1"/>
  <c r="BH465" i="1" s="1"/>
  <c r="AP478" i="1"/>
  <c r="AP479" i="1" s="1"/>
  <c r="AN479" i="1"/>
  <c r="P520" i="1"/>
  <c r="R519" i="1"/>
  <c r="BL520" i="1"/>
  <c r="BN519" i="1"/>
  <c r="BF505" i="1"/>
  <c r="BH491" i="1"/>
  <c r="BH505" i="1" s="1"/>
  <c r="AV577" i="1"/>
  <c r="AV583" i="1" s="1"/>
  <c r="AT583" i="1"/>
  <c r="AJ629" i="1"/>
  <c r="AJ630" i="1" s="1"/>
  <c r="AH630" i="1"/>
  <c r="AJ616" i="1"/>
  <c r="AJ617" i="1" s="1"/>
  <c r="AH617" i="1"/>
  <c r="AH693" i="1"/>
  <c r="AJ661" i="1"/>
  <c r="AJ693" i="1" s="1"/>
  <c r="BH94" i="1"/>
  <c r="BH102" i="1" s="1"/>
  <c r="BF102" i="1"/>
  <c r="CD432" i="1"/>
  <c r="CD433" i="1" s="1"/>
  <c r="CC433" i="1"/>
  <c r="CH433" i="1" s="1"/>
  <c r="CD356" i="1"/>
  <c r="CH280" i="1"/>
  <c r="CD280" i="1"/>
  <c r="CD124" i="1"/>
  <c r="V563" i="1"/>
  <c r="X550" i="1"/>
  <c r="X563" i="1" s="1"/>
  <c r="V167" i="1"/>
  <c r="X146" i="1"/>
  <c r="X167" i="1" s="1"/>
  <c r="BR392" i="1"/>
  <c r="BT389" i="1"/>
  <c r="BT392" i="1" s="1"/>
  <c r="AB450" i="1"/>
  <c r="AD449" i="1"/>
  <c r="AD450" i="1" s="1"/>
  <c r="AB289" i="1"/>
  <c r="AD268" i="1"/>
  <c r="AD289" i="1" s="1"/>
  <c r="AZ201" i="1"/>
  <c r="BB190" i="1"/>
  <c r="BB201" i="1" s="1"/>
  <c r="BX450" i="1"/>
  <c r="BZ449" i="1"/>
  <c r="BZ450" i="1" s="1"/>
  <c r="BX131" i="1"/>
  <c r="BZ117" i="1"/>
  <c r="BZ131" i="1" s="1"/>
  <c r="BH117" i="1"/>
  <c r="BH131" i="1" s="1"/>
  <c r="BF131" i="1"/>
  <c r="CH33" i="1"/>
  <c r="CD33" i="1"/>
  <c r="AZ77" i="1"/>
  <c r="BB59" i="1"/>
  <c r="BB77" i="1" s="1"/>
  <c r="CD166" i="1"/>
  <c r="CH166" i="1"/>
  <c r="CD148" i="1"/>
  <c r="CH146" i="1"/>
  <c r="CD146" i="1"/>
  <c r="P214" i="1"/>
  <c r="R213" i="1"/>
  <c r="R214" i="1" s="1"/>
  <c r="AN214" i="1"/>
  <c r="AP213" i="1"/>
  <c r="AP214" i="1" s="1"/>
  <c r="AP94" i="1"/>
  <c r="AP102" i="1" s="1"/>
  <c r="AN102" i="1"/>
  <c r="BL450" i="1"/>
  <c r="BN449" i="1"/>
  <c r="BN450" i="1" s="1"/>
  <c r="BL214" i="1"/>
  <c r="BN213" i="1"/>
  <c r="BN214" i="1" s="1"/>
  <c r="BX35" i="1"/>
  <c r="BZ13" i="1"/>
  <c r="BZ35" i="1" s="1"/>
  <c r="AJ94" i="1"/>
  <c r="AJ102" i="1" s="1"/>
  <c r="AH102" i="1"/>
  <c r="AV449" i="1"/>
  <c r="AV450" i="1" s="1"/>
  <c r="AT450" i="1"/>
  <c r="AT253" i="1"/>
  <c r="AV244" i="1"/>
  <c r="AV253" i="1" s="1"/>
  <c r="AN343" i="1"/>
  <c r="AP340" i="1"/>
  <c r="AP343" i="1" s="1"/>
  <c r="CD355" i="1"/>
  <c r="AN465" i="1"/>
  <c r="AP462" i="1"/>
  <c r="AP465" i="1" s="1"/>
  <c r="AV519" i="1"/>
  <c r="AT520" i="1"/>
  <c r="AZ583" i="1"/>
  <c r="BB577" i="1"/>
  <c r="BB583" i="1" s="1"/>
  <c r="AP629" i="1"/>
  <c r="AP630" i="1" s="1"/>
  <c r="R616" i="1"/>
  <c r="R617" i="1" s="1"/>
  <c r="P617" i="1"/>
  <c r="BN616" i="1"/>
  <c r="BN617" i="1" s="1"/>
  <c r="BL617" i="1"/>
  <c r="AN693" i="1"/>
  <c r="AP661" i="1"/>
  <c r="AP693" i="1" s="1"/>
  <c r="V647" i="1"/>
  <c r="X646" i="1"/>
  <c r="X647" i="1" s="1"/>
  <c r="V420" i="1"/>
  <c r="X415" i="1"/>
  <c r="X420" i="1" s="1"/>
  <c r="BT432" i="1"/>
  <c r="BT433" i="1" s="1"/>
  <c r="BR433" i="1"/>
  <c r="AZ563" i="1"/>
  <c r="BB550" i="1"/>
  <c r="BB563" i="1" s="1"/>
  <c r="CD646" i="1"/>
  <c r="CD647" i="1" s="1"/>
  <c r="CD419" i="1"/>
  <c r="CH419" i="1"/>
  <c r="CH228" i="1"/>
  <c r="CD228" i="1"/>
  <c r="CD129" i="1"/>
  <c r="R646" i="1"/>
  <c r="R647" i="1" s="1"/>
  <c r="P647" i="1"/>
  <c r="O729" i="1"/>
  <c r="AP646" i="1"/>
  <c r="AP647" i="1" s="1"/>
  <c r="AN647" i="1"/>
  <c r="AJ449" i="1"/>
  <c r="AJ450" i="1" s="1"/>
  <c r="AH450" i="1"/>
  <c r="AG729" i="1"/>
  <c r="AG730" i="1" s="1"/>
  <c r="AD244" i="1"/>
  <c r="AD253" i="1" s="1"/>
  <c r="AB253" i="1"/>
  <c r="BZ244" i="1"/>
  <c r="BZ253" i="1" s="1"/>
  <c r="BX253" i="1"/>
  <c r="AV340" i="1"/>
  <c r="AV343" i="1" s="1"/>
  <c r="AT343" i="1"/>
  <c r="AH377" i="1"/>
  <c r="AJ376" i="1"/>
  <c r="AJ377" i="1" s="1"/>
  <c r="AD519" i="1"/>
  <c r="AB520" i="1"/>
  <c r="BZ519" i="1"/>
  <c r="BX520" i="1"/>
  <c r="AT505" i="1"/>
  <c r="AV491" i="1"/>
  <c r="AV505" i="1" s="1"/>
  <c r="X629" i="1"/>
  <c r="X630" i="1" s="1"/>
  <c r="V630" i="1"/>
  <c r="BR630" i="1"/>
  <c r="BT629" i="1"/>
  <c r="BT630" i="1" s="1"/>
  <c r="AV616" i="1"/>
  <c r="AV617" i="1" s="1"/>
  <c r="AT617" i="1"/>
  <c r="V693" i="1"/>
  <c r="X661" i="1"/>
  <c r="X693" i="1" s="1"/>
  <c r="BR693" i="1"/>
  <c r="BT661" i="1"/>
  <c r="BT693" i="1" s="1"/>
  <c r="X432" i="1"/>
  <c r="X433" i="1" s="1"/>
  <c r="V433" i="1"/>
  <c r="BT94" i="1"/>
  <c r="BT102" i="1" s="1"/>
  <c r="BR102" i="1"/>
  <c r="AB563" i="1"/>
  <c r="AD550" i="1"/>
  <c r="AD563" i="1" s="1"/>
  <c r="BX647" i="1"/>
  <c r="BZ646" i="1"/>
  <c r="BZ647" i="1" s="1"/>
  <c r="P35" i="1"/>
  <c r="I4" i="9" s="1"/>
  <c r="R13" i="1"/>
  <c r="R35" i="1" s="1"/>
  <c r="K4" i="9" s="1"/>
  <c r="BE729" i="1"/>
  <c r="BE730" i="1" s="1"/>
  <c r="L583" i="1"/>
  <c r="CD122" i="1"/>
  <c r="CH122" i="1"/>
  <c r="CH76" i="1"/>
  <c r="CD76" i="1"/>
  <c r="P420" i="1"/>
  <c r="R415" i="1"/>
  <c r="R420" i="1" s="1"/>
  <c r="R117" i="1"/>
  <c r="R131" i="1" s="1"/>
  <c r="K7" i="9" s="1"/>
  <c r="P131" i="1"/>
  <c r="I7" i="9" s="1"/>
  <c r="AN420" i="1"/>
  <c r="AP415" i="1"/>
  <c r="AP420" i="1" s="1"/>
  <c r="AN167" i="1"/>
  <c r="AP146" i="1"/>
  <c r="AP167" i="1" s="1"/>
  <c r="CH75" i="1"/>
  <c r="CD75" i="1"/>
  <c r="BL35" i="1"/>
  <c r="BN13" i="1"/>
  <c r="BN35" i="1" s="1"/>
  <c r="AH405" i="1"/>
  <c r="AJ404" i="1"/>
  <c r="AJ405" i="1" s="1"/>
  <c r="AJ213" i="1"/>
  <c r="AJ214" i="1" s="1"/>
  <c r="AH214" i="1"/>
  <c r="AT201" i="1"/>
  <c r="AV190" i="1"/>
  <c r="AV201" i="1" s="1"/>
  <c r="CH68" i="1"/>
  <c r="BF253" i="1"/>
  <c r="BH244" i="1"/>
  <c r="BH253" i="1" s="1"/>
  <c r="AN362" i="1"/>
  <c r="AP355" i="1"/>
  <c r="AP362" i="1" s="1"/>
  <c r="BB340" i="1"/>
  <c r="BB343" i="1" s="1"/>
  <c r="AZ343" i="1"/>
  <c r="AZ465" i="1"/>
  <c r="BB462" i="1"/>
  <c r="BB465" i="1" s="1"/>
  <c r="AP577" i="1"/>
  <c r="AP583" i="1" s="1"/>
  <c r="AN583" i="1"/>
  <c r="AD629" i="1"/>
  <c r="AD630" i="1" s="1"/>
  <c r="AB630" i="1"/>
  <c r="BZ629" i="1"/>
  <c r="BZ630" i="1" s="1"/>
  <c r="BX630" i="1"/>
  <c r="BB616" i="1"/>
  <c r="BB617" i="1" s="1"/>
  <c r="AZ617" i="1"/>
  <c r="AB693" i="1"/>
  <c r="AD661" i="1"/>
  <c r="AD693" i="1" s="1"/>
  <c r="BX693" i="1"/>
  <c r="BZ661" i="1"/>
  <c r="BZ693" i="1" s="1"/>
  <c r="AZ602" i="1"/>
  <c r="BB595" i="1"/>
  <c r="BB602" i="1" s="1"/>
  <c r="BX538" i="1"/>
  <c r="BZ534" i="1"/>
  <c r="BZ538" i="1" s="1"/>
  <c r="BX392" i="1"/>
  <c r="BZ389" i="1"/>
  <c r="BZ392" i="1" s="1"/>
  <c r="BW729" i="1"/>
  <c r="BF229" i="1"/>
  <c r="BH227" i="1"/>
  <c r="BH229" i="1" s="1"/>
  <c r="V77" i="1"/>
  <c r="O5" i="9" s="1"/>
  <c r="X59" i="1"/>
  <c r="X77" i="1" s="1"/>
  <c r="Q5" i="9" s="1"/>
  <c r="BR77" i="1"/>
  <c r="BT59" i="1"/>
  <c r="BT77" i="1" s="1"/>
  <c r="CC538" i="1"/>
  <c r="CH538" i="1" s="1"/>
  <c r="CD534" i="1"/>
  <c r="CH534" i="1"/>
  <c r="L420" i="1"/>
  <c r="CD287" i="1"/>
  <c r="L229" i="1"/>
  <c r="CD157" i="1"/>
  <c r="CH157" i="1"/>
  <c r="CH149" i="1"/>
  <c r="CH125" i="1"/>
  <c r="CD125" i="1"/>
  <c r="CH117" i="1"/>
  <c r="CD94" i="1"/>
  <c r="CH94" i="1"/>
  <c r="BL602" i="1"/>
  <c r="BN595" i="1"/>
  <c r="BN602" i="1" s="1"/>
  <c r="BK729" i="1"/>
  <c r="BR35" i="1"/>
  <c r="BT13" i="1"/>
  <c r="BT35" i="1" s="1"/>
  <c r="AT647" i="1"/>
  <c r="AV646" i="1"/>
  <c r="AV647" i="1" s="1"/>
  <c r="AT420" i="1"/>
  <c r="AV415" i="1"/>
  <c r="AV420" i="1" s="1"/>
  <c r="AS729" i="1"/>
  <c r="AS730" i="1" s="1"/>
  <c r="CC253" i="1"/>
  <c r="CH253" i="1" s="1"/>
  <c r="CD244" i="1"/>
  <c r="CH244" i="1"/>
  <c r="BF362" i="1"/>
  <c r="BH355" i="1"/>
  <c r="BH362" i="1" s="1"/>
  <c r="BX362" i="1"/>
  <c r="BZ355" i="1"/>
  <c r="BZ362" i="1" s="1"/>
  <c r="CD491" i="1"/>
  <c r="CH491" i="1"/>
  <c r="CD519" i="1"/>
  <c r="CD520" i="1" s="1"/>
  <c r="CC520" i="1"/>
  <c r="CH520" i="1" s="1"/>
  <c r="CH519" i="1"/>
  <c r="CH562" i="1"/>
  <c r="BF602" i="1"/>
  <c r="BH595" i="1"/>
  <c r="BH602" i="1" s="1"/>
  <c r="CD682" i="1"/>
  <c r="CH682" i="1"/>
  <c r="BR538" i="1"/>
  <c r="BT534" i="1"/>
  <c r="BT538" i="1" s="1"/>
  <c r="AB602" i="1"/>
  <c r="AD595" i="1"/>
  <c r="AD602" i="1" s="1"/>
  <c r="BB404" i="1"/>
  <c r="BB405" i="1" s="1"/>
  <c r="AZ405" i="1"/>
  <c r="BX602" i="1"/>
  <c r="BZ595" i="1"/>
  <c r="BZ602" i="1" s="1"/>
  <c r="CH15" i="1"/>
  <c r="CD15" i="1"/>
  <c r="CD120" i="1"/>
  <c r="CH120" i="1"/>
  <c r="J729" i="1"/>
  <c r="J730" i="1" s="1"/>
  <c r="P563" i="1"/>
  <c r="R550" i="1"/>
  <c r="R563" i="1" s="1"/>
  <c r="CD163" i="1"/>
  <c r="CH163" i="1"/>
  <c r="AN563" i="1"/>
  <c r="AP550" i="1"/>
  <c r="AP563" i="1" s="1"/>
  <c r="AJ117" i="1"/>
  <c r="AJ131" i="1" s="1"/>
  <c r="AH131" i="1"/>
  <c r="AT229" i="1"/>
  <c r="AV227" i="1"/>
  <c r="AV229" i="1" s="1"/>
  <c r="BR362" i="1"/>
  <c r="BT355" i="1"/>
  <c r="BT362" i="1" s="1"/>
  <c r="BH321" i="1"/>
  <c r="BH328" i="1" s="1"/>
  <c r="BF328" i="1"/>
  <c r="L362" i="1"/>
  <c r="AB377" i="1"/>
  <c r="AD376" i="1"/>
  <c r="AD377" i="1" s="1"/>
  <c r="BX377" i="1"/>
  <c r="BZ376" i="1"/>
  <c r="BZ377" i="1" s="1"/>
  <c r="X478" i="1"/>
  <c r="X479" i="1" s="1"/>
  <c r="V479" i="1"/>
  <c r="BT478" i="1"/>
  <c r="BT479" i="1" s="1"/>
  <c r="BR479" i="1"/>
  <c r="P505" i="1"/>
  <c r="R491" i="1"/>
  <c r="R505" i="1" s="1"/>
  <c r="BL505" i="1"/>
  <c r="BN491" i="1"/>
  <c r="BN505" i="1" s="1"/>
  <c r="CH582" i="1"/>
  <c r="X534" i="1"/>
  <c r="X538" i="1" s="1"/>
  <c r="V538" i="1"/>
  <c r="V392" i="1"/>
  <c r="X389" i="1"/>
  <c r="X392" i="1" s="1"/>
  <c r="AB405" i="1"/>
  <c r="AD404" i="1"/>
  <c r="AD405" i="1" s="1"/>
  <c r="BX201" i="1"/>
  <c r="BZ190" i="1"/>
  <c r="BZ201" i="1" s="1"/>
  <c r="BH534" i="1"/>
  <c r="BH538" i="1" s="1"/>
  <c r="BF538" i="1"/>
  <c r="BF201" i="1"/>
  <c r="BH190" i="1"/>
  <c r="BH201" i="1" s="1"/>
  <c r="CH30" i="1"/>
  <c r="CD30" i="1"/>
  <c r="AH77" i="1"/>
  <c r="AJ59" i="1"/>
  <c r="AJ77" i="1" s="1"/>
  <c r="CH327" i="1"/>
  <c r="CD327" i="1"/>
  <c r="CH308" i="1"/>
  <c r="CC309" i="1"/>
  <c r="CH309" i="1" s="1"/>
  <c r="CD308" i="1"/>
  <c r="CD96" i="1"/>
  <c r="CH96" i="1"/>
  <c r="P201" i="1"/>
  <c r="R190" i="1"/>
  <c r="R201" i="1" s="1"/>
  <c r="CD164" i="1"/>
  <c r="CH164" i="1"/>
  <c r="AN201" i="1"/>
  <c r="AP190" i="1"/>
  <c r="AP201" i="1" s="1"/>
  <c r="BL201" i="1"/>
  <c r="BN190" i="1"/>
  <c r="BN201" i="1" s="1"/>
  <c r="BN117" i="1"/>
  <c r="BN131" i="1" s="1"/>
  <c r="BL131" i="1"/>
  <c r="AH229" i="1"/>
  <c r="AJ227" i="1"/>
  <c r="AJ229" i="1" s="1"/>
  <c r="AV213" i="1"/>
  <c r="AV214" i="1" s="1"/>
  <c r="AT214" i="1"/>
  <c r="P328" i="1"/>
  <c r="R321" i="1"/>
  <c r="R328" i="1" s="1"/>
  <c r="BL328" i="1"/>
  <c r="BN321" i="1"/>
  <c r="BN328" i="1" s="1"/>
  <c r="V343" i="1"/>
  <c r="X340" i="1"/>
  <c r="X343" i="1" s="1"/>
  <c r="BR343" i="1"/>
  <c r="BT340" i="1"/>
  <c r="BT343" i="1" s="1"/>
  <c r="AT465" i="1"/>
  <c r="AV462" i="1"/>
  <c r="AV465" i="1" s="1"/>
  <c r="AD478" i="1"/>
  <c r="AD479" i="1" s="1"/>
  <c r="AB479" i="1"/>
  <c r="BZ478" i="1"/>
  <c r="BZ479" i="1" s="1"/>
  <c r="BX479" i="1"/>
  <c r="BF583" i="1"/>
  <c r="BH577" i="1"/>
  <c r="BH583" i="1" s="1"/>
  <c r="BT117" i="1"/>
  <c r="BT131" i="1" s="1"/>
  <c r="BR131" i="1"/>
  <c r="AB131" i="1"/>
  <c r="U7" i="9" s="1"/>
  <c r="AD117" i="1"/>
  <c r="AD131" i="1" s="1"/>
  <c r="W7" i="9" s="1"/>
  <c r="AZ167" i="1"/>
  <c r="BB146" i="1"/>
  <c r="BB167" i="1" s="1"/>
  <c r="CH17" i="1"/>
  <c r="CH31" i="1"/>
  <c r="CD31" i="1"/>
  <c r="AN77" i="1"/>
  <c r="AP59" i="1"/>
  <c r="AP77" i="1" s="1"/>
  <c r="CH67" i="1"/>
  <c r="CD601" i="1"/>
  <c r="CH601" i="1"/>
  <c r="CD416" i="1"/>
  <c r="CH416" i="1"/>
  <c r="CD404" i="1"/>
  <c r="CD405" i="1" s="1"/>
  <c r="CH404" i="1"/>
  <c r="CC405" i="1"/>
  <c r="CH405" i="1" s="1"/>
  <c r="L328" i="1"/>
  <c r="CD200" i="1"/>
  <c r="CH200" i="1"/>
  <c r="CD154" i="1"/>
  <c r="CH154" i="1"/>
  <c r="P602" i="1"/>
  <c r="R595" i="1"/>
  <c r="R602" i="1" s="1"/>
  <c r="AN602" i="1"/>
  <c r="AP595" i="1"/>
  <c r="AP602" i="1" s="1"/>
  <c r="BL392" i="1"/>
  <c r="BN389" i="1"/>
  <c r="BN392" i="1" s="1"/>
  <c r="AV321" i="1"/>
  <c r="AV328" i="1" s="1"/>
  <c r="AT328" i="1"/>
  <c r="AH362" i="1"/>
  <c r="AJ355" i="1"/>
  <c r="AJ362" i="1" s="1"/>
  <c r="V362" i="1"/>
  <c r="X355" i="1"/>
  <c r="X362" i="1" s="1"/>
  <c r="AN377" i="1"/>
  <c r="AP376" i="1"/>
  <c r="AP377" i="1" s="1"/>
  <c r="CD498" i="1"/>
  <c r="CH498" i="1"/>
  <c r="AJ478" i="1"/>
  <c r="AJ479" i="1" s="1"/>
  <c r="AH479" i="1"/>
  <c r="AJ519" i="1"/>
  <c r="AH520" i="1"/>
  <c r="AB505" i="1"/>
  <c r="AD491" i="1"/>
  <c r="AD505" i="1" s="1"/>
  <c r="BX505" i="1"/>
  <c r="BZ491" i="1"/>
  <c r="BZ505" i="1" s="1"/>
  <c r="AH602" i="1"/>
  <c r="AJ595" i="1"/>
  <c r="AJ602" i="1" s="1"/>
  <c r="L35" i="1"/>
  <c r="E4" i="9" s="1"/>
  <c r="V289" i="1"/>
  <c r="X268" i="1"/>
  <c r="X289" i="1" s="1"/>
  <c r="BR289" i="1"/>
  <c r="BT268" i="1"/>
  <c r="BT289" i="1" s="1"/>
  <c r="AB229" i="1"/>
  <c r="AD227" i="1"/>
  <c r="AD229" i="1" s="1"/>
  <c r="AZ433" i="1"/>
  <c r="BB432" i="1"/>
  <c r="BB433" i="1" s="1"/>
  <c r="AZ214" i="1"/>
  <c r="BB213" i="1"/>
  <c r="BB214" i="1" s="1"/>
  <c r="BB94" i="1"/>
  <c r="BB102" i="1" s="1"/>
  <c r="AZ102" i="1"/>
  <c r="BX420" i="1"/>
  <c r="BZ415" i="1"/>
  <c r="BZ420" i="1" s="1"/>
  <c r="BX229" i="1"/>
  <c r="BZ227" i="1"/>
  <c r="BZ229" i="1" s="1"/>
  <c r="CH25" i="1"/>
  <c r="CD25" i="1"/>
  <c r="BH432" i="1"/>
  <c r="BH433" i="1" s="1"/>
  <c r="BF433" i="1"/>
  <c r="CD692" i="1"/>
  <c r="CH692" i="1"/>
  <c r="L538" i="1"/>
  <c r="L392" i="1"/>
  <c r="CD193" i="1"/>
  <c r="CH193" i="1"/>
  <c r="CD160" i="1"/>
  <c r="CH160" i="1"/>
  <c r="CD121" i="1"/>
  <c r="CH121" i="1"/>
  <c r="L131" i="1"/>
  <c r="E7" i="9" s="1"/>
  <c r="P450" i="1"/>
  <c r="R449" i="1"/>
  <c r="R450" i="1" s="1"/>
  <c r="P229" i="1"/>
  <c r="R227" i="1"/>
  <c r="R229" i="1" s="1"/>
  <c r="AN450" i="1"/>
  <c r="AP449" i="1"/>
  <c r="AP450" i="1" s="1"/>
  <c r="AN229" i="1"/>
  <c r="AP227" i="1"/>
  <c r="AP229" i="1" s="1"/>
  <c r="BL229" i="1"/>
  <c r="BN227" i="1"/>
  <c r="BN229" i="1" s="1"/>
  <c r="CH24" i="1"/>
  <c r="CD24" i="1"/>
  <c r="AJ534" i="1"/>
  <c r="AJ538" i="1" s="1"/>
  <c r="AH538" i="1"/>
  <c r="AH289" i="1"/>
  <c r="AJ268" i="1"/>
  <c r="AJ289" i="1" s="1"/>
  <c r="AV534" i="1"/>
  <c r="AV538" i="1" s="1"/>
  <c r="AT538" i="1"/>
  <c r="AT392" i="1"/>
  <c r="AV389" i="1"/>
  <c r="AV392" i="1" s="1"/>
  <c r="AP244" i="1"/>
  <c r="AP253" i="1" s="1"/>
  <c r="AN253" i="1"/>
  <c r="L253" i="1"/>
  <c r="AB328" i="1"/>
  <c r="AD321" i="1"/>
  <c r="AD328" i="1" s="1"/>
  <c r="BX328" i="1"/>
  <c r="BZ321" i="1"/>
  <c r="BZ328" i="1" s="1"/>
  <c r="CD340" i="1"/>
  <c r="CH340" i="1"/>
  <c r="V377" i="1"/>
  <c r="X376" i="1"/>
  <c r="X377" i="1" s="1"/>
  <c r="BR377" i="1"/>
  <c r="BT376" i="1"/>
  <c r="BT377" i="1" s="1"/>
  <c r="AH465" i="1"/>
  <c r="AJ462" i="1"/>
  <c r="AJ465" i="1" s="1"/>
  <c r="R478" i="1"/>
  <c r="R479" i="1" s="1"/>
  <c r="P479" i="1"/>
  <c r="BN478" i="1"/>
  <c r="BN479" i="1" s="1"/>
  <c r="BL479" i="1"/>
  <c r="AN520" i="1"/>
  <c r="AP519" i="1"/>
  <c r="CC479" i="1"/>
  <c r="CH479" i="1" s="1"/>
  <c r="AH505" i="1"/>
  <c r="AJ491" i="1"/>
  <c r="AJ505" i="1" s="1"/>
  <c r="X577" i="1"/>
  <c r="X583" i="1" s="1"/>
  <c r="V583" i="1"/>
  <c r="BT577" i="1"/>
  <c r="BT583" i="1" s="1"/>
  <c r="BR583" i="1"/>
  <c r="BH629" i="1"/>
  <c r="BH630" i="1" s="1"/>
  <c r="BF630" i="1"/>
  <c r="BH616" i="1"/>
  <c r="BH617" i="1" s="1"/>
  <c r="BF617" i="1"/>
  <c r="BF693" i="1"/>
  <c r="BH661" i="1"/>
  <c r="BH693" i="1" s="1"/>
  <c r="CC18" i="3"/>
  <c r="L18" i="3"/>
  <c r="AA35" i="3"/>
  <c r="AA730" i="3" s="1"/>
  <c r="AB13" i="3"/>
  <c r="BQ35" i="3"/>
  <c r="BQ730" i="3" s="1"/>
  <c r="BR13" i="3"/>
  <c r="AS35" i="3"/>
  <c r="AS730" i="3" s="1"/>
  <c r="AT13" i="3"/>
  <c r="U35" i="3"/>
  <c r="U730" i="3" s="1"/>
  <c r="V13" i="3"/>
  <c r="L15" i="3"/>
  <c r="CC15" i="3"/>
  <c r="L24" i="3"/>
  <c r="CC24" i="3"/>
  <c r="J35" i="3"/>
  <c r="J730" i="3" s="1"/>
  <c r="CC13" i="3"/>
  <c r="L13" i="3"/>
  <c r="L25" i="3"/>
  <c r="CC25" i="3"/>
  <c r="L29" i="3"/>
  <c r="CC29" i="3"/>
  <c r="AY35" i="3"/>
  <c r="AY730" i="3" s="1"/>
  <c r="AZ13" i="3"/>
  <c r="BK35" i="3"/>
  <c r="BK730" i="3" s="1"/>
  <c r="BL13" i="3"/>
  <c r="AM35" i="3"/>
  <c r="AM730" i="3" s="1"/>
  <c r="AN13" i="3"/>
  <c r="O35" i="3"/>
  <c r="O730" i="3" s="1"/>
  <c r="H9" i="9" s="1"/>
  <c r="P13" i="3"/>
  <c r="CC19" i="3"/>
  <c r="L19" i="3"/>
  <c r="CC20" i="3"/>
  <c r="L20" i="3"/>
  <c r="CC23" i="3"/>
  <c r="L23" i="3"/>
  <c r="CC27" i="3"/>
  <c r="L27" i="3"/>
  <c r="CC14" i="3"/>
  <c r="L14" i="3"/>
  <c r="BE35" i="3"/>
  <c r="BE730" i="3" s="1"/>
  <c r="BF13" i="3"/>
  <c r="AG35" i="3"/>
  <c r="AG730" i="3" s="1"/>
  <c r="AH13" i="3"/>
  <c r="CC16" i="3"/>
  <c r="L16" i="3"/>
  <c r="CC21" i="3"/>
  <c r="L21" i="3"/>
  <c r="CC26" i="3"/>
  <c r="L26" i="3"/>
  <c r="BW35" i="3"/>
  <c r="BW730" i="3" s="1"/>
  <c r="BX13" i="3"/>
  <c r="CC17" i="3"/>
  <c r="L17" i="3"/>
  <c r="CC22" i="3"/>
  <c r="L22" i="3"/>
  <c r="L28" i="3"/>
  <c r="CC28" i="3"/>
  <c r="R66" i="9" l="1"/>
  <c r="P66" i="9"/>
  <c r="CD73" i="1"/>
  <c r="CD26" i="1"/>
  <c r="CH128" i="1"/>
  <c r="CH153" i="1"/>
  <c r="CH629" i="1"/>
  <c r="CH97" i="1"/>
  <c r="CH478" i="1"/>
  <c r="CH190" i="1"/>
  <c r="CH417" i="1"/>
  <c r="CD285" i="1"/>
  <c r="CD289" i="1" s="1"/>
  <c r="CH595" i="1"/>
  <c r="CD162" i="1"/>
  <c r="CD462" i="1"/>
  <c r="CD465" i="1" s="1"/>
  <c r="CH247" i="1"/>
  <c r="CC201" i="1"/>
  <c r="CH201" i="1" s="1"/>
  <c r="CH279" i="1"/>
  <c r="CD64" i="1"/>
  <c r="BT404" i="1"/>
  <c r="BT405" i="1" s="1"/>
  <c r="R3" i="3"/>
  <c r="CH415" i="1"/>
  <c r="CH29" i="1"/>
  <c r="CC343" i="1"/>
  <c r="CH343" i="1" s="1"/>
  <c r="CH278" i="1"/>
  <c r="CD390" i="1"/>
  <c r="CD556" i="1"/>
  <c r="CC647" i="1"/>
  <c r="CH647" i="1" s="1"/>
  <c r="CH281" i="1"/>
  <c r="CH492" i="1"/>
  <c r="CH27" i="1"/>
  <c r="CD130" i="1"/>
  <c r="CD358" i="1"/>
  <c r="CH661" i="1"/>
  <c r="CH34" i="1"/>
  <c r="CC229" i="1"/>
  <c r="CH229" i="1" s="1"/>
  <c r="CD74" i="1"/>
  <c r="CD127" i="1"/>
  <c r="CC289" i="1"/>
  <c r="CH289" i="1" s="1"/>
  <c r="CD449" i="1"/>
  <c r="CD450" i="1" s="1"/>
  <c r="CC78" i="1"/>
  <c r="Q62" i="9" s="1"/>
  <c r="CH119" i="1"/>
  <c r="CC131" i="1"/>
  <c r="CH131" i="1" s="1"/>
  <c r="BW730" i="1"/>
  <c r="CH156" i="1"/>
  <c r="CD62" i="1"/>
  <c r="AP432" i="1"/>
  <c r="AP433" i="1" s="1"/>
  <c r="AP729" i="1" s="1"/>
  <c r="AP730" i="1" s="1"/>
  <c r="AY730" i="1"/>
  <c r="CH268" i="1"/>
  <c r="CH341" i="1"/>
  <c r="CC103" i="1"/>
  <c r="Q63" i="9" s="1"/>
  <c r="CC420" i="1"/>
  <c r="CH420" i="1" s="1"/>
  <c r="O62" i="9"/>
  <c r="R62" i="9" s="1"/>
  <c r="O63" i="9"/>
  <c r="P63" i="9" s="1"/>
  <c r="CC362" i="1"/>
  <c r="CH362" i="1" s="1"/>
  <c r="CC563" i="1"/>
  <c r="CH563" i="1" s="1"/>
  <c r="CH357" i="1"/>
  <c r="CC505" i="1"/>
  <c r="CH505" i="1" s="1"/>
  <c r="CH155" i="1"/>
  <c r="CH550" i="1"/>
  <c r="CC583" i="1"/>
  <c r="CH583" i="1" s="1"/>
  <c r="CH361" i="1"/>
  <c r="CC132" i="1"/>
  <c r="Q64" i="9" s="1"/>
  <c r="CD357" i="1"/>
  <c r="BK730" i="1"/>
  <c r="CD20" i="1"/>
  <c r="CD550" i="1"/>
  <c r="CD563" i="1" s="1"/>
  <c r="CH270" i="1"/>
  <c r="CC693" i="1"/>
  <c r="CH693" i="1" s="1"/>
  <c r="O64" i="9"/>
  <c r="P64" i="9" s="1"/>
  <c r="CC35" i="1"/>
  <c r="CH35" i="1" s="1"/>
  <c r="AM729" i="1"/>
  <c r="AM730" i="1" s="1"/>
  <c r="BQ729" i="1"/>
  <c r="BQ730" i="1" s="1"/>
  <c r="U730" i="1"/>
  <c r="E65" i="9"/>
  <c r="O65" i="9" s="1"/>
  <c r="P65" i="9" s="1"/>
  <c r="CC102" i="1"/>
  <c r="CH102" i="1" s="1"/>
  <c r="CH99" i="1"/>
  <c r="CH161" i="1"/>
  <c r="CD19" i="1"/>
  <c r="CC392" i="1"/>
  <c r="CH392" i="1" s="1"/>
  <c r="BT190" i="1"/>
  <c r="BT201" i="1" s="1"/>
  <c r="CD18" i="1"/>
  <c r="CH18" i="1"/>
  <c r="CH65" i="1"/>
  <c r="CD66" i="1"/>
  <c r="CC77" i="1"/>
  <c r="CH77" i="1" s="1"/>
  <c r="CH159" i="1"/>
  <c r="CC36" i="1"/>
  <c r="Q61" i="9" s="1"/>
  <c r="CC167" i="1"/>
  <c r="O61" i="9"/>
  <c r="R64" i="9"/>
  <c r="R63" i="9"/>
  <c r="O730" i="1"/>
  <c r="H8" i="9"/>
  <c r="CD343" i="1"/>
  <c r="CD538" i="1"/>
  <c r="CD253" i="1"/>
  <c r="CD420" i="1"/>
  <c r="BB729" i="1"/>
  <c r="BB730" i="1" s="1"/>
  <c r="CD201" i="1"/>
  <c r="BL729" i="1"/>
  <c r="BL730" i="1" s="1"/>
  <c r="P729" i="1"/>
  <c r="BR729" i="1"/>
  <c r="BR730" i="1" s="1"/>
  <c r="AZ729" i="1"/>
  <c r="AZ730" i="1" s="1"/>
  <c r="X729" i="1"/>
  <c r="AV729" i="1"/>
  <c r="AV730" i="1" s="1"/>
  <c r="CD583" i="1"/>
  <c r="AJ729" i="1"/>
  <c r="AJ730" i="1" s="1"/>
  <c r="AD729" i="1"/>
  <c r="AN729" i="1"/>
  <c r="AN730" i="1" s="1"/>
  <c r="V729" i="1"/>
  <c r="AT729" i="1"/>
  <c r="AT730" i="1" s="1"/>
  <c r="CD392" i="1"/>
  <c r="BZ729" i="1"/>
  <c r="BZ730" i="1" s="1"/>
  <c r="BH729" i="1"/>
  <c r="BH730" i="1" s="1"/>
  <c r="CD602" i="1"/>
  <c r="AH729" i="1"/>
  <c r="AH730" i="1" s="1"/>
  <c r="CD693" i="1"/>
  <c r="L729" i="1"/>
  <c r="AB729" i="1"/>
  <c r="CD505" i="1"/>
  <c r="CD102" i="1"/>
  <c r="CD167" i="1"/>
  <c r="BN729" i="1"/>
  <c r="BN730" i="1" s="1"/>
  <c r="BX729" i="1"/>
  <c r="BX730" i="1" s="1"/>
  <c r="CD328" i="1"/>
  <c r="BF729" i="1"/>
  <c r="BF730" i="1" s="1"/>
  <c r="R729" i="1"/>
  <c r="CD229" i="1"/>
  <c r="CD28" i="3"/>
  <c r="CH28" i="3"/>
  <c r="BF35" i="3"/>
  <c r="BF730" i="3" s="1"/>
  <c r="BH13" i="3"/>
  <c r="BH35" i="3" s="1"/>
  <c r="BH730" i="3" s="1"/>
  <c r="P35" i="3"/>
  <c r="P730" i="3" s="1"/>
  <c r="I9" i="9" s="1"/>
  <c r="R13" i="3"/>
  <c r="R35" i="3" s="1"/>
  <c r="R730" i="3" s="1"/>
  <c r="K9" i="9" s="1"/>
  <c r="BL35" i="3"/>
  <c r="BL730" i="3" s="1"/>
  <c r="BN13" i="3"/>
  <c r="BN35" i="3" s="1"/>
  <c r="BN730" i="3" s="1"/>
  <c r="L35" i="3"/>
  <c r="L730" i="3" s="1"/>
  <c r="E9" i="9" s="1"/>
  <c r="CH18" i="3"/>
  <c r="CD18" i="3"/>
  <c r="CH17" i="3"/>
  <c r="CD17" i="3"/>
  <c r="CD26" i="3"/>
  <c r="CH26" i="3"/>
  <c r="CH16" i="3"/>
  <c r="CD16" i="3"/>
  <c r="CD27" i="3"/>
  <c r="CH27" i="3"/>
  <c r="CD20" i="3"/>
  <c r="CH20" i="3"/>
  <c r="CC35" i="3"/>
  <c r="CD13" i="3"/>
  <c r="CH13" i="3"/>
  <c r="CH15" i="3"/>
  <c r="CD15" i="3"/>
  <c r="AT35" i="3"/>
  <c r="AT730" i="3" s="1"/>
  <c r="AV13" i="3"/>
  <c r="AV35" i="3" s="1"/>
  <c r="AV730" i="3" s="1"/>
  <c r="AB35" i="3"/>
  <c r="AB730" i="3" s="1"/>
  <c r="U9" i="9" s="1"/>
  <c r="AD13" i="3"/>
  <c r="AD35" i="3" s="1"/>
  <c r="AD730" i="3" s="1"/>
  <c r="W9" i="9" s="1"/>
  <c r="AH35" i="3"/>
  <c r="AH730" i="3" s="1"/>
  <c r="AJ13" i="3"/>
  <c r="AJ35" i="3" s="1"/>
  <c r="AJ730" i="3" s="1"/>
  <c r="AZ35" i="3"/>
  <c r="AZ730" i="3" s="1"/>
  <c r="BB13" i="3"/>
  <c r="BB35" i="3" s="1"/>
  <c r="BB730" i="3" s="1"/>
  <c r="BX35" i="3"/>
  <c r="BX730" i="3" s="1"/>
  <c r="BZ13" i="3"/>
  <c r="BZ35" i="3" s="1"/>
  <c r="BZ730" i="3" s="1"/>
  <c r="AN35" i="3"/>
  <c r="AN730" i="3" s="1"/>
  <c r="AP13" i="3"/>
  <c r="AP35" i="3" s="1"/>
  <c r="AP730" i="3" s="1"/>
  <c r="CH25" i="3"/>
  <c r="CD25" i="3"/>
  <c r="CH22" i="3"/>
  <c r="CD22" i="3"/>
  <c r="CD21" i="3"/>
  <c r="CH21" i="3"/>
  <c r="CD14" i="3"/>
  <c r="CH14" i="3"/>
  <c r="CH23" i="3"/>
  <c r="CD23" i="3"/>
  <c r="CH19" i="3"/>
  <c r="CD19" i="3"/>
  <c r="CD24" i="3"/>
  <c r="CH24" i="3"/>
  <c r="V35" i="3"/>
  <c r="V730" i="3" s="1"/>
  <c r="O9" i="9" s="1"/>
  <c r="X13" i="3"/>
  <c r="X35" i="3" s="1"/>
  <c r="X730" i="3" s="1"/>
  <c r="Q9" i="9" s="1"/>
  <c r="BR35" i="3"/>
  <c r="BR730" i="3" s="1"/>
  <c r="BT13" i="3"/>
  <c r="BT35" i="3" s="1"/>
  <c r="BT730" i="3" s="1"/>
  <c r="CD29" i="3"/>
  <c r="CH29" i="3"/>
  <c r="CD131" i="1" l="1"/>
  <c r="BT729" i="1"/>
  <c r="BT730" i="1" s="1"/>
  <c r="CC729" i="1"/>
  <c r="CC730" i="1" s="1"/>
  <c r="CD77" i="1"/>
  <c r="CD35" i="1"/>
  <c r="CH167" i="1"/>
  <c r="CH729" i="1" s="1"/>
  <c r="CH730" i="1" s="1"/>
  <c r="P62" i="9"/>
  <c r="CD362" i="1"/>
  <c r="CC731" i="1"/>
  <c r="Q65" i="9" s="1"/>
  <c r="R65" i="9" s="1"/>
  <c r="R61" i="9"/>
  <c r="P61" i="9"/>
  <c r="R730" i="1"/>
  <c r="K8" i="9"/>
  <c r="AB730" i="1"/>
  <c r="U8" i="9"/>
  <c r="V730" i="1"/>
  <c r="O8" i="9"/>
  <c r="AD730" i="1"/>
  <c r="W8" i="9"/>
  <c r="X730" i="1"/>
  <c r="Q8" i="9"/>
  <c r="P730" i="1"/>
  <c r="I8" i="9"/>
  <c r="L730" i="1"/>
  <c r="E8" i="9"/>
  <c r="CD729" i="1"/>
  <c r="CD730" i="1" s="1"/>
  <c r="CC730" i="3"/>
  <c r="CH35" i="3"/>
  <c r="CH730" i="3" s="1"/>
  <c r="CD35" i="3"/>
  <c r="CD730" i="3" s="1"/>
  <c r="CI734" i="7" l="1"/>
  <c r="CI733" i="7"/>
  <c r="CI732" i="7"/>
  <c r="CI731" i="7"/>
  <c r="CI730" i="7"/>
  <c r="CI729" i="7"/>
  <c r="CI728" i="7"/>
  <c r="CI727" i="7"/>
  <c r="CI726" i="7"/>
  <c r="CI725" i="7"/>
  <c r="CI724" i="7"/>
  <c r="CI723" i="7"/>
  <c r="CI722" i="7"/>
  <c r="CI721" i="7"/>
  <c r="CI720" i="7"/>
  <c r="CI719" i="7"/>
  <c r="CI718" i="7"/>
  <c r="CI717" i="7"/>
  <c r="CI716" i="7"/>
  <c r="CI715" i="7"/>
  <c r="CI714" i="7"/>
  <c r="CI713" i="7"/>
  <c r="CI712" i="7"/>
  <c r="CI711" i="7"/>
  <c r="CI710" i="7"/>
  <c r="CI709" i="7"/>
  <c r="CI708" i="7"/>
  <c r="CI707" i="7"/>
  <c r="CI706" i="7"/>
  <c r="CI705" i="7"/>
  <c r="CI704" i="7"/>
  <c r="CI703" i="7"/>
  <c r="CI702" i="7"/>
  <c r="CI701" i="7"/>
  <c r="CI700" i="7"/>
  <c r="CI699" i="7"/>
  <c r="CI698" i="7"/>
  <c r="CI697" i="7"/>
  <c r="CI696" i="7"/>
  <c r="CI695" i="7"/>
  <c r="CI694" i="7"/>
  <c r="CI693" i="7"/>
  <c r="CI692" i="7"/>
  <c r="CI691" i="7"/>
  <c r="CI690" i="7"/>
  <c r="CI689" i="7"/>
  <c r="CI688" i="7"/>
  <c r="CI687" i="7"/>
  <c r="CI686" i="7"/>
  <c r="CI685" i="7"/>
  <c r="CI684" i="7"/>
  <c r="CI683" i="7"/>
  <c r="CI682" i="7"/>
  <c r="CI681" i="7"/>
  <c r="CI680" i="7"/>
  <c r="CI679" i="7"/>
  <c r="CI678" i="7"/>
  <c r="CI677" i="7"/>
  <c r="CI676" i="7"/>
  <c r="CI675" i="7"/>
  <c r="CI674" i="7"/>
  <c r="CI673" i="7"/>
  <c r="CI672" i="7"/>
  <c r="CI671" i="7"/>
  <c r="CI670" i="7"/>
  <c r="CI669" i="7"/>
  <c r="CI668" i="7"/>
  <c r="CI667" i="7"/>
  <c r="CI666" i="7"/>
  <c r="CI665" i="7"/>
  <c r="CI664" i="7"/>
  <c r="CI663" i="7"/>
  <c r="CI662" i="7"/>
  <c r="CI661" i="7"/>
  <c r="CI660" i="7"/>
  <c r="CI659" i="7"/>
  <c r="CI658" i="7"/>
  <c r="CI657" i="7"/>
  <c r="CI656" i="7"/>
  <c r="CI655" i="7"/>
  <c r="CI654" i="7"/>
  <c r="CI653" i="7"/>
  <c r="CI652" i="7"/>
  <c r="CI651" i="7"/>
  <c r="CI650" i="7"/>
  <c r="CI649" i="7"/>
  <c r="CI648" i="7"/>
  <c r="CI647" i="7"/>
  <c r="CI646" i="7"/>
  <c r="CI645" i="7"/>
  <c r="CI644" i="7"/>
  <c r="CI643" i="7"/>
  <c r="CI642" i="7"/>
  <c r="CI641" i="7"/>
  <c r="CI640" i="7"/>
  <c r="CI639" i="7"/>
  <c r="CI638" i="7"/>
  <c r="CI637" i="7"/>
  <c r="CI636" i="7"/>
  <c r="CI635" i="7"/>
  <c r="CI634" i="7"/>
  <c r="CI633" i="7"/>
  <c r="CI632" i="7"/>
  <c r="CI631" i="7"/>
  <c r="CI630" i="7"/>
  <c r="CI629" i="7"/>
  <c r="CI628" i="7"/>
  <c r="CI627" i="7"/>
  <c r="CI626" i="7"/>
  <c r="CI625" i="7"/>
  <c r="CI624" i="7"/>
  <c r="CI623" i="7"/>
  <c r="CI622" i="7"/>
  <c r="CI621" i="7"/>
  <c r="CI620" i="7"/>
  <c r="CI619" i="7"/>
  <c r="CI618" i="7"/>
  <c r="CI617" i="7"/>
  <c r="CI616" i="7"/>
  <c r="CI615" i="7"/>
  <c r="CI614" i="7"/>
  <c r="CI613" i="7"/>
  <c r="CI612" i="7"/>
  <c r="CI611" i="7"/>
  <c r="CI610" i="7"/>
  <c r="CI609" i="7"/>
  <c r="CI608" i="7"/>
  <c r="CI607" i="7"/>
  <c r="CI606" i="7"/>
  <c r="CI605" i="7"/>
  <c r="CI604" i="7"/>
  <c r="CI603" i="7"/>
  <c r="CI602" i="7"/>
  <c r="CI601" i="7"/>
  <c r="CI600" i="7"/>
  <c r="CI599" i="7"/>
  <c r="CI598" i="7"/>
  <c r="CI597" i="7"/>
  <c r="CI596" i="7"/>
  <c r="CI595" i="7"/>
  <c r="CI594" i="7"/>
  <c r="CI593" i="7"/>
  <c r="CI592" i="7"/>
  <c r="CI591" i="7"/>
  <c r="CI590" i="7"/>
  <c r="CI589" i="7"/>
  <c r="CI588" i="7"/>
  <c r="CI587" i="7"/>
  <c r="CI586" i="7"/>
  <c r="CI585" i="7"/>
  <c r="CI584" i="7"/>
  <c r="CI583" i="7"/>
  <c r="CI582" i="7"/>
  <c r="CI581" i="7"/>
  <c r="CI580" i="7"/>
  <c r="CI579" i="7"/>
  <c r="CI578" i="7"/>
  <c r="CI577" i="7"/>
  <c r="CI576" i="7"/>
  <c r="CI575" i="7"/>
  <c r="CI574" i="7"/>
  <c r="CI573" i="7"/>
  <c r="CI572" i="7"/>
  <c r="CI571" i="7"/>
  <c r="CI570" i="7"/>
  <c r="CI569" i="7"/>
  <c r="CI568" i="7"/>
  <c r="CI567" i="7"/>
  <c r="CI566" i="7"/>
  <c r="CI565" i="7"/>
  <c r="CI564" i="7"/>
  <c r="CI563" i="7"/>
  <c r="CI562" i="7"/>
  <c r="CI561" i="7"/>
  <c r="CI560" i="7"/>
  <c r="CI559" i="7"/>
  <c r="CI558" i="7"/>
  <c r="CI557" i="7"/>
  <c r="CI556" i="7"/>
  <c r="CI555" i="7"/>
  <c r="CI554" i="7"/>
  <c r="CI553" i="7"/>
  <c r="CI552" i="7"/>
  <c r="CI551" i="7"/>
  <c r="CI550" i="7"/>
  <c r="CI549" i="7"/>
  <c r="CI548" i="7"/>
  <c r="CI547" i="7"/>
  <c r="CI546" i="7"/>
  <c r="CI545" i="7"/>
  <c r="CI544" i="7"/>
  <c r="CI543" i="7"/>
  <c r="CI542" i="7"/>
  <c r="CI541" i="7"/>
  <c r="CI540" i="7"/>
  <c r="CI539" i="7"/>
  <c r="CI538" i="7"/>
  <c r="CI537" i="7"/>
  <c r="CI536" i="7"/>
  <c r="CI535" i="7"/>
  <c r="CI534" i="7"/>
  <c r="CI533" i="7"/>
  <c r="CI532" i="7"/>
  <c r="CI531" i="7"/>
  <c r="CI530" i="7"/>
  <c r="CI529" i="7"/>
  <c r="CI528" i="7"/>
  <c r="CI527" i="7"/>
  <c r="CI526" i="7"/>
  <c r="CI525" i="7"/>
  <c r="CI524" i="7"/>
  <c r="CI523" i="7"/>
  <c r="CI522" i="7"/>
  <c r="CI521" i="7"/>
  <c r="CI520" i="7"/>
  <c r="CI519" i="7"/>
  <c r="CI518" i="7"/>
  <c r="CI517" i="7"/>
  <c r="CI516" i="7"/>
  <c r="CI515" i="7"/>
  <c r="CI514" i="7"/>
  <c r="CI513" i="7"/>
  <c r="CI512" i="7"/>
  <c r="CI511" i="7"/>
  <c r="CI510" i="7"/>
  <c r="CI509" i="7"/>
  <c r="CI508" i="7"/>
  <c r="CI507" i="7"/>
  <c r="CI506" i="7"/>
  <c r="CI505" i="7"/>
  <c r="CI504" i="7"/>
  <c r="CI503" i="7"/>
  <c r="CI502" i="7"/>
  <c r="CI501" i="7"/>
  <c r="CI500" i="7"/>
  <c r="CI499" i="7"/>
  <c r="CI498" i="7"/>
  <c r="CI497" i="7"/>
  <c r="CI496" i="7"/>
  <c r="CI495" i="7"/>
  <c r="CI494" i="7"/>
  <c r="CI493" i="7"/>
  <c r="CI492" i="7"/>
  <c r="CI491" i="7"/>
  <c r="CI490" i="7"/>
  <c r="CI489" i="7"/>
  <c r="CI488" i="7"/>
  <c r="CI487" i="7"/>
  <c r="CI486" i="7"/>
  <c r="CI485" i="7"/>
  <c r="CI484" i="7"/>
  <c r="CI483" i="7"/>
  <c r="CI482" i="7"/>
  <c r="CI481" i="7"/>
  <c r="CI480" i="7"/>
  <c r="CI479" i="7"/>
  <c r="CI478" i="7"/>
  <c r="CI477" i="7"/>
  <c r="CI476" i="7"/>
  <c r="CI475" i="7"/>
  <c r="CI474" i="7"/>
  <c r="CI473" i="7"/>
  <c r="CI472" i="7"/>
  <c r="CI471" i="7"/>
  <c r="CI470" i="7"/>
  <c r="CI469" i="7"/>
  <c r="CI468" i="7"/>
  <c r="CI467" i="7"/>
  <c r="CI466" i="7"/>
  <c r="CI465" i="7"/>
  <c r="CI464" i="7"/>
  <c r="CI463" i="7"/>
  <c r="CI462" i="7"/>
  <c r="CI461" i="7"/>
  <c r="CI460" i="7"/>
  <c r="CI459" i="7"/>
  <c r="CI458" i="7"/>
  <c r="CI457" i="7"/>
  <c r="CI456" i="7"/>
  <c r="CI455" i="7"/>
  <c r="CI454" i="7"/>
  <c r="CI453" i="7"/>
  <c r="CI452" i="7"/>
  <c r="CI451" i="7"/>
  <c r="CI450" i="7"/>
  <c r="CI449" i="7"/>
  <c r="CI448" i="7"/>
  <c r="CI447" i="7"/>
  <c r="CI446" i="7"/>
  <c r="CI445" i="7"/>
  <c r="CI444" i="7"/>
  <c r="CI443" i="7"/>
  <c r="CI442" i="7"/>
  <c r="CI441" i="7"/>
  <c r="CI440" i="7"/>
  <c r="CI439" i="7"/>
  <c r="CI438" i="7"/>
  <c r="CI437" i="7"/>
  <c r="CI436" i="7"/>
  <c r="CI435" i="7"/>
  <c r="CI434" i="7"/>
  <c r="CI433" i="7"/>
  <c r="CI432" i="7"/>
  <c r="CI431" i="7"/>
  <c r="CI430" i="7"/>
  <c r="CI429" i="7"/>
  <c r="CI428" i="7"/>
  <c r="CI427" i="7"/>
  <c r="CI426" i="7"/>
  <c r="CI425" i="7"/>
  <c r="CI424" i="7"/>
  <c r="CI423" i="7"/>
  <c r="CI422" i="7"/>
  <c r="CI421" i="7"/>
  <c r="CI420" i="7"/>
  <c r="CI419" i="7"/>
  <c r="CI418" i="7"/>
  <c r="CI417" i="7"/>
  <c r="CI416" i="7"/>
  <c r="CI415" i="7"/>
  <c r="CI414" i="7"/>
  <c r="CI413" i="7"/>
  <c r="CI412" i="7"/>
  <c r="CI411" i="7"/>
  <c r="CI410" i="7"/>
  <c r="CI409" i="7"/>
  <c r="CI408" i="7"/>
  <c r="CI407" i="7"/>
  <c r="CI406" i="7"/>
  <c r="CI405" i="7"/>
  <c r="CI404" i="7"/>
  <c r="CI403" i="7"/>
  <c r="CI402" i="7"/>
  <c r="CI401" i="7"/>
  <c r="CI400" i="7"/>
  <c r="CI399" i="7"/>
  <c r="CI398" i="7"/>
  <c r="CI397" i="7"/>
  <c r="CI396" i="7"/>
  <c r="CI395" i="7"/>
  <c r="CI394" i="7"/>
  <c r="CI393" i="7"/>
  <c r="CI392" i="7"/>
  <c r="CI391" i="7"/>
  <c r="CI390" i="7"/>
  <c r="CI389" i="7"/>
  <c r="CI388" i="7"/>
  <c r="CI387" i="7"/>
  <c r="CI386" i="7"/>
  <c r="CI385" i="7"/>
  <c r="CI384" i="7"/>
  <c r="CI383" i="7"/>
  <c r="CI382" i="7"/>
  <c r="CI381" i="7"/>
  <c r="CI380" i="7"/>
  <c r="CI379" i="7"/>
  <c r="CI378" i="7"/>
  <c r="CI377" i="7"/>
  <c r="CI376" i="7"/>
  <c r="CI375" i="7"/>
  <c r="CI374" i="7"/>
  <c r="CI373" i="7"/>
  <c r="CI372" i="7"/>
  <c r="CI371" i="7"/>
  <c r="CI370" i="7"/>
  <c r="CI369" i="7"/>
  <c r="CI368" i="7"/>
  <c r="CI367" i="7"/>
  <c r="CI366" i="7"/>
  <c r="CI365" i="7"/>
  <c r="CI364" i="7"/>
  <c r="CI363" i="7"/>
  <c r="CI362" i="7"/>
  <c r="CI361" i="7"/>
  <c r="CI360" i="7"/>
  <c r="CI359" i="7"/>
  <c r="CI358" i="7"/>
  <c r="CI357" i="7"/>
  <c r="CI356" i="7"/>
  <c r="CI355" i="7"/>
  <c r="CI354" i="7"/>
  <c r="CI353" i="7"/>
  <c r="CI352" i="7"/>
  <c r="CI351" i="7"/>
  <c r="CI350" i="7"/>
  <c r="CI349" i="7"/>
  <c r="CI348" i="7"/>
  <c r="CI347" i="7"/>
  <c r="CI346" i="7"/>
  <c r="CI345" i="7"/>
  <c r="CI344" i="7"/>
  <c r="CI343" i="7"/>
  <c r="CI342" i="7"/>
  <c r="CI341" i="7"/>
  <c r="CI340" i="7"/>
  <c r="CI339" i="7"/>
  <c r="CI338" i="7"/>
  <c r="CI337" i="7"/>
  <c r="CI336" i="7"/>
  <c r="CI335" i="7"/>
  <c r="CI334" i="7"/>
  <c r="CI333" i="7"/>
  <c r="CI332" i="7"/>
  <c r="CI331" i="7"/>
  <c r="CI330" i="7"/>
  <c r="CI329" i="7"/>
  <c r="CI328" i="7"/>
  <c r="CI327" i="7"/>
  <c r="CI326" i="7"/>
  <c r="CI325" i="7"/>
  <c r="CI324" i="7"/>
  <c r="CI323" i="7"/>
  <c r="CI322" i="7"/>
  <c r="CI321" i="7"/>
  <c r="CI320" i="7"/>
  <c r="CI319" i="7"/>
  <c r="CI318" i="7"/>
  <c r="CI317" i="7"/>
  <c r="CI316" i="7"/>
  <c r="CI315" i="7"/>
  <c r="CI314" i="7"/>
  <c r="CI313" i="7"/>
  <c r="CI312" i="7"/>
  <c r="CI311" i="7"/>
  <c r="CI310" i="7"/>
  <c r="CI309" i="7"/>
  <c r="CI308" i="7"/>
  <c r="CI307" i="7"/>
  <c r="CI306" i="7"/>
  <c r="CI305" i="7"/>
  <c r="CI304" i="7"/>
  <c r="CI303" i="7"/>
  <c r="CI302" i="7"/>
  <c r="CI301" i="7"/>
  <c r="CI300" i="7"/>
  <c r="CI299" i="7"/>
  <c r="CI298" i="7"/>
  <c r="CI297" i="7"/>
  <c r="CI296" i="7"/>
  <c r="CI295" i="7"/>
  <c r="CI294" i="7"/>
  <c r="CI293" i="7"/>
  <c r="CI292" i="7"/>
  <c r="CI291" i="7"/>
  <c r="CI290" i="7"/>
  <c r="CI289" i="7"/>
  <c r="CI288" i="7"/>
  <c r="CI287" i="7"/>
  <c r="CI286" i="7"/>
  <c r="CI285" i="7"/>
  <c r="CI284" i="7"/>
  <c r="CI283" i="7"/>
  <c r="CI282" i="7"/>
  <c r="CI281" i="7"/>
  <c r="CI280" i="7"/>
  <c r="CI279" i="7"/>
  <c r="CI278" i="7"/>
  <c r="CI277" i="7"/>
  <c r="CI276" i="7"/>
  <c r="CI275" i="7"/>
  <c r="CI274" i="7"/>
  <c r="CI273" i="7"/>
  <c r="CI272" i="7"/>
  <c r="CI271" i="7"/>
  <c r="CI270" i="7"/>
  <c r="CI269" i="7"/>
  <c r="CI268" i="7"/>
  <c r="CI267" i="7"/>
  <c r="CI266" i="7"/>
  <c r="CI265" i="7"/>
  <c r="CI264" i="7"/>
  <c r="CI263" i="7"/>
  <c r="CI262" i="7"/>
  <c r="CI261" i="7"/>
  <c r="CI260" i="7"/>
  <c r="CI259" i="7"/>
  <c r="CI258" i="7"/>
  <c r="CI257" i="7"/>
  <c r="CI256" i="7"/>
  <c r="CI255" i="7"/>
  <c r="CI254" i="7"/>
  <c r="CI253" i="7"/>
  <c r="CI252" i="7"/>
  <c r="CI251" i="7"/>
  <c r="CI250" i="7"/>
  <c r="CI249" i="7"/>
  <c r="CI248" i="7"/>
  <c r="CI247" i="7"/>
  <c r="CI246" i="7"/>
  <c r="CI245" i="7"/>
  <c r="CI244" i="7"/>
  <c r="CI243" i="7"/>
  <c r="CI242" i="7"/>
  <c r="CI241" i="7"/>
  <c r="CI240" i="7"/>
  <c r="CI239" i="7"/>
  <c r="CI238" i="7"/>
  <c r="CI237" i="7"/>
  <c r="CI236" i="7"/>
  <c r="CI235" i="7"/>
  <c r="CI234" i="7"/>
  <c r="CI233" i="7"/>
  <c r="CI232" i="7"/>
  <c r="CI231" i="7"/>
  <c r="CI230" i="7"/>
  <c r="CI229" i="7"/>
  <c r="CI228" i="7"/>
  <c r="CI227" i="7"/>
  <c r="CI226" i="7"/>
  <c r="CI225" i="7"/>
  <c r="CI224" i="7"/>
  <c r="CI223" i="7"/>
  <c r="CI222" i="7"/>
  <c r="CI221" i="7"/>
  <c r="CI220" i="7"/>
  <c r="CI219" i="7"/>
  <c r="CI218" i="7"/>
  <c r="CI217" i="7"/>
  <c r="CI216" i="7"/>
  <c r="CI215" i="7"/>
  <c r="CI214" i="7"/>
  <c r="CI213" i="7"/>
  <c r="CI212" i="7"/>
  <c r="CI211" i="7"/>
  <c r="CI210" i="7"/>
  <c r="CI209" i="7"/>
  <c r="CI208" i="7"/>
  <c r="CI207" i="7"/>
  <c r="CI206" i="7"/>
  <c r="CI205" i="7"/>
  <c r="CI204" i="7"/>
  <c r="CI203" i="7"/>
  <c r="CI202" i="7"/>
  <c r="CI201" i="7"/>
  <c r="CI200" i="7"/>
  <c r="CI199" i="7"/>
  <c r="CI198" i="7"/>
  <c r="CI197" i="7"/>
  <c r="CI196" i="7"/>
  <c r="CI195" i="7"/>
  <c r="CI194" i="7"/>
  <c r="CI193" i="7"/>
  <c r="CI192" i="7"/>
  <c r="CI191" i="7"/>
  <c r="CI190" i="7"/>
  <c r="CI189" i="7"/>
  <c r="CI188" i="7"/>
  <c r="CI187" i="7"/>
  <c r="CI186" i="7"/>
  <c r="CI185" i="7"/>
  <c r="CI184" i="7"/>
  <c r="CI183" i="7"/>
  <c r="CI182" i="7"/>
  <c r="CI181" i="7"/>
  <c r="CI180" i="7"/>
  <c r="CI179" i="7"/>
  <c r="CI178" i="7"/>
  <c r="CI177" i="7"/>
  <c r="CI176" i="7"/>
  <c r="CI175" i="7"/>
  <c r="CI174" i="7"/>
  <c r="CI173" i="7"/>
  <c r="CI172" i="7"/>
  <c r="CI171" i="7"/>
  <c r="CI170" i="7"/>
  <c r="CI169" i="7"/>
  <c r="CI168" i="7"/>
  <c r="CI167" i="7"/>
  <c r="CI166" i="7"/>
  <c r="CI165" i="7"/>
  <c r="CI164" i="7"/>
  <c r="CI163" i="7"/>
  <c r="CI162" i="7"/>
  <c r="CI161" i="7"/>
  <c r="CI160" i="7"/>
  <c r="CI159" i="7"/>
  <c r="CI158" i="7"/>
  <c r="CI157" i="7"/>
  <c r="CI156" i="7"/>
  <c r="CI155" i="7"/>
  <c r="CI154" i="7"/>
  <c r="CI153" i="7"/>
  <c r="CI152" i="7"/>
  <c r="CI151" i="7"/>
  <c r="CI150" i="7"/>
  <c r="CI149" i="7"/>
  <c r="CI148" i="7"/>
  <c r="CI147" i="7"/>
  <c r="CI146" i="7"/>
  <c r="CI145" i="7"/>
  <c r="CI144" i="7"/>
  <c r="CI143" i="7"/>
  <c r="CI142" i="7"/>
  <c r="CI141" i="7"/>
  <c r="CI140" i="7"/>
  <c r="CI139" i="7"/>
  <c r="CI138" i="7"/>
  <c r="CI137" i="7"/>
  <c r="CI136" i="7"/>
  <c r="CI135" i="7"/>
  <c r="CI134" i="7"/>
  <c r="CI133" i="7"/>
  <c r="CI132" i="7"/>
  <c r="CI131" i="7"/>
  <c r="CI130" i="7"/>
  <c r="CI129" i="7"/>
  <c r="CI128" i="7"/>
  <c r="CI127" i="7"/>
  <c r="CI126" i="7"/>
  <c r="CI125" i="7"/>
  <c r="CI124" i="7"/>
  <c r="CI123" i="7"/>
  <c r="CI122" i="7"/>
  <c r="CI121" i="7"/>
  <c r="CI120" i="7"/>
  <c r="CI119" i="7"/>
  <c r="CI118" i="7"/>
  <c r="CI117" i="7"/>
  <c r="CI116" i="7"/>
  <c r="CI115" i="7"/>
  <c r="CI114" i="7"/>
  <c r="CI113" i="7"/>
  <c r="CI112" i="7"/>
  <c r="CI111" i="7"/>
  <c r="CI110" i="7"/>
  <c r="CI109" i="7"/>
  <c r="CI108" i="7"/>
  <c r="CI107" i="7"/>
  <c r="CI106" i="7"/>
  <c r="CI105" i="7"/>
  <c r="CI104" i="7"/>
  <c r="CI103" i="7"/>
  <c r="CI102" i="7"/>
  <c r="CI101" i="7"/>
  <c r="CI100" i="7"/>
  <c r="CI99" i="7"/>
  <c r="CI98" i="7"/>
  <c r="CI97" i="7"/>
  <c r="CI96" i="7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F40" i="7"/>
  <c r="CF735" i="7" s="1"/>
  <c r="CA40" i="7"/>
  <c r="CA735" i="7" s="1"/>
  <c r="BU40" i="7"/>
  <c r="BU735" i="7" s="1"/>
  <c r="BO40" i="7"/>
  <c r="BO735" i="7" s="1"/>
  <c r="BI40" i="7"/>
  <c r="BI735" i="7" s="1"/>
  <c r="BC40" i="7"/>
  <c r="BC735" i="7" s="1"/>
  <c r="AW40" i="7"/>
  <c r="AW735" i="7" s="1"/>
  <c r="AQ40" i="7"/>
  <c r="AQ735" i="7" s="1"/>
  <c r="AK40" i="7"/>
  <c r="AK735" i="7" s="1"/>
  <c r="AE40" i="7"/>
  <c r="AE735" i="7" s="1"/>
  <c r="X13" i="9" s="1"/>
  <c r="Y40" i="7"/>
  <c r="Y735" i="7" s="1"/>
  <c r="R13" i="9" s="1"/>
  <c r="S40" i="7"/>
  <c r="S735" i="7" s="1"/>
  <c r="M40" i="7"/>
  <c r="M735" i="7" s="1"/>
  <c r="F13" i="9" s="1"/>
  <c r="K40" i="7"/>
  <c r="CI39" i="7"/>
  <c r="CD39" i="7"/>
  <c r="CB38" i="7"/>
  <c r="BV38" i="7"/>
  <c r="BR38" i="7"/>
  <c r="BT38" i="7" s="1"/>
  <c r="T38" i="7"/>
  <c r="N38" i="7"/>
  <c r="T37" i="7"/>
  <c r="N37" i="7"/>
  <c r="T36" i="7"/>
  <c r="N36" i="7"/>
  <c r="T35" i="7"/>
  <c r="N35" i="7"/>
  <c r="T34" i="7"/>
  <c r="N34" i="7"/>
  <c r="N33" i="7"/>
  <c r="N32" i="7"/>
  <c r="N31" i="7"/>
  <c r="N30" i="7"/>
  <c r="N29" i="7"/>
  <c r="N28" i="7"/>
  <c r="CB27" i="7"/>
  <c r="T27" i="7"/>
  <c r="N27" i="7"/>
  <c r="CB26" i="7"/>
  <c r="T26" i="7"/>
  <c r="N26" i="7"/>
  <c r="I26" i="7"/>
  <c r="CB25" i="7"/>
  <c r="T25" i="7"/>
  <c r="N25" i="7"/>
  <c r="CB24" i="7"/>
  <c r="N24" i="7"/>
  <c r="CB23" i="7"/>
  <c r="BQ23" i="7"/>
  <c r="BG23" i="7"/>
  <c r="AS23" i="7"/>
  <c r="AI23" i="7"/>
  <c r="AL23" i="7" s="1"/>
  <c r="U23" i="7"/>
  <c r="V23" i="7" s="1"/>
  <c r="T23" i="7"/>
  <c r="N23" i="7"/>
  <c r="CB22" i="7"/>
  <c r="T22" i="7"/>
  <c r="N22" i="7"/>
  <c r="I22" i="7"/>
  <c r="BJ22" i="7" s="1"/>
  <c r="CB21" i="7"/>
  <c r="Z21" i="7"/>
  <c r="T21" i="7"/>
  <c r="N21" i="7"/>
  <c r="I21" i="7"/>
  <c r="AY21" i="7" s="1"/>
  <c r="CB20" i="7"/>
  <c r="Z20" i="7"/>
  <c r="T20" i="7"/>
  <c r="N20" i="7"/>
  <c r="I20" i="7"/>
  <c r="BP20" i="7" s="1"/>
  <c r="CB19" i="7"/>
  <c r="N19" i="7"/>
  <c r="CB18" i="7"/>
  <c r="BQ18" i="7"/>
  <c r="BG18" i="7"/>
  <c r="AS18" i="7"/>
  <c r="AI18" i="7"/>
  <c r="AL18" i="7" s="1"/>
  <c r="Z18" i="7"/>
  <c r="T18" i="7"/>
  <c r="N18" i="7"/>
  <c r="CB17" i="7"/>
  <c r="BV17" i="7"/>
  <c r="BQ17" i="7"/>
  <c r="BG17" i="7"/>
  <c r="AS17" i="7"/>
  <c r="AI17" i="7"/>
  <c r="AL17" i="7" s="1"/>
  <c r="U17" i="7"/>
  <c r="V17" i="7" s="1"/>
  <c r="T17" i="7"/>
  <c r="N17" i="7"/>
  <c r="CG16" i="7"/>
  <c r="CE16" i="7"/>
  <c r="CI16" i="7" s="1"/>
  <c r="CB16" i="7"/>
  <c r="BV16" i="7"/>
  <c r="BJ16" i="7"/>
  <c r="BD16" i="7"/>
  <c r="AX16" i="7"/>
  <c r="AR16" i="7"/>
  <c r="AL16" i="7"/>
  <c r="AF16" i="7"/>
  <c r="Z16" i="7"/>
  <c r="T16" i="7"/>
  <c r="N16" i="7"/>
  <c r="BV15" i="7"/>
  <c r="BG15" i="7"/>
  <c r="BD15" i="7"/>
  <c r="AX15" i="7"/>
  <c r="AR15" i="7"/>
  <c r="AI15" i="7"/>
  <c r="AL15" i="7" s="1"/>
  <c r="N15" i="7"/>
  <c r="CI14" i="7"/>
  <c r="CE14" i="7"/>
  <c r="CG14" i="7" s="1"/>
  <c r="CB14" i="7"/>
  <c r="BV14" i="7"/>
  <c r="BJ14" i="7"/>
  <c r="BD14" i="7"/>
  <c r="AX14" i="7"/>
  <c r="AR14" i="7"/>
  <c r="AL14" i="7"/>
  <c r="AF14" i="7"/>
  <c r="Z14" i="7"/>
  <c r="T14" i="7"/>
  <c r="N14" i="7"/>
  <c r="J14" i="7"/>
  <c r="L14" i="7" s="1"/>
  <c r="CE13" i="7"/>
  <c r="CI13" i="7" s="1"/>
  <c r="CB13" i="7"/>
  <c r="BV13" i="7"/>
  <c r="BQ13" i="7"/>
  <c r="BE13" i="7"/>
  <c r="BF13" i="7" s="1"/>
  <c r="BD13" i="7"/>
  <c r="AX13" i="7"/>
  <c r="AS13" i="7"/>
  <c r="AR13" i="7"/>
  <c r="AL13" i="7"/>
  <c r="AG13" i="7"/>
  <c r="AH13" i="7" s="1"/>
  <c r="AF13" i="7"/>
  <c r="Z13" i="7"/>
  <c r="U13" i="7"/>
  <c r="V13" i="7" s="1"/>
  <c r="T13" i="7"/>
  <c r="N13" i="7"/>
  <c r="BQ25" i="7"/>
  <c r="AY27" i="7"/>
  <c r="AU18" i="7"/>
  <c r="AX18" i="7" s="1"/>
  <c r="U29" i="7"/>
  <c r="U21" i="7" l="1"/>
  <c r="V21" i="7" s="1"/>
  <c r="X21" i="7" s="1"/>
  <c r="AU22" i="7"/>
  <c r="AX22" i="7" s="1"/>
  <c r="AG22" i="7"/>
  <c r="BS22" i="7"/>
  <c r="BV22" i="7" s="1"/>
  <c r="K735" i="7"/>
  <c r="C70" i="9"/>
  <c r="BE22" i="7"/>
  <c r="W22" i="7"/>
  <c r="Z22" i="7" s="1"/>
  <c r="AJ13" i="7"/>
  <c r="AA38" i="7"/>
  <c r="AC36" i="7"/>
  <c r="AF36" i="7" s="1"/>
  <c r="AC38" i="7"/>
  <c r="AF38" i="7" s="1"/>
  <c r="AA36" i="7"/>
  <c r="AC37" i="7"/>
  <c r="AF37" i="7" s="1"/>
  <c r="AA35" i="7"/>
  <c r="AA37" i="7"/>
  <c r="AC34" i="7"/>
  <c r="AF34" i="7" s="1"/>
  <c r="AA33" i="7"/>
  <c r="AA32" i="7"/>
  <c r="AC35" i="7"/>
  <c r="AF35" i="7" s="1"/>
  <c r="AC32" i="7"/>
  <c r="AF32" i="7" s="1"/>
  <c r="AA30" i="7"/>
  <c r="AA29" i="7"/>
  <c r="AA28" i="7"/>
  <c r="AA34" i="7"/>
  <c r="AC31" i="7"/>
  <c r="AF31" i="7" s="1"/>
  <c r="AC30" i="7"/>
  <c r="AF30" i="7" s="1"/>
  <c r="AC29" i="7"/>
  <c r="AF29" i="7" s="1"/>
  <c r="AC28" i="7"/>
  <c r="AF28" i="7" s="1"/>
  <c r="AA31" i="7"/>
  <c r="AA27" i="7"/>
  <c r="AA25" i="7"/>
  <c r="AC27" i="7"/>
  <c r="AF27" i="7" s="1"/>
  <c r="AC25" i="7"/>
  <c r="AF25" i="7" s="1"/>
  <c r="AC23" i="7"/>
  <c r="AF23" i="7" s="1"/>
  <c r="AC18" i="7"/>
  <c r="AC17" i="7"/>
  <c r="AF17" i="7" s="1"/>
  <c r="AA16" i="7"/>
  <c r="AB16" i="7" s="1"/>
  <c r="AD16" i="7" s="1"/>
  <c r="AC33" i="7"/>
  <c r="AF33" i="7" s="1"/>
  <c r="AA23" i="7"/>
  <c r="AA18" i="7"/>
  <c r="AB18" i="7" s="1"/>
  <c r="AA17" i="7"/>
  <c r="AC24" i="7"/>
  <c r="AF24" i="7" s="1"/>
  <c r="AC21" i="7"/>
  <c r="AA20" i="7"/>
  <c r="AB20" i="7" s="1"/>
  <c r="AA26" i="7"/>
  <c r="AA24" i="7"/>
  <c r="AC19" i="7"/>
  <c r="AF19" i="7" s="1"/>
  <c r="AC15" i="7"/>
  <c r="AA19" i="7"/>
  <c r="AA14" i="7"/>
  <c r="AB14" i="7" s="1"/>
  <c r="AD14" i="7" s="1"/>
  <c r="AA15" i="7"/>
  <c r="AA13" i="7"/>
  <c r="X13" i="7"/>
  <c r="BH13" i="7"/>
  <c r="O37" i="7"/>
  <c r="P37" i="7" s="1"/>
  <c r="R37" i="7" s="1"/>
  <c r="O38" i="7"/>
  <c r="P38" i="7" s="1"/>
  <c r="R38" i="7" s="1"/>
  <c r="O34" i="7"/>
  <c r="P34" i="7" s="1"/>
  <c r="R34" i="7" s="1"/>
  <c r="O35" i="7"/>
  <c r="P35" i="7" s="1"/>
  <c r="R35" i="7" s="1"/>
  <c r="Q33" i="7"/>
  <c r="Q32" i="7"/>
  <c r="O36" i="7"/>
  <c r="P36" i="7" s="1"/>
  <c r="R36" i="7" s="1"/>
  <c r="Q31" i="7"/>
  <c r="Q30" i="7"/>
  <c r="Q29" i="7"/>
  <c r="V29" i="7" s="1"/>
  <c r="Q28" i="7"/>
  <c r="O33" i="7"/>
  <c r="P33" i="7" s="1"/>
  <c r="O31" i="7"/>
  <c r="P31" i="7" s="1"/>
  <c r="O30" i="7"/>
  <c r="P30" i="7" s="1"/>
  <c r="O29" i="7"/>
  <c r="P29" i="7" s="1"/>
  <c r="O28" i="7"/>
  <c r="P28" i="7" s="1"/>
  <c r="O32" i="7"/>
  <c r="P32" i="7" s="1"/>
  <c r="O27" i="7"/>
  <c r="P27" i="7" s="1"/>
  <c r="R27" i="7" s="1"/>
  <c r="O16" i="7"/>
  <c r="P16" i="7" s="1"/>
  <c r="R16" i="7" s="1"/>
  <c r="O18" i="7"/>
  <c r="P18" i="7" s="1"/>
  <c r="R18" i="7" s="1"/>
  <c r="O26" i="7"/>
  <c r="P26" i="7" s="1"/>
  <c r="R26" i="7" s="1"/>
  <c r="O19" i="7"/>
  <c r="P19" i="7" s="1"/>
  <c r="Q15" i="7"/>
  <c r="Q24" i="7"/>
  <c r="O17" i="7"/>
  <c r="P17" i="7" s="1"/>
  <c r="R17" i="7" s="1"/>
  <c r="O24" i="7"/>
  <c r="P24" i="7" s="1"/>
  <c r="O15" i="7"/>
  <c r="P15" i="7" s="1"/>
  <c r="R15" i="7" s="1"/>
  <c r="O20" i="7"/>
  <c r="P20" i="7" s="1"/>
  <c r="R20" i="7" s="1"/>
  <c r="O25" i="7"/>
  <c r="P25" i="7" s="1"/>
  <c r="R25" i="7" s="1"/>
  <c r="O23" i="7"/>
  <c r="P23" i="7" s="1"/>
  <c r="R23" i="7" s="1"/>
  <c r="Q19" i="7"/>
  <c r="O14" i="7"/>
  <c r="P14" i="7" s="1"/>
  <c r="R14" i="7" s="1"/>
  <c r="O22" i="7"/>
  <c r="P22" i="7" s="1"/>
  <c r="R22" i="7" s="1"/>
  <c r="O13" i="7"/>
  <c r="AO38" i="7"/>
  <c r="AR38" i="7" s="1"/>
  <c r="AM36" i="7"/>
  <c r="AM38" i="7"/>
  <c r="AO36" i="7"/>
  <c r="AR36" i="7" s="1"/>
  <c r="AM37" i="7"/>
  <c r="AO35" i="7"/>
  <c r="AR35" i="7" s="1"/>
  <c r="AM34" i="7"/>
  <c r="AO33" i="7"/>
  <c r="AR33" i="7" s="1"/>
  <c r="AO32" i="7"/>
  <c r="AR32" i="7" s="1"/>
  <c r="AM35" i="7"/>
  <c r="AO30" i="7"/>
  <c r="AR30" i="7" s="1"/>
  <c r="AO29" i="7"/>
  <c r="AR29" i="7" s="1"/>
  <c r="AO28" i="7"/>
  <c r="AR28" i="7" s="1"/>
  <c r="AM32" i="7"/>
  <c r="AM31" i="7"/>
  <c r="AM30" i="7"/>
  <c r="AM29" i="7"/>
  <c r="AM28" i="7"/>
  <c r="AO27" i="7"/>
  <c r="AR27" i="7" s="1"/>
  <c r="AM33" i="7"/>
  <c r="AM27" i="7"/>
  <c r="AO25" i="7"/>
  <c r="AR25" i="7" s="1"/>
  <c r="AO37" i="7"/>
  <c r="AR37" i="7" s="1"/>
  <c r="AM25" i="7"/>
  <c r="AM23" i="7"/>
  <c r="AN23" i="7" s="1"/>
  <c r="AM18" i="7"/>
  <c r="AN18" i="7" s="1"/>
  <c r="AM17" i="7"/>
  <c r="AN17" i="7" s="1"/>
  <c r="AM16" i="7"/>
  <c r="AN16" i="7" s="1"/>
  <c r="AP16" i="7" s="1"/>
  <c r="AO31" i="7"/>
  <c r="AR31" i="7" s="1"/>
  <c r="AO34" i="7"/>
  <c r="AR34" i="7" s="1"/>
  <c r="AO23" i="7"/>
  <c r="AR23" i="7" s="1"/>
  <c r="AO18" i="7"/>
  <c r="AR18" i="7" s="1"/>
  <c r="AO17" i="7"/>
  <c r="AM24" i="7"/>
  <c r="AM13" i="7"/>
  <c r="AO19" i="7"/>
  <c r="AR19" i="7" s="1"/>
  <c r="AO26" i="7"/>
  <c r="AR26" i="7" s="1"/>
  <c r="AO20" i="7"/>
  <c r="AR20" i="7" s="1"/>
  <c r="AM19" i="7"/>
  <c r="AO24" i="7"/>
  <c r="AR24" i="7" s="1"/>
  <c r="AM14" i="7"/>
  <c r="AN14" i="7" s="1"/>
  <c r="AP14" i="7" s="1"/>
  <c r="AM15" i="7"/>
  <c r="AN15" i="7" s="1"/>
  <c r="AP15" i="7" s="1"/>
  <c r="BP38" i="7"/>
  <c r="BM37" i="7"/>
  <c r="BP36" i="7"/>
  <c r="BK36" i="7"/>
  <c r="BK38" i="7"/>
  <c r="BM36" i="7"/>
  <c r="BP37" i="7"/>
  <c r="BP33" i="7"/>
  <c r="BK37" i="7"/>
  <c r="BP35" i="7"/>
  <c r="BP34" i="7"/>
  <c r="BK34" i="7"/>
  <c r="BM32" i="7"/>
  <c r="BM35" i="7"/>
  <c r="BK33" i="7"/>
  <c r="BP32" i="7"/>
  <c r="BK31" i="7"/>
  <c r="BM30" i="7"/>
  <c r="BM29" i="7"/>
  <c r="BM28" i="7"/>
  <c r="BK35" i="7"/>
  <c r="BM34" i="7"/>
  <c r="BP31" i="7"/>
  <c r="BP30" i="7"/>
  <c r="BK30" i="7"/>
  <c r="BP29" i="7"/>
  <c r="BK29" i="7"/>
  <c r="BP28" i="7"/>
  <c r="BK28" i="7"/>
  <c r="BM27" i="7"/>
  <c r="BM31" i="7"/>
  <c r="BK27" i="7"/>
  <c r="BM25" i="7"/>
  <c r="BR25" i="7" s="1"/>
  <c r="BP24" i="7"/>
  <c r="BK24" i="7"/>
  <c r="BP25" i="7"/>
  <c r="BP23" i="7"/>
  <c r="BK23" i="7"/>
  <c r="BL23" i="7" s="1"/>
  <c r="BP18" i="7"/>
  <c r="BK18" i="7"/>
  <c r="BL18" i="7" s="1"/>
  <c r="BP17" i="7"/>
  <c r="BK17" i="7"/>
  <c r="BL17" i="7" s="1"/>
  <c r="BK16" i="7"/>
  <c r="BL16" i="7" s="1"/>
  <c r="BN16" i="7" s="1"/>
  <c r="BK32" i="7"/>
  <c r="BP27" i="7"/>
  <c r="BK25" i="7"/>
  <c r="BM23" i="7"/>
  <c r="BM18" i="7"/>
  <c r="BM17" i="7"/>
  <c r="BR17" i="7" s="1"/>
  <c r="BT17" i="7" s="1"/>
  <c r="BK15" i="7"/>
  <c r="BL15" i="7" s="1"/>
  <c r="BN15" i="7" s="1"/>
  <c r="BK19" i="7"/>
  <c r="BP16" i="7"/>
  <c r="BK13" i="7"/>
  <c r="BM26" i="7"/>
  <c r="BP13" i="7"/>
  <c r="BM24" i="7"/>
  <c r="BP19" i="7"/>
  <c r="BM19" i="7"/>
  <c r="BP15" i="7"/>
  <c r="BK14" i="7"/>
  <c r="BL14" i="7" s="1"/>
  <c r="BN14" i="7" s="1"/>
  <c r="BM20" i="7"/>
  <c r="BP14" i="7"/>
  <c r="BW38" i="7"/>
  <c r="BX38" i="7" s="1"/>
  <c r="BZ38" i="7" s="1"/>
  <c r="BW37" i="7"/>
  <c r="BY36" i="7"/>
  <c r="CB36" i="7" s="1"/>
  <c r="BW36" i="7"/>
  <c r="BY33" i="7"/>
  <c r="CB33" i="7" s="1"/>
  <c r="BY35" i="7"/>
  <c r="CB35" i="7" s="1"/>
  <c r="BY34" i="7"/>
  <c r="CB34" i="7" s="1"/>
  <c r="BW32" i="7"/>
  <c r="BW31" i="7"/>
  <c r="BY37" i="7"/>
  <c r="CB37" i="7" s="1"/>
  <c r="BW35" i="7"/>
  <c r="BW33" i="7"/>
  <c r="BW34" i="7"/>
  <c r="BW30" i="7"/>
  <c r="BW29" i="7"/>
  <c r="BW28" i="7"/>
  <c r="BY32" i="7"/>
  <c r="CB32" i="7" s="1"/>
  <c r="BY30" i="7"/>
  <c r="CB30" i="7" s="1"/>
  <c r="BY29" i="7"/>
  <c r="CB29" i="7" s="1"/>
  <c r="BY28" i="7"/>
  <c r="CB28" i="7" s="1"/>
  <c r="BW27" i="7"/>
  <c r="BW25" i="7"/>
  <c r="BW16" i="7"/>
  <c r="BX16" i="7" s="1"/>
  <c r="BZ16" i="7" s="1"/>
  <c r="BY15" i="7"/>
  <c r="BY31" i="7"/>
  <c r="CB31" i="7" s="1"/>
  <c r="BW23" i="7"/>
  <c r="BW18" i="7"/>
  <c r="BW15" i="7"/>
  <c r="BX15" i="7" s="1"/>
  <c r="BZ15" i="7" s="1"/>
  <c r="AY13" i="7"/>
  <c r="AT18" i="7"/>
  <c r="AV18" i="7" s="1"/>
  <c r="BA19" i="7"/>
  <c r="BD19" i="7" s="1"/>
  <c r="AM21" i="7"/>
  <c r="BR23" i="7"/>
  <c r="J38" i="7"/>
  <c r="J36" i="7"/>
  <c r="J35" i="7"/>
  <c r="J33" i="7"/>
  <c r="J32" i="7"/>
  <c r="J37" i="7"/>
  <c r="J34" i="7"/>
  <c r="J27" i="7"/>
  <c r="J25" i="7"/>
  <c r="J29" i="7"/>
  <c r="J24" i="7"/>
  <c r="J19" i="7"/>
  <c r="J31" i="7"/>
  <c r="J23" i="7"/>
  <c r="J17" i="7"/>
  <c r="AI45" i="7"/>
  <c r="AI43" i="7"/>
  <c r="AI41" i="7"/>
  <c r="AG38" i="7"/>
  <c r="AI37" i="7"/>
  <c r="AL37" i="7" s="1"/>
  <c r="AI46" i="7"/>
  <c r="AI44" i="7"/>
  <c r="AI42" i="7"/>
  <c r="AI39" i="7"/>
  <c r="AI38" i="7"/>
  <c r="AL38" i="7" s="1"/>
  <c r="AG37" i="7"/>
  <c r="AH37" i="7" s="1"/>
  <c r="AI34" i="7"/>
  <c r="AL34" i="7" s="1"/>
  <c r="AG33" i="7"/>
  <c r="AG32" i="7"/>
  <c r="AH32" i="7" s="1"/>
  <c r="AG31" i="7"/>
  <c r="AH31" i="7" s="1"/>
  <c r="AI36" i="7"/>
  <c r="AL36" i="7" s="1"/>
  <c r="AI35" i="7"/>
  <c r="AL35" i="7" s="1"/>
  <c r="AG36" i="7"/>
  <c r="AH36" i="7" s="1"/>
  <c r="AJ36" i="7" s="1"/>
  <c r="AG34" i="7"/>
  <c r="AH34" i="7" s="1"/>
  <c r="AI33" i="7"/>
  <c r="AL33" i="7" s="1"/>
  <c r="AI32" i="7"/>
  <c r="AL32" i="7" s="1"/>
  <c r="AI31" i="7"/>
  <c r="AL31" i="7" s="1"/>
  <c r="AI27" i="7"/>
  <c r="AL27" i="7" s="1"/>
  <c r="AG35" i="7"/>
  <c r="AI30" i="7"/>
  <c r="AL30" i="7" s="1"/>
  <c r="AI29" i="7"/>
  <c r="AL29" i="7" s="1"/>
  <c r="AI28" i="7"/>
  <c r="AL28" i="7" s="1"/>
  <c r="AG25" i="7"/>
  <c r="AG30" i="7"/>
  <c r="AG29" i="7"/>
  <c r="AG28" i="7"/>
  <c r="AH28" i="7" s="1"/>
  <c r="AJ28" i="7" s="1"/>
  <c r="AG27" i="7"/>
  <c r="AH27" i="7" s="1"/>
  <c r="AI24" i="7"/>
  <c r="AL24" i="7" s="1"/>
  <c r="AI19" i="7"/>
  <c r="AL19" i="7" s="1"/>
  <c r="AG16" i="7"/>
  <c r="AH16" i="7" s="1"/>
  <c r="AJ16" i="7" s="1"/>
  <c r="AG15" i="7"/>
  <c r="AH15" i="7" s="1"/>
  <c r="AJ15" i="7" s="1"/>
  <c r="AG24" i="7"/>
  <c r="AG19" i="7"/>
  <c r="BJ38" i="7"/>
  <c r="BE38" i="7"/>
  <c r="BG37" i="7"/>
  <c r="BJ35" i="7"/>
  <c r="BE35" i="7"/>
  <c r="BG38" i="7"/>
  <c r="BJ37" i="7"/>
  <c r="BE37" i="7"/>
  <c r="BG35" i="7"/>
  <c r="BE36" i="7"/>
  <c r="BG34" i="7"/>
  <c r="BJ33" i="7"/>
  <c r="BE33" i="7"/>
  <c r="BJ32" i="7"/>
  <c r="BE32" i="7"/>
  <c r="BJ31" i="7"/>
  <c r="BE31" i="7"/>
  <c r="BJ36" i="7"/>
  <c r="BJ34" i="7"/>
  <c r="BE34" i="7"/>
  <c r="BG33" i="7"/>
  <c r="BG32" i="7"/>
  <c r="BG31" i="7"/>
  <c r="BG27" i="7"/>
  <c r="BJ27" i="7"/>
  <c r="BE27" i="7"/>
  <c r="BG36" i="7"/>
  <c r="BJ25" i="7"/>
  <c r="BE25" i="7"/>
  <c r="BG24" i="7"/>
  <c r="BJ30" i="7"/>
  <c r="BJ29" i="7"/>
  <c r="BJ28" i="7"/>
  <c r="BG30" i="7"/>
  <c r="BE24" i="7"/>
  <c r="BG19" i="7"/>
  <c r="BE16" i="7"/>
  <c r="BF16" i="7" s="1"/>
  <c r="BH16" i="7" s="1"/>
  <c r="BE30" i="7"/>
  <c r="BE29" i="7"/>
  <c r="BG28" i="7"/>
  <c r="BJ24" i="7"/>
  <c r="BJ19" i="7"/>
  <c r="BE19" i="7"/>
  <c r="J13" i="7"/>
  <c r="AT13" i="7"/>
  <c r="BR13" i="7"/>
  <c r="U14" i="7"/>
  <c r="V14" i="7" s="1"/>
  <c r="X14" i="7" s="1"/>
  <c r="AG14" i="7"/>
  <c r="AH14" i="7" s="1"/>
  <c r="AJ14" i="7" s="1"/>
  <c r="AS14" i="7"/>
  <c r="AT14" i="7" s="1"/>
  <c r="AV14" i="7" s="1"/>
  <c r="AY14" i="7"/>
  <c r="AZ14" i="7" s="1"/>
  <c r="BB14" i="7" s="1"/>
  <c r="BE14" i="7"/>
  <c r="BF14" i="7" s="1"/>
  <c r="BH14" i="7" s="1"/>
  <c r="BQ14" i="7"/>
  <c r="BR14" i="7" s="1"/>
  <c r="BT14" i="7" s="1"/>
  <c r="BW14" i="7"/>
  <c r="BX14" i="7" s="1"/>
  <c r="BZ14" i="7" s="1"/>
  <c r="W15" i="7"/>
  <c r="BE15" i="7"/>
  <c r="BF15" i="7" s="1"/>
  <c r="BH15" i="7" s="1"/>
  <c r="J16" i="7"/>
  <c r="AU17" i="7"/>
  <c r="BE17" i="7"/>
  <c r="BW17" i="7"/>
  <c r="BX17" i="7" s="1"/>
  <c r="BZ17" i="7" s="1"/>
  <c r="BE18" i="7"/>
  <c r="BW19" i="7"/>
  <c r="U20" i="7"/>
  <c r="V20" i="7" s="1"/>
  <c r="X20" i="7" s="1"/>
  <c r="AC20" i="7"/>
  <c r="AM20" i="7"/>
  <c r="O21" i="7"/>
  <c r="P21" i="7" s="1"/>
  <c r="R21" i="7" s="1"/>
  <c r="AO21" i="7"/>
  <c r="AR21" i="7" s="1"/>
  <c r="BW22" i="7"/>
  <c r="BM22" i="7"/>
  <c r="AY22" i="7"/>
  <c r="AZ22" i="7" s="1"/>
  <c r="AO22" i="7"/>
  <c r="AR22" i="7" s="1"/>
  <c r="AA22" i="7"/>
  <c r="J22" i="7"/>
  <c r="BP22" i="7"/>
  <c r="BK22" i="7"/>
  <c r="BA22" i="7"/>
  <c r="BD22" i="7" s="1"/>
  <c r="AM22" i="7"/>
  <c r="AC22" i="7"/>
  <c r="AF22" i="7" s="1"/>
  <c r="AI22" i="7"/>
  <c r="AL22" i="7" s="1"/>
  <c r="AS22" i="7"/>
  <c r="W23" i="7"/>
  <c r="AG23" i="7"/>
  <c r="BJ23" i="7"/>
  <c r="BS23" i="7"/>
  <c r="BV23" i="7" s="1"/>
  <c r="BQ26" i="7"/>
  <c r="BR26" i="7" s="1"/>
  <c r="BW26" i="7"/>
  <c r="BE28" i="7"/>
  <c r="J30" i="7"/>
  <c r="BR18" i="7"/>
  <c r="BQ21" i="7"/>
  <c r="BG21" i="7"/>
  <c r="AS21" i="7"/>
  <c r="AI21" i="7"/>
  <c r="AL21" i="7" s="1"/>
  <c r="BS21" i="7"/>
  <c r="BV21" i="7" s="1"/>
  <c r="BJ21" i="7"/>
  <c r="BE21" i="7"/>
  <c r="AU21" i="7"/>
  <c r="AX21" i="7" s="1"/>
  <c r="AG21" i="7"/>
  <c r="AH21" i="7" s="1"/>
  <c r="J21" i="7"/>
  <c r="BA21" i="7"/>
  <c r="BD21" i="7" s="1"/>
  <c r="AI25" i="7"/>
  <c r="AL25" i="7" s="1"/>
  <c r="J26" i="7"/>
  <c r="BG29" i="7"/>
  <c r="AY15" i="7"/>
  <c r="AZ15" i="7" s="1"/>
  <c r="BB15" i="7" s="1"/>
  <c r="AY20" i="7"/>
  <c r="BK21" i="7"/>
  <c r="W38" i="7"/>
  <c r="U37" i="7"/>
  <c r="V37" i="7" s="1"/>
  <c r="U38" i="7"/>
  <c r="V38" i="7" s="1"/>
  <c r="W37" i="7"/>
  <c r="U34" i="7"/>
  <c r="V34" i="7" s="1"/>
  <c r="W33" i="7"/>
  <c r="Z33" i="7" s="1"/>
  <c r="W32" i="7"/>
  <c r="Z32" i="7" s="1"/>
  <c r="W31" i="7"/>
  <c r="Z31" i="7" s="1"/>
  <c r="U35" i="7"/>
  <c r="V35" i="7" s="1"/>
  <c r="W36" i="7"/>
  <c r="W34" i="7"/>
  <c r="U33" i="7"/>
  <c r="V33" i="7" s="1"/>
  <c r="U32" i="7"/>
  <c r="V32" i="7" s="1"/>
  <c r="U31" i="7"/>
  <c r="W25" i="7"/>
  <c r="W35" i="7"/>
  <c r="W30" i="7"/>
  <c r="Z30" i="7" s="1"/>
  <c r="W29" i="7"/>
  <c r="Z29" i="7" s="1"/>
  <c r="W28" i="7"/>
  <c r="Z28" i="7" s="1"/>
  <c r="U27" i="7"/>
  <c r="V27" i="7" s="1"/>
  <c r="U36" i="7"/>
  <c r="V36" i="7" s="1"/>
  <c r="U30" i="7"/>
  <c r="U24" i="7"/>
  <c r="V24" i="7" s="1"/>
  <c r="U19" i="7"/>
  <c r="V19" i="7" s="1"/>
  <c r="U16" i="7"/>
  <c r="V16" i="7" s="1"/>
  <c r="X16" i="7" s="1"/>
  <c r="U28" i="7"/>
  <c r="V28" i="7" s="1"/>
  <c r="W27" i="7"/>
  <c r="U26" i="7"/>
  <c r="V26" i="7" s="1"/>
  <c r="W24" i="7"/>
  <c r="Z24" i="7" s="1"/>
  <c r="W19" i="7"/>
  <c r="Z19" i="7" s="1"/>
  <c r="U18" i="7"/>
  <c r="V18" i="7" s="1"/>
  <c r="X18" i="7" s="1"/>
  <c r="AU38" i="7"/>
  <c r="AX38" i="7" s="1"/>
  <c r="AS37" i="7"/>
  <c r="AS38" i="7"/>
  <c r="AT38" i="7" s="1"/>
  <c r="AU37" i="7"/>
  <c r="AX37" i="7" s="1"/>
  <c r="AU36" i="7"/>
  <c r="AX36" i="7" s="1"/>
  <c r="AS34" i="7"/>
  <c r="AU33" i="7"/>
  <c r="AX33" i="7" s="1"/>
  <c r="AU32" i="7"/>
  <c r="AX32" i="7" s="1"/>
  <c r="AU31" i="7"/>
  <c r="AX31" i="7" s="1"/>
  <c r="AS36" i="7"/>
  <c r="AT36" i="7" s="1"/>
  <c r="AS35" i="7"/>
  <c r="AU34" i="7"/>
  <c r="AX34" i="7" s="1"/>
  <c r="AS33" i="7"/>
  <c r="AT33" i="7" s="1"/>
  <c r="AS32" i="7"/>
  <c r="AS31" i="7"/>
  <c r="AT31" i="7" s="1"/>
  <c r="AU35" i="7"/>
  <c r="AX35" i="7" s="1"/>
  <c r="AS27" i="7"/>
  <c r="AT27" i="7" s="1"/>
  <c r="AS30" i="7"/>
  <c r="AS29" i="7"/>
  <c r="AT29" i="7" s="1"/>
  <c r="AS28" i="7"/>
  <c r="AU27" i="7"/>
  <c r="AX27" i="7" s="1"/>
  <c r="AU25" i="7"/>
  <c r="AX25" i="7" s="1"/>
  <c r="AS24" i="7"/>
  <c r="AT24" i="7" s="1"/>
  <c r="AU30" i="7"/>
  <c r="AX30" i="7" s="1"/>
  <c r="AU29" i="7"/>
  <c r="AX29" i="7" s="1"/>
  <c r="AU24" i="7"/>
  <c r="AX24" i="7" s="1"/>
  <c r="AS19" i="7"/>
  <c r="AT19" i="7" s="1"/>
  <c r="AS16" i="7"/>
  <c r="AT16" i="7" s="1"/>
  <c r="AV16" i="7" s="1"/>
  <c r="AU19" i="7"/>
  <c r="AX19" i="7" s="1"/>
  <c r="BQ37" i="7"/>
  <c r="BR37" i="7" s="1"/>
  <c r="BS35" i="7"/>
  <c r="BV35" i="7" s="1"/>
  <c r="BS37" i="7"/>
  <c r="BV37" i="7" s="1"/>
  <c r="BQ35" i="7"/>
  <c r="BR35" i="7" s="1"/>
  <c r="BQ34" i="7"/>
  <c r="BR34" i="7" s="1"/>
  <c r="BS32" i="7"/>
  <c r="BV32" i="7" s="1"/>
  <c r="BS31" i="7"/>
  <c r="BV31" i="7" s="1"/>
  <c r="BS33" i="7"/>
  <c r="BV33" i="7" s="1"/>
  <c r="BS36" i="7"/>
  <c r="BV36" i="7" s="1"/>
  <c r="BS34" i="7"/>
  <c r="BV34" i="7" s="1"/>
  <c r="BQ32" i="7"/>
  <c r="BQ31" i="7"/>
  <c r="BR31" i="7" s="1"/>
  <c r="BQ36" i="7"/>
  <c r="BR36" i="7" s="1"/>
  <c r="BT36" i="7" s="1"/>
  <c r="BQ27" i="7"/>
  <c r="BR27" i="7" s="1"/>
  <c r="BS27" i="7"/>
  <c r="BV27" i="7" s="1"/>
  <c r="BS25" i="7"/>
  <c r="BV25" i="7" s="1"/>
  <c r="BQ24" i="7"/>
  <c r="BS30" i="7"/>
  <c r="BV30" i="7" s="1"/>
  <c r="BS29" i="7"/>
  <c r="BV29" i="7" s="1"/>
  <c r="BS28" i="7"/>
  <c r="BV28" i="7" s="1"/>
  <c r="BQ33" i="7"/>
  <c r="BR33" i="7" s="1"/>
  <c r="BQ28" i="7"/>
  <c r="BQ19" i="7"/>
  <c r="BR19" i="7" s="1"/>
  <c r="BQ16" i="7"/>
  <c r="BR16" i="7" s="1"/>
  <c r="BT16" i="7" s="1"/>
  <c r="BQ30" i="7"/>
  <c r="BR30" i="7" s="1"/>
  <c r="BS24" i="7"/>
  <c r="BV24" i="7" s="1"/>
  <c r="BS19" i="7"/>
  <c r="BV19" i="7" s="1"/>
  <c r="BQ15" i="7"/>
  <c r="BR15" i="7" s="1"/>
  <c r="BT15" i="7" s="1"/>
  <c r="N40" i="7"/>
  <c r="N735" i="7" s="1"/>
  <c r="G13" i="9" s="1"/>
  <c r="BJ13" i="7"/>
  <c r="CG13" i="7"/>
  <c r="J15" i="7"/>
  <c r="U15" i="7"/>
  <c r="AS15" i="7"/>
  <c r="AT15" i="7" s="1"/>
  <c r="AV15" i="7" s="1"/>
  <c r="BJ15" i="7"/>
  <c r="W17" i="7"/>
  <c r="X17" i="7" s="1"/>
  <c r="AG17" i="7"/>
  <c r="AH17" i="7" s="1"/>
  <c r="AJ17" i="7" s="1"/>
  <c r="BJ17" i="7"/>
  <c r="J18" i="7"/>
  <c r="AG18" i="7"/>
  <c r="AH18" i="7" s="1"/>
  <c r="AJ18" i="7" s="1"/>
  <c r="BJ18" i="7"/>
  <c r="BS18" i="7"/>
  <c r="AY19" i="7"/>
  <c r="I40" i="7"/>
  <c r="BS20" i="7"/>
  <c r="BV20" i="7" s="1"/>
  <c r="BJ20" i="7"/>
  <c r="BE20" i="7"/>
  <c r="AU20" i="7"/>
  <c r="AX20" i="7" s="1"/>
  <c r="AG20" i="7"/>
  <c r="J20" i="7"/>
  <c r="BQ20" i="7"/>
  <c r="BG20" i="7"/>
  <c r="AS20" i="7"/>
  <c r="AI20" i="7"/>
  <c r="AL20" i="7" s="1"/>
  <c r="BA20" i="7"/>
  <c r="BD20" i="7" s="1"/>
  <c r="BK20" i="7"/>
  <c r="AA21" i="7"/>
  <c r="AB21" i="7" s="1"/>
  <c r="BM21" i="7"/>
  <c r="BW21" i="7"/>
  <c r="U22" i="7"/>
  <c r="V22" i="7" s="1"/>
  <c r="X22" i="7" s="1"/>
  <c r="BG22" i="7"/>
  <c r="BQ22" i="7"/>
  <c r="AU23" i="7"/>
  <c r="AX23" i="7" s="1"/>
  <c r="BE23" i="7"/>
  <c r="AY24" i="7"/>
  <c r="AZ24" i="7" s="1"/>
  <c r="U25" i="7"/>
  <c r="V25" i="7" s="1"/>
  <c r="BG25" i="7"/>
  <c r="J28" i="7"/>
  <c r="BQ29" i="7"/>
  <c r="AY37" i="7"/>
  <c r="AY38" i="7"/>
  <c r="BA36" i="7"/>
  <c r="BD36" i="7" s="1"/>
  <c r="BA38" i="7"/>
  <c r="BD38" i="7" s="1"/>
  <c r="AY36" i="7"/>
  <c r="AY35" i="7"/>
  <c r="BA34" i="7"/>
  <c r="BD34" i="7" s="1"/>
  <c r="AY33" i="7"/>
  <c r="AY32" i="7"/>
  <c r="BA37" i="7"/>
  <c r="BD37" i="7" s="1"/>
  <c r="BA31" i="7"/>
  <c r="BD31" i="7" s="1"/>
  <c r="AY30" i="7"/>
  <c r="AY29" i="7"/>
  <c r="AY28" i="7"/>
  <c r="BA33" i="7"/>
  <c r="BD33" i="7" s="1"/>
  <c r="BA30" i="7"/>
  <c r="BD30" i="7" s="1"/>
  <c r="BA29" i="7"/>
  <c r="BD29" i="7" s="1"/>
  <c r="BA28" i="7"/>
  <c r="BD28" i="7" s="1"/>
  <c r="BA32" i="7"/>
  <c r="BD32" i="7" s="1"/>
  <c r="AY31" i="7"/>
  <c r="AY34" i="7"/>
  <c r="BA27" i="7"/>
  <c r="BD27" i="7" s="1"/>
  <c r="AY25" i="7"/>
  <c r="AZ25" i="7" s="1"/>
  <c r="BA24" i="7"/>
  <c r="BD24" i="7" s="1"/>
  <c r="BA35" i="7"/>
  <c r="BD35" i="7" s="1"/>
  <c r="BA23" i="7"/>
  <c r="BD23" i="7" s="1"/>
  <c r="BA18" i="7"/>
  <c r="BD18" i="7" s="1"/>
  <c r="BA17" i="7"/>
  <c r="AY16" i="7"/>
  <c r="AZ16" i="7" s="1"/>
  <c r="BB16" i="7" s="1"/>
  <c r="BA25" i="7"/>
  <c r="BD25" i="7" s="1"/>
  <c r="AY23" i="7"/>
  <c r="AY18" i="7"/>
  <c r="AZ18" i="7" s="1"/>
  <c r="AY17" i="7"/>
  <c r="BW13" i="7"/>
  <c r="AT17" i="7"/>
  <c r="AV17" i="7" s="1"/>
  <c r="BW20" i="7"/>
  <c r="BP21" i="7"/>
  <c r="X23" i="7"/>
  <c r="BW24" i="7"/>
  <c r="AS25" i="7"/>
  <c r="AY26" i="7"/>
  <c r="AU28" i="7"/>
  <c r="AX28" i="7" s="1"/>
  <c r="BG26" i="7"/>
  <c r="BP26" i="7"/>
  <c r="BK26" i="7"/>
  <c r="BA26" i="7"/>
  <c r="BD26" i="7" s="1"/>
  <c r="AM26" i="7"/>
  <c r="AC26" i="7"/>
  <c r="AF26" i="7" s="1"/>
  <c r="BS26" i="7"/>
  <c r="BV26" i="7" s="1"/>
  <c r="BJ26" i="7"/>
  <c r="BE26" i="7"/>
  <c r="AU26" i="7"/>
  <c r="AX26" i="7" s="1"/>
  <c r="AG26" i="7"/>
  <c r="W26" i="7"/>
  <c r="AI26" i="7"/>
  <c r="AL26" i="7" s="1"/>
  <c r="AS26" i="7"/>
  <c r="CF35" i="4"/>
  <c r="CF730" i="4" s="1"/>
  <c r="CE35" i="4"/>
  <c r="CE730" i="4" s="1"/>
  <c r="CA35" i="4"/>
  <c r="CA730" i="4" s="1"/>
  <c r="BY35" i="4"/>
  <c r="N67" i="9" s="1"/>
  <c r="BU35" i="4"/>
  <c r="BU730" i="4" s="1"/>
  <c r="BS35" i="4"/>
  <c r="M67" i="9" s="1"/>
  <c r="BO35" i="4"/>
  <c r="BO730" i="4" s="1"/>
  <c r="BM35" i="4"/>
  <c r="L67" i="9" s="1"/>
  <c r="BI35" i="4"/>
  <c r="BI730" i="4" s="1"/>
  <c r="BG35" i="4"/>
  <c r="K67" i="9" s="1"/>
  <c r="BC35" i="4"/>
  <c r="BC730" i="4" s="1"/>
  <c r="BA35" i="4"/>
  <c r="J67" i="9" s="1"/>
  <c r="AW35" i="4"/>
  <c r="AW730" i="4" s="1"/>
  <c r="AU35" i="4"/>
  <c r="I67" i="9" s="1"/>
  <c r="AQ35" i="4"/>
  <c r="AQ730" i="4" s="1"/>
  <c r="AO35" i="4"/>
  <c r="H67" i="9" s="1"/>
  <c r="AK35" i="4"/>
  <c r="AK730" i="4" s="1"/>
  <c r="AI35" i="4"/>
  <c r="G67" i="9" s="1"/>
  <c r="AE35" i="4"/>
  <c r="AE730" i="4" s="1"/>
  <c r="X10" i="9" s="1"/>
  <c r="AC35" i="4"/>
  <c r="F67" i="9" s="1"/>
  <c r="Y35" i="4"/>
  <c r="Y730" i="4" s="1"/>
  <c r="R10" i="9" s="1"/>
  <c r="W35" i="4"/>
  <c r="E67" i="9" s="1"/>
  <c r="S35" i="4"/>
  <c r="S730" i="4" s="1"/>
  <c r="Q35" i="4"/>
  <c r="D67" i="9" s="1"/>
  <c r="M35" i="4"/>
  <c r="M730" i="4" s="1"/>
  <c r="F10" i="9" s="1"/>
  <c r="K35" i="4"/>
  <c r="CG28" i="4"/>
  <c r="CD28" i="4"/>
  <c r="CB28" i="4"/>
  <c r="BV28" i="4"/>
  <c r="BP28" i="4"/>
  <c r="BJ28" i="4"/>
  <c r="BD28" i="4"/>
  <c r="AX28" i="4"/>
  <c r="AR28" i="4"/>
  <c r="AL28" i="4"/>
  <c r="AF28" i="4"/>
  <c r="Z28" i="4"/>
  <c r="T28" i="4"/>
  <c r="N28" i="4"/>
  <c r="CG27" i="4"/>
  <c r="CD27" i="4"/>
  <c r="CB27" i="4"/>
  <c r="BV27" i="4"/>
  <c r="BP27" i="4"/>
  <c r="BJ27" i="4"/>
  <c r="BD27" i="4"/>
  <c r="AX27" i="4"/>
  <c r="AR27" i="4"/>
  <c r="AL27" i="4"/>
  <c r="AF27" i="4"/>
  <c r="Z27" i="4"/>
  <c r="T27" i="4"/>
  <c r="N27" i="4"/>
  <c r="CG26" i="4"/>
  <c r="CD26" i="4"/>
  <c r="CB26" i="4"/>
  <c r="BV26" i="4"/>
  <c r="BP26" i="4"/>
  <c r="BJ26" i="4"/>
  <c r="BD26" i="4"/>
  <c r="AX26" i="4"/>
  <c r="AR26" i="4"/>
  <c r="AL26" i="4"/>
  <c r="AF26" i="4"/>
  <c r="Z26" i="4"/>
  <c r="T26" i="4"/>
  <c r="N26" i="4"/>
  <c r="CG25" i="4"/>
  <c r="CD25" i="4"/>
  <c r="CB25" i="4"/>
  <c r="BV25" i="4"/>
  <c r="BP25" i="4"/>
  <c r="BJ25" i="4"/>
  <c r="BD25" i="4"/>
  <c r="AX25" i="4"/>
  <c r="AR25" i="4"/>
  <c r="AL25" i="4"/>
  <c r="AF25" i="4"/>
  <c r="Z25" i="4"/>
  <c r="T25" i="4"/>
  <c r="N25" i="4"/>
  <c r="CG24" i="4"/>
  <c r="CD24" i="4"/>
  <c r="CB24" i="4"/>
  <c r="BV24" i="4"/>
  <c r="BP24" i="4"/>
  <c r="BJ24" i="4"/>
  <c r="BD24" i="4"/>
  <c r="AX24" i="4"/>
  <c r="AR24" i="4"/>
  <c r="AL24" i="4"/>
  <c r="AF24" i="4"/>
  <c r="Z24" i="4"/>
  <c r="T24" i="4"/>
  <c r="N24" i="4"/>
  <c r="CG23" i="4"/>
  <c r="CD23" i="4"/>
  <c r="CB23" i="4"/>
  <c r="BV23" i="4"/>
  <c r="BJ23" i="4"/>
  <c r="AX23" i="4"/>
  <c r="AR23" i="4"/>
  <c r="AL23" i="4"/>
  <c r="AF23" i="4"/>
  <c r="Z23" i="4"/>
  <c r="T23" i="4"/>
  <c r="N23" i="4"/>
  <c r="CG22" i="4"/>
  <c r="CD22" i="4"/>
  <c r="BJ22" i="4"/>
  <c r="AX22" i="4"/>
  <c r="AL22" i="4"/>
  <c r="AF22" i="4"/>
  <c r="Z22" i="4"/>
  <c r="T22" i="4"/>
  <c r="N22" i="4"/>
  <c r="CG21" i="4"/>
  <c r="CD21" i="4"/>
  <c r="N21" i="4"/>
  <c r="I21" i="4"/>
  <c r="CG20" i="4"/>
  <c r="CD20" i="4"/>
  <c r="CB20" i="4"/>
  <c r="BV20" i="4"/>
  <c r="BP20" i="4"/>
  <c r="BJ20" i="4"/>
  <c r="BD20" i="4"/>
  <c r="AX20" i="4"/>
  <c r="AR20" i="4"/>
  <c r="AL20" i="4"/>
  <c r="AF20" i="4"/>
  <c r="Z20" i="4"/>
  <c r="T20" i="4"/>
  <c r="N20" i="4"/>
  <c r="CG19" i="4"/>
  <c r="CD19" i="4"/>
  <c r="CB19" i="4"/>
  <c r="BV19" i="4"/>
  <c r="BP19" i="4"/>
  <c r="BJ19" i="4"/>
  <c r="BD19" i="4"/>
  <c r="AX19" i="4"/>
  <c r="AR19" i="4"/>
  <c r="AL19" i="4"/>
  <c r="AF19" i="4"/>
  <c r="Z19" i="4"/>
  <c r="T19" i="4"/>
  <c r="N19" i="4"/>
  <c r="CG18" i="4"/>
  <c r="CD18" i="4"/>
  <c r="CB18" i="4"/>
  <c r="BV18" i="4"/>
  <c r="BP18" i="4"/>
  <c r="BJ18" i="4"/>
  <c r="BD18" i="4"/>
  <c r="AX18" i="4"/>
  <c r="AR18" i="4"/>
  <c r="AL18" i="4"/>
  <c r="AF18" i="4"/>
  <c r="Z18" i="4"/>
  <c r="T18" i="4"/>
  <c r="N18" i="4"/>
  <c r="CG17" i="4"/>
  <c r="CD17" i="4"/>
  <c r="CB17" i="4"/>
  <c r="BV17" i="4"/>
  <c r="BP17" i="4"/>
  <c r="BJ17" i="4"/>
  <c r="BD17" i="4"/>
  <c r="AX17" i="4"/>
  <c r="AR17" i="4"/>
  <c r="AL17" i="4"/>
  <c r="AF17" i="4"/>
  <c r="Z17" i="4"/>
  <c r="T17" i="4"/>
  <c r="N17" i="4"/>
  <c r="CG16" i="4"/>
  <c r="CD16" i="4"/>
  <c r="CB16" i="4"/>
  <c r="BV16" i="4"/>
  <c r="BP16" i="4"/>
  <c r="BJ16" i="4"/>
  <c r="BD16" i="4"/>
  <c r="AX16" i="4"/>
  <c r="AR16" i="4"/>
  <c r="AL16" i="4"/>
  <c r="AF16" i="4"/>
  <c r="Z16" i="4"/>
  <c r="T16" i="4"/>
  <c r="N16" i="4"/>
  <c r="J16" i="4"/>
  <c r="CG15" i="4"/>
  <c r="CD15" i="4"/>
  <c r="CB15" i="4"/>
  <c r="BV15" i="4"/>
  <c r="BQ15" i="4"/>
  <c r="BR15" i="4" s="1"/>
  <c r="BT15" i="4" s="1"/>
  <c r="BP15" i="4"/>
  <c r="BJ15" i="4"/>
  <c r="BE15" i="4"/>
  <c r="BF15" i="4" s="1"/>
  <c r="BH15" i="4" s="1"/>
  <c r="BD15" i="4"/>
  <c r="AX15" i="4"/>
  <c r="AS15" i="4"/>
  <c r="AT15" i="4" s="1"/>
  <c r="AV15" i="4" s="1"/>
  <c r="AR15" i="4"/>
  <c r="AL15" i="4"/>
  <c r="AG15" i="4"/>
  <c r="AH15" i="4" s="1"/>
  <c r="AJ15" i="4" s="1"/>
  <c r="AF15" i="4"/>
  <c r="Z15" i="4"/>
  <c r="U15" i="4"/>
  <c r="V15" i="4" s="1"/>
  <c r="X15" i="4" s="1"/>
  <c r="T15" i="4"/>
  <c r="N15" i="4"/>
  <c r="CG14" i="4"/>
  <c r="CD14" i="4"/>
  <c r="CB14" i="4"/>
  <c r="BV14" i="4"/>
  <c r="BP14" i="4"/>
  <c r="BJ14" i="4"/>
  <c r="BD14" i="4"/>
  <c r="AX14" i="4"/>
  <c r="AR14" i="4"/>
  <c r="AL14" i="4"/>
  <c r="AF14" i="4"/>
  <c r="Z14" i="4"/>
  <c r="T14" i="4"/>
  <c r="N14" i="4"/>
  <c r="J14" i="4"/>
  <c r="L14" i="4" s="1"/>
  <c r="CG13" i="4"/>
  <c r="CG35" i="4" s="1"/>
  <c r="CG730" i="4" s="1"/>
  <c r="CD13" i="4"/>
  <c r="CB13" i="4"/>
  <c r="BV13" i="4"/>
  <c r="BQ13" i="4"/>
  <c r="BP13" i="4"/>
  <c r="BJ13" i="4"/>
  <c r="BE13" i="4"/>
  <c r="BD13" i="4"/>
  <c r="AX13" i="4"/>
  <c r="AS13" i="4"/>
  <c r="AR13" i="4"/>
  <c r="AL13" i="4"/>
  <c r="AG13" i="4"/>
  <c r="AF13" i="4"/>
  <c r="Z13" i="4"/>
  <c r="U13" i="4"/>
  <c r="T13" i="4"/>
  <c r="N13" i="4"/>
  <c r="CE3" i="4"/>
  <c r="BW14" i="4"/>
  <c r="BX14" i="4" s="1"/>
  <c r="BZ14" i="4" s="1"/>
  <c r="CJ14" i="4" s="1"/>
  <c r="BK14" i="4"/>
  <c r="BL14" i="4" s="1"/>
  <c r="BN14" i="4" s="1"/>
  <c r="BE14" i="4"/>
  <c r="BF14" i="4" s="1"/>
  <c r="BH14" i="4" s="1"/>
  <c r="AY14" i="4"/>
  <c r="AZ14" i="4" s="1"/>
  <c r="BB14" i="4" s="1"/>
  <c r="AG14" i="4"/>
  <c r="AH14" i="4" s="1"/>
  <c r="AJ14" i="4" s="1"/>
  <c r="AA14" i="4"/>
  <c r="AB14" i="4" s="1"/>
  <c r="AD14" i="4" s="1"/>
  <c r="O14" i="4"/>
  <c r="P14" i="4" s="1"/>
  <c r="R14" i="4" s="1"/>
  <c r="J15" i="4"/>
  <c r="K730" i="4" l="1"/>
  <c r="C67" i="9"/>
  <c r="AB22" i="7"/>
  <c r="AD22" i="7" s="1"/>
  <c r="BX22" i="7"/>
  <c r="BZ22" i="7" s="1"/>
  <c r="BL20" i="7"/>
  <c r="BN20" i="7" s="1"/>
  <c r="I35" i="4"/>
  <c r="CJ21" i="4"/>
  <c r="BE21" i="4"/>
  <c r="BF21" i="4" s="1"/>
  <c r="BH21" i="4" s="1"/>
  <c r="BQ21" i="4"/>
  <c r="BR21" i="4" s="1"/>
  <c r="BT21" i="4" s="1"/>
  <c r="U21" i="4"/>
  <c r="V21" i="4" s="1"/>
  <c r="X21" i="4" s="1"/>
  <c r="BK21" i="4"/>
  <c r="BL21" i="4" s="1"/>
  <c r="BN21" i="4" s="1"/>
  <c r="AS21" i="4"/>
  <c r="AT21" i="4" s="1"/>
  <c r="AV21" i="4" s="1"/>
  <c r="BW21" i="4"/>
  <c r="BX21" i="4" s="1"/>
  <c r="AG21" i="4"/>
  <c r="AH21" i="4" s="1"/>
  <c r="AJ21" i="4" s="1"/>
  <c r="AA21" i="4"/>
  <c r="AB21" i="4" s="1"/>
  <c r="AD21" i="4" s="1"/>
  <c r="AM21" i="4"/>
  <c r="AN21" i="4" s="1"/>
  <c r="AP21" i="4" s="1"/>
  <c r="AY21" i="4"/>
  <c r="AZ21" i="4" s="1"/>
  <c r="BB21" i="4" s="1"/>
  <c r="D13" i="9"/>
  <c r="K3" i="7"/>
  <c r="BL21" i="7"/>
  <c r="AJ34" i="7"/>
  <c r="R32" i="7"/>
  <c r="AV24" i="7"/>
  <c r="AT22" i="7"/>
  <c r="AV22" i="7" s="1"/>
  <c r="R29" i="7"/>
  <c r="AZ17" i="7"/>
  <c r="AZ29" i="7"/>
  <c r="AZ36" i="7"/>
  <c r="AV19" i="7"/>
  <c r="AV29" i="7"/>
  <c r="AV31" i="7"/>
  <c r="AV38" i="7"/>
  <c r="V30" i="7"/>
  <c r="X30" i="7" s="1"/>
  <c r="BR28" i="7"/>
  <c r="BT28" i="7" s="1"/>
  <c r="AT35" i="7"/>
  <c r="AV35" i="7" s="1"/>
  <c r="X28" i="7"/>
  <c r="AH24" i="7"/>
  <c r="AJ24" i="7" s="1"/>
  <c r="AH30" i="7"/>
  <c r="AJ30" i="7" s="1"/>
  <c r="V31" i="7"/>
  <c r="X31" i="7" s="1"/>
  <c r="AT25" i="7"/>
  <c r="AV25" i="7" s="1"/>
  <c r="AZ30" i="7"/>
  <c r="BB30" i="7" s="1"/>
  <c r="AT20" i="7"/>
  <c r="BR24" i="7"/>
  <c r="BT24" i="7" s="1"/>
  <c r="AT34" i="7"/>
  <c r="AV34" i="7" s="1"/>
  <c r="BR22" i="7"/>
  <c r="BT22" i="7" s="1"/>
  <c r="BF26" i="7"/>
  <c r="BH26" i="7" s="1"/>
  <c r="BX24" i="7"/>
  <c r="BZ24" i="7" s="1"/>
  <c r="AZ23" i="7"/>
  <c r="BB23" i="7" s="1"/>
  <c r="BB25" i="7"/>
  <c r="BF23" i="7"/>
  <c r="BH23" i="7" s="1"/>
  <c r="AH23" i="7"/>
  <c r="AJ23" i="7" s="1"/>
  <c r="AJ37" i="7"/>
  <c r="BL30" i="7"/>
  <c r="BN30" i="7" s="1"/>
  <c r="BL38" i="7"/>
  <c r="BN38" i="7" s="1"/>
  <c r="AN34" i="7"/>
  <c r="AP34" i="7" s="1"/>
  <c r="R31" i="7"/>
  <c r="CI35" i="4"/>
  <c r="Q730" i="4"/>
  <c r="W730" i="4"/>
  <c r="AC730" i="4"/>
  <c r="AI730" i="4"/>
  <c r="AI3" i="4" s="1"/>
  <c r="AO730" i="4"/>
  <c r="AU730" i="4"/>
  <c r="AU3" i="4" s="1"/>
  <c r="BA730" i="4"/>
  <c r="BA3" i="4" s="1"/>
  <c r="BG730" i="4"/>
  <c r="BG3" i="4" s="1"/>
  <c r="BM730" i="4"/>
  <c r="BM3" i="4" s="1"/>
  <c r="BS730" i="4"/>
  <c r="BS3" i="4" s="1"/>
  <c r="BY730" i="4"/>
  <c r="BY3" i="4" s="1"/>
  <c r="CC731" i="4"/>
  <c r="Q67" i="9" s="1"/>
  <c r="BR20" i="7"/>
  <c r="BT20" i="7" s="1"/>
  <c r="BR32" i="7"/>
  <c r="AT28" i="7"/>
  <c r="AT26" i="7"/>
  <c r="AV26" i="7" s="1"/>
  <c r="BR29" i="7"/>
  <c r="BT29" i="7" s="1"/>
  <c r="AD21" i="7"/>
  <c r="V15" i="7"/>
  <c r="X15" i="7" s="1"/>
  <c r="AT30" i="7"/>
  <c r="AV30" i="7" s="1"/>
  <c r="AT32" i="7"/>
  <c r="AV32" i="7" s="1"/>
  <c r="AT37" i="7"/>
  <c r="BB18" i="7"/>
  <c r="AZ31" i="7"/>
  <c r="BB31" i="7" s="1"/>
  <c r="AZ33" i="7"/>
  <c r="BB33" i="7" s="1"/>
  <c r="AV20" i="7"/>
  <c r="AH20" i="7"/>
  <c r="AJ20" i="7" s="1"/>
  <c r="BT33" i="7"/>
  <c r="AV36" i="7"/>
  <c r="BF22" i="7"/>
  <c r="BH22" i="7" s="1"/>
  <c r="BG40" i="7"/>
  <c r="AH19" i="7"/>
  <c r="AJ19" i="7" s="1"/>
  <c r="AL40" i="7"/>
  <c r="AL735" i="7" s="1"/>
  <c r="AH29" i="7"/>
  <c r="AJ29" i="7" s="1"/>
  <c r="AJ32" i="7"/>
  <c r="BX25" i="7"/>
  <c r="BZ25" i="7" s="1"/>
  <c r="BL32" i="7"/>
  <c r="BN32" i="7" s="1"/>
  <c r="BL34" i="7"/>
  <c r="BN34" i="7" s="1"/>
  <c r="BL36" i="7"/>
  <c r="BN36" i="7" s="1"/>
  <c r="AN24" i="7"/>
  <c r="AP24" i="7" s="1"/>
  <c r="AP18" i="7"/>
  <c r="AN32" i="7"/>
  <c r="AP32" i="7" s="1"/>
  <c r="AN35" i="7"/>
  <c r="AP35" i="7" s="1"/>
  <c r="AN36" i="7"/>
  <c r="AP36" i="7" s="1"/>
  <c r="R28" i="7"/>
  <c r="R33" i="7"/>
  <c r="AZ38" i="7"/>
  <c r="BB38" i="7" s="1"/>
  <c r="BX21" i="7"/>
  <c r="BZ21" i="7" s="1"/>
  <c r="AZ19" i="7"/>
  <c r="BB19" i="7" s="1"/>
  <c r="BT32" i="7"/>
  <c r="AV28" i="7"/>
  <c r="X24" i="7"/>
  <c r="X38" i="7"/>
  <c r="BF28" i="7"/>
  <c r="BH28" i="7" s="1"/>
  <c r="AH25" i="7"/>
  <c r="AJ25" i="7" s="1"/>
  <c r="AH35" i="7"/>
  <c r="AJ35" i="7" s="1"/>
  <c r="AH38" i="7"/>
  <c r="AD18" i="7"/>
  <c r="X37" i="7"/>
  <c r="BR21" i="7"/>
  <c r="BT21" i="7" s="1"/>
  <c r="BT25" i="7"/>
  <c r="BL31" i="7"/>
  <c r="BN31" i="7" s="1"/>
  <c r="BL37" i="7"/>
  <c r="BN37" i="7" s="1"/>
  <c r="AP17" i="7"/>
  <c r="BE40" i="7"/>
  <c r="BE735" i="7" s="1"/>
  <c r="CE26" i="7"/>
  <c r="Z26" i="7"/>
  <c r="AH26" i="7"/>
  <c r="AJ26" i="7" s="1"/>
  <c r="U40" i="7"/>
  <c r="U735" i="7" s="1"/>
  <c r="AZ28" i="7"/>
  <c r="BB28" i="7" s="1"/>
  <c r="AZ35" i="7"/>
  <c r="BB35" i="7" s="1"/>
  <c r="BF20" i="7"/>
  <c r="BH20" i="7" s="1"/>
  <c r="I735" i="7"/>
  <c r="AI40" i="7"/>
  <c r="Z17" i="7"/>
  <c r="CE17" i="7"/>
  <c r="CC15" i="7"/>
  <c r="L15" i="7"/>
  <c r="BJ40" i="7"/>
  <c r="BJ735" i="7" s="1"/>
  <c r="BT30" i="7"/>
  <c r="BT34" i="7"/>
  <c r="BT37" i="7"/>
  <c r="AV37" i="7"/>
  <c r="X36" i="7"/>
  <c r="X32" i="7"/>
  <c r="X35" i="7"/>
  <c r="X34" i="7"/>
  <c r="CE38" i="7"/>
  <c r="Z38" i="7"/>
  <c r="L21" i="7"/>
  <c r="CC21" i="7"/>
  <c r="AT21" i="7"/>
  <c r="AV21" i="7" s="1"/>
  <c r="BX26" i="7"/>
  <c r="BZ26" i="7" s="1"/>
  <c r="BB22" i="7"/>
  <c r="BX19" i="7"/>
  <c r="BZ19" i="7" s="1"/>
  <c r="AU40" i="7"/>
  <c r="AX17" i="7"/>
  <c r="AX40" i="7" s="1"/>
  <c r="AX735" i="7" s="1"/>
  <c r="CC14" i="7"/>
  <c r="BT13" i="7"/>
  <c r="BF19" i="7"/>
  <c r="BH19" i="7" s="1"/>
  <c r="BF29" i="7"/>
  <c r="BH29" i="7" s="1"/>
  <c r="BF24" i="7"/>
  <c r="BH24" i="7" s="1"/>
  <c r="BF32" i="7"/>
  <c r="BH32" i="7" s="1"/>
  <c r="AH33" i="7"/>
  <c r="AJ33" i="7" s="1"/>
  <c r="L19" i="7"/>
  <c r="CC19" i="7"/>
  <c r="CC27" i="7"/>
  <c r="L27" i="7"/>
  <c r="CC33" i="7"/>
  <c r="L33" i="7"/>
  <c r="BT23" i="7"/>
  <c r="BY40" i="7"/>
  <c r="CB15" i="7"/>
  <c r="CB40" i="7" s="1"/>
  <c r="CB735" i="7" s="1"/>
  <c r="BX28" i="7"/>
  <c r="BZ28" i="7" s="1"/>
  <c r="BX33" i="7"/>
  <c r="BZ33" i="7" s="1"/>
  <c r="BX32" i="7"/>
  <c r="BZ32" i="7" s="1"/>
  <c r="BX36" i="7"/>
  <c r="BZ36" i="7" s="1"/>
  <c r="AZ21" i="7"/>
  <c r="BB21" i="7" s="1"/>
  <c r="BP40" i="7"/>
  <c r="BP735" i="7" s="1"/>
  <c r="BL19" i="7"/>
  <c r="BN19" i="7" s="1"/>
  <c r="BL24" i="7"/>
  <c r="BN24" i="7" s="1"/>
  <c r="BL29" i="7"/>
  <c r="BN29" i="7" s="1"/>
  <c r="BL33" i="7"/>
  <c r="BN33" i="7" s="1"/>
  <c r="AO40" i="7"/>
  <c r="AR17" i="7"/>
  <c r="AR40" i="7" s="1"/>
  <c r="AR735" i="7" s="1"/>
  <c r="AP23" i="7"/>
  <c r="AN27" i="7"/>
  <c r="AP27" i="7" s="1"/>
  <c r="AN29" i="7"/>
  <c r="AP29" i="7" s="1"/>
  <c r="AN37" i="7"/>
  <c r="AP37" i="7" s="1"/>
  <c r="T19" i="7"/>
  <c r="CE19" i="7"/>
  <c r="Q40" i="7"/>
  <c r="CE15" i="7"/>
  <c r="T15" i="7"/>
  <c r="T28" i="7"/>
  <c r="CE28" i="7"/>
  <c r="AA40" i="7"/>
  <c r="AA735" i="7" s="1"/>
  <c r="AB13" i="7"/>
  <c r="AC40" i="7"/>
  <c r="AF15" i="7"/>
  <c r="AD20" i="7"/>
  <c r="AB34" i="7"/>
  <c r="AD34" i="7" s="1"/>
  <c r="AB36" i="7"/>
  <c r="AD36" i="7" s="1"/>
  <c r="AN26" i="7"/>
  <c r="AP26" i="7" s="1"/>
  <c r="BX20" i="7"/>
  <c r="BZ20" i="7" s="1"/>
  <c r="BL26" i="7"/>
  <c r="BN26" i="7" s="1"/>
  <c r="AZ26" i="7"/>
  <c r="BB26" i="7" s="1"/>
  <c r="CE22" i="7"/>
  <c r="BW40" i="7"/>
  <c r="BW735" i="7" s="1"/>
  <c r="BX13" i="7"/>
  <c r="BB17" i="7"/>
  <c r="AZ34" i="7"/>
  <c r="BB34" i="7" s="1"/>
  <c r="BB29" i="7"/>
  <c r="AZ32" i="7"/>
  <c r="BB32" i="7" s="1"/>
  <c r="BB36" i="7"/>
  <c r="AZ37" i="7"/>
  <c r="BB37" i="7" s="1"/>
  <c r="X25" i="7"/>
  <c r="CC20" i="7"/>
  <c r="L20" i="7"/>
  <c r="L18" i="7"/>
  <c r="CC18" i="7"/>
  <c r="BT31" i="7"/>
  <c r="BT35" i="7"/>
  <c r="AV27" i="7"/>
  <c r="AV33" i="7"/>
  <c r="X26" i="7"/>
  <c r="X19" i="7"/>
  <c r="X27" i="7"/>
  <c r="CE35" i="7"/>
  <c r="Z35" i="7"/>
  <c r="X33" i="7"/>
  <c r="CE37" i="7"/>
  <c r="Z37" i="7"/>
  <c r="BN21" i="7"/>
  <c r="AT23" i="7"/>
  <c r="AV23" i="7" s="1"/>
  <c r="AJ21" i="7"/>
  <c r="BT26" i="7"/>
  <c r="CE23" i="7"/>
  <c r="Z23" i="7"/>
  <c r="AN22" i="7"/>
  <c r="AP22" i="7" s="1"/>
  <c r="CC22" i="7"/>
  <c r="L22" i="7"/>
  <c r="AN20" i="7"/>
  <c r="AP20" i="7" s="1"/>
  <c r="BF18" i="7"/>
  <c r="BH18" i="7" s="1"/>
  <c r="CC16" i="7"/>
  <c r="L16" i="7"/>
  <c r="AV13" i="7"/>
  <c r="BF30" i="7"/>
  <c r="BH30" i="7" s="1"/>
  <c r="BF27" i="7"/>
  <c r="BH27" i="7" s="1"/>
  <c r="BF36" i="7"/>
  <c r="BH36" i="7" s="1"/>
  <c r="BF38" i="7"/>
  <c r="BH38" i="7" s="1"/>
  <c r="AJ27" i="7"/>
  <c r="AJ38" i="7"/>
  <c r="CC17" i="7"/>
  <c r="L17" i="7"/>
  <c r="CC24" i="7"/>
  <c r="L24" i="7"/>
  <c r="CC34" i="7"/>
  <c r="L34" i="7"/>
  <c r="CC35" i="7"/>
  <c r="L35" i="7"/>
  <c r="AH22" i="7"/>
  <c r="AJ22" i="7" s="1"/>
  <c r="BQ40" i="7"/>
  <c r="BQ735" i="7" s="1"/>
  <c r="BX18" i="7"/>
  <c r="BZ18" i="7" s="1"/>
  <c r="BX29" i="7"/>
  <c r="BZ29" i="7" s="1"/>
  <c r="BX35" i="7"/>
  <c r="BZ35" i="7" s="1"/>
  <c r="BL25" i="7"/>
  <c r="BN25" i="7" s="1"/>
  <c r="BN17" i="7"/>
  <c r="BN23" i="7"/>
  <c r="AN25" i="7"/>
  <c r="AP25" i="7" s="1"/>
  <c r="AN33" i="7"/>
  <c r="AP33" i="7" s="1"/>
  <c r="AN30" i="7"/>
  <c r="AP30" i="7" s="1"/>
  <c r="O40" i="7"/>
  <c r="O735" i="7" s="1"/>
  <c r="H13" i="9" s="1"/>
  <c r="P13" i="7"/>
  <c r="R24" i="7"/>
  <c r="R19" i="7"/>
  <c r="R30" i="7"/>
  <c r="T29" i="7"/>
  <c r="CE29" i="7"/>
  <c r="CE32" i="7"/>
  <c r="T32" i="7"/>
  <c r="AB15" i="7"/>
  <c r="AD15" i="7" s="1"/>
  <c r="CE21" i="7"/>
  <c r="AF21" i="7"/>
  <c r="AB23" i="7"/>
  <c r="AD23" i="7" s="1"/>
  <c r="CE18" i="7"/>
  <c r="AF18" i="7"/>
  <c r="AB25" i="7"/>
  <c r="AD25" i="7" s="1"/>
  <c r="AB28" i="7"/>
  <c r="AD28" i="7" s="1"/>
  <c r="AB37" i="7"/>
  <c r="AD37" i="7" s="1"/>
  <c r="BB24" i="7"/>
  <c r="BS40" i="7"/>
  <c r="BV18" i="7"/>
  <c r="BV40" i="7" s="1"/>
  <c r="BV735" i="7" s="1"/>
  <c r="BT19" i="7"/>
  <c r="Z27" i="7"/>
  <c r="CE27" i="7"/>
  <c r="CE25" i="7"/>
  <c r="Z25" i="7"/>
  <c r="CE34" i="7"/>
  <c r="Z34" i="7"/>
  <c r="AZ20" i="7"/>
  <c r="BB20" i="7" s="1"/>
  <c r="L30" i="7"/>
  <c r="CC30" i="7"/>
  <c r="CE20" i="7"/>
  <c r="AF20" i="7"/>
  <c r="J40" i="7"/>
  <c r="J735" i="7" s="1"/>
  <c r="L13" i="7"/>
  <c r="CC13" i="7"/>
  <c r="BF25" i="7"/>
  <c r="BH25" i="7" s="1"/>
  <c r="BF31" i="7"/>
  <c r="BH31" i="7" s="1"/>
  <c r="BF33" i="7"/>
  <c r="BH33" i="7" s="1"/>
  <c r="BF35" i="7"/>
  <c r="BH35" i="7" s="1"/>
  <c r="AJ31" i="7"/>
  <c r="CC23" i="7"/>
  <c r="L23" i="7"/>
  <c r="L29" i="7"/>
  <c r="CC29" i="7"/>
  <c r="CC37" i="7"/>
  <c r="L37" i="7"/>
  <c r="L36" i="7"/>
  <c r="CC36" i="7"/>
  <c r="AN21" i="7"/>
  <c r="AP21" i="7" s="1"/>
  <c r="AY40" i="7"/>
  <c r="AY735" i="7" s="1"/>
  <c r="AZ13" i="7"/>
  <c r="BX23" i="7"/>
  <c r="BZ23" i="7" s="1"/>
  <c r="BX30" i="7"/>
  <c r="BZ30" i="7" s="1"/>
  <c r="BX37" i="7"/>
  <c r="BZ37" i="7" s="1"/>
  <c r="BK40" i="7"/>
  <c r="BK735" i="7" s="1"/>
  <c r="BL13" i="7"/>
  <c r="BM40" i="7"/>
  <c r="BL28" i="7"/>
  <c r="BN28" i="7" s="1"/>
  <c r="BL35" i="7"/>
  <c r="BN35" i="7" s="1"/>
  <c r="AN19" i="7"/>
  <c r="AP19" i="7" s="1"/>
  <c r="AM40" i="7"/>
  <c r="AM735" i="7" s="1"/>
  <c r="AN13" i="7"/>
  <c r="AN31" i="7"/>
  <c r="AP31" i="7" s="1"/>
  <c r="AN38" i="7"/>
  <c r="AP38" i="7" s="1"/>
  <c r="T30" i="7"/>
  <c r="CE30" i="7"/>
  <c r="CE33" i="7"/>
  <c r="T33" i="7"/>
  <c r="AB24" i="7"/>
  <c r="AD24" i="7" s="1"/>
  <c r="AB27" i="7"/>
  <c r="AD27" i="7" s="1"/>
  <c r="AB29" i="7"/>
  <c r="AD29" i="7" s="1"/>
  <c r="AB32" i="7"/>
  <c r="AD32" i="7" s="1"/>
  <c r="AB35" i="7"/>
  <c r="AD35" i="7" s="1"/>
  <c r="BA40" i="7"/>
  <c r="BD17" i="7"/>
  <c r="BD40" i="7" s="1"/>
  <c r="BD735" i="7" s="1"/>
  <c r="AG40" i="7"/>
  <c r="AG735" i="7" s="1"/>
  <c r="L28" i="7"/>
  <c r="CC28" i="7"/>
  <c r="BT27" i="7"/>
  <c r="CE36" i="7"/>
  <c r="Z36" i="7"/>
  <c r="L26" i="7"/>
  <c r="CC26" i="7"/>
  <c r="BF21" i="7"/>
  <c r="BH21" i="7" s="1"/>
  <c r="BT18" i="7"/>
  <c r="BL22" i="7"/>
  <c r="BN22" i="7" s="1"/>
  <c r="BF17" i="7"/>
  <c r="BH17" i="7" s="1"/>
  <c r="W40" i="7"/>
  <c r="Z15" i="7"/>
  <c r="BF34" i="7"/>
  <c r="BH34" i="7" s="1"/>
  <c r="BF37" i="7"/>
  <c r="BH37" i="7" s="1"/>
  <c r="CC31" i="7"/>
  <c r="L31" i="7"/>
  <c r="L25" i="7"/>
  <c r="CC25" i="7"/>
  <c r="CC32" i="7"/>
  <c r="L32" i="7"/>
  <c r="CC38" i="7"/>
  <c r="L38" i="7"/>
  <c r="AS40" i="7"/>
  <c r="AS735" i="7" s="1"/>
  <c r="BX27" i="7"/>
  <c r="BZ27" i="7" s="1"/>
  <c r="BX34" i="7"/>
  <c r="BZ34" i="7" s="1"/>
  <c r="BX31" i="7"/>
  <c r="BZ31" i="7" s="1"/>
  <c r="BN18" i="7"/>
  <c r="BL27" i="7"/>
  <c r="BN27" i="7" s="1"/>
  <c r="AN28" i="7"/>
  <c r="AP28" i="7" s="1"/>
  <c r="CE24" i="7"/>
  <c r="T24" i="7"/>
  <c r="CE31" i="7"/>
  <c r="T31" i="7"/>
  <c r="AZ27" i="7"/>
  <c r="BB27" i="7" s="1"/>
  <c r="AB19" i="7"/>
  <c r="AD19" i="7" s="1"/>
  <c r="AB26" i="7"/>
  <c r="AD26" i="7" s="1"/>
  <c r="AB17" i="7"/>
  <c r="AD17" i="7" s="1"/>
  <c r="AB31" i="7"/>
  <c r="AD31" i="7" s="1"/>
  <c r="AB30" i="7"/>
  <c r="AD30" i="7" s="1"/>
  <c r="AB33" i="7"/>
  <c r="AD33" i="7" s="1"/>
  <c r="AB38" i="7"/>
  <c r="AD38" i="7" s="1"/>
  <c r="X29" i="7"/>
  <c r="L15" i="4"/>
  <c r="AM25" i="4"/>
  <c r="AN25" i="4" s="1"/>
  <c r="AP25" i="4" s="1"/>
  <c r="AM26" i="4"/>
  <c r="AN26" i="4" s="1"/>
  <c r="AP26" i="4" s="1"/>
  <c r="AM27" i="4"/>
  <c r="AN27" i="4" s="1"/>
  <c r="AP27" i="4" s="1"/>
  <c r="AM28" i="4"/>
  <c r="AN28" i="4" s="1"/>
  <c r="AP28" i="4" s="1"/>
  <c r="AM20" i="4"/>
  <c r="AN20" i="4" s="1"/>
  <c r="AP20" i="4" s="1"/>
  <c r="AM16" i="4"/>
  <c r="AN16" i="4" s="1"/>
  <c r="AP16" i="4" s="1"/>
  <c r="AM17" i="4"/>
  <c r="AN17" i="4" s="1"/>
  <c r="AP17" i="4" s="1"/>
  <c r="AM23" i="4"/>
  <c r="AN23" i="4" s="1"/>
  <c r="AP23" i="4" s="1"/>
  <c r="AM22" i="4"/>
  <c r="AN22" i="4" s="1"/>
  <c r="AP22" i="4" s="1"/>
  <c r="AM18" i="4"/>
  <c r="AN18" i="4" s="1"/>
  <c r="AP18" i="4" s="1"/>
  <c r="AM24" i="4"/>
  <c r="AN24" i="4" s="1"/>
  <c r="AP24" i="4" s="1"/>
  <c r="AM19" i="4"/>
  <c r="AN19" i="4" s="1"/>
  <c r="AP19" i="4" s="1"/>
  <c r="O15" i="4"/>
  <c r="P15" i="4" s="1"/>
  <c r="R15" i="4" s="1"/>
  <c r="AA15" i="4"/>
  <c r="AB15" i="4" s="1"/>
  <c r="AD15" i="4" s="1"/>
  <c r="AM15" i="4"/>
  <c r="AN15" i="4" s="1"/>
  <c r="AP15" i="4" s="1"/>
  <c r="AY15" i="4"/>
  <c r="AZ15" i="4" s="1"/>
  <c r="BB15" i="4" s="1"/>
  <c r="BK15" i="4"/>
  <c r="BL15" i="4" s="1"/>
  <c r="BN15" i="4" s="1"/>
  <c r="BW15" i="4"/>
  <c r="BX15" i="4" s="1"/>
  <c r="BZ15" i="4" s="1"/>
  <c r="U25" i="4"/>
  <c r="V25" i="4" s="1"/>
  <c r="X25" i="4" s="1"/>
  <c r="U26" i="4"/>
  <c r="V26" i="4" s="1"/>
  <c r="X26" i="4" s="1"/>
  <c r="U27" i="4"/>
  <c r="V27" i="4" s="1"/>
  <c r="X27" i="4" s="1"/>
  <c r="U28" i="4"/>
  <c r="V28" i="4" s="1"/>
  <c r="X28" i="4" s="1"/>
  <c r="U23" i="4"/>
  <c r="V23" i="4" s="1"/>
  <c r="X23" i="4" s="1"/>
  <c r="U20" i="4"/>
  <c r="V20" i="4" s="1"/>
  <c r="X20" i="4" s="1"/>
  <c r="U16" i="4"/>
  <c r="V16" i="4" s="1"/>
  <c r="X16" i="4" s="1"/>
  <c r="U17" i="4"/>
  <c r="V17" i="4" s="1"/>
  <c r="X17" i="4" s="1"/>
  <c r="U22" i="4"/>
  <c r="V22" i="4" s="1"/>
  <c r="X22" i="4" s="1"/>
  <c r="U18" i="4"/>
  <c r="V18" i="4" s="1"/>
  <c r="X18" i="4" s="1"/>
  <c r="U24" i="4"/>
  <c r="V24" i="4" s="1"/>
  <c r="X24" i="4" s="1"/>
  <c r="U19" i="4"/>
  <c r="V19" i="4" s="1"/>
  <c r="X19" i="4" s="1"/>
  <c r="AS25" i="4"/>
  <c r="AT25" i="4" s="1"/>
  <c r="AV25" i="4" s="1"/>
  <c r="AS26" i="4"/>
  <c r="AT26" i="4" s="1"/>
  <c r="AV26" i="4" s="1"/>
  <c r="AS27" i="4"/>
  <c r="AT27" i="4" s="1"/>
  <c r="AV27" i="4" s="1"/>
  <c r="AS28" i="4"/>
  <c r="AT28" i="4" s="1"/>
  <c r="AV28" i="4" s="1"/>
  <c r="AS20" i="4"/>
  <c r="AT20" i="4" s="1"/>
  <c r="AV20" i="4" s="1"/>
  <c r="AS16" i="4"/>
  <c r="AT16" i="4" s="1"/>
  <c r="AV16" i="4" s="1"/>
  <c r="AS17" i="4"/>
  <c r="AT17" i="4" s="1"/>
  <c r="AV17" i="4" s="1"/>
  <c r="AS18" i="4"/>
  <c r="AT18" i="4" s="1"/>
  <c r="AV18" i="4" s="1"/>
  <c r="AS24" i="4"/>
  <c r="AT24" i="4" s="1"/>
  <c r="AV24" i="4" s="1"/>
  <c r="AS23" i="4"/>
  <c r="AT23" i="4" s="1"/>
  <c r="AV23" i="4" s="1"/>
  <c r="AS22" i="4"/>
  <c r="AT22" i="4" s="1"/>
  <c r="AV22" i="4" s="1"/>
  <c r="AS19" i="4"/>
  <c r="AT19" i="4" s="1"/>
  <c r="AV19" i="4" s="1"/>
  <c r="BQ25" i="4"/>
  <c r="BR25" i="4" s="1"/>
  <c r="BT25" i="4" s="1"/>
  <c r="BQ26" i="4"/>
  <c r="BR26" i="4" s="1"/>
  <c r="BT26" i="4" s="1"/>
  <c r="BQ27" i="4"/>
  <c r="BR27" i="4" s="1"/>
  <c r="BT27" i="4" s="1"/>
  <c r="BQ28" i="4"/>
  <c r="BR28" i="4" s="1"/>
  <c r="BT28" i="4" s="1"/>
  <c r="BT23" i="4"/>
  <c r="BQ20" i="4"/>
  <c r="BR20" i="4" s="1"/>
  <c r="BT20" i="4" s="1"/>
  <c r="BQ16" i="4"/>
  <c r="BR16" i="4" s="1"/>
  <c r="BT16" i="4" s="1"/>
  <c r="BQ17" i="4"/>
  <c r="BR17" i="4" s="1"/>
  <c r="BT17" i="4" s="1"/>
  <c r="BQ24" i="4"/>
  <c r="BR24" i="4" s="1"/>
  <c r="BT24" i="4" s="1"/>
  <c r="BQ18" i="4"/>
  <c r="BR18" i="4" s="1"/>
  <c r="BT18" i="4" s="1"/>
  <c r="BQ19" i="4"/>
  <c r="BR19" i="4" s="1"/>
  <c r="BT19" i="4" s="1"/>
  <c r="N35" i="4"/>
  <c r="N730" i="4" s="1"/>
  <c r="G10" i="9" s="1"/>
  <c r="T35" i="4"/>
  <c r="T730" i="4" s="1"/>
  <c r="Z35" i="4"/>
  <c r="Z730" i="4" s="1"/>
  <c r="S10" i="9" s="1"/>
  <c r="AF35" i="4"/>
  <c r="AF730" i="4" s="1"/>
  <c r="AL35" i="4"/>
  <c r="AL730" i="4" s="1"/>
  <c r="AR35" i="4"/>
  <c r="AR730" i="4" s="1"/>
  <c r="AX35" i="4"/>
  <c r="AX730" i="4" s="1"/>
  <c r="BD35" i="4"/>
  <c r="BD730" i="4" s="1"/>
  <c r="BJ35" i="4"/>
  <c r="BJ730" i="4" s="1"/>
  <c r="BP35" i="4"/>
  <c r="BP730" i="4" s="1"/>
  <c r="BV35" i="4"/>
  <c r="BV730" i="4" s="1"/>
  <c r="CB35" i="4"/>
  <c r="CB730" i="4" s="1"/>
  <c r="U14" i="4"/>
  <c r="V14" i="4" s="1"/>
  <c r="X14" i="4" s="1"/>
  <c r="AM14" i="4"/>
  <c r="AN14" i="4" s="1"/>
  <c r="AP14" i="4" s="1"/>
  <c r="AS14" i="4"/>
  <c r="AT14" i="4" s="1"/>
  <c r="AV14" i="4" s="1"/>
  <c r="BQ14" i="4"/>
  <c r="BR14" i="4" s="1"/>
  <c r="BT14" i="4" s="1"/>
  <c r="O25" i="4"/>
  <c r="P25" i="4" s="1"/>
  <c r="R25" i="4" s="1"/>
  <c r="O26" i="4"/>
  <c r="P26" i="4" s="1"/>
  <c r="R26" i="4" s="1"/>
  <c r="O27" i="4"/>
  <c r="P27" i="4" s="1"/>
  <c r="R27" i="4" s="1"/>
  <c r="O28" i="4"/>
  <c r="P28" i="4" s="1"/>
  <c r="R28" i="4" s="1"/>
  <c r="O23" i="4"/>
  <c r="P23" i="4" s="1"/>
  <c r="R23" i="4" s="1"/>
  <c r="O20" i="4"/>
  <c r="P20" i="4" s="1"/>
  <c r="R20" i="4" s="1"/>
  <c r="O16" i="4"/>
  <c r="P16" i="4" s="1"/>
  <c r="R16" i="4" s="1"/>
  <c r="O17" i="4"/>
  <c r="P17" i="4" s="1"/>
  <c r="R17" i="4" s="1"/>
  <c r="O22" i="4"/>
  <c r="P22" i="4" s="1"/>
  <c r="R22" i="4" s="1"/>
  <c r="O18" i="4"/>
  <c r="P18" i="4" s="1"/>
  <c r="R18" i="4" s="1"/>
  <c r="O24" i="4"/>
  <c r="P24" i="4" s="1"/>
  <c r="R24" i="4" s="1"/>
  <c r="O19" i="4"/>
  <c r="P19" i="4" s="1"/>
  <c r="R19" i="4" s="1"/>
  <c r="BK25" i="4"/>
  <c r="BL25" i="4" s="1"/>
  <c r="BN25" i="4" s="1"/>
  <c r="BK26" i="4"/>
  <c r="BL26" i="4" s="1"/>
  <c r="BN26" i="4" s="1"/>
  <c r="BK27" i="4"/>
  <c r="BL27" i="4" s="1"/>
  <c r="BN27" i="4" s="1"/>
  <c r="BK28" i="4"/>
  <c r="BL28" i="4" s="1"/>
  <c r="BN28" i="4" s="1"/>
  <c r="BK20" i="4"/>
  <c r="BL20" i="4" s="1"/>
  <c r="BN20" i="4" s="1"/>
  <c r="BK16" i="4"/>
  <c r="BL16" i="4" s="1"/>
  <c r="BN16" i="4" s="1"/>
  <c r="BK24" i="4"/>
  <c r="BL24" i="4" s="1"/>
  <c r="BN24" i="4" s="1"/>
  <c r="BK17" i="4"/>
  <c r="BL17" i="4" s="1"/>
  <c r="BN17" i="4" s="1"/>
  <c r="BK23" i="4"/>
  <c r="BL23" i="4" s="1"/>
  <c r="BK18" i="4"/>
  <c r="BL18" i="4" s="1"/>
  <c r="BN18" i="4" s="1"/>
  <c r="BK22" i="4"/>
  <c r="BL22" i="4" s="1"/>
  <c r="BN22" i="4" s="1"/>
  <c r="BK19" i="4"/>
  <c r="BL19" i="4" s="1"/>
  <c r="BN19" i="4" s="1"/>
  <c r="AA25" i="4"/>
  <c r="AB25" i="4" s="1"/>
  <c r="AD25" i="4" s="1"/>
  <c r="AA26" i="4"/>
  <c r="AB26" i="4" s="1"/>
  <c r="AD26" i="4" s="1"/>
  <c r="AA27" i="4"/>
  <c r="AB27" i="4" s="1"/>
  <c r="AD27" i="4" s="1"/>
  <c r="AA28" i="4"/>
  <c r="AB28" i="4" s="1"/>
  <c r="AD28" i="4" s="1"/>
  <c r="AA23" i="4"/>
  <c r="AB23" i="4" s="1"/>
  <c r="AD23" i="4" s="1"/>
  <c r="AA20" i="4"/>
  <c r="AB20" i="4" s="1"/>
  <c r="AD20" i="4" s="1"/>
  <c r="AA16" i="4"/>
  <c r="AB16" i="4" s="1"/>
  <c r="AD16" i="4" s="1"/>
  <c r="AA17" i="4"/>
  <c r="AB17" i="4" s="1"/>
  <c r="AD17" i="4" s="1"/>
  <c r="AA22" i="4"/>
  <c r="AB22" i="4" s="1"/>
  <c r="AD22" i="4" s="1"/>
  <c r="AA18" i="4"/>
  <c r="AB18" i="4" s="1"/>
  <c r="AD18" i="4" s="1"/>
  <c r="AA24" i="4"/>
  <c r="AB24" i="4" s="1"/>
  <c r="AD24" i="4" s="1"/>
  <c r="AA19" i="4"/>
  <c r="AB19" i="4" s="1"/>
  <c r="AD19" i="4" s="1"/>
  <c r="AY25" i="4"/>
  <c r="AZ25" i="4" s="1"/>
  <c r="BB25" i="4" s="1"/>
  <c r="AY26" i="4"/>
  <c r="AZ26" i="4" s="1"/>
  <c r="BB26" i="4" s="1"/>
  <c r="AY27" i="4"/>
  <c r="AZ27" i="4" s="1"/>
  <c r="BB27" i="4" s="1"/>
  <c r="AY28" i="4"/>
  <c r="AZ28" i="4" s="1"/>
  <c r="BB28" i="4" s="1"/>
  <c r="AY23" i="4"/>
  <c r="AZ23" i="4" s="1"/>
  <c r="BB23" i="4" s="1"/>
  <c r="AY20" i="4"/>
  <c r="AZ20" i="4" s="1"/>
  <c r="BB20" i="4" s="1"/>
  <c r="AY16" i="4"/>
  <c r="AZ16" i="4" s="1"/>
  <c r="BB16" i="4" s="1"/>
  <c r="AY17" i="4"/>
  <c r="AZ17" i="4" s="1"/>
  <c r="BB17" i="4" s="1"/>
  <c r="AY18" i="4"/>
  <c r="AZ18" i="4" s="1"/>
  <c r="BB18" i="4" s="1"/>
  <c r="AY24" i="4"/>
  <c r="AZ24" i="4" s="1"/>
  <c r="BB24" i="4" s="1"/>
  <c r="AY22" i="4"/>
  <c r="AZ22" i="4" s="1"/>
  <c r="BB22" i="4" s="1"/>
  <c r="AY19" i="4"/>
  <c r="AZ19" i="4" s="1"/>
  <c r="BB19" i="4" s="1"/>
  <c r="BW25" i="4"/>
  <c r="BX25" i="4" s="1"/>
  <c r="BZ25" i="4" s="1"/>
  <c r="BW26" i="4"/>
  <c r="BX26" i="4" s="1"/>
  <c r="BZ26" i="4" s="1"/>
  <c r="BW27" i="4"/>
  <c r="BX27" i="4" s="1"/>
  <c r="BZ27" i="4" s="1"/>
  <c r="BW28" i="4"/>
  <c r="BX28" i="4" s="1"/>
  <c r="BZ28" i="4" s="1"/>
  <c r="BW20" i="4"/>
  <c r="BX20" i="4" s="1"/>
  <c r="BZ20" i="4" s="1"/>
  <c r="BW16" i="4"/>
  <c r="BX16" i="4" s="1"/>
  <c r="BZ16" i="4" s="1"/>
  <c r="BW23" i="4"/>
  <c r="BX23" i="4" s="1"/>
  <c r="BW17" i="4"/>
  <c r="BX17" i="4" s="1"/>
  <c r="BZ17" i="4" s="1"/>
  <c r="BW18" i="4"/>
  <c r="BX18" i="4" s="1"/>
  <c r="BZ18" i="4" s="1"/>
  <c r="BW24" i="4"/>
  <c r="BX24" i="4" s="1"/>
  <c r="BZ24" i="4" s="1"/>
  <c r="BW19" i="4"/>
  <c r="BX19" i="4" s="1"/>
  <c r="BZ19" i="4" s="1"/>
  <c r="O13" i="4"/>
  <c r="AA13" i="4"/>
  <c r="AM13" i="4"/>
  <c r="AY13" i="4"/>
  <c r="BK13" i="4"/>
  <c r="BW13" i="4"/>
  <c r="J26" i="4"/>
  <c r="J27" i="4"/>
  <c r="J28" i="4"/>
  <c r="J17" i="4"/>
  <c r="J25" i="4"/>
  <c r="J22" i="4"/>
  <c r="J18" i="4"/>
  <c r="J24" i="4"/>
  <c r="J19" i="4"/>
  <c r="J23" i="4"/>
  <c r="J21" i="4"/>
  <c r="J20" i="4"/>
  <c r="AG25" i="4"/>
  <c r="AH25" i="4" s="1"/>
  <c r="AJ25" i="4" s="1"/>
  <c r="AG26" i="4"/>
  <c r="AH26" i="4" s="1"/>
  <c r="AJ26" i="4" s="1"/>
  <c r="AG27" i="4"/>
  <c r="AH27" i="4" s="1"/>
  <c r="AJ27" i="4" s="1"/>
  <c r="AG28" i="4"/>
  <c r="AH28" i="4" s="1"/>
  <c r="AJ28" i="4" s="1"/>
  <c r="AG20" i="4"/>
  <c r="AH20" i="4" s="1"/>
  <c r="AJ20" i="4" s="1"/>
  <c r="AG16" i="4"/>
  <c r="AH16" i="4" s="1"/>
  <c r="AJ16" i="4" s="1"/>
  <c r="AG23" i="4"/>
  <c r="AH23" i="4" s="1"/>
  <c r="AJ23" i="4" s="1"/>
  <c r="AG17" i="4"/>
  <c r="AH17" i="4" s="1"/>
  <c r="AJ17" i="4" s="1"/>
  <c r="AG22" i="4"/>
  <c r="AH22" i="4" s="1"/>
  <c r="AJ22" i="4" s="1"/>
  <c r="AG18" i="4"/>
  <c r="AH18" i="4" s="1"/>
  <c r="AJ18" i="4" s="1"/>
  <c r="AG24" i="4"/>
  <c r="AH24" i="4" s="1"/>
  <c r="AJ24" i="4" s="1"/>
  <c r="AG19" i="4"/>
  <c r="AH19" i="4" s="1"/>
  <c r="AJ19" i="4" s="1"/>
  <c r="BE25" i="4"/>
  <c r="BF25" i="4" s="1"/>
  <c r="BH25" i="4" s="1"/>
  <c r="BE26" i="4"/>
  <c r="BF26" i="4" s="1"/>
  <c r="BH26" i="4" s="1"/>
  <c r="BE27" i="4"/>
  <c r="BF27" i="4" s="1"/>
  <c r="BH27" i="4" s="1"/>
  <c r="BE28" i="4"/>
  <c r="BF28" i="4" s="1"/>
  <c r="BH28" i="4" s="1"/>
  <c r="BE24" i="4"/>
  <c r="BF24" i="4" s="1"/>
  <c r="BH24" i="4" s="1"/>
  <c r="BE20" i="4"/>
  <c r="BF20" i="4" s="1"/>
  <c r="BH20" i="4" s="1"/>
  <c r="BE16" i="4"/>
  <c r="BF16" i="4" s="1"/>
  <c r="BH16" i="4" s="1"/>
  <c r="BH23" i="4"/>
  <c r="BE17" i="4"/>
  <c r="BF17" i="4" s="1"/>
  <c r="BH17" i="4" s="1"/>
  <c r="BE18" i="4"/>
  <c r="BF18" i="4" s="1"/>
  <c r="BH18" i="4" s="1"/>
  <c r="BH22" i="4"/>
  <c r="BE19" i="4"/>
  <c r="BF19" i="4" s="1"/>
  <c r="BH19" i="4" s="1"/>
  <c r="J13" i="4"/>
  <c r="V13" i="4"/>
  <c r="AH13" i="4"/>
  <c r="AT13" i="4"/>
  <c r="BF13" i="4"/>
  <c r="BR13" i="4"/>
  <c r="CD35" i="4"/>
  <c r="CD730" i="4" s="1"/>
  <c r="L16" i="4"/>
  <c r="O21" i="4"/>
  <c r="P21" i="4" s="1"/>
  <c r="R21" i="4" s="1"/>
  <c r="BZ21" i="4"/>
  <c r="CF35" i="6"/>
  <c r="CF730" i="6" s="1"/>
  <c r="CE35" i="6"/>
  <c r="CE730" i="6" s="1"/>
  <c r="CA35" i="6"/>
  <c r="CA730" i="6" s="1"/>
  <c r="BY35" i="6"/>
  <c r="BY730" i="6" s="1"/>
  <c r="BU35" i="6"/>
  <c r="BU730" i="6" s="1"/>
  <c r="BS35" i="6"/>
  <c r="BS730" i="6" s="1"/>
  <c r="BO35" i="6"/>
  <c r="BO730" i="6" s="1"/>
  <c r="BM35" i="6"/>
  <c r="BM730" i="6" s="1"/>
  <c r="BI35" i="6"/>
  <c r="BI730" i="6" s="1"/>
  <c r="BG35" i="6"/>
  <c r="BG730" i="6" s="1"/>
  <c r="BC35" i="6"/>
  <c r="BC730" i="6" s="1"/>
  <c r="BA35" i="6"/>
  <c r="BA730" i="6" s="1"/>
  <c r="AW35" i="6"/>
  <c r="AW730" i="6" s="1"/>
  <c r="AU35" i="6"/>
  <c r="AU730" i="6" s="1"/>
  <c r="AQ35" i="6"/>
  <c r="AQ730" i="6" s="1"/>
  <c r="AO35" i="6"/>
  <c r="AO730" i="6" s="1"/>
  <c r="AK35" i="6"/>
  <c r="AK730" i="6" s="1"/>
  <c r="AI35" i="6"/>
  <c r="AI730" i="6" s="1"/>
  <c r="AE35" i="6"/>
  <c r="AE730" i="6" s="1"/>
  <c r="X12" i="9" s="1"/>
  <c r="AC35" i="6"/>
  <c r="AC730" i="6" s="1"/>
  <c r="V12" i="9" s="1"/>
  <c r="Y35" i="6"/>
  <c r="Y730" i="6" s="1"/>
  <c r="R12" i="9" s="1"/>
  <c r="S35" i="6"/>
  <c r="S730" i="6" s="1"/>
  <c r="Q35" i="6"/>
  <c r="M35" i="6"/>
  <c r="M730" i="6" s="1"/>
  <c r="F12" i="9" s="1"/>
  <c r="K35" i="6"/>
  <c r="CG29" i="6"/>
  <c r="CB29" i="6"/>
  <c r="BV29" i="6"/>
  <c r="BP29" i="6"/>
  <c r="BJ29" i="6"/>
  <c r="BD29" i="6"/>
  <c r="AX29" i="6"/>
  <c r="AR29" i="6"/>
  <c r="AL29" i="6"/>
  <c r="AF29" i="6"/>
  <c r="Z29" i="6"/>
  <c r="T29" i="6"/>
  <c r="N29" i="6"/>
  <c r="I29" i="6"/>
  <c r="CG28" i="6"/>
  <c r="CB28" i="6"/>
  <c r="BV28" i="6"/>
  <c r="BP28" i="6"/>
  <c r="BJ28" i="6"/>
  <c r="BD28" i="6"/>
  <c r="AX28" i="6"/>
  <c r="AR28" i="6"/>
  <c r="AL28" i="6"/>
  <c r="AF28" i="6"/>
  <c r="Z28" i="6"/>
  <c r="T28" i="6"/>
  <c r="N28" i="6"/>
  <c r="I28" i="6"/>
  <c r="CG27" i="6"/>
  <c r="CB27" i="6"/>
  <c r="BV27" i="6"/>
  <c r="BP27" i="6"/>
  <c r="BJ27" i="6"/>
  <c r="BD27" i="6"/>
  <c r="AX27" i="6"/>
  <c r="AR27" i="6"/>
  <c r="AL27" i="6"/>
  <c r="AF27" i="6"/>
  <c r="Z27" i="6"/>
  <c r="T27" i="6"/>
  <c r="N27" i="6"/>
  <c r="CG26" i="6"/>
  <c r="CB26" i="6"/>
  <c r="BV26" i="6"/>
  <c r="BP26" i="6"/>
  <c r="BJ26" i="6"/>
  <c r="BD26" i="6"/>
  <c r="AX26" i="6"/>
  <c r="AR26" i="6"/>
  <c r="AL26" i="6"/>
  <c r="AF26" i="6"/>
  <c r="Z26" i="6"/>
  <c r="T26" i="6"/>
  <c r="N26" i="6"/>
  <c r="CG25" i="6"/>
  <c r="CB25" i="6"/>
  <c r="BV25" i="6"/>
  <c r="BP25" i="6"/>
  <c r="BJ25" i="6"/>
  <c r="BD25" i="6"/>
  <c r="AX25" i="6"/>
  <c r="AR25" i="6"/>
  <c r="AL25" i="6"/>
  <c r="AF25" i="6"/>
  <c r="Z25" i="6"/>
  <c r="T25" i="6"/>
  <c r="N25" i="6"/>
  <c r="CG24" i="6"/>
  <c r="CB24" i="6"/>
  <c r="BV24" i="6"/>
  <c r="BP24" i="6"/>
  <c r="BJ24" i="6"/>
  <c r="BD24" i="6"/>
  <c r="AX24" i="6"/>
  <c r="AR24" i="6"/>
  <c r="AL24" i="6"/>
  <c r="AF24" i="6"/>
  <c r="Z24" i="6"/>
  <c r="T24" i="6"/>
  <c r="N24" i="6"/>
  <c r="CG23" i="6"/>
  <c r="CB23" i="6"/>
  <c r="BV23" i="6"/>
  <c r="BP23" i="6"/>
  <c r="BJ23" i="6"/>
  <c r="BD23" i="6"/>
  <c r="AX23" i="6"/>
  <c r="AR23" i="6"/>
  <c r="AL23" i="6"/>
  <c r="AF23" i="6"/>
  <c r="Z23" i="6"/>
  <c r="T23" i="6"/>
  <c r="N23" i="6"/>
  <c r="CG22" i="6"/>
  <c r="CB22" i="6"/>
  <c r="BV22" i="6"/>
  <c r="BP22" i="6"/>
  <c r="BJ22" i="6"/>
  <c r="BD22" i="6"/>
  <c r="AX22" i="6"/>
  <c r="AR22" i="6"/>
  <c r="AL22" i="6"/>
  <c r="AF22" i="6"/>
  <c r="Z22" i="6"/>
  <c r="T22" i="6"/>
  <c r="N22" i="6"/>
  <c r="CG21" i="6"/>
  <c r="CB21" i="6"/>
  <c r="BV21" i="6"/>
  <c r="BP21" i="6"/>
  <c r="BJ21" i="6"/>
  <c r="BD21" i="6"/>
  <c r="AX21" i="6"/>
  <c r="AR21" i="6"/>
  <c r="AL21" i="6"/>
  <c r="AF21" i="6"/>
  <c r="Z21" i="6"/>
  <c r="T21" i="6"/>
  <c r="N21" i="6"/>
  <c r="CG20" i="6"/>
  <c r="CB20" i="6"/>
  <c r="BV20" i="6"/>
  <c r="BP20" i="6"/>
  <c r="BJ20" i="6"/>
  <c r="BD20" i="6"/>
  <c r="AX20" i="6"/>
  <c r="AR20" i="6"/>
  <c r="AL20" i="6"/>
  <c r="AF20" i="6"/>
  <c r="Z20" i="6"/>
  <c r="T20" i="6"/>
  <c r="N20" i="6"/>
  <c r="CG19" i="6"/>
  <c r="CB19" i="6"/>
  <c r="BV19" i="6"/>
  <c r="BP19" i="6"/>
  <c r="BJ19" i="6"/>
  <c r="BD19" i="6"/>
  <c r="AX19" i="6"/>
  <c r="AR19" i="6"/>
  <c r="AL19" i="6"/>
  <c r="AF19" i="6"/>
  <c r="Z19" i="6"/>
  <c r="T19" i="6"/>
  <c r="N19" i="6"/>
  <c r="CG18" i="6"/>
  <c r="CB18" i="6"/>
  <c r="BV18" i="6"/>
  <c r="BP18" i="6"/>
  <c r="BK18" i="6"/>
  <c r="BL18" i="6" s="1"/>
  <c r="BN18" i="6" s="1"/>
  <c r="BJ18" i="6"/>
  <c r="BD18" i="6"/>
  <c r="AX18" i="6"/>
  <c r="AR18" i="6"/>
  <c r="AM18" i="6"/>
  <c r="AN18" i="6" s="1"/>
  <c r="AP18" i="6" s="1"/>
  <c r="AL18" i="6"/>
  <c r="AF18" i="6"/>
  <c r="Z18" i="6"/>
  <c r="T18" i="6"/>
  <c r="O18" i="6"/>
  <c r="P18" i="6" s="1"/>
  <c r="R18" i="6" s="1"/>
  <c r="N18" i="6"/>
  <c r="CG17" i="6"/>
  <c r="CB17" i="6"/>
  <c r="BV17" i="6"/>
  <c r="BP17" i="6"/>
  <c r="BJ17" i="6"/>
  <c r="BD17" i="6"/>
  <c r="AX17" i="6"/>
  <c r="AR17" i="6"/>
  <c r="AL17" i="6"/>
  <c r="AF17" i="6"/>
  <c r="Z17" i="6"/>
  <c r="T17" i="6"/>
  <c r="N17" i="6"/>
  <c r="CG16" i="6"/>
  <c r="CB16" i="6"/>
  <c r="BV16" i="6"/>
  <c r="BP16" i="6"/>
  <c r="BK16" i="6"/>
  <c r="BL16" i="6" s="1"/>
  <c r="BN16" i="6" s="1"/>
  <c r="BJ16" i="6"/>
  <c r="BD16" i="6"/>
  <c r="AX16" i="6"/>
  <c r="AR16" i="6"/>
  <c r="AM16" i="6"/>
  <c r="AN16" i="6" s="1"/>
  <c r="AP16" i="6" s="1"/>
  <c r="AL16" i="6"/>
  <c r="AF16" i="6"/>
  <c r="Z16" i="6"/>
  <c r="T16" i="6"/>
  <c r="O16" i="6"/>
  <c r="P16" i="6" s="1"/>
  <c r="R16" i="6" s="1"/>
  <c r="N16" i="6"/>
  <c r="CG15" i="6"/>
  <c r="CB15" i="6"/>
  <c r="BV15" i="6"/>
  <c r="BP15" i="6"/>
  <c r="BJ15" i="6"/>
  <c r="BD15" i="6"/>
  <c r="AX15" i="6"/>
  <c r="AR15" i="6"/>
  <c r="AL15" i="6"/>
  <c r="AF15" i="6"/>
  <c r="Z15" i="6"/>
  <c r="T15" i="6"/>
  <c r="N15" i="6"/>
  <c r="CG14" i="6"/>
  <c r="CB14" i="6"/>
  <c r="BV14" i="6"/>
  <c r="BP14" i="6"/>
  <c r="BK14" i="6"/>
  <c r="BL14" i="6" s="1"/>
  <c r="BN14" i="6" s="1"/>
  <c r="BJ14" i="6"/>
  <c r="BD14" i="6"/>
  <c r="AX14" i="6"/>
  <c r="AR14" i="6"/>
  <c r="AM14" i="6"/>
  <c r="AN14" i="6" s="1"/>
  <c r="AP14" i="6" s="1"/>
  <c r="AL14" i="6"/>
  <c r="AF14" i="6"/>
  <c r="W14" i="6"/>
  <c r="Z14" i="6" s="1"/>
  <c r="T14" i="6"/>
  <c r="N14" i="6"/>
  <c r="CG13" i="6"/>
  <c r="CB13" i="6"/>
  <c r="BV13" i="6"/>
  <c r="BP13" i="6"/>
  <c r="BK13" i="6"/>
  <c r="BJ13" i="6"/>
  <c r="BD13" i="6"/>
  <c r="AX13" i="6"/>
  <c r="AR13" i="6"/>
  <c r="AM13" i="6"/>
  <c r="AL13" i="6"/>
  <c r="AF13" i="6"/>
  <c r="W13" i="6"/>
  <c r="W35" i="6" s="1"/>
  <c r="W730" i="6" s="1"/>
  <c r="P12" i="9" s="1"/>
  <c r="T13" i="6"/>
  <c r="N13" i="6"/>
  <c r="N35" i="6" s="1"/>
  <c r="N730" i="6" s="1"/>
  <c r="G12" i="9" s="1"/>
  <c r="CE3" i="6"/>
  <c r="BY3" i="6"/>
  <c r="BS3" i="6"/>
  <c r="BM3" i="6"/>
  <c r="BG3" i="6"/>
  <c r="BA3" i="6"/>
  <c r="AU3" i="6"/>
  <c r="AO3" i="6"/>
  <c r="AI3" i="6"/>
  <c r="AC3" i="6"/>
  <c r="BW16" i="6"/>
  <c r="BX16" i="6" s="1"/>
  <c r="BZ16" i="6" s="1"/>
  <c r="BK15" i="6"/>
  <c r="BL15" i="6" s="1"/>
  <c r="BN15" i="6" s="1"/>
  <c r="AY18" i="6"/>
  <c r="AZ18" i="6" s="1"/>
  <c r="BB18" i="6" s="1"/>
  <c r="AS17" i="6"/>
  <c r="AT17" i="6" s="1"/>
  <c r="AV17" i="6" s="1"/>
  <c r="AM15" i="6"/>
  <c r="AN15" i="6" s="1"/>
  <c r="AP15" i="6" s="1"/>
  <c r="AG15" i="6"/>
  <c r="AH15" i="6" s="1"/>
  <c r="AJ15" i="6" s="1"/>
  <c r="AA18" i="6"/>
  <c r="AB18" i="6" s="1"/>
  <c r="AD18" i="6" s="1"/>
  <c r="O15" i="6"/>
  <c r="P15" i="6" s="1"/>
  <c r="R15" i="6" s="1"/>
  <c r="J18" i="6"/>
  <c r="Q730" i="6" l="1"/>
  <c r="D69" i="9"/>
  <c r="I730" i="4"/>
  <c r="P67" i="9"/>
  <c r="W3" i="6"/>
  <c r="T35" i="6"/>
  <c r="T730" i="6" s="1"/>
  <c r="AL35" i="6"/>
  <c r="AL730" i="6" s="1"/>
  <c r="AX35" i="6"/>
  <c r="AX730" i="6" s="1"/>
  <c r="BV35" i="6"/>
  <c r="BV730" i="6" s="1"/>
  <c r="K730" i="6"/>
  <c r="C69" i="9"/>
  <c r="BJ35" i="6"/>
  <c r="BJ730" i="6" s="1"/>
  <c r="I35" i="6"/>
  <c r="I730" i="6" s="1"/>
  <c r="Z13" i="6"/>
  <c r="Z35" i="6" s="1"/>
  <c r="Z730" i="6" s="1"/>
  <c r="S12" i="9" s="1"/>
  <c r="CG35" i="6"/>
  <c r="CG730" i="6" s="1"/>
  <c r="CJ35" i="4"/>
  <c r="D10" i="9"/>
  <c r="K3" i="4"/>
  <c r="BM735" i="7"/>
  <c r="BM3" i="7" s="1"/>
  <c r="L70" i="9"/>
  <c r="Q735" i="7"/>
  <c r="J13" i="9" s="1"/>
  <c r="CC736" i="7"/>
  <c r="Q70" i="9" s="1"/>
  <c r="D70" i="9"/>
  <c r="AO735" i="7"/>
  <c r="AO3" i="7" s="1"/>
  <c r="H70" i="9"/>
  <c r="BY735" i="7"/>
  <c r="BY3" i="7" s="1"/>
  <c r="N70" i="9"/>
  <c r="AU735" i="7"/>
  <c r="AU3" i="7" s="1"/>
  <c r="I70" i="9"/>
  <c r="BG735" i="7"/>
  <c r="BG3" i="7" s="1"/>
  <c r="K70" i="9"/>
  <c r="AT40" i="7"/>
  <c r="AT735" i="7" s="1"/>
  <c r="AC735" i="7"/>
  <c r="V13" i="9" s="1"/>
  <c r="F70" i="9"/>
  <c r="AI735" i="7"/>
  <c r="AI3" i="7" s="1"/>
  <c r="G70" i="9"/>
  <c r="W735" i="7"/>
  <c r="W3" i="7" s="1"/>
  <c r="E70" i="9"/>
  <c r="BA735" i="7"/>
  <c r="BA3" i="7" s="1"/>
  <c r="J70" i="9"/>
  <c r="BS735" i="7"/>
  <c r="BS3" i="7" s="1"/>
  <c r="M70" i="9"/>
  <c r="CI730" i="4"/>
  <c r="CJ730" i="4" s="1"/>
  <c r="J10" i="9"/>
  <c r="Q3" i="4"/>
  <c r="AO3" i="4"/>
  <c r="P10" i="9"/>
  <c r="W3" i="4"/>
  <c r="V10" i="9"/>
  <c r="AC3" i="4"/>
  <c r="O67" i="9"/>
  <c r="R67" i="9" s="1"/>
  <c r="V40" i="7"/>
  <c r="V735" i="7" s="1"/>
  <c r="O13" i="9" s="1"/>
  <c r="BR40" i="7"/>
  <c r="BR735" i="7" s="1"/>
  <c r="X40" i="7"/>
  <c r="X735" i="7" s="1"/>
  <c r="Q13" i="9" s="1"/>
  <c r="Z40" i="7"/>
  <c r="Z735" i="7" s="1"/>
  <c r="S13" i="9" s="1"/>
  <c r="AJ40" i="7"/>
  <c r="AJ735" i="7" s="1"/>
  <c r="BH40" i="7"/>
  <c r="BH735" i="7" s="1"/>
  <c r="AH40" i="7"/>
  <c r="AH735" i="7" s="1"/>
  <c r="CC14" i="4"/>
  <c r="CH14" i="4" s="1"/>
  <c r="CH32" i="7"/>
  <c r="CD32" i="7"/>
  <c r="CI36" i="7"/>
  <c r="CG36" i="7"/>
  <c r="CG32" i="7"/>
  <c r="CI32" i="7"/>
  <c r="CG24" i="7"/>
  <c r="CI24" i="7"/>
  <c r="CD25" i="7"/>
  <c r="CH25" i="7"/>
  <c r="CD26" i="7"/>
  <c r="CH26" i="7"/>
  <c r="AN40" i="7"/>
  <c r="AN735" i="7" s="1"/>
  <c r="AP13" i="7"/>
  <c r="AP40" i="7" s="1"/>
  <c r="AP735" i="7" s="1"/>
  <c r="L40" i="7"/>
  <c r="L735" i="7" s="1"/>
  <c r="E13" i="9" s="1"/>
  <c r="CD30" i="7"/>
  <c r="CH30" i="7"/>
  <c r="CG27" i="7"/>
  <c r="CI27" i="7"/>
  <c r="CI18" i="7"/>
  <c r="CG18" i="7"/>
  <c r="CG29" i="7"/>
  <c r="CI29" i="7"/>
  <c r="CH16" i="7"/>
  <c r="CD16" i="7"/>
  <c r="CH22" i="7"/>
  <c r="CD22" i="7"/>
  <c r="CI35" i="7"/>
  <c r="CG35" i="7"/>
  <c r="CD20" i="7"/>
  <c r="CH20" i="7"/>
  <c r="BX40" i="7"/>
  <c r="BX735" i="7" s="1"/>
  <c r="BZ13" i="7"/>
  <c r="BZ40" i="7" s="1"/>
  <c r="BZ735" i="7" s="1"/>
  <c r="CG28" i="7"/>
  <c r="CI28" i="7"/>
  <c r="CD15" i="7"/>
  <c r="CH15" i="7"/>
  <c r="CH31" i="7"/>
  <c r="CD31" i="7"/>
  <c r="AZ40" i="7"/>
  <c r="AZ735" i="7" s="1"/>
  <c r="BB13" i="7"/>
  <c r="BB40" i="7" s="1"/>
  <c r="BB735" i="7" s="1"/>
  <c r="CC40" i="7"/>
  <c r="CH13" i="7"/>
  <c r="CD13" i="7"/>
  <c r="CI25" i="7"/>
  <c r="CG25" i="7"/>
  <c r="CG21" i="7"/>
  <c r="CI21" i="7"/>
  <c r="CH38" i="7"/>
  <c r="CD38" i="7"/>
  <c r="CH37" i="7"/>
  <c r="CD37" i="7"/>
  <c r="CH23" i="7"/>
  <c r="CD23" i="7"/>
  <c r="CI34" i="7"/>
  <c r="CG34" i="7"/>
  <c r="P40" i="7"/>
  <c r="P735" i="7" s="1"/>
  <c r="I13" i="9" s="1"/>
  <c r="R13" i="7"/>
  <c r="R40" i="7" s="1"/>
  <c r="R735" i="7" s="1"/>
  <c r="K13" i="9" s="1"/>
  <c r="CD34" i="7"/>
  <c r="CH34" i="7"/>
  <c r="CD17" i="7"/>
  <c r="CH17" i="7"/>
  <c r="AV40" i="7"/>
  <c r="AV735" i="7" s="1"/>
  <c r="CG37" i="7"/>
  <c r="CI37" i="7"/>
  <c r="CH18" i="7"/>
  <c r="CD18" i="7"/>
  <c r="AB40" i="7"/>
  <c r="AB735" i="7" s="1"/>
  <c r="U13" i="9" s="1"/>
  <c r="AD13" i="7"/>
  <c r="AD40" i="7" s="1"/>
  <c r="AD735" i="7" s="1"/>
  <c r="W13" i="9" s="1"/>
  <c r="CG19" i="7"/>
  <c r="CI19" i="7"/>
  <c r="CD27" i="7"/>
  <c r="CH27" i="7"/>
  <c r="BT40" i="7"/>
  <c r="BT735" i="7" s="1"/>
  <c r="CG38" i="7"/>
  <c r="CI38" i="7"/>
  <c r="CG17" i="7"/>
  <c r="CI17" i="7"/>
  <c r="BS2" i="7"/>
  <c r="W2" i="7"/>
  <c r="BM2" i="7"/>
  <c r="AO2" i="7"/>
  <c r="AP3" i="7" s="1"/>
  <c r="Q2" i="7"/>
  <c r="CE2" i="7"/>
  <c r="AI2" i="7"/>
  <c r="BG2" i="7"/>
  <c r="K2" i="7"/>
  <c r="L3" i="7" s="1"/>
  <c r="BY2" i="7"/>
  <c r="BA2" i="7"/>
  <c r="AC2" i="7"/>
  <c r="AU2" i="7"/>
  <c r="AV3" i="7" s="1"/>
  <c r="K737" i="7"/>
  <c r="CG31" i="7"/>
  <c r="CI31" i="7"/>
  <c r="CD28" i="7"/>
  <c r="CH28" i="7"/>
  <c r="CI33" i="7"/>
  <c r="CG33" i="7"/>
  <c r="BL40" i="7"/>
  <c r="BL735" i="7" s="1"/>
  <c r="BN13" i="7"/>
  <c r="BN40" i="7" s="1"/>
  <c r="BN735" i="7" s="1"/>
  <c r="CD36" i="7"/>
  <c r="CH36" i="7"/>
  <c r="CD29" i="7"/>
  <c r="CH29" i="7"/>
  <c r="CI22" i="7"/>
  <c r="CG22" i="7"/>
  <c r="T40" i="7"/>
  <c r="T735" i="7" s="1"/>
  <c r="CD19" i="7"/>
  <c r="CH19" i="7"/>
  <c r="CD21" i="7"/>
  <c r="CH21" i="7"/>
  <c r="CG26" i="7"/>
  <c r="CI26" i="7"/>
  <c r="CG30" i="7"/>
  <c r="CI30" i="7"/>
  <c r="CG20" i="7"/>
  <c r="CI20" i="7"/>
  <c r="CH35" i="7"/>
  <c r="CD35" i="7"/>
  <c r="CH24" i="7"/>
  <c r="CD24" i="7"/>
  <c r="CI23" i="7"/>
  <c r="CG23" i="7"/>
  <c r="AF40" i="7"/>
  <c r="AF735" i="7" s="1"/>
  <c r="BF40" i="7"/>
  <c r="BF735" i="7" s="1"/>
  <c r="CI15" i="7"/>
  <c r="CG15" i="7"/>
  <c r="CE40" i="7"/>
  <c r="CD33" i="7"/>
  <c r="CH33" i="7"/>
  <c r="CD14" i="7"/>
  <c r="CH14" i="7"/>
  <c r="L18" i="4"/>
  <c r="CC18" i="4"/>
  <c r="CH18" i="4" s="1"/>
  <c r="BW35" i="4"/>
  <c r="BW730" i="4" s="1"/>
  <c r="BX13" i="4"/>
  <c r="AA35" i="4"/>
  <c r="AA730" i="4" s="1"/>
  <c r="AB13" i="4"/>
  <c r="BF35" i="4"/>
  <c r="BF730" i="4" s="1"/>
  <c r="BH13" i="4"/>
  <c r="BH35" i="4" s="1"/>
  <c r="BH730" i="4" s="1"/>
  <c r="AT35" i="4"/>
  <c r="AT730" i="4" s="1"/>
  <c r="AV13" i="4"/>
  <c r="AV35" i="4" s="1"/>
  <c r="AV730" i="4" s="1"/>
  <c r="L19" i="4"/>
  <c r="CC19" i="4"/>
  <c r="CH19" i="4" s="1"/>
  <c r="CC25" i="4"/>
  <c r="CH25" i="4" s="1"/>
  <c r="L25" i="4"/>
  <c r="CC26" i="4"/>
  <c r="CH26" i="4" s="1"/>
  <c r="L26" i="4"/>
  <c r="BK35" i="4"/>
  <c r="BK730" i="4" s="1"/>
  <c r="BL13" i="4"/>
  <c r="AM35" i="4"/>
  <c r="AM730" i="4" s="1"/>
  <c r="AN13" i="4"/>
  <c r="O35" i="4"/>
  <c r="O730" i="4" s="1"/>
  <c r="H10" i="9" s="1"/>
  <c r="P13" i="4"/>
  <c r="BR35" i="4"/>
  <c r="BR730" i="4" s="1"/>
  <c r="BT13" i="4"/>
  <c r="BT35" i="4" s="1"/>
  <c r="BT730" i="4" s="1"/>
  <c r="L28" i="4"/>
  <c r="CC28" i="4"/>
  <c r="CH28" i="4" s="1"/>
  <c r="AH35" i="4"/>
  <c r="AH730" i="4" s="1"/>
  <c r="AJ13" i="4"/>
  <c r="AJ35" i="4" s="1"/>
  <c r="AJ730" i="4" s="1"/>
  <c r="CC20" i="4"/>
  <c r="CH20" i="4" s="1"/>
  <c r="L20" i="4"/>
  <c r="CC24" i="4"/>
  <c r="CH24" i="4" s="1"/>
  <c r="L24" i="4"/>
  <c r="CC17" i="4"/>
  <c r="CH17" i="4" s="1"/>
  <c r="L17" i="4"/>
  <c r="CC16" i="4"/>
  <c r="CH16" i="4" s="1"/>
  <c r="BE35" i="4"/>
  <c r="BE730" i="4" s="1"/>
  <c r="AG35" i="4"/>
  <c r="AG730" i="4" s="1"/>
  <c r="V35" i="4"/>
  <c r="V730" i="4" s="1"/>
  <c r="O10" i="9" s="1"/>
  <c r="X13" i="4"/>
  <c r="X35" i="4" s="1"/>
  <c r="X730" i="4" s="1"/>
  <c r="Q10" i="9" s="1"/>
  <c r="CC21" i="4"/>
  <c r="CH21" i="4" s="1"/>
  <c r="L21" i="4"/>
  <c r="AY35" i="4"/>
  <c r="AY730" i="4" s="1"/>
  <c r="AZ13" i="4"/>
  <c r="J35" i="4"/>
  <c r="J730" i="4" s="1"/>
  <c r="CC13" i="4"/>
  <c r="L13" i="4"/>
  <c r="CC23" i="4"/>
  <c r="CH23" i="4" s="1"/>
  <c r="L23" i="4"/>
  <c r="L22" i="4"/>
  <c r="CC22" i="4"/>
  <c r="CH22" i="4" s="1"/>
  <c r="L27" i="4"/>
  <c r="CC27" i="4"/>
  <c r="CH27" i="4" s="1"/>
  <c r="BQ35" i="4"/>
  <c r="BQ730" i="4" s="1"/>
  <c r="AS35" i="4"/>
  <c r="AS730" i="4" s="1"/>
  <c r="U35" i="4"/>
  <c r="U730" i="4" s="1"/>
  <c r="CC15" i="4"/>
  <c r="CH15" i="4" s="1"/>
  <c r="BA2" i="6"/>
  <c r="BB3" i="6" s="1"/>
  <c r="AA13" i="6"/>
  <c r="AB13" i="6" s="1"/>
  <c r="BW13" i="6"/>
  <c r="BX13" i="6" s="1"/>
  <c r="AY14" i="6"/>
  <c r="AZ14" i="6" s="1"/>
  <c r="BB14" i="6" s="1"/>
  <c r="AY16" i="6"/>
  <c r="AZ16" i="6" s="1"/>
  <c r="BB16" i="6" s="1"/>
  <c r="AC2" i="6"/>
  <c r="AD3" i="6" s="1"/>
  <c r="BY2" i="6"/>
  <c r="BZ3" i="6" s="1"/>
  <c r="AY13" i="6"/>
  <c r="AA14" i="6"/>
  <c r="AB14" i="6" s="1"/>
  <c r="AD14" i="6" s="1"/>
  <c r="BW14" i="6"/>
  <c r="BX14" i="6" s="1"/>
  <c r="BZ14" i="6" s="1"/>
  <c r="AA16" i="6"/>
  <c r="AB16" i="6" s="1"/>
  <c r="AD16" i="6" s="1"/>
  <c r="L18" i="6"/>
  <c r="BE25" i="6"/>
  <c r="BF25" i="6" s="1"/>
  <c r="BH25" i="6" s="1"/>
  <c r="BE27" i="6"/>
  <c r="BF27" i="6" s="1"/>
  <c r="BH27" i="6" s="1"/>
  <c r="BE23" i="6"/>
  <c r="BF23" i="6" s="1"/>
  <c r="BH23" i="6" s="1"/>
  <c r="BE19" i="6"/>
  <c r="BF19" i="6" s="1"/>
  <c r="BH19" i="6" s="1"/>
  <c r="BE21" i="6"/>
  <c r="BF21" i="6" s="1"/>
  <c r="BH21" i="6" s="1"/>
  <c r="U27" i="6"/>
  <c r="V27" i="6" s="1"/>
  <c r="X27" i="6" s="1"/>
  <c r="U23" i="6"/>
  <c r="V23" i="6" s="1"/>
  <c r="X23" i="6" s="1"/>
  <c r="U19" i="6"/>
  <c r="V19" i="6" s="1"/>
  <c r="X19" i="6" s="1"/>
  <c r="U25" i="6"/>
  <c r="V25" i="6" s="1"/>
  <c r="X25" i="6" s="1"/>
  <c r="U21" i="6"/>
  <c r="V21" i="6" s="1"/>
  <c r="X21" i="6" s="1"/>
  <c r="BQ25" i="6"/>
  <c r="BR25" i="6" s="1"/>
  <c r="BT25" i="6" s="1"/>
  <c r="BQ27" i="6"/>
  <c r="BR27" i="6" s="1"/>
  <c r="BT27" i="6" s="1"/>
  <c r="BQ23" i="6"/>
  <c r="BR23" i="6" s="1"/>
  <c r="BT23" i="6" s="1"/>
  <c r="BQ19" i="6"/>
  <c r="BR19" i="6" s="1"/>
  <c r="BT19" i="6" s="1"/>
  <c r="BQ21" i="6"/>
  <c r="BR21" i="6" s="1"/>
  <c r="BT21" i="6" s="1"/>
  <c r="U16" i="6"/>
  <c r="V16" i="6" s="1"/>
  <c r="X16" i="6" s="1"/>
  <c r="BE16" i="6"/>
  <c r="BF16" i="6" s="1"/>
  <c r="BH16" i="6" s="1"/>
  <c r="BQ16" i="6"/>
  <c r="BR16" i="6" s="1"/>
  <c r="BT16" i="6" s="1"/>
  <c r="AG22" i="6"/>
  <c r="AH22" i="6" s="1"/>
  <c r="AJ22" i="6" s="1"/>
  <c r="AG24" i="6"/>
  <c r="AH24" i="6" s="1"/>
  <c r="AJ24" i="6" s="1"/>
  <c r="BE24" i="6"/>
  <c r="BF24" i="6" s="1"/>
  <c r="BH24" i="6" s="1"/>
  <c r="U26" i="6"/>
  <c r="V26" i="6" s="1"/>
  <c r="X26" i="6" s="1"/>
  <c r="AS26" i="6"/>
  <c r="AT26" i="6" s="1"/>
  <c r="AV26" i="6" s="1"/>
  <c r="BE26" i="6"/>
  <c r="BF26" i="6" s="1"/>
  <c r="BH26" i="6" s="1"/>
  <c r="AA27" i="6"/>
  <c r="AB27" i="6" s="1"/>
  <c r="AD27" i="6" s="1"/>
  <c r="AA26" i="6"/>
  <c r="AB26" i="6" s="1"/>
  <c r="AD26" i="6" s="1"/>
  <c r="AA23" i="6"/>
  <c r="AB23" i="6" s="1"/>
  <c r="AD23" i="6" s="1"/>
  <c r="AA19" i="6"/>
  <c r="AB19" i="6" s="1"/>
  <c r="AD19" i="6" s="1"/>
  <c r="AA25" i="6"/>
  <c r="AB25" i="6" s="1"/>
  <c r="AD25" i="6" s="1"/>
  <c r="AA21" i="6"/>
  <c r="AB21" i="6" s="1"/>
  <c r="AD21" i="6" s="1"/>
  <c r="AY25" i="6"/>
  <c r="AZ25" i="6" s="1"/>
  <c r="BB25" i="6" s="1"/>
  <c r="AY27" i="6"/>
  <c r="AZ27" i="6" s="1"/>
  <c r="BB27" i="6" s="1"/>
  <c r="AY26" i="6"/>
  <c r="AZ26" i="6" s="1"/>
  <c r="BB26" i="6" s="1"/>
  <c r="AY23" i="6"/>
  <c r="AZ23" i="6" s="1"/>
  <c r="BB23" i="6" s="1"/>
  <c r="AY19" i="6"/>
  <c r="AZ19" i="6" s="1"/>
  <c r="BB19" i="6" s="1"/>
  <c r="AY21" i="6"/>
  <c r="AZ21" i="6" s="1"/>
  <c r="BB21" i="6" s="1"/>
  <c r="BW25" i="6"/>
  <c r="BX25" i="6" s="1"/>
  <c r="BZ25" i="6" s="1"/>
  <c r="BW27" i="6"/>
  <c r="BX27" i="6" s="1"/>
  <c r="BZ27" i="6" s="1"/>
  <c r="BW26" i="6"/>
  <c r="BX26" i="6" s="1"/>
  <c r="BZ26" i="6" s="1"/>
  <c r="BW23" i="6"/>
  <c r="BX23" i="6" s="1"/>
  <c r="BZ23" i="6" s="1"/>
  <c r="BW19" i="6"/>
  <c r="BX19" i="6" s="1"/>
  <c r="BZ19" i="6" s="1"/>
  <c r="BW21" i="6"/>
  <c r="BX21" i="6" s="1"/>
  <c r="BZ21" i="6" s="1"/>
  <c r="W2" i="6"/>
  <c r="X3" i="6" s="1"/>
  <c r="AU2" i="6"/>
  <c r="AV3" i="6" s="1"/>
  <c r="BS2" i="6"/>
  <c r="BT3" i="6" s="1"/>
  <c r="O13" i="6"/>
  <c r="U13" i="6"/>
  <c r="AF35" i="6"/>
  <c r="AF730" i="6" s="1"/>
  <c r="AR35" i="6"/>
  <c r="AR730" i="6" s="1"/>
  <c r="BD35" i="6"/>
  <c r="BD730" i="6" s="1"/>
  <c r="BP35" i="6"/>
  <c r="BP730" i="6" s="1"/>
  <c r="CB35" i="6"/>
  <c r="CB730" i="6" s="1"/>
  <c r="O14" i="6"/>
  <c r="P14" i="6" s="1"/>
  <c r="R14" i="6" s="1"/>
  <c r="U14" i="6"/>
  <c r="V14" i="6" s="1"/>
  <c r="X14" i="6" s="1"/>
  <c r="U15" i="6"/>
  <c r="V15" i="6" s="1"/>
  <c r="X15" i="6" s="1"/>
  <c r="AA15" i="6"/>
  <c r="AB15" i="6" s="1"/>
  <c r="AD15" i="6" s="1"/>
  <c r="AS15" i="6"/>
  <c r="AT15" i="6" s="1"/>
  <c r="AV15" i="6" s="1"/>
  <c r="AY15" i="6"/>
  <c r="AZ15" i="6" s="1"/>
  <c r="BB15" i="6" s="1"/>
  <c r="BE15" i="6"/>
  <c r="BF15" i="6" s="1"/>
  <c r="BH15" i="6" s="1"/>
  <c r="BQ15" i="6"/>
  <c r="BR15" i="6" s="1"/>
  <c r="BT15" i="6" s="1"/>
  <c r="BW15" i="6"/>
  <c r="BX15" i="6" s="1"/>
  <c r="BZ15" i="6" s="1"/>
  <c r="J16" i="6"/>
  <c r="BW18" i="6"/>
  <c r="BX18" i="6" s="1"/>
  <c r="BZ18" i="6" s="1"/>
  <c r="AA20" i="6"/>
  <c r="AB20" i="6" s="1"/>
  <c r="AD20" i="6" s="1"/>
  <c r="AY20" i="6"/>
  <c r="AZ20" i="6" s="1"/>
  <c r="BB20" i="6" s="1"/>
  <c r="BW20" i="6"/>
  <c r="BX20" i="6" s="1"/>
  <c r="BZ20" i="6" s="1"/>
  <c r="AA22" i="6"/>
  <c r="AB22" i="6" s="1"/>
  <c r="AD22" i="6" s="1"/>
  <c r="AY22" i="6"/>
  <c r="AZ22" i="6" s="1"/>
  <c r="BB22" i="6" s="1"/>
  <c r="BW22" i="6"/>
  <c r="BX22" i="6" s="1"/>
  <c r="BZ22" i="6" s="1"/>
  <c r="AA24" i="6"/>
  <c r="AB24" i="6" s="1"/>
  <c r="AD24" i="6" s="1"/>
  <c r="AY24" i="6"/>
  <c r="AZ24" i="6" s="1"/>
  <c r="BB24" i="6" s="1"/>
  <c r="BW24" i="6"/>
  <c r="BX24" i="6" s="1"/>
  <c r="BZ24" i="6" s="1"/>
  <c r="AG25" i="6"/>
  <c r="AH25" i="6" s="1"/>
  <c r="AJ25" i="6" s="1"/>
  <c r="AG27" i="6"/>
  <c r="AH27" i="6" s="1"/>
  <c r="AJ27" i="6" s="1"/>
  <c r="AG23" i="6"/>
  <c r="AH23" i="6" s="1"/>
  <c r="AJ23" i="6" s="1"/>
  <c r="AG19" i="6"/>
  <c r="AH19" i="6" s="1"/>
  <c r="AJ19" i="6" s="1"/>
  <c r="AG21" i="6"/>
  <c r="AH21" i="6" s="1"/>
  <c r="AJ21" i="6" s="1"/>
  <c r="AG13" i="6"/>
  <c r="J14" i="6"/>
  <c r="AG14" i="6"/>
  <c r="AH14" i="6" s="1"/>
  <c r="AJ14" i="6" s="1"/>
  <c r="AS14" i="6"/>
  <c r="AT14" i="6" s="1"/>
  <c r="AV14" i="6" s="1"/>
  <c r="BE14" i="6"/>
  <c r="BF14" i="6" s="1"/>
  <c r="BH14" i="6" s="1"/>
  <c r="BQ14" i="6"/>
  <c r="BR14" i="6" s="1"/>
  <c r="BT14" i="6" s="1"/>
  <c r="U18" i="6"/>
  <c r="V18" i="6" s="1"/>
  <c r="X18" i="6" s="1"/>
  <c r="AG18" i="6"/>
  <c r="AH18" i="6" s="1"/>
  <c r="AJ18" i="6" s="1"/>
  <c r="AS18" i="6"/>
  <c r="AT18" i="6" s="1"/>
  <c r="AV18" i="6" s="1"/>
  <c r="U20" i="6"/>
  <c r="V20" i="6" s="1"/>
  <c r="X20" i="6" s="1"/>
  <c r="BQ22" i="6"/>
  <c r="BR22" i="6" s="1"/>
  <c r="BT22" i="6" s="1"/>
  <c r="J23" i="6"/>
  <c r="J25" i="6"/>
  <c r="J28" i="6"/>
  <c r="J13" i="6"/>
  <c r="AS13" i="6"/>
  <c r="BE13" i="6"/>
  <c r="BQ13" i="6"/>
  <c r="J15" i="6"/>
  <c r="BE18" i="6"/>
  <c r="BF18" i="6" s="1"/>
  <c r="BH18" i="6" s="1"/>
  <c r="BQ18" i="6"/>
  <c r="BR18" i="6" s="1"/>
  <c r="BT18" i="6" s="1"/>
  <c r="J19" i="6"/>
  <c r="AS20" i="6"/>
  <c r="AT20" i="6" s="1"/>
  <c r="AV20" i="6" s="1"/>
  <c r="BQ20" i="6"/>
  <c r="BR20" i="6" s="1"/>
  <c r="BT20" i="6" s="1"/>
  <c r="J21" i="6"/>
  <c r="U22" i="6"/>
  <c r="V22" i="6" s="1"/>
  <c r="X22" i="6" s="1"/>
  <c r="AS22" i="6"/>
  <c r="AT22" i="6" s="1"/>
  <c r="AV22" i="6" s="1"/>
  <c r="U24" i="6"/>
  <c r="V24" i="6" s="1"/>
  <c r="X24" i="6" s="1"/>
  <c r="AS24" i="6"/>
  <c r="AT24" i="6" s="1"/>
  <c r="AV24" i="6" s="1"/>
  <c r="BQ24" i="6"/>
  <c r="BR24" i="6" s="1"/>
  <c r="BT24" i="6" s="1"/>
  <c r="J27" i="6"/>
  <c r="J29" i="6"/>
  <c r="O27" i="6"/>
  <c r="P27" i="6" s="1"/>
  <c r="R27" i="6" s="1"/>
  <c r="O23" i="6"/>
  <c r="P23" i="6" s="1"/>
  <c r="R23" i="6" s="1"/>
  <c r="O19" i="6"/>
  <c r="P19" i="6" s="1"/>
  <c r="R19" i="6" s="1"/>
  <c r="O26" i="6"/>
  <c r="P26" i="6" s="1"/>
  <c r="R26" i="6" s="1"/>
  <c r="O25" i="6"/>
  <c r="P25" i="6" s="1"/>
  <c r="R25" i="6" s="1"/>
  <c r="O21" i="6"/>
  <c r="P21" i="6" s="1"/>
  <c r="R21" i="6" s="1"/>
  <c r="AM25" i="6"/>
  <c r="AN25" i="6" s="1"/>
  <c r="AP25" i="6" s="1"/>
  <c r="AM27" i="6"/>
  <c r="AN27" i="6" s="1"/>
  <c r="AP27" i="6" s="1"/>
  <c r="AM23" i="6"/>
  <c r="AN23" i="6" s="1"/>
  <c r="AP23" i="6" s="1"/>
  <c r="AM19" i="6"/>
  <c r="AN19" i="6" s="1"/>
  <c r="AP19" i="6" s="1"/>
  <c r="AM26" i="6"/>
  <c r="AN26" i="6" s="1"/>
  <c r="AP26" i="6" s="1"/>
  <c r="AM21" i="6"/>
  <c r="AN21" i="6" s="1"/>
  <c r="AP21" i="6" s="1"/>
  <c r="BK25" i="6"/>
  <c r="BL25" i="6" s="1"/>
  <c r="BN25" i="6" s="1"/>
  <c r="BK27" i="6"/>
  <c r="BL27" i="6" s="1"/>
  <c r="BN27" i="6" s="1"/>
  <c r="BK23" i="6"/>
  <c r="BL23" i="6" s="1"/>
  <c r="BN23" i="6" s="1"/>
  <c r="BK19" i="6"/>
  <c r="BL19" i="6" s="1"/>
  <c r="BN19" i="6" s="1"/>
  <c r="BK26" i="6"/>
  <c r="BL26" i="6" s="1"/>
  <c r="BN26" i="6" s="1"/>
  <c r="BK21" i="6"/>
  <c r="BL21" i="6" s="1"/>
  <c r="BN21" i="6" s="1"/>
  <c r="K2" i="6"/>
  <c r="AI2" i="6"/>
  <c r="AJ3" i="6" s="1"/>
  <c r="BG2" i="6"/>
  <c r="BH3" i="6" s="1"/>
  <c r="AN13" i="6"/>
  <c r="AZ13" i="6"/>
  <c r="BL13" i="6"/>
  <c r="O17" i="6"/>
  <c r="P17" i="6" s="1"/>
  <c r="R17" i="6" s="1"/>
  <c r="U17" i="6"/>
  <c r="V17" i="6" s="1"/>
  <c r="X17" i="6" s="1"/>
  <c r="AA17" i="6"/>
  <c r="AB17" i="6" s="1"/>
  <c r="AD17" i="6" s="1"/>
  <c r="AG17" i="6"/>
  <c r="AH17" i="6" s="1"/>
  <c r="AJ17" i="6" s="1"/>
  <c r="AM17" i="6"/>
  <c r="AN17" i="6" s="1"/>
  <c r="AP17" i="6" s="1"/>
  <c r="AY17" i="6"/>
  <c r="AZ17" i="6" s="1"/>
  <c r="BB17" i="6" s="1"/>
  <c r="BE17" i="6"/>
  <c r="BF17" i="6" s="1"/>
  <c r="BH17" i="6" s="1"/>
  <c r="BK17" i="6"/>
  <c r="BL17" i="6" s="1"/>
  <c r="BN17" i="6" s="1"/>
  <c r="BQ17" i="6"/>
  <c r="BR17" i="6" s="1"/>
  <c r="BT17" i="6" s="1"/>
  <c r="BW17" i="6"/>
  <c r="BX17" i="6" s="1"/>
  <c r="BZ17" i="6" s="1"/>
  <c r="O20" i="6"/>
  <c r="P20" i="6" s="1"/>
  <c r="R20" i="6" s="1"/>
  <c r="AM20" i="6"/>
  <c r="AN20" i="6" s="1"/>
  <c r="AP20" i="6" s="1"/>
  <c r="BK20" i="6"/>
  <c r="BL20" i="6" s="1"/>
  <c r="BN20" i="6" s="1"/>
  <c r="O22" i="6"/>
  <c r="P22" i="6" s="1"/>
  <c r="R22" i="6" s="1"/>
  <c r="AM22" i="6"/>
  <c r="AN22" i="6" s="1"/>
  <c r="AP22" i="6" s="1"/>
  <c r="BK22" i="6"/>
  <c r="BL22" i="6" s="1"/>
  <c r="BN22" i="6" s="1"/>
  <c r="O24" i="6"/>
  <c r="P24" i="6" s="1"/>
  <c r="R24" i="6" s="1"/>
  <c r="AM24" i="6"/>
  <c r="AN24" i="6" s="1"/>
  <c r="AP24" i="6" s="1"/>
  <c r="BK24" i="6"/>
  <c r="BL24" i="6" s="1"/>
  <c r="BN24" i="6" s="1"/>
  <c r="J26" i="6"/>
  <c r="J24" i="6"/>
  <c r="J20" i="6"/>
  <c r="J22" i="6"/>
  <c r="CE2" i="6"/>
  <c r="CF3" i="6" s="1"/>
  <c r="AS25" i="6"/>
  <c r="AT25" i="6" s="1"/>
  <c r="AV25" i="6" s="1"/>
  <c r="AS27" i="6"/>
  <c r="AT27" i="6" s="1"/>
  <c r="AV27" i="6" s="1"/>
  <c r="AS23" i="6"/>
  <c r="AT23" i="6" s="1"/>
  <c r="AV23" i="6" s="1"/>
  <c r="AS19" i="6"/>
  <c r="AT19" i="6" s="1"/>
  <c r="AV19" i="6" s="1"/>
  <c r="AS21" i="6"/>
  <c r="AT21" i="6" s="1"/>
  <c r="AV21" i="6" s="1"/>
  <c r="AG16" i="6"/>
  <c r="AH16" i="6" s="1"/>
  <c r="AJ16" i="6" s="1"/>
  <c r="AS16" i="6"/>
  <c r="AT16" i="6" s="1"/>
  <c r="AV16" i="6" s="1"/>
  <c r="J17" i="6"/>
  <c r="AG20" i="6"/>
  <c r="AH20" i="6" s="1"/>
  <c r="AJ20" i="6" s="1"/>
  <c r="BE20" i="6"/>
  <c r="BF20" i="6" s="1"/>
  <c r="BH20" i="6" s="1"/>
  <c r="BE22" i="6"/>
  <c r="BF22" i="6" s="1"/>
  <c r="BH22" i="6" s="1"/>
  <c r="AG26" i="6"/>
  <c r="AH26" i="6" s="1"/>
  <c r="AJ26" i="6" s="1"/>
  <c r="BQ26" i="6"/>
  <c r="BR26" i="6" s="1"/>
  <c r="BT26" i="6" s="1"/>
  <c r="BW29" i="6"/>
  <c r="BX29" i="6" s="1"/>
  <c r="BZ29" i="6" s="1"/>
  <c r="O28" i="6"/>
  <c r="P28" i="6" s="1"/>
  <c r="R28" i="6" s="1"/>
  <c r="U28" i="6"/>
  <c r="V28" i="6" s="1"/>
  <c r="X28" i="6" s="1"/>
  <c r="AA28" i="6"/>
  <c r="AB28" i="6" s="1"/>
  <c r="AD28" i="6" s="1"/>
  <c r="AG28" i="6"/>
  <c r="AH28" i="6" s="1"/>
  <c r="AJ28" i="6" s="1"/>
  <c r="AM28" i="6"/>
  <c r="AN28" i="6" s="1"/>
  <c r="AP28" i="6" s="1"/>
  <c r="AS28" i="6"/>
  <c r="AT28" i="6" s="1"/>
  <c r="AV28" i="6" s="1"/>
  <c r="AY28" i="6"/>
  <c r="AZ28" i="6" s="1"/>
  <c r="BB28" i="6" s="1"/>
  <c r="BE28" i="6"/>
  <c r="BF28" i="6" s="1"/>
  <c r="BH28" i="6" s="1"/>
  <c r="BK28" i="6"/>
  <c r="BL28" i="6" s="1"/>
  <c r="BN28" i="6" s="1"/>
  <c r="BQ28" i="6"/>
  <c r="BR28" i="6" s="1"/>
  <c r="BT28" i="6" s="1"/>
  <c r="BW28" i="6"/>
  <c r="BX28" i="6" s="1"/>
  <c r="BZ28" i="6" s="1"/>
  <c r="O29" i="6"/>
  <c r="P29" i="6" s="1"/>
  <c r="R29" i="6" s="1"/>
  <c r="U29" i="6"/>
  <c r="V29" i="6" s="1"/>
  <c r="X29" i="6" s="1"/>
  <c r="AA29" i="6"/>
  <c r="AB29" i="6" s="1"/>
  <c r="AD29" i="6" s="1"/>
  <c r="AG29" i="6"/>
  <c r="AH29" i="6" s="1"/>
  <c r="AJ29" i="6" s="1"/>
  <c r="AM29" i="6"/>
  <c r="AN29" i="6" s="1"/>
  <c r="AP29" i="6" s="1"/>
  <c r="AS29" i="6"/>
  <c r="AT29" i="6" s="1"/>
  <c r="AV29" i="6" s="1"/>
  <c r="AY29" i="6"/>
  <c r="AZ29" i="6" s="1"/>
  <c r="BB29" i="6" s="1"/>
  <c r="BE29" i="6"/>
  <c r="BF29" i="6" s="1"/>
  <c r="BH29" i="6" s="1"/>
  <c r="BK29" i="6"/>
  <c r="BL29" i="6" s="1"/>
  <c r="BN29" i="6" s="1"/>
  <c r="BQ29" i="6"/>
  <c r="BR29" i="6" s="1"/>
  <c r="BT29" i="6" s="1"/>
  <c r="Q737" i="7" l="1"/>
  <c r="BS2" i="4"/>
  <c r="BT3" i="4" s="1"/>
  <c r="W2" i="4"/>
  <c r="X3" i="4" s="1"/>
  <c r="K2" i="4"/>
  <c r="L3" i="4" s="1"/>
  <c r="AI2" i="4"/>
  <c r="AJ3" i="4" s="1"/>
  <c r="BG2" i="4"/>
  <c r="BH3" i="4" s="1"/>
  <c r="AU2" i="4"/>
  <c r="AV3" i="4" s="1"/>
  <c r="AO2" i="4"/>
  <c r="AC2" i="4"/>
  <c r="BA2" i="4"/>
  <c r="BB3" i="4" s="1"/>
  <c r="Q2" i="4"/>
  <c r="R3" i="4" s="1"/>
  <c r="BM2" i="4"/>
  <c r="BN3" i="4" s="1"/>
  <c r="BY2" i="4"/>
  <c r="BZ3" i="4" s="1"/>
  <c r="CE2" i="4"/>
  <c r="CF3" i="4" s="1"/>
  <c r="BM2" i="6"/>
  <c r="BN3" i="6" s="1"/>
  <c r="AO2" i="6"/>
  <c r="AP3" i="6" s="1"/>
  <c r="Q2" i="6"/>
  <c r="AD3" i="4"/>
  <c r="AP3" i="4"/>
  <c r="D12" i="9"/>
  <c r="K3" i="6"/>
  <c r="L3" i="6" s="1"/>
  <c r="J12" i="9"/>
  <c r="Q3" i="6"/>
  <c r="BT3" i="7"/>
  <c r="Q3" i="7"/>
  <c r="R3" i="7" s="1"/>
  <c r="BB3" i="7"/>
  <c r="AJ3" i="7"/>
  <c r="BN3" i="7"/>
  <c r="AC3" i="7"/>
  <c r="AD3" i="7" s="1"/>
  <c r="BZ3" i="7"/>
  <c r="P13" i="9"/>
  <c r="X3" i="7"/>
  <c r="BH3" i="7"/>
  <c r="O70" i="9"/>
  <c r="P70" i="9" s="1"/>
  <c r="CG40" i="7"/>
  <c r="CG735" i="7" s="1"/>
  <c r="CC735" i="7"/>
  <c r="CH40" i="7"/>
  <c r="CH735" i="7" s="1"/>
  <c r="CE735" i="7"/>
  <c r="CI40" i="7"/>
  <c r="CD40" i="7"/>
  <c r="CD735" i="7" s="1"/>
  <c r="AN35" i="4"/>
  <c r="AN730" i="4" s="1"/>
  <c r="AP13" i="4"/>
  <c r="AP35" i="4" s="1"/>
  <c r="AP730" i="4" s="1"/>
  <c r="BX35" i="4"/>
  <c r="BX730" i="4" s="1"/>
  <c r="BZ13" i="4"/>
  <c r="AZ35" i="4"/>
  <c r="AZ730" i="4" s="1"/>
  <c r="BB13" i="4"/>
  <c r="BB35" i="4" s="1"/>
  <c r="BB730" i="4" s="1"/>
  <c r="L35" i="4"/>
  <c r="L730" i="4" s="1"/>
  <c r="E10" i="9" s="1"/>
  <c r="P35" i="4"/>
  <c r="P730" i="4" s="1"/>
  <c r="I10" i="9" s="1"/>
  <c r="R13" i="4"/>
  <c r="R35" i="4" s="1"/>
  <c r="R730" i="4" s="1"/>
  <c r="K10" i="9" s="1"/>
  <c r="BL35" i="4"/>
  <c r="BL730" i="4" s="1"/>
  <c r="BN13" i="4"/>
  <c r="BN35" i="4" s="1"/>
  <c r="BN730" i="4" s="1"/>
  <c r="AB35" i="4"/>
  <c r="AB730" i="4" s="1"/>
  <c r="U10" i="9" s="1"/>
  <c r="AD13" i="4"/>
  <c r="AD35" i="4" s="1"/>
  <c r="AD730" i="4" s="1"/>
  <c r="W10" i="9" s="1"/>
  <c r="CC35" i="4"/>
  <c r="CH13" i="4"/>
  <c r="CC22" i="6"/>
  <c r="L22" i="6"/>
  <c r="BL35" i="6"/>
  <c r="BL730" i="6" s="1"/>
  <c r="BN13" i="6"/>
  <c r="BN35" i="6" s="1"/>
  <c r="BN730" i="6" s="1"/>
  <c r="BK35" i="6"/>
  <c r="CC23" i="6"/>
  <c r="L23" i="6"/>
  <c r="U35" i="6"/>
  <c r="V13" i="6"/>
  <c r="L20" i="6"/>
  <c r="CC20" i="6"/>
  <c r="AZ35" i="6"/>
  <c r="AZ730" i="6" s="1"/>
  <c r="BB13" i="6"/>
  <c r="BB35" i="6" s="1"/>
  <c r="BB730" i="6" s="1"/>
  <c r="L29" i="6"/>
  <c r="CC29" i="6"/>
  <c r="BE35" i="6"/>
  <c r="BF13" i="6"/>
  <c r="J35" i="6"/>
  <c r="J730" i="6" s="1"/>
  <c r="L13" i="6"/>
  <c r="CC13" i="6"/>
  <c r="AG35" i="6"/>
  <c r="AH13" i="6"/>
  <c r="L16" i="6"/>
  <c r="CC16" i="6"/>
  <c r="O35" i="6"/>
  <c r="O730" i="6" s="1"/>
  <c r="H12" i="9" s="1"/>
  <c r="P13" i="6"/>
  <c r="L24" i="6"/>
  <c r="CC24" i="6"/>
  <c r="AN35" i="6"/>
  <c r="AN730" i="6" s="1"/>
  <c r="AP13" i="6"/>
  <c r="AP35" i="6" s="1"/>
  <c r="AP730" i="6" s="1"/>
  <c r="L14" i="6"/>
  <c r="CC14" i="6"/>
  <c r="L27" i="6"/>
  <c r="CC27" i="6"/>
  <c r="L15" i="6"/>
  <c r="CC15" i="6"/>
  <c r="AS35" i="6"/>
  <c r="AT13" i="6"/>
  <c r="L28" i="6"/>
  <c r="CC28" i="6"/>
  <c r="CC17" i="6"/>
  <c r="L17" i="6"/>
  <c r="L26" i="6"/>
  <c r="CC26" i="6"/>
  <c r="BX35" i="6"/>
  <c r="BX730" i="6" s="1"/>
  <c r="BZ13" i="6"/>
  <c r="BZ35" i="6" s="1"/>
  <c r="BZ730" i="6" s="1"/>
  <c r="AB35" i="6"/>
  <c r="AB730" i="6" s="1"/>
  <c r="U12" i="9" s="1"/>
  <c r="AD13" i="6"/>
  <c r="AD35" i="6" s="1"/>
  <c r="AD730" i="6" s="1"/>
  <c r="W12" i="9" s="1"/>
  <c r="CC19" i="6"/>
  <c r="L19" i="6"/>
  <c r="BQ35" i="6"/>
  <c r="BR13" i="6"/>
  <c r="AM35" i="6"/>
  <c r="CC25" i="6"/>
  <c r="L25" i="6"/>
  <c r="BW35" i="6"/>
  <c r="L21" i="6"/>
  <c r="CC21" i="6"/>
  <c r="AA35" i="6"/>
  <c r="AY35" i="6"/>
  <c r="CC18" i="6"/>
  <c r="R3" i="6" l="1"/>
  <c r="BE730" i="6"/>
  <c r="K69" i="9"/>
  <c r="U730" i="6"/>
  <c r="BX731" i="6"/>
  <c r="Q69" i="9" s="1"/>
  <c r="E69" i="9"/>
  <c r="AS730" i="6"/>
  <c r="I69" i="9"/>
  <c r="BK730" i="6"/>
  <c r="L69" i="9"/>
  <c r="AY730" i="6"/>
  <c r="J69" i="9"/>
  <c r="BW730" i="6"/>
  <c r="N69" i="9"/>
  <c r="AA730" i="6"/>
  <c r="F69" i="9"/>
  <c r="BQ730" i="6"/>
  <c r="M69" i="9"/>
  <c r="R70" i="9"/>
  <c r="AM730" i="6"/>
  <c r="H69" i="9"/>
  <c r="AG730" i="6"/>
  <c r="G69" i="9"/>
  <c r="BZ35" i="4"/>
  <c r="CJ13" i="4"/>
  <c r="CE3" i="7"/>
  <c r="CF3" i="7" s="1"/>
  <c r="CI735" i="7"/>
  <c r="CC730" i="4"/>
  <c r="CH35" i="4"/>
  <c r="CH730" i="4" s="1"/>
  <c r="BT13" i="6"/>
  <c r="BT35" i="6" s="1"/>
  <c r="BT730" i="6" s="1"/>
  <c r="BR35" i="6"/>
  <c r="BR730" i="6" s="1"/>
  <c r="CD26" i="6"/>
  <c r="CH26" i="6"/>
  <c r="CH28" i="6"/>
  <c r="CD28" i="6"/>
  <c r="CH15" i="6"/>
  <c r="CD15" i="6"/>
  <c r="CD14" i="6"/>
  <c r="CH14" i="6"/>
  <c r="CD24" i="6"/>
  <c r="CH24" i="6"/>
  <c r="CH16" i="6"/>
  <c r="CD16" i="6"/>
  <c r="CC35" i="6"/>
  <c r="CD13" i="6"/>
  <c r="CH13" i="6"/>
  <c r="L35" i="6"/>
  <c r="L730" i="6" s="1"/>
  <c r="E12" i="9" s="1"/>
  <c r="CH29" i="6"/>
  <c r="CD29" i="6"/>
  <c r="CD20" i="6"/>
  <c r="CH20" i="6"/>
  <c r="CD21" i="6"/>
  <c r="CH21" i="6"/>
  <c r="CH25" i="6"/>
  <c r="CD25" i="6"/>
  <c r="AT35" i="6"/>
  <c r="AT730" i="6" s="1"/>
  <c r="AV13" i="6"/>
  <c r="AV35" i="6" s="1"/>
  <c r="AV730" i="6" s="1"/>
  <c r="CH27" i="6"/>
  <c r="CD27" i="6"/>
  <c r="P35" i="6"/>
  <c r="P730" i="6" s="1"/>
  <c r="I12" i="9" s="1"/>
  <c r="R13" i="6"/>
  <c r="R35" i="6" s="1"/>
  <c r="R730" i="6" s="1"/>
  <c r="K12" i="9" s="1"/>
  <c r="AJ13" i="6"/>
  <c r="AJ35" i="6" s="1"/>
  <c r="AJ730" i="6" s="1"/>
  <c r="AH35" i="6"/>
  <c r="AH730" i="6" s="1"/>
  <c r="CD23" i="6"/>
  <c r="CH23" i="6"/>
  <c r="CH18" i="6"/>
  <c r="CD18" i="6"/>
  <c r="CH19" i="6"/>
  <c r="CD19" i="6"/>
  <c r="CD17" i="6"/>
  <c r="CH17" i="6"/>
  <c r="BH13" i="6"/>
  <c r="BH35" i="6" s="1"/>
  <c r="BH730" i="6" s="1"/>
  <c r="BF35" i="6"/>
  <c r="BF730" i="6" s="1"/>
  <c r="V35" i="6"/>
  <c r="V730" i="6" s="1"/>
  <c r="O12" i="9" s="1"/>
  <c r="X13" i="6"/>
  <c r="X35" i="6" s="1"/>
  <c r="X730" i="6" s="1"/>
  <c r="Q12" i="9" s="1"/>
  <c r="CH22" i="6"/>
  <c r="CD22" i="6"/>
  <c r="O69" i="9" l="1"/>
  <c r="BZ730" i="4"/>
  <c r="CD35" i="6"/>
  <c r="CD730" i="6" s="1"/>
  <c r="CC730" i="6"/>
  <c r="CH35" i="6"/>
  <c r="CH730" i="6" s="1"/>
  <c r="R69" i="9" l="1"/>
  <c r="P69" i="9"/>
  <c r="BS745" i="8"/>
  <c r="BS3" i="8" s="1"/>
  <c r="AU745" i="8"/>
  <c r="AU3" i="8" s="1"/>
  <c r="S745" i="8"/>
  <c r="CF50" i="8"/>
  <c r="CF745" i="8" s="1"/>
  <c r="CE50" i="8"/>
  <c r="CE745" i="8" s="1"/>
  <c r="CA50" i="8"/>
  <c r="CA745" i="8" s="1"/>
  <c r="BY50" i="8"/>
  <c r="BY745" i="8" s="1"/>
  <c r="BU50" i="8"/>
  <c r="BU745" i="8" s="1"/>
  <c r="BS50" i="8"/>
  <c r="BO50" i="8"/>
  <c r="BO745" i="8" s="1"/>
  <c r="BM50" i="8"/>
  <c r="BM745" i="8" s="1"/>
  <c r="BI50" i="8"/>
  <c r="BI745" i="8" s="1"/>
  <c r="BG50" i="8"/>
  <c r="BG745" i="8" s="1"/>
  <c r="BG3" i="8" s="1"/>
  <c r="BC50" i="8"/>
  <c r="BC745" i="8" s="1"/>
  <c r="BA50" i="8"/>
  <c r="BA745" i="8" s="1"/>
  <c r="AW50" i="8"/>
  <c r="AW745" i="8" s="1"/>
  <c r="AU50" i="8"/>
  <c r="AQ50" i="8"/>
  <c r="AQ745" i="8" s="1"/>
  <c r="AO50" i="8"/>
  <c r="AO745" i="8" s="1"/>
  <c r="AK50" i="8"/>
  <c r="AK745" i="8" s="1"/>
  <c r="AI50" i="8"/>
  <c r="AI745" i="8" s="1"/>
  <c r="AI3" i="8" s="1"/>
  <c r="AE50" i="8"/>
  <c r="AE745" i="8" s="1"/>
  <c r="X14" i="9" s="1"/>
  <c r="AC50" i="8"/>
  <c r="AC745" i="8" s="1"/>
  <c r="V14" i="9" s="1"/>
  <c r="Y50" i="8"/>
  <c r="Y745" i="8" s="1"/>
  <c r="R14" i="9" s="1"/>
  <c r="S50" i="8"/>
  <c r="Q50" i="8"/>
  <c r="M50" i="8"/>
  <c r="M745" i="8" s="1"/>
  <c r="F14" i="9" s="1"/>
  <c r="K50" i="8"/>
  <c r="C71" i="9" s="1"/>
  <c r="CG48" i="8"/>
  <c r="CB48" i="8"/>
  <c r="BV48" i="8"/>
  <c r="BP48" i="8"/>
  <c r="BJ48" i="8"/>
  <c r="BD48" i="8"/>
  <c r="AX48" i="8"/>
  <c r="AR48" i="8"/>
  <c r="AL48" i="8"/>
  <c r="AF48" i="8"/>
  <c r="Z48" i="8"/>
  <c r="T48" i="8"/>
  <c r="N48" i="8"/>
  <c r="I48" i="8"/>
  <c r="CG47" i="8"/>
  <c r="CB47" i="8"/>
  <c r="BV47" i="8"/>
  <c r="BP47" i="8"/>
  <c r="BJ47" i="8"/>
  <c r="BD47" i="8"/>
  <c r="AX47" i="8"/>
  <c r="AR47" i="8"/>
  <c r="AL47" i="8"/>
  <c r="AF47" i="8"/>
  <c r="Z47" i="8"/>
  <c r="T47" i="8"/>
  <c r="N47" i="8"/>
  <c r="CG46" i="8"/>
  <c r="CB46" i="8"/>
  <c r="BV46" i="8"/>
  <c r="BP46" i="8"/>
  <c r="BJ46" i="8"/>
  <c r="BD46" i="8"/>
  <c r="AX46" i="8"/>
  <c r="AR46" i="8"/>
  <c r="AL46" i="8"/>
  <c r="AF46" i="8"/>
  <c r="Z46" i="8"/>
  <c r="T46" i="8"/>
  <c r="N46" i="8"/>
  <c r="CG45" i="8"/>
  <c r="CB45" i="8"/>
  <c r="BV45" i="8"/>
  <c r="BP45" i="8"/>
  <c r="BJ45" i="8"/>
  <c r="BD45" i="8"/>
  <c r="AX45" i="8"/>
  <c r="AR45" i="8"/>
  <c r="AL45" i="8"/>
  <c r="AF45" i="8"/>
  <c r="Z45" i="8"/>
  <c r="T45" i="8"/>
  <c r="N45" i="8"/>
  <c r="CG44" i="8"/>
  <c r="CB44" i="8"/>
  <c r="BV44" i="8"/>
  <c r="BP44" i="8"/>
  <c r="BJ44" i="8"/>
  <c r="BD44" i="8"/>
  <c r="AX44" i="8"/>
  <c r="AR44" i="8"/>
  <c r="AL44" i="8"/>
  <c r="AF44" i="8"/>
  <c r="Z44" i="8"/>
  <c r="T44" i="8"/>
  <c r="N44" i="8"/>
  <c r="CG43" i="8"/>
  <c r="CB43" i="8"/>
  <c r="BV43" i="8"/>
  <c r="BP43" i="8"/>
  <c r="BJ43" i="8"/>
  <c r="BD43" i="8"/>
  <c r="AX43" i="8"/>
  <c r="AR43" i="8"/>
  <c r="AL43" i="8"/>
  <c r="AF43" i="8"/>
  <c r="Z43" i="8"/>
  <c r="T43" i="8"/>
  <c r="N43" i="8"/>
  <c r="CG42" i="8"/>
  <c r="CB42" i="8"/>
  <c r="BV42" i="8"/>
  <c r="BP42" i="8"/>
  <c r="BJ42" i="8"/>
  <c r="BD42" i="8"/>
  <c r="AX42" i="8"/>
  <c r="AR42" i="8"/>
  <c r="AL42" i="8"/>
  <c r="AF42" i="8"/>
  <c r="Z42" i="8"/>
  <c r="T42" i="8"/>
  <c r="N42" i="8"/>
  <c r="I42" i="8"/>
  <c r="CG41" i="8"/>
  <c r="CB41" i="8"/>
  <c r="BV41" i="8"/>
  <c r="BP41" i="8"/>
  <c r="BJ41" i="8"/>
  <c r="BD41" i="8"/>
  <c r="AX41" i="8"/>
  <c r="AR41" i="8"/>
  <c r="AL41" i="8"/>
  <c r="AF41" i="8"/>
  <c r="Z41" i="8"/>
  <c r="T41" i="8"/>
  <c r="N41" i="8"/>
  <c r="I41" i="8"/>
  <c r="CG40" i="8"/>
  <c r="CB40" i="8"/>
  <c r="BV40" i="8"/>
  <c r="BP40" i="8"/>
  <c r="BJ40" i="8"/>
  <c r="BD40" i="8"/>
  <c r="AX40" i="8"/>
  <c r="AR40" i="8"/>
  <c r="AL40" i="8"/>
  <c r="AF40" i="8"/>
  <c r="Z40" i="8"/>
  <c r="T40" i="8"/>
  <c r="N40" i="8"/>
  <c r="CG39" i="8"/>
  <c r="CB39" i="8"/>
  <c r="BV39" i="8"/>
  <c r="BP39" i="8"/>
  <c r="BJ39" i="8"/>
  <c r="BD39" i="8"/>
  <c r="AX39" i="8"/>
  <c r="AR39" i="8"/>
  <c r="AL39" i="8"/>
  <c r="AF39" i="8"/>
  <c r="Z39" i="8"/>
  <c r="T39" i="8"/>
  <c r="N39" i="8"/>
  <c r="CG38" i="8"/>
  <c r="CB38" i="8"/>
  <c r="BV38" i="8"/>
  <c r="BP38" i="8"/>
  <c r="BJ38" i="8"/>
  <c r="BD38" i="8"/>
  <c r="AX38" i="8"/>
  <c r="AR38" i="8"/>
  <c r="AL38" i="8"/>
  <c r="AF38" i="8"/>
  <c r="Z38" i="8"/>
  <c r="T38" i="8"/>
  <c r="N38" i="8"/>
  <c r="CG37" i="8"/>
  <c r="CB37" i="8"/>
  <c r="BV37" i="8"/>
  <c r="BP37" i="8"/>
  <c r="BJ37" i="8"/>
  <c r="BD37" i="8"/>
  <c r="AX37" i="8"/>
  <c r="AR37" i="8"/>
  <c r="AL37" i="8"/>
  <c r="AF37" i="8"/>
  <c r="Z37" i="8"/>
  <c r="T37" i="8"/>
  <c r="N37" i="8"/>
  <c r="CG36" i="8"/>
  <c r="CB36" i="8"/>
  <c r="BV36" i="8"/>
  <c r="BP36" i="8"/>
  <c r="BJ36" i="8"/>
  <c r="BD36" i="8"/>
  <c r="AX36" i="8"/>
  <c r="AR36" i="8"/>
  <c r="AL36" i="8"/>
  <c r="AF36" i="8"/>
  <c r="Z36" i="8"/>
  <c r="T36" i="8"/>
  <c r="N36" i="8"/>
  <c r="CG35" i="8"/>
  <c r="CB35" i="8"/>
  <c r="BV35" i="8"/>
  <c r="BP35" i="8"/>
  <c r="BJ35" i="8"/>
  <c r="BD35" i="8"/>
  <c r="AX35" i="8"/>
  <c r="AR35" i="8"/>
  <c r="AL35" i="8"/>
  <c r="AF35" i="8"/>
  <c r="Z35" i="8"/>
  <c r="T35" i="8"/>
  <c r="N35" i="8"/>
  <c r="CG34" i="8"/>
  <c r="CB34" i="8"/>
  <c r="BV34" i="8"/>
  <c r="BP34" i="8"/>
  <c r="BJ34" i="8"/>
  <c r="BD34" i="8"/>
  <c r="AX34" i="8"/>
  <c r="AR34" i="8"/>
  <c r="AL34" i="8"/>
  <c r="AF34" i="8"/>
  <c r="Z34" i="8"/>
  <c r="T34" i="8"/>
  <c r="N34" i="8"/>
  <c r="CG33" i="8"/>
  <c r="CB33" i="8"/>
  <c r="BV33" i="8"/>
  <c r="BP33" i="8"/>
  <c r="BJ33" i="8"/>
  <c r="BD33" i="8"/>
  <c r="AX33" i="8"/>
  <c r="AR33" i="8"/>
  <c r="AL33" i="8"/>
  <c r="AF33" i="8"/>
  <c r="Z33" i="8"/>
  <c r="T33" i="8"/>
  <c r="N33" i="8"/>
  <c r="CG32" i="8"/>
  <c r="CB32" i="8"/>
  <c r="BV32" i="8"/>
  <c r="BP32" i="8"/>
  <c r="BJ32" i="8"/>
  <c r="BD32" i="8"/>
  <c r="AX32" i="8"/>
  <c r="AR32" i="8"/>
  <c r="AL32" i="8"/>
  <c r="AF32" i="8"/>
  <c r="Z32" i="8"/>
  <c r="T32" i="8"/>
  <c r="N32" i="8"/>
  <c r="CG31" i="8"/>
  <c r="CB31" i="8"/>
  <c r="BV31" i="8"/>
  <c r="BP31" i="8"/>
  <c r="BJ31" i="8"/>
  <c r="BD31" i="8"/>
  <c r="AX31" i="8"/>
  <c r="AR31" i="8"/>
  <c r="AL31" i="8"/>
  <c r="AF31" i="8"/>
  <c r="Z31" i="8"/>
  <c r="T31" i="8"/>
  <c r="N31" i="8"/>
  <c r="CG30" i="8"/>
  <c r="CB30" i="8"/>
  <c r="BV30" i="8"/>
  <c r="BP30" i="8"/>
  <c r="BJ30" i="8"/>
  <c r="BD30" i="8"/>
  <c r="AX30" i="8"/>
  <c r="AR30" i="8"/>
  <c r="AL30" i="8"/>
  <c r="AF30" i="8"/>
  <c r="Z30" i="8"/>
  <c r="T30" i="8"/>
  <c r="N30" i="8"/>
  <c r="CG29" i="8"/>
  <c r="CB29" i="8"/>
  <c r="BV29" i="8"/>
  <c r="BP29" i="8"/>
  <c r="BJ29" i="8"/>
  <c r="BD29" i="8"/>
  <c r="AX29" i="8"/>
  <c r="AR29" i="8"/>
  <c r="AL29" i="8"/>
  <c r="AF29" i="8"/>
  <c r="Z29" i="8"/>
  <c r="T29" i="8"/>
  <c r="N29" i="8"/>
  <c r="CG28" i="8"/>
  <c r="CB28" i="8"/>
  <c r="BV28" i="8"/>
  <c r="BP28" i="8"/>
  <c r="BJ28" i="8"/>
  <c r="BD28" i="8"/>
  <c r="AX28" i="8"/>
  <c r="AR28" i="8"/>
  <c r="AL28" i="8"/>
  <c r="AF28" i="8"/>
  <c r="Z28" i="8"/>
  <c r="T28" i="8"/>
  <c r="N28" i="8"/>
  <c r="CG27" i="8"/>
  <c r="CB27" i="8"/>
  <c r="BV27" i="8"/>
  <c r="BP27" i="8"/>
  <c r="BJ27" i="8"/>
  <c r="BD27" i="8"/>
  <c r="AX27" i="8"/>
  <c r="AR27" i="8"/>
  <c r="AM27" i="8"/>
  <c r="AN27" i="8" s="1"/>
  <c r="AP27" i="8" s="1"/>
  <c r="AL27" i="8"/>
  <c r="AF27" i="8"/>
  <c r="Z27" i="8"/>
  <c r="T27" i="8"/>
  <c r="O27" i="8"/>
  <c r="P27" i="8" s="1"/>
  <c r="R27" i="8" s="1"/>
  <c r="N27" i="8"/>
  <c r="CG26" i="8"/>
  <c r="CB26" i="8"/>
  <c r="BV26" i="8"/>
  <c r="BP26" i="8"/>
  <c r="BJ26" i="8"/>
  <c r="BD26" i="8"/>
  <c r="AX26" i="8"/>
  <c r="AR26" i="8"/>
  <c r="AL26" i="8"/>
  <c r="AF26" i="8"/>
  <c r="Z26" i="8"/>
  <c r="T26" i="8"/>
  <c r="N26" i="8"/>
  <c r="CG25" i="8"/>
  <c r="CB25" i="8"/>
  <c r="BV25" i="8"/>
  <c r="BP25" i="8"/>
  <c r="BK25" i="8"/>
  <c r="BL25" i="8" s="1"/>
  <c r="BN25" i="8" s="1"/>
  <c r="BJ25" i="8"/>
  <c r="BD25" i="8"/>
  <c r="AX25" i="8"/>
  <c r="AR25" i="8"/>
  <c r="AM25" i="8"/>
  <c r="AN25" i="8" s="1"/>
  <c r="AP25" i="8" s="1"/>
  <c r="AL25" i="8"/>
  <c r="AF25" i="8"/>
  <c r="Z25" i="8"/>
  <c r="T25" i="8"/>
  <c r="O25" i="8"/>
  <c r="P25" i="8" s="1"/>
  <c r="R25" i="8" s="1"/>
  <c r="N25" i="8"/>
  <c r="CG24" i="8"/>
  <c r="CB24" i="8"/>
  <c r="BV24" i="8"/>
  <c r="BP24" i="8"/>
  <c r="BJ24" i="8"/>
  <c r="BD24" i="8"/>
  <c r="AX24" i="8"/>
  <c r="AR24" i="8"/>
  <c r="AL24" i="8"/>
  <c r="AF24" i="8"/>
  <c r="Z24" i="8"/>
  <c r="T24" i="8"/>
  <c r="N24" i="8"/>
  <c r="CG23" i="8"/>
  <c r="CB23" i="8"/>
  <c r="BV23" i="8"/>
  <c r="BP23" i="8"/>
  <c r="BK23" i="8"/>
  <c r="BL23" i="8" s="1"/>
  <c r="BN23" i="8" s="1"/>
  <c r="BJ23" i="8"/>
  <c r="BD23" i="8"/>
  <c r="AX23" i="8"/>
  <c r="AR23" i="8"/>
  <c r="AM23" i="8"/>
  <c r="AN23" i="8" s="1"/>
  <c r="AP23" i="8" s="1"/>
  <c r="AL23" i="8"/>
  <c r="AF23" i="8"/>
  <c r="Z23" i="8"/>
  <c r="T23" i="8"/>
  <c r="O23" i="8"/>
  <c r="P23" i="8" s="1"/>
  <c r="R23" i="8" s="1"/>
  <c r="N23" i="8"/>
  <c r="CG22" i="8"/>
  <c r="CB22" i="8"/>
  <c r="BV22" i="8"/>
  <c r="BP22" i="8"/>
  <c r="BJ22" i="8"/>
  <c r="BD22" i="8"/>
  <c r="AX22" i="8"/>
  <c r="AR22" i="8"/>
  <c r="AL22" i="8"/>
  <c r="AF22" i="8"/>
  <c r="Z22" i="8"/>
  <c r="T22" i="8"/>
  <c r="N22" i="8"/>
  <c r="CG21" i="8"/>
  <c r="CB21" i="8"/>
  <c r="BV21" i="8"/>
  <c r="BP21" i="8"/>
  <c r="BJ21" i="8"/>
  <c r="BD21" i="8"/>
  <c r="AX21" i="8"/>
  <c r="AR21" i="8"/>
  <c r="AM21" i="8"/>
  <c r="AN21" i="8" s="1"/>
  <c r="AP21" i="8" s="1"/>
  <c r="AL21" i="8"/>
  <c r="AF21" i="8"/>
  <c r="Z21" i="8"/>
  <c r="T21" i="8"/>
  <c r="O21" i="8"/>
  <c r="P21" i="8" s="1"/>
  <c r="R21" i="8" s="1"/>
  <c r="N21" i="8"/>
  <c r="I21" i="8"/>
  <c r="BK21" i="8" s="1"/>
  <c r="BL21" i="8" s="1"/>
  <c r="BN21" i="8" s="1"/>
  <c r="CG20" i="8"/>
  <c r="CB20" i="8"/>
  <c r="BV20" i="8"/>
  <c r="BP20" i="8"/>
  <c r="BK20" i="8"/>
  <c r="BL20" i="8" s="1"/>
  <c r="BN20" i="8" s="1"/>
  <c r="BJ20" i="8"/>
  <c r="BD20" i="8"/>
  <c r="AX20" i="8"/>
  <c r="AR20" i="8"/>
  <c r="AM20" i="8"/>
  <c r="AN20" i="8" s="1"/>
  <c r="AP20" i="8" s="1"/>
  <c r="AL20" i="8"/>
  <c r="AF20" i="8"/>
  <c r="Z20" i="8"/>
  <c r="T20" i="8"/>
  <c r="O20" i="8"/>
  <c r="P20" i="8" s="1"/>
  <c r="R20" i="8" s="1"/>
  <c r="N20" i="8"/>
  <c r="CG19" i="8"/>
  <c r="CB19" i="8"/>
  <c r="BV19" i="8"/>
  <c r="BP19" i="8"/>
  <c r="BJ19" i="8"/>
  <c r="BD19" i="8"/>
  <c r="AX19" i="8"/>
  <c r="AR19" i="8"/>
  <c r="AL19" i="8"/>
  <c r="AF19" i="8"/>
  <c r="Z19" i="8"/>
  <c r="T19" i="8"/>
  <c r="N19" i="8"/>
  <c r="CG18" i="8"/>
  <c r="CB18" i="8"/>
  <c r="BV18" i="8"/>
  <c r="BP18" i="8"/>
  <c r="BK18" i="8"/>
  <c r="BL18" i="8" s="1"/>
  <c r="BN18" i="8" s="1"/>
  <c r="BJ18" i="8"/>
  <c r="BD18" i="8"/>
  <c r="AX18" i="8"/>
  <c r="AR18" i="8"/>
  <c r="AM18" i="8"/>
  <c r="AN18" i="8" s="1"/>
  <c r="AP18" i="8" s="1"/>
  <c r="AL18" i="8"/>
  <c r="AF18" i="8"/>
  <c r="Z18" i="8"/>
  <c r="T18" i="8"/>
  <c r="O18" i="8"/>
  <c r="P18" i="8" s="1"/>
  <c r="R18" i="8" s="1"/>
  <c r="N18" i="8"/>
  <c r="CG17" i="8"/>
  <c r="CB17" i="8"/>
  <c r="BV17" i="8"/>
  <c r="BP17" i="8"/>
  <c r="BJ17" i="8"/>
  <c r="BD17" i="8"/>
  <c r="AX17" i="8"/>
  <c r="AR17" i="8"/>
  <c r="AL17" i="8"/>
  <c r="AF17" i="8"/>
  <c r="Z17" i="8"/>
  <c r="T17" i="8"/>
  <c r="N17" i="8"/>
  <c r="CG16" i="8"/>
  <c r="CB16" i="8"/>
  <c r="BV16" i="8"/>
  <c r="BP16" i="8"/>
  <c r="BK16" i="8"/>
  <c r="BL16" i="8" s="1"/>
  <c r="BN16" i="8" s="1"/>
  <c r="BJ16" i="8"/>
  <c r="BD16" i="8"/>
  <c r="AX16" i="8"/>
  <c r="AR16" i="8"/>
  <c r="AM16" i="8"/>
  <c r="AN16" i="8" s="1"/>
  <c r="AP16" i="8" s="1"/>
  <c r="AL16" i="8"/>
  <c r="AF16" i="8"/>
  <c r="Z16" i="8"/>
  <c r="T16" i="8"/>
  <c r="O16" i="8"/>
  <c r="P16" i="8" s="1"/>
  <c r="R16" i="8" s="1"/>
  <c r="N16" i="8"/>
  <c r="CG15" i="8"/>
  <c r="CB15" i="8"/>
  <c r="BV15" i="8"/>
  <c r="BP15" i="8"/>
  <c r="BJ15" i="8"/>
  <c r="BD15" i="8"/>
  <c r="AX15" i="8"/>
  <c r="AR15" i="8"/>
  <c r="AL15" i="8"/>
  <c r="AF15" i="8"/>
  <c r="Z15" i="8"/>
  <c r="T15" i="8"/>
  <c r="N15" i="8"/>
  <c r="CG14" i="8"/>
  <c r="CB14" i="8"/>
  <c r="BV14" i="8"/>
  <c r="BP14" i="8"/>
  <c r="BK14" i="8"/>
  <c r="BL14" i="8" s="1"/>
  <c r="BN14" i="8" s="1"/>
  <c r="BJ14" i="8"/>
  <c r="BD14" i="8"/>
  <c r="AX14" i="8"/>
  <c r="AR14" i="8"/>
  <c r="AM14" i="8"/>
  <c r="AN14" i="8" s="1"/>
  <c r="AP14" i="8" s="1"/>
  <c r="AL14" i="8"/>
  <c r="AF14" i="8"/>
  <c r="W14" i="8"/>
  <c r="Z14" i="8" s="1"/>
  <c r="T14" i="8"/>
  <c r="N14" i="8"/>
  <c r="CG13" i="8"/>
  <c r="CG50" i="8" s="1"/>
  <c r="CG745" i="8" s="1"/>
  <c r="CB13" i="8"/>
  <c r="BV13" i="8"/>
  <c r="BP13" i="8"/>
  <c r="BK13" i="8"/>
  <c r="BJ13" i="8"/>
  <c r="BD13" i="8"/>
  <c r="AX13" i="8"/>
  <c r="AR13" i="8"/>
  <c r="AM13" i="8"/>
  <c r="AL13" i="8"/>
  <c r="AF13" i="8"/>
  <c r="Z13" i="8"/>
  <c r="W13" i="8"/>
  <c r="W50" i="8" s="1"/>
  <c r="W745" i="8" s="1"/>
  <c r="P14" i="9" s="1"/>
  <c r="T13" i="8"/>
  <c r="N13" i="8"/>
  <c r="CE3" i="8"/>
  <c r="BY3" i="8"/>
  <c r="BM3" i="8"/>
  <c r="BA3" i="8"/>
  <c r="AO3" i="8"/>
  <c r="AC3" i="8"/>
  <c r="W3" i="8"/>
  <c r="BW13" i="8"/>
  <c r="BQ13" i="8"/>
  <c r="BE25" i="8"/>
  <c r="BF25" i="8" s="1"/>
  <c r="BH25" i="8" s="1"/>
  <c r="AY25" i="8"/>
  <c r="AZ25" i="8" s="1"/>
  <c r="BB25" i="8" s="1"/>
  <c r="AG13" i="8"/>
  <c r="AA13" i="8"/>
  <c r="U27" i="8"/>
  <c r="V27" i="8" s="1"/>
  <c r="X27" i="8" s="1"/>
  <c r="O13" i="8"/>
  <c r="J19" i="8"/>
  <c r="Q745" i="8" l="1"/>
  <c r="D71" i="9"/>
  <c r="T50" i="8"/>
  <c r="T745" i="8" s="1"/>
  <c r="N50" i="8"/>
  <c r="N745" i="8" s="1"/>
  <c r="G14" i="9" s="1"/>
  <c r="K745" i="8"/>
  <c r="AY13" i="8"/>
  <c r="AZ13" i="8" s="1"/>
  <c r="AA14" i="8"/>
  <c r="AB14" i="8" s="1"/>
  <c r="AD14" i="8" s="1"/>
  <c r="BW14" i="8"/>
  <c r="BX14" i="8" s="1"/>
  <c r="BZ14" i="8" s="1"/>
  <c r="AA16" i="8"/>
  <c r="AB16" i="8" s="1"/>
  <c r="AD16" i="8" s="1"/>
  <c r="BW16" i="8"/>
  <c r="BX16" i="8" s="1"/>
  <c r="BZ16" i="8" s="1"/>
  <c r="AA18" i="8"/>
  <c r="AB18" i="8" s="1"/>
  <c r="AD18" i="8" s="1"/>
  <c r="BW18" i="8"/>
  <c r="BX18" i="8" s="1"/>
  <c r="BZ18" i="8" s="1"/>
  <c r="AA20" i="8"/>
  <c r="AB20" i="8" s="1"/>
  <c r="AD20" i="8" s="1"/>
  <c r="BW20" i="8"/>
  <c r="BX20" i="8" s="1"/>
  <c r="BZ20" i="8" s="1"/>
  <c r="AA21" i="8"/>
  <c r="AB21" i="8" s="1"/>
  <c r="AD21" i="8" s="1"/>
  <c r="BW21" i="8"/>
  <c r="BX21" i="8" s="1"/>
  <c r="BZ21" i="8" s="1"/>
  <c r="AA23" i="8"/>
  <c r="AB23" i="8" s="1"/>
  <c r="AD23" i="8" s="1"/>
  <c r="BW23" i="8"/>
  <c r="BX23" i="8" s="1"/>
  <c r="BZ23" i="8" s="1"/>
  <c r="AA25" i="8"/>
  <c r="AB25" i="8" s="1"/>
  <c r="AD25" i="8" s="1"/>
  <c r="BW25" i="8"/>
  <c r="BX25" i="8" s="1"/>
  <c r="BZ25" i="8" s="1"/>
  <c r="AA27" i="8"/>
  <c r="AB27" i="8" s="1"/>
  <c r="AD27" i="8" s="1"/>
  <c r="AY14" i="8"/>
  <c r="AZ14" i="8" s="1"/>
  <c r="BB14" i="8" s="1"/>
  <c r="AY16" i="8"/>
  <c r="AZ16" i="8" s="1"/>
  <c r="BB16" i="8" s="1"/>
  <c r="AY18" i="8"/>
  <c r="AZ18" i="8" s="1"/>
  <c r="BB18" i="8" s="1"/>
  <c r="AY20" i="8"/>
  <c r="AZ20" i="8" s="1"/>
  <c r="BB20" i="8" s="1"/>
  <c r="AY21" i="8"/>
  <c r="AZ21" i="8" s="1"/>
  <c r="BB21" i="8" s="1"/>
  <c r="AY23" i="8"/>
  <c r="AZ23" i="8" s="1"/>
  <c r="BB23" i="8" s="1"/>
  <c r="L19" i="8"/>
  <c r="BR13" i="8"/>
  <c r="AH13" i="8"/>
  <c r="P13" i="8"/>
  <c r="AS45" i="8"/>
  <c r="AT45" i="8" s="1"/>
  <c r="AV45" i="8" s="1"/>
  <c r="AS44" i="8"/>
  <c r="AT44" i="8" s="1"/>
  <c r="AV44" i="8" s="1"/>
  <c r="AS38" i="8"/>
  <c r="AT38" i="8" s="1"/>
  <c r="AV38" i="8" s="1"/>
  <c r="AS40" i="8"/>
  <c r="AT40" i="8" s="1"/>
  <c r="AV40" i="8" s="1"/>
  <c r="AS46" i="8"/>
  <c r="AT46" i="8" s="1"/>
  <c r="AV46" i="8" s="1"/>
  <c r="AS39" i="8"/>
  <c r="AT39" i="8" s="1"/>
  <c r="AV39" i="8" s="1"/>
  <c r="AS35" i="8"/>
  <c r="AT35" i="8" s="1"/>
  <c r="AV35" i="8" s="1"/>
  <c r="AS31" i="8"/>
  <c r="AT31" i="8" s="1"/>
  <c r="AV31" i="8" s="1"/>
  <c r="AS47" i="8"/>
  <c r="AT47" i="8" s="1"/>
  <c r="AV47" i="8" s="1"/>
  <c r="AS43" i="8"/>
  <c r="AT43" i="8" s="1"/>
  <c r="AV43" i="8" s="1"/>
  <c r="AS37" i="8"/>
  <c r="AT37" i="8" s="1"/>
  <c r="AV37" i="8" s="1"/>
  <c r="AS33" i="8"/>
  <c r="AT33" i="8" s="1"/>
  <c r="AV33" i="8" s="1"/>
  <c r="AS29" i="8"/>
  <c r="AT29" i="8" s="1"/>
  <c r="AV29" i="8" s="1"/>
  <c r="AS27" i="8"/>
  <c r="AT27" i="8" s="1"/>
  <c r="AV27" i="8" s="1"/>
  <c r="AS24" i="8"/>
  <c r="AT24" i="8" s="1"/>
  <c r="AV24" i="8" s="1"/>
  <c r="AS19" i="8"/>
  <c r="AT19" i="8" s="1"/>
  <c r="AV19" i="8" s="1"/>
  <c r="AS15" i="8"/>
  <c r="AT15" i="8" s="1"/>
  <c r="AV15" i="8" s="1"/>
  <c r="AS36" i="8"/>
  <c r="AT36" i="8" s="1"/>
  <c r="AV36" i="8" s="1"/>
  <c r="AS34" i="8"/>
  <c r="AT34" i="8" s="1"/>
  <c r="AV34" i="8" s="1"/>
  <c r="AS32" i="8"/>
  <c r="AT32" i="8" s="1"/>
  <c r="AV32" i="8" s="1"/>
  <c r="AS26" i="8"/>
  <c r="AT26" i="8" s="1"/>
  <c r="AV26" i="8" s="1"/>
  <c r="AS22" i="8"/>
  <c r="AT22" i="8" s="1"/>
  <c r="AV22" i="8" s="1"/>
  <c r="AS17" i="8"/>
  <c r="AT17" i="8" s="1"/>
  <c r="AV17" i="8" s="1"/>
  <c r="AS28" i="8"/>
  <c r="AT28" i="8" s="1"/>
  <c r="AV28" i="8" s="1"/>
  <c r="AA45" i="8"/>
  <c r="AB45" i="8" s="1"/>
  <c r="AD45" i="8" s="1"/>
  <c r="AA47" i="8"/>
  <c r="AB47" i="8" s="1"/>
  <c r="AD47" i="8" s="1"/>
  <c r="AA44" i="8"/>
  <c r="AB44" i="8" s="1"/>
  <c r="AD44" i="8" s="1"/>
  <c r="AA38" i="8"/>
  <c r="AB38" i="8" s="1"/>
  <c r="AD38" i="8" s="1"/>
  <c r="AA46" i="8"/>
  <c r="AB46" i="8" s="1"/>
  <c r="AD46" i="8" s="1"/>
  <c r="AA40" i="8"/>
  <c r="AB40" i="8" s="1"/>
  <c r="AD40" i="8" s="1"/>
  <c r="AA35" i="8"/>
  <c r="AB35" i="8" s="1"/>
  <c r="AD35" i="8" s="1"/>
  <c r="AA31" i="8"/>
  <c r="AB31" i="8" s="1"/>
  <c r="AD31" i="8" s="1"/>
  <c r="AA37" i="8"/>
  <c r="AB37" i="8" s="1"/>
  <c r="AD37" i="8" s="1"/>
  <c r="AA33" i="8"/>
  <c r="AB33" i="8" s="1"/>
  <c r="AD33" i="8" s="1"/>
  <c r="AA29" i="8"/>
  <c r="AB29" i="8" s="1"/>
  <c r="AD29" i="8" s="1"/>
  <c r="AA43" i="8"/>
  <c r="AB43" i="8" s="1"/>
  <c r="AD43" i="8" s="1"/>
  <c r="AA28" i="8"/>
  <c r="AB28" i="8" s="1"/>
  <c r="AD28" i="8" s="1"/>
  <c r="AA24" i="8"/>
  <c r="AB24" i="8" s="1"/>
  <c r="AD24" i="8" s="1"/>
  <c r="AA19" i="8"/>
  <c r="AB19" i="8" s="1"/>
  <c r="AD19" i="8" s="1"/>
  <c r="AA15" i="8"/>
  <c r="AB15" i="8" s="1"/>
  <c r="AD15" i="8" s="1"/>
  <c r="AA39" i="8"/>
  <c r="AB39" i="8" s="1"/>
  <c r="AD39" i="8" s="1"/>
  <c r="AA36" i="8"/>
  <c r="AB36" i="8" s="1"/>
  <c r="AD36" i="8" s="1"/>
  <c r="AA34" i="8"/>
  <c r="AB34" i="8" s="1"/>
  <c r="AD34" i="8" s="1"/>
  <c r="AA32" i="8"/>
  <c r="AB32" i="8" s="1"/>
  <c r="AD32" i="8" s="1"/>
  <c r="AA30" i="8"/>
  <c r="AB30" i="8" s="1"/>
  <c r="AD30" i="8" s="1"/>
  <c r="AA26" i="8"/>
  <c r="AB26" i="8" s="1"/>
  <c r="AD26" i="8" s="1"/>
  <c r="AA22" i="8"/>
  <c r="AB22" i="8" s="1"/>
  <c r="AD22" i="8" s="1"/>
  <c r="AA17" i="8"/>
  <c r="AB17" i="8" s="1"/>
  <c r="AD17" i="8" s="1"/>
  <c r="AY45" i="8"/>
  <c r="AZ45" i="8" s="1"/>
  <c r="BB45" i="8" s="1"/>
  <c r="AY47" i="8"/>
  <c r="AZ47" i="8" s="1"/>
  <c r="BB47" i="8" s="1"/>
  <c r="AY44" i="8"/>
  <c r="AZ44" i="8" s="1"/>
  <c r="BB44" i="8" s="1"/>
  <c r="AY38" i="8"/>
  <c r="AZ38" i="8" s="1"/>
  <c r="BB38" i="8" s="1"/>
  <c r="AY46" i="8"/>
  <c r="AZ46" i="8" s="1"/>
  <c r="BB46" i="8" s="1"/>
  <c r="AY43" i="8"/>
  <c r="AZ43" i="8" s="1"/>
  <c r="BB43" i="8" s="1"/>
  <c r="AY40" i="8"/>
  <c r="AZ40" i="8" s="1"/>
  <c r="BB40" i="8" s="1"/>
  <c r="AY35" i="8"/>
  <c r="AZ35" i="8" s="1"/>
  <c r="BB35" i="8" s="1"/>
  <c r="AY31" i="8"/>
  <c r="AZ31" i="8" s="1"/>
  <c r="BB31" i="8" s="1"/>
  <c r="AY37" i="8"/>
  <c r="AZ37" i="8" s="1"/>
  <c r="BB37" i="8" s="1"/>
  <c r="AY33" i="8"/>
  <c r="AZ33" i="8" s="1"/>
  <c r="BB33" i="8" s="1"/>
  <c r="AY29" i="8"/>
  <c r="AZ29" i="8" s="1"/>
  <c r="BB29" i="8" s="1"/>
  <c r="AY27" i="8"/>
  <c r="AZ27" i="8" s="1"/>
  <c r="BB27" i="8" s="1"/>
  <c r="AY24" i="8"/>
  <c r="AZ24" i="8" s="1"/>
  <c r="BB24" i="8" s="1"/>
  <c r="AY19" i="8"/>
  <c r="AZ19" i="8" s="1"/>
  <c r="BB19" i="8" s="1"/>
  <c r="AY15" i="8"/>
  <c r="AZ15" i="8" s="1"/>
  <c r="BB15" i="8" s="1"/>
  <c r="AY39" i="8"/>
  <c r="AZ39" i="8" s="1"/>
  <c r="BB39" i="8" s="1"/>
  <c r="AY36" i="8"/>
  <c r="AZ36" i="8" s="1"/>
  <c r="BB36" i="8" s="1"/>
  <c r="AY34" i="8"/>
  <c r="AZ34" i="8" s="1"/>
  <c r="BB34" i="8" s="1"/>
  <c r="AY32" i="8"/>
  <c r="AZ32" i="8" s="1"/>
  <c r="BB32" i="8" s="1"/>
  <c r="AY30" i="8"/>
  <c r="AZ30" i="8" s="1"/>
  <c r="BB30" i="8" s="1"/>
  <c r="AY28" i="8"/>
  <c r="AZ28" i="8" s="1"/>
  <c r="BB28" i="8" s="1"/>
  <c r="AY26" i="8"/>
  <c r="AZ26" i="8" s="1"/>
  <c r="BB26" i="8" s="1"/>
  <c r="AY22" i="8"/>
  <c r="AZ22" i="8" s="1"/>
  <c r="BB22" i="8" s="1"/>
  <c r="AY17" i="8"/>
  <c r="AZ17" i="8" s="1"/>
  <c r="BB17" i="8" s="1"/>
  <c r="BW45" i="8"/>
  <c r="BX45" i="8" s="1"/>
  <c r="BZ45" i="8" s="1"/>
  <c r="BW47" i="8"/>
  <c r="BX47" i="8" s="1"/>
  <c r="BZ47" i="8" s="1"/>
  <c r="BW44" i="8"/>
  <c r="BX44" i="8" s="1"/>
  <c r="BZ44" i="8" s="1"/>
  <c r="BW38" i="8"/>
  <c r="BX38" i="8" s="1"/>
  <c r="BZ38" i="8" s="1"/>
  <c r="BW46" i="8"/>
  <c r="BX46" i="8" s="1"/>
  <c r="BZ46" i="8" s="1"/>
  <c r="BW43" i="8"/>
  <c r="BX43" i="8" s="1"/>
  <c r="BZ43" i="8" s="1"/>
  <c r="BW40" i="8"/>
  <c r="BX40" i="8" s="1"/>
  <c r="BZ40" i="8" s="1"/>
  <c r="BW35" i="8"/>
  <c r="BX35" i="8" s="1"/>
  <c r="BZ35" i="8" s="1"/>
  <c r="BW31" i="8"/>
  <c r="BX31" i="8" s="1"/>
  <c r="BZ31" i="8" s="1"/>
  <c r="BW37" i="8"/>
  <c r="BX37" i="8" s="1"/>
  <c r="BZ37" i="8" s="1"/>
  <c r="BW33" i="8"/>
  <c r="BX33" i="8" s="1"/>
  <c r="BZ33" i="8" s="1"/>
  <c r="BW29" i="8"/>
  <c r="BX29" i="8" s="1"/>
  <c r="BZ29" i="8" s="1"/>
  <c r="BW24" i="8"/>
  <c r="BX24" i="8" s="1"/>
  <c r="BZ24" i="8" s="1"/>
  <c r="BW19" i="8"/>
  <c r="BX19" i="8" s="1"/>
  <c r="BZ19" i="8" s="1"/>
  <c r="BW15" i="8"/>
  <c r="BX15" i="8" s="1"/>
  <c r="BZ15" i="8" s="1"/>
  <c r="BW39" i="8"/>
  <c r="BX39" i="8" s="1"/>
  <c r="BZ39" i="8" s="1"/>
  <c r="BW36" i="8"/>
  <c r="BX36" i="8" s="1"/>
  <c r="BZ36" i="8" s="1"/>
  <c r="BW34" i="8"/>
  <c r="BX34" i="8" s="1"/>
  <c r="BZ34" i="8" s="1"/>
  <c r="BW32" i="8"/>
  <c r="BX32" i="8" s="1"/>
  <c r="BZ32" i="8" s="1"/>
  <c r="BW30" i="8"/>
  <c r="BX30" i="8" s="1"/>
  <c r="BZ30" i="8" s="1"/>
  <c r="BW28" i="8"/>
  <c r="BX28" i="8" s="1"/>
  <c r="BZ28" i="8" s="1"/>
  <c r="BW27" i="8"/>
  <c r="BX27" i="8" s="1"/>
  <c r="BZ27" i="8" s="1"/>
  <c r="BW26" i="8"/>
  <c r="BX26" i="8" s="1"/>
  <c r="BZ26" i="8" s="1"/>
  <c r="BW22" i="8"/>
  <c r="BX22" i="8" s="1"/>
  <c r="BZ22" i="8" s="1"/>
  <c r="BW17" i="8"/>
  <c r="BX17" i="8" s="1"/>
  <c r="BZ17" i="8" s="1"/>
  <c r="U13" i="8"/>
  <c r="Z50" i="8"/>
  <c r="Z745" i="8" s="1"/>
  <c r="S14" i="9" s="1"/>
  <c r="AF50" i="8"/>
  <c r="AF745" i="8" s="1"/>
  <c r="AL50" i="8"/>
  <c r="AL745" i="8" s="1"/>
  <c r="AR50" i="8"/>
  <c r="AR745" i="8" s="1"/>
  <c r="AX50" i="8"/>
  <c r="AX745" i="8" s="1"/>
  <c r="BD50" i="8"/>
  <c r="BD745" i="8" s="1"/>
  <c r="BJ50" i="8"/>
  <c r="BJ745" i="8" s="1"/>
  <c r="BP50" i="8"/>
  <c r="BP745" i="8" s="1"/>
  <c r="BV50" i="8"/>
  <c r="BV745" i="8" s="1"/>
  <c r="J14" i="8"/>
  <c r="AS14" i="8"/>
  <c r="AT14" i="8" s="1"/>
  <c r="AV14" i="8" s="1"/>
  <c r="BQ14" i="8"/>
  <c r="BR14" i="8" s="1"/>
  <c r="BT14" i="8" s="1"/>
  <c r="J15" i="8"/>
  <c r="U16" i="8"/>
  <c r="V16" i="8" s="1"/>
  <c r="X16" i="8" s="1"/>
  <c r="AS16" i="8"/>
  <c r="AT16" i="8" s="1"/>
  <c r="AV16" i="8" s="1"/>
  <c r="BQ16" i="8"/>
  <c r="BR16" i="8" s="1"/>
  <c r="BT16" i="8" s="1"/>
  <c r="J17" i="8"/>
  <c r="U18" i="8"/>
  <c r="V18" i="8" s="1"/>
  <c r="X18" i="8" s="1"/>
  <c r="AS18" i="8"/>
  <c r="AT18" i="8" s="1"/>
  <c r="AV18" i="8" s="1"/>
  <c r="BQ18" i="8"/>
  <c r="BR18" i="8" s="1"/>
  <c r="BT18" i="8" s="1"/>
  <c r="U20" i="8"/>
  <c r="V20" i="8" s="1"/>
  <c r="X20" i="8" s="1"/>
  <c r="AS20" i="8"/>
  <c r="AT20" i="8" s="1"/>
  <c r="AV20" i="8" s="1"/>
  <c r="BQ20" i="8"/>
  <c r="BR20" i="8" s="1"/>
  <c r="BT20" i="8" s="1"/>
  <c r="I50" i="8"/>
  <c r="I745" i="8" s="1"/>
  <c r="J21" i="8"/>
  <c r="AG21" i="8"/>
  <c r="AH21" i="8" s="1"/>
  <c r="AJ21" i="8" s="1"/>
  <c r="BE21" i="8"/>
  <c r="BF21" i="8" s="1"/>
  <c r="BH21" i="8" s="1"/>
  <c r="AG23" i="8"/>
  <c r="AH23" i="8" s="1"/>
  <c r="AJ23" i="8" s="1"/>
  <c r="BE23" i="8"/>
  <c r="BF23" i="8" s="1"/>
  <c r="BH23" i="8" s="1"/>
  <c r="AG25" i="8"/>
  <c r="AH25" i="8" s="1"/>
  <c r="AJ25" i="8" s="1"/>
  <c r="AG27" i="8"/>
  <c r="AH27" i="8" s="1"/>
  <c r="AJ27" i="8" s="1"/>
  <c r="BQ27" i="8"/>
  <c r="BR27" i="8" s="1"/>
  <c r="BT27" i="8" s="1"/>
  <c r="U30" i="8"/>
  <c r="V30" i="8" s="1"/>
  <c r="X30" i="8" s="1"/>
  <c r="BQ30" i="8"/>
  <c r="BR30" i="8" s="1"/>
  <c r="BT30" i="8" s="1"/>
  <c r="BE45" i="8"/>
  <c r="BF45" i="8" s="1"/>
  <c r="BH45" i="8" s="1"/>
  <c r="BE44" i="8"/>
  <c r="BF44" i="8" s="1"/>
  <c r="BH44" i="8" s="1"/>
  <c r="BE38" i="8"/>
  <c r="BF38" i="8" s="1"/>
  <c r="BH38" i="8" s="1"/>
  <c r="BE40" i="8"/>
  <c r="BF40" i="8" s="1"/>
  <c r="BH40" i="8" s="1"/>
  <c r="BE46" i="8"/>
  <c r="BF46" i="8" s="1"/>
  <c r="BH46" i="8" s="1"/>
  <c r="BE35" i="8"/>
  <c r="BF35" i="8" s="1"/>
  <c r="BH35" i="8" s="1"/>
  <c r="BE31" i="8"/>
  <c r="BF31" i="8" s="1"/>
  <c r="BH31" i="8" s="1"/>
  <c r="BE47" i="8"/>
  <c r="BF47" i="8" s="1"/>
  <c r="BH47" i="8" s="1"/>
  <c r="BE43" i="8"/>
  <c r="BF43" i="8" s="1"/>
  <c r="BH43" i="8" s="1"/>
  <c r="BE39" i="8"/>
  <c r="BF39" i="8" s="1"/>
  <c r="BH39" i="8" s="1"/>
  <c r="BE37" i="8"/>
  <c r="BF37" i="8" s="1"/>
  <c r="BH37" i="8" s="1"/>
  <c r="BE33" i="8"/>
  <c r="BF33" i="8" s="1"/>
  <c r="BH33" i="8" s="1"/>
  <c r="BE29" i="8"/>
  <c r="BF29" i="8" s="1"/>
  <c r="BH29" i="8" s="1"/>
  <c r="BE36" i="8"/>
  <c r="BF36" i="8" s="1"/>
  <c r="BH36" i="8" s="1"/>
  <c r="BE34" i="8"/>
  <c r="BF34" i="8" s="1"/>
  <c r="BH34" i="8" s="1"/>
  <c r="BE32" i="8"/>
  <c r="BF32" i="8" s="1"/>
  <c r="BH32" i="8" s="1"/>
  <c r="BE30" i="8"/>
  <c r="BF30" i="8" s="1"/>
  <c r="BH30" i="8" s="1"/>
  <c r="BE28" i="8"/>
  <c r="BF28" i="8" s="1"/>
  <c r="BH28" i="8" s="1"/>
  <c r="BE27" i="8"/>
  <c r="BF27" i="8" s="1"/>
  <c r="BH27" i="8" s="1"/>
  <c r="BE24" i="8"/>
  <c r="BF24" i="8" s="1"/>
  <c r="BH24" i="8" s="1"/>
  <c r="BE19" i="8"/>
  <c r="BF19" i="8" s="1"/>
  <c r="BH19" i="8" s="1"/>
  <c r="BE15" i="8"/>
  <c r="BF15" i="8" s="1"/>
  <c r="BH15" i="8" s="1"/>
  <c r="BE26" i="8"/>
  <c r="BF26" i="8" s="1"/>
  <c r="BH26" i="8" s="1"/>
  <c r="BE22" i="8"/>
  <c r="BF22" i="8" s="1"/>
  <c r="BH22" i="8" s="1"/>
  <c r="BE17" i="8"/>
  <c r="BF17" i="8" s="1"/>
  <c r="BH17" i="8" s="1"/>
  <c r="BQ45" i="8"/>
  <c r="BR45" i="8" s="1"/>
  <c r="BT45" i="8" s="1"/>
  <c r="BQ44" i="8"/>
  <c r="BR44" i="8" s="1"/>
  <c r="BT44" i="8" s="1"/>
  <c r="BQ38" i="8"/>
  <c r="BR38" i="8" s="1"/>
  <c r="BT38" i="8" s="1"/>
  <c r="BQ40" i="8"/>
  <c r="BR40" i="8" s="1"/>
  <c r="BT40" i="8" s="1"/>
  <c r="BQ46" i="8"/>
  <c r="BR46" i="8" s="1"/>
  <c r="BT46" i="8" s="1"/>
  <c r="BQ39" i="8"/>
  <c r="BR39" i="8" s="1"/>
  <c r="BT39" i="8" s="1"/>
  <c r="BQ35" i="8"/>
  <c r="BR35" i="8" s="1"/>
  <c r="BT35" i="8" s="1"/>
  <c r="BQ31" i="8"/>
  <c r="BR31" i="8" s="1"/>
  <c r="BT31" i="8" s="1"/>
  <c r="BQ47" i="8"/>
  <c r="BR47" i="8" s="1"/>
  <c r="BT47" i="8" s="1"/>
  <c r="BQ43" i="8"/>
  <c r="BR43" i="8" s="1"/>
  <c r="BT43" i="8" s="1"/>
  <c r="BQ37" i="8"/>
  <c r="BR37" i="8" s="1"/>
  <c r="BT37" i="8" s="1"/>
  <c r="BQ33" i="8"/>
  <c r="BR33" i="8" s="1"/>
  <c r="BT33" i="8" s="1"/>
  <c r="BQ29" i="8"/>
  <c r="BR29" i="8" s="1"/>
  <c r="BT29" i="8" s="1"/>
  <c r="BQ24" i="8"/>
  <c r="BR24" i="8" s="1"/>
  <c r="BT24" i="8" s="1"/>
  <c r="BQ19" i="8"/>
  <c r="BR19" i="8" s="1"/>
  <c r="BT19" i="8" s="1"/>
  <c r="BQ15" i="8"/>
  <c r="BR15" i="8" s="1"/>
  <c r="BT15" i="8" s="1"/>
  <c r="BQ36" i="8"/>
  <c r="BR36" i="8" s="1"/>
  <c r="BT36" i="8" s="1"/>
  <c r="BQ34" i="8"/>
  <c r="BR34" i="8" s="1"/>
  <c r="BT34" i="8" s="1"/>
  <c r="BQ32" i="8"/>
  <c r="BR32" i="8" s="1"/>
  <c r="BT32" i="8" s="1"/>
  <c r="BQ26" i="8"/>
  <c r="BR26" i="8" s="1"/>
  <c r="BT26" i="8" s="1"/>
  <c r="BQ22" i="8"/>
  <c r="BR22" i="8" s="1"/>
  <c r="BT22" i="8" s="1"/>
  <c r="BQ17" i="8"/>
  <c r="BR17" i="8" s="1"/>
  <c r="BT17" i="8" s="1"/>
  <c r="J46" i="8"/>
  <c r="J47" i="8"/>
  <c r="J39" i="8"/>
  <c r="J43" i="8"/>
  <c r="J44" i="8"/>
  <c r="J42" i="8"/>
  <c r="J41" i="8"/>
  <c r="J40" i="8"/>
  <c r="J36" i="8"/>
  <c r="J32" i="8"/>
  <c r="J45" i="8"/>
  <c r="J34" i="8"/>
  <c r="J30" i="8"/>
  <c r="J38" i="8"/>
  <c r="J28" i="8"/>
  <c r="J25" i="8"/>
  <c r="J20" i="8"/>
  <c r="J16" i="8"/>
  <c r="J37" i="8"/>
  <c r="J35" i="8"/>
  <c r="J33" i="8"/>
  <c r="J27" i="8"/>
  <c r="J23" i="8"/>
  <c r="J18" i="8"/>
  <c r="AG45" i="8"/>
  <c r="AH45" i="8" s="1"/>
  <c r="AJ45" i="8" s="1"/>
  <c r="AG44" i="8"/>
  <c r="AH44" i="8" s="1"/>
  <c r="AJ44" i="8" s="1"/>
  <c r="AG38" i="8"/>
  <c r="AH38" i="8" s="1"/>
  <c r="AJ38" i="8" s="1"/>
  <c r="AG40" i="8"/>
  <c r="AH40" i="8" s="1"/>
  <c r="AJ40" i="8" s="1"/>
  <c r="AG46" i="8"/>
  <c r="AH46" i="8" s="1"/>
  <c r="AJ46" i="8" s="1"/>
  <c r="AG35" i="8"/>
  <c r="AH35" i="8" s="1"/>
  <c r="AJ35" i="8" s="1"/>
  <c r="AG31" i="8"/>
  <c r="AH31" i="8" s="1"/>
  <c r="AJ31" i="8" s="1"/>
  <c r="AG47" i="8"/>
  <c r="AH47" i="8" s="1"/>
  <c r="AJ47" i="8" s="1"/>
  <c r="AG43" i="8"/>
  <c r="AH43" i="8" s="1"/>
  <c r="AJ43" i="8" s="1"/>
  <c r="AG39" i="8"/>
  <c r="AH39" i="8" s="1"/>
  <c r="AJ39" i="8" s="1"/>
  <c r="AG37" i="8"/>
  <c r="AH37" i="8" s="1"/>
  <c r="AJ37" i="8" s="1"/>
  <c r="AG33" i="8"/>
  <c r="AH33" i="8" s="1"/>
  <c r="AJ33" i="8" s="1"/>
  <c r="AG29" i="8"/>
  <c r="AH29" i="8" s="1"/>
  <c r="AJ29" i="8" s="1"/>
  <c r="AG36" i="8"/>
  <c r="AH36" i="8" s="1"/>
  <c r="AJ36" i="8" s="1"/>
  <c r="AG34" i="8"/>
  <c r="AH34" i="8" s="1"/>
  <c r="AJ34" i="8" s="1"/>
  <c r="AG32" i="8"/>
  <c r="AH32" i="8" s="1"/>
  <c r="AJ32" i="8" s="1"/>
  <c r="AG30" i="8"/>
  <c r="AH30" i="8" s="1"/>
  <c r="AJ30" i="8" s="1"/>
  <c r="AG28" i="8"/>
  <c r="AH28" i="8" s="1"/>
  <c r="AJ28" i="8" s="1"/>
  <c r="AG24" i="8"/>
  <c r="AH24" i="8" s="1"/>
  <c r="AJ24" i="8" s="1"/>
  <c r="AG19" i="8"/>
  <c r="AH19" i="8" s="1"/>
  <c r="AJ19" i="8" s="1"/>
  <c r="AG15" i="8"/>
  <c r="AH15" i="8" s="1"/>
  <c r="AJ15" i="8" s="1"/>
  <c r="AG26" i="8"/>
  <c r="AH26" i="8" s="1"/>
  <c r="AJ26" i="8" s="1"/>
  <c r="AG22" i="8"/>
  <c r="AH22" i="8" s="1"/>
  <c r="AJ22" i="8" s="1"/>
  <c r="AG17" i="8"/>
  <c r="AH17" i="8" s="1"/>
  <c r="AJ17" i="8" s="1"/>
  <c r="J13" i="8"/>
  <c r="AS13" i="8"/>
  <c r="BE13" i="8"/>
  <c r="BQ28" i="8"/>
  <c r="BR28" i="8" s="1"/>
  <c r="BT28" i="8" s="1"/>
  <c r="J31" i="8"/>
  <c r="O45" i="8"/>
  <c r="P45" i="8" s="1"/>
  <c r="R45" i="8" s="1"/>
  <c r="O46" i="8"/>
  <c r="P46" i="8" s="1"/>
  <c r="R46" i="8" s="1"/>
  <c r="O44" i="8"/>
  <c r="P44" i="8" s="1"/>
  <c r="R44" i="8" s="1"/>
  <c r="O38" i="8"/>
  <c r="P38" i="8" s="1"/>
  <c r="R38" i="8" s="1"/>
  <c r="O47" i="8"/>
  <c r="P47" i="8" s="1"/>
  <c r="R47" i="8" s="1"/>
  <c r="O40" i="8"/>
  <c r="P40" i="8" s="1"/>
  <c r="R40" i="8" s="1"/>
  <c r="O35" i="8"/>
  <c r="P35" i="8" s="1"/>
  <c r="R35" i="8" s="1"/>
  <c r="O31" i="8"/>
  <c r="P31" i="8" s="1"/>
  <c r="R31" i="8" s="1"/>
  <c r="O37" i="8"/>
  <c r="P37" i="8" s="1"/>
  <c r="R37" i="8" s="1"/>
  <c r="O33" i="8"/>
  <c r="P33" i="8" s="1"/>
  <c r="R33" i="8" s="1"/>
  <c r="O29" i="8"/>
  <c r="P29" i="8" s="1"/>
  <c r="R29" i="8" s="1"/>
  <c r="O43" i="8"/>
  <c r="P43" i="8" s="1"/>
  <c r="R43" i="8" s="1"/>
  <c r="O36" i="8"/>
  <c r="P36" i="8" s="1"/>
  <c r="R36" i="8" s="1"/>
  <c r="O34" i="8"/>
  <c r="P34" i="8" s="1"/>
  <c r="R34" i="8" s="1"/>
  <c r="O32" i="8"/>
  <c r="P32" i="8" s="1"/>
  <c r="R32" i="8" s="1"/>
  <c r="O30" i="8"/>
  <c r="P30" i="8" s="1"/>
  <c r="R30" i="8" s="1"/>
  <c r="O28" i="8"/>
  <c r="P28" i="8" s="1"/>
  <c r="R28" i="8" s="1"/>
  <c r="O24" i="8"/>
  <c r="P24" i="8" s="1"/>
  <c r="R24" i="8" s="1"/>
  <c r="O19" i="8"/>
  <c r="P19" i="8" s="1"/>
  <c r="R19" i="8" s="1"/>
  <c r="O15" i="8"/>
  <c r="P15" i="8" s="1"/>
  <c r="R15" i="8" s="1"/>
  <c r="O14" i="8"/>
  <c r="P14" i="8" s="1"/>
  <c r="R14" i="8" s="1"/>
  <c r="O39" i="8"/>
  <c r="P39" i="8" s="1"/>
  <c r="R39" i="8" s="1"/>
  <c r="O26" i="8"/>
  <c r="P26" i="8" s="1"/>
  <c r="R26" i="8" s="1"/>
  <c r="O22" i="8"/>
  <c r="P22" i="8" s="1"/>
  <c r="R22" i="8" s="1"/>
  <c r="O17" i="8"/>
  <c r="P17" i="8" s="1"/>
  <c r="R17" i="8" s="1"/>
  <c r="AM45" i="8"/>
  <c r="AN45" i="8" s="1"/>
  <c r="AP45" i="8" s="1"/>
  <c r="AM46" i="8"/>
  <c r="AN46" i="8" s="1"/>
  <c r="AP46" i="8" s="1"/>
  <c r="AM44" i="8"/>
  <c r="AN44" i="8" s="1"/>
  <c r="AP44" i="8" s="1"/>
  <c r="AM43" i="8"/>
  <c r="AN43" i="8" s="1"/>
  <c r="AP43" i="8" s="1"/>
  <c r="AM38" i="8"/>
  <c r="AN38" i="8" s="1"/>
  <c r="AP38" i="8" s="1"/>
  <c r="AM47" i="8"/>
  <c r="AN47" i="8" s="1"/>
  <c r="AP47" i="8" s="1"/>
  <c r="AM40" i="8"/>
  <c r="AN40" i="8" s="1"/>
  <c r="AP40" i="8" s="1"/>
  <c r="AM35" i="8"/>
  <c r="AN35" i="8" s="1"/>
  <c r="AP35" i="8" s="1"/>
  <c r="AM31" i="8"/>
  <c r="AN31" i="8" s="1"/>
  <c r="AP31" i="8" s="1"/>
  <c r="AM37" i="8"/>
  <c r="AN37" i="8" s="1"/>
  <c r="AP37" i="8" s="1"/>
  <c r="AM33" i="8"/>
  <c r="AN33" i="8" s="1"/>
  <c r="AP33" i="8" s="1"/>
  <c r="AM29" i="8"/>
  <c r="AN29" i="8" s="1"/>
  <c r="AP29" i="8" s="1"/>
  <c r="AM36" i="8"/>
  <c r="AN36" i="8" s="1"/>
  <c r="AP36" i="8" s="1"/>
  <c r="AM34" i="8"/>
  <c r="AN34" i="8" s="1"/>
  <c r="AP34" i="8" s="1"/>
  <c r="AM32" i="8"/>
  <c r="AN32" i="8" s="1"/>
  <c r="AP32" i="8" s="1"/>
  <c r="AM30" i="8"/>
  <c r="AN30" i="8" s="1"/>
  <c r="AP30" i="8" s="1"/>
  <c r="AM28" i="8"/>
  <c r="AN28" i="8" s="1"/>
  <c r="AP28" i="8" s="1"/>
  <c r="AM24" i="8"/>
  <c r="AN24" i="8" s="1"/>
  <c r="AP24" i="8" s="1"/>
  <c r="AM19" i="8"/>
  <c r="AN19" i="8" s="1"/>
  <c r="AP19" i="8" s="1"/>
  <c r="AM15" i="8"/>
  <c r="AN15" i="8" s="1"/>
  <c r="AP15" i="8" s="1"/>
  <c r="AM39" i="8"/>
  <c r="AN39" i="8" s="1"/>
  <c r="AP39" i="8" s="1"/>
  <c r="AM26" i="8"/>
  <c r="AN26" i="8" s="1"/>
  <c r="AP26" i="8" s="1"/>
  <c r="AM22" i="8"/>
  <c r="AN22" i="8" s="1"/>
  <c r="AP22" i="8" s="1"/>
  <c r="AM17" i="8"/>
  <c r="AN17" i="8" s="1"/>
  <c r="AP17" i="8" s="1"/>
  <c r="BK45" i="8"/>
  <c r="BL45" i="8" s="1"/>
  <c r="BN45" i="8" s="1"/>
  <c r="BK46" i="8"/>
  <c r="BL46" i="8" s="1"/>
  <c r="BN46" i="8" s="1"/>
  <c r="BK44" i="8"/>
  <c r="BL44" i="8" s="1"/>
  <c r="BN44" i="8" s="1"/>
  <c r="BK43" i="8"/>
  <c r="BL43" i="8" s="1"/>
  <c r="BN43" i="8" s="1"/>
  <c r="BK38" i="8"/>
  <c r="BL38" i="8" s="1"/>
  <c r="BN38" i="8" s="1"/>
  <c r="BK47" i="8"/>
  <c r="BL47" i="8" s="1"/>
  <c r="BN47" i="8" s="1"/>
  <c r="BK40" i="8"/>
  <c r="BL40" i="8" s="1"/>
  <c r="BN40" i="8" s="1"/>
  <c r="BK35" i="8"/>
  <c r="BL35" i="8" s="1"/>
  <c r="BN35" i="8" s="1"/>
  <c r="BK31" i="8"/>
  <c r="BL31" i="8" s="1"/>
  <c r="BN31" i="8" s="1"/>
  <c r="BK37" i="8"/>
  <c r="BL37" i="8" s="1"/>
  <c r="BN37" i="8" s="1"/>
  <c r="BK33" i="8"/>
  <c r="BL33" i="8" s="1"/>
  <c r="BN33" i="8" s="1"/>
  <c r="BK29" i="8"/>
  <c r="BL29" i="8" s="1"/>
  <c r="BN29" i="8" s="1"/>
  <c r="BK36" i="8"/>
  <c r="BL36" i="8" s="1"/>
  <c r="BN36" i="8" s="1"/>
  <c r="BK34" i="8"/>
  <c r="BL34" i="8" s="1"/>
  <c r="BN34" i="8" s="1"/>
  <c r="BK32" i="8"/>
  <c r="BL32" i="8" s="1"/>
  <c r="BN32" i="8" s="1"/>
  <c r="BK30" i="8"/>
  <c r="BL30" i="8" s="1"/>
  <c r="BN30" i="8" s="1"/>
  <c r="BK28" i="8"/>
  <c r="BL28" i="8" s="1"/>
  <c r="BN28" i="8" s="1"/>
  <c r="BK27" i="8"/>
  <c r="BL27" i="8" s="1"/>
  <c r="BN27" i="8" s="1"/>
  <c r="BK24" i="8"/>
  <c r="BL24" i="8" s="1"/>
  <c r="BN24" i="8" s="1"/>
  <c r="BK19" i="8"/>
  <c r="BL19" i="8" s="1"/>
  <c r="BN19" i="8" s="1"/>
  <c r="BK15" i="8"/>
  <c r="BL15" i="8" s="1"/>
  <c r="BN15" i="8" s="1"/>
  <c r="BK39" i="8"/>
  <c r="BL39" i="8" s="1"/>
  <c r="BN39" i="8" s="1"/>
  <c r="BK26" i="8"/>
  <c r="BL26" i="8" s="1"/>
  <c r="BN26" i="8" s="1"/>
  <c r="BK22" i="8"/>
  <c r="BL22" i="8" s="1"/>
  <c r="BN22" i="8" s="1"/>
  <c r="BK17" i="8"/>
  <c r="BL17" i="8" s="1"/>
  <c r="BN17" i="8" s="1"/>
  <c r="AB13" i="8"/>
  <c r="AN13" i="8"/>
  <c r="BL13" i="8"/>
  <c r="BX13" i="8"/>
  <c r="AG14" i="8"/>
  <c r="AH14" i="8" s="1"/>
  <c r="AJ14" i="8" s="1"/>
  <c r="BE14" i="8"/>
  <c r="BF14" i="8" s="1"/>
  <c r="BH14" i="8" s="1"/>
  <c r="AG16" i="8"/>
  <c r="AH16" i="8" s="1"/>
  <c r="AJ16" i="8" s="1"/>
  <c r="BE16" i="8"/>
  <c r="BF16" i="8" s="1"/>
  <c r="BH16" i="8" s="1"/>
  <c r="AG18" i="8"/>
  <c r="AH18" i="8" s="1"/>
  <c r="AJ18" i="8" s="1"/>
  <c r="BE18" i="8"/>
  <c r="BF18" i="8" s="1"/>
  <c r="BH18" i="8" s="1"/>
  <c r="AG20" i="8"/>
  <c r="AH20" i="8" s="1"/>
  <c r="AJ20" i="8" s="1"/>
  <c r="BE20" i="8"/>
  <c r="BF20" i="8" s="1"/>
  <c r="BH20" i="8" s="1"/>
  <c r="U21" i="8"/>
  <c r="V21" i="8" s="1"/>
  <c r="X21" i="8" s="1"/>
  <c r="AS21" i="8"/>
  <c r="AT21" i="8" s="1"/>
  <c r="AV21" i="8" s="1"/>
  <c r="BQ21" i="8"/>
  <c r="BR21" i="8" s="1"/>
  <c r="BT21" i="8" s="1"/>
  <c r="J22" i="8"/>
  <c r="U23" i="8"/>
  <c r="V23" i="8" s="1"/>
  <c r="X23" i="8" s="1"/>
  <c r="AS23" i="8"/>
  <c r="AT23" i="8" s="1"/>
  <c r="AV23" i="8" s="1"/>
  <c r="BQ23" i="8"/>
  <c r="BR23" i="8" s="1"/>
  <c r="BT23" i="8" s="1"/>
  <c r="J24" i="8"/>
  <c r="U25" i="8"/>
  <c r="V25" i="8" s="1"/>
  <c r="X25" i="8" s="1"/>
  <c r="AS25" i="8"/>
  <c r="AT25" i="8" s="1"/>
  <c r="AV25" i="8" s="1"/>
  <c r="BQ25" i="8"/>
  <c r="BR25" i="8" s="1"/>
  <c r="BT25" i="8" s="1"/>
  <c r="J26" i="8"/>
  <c r="J29" i="8"/>
  <c r="AS30" i="8"/>
  <c r="AT30" i="8" s="1"/>
  <c r="AV30" i="8" s="1"/>
  <c r="U45" i="8"/>
  <c r="V45" i="8" s="1"/>
  <c r="X45" i="8" s="1"/>
  <c r="U44" i="8"/>
  <c r="V44" i="8" s="1"/>
  <c r="X44" i="8" s="1"/>
  <c r="U38" i="8"/>
  <c r="V38" i="8" s="1"/>
  <c r="X38" i="8" s="1"/>
  <c r="U40" i="8"/>
  <c r="V40" i="8" s="1"/>
  <c r="X40" i="8" s="1"/>
  <c r="U46" i="8"/>
  <c r="V46" i="8" s="1"/>
  <c r="X46" i="8" s="1"/>
  <c r="U43" i="8"/>
  <c r="V43" i="8" s="1"/>
  <c r="X43" i="8" s="1"/>
  <c r="U39" i="8"/>
  <c r="V39" i="8" s="1"/>
  <c r="X39" i="8" s="1"/>
  <c r="U35" i="8"/>
  <c r="V35" i="8" s="1"/>
  <c r="X35" i="8" s="1"/>
  <c r="U31" i="8"/>
  <c r="V31" i="8" s="1"/>
  <c r="X31" i="8" s="1"/>
  <c r="U47" i="8"/>
  <c r="V47" i="8" s="1"/>
  <c r="X47" i="8" s="1"/>
  <c r="U37" i="8"/>
  <c r="V37" i="8" s="1"/>
  <c r="X37" i="8" s="1"/>
  <c r="U33" i="8"/>
  <c r="V33" i="8" s="1"/>
  <c r="X33" i="8" s="1"/>
  <c r="U29" i="8"/>
  <c r="V29" i="8" s="1"/>
  <c r="X29" i="8" s="1"/>
  <c r="U28" i="8"/>
  <c r="V28" i="8" s="1"/>
  <c r="X28" i="8" s="1"/>
  <c r="U24" i="8"/>
  <c r="V24" i="8" s="1"/>
  <c r="X24" i="8" s="1"/>
  <c r="U19" i="8"/>
  <c r="V19" i="8" s="1"/>
  <c r="X19" i="8" s="1"/>
  <c r="U15" i="8"/>
  <c r="V15" i="8" s="1"/>
  <c r="X15" i="8" s="1"/>
  <c r="U14" i="8"/>
  <c r="V14" i="8" s="1"/>
  <c r="X14" i="8" s="1"/>
  <c r="U36" i="8"/>
  <c r="V36" i="8" s="1"/>
  <c r="X36" i="8" s="1"/>
  <c r="U34" i="8"/>
  <c r="V34" i="8" s="1"/>
  <c r="X34" i="8" s="1"/>
  <c r="U32" i="8"/>
  <c r="V32" i="8" s="1"/>
  <c r="X32" i="8" s="1"/>
  <c r="U26" i="8"/>
  <c r="V26" i="8" s="1"/>
  <c r="X26" i="8" s="1"/>
  <c r="U22" i="8"/>
  <c r="V22" i="8" s="1"/>
  <c r="X22" i="8" s="1"/>
  <c r="U17" i="8"/>
  <c r="V17" i="8" s="1"/>
  <c r="X17" i="8" s="1"/>
  <c r="BW41" i="8"/>
  <c r="BX41" i="8" s="1"/>
  <c r="BZ41" i="8" s="1"/>
  <c r="CB50" i="8"/>
  <c r="CB745" i="8" s="1"/>
  <c r="BW48" i="8"/>
  <c r="BX48" i="8" s="1"/>
  <c r="BZ48" i="8" s="1"/>
  <c r="BW42" i="8"/>
  <c r="BX42" i="8" s="1"/>
  <c r="BZ42" i="8" s="1"/>
  <c r="AA48" i="8"/>
  <c r="AB48" i="8" s="1"/>
  <c r="AD48" i="8" s="1"/>
  <c r="AM48" i="8"/>
  <c r="AN48" i="8" s="1"/>
  <c r="AP48" i="8" s="1"/>
  <c r="AY48" i="8"/>
  <c r="AZ48" i="8" s="1"/>
  <c r="BB48" i="8" s="1"/>
  <c r="BK48" i="8"/>
  <c r="BL48" i="8" s="1"/>
  <c r="BN48" i="8" s="1"/>
  <c r="J48" i="8"/>
  <c r="O48" i="8"/>
  <c r="P48" i="8" s="1"/>
  <c r="R48" i="8" s="1"/>
  <c r="U48" i="8"/>
  <c r="V48" i="8" s="1"/>
  <c r="X48" i="8" s="1"/>
  <c r="AG48" i="8"/>
  <c r="AH48" i="8" s="1"/>
  <c r="AJ48" i="8" s="1"/>
  <c r="AS48" i="8"/>
  <c r="AT48" i="8" s="1"/>
  <c r="AV48" i="8" s="1"/>
  <c r="BE48" i="8"/>
  <c r="BF48" i="8" s="1"/>
  <c r="BH48" i="8" s="1"/>
  <c r="BQ48" i="8"/>
  <c r="BR48" i="8" s="1"/>
  <c r="BT48" i="8" s="1"/>
  <c r="O41" i="8"/>
  <c r="P41" i="8" s="1"/>
  <c r="R41" i="8" s="1"/>
  <c r="U41" i="8"/>
  <c r="V41" i="8" s="1"/>
  <c r="X41" i="8" s="1"/>
  <c r="AA41" i="8"/>
  <c r="AB41" i="8" s="1"/>
  <c r="AD41" i="8" s="1"/>
  <c r="AG41" i="8"/>
  <c r="AH41" i="8" s="1"/>
  <c r="AJ41" i="8" s="1"/>
  <c r="AM41" i="8"/>
  <c r="AN41" i="8" s="1"/>
  <c r="AP41" i="8" s="1"/>
  <c r="AS41" i="8"/>
  <c r="AT41" i="8" s="1"/>
  <c r="AV41" i="8" s="1"/>
  <c r="AY41" i="8"/>
  <c r="AZ41" i="8" s="1"/>
  <c r="BB41" i="8" s="1"/>
  <c r="BE41" i="8"/>
  <c r="BF41" i="8" s="1"/>
  <c r="BH41" i="8" s="1"/>
  <c r="BK41" i="8"/>
  <c r="BL41" i="8" s="1"/>
  <c r="BN41" i="8" s="1"/>
  <c r="BQ41" i="8"/>
  <c r="BR41" i="8" s="1"/>
  <c r="BT41" i="8" s="1"/>
  <c r="O42" i="8"/>
  <c r="P42" i="8" s="1"/>
  <c r="R42" i="8" s="1"/>
  <c r="U42" i="8"/>
  <c r="V42" i="8" s="1"/>
  <c r="X42" i="8" s="1"/>
  <c r="AA42" i="8"/>
  <c r="AB42" i="8" s="1"/>
  <c r="AD42" i="8" s="1"/>
  <c r="AG42" i="8"/>
  <c r="AH42" i="8" s="1"/>
  <c r="AJ42" i="8" s="1"/>
  <c r="AM42" i="8"/>
  <c r="AN42" i="8" s="1"/>
  <c r="AP42" i="8" s="1"/>
  <c r="AS42" i="8"/>
  <c r="AT42" i="8" s="1"/>
  <c r="AV42" i="8" s="1"/>
  <c r="AY42" i="8"/>
  <c r="AZ42" i="8" s="1"/>
  <c r="BB42" i="8" s="1"/>
  <c r="BE42" i="8"/>
  <c r="BF42" i="8" s="1"/>
  <c r="BH42" i="8" s="1"/>
  <c r="BK42" i="8"/>
  <c r="BL42" i="8" s="1"/>
  <c r="BN42" i="8" s="1"/>
  <c r="BQ42" i="8"/>
  <c r="BR42" i="8" s="1"/>
  <c r="BT42" i="8" s="1"/>
  <c r="D14" i="9" l="1"/>
  <c r="K3" i="8"/>
  <c r="J14" i="9"/>
  <c r="Q3" i="8"/>
  <c r="BL50" i="8"/>
  <c r="BL745" i="8" s="1"/>
  <c r="BN13" i="8"/>
  <c r="BN50" i="8" s="1"/>
  <c r="BN745" i="8" s="1"/>
  <c r="AZ50" i="8"/>
  <c r="AZ745" i="8" s="1"/>
  <c r="BB13" i="8"/>
  <c r="BB50" i="8" s="1"/>
  <c r="BB745" i="8" s="1"/>
  <c r="BE50" i="8"/>
  <c r="BF13" i="8"/>
  <c r="J50" i="8"/>
  <c r="J745" i="8" s="1"/>
  <c r="L13" i="8"/>
  <c r="CC13" i="8"/>
  <c r="CC27" i="8"/>
  <c r="L27" i="8"/>
  <c r="L16" i="8"/>
  <c r="CC16" i="8"/>
  <c r="CC38" i="8"/>
  <c r="L38" i="8"/>
  <c r="CC32" i="8"/>
  <c r="L32" i="8"/>
  <c r="L42" i="8"/>
  <c r="CC42" i="8"/>
  <c r="L47" i="8"/>
  <c r="CC47" i="8"/>
  <c r="BK50" i="8"/>
  <c r="L21" i="8"/>
  <c r="CC21" i="8"/>
  <c r="L17" i="8"/>
  <c r="CC17" i="8"/>
  <c r="CC15" i="8"/>
  <c r="L15" i="8"/>
  <c r="P50" i="8"/>
  <c r="P745" i="8" s="1"/>
  <c r="I14" i="9" s="1"/>
  <c r="R13" i="8"/>
  <c r="R50" i="8" s="1"/>
  <c r="R745" i="8" s="1"/>
  <c r="K14" i="9" s="1"/>
  <c r="BR50" i="8"/>
  <c r="BR745" i="8" s="1"/>
  <c r="BT13" i="8"/>
  <c r="BT50" i="8" s="1"/>
  <c r="BT745" i="8" s="1"/>
  <c r="L29" i="8"/>
  <c r="CC29" i="8"/>
  <c r="CC31" i="8"/>
  <c r="L31" i="8"/>
  <c r="AY50" i="8"/>
  <c r="L33" i="8"/>
  <c r="CC33" i="8"/>
  <c r="CC20" i="8"/>
  <c r="L20" i="8"/>
  <c r="CC30" i="8"/>
  <c r="L30" i="8"/>
  <c r="CC36" i="8"/>
  <c r="L36" i="8"/>
  <c r="CC44" i="8"/>
  <c r="L44" i="8"/>
  <c r="L46" i="8"/>
  <c r="CC46" i="8"/>
  <c r="AA50" i="8"/>
  <c r="BM2" i="8"/>
  <c r="BN3" i="8" s="1"/>
  <c r="AO2" i="8"/>
  <c r="AP3" i="8" s="1"/>
  <c r="CE2" i="8"/>
  <c r="CF3" i="8" s="1"/>
  <c r="BG2" i="8"/>
  <c r="BH3" i="8" s="1"/>
  <c r="AI2" i="8"/>
  <c r="AJ3" i="8" s="1"/>
  <c r="K2" i="8"/>
  <c r="L3" i="8" s="1"/>
  <c r="BA2" i="8"/>
  <c r="BB3" i="8" s="1"/>
  <c r="BY2" i="8"/>
  <c r="BZ3" i="8" s="1"/>
  <c r="AC2" i="8"/>
  <c r="AD3" i="8" s="1"/>
  <c r="BS2" i="8"/>
  <c r="BT3" i="8" s="1"/>
  <c r="AU2" i="8"/>
  <c r="AV3" i="8" s="1"/>
  <c r="W2" i="8"/>
  <c r="X3" i="8" s="1"/>
  <c r="Q2" i="8"/>
  <c r="U50" i="8"/>
  <c r="V13" i="8"/>
  <c r="O50" i="8"/>
  <c r="O745" i="8" s="1"/>
  <c r="H14" i="9" s="1"/>
  <c r="BQ50" i="8"/>
  <c r="AN50" i="8"/>
  <c r="AN745" i="8" s="1"/>
  <c r="AP13" i="8"/>
  <c r="AP50" i="8" s="1"/>
  <c r="AP745" i="8" s="1"/>
  <c r="L26" i="8"/>
  <c r="CC26" i="8"/>
  <c r="CC24" i="8"/>
  <c r="L24" i="8"/>
  <c r="L22" i="8"/>
  <c r="CC22" i="8"/>
  <c r="BX50" i="8"/>
  <c r="BX745" i="8" s="1"/>
  <c r="BZ13" i="8"/>
  <c r="BZ50" i="8" s="1"/>
  <c r="BZ745" i="8" s="1"/>
  <c r="AB50" i="8"/>
  <c r="AB745" i="8" s="1"/>
  <c r="U14" i="9" s="1"/>
  <c r="AD13" i="8"/>
  <c r="AD50" i="8" s="1"/>
  <c r="AD745" i="8" s="1"/>
  <c r="W14" i="9" s="1"/>
  <c r="AS50" i="8"/>
  <c r="AT13" i="8"/>
  <c r="CC18" i="8"/>
  <c r="L18" i="8"/>
  <c r="CC35" i="8"/>
  <c r="L35" i="8"/>
  <c r="L25" i="8"/>
  <c r="CC25" i="8"/>
  <c r="CC34" i="8"/>
  <c r="L34" i="8"/>
  <c r="L40" i="8"/>
  <c r="CC40" i="8"/>
  <c r="CC43" i="8"/>
  <c r="L43" i="8"/>
  <c r="AH50" i="8"/>
  <c r="AH745" i="8" s="1"/>
  <c r="AJ13" i="8"/>
  <c r="AJ50" i="8" s="1"/>
  <c r="AJ745" i="8" s="1"/>
  <c r="L48" i="8"/>
  <c r="CC48" i="8"/>
  <c r="BW50" i="8"/>
  <c r="AM50" i="8"/>
  <c r="L23" i="8"/>
  <c r="CC23" i="8"/>
  <c r="L37" i="8"/>
  <c r="CC37" i="8"/>
  <c r="CC28" i="8"/>
  <c r="L28" i="8"/>
  <c r="CC45" i="8"/>
  <c r="L45" i="8"/>
  <c r="L41" i="8"/>
  <c r="CC41" i="8"/>
  <c r="CC39" i="8"/>
  <c r="L39" i="8"/>
  <c r="L14" i="8"/>
  <c r="CC14" i="8"/>
  <c r="AG50" i="8"/>
  <c r="CC19" i="8"/>
  <c r="R3" i="8" l="1"/>
  <c r="BQ745" i="8"/>
  <c r="M71" i="9"/>
  <c r="AS745" i="8"/>
  <c r="I71" i="9"/>
  <c r="AM745" i="8"/>
  <c r="H71" i="9"/>
  <c r="BW745" i="8"/>
  <c r="N71" i="9"/>
  <c r="AA745" i="8"/>
  <c r="F71" i="9"/>
  <c r="BK745" i="8"/>
  <c r="L71" i="9"/>
  <c r="U745" i="8"/>
  <c r="BW746" i="8"/>
  <c r="Q71" i="9" s="1"/>
  <c r="E71" i="9"/>
  <c r="AG745" i="8"/>
  <c r="G71" i="9"/>
  <c r="AY745" i="8"/>
  <c r="J71" i="9"/>
  <c r="BE745" i="8"/>
  <c r="K71" i="9"/>
  <c r="CD41" i="8"/>
  <c r="CH41" i="8"/>
  <c r="CH48" i="8"/>
  <c r="CD48" i="8"/>
  <c r="CD28" i="8"/>
  <c r="CH28" i="8"/>
  <c r="CH43" i="8"/>
  <c r="CD43" i="8"/>
  <c r="CH34" i="8"/>
  <c r="CD34" i="8"/>
  <c r="CH35" i="8"/>
  <c r="CD35" i="8"/>
  <c r="CD24" i="8"/>
  <c r="CH24" i="8"/>
  <c r="CD36" i="8"/>
  <c r="CH36" i="8"/>
  <c r="CD20" i="8"/>
  <c r="CH20" i="8"/>
  <c r="CD21" i="8"/>
  <c r="CH21" i="8"/>
  <c r="CD32" i="8"/>
  <c r="CH32" i="8"/>
  <c r="L50" i="8"/>
  <c r="L745" i="8" s="1"/>
  <c r="E14" i="9" s="1"/>
  <c r="CH19" i="8"/>
  <c r="CD19" i="8"/>
  <c r="CD25" i="8"/>
  <c r="CH25" i="8"/>
  <c r="CD22" i="8"/>
  <c r="CH22" i="8"/>
  <c r="CH33" i="8"/>
  <c r="CD33" i="8"/>
  <c r="CH31" i="8"/>
  <c r="CD31" i="8"/>
  <c r="CH15" i="8"/>
  <c r="CD15" i="8"/>
  <c r="CD42" i="8"/>
  <c r="CH42" i="8"/>
  <c r="CH37" i="8"/>
  <c r="CD37" i="8"/>
  <c r="CD40" i="8"/>
  <c r="CH40" i="8"/>
  <c r="CD26" i="8"/>
  <c r="CH26" i="8"/>
  <c r="CD39" i="8"/>
  <c r="CH39" i="8"/>
  <c r="CH45" i="8"/>
  <c r="CD45" i="8"/>
  <c r="CH18" i="8"/>
  <c r="CD18" i="8"/>
  <c r="CH44" i="8"/>
  <c r="CD44" i="8"/>
  <c r="CH30" i="8"/>
  <c r="CD30" i="8"/>
  <c r="CH29" i="8"/>
  <c r="CD29" i="8"/>
  <c r="CH17" i="8"/>
  <c r="CD17" i="8"/>
  <c r="CD38" i="8"/>
  <c r="CH38" i="8"/>
  <c r="CH27" i="8"/>
  <c r="CD27" i="8"/>
  <c r="BF50" i="8"/>
  <c r="BF745" i="8" s="1"/>
  <c r="BH13" i="8"/>
  <c r="BH50" i="8" s="1"/>
  <c r="BH745" i="8" s="1"/>
  <c r="CH14" i="8"/>
  <c r="CD14" i="8"/>
  <c r="CH23" i="8"/>
  <c r="CD23" i="8"/>
  <c r="AT50" i="8"/>
  <c r="AT745" i="8" s="1"/>
  <c r="AV13" i="8"/>
  <c r="AV50" i="8" s="1"/>
  <c r="AV745" i="8" s="1"/>
  <c r="V50" i="8"/>
  <c r="V745" i="8" s="1"/>
  <c r="O14" i="9" s="1"/>
  <c r="X13" i="8"/>
  <c r="X50" i="8" s="1"/>
  <c r="X745" i="8" s="1"/>
  <c r="Q14" i="9" s="1"/>
  <c r="CD46" i="8"/>
  <c r="CH46" i="8"/>
  <c r="CD47" i="8"/>
  <c r="CH47" i="8"/>
  <c r="CD16" i="8"/>
  <c r="CH16" i="8"/>
  <c r="CC50" i="8"/>
  <c r="CH13" i="8"/>
  <c r="CD13" i="8"/>
  <c r="O71" i="9" l="1"/>
  <c r="CD50" i="8"/>
  <c r="CD745" i="8" s="1"/>
  <c r="CC745" i="8"/>
  <c r="CH50" i="8"/>
  <c r="CH745" i="8" s="1"/>
  <c r="R71" i="9" l="1"/>
  <c r="P71" i="9"/>
  <c r="CF35" i="5"/>
  <c r="CF730" i="5" s="1"/>
  <c r="CE35" i="5"/>
  <c r="CE730" i="5" s="1"/>
  <c r="CA35" i="5"/>
  <c r="CA730" i="5" s="1"/>
  <c r="BY35" i="5"/>
  <c r="BU35" i="5"/>
  <c r="BU730" i="5" s="1"/>
  <c r="BS35" i="5"/>
  <c r="BO35" i="5"/>
  <c r="BO730" i="5" s="1"/>
  <c r="BM35" i="5"/>
  <c r="BI35" i="5"/>
  <c r="BI730" i="5" s="1"/>
  <c r="BG35" i="5"/>
  <c r="BC35" i="5"/>
  <c r="BC730" i="5" s="1"/>
  <c r="BA35" i="5"/>
  <c r="AW35" i="5"/>
  <c r="AW730" i="5" s="1"/>
  <c r="AU35" i="5"/>
  <c r="AQ35" i="5"/>
  <c r="AQ730" i="5" s="1"/>
  <c r="AO35" i="5"/>
  <c r="AK35" i="5"/>
  <c r="AK730" i="5" s="1"/>
  <c r="AI35" i="5"/>
  <c r="AE35" i="5"/>
  <c r="AE730" i="5" s="1"/>
  <c r="X11" i="9" s="1"/>
  <c r="AC35" i="5"/>
  <c r="Y35" i="5"/>
  <c r="Y730" i="5" s="1"/>
  <c r="R11" i="9" s="1"/>
  <c r="W35" i="5"/>
  <c r="S35" i="5"/>
  <c r="S730" i="5" s="1"/>
  <c r="Q35" i="5"/>
  <c r="M35" i="5"/>
  <c r="M730" i="5" s="1"/>
  <c r="F11" i="9" s="1"/>
  <c r="K35" i="5"/>
  <c r="CG28" i="5"/>
  <c r="CB28" i="5"/>
  <c r="BV28" i="5"/>
  <c r="BP28" i="5"/>
  <c r="BJ28" i="5"/>
  <c r="BD28" i="5"/>
  <c r="AX28" i="5"/>
  <c r="AR28" i="5"/>
  <c r="AL28" i="5"/>
  <c r="AF28" i="5"/>
  <c r="Z28" i="5"/>
  <c r="T28" i="5"/>
  <c r="N28" i="5"/>
  <c r="CG27" i="5"/>
  <c r="CB27" i="5"/>
  <c r="BV27" i="5"/>
  <c r="BP27" i="5"/>
  <c r="BJ27" i="5"/>
  <c r="BD27" i="5"/>
  <c r="AX27" i="5"/>
  <c r="AR27" i="5"/>
  <c r="AL27" i="5"/>
  <c r="AF27" i="5"/>
  <c r="Z27" i="5"/>
  <c r="T27" i="5"/>
  <c r="N27" i="5"/>
  <c r="I27" i="5"/>
  <c r="J27" i="5" s="1"/>
  <c r="CG26" i="5"/>
  <c r="CB26" i="5"/>
  <c r="BV26" i="5"/>
  <c r="BP26" i="5"/>
  <c r="BJ26" i="5"/>
  <c r="BE26" i="5"/>
  <c r="BF26" i="5" s="1"/>
  <c r="BH26" i="5" s="1"/>
  <c r="BD26" i="5"/>
  <c r="AX26" i="5"/>
  <c r="AR26" i="5"/>
  <c r="AL26" i="5"/>
  <c r="AG26" i="5"/>
  <c r="AH26" i="5" s="1"/>
  <c r="AJ26" i="5" s="1"/>
  <c r="AF26" i="5"/>
  <c r="Z26" i="5"/>
  <c r="T26" i="5"/>
  <c r="N26" i="5"/>
  <c r="CG25" i="5"/>
  <c r="CB25" i="5"/>
  <c r="BV25" i="5"/>
  <c r="BP25" i="5"/>
  <c r="BJ25" i="5"/>
  <c r="BD25" i="5"/>
  <c r="AX25" i="5"/>
  <c r="AR25" i="5"/>
  <c r="AL25" i="5"/>
  <c r="AF25" i="5"/>
  <c r="Z25" i="5"/>
  <c r="T25" i="5"/>
  <c r="N25" i="5"/>
  <c r="CG24" i="5"/>
  <c r="CB24" i="5"/>
  <c r="BV24" i="5"/>
  <c r="BP24" i="5"/>
  <c r="BJ24" i="5"/>
  <c r="BD24" i="5"/>
  <c r="AX24" i="5"/>
  <c r="AR24" i="5"/>
  <c r="AL24" i="5"/>
  <c r="AF24" i="5"/>
  <c r="Z24" i="5"/>
  <c r="T24" i="5"/>
  <c r="N24" i="5"/>
  <c r="CG23" i="5"/>
  <c r="CB23" i="5"/>
  <c r="BV23" i="5"/>
  <c r="BP23" i="5"/>
  <c r="BJ23" i="5"/>
  <c r="BD23" i="5"/>
  <c r="AX23" i="5"/>
  <c r="AR23" i="5"/>
  <c r="AL23" i="5"/>
  <c r="AF23" i="5"/>
  <c r="Z23" i="5"/>
  <c r="T23" i="5"/>
  <c r="N23" i="5"/>
  <c r="CG22" i="5"/>
  <c r="CB22" i="5"/>
  <c r="BV22" i="5"/>
  <c r="BP22" i="5"/>
  <c r="BJ22" i="5"/>
  <c r="BD22" i="5"/>
  <c r="AX22" i="5"/>
  <c r="AR22" i="5"/>
  <c r="AL22" i="5"/>
  <c r="AF22" i="5"/>
  <c r="Z22" i="5"/>
  <c r="T22" i="5"/>
  <c r="N22" i="5"/>
  <c r="CG21" i="5"/>
  <c r="CB21" i="5"/>
  <c r="BV21" i="5"/>
  <c r="BP21" i="5"/>
  <c r="BJ21" i="5"/>
  <c r="BD21" i="5"/>
  <c r="AX21" i="5"/>
  <c r="AR21" i="5"/>
  <c r="AL21" i="5"/>
  <c r="AF21" i="5"/>
  <c r="Z21" i="5"/>
  <c r="T21" i="5"/>
  <c r="N21" i="5"/>
  <c r="I21" i="5"/>
  <c r="I35" i="5" s="1"/>
  <c r="CG20" i="5"/>
  <c r="CB20" i="5"/>
  <c r="BV20" i="5"/>
  <c r="BP20" i="5"/>
  <c r="BJ20" i="5"/>
  <c r="BD20" i="5"/>
  <c r="AX20" i="5"/>
  <c r="AR20" i="5"/>
  <c r="AL20" i="5"/>
  <c r="AF20" i="5"/>
  <c r="Z20" i="5"/>
  <c r="T20" i="5"/>
  <c r="N20" i="5"/>
  <c r="CG19" i="5"/>
  <c r="CB19" i="5"/>
  <c r="BV19" i="5"/>
  <c r="BP19" i="5"/>
  <c r="BJ19" i="5"/>
  <c r="BD19" i="5"/>
  <c r="AX19" i="5"/>
  <c r="AR19" i="5"/>
  <c r="AL19" i="5"/>
  <c r="AF19" i="5"/>
  <c r="Z19" i="5"/>
  <c r="T19" i="5"/>
  <c r="N19" i="5"/>
  <c r="CG18" i="5"/>
  <c r="CB18" i="5"/>
  <c r="BV18" i="5"/>
  <c r="BP18" i="5"/>
  <c r="BJ18" i="5"/>
  <c r="BD18" i="5"/>
  <c r="AX18" i="5"/>
  <c r="AR18" i="5"/>
  <c r="AL18" i="5"/>
  <c r="AF18" i="5"/>
  <c r="Z18" i="5"/>
  <c r="T18" i="5"/>
  <c r="N18" i="5"/>
  <c r="CG17" i="5"/>
  <c r="CB17" i="5"/>
  <c r="BV17" i="5"/>
  <c r="BP17" i="5"/>
  <c r="BJ17" i="5"/>
  <c r="BD17" i="5"/>
  <c r="AX17" i="5"/>
  <c r="AR17" i="5"/>
  <c r="AL17" i="5"/>
  <c r="AF17" i="5"/>
  <c r="Z17" i="5"/>
  <c r="T17" i="5"/>
  <c r="N17" i="5"/>
  <c r="CG16" i="5"/>
  <c r="CB16" i="5"/>
  <c r="BV16" i="5"/>
  <c r="BP16" i="5"/>
  <c r="BJ16" i="5"/>
  <c r="BD16" i="5"/>
  <c r="AX16" i="5"/>
  <c r="AR16" i="5"/>
  <c r="AL16" i="5"/>
  <c r="AF16" i="5"/>
  <c r="Z16" i="5"/>
  <c r="T16" i="5"/>
  <c r="N16" i="5"/>
  <c r="CG15" i="5"/>
  <c r="CB15" i="5"/>
  <c r="BV15" i="5"/>
  <c r="BQ15" i="5"/>
  <c r="BR15" i="5" s="1"/>
  <c r="BT15" i="5" s="1"/>
  <c r="BP15" i="5"/>
  <c r="BJ15" i="5"/>
  <c r="BD15" i="5"/>
  <c r="AX15" i="5"/>
  <c r="AS15" i="5"/>
  <c r="AT15" i="5" s="1"/>
  <c r="AV15" i="5" s="1"/>
  <c r="AR15" i="5"/>
  <c r="AL15" i="5"/>
  <c r="AF15" i="5"/>
  <c r="Z15" i="5"/>
  <c r="U15" i="5"/>
  <c r="V15" i="5" s="1"/>
  <c r="X15" i="5" s="1"/>
  <c r="T15" i="5"/>
  <c r="N15" i="5"/>
  <c r="CG14" i="5"/>
  <c r="CB14" i="5"/>
  <c r="BV14" i="5"/>
  <c r="BP14" i="5"/>
  <c r="BJ14" i="5"/>
  <c r="BD14" i="5"/>
  <c r="AX14" i="5"/>
  <c r="AR14" i="5"/>
  <c r="AL14" i="5"/>
  <c r="AF14" i="5"/>
  <c r="Z14" i="5"/>
  <c r="T14" i="5"/>
  <c r="N14" i="5"/>
  <c r="J14" i="5"/>
  <c r="CG13" i="5"/>
  <c r="CG35" i="5" s="1"/>
  <c r="CG730" i="5" s="1"/>
  <c r="CB13" i="5"/>
  <c r="BV13" i="5"/>
  <c r="BQ13" i="5"/>
  <c r="BR13" i="5" s="1"/>
  <c r="BP13" i="5"/>
  <c r="BJ13" i="5"/>
  <c r="BD13" i="5"/>
  <c r="AX13" i="5"/>
  <c r="AS13" i="5"/>
  <c r="AT13" i="5" s="1"/>
  <c r="AR13" i="5"/>
  <c r="AL13" i="5"/>
  <c r="AF13" i="5"/>
  <c r="Z13" i="5"/>
  <c r="U13" i="5"/>
  <c r="V13" i="5" s="1"/>
  <c r="T13" i="5"/>
  <c r="N13" i="5"/>
  <c r="CE3" i="5"/>
  <c r="BW14" i="5"/>
  <c r="BX14" i="5" s="1"/>
  <c r="BZ14" i="5" s="1"/>
  <c r="BK23" i="5"/>
  <c r="BL23" i="5" s="1"/>
  <c r="BN23" i="5" s="1"/>
  <c r="AY14" i="5"/>
  <c r="AZ14" i="5" s="1"/>
  <c r="BB14" i="5" s="1"/>
  <c r="AS26" i="5"/>
  <c r="AT26" i="5" s="1"/>
  <c r="AV26" i="5" s="1"/>
  <c r="AM23" i="5"/>
  <c r="AN23" i="5" s="1"/>
  <c r="AP23" i="5" s="1"/>
  <c r="AG15" i="5"/>
  <c r="AH15" i="5" s="1"/>
  <c r="AJ15" i="5" s="1"/>
  <c r="AA14" i="5"/>
  <c r="AB14" i="5" s="1"/>
  <c r="AD14" i="5" s="1"/>
  <c r="U26" i="5"/>
  <c r="V26" i="5" s="1"/>
  <c r="X26" i="5" s="1"/>
  <c r="K730" i="5" l="1"/>
  <c r="C68" i="9"/>
  <c r="CC731" i="5"/>
  <c r="Q68" i="9" s="1"/>
  <c r="AI730" i="5"/>
  <c r="AI3" i="5" s="1"/>
  <c r="G68" i="9"/>
  <c r="BG730" i="5"/>
  <c r="BG3" i="5" s="1"/>
  <c r="K68" i="9"/>
  <c r="BS730" i="5"/>
  <c r="BS3" i="5" s="1"/>
  <c r="M68" i="9"/>
  <c r="AU730" i="5"/>
  <c r="AU3" i="5" s="1"/>
  <c r="I68" i="9"/>
  <c r="Q730" i="5"/>
  <c r="D68" i="9"/>
  <c r="AC730" i="5"/>
  <c r="F68" i="9"/>
  <c r="AO730" i="5"/>
  <c r="AO3" i="5" s="1"/>
  <c r="H68" i="9"/>
  <c r="BA730" i="5"/>
  <c r="BA3" i="5" s="1"/>
  <c r="J68" i="9"/>
  <c r="BM730" i="5"/>
  <c r="BM3" i="5" s="1"/>
  <c r="L68" i="9"/>
  <c r="BY730" i="5"/>
  <c r="BY3" i="5" s="1"/>
  <c r="N68" i="9"/>
  <c r="I730" i="5"/>
  <c r="W730" i="5"/>
  <c r="E68" i="9"/>
  <c r="AI2" i="5"/>
  <c r="BE13" i="5"/>
  <c r="BF13" i="5" s="1"/>
  <c r="BE15" i="5"/>
  <c r="BF15" i="5" s="1"/>
  <c r="BH15" i="5" s="1"/>
  <c r="AG13" i="5"/>
  <c r="AH13" i="5" s="1"/>
  <c r="AJ13" i="5" s="1"/>
  <c r="BH13" i="5"/>
  <c r="AV13" i="5"/>
  <c r="X13" i="5"/>
  <c r="BT13" i="5"/>
  <c r="J26" i="5"/>
  <c r="J28" i="5"/>
  <c r="J24" i="5"/>
  <c r="J22" i="5"/>
  <c r="J17" i="5"/>
  <c r="J25" i="5"/>
  <c r="J19" i="5"/>
  <c r="AG25" i="5"/>
  <c r="AH25" i="5" s="1"/>
  <c r="AJ25" i="5" s="1"/>
  <c r="AG28" i="5"/>
  <c r="AH28" i="5" s="1"/>
  <c r="AJ28" i="5" s="1"/>
  <c r="AG24" i="5"/>
  <c r="AH24" i="5" s="1"/>
  <c r="AJ24" i="5" s="1"/>
  <c r="AG20" i="5"/>
  <c r="AH20" i="5" s="1"/>
  <c r="AJ20" i="5" s="1"/>
  <c r="AG16" i="5"/>
  <c r="AH16" i="5" s="1"/>
  <c r="AJ16" i="5" s="1"/>
  <c r="AG23" i="5"/>
  <c r="AH23" i="5" s="1"/>
  <c r="AJ23" i="5" s="1"/>
  <c r="AG18" i="5"/>
  <c r="AH18" i="5" s="1"/>
  <c r="AJ18" i="5" s="1"/>
  <c r="BE25" i="5"/>
  <c r="BF25" i="5" s="1"/>
  <c r="BH25" i="5" s="1"/>
  <c r="BE28" i="5"/>
  <c r="BF28" i="5" s="1"/>
  <c r="BH28" i="5" s="1"/>
  <c r="BE24" i="5"/>
  <c r="BF24" i="5" s="1"/>
  <c r="BH24" i="5" s="1"/>
  <c r="BE20" i="5"/>
  <c r="BF20" i="5" s="1"/>
  <c r="BH20" i="5" s="1"/>
  <c r="BE16" i="5"/>
  <c r="BF16" i="5" s="1"/>
  <c r="BH16" i="5" s="1"/>
  <c r="BE23" i="5"/>
  <c r="BF23" i="5" s="1"/>
  <c r="BH23" i="5" s="1"/>
  <c r="BE18" i="5"/>
  <c r="BF18" i="5" s="1"/>
  <c r="BH18" i="5" s="1"/>
  <c r="CE2" i="5"/>
  <c r="CF3" i="5" s="1"/>
  <c r="AC2" i="5"/>
  <c r="BA2" i="5"/>
  <c r="BB3" i="5" s="1"/>
  <c r="BY2" i="5"/>
  <c r="BZ3" i="5" s="1"/>
  <c r="J13" i="5"/>
  <c r="L14" i="5"/>
  <c r="AG17" i="5"/>
  <c r="AH17" i="5" s="1"/>
  <c r="AJ17" i="5" s="1"/>
  <c r="BE17" i="5"/>
  <c r="BF17" i="5" s="1"/>
  <c r="BH17" i="5" s="1"/>
  <c r="AG19" i="5"/>
  <c r="AH19" i="5" s="1"/>
  <c r="AJ19" i="5" s="1"/>
  <c r="BE19" i="5"/>
  <c r="BF19" i="5" s="1"/>
  <c r="BH19" i="5" s="1"/>
  <c r="AG22" i="5"/>
  <c r="AH22" i="5" s="1"/>
  <c r="AJ22" i="5" s="1"/>
  <c r="BE22" i="5"/>
  <c r="BF22" i="5" s="1"/>
  <c r="BH22" i="5" s="1"/>
  <c r="AY23" i="5"/>
  <c r="AZ23" i="5" s="1"/>
  <c r="BB23" i="5" s="1"/>
  <c r="BW23" i="5"/>
  <c r="BX23" i="5" s="1"/>
  <c r="BZ23" i="5" s="1"/>
  <c r="O25" i="5"/>
  <c r="P25" i="5" s="1"/>
  <c r="R25" i="5" s="1"/>
  <c r="O28" i="5"/>
  <c r="P28" i="5" s="1"/>
  <c r="R28" i="5" s="1"/>
  <c r="O20" i="5"/>
  <c r="P20" i="5" s="1"/>
  <c r="R20" i="5" s="1"/>
  <c r="O16" i="5"/>
  <c r="P16" i="5" s="1"/>
  <c r="R16" i="5" s="1"/>
  <c r="O23" i="5"/>
  <c r="P23" i="5" s="1"/>
  <c r="R23" i="5" s="1"/>
  <c r="O18" i="5"/>
  <c r="P18" i="5" s="1"/>
  <c r="R18" i="5" s="1"/>
  <c r="AM25" i="5"/>
  <c r="AN25" i="5" s="1"/>
  <c r="AP25" i="5" s="1"/>
  <c r="AM28" i="5"/>
  <c r="AN28" i="5" s="1"/>
  <c r="AP28" i="5" s="1"/>
  <c r="AM20" i="5"/>
  <c r="AN20" i="5" s="1"/>
  <c r="AP20" i="5" s="1"/>
  <c r="AM16" i="5"/>
  <c r="AN16" i="5" s="1"/>
  <c r="AP16" i="5" s="1"/>
  <c r="AM18" i="5"/>
  <c r="AN18" i="5" s="1"/>
  <c r="AP18" i="5" s="1"/>
  <c r="BK25" i="5"/>
  <c r="BL25" i="5" s="1"/>
  <c r="BN25" i="5" s="1"/>
  <c r="BK26" i="5"/>
  <c r="BL26" i="5" s="1"/>
  <c r="BN26" i="5" s="1"/>
  <c r="BK28" i="5"/>
  <c r="BL28" i="5" s="1"/>
  <c r="BN28" i="5" s="1"/>
  <c r="BK20" i="5"/>
  <c r="BL20" i="5" s="1"/>
  <c r="BN20" i="5" s="1"/>
  <c r="BK16" i="5"/>
  <c r="BL16" i="5" s="1"/>
  <c r="BN16" i="5" s="1"/>
  <c r="BK18" i="5"/>
  <c r="BL18" i="5" s="1"/>
  <c r="BN18" i="5" s="1"/>
  <c r="O15" i="5"/>
  <c r="P15" i="5" s="1"/>
  <c r="R15" i="5" s="1"/>
  <c r="AA15" i="5"/>
  <c r="AB15" i="5" s="1"/>
  <c r="AD15" i="5" s="1"/>
  <c r="AM15" i="5"/>
  <c r="AN15" i="5" s="1"/>
  <c r="AP15" i="5" s="1"/>
  <c r="AY15" i="5"/>
  <c r="AZ15" i="5" s="1"/>
  <c r="BB15" i="5" s="1"/>
  <c r="BK15" i="5"/>
  <c r="BL15" i="5" s="1"/>
  <c r="BN15" i="5" s="1"/>
  <c r="BW15" i="5"/>
  <c r="BX15" i="5" s="1"/>
  <c r="BZ15" i="5" s="1"/>
  <c r="AA17" i="5"/>
  <c r="AB17" i="5" s="1"/>
  <c r="AD17" i="5" s="1"/>
  <c r="AY17" i="5"/>
  <c r="AZ17" i="5" s="1"/>
  <c r="BB17" i="5" s="1"/>
  <c r="BW17" i="5"/>
  <c r="BX17" i="5" s="1"/>
  <c r="BZ17" i="5" s="1"/>
  <c r="AA19" i="5"/>
  <c r="AB19" i="5" s="1"/>
  <c r="AD19" i="5" s="1"/>
  <c r="AY19" i="5"/>
  <c r="AZ19" i="5" s="1"/>
  <c r="BB19" i="5" s="1"/>
  <c r="BW19" i="5"/>
  <c r="BX19" i="5" s="1"/>
  <c r="BZ19" i="5" s="1"/>
  <c r="AA22" i="5"/>
  <c r="AB22" i="5" s="1"/>
  <c r="AD22" i="5" s="1"/>
  <c r="AY22" i="5"/>
  <c r="AZ22" i="5" s="1"/>
  <c r="BB22" i="5" s="1"/>
  <c r="BW22" i="5"/>
  <c r="BX22" i="5" s="1"/>
  <c r="BZ22" i="5" s="1"/>
  <c r="O24" i="5"/>
  <c r="P24" i="5" s="1"/>
  <c r="R24" i="5" s="1"/>
  <c r="AA24" i="5"/>
  <c r="AB24" i="5" s="1"/>
  <c r="AD24" i="5" s="1"/>
  <c r="AM24" i="5"/>
  <c r="AN24" i="5" s="1"/>
  <c r="AP24" i="5" s="1"/>
  <c r="AY24" i="5"/>
  <c r="AZ24" i="5" s="1"/>
  <c r="BB24" i="5" s="1"/>
  <c r="BK24" i="5"/>
  <c r="BL24" i="5" s="1"/>
  <c r="BN24" i="5" s="1"/>
  <c r="BW24" i="5"/>
  <c r="BX24" i="5" s="1"/>
  <c r="BZ24" i="5" s="1"/>
  <c r="U25" i="5"/>
  <c r="V25" i="5" s="1"/>
  <c r="X25" i="5" s="1"/>
  <c r="U28" i="5"/>
  <c r="V28" i="5" s="1"/>
  <c r="X28" i="5" s="1"/>
  <c r="U20" i="5"/>
  <c r="V20" i="5" s="1"/>
  <c r="X20" i="5" s="1"/>
  <c r="U16" i="5"/>
  <c r="V16" i="5" s="1"/>
  <c r="X16" i="5" s="1"/>
  <c r="U24" i="5"/>
  <c r="V24" i="5" s="1"/>
  <c r="X24" i="5" s="1"/>
  <c r="U23" i="5"/>
  <c r="V23" i="5" s="1"/>
  <c r="X23" i="5" s="1"/>
  <c r="U18" i="5"/>
  <c r="V18" i="5" s="1"/>
  <c r="X18" i="5" s="1"/>
  <c r="AS25" i="5"/>
  <c r="AT25" i="5" s="1"/>
  <c r="AV25" i="5" s="1"/>
  <c r="AS28" i="5"/>
  <c r="AT28" i="5" s="1"/>
  <c r="AV28" i="5" s="1"/>
  <c r="AS23" i="5"/>
  <c r="AT23" i="5" s="1"/>
  <c r="AV23" i="5" s="1"/>
  <c r="AS20" i="5"/>
  <c r="AT20" i="5" s="1"/>
  <c r="AV20" i="5" s="1"/>
  <c r="AS16" i="5"/>
  <c r="AT16" i="5" s="1"/>
  <c r="AV16" i="5" s="1"/>
  <c r="AS24" i="5"/>
  <c r="AT24" i="5" s="1"/>
  <c r="AV24" i="5" s="1"/>
  <c r="AS18" i="5"/>
  <c r="AT18" i="5" s="1"/>
  <c r="AV18" i="5" s="1"/>
  <c r="BQ25" i="5"/>
  <c r="BR25" i="5" s="1"/>
  <c r="BT25" i="5" s="1"/>
  <c r="BQ26" i="5"/>
  <c r="BR26" i="5" s="1"/>
  <c r="BT26" i="5" s="1"/>
  <c r="BQ28" i="5"/>
  <c r="BR28" i="5" s="1"/>
  <c r="BT28" i="5" s="1"/>
  <c r="BQ23" i="5"/>
  <c r="BR23" i="5" s="1"/>
  <c r="BT23" i="5" s="1"/>
  <c r="BQ20" i="5"/>
  <c r="BR20" i="5" s="1"/>
  <c r="BT20" i="5" s="1"/>
  <c r="BQ16" i="5"/>
  <c r="BR16" i="5" s="1"/>
  <c r="BT16" i="5" s="1"/>
  <c r="BQ24" i="5"/>
  <c r="BR24" i="5" s="1"/>
  <c r="BT24" i="5" s="1"/>
  <c r="BQ18" i="5"/>
  <c r="BR18" i="5" s="1"/>
  <c r="BT18" i="5" s="1"/>
  <c r="Q2" i="5"/>
  <c r="AO2" i="5"/>
  <c r="AP3" i="5" s="1"/>
  <c r="BM2" i="5"/>
  <c r="BN3" i="5" s="1"/>
  <c r="N35" i="5"/>
  <c r="N730" i="5" s="1"/>
  <c r="G11" i="9" s="1"/>
  <c r="T35" i="5"/>
  <c r="T730" i="5" s="1"/>
  <c r="Z35" i="5"/>
  <c r="Z730" i="5" s="1"/>
  <c r="S11" i="9" s="1"/>
  <c r="AF35" i="5"/>
  <c r="AF730" i="5" s="1"/>
  <c r="AL35" i="5"/>
  <c r="AL730" i="5" s="1"/>
  <c r="AE11" i="9" s="1"/>
  <c r="AR35" i="5"/>
  <c r="AR730" i="5" s="1"/>
  <c r="AX35" i="5"/>
  <c r="AX730" i="5" s="1"/>
  <c r="BD35" i="5"/>
  <c r="BD730" i="5" s="1"/>
  <c r="BJ35" i="5"/>
  <c r="BJ730" i="5" s="1"/>
  <c r="BC11" i="9" s="1"/>
  <c r="BP35" i="5"/>
  <c r="BP730" i="5" s="1"/>
  <c r="BV35" i="5"/>
  <c r="BV730" i="5" s="1"/>
  <c r="CB35" i="5"/>
  <c r="CB730" i="5" s="1"/>
  <c r="O14" i="5"/>
  <c r="P14" i="5" s="1"/>
  <c r="R14" i="5" s="1"/>
  <c r="U14" i="5"/>
  <c r="V14" i="5" s="1"/>
  <c r="X14" i="5" s="1"/>
  <c r="AG14" i="5"/>
  <c r="AH14" i="5" s="1"/>
  <c r="AJ14" i="5" s="1"/>
  <c r="AM14" i="5"/>
  <c r="AN14" i="5" s="1"/>
  <c r="AP14" i="5" s="1"/>
  <c r="AS14" i="5"/>
  <c r="AT14" i="5" s="1"/>
  <c r="AV14" i="5" s="1"/>
  <c r="BE14" i="5"/>
  <c r="BF14" i="5" s="1"/>
  <c r="BH14" i="5" s="1"/>
  <c r="BK14" i="5"/>
  <c r="BL14" i="5" s="1"/>
  <c r="BN14" i="5" s="1"/>
  <c r="BQ14" i="5"/>
  <c r="BR14" i="5" s="1"/>
  <c r="BT14" i="5" s="1"/>
  <c r="J15" i="5"/>
  <c r="J16" i="5"/>
  <c r="U17" i="5"/>
  <c r="V17" i="5" s="1"/>
  <c r="X17" i="5" s="1"/>
  <c r="AS17" i="5"/>
  <c r="AT17" i="5" s="1"/>
  <c r="AV17" i="5" s="1"/>
  <c r="BQ17" i="5"/>
  <c r="BR17" i="5" s="1"/>
  <c r="BT17" i="5" s="1"/>
  <c r="J18" i="5"/>
  <c r="U19" i="5"/>
  <c r="V19" i="5" s="1"/>
  <c r="X19" i="5" s="1"/>
  <c r="AS19" i="5"/>
  <c r="AT19" i="5" s="1"/>
  <c r="AV19" i="5" s="1"/>
  <c r="BQ19" i="5"/>
  <c r="BR19" i="5" s="1"/>
  <c r="BT19" i="5" s="1"/>
  <c r="J20" i="5"/>
  <c r="J21" i="5"/>
  <c r="U22" i="5"/>
  <c r="V22" i="5" s="1"/>
  <c r="X22" i="5" s="1"/>
  <c r="AS22" i="5"/>
  <c r="AT22" i="5" s="1"/>
  <c r="AV22" i="5" s="1"/>
  <c r="BQ22" i="5"/>
  <c r="BR22" i="5" s="1"/>
  <c r="BT22" i="5" s="1"/>
  <c r="J23" i="5"/>
  <c r="AA25" i="5"/>
  <c r="AB25" i="5" s="1"/>
  <c r="AD25" i="5" s="1"/>
  <c r="AA28" i="5"/>
  <c r="AB28" i="5" s="1"/>
  <c r="AD28" i="5" s="1"/>
  <c r="AA20" i="5"/>
  <c r="AB20" i="5" s="1"/>
  <c r="AD20" i="5" s="1"/>
  <c r="AA16" i="5"/>
  <c r="AB16" i="5" s="1"/>
  <c r="AD16" i="5" s="1"/>
  <c r="AA23" i="5"/>
  <c r="AB23" i="5" s="1"/>
  <c r="AD23" i="5" s="1"/>
  <c r="AA18" i="5"/>
  <c r="AB18" i="5" s="1"/>
  <c r="AD18" i="5" s="1"/>
  <c r="AY25" i="5"/>
  <c r="AZ25" i="5" s="1"/>
  <c r="BB25" i="5" s="1"/>
  <c r="AY28" i="5"/>
  <c r="AZ28" i="5" s="1"/>
  <c r="BB28" i="5" s="1"/>
  <c r="AY20" i="5"/>
  <c r="AZ20" i="5" s="1"/>
  <c r="BB20" i="5" s="1"/>
  <c r="AY16" i="5"/>
  <c r="AZ16" i="5" s="1"/>
  <c r="BB16" i="5" s="1"/>
  <c r="AY18" i="5"/>
  <c r="AZ18" i="5" s="1"/>
  <c r="BB18" i="5" s="1"/>
  <c r="BW25" i="5"/>
  <c r="BX25" i="5" s="1"/>
  <c r="BZ25" i="5" s="1"/>
  <c r="BW26" i="5"/>
  <c r="BX26" i="5" s="1"/>
  <c r="BZ26" i="5" s="1"/>
  <c r="BW28" i="5"/>
  <c r="BX28" i="5" s="1"/>
  <c r="BZ28" i="5" s="1"/>
  <c r="BW20" i="5"/>
  <c r="BX20" i="5" s="1"/>
  <c r="BZ20" i="5" s="1"/>
  <c r="BW16" i="5"/>
  <c r="BX16" i="5" s="1"/>
  <c r="BZ16" i="5" s="1"/>
  <c r="BW18" i="5"/>
  <c r="BX18" i="5" s="1"/>
  <c r="BZ18" i="5" s="1"/>
  <c r="O13" i="5"/>
  <c r="AA13" i="5"/>
  <c r="AM13" i="5"/>
  <c r="AY13" i="5"/>
  <c r="BK13" i="5"/>
  <c r="BW13" i="5"/>
  <c r="O17" i="5"/>
  <c r="P17" i="5" s="1"/>
  <c r="R17" i="5" s="1"/>
  <c r="AM17" i="5"/>
  <c r="AN17" i="5" s="1"/>
  <c r="AP17" i="5" s="1"/>
  <c r="BK17" i="5"/>
  <c r="BL17" i="5" s="1"/>
  <c r="BN17" i="5" s="1"/>
  <c r="O19" i="5"/>
  <c r="P19" i="5" s="1"/>
  <c r="R19" i="5" s="1"/>
  <c r="AM19" i="5"/>
  <c r="AN19" i="5" s="1"/>
  <c r="AP19" i="5" s="1"/>
  <c r="BK19" i="5"/>
  <c r="BL19" i="5" s="1"/>
  <c r="BN19" i="5" s="1"/>
  <c r="O22" i="5"/>
  <c r="P22" i="5" s="1"/>
  <c r="R22" i="5" s="1"/>
  <c r="AM22" i="5"/>
  <c r="AN22" i="5" s="1"/>
  <c r="AP22" i="5" s="1"/>
  <c r="BK22" i="5"/>
  <c r="BL22" i="5" s="1"/>
  <c r="BN22" i="5" s="1"/>
  <c r="O26" i="5"/>
  <c r="P26" i="5" s="1"/>
  <c r="R26" i="5" s="1"/>
  <c r="AA26" i="5"/>
  <c r="AB26" i="5" s="1"/>
  <c r="AD26" i="5" s="1"/>
  <c r="AM26" i="5"/>
  <c r="AN26" i="5" s="1"/>
  <c r="AP26" i="5" s="1"/>
  <c r="AY26" i="5"/>
  <c r="AZ26" i="5" s="1"/>
  <c r="BB26" i="5" s="1"/>
  <c r="L27" i="5"/>
  <c r="O21" i="5"/>
  <c r="P21" i="5" s="1"/>
  <c r="R21" i="5" s="1"/>
  <c r="U21" i="5"/>
  <c r="V21" i="5" s="1"/>
  <c r="X21" i="5" s="1"/>
  <c r="AA21" i="5"/>
  <c r="AB21" i="5" s="1"/>
  <c r="AD21" i="5" s="1"/>
  <c r="AG21" i="5"/>
  <c r="AH21" i="5" s="1"/>
  <c r="AJ21" i="5" s="1"/>
  <c r="AM21" i="5"/>
  <c r="AN21" i="5" s="1"/>
  <c r="AP21" i="5" s="1"/>
  <c r="AS21" i="5"/>
  <c r="AT21" i="5" s="1"/>
  <c r="AV21" i="5" s="1"/>
  <c r="AY21" i="5"/>
  <c r="AZ21" i="5" s="1"/>
  <c r="BB21" i="5" s="1"/>
  <c r="BE21" i="5"/>
  <c r="BF21" i="5" s="1"/>
  <c r="BH21" i="5" s="1"/>
  <c r="BK21" i="5"/>
  <c r="BL21" i="5" s="1"/>
  <c r="BN21" i="5" s="1"/>
  <c r="BQ21" i="5"/>
  <c r="BR21" i="5" s="1"/>
  <c r="BT21" i="5" s="1"/>
  <c r="BW21" i="5"/>
  <c r="BX21" i="5" s="1"/>
  <c r="BZ21" i="5" s="1"/>
  <c r="O27" i="5"/>
  <c r="P27" i="5" s="1"/>
  <c r="R27" i="5" s="1"/>
  <c r="U27" i="5"/>
  <c r="V27" i="5" s="1"/>
  <c r="X27" i="5" s="1"/>
  <c r="AA27" i="5"/>
  <c r="AB27" i="5" s="1"/>
  <c r="AD27" i="5" s="1"/>
  <c r="AG27" i="5"/>
  <c r="AH27" i="5" s="1"/>
  <c r="AJ27" i="5" s="1"/>
  <c r="AM27" i="5"/>
  <c r="AN27" i="5" s="1"/>
  <c r="AP27" i="5" s="1"/>
  <c r="AS27" i="5"/>
  <c r="AT27" i="5" s="1"/>
  <c r="AV27" i="5" s="1"/>
  <c r="AY27" i="5"/>
  <c r="AZ27" i="5" s="1"/>
  <c r="BB27" i="5" s="1"/>
  <c r="BE27" i="5"/>
  <c r="BF27" i="5" s="1"/>
  <c r="BH27" i="5" s="1"/>
  <c r="BK27" i="5"/>
  <c r="BL27" i="5" s="1"/>
  <c r="BN27" i="5" s="1"/>
  <c r="BQ27" i="5"/>
  <c r="BR27" i="5" s="1"/>
  <c r="BT27" i="5" s="1"/>
  <c r="BW27" i="5"/>
  <c r="BX27" i="5" s="1"/>
  <c r="BZ27" i="5" s="1"/>
  <c r="L4" i="9"/>
  <c r="M4" i="9"/>
  <c r="Y4" i="9"/>
  <c r="AB4" i="9"/>
  <c r="AD4" i="9"/>
  <c r="AE4" i="9"/>
  <c r="AH4" i="9"/>
  <c r="AJ4" i="9"/>
  <c r="AK4" i="9"/>
  <c r="AN4" i="9"/>
  <c r="AP4" i="9"/>
  <c r="AQ4" i="9"/>
  <c r="AT4" i="9"/>
  <c r="AV4" i="9"/>
  <c r="AW4" i="9"/>
  <c r="AZ4" i="9"/>
  <c r="BB4" i="9"/>
  <c r="BC4" i="9"/>
  <c r="BF4" i="9"/>
  <c r="BH4" i="9"/>
  <c r="BI4" i="9"/>
  <c r="BL4" i="9"/>
  <c r="BN4" i="9"/>
  <c r="BO4" i="9"/>
  <c r="BR4" i="9"/>
  <c r="BT4" i="9"/>
  <c r="BU4" i="9"/>
  <c r="BX4" i="9"/>
  <c r="BY4" i="9"/>
  <c r="BZ4" i="9"/>
  <c r="L5" i="9"/>
  <c r="M5" i="9"/>
  <c r="Y5" i="9"/>
  <c r="AB5" i="9"/>
  <c r="AD5" i="9"/>
  <c r="AE5" i="9"/>
  <c r="AH5" i="9"/>
  <c r="AJ5" i="9"/>
  <c r="AK5" i="9"/>
  <c r="AN5" i="9"/>
  <c r="AP5" i="9"/>
  <c r="AQ5" i="9"/>
  <c r="AT5" i="9"/>
  <c r="AV5" i="9"/>
  <c r="AW5" i="9"/>
  <c r="AZ5" i="9"/>
  <c r="BB5" i="9"/>
  <c r="BC5" i="9"/>
  <c r="BF5" i="9"/>
  <c r="BH5" i="9"/>
  <c r="BI5" i="9"/>
  <c r="BL5" i="9"/>
  <c r="BN5" i="9"/>
  <c r="BO5" i="9"/>
  <c r="BR5" i="9"/>
  <c r="BT5" i="9"/>
  <c r="BU5" i="9"/>
  <c r="BX5" i="9"/>
  <c r="BY5" i="9"/>
  <c r="BZ5" i="9"/>
  <c r="L6" i="9"/>
  <c r="M6" i="9"/>
  <c r="Y6" i="9"/>
  <c r="AB6" i="9"/>
  <c r="AD6" i="9"/>
  <c r="AE6" i="9"/>
  <c r="AH6" i="9"/>
  <c r="AJ6" i="9"/>
  <c r="AK6" i="9"/>
  <c r="AN6" i="9"/>
  <c r="AP6" i="9"/>
  <c r="AQ6" i="9"/>
  <c r="AT6" i="9"/>
  <c r="AV6" i="9"/>
  <c r="AW6" i="9"/>
  <c r="AZ6" i="9"/>
  <c r="BB6" i="9"/>
  <c r="BC6" i="9"/>
  <c r="BF6" i="9"/>
  <c r="BH6" i="9"/>
  <c r="BI6" i="9"/>
  <c r="BL6" i="9"/>
  <c r="BN6" i="9"/>
  <c r="BO6" i="9"/>
  <c r="BR6" i="9"/>
  <c r="BT6" i="9"/>
  <c r="BU6" i="9"/>
  <c r="BX6" i="9"/>
  <c r="BY6" i="9"/>
  <c r="BZ6" i="9"/>
  <c r="L7" i="9"/>
  <c r="M7" i="9"/>
  <c r="Y7" i="9"/>
  <c r="AB7" i="9"/>
  <c r="AD7" i="9"/>
  <c r="AE7" i="9"/>
  <c r="AH7" i="9"/>
  <c r="AJ7" i="9"/>
  <c r="AK7" i="9"/>
  <c r="AN7" i="9"/>
  <c r="AP7" i="9"/>
  <c r="AQ7" i="9"/>
  <c r="AT7" i="9"/>
  <c r="AV7" i="9"/>
  <c r="AW7" i="9"/>
  <c r="AZ7" i="9"/>
  <c r="BB7" i="9"/>
  <c r="BC7" i="9"/>
  <c r="BF7" i="9"/>
  <c r="BH7" i="9"/>
  <c r="BI7" i="9"/>
  <c r="BL7" i="9"/>
  <c r="BN7" i="9"/>
  <c r="BO7" i="9"/>
  <c r="BR7" i="9"/>
  <c r="BT7" i="9"/>
  <c r="BU7" i="9"/>
  <c r="BX7" i="9"/>
  <c r="BY7" i="9"/>
  <c r="BZ7" i="9"/>
  <c r="L8" i="9"/>
  <c r="M8" i="9"/>
  <c r="Y8" i="9"/>
  <c r="AB8" i="9"/>
  <c r="AD8" i="9"/>
  <c r="AE8" i="9"/>
  <c r="AH8" i="9"/>
  <c r="AJ8" i="9"/>
  <c r="AK8" i="9"/>
  <c r="AN8" i="9"/>
  <c r="AP8" i="9"/>
  <c r="AQ8" i="9"/>
  <c r="AT8" i="9"/>
  <c r="AV8" i="9"/>
  <c r="AW8" i="9"/>
  <c r="AZ8" i="9"/>
  <c r="BB8" i="9"/>
  <c r="BC8" i="9"/>
  <c r="BF8" i="9"/>
  <c r="BH8" i="9"/>
  <c r="BI8" i="9"/>
  <c r="BL8" i="9"/>
  <c r="BN8" i="9"/>
  <c r="BO8" i="9"/>
  <c r="BR8" i="9"/>
  <c r="BT8" i="9"/>
  <c r="BU8" i="9"/>
  <c r="BX8" i="9"/>
  <c r="BY8" i="9"/>
  <c r="BZ8" i="9"/>
  <c r="L9" i="9"/>
  <c r="M9" i="9"/>
  <c r="N9" i="9"/>
  <c r="T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BE9" i="9"/>
  <c r="BF9" i="9"/>
  <c r="BG9" i="9"/>
  <c r="BH9" i="9"/>
  <c r="BI9" i="9"/>
  <c r="BJ9" i="9"/>
  <c r="BK9" i="9"/>
  <c r="BL9" i="9"/>
  <c r="BM9" i="9"/>
  <c r="BN9" i="9"/>
  <c r="BO9" i="9"/>
  <c r="BP9" i="9"/>
  <c r="BQ9" i="9"/>
  <c r="BR9" i="9"/>
  <c r="BS9" i="9"/>
  <c r="BT9" i="9"/>
  <c r="BU9" i="9"/>
  <c r="BV9" i="9"/>
  <c r="BW9" i="9"/>
  <c r="BX9" i="9"/>
  <c r="BY9" i="9"/>
  <c r="BZ9" i="9"/>
  <c r="L10" i="9"/>
  <c r="M10" i="9"/>
  <c r="N10" i="9"/>
  <c r="T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BM10" i="9"/>
  <c r="BN10" i="9"/>
  <c r="BO10" i="9"/>
  <c r="BP10" i="9"/>
  <c r="BQ10" i="9"/>
  <c r="BR10" i="9"/>
  <c r="BS10" i="9"/>
  <c r="BT10" i="9"/>
  <c r="BU10" i="9"/>
  <c r="BV10" i="9"/>
  <c r="BW10" i="9"/>
  <c r="BX10" i="9"/>
  <c r="BY10" i="9"/>
  <c r="BZ10" i="9"/>
  <c r="L11" i="9"/>
  <c r="M11" i="9"/>
  <c r="Y11" i="9"/>
  <c r="AD11" i="9"/>
  <c r="AH11" i="9"/>
  <c r="AJ11" i="9"/>
  <c r="AK11" i="9"/>
  <c r="AN11" i="9"/>
  <c r="AP11" i="9"/>
  <c r="AQ11" i="9"/>
  <c r="AT11" i="9"/>
  <c r="AV11" i="9"/>
  <c r="AW11" i="9"/>
  <c r="AZ11" i="9"/>
  <c r="BB11" i="9"/>
  <c r="BF11" i="9"/>
  <c r="BH11" i="9"/>
  <c r="BI11" i="9"/>
  <c r="BN11" i="9"/>
  <c r="BO11" i="9"/>
  <c r="BR11" i="9"/>
  <c r="BT11" i="9"/>
  <c r="BU11" i="9"/>
  <c r="BX11" i="9"/>
  <c r="BY11" i="9"/>
  <c r="BZ11" i="9"/>
  <c r="L12" i="9"/>
  <c r="M12" i="9"/>
  <c r="N12" i="9"/>
  <c r="T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BE12" i="9"/>
  <c r="BF12" i="9"/>
  <c r="BG12" i="9"/>
  <c r="BH12" i="9"/>
  <c r="BI12" i="9"/>
  <c r="BJ12" i="9"/>
  <c r="BK12" i="9"/>
  <c r="BL12" i="9"/>
  <c r="BM12" i="9"/>
  <c r="BN12" i="9"/>
  <c r="BO12" i="9"/>
  <c r="BP12" i="9"/>
  <c r="BQ12" i="9"/>
  <c r="BR12" i="9"/>
  <c r="BS12" i="9"/>
  <c r="BT12" i="9"/>
  <c r="BU12" i="9"/>
  <c r="BV12" i="9"/>
  <c r="BW12" i="9"/>
  <c r="BX12" i="9"/>
  <c r="BY12" i="9"/>
  <c r="BZ12" i="9"/>
  <c r="L13" i="9"/>
  <c r="M13" i="9"/>
  <c r="N13" i="9"/>
  <c r="T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BM13" i="9"/>
  <c r="BN13" i="9"/>
  <c r="BO13" i="9"/>
  <c r="BP13" i="9"/>
  <c r="BQ13" i="9"/>
  <c r="BR13" i="9"/>
  <c r="BS13" i="9"/>
  <c r="BT13" i="9"/>
  <c r="BU13" i="9"/>
  <c r="BV13" i="9"/>
  <c r="BW13" i="9"/>
  <c r="BX13" i="9"/>
  <c r="BY13" i="9"/>
  <c r="BZ13" i="9"/>
  <c r="L14" i="9"/>
  <c r="M14" i="9"/>
  <c r="N14" i="9"/>
  <c r="T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BJ14" i="9"/>
  <c r="BK14" i="9"/>
  <c r="BL14" i="9"/>
  <c r="BM14" i="9"/>
  <c r="BN14" i="9"/>
  <c r="BO14" i="9"/>
  <c r="BP14" i="9"/>
  <c r="BQ14" i="9"/>
  <c r="BR14" i="9"/>
  <c r="BS14" i="9"/>
  <c r="BT14" i="9"/>
  <c r="BU14" i="9"/>
  <c r="BV14" i="9"/>
  <c r="BW14" i="9"/>
  <c r="BX14" i="9"/>
  <c r="BY14" i="9"/>
  <c r="BZ14" i="9"/>
  <c r="AB11" i="9" l="1"/>
  <c r="P11" i="9"/>
  <c r="W3" i="5"/>
  <c r="V11" i="9"/>
  <c r="AC3" i="5"/>
  <c r="AD3" i="5" s="1"/>
  <c r="AJ3" i="5"/>
  <c r="O68" i="9"/>
  <c r="BL11" i="9"/>
  <c r="BS2" i="5"/>
  <c r="BT3" i="5" s="1"/>
  <c r="K2" i="5"/>
  <c r="AU2" i="5"/>
  <c r="AV3" i="5" s="1"/>
  <c r="BG2" i="5"/>
  <c r="BH3" i="5" s="1"/>
  <c r="W2" i="5"/>
  <c r="X3" i="5" s="1"/>
  <c r="J11" i="9"/>
  <c r="Q3" i="5"/>
  <c r="R3" i="5" s="1"/>
  <c r="D11" i="9"/>
  <c r="K3" i="5"/>
  <c r="BB16" i="9"/>
  <c r="AD16" i="9"/>
  <c r="AJ16" i="9"/>
  <c r="BT16" i="9"/>
  <c r="BW35" i="5"/>
  <c r="BW730" i="5" s="1"/>
  <c r="BP11" i="9" s="1"/>
  <c r="BX13" i="5"/>
  <c r="AY35" i="5"/>
  <c r="AY730" i="5" s="1"/>
  <c r="AR11" i="9" s="1"/>
  <c r="AZ13" i="5"/>
  <c r="AA35" i="5"/>
  <c r="AA730" i="5" s="1"/>
  <c r="T11" i="9" s="1"/>
  <c r="AB13" i="5"/>
  <c r="CC23" i="5"/>
  <c r="L23" i="5"/>
  <c r="CC21" i="5"/>
  <c r="L21" i="5"/>
  <c r="L17" i="5"/>
  <c r="CC17" i="5"/>
  <c r="L26" i="5"/>
  <c r="CC26" i="5"/>
  <c r="X35" i="5"/>
  <c r="X730" i="5" s="1"/>
  <c r="Q11" i="9" s="1"/>
  <c r="AV35" i="5"/>
  <c r="AV730" i="5" s="1"/>
  <c r="AO11" i="9" s="1"/>
  <c r="CC27" i="5"/>
  <c r="BQ35" i="5"/>
  <c r="BQ730" i="5" s="1"/>
  <c r="BJ11" i="9" s="1"/>
  <c r="AS35" i="5"/>
  <c r="AS730" i="5" s="1"/>
  <c r="AL11" i="9" s="1"/>
  <c r="U35" i="5"/>
  <c r="U730" i="5" s="1"/>
  <c r="N11" i="9" s="1"/>
  <c r="CC20" i="5"/>
  <c r="L20" i="5"/>
  <c r="L18" i="5"/>
  <c r="CC18" i="5"/>
  <c r="CC16" i="5"/>
  <c r="L16" i="5"/>
  <c r="L22" i="5"/>
  <c r="CC22" i="5"/>
  <c r="CC14" i="5"/>
  <c r="V35" i="5"/>
  <c r="V730" i="5" s="1"/>
  <c r="O11" i="9" s="1"/>
  <c r="AT35" i="5"/>
  <c r="AT730" i="5" s="1"/>
  <c r="AM11" i="9" s="1"/>
  <c r="BK35" i="5"/>
  <c r="BK730" i="5" s="1"/>
  <c r="BD11" i="9" s="1"/>
  <c r="BL13" i="5"/>
  <c r="AM35" i="5"/>
  <c r="AM730" i="5" s="1"/>
  <c r="AF11" i="9" s="1"/>
  <c r="AN13" i="5"/>
  <c r="O35" i="5"/>
  <c r="O730" i="5" s="1"/>
  <c r="H11" i="9" s="1"/>
  <c r="P13" i="5"/>
  <c r="L15" i="5"/>
  <c r="CC15" i="5"/>
  <c r="L19" i="5"/>
  <c r="CC19" i="5"/>
  <c r="CC24" i="5"/>
  <c r="L24" i="5"/>
  <c r="BT35" i="5"/>
  <c r="BT730" i="5" s="1"/>
  <c r="BM11" i="9" s="1"/>
  <c r="AJ35" i="5"/>
  <c r="AJ730" i="5" s="1"/>
  <c r="AC11" i="9" s="1"/>
  <c r="BH35" i="5"/>
  <c r="BH730" i="5" s="1"/>
  <c r="BA11" i="9" s="1"/>
  <c r="BE35" i="5"/>
  <c r="BE730" i="5" s="1"/>
  <c r="AX11" i="9" s="1"/>
  <c r="AG35" i="5"/>
  <c r="AG730" i="5" s="1"/>
  <c r="Z11" i="9" s="1"/>
  <c r="J35" i="5"/>
  <c r="J730" i="5" s="1"/>
  <c r="C11" i="9" s="1"/>
  <c r="CC13" i="5"/>
  <c r="L13" i="5"/>
  <c r="CC25" i="5"/>
  <c r="L25" i="5"/>
  <c r="L28" i="5"/>
  <c r="CC28" i="5"/>
  <c r="BR35" i="5"/>
  <c r="BR730" i="5" s="1"/>
  <c r="BK11" i="9" s="1"/>
  <c r="AH35" i="5"/>
  <c r="AH730" i="5" s="1"/>
  <c r="AA11" i="9" s="1"/>
  <c r="BF35" i="5"/>
  <c r="BF730" i="5" s="1"/>
  <c r="AY11" i="9" s="1"/>
  <c r="T6" i="9"/>
  <c r="T7" i="9"/>
  <c r="BP5" i="9"/>
  <c r="AR5" i="9"/>
  <c r="T5" i="9"/>
  <c r="N4" i="9"/>
  <c r="AX6" i="9"/>
  <c r="AX7" i="9"/>
  <c r="AC4" i="9"/>
  <c r="AA4" i="9"/>
  <c r="BD4" i="9"/>
  <c r="T4" i="9"/>
  <c r="BP4" i="9"/>
  <c r="AR6" i="9"/>
  <c r="AR7" i="9"/>
  <c r="BS4" i="9"/>
  <c r="BQ4" i="9"/>
  <c r="BJ5" i="9"/>
  <c r="AL5" i="9"/>
  <c r="N5" i="9"/>
  <c r="N6" i="9"/>
  <c r="N7" i="9"/>
  <c r="AS4" i="9"/>
  <c r="Z4" i="9"/>
  <c r="AF4" i="9"/>
  <c r="BM4" i="9"/>
  <c r="BK4" i="9"/>
  <c r="BD5" i="9"/>
  <c r="AF5" i="9"/>
  <c r="BA4" i="9"/>
  <c r="AY4" i="9"/>
  <c r="AR4" i="9"/>
  <c r="BD6" i="9"/>
  <c r="BD7" i="9"/>
  <c r="AU4" i="9"/>
  <c r="AX4" i="9"/>
  <c r="BP6" i="9"/>
  <c r="BP7" i="9"/>
  <c r="AL6" i="9"/>
  <c r="AL7" i="9"/>
  <c r="AF6" i="9"/>
  <c r="AF7" i="9"/>
  <c r="AX5" i="9"/>
  <c r="Z5" i="9"/>
  <c r="Z6" i="9"/>
  <c r="Z7" i="9"/>
  <c r="C6" i="9"/>
  <c r="AO4" i="9"/>
  <c r="AM4" i="9"/>
  <c r="BJ6" i="9"/>
  <c r="BJ7" i="9"/>
  <c r="BJ4" i="9"/>
  <c r="AL4" i="9"/>
  <c r="CF35" i="10"/>
  <c r="CF730" i="10" s="1"/>
  <c r="BY15" i="9" s="1"/>
  <c r="BY16" i="9" s="1"/>
  <c r="CE35" i="10"/>
  <c r="CE730" i="10" s="1"/>
  <c r="BX15" i="9" s="1"/>
  <c r="BX16" i="9" s="1"/>
  <c r="CA35" i="10"/>
  <c r="CA730" i="10" s="1"/>
  <c r="BT15" i="9" s="1"/>
  <c r="BY35" i="10"/>
  <c r="BY730" i="10" s="1"/>
  <c r="BR15" i="9" s="1"/>
  <c r="BR16" i="9" s="1"/>
  <c r="BU35" i="10"/>
  <c r="BU730" i="10" s="1"/>
  <c r="BN15" i="9" s="1"/>
  <c r="BN16" i="9" s="1"/>
  <c r="BS35" i="10"/>
  <c r="BS730" i="10" s="1"/>
  <c r="BL15" i="9" s="1"/>
  <c r="BL16" i="9" s="1"/>
  <c r="BO35" i="10"/>
  <c r="BO730" i="10" s="1"/>
  <c r="BH15" i="9" s="1"/>
  <c r="BH16" i="9" s="1"/>
  <c r="BM35" i="10"/>
  <c r="BM730" i="10" s="1"/>
  <c r="BF15" i="9" s="1"/>
  <c r="BF16" i="9" s="1"/>
  <c r="BI35" i="10"/>
  <c r="BI730" i="10" s="1"/>
  <c r="BB15" i="9" s="1"/>
  <c r="BG35" i="10"/>
  <c r="BG730" i="10" s="1"/>
  <c r="AZ15" i="9" s="1"/>
  <c r="AZ16" i="9" s="1"/>
  <c r="BC35" i="10"/>
  <c r="BC730" i="10" s="1"/>
  <c r="AV15" i="9" s="1"/>
  <c r="AV16" i="9" s="1"/>
  <c r="BA35" i="10"/>
  <c r="BA730" i="10" s="1"/>
  <c r="AW35" i="10"/>
  <c r="AW730" i="10" s="1"/>
  <c r="AP15" i="9" s="1"/>
  <c r="AP16" i="9" s="1"/>
  <c r="AU35" i="10"/>
  <c r="AU730" i="10" s="1"/>
  <c r="AN15" i="9" s="1"/>
  <c r="AN16" i="9" s="1"/>
  <c r="AQ35" i="10"/>
  <c r="AQ730" i="10" s="1"/>
  <c r="AJ15" i="9" s="1"/>
  <c r="AO35" i="10"/>
  <c r="AO730" i="10" s="1"/>
  <c r="AH15" i="9" s="1"/>
  <c r="AH16" i="9" s="1"/>
  <c r="AK35" i="10"/>
  <c r="AK730" i="10" s="1"/>
  <c r="AD15" i="9" s="1"/>
  <c r="AI35" i="10"/>
  <c r="AI730" i="10" s="1"/>
  <c r="AB15" i="9" s="1"/>
  <c r="AB16" i="9" s="1"/>
  <c r="AE35" i="10"/>
  <c r="AE730" i="10" s="1"/>
  <c r="X15" i="9" s="1"/>
  <c r="X16" i="9" s="1"/>
  <c r="AC35" i="10"/>
  <c r="AC730" i="10" s="1"/>
  <c r="Y35" i="10"/>
  <c r="Y730" i="10" s="1"/>
  <c r="R15" i="9" s="1"/>
  <c r="R16" i="9" s="1"/>
  <c r="S35" i="10"/>
  <c r="S730" i="10" s="1"/>
  <c r="L15" i="9" s="1"/>
  <c r="L16" i="9" s="1"/>
  <c r="M35" i="10"/>
  <c r="M730" i="10" s="1"/>
  <c r="F15" i="9" s="1"/>
  <c r="F16" i="9" s="1"/>
  <c r="CG29" i="10"/>
  <c r="CB29" i="10"/>
  <c r="BV29" i="10"/>
  <c r="BP29" i="10"/>
  <c r="BJ29" i="10"/>
  <c r="BD29" i="10"/>
  <c r="AX29" i="10"/>
  <c r="AR29" i="10"/>
  <c r="AL29" i="10"/>
  <c r="AF29" i="10"/>
  <c r="Z29" i="10"/>
  <c r="T29" i="10"/>
  <c r="N29" i="10"/>
  <c r="CG28" i="10"/>
  <c r="CB28" i="10"/>
  <c r="BV28" i="10"/>
  <c r="BP28" i="10"/>
  <c r="BJ28" i="10"/>
  <c r="BD28" i="10"/>
  <c r="AX28" i="10"/>
  <c r="AR28" i="10"/>
  <c r="AL28" i="10"/>
  <c r="AF28" i="10"/>
  <c r="Z28" i="10"/>
  <c r="T28" i="10"/>
  <c r="N28" i="10"/>
  <c r="CG27" i="10"/>
  <c r="CB27" i="10"/>
  <c r="BV27" i="10"/>
  <c r="BP27" i="10"/>
  <c r="BJ27" i="10"/>
  <c r="BD27" i="10"/>
  <c r="AX27" i="10"/>
  <c r="AR27" i="10"/>
  <c r="AL27" i="10"/>
  <c r="AF27" i="10"/>
  <c r="Z27" i="10"/>
  <c r="T27" i="10"/>
  <c r="N27" i="10"/>
  <c r="CG26" i="10"/>
  <c r="CB26" i="10"/>
  <c r="BV26" i="10"/>
  <c r="BP26" i="10"/>
  <c r="BJ26" i="10"/>
  <c r="BD26" i="10"/>
  <c r="AX26" i="10"/>
  <c r="AR26" i="10"/>
  <c r="AL26" i="10"/>
  <c r="AF26" i="10"/>
  <c r="Z26" i="10"/>
  <c r="T26" i="10"/>
  <c r="N26" i="10"/>
  <c r="CG25" i="10"/>
  <c r="CB25" i="10"/>
  <c r="BV25" i="10"/>
  <c r="BP25" i="10"/>
  <c r="BJ25" i="10"/>
  <c r="BD25" i="10"/>
  <c r="AX25" i="10"/>
  <c r="AR25" i="10"/>
  <c r="AL25" i="10"/>
  <c r="AF25" i="10"/>
  <c r="Z25" i="10"/>
  <c r="T25" i="10"/>
  <c r="N25" i="10"/>
  <c r="CG24" i="10"/>
  <c r="CB24" i="10"/>
  <c r="BV24" i="10"/>
  <c r="BP24" i="10"/>
  <c r="BJ24" i="10"/>
  <c r="BD24" i="10"/>
  <c r="AX24" i="10"/>
  <c r="AR24" i="10"/>
  <c r="AL24" i="10"/>
  <c r="AF24" i="10"/>
  <c r="Z24" i="10"/>
  <c r="T24" i="10"/>
  <c r="N24" i="10"/>
  <c r="CG23" i="10"/>
  <c r="CB23" i="10"/>
  <c r="BV23" i="10"/>
  <c r="BP23" i="10"/>
  <c r="BJ23" i="10"/>
  <c r="BD23" i="10"/>
  <c r="AX23" i="10"/>
  <c r="AR23" i="10"/>
  <c r="AL23" i="10"/>
  <c r="AF23" i="10"/>
  <c r="Z23" i="10"/>
  <c r="T23" i="10"/>
  <c r="N23" i="10"/>
  <c r="CG22" i="10"/>
  <c r="CB22" i="10"/>
  <c r="BV22" i="10"/>
  <c r="BP22" i="10"/>
  <c r="BJ22" i="10"/>
  <c r="BD22" i="10"/>
  <c r="AX22" i="10"/>
  <c r="AR22" i="10"/>
  <c r="AL22" i="10"/>
  <c r="AF22" i="10"/>
  <c r="Z22" i="10"/>
  <c r="T22" i="10"/>
  <c r="N22" i="10"/>
  <c r="CG21" i="10"/>
  <c r="CB21" i="10"/>
  <c r="BV21" i="10"/>
  <c r="BP21" i="10"/>
  <c r="BJ21" i="10"/>
  <c r="BD21" i="10"/>
  <c r="AX21" i="10"/>
  <c r="AR21" i="10"/>
  <c r="AL21" i="10"/>
  <c r="AF21" i="10"/>
  <c r="Z21" i="10"/>
  <c r="T21" i="10"/>
  <c r="N21" i="10"/>
  <c r="I35" i="10"/>
  <c r="I730" i="10" s="1"/>
  <c r="CG20" i="10"/>
  <c r="CB20" i="10"/>
  <c r="BV20" i="10"/>
  <c r="BP20" i="10"/>
  <c r="BJ20" i="10"/>
  <c r="BD20" i="10"/>
  <c r="AX20" i="10"/>
  <c r="AR20" i="10"/>
  <c r="AL20" i="10"/>
  <c r="AF20" i="10"/>
  <c r="Z20" i="10"/>
  <c r="T20" i="10"/>
  <c r="N20" i="10"/>
  <c r="CG19" i="10"/>
  <c r="CB19" i="10"/>
  <c r="BV19" i="10"/>
  <c r="BP19" i="10"/>
  <c r="BJ19" i="10"/>
  <c r="BD19" i="10"/>
  <c r="AX19" i="10"/>
  <c r="AR19" i="10"/>
  <c r="AL19" i="10"/>
  <c r="AF19" i="10"/>
  <c r="Z19" i="10"/>
  <c r="T19" i="10"/>
  <c r="N19" i="10"/>
  <c r="CG18" i="10"/>
  <c r="CB18" i="10"/>
  <c r="BV18" i="10"/>
  <c r="BP18" i="10"/>
  <c r="BJ18" i="10"/>
  <c r="BD18" i="10"/>
  <c r="AX18" i="10"/>
  <c r="AR18" i="10"/>
  <c r="AL18" i="10"/>
  <c r="AF18" i="10"/>
  <c r="Z18" i="10"/>
  <c r="T18" i="10"/>
  <c r="N18" i="10"/>
  <c r="CG17" i="10"/>
  <c r="CB17" i="10"/>
  <c r="BV17" i="10"/>
  <c r="BP17" i="10"/>
  <c r="BJ17" i="10"/>
  <c r="BD17" i="10"/>
  <c r="AX17" i="10"/>
  <c r="AR17" i="10"/>
  <c r="AL17" i="10"/>
  <c r="AF17" i="10"/>
  <c r="Z17" i="10"/>
  <c r="T17" i="10"/>
  <c r="N17" i="10"/>
  <c r="CG16" i="10"/>
  <c r="CB16" i="10"/>
  <c r="BV16" i="10"/>
  <c r="BP16" i="10"/>
  <c r="BJ16" i="10"/>
  <c r="BD16" i="10"/>
  <c r="AX16" i="10"/>
  <c r="AR16" i="10"/>
  <c r="AL16" i="10"/>
  <c r="AF16" i="10"/>
  <c r="Z16" i="10"/>
  <c r="T16" i="10"/>
  <c r="N16" i="10"/>
  <c r="CG15" i="10"/>
  <c r="CB15" i="10"/>
  <c r="BV15" i="10"/>
  <c r="BP15" i="10"/>
  <c r="BJ15" i="10"/>
  <c r="BD15" i="10"/>
  <c r="AX15" i="10"/>
  <c r="AR15" i="10"/>
  <c r="AL15" i="10"/>
  <c r="AF15" i="10"/>
  <c r="Z15" i="10"/>
  <c r="T15" i="10"/>
  <c r="N15" i="10"/>
  <c r="CG14" i="10"/>
  <c r="CB14" i="10"/>
  <c r="BV14" i="10"/>
  <c r="BP14" i="10"/>
  <c r="BJ14" i="10"/>
  <c r="BD14" i="10"/>
  <c r="AX14" i="10"/>
  <c r="AR14" i="10"/>
  <c r="AL14" i="10"/>
  <c r="AF14" i="10"/>
  <c r="Z14" i="10"/>
  <c r="W14" i="10"/>
  <c r="T14" i="10"/>
  <c r="K14" i="10"/>
  <c r="N14" i="10" s="1"/>
  <c r="CG13" i="10"/>
  <c r="CB13" i="10"/>
  <c r="BV13" i="10"/>
  <c r="BP13" i="10"/>
  <c r="BJ13" i="10"/>
  <c r="BJ35" i="10" s="1"/>
  <c r="BJ730" i="10" s="1"/>
  <c r="BC15" i="9" s="1"/>
  <c r="BC16" i="9" s="1"/>
  <c r="BD13" i="10"/>
  <c r="AX13" i="10"/>
  <c r="AR13" i="10"/>
  <c r="AL13" i="10"/>
  <c r="AL35" i="10" s="1"/>
  <c r="AL730" i="10" s="1"/>
  <c r="AE15" i="9" s="1"/>
  <c r="AE16" i="9" s="1"/>
  <c r="AF13" i="10"/>
  <c r="K13" i="10"/>
  <c r="BY3" i="10"/>
  <c r="BM3" i="10"/>
  <c r="AU3" i="10"/>
  <c r="AO3" i="10"/>
  <c r="BW16" i="10"/>
  <c r="BX16" i="10" s="1"/>
  <c r="BZ16" i="10" s="1"/>
  <c r="BQ18" i="10"/>
  <c r="BR18" i="10" s="1"/>
  <c r="BT18" i="10" s="1"/>
  <c r="BK16" i="10"/>
  <c r="BL16" i="10" s="1"/>
  <c r="BN16" i="10" s="1"/>
  <c r="BE15" i="10"/>
  <c r="BF15" i="10" s="1"/>
  <c r="BH15" i="10" s="1"/>
  <c r="AY16" i="10"/>
  <c r="AZ16" i="10" s="1"/>
  <c r="BB16" i="10" s="1"/>
  <c r="AS19" i="10"/>
  <c r="AT19" i="10" s="1"/>
  <c r="AV19" i="10" s="1"/>
  <c r="AM14" i="10"/>
  <c r="AN14" i="10" s="1"/>
  <c r="AP14" i="10" s="1"/>
  <c r="AG15" i="10"/>
  <c r="AH15" i="10" s="1"/>
  <c r="AJ15" i="10" s="1"/>
  <c r="AA16" i="10"/>
  <c r="AB16" i="10" s="1"/>
  <c r="AD16" i="10" s="1"/>
  <c r="U20" i="10"/>
  <c r="V20" i="10" s="1"/>
  <c r="X20" i="10" s="1"/>
  <c r="O16" i="10"/>
  <c r="P16" i="10" s="1"/>
  <c r="R16" i="10" s="1"/>
  <c r="J29" i="10"/>
  <c r="C14" i="9"/>
  <c r="C13" i="9"/>
  <c r="C12" i="9"/>
  <c r="C10" i="9"/>
  <c r="C9" i="9"/>
  <c r="C7" i="9"/>
  <c r="C5" i="9"/>
  <c r="BG3" i="10" l="1"/>
  <c r="CE3" i="10"/>
  <c r="AR35" i="10"/>
  <c r="AR730" i="10" s="1"/>
  <c r="AK15" i="9" s="1"/>
  <c r="AK16" i="9" s="1"/>
  <c r="BP35" i="10"/>
  <c r="BP730" i="10" s="1"/>
  <c r="BI15" i="9" s="1"/>
  <c r="BI16" i="9" s="1"/>
  <c r="BV35" i="10"/>
  <c r="BV730" i="10" s="1"/>
  <c r="BO15" i="9" s="1"/>
  <c r="BO16" i="9" s="1"/>
  <c r="AC3" i="10"/>
  <c r="V15" i="9"/>
  <c r="V16" i="9" s="1"/>
  <c r="BA3" i="10"/>
  <c r="AT15" i="9"/>
  <c r="AT16" i="9" s="1"/>
  <c r="AI3" i="10"/>
  <c r="AX35" i="10"/>
  <c r="AX730" i="10" s="1"/>
  <c r="AQ15" i="9" s="1"/>
  <c r="AQ16" i="9" s="1"/>
  <c r="BS3" i="10"/>
  <c r="AF35" i="10"/>
  <c r="AF730" i="10" s="1"/>
  <c r="Y15" i="9" s="1"/>
  <c r="Y16" i="9" s="1"/>
  <c r="BD35" i="10"/>
  <c r="BD730" i="10" s="1"/>
  <c r="AW15" i="9" s="1"/>
  <c r="AW16" i="9" s="1"/>
  <c r="CB35" i="10"/>
  <c r="CB730" i="10" s="1"/>
  <c r="BU15" i="9" s="1"/>
  <c r="BU16" i="9" s="1"/>
  <c r="L3" i="5"/>
  <c r="R68" i="9"/>
  <c r="P68" i="9"/>
  <c r="AM16" i="10"/>
  <c r="AN16" i="10" s="1"/>
  <c r="AP16" i="10" s="1"/>
  <c r="BK14" i="10"/>
  <c r="BL14" i="10" s="1"/>
  <c r="BN14" i="10" s="1"/>
  <c r="AI2" i="10"/>
  <c r="AJ3" i="10" s="1"/>
  <c r="BE14" i="10"/>
  <c r="BF14" i="10" s="1"/>
  <c r="BH14" i="10" s="1"/>
  <c r="BQ14" i="10"/>
  <c r="BR14" i="10" s="1"/>
  <c r="BT14" i="10" s="1"/>
  <c r="J15" i="10"/>
  <c r="AG16" i="10"/>
  <c r="AH16" i="10" s="1"/>
  <c r="AJ16" i="10" s="1"/>
  <c r="AS16" i="10"/>
  <c r="AT16" i="10" s="1"/>
  <c r="AV16" i="10" s="1"/>
  <c r="BE18" i="10"/>
  <c r="BF18" i="10" s="1"/>
  <c r="BH18" i="10" s="1"/>
  <c r="AG19" i="10"/>
  <c r="AH19" i="10" s="1"/>
  <c r="AJ19" i="10" s="1"/>
  <c r="J21" i="10"/>
  <c r="AS23" i="10"/>
  <c r="AT23" i="10" s="1"/>
  <c r="AV23" i="10" s="1"/>
  <c r="AS25" i="10"/>
  <c r="AT25" i="10" s="1"/>
  <c r="AV25" i="10" s="1"/>
  <c r="AS27" i="10"/>
  <c r="AT27" i="10" s="1"/>
  <c r="AV27" i="10" s="1"/>
  <c r="AU2" i="10"/>
  <c r="AV3" i="10" s="1"/>
  <c r="U13" i="10"/>
  <c r="AG14" i="10"/>
  <c r="AH14" i="10" s="1"/>
  <c r="AJ14" i="10" s="1"/>
  <c r="AS14" i="10"/>
  <c r="AT14" i="10" s="1"/>
  <c r="AV14" i="10" s="1"/>
  <c r="U16" i="10"/>
  <c r="V16" i="10" s="1"/>
  <c r="X16" i="10" s="1"/>
  <c r="AS18" i="10"/>
  <c r="AT18" i="10" s="1"/>
  <c r="AV18" i="10" s="1"/>
  <c r="BQ19" i="10"/>
  <c r="BR19" i="10" s="1"/>
  <c r="BT19" i="10" s="1"/>
  <c r="AG23" i="10"/>
  <c r="AH23" i="10" s="1"/>
  <c r="AJ23" i="10" s="1"/>
  <c r="AG25" i="10"/>
  <c r="AH25" i="10" s="1"/>
  <c r="AJ25" i="10" s="1"/>
  <c r="AG27" i="10"/>
  <c r="AH27" i="10" s="1"/>
  <c r="AJ27" i="10" s="1"/>
  <c r="K2" i="10"/>
  <c r="BG2" i="10"/>
  <c r="BH3" i="10" s="1"/>
  <c r="AG18" i="10"/>
  <c r="AH18" i="10" s="1"/>
  <c r="AJ18" i="10" s="1"/>
  <c r="BE19" i="10"/>
  <c r="BF19" i="10" s="1"/>
  <c r="BH19" i="10" s="1"/>
  <c r="J22" i="10"/>
  <c r="L22" i="10" s="1"/>
  <c r="U23" i="10"/>
  <c r="V23" i="10" s="1"/>
  <c r="X23" i="10" s="1"/>
  <c r="BQ23" i="10"/>
  <c r="BR23" i="10" s="1"/>
  <c r="BT23" i="10" s="1"/>
  <c r="J24" i="10"/>
  <c r="L24" i="10" s="1"/>
  <c r="U25" i="10"/>
  <c r="V25" i="10" s="1"/>
  <c r="X25" i="10" s="1"/>
  <c r="BQ25" i="10"/>
  <c r="BR25" i="10" s="1"/>
  <c r="BT25" i="10" s="1"/>
  <c r="J26" i="10"/>
  <c r="U27" i="10"/>
  <c r="V27" i="10" s="1"/>
  <c r="X27" i="10" s="1"/>
  <c r="BQ27" i="10"/>
  <c r="BR27" i="10" s="1"/>
  <c r="BT27" i="10" s="1"/>
  <c r="W2" i="10"/>
  <c r="BS2" i="10"/>
  <c r="BT3" i="10" s="1"/>
  <c r="BE16" i="10"/>
  <c r="BF16" i="10" s="1"/>
  <c r="BH16" i="10" s="1"/>
  <c r="BQ16" i="10"/>
  <c r="BR16" i="10" s="1"/>
  <c r="BT16" i="10" s="1"/>
  <c r="J17" i="10"/>
  <c r="U18" i="10"/>
  <c r="V18" i="10" s="1"/>
  <c r="X18" i="10" s="1"/>
  <c r="J19" i="10"/>
  <c r="L19" i="10" s="1"/>
  <c r="BE23" i="10"/>
  <c r="BF23" i="10" s="1"/>
  <c r="BH23" i="10" s="1"/>
  <c r="BE25" i="10"/>
  <c r="BF25" i="10" s="1"/>
  <c r="BH25" i="10" s="1"/>
  <c r="BE27" i="10"/>
  <c r="BF27" i="10" s="1"/>
  <c r="BH27" i="10" s="1"/>
  <c r="CD25" i="5"/>
  <c r="CH25" i="5"/>
  <c r="CD22" i="5"/>
  <c r="CH22" i="5"/>
  <c r="CD18" i="5"/>
  <c r="CH18" i="5"/>
  <c r="CD17" i="5"/>
  <c r="CH17" i="5"/>
  <c r="AZ35" i="5"/>
  <c r="AZ730" i="5" s="1"/>
  <c r="AS11" i="9" s="1"/>
  <c r="BB13" i="5"/>
  <c r="BB35" i="5" s="1"/>
  <c r="BB730" i="5" s="1"/>
  <c r="AU11" i="9" s="1"/>
  <c r="CH28" i="5"/>
  <c r="CD28" i="5"/>
  <c r="L35" i="5"/>
  <c r="L730" i="5" s="1"/>
  <c r="E11" i="9" s="1"/>
  <c r="CH15" i="5"/>
  <c r="CD15" i="5"/>
  <c r="AN35" i="5"/>
  <c r="AN730" i="5" s="1"/>
  <c r="AG11" i="9" s="1"/>
  <c r="AP13" i="5"/>
  <c r="AP35" i="5" s="1"/>
  <c r="AP730" i="5" s="1"/>
  <c r="AI11" i="9" s="1"/>
  <c r="CH23" i="5"/>
  <c r="CD23" i="5"/>
  <c r="CC35" i="5"/>
  <c r="CH13" i="5"/>
  <c r="CD13" i="5"/>
  <c r="CH24" i="5"/>
  <c r="CD24" i="5"/>
  <c r="CD26" i="5"/>
  <c r="CH26" i="5"/>
  <c r="AB35" i="5"/>
  <c r="AB730" i="5" s="1"/>
  <c r="U11" i="9" s="1"/>
  <c r="AD13" i="5"/>
  <c r="AD35" i="5" s="1"/>
  <c r="AD730" i="5" s="1"/>
  <c r="W11" i="9" s="1"/>
  <c r="BX35" i="5"/>
  <c r="BX730" i="5" s="1"/>
  <c r="BQ11" i="9" s="1"/>
  <c r="BZ13" i="5"/>
  <c r="BZ35" i="5" s="1"/>
  <c r="BZ730" i="5" s="1"/>
  <c r="BS11" i="9" s="1"/>
  <c r="CH19" i="5"/>
  <c r="CD19" i="5"/>
  <c r="P35" i="5"/>
  <c r="P730" i="5" s="1"/>
  <c r="I11" i="9" s="1"/>
  <c r="R13" i="5"/>
  <c r="R35" i="5" s="1"/>
  <c r="R730" i="5" s="1"/>
  <c r="K11" i="9" s="1"/>
  <c r="BL35" i="5"/>
  <c r="BL730" i="5" s="1"/>
  <c r="BE11" i="9" s="1"/>
  <c r="BN13" i="5"/>
  <c r="BN35" i="5" s="1"/>
  <c r="BN730" i="5" s="1"/>
  <c r="BG11" i="9" s="1"/>
  <c r="CD14" i="5"/>
  <c r="CH14" i="5"/>
  <c r="CD16" i="5"/>
  <c r="CH16" i="5"/>
  <c r="CD20" i="5"/>
  <c r="CH20" i="5"/>
  <c r="CD27" i="5"/>
  <c r="CH27" i="5"/>
  <c r="CD21" i="5"/>
  <c r="CH21" i="5"/>
  <c r="AA6" i="9"/>
  <c r="AC6" i="9"/>
  <c r="AG6" i="9"/>
  <c r="AI6" i="9"/>
  <c r="BQ7" i="9"/>
  <c r="BS7" i="9"/>
  <c r="AI4" i="9"/>
  <c r="AG4" i="9"/>
  <c r="AS6" i="9"/>
  <c r="AU6" i="9"/>
  <c r="AY6" i="9"/>
  <c r="BA6" i="9"/>
  <c r="AA7" i="9"/>
  <c r="AC7" i="9"/>
  <c r="AY5" i="9"/>
  <c r="BA5" i="9"/>
  <c r="AG7" i="9"/>
  <c r="AI7" i="9"/>
  <c r="AM6" i="9"/>
  <c r="AO6" i="9"/>
  <c r="AG5" i="9"/>
  <c r="AI5" i="9"/>
  <c r="BK5" i="9"/>
  <c r="BM5" i="9"/>
  <c r="AS7" i="9"/>
  <c r="AU7" i="9"/>
  <c r="AY7" i="9"/>
  <c r="BA7" i="9"/>
  <c r="BQ5" i="9"/>
  <c r="BS5" i="9"/>
  <c r="BK6" i="9"/>
  <c r="BM6" i="9"/>
  <c r="AM7" i="9"/>
  <c r="AO7" i="9"/>
  <c r="BE6" i="9"/>
  <c r="BG6" i="9"/>
  <c r="BK7" i="9"/>
  <c r="BM7" i="9"/>
  <c r="AA5" i="9"/>
  <c r="AC5" i="9"/>
  <c r="BQ6" i="9"/>
  <c r="BS6" i="9"/>
  <c r="BE7" i="9"/>
  <c r="BG7" i="9"/>
  <c r="BE5" i="9"/>
  <c r="BG5" i="9"/>
  <c r="AM5" i="9"/>
  <c r="AO5" i="9"/>
  <c r="BG4" i="9"/>
  <c r="BE4" i="9"/>
  <c r="AS5" i="9"/>
  <c r="AU5" i="9"/>
  <c r="K35" i="10"/>
  <c r="Q13" i="10"/>
  <c r="AA14" i="10"/>
  <c r="AB14" i="10" s="1"/>
  <c r="AD14" i="10" s="1"/>
  <c r="AY14" i="10"/>
  <c r="AZ14" i="10" s="1"/>
  <c r="BB14" i="10" s="1"/>
  <c r="BW14" i="10"/>
  <c r="BX14" i="10" s="1"/>
  <c r="BZ14" i="10" s="1"/>
  <c r="O26" i="10"/>
  <c r="P26" i="10" s="1"/>
  <c r="R26" i="10" s="1"/>
  <c r="O28" i="10"/>
  <c r="P28" i="10" s="1"/>
  <c r="R28" i="10" s="1"/>
  <c r="O27" i="10"/>
  <c r="P27" i="10" s="1"/>
  <c r="R27" i="10" s="1"/>
  <c r="O25" i="10"/>
  <c r="P25" i="10" s="1"/>
  <c r="R25" i="10" s="1"/>
  <c r="O24" i="10"/>
  <c r="P24" i="10" s="1"/>
  <c r="R24" i="10" s="1"/>
  <c r="O23" i="10"/>
  <c r="P23" i="10" s="1"/>
  <c r="R23" i="10" s="1"/>
  <c r="O17" i="10"/>
  <c r="P17" i="10" s="1"/>
  <c r="R17" i="10" s="1"/>
  <c r="O13" i="10"/>
  <c r="O18" i="10"/>
  <c r="P18" i="10" s="1"/>
  <c r="R18" i="10" s="1"/>
  <c r="O20" i="10"/>
  <c r="P20" i="10" s="1"/>
  <c r="R20" i="10" s="1"/>
  <c r="O19" i="10"/>
  <c r="O15" i="10"/>
  <c r="P15" i="10" s="1"/>
  <c r="R15" i="10" s="1"/>
  <c r="O14" i="10"/>
  <c r="P14" i="10" s="1"/>
  <c r="R14" i="10" s="1"/>
  <c r="Q2" i="10"/>
  <c r="AM26" i="10"/>
  <c r="AN26" i="10" s="1"/>
  <c r="AP26" i="10" s="1"/>
  <c r="AM28" i="10"/>
  <c r="AN28" i="10" s="1"/>
  <c r="AP28" i="10" s="1"/>
  <c r="AM20" i="10"/>
  <c r="AN20" i="10" s="1"/>
  <c r="AP20" i="10" s="1"/>
  <c r="AM27" i="10"/>
  <c r="AN27" i="10" s="1"/>
  <c r="AP27" i="10" s="1"/>
  <c r="AM25" i="10"/>
  <c r="AN25" i="10" s="1"/>
  <c r="AP25" i="10" s="1"/>
  <c r="AM24" i="10"/>
  <c r="AN24" i="10" s="1"/>
  <c r="AP24" i="10" s="1"/>
  <c r="AM23" i="10"/>
  <c r="AN23" i="10" s="1"/>
  <c r="AP23" i="10" s="1"/>
  <c r="AM19" i="10"/>
  <c r="AN19" i="10" s="1"/>
  <c r="AP19" i="10" s="1"/>
  <c r="AM17" i="10"/>
  <c r="AN17" i="10" s="1"/>
  <c r="AP17" i="10" s="1"/>
  <c r="AM18" i="10"/>
  <c r="AN18" i="10" s="1"/>
  <c r="AP18" i="10" s="1"/>
  <c r="AM15" i="10"/>
  <c r="AN15" i="10" s="1"/>
  <c r="AP15" i="10" s="1"/>
  <c r="AM13" i="10"/>
  <c r="AO2" i="10"/>
  <c r="AP3" i="10" s="1"/>
  <c r="BK26" i="10"/>
  <c r="BL26" i="10" s="1"/>
  <c r="BN26" i="10" s="1"/>
  <c r="BK28" i="10"/>
  <c r="BL28" i="10" s="1"/>
  <c r="BN28" i="10" s="1"/>
  <c r="BK24" i="10"/>
  <c r="BL24" i="10" s="1"/>
  <c r="BN24" i="10" s="1"/>
  <c r="BK20" i="10"/>
  <c r="BL20" i="10" s="1"/>
  <c r="BN20" i="10" s="1"/>
  <c r="BK27" i="10"/>
  <c r="BL27" i="10" s="1"/>
  <c r="BN27" i="10" s="1"/>
  <c r="BK25" i="10"/>
  <c r="BL25" i="10" s="1"/>
  <c r="BN25" i="10" s="1"/>
  <c r="BK23" i="10"/>
  <c r="BL23" i="10" s="1"/>
  <c r="BN23" i="10" s="1"/>
  <c r="BK19" i="10"/>
  <c r="BL19" i="10" s="1"/>
  <c r="BN19" i="10" s="1"/>
  <c r="BK17" i="10"/>
  <c r="BL17" i="10" s="1"/>
  <c r="BN17" i="10" s="1"/>
  <c r="BK18" i="10"/>
  <c r="BL18" i="10" s="1"/>
  <c r="BN18" i="10" s="1"/>
  <c r="BK15" i="10"/>
  <c r="BL15" i="10" s="1"/>
  <c r="BN15" i="10" s="1"/>
  <c r="BK13" i="10"/>
  <c r="BM2" i="10"/>
  <c r="BN3" i="10" s="1"/>
  <c r="N13" i="10"/>
  <c r="N35" i="10" s="1"/>
  <c r="N730" i="10" s="1"/>
  <c r="G15" i="9" s="1"/>
  <c r="G16" i="9" s="1"/>
  <c r="L15" i="10"/>
  <c r="L17" i="10"/>
  <c r="L29" i="10"/>
  <c r="AA26" i="10"/>
  <c r="AB26" i="10" s="1"/>
  <c r="AD26" i="10" s="1"/>
  <c r="AA28" i="10"/>
  <c r="AB28" i="10" s="1"/>
  <c r="AD28" i="10" s="1"/>
  <c r="AA27" i="10"/>
  <c r="AB27" i="10" s="1"/>
  <c r="AD27" i="10" s="1"/>
  <c r="AA25" i="10"/>
  <c r="AB25" i="10" s="1"/>
  <c r="AD25" i="10" s="1"/>
  <c r="AA24" i="10"/>
  <c r="AB24" i="10" s="1"/>
  <c r="AD24" i="10" s="1"/>
  <c r="AA20" i="10"/>
  <c r="AB20" i="10" s="1"/>
  <c r="AD20" i="10" s="1"/>
  <c r="AA17" i="10"/>
  <c r="AB17" i="10" s="1"/>
  <c r="AD17" i="10" s="1"/>
  <c r="AC2" i="10"/>
  <c r="AD3" i="10" s="1"/>
  <c r="AA18" i="10"/>
  <c r="AB18" i="10" s="1"/>
  <c r="AD18" i="10" s="1"/>
  <c r="AA23" i="10"/>
  <c r="AB23" i="10" s="1"/>
  <c r="AD23" i="10" s="1"/>
  <c r="AA19" i="10"/>
  <c r="AB19" i="10" s="1"/>
  <c r="AD19" i="10" s="1"/>
  <c r="AA15" i="10"/>
  <c r="AB15" i="10" s="1"/>
  <c r="AD15" i="10" s="1"/>
  <c r="AA13" i="10"/>
  <c r="AY26" i="10"/>
  <c r="AZ26" i="10" s="1"/>
  <c r="BB26" i="10" s="1"/>
  <c r="AY28" i="10"/>
  <c r="AZ28" i="10" s="1"/>
  <c r="BB28" i="10" s="1"/>
  <c r="AY24" i="10"/>
  <c r="AZ24" i="10" s="1"/>
  <c r="BB24" i="10" s="1"/>
  <c r="AY27" i="10"/>
  <c r="AZ27" i="10" s="1"/>
  <c r="BB27" i="10" s="1"/>
  <c r="AY25" i="10"/>
  <c r="AZ25" i="10" s="1"/>
  <c r="BB25" i="10" s="1"/>
  <c r="AY20" i="10"/>
  <c r="AZ20" i="10" s="1"/>
  <c r="BB20" i="10" s="1"/>
  <c r="AY17" i="10"/>
  <c r="AZ17" i="10" s="1"/>
  <c r="BB17" i="10" s="1"/>
  <c r="BA2" i="10"/>
  <c r="BB3" i="10" s="1"/>
  <c r="AY18" i="10"/>
  <c r="AZ18" i="10" s="1"/>
  <c r="BB18" i="10" s="1"/>
  <c r="AY23" i="10"/>
  <c r="AZ23" i="10" s="1"/>
  <c r="BB23" i="10" s="1"/>
  <c r="AY19" i="10"/>
  <c r="AZ19" i="10" s="1"/>
  <c r="BB19" i="10" s="1"/>
  <c r="AY15" i="10"/>
  <c r="AZ15" i="10" s="1"/>
  <c r="BB15" i="10" s="1"/>
  <c r="AY13" i="10"/>
  <c r="BW26" i="10"/>
  <c r="BX26" i="10" s="1"/>
  <c r="BZ26" i="10" s="1"/>
  <c r="BW28" i="10"/>
  <c r="BX28" i="10" s="1"/>
  <c r="BZ28" i="10" s="1"/>
  <c r="BW24" i="10"/>
  <c r="BX24" i="10" s="1"/>
  <c r="BZ24" i="10" s="1"/>
  <c r="BW27" i="10"/>
  <c r="BX27" i="10" s="1"/>
  <c r="BZ27" i="10" s="1"/>
  <c r="BW25" i="10"/>
  <c r="BX25" i="10" s="1"/>
  <c r="BZ25" i="10" s="1"/>
  <c r="BW20" i="10"/>
  <c r="BX20" i="10" s="1"/>
  <c r="BZ20" i="10" s="1"/>
  <c r="BW17" i="10"/>
  <c r="BX17" i="10" s="1"/>
  <c r="BZ17" i="10" s="1"/>
  <c r="BY2" i="10"/>
  <c r="BZ3" i="10" s="1"/>
  <c r="BW18" i="10"/>
  <c r="BX18" i="10" s="1"/>
  <c r="BZ18" i="10" s="1"/>
  <c r="BW23" i="10"/>
  <c r="BX23" i="10" s="1"/>
  <c r="BZ23" i="10" s="1"/>
  <c r="BW19" i="10"/>
  <c r="BX19" i="10" s="1"/>
  <c r="BZ19" i="10" s="1"/>
  <c r="BW15" i="10"/>
  <c r="BX15" i="10" s="1"/>
  <c r="BZ15" i="10" s="1"/>
  <c r="BW13" i="10"/>
  <c r="U26" i="10"/>
  <c r="V26" i="10" s="1"/>
  <c r="X26" i="10" s="1"/>
  <c r="U28" i="10"/>
  <c r="V28" i="10" s="1"/>
  <c r="X28" i="10" s="1"/>
  <c r="U24" i="10"/>
  <c r="V24" i="10" s="1"/>
  <c r="X24" i="10" s="1"/>
  <c r="AS26" i="10"/>
  <c r="AT26" i="10" s="1"/>
  <c r="AV26" i="10" s="1"/>
  <c r="AS28" i="10"/>
  <c r="AT28" i="10" s="1"/>
  <c r="AV28" i="10" s="1"/>
  <c r="AS24" i="10"/>
  <c r="AT24" i="10" s="1"/>
  <c r="AV24" i="10" s="1"/>
  <c r="AS20" i="10"/>
  <c r="AT20" i="10" s="1"/>
  <c r="AV20" i="10" s="1"/>
  <c r="BQ26" i="10"/>
  <c r="BR26" i="10" s="1"/>
  <c r="BT26" i="10" s="1"/>
  <c r="BQ28" i="10"/>
  <c r="BR28" i="10" s="1"/>
  <c r="BT28" i="10" s="1"/>
  <c r="BQ24" i="10"/>
  <c r="BR24" i="10" s="1"/>
  <c r="BT24" i="10" s="1"/>
  <c r="BQ20" i="10"/>
  <c r="BR20" i="10" s="1"/>
  <c r="BT20" i="10" s="1"/>
  <c r="AG13" i="10"/>
  <c r="AS13" i="10"/>
  <c r="BE13" i="10"/>
  <c r="BQ13" i="10"/>
  <c r="J14" i="10"/>
  <c r="U14" i="10"/>
  <c r="V14" i="10" s="1"/>
  <c r="X14" i="10" s="1"/>
  <c r="U15" i="10"/>
  <c r="V15" i="10" s="1"/>
  <c r="X15" i="10" s="1"/>
  <c r="AS15" i="10"/>
  <c r="AT15" i="10" s="1"/>
  <c r="AV15" i="10" s="1"/>
  <c r="BQ15" i="10"/>
  <c r="BR15" i="10" s="1"/>
  <c r="BT15" i="10" s="1"/>
  <c r="J16" i="10"/>
  <c r="U19" i="10"/>
  <c r="V19" i="10" s="1"/>
  <c r="X19" i="10" s="1"/>
  <c r="BW22" i="10"/>
  <c r="BX22" i="10" s="1"/>
  <c r="BZ22" i="10" s="1"/>
  <c r="L21" i="10"/>
  <c r="L26" i="10"/>
  <c r="J28" i="10"/>
  <c r="J27" i="10"/>
  <c r="J25" i="10"/>
  <c r="J23" i="10"/>
  <c r="AG26" i="10"/>
  <c r="AH26" i="10" s="1"/>
  <c r="AJ26" i="10" s="1"/>
  <c r="AG28" i="10"/>
  <c r="AH28" i="10" s="1"/>
  <c r="AJ28" i="10" s="1"/>
  <c r="AG20" i="10"/>
  <c r="AH20" i="10" s="1"/>
  <c r="AJ20" i="10" s="1"/>
  <c r="AG24" i="10"/>
  <c r="AH24" i="10" s="1"/>
  <c r="AJ24" i="10" s="1"/>
  <c r="BE26" i="10"/>
  <c r="BF26" i="10" s="1"/>
  <c r="BH26" i="10" s="1"/>
  <c r="BE28" i="10"/>
  <c r="BF28" i="10" s="1"/>
  <c r="BH28" i="10" s="1"/>
  <c r="BE24" i="10"/>
  <c r="BF24" i="10" s="1"/>
  <c r="BH24" i="10" s="1"/>
  <c r="BE20" i="10"/>
  <c r="BF20" i="10" s="1"/>
  <c r="BH20" i="10" s="1"/>
  <c r="CE2" i="10"/>
  <c r="CF3" i="10" s="1"/>
  <c r="J13" i="10"/>
  <c r="CG35" i="10"/>
  <c r="CG730" i="10" s="1"/>
  <c r="BZ15" i="9" s="1"/>
  <c r="BZ16" i="9" s="1"/>
  <c r="U17" i="10"/>
  <c r="V17" i="10" s="1"/>
  <c r="X17" i="10" s="1"/>
  <c r="AG17" i="10"/>
  <c r="AH17" i="10" s="1"/>
  <c r="AJ17" i="10" s="1"/>
  <c r="AS17" i="10"/>
  <c r="AT17" i="10" s="1"/>
  <c r="AV17" i="10" s="1"/>
  <c r="BE17" i="10"/>
  <c r="BF17" i="10" s="1"/>
  <c r="BH17" i="10" s="1"/>
  <c r="BQ17" i="10"/>
  <c r="BR17" i="10" s="1"/>
  <c r="BT17" i="10" s="1"/>
  <c r="J18" i="10"/>
  <c r="J20" i="10"/>
  <c r="O21" i="10"/>
  <c r="P21" i="10" s="1"/>
  <c r="R21" i="10" s="1"/>
  <c r="U21" i="10"/>
  <c r="V21" i="10" s="1"/>
  <c r="X21" i="10" s="1"/>
  <c r="AA21" i="10"/>
  <c r="AB21" i="10" s="1"/>
  <c r="AD21" i="10" s="1"/>
  <c r="AG21" i="10"/>
  <c r="AH21" i="10" s="1"/>
  <c r="AJ21" i="10" s="1"/>
  <c r="AM21" i="10"/>
  <c r="AN21" i="10" s="1"/>
  <c r="AP21" i="10" s="1"/>
  <c r="AS21" i="10"/>
  <c r="AT21" i="10" s="1"/>
  <c r="AV21" i="10" s="1"/>
  <c r="AY21" i="10"/>
  <c r="AZ21" i="10" s="1"/>
  <c r="BB21" i="10" s="1"/>
  <c r="BE21" i="10"/>
  <c r="BF21" i="10" s="1"/>
  <c r="BH21" i="10" s="1"/>
  <c r="BK21" i="10"/>
  <c r="BL21" i="10" s="1"/>
  <c r="BN21" i="10" s="1"/>
  <c r="BQ21" i="10"/>
  <c r="BR21" i="10" s="1"/>
  <c r="BT21" i="10" s="1"/>
  <c r="BW21" i="10"/>
  <c r="BX21" i="10" s="1"/>
  <c r="BZ21" i="10" s="1"/>
  <c r="O22" i="10"/>
  <c r="P22" i="10" s="1"/>
  <c r="R22" i="10" s="1"/>
  <c r="U22" i="10"/>
  <c r="V22" i="10" s="1"/>
  <c r="X22" i="10" s="1"/>
  <c r="AA22" i="10"/>
  <c r="AB22" i="10" s="1"/>
  <c r="AD22" i="10" s="1"/>
  <c r="AG22" i="10"/>
  <c r="AH22" i="10" s="1"/>
  <c r="AJ22" i="10" s="1"/>
  <c r="AM22" i="10"/>
  <c r="AN22" i="10" s="1"/>
  <c r="AP22" i="10" s="1"/>
  <c r="AS22" i="10"/>
  <c r="AT22" i="10" s="1"/>
  <c r="AV22" i="10" s="1"/>
  <c r="AY22" i="10"/>
  <c r="AZ22" i="10" s="1"/>
  <c r="BB22" i="10" s="1"/>
  <c r="BE22" i="10"/>
  <c r="BF22" i="10" s="1"/>
  <c r="BH22" i="10" s="1"/>
  <c r="BK22" i="10"/>
  <c r="BL22" i="10" s="1"/>
  <c r="BN22" i="10" s="1"/>
  <c r="BQ22" i="10"/>
  <c r="BR22" i="10" s="1"/>
  <c r="BT22" i="10" s="1"/>
  <c r="BW29" i="10"/>
  <c r="BX29" i="10" s="1"/>
  <c r="BZ29" i="10" s="1"/>
  <c r="O29" i="10"/>
  <c r="P29" i="10" s="1"/>
  <c r="R29" i="10" s="1"/>
  <c r="U29" i="10"/>
  <c r="V29" i="10" s="1"/>
  <c r="X29" i="10" s="1"/>
  <c r="AA29" i="10"/>
  <c r="AB29" i="10" s="1"/>
  <c r="AD29" i="10" s="1"/>
  <c r="AG29" i="10"/>
  <c r="AH29" i="10" s="1"/>
  <c r="AJ29" i="10" s="1"/>
  <c r="AM29" i="10"/>
  <c r="AN29" i="10" s="1"/>
  <c r="AP29" i="10" s="1"/>
  <c r="AS29" i="10"/>
  <c r="AT29" i="10" s="1"/>
  <c r="AV29" i="10" s="1"/>
  <c r="AY29" i="10"/>
  <c r="AZ29" i="10" s="1"/>
  <c r="BB29" i="10" s="1"/>
  <c r="BE29" i="10"/>
  <c r="BF29" i="10" s="1"/>
  <c r="BH29" i="10" s="1"/>
  <c r="BK29" i="10"/>
  <c r="BL29" i="10" s="1"/>
  <c r="BN29" i="10" s="1"/>
  <c r="BQ29" i="10"/>
  <c r="BR29" i="10" s="1"/>
  <c r="BT29" i="10" s="1"/>
  <c r="K730" i="10" l="1"/>
  <c r="D15" i="9" s="1"/>
  <c r="D16" i="9" s="1"/>
  <c r="D21" i="9" s="1"/>
  <c r="C72" i="9"/>
  <c r="C73" i="9" s="1"/>
  <c r="E4" i="2" s="1"/>
  <c r="F4" i="2" s="1"/>
  <c r="V13" i="10"/>
  <c r="CC730" i="5"/>
  <c r="BV11" i="9" s="1"/>
  <c r="CH35" i="5"/>
  <c r="CH730" i="5" s="1"/>
  <c r="CD35" i="5"/>
  <c r="CD730" i="5" s="1"/>
  <c r="BW11" i="9" s="1"/>
  <c r="BV5" i="9"/>
  <c r="N8" i="9"/>
  <c r="AR8" i="9"/>
  <c r="BJ8" i="9"/>
  <c r="BW4" i="9"/>
  <c r="BD8" i="9"/>
  <c r="T8" i="9"/>
  <c r="BV6" i="9"/>
  <c r="Z8" i="9"/>
  <c r="BW7" i="9"/>
  <c r="BQ8" i="9"/>
  <c r="BV4" i="9"/>
  <c r="AL8" i="9"/>
  <c r="BW5" i="9"/>
  <c r="BW6" i="9"/>
  <c r="AF8" i="9"/>
  <c r="AX8" i="9"/>
  <c r="BV7" i="9"/>
  <c r="C8" i="9"/>
  <c r="BP8" i="9"/>
  <c r="K3" i="10"/>
  <c r="L3" i="10" s="1"/>
  <c r="CC26" i="10"/>
  <c r="CH26" i="10" s="1"/>
  <c r="CC20" i="10"/>
  <c r="L20" i="10"/>
  <c r="J35" i="10"/>
  <c r="J730" i="10" s="1"/>
  <c r="C15" i="9" s="1"/>
  <c r="CC13" i="10"/>
  <c r="L13" i="10"/>
  <c r="L27" i="10"/>
  <c r="CC27" i="10"/>
  <c r="CC16" i="10"/>
  <c r="L16" i="10"/>
  <c r="AS35" i="10"/>
  <c r="AT13" i="10"/>
  <c r="CC29" i="10"/>
  <c r="CC15" i="10"/>
  <c r="BK35" i="10"/>
  <c r="BL13" i="10"/>
  <c r="CC19" i="10"/>
  <c r="P19" i="10"/>
  <c r="R19" i="10" s="1"/>
  <c r="Q35" i="10"/>
  <c r="Q730" i="10" s="1"/>
  <c r="T13" i="10"/>
  <c r="T35" i="10" s="1"/>
  <c r="T730" i="10" s="1"/>
  <c r="M15" i="9" s="1"/>
  <c r="M16" i="9" s="1"/>
  <c r="W13" i="10"/>
  <c r="L18" i="10"/>
  <c r="CC18" i="10"/>
  <c r="L28" i="10"/>
  <c r="CC28" i="10"/>
  <c r="CC24" i="10"/>
  <c r="CC21" i="10"/>
  <c r="L14" i="10"/>
  <c r="CC14" i="10"/>
  <c r="AG35" i="10"/>
  <c r="AH13" i="10"/>
  <c r="BW35" i="10"/>
  <c r="BX13" i="10"/>
  <c r="AM35" i="10"/>
  <c r="AN13" i="10"/>
  <c r="CC23" i="10"/>
  <c r="L23" i="10"/>
  <c r="BQ35" i="10"/>
  <c r="BR13" i="10"/>
  <c r="AY35" i="10"/>
  <c r="AZ13" i="10"/>
  <c r="V35" i="10"/>
  <c r="V730" i="10" s="1"/>
  <c r="O15" i="9" s="1"/>
  <c r="O16" i="9" s="1"/>
  <c r="X13" i="10"/>
  <c r="X35" i="10" s="1"/>
  <c r="X730" i="10" s="1"/>
  <c r="Q15" i="9" s="1"/>
  <c r="Q16" i="9" s="1"/>
  <c r="L25" i="10"/>
  <c r="CC25" i="10"/>
  <c r="CC22" i="10"/>
  <c r="BE35" i="10"/>
  <c r="BF13" i="10"/>
  <c r="AA35" i="10"/>
  <c r="AB13" i="10"/>
  <c r="CC17" i="10"/>
  <c r="O35" i="10"/>
  <c r="P13" i="10"/>
  <c r="U35" i="10"/>
  <c r="Q3" i="10" l="1"/>
  <c r="R3" i="10" s="1"/>
  <c r="J15" i="9"/>
  <c r="J16" i="9" s="1"/>
  <c r="D22" i="9" s="1"/>
  <c r="CD26" i="10"/>
  <c r="BK730" i="10"/>
  <c r="BD15" i="9" s="1"/>
  <c r="L72" i="9"/>
  <c r="L73" i="9" s="1"/>
  <c r="E13" i="2" s="1"/>
  <c r="F13" i="2" s="1"/>
  <c r="AS730" i="10"/>
  <c r="AL15" i="9" s="1"/>
  <c r="AL16" i="9" s="1"/>
  <c r="D27" i="9" s="1"/>
  <c r="I72" i="9"/>
  <c r="I73" i="9" s="1"/>
  <c r="E10" i="2" s="1"/>
  <c r="F10" i="2" s="1"/>
  <c r="U730" i="10"/>
  <c r="N15" i="9" s="1"/>
  <c r="E72" i="9"/>
  <c r="E73" i="9" s="1"/>
  <c r="E6" i="2" s="1"/>
  <c r="F6" i="2" s="1"/>
  <c r="AA730" i="10"/>
  <c r="T15" i="9" s="1"/>
  <c r="F72" i="9"/>
  <c r="F73" i="9" s="1"/>
  <c r="E7" i="2" s="1"/>
  <c r="F7" i="2" s="1"/>
  <c r="BQ730" i="10"/>
  <c r="BJ15" i="9" s="1"/>
  <c r="M72" i="9"/>
  <c r="M73" i="9" s="1"/>
  <c r="E14" i="2" s="1"/>
  <c r="F14" i="2" s="1"/>
  <c r="BE730" i="10"/>
  <c r="AX15" i="9" s="1"/>
  <c r="K72" i="9"/>
  <c r="K73" i="9" s="1"/>
  <c r="E12" i="2" s="1"/>
  <c r="F12" i="2" s="1"/>
  <c r="AY730" i="10"/>
  <c r="AR15" i="9" s="1"/>
  <c r="J72" i="9"/>
  <c r="J73" i="9" s="1"/>
  <c r="E11" i="2" s="1"/>
  <c r="F11" i="2" s="1"/>
  <c r="BW730" i="10"/>
  <c r="BP15" i="9" s="1"/>
  <c r="BP16" i="9" s="1"/>
  <c r="D33" i="9" s="1"/>
  <c r="N72" i="9"/>
  <c r="N73" i="9" s="1"/>
  <c r="E15" i="2" s="1"/>
  <c r="F15" i="2" s="1"/>
  <c r="AM730" i="10"/>
  <c r="AF15" i="9" s="1"/>
  <c r="H72" i="9"/>
  <c r="H73" i="9" s="1"/>
  <c r="E9" i="2" s="1"/>
  <c r="F9" i="2" s="1"/>
  <c r="AG730" i="10"/>
  <c r="Z15" i="9" s="1"/>
  <c r="Z16" i="9" s="1"/>
  <c r="D25" i="9" s="1"/>
  <c r="G72" i="9"/>
  <c r="G73" i="9" s="1"/>
  <c r="E8" i="2" s="1"/>
  <c r="F8" i="2" s="1"/>
  <c r="O730" i="10"/>
  <c r="H15" i="9" s="1"/>
  <c r="H16" i="9" s="1"/>
  <c r="CC731" i="10"/>
  <c r="Q72" i="9" s="1"/>
  <c r="Q73" i="9" s="1"/>
  <c r="D72" i="9"/>
  <c r="AX16" i="9"/>
  <c r="AF16" i="9"/>
  <c r="D26" i="9" s="1"/>
  <c r="BJ16" i="9"/>
  <c r="D31" i="9" s="1"/>
  <c r="C16" i="9"/>
  <c r="T16" i="9"/>
  <c r="D24" i="9" s="1"/>
  <c r="AR16" i="9"/>
  <c r="BD16" i="9"/>
  <c r="D30" i="9" s="1"/>
  <c r="N16" i="9"/>
  <c r="D23" i="9" s="1"/>
  <c r="AO8" i="9"/>
  <c r="BK8" i="9"/>
  <c r="AY8" i="9"/>
  <c r="BE8" i="9"/>
  <c r="BA8" i="9"/>
  <c r="AM8" i="9"/>
  <c r="AS8" i="9"/>
  <c r="AU8" i="9"/>
  <c r="AI8" i="9"/>
  <c r="AA8" i="9"/>
  <c r="BG8" i="9"/>
  <c r="BM8" i="9"/>
  <c r="AG8" i="9"/>
  <c r="AC8" i="9"/>
  <c r="BS8" i="9"/>
  <c r="BV8" i="9"/>
  <c r="AB35" i="10"/>
  <c r="AB730" i="10" s="1"/>
  <c r="U15" i="9" s="1"/>
  <c r="U16" i="9" s="1"/>
  <c r="AD13" i="10"/>
  <c r="AD35" i="10" s="1"/>
  <c r="AD730" i="10" s="1"/>
  <c r="W15" i="9" s="1"/>
  <c r="W16" i="9" s="1"/>
  <c r="CH22" i="10"/>
  <c r="CD22" i="10"/>
  <c r="CD23" i="10"/>
  <c r="CH23" i="10"/>
  <c r="BX35" i="10"/>
  <c r="BX730" i="10" s="1"/>
  <c r="BQ15" i="9" s="1"/>
  <c r="BQ16" i="9" s="1"/>
  <c r="BZ13" i="10"/>
  <c r="BZ35" i="10" s="1"/>
  <c r="BZ730" i="10" s="1"/>
  <c r="BS15" i="9" s="1"/>
  <c r="CD14" i="10"/>
  <c r="CH14" i="10"/>
  <c r="CH28" i="10"/>
  <c r="CD28" i="10"/>
  <c r="W35" i="10"/>
  <c r="W730" i="10" s="1"/>
  <c r="Z13" i="10"/>
  <c r="Z35" i="10" s="1"/>
  <c r="Z730" i="10" s="1"/>
  <c r="S15" i="9" s="1"/>
  <c r="S16" i="9" s="1"/>
  <c r="CD19" i="10"/>
  <c r="CH19" i="10"/>
  <c r="CH29" i="10"/>
  <c r="CD29" i="10"/>
  <c r="CH16" i="10"/>
  <c r="CD16" i="10"/>
  <c r="CC35" i="10"/>
  <c r="CH13" i="10"/>
  <c r="CD13" i="10"/>
  <c r="P35" i="10"/>
  <c r="P730" i="10" s="1"/>
  <c r="I15" i="9" s="1"/>
  <c r="I16" i="9" s="1"/>
  <c r="R13" i="10"/>
  <c r="R35" i="10" s="1"/>
  <c r="R730" i="10" s="1"/>
  <c r="K15" i="9" s="1"/>
  <c r="K16" i="9" s="1"/>
  <c r="BT13" i="10"/>
  <c r="BT35" i="10" s="1"/>
  <c r="BT730" i="10" s="1"/>
  <c r="BM15" i="9" s="1"/>
  <c r="BR35" i="10"/>
  <c r="BR730" i="10" s="1"/>
  <c r="BK15" i="9" s="1"/>
  <c r="BL35" i="10"/>
  <c r="BL730" i="10" s="1"/>
  <c r="BE15" i="9" s="1"/>
  <c r="BN13" i="10"/>
  <c r="BN35" i="10" s="1"/>
  <c r="BN730" i="10" s="1"/>
  <c r="BG15" i="9" s="1"/>
  <c r="AT35" i="10"/>
  <c r="AT730" i="10" s="1"/>
  <c r="AM15" i="9" s="1"/>
  <c r="AV13" i="10"/>
  <c r="AV35" i="10" s="1"/>
  <c r="AV730" i="10" s="1"/>
  <c r="AO15" i="9" s="1"/>
  <c r="CD27" i="10"/>
  <c r="CH27" i="10"/>
  <c r="BH13" i="10"/>
  <c r="BH35" i="10" s="1"/>
  <c r="BH730" i="10" s="1"/>
  <c r="BA15" i="9" s="1"/>
  <c r="BF35" i="10"/>
  <c r="BF730" i="10" s="1"/>
  <c r="AY15" i="9" s="1"/>
  <c r="AN35" i="10"/>
  <c r="AN730" i="10" s="1"/>
  <c r="AG15" i="9" s="1"/>
  <c r="AP13" i="10"/>
  <c r="AP35" i="10" s="1"/>
  <c r="AP730" i="10" s="1"/>
  <c r="AI15" i="9" s="1"/>
  <c r="AH35" i="10"/>
  <c r="AH730" i="10" s="1"/>
  <c r="AA15" i="9" s="1"/>
  <c r="AJ13" i="10"/>
  <c r="AJ35" i="10" s="1"/>
  <c r="AJ730" i="10" s="1"/>
  <c r="AC15" i="9" s="1"/>
  <c r="CH21" i="10"/>
  <c r="CD21" i="10"/>
  <c r="CD18" i="10"/>
  <c r="CH18" i="10"/>
  <c r="CD17" i="10"/>
  <c r="CH17" i="10"/>
  <c r="CH25" i="10"/>
  <c r="CD25" i="10"/>
  <c r="AZ35" i="10"/>
  <c r="AZ730" i="10" s="1"/>
  <c r="AS15" i="9" s="1"/>
  <c r="BB13" i="10"/>
  <c r="BB35" i="10" s="1"/>
  <c r="BB730" i="10" s="1"/>
  <c r="AU15" i="9" s="1"/>
  <c r="CH24" i="10"/>
  <c r="CD24" i="10"/>
  <c r="CH15" i="10"/>
  <c r="CD15" i="10"/>
  <c r="L35" i="10"/>
  <c r="L730" i="10" s="1"/>
  <c r="E15" i="9" s="1"/>
  <c r="E16" i="9" s="1"/>
  <c r="CH20" i="10"/>
  <c r="CD20" i="10"/>
  <c r="W3" i="10" l="1"/>
  <c r="X3" i="10" s="1"/>
  <c r="P15" i="9"/>
  <c r="P16" i="9" s="1"/>
  <c r="O72" i="9"/>
  <c r="D73" i="9"/>
  <c r="E5" i="2" s="1"/>
  <c r="D28" i="9"/>
  <c r="D29" i="9"/>
  <c r="BS16" i="9"/>
  <c r="AC16" i="9"/>
  <c r="BG16" i="9"/>
  <c r="AU16" i="9"/>
  <c r="AM16" i="9"/>
  <c r="AO16" i="9"/>
  <c r="BA16" i="9"/>
  <c r="AY16" i="9"/>
  <c r="AG16" i="9"/>
  <c r="AA16" i="9"/>
  <c r="AS16" i="9"/>
  <c r="BE16" i="9"/>
  <c r="BM16" i="9"/>
  <c r="AI16" i="9"/>
  <c r="BK16" i="9"/>
  <c r="BW8" i="9"/>
  <c r="CC730" i="10"/>
  <c r="BV15" i="9" s="1"/>
  <c r="BV16" i="9" s="1"/>
  <c r="CH35" i="10"/>
  <c r="CH730" i="10" s="1"/>
  <c r="CD35" i="10"/>
  <c r="CD730" i="10" s="1"/>
  <c r="BW15" i="9" s="1"/>
  <c r="F5" i="2" l="1"/>
  <c r="E16" i="2"/>
  <c r="F16" i="2" s="1"/>
  <c r="G16" i="2" s="1"/>
  <c r="P72" i="9"/>
  <c r="P73" i="9" s="1"/>
  <c r="R72" i="9"/>
  <c r="O73" i="9"/>
  <c r="R73" i="9" s="1"/>
  <c r="D34" i="9"/>
  <c r="E32" i="9" s="1"/>
  <c r="BW16" i="9"/>
  <c r="E33" i="9" l="1"/>
  <c r="E29" i="9"/>
  <c r="E21" i="9"/>
  <c r="E27" i="9"/>
  <c r="E25" i="9"/>
  <c r="E23" i="9"/>
  <c r="E24" i="9"/>
  <c r="E28" i="9"/>
  <c r="E30" i="9"/>
  <c r="E22" i="9"/>
  <c r="D36" i="9"/>
  <c r="E31" i="9"/>
  <c r="E26" i="9"/>
  <c r="E34" i="9" l="1"/>
  <c r="D53" i="9"/>
  <c r="D54" i="9" l="1"/>
  <c r="E40" i="9"/>
  <c r="E51" i="9"/>
  <c r="E47" i="9"/>
  <c r="E49" i="9"/>
  <c r="E45" i="9"/>
  <c r="E48" i="9"/>
  <c r="E43" i="9"/>
  <c r="E50" i="9"/>
  <c r="E41" i="9"/>
  <c r="E42" i="9"/>
  <c r="E44" i="9"/>
  <c r="E46" i="9"/>
  <c r="E52" i="9"/>
  <c r="E53" i="9" l="1"/>
</calcChain>
</file>

<file path=xl/comments1.xml><?xml version="1.0" encoding="utf-8"?>
<comments xmlns="http://schemas.openxmlformats.org/spreadsheetml/2006/main">
  <authors>
    <author>Zoran Dunic</author>
  </authors>
  <commentList>
    <comment ref="I1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+23.000.000 minimum
-1.800.000 Dž</t>
        </r>
      </text>
    </comment>
    <comment ref="I6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</t>
        </r>
      </text>
    </comment>
    <comment ref="I7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-1.800.000 Dž</t>
        </r>
      </text>
    </comment>
    <comment ref="I125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-500.000 Dž</t>
        </r>
      </text>
    </comment>
    <comment ref="I12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</t>
        </r>
      </text>
    </comment>
    <comment ref="I16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+3.500.000 sala za OV
+6.000.000 Gračac Predsednik</t>
        </r>
      </text>
    </comment>
    <comment ref="I16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
+1.200.000 kazan za Vrtić Dž
+2.000.000 vozilo za Dom zdravlja Dž</t>
        </r>
      </text>
    </comment>
    <comment ref="I228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24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+500.000 IDž</t>
        </r>
      </text>
    </comment>
    <comment ref="I32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49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49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+8.000.000 Dž</t>
        </r>
      </text>
    </comment>
    <comment ref="I498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50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+6.000.000 Zelenilo
+6.000.000 Vrući izvori
+7.000.000 Belimarkovac (za plate)
+8.500.000 Belimarkovac
+12.500.000 Novi Autoprevoz
+2.000.000 Šume Goč</t>
        </r>
      </text>
    </comment>
    <comment ref="I51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-7.000.000 Dž
</t>
        </r>
      </text>
    </comment>
    <comment ref="I55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+4.000.000 Dž
-1.000.000 Dž</t>
        </r>
      </text>
    </comment>
    <comment ref="I57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595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1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29" authorId="0">
      <text>
        <r>
          <rPr>
            <b/>
            <sz val="9"/>
            <color indexed="81"/>
            <rFont val="Tahoma"/>
            <family val="2"/>
          </rPr>
          <t>Zoran Dunic:
ОШ Младост 
+3.500.000
+3.500.000 проширење капацитета вртића
+700.000 прикључак за гас Штулац
ОШ Бане Миленковић
+1.500.000 прикључак за гас
ОШ Попински борци
+2.000.000 прикључак за гас Пискавац
+1.500.000 Mladost dodatno na kraju Dž</t>
        </r>
      </text>
    </comment>
    <comment ref="I66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nije sigurno koliko</t>
        </r>
      </text>
    </comment>
    <comment ref="I67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-5.000.000 Dž
jela da ostane 1.000.000</t>
        </r>
      </text>
    </comment>
    <comment ref="I68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+15.000.000 Dž</t>
        </r>
      </text>
    </comment>
  </commentList>
</comments>
</file>

<file path=xl/comments2.xml><?xml version="1.0" encoding="utf-8"?>
<comments xmlns="http://schemas.openxmlformats.org/spreadsheetml/2006/main">
  <authors>
    <author>Zoran Dunic</author>
  </authors>
  <commentList>
    <comment ref="I2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
+3.000.000 Dž</t>
        </r>
      </text>
    </comment>
    <comment ref="I2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+3.000.000 Dž</t>
        </r>
      </text>
    </comment>
    <comment ref="I2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+800.000 Monografija Dž</t>
        </r>
      </text>
    </comment>
    <comment ref="I6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</t>
        </r>
      </text>
    </comment>
    <comment ref="I7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-1.800.000 Dž</t>
        </r>
      </text>
    </comment>
    <comment ref="I125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-500.000 Dž</t>
        </r>
      </text>
    </comment>
    <comment ref="I12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</t>
        </r>
      </text>
    </comment>
    <comment ref="I16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+3.500.000 sala za OV
+6.000.000 Gračac Predsednik</t>
        </r>
      </text>
    </comment>
    <comment ref="I16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
+1.200.000 kazan za Vrtić Dž
+2.000.000 vozilo za Dom zdravlja Dž</t>
        </r>
      </text>
    </comment>
    <comment ref="I228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24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+500.000 IDž</t>
        </r>
      </text>
    </comment>
    <comment ref="I32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49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49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+8.000.000 Dž</t>
        </r>
      </text>
    </comment>
    <comment ref="I498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50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+6.000.000 Zelenilo
+6.000.000 Vrući izvori
+7.000.000 Belimarkovac (za plate)
+8.500.000 Belimarkovac
+12.500.000 Novi Autoprevoz
+2.000.000 Šume Goč</t>
        </r>
      </text>
    </comment>
    <comment ref="I51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-7.000.000 Dž
</t>
        </r>
      </text>
    </comment>
    <comment ref="I55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+4.000.000 Dž
-1.000.000 Dž</t>
        </r>
      </text>
    </comment>
    <comment ref="I57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595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1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29" authorId="0">
      <text>
        <r>
          <rPr>
            <b/>
            <sz val="9"/>
            <color indexed="81"/>
            <rFont val="Tahoma"/>
            <family val="2"/>
          </rPr>
          <t>Zoran Dunic:
ОШ Младост 
+3.500.000
+3.500.000 проширење капацитета вртића
+700.000 прикључак за гас Штулац
ОШ Бане Миленковић
+1.500.000 прикључак за гас
ОШ Попински борци
+2.000.000 прикључак за гас Пискавац
+1.500.000 Mladost dodatno na kraju Dž</t>
        </r>
      </text>
    </comment>
    <comment ref="I66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nije sigurno koliko</t>
        </r>
      </text>
    </comment>
    <comment ref="I67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-5.000.000 Dž
jela da ostane 1.000.000</t>
        </r>
      </text>
    </comment>
    <comment ref="I68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+15.000.000 Dž</t>
        </r>
      </text>
    </comment>
  </commentList>
</comments>
</file>

<file path=xl/comments3.xml><?xml version="1.0" encoding="utf-8"?>
<comments xmlns="http://schemas.openxmlformats.org/spreadsheetml/2006/main">
  <authors>
    <author>Zoran Dunic</author>
  </authors>
  <commentList>
    <comment ref="I2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</t>
        </r>
      </text>
    </comment>
    <comment ref="I2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+800.000 Monografija Dž</t>
        </r>
      </text>
    </comment>
    <comment ref="I6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</t>
        </r>
      </text>
    </comment>
    <comment ref="I7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-1.800.000 Dž</t>
        </r>
      </text>
    </comment>
    <comment ref="I125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-500.000 Dž</t>
        </r>
      </text>
    </comment>
    <comment ref="I12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</t>
        </r>
      </text>
    </comment>
    <comment ref="I16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+3.500.000 sala za OV
+6.000.000 Gračac Predsednik</t>
        </r>
      </text>
    </comment>
    <comment ref="I16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
+1.200.000 kazan za Vrtić Dž
+2.000.000 vozilo za Dom zdravlja Dž</t>
        </r>
      </text>
    </comment>
    <comment ref="I228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24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+500.000 IDž</t>
        </r>
      </text>
    </comment>
    <comment ref="I32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49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49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+8.000.000 Dž</t>
        </r>
      </text>
    </comment>
    <comment ref="I498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50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+6.000.000 Zelenilo
+6.000.000 Vrući izvori
+7.000.000 Belimarkovac (za plate)
+8.500.000 Belimarkovac
+12.500.000 Novi Autoprevoz
+2.000.000 Šume Goč</t>
        </r>
      </text>
    </comment>
    <comment ref="I51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-7.000.000 Dž
</t>
        </r>
      </text>
    </comment>
    <comment ref="I55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+4.000.000 Dž
-1.000.000 Dž</t>
        </r>
      </text>
    </comment>
    <comment ref="I57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595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1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29" authorId="0">
      <text>
        <r>
          <rPr>
            <b/>
            <sz val="9"/>
            <color indexed="81"/>
            <rFont val="Tahoma"/>
            <family val="2"/>
          </rPr>
          <t>Zoran Dunic:
ОШ Младост 
+3.500.000
+3.500.000 проширење капацитета вртића
+700.000 прикључак за гас Штулац
ОШ Бане Миленковић
+1.500.000 прикључак за гас
ОШ Попински борци
+2.000.000 прикључак за гас Пискавац
+1.500.000 Mladost dodatno na kraju Dž</t>
        </r>
      </text>
    </comment>
    <comment ref="I66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nije sigurno koliko</t>
        </r>
      </text>
    </comment>
    <comment ref="I67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-5.000.000 Dž
jela da ostane 1.000.000</t>
        </r>
      </text>
    </comment>
    <comment ref="I68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+15.000.000 Dž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I27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-500.000 Dž</t>
        </r>
      </text>
    </comment>
    <comment ref="I29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+800.000 Monografija Dž</t>
        </r>
      </text>
    </comment>
    <comment ref="I66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-2.000.000</t>
        </r>
      </text>
    </comment>
    <comment ref="I76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-1.800.000 Dž</t>
        </r>
      </text>
    </comment>
    <comment ref="I125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-500.000 Dž</t>
        </r>
      </text>
    </comment>
    <comment ref="I129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-1.000.000 Dž</t>
        </r>
      </text>
    </comment>
    <comment ref="I161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+3.500.000 sala za OV
+6.000.000 Gračac Predsednik</t>
        </r>
      </text>
    </comment>
    <comment ref="I162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-1.000.000 Dž
+1.200.000 kazan za Vrtić Dž
+2.000.000 vozilo za Dom zdravlja Dž</t>
        </r>
      </text>
    </comment>
    <comment ref="I228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-2.000.000 Dž</t>
        </r>
      </text>
    </comment>
    <comment ref="I244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+500.000 IDž</t>
        </r>
      </text>
    </comment>
    <comment ref="I321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+5.000.000 Dž</t>
        </r>
      </text>
    </comment>
    <comment ref="I491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-2.000.000 Dž</t>
        </r>
      </text>
    </comment>
    <comment ref="I492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+8.000.000 Dž</t>
        </r>
      </text>
    </comment>
    <comment ref="I498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-2.000.000 Dž</t>
        </r>
      </text>
    </comment>
    <comment ref="I504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+6.000.000 Zelenilo
+6.000.000 Vrući izvori
+7.000.000 Belimarkovac (za plate)
+8.500.000 Belimarkovac
+12.500.000 Novi Autoprevoz
+2.000.000 Šume Goč</t>
        </r>
      </text>
    </comment>
    <comment ref="I519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 xml:space="preserve">-7.000.000 Dž
</t>
        </r>
      </text>
    </comment>
    <comment ref="I556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+4.000.000 Dž
-1.000.000 Dž</t>
        </r>
      </text>
    </comment>
    <comment ref="I577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+5.000.000 Dž</t>
        </r>
      </text>
    </comment>
    <comment ref="I595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+1.000.000 Dž</t>
        </r>
      </text>
    </comment>
    <comment ref="I616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+1.000.000 Dž</t>
        </r>
      </text>
    </comment>
    <comment ref="I629" authorId="0">
      <text>
        <r>
          <rPr>
            <b/>
            <sz val="9"/>
            <color rgb="FF000000"/>
            <rFont val="Tahoma"/>
            <family val="2"/>
            <charset val="1"/>
          </rPr>
          <t>Zoran Dunic:
ОШ Младост 
+3.500.000
+3.500.000 проширење капацитета вртића
+700.000 прикључак за гас Штулац
ОШ Бане Миленковић
+1.500.000 прикључак за гас
ОШ Попински борци
+2.000.000 прикључак за гас Пискавац
+1.500.000 Mladost dodatno na kraju Dž</t>
        </r>
      </text>
    </comment>
    <comment ref="I661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nije sigurno koliko</t>
        </r>
      </text>
    </comment>
    <comment ref="I677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-5.000.000 Dž
jela da ostane 1.000.000</t>
        </r>
      </text>
    </comment>
    <comment ref="I687" authorId="0">
      <text>
        <r>
          <rPr>
            <sz val="11"/>
            <color rgb="FF000000"/>
            <rFont val="Times New Roman"/>
            <family val="2"/>
            <charset val="1"/>
          </rPr>
          <t xml:space="preserve">Zoran Dunic:
</t>
        </r>
        <r>
          <rPr>
            <sz val="9"/>
            <color rgb="FF000000"/>
            <rFont val="Tahoma"/>
            <family val="2"/>
            <charset val="1"/>
          </rPr>
          <t>+15.000.000 Dž</t>
        </r>
      </text>
    </comment>
  </commentList>
</comments>
</file>

<file path=xl/comments5.xml><?xml version="1.0" encoding="utf-8"?>
<comments xmlns="http://schemas.openxmlformats.org/spreadsheetml/2006/main">
  <authors>
    <author>Zoran Dunic</author>
  </authors>
  <commentList>
    <comment ref="I2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+20.000.000</t>
        </r>
      </text>
    </comment>
    <comment ref="I6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</t>
        </r>
      </text>
    </comment>
    <comment ref="I7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-1.800.000 Dž</t>
        </r>
      </text>
    </comment>
    <comment ref="I125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-500.000 Dž</t>
        </r>
      </text>
    </comment>
    <comment ref="I12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</t>
        </r>
      </text>
    </comment>
    <comment ref="I16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+3.500.000 sala za OV
+6.000.000 Gračac Predsednik</t>
        </r>
      </text>
    </comment>
    <comment ref="I16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
+1.200.000 kazan za Vrtić Dž
+2.000.000 vozilo za Dom zdravlja Dž</t>
        </r>
      </text>
    </comment>
    <comment ref="I228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24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+500.000 IDž</t>
        </r>
      </text>
    </comment>
    <comment ref="I32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49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49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+8.000.000 Dž</t>
        </r>
      </text>
    </comment>
    <comment ref="I498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50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+6.000.000 Zelenilo
+6.000.000 Vrući izvori
+7.000.000 Belimarkovac (za plate)
+8.500.000 Belimarkovac
+12.500.000 Novi Autoprevoz
+2.000.000 Šume Goč</t>
        </r>
      </text>
    </comment>
    <comment ref="I51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-7.000.000 Dž
</t>
        </r>
      </text>
    </comment>
    <comment ref="I55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+4.000.000 Dž
-1.000.000 Dž</t>
        </r>
      </text>
    </comment>
    <comment ref="I57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595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1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29" authorId="0">
      <text>
        <r>
          <rPr>
            <b/>
            <sz val="9"/>
            <color indexed="81"/>
            <rFont val="Tahoma"/>
            <family val="2"/>
          </rPr>
          <t>Zoran Dunic:
ОШ Младост 
+3.500.000
+3.500.000 проширење капацитета вртића
+700.000 прикључак за гас Штулац
ОШ Бане Миленковић
+1.500.000 прикључак за гас
ОШ Попински борци
+2.000.000 прикључак за гас Пискавац
+1.500.000 Mladost dodatno na kraju Dž</t>
        </r>
      </text>
    </comment>
    <comment ref="I66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nije sigurno koliko</t>
        </r>
      </text>
    </comment>
    <comment ref="I67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-5.000.000 Dž
jela da ostane 1.000.000</t>
        </r>
      </text>
    </comment>
    <comment ref="I68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+15.000.000 Dž</t>
        </r>
      </text>
    </comment>
  </commentList>
</comments>
</file>

<file path=xl/comments6.xml><?xml version="1.0" encoding="utf-8"?>
<comments xmlns="http://schemas.openxmlformats.org/spreadsheetml/2006/main">
  <authors>
    <author>Zoran Dunic</author>
  </authors>
  <commentList>
    <comment ref="I2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+2.000.000 Dž</t>
        </r>
      </text>
    </comment>
    <comment ref="I2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 Dž
+2.200.000 merno regulaciono mesto gas Dž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+2.300.000 video nadzor Dž</t>
        </r>
      </text>
    </comment>
    <comment ref="I33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+17.500.000 Stubovi i reflektori za teren DŽ</t>
        </r>
      </text>
    </comment>
    <comment ref="I7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</t>
        </r>
      </text>
    </comment>
    <comment ref="I8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-1.800.000 Dž</t>
        </r>
      </text>
    </comment>
    <comment ref="I130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-500.000 Dž</t>
        </r>
      </text>
    </comment>
    <comment ref="I13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</t>
        </r>
      </text>
    </comment>
    <comment ref="I16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+3.500.000 sala za OV
+6.000.000 Gračac Predsednik</t>
        </r>
      </text>
    </comment>
    <comment ref="I16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
+1.200.000 kazan za Vrtić Dž
+2.000.000 vozilo za Dom zdravlja Dž</t>
        </r>
      </text>
    </comment>
    <comment ref="I233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24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+500.000 IDž</t>
        </r>
      </text>
    </comment>
    <comment ref="I32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49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49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+8.000.000 Dž</t>
        </r>
      </text>
    </comment>
    <comment ref="I503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50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+6.000.000 Zelenilo
+6.000.000 Vrući izvori
+7.000.000 Belimarkovac (za plate)
+8.500.000 Belimarkovac
+12.500.000 Novi Autoprevoz
+2.000.000 Šume Goč</t>
        </r>
      </text>
    </comment>
    <comment ref="I52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-7.000.000 Dž
</t>
        </r>
      </text>
    </comment>
    <comment ref="I56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+4.000.000 Dž
-1.000.000 Dž</t>
        </r>
      </text>
    </comment>
    <comment ref="I58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600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2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34" authorId="0">
      <text>
        <r>
          <rPr>
            <b/>
            <sz val="9"/>
            <color indexed="81"/>
            <rFont val="Tahoma"/>
            <family val="2"/>
          </rPr>
          <t>Zoran Dunic:
ОШ Младост 
+3.500.000
+3.500.000 проширење капацитета вртића
+700.000 прикључак за гас Штулац
ОШ Бане Миленковић
+1.500.000 прикључак за гас
ОШ Попински борци
+2.000.000 прикључак за гас Пискавац
+1.500.000 Mladost dodatno na kraju Dž</t>
        </r>
      </text>
    </comment>
    <comment ref="I66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nije sigurno koliko</t>
        </r>
      </text>
    </comment>
    <comment ref="I68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-5.000.000 Dž
jela da ostane 1.000.000</t>
        </r>
      </text>
    </comment>
    <comment ref="I69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+15.000.000 Dž</t>
        </r>
      </text>
    </comment>
  </commentList>
</comments>
</file>

<file path=xl/comments7.xml><?xml version="1.0" encoding="utf-8"?>
<comments xmlns="http://schemas.openxmlformats.org/spreadsheetml/2006/main">
  <authors>
    <author>Zoran Dunic</author>
  </authors>
  <commentList>
    <comment ref="I4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+15.000.000 Dž</t>
        </r>
      </text>
    </comment>
    <comment ref="I4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+15.000.000 Dž</t>
        </r>
      </text>
    </comment>
    <comment ref="I48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</t>
        </r>
      </text>
    </comment>
    <comment ref="I8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</t>
        </r>
      </text>
    </comment>
    <comment ref="I9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-1.800.000 Dž</t>
        </r>
      </text>
    </comment>
    <comment ref="I140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-500.000 Dž</t>
        </r>
      </text>
    </comment>
    <comment ref="I14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</t>
        </r>
      </text>
    </comment>
    <comment ref="I17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+3.500.000 sala za OV
+6.000.000 Gračac Predsednik</t>
        </r>
      </text>
    </comment>
    <comment ref="I17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
+1.200.000 kazan za Vrtić Dž
+2.000.000 vozilo za Dom zdravlja Dž</t>
        </r>
      </text>
    </comment>
    <comment ref="I243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25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+500.000 IDž</t>
        </r>
      </text>
    </comment>
    <comment ref="I33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50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50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+8.000.000 Dž</t>
        </r>
      </text>
    </comment>
    <comment ref="I513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51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+6.000.000 Zelenilo
+6.000.000 Vrući izvori
+7.000.000 Belimarkovac (za plate)
+8.500.000 Belimarkovac
+12.500.000 Novi Autoprevoz
+2.000.000 Šume Goč</t>
        </r>
      </text>
    </comment>
    <comment ref="I53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-7.000.000 Dž
</t>
        </r>
      </text>
    </comment>
    <comment ref="I57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+4.000.000 Dž
-1.000.000 Dž</t>
        </r>
      </text>
    </comment>
    <comment ref="I59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610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3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44" authorId="0">
      <text>
        <r>
          <rPr>
            <b/>
            <sz val="9"/>
            <color indexed="81"/>
            <rFont val="Tahoma"/>
            <family val="2"/>
          </rPr>
          <t>Zoran Dunic:
ОШ Младост 
+3.500.000
+3.500.000 проширење капацитета вртића
+700.000 прикључак за гас Штулац
ОШ Бане Миленковић
+1.500.000 прикључак за гас
ОШ Попински борци
+2.000.000 прикључак за гас Пискавац
+1.500.000 Mladost dodatno na kraju Dž</t>
        </r>
      </text>
    </comment>
    <comment ref="I67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nije sigurno koliko</t>
        </r>
      </text>
    </comment>
    <comment ref="I69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-5.000.000 Dž
jela da ostane 1.000.000</t>
        </r>
      </text>
    </comment>
    <comment ref="I70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+15.000.000 Dž</t>
        </r>
      </text>
    </comment>
  </commentList>
</comments>
</file>

<file path=xl/comments8.xml><?xml version="1.0" encoding="utf-8"?>
<comments xmlns="http://schemas.openxmlformats.org/spreadsheetml/2006/main">
  <authors>
    <author>Zoran Dunic</author>
  </authors>
  <commentList>
    <comment ref="I2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
+3.000.000 Dž</t>
        </r>
      </text>
    </comment>
    <comment ref="I2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+3.000.000 Dž</t>
        </r>
      </text>
    </comment>
    <comment ref="I2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+800.000 Monografija Dž</t>
        </r>
      </text>
    </comment>
    <comment ref="I6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</t>
        </r>
      </text>
    </comment>
    <comment ref="I7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-1.800.000 Dž</t>
        </r>
      </text>
    </comment>
    <comment ref="I125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-500.000 Dž</t>
        </r>
      </text>
    </comment>
    <comment ref="I12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</t>
        </r>
      </text>
    </comment>
    <comment ref="I16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+3.500.000 sala za OV
+6.000.000 Gračac Predsednik</t>
        </r>
      </text>
    </comment>
    <comment ref="I16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-1.000.000 Dž
+1.200.000 kazan za Vrtić Dž
+2.000.000 vozilo za Dom zdravlja Dž</t>
        </r>
      </text>
    </comment>
    <comment ref="I228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24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+500.000 IDž</t>
        </r>
      </text>
    </comment>
    <comment ref="I32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49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492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+8.000.000 Dž</t>
        </r>
      </text>
    </comment>
    <comment ref="I498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-2.000.000 Dž</t>
        </r>
      </text>
    </comment>
    <comment ref="I504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+6.000.000 Zelenilo
+6.000.000 Vrući izvori
+7.000.000 Belimarkovac (za plate)
+8.500.000 Belimarkovac
+12.500.000 Novi Autoprevoz
+2.000.000 Šume Goč</t>
        </r>
      </text>
    </comment>
    <comment ref="I519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-7.000.000 Dž
</t>
        </r>
      </text>
    </comment>
    <comment ref="I55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+4.000.000 Dž
-1.000.000 Dž</t>
        </r>
      </text>
    </comment>
    <comment ref="I57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+5.000.000 Dž</t>
        </r>
      </text>
    </comment>
    <comment ref="I595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16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+1.000.000 Dž</t>
        </r>
      </text>
    </comment>
    <comment ref="I629" authorId="0">
      <text>
        <r>
          <rPr>
            <b/>
            <sz val="9"/>
            <color indexed="81"/>
            <rFont val="Tahoma"/>
            <family val="2"/>
          </rPr>
          <t>Zoran Dunic:
ОШ Младост 
+3.500.000
+3.500.000 проширење капацитета вртића
+700.000 прикључак за гас Штулац
ОШ Бане Миленковић
+1.500.000 прикључак за гас
ОШ Попински борци
+2.000.000 прикључак за гас Пискавац
+1.500.000 Mladost dodatno na kraju Dž</t>
        </r>
      </text>
    </comment>
    <comment ref="I661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nije sigurno koliko</t>
        </r>
      </text>
    </comment>
    <comment ref="I67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-5.000.000 Dž
jela da ostane 1.000.000</t>
        </r>
      </text>
    </comment>
    <comment ref="I687" authorId="0">
      <text>
        <r>
          <rPr>
            <b/>
            <sz val="9"/>
            <color indexed="81"/>
            <rFont val="Tahoma"/>
            <family val="2"/>
          </rPr>
          <t>Zoran Dunic:</t>
        </r>
        <r>
          <rPr>
            <sz val="9"/>
            <color indexed="81"/>
            <rFont val="Tahoma"/>
            <family val="2"/>
          </rPr>
          <t xml:space="preserve">
+15.000.000 Dž</t>
        </r>
      </text>
    </comment>
  </commentList>
</comments>
</file>

<file path=xl/sharedStrings.xml><?xml version="1.0" encoding="utf-8"?>
<sst xmlns="http://schemas.openxmlformats.org/spreadsheetml/2006/main" count="2946" uniqueCount="602">
  <si>
    <t>KVOTNI PLAN</t>
  </si>
  <si>
    <t>Kvota</t>
  </si>
  <si>
    <t>Буџет</t>
  </si>
  <si>
    <t>Kvotni plan</t>
  </si>
  <si>
    <t>Operativni kvotni plan</t>
  </si>
  <si>
    <t>Раздео</t>
  </si>
  <si>
    <t>Глава</t>
  </si>
  <si>
    <t>Функц.</t>
  </si>
  <si>
    <t>Програм.</t>
  </si>
  <si>
    <t>Број</t>
  </si>
  <si>
    <t>Економска</t>
  </si>
  <si>
    <t xml:space="preserve">Извор </t>
  </si>
  <si>
    <t>О п и с</t>
  </si>
  <si>
    <t>клас.</t>
  </si>
  <si>
    <t>класиф.</t>
  </si>
  <si>
    <t>позиц.</t>
  </si>
  <si>
    <t>класификација</t>
  </si>
  <si>
    <t>финансирања</t>
  </si>
  <si>
    <t>01</t>
  </si>
  <si>
    <t>7</t>
  </si>
  <si>
    <t>СКУПШТИНА ОПШТИНЕ</t>
  </si>
  <si>
    <t>Скупштина општине</t>
  </si>
  <si>
    <t>Извршни и законодавни органи</t>
  </si>
  <si>
    <t>2101</t>
  </si>
  <si>
    <t>Политички систем локалне самоуправе</t>
  </si>
  <si>
    <t>2101-0001</t>
  </si>
  <si>
    <t>Програмска активност 0001- Функционисање скупштине</t>
  </si>
  <si>
    <t>Плате и додаци запослених</t>
  </si>
  <si>
    <t>Социјални доприноси на терет послодавца</t>
  </si>
  <si>
    <t xml:space="preserve">Социјална давања запосленима </t>
  </si>
  <si>
    <t>Награде, бонуси и остали посебни расходи</t>
  </si>
  <si>
    <t>Стални трошкови</t>
  </si>
  <si>
    <t>Трошкови путовања</t>
  </si>
  <si>
    <t>Услуге по уговору (од чега за репрезентацију износ од 4.200.000 динара)</t>
  </si>
  <si>
    <t>Текуће поправке и одржавање</t>
  </si>
  <si>
    <t>Материјал</t>
  </si>
  <si>
    <t>Дотације невладиним организацијама (Дотације политичким странкама)</t>
  </si>
  <si>
    <t>Машине и опрема</t>
  </si>
  <si>
    <t>Повремена радна тела скупштине - Канцеларија за младе</t>
  </si>
  <si>
    <t>Опште јавне услуге некласификоване на другом месту</t>
  </si>
  <si>
    <t>1301</t>
  </si>
  <si>
    <t>Развој спорта и омладине</t>
  </si>
  <si>
    <t>1301-0005</t>
  </si>
  <si>
    <t>Програмска активност 0005 -Спровођење омладинске политике</t>
  </si>
  <si>
    <t>Услуге по уговору</t>
  </si>
  <si>
    <t>Специјализоване услуге</t>
  </si>
  <si>
    <t>СВЕГА РАЗДЕО 1:</t>
  </si>
  <si>
    <t>Извори финансирања за функцију 111:</t>
  </si>
  <si>
    <t>Општи приходи и примања буџета</t>
  </si>
  <si>
    <t>13</t>
  </si>
  <si>
    <t>Нераспоређени вишак прихода из ранијих година</t>
  </si>
  <si>
    <t>Укупно за функцију 111:</t>
  </si>
  <si>
    <t>Извори финансирања за функцију 130:</t>
  </si>
  <si>
    <t>Укупно за функцију 130:</t>
  </si>
  <si>
    <t>Извори финансирања за функцију 160:</t>
  </si>
  <si>
    <t>07</t>
  </si>
  <si>
    <t>Трансфери од других нивоа власти</t>
  </si>
  <si>
    <t>17</t>
  </si>
  <si>
    <t>Неутрошена средства трансфера од других нивоа власти</t>
  </si>
  <si>
    <t>Укупно за функцију 160:</t>
  </si>
  <si>
    <t>Извори финансирања за раздео 1:</t>
  </si>
  <si>
    <t>Укупно за раздео 1:</t>
  </si>
  <si>
    <t>ПРЕДСЕДНИК ОПШТИНЕ</t>
  </si>
  <si>
    <t>2101-0002</t>
  </si>
  <si>
    <t>Програмска активност 0002- Функционисање извршних органа</t>
  </si>
  <si>
    <t>Накнаде у натури</t>
  </si>
  <si>
    <t>Услуге по уговору (од чега за репрезентацију износ од 5.000.000 динара)</t>
  </si>
  <si>
    <t>Порези, обавезне таксе и казне наметнуте од једног нивоа власти другом</t>
  </si>
  <si>
    <t>Информисање</t>
  </si>
  <si>
    <t>Услуге емитовања и штампања</t>
  </si>
  <si>
    <t>1201</t>
  </si>
  <si>
    <t>Развој културе и информисања</t>
  </si>
  <si>
    <t>1201-0004</t>
  </si>
  <si>
    <t xml:space="preserve">Програмска активност 0004 - Остваривање и унапређивање јавног интереса у области јавног информисања </t>
  </si>
  <si>
    <t>СВЕГА РАЗДЕО 2:</t>
  </si>
  <si>
    <t>Извори финансирања за функцију 830:</t>
  </si>
  <si>
    <t>Укупно за функцију 830:</t>
  </si>
  <si>
    <t>Извори финансирања за раздео 2:</t>
  </si>
  <si>
    <t>Укупно за раздео 2:</t>
  </si>
  <si>
    <t>ОПШТИНСКО ВЕЋЕ</t>
  </si>
  <si>
    <t>СВЕГА РАЗДЕО 3:</t>
  </si>
  <si>
    <t>ОПШТИНСКО ПРАВОБРАНИЛАШТВО</t>
  </si>
  <si>
    <t>Општинско правобранилаштво</t>
  </si>
  <si>
    <t>Судови</t>
  </si>
  <si>
    <t>0602</t>
  </si>
  <si>
    <t>Опште услуге локалне самоуправе</t>
  </si>
  <si>
    <t>0602-0004</t>
  </si>
  <si>
    <t>Програмска активност 0004 - Општинско правобранилаштво</t>
  </si>
  <si>
    <t xml:space="preserve">Стални трошкови </t>
  </si>
  <si>
    <t xml:space="preserve">Трошкови путовања </t>
  </si>
  <si>
    <t xml:space="preserve">Услуге по уговору </t>
  </si>
  <si>
    <t>Новчане казне и пенали по решењу судова</t>
  </si>
  <si>
    <t>Накнада штете за повреде или штету нанету од стране државних органа</t>
  </si>
  <si>
    <t xml:space="preserve">Машине и опрема </t>
  </si>
  <si>
    <t>СВЕГА РАЗДЕО 4:</t>
  </si>
  <si>
    <t>Извори финансирања за функцију 330:</t>
  </si>
  <si>
    <t>Укупно за функцију 330:</t>
  </si>
  <si>
    <t>Извори финансирања за раздео 3:</t>
  </si>
  <si>
    <t>Укупно за раздео 3:</t>
  </si>
  <si>
    <t>Структура раздела</t>
  </si>
  <si>
    <t>ОПШТИНСКА УПРАВА</t>
  </si>
  <si>
    <t>5.01.01.</t>
  </si>
  <si>
    <t>Општинска управа</t>
  </si>
  <si>
    <t>Опште услуге</t>
  </si>
  <si>
    <t>0602-0001</t>
  </si>
  <si>
    <t>Програмска активност 0001- Функционисање локалне самоуправе</t>
  </si>
  <si>
    <t xml:space="preserve">Плате и додаци запослених </t>
  </si>
  <si>
    <t>Накнаде трошкова за запослене</t>
  </si>
  <si>
    <t>Стални трошкови  (од чега трошкови платног промета износе 2.700.000 динара)</t>
  </si>
  <si>
    <t xml:space="preserve">Текуће поправке и одржавање </t>
  </si>
  <si>
    <t>Дотације невладиним организацијама</t>
  </si>
  <si>
    <t>Зграде и грађевински објекти</t>
  </si>
  <si>
    <t>Туризам</t>
  </si>
  <si>
    <t>Локални економски развој</t>
  </si>
  <si>
    <t>1501-0003</t>
  </si>
  <si>
    <t>Подршка економском развоју и промоцији предузетништва</t>
  </si>
  <si>
    <t>Субвенције приватним предузећима</t>
  </si>
  <si>
    <t>Укупно раздео 5.01.01.:</t>
  </si>
  <si>
    <t xml:space="preserve">предузетништва </t>
  </si>
  <si>
    <t>Извори финансирања за функцију 473:</t>
  </si>
  <si>
    <t>Укупно за функцију 473:</t>
  </si>
  <si>
    <t>Извори финансирања за раздео 5.01.01:</t>
  </si>
  <si>
    <t>Укупно за раздео 5.01.01:</t>
  </si>
  <si>
    <t>5.01.02.</t>
  </si>
  <si>
    <t>БУЏЕТСКЕ РЕЗЕРВЕ</t>
  </si>
  <si>
    <t>0602-0009</t>
  </si>
  <si>
    <t>Програмска активност 0009-Текућа буџетска резерва</t>
  </si>
  <si>
    <t>Средства резерве (Текућа резерва)</t>
  </si>
  <si>
    <t>Средства за суфинансирање пројеката који се финансирају средствима Европске уније</t>
  </si>
  <si>
    <t>Опште услуге јавне управе</t>
  </si>
  <si>
    <t>0602-0010</t>
  </si>
  <si>
    <t>Програмска активност 0010- Стална буџетска резерва</t>
  </si>
  <si>
    <t>Средства резерве (Стална резерва)</t>
  </si>
  <si>
    <t>Укупно раздео 5.01.02.:</t>
  </si>
  <si>
    <t>Извори финансирања за раздео 5.01.02.:</t>
  </si>
  <si>
    <t>Укупно за раздео 5.01.02.:</t>
  </si>
  <si>
    <t>5.01.03.</t>
  </si>
  <si>
    <t>Пружање социјалних услуга особама са сметњама у развоју</t>
  </si>
  <si>
    <t>010</t>
  </si>
  <si>
    <t>Болест и инвалидност</t>
  </si>
  <si>
    <t>0902</t>
  </si>
  <si>
    <t>Социјална и дечја заштита</t>
  </si>
  <si>
    <t>0902-0021</t>
  </si>
  <si>
    <t>Програмска активност 0021 - Подршка особама са инвалидитетом</t>
  </si>
  <si>
    <t>Накнада за социјалну заштиту из буџета</t>
  </si>
  <si>
    <t>Укупно раздео 5.01.03.:</t>
  </si>
  <si>
    <t>Извори финансирања за функцију 010:</t>
  </si>
  <si>
    <t>02</t>
  </si>
  <si>
    <t>Трансфери између корисника на истом нивоу</t>
  </si>
  <si>
    <t>Укупно за функцију 010:</t>
  </si>
  <si>
    <t>Извори финансирања за раздео 5.01.03.:</t>
  </si>
  <si>
    <t>Укупно за раздео 5.01.03.:</t>
  </si>
  <si>
    <t>5.01.04.</t>
  </si>
  <si>
    <t>Финансијска помоћ у породици за основно и средње образовање</t>
  </si>
  <si>
    <t>040</t>
  </si>
  <si>
    <t>Породица и деца</t>
  </si>
  <si>
    <t>0902-0019</t>
  </si>
  <si>
    <t>Програмска активност 0019 - Подршка деци и породици са децом</t>
  </si>
  <si>
    <t>Трансфери осталим нивоима власти  (ужина и ексурзија)</t>
  </si>
  <si>
    <t>Накнада за социјалну заштиту из буџета (од чега за превоз ученика износ од 44.660.000 динара као и 3.980.000 за награде за најбоље ученике и студенте-једнократна помоћ)</t>
  </si>
  <si>
    <t>Укупно раздео 5.01.04.:</t>
  </si>
  <si>
    <t>Извори финансирања за функцију 040:</t>
  </si>
  <si>
    <t>Укупно за функцију 040:</t>
  </si>
  <si>
    <t>Извори финансирања за раздео 5.01.04.:</t>
  </si>
  <si>
    <t>Укупно за раздео 5.01.04.:</t>
  </si>
  <si>
    <t>Социјална политика</t>
  </si>
  <si>
    <t>5.01.05.</t>
  </si>
  <si>
    <t xml:space="preserve">Центар за социјални рад </t>
  </si>
  <si>
    <t>Социјална помоћ угрож.станов. некласиф. на др.месту</t>
  </si>
  <si>
    <t>0902-0005</t>
  </si>
  <si>
    <t>Програмска активност 0005 - Обављање делатности установа социјалне заштите</t>
  </si>
  <si>
    <t>Донације и трансфери осталим нивоима власти</t>
  </si>
  <si>
    <t>0902-0001</t>
  </si>
  <si>
    <t>Програмска активност 0001 - Једнократне помоћи и други облици помоћи</t>
  </si>
  <si>
    <t>Накнаде за социјалну заштиту из буџета (од чега 20.000.000 помоћ уз сарадњу са Комесаријатом за избеглице)</t>
  </si>
  <si>
    <t>5.01.06.</t>
  </si>
  <si>
    <t>Програм Црвеног крста</t>
  </si>
  <si>
    <t>Социјална и дечија заштита</t>
  </si>
  <si>
    <t>0902-0018</t>
  </si>
  <si>
    <t>Програмска активност 0018 - Подршка реализацији програма Црвеног крста</t>
  </si>
  <si>
    <t>Укупно раздео 5.01.05. и 06.:</t>
  </si>
  <si>
    <t>Извори финансирања за функцију 070:</t>
  </si>
  <si>
    <t>Укупно за функцију 070:</t>
  </si>
  <si>
    <t>Извори финансирања за раздео 5.01.05. и 06:</t>
  </si>
  <si>
    <t>Укупно за раздео 5.01.05. и 06.:</t>
  </si>
  <si>
    <t>5.01.07.</t>
  </si>
  <si>
    <t>Пројекти у области социјалне заштите</t>
  </si>
  <si>
    <t>Старост</t>
  </si>
  <si>
    <t>0902-4007</t>
  </si>
  <si>
    <t>Пројекат: ИПА 2020 – Унапређење локалног система социјалне заштите – Ширење пружања локалне социјалне услуге „Помоћ у кући за старије“ у руралним подручјима Врњачке Бање</t>
  </si>
  <si>
    <t>0902-4001</t>
  </si>
  <si>
    <t>Пројекат: Успостављање кроз унапређење локалних механизама за инклузију Рома и Ромкиња</t>
  </si>
  <si>
    <t>0902-4005</t>
  </si>
  <si>
    <t>Пројекат: ROMACTION - свеобухватни приступ инклузији и оснаживању Рома</t>
  </si>
  <si>
    <t>421</t>
  </si>
  <si>
    <t>423</t>
  </si>
  <si>
    <t>426</t>
  </si>
  <si>
    <t>512</t>
  </si>
  <si>
    <t>0902-4006</t>
  </si>
  <si>
    <t>Пројекат: Подршка одрживим услугама социјалне заштите у заједници и политикама укључивања на локалном нивоу</t>
  </si>
  <si>
    <t>Укупно раздео 5.01.07.:</t>
  </si>
  <si>
    <t>Извори финансирања за функцију 020:</t>
  </si>
  <si>
    <t>Укупно за функцију 020:</t>
  </si>
  <si>
    <t>Извори финансирања за функцију 090:</t>
  </si>
  <si>
    <t>Укупно за функцију 090:</t>
  </si>
  <si>
    <t>Извори финансирања за раздео 5.01.07.:</t>
  </si>
  <si>
    <t>Укупно за раздео 5.01.07.:</t>
  </si>
  <si>
    <t>5.01.08.</t>
  </si>
  <si>
    <t>Комунални послови по налогу инспекције</t>
  </si>
  <si>
    <t>Комунална делатност</t>
  </si>
  <si>
    <t>0602-0006</t>
  </si>
  <si>
    <t>Програмска активност 0006 - Инспекцијски послови</t>
  </si>
  <si>
    <t>Укупно раздео 5.01.08.:</t>
  </si>
  <si>
    <t>Извори финансирања за раздео 5.01.08.:</t>
  </si>
  <si>
    <t>Укупно за раздео 5.01.08.:</t>
  </si>
  <si>
    <t>5.01.09.</t>
  </si>
  <si>
    <t>Удружења и савези</t>
  </si>
  <si>
    <t>Опште јавне услуге некалсификоване на другом месту</t>
  </si>
  <si>
    <t>Дотације невладиним организацијама (од чега 2.346.000 за чланарине органа општине)</t>
  </si>
  <si>
    <t>5.01.10.</t>
  </si>
  <si>
    <t>Историјски архив</t>
  </si>
  <si>
    <t>1201-0003</t>
  </si>
  <si>
    <t>Програмска активност 0003 -Унапређење система очувања и представљања културно-историјског наслеђа</t>
  </si>
  <si>
    <t>Tрансфери осталим нивоима власти</t>
  </si>
  <si>
    <t>Укупно раздео 5.01.09. и 10.:</t>
  </si>
  <si>
    <t>Извори финансирања за раздео  5.01.09. и 10.:</t>
  </si>
  <si>
    <t>Укупно за главу  5.01.09. и 10.:</t>
  </si>
  <si>
    <t>5.01.11.</t>
  </si>
  <si>
    <t>Сервисирање јавног дуга</t>
  </si>
  <si>
    <t>Трансакције јавног дуга</t>
  </si>
  <si>
    <t>0602-0003</t>
  </si>
  <si>
    <t>Програмска активност 0003 - Сервисирање јавног дуга</t>
  </si>
  <si>
    <t>Отплате домаћих камата</t>
  </si>
  <si>
    <t>Пратећи трошкови задуживања</t>
  </si>
  <si>
    <t>Отплата  главнице домаћим кредиторима</t>
  </si>
  <si>
    <t>Укупно раздео 5.01.11.:</t>
  </si>
  <si>
    <t>Извори финансирања за функцију 170:</t>
  </si>
  <si>
    <t>Укупно за функцију 170:</t>
  </si>
  <si>
    <t>Извори финансирања за раздео 5.01.11.:</t>
  </si>
  <si>
    <t>Укупно за раздео 5.01.11.:</t>
  </si>
  <si>
    <t>5.01.12.</t>
  </si>
  <si>
    <t>Смањивање ризика од катастрофа и управљање ванредним ситуацијама</t>
  </si>
  <si>
    <t>Цивилна одбрана</t>
  </si>
  <si>
    <t>0602-0014</t>
  </si>
  <si>
    <t>Програмска активност 0014- Управљање у ванредним ситуацијама</t>
  </si>
  <si>
    <t>Накнаде штете за повреде или штету насталу услед елементарних непогода или других непред.узрока</t>
  </si>
  <si>
    <t>Укупно раздео 5.01.12.:</t>
  </si>
  <si>
    <t>Извори финансирања за функцију 220:</t>
  </si>
  <si>
    <t>Укупно за функцију 220:</t>
  </si>
  <si>
    <t>Извори финансирања за раздео 5.01.12.:</t>
  </si>
  <si>
    <t>Укупно за раздео 5.01.12.:</t>
  </si>
  <si>
    <t>5.01.13.</t>
  </si>
  <si>
    <t xml:space="preserve">Реализација ЛАП за запошљавање </t>
  </si>
  <si>
    <t>Опште услуге по питању рада</t>
  </si>
  <si>
    <t>1501</t>
  </si>
  <si>
    <t>1501-0002</t>
  </si>
  <si>
    <t>Програмска активност 0002 - Мере активне политике запошљавања</t>
  </si>
  <si>
    <t>Дотације организацијама за обавезно социјално осигурање</t>
  </si>
  <si>
    <t>Укупно раздео 5.01.13.:</t>
  </si>
  <si>
    <t>Извори финансирања за функцију 412:</t>
  </si>
  <si>
    <t>Укупно за функцију 412:</t>
  </si>
  <si>
    <t>Извори финансирања за раздео 5.01.13.:</t>
  </si>
  <si>
    <t>Укупно за раздео 5.01.13.:</t>
  </si>
  <si>
    <t>5.01.14.</t>
  </si>
  <si>
    <t>Програм пољопривреде</t>
  </si>
  <si>
    <t>Пољопривреда</t>
  </si>
  <si>
    <t>0101</t>
  </si>
  <si>
    <t>Развој пољопривреде</t>
  </si>
  <si>
    <t>0101-0002</t>
  </si>
  <si>
    <t>Програмска активност 0002 - Мере подршке руралном развоју</t>
  </si>
  <si>
    <t>Субвенције јавним нефинансијским предузећима и организацијама</t>
  </si>
  <si>
    <t>Укупно раздео 5.01.14.:</t>
  </si>
  <si>
    <t>Извори финансирања за функцију 421:</t>
  </si>
  <si>
    <t>Укупно за функцију 421:</t>
  </si>
  <si>
    <t>Извори финансирања за раздео 5.01.14.:</t>
  </si>
  <si>
    <t>Укупно за раздео 5.01.14.:</t>
  </si>
  <si>
    <t>5.01.15.</t>
  </si>
  <si>
    <t>Годишњи програм заштите, унапређења и кориш. пољопривредног земљишта</t>
  </si>
  <si>
    <t>0101-0001</t>
  </si>
  <si>
    <t>Програмска активност 0001 - Подршка за спровођење пољопривредне политике у локалној заједници</t>
  </si>
  <si>
    <t>Зграде и грађевински  објекти</t>
  </si>
  <si>
    <t>Укупно раздео 5.01.15.:</t>
  </si>
  <si>
    <t>Извори финансирања за раздео 5.01.15.:</t>
  </si>
  <si>
    <t>Укупно за раздео 5.01.15.:</t>
  </si>
  <si>
    <t>5.01.16.</t>
  </si>
  <si>
    <t>Саобраћај</t>
  </si>
  <si>
    <t>0701</t>
  </si>
  <si>
    <t>Организација саобраћаја и саобраћајна инфраструктура</t>
  </si>
  <si>
    <t>0701-0005</t>
  </si>
  <si>
    <t>Програмска активност 0005- Унапређење безбедности саобраћаја</t>
  </si>
  <si>
    <t>Укупно глава 5.01.16.:</t>
  </si>
  <si>
    <t>Извори финансирања за функцију 450:</t>
  </si>
  <si>
    <t>Укупно за функцију 450:</t>
  </si>
  <si>
    <t>Извори финансирања за раздео 5.01.16.:</t>
  </si>
  <si>
    <t>Укупно за раздео 5.01.16.:</t>
  </si>
  <si>
    <t>5.01.17.</t>
  </si>
  <si>
    <t>Центар за развој иновативне делатности Врњачка Бања</t>
  </si>
  <si>
    <t>Истраживање и развој</t>
  </si>
  <si>
    <t>Програмска активност 0003- Подршка економском развоју и промоцији предузетништва</t>
  </si>
  <si>
    <t>Укупно глава 5.01.17.:</t>
  </si>
  <si>
    <t>Извори финансирања за функцију 481:</t>
  </si>
  <si>
    <t>Укупно за функцију 481:</t>
  </si>
  <si>
    <t>Извори финансирања за раздео 5.01.17.:</t>
  </si>
  <si>
    <t>Укупно за раздео 5.01.17.:</t>
  </si>
  <si>
    <t>5.01.18.</t>
  </si>
  <si>
    <t>Регионални центар за управљање отпадом "Регион Краљево"</t>
  </si>
  <si>
    <t>Управљање отпадом</t>
  </si>
  <si>
    <t>0401</t>
  </si>
  <si>
    <t>Заштита животне средине</t>
  </si>
  <si>
    <t>0401-0005</t>
  </si>
  <si>
    <t>Програмска активност 0005 - Управљање комуналним отпадом</t>
  </si>
  <si>
    <t>Укупно раздео 5.01.18.:</t>
  </si>
  <si>
    <t>Извори финансирања за функцију 510:</t>
  </si>
  <si>
    <t>Укупно за функцију 510:</t>
  </si>
  <si>
    <t>Извори финансирања за раздео 5.01.18.:</t>
  </si>
  <si>
    <t>Укупно за раздео 5.01.18.:</t>
  </si>
  <si>
    <t>5.01.19.</t>
  </si>
  <si>
    <t>Заштита животне средине некласификована на другом месту</t>
  </si>
  <si>
    <t>0401-0001</t>
  </si>
  <si>
    <t>Програмска активност 0001 - Управљање заштитом животне средине</t>
  </si>
  <si>
    <t>Шуме и воде</t>
  </si>
  <si>
    <t>Укупно раздео 5.01.19.:</t>
  </si>
  <si>
    <t>Извори финансирања за функцију 560:</t>
  </si>
  <si>
    <t>Укупно за функцију 560:</t>
  </si>
  <si>
    <t>Извори финансирања за раздео 5.01.19.:</t>
  </si>
  <si>
    <t>Укупно за раздео 5.01.19.:</t>
  </si>
  <si>
    <t>5.01.20.</t>
  </si>
  <si>
    <t>План чишћења и уређења јавних површина</t>
  </si>
  <si>
    <t>1102</t>
  </si>
  <si>
    <t>1102-0003</t>
  </si>
  <si>
    <t>Програмска активност 0003 - Одржавање чисточе на површинама јавне намене</t>
  </si>
  <si>
    <t>Укупно раздео 5.01.20.:</t>
  </si>
  <si>
    <t>Извори финансирања за раздео 4.01.20.:</t>
  </si>
  <si>
    <t>Укупно за раздео 4.01.20.:</t>
  </si>
  <si>
    <t>5.01.21.</t>
  </si>
  <si>
    <t>Пројектно планирање и набавка имовине</t>
  </si>
  <si>
    <t>Развој заједнице</t>
  </si>
  <si>
    <t>1101</t>
  </si>
  <si>
    <t>Становање, урбанизам и просторно планирање</t>
  </si>
  <si>
    <t>1101-0002</t>
  </si>
  <si>
    <t>Програмска активност 0002- Спровођење урбанистичких и просторних планова</t>
  </si>
  <si>
    <t>Зграде и грађевинско земљиште (Пројектно планирање)</t>
  </si>
  <si>
    <t>Земљиште</t>
  </si>
  <si>
    <t>5.01.22.</t>
  </si>
  <si>
    <t>Одржавање атмосферске канализације, јавне чесме и фонтана</t>
  </si>
  <si>
    <t>Програмска активност 0003 - Одржавање чистоће на површинама јавне намене</t>
  </si>
  <si>
    <t>5.01.23.</t>
  </si>
  <si>
    <t>Увећање основног капитала у јавним предузећима</t>
  </si>
  <si>
    <t>Набавка домаће нефинансијске имовине</t>
  </si>
  <si>
    <t>Укупно раздео 5.01.21.+...+5.01.23.:</t>
  </si>
  <si>
    <t>Извори финансирања за функцију 620:</t>
  </si>
  <si>
    <t>Укупно за функцију 620:</t>
  </si>
  <si>
    <t>Извори финансирања за раздео 5.01.21.+...+5.01.23.:</t>
  </si>
  <si>
    <t>Укупно за раздео 5.01.21.+...+5.01.23.:</t>
  </si>
  <si>
    <t>5.01.24.</t>
  </si>
  <si>
    <t xml:space="preserve">Енергетске услуге за јавану расвету и јавне објекте </t>
  </si>
  <si>
    <t>Улична расвета</t>
  </si>
  <si>
    <t>Комуналне делатности</t>
  </si>
  <si>
    <t>1102-0001</t>
  </si>
  <si>
    <t>Програмска активност 0001 - Управљање/одржавање јавним осветљењем</t>
  </si>
  <si>
    <t>Стални трошкови (Енергетске услуге)</t>
  </si>
  <si>
    <t>Укупно раздео 5.01.24.:</t>
  </si>
  <si>
    <t>Извори финансирања за функцију 640:</t>
  </si>
  <si>
    <t>Укупно за функцију 640:</t>
  </si>
  <si>
    <t>Извори финансирања за раздео 5.01.24.:</t>
  </si>
  <si>
    <t>Укупно за раздео 5.01.24.:</t>
  </si>
  <si>
    <t>5.01.25.</t>
  </si>
  <si>
    <t>Друштвена брига за јавно здравље</t>
  </si>
  <si>
    <t>Услуге јавног здравства</t>
  </si>
  <si>
    <t>Здравствена заштита</t>
  </si>
  <si>
    <t>1801-0003</t>
  </si>
  <si>
    <t>Програмска активност 0003 - Спровођење активности из области друштвене бриге за јавно здравље</t>
  </si>
  <si>
    <t>Укупно раздео 5.01.25.:</t>
  </si>
  <si>
    <t>Извори финансирања за функцију 740:</t>
  </si>
  <si>
    <t>Укупно за функцију 740:</t>
  </si>
  <si>
    <t>Извори финансирања за раздео 5.01.25.:</t>
  </si>
  <si>
    <t>Укупно за раздео 5.01.25.:</t>
  </si>
  <si>
    <t>5.01.26.</t>
  </si>
  <si>
    <t>Помоћ за вантелесну оплодњу</t>
  </si>
  <si>
    <t>Здравство некласификовано на другом месту</t>
  </si>
  <si>
    <t>0902-0020</t>
  </si>
  <si>
    <t>Програмска активност 0020 - Подршка рађању и родитељству</t>
  </si>
  <si>
    <t>5.01.27.</t>
  </si>
  <si>
    <t>Примарна здравствена заштита</t>
  </si>
  <si>
    <t>1801-0001</t>
  </si>
  <si>
    <t>Програмска активност 0001 - Функционисање установа примарне здравствене заштите</t>
  </si>
  <si>
    <t>5.01.28.</t>
  </si>
  <si>
    <t>Мртвозорство</t>
  </si>
  <si>
    <t>1801-0002</t>
  </si>
  <si>
    <t>Програмска активност 0002 - Мртвозорство</t>
  </si>
  <si>
    <t>Специјализоване услуге (мртвозорство)</t>
  </si>
  <si>
    <t>Укупно раздео 5.01.26.+...+5.01.28.:</t>
  </si>
  <si>
    <t>Извори финансирања за функцију 760:</t>
  </si>
  <si>
    <t>Укупно за функцију 760:</t>
  </si>
  <si>
    <t>Извори финансирања за раздео 5.01.26.+...+5.01.28.:</t>
  </si>
  <si>
    <t>Укупно за раздео 5.01.26.+...+5.01.28.:</t>
  </si>
  <si>
    <t>5.01.29.</t>
  </si>
  <si>
    <t>Физичка култура</t>
  </si>
  <si>
    <t>Услуге рекреације и спорта</t>
  </si>
  <si>
    <t>1301-0001</t>
  </si>
  <si>
    <t>Програмска активност 0001 - Подршка локалним спортским организацијама, удружењима и савезима</t>
  </si>
  <si>
    <t>1301-0002</t>
  </si>
  <si>
    <t>Програмска активност 0002 - Подршка предшколском и школском спорту</t>
  </si>
  <si>
    <t>Укупно раздео 5.01.29.:</t>
  </si>
  <si>
    <t>Извори финансирања за функцију 810:</t>
  </si>
  <si>
    <t>Укупно за функцију 810:</t>
  </si>
  <si>
    <t>Извори финансирања за раздео 5.01.29.:</t>
  </si>
  <si>
    <t>Укупно за раздео 5.01.29.:</t>
  </si>
  <si>
    <t>5.01.30.</t>
  </si>
  <si>
    <t>Културно уметничка друштва и Доприноси за ПИО и здрав.за лица која сам. обављ.умет.или др.делатност у области културе</t>
  </si>
  <si>
    <t>Услуге културе</t>
  </si>
  <si>
    <t>1201-0002</t>
  </si>
  <si>
    <t>Програмска активност 0002 - Јачање културне продукције и уметничког стваралаштва</t>
  </si>
  <si>
    <t>Дотације невладиним организацијама (КУД 2.000.000 и ПИО 600.000)</t>
  </si>
  <si>
    <t>5.01.31.</t>
  </si>
  <si>
    <t>Културно уметничка друштва</t>
  </si>
  <si>
    <t>Програмска активност 0003 - Унапређење система очувања и представљања културно-историјског наслеђа</t>
  </si>
  <si>
    <t>Укупно раздео 5.01.30.+5.01.31.:</t>
  </si>
  <si>
    <t>Извори финансирања за функцију 820:</t>
  </si>
  <si>
    <t>Укупно за функцију 820:</t>
  </si>
  <si>
    <t>Извори финансирања за раздео 5.01.30.+5.01.31.:</t>
  </si>
  <si>
    <t>Укупно за раздео 5.01.30.+5.01.31.:</t>
  </si>
  <si>
    <t>5.01.32.</t>
  </si>
  <si>
    <t>Верске заједнице</t>
  </si>
  <si>
    <t>Верске и остале услуге заједнице</t>
  </si>
  <si>
    <t>Програмска активност 0003- Унапређење система очувања и представљања културно-историјског
наслеђа</t>
  </si>
  <si>
    <t>Укупно раздео 5.01.32.:</t>
  </si>
  <si>
    <t>Извори финансирања за функцију 840:</t>
  </si>
  <si>
    <t>Укупно за функцију 840:</t>
  </si>
  <si>
    <t>Извори финансирања за раздео 5.01.32.:</t>
  </si>
  <si>
    <t>Укупно за раздео 5.01.32.:</t>
  </si>
  <si>
    <t>5.01.34.</t>
  </si>
  <si>
    <t>Трансфери основним школама</t>
  </si>
  <si>
    <t>Основно образовање</t>
  </si>
  <si>
    <t>2003-0001</t>
  </si>
  <si>
    <t>Програмска активност 0001 - Реализација делатности основног образовања</t>
  </si>
  <si>
    <t>Трансфери осталим нивоима власти</t>
  </si>
  <si>
    <t>Укупно глава 5.01.34.:</t>
  </si>
  <si>
    <t>Извори финансирања за функцију 912:</t>
  </si>
  <si>
    <t>Укупно за функцију 912:</t>
  </si>
  <si>
    <t>Извори финансирања за раздео 5.01.34.:</t>
  </si>
  <si>
    <t>Укупно за раздео 5.01.34.:</t>
  </si>
  <si>
    <t>5.01.35.</t>
  </si>
  <si>
    <t>Трансфери средњим школама</t>
  </si>
  <si>
    <t>Средње образовање</t>
  </si>
  <si>
    <t>2004-0001</t>
  </si>
  <si>
    <t>Програмска активност 0001 - Реализација делатности средњег образовања</t>
  </si>
  <si>
    <t>Укупно глава 5.01.35.:</t>
  </si>
  <si>
    <t>Извори финансирања за функцију 920:</t>
  </si>
  <si>
    <t>Укупно за функцију 920:</t>
  </si>
  <si>
    <t>Извори финансирања за раздео 5.01.35.:</t>
  </si>
  <si>
    <t>Укупно за раздео 5.01.35.:</t>
  </si>
  <si>
    <t>Пројекти</t>
  </si>
  <si>
    <t>Послови становања и заједнице некласификовани на другом месту</t>
  </si>
  <si>
    <t>0501</t>
  </si>
  <si>
    <t>Енергетска ефикасност и обновљиви извори енергије</t>
  </si>
  <si>
    <t>5.01.37.</t>
  </si>
  <si>
    <t>0501-5001</t>
  </si>
  <si>
    <t>Пројекат: Унапређење енергетске ефикасности индивидуалних објеката</t>
  </si>
  <si>
    <t>630</t>
  </si>
  <si>
    <t>Водоснабдевање</t>
  </si>
  <si>
    <t>5.01.38.</t>
  </si>
  <si>
    <t>1102-5002</t>
  </si>
  <si>
    <t>Пројекат: „Санација постројења за пречишћавање воде и резервоара „Липова”</t>
  </si>
  <si>
    <t>511</t>
  </si>
  <si>
    <t>912</t>
  </si>
  <si>
    <t>2003</t>
  </si>
  <si>
    <t>5.01.43.</t>
  </si>
  <si>
    <t>2003-5001</t>
  </si>
  <si>
    <t>Пројекат: Набавка замена и реконстукција котларница у основним школама: Попински борци,Бане Миленковић и Младост</t>
  </si>
  <si>
    <t>820</t>
  </si>
  <si>
    <t>5.01.39.</t>
  </si>
  <si>
    <t>1201-5001</t>
  </si>
  <si>
    <t>Пројекат: Замена столарије на објекту Народне библиотеке "Др Душан Радић"</t>
  </si>
  <si>
    <t>540</t>
  </si>
  <si>
    <t>Заштита биљног и животињског света и крајолика</t>
  </si>
  <si>
    <t>5.01.40.</t>
  </si>
  <si>
    <t>0401-5002</t>
  </si>
  <si>
    <t>Пројекат: Ревитализација споменика природе Паркови Врњачке Бање, фаза I</t>
  </si>
  <si>
    <t>424</t>
  </si>
  <si>
    <t>450</t>
  </si>
  <si>
    <t>5.01.41.</t>
  </si>
  <si>
    <t>0701-5001</t>
  </si>
  <si>
    <t>Пројекат: Систем регулисања саобраћаја у пешачкој зони и обележавање и регулисање паркинг места у општини Врњачка Бања</t>
  </si>
  <si>
    <t>640</t>
  </si>
  <si>
    <t>5.01.42.</t>
  </si>
  <si>
    <t>1102-5003</t>
  </si>
  <si>
    <t>Пројекат: Унапређење енергетске ефикасности објеката од јавног значаја- јавна расвета</t>
  </si>
  <si>
    <t>513</t>
  </si>
  <si>
    <t>Остале некретнине и опрема</t>
  </si>
  <si>
    <t>Укупно раздео 5.01.36.+...+5.01.42.:</t>
  </si>
  <si>
    <t>10</t>
  </si>
  <si>
    <t>Примања од домаћих задуживања</t>
  </si>
  <si>
    <t>Извори финансирања за функцију 540:</t>
  </si>
  <si>
    <t>Укупно за функцију 540:</t>
  </si>
  <si>
    <t>Извори финансирања за функцију 630:</t>
  </si>
  <si>
    <t>Укупно за функцију 630:</t>
  </si>
  <si>
    <t>Извори финансирања за функцију 660:</t>
  </si>
  <si>
    <t>Укупно за функцију 660:</t>
  </si>
  <si>
    <t>Приходи из буџета</t>
  </si>
  <si>
    <t>Извори финансирања за раздео 5.01.36.+...+5.01.42.:</t>
  </si>
  <si>
    <t>Укупно за раздео 5.01.36.+...+5.01.42.:</t>
  </si>
  <si>
    <t>Укупно раздео 5.01.01.+...+5.01.42.:</t>
  </si>
  <si>
    <t>Januar</t>
  </si>
  <si>
    <t>Februar</t>
  </si>
  <si>
    <t>proporcionalan</t>
  </si>
  <si>
    <t>Ukupno razdeli 1-5</t>
  </si>
  <si>
    <t>Izvršenje kvotnog plana</t>
  </si>
  <si>
    <t>Ostatak od kvote</t>
  </si>
  <si>
    <t>Mart</t>
  </si>
  <si>
    <t>Kvote u %</t>
  </si>
  <si>
    <t>Kvote u RSD</t>
  </si>
  <si>
    <t>April</t>
  </si>
  <si>
    <t>Maj</t>
  </si>
  <si>
    <t>Jun</t>
  </si>
  <si>
    <t>Jul</t>
  </si>
  <si>
    <t>Avgust</t>
  </si>
  <si>
    <t>Septembar</t>
  </si>
  <si>
    <t>Oktobar</t>
  </si>
  <si>
    <t>Novembar</t>
  </si>
  <si>
    <t>Decembar</t>
  </si>
  <si>
    <t>Kvotni plan KUMULATIV</t>
  </si>
  <si>
    <t>Izvršenje kvotnog plana KUMULATIV</t>
  </si>
  <si>
    <t>KUMULATIV</t>
  </si>
  <si>
    <t>Razlika Operativni - kumulativni plan</t>
  </si>
  <si>
    <t>5.02.</t>
  </si>
  <si>
    <t>Установа Културни центар</t>
  </si>
  <si>
    <t>1201-0001</t>
  </si>
  <si>
    <t>Програмска активност 0001 - Функционисање локалних установа културе</t>
  </si>
  <si>
    <t xml:space="preserve">Накнаде у натури </t>
  </si>
  <si>
    <t>Социјална давања запосленима</t>
  </si>
  <si>
    <t>Нематеријална имовина</t>
  </si>
  <si>
    <t>5.03.</t>
  </si>
  <si>
    <t>Установа Библиотека "Др. Душан Радић"</t>
  </si>
  <si>
    <t>Установе за предшколско васпитање и образовање</t>
  </si>
  <si>
    <t>Предшколска установа "Радост"</t>
  </si>
  <si>
    <t>Предшколско образовање</t>
  </si>
  <si>
    <t>Предшколско васпитање</t>
  </si>
  <si>
    <t>2002-0002</t>
  </si>
  <si>
    <t>Програмска активност 0001 - Функционисање и остваривање предшколског васпитања и образовања</t>
  </si>
  <si>
    <t>5.04.</t>
  </si>
  <si>
    <t>Установа Туристичка организација</t>
  </si>
  <si>
    <t>Развој туризма</t>
  </si>
  <si>
    <t>1502-0001</t>
  </si>
  <si>
    <t xml:space="preserve">Програмска активност 0001 - Управљање развојем туризма </t>
  </si>
  <si>
    <t>1502-0002</t>
  </si>
  <si>
    <t xml:space="preserve">Програмска активност 0002 - Промоција туристичке понуде </t>
  </si>
  <si>
    <t>5.05.</t>
  </si>
  <si>
    <t>Установа Спортски центар</t>
  </si>
  <si>
    <t>1301-0004</t>
  </si>
  <si>
    <t xml:space="preserve">Програмска активност 0004 - Функционисање локалних спортских установа </t>
  </si>
  <si>
    <t>Залихе робе за даљу продају</t>
  </si>
  <si>
    <t>1501-5001</t>
  </si>
  <si>
    <t>Пројекат: Фудбалски терен у Врњцима фаза 2</t>
  </si>
  <si>
    <t>1501-5002</t>
  </si>
  <si>
    <t>Пројекат: Балон сала</t>
  </si>
  <si>
    <t>5.06.01.</t>
  </si>
  <si>
    <t>Општинска јавна агенција</t>
  </si>
  <si>
    <t>1101-0003</t>
  </si>
  <si>
    <t>Програмска активност 0003- Управљање грађевинским земљиштем</t>
  </si>
  <si>
    <t>5.06.02.</t>
  </si>
  <si>
    <t>Управљање добрима од општег интереса и добрима у општој употреби у јавној својини (део за јавну расвету)</t>
  </si>
  <si>
    <t>Програмска активност 0001- Управљање/одржавање јавним осветљењем</t>
  </si>
  <si>
    <t>1102-5001</t>
  </si>
  <si>
    <t>Пројекат: Замена постојећих светиљки јавне расвете штедљивим "ЛЕД" светиљкама</t>
  </si>
  <si>
    <t>5.06.03.</t>
  </si>
  <si>
    <t>Управљање добрима од општег интереса и добрима у општој употреби у јавној својини (део за путеве и површине јавне намене)</t>
  </si>
  <si>
    <t xml:space="preserve">Зграде и грађевински објекти </t>
  </si>
  <si>
    <t>5.06.04.</t>
  </si>
  <si>
    <t>Зимско одржавање путева</t>
  </si>
  <si>
    <t>0701-0002</t>
  </si>
  <si>
    <t>Програмска активност 0002- Управљање и одржавање саобраћајне инфраструктурe</t>
  </si>
  <si>
    <t>Mesne zajednice</t>
  </si>
  <si>
    <t>Месна самоуправа</t>
  </si>
  <si>
    <t>0602-0002</t>
  </si>
  <si>
    <t>Програмска активност 0002 - Функционисање месних заједница</t>
  </si>
  <si>
    <t>5.07.</t>
  </si>
  <si>
    <t xml:space="preserve">Месна заједница Врњачка Бања </t>
  </si>
  <si>
    <t>Ukupno:</t>
  </si>
  <si>
    <t>156770</t>
  </si>
  <si>
    <t>Neraspoređena kvota</t>
  </si>
  <si>
    <t>Mesec</t>
  </si>
  <si>
    <t>% kvota</t>
  </si>
  <si>
    <t>Iznos kvote</t>
  </si>
  <si>
    <t>Budžet 2025</t>
  </si>
  <si>
    <t>Јануар</t>
  </si>
  <si>
    <t>Фебруар</t>
  </si>
  <si>
    <t>Март</t>
  </si>
  <si>
    <t>Април</t>
  </si>
  <si>
    <t>Мај</t>
  </si>
  <si>
    <t>Јун</t>
  </si>
  <si>
    <t>Јул</t>
  </si>
  <si>
    <t>Август</t>
  </si>
  <si>
    <t>Септембар</t>
  </si>
  <si>
    <t>Октобар</t>
  </si>
  <si>
    <t>Новембар</t>
  </si>
  <si>
    <t>Децембар</t>
  </si>
  <si>
    <t>Нераспоређена квота</t>
  </si>
  <si>
    <t>Буџет 2025</t>
  </si>
  <si>
    <t>Месец</t>
  </si>
  <si>
    <t>Износ квоте</t>
  </si>
  <si>
    <t>% квота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</si>
</sst>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##"/>
    <numFmt numFmtId="165" formatCode="#,##0.0"/>
    <numFmt numFmtId="166" formatCode="0.0%"/>
  </numFmts>
  <fonts count="27" x14ac:knownFonts="1">
    <font>
      <sz val="11"/>
      <color theme="1"/>
      <name val="Times New Roman"/>
      <family val="2"/>
    </font>
    <font>
      <sz val="9"/>
      <color indexed="8"/>
      <name val="Times New Roman"/>
      <family val="1"/>
      <charset val="238"/>
    </font>
    <font>
      <sz val="9"/>
      <color indexed="8"/>
      <name val="Times New Roman"/>
      <family val="1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9"/>
      <color indexed="8"/>
      <name val="Times New Roman"/>
      <family val="1"/>
      <charset val="238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Times New Roman"/>
      <family val="1"/>
    </font>
    <font>
      <sz val="9"/>
      <color rgb="FF000000"/>
      <name val="Times New Roman"/>
      <family val="1"/>
    </font>
    <font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1"/>
    </font>
    <font>
      <b/>
      <sz val="9"/>
      <color rgb="FF000000"/>
      <name val="Times New Roman"/>
      <family val="1"/>
      <charset val="1"/>
    </font>
    <font>
      <sz val="9"/>
      <name val="Times New Roman"/>
      <family val="1"/>
      <charset val="1"/>
    </font>
    <font>
      <b/>
      <sz val="9"/>
      <name val="Times New Roman"/>
      <family val="1"/>
      <charset val="1"/>
    </font>
    <font>
      <b/>
      <sz val="9"/>
      <color rgb="FF000000"/>
      <name val="Times New Roman"/>
      <family val="1"/>
      <charset val="238"/>
    </font>
    <font>
      <sz val="11"/>
      <color rgb="FF000000"/>
      <name val="Times New Roman"/>
      <family val="2"/>
      <charset val="1"/>
    </font>
    <font>
      <sz val="9"/>
      <color rgb="FF000000"/>
      <name val="Tahoma"/>
      <family val="2"/>
      <charset val="1"/>
    </font>
    <font>
      <b/>
      <sz val="9"/>
      <color rgb="FF000000"/>
      <name val="Tahoma"/>
      <family val="2"/>
      <charset val="1"/>
    </font>
    <font>
      <sz val="9"/>
      <color rgb="FFFF0000"/>
      <name val="Times New Roman"/>
      <family val="1"/>
      <charset val="238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9D9D9"/>
        <bgColor rgb="FFD7E4BD"/>
      </patternFill>
    </fill>
    <fill>
      <patternFill patternType="solid">
        <fgColor rgb="FFFCD5B5"/>
        <bgColor rgb="FFD9D9D9"/>
      </patternFill>
    </fill>
    <fill>
      <patternFill patternType="solid">
        <fgColor rgb="FFB9CDE5"/>
        <bgColor rgb="FFB7DEE8"/>
      </patternFill>
    </fill>
    <fill>
      <patternFill patternType="solid">
        <fgColor rgb="FFD7E4BD"/>
        <bgColor rgb="FFD9D9D9"/>
      </patternFill>
    </fill>
    <fill>
      <patternFill patternType="solid">
        <fgColor rgb="FFB7DEE8"/>
        <bgColor rgb="FFB9CDE5"/>
      </patternFill>
    </fill>
    <fill>
      <patternFill patternType="solid">
        <fgColor rgb="FF8EB4E3"/>
        <bgColor rgb="FF9999FF"/>
      </patternFill>
    </fill>
    <fill>
      <patternFill patternType="solid">
        <fgColor rgb="FFE6B9B8"/>
        <bgColor rgb="FFC4BD97"/>
      </patternFill>
    </fill>
    <fill>
      <patternFill patternType="solid">
        <fgColor rgb="FFC4BD97"/>
        <bgColor rgb="FFE6B9B8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890">
    <xf numFmtId="0" fontId="0" fillId="0" borderId="0" xfId="0"/>
    <xf numFmtId="0" fontId="1" fillId="0" borderId="0" xfId="0" applyFont="1" applyFill="1" applyAlignment="1"/>
    <xf numFmtId="0" fontId="2" fillId="0" borderId="0" xfId="0" applyFont="1" applyFill="1" applyAlignment="1"/>
    <xf numFmtId="49" fontId="1" fillId="0" borderId="0" xfId="0" applyNumberFormat="1" applyFont="1" applyFill="1" applyAlignment="1">
      <alignment wrapText="1"/>
    </xf>
    <xf numFmtId="0" fontId="1" fillId="0" borderId="0" xfId="0" applyFont="1" applyFill="1" applyAlignment="1">
      <alignment horizontal="right"/>
    </xf>
    <xf numFmtId="3" fontId="1" fillId="0" borderId="0" xfId="0" applyNumberFormat="1" applyFont="1" applyFill="1" applyAlignment="1"/>
    <xf numFmtId="0" fontId="1" fillId="0" borderId="1" xfId="0" applyFont="1" applyFill="1" applyBorder="1" applyAlignment="1"/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wrapText="1"/>
    </xf>
    <xf numFmtId="3" fontId="3" fillId="0" borderId="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0" fontId="3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/>
    <xf numFmtId="0" fontId="3" fillId="0" borderId="2" xfId="0" applyFont="1" applyFill="1" applyBorder="1" applyAlignment="1"/>
    <xf numFmtId="0" fontId="3" fillId="0" borderId="2" xfId="0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wrapText="1"/>
    </xf>
    <xf numFmtId="0" fontId="1" fillId="0" borderId="2" xfId="0" applyFont="1" applyFill="1" applyBorder="1" applyAlignment="1"/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/>
    </xf>
    <xf numFmtId="0" fontId="1" fillId="0" borderId="3" xfId="0" applyFont="1" applyFill="1" applyBorder="1" applyAlignment="1"/>
    <xf numFmtId="0" fontId="3" fillId="0" borderId="4" xfId="0" applyFont="1" applyFill="1" applyBorder="1" applyAlignment="1">
      <alignment horizontal="center"/>
    </xf>
    <xf numFmtId="49" fontId="1" fillId="0" borderId="3" xfId="0" applyNumberFormat="1" applyFont="1" applyFill="1" applyBorder="1" applyAlignment="1"/>
    <xf numFmtId="0" fontId="4" fillId="0" borderId="3" xfId="0" applyFont="1" applyFill="1" applyBorder="1" applyAlignment="1">
      <alignment wrapText="1"/>
    </xf>
    <xf numFmtId="3" fontId="3" fillId="0" borderId="3" xfId="0" applyNumberFormat="1" applyFont="1" applyFill="1" applyBorder="1" applyAlignment="1"/>
    <xf numFmtId="0" fontId="3" fillId="0" borderId="3" xfId="0" applyFont="1" applyFill="1" applyBorder="1" applyAlignment="1"/>
    <xf numFmtId="0" fontId="1" fillId="0" borderId="3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left" wrapText="1"/>
    </xf>
    <xf numFmtId="49" fontId="1" fillId="0" borderId="3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wrapText="1"/>
    </xf>
    <xf numFmtId="0" fontId="1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wrapText="1"/>
    </xf>
    <xf numFmtId="3" fontId="1" fillId="0" borderId="3" xfId="0" applyNumberFormat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 wrapText="1"/>
    </xf>
    <xf numFmtId="3" fontId="3" fillId="0" borderId="3" xfId="0" applyNumberFormat="1" applyFont="1" applyFill="1" applyBorder="1" applyAlignment="1">
      <alignment vertical="center"/>
    </xf>
    <xf numFmtId="0" fontId="3" fillId="0" borderId="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left"/>
    </xf>
    <xf numFmtId="49" fontId="3" fillId="0" borderId="5" xfId="0" applyNumberFormat="1" applyFont="1" applyFill="1" applyBorder="1" applyAlignment="1">
      <alignment horizontal="center"/>
    </xf>
    <xf numFmtId="3" fontId="3" fillId="0" borderId="5" xfId="0" applyNumberFormat="1" applyFont="1" applyFill="1" applyBorder="1" applyAlignment="1"/>
    <xf numFmtId="0" fontId="3" fillId="0" borderId="5" xfId="0" applyFont="1" applyFill="1" applyBorder="1" applyAlignment="1">
      <alignment wrapText="1"/>
    </xf>
    <xf numFmtId="49" fontId="3" fillId="0" borderId="3" xfId="0" applyNumberFormat="1" applyFont="1" applyFill="1" applyBorder="1" applyAlignment="1">
      <alignment horizontal="left"/>
    </xf>
    <xf numFmtId="1" fontId="3" fillId="0" borderId="3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wrapText="1"/>
    </xf>
    <xf numFmtId="0" fontId="6" fillId="0" borderId="3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left"/>
    </xf>
    <xf numFmtId="49" fontId="7" fillId="0" borderId="3" xfId="0" applyNumberFormat="1" applyFont="1" applyFill="1" applyBorder="1" applyAlignment="1">
      <alignment horizontal="left"/>
    </xf>
    <xf numFmtId="0" fontId="4" fillId="0" borderId="6" xfId="0" applyFont="1" applyFill="1" applyBorder="1" applyAlignment="1">
      <alignment horizontal="left" wrapText="1"/>
    </xf>
    <xf numFmtId="0" fontId="5" fillId="0" borderId="6" xfId="0" applyFont="1" applyFill="1" applyBorder="1" applyAlignment="1">
      <alignment wrapText="1"/>
    </xf>
    <xf numFmtId="0" fontId="3" fillId="0" borderId="1" xfId="0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left"/>
    </xf>
    <xf numFmtId="3" fontId="7" fillId="0" borderId="5" xfId="0" applyNumberFormat="1" applyFont="1" applyFill="1" applyBorder="1" applyAlignment="1"/>
    <xf numFmtId="3" fontId="7" fillId="0" borderId="3" xfId="0" applyNumberFormat="1" applyFont="1" applyFill="1" applyBorder="1" applyAlignment="1"/>
    <xf numFmtId="0" fontId="3" fillId="0" borderId="1" xfId="0" applyFont="1" applyFill="1" applyBorder="1" applyAlignment="1"/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left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3" fontId="3" fillId="0" borderId="0" xfId="0" applyNumberFormat="1" applyFont="1" applyFill="1" applyBorder="1" applyAlignment="1"/>
    <xf numFmtId="49" fontId="6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49" fontId="3" fillId="0" borderId="0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 wrapText="1"/>
    </xf>
    <xf numFmtId="0" fontId="8" fillId="0" borderId="3" xfId="0" applyFont="1" applyFill="1" applyBorder="1"/>
    <xf numFmtId="3" fontId="1" fillId="0" borderId="3" xfId="0" applyNumberFormat="1" applyFont="1" applyFill="1" applyBorder="1" applyAlignment="1">
      <alignment horizontal="right"/>
    </xf>
    <xf numFmtId="3" fontId="3" fillId="0" borderId="3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left" vertical="center"/>
    </xf>
    <xf numFmtId="2" fontId="3" fillId="0" borderId="5" xfId="0" applyNumberFormat="1" applyFont="1" applyFill="1" applyBorder="1" applyAlignment="1">
      <alignment horizontal="left" wrapText="1"/>
    </xf>
    <xf numFmtId="3" fontId="3" fillId="0" borderId="5" xfId="0" applyNumberFormat="1" applyFont="1" applyFill="1" applyBorder="1" applyAlignment="1">
      <alignment horizontal="right"/>
    </xf>
    <xf numFmtId="0" fontId="3" fillId="0" borderId="7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left"/>
    </xf>
    <xf numFmtId="49" fontId="3" fillId="0" borderId="7" xfId="0" applyNumberFormat="1" applyFont="1" applyFill="1" applyBorder="1" applyAlignment="1">
      <alignment horizontal="left"/>
    </xf>
    <xf numFmtId="49" fontId="3" fillId="0" borderId="2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wrapText="1"/>
    </xf>
    <xf numFmtId="0" fontId="3" fillId="0" borderId="4" xfId="0" applyFont="1" applyFill="1" applyBorder="1" applyAlignment="1">
      <alignment horizontal="left"/>
    </xf>
    <xf numFmtId="0" fontId="8" fillId="0" borderId="3" xfId="0" applyFont="1" applyFill="1" applyBorder="1" applyAlignment="1"/>
    <xf numFmtId="2" fontId="3" fillId="0" borderId="5" xfId="0" applyNumberFormat="1" applyFont="1" applyFill="1" applyBorder="1" applyAlignment="1">
      <alignment wrapText="1"/>
    </xf>
    <xf numFmtId="3" fontId="3" fillId="0" borderId="8" xfId="0" applyNumberFormat="1" applyFont="1" applyFill="1" applyBorder="1" applyAlignment="1"/>
    <xf numFmtId="0" fontId="4" fillId="0" borderId="7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/>
    </xf>
    <xf numFmtId="49" fontId="4" fillId="0" borderId="3" xfId="0" applyNumberFormat="1" applyFont="1" applyFill="1" applyBorder="1" applyAlignment="1">
      <alignment horizontal="left"/>
    </xf>
    <xf numFmtId="0" fontId="7" fillId="0" borderId="3" xfId="0" applyFont="1" applyFill="1" applyBorder="1" applyAlignment="1"/>
    <xf numFmtId="49" fontId="3" fillId="0" borderId="5" xfId="0" applyNumberFormat="1" applyFont="1" applyFill="1" applyBorder="1" applyAlignment="1">
      <alignment horizontal="left"/>
    </xf>
    <xf numFmtId="3" fontId="1" fillId="0" borderId="5" xfId="0" applyNumberFormat="1" applyFont="1" applyFill="1" applyBorder="1" applyAlignment="1"/>
    <xf numFmtId="49" fontId="3" fillId="0" borderId="5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vertical="justify" wrapText="1"/>
    </xf>
    <xf numFmtId="3" fontId="1" fillId="0" borderId="3" xfId="0" applyNumberFormat="1" applyFont="1" applyFill="1" applyBorder="1" applyAlignment="1">
      <alignment vertical="center"/>
    </xf>
    <xf numFmtId="0" fontId="3" fillId="0" borderId="9" xfId="0" applyFont="1" applyFill="1" applyBorder="1" applyAlignment="1">
      <alignment horizontal="center"/>
    </xf>
    <xf numFmtId="0" fontId="7" fillId="0" borderId="7" xfId="0" applyFont="1" applyFill="1" applyBorder="1" applyAlignment="1">
      <alignment wrapText="1"/>
    </xf>
    <xf numFmtId="0" fontId="3" fillId="0" borderId="6" xfId="0" applyFont="1" applyFill="1" applyBorder="1" applyAlignment="1">
      <alignment wrapText="1"/>
    </xf>
    <xf numFmtId="0" fontId="4" fillId="0" borderId="7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4" fillId="0" borderId="7" xfId="0" applyFont="1" applyFill="1" applyBorder="1" applyAlignment="1"/>
    <xf numFmtId="49" fontId="4" fillId="0" borderId="7" xfId="0" applyNumberFormat="1" applyFont="1" applyFill="1" applyBorder="1" applyAlignment="1"/>
    <xf numFmtId="49" fontId="6" fillId="0" borderId="0" xfId="0" applyNumberFormat="1" applyFont="1" applyFill="1" applyBorder="1" applyAlignment="1">
      <alignment horizontal="center"/>
    </xf>
    <xf numFmtId="3" fontId="4" fillId="0" borderId="2" xfId="0" applyNumberFormat="1" applyFont="1" applyFill="1" applyBorder="1" applyAlignment="1">
      <alignment horizontal="left"/>
    </xf>
    <xf numFmtId="0" fontId="3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/>
    <xf numFmtId="0" fontId="3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49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49" fontId="1" fillId="0" borderId="0" xfId="0" applyNumberFormat="1" applyFont="1" applyFill="1" applyBorder="1" applyAlignment="1">
      <alignment horizontal="center"/>
    </xf>
    <xf numFmtId="49" fontId="1" fillId="0" borderId="2" xfId="0" applyNumberFormat="1" applyFont="1" applyFill="1" applyBorder="1" applyAlignment="1"/>
    <xf numFmtId="49" fontId="4" fillId="0" borderId="3" xfId="0" applyNumberFormat="1" applyFont="1" applyFill="1" applyBorder="1" applyAlignment="1">
      <alignment horizontal="center"/>
    </xf>
    <xf numFmtId="49" fontId="6" fillId="0" borderId="3" xfId="0" applyNumberFormat="1" applyFont="1" applyFill="1" applyBorder="1" applyAlignment="1">
      <alignment horizontal="center"/>
    </xf>
    <xf numFmtId="49" fontId="1" fillId="0" borderId="3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wrapText="1"/>
    </xf>
    <xf numFmtId="3" fontId="4" fillId="0" borderId="0" xfId="0" applyNumberFormat="1" applyFont="1" applyFill="1" applyBorder="1" applyAlignment="1">
      <alignment horizontal="right"/>
    </xf>
    <xf numFmtId="49" fontId="4" fillId="0" borderId="3" xfId="0" applyNumberFormat="1" applyFont="1" applyFill="1" applyBorder="1" applyAlignment="1"/>
    <xf numFmtId="0" fontId="3" fillId="0" borderId="3" xfId="0" applyFont="1" applyFill="1" applyBorder="1" applyAlignment="1">
      <alignment vertical="justify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/>
    </xf>
    <xf numFmtId="49" fontId="3" fillId="0" borderId="3" xfId="0" applyNumberFormat="1" applyFont="1" applyFill="1" applyBorder="1" applyAlignment="1"/>
    <xf numFmtId="164" fontId="6" fillId="0" borderId="3" xfId="0" applyNumberFormat="1" applyFon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0" fontId="3" fillId="0" borderId="5" xfId="0" applyFont="1" applyFill="1" applyBorder="1" applyAlignment="1"/>
    <xf numFmtId="0" fontId="3" fillId="0" borderId="8" xfId="0" applyFont="1" applyFill="1" applyBorder="1" applyAlignment="1">
      <alignment horizontal="center"/>
    </xf>
    <xf numFmtId="49" fontId="4" fillId="0" borderId="1" xfId="0" applyNumberFormat="1" applyFont="1" applyFill="1" applyBorder="1" applyAlignment="1"/>
    <xf numFmtId="3" fontId="3" fillId="0" borderId="1" xfId="0" applyNumberFormat="1" applyFont="1" applyFill="1" applyBorder="1" applyAlignment="1"/>
    <xf numFmtId="0" fontId="3" fillId="0" borderId="11" xfId="0" applyFont="1" applyFill="1" applyBorder="1" applyAlignment="1">
      <alignment horizontal="center"/>
    </xf>
    <xf numFmtId="49" fontId="3" fillId="0" borderId="7" xfId="0" applyNumberFormat="1" applyFont="1" applyFill="1" applyBorder="1" applyAlignment="1">
      <alignment horizontal="center"/>
    </xf>
    <xf numFmtId="0" fontId="7" fillId="0" borderId="3" xfId="0" applyFont="1" applyFill="1" applyBorder="1" applyAlignment="1">
      <alignment wrapText="1"/>
    </xf>
    <xf numFmtId="3" fontId="6" fillId="0" borderId="3" xfId="0" applyNumberFormat="1" applyFont="1" applyFill="1" applyBorder="1" applyAlignment="1"/>
    <xf numFmtId="0" fontId="6" fillId="0" borderId="3" xfId="0" applyFont="1" applyFill="1" applyBorder="1" applyAlignment="1">
      <alignment wrapText="1"/>
    </xf>
    <xf numFmtId="0" fontId="3" fillId="0" borderId="7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49" fontId="4" fillId="0" borderId="0" xfId="0" applyNumberFormat="1" applyFont="1" applyFill="1" applyBorder="1" applyAlignment="1"/>
    <xf numFmtId="3" fontId="7" fillId="0" borderId="0" xfId="0" applyNumberFormat="1" applyFont="1" applyFill="1" applyBorder="1" applyAlignment="1"/>
    <xf numFmtId="3" fontId="6" fillId="0" borderId="0" xfId="0" applyNumberFormat="1" applyFont="1" applyFill="1" applyBorder="1" applyAlignment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/>
    <xf numFmtId="49" fontId="4" fillId="0" borderId="2" xfId="0" applyNumberFormat="1" applyFont="1" applyFill="1" applyBorder="1" applyAlignment="1"/>
    <xf numFmtId="3" fontId="3" fillId="0" borderId="2" xfId="0" applyNumberFormat="1" applyFont="1" applyFill="1" applyBorder="1" applyAlignment="1"/>
    <xf numFmtId="3" fontId="7" fillId="0" borderId="2" xfId="0" applyNumberFormat="1" applyFont="1" applyFill="1" applyBorder="1" applyAlignment="1"/>
    <xf numFmtId="0" fontId="4" fillId="0" borderId="1" xfId="0" applyFont="1" applyFill="1" applyBorder="1" applyAlignment="1">
      <alignment horizontal="center"/>
    </xf>
    <xf numFmtId="0" fontId="4" fillId="0" borderId="5" xfId="0" applyFont="1" applyFill="1" applyBorder="1" applyAlignment="1"/>
    <xf numFmtId="0" fontId="8" fillId="0" borderId="5" xfId="0" applyFont="1" applyFill="1" applyBorder="1"/>
    <xf numFmtId="0" fontId="1" fillId="0" borderId="5" xfId="0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/>
    <xf numFmtId="0" fontId="1" fillId="0" borderId="1" xfId="0" applyFont="1" applyFill="1" applyBorder="1" applyAlignment="1">
      <alignment wrapText="1"/>
    </xf>
    <xf numFmtId="0" fontId="4" fillId="0" borderId="9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left" wrapText="1"/>
    </xf>
    <xf numFmtId="0" fontId="1" fillId="0" borderId="3" xfId="0" applyFont="1" applyFill="1" applyBorder="1" applyAlignment="1">
      <alignment wrapText="1"/>
    </xf>
    <xf numFmtId="3" fontId="6" fillId="0" borderId="0" xfId="0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left" wrapText="1"/>
    </xf>
    <xf numFmtId="0" fontId="8" fillId="0" borderId="3" xfId="0" applyFont="1" applyFill="1" applyBorder="1" applyAlignment="1">
      <alignment wrapText="1"/>
    </xf>
    <xf numFmtId="3" fontId="7" fillId="0" borderId="1" xfId="0" applyNumberFormat="1" applyFont="1" applyFill="1" applyBorder="1" applyAlignment="1"/>
    <xf numFmtId="0" fontId="4" fillId="0" borderId="5" xfId="0" applyFont="1" applyFill="1" applyBorder="1" applyAlignment="1">
      <alignment horizontal="center"/>
    </xf>
    <xf numFmtId="0" fontId="3" fillId="0" borderId="0" xfId="0" applyFont="1" applyFill="1" applyAlignment="1">
      <alignment wrapText="1"/>
    </xf>
    <xf numFmtId="0" fontId="4" fillId="0" borderId="1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1" fillId="0" borderId="7" xfId="0" applyFont="1" applyFill="1" applyBorder="1" applyAlignment="1"/>
    <xf numFmtId="49" fontId="1" fillId="0" borderId="0" xfId="0" applyNumberFormat="1" applyFont="1" applyFill="1" applyAlignment="1"/>
    <xf numFmtId="0" fontId="9" fillId="0" borderId="2" xfId="0" applyFont="1" applyFill="1" applyBorder="1" applyAlignment="1"/>
    <xf numFmtId="0" fontId="9" fillId="0" borderId="3" xfId="0" applyFont="1" applyFill="1" applyBorder="1" applyAlignment="1"/>
    <xf numFmtId="0" fontId="6" fillId="0" borderId="3" xfId="0" applyFont="1" applyFill="1" applyBorder="1" applyAlignment="1">
      <alignment horizontal="left" wrapText="1"/>
    </xf>
    <xf numFmtId="49" fontId="1" fillId="0" borderId="1" xfId="0" applyNumberFormat="1" applyFont="1" applyFill="1" applyBorder="1" applyAlignment="1"/>
    <xf numFmtId="0" fontId="3" fillId="0" borderId="7" xfId="0" applyFont="1" applyFill="1" applyBorder="1" applyAlignment="1"/>
    <xf numFmtId="0" fontId="10" fillId="0" borderId="7" xfId="0" applyFont="1" applyFill="1" applyBorder="1" applyAlignment="1"/>
    <xf numFmtId="49" fontId="3" fillId="0" borderId="4" xfId="0" applyNumberFormat="1" applyFont="1" applyFill="1" applyBorder="1" applyAlignment="1">
      <alignment horizontal="left"/>
    </xf>
    <xf numFmtId="0" fontId="4" fillId="0" borderId="4" xfId="0" applyFont="1" applyFill="1" applyBorder="1" applyAlignment="1">
      <alignment wrapText="1"/>
    </xf>
    <xf numFmtId="0" fontId="7" fillId="0" borderId="4" xfId="0" applyFont="1" applyFill="1" applyBorder="1" applyAlignment="1"/>
    <xf numFmtId="0" fontId="4" fillId="0" borderId="3" xfId="0" applyFont="1" applyFill="1" applyBorder="1" applyAlignment="1">
      <alignment vertical="justify" wrapText="1"/>
    </xf>
    <xf numFmtId="0" fontId="7" fillId="0" borderId="3" xfId="0" applyFont="1" applyFill="1" applyBorder="1" applyAlignment="1">
      <alignment vertical="justify"/>
    </xf>
    <xf numFmtId="0" fontId="1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3" fontId="3" fillId="0" borderId="3" xfId="0" quotePrefix="1" applyNumberFormat="1" applyFont="1" applyFill="1" applyBorder="1" applyAlignment="1"/>
    <xf numFmtId="0" fontId="1" fillId="0" borderId="8" xfId="0" applyFont="1" applyFill="1" applyBorder="1" applyAlignment="1"/>
    <xf numFmtId="49" fontId="1" fillId="0" borderId="1" xfId="0" applyNumberFormat="1" applyFont="1" applyFill="1" applyBorder="1" applyAlignment="1">
      <alignment wrapText="1"/>
    </xf>
    <xf numFmtId="0" fontId="1" fillId="0" borderId="10" xfId="0" applyFont="1" applyFill="1" applyBorder="1" applyAlignment="1"/>
    <xf numFmtId="0" fontId="7" fillId="0" borderId="0" xfId="0" applyFont="1" applyFill="1" applyBorder="1" applyAlignment="1"/>
    <xf numFmtId="0" fontId="1" fillId="0" borderId="11" xfId="0" applyFont="1" applyFill="1" applyBorder="1" applyAlignment="1"/>
    <xf numFmtId="0" fontId="4" fillId="0" borderId="2" xfId="0" applyFont="1" applyFill="1" applyBorder="1" applyAlignment="1">
      <alignment wrapText="1"/>
    </xf>
    <xf numFmtId="0" fontId="7" fillId="0" borderId="2" xfId="0" applyFont="1" applyFill="1" applyBorder="1" applyAlignment="1"/>
    <xf numFmtId="165" fontId="1" fillId="0" borderId="0" xfId="0" applyNumberFormat="1" applyFont="1" applyFill="1" applyAlignment="1"/>
    <xf numFmtId="0" fontId="8" fillId="0" borderId="12" xfId="0" applyFont="1" applyFill="1" applyBorder="1" applyAlignment="1"/>
    <xf numFmtId="3" fontId="8" fillId="0" borderId="12" xfId="0" applyNumberFormat="1" applyFont="1" applyFill="1" applyBorder="1" applyAlignment="1"/>
    <xf numFmtId="4" fontId="13" fillId="0" borderId="3" xfId="0" applyNumberFormat="1" applyFont="1" applyBorder="1"/>
    <xf numFmtId="3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3" fontId="1" fillId="3" borderId="0" xfId="0" applyNumberFormat="1" applyFont="1" applyFill="1" applyBorder="1" applyAlignment="1">
      <alignment horizontal="center" vertical="center" wrapText="1"/>
    </xf>
    <xf numFmtId="3" fontId="1" fillId="3" borderId="0" xfId="0" applyNumberFormat="1" applyFont="1" applyFill="1" applyBorder="1" applyAlignment="1">
      <alignment wrapText="1"/>
    </xf>
    <xf numFmtId="0" fontId="1" fillId="3" borderId="0" xfId="0" applyFont="1" applyFill="1" applyBorder="1" applyAlignment="1">
      <alignment wrapText="1"/>
    </xf>
    <xf numFmtId="3" fontId="1" fillId="3" borderId="2" xfId="0" applyNumberFormat="1" applyFont="1" applyFill="1" applyBorder="1" applyAlignment="1">
      <alignment horizontal="center" wrapText="1"/>
    </xf>
    <xf numFmtId="3" fontId="1" fillId="3" borderId="0" xfId="0" applyNumberFormat="1" applyFont="1" applyFill="1" applyAlignment="1"/>
    <xf numFmtId="0" fontId="1" fillId="3" borderId="0" xfId="0" applyFont="1" applyFill="1" applyAlignment="1"/>
    <xf numFmtId="3" fontId="7" fillId="3" borderId="3" xfId="0" applyNumberFormat="1" applyFont="1" applyFill="1" applyBorder="1" applyAlignment="1"/>
    <xf numFmtId="3" fontId="8" fillId="3" borderId="12" xfId="0" applyNumberFormat="1" applyFont="1" applyFill="1" applyBorder="1" applyAlignment="1"/>
    <xf numFmtId="3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3" fontId="1" fillId="4" borderId="0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wrapText="1"/>
    </xf>
    <xf numFmtId="3" fontId="1" fillId="4" borderId="2" xfId="0" applyNumberFormat="1" applyFont="1" applyFill="1" applyBorder="1" applyAlignment="1">
      <alignment horizontal="center" wrapText="1"/>
    </xf>
    <xf numFmtId="0" fontId="1" fillId="4" borderId="0" xfId="0" applyFont="1" applyFill="1" applyAlignment="1"/>
    <xf numFmtId="3" fontId="1" fillId="4" borderId="0" xfId="0" applyNumberFormat="1" applyFont="1" applyFill="1" applyAlignment="1"/>
    <xf numFmtId="3" fontId="7" fillId="4" borderId="3" xfId="0" applyNumberFormat="1" applyFont="1" applyFill="1" applyBorder="1" applyAlignment="1"/>
    <xf numFmtId="3" fontId="8" fillId="4" borderId="12" xfId="0" applyNumberFormat="1" applyFont="1" applyFill="1" applyBorder="1" applyAlignment="1"/>
    <xf numFmtId="3" fontId="1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3" fontId="1" fillId="5" borderId="0" xfId="0" applyNumberFormat="1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wrapText="1"/>
    </xf>
    <xf numFmtId="3" fontId="1" fillId="5" borderId="2" xfId="0" applyNumberFormat="1" applyFont="1" applyFill="1" applyBorder="1" applyAlignment="1">
      <alignment horizontal="center" wrapText="1"/>
    </xf>
    <xf numFmtId="0" fontId="1" fillId="5" borderId="0" xfId="0" applyFont="1" applyFill="1" applyAlignment="1"/>
    <xf numFmtId="3" fontId="1" fillId="5" borderId="0" xfId="0" applyNumberFormat="1" applyFont="1" applyFill="1" applyAlignment="1"/>
    <xf numFmtId="3" fontId="7" fillId="5" borderId="3" xfId="0" applyNumberFormat="1" applyFont="1" applyFill="1" applyBorder="1" applyAlignment="1"/>
    <xf numFmtId="3" fontId="8" fillId="5" borderId="12" xfId="0" applyNumberFormat="1" applyFont="1" applyFill="1" applyBorder="1" applyAlignment="1"/>
    <xf numFmtId="3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3" fontId="1" fillId="6" borderId="0" xfId="0" applyNumberFormat="1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wrapText="1"/>
    </xf>
    <xf numFmtId="3" fontId="1" fillId="6" borderId="2" xfId="0" applyNumberFormat="1" applyFont="1" applyFill="1" applyBorder="1" applyAlignment="1">
      <alignment horizontal="center" wrapText="1"/>
    </xf>
    <xf numFmtId="0" fontId="1" fillId="6" borderId="0" xfId="0" applyFont="1" applyFill="1" applyAlignment="1"/>
    <xf numFmtId="3" fontId="1" fillId="6" borderId="0" xfId="0" applyNumberFormat="1" applyFont="1" applyFill="1" applyAlignment="1"/>
    <xf numFmtId="3" fontId="7" fillId="6" borderId="3" xfId="0" applyNumberFormat="1" applyFont="1" applyFill="1" applyBorder="1" applyAlignment="1"/>
    <xf numFmtId="3" fontId="8" fillId="6" borderId="12" xfId="0" applyNumberFormat="1" applyFont="1" applyFill="1" applyBorder="1" applyAlignment="1"/>
    <xf numFmtId="3" fontId="1" fillId="7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3" fontId="1" fillId="7" borderId="0" xfId="0" applyNumberFormat="1" applyFont="1" applyFill="1" applyBorder="1" applyAlignment="1">
      <alignment horizontal="center" vertical="center" wrapText="1"/>
    </xf>
    <xf numFmtId="0" fontId="1" fillId="7" borderId="0" xfId="0" applyFont="1" applyFill="1" applyBorder="1" applyAlignment="1">
      <alignment wrapText="1"/>
    </xf>
    <xf numFmtId="3" fontId="1" fillId="7" borderId="2" xfId="0" applyNumberFormat="1" applyFont="1" applyFill="1" applyBorder="1" applyAlignment="1">
      <alignment horizontal="center" wrapText="1"/>
    </xf>
    <xf numFmtId="0" fontId="1" fillId="7" borderId="0" xfId="0" applyFont="1" applyFill="1" applyAlignment="1"/>
    <xf numFmtId="3" fontId="1" fillId="7" borderId="0" xfId="0" applyNumberFormat="1" applyFont="1" applyFill="1" applyAlignment="1"/>
    <xf numFmtId="3" fontId="7" fillId="7" borderId="3" xfId="0" applyNumberFormat="1" applyFont="1" applyFill="1" applyBorder="1" applyAlignment="1"/>
    <xf numFmtId="3" fontId="8" fillId="7" borderId="12" xfId="0" applyNumberFormat="1" applyFont="1" applyFill="1" applyBorder="1" applyAlignment="1"/>
    <xf numFmtId="3" fontId="1" fillId="8" borderId="1" xfId="0" applyNumberFormat="1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3" fontId="1" fillId="8" borderId="0" xfId="0" applyNumberFormat="1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wrapText="1"/>
    </xf>
    <xf numFmtId="3" fontId="1" fillId="8" borderId="2" xfId="0" applyNumberFormat="1" applyFont="1" applyFill="1" applyBorder="1" applyAlignment="1">
      <alignment horizontal="center" wrapText="1"/>
    </xf>
    <xf numFmtId="0" fontId="1" fillId="8" borderId="0" xfId="0" applyFont="1" applyFill="1" applyAlignment="1"/>
    <xf numFmtId="3" fontId="1" fillId="8" borderId="0" xfId="0" applyNumberFormat="1" applyFont="1" applyFill="1" applyAlignment="1"/>
    <xf numFmtId="3" fontId="7" fillId="8" borderId="3" xfId="0" applyNumberFormat="1" applyFont="1" applyFill="1" applyBorder="1" applyAlignment="1"/>
    <xf numFmtId="3" fontId="8" fillId="8" borderId="12" xfId="0" applyNumberFormat="1" applyFont="1" applyFill="1" applyBorder="1" applyAlignment="1"/>
    <xf numFmtId="3" fontId="1" fillId="9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3" fontId="1" fillId="9" borderId="0" xfId="0" applyNumberFormat="1" applyFont="1" applyFill="1" applyBorder="1" applyAlignment="1">
      <alignment horizontal="center" vertical="center" wrapText="1"/>
    </xf>
    <xf numFmtId="0" fontId="1" fillId="9" borderId="0" xfId="0" applyFont="1" applyFill="1" applyBorder="1" applyAlignment="1">
      <alignment wrapText="1"/>
    </xf>
    <xf numFmtId="3" fontId="1" fillId="9" borderId="2" xfId="0" applyNumberFormat="1" applyFont="1" applyFill="1" applyBorder="1" applyAlignment="1">
      <alignment horizontal="center" wrapText="1"/>
    </xf>
    <xf numFmtId="0" fontId="1" fillId="9" borderId="0" xfId="0" applyFont="1" applyFill="1" applyAlignment="1"/>
    <xf numFmtId="3" fontId="1" fillId="9" borderId="0" xfId="0" applyNumberFormat="1" applyFont="1" applyFill="1" applyAlignment="1"/>
    <xf numFmtId="3" fontId="7" fillId="9" borderId="3" xfId="0" applyNumberFormat="1" applyFont="1" applyFill="1" applyBorder="1" applyAlignment="1"/>
    <xf numFmtId="3" fontId="8" fillId="9" borderId="12" xfId="0" applyNumberFormat="1" applyFont="1" applyFill="1" applyBorder="1" applyAlignment="1"/>
    <xf numFmtId="3" fontId="1" fillId="10" borderId="1" xfId="0" applyNumberFormat="1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3" fontId="1" fillId="10" borderId="0" xfId="0" applyNumberFormat="1" applyFont="1" applyFill="1" applyBorder="1" applyAlignment="1">
      <alignment horizontal="center" vertical="center" wrapText="1"/>
    </xf>
    <xf numFmtId="0" fontId="1" fillId="10" borderId="0" xfId="0" applyFont="1" applyFill="1" applyBorder="1" applyAlignment="1">
      <alignment wrapText="1"/>
    </xf>
    <xf numFmtId="3" fontId="1" fillId="10" borderId="2" xfId="0" applyNumberFormat="1" applyFont="1" applyFill="1" applyBorder="1" applyAlignment="1">
      <alignment horizontal="center" wrapText="1"/>
    </xf>
    <xf numFmtId="0" fontId="1" fillId="10" borderId="0" xfId="0" applyFont="1" applyFill="1" applyAlignment="1"/>
    <xf numFmtId="3" fontId="1" fillId="10" borderId="0" xfId="0" applyNumberFormat="1" applyFont="1" applyFill="1" applyAlignment="1"/>
    <xf numFmtId="3" fontId="7" fillId="10" borderId="3" xfId="0" applyNumberFormat="1" applyFont="1" applyFill="1" applyBorder="1" applyAlignment="1"/>
    <xf numFmtId="3" fontId="8" fillId="10" borderId="12" xfId="0" applyNumberFormat="1" applyFont="1" applyFill="1" applyBorder="1" applyAlignment="1"/>
    <xf numFmtId="0" fontId="1" fillId="7" borderId="2" xfId="0" applyNumberFormat="1" applyFont="1" applyFill="1" applyBorder="1" applyAlignment="1">
      <alignment horizontal="center" wrapText="1"/>
    </xf>
    <xf numFmtId="0" fontId="1" fillId="5" borderId="0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/>
    <xf numFmtId="0" fontId="2" fillId="0" borderId="3" xfId="0" applyFont="1" applyFill="1" applyBorder="1" applyAlignment="1"/>
    <xf numFmtId="0" fontId="6" fillId="0" borderId="3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 vertical="center"/>
    </xf>
    <xf numFmtId="49" fontId="3" fillId="0" borderId="5" xfId="0" applyNumberFormat="1" applyFont="1" applyFill="1" applyBorder="1" applyAlignment="1">
      <alignment wrapText="1"/>
    </xf>
    <xf numFmtId="3" fontId="1" fillId="0" borderId="8" xfId="0" applyNumberFormat="1" applyFont="1" applyFill="1" applyBorder="1" applyAlignment="1"/>
    <xf numFmtId="0" fontId="6" fillId="0" borderId="7" xfId="0" applyFont="1" applyFill="1" applyBorder="1" applyAlignment="1"/>
    <xf numFmtId="0" fontId="8" fillId="0" borderId="13" xfId="0" applyFont="1" applyFill="1" applyBorder="1" applyAlignment="1">
      <alignment vertical="center" wrapText="1"/>
    </xf>
    <xf numFmtId="3" fontId="14" fillId="0" borderId="3" xfId="0" applyNumberFormat="1" applyFont="1" applyFill="1" applyBorder="1" applyAlignment="1"/>
    <xf numFmtId="0" fontId="6" fillId="0" borderId="7" xfId="0" applyFont="1" applyFill="1" applyBorder="1" applyAlignment="1">
      <alignment horizontal="left"/>
    </xf>
    <xf numFmtId="0" fontId="6" fillId="0" borderId="3" xfId="0" applyFont="1" applyFill="1" applyBorder="1" applyAlignment="1"/>
    <xf numFmtId="0" fontId="5" fillId="0" borderId="3" xfId="0" applyFont="1" applyFill="1" applyBorder="1" applyAlignment="1"/>
    <xf numFmtId="1" fontId="3" fillId="0" borderId="3" xfId="0" applyNumberFormat="1" applyFont="1" applyFill="1" applyBorder="1" applyAlignment="1">
      <alignment horizontal="left"/>
    </xf>
    <xf numFmtId="1" fontId="6" fillId="0" borderId="3" xfId="0" applyNumberFormat="1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3" fontId="3" fillId="0" borderId="8" xfId="0" applyNumberFormat="1" applyFont="1" applyFill="1" applyBorder="1" applyAlignment="1">
      <alignment vertical="center"/>
    </xf>
    <xf numFmtId="0" fontId="3" fillId="0" borderId="6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5" fillId="0" borderId="3" xfId="0" applyFont="1" applyFill="1" applyBorder="1"/>
    <xf numFmtId="0" fontId="3" fillId="0" borderId="5" xfId="0" applyFont="1" applyFill="1" applyBorder="1" applyAlignment="1">
      <alignment vertical="center" wrapText="1"/>
    </xf>
    <xf numFmtId="3" fontId="3" fillId="0" borderId="5" xfId="0" applyNumberFormat="1" applyFont="1" applyFill="1" applyBorder="1" applyAlignment="1">
      <alignment vertical="center"/>
    </xf>
    <xf numFmtId="0" fontId="6" fillId="0" borderId="3" xfId="0" applyFont="1" applyFill="1" applyBorder="1" applyAlignment="1">
      <alignment horizontal="left" vertical="center"/>
    </xf>
    <xf numFmtId="2" fontId="3" fillId="0" borderId="14" xfId="0" applyNumberFormat="1" applyFont="1" applyFill="1" applyBorder="1" applyAlignment="1">
      <alignment wrapText="1"/>
    </xf>
    <xf numFmtId="0" fontId="3" fillId="0" borderId="6" xfId="0" applyFont="1" applyFill="1" applyBorder="1" applyAlignment="1"/>
    <xf numFmtId="0" fontId="10" fillId="0" borderId="3" xfId="0" applyFont="1" applyFill="1" applyBorder="1" applyAlignment="1">
      <alignment horizontal="left"/>
    </xf>
    <xf numFmtId="0" fontId="15" fillId="0" borderId="3" xfId="0" applyFont="1" applyFill="1" applyBorder="1" applyAlignment="1"/>
    <xf numFmtId="0" fontId="14" fillId="0" borderId="3" xfId="0" applyFont="1" applyFill="1" applyBorder="1" applyAlignment="1"/>
    <xf numFmtId="49" fontId="15" fillId="0" borderId="3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3" fontId="0" fillId="0" borderId="3" xfId="0" applyNumberFormat="1" applyBorder="1"/>
    <xf numFmtId="0" fontId="15" fillId="0" borderId="0" xfId="0" applyFont="1" applyAlignment="1"/>
    <xf numFmtId="0" fontId="16" fillId="0" borderId="0" xfId="0" applyFont="1" applyAlignment="1"/>
    <xf numFmtId="49" fontId="15" fillId="0" borderId="0" xfId="0" applyNumberFormat="1" applyFont="1" applyAlignment="1">
      <alignment wrapText="1"/>
    </xf>
    <xf numFmtId="0" fontId="15" fillId="0" borderId="0" xfId="0" applyFont="1" applyAlignment="1">
      <alignment horizontal="right"/>
    </xf>
    <xf numFmtId="3" fontId="15" fillId="0" borderId="0" xfId="0" applyNumberFormat="1" applyFont="1" applyAlignment="1"/>
    <xf numFmtId="0" fontId="15" fillId="0" borderId="1" xfId="0" applyFont="1" applyBorder="1" applyAlignment="1"/>
    <xf numFmtId="0" fontId="3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wrapText="1"/>
    </xf>
    <xf numFmtId="3" fontId="3" fillId="0" borderId="1" xfId="0" applyNumberFormat="1" applyFont="1" applyBorder="1" applyAlignment="1">
      <alignment horizontal="center"/>
    </xf>
    <xf numFmtId="3" fontId="15" fillId="11" borderId="1" xfId="0" applyNumberFormat="1" applyFon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3" fontId="15" fillId="12" borderId="1" xfId="0" applyNumberFormat="1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/>
    </xf>
    <xf numFmtId="3" fontId="15" fillId="13" borderId="1" xfId="0" applyNumberFormat="1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 wrapText="1"/>
    </xf>
    <xf numFmtId="3" fontId="15" fillId="14" borderId="1" xfId="0" applyNumberFormat="1" applyFont="1" applyFill="1" applyBorder="1" applyAlignment="1">
      <alignment horizontal="center" vertical="center" wrapText="1"/>
    </xf>
    <xf numFmtId="0" fontId="15" fillId="14" borderId="1" xfId="0" applyFont="1" applyFill="1" applyBorder="1" applyAlignment="1">
      <alignment horizontal="center" vertical="center" wrapText="1"/>
    </xf>
    <xf numFmtId="3" fontId="15" fillId="15" borderId="1" xfId="0" applyNumberFormat="1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3" fontId="15" fillId="16" borderId="1" xfId="0" applyNumberFormat="1" applyFont="1" applyFill="1" applyBorder="1" applyAlignment="1">
      <alignment horizontal="center" vertical="center" wrapText="1"/>
    </xf>
    <xf numFmtId="0" fontId="15" fillId="16" borderId="1" xfId="0" applyFont="1" applyFill="1" applyBorder="1" applyAlignment="1">
      <alignment horizontal="center" vertical="center" wrapText="1"/>
    </xf>
    <xf numFmtId="3" fontId="15" fillId="17" borderId="1" xfId="0" applyNumberFormat="1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/>
    </xf>
    <xf numFmtId="3" fontId="15" fillId="18" borderId="1" xfId="0" applyNumberFormat="1" applyFont="1" applyFill="1" applyBorder="1" applyAlignment="1">
      <alignment horizontal="center" vertical="center" wrapText="1"/>
    </xf>
    <xf numFmtId="0" fontId="15" fillId="18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3" fontId="15" fillId="11" borderId="0" xfId="0" applyNumberFormat="1" applyFont="1" applyFill="1" applyBorder="1" applyAlignment="1">
      <alignment horizontal="center" vertical="center" wrapText="1"/>
    </xf>
    <xf numFmtId="3" fontId="15" fillId="11" borderId="0" xfId="0" applyNumberFormat="1" applyFont="1" applyFill="1" applyBorder="1" applyAlignment="1">
      <alignment wrapText="1"/>
    </xf>
    <xf numFmtId="0" fontId="15" fillId="11" borderId="0" xfId="0" applyFont="1" applyFill="1" applyBorder="1" applyAlignment="1">
      <alignment wrapText="1"/>
    </xf>
    <xf numFmtId="3" fontId="15" fillId="12" borderId="0" xfId="0" applyNumberFormat="1" applyFont="1" applyFill="1" applyBorder="1" applyAlignment="1">
      <alignment horizontal="center" vertical="center" wrapText="1"/>
    </xf>
    <xf numFmtId="0" fontId="15" fillId="12" borderId="0" xfId="0" applyFont="1" applyFill="1" applyBorder="1" applyAlignment="1">
      <alignment wrapText="1"/>
    </xf>
    <xf numFmtId="3" fontId="15" fillId="13" borderId="0" xfId="0" applyNumberFormat="1" applyFont="1" applyFill="1" applyBorder="1" applyAlignment="1">
      <alignment horizontal="center" vertical="center" wrapText="1"/>
    </xf>
    <xf numFmtId="0" fontId="15" fillId="13" borderId="0" xfId="0" applyFont="1" applyFill="1" applyBorder="1" applyAlignment="1">
      <alignment wrapText="1"/>
    </xf>
    <xf numFmtId="0" fontId="15" fillId="13" borderId="0" xfId="0" applyFont="1" applyFill="1" applyBorder="1" applyAlignment="1">
      <alignment horizontal="center" vertical="center" wrapText="1"/>
    </xf>
    <xf numFmtId="3" fontId="15" fillId="14" borderId="0" xfId="0" applyNumberFormat="1" applyFont="1" applyFill="1" applyBorder="1" applyAlignment="1">
      <alignment horizontal="center" vertical="center" wrapText="1"/>
    </xf>
    <xf numFmtId="0" fontId="15" fillId="14" borderId="0" xfId="0" applyFont="1" applyFill="1" applyBorder="1" applyAlignment="1">
      <alignment wrapText="1"/>
    </xf>
    <xf numFmtId="3" fontId="15" fillId="15" borderId="0" xfId="0" applyNumberFormat="1" applyFont="1" applyFill="1" applyBorder="1" applyAlignment="1">
      <alignment horizontal="center" vertical="center" wrapText="1"/>
    </xf>
    <xf numFmtId="0" fontId="15" fillId="15" borderId="0" xfId="0" applyFont="1" applyFill="1" applyBorder="1" applyAlignment="1">
      <alignment wrapText="1"/>
    </xf>
    <xf numFmtId="3" fontId="15" fillId="16" borderId="0" xfId="0" applyNumberFormat="1" applyFont="1" applyFill="1" applyBorder="1" applyAlignment="1">
      <alignment horizontal="center" vertical="center" wrapText="1"/>
    </xf>
    <xf numFmtId="0" fontId="15" fillId="16" borderId="0" xfId="0" applyFont="1" applyFill="1" applyBorder="1" applyAlignment="1">
      <alignment wrapText="1"/>
    </xf>
    <xf numFmtId="3" fontId="15" fillId="17" borderId="0" xfId="0" applyNumberFormat="1" applyFont="1" applyFill="1" applyBorder="1" applyAlignment="1">
      <alignment horizontal="center" vertical="center" wrapText="1"/>
    </xf>
    <xf numFmtId="0" fontId="15" fillId="17" borderId="0" xfId="0" applyFont="1" applyFill="1" applyBorder="1" applyAlignment="1">
      <alignment wrapText="1"/>
    </xf>
    <xf numFmtId="3" fontId="15" fillId="18" borderId="0" xfId="0" applyNumberFormat="1" applyFont="1" applyFill="1" applyBorder="1" applyAlignment="1">
      <alignment horizontal="center" vertical="center" wrapText="1"/>
    </xf>
    <xf numFmtId="0" fontId="15" fillId="18" borderId="0" xfId="0" applyFont="1" applyFill="1" applyBorder="1" applyAlignment="1">
      <alignment wrapText="1"/>
    </xf>
    <xf numFmtId="0" fontId="3" fillId="0" borderId="2" xfId="0" applyFont="1" applyBorder="1" applyAlignment="1"/>
    <xf numFmtId="0" fontId="3" fillId="0" borderId="2" xfId="0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wrapText="1"/>
    </xf>
    <xf numFmtId="3" fontId="15" fillId="11" borderId="2" xfId="0" applyNumberFormat="1" applyFont="1" applyFill="1" applyBorder="1" applyAlignment="1">
      <alignment horizontal="center" wrapText="1"/>
    </xf>
    <xf numFmtId="3" fontId="15" fillId="12" borderId="2" xfId="0" applyNumberFormat="1" applyFont="1" applyFill="1" applyBorder="1" applyAlignment="1">
      <alignment horizontal="center" wrapText="1"/>
    </xf>
    <xf numFmtId="3" fontId="15" fillId="13" borderId="2" xfId="0" applyNumberFormat="1" applyFont="1" applyFill="1" applyBorder="1" applyAlignment="1">
      <alignment horizontal="center" wrapText="1"/>
    </xf>
    <xf numFmtId="3" fontId="15" fillId="14" borderId="2" xfId="0" applyNumberFormat="1" applyFont="1" applyFill="1" applyBorder="1" applyAlignment="1">
      <alignment horizontal="center" wrapText="1"/>
    </xf>
    <xf numFmtId="3" fontId="15" fillId="15" borderId="2" xfId="0" applyNumberFormat="1" applyFont="1" applyFill="1" applyBorder="1" applyAlignment="1">
      <alignment horizontal="center" wrapText="1"/>
    </xf>
    <xf numFmtId="3" fontId="15" fillId="16" borderId="2" xfId="0" applyNumberFormat="1" applyFont="1" applyFill="1" applyBorder="1" applyAlignment="1">
      <alignment horizontal="center" wrapText="1"/>
    </xf>
    <xf numFmtId="3" fontId="15" fillId="17" borderId="2" xfId="0" applyNumberFormat="1" applyFont="1" applyFill="1" applyBorder="1" applyAlignment="1">
      <alignment horizontal="center" wrapText="1"/>
    </xf>
    <xf numFmtId="3" fontId="15" fillId="18" borderId="2" xfId="0" applyNumberFormat="1" applyFont="1" applyFill="1" applyBorder="1" applyAlignment="1">
      <alignment horizontal="center" wrapText="1"/>
    </xf>
    <xf numFmtId="0" fontId="15" fillId="18" borderId="2" xfId="0" applyFont="1" applyFill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3" fontId="15" fillId="11" borderId="0" xfId="0" applyNumberFormat="1" applyFont="1" applyFill="1" applyAlignment="1"/>
    <xf numFmtId="0" fontId="15" fillId="11" borderId="0" xfId="0" applyFont="1" applyFill="1" applyAlignment="1"/>
    <xf numFmtId="0" fontId="15" fillId="12" borderId="0" xfId="0" applyFont="1" applyFill="1" applyAlignment="1"/>
    <xf numFmtId="0" fontId="15" fillId="13" borderId="0" xfId="0" applyFont="1" applyFill="1" applyAlignment="1"/>
    <xf numFmtId="0" fontId="15" fillId="14" borderId="0" xfId="0" applyFont="1" applyFill="1" applyAlignment="1"/>
    <xf numFmtId="0" fontId="15" fillId="15" borderId="0" xfId="0" applyFont="1" applyFill="1" applyAlignment="1"/>
    <xf numFmtId="0" fontId="15" fillId="16" borderId="0" xfId="0" applyFont="1" applyFill="1" applyAlignment="1"/>
    <xf numFmtId="0" fontId="15" fillId="17" borderId="0" xfId="0" applyFont="1" applyFill="1" applyAlignment="1"/>
    <xf numFmtId="0" fontId="15" fillId="18" borderId="0" xfId="0" applyFont="1" applyFill="1" applyAlignment="1"/>
    <xf numFmtId="0" fontId="3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4" fillId="0" borderId="3" xfId="0" applyFont="1" applyBorder="1" applyAlignment="1"/>
    <xf numFmtId="49" fontId="4" fillId="0" borderId="3" xfId="0" applyNumberFormat="1" applyFont="1" applyBorder="1" applyAlignment="1"/>
    <xf numFmtId="0" fontId="17" fillId="0" borderId="13" xfId="0" applyFont="1" applyBorder="1" applyAlignment="1">
      <alignment vertical="center" wrapText="1"/>
    </xf>
    <xf numFmtId="0" fontId="18" fillId="0" borderId="3" xfId="0" applyFont="1" applyBorder="1" applyAlignment="1">
      <alignment horizontal="center"/>
    </xf>
    <xf numFmtId="3" fontId="4" fillId="0" borderId="3" xfId="0" applyNumberFormat="1" applyFont="1" applyBorder="1" applyAlignment="1"/>
    <xf numFmtId="0" fontId="15" fillId="0" borderId="3" xfId="0" applyFont="1" applyBorder="1" applyAlignment="1"/>
    <xf numFmtId="0" fontId="15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/>
    </xf>
    <xf numFmtId="0" fontId="19" fillId="0" borderId="3" xfId="0" applyFont="1" applyBorder="1" applyAlignment="1">
      <alignment horizontal="left"/>
    </xf>
    <xf numFmtId="49" fontId="3" fillId="0" borderId="3" xfId="0" applyNumberFormat="1" applyFont="1" applyBorder="1" applyAlignment="1">
      <alignment horizontal="left"/>
    </xf>
    <xf numFmtId="0" fontId="3" fillId="0" borderId="3" xfId="0" applyFont="1" applyBorder="1" applyAlignment="1"/>
    <xf numFmtId="3" fontId="15" fillId="0" borderId="3" xfId="0" applyNumberFormat="1" applyFont="1" applyBorder="1" applyAlignment="1"/>
    <xf numFmtId="3" fontId="15" fillId="12" borderId="0" xfId="0" applyNumberFormat="1" applyFont="1" applyFill="1" applyAlignment="1"/>
    <xf numFmtId="3" fontId="15" fillId="13" borderId="0" xfId="0" applyNumberFormat="1" applyFont="1" applyFill="1" applyAlignment="1"/>
    <xf numFmtId="3" fontId="15" fillId="14" borderId="0" xfId="0" applyNumberFormat="1" applyFont="1" applyFill="1" applyAlignment="1"/>
    <xf numFmtId="3" fontId="15" fillId="15" borderId="0" xfId="0" applyNumberFormat="1" applyFont="1" applyFill="1" applyAlignment="1"/>
    <xf numFmtId="3" fontId="15" fillId="16" borderId="0" xfId="0" applyNumberFormat="1" applyFont="1" applyFill="1" applyAlignment="1"/>
    <xf numFmtId="3" fontId="15" fillId="17" borderId="0" xfId="0" applyNumberFormat="1" applyFont="1" applyFill="1" applyAlignment="1"/>
    <xf numFmtId="3" fontId="15" fillId="18" borderId="0" xfId="0" applyNumberFormat="1" applyFont="1" applyFill="1" applyAlignment="1"/>
    <xf numFmtId="3" fontId="18" fillId="0" borderId="3" xfId="0" applyNumberFormat="1" applyFont="1" applyBorder="1" applyAlignment="1"/>
    <xf numFmtId="3" fontId="16" fillId="0" borderId="3" xfId="0" applyNumberFormat="1" applyFont="1" applyBorder="1" applyAlignment="1"/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 vertical="center"/>
    </xf>
    <xf numFmtId="49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wrapText="1"/>
    </xf>
    <xf numFmtId="3" fontId="18" fillId="0" borderId="8" xfId="0" applyNumberFormat="1" applyFont="1" applyBorder="1" applyAlignment="1">
      <alignment vertical="center"/>
    </xf>
    <xf numFmtId="3" fontId="18" fillId="0" borderId="5" xfId="0" applyNumberFormat="1" applyFont="1" applyBorder="1" applyAlignment="1">
      <alignment vertical="center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/>
    <xf numFmtId="49" fontId="4" fillId="0" borderId="7" xfId="0" applyNumberFormat="1" applyFont="1" applyBorder="1" applyAlignment="1"/>
    <xf numFmtId="3" fontId="19" fillId="0" borderId="3" xfId="0" applyNumberFormat="1" applyFont="1" applyBorder="1" applyAlignment="1"/>
    <xf numFmtId="0" fontId="18" fillId="0" borderId="3" xfId="0" applyFont="1" applyBorder="1" applyAlignment="1">
      <alignment horizontal="left"/>
    </xf>
    <xf numFmtId="0" fontId="4" fillId="0" borderId="1" xfId="0" applyFont="1" applyBorder="1" applyAlignment="1"/>
    <xf numFmtId="0" fontId="18" fillId="0" borderId="7" xfId="0" applyFont="1" applyBorder="1" applyAlignment="1"/>
    <xf numFmtId="1" fontId="3" fillId="0" borderId="3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wrapText="1"/>
    </xf>
    <xf numFmtId="3" fontId="3" fillId="0" borderId="5" xfId="0" applyNumberFormat="1" applyFont="1" applyBorder="1" applyAlignment="1"/>
    <xf numFmtId="49" fontId="3" fillId="0" borderId="1" xfId="0" applyNumberFormat="1" applyFont="1" applyBorder="1" applyAlignment="1">
      <alignment horizontal="left"/>
    </xf>
    <xf numFmtId="3" fontId="19" fillId="0" borderId="5" xfId="0" applyNumberFormat="1" applyFont="1" applyBorder="1" applyAlignment="1"/>
    <xf numFmtId="3" fontId="19" fillId="11" borderId="3" xfId="0" applyNumberFormat="1" applyFont="1" applyFill="1" applyBorder="1" applyAlignment="1"/>
    <xf numFmtId="3" fontId="19" fillId="12" borderId="3" xfId="0" applyNumberFormat="1" applyFont="1" applyFill="1" applyBorder="1" applyAlignment="1"/>
    <xf numFmtId="3" fontId="19" fillId="13" borderId="3" xfId="0" applyNumberFormat="1" applyFont="1" applyFill="1" applyBorder="1" applyAlignment="1"/>
    <xf numFmtId="3" fontId="19" fillId="14" borderId="3" xfId="0" applyNumberFormat="1" applyFont="1" applyFill="1" applyBorder="1" applyAlignment="1"/>
    <xf numFmtId="3" fontId="19" fillId="15" borderId="3" xfId="0" applyNumberFormat="1" applyFont="1" applyFill="1" applyBorder="1" applyAlignment="1"/>
    <xf numFmtId="3" fontId="19" fillId="16" borderId="3" xfId="0" applyNumberFormat="1" applyFont="1" applyFill="1" applyBorder="1" applyAlignment="1"/>
    <xf numFmtId="3" fontId="19" fillId="17" borderId="3" xfId="0" applyNumberFormat="1" applyFont="1" applyFill="1" applyBorder="1" applyAlignment="1"/>
    <xf numFmtId="3" fontId="19" fillId="18" borderId="3" xfId="0" applyNumberFormat="1" applyFont="1" applyFill="1" applyBorder="1" applyAlignment="1"/>
    <xf numFmtId="0" fontId="3" fillId="0" borderId="1" xfId="0" applyFont="1" applyBorder="1" applyAlignment="1"/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3" fillId="0" borderId="0" xfId="0" applyFont="1" applyBorder="1" applyAlignment="1"/>
    <xf numFmtId="0" fontId="15" fillId="0" borderId="0" xfId="0" applyFont="1" applyBorder="1" applyAlignment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3" fontId="3" fillId="0" borderId="0" xfId="0" applyNumberFormat="1" applyFont="1" applyBorder="1" applyAlignment="1"/>
    <xf numFmtId="49" fontId="18" fillId="0" borderId="0" xfId="0" applyNumberFormat="1" applyFont="1" applyBorder="1" applyAlignment="1">
      <alignment horizontal="left" vertical="center" wrapText="1"/>
    </xf>
    <xf numFmtId="0" fontId="20" fillId="0" borderId="0" xfId="0" applyFont="1" applyBorder="1" applyAlignment="1">
      <alignment wrapText="1"/>
    </xf>
    <xf numFmtId="0" fontId="4" fillId="0" borderId="0" xfId="0" applyFont="1" applyBorder="1" applyAlignment="1">
      <alignment horizontal="left" wrapText="1"/>
    </xf>
    <xf numFmtId="49" fontId="3" fillId="0" borderId="0" xfId="0" applyNumberFormat="1" applyFont="1" applyBorder="1" applyAlignment="1">
      <alignment horizontal="left"/>
    </xf>
    <xf numFmtId="0" fontId="15" fillId="0" borderId="2" xfId="0" applyFont="1" applyBorder="1" applyAlignment="1"/>
    <xf numFmtId="0" fontId="3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49" fontId="15" fillId="0" borderId="3" xfId="0" applyNumberFormat="1" applyFont="1" applyBorder="1" applyAlignment="1"/>
    <xf numFmtId="0" fontId="4" fillId="0" borderId="3" xfId="0" applyFont="1" applyBorder="1" applyAlignment="1">
      <alignment horizontal="left" wrapText="1"/>
    </xf>
    <xf numFmtId="0" fontId="15" fillId="0" borderId="3" xfId="0" applyFont="1" applyBorder="1" applyAlignment="1">
      <alignment horizontal="center"/>
    </xf>
    <xf numFmtId="0" fontId="20" fillId="0" borderId="3" xfId="0" applyFont="1" applyBorder="1" applyAlignment="1">
      <alignment wrapText="1"/>
    </xf>
    <xf numFmtId="0" fontId="17" fillId="0" borderId="3" xfId="0" applyFont="1" applyBorder="1"/>
    <xf numFmtId="49" fontId="15" fillId="0" borderId="3" xfId="0" applyNumberFormat="1" applyFont="1" applyBorder="1" applyAlignment="1">
      <alignment horizontal="center"/>
    </xf>
    <xf numFmtId="3" fontId="15" fillId="0" borderId="3" xfId="0" applyNumberFormat="1" applyFont="1" applyBorder="1" applyAlignment="1">
      <alignment horizontal="right"/>
    </xf>
    <xf numFmtId="3" fontId="3" fillId="0" borderId="3" xfId="0" applyNumberFormat="1" applyFont="1" applyBorder="1" applyAlignment="1">
      <alignment horizontal="right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3" fillId="0" borderId="5" xfId="0" applyFont="1" applyBorder="1" applyAlignment="1">
      <alignment horizontal="left"/>
    </xf>
    <xf numFmtId="2" fontId="3" fillId="0" borderId="5" xfId="0" applyNumberFormat="1" applyFont="1" applyBorder="1" applyAlignment="1">
      <alignment horizontal="left" wrapText="1"/>
    </xf>
    <xf numFmtId="3" fontId="3" fillId="0" borderId="5" xfId="0" applyNumberFormat="1" applyFont="1" applyBorder="1" applyAlignment="1">
      <alignment horizontal="right"/>
    </xf>
    <xf numFmtId="0" fontId="4" fillId="0" borderId="3" xfId="0" applyFont="1" applyBorder="1" applyAlignment="1">
      <alignment wrapText="1"/>
    </xf>
    <xf numFmtId="0" fontId="3" fillId="0" borderId="7" xfId="0" applyFont="1" applyBorder="1" applyAlignment="1">
      <alignment horizontal="center"/>
    </xf>
    <xf numFmtId="0" fontId="3" fillId="0" borderId="7" xfId="0" applyFont="1" applyBorder="1" applyAlignment="1">
      <alignment horizontal="left"/>
    </xf>
    <xf numFmtId="49" fontId="3" fillId="0" borderId="7" xfId="0" applyNumberFormat="1" applyFont="1" applyBorder="1" applyAlignment="1">
      <alignment horizontal="left"/>
    </xf>
    <xf numFmtId="49" fontId="3" fillId="0" borderId="2" xfId="0" applyNumberFormat="1" applyFont="1" applyBorder="1" applyAlignment="1">
      <alignment horizontal="left"/>
    </xf>
    <xf numFmtId="3" fontId="3" fillId="0" borderId="3" xfId="0" applyNumberFormat="1" applyFont="1" applyBorder="1" applyAlignment="1"/>
    <xf numFmtId="0" fontId="15" fillId="0" borderId="2" xfId="0" applyFont="1" applyBorder="1" applyAlignment="1">
      <alignment wrapText="1"/>
    </xf>
    <xf numFmtId="0" fontId="3" fillId="0" borderId="4" xfId="0" applyFont="1" applyBorder="1" applyAlignment="1">
      <alignment horizontal="left"/>
    </xf>
    <xf numFmtId="0" fontId="17" fillId="0" borderId="3" xfId="0" applyFont="1" applyBorder="1" applyAlignment="1"/>
    <xf numFmtId="2" fontId="3" fillId="0" borderId="5" xfId="0" applyNumberFormat="1" applyFont="1" applyBorder="1" applyAlignment="1">
      <alignment wrapText="1"/>
    </xf>
    <xf numFmtId="3" fontId="3" fillId="0" borderId="8" xfId="0" applyNumberFormat="1" applyFont="1" applyBorder="1" applyAlignment="1"/>
    <xf numFmtId="0" fontId="4" fillId="0" borderId="7" xfId="0" applyFont="1" applyBorder="1" applyAlignment="1">
      <alignment wrapText="1"/>
    </xf>
    <xf numFmtId="0" fontId="15" fillId="0" borderId="0" xfId="0" applyFont="1" applyAlignment="1">
      <alignment wrapText="1"/>
    </xf>
    <xf numFmtId="49" fontId="4" fillId="0" borderId="3" xfId="0" applyNumberFormat="1" applyFont="1" applyBorder="1" applyAlignment="1">
      <alignment horizontal="left"/>
    </xf>
    <xf numFmtId="0" fontId="19" fillId="0" borderId="3" xfId="0" applyFont="1" applyBorder="1" applyAlignment="1"/>
    <xf numFmtId="49" fontId="3" fillId="0" borderId="5" xfId="0" applyNumberFormat="1" applyFont="1" applyBorder="1" applyAlignment="1">
      <alignment horizontal="left"/>
    </xf>
    <xf numFmtId="3" fontId="15" fillId="0" borderId="5" xfId="0" applyNumberFormat="1" applyFont="1" applyBorder="1" applyAlignment="1"/>
    <xf numFmtId="49" fontId="3" fillId="0" borderId="5" xfId="0" applyNumberFormat="1" applyFont="1" applyBorder="1" applyAlignment="1">
      <alignment horizontal="center" vertical="center"/>
    </xf>
    <xf numFmtId="49" fontId="3" fillId="0" borderId="5" xfId="0" applyNumberFormat="1" applyFont="1" applyBorder="1" applyAlignment="1">
      <alignment wrapText="1"/>
    </xf>
    <xf numFmtId="3" fontId="15" fillId="0" borderId="3" xfId="0" applyNumberFormat="1" applyFont="1" applyBorder="1" applyAlignment="1">
      <alignment vertical="center"/>
    </xf>
    <xf numFmtId="0" fontId="3" fillId="0" borderId="9" xfId="0" applyFont="1" applyBorder="1" applyAlignment="1">
      <alignment horizontal="center"/>
    </xf>
    <xf numFmtId="0" fontId="19" fillId="0" borderId="7" xfId="0" applyFont="1" applyBorder="1" applyAlignment="1">
      <alignment wrapText="1"/>
    </xf>
    <xf numFmtId="0" fontId="3" fillId="0" borderId="6" xfId="0" applyFont="1" applyBorder="1" applyAlignment="1">
      <alignment wrapText="1"/>
    </xf>
    <xf numFmtId="49" fontId="18" fillId="0" borderId="0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left"/>
    </xf>
    <xf numFmtId="49" fontId="19" fillId="0" borderId="3" xfId="0" applyNumberFormat="1" applyFont="1" applyBorder="1" applyAlignment="1">
      <alignment horizontal="left"/>
    </xf>
    <xf numFmtId="0" fontId="3" fillId="0" borderId="0" xfId="0" applyFont="1" applyBorder="1" applyAlignment="1">
      <alignment wrapText="1"/>
    </xf>
    <xf numFmtId="0" fontId="19" fillId="0" borderId="0" xfId="0" applyFont="1" applyBorder="1" applyAlignment="1">
      <alignment wrapText="1"/>
    </xf>
    <xf numFmtId="0" fontId="4" fillId="0" borderId="1" xfId="0" applyFont="1" applyBorder="1" applyAlignment="1">
      <alignment wrapText="1"/>
    </xf>
    <xf numFmtId="49" fontId="15" fillId="0" borderId="0" xfId="0" applyNumberFormat="1" applyFont="1" applyBorder="1" applyAlignment="1"/>
    <xf numFmtId="3" fontId="15" fillId="0" borderId="0" xfId="0" applyNumberFormat="1" applyFont="1" applyBorder="1" applyAlignment="1"/>
    <xf numFmtId="49" fontId="15" fillId="0" borderId="0" xfId="0" applyNumberFormat="1" applyFont="1" applyBorder="1" applyAlignment="1">
      <alignment horizontal="center"/>
    </xf>
    <xf numFmtId="49" fontId="15" fillId="0" borderId="2" xfId="0" applyNumberFormat="1" applyFont="1" applyBorder="1" applyAlignment="1"/>
    <xf numFmtId="49" fontId="4" fillId="0" borderId="3" xfId="0" applyNumberFormat="1" applyFont="1" applyBorder="1" applyAlignment="1">
      <alignment horizontal="center"/>
    </xf>
    <xf numFmtId="49" fontId="18" fillId="0" borderId="3" xfId="0" applyNumberFormat="1" applyFont="1" applyBorder="1" applyAlignment="1">
      <alignment horizontal="center"/>
    </xf>
    <xf numFmtId="49" fontId="15" fillId="0" borderId="3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wrapText="1"/>
    </xf>
    <xf numFmtId="3" fontId="4" fillId="0" borderId="0" xfId="0" applyNumberFormat="1" applyFont="1" applyBorder="1" applyAlignment="1">
      <alignment horizontal="right"/>
    </xf>
    <xf numFmtId="0" fontId="3" fillId="0" borderId="3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center"/>
    </xf>
    <xf numFmtId="49" fontId="3" fillId="0" borderId="3" xfId="0" applyNumberFormat="1" applyFont="1" applyBorder="1" applyAlignment="1"/>
    <xf numFmtId="164" fontId="18" fillId="0" borderId="3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0" fontId="3" fillId="0" borderId="5" xfId="0" applyFont="1" applyBorder="1" applyAlignment="1"/>
    <xf numFmtId="0" fontId="3" fillId="0" borderId="8" xfId="0" applyFont="1" applyBorder="1" applyAlignment="1">
      <alignment horizontal="center"/>
    </xf>
    <xf numFmtId="49" fontId="4" fillId="0" borderId="1" xfId="0" applyNumberFormat="1" applyFont="1" applyBorder="1" applyAlignment="1"/>
    <xf numFmtId="3" fontId="3" fillId="0" borderId="1" xfId="0" applyNumberFormat="1" applyFont="1" applyBorder="1" applyAlignment="1"/>
    <xf numFmtId="0" fontId="3" fillId="0" borderId="11" xfId="0" applyFont="1" applyBorder="1" applyAlignment="1">
      <alignment horizontal="center"/>
    </xf>
    <xf numFmtId="49" fontId="3" fillId="0" borderId="7" xfId="0" applyNumberFormat="1" applyFont="1" applyBorder="1" applyAlignment="1">
      <alignment horizontal="center"/>
    </xf>
    <xf numFmtId="0" fontId="19" fillId="0" borderId="3" xfId="0" applyFont="1" applyBorder="1" applyAlignment="1">
      <alignment wrapText="1"/>
    </xf>
    <xf numFmtId="0" fontId="18" fillId="0" borderId="3" xfId="0" applyFont="1" applyBorder="1" applyAlignment="1">
      <alignment wrapText="1"/>
    </xf>
    <xf numFmtId="0" fontId="3" fillId="0" borderId="7" xfId="0" applyFont="1" applyBorder="1" applyAlignment="1">
      <alignment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49" fontId="4" fillId="0" borderId="0" xfId="0" applyNumberFormat="1" applyFont="1" applyBorder="1" applyAlignment="1"/>
    <xf numFmtId="3" fontId="19" fillId="0" borderId="0" xfId="0" applyNumberFormat="1" applyFont="1" applyBorder="1" applyAlignment="1"/>
    <xf numFmtId="3" fontId="18" fillId="0" borderId="0" xfId="0" applyNumberFormat="1" applyFont="1" applyBorder="1" applyAlignment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/>
    <xf numFmtId="49" fontId="4" fillId="0" borderId="2" xfId="0" applyNumberFormat="1" applyFont="1" applyBorder="1" applyAlignment="1"/>
    <xf numFmtId="3" fontId="3" fillId="0" borderId="2" xfId="0" applyNumberFormat="1" applyFont="1" applyBorder="1" applyAlignment="1"/>
    <xf numFmtId="3" fontId="19" fillId="0" borderId="2" xfId="0" applyNumberFormat="1" applyFont="1" applyBorder="1" applyAlignment="1"/>
    <xf numFmtId="0" fontId="4" fillId="0" borderId="1" xfId="0" applyFont="1" applyBorder="1" applyAlignment="1">
      <alignment horizontal="center"/>
    </xf>
    <xf numFmtId="0" fontId="4" fillId="0" borderId="5" xfId="0" applyFont="1" applyBorder="1" applyAlignment="1"/>
    <xf numFmtId="0" fontId="17" fillId="0" borderId="5" xfId="0" applyFont="1" applyBorder="1"/>
    <xf numFmtId="0" fontId="15" fillId="0" borderId="5" xfId="0" applyFont="1" applyBorder="1" applyAlignment="1">
      <alignment horizontal="center" vertical="center"/>
    </xf>
    <xf numFmtId="49" fontId="15" fillId="0" borderId="5" xfId="0" applyNumberFormat="1" applyFont="1" applyBorder="1" applyAlignment="1"/>
    <xf numFmtId="0" fontId="15" fillId="0" borderId="1" xfId="0" applyFont="1" applyBorder="1" applyAlignment="1">
      <alignment wrapText="1"/>
    </xf>
    <xf numFmtId="0" fontId="4" fillId="0" borderId="9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0" fontId="15" fillId="0" borderId="3" xfId="0" applyFont="1" applyBorder="1" applyAlignment="1">
      <alignment wrapText="1"/>
    </xf>
    <xf numFmtId="3" fontId="18" fillId="0" borderId="0" xfId="0" applyNumberFormat="1" applyFont="1" applyBorder="1" applyAlignment="1">
      <alignment horizontal="right"/>
    </xf>
    <xf numFmtId="0" fontId="4" fillId="0" borderId="7" xfId="0" applyFont="1" applyBorder="1" applyAlignment="1">
      <alignment horizontal="left" wrapText="1"/>
    </xf>
    <xf numFmtId="0" fontId="17" fillId="0" borderId="3" xfId="0" applyFont="1" applyBorder="1" applyAlignment="1">
      <alignment wrapText="1"/>
    </xf>
    <xf numFmtId="3" fontId="19" fillId="0" borderId="1" xfId="0" applyNumberFormat="1" applyFont="1" applyBorder="1" applyAlignment="1"/>
    <xf numFmtId="0" fontId="4" fillId="0" borderId="5" xfId="0" applyFont="1" applyBorder="1" applyAlignment="1">
      <alignment horizontal="center"/>
    </xf>
    <xf numFmtId="0" fontId="3" fillId="0" borderId="0" xfId="0" applyFont="1" applyAlignment="1">
      <alignment wrapText="1"/>
    </xf>
    <xf numFmtId="0" fontId="4" fillId="0" borderId="1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49" fontId="18" fillId="0" borderId="1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5" fillId="0" borderId="7" xfId="0" applyFont="1" applyBorder="1" applyAlignment="1"/>
    <xf numFmtId="49" fontId="15" fillId="0" borderId="0" xfId="0" applyNumberFormat="1" applyFont="1" applyAlignment="1"/>
    <xf numFmtId="0" fontId="9" fillId="0" borderId="2" xfId="0" applyFont="1" applyBorder="1" applyAlignment="1"/>
    <xf numFmtId="0" fontId="9" fillId="0" borderId="3" xfId="0" applyFont="1" applyBorder="1" applyAlignment="1"/>
    <xf numFmtId="0" fontId="18" fillId="0" borderId="3" xfId="0" applyFont="1" applyBorder="1" applyAlignment="1">
      <alignment horizontal="left" wrapText="1"/>
    </xf>
    <xf numFmtId="49" fontId="15" fillId="0" borderId="1" xfId="0" applyNumberFormat="1" applyFont="1" applyBorder="1" applyAlignment="1"/>
    <xf numFmtId="0" fontId="3" fillId="0" borderId="7" xfId="0" applyFont="1" applyBorder="1" applyAlignment="1"/>
    <xf numFmtId="0" fontId="10" fillId="0" borderId="7" xfId="0" applyFont="1" applyBorder="1" applyAlignment="1"/>
    <xf numFmtId="0" fontId="3" fillId="0" borderId="4" xfId="0" applyFont="1" applyBorder="1" applyAlignment="1">
      <alignment horizontal="center"/>
    </xf>
    <xf numFmtId="49" fontId="3" fillId="0" borderId="4" xfId="0" applyNumberFormat="1" applyFont="1" applyBorder="1" applyAlignment="1">
      <alignment horizontal="left"/>
    </xf>
    <xf numFmtId="0" fontId="4" fillId="0" borderId="4" xfId="0" applyFont="1" applyBorder="1" applyAlignment="1">
      <alignment wrapText="1"/>
    </xf>
    <xf numFmtId="0" fontId="19" fillId="0" borderId="4" xfId="0" applyFont="1" applyBorder="1" applyAlignment="1"/>
    <xf numFmtId="0" fontId="15" fillId="0" borderId="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15" fillId="0" borderId="8" xfId="0" applyFont="1" applyBorder="1" applyAlignment="1"/>
    <xf numFmtId="49" fontId="15" fillId="0" borderId="1" xfId="0" applyNumberFormat="1" applyFont="1" applyBorder="1" applyAlignment="1">
      <alignment wrapText="1"/>
    </xf>
    <xf numFmtId="0" fontId="15" fillId="0" borderId="10" xfId="0" applyFont="1" applyBorder="1" applyAlignment="1"/>
    <xf numFmtId="0" fontId="19" fillId="0" borderId="0" xfId="0" applyFont="1" applyBorder="1" applyAlignment="1"/>
    <xf numFmtId="0" fontId="15" fillId="0" borderId="11" xfId="0" applyFont="1" applyBorder="1" applyAlignment="1"/>
    <xf numFmtId="0" fontId="4" fillId="0" borderId="2" xfId="0" applyFont="1" applyBorder="1" applyAlignment="1">
      <alignment wrapText="1"/>
    </xf>
    <xf numFmtId="0" fontId="19" fillId="0" borderId="2" xfId="0" applyFont="1" applyBorder="1" applyAlignment="1"/>
    <xf numFmtId="0" fontId="17" fillId="0" borderId="12" xfId="0" applyFont="1" applyBorder="1" applyAlignment="1"/>
    <xf numFmtId="3" fontId="17" fillId="0" borderId="12" xfId="0" applyNumberFormat="1" applyFont="1" applyBorder="1" applyAlignment="1"/>
    <xf numFmtId="3" fontId="17" fillId="11" borderId="12" xfId="0" applyNumberFormat="1" applyFont="1" applyFill="1" applyBorder="1" applyAlignment="1"/>
    <xf numFmtId="3" fontId="17" fillId="12" borderId="12" xfId="0" applyNumberFormat="1" applyFont="1" applyFill="1" applyBorder="1" applyAlignment="1"/>
    <xf numFmtId="3" fontId="17" fillId="13" borderId="12" xfId="0" applyNumberFormat="1" applyFont="1" applyFill="1" applyBorder="1" applyAlignment="1"/>
    <xf numFmtId="3" fontId="17" fillId="14" borderId="12" xfId="0" applyNumberFormat="1" applyFont="1" applyFill="1" applyBorder="1" applyAlignment="1"/>
    <xf numFmtId="3" fontId="17" fillId="15" borderId="12" xfId="0" applyNumberFormat="1" applyFont="1" applyFill="1" applyBorder="1" applyAlignment="1"/>
    <xf numFmtId="3" fontId="17" fillId="16" borderId="12" xfId="0" applyNumberFormat="1" applyFont="1" applyFill="1" applyBorder="1" applyAlignment="1"/>
    <xf numFmtId="3" fontId="17" fillId="17" borderId="12" xfId="0" applyNumberFormat="1" applyFont="1" applyFill="1" applyBorder="1" applyAlignment="1"/>
    <xf numFmtId="3" fontId="17" fillId="18" borderId="12" xfId="0" applyNumberFormat="1" applyFont="1" applyFill="1" applyBorder="1" applyAlignment="1"/>
    <xf numFmtId="165" fontId="15" fillId="0" borderId="0" xfId="0" applyNumberFormat="1" applyFont="1" applyAlignment="1"/>
    <xf numFmtId="0" fontId="1" fillId="19" borderId="0" xfId="0" applyFont="1" applyFill="1" applyAlignment="1"/>
    <xf numFmtId="3" fontId="5" fillId="8" borderId="3" xfId="0" applyNumberFormat="1" applyFont="1" applyFill="1" applyBorder="1" applyAlignment="1"/>
    <xf numFmtId="3" fontId="0" fillId="0" borderId="0" xfId="0" applyNumberFormat="1"/>
    <xf numFmtId="0" fontId="1" fillId="0" borderId="0" xfId="0" applyFont="1" applyFill="1" applyAlignment="1"/>
    <xf numFmtId="0" fontId="2" fillId="0" borderId="0" xfId="0" applyFont="1" applyFill="1" applyAlignment="1"/>
    <xf numFmtId="49" fontId="1" fillId="0" borderId="0" xfId="0" applyNumberFormat="1" applyFont="1" applyFill="1" applyAlignment="1">
      <alignment wrapText="1"/>
    </xf>
    <xf numFmtId="0" fontId="1" fillId="0" borderId="0" xfId="0" applyFont="1" applyFill="1" applyAlignment="1">
      <alignment horizontal="right"/>
    </xf>
    <xf numFmtId="3" fontId="1" fillId="0" borderId="0" xfId="0" applyNumberFormat="1" applyFont="1" applyFill="1" applyAlignment="1"/>
    <xf numFmtId="0" fontId="1" fillId="0" borderId="1" xfId="0" applyFont="1" applyFill="1" applyBorder="1" applyAlignment="1"/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wrapText="1"/>
    </xf>
    <xf numFmtId="3" fontId="3" fillId="0" borderId="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0" fontId="3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/>
    <xf numFmtId="0" fontId="3" fillId="0" borderId="2" xfId="0" applyFont="1" applyFill="1" applyBorder="1" applyAlignment="1"/>
    <xf numFmtId="0" fontId="3" fillId="0" borderId="2" xfId="0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wrapText="1"/>
    </xf>
    <xf numFmtId="0" fontId="1" fillId="0" borderId="2" xfId="0" applyFont="1" applyFill="1" applyBorder="1" applyAlignment="1"/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/>
    </xf>
    <xf numFmtId="0" fontId="1" fillId="0" borderId="3" xfId="0" applyFont="1" applyFill="1" applyBorder="1" applyAlignment="1"/>
    <xf numFmtId="0" fontId="3" fillId="0" borderId="4" xfId="0" applyFont="1" applyFill="1" applyBorder="1" applyAlignment="1">
      <alignment horizontal="center"/>
    </xf>
    <xf numFmtId="49" fontId="1" fillId="0" borderId="3" xfId="0" applyNumberFormat="1" applyFont="1" applyFill="1" applyBorder="1" applyAlignment="1"/>
    <xf numFmtId="0" fontId="4" fillId="0" borderId="3" xfId="0" applyFont="1" applyFill="1" applyBorder="1" applyAlignment="1">
      <alignment wrapText="1"/>
    </xf>
    <xf numFmtId="3" fontId="3" fillId="0" borderId="3" xfId="0" applyNumberFormat="1" applyFont="1" applyFill="1" applyBorder="1" applyAlignment="1"/>
    <xf numFmtId="0" fontId="3" fillId="0" borderId="3" xfId="0" applyFont="1" applyFill="1" applyBorder="1" applyAlignment="1"/>
    <xf numFmtId="0" fontId="1" fillId="0" borderId="3" xfId="0" applyFont="1" applyFill="1" applyBorder="1" applyAlignment="1">
      <alignment horizontal="center"/>
    </xf>
    <xf numFmtId="49" fontId="1" fillId="0" borderId="3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wrapText="1"/>
    </xf>
    <xf numFmtId="0" fontId="1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wrapText="1"/>
    </xf>
    <xf numFmtId="3" fontId="1" fillId="0" borderId="3" xfId="0" applyNumberFormat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left"/>
    </xf>
    <xf numFmtId="49" fontId="3" fillId="0" borderId="5" xfId="0" applyNumberFormat="1" applyFont="1" applyFill="1" applyBorder="1" applyAlignment="1">
      <alignment horizontal="center"/>
    </xf>
    <xf numFmtId="3" fontId="3" fillId="0" borderId="5" xfId="0" applyNumberFormat="1" applyFont="1" applyFill="1" applyBorder="1" applyAlignment="1"/>
    <xf numFmtId="0" fontId="3" fillId="0" borderId="5" xfId="0" applyFont="1" applyFill="1" applyBorder="1" applyAlignment="1">
      <alignment wrapText="1"/>
    </xf>
    <xf numFmtId="49" fontId="3" fillId="0" borderId="3" xfId="0" applyNumberFormat="1" applyFont="1" applyFill="1" applyBorder="1" applyAlignment="1">
      <alignment horizontal="left"/>
    </xf>
    <xf numFmtId="1" fontId="3" fillId="0" borderId="3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wrapText="1"/>
    </xf>
    <xf numFmtId="0" fontId="6" fillId="0" borderId="3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left"/>
    </xf>
    <xf numFmtId="49" fontId="7" fillId="0" borderId="3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left"/>
    </xf>
    <xf numFmtId="3" fontId="7" fillId="0" borderId="5" xfId="0" applyNumberFormat="1" applyFont="1" applyFill="1" applyBorder="1" applyAlignment="1"/>
    <xf numFmtId="3" fontId="7" fillId="0" borderId="3" xfId="0" applyNumberFormat="1" applyFont="1" applyFill="1" applyBorder="1" applyAlignment="1"/>
    <xf numFmtId="0" fontId="3" fillId="0" borderId="1" xfId="0" applyFont="1" applyFill="1" applyBorder="1" applyAlignment="1"/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left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3" fontId="3" fillId="0" borderId="0" xfId="0" applyNumberFormat="1" applyFont="1" applyFill="1" applyBorder="1" applyAlignment="1"/>
    <xf numFmtId="49" fontId="6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49" fontId="3" fillId="0" borderId="0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 wrapText="1"/>
    </xf>
    <xf numFmtId="0" fontId="8" fillId="0" borderId="3" xfId="0" applyFont="1" applyFill="1" applyBorder="1"/>
    <xf numFmtId="3" fontId="1" fillId="0" borderId="3" xfId="0" applyNumberFormat="1" applyFont="1" applyFill="1" applyBorder="1" applyAlignment="1">
      <alignment horizontal="right"/>
    </xf>
    <xf numFmtId="3" fontId="3" fillId="0" borderId="3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left" vertical="center"/>
    </xf>
    <xf numFmtId="2" fontId="3" fillId="0" borderId="5" xfId="0" applyNumberFormat="1" applyFont="1" applyFill="1" applyBorder="1" applyAlignment="1">
      <alignment horizontal="left" wrapText="1"/>
    </xf>
    <xf numFmtId="3" fontId="3" fillId="0" borderId="5" xfId="0" applyNumberFormat="1" applyFont="1" applyFill="1" applyBorder="1" applyAlignment="1">
      <alignment horizontal="right"/>
    </xf>
    <xf numFmtId="0" fontId="3" fillId="0" borderId="7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left"/>
    </xf>
    <xf numFmtId="49" fontId="3" fillId="0" borderId="7" xfId="0" applyNumberFormat="1" applyFont="1" applyFill="1" applyBorder="1" applyAlignment="1">
      <alignment horizontal="left"/>
    </xf>
    <xf numFmtId="49" fontId="3" fillId="0" borderId="2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wrapText="1"/>
    </xf>
    <xf numFmtId="0" fontId="3" fillId="0" borderId="4" xfId="0" applyFont="1" applyFill="1" applyBorder="1" applyAlignment="1">
      <alignment horizontal="left"/>
    </xf>
    <xf numFmtId="0" fontId="8" fillId="0" borderId="3" xfId="0" applyFont="1" applyFill="1" applyBorder="1" applyAlignment="1"/>
    <xf numFmtId="2" fontId="3" fillId="0" borderId="5" xfId="0" applyNumberFormat="1" applyFont="1" applyFill="1" applyBorder="1" applyAlignment="1">
      <alignment wrapText="1"/>
    </xf>
    <xf numFmtId="3" fontId="3" fillId="0" borderId="8" xfId="0" applyNumberFormat="1" applyFont="1" applyFill="1" applyBorder="1" applyAlignment="1"/>
    <xf numFmtId="0" fontId="4" fillId="0" borderId="7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/>
    </xf>
    <xf numFmtId="49" fontId="4" fillId="0" borderId="3" xfId="0" applyNumberFormat="1" applyFont="1" applyFill="1" applyBorder="1" applyAlignment="1">
      <alignment horizontal="left"/>
    </xf>
    <xf numFmtId="0" fontId="7" fillId="0" borderId="3" xfId="0" applyFont="1" applyFill="1" applyBorder="1" applyAlignment="1"/>
    <xf numFmtId="49" fontId="3" fillId="0" borderId="5" xfId="0" applyNumberFormat="1" applyFont="1" applyFill="1" applyBorder="1" applyAlignment="1">
      <alignment horizontal="left"/>
    </xf>
    <xf numFmtId="3" fontId="1" fillId="0" borderId="5" xfId="0" applyNumberFormat="1" applyFont="1" applyFill="1" applyBorder="1" applyAlignment="1"/>
    <xf numFmtId="49" fontId="3" fillId="0" borderId="5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vertical="justify" wrapText="1"/>
    </xf>
    <xf numFmtId="3" fontId="1" fillId="0" borderId="3" xfId="0" applyNumberFormat="1" applyFont="1" applyFill="1" applyBorder="1" applyAlignment="1">
      <alignment vertical="center"/>
    </xf>
    <xf numFmtId="0" fontId="3" fillId="0" borderId="9" xfId="0" applyFont="1" applyFill="1" applyBorder="1" applyAlignment="1">
      <alignment horizontal="center"/>
    </xf>
    <xf numFmtId="0" fontId="7" fillId="0" borderId="7" xfId="0" applyFont="1" applyFill="1" applyBorder="1" applyAlignment="1">
      <alignment wrapText="1"/>
    </xf>
    <xf numFmtId="0" fontId="3" fillId="0" borderId="6" xfId="0" applyFont="1" applyFill="1" applyBorder="1" applyAlignment="1">
      <alignment wrapText="1"/>
    </xf>
    <xf numFmtId="0" fontId="4" fillId="0" borderId="7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4" fillId="0" borderId="7" xfId="0" applyFont="1" applyFill="1" applyBorder="1" applyAlignment="1"/>
    <xf numFmtId="49" fontId="4" fillId="0" borderId="7" xfId="0" applyNumberFormat="1" applyFont="1" applyFill="1" applyBorder="1" applyAlignment="1"/>
    <xf numFmtId="49" fontId="6" fillId="0" borderId="0" xfId="0" applyNumberFormat="1" applyFont="1" applyFill="1" applyBorder="1" applyAlignment="1">
      <alignment horizontal="center"/>
    </xf>
    <xf numFmtId="3" fontId="4" fillId="0" borderId="2" xfId="0" applyNumberFormat="1" applyFont="1" applyFill="1" applyBorder="1" applyAlignment="1">
      <alignment horizontal="left"/>
    </xf>
    <xf numFmtId="0" fontId="3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/>
    <xf numFmtId="0" fontId="3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49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49" fontId="1" fillId="0" borderId="0" xfId="0" applyNumberFormat="1" applyFont="1" applyFill="1" applyBorder="1" applyAlignment="1">
      <alignment horizontal="center"/>
    </xf>
    <xf numFmtId="49" fontId="1" fillId="0" borderId="2" xfId="0" applyNumberFormat="1" applyFont="1" applyFill="1" applyBorder="1" applyAlignment="1"/>
    <xf numFmtId="49" fontId="4" fillId="0" borderId="3" xfId="0" applyNumberFormat="1" applyFont="1" applyFill="1" applyBorder="1" applyAlignment="1">
      <alignment horizontal="center"/>
    </xf>
    <xf numFmtId="49" fontId="6" fillId="0" borderId="3" xfId="0" applyNumberFormat="1" applyFont="1" applyFill="1" applyBorder="1" applyAlignment="1">
      <alignment horizontal="center"/>
    </xf>
    <xf numFmtId="49" fontId="1" fillId="0" borderId="3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wrapText="1"/>
    </xf>
    <xf numFmtId="3" fontId="4" fillId="0" borderId="0" xfId="0" applyNumberFormat="1" applyFont="1" applyFill="1" applyBorder="1" applyAlignment="1">
      <alignment horizontal="right"/>
    </xf>
    <xf numFmtId="49" fontId="4" fillId="0" borderId="3" xfId="0" applyNumberFormat="1" applyFont="1" applyFill="1" applyBorder="1" applyAlignment="1"/>
    <xf numFmtId="0" fontId="3" fillId="0" borderId="3" xfId="0" applyFont="1" applyFill="1" applyBorder="1" applyAlignment="1">
      <alignment vertical="justify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/>
    </xf>
    <xf numFmtId="49" fontId="3" fillId="0" borderId="3" xfId="0" applyNumberFormat="1" applyFont="1" applyFill="1" applyBorder="1" applyAlignment="1"/>
    <xf numFmtId="164" fontId="6" fillId="0" borderId="3" xfId="0" applyNumberFormat="1" applyFon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0" fontId="3" fillId="0" borderId="5" xfId="0" applyFont="1" applyFill="1" applyBorder="1" applyAlignment="1"/>
    <xf numFmtId="0" fontId="3" fillId="0" borderId="8" xfId="0" applyFont="1" applyFill="1" applyBorder="1" applyAlignment="1">
      <alignment horizontal="center"/>
    </xf>
    <xf numFmtId="49" fontId="4" fillId="0" borderId="1" xfId="0" applyNumberFormat="1" applyFont="1" applyFill="1" applyBorder="1" applyAlignment="1"/>
    <xf numFmtId="3" fontId="3" fillId="0" borderId="1" xfId="0" applyNumberFormat="1" applyFont="1" applyFill="1" applyBorder="1" applyAlignment="1"/>
    <xf numFmtId="0" fontId="3" fillId="0" borderId="11" xfId="0" applyFont="1" applyFill="1" applyBorder="1" applyAlignment="1">
      <alignment horizontal="center"/>
    </xf>
    <xf numFmtId="49" fontId="3" fillId="0" borderId="7" xfId="0" applyNumberFormat="1" applyFont="1" applyFill="1" applyBorder="1" applyAlignment="1">
      <alignment horizontal="center"/>
    </xf>
    <xf numFmtId="0" fontId="7" fillId="0" borderId="3" xfId="0" applyFont="1" applyFill="1" applyBorder="1" applyAlignment="1">
      <alignment wrapText="1"/>
    </xf>
    <xf numFmtId="3" fontId="6" fillId="0" borderId="3" xfId="0" applyNumberFormat="1" applyFont="1" applyFill="1" applyBorder="1" applyAlignment="1"/>
    <xf numFmtId="0" fontId="6" fillId="0" borderId="3" xfId="0" applyFont="1" applyFill="1" applyBorder="1" applyAlignment="1">
      <alignment wrapText="1"/>
    </xf>
    <xf numFmtId="0" fontId="3" fillId="0" borderId="7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49" fontId="4" fillId="0" borderId="0" xfId="0" applyNumberFormat="1" applyFont="1" applyFill="1" applyBorder="1" applyAlignment="1"/>
    <xf numFmtId="3" fontId="7" fillId="0" borderId="0" xfId="0" applyNumberFormat="1" applyFont="1" applyFill="1" applyBorder="1" applyAlignment="1"/>
    <xf numFmtId="3" fontId="6" fillId="0" borderId="0" xfId="0" applyNumberFormat="1" applyFont="1" applyFill="1" applyBorder="1" applyAlignment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/>
    <xf numFmtId="49" fontId="4" fillId="0" borderId="2" xfId="0" applyNumberFormat="1" applyFont="1" applyFill="1" applyBorder="1" applyAlignment="1"/>
    <xf numFmtId="3" fontId="3" fillId="0" borderId="2" xfId="0" applyNumberFormat="1" applyFont="1" applyFill="1" applyBorder="1" applyAlignment="1"/>
    <xf numFmtId="3" fontId="7" fillId="0" borderId="2" xfId="0" applyNumberFormat="1" applyFont="1" applyFill="1" applyBorder="1" applyAlignment="1"/>
    <xf numFmtId="0" fontId="4" fillId="0" borderId="1" xfId="0" applyFont="1" applyFill="1" applyBorder="1" applyAlignment="1">
      <alignment horizontal="center"/>
    </xf>
    <xf numFmtId="0" fontId="4" fillId="0" borderId="5" xfId="0" applyFont="1" applyFill="1" applyBorder="1" applyAlignment="1"/>
    <xf numFmtId="0" fontId="8" fillId="0" borderId="5" xfId="0" applyFont="1" applyFill="1" applyBorder="1"/>
    <xf numFmtId="0" fontId="1" fillId="0" borderId="5" xfId="0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/>
    <xf numFmtId="0" fontId="1" fillId="0" borderId="1" xfId="0" applyFont="1" applyFill="1" applyBorder="1" applyAlignment="1">
      <alignment wrapText="1"/>
    </xf>
    <xf numFmtId="0" fontId="4" fillId="0" borderId="9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left" wrapText="1"/>
    </xf>
    <xf numFmtId="0" fontId="1" fillId="0" borderId="3" xfId="0" applyFont="1" applyFill="1" applyBorder="1" applyAlignment="1">
      <alignment wrapText="1"/>
    </xf>
    <xf numFmtId="3" fontId="6" fillId="0" borderId="0" xfId="0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left" wrapText="1"/>
    </xf>
    <xf numFmtId="0" fontId="8" fillId="0" borderId="3" xfId="0" applyFont="1" applyFill="1" applyBorder="1" applyAlignment="1">
      <alignment wrapText="1"/>
    </xf>
    <xf numFmtId="3" fontId="7" fillId="0" borderId="1" xfId="0" applyNumberFormat="1" applyFont="1" applyFill="1" applyBorder="1" applyAlignment="1"/>
    <xf numFmtId="0" fontId="4" fillId="0" borderId="5" xfId="0" applyFont="1" applyFill="1" applyBorder="1" applyAlignment="1">
      <alignment horizontal="center"/>
    </xf>
    <xf numFmtId="0" fontId="3" fillId="0" borderId="0" xfId="0" applyFont="1" applyFill="1" applyAlignment="1">
      <alignment wrapText="1"/>
    </xf>
    <xf numFmtId="0" fontId="4" fillId="0" borderId="1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1" fillId="0" borderId="7" xfId="0" applyFont="1" applyFill="1" applyBorder="1" applyAlignment="1"/>
    <xf numFmtId="49" fontId="1" fillId="0" borderId="0" xfId="0" applyNumberFormat="1" applyFont="1" applyFill="1" applyAlignment="1"/>
    <xf numFmtId="0" fontId="9" fillId="0" borderId="2" xfId="0" applyFont="1" applyFill="1" applyBorder="1" applyAlignment="1"/>
    <xf numFmtId="0" fontId="9" fillId="0" borderId="3" xfId="0" applyFont="1" applyFill="1" applyBorder="1" applyAlignment="1"/>
    <xf numFmtId="0" fontId="6" fillId="0" borderId="3" xfId="0" applyFont="1" applyFill="1" applyBorder="1" applyAlignment="1">
      <alignment horizontal="left" wrapText="1"/>
    </xf>
    <xf numFmtId="49" fontId="1" fillId="0" borderId="1" xfId="0" applyNumberFormat="1" applyFont="1" applyFill="1" applyBorder="1" applyAlignment="1"/>
    <xf numFmtId="0" fontId="3" fillId="0" borderId="7" xfId="0" applyFont="1" applyFill="1" applyBorder="1" applyAlignment="1"/>
    <xf numFmtId="0" fontId="10" fillId="0" borderId="7" xfId="0" applyFont="1" applyFill="1" applyBorder="1" applyAlignment="1"/>
    <xf numFmtId="49" fontId="3" fillId="0" borderId="4" xfId="0" applyNumberFormat="1" applyFont="1" applyFill="1" applyBorder="1" applyAlignment="1">
      <alignment horizontal="left"/>
    </xf>
    <xf numFmtId="0" fontId="4" fillId="0" borderId="4" xfId="0" applyFont="1" applyFill="1" applyBorder="1" applyAlignment="1">
      <alignment wrapText="1"/>
    </xf>
    <xf numFmtId="0" fontId="7" fillId="0" borderId="4" xfId="0" applyFont="1" applyFill="1" applyBorder="1" applyAlignment="1"/>
    <xf numFmtId="0" fontId="4" fillId="0" borderId="3" xfId="0" applyFont="1" applyFill="1" applyBorder="1" applyAlignment="1">
      <alignment vertical="justify" wrapText="1"/>
    </xf>
    <xf numFmtId="0" fontId="7" fillId="0" borderId="3" xfId="0" applyFont="1" applyFill="1" applyBorder="1" applyAlignment="1">
      <alignment vertical="justify"/>
    </xf>
    <xf numFmtId="0" fontId="1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3" fontId="3" fillId="0" borderId="3" xfId="0" quotePrefix="1" applyNumberFormat="1" applyFont="1" applyFill="1" applyBorder="1" applyAlignment="1"/>
    <xf numFmtId="0" fontId="1" fillId="0" borderId="8" xfId="0" applyFont="1" applyFill="1" applyBorder="1" applyAlignment="1"/>
    <xf numFmtId="49" fontId="1" fillId="0" borderId="1" xfId="0" applyNumberFormat="1" applyFont="1" applyFill="1" applyBorder="1" applyAlignment="1">
      <alignment wrapText="1"/>
    </xf>
    <xf numFmtId="0" fontId="1" fillId="0" borderId="10" xfId="0" applyFont="1" applyFill="1" applyBorder="1" applyAlignment="1"/>
    <xf numFmtId="0" fontId="7" fillId="0" borderId="0" xfId="0" applyFont="1" applyFill="1" applyBorder="1" applyAlignment="1"/>
    <xf numFmtId="0" fontId="1" fillId="0" borderId="11" xfId="0" applyFont="1" applyFill="1" applyBorder="1" applyAlignment="1"/>
    <xf numFmtId="0" fontId="4" fillId="0" borderId="2" xfId="0" applyFont="1" applyFill="1" applyBorder="1" applyAlignment="1">
      <alignment wrapText="1"/>
    </xf>
    <xf numFmtId="0" fontId="7" fillId="0" borderId="2" xfId="0" applyFont="1" applyFill="1" applyBorder="1" applyAlignment="1"/>
    <xf numFmtId="165" fontId="1" fillId="0" borderId="0" xfId="0" applyNumberFormat="1" applyFont="1" applyFill="1" applyAlignment="1"/>
    <xf numFmtId="9" fontId="1" fillId="0" borderId="0" xfId="0" applyNumberFormat="1" applyFont="1" applyFill="1" applyAlignment="1"/>
    <xf numFmtId="0" fontId="8" fillId="0" borderId="12" xfId="0" applyFont="1" applyFill="1" applyBorder="1" applyAlignment="1"/>
    <xf numFmtId="3" fontId="8" fillId="0" borderId="12" xfId="0" applyNumberFormat="1" applyFont="1" applyFill="1" applyBorder="1" applyAlignment="1"/>
    <xf numFmtId="3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3" fontId="1" fillId="3" borderId="0" xfId="0" applyNumberFormat="1" applyFont="1" applyFill="1" applyBorder="1" applyAlignment="1">
      <alignment horizontal="center" vertical="center" wrapText="1"/>
    </xf>
    <xf numFmtId="3" fontId="1" fillId="3" borderId="0" xfId="0" applyNumberFormat="1" applyFont="1" applyFill="1" applyBorder="1" applyAlignment="1">
      <alignment wrapText="1"/>
    </xf>
    <xf numFmtId="0" fontId="1" fillId="3" borderId="0" xfId="0" applyFont="1" applyFill="1" applyBorder="1" applyAlignment="1">
      <alignment wrapText="1"/>
    </xf>
    <xf numFmtId="3" fontId="1" fillId="3" borderId="2" xfId="0" applyNumberFormat="1" applyFont="1" applyFill="1" applyBorder="1" applyAlignment="1">
      <alignment horizontal="center" wrapText="1"/>
    </xf>
    <xf numFmtId="3" fontId="1" fillId="3" borderId="0" xfId="0" applyNumberFormat="1" applyFont="1" applyFill="1" applyAlignment="1"/>
    <xf numFmtId="0" fontId="1" fillId="3" borderId="0" xfId="0" applyFont="1" applyFill="1" applyAlignment="1"/>
    <xf numFmtId="3" fontId="7" fillId="3" borderId="3" xfId="0" applyNumberFormat="1" applyFont="1" applyFill="1" applyBorder="1" applyAlignment="1"/>
    <xf numFmtId="3" fontId="8" fillId="3" borderId="12" xfId="0" applyNumberFormat="1" applyFont="1" applyFill="1" applyBorder="1" applyAlignment="1"/>
    <xf numFmtId="3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3" fontId="1" fillId="4" borderId="0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wrapText="1"/>
    </xf>
    <xf numFmtId="3" fontId="1" fillId="4" borderId="2" xfId="0" applyNumberFormat="1" applyFont="1" applyFill="1" applyBorder="1" applyAlignment="1">
      <alignment horizontal="center" wrapText="1"/>
    </xf>
    <xf numFmtId="0" fontId="1" fillId="4" borderId="0" xfId="0" applyFont="1" applyFill="1" applyAlignment="1"/>
    <xf numFmtId="3" fontId="1" fillId="4" borderId="0" xfId="0" applyNumberFormat="1" applyFont="1" applyFill="1" applyAlignment="1"/>
    <xf numFmtId="3" fontId="7" fillId="4" borderId="3" xfId="0" applyNumberFormat="1" applyFont="1" applyFill="1" applyBorder="1" applyAlignment="1"/>
    <xf numFmtId="3" fontId="8" fillId="4" borderId="12" xfId="0" applyNumberFormat="1" applyFont="1" applyFill="1" applyBorder="1" applyAlignment="1"/>
    <xf numFmtId="3" fontId="1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3" fontId="1" fillId="5" borderId="0" xfId="0" applyNumberFormat="1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wrapText="1"/>
    </xf>
    <xf numFmtId="3" fontId="1" fillId="5" borderId="2" xfId="0" applyNumberFormat="1" applyFont="1" applyFill="1" applyBorder="1" applyAlignment="1">
      <alignment horizontal="center" wrapText="1"/>
    </xf>
    <xf numFmtId="0" fontId="1" fillId="5" borderId="0" xfId="0" applyFont="1" applyFill="1" applyAlignment="1"/>
    <xf numFmtId="3" fontId="1" fillId="5" borderId="0" xfId="0" applyNumberFormat="1" applyFont="1" applyFill="1" applyAlignment="1"/>
    <xf numFmtId="3" fontId="7" fillId="5" borderId="3" xfId="0" applyNumberFormat="1" applyFont="1" applyFill="1" applyBorder="1" applyAlignment="1"/>
    <xf numFmtId="3" fontId="8" fillId="5" borderId="12" xfId="0" applyNumberFormat="1" applyFont="1" applyFill="1" applyBorder="1" applyAlignment="1"/>
    <xf numFmtId="3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3" fontId="1" fillId="6" borderId="0" xfId="0" applyNumberFormat="1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wrapText="1"/>
    </xf>
    <xf numFmtId="3" fontId="1" fillId="6" borderId="2" xfId="0" applyNumberFormat="1" applyFont="1" applyFill="1" applyBorder="1" applyAlignment="1">
      <alignment horizontal="center" wrapText="1"/>
    </xf>
    <xf numFmtId="0" fontId="1" fillId="6" borderId="0" xfId="0" applyFont="1" applyFill="1" applyAlignment="1"/>
    <xf numFmtId="3" fontId="1" fillId="6" borderId="0" xfId="0" applyNumberFormat="1" applyFont="1" applyFill="1" applyAlignment="1"/>
    <xf numFmtId="3" fontId="7" fillId="6" borderId="3" xfId="0" applyNumberFormat="1" applyFont="1" applyFill="1" applyBorder="1" applyAlignment="1"/>
    <xf numFmtId="3" fontId="8" fillId="6" borderId="12" xfId="0" applyNumberFormat="1" applyFont="1" applyFill="1" applyBorder="1" applyAlignment="1"/>
    <xf numFmtId="3" fontId="1" fillId="7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3" fontId="1" fillId="7" borderId="0" xfId="0" applyNumberFormat="1" applyFont="1" applyFill="1" applyBorder="1" applyAlignment="1">
      <alignment horizontal="center" vertical="center" wrapText="1"/>
    </xf>
    <xf numFmtId="0" fontId="1" fillId="7" borderId="0" xfId="0" applyFont="1" applyFill="1" applyBorder="1" applyAlignment="1">
      <alignment wrapText="1"/>
    </xf>
    <xf numFmtId="3" fontId="1" fillId="7" borderId="2" xfId="0" applyNumberFormat="1" applyFont="1" applyFill="1" applyBorder="1" applyAlignment="1">
      <alignment horizontal="center" wrapText="1"/>
    </xf>
    <xf numFmtId="0" fontId="1" fillId="7" borderId="0" xfId="0" applyFont="1" applyFill="1" applyAlignment="1"/>
    <xf numFmtId="3" fontId="1" fillId="7" borderId="0" xfId="0" applyNumberFormat="1" applyFont="1" applyFill="1" applyAlignment="1"/>
    <xf numFmtId="3" fontId="7" fillId="7" borderId="3" xfId="0" applyNumberFormat="1" applyFont="1" applyFill="1" applyBorder="1" applyAlignment="1"/>
    <xf numFmtId="3" fontId="8" fillId="7" borderId="12" xfId="0" applyNumberFormat="1" applyFont="1" applyFill="1" applyBorder="1" applyAlignment="1"/>
    <xf numFmtId="3" fontId="1" fillId="8" borderId="1" xfId="0" applyNumberFormat="1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3" fontId="1" fillId="8" borderId="0" xfId="0" applyNumberFormat="1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wrapText="1"/>
    </xf>
    <xf numFmtId="3" fontId="1" fillId="8" borderId="2" xfId="0" applyNumberFormat="1" applyFont="1" applyFill="1" applyBorder="1" applyAlignment="1">
      <alignment horizontal="center" wrapText="1"/>
    </xf>
    <xf numFmtId="0" fontId="1" fillId="8" borderId="0" xfId="0" applyFont="1" applyFill="1" applyAlignment="1"/>
    <xf numFmtId="3" fontId="1" fillId="8" borderId="0" xfId="0" applyNumberFormat="1" applyFont="1" applyFill="1" applyAlignment="1"/>
    <xf numFmtId="3" fontId="7" fillId="8" borderId="3" xfId="0" applyNumberFormat="1" applyFont="1" applyFill="1" applyBorder="1" applyAlignment="1"/>
    <xf numFmtId="3" fontId="8" fillId="8" borderId="12" xfId="0" applyNumberFormat="1" applyFont="1" applyFill="1" applyBorder="1" applyAlignment="1"/>
    <xf numFmtId="3" fontId="1" fillId="9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3" fontId="1" fillId="9" borderId="0" xfId="0" applyNumberFormat="1" applyFont="1" applyFill="1" applyBorder="1" applyAlignment="1">
      <alignment horizontal="center" vertical="center" wrapText="1"/>
    </xf>
    <xf numFmtId="0" fontId="1" fillId="9" borderId="0" xfId="0" applyFont="1" applyFill="1" applyBorder="1" applyAlignment="1">
      <alignment wrapText="1"/>
    </xf>
    <xf numFmtId="3" fontId="1" fillId="9" borderId="2" xfId="0" applyNumberFormat="1" applyFont="1" applyFill="1" applyBorder="1" applyAlignment="1">
      <alignment horizontal="center" wrapText="1"/>
    </xf>
    <xf numFmtId="0" fontId="1" fillId="9" borderId="0" xfId="0" applyFont="1" applyFill="1" applyAlignment="1"/>
    <xf numFmtId="3" fontId="1" fillId="9" borderId="0" xfId="0" applyNumberFormat="1" applyFont="1" applyFill="1" applyAlignment="1"/>
    <xf numFmtId="3" fontId="7" fillId="9" borderId="3" xfId="0" applyNumberFormat="1" applyFont="1" applyFill="1" applyBorder="1" applyAlignment="1"/>
    <xf numFmtId="3" fontId="8" fillId="9" borderId="12" xfId="0" applyNumberFormat="1" applyFont="1" applyFill="1" applyBorder="1" applyAlignment="1"/>
    <xf numFmtId="3" fontId="1" fillId="10" borderId="1" xfId="0" applyNumberFormat="1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3" fontId="1" fillId="10" borderId="0" xfId="0" applyNumberFormat="1" applyFont="1" applyFill="1" applyBorder="1" applyAlignment="1">
      <alignment horizontal="center" vertical="center" wrapText="1"/>
    </xf>
    <xf numFmtId="0" fontId="1" fillId="10" borderId="0" xfId="0" applyFont="1" applyFill="1" applyBorder="1" applyAlignment="1">
      <alignment wrapText="1"/>
    </xf>
    <xf numFmtId="3" fontId="1" fillId="10" borderId="2" xfId="0" applyNumberFormat="1" applyFont="1" applyFill="1" applyBorder="1" applyAlignment="1">
      <alignment horizontal="center" wrapText="1"/>
    </xf>
    <xf numFmtId="0" fontId="1" fillId="10" borderId="0" xfId="0" applyFont="1" applyFill="1" applyAlignment="1"/>
    <xf numFmtId="3" fontId="1" fillId="10" borderId="0" xfId="0" applyNumberFormat="1" applyFont="1" applyFill="1" applyAlignment="1"/>
    <xf numFmtId="3" fontId="7" fillId="10" borderId="3" xfId="0" applyNumberFormat="1" applyFont="1" applyFill="1" applyBorder="1" applyAlignment="1"/>
    <xf numFmtId="3" fontId="8" fillId="10" borderId="12" xfId="0" applyNumberFormat="1" applyFont="1" applyFill="1" applyBorder="1" applyAlignment="1"/>
    <xf numFmtId="0" fontId="1" fillId="7" borderId="2" xfId="0" applyNumberFormat="1" applyFont="1" applyFill="1" applyBorder="1" applyAlignment="1">
      <alignment horizontal="center" wrapText="1"/>
    </xf>
    <xf numFmtId="0" fontId="1" fillId="5" borderId="0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/>
    </xf>
    <xf numFmtId="0" fontId="1" fillId="0" borderId="4" xfId="0" applyFont="1" applyFill="1" applyBorder="1" applyAlignment="1"/>
    <xf numFmtId="0" fontId="2" fillId="0" borderId="4" xfId="0" applyFont="1" applyFill="1" applyBorder="1" applyAlignment="1"/>
    <xf numFmtId="0" fontId="4" fillId="0" borderId="4" xfId="0" applyFont="1" applyFill="1" applyBorder="1" applyAlignment="1"/>
    <xf numFmtId="3" fontId="4" fillId="0" borderId="4" xfId="0" applyNumberFormat="1" applyFont="1" applyFill="1" applyBorder="1" applyAlignment="1"/>
    <xf numFmtId="0" fontId="2" fillId="0" borderId="3" xfId="0" applyFont="1" applyFill="1" applyBorder="1" applyAlignment="1"/>
    <xf numFmtId="0" fontId="6" fillId="0" borderId="3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 vertical="center"/>
    </xf>
    <xf numFmtId="49" fontId="3" fillId="0" borderId="5" xfId="0" applyNumberFormat="1" applyFont="1" applyFill="1" applyBorder="1" applyAlignment="1">
      <alignment wrapText="1"/>
    </xf>
    <xf numFmtId="3" fontId="1" fillId="0" borderId="8" xfId="0" applyNumberFormat="1" applyFont="1" applyFill="1" applyBorder="1" applyAlignment="1"/>
    <xf numFmtId="0" fontId="6" fillId="0" borderId="7" xfId="0" applyFont="1" applyFill="1" applyBorder="1" applyAlignment="1"/>
    <xf numFmtId="3" fontId="1" fillId="0" borderId="2" xfId="0" applyNumberFormat="1" applyFont="1" applyFill="1" applyBorder="1" applyAlignment="1">
      <alignment horizontal="center" wrapText="1"/>
    </xf>
    <xf numFmtId="3" fontId="1" fillId="0" borderId="3" xfId="0" applyNumberFormat="1" applyFont="1" applyFill="1" applyBorder="1" applyAlignment="1">
      <alignment horizontal="center" vertical="center" wrapText="1"/>
    </xf>
    <xf numFmtId="3" fontId="1" fillId="0" borderId="3" xfId="0" applyNumberFormat="1" applyFont="1" applyFill="1" applyBorder="1" applyAlignment="1">
      <alignment horizontal="center" wrapText="1"/>
    </xf>
    <xf numFmtId="166" fontId="0" fillId="0" borderId="0" xfId="0" applyNumberFormat="1"/>
    <xf numFmtId="3" fontId="0" fillId="0" borderId="4" xfId="0" applyNumberFormat="1" applyBorder="1"/>
    <xf numFmtId="166" fontId="0" fillId="0" borderId="3" xfId="0" applyNumberFormat="1" applyBorder="1"/>
    <xf numFmtId="3" fontId="0" fillId="0" borderId="3" xfId="0" applyNumberFormat="1" applyFill="1" applyBorder="1" applyAlignment="1">
      <alignment horizontal="center" vertical="center" wrapText="1"/>
    </xf>
    <xf numFmtId="3" fontId="0" fillId="0" borderId="3" xfId="0" applyNumberFormat="1" applyFill="1" applyBorder="1" applyAlignment="1">
      <alignment wrapText="1"/>
    </xf>
    <xf numFmtId="0" fontId="0" fillId="0" borderId="3" xfId="0" applyFill="1" applyBorder="1" applyAlignment="1">
      <alignment wrapText="1"/>
    </xf>
    <xf numFmtId="3" fontId="0" fillId="0" borderId="3" xfId="0" applyNumberFormat="1" applyBorder="1" applyAlignment="1">
      <alignment wrapText="1"/>
    </xf>
    <xf numFmtId="0" fontId="13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 wrapText="1"/>
    </xf>
    <xf numFmtId="3" fontId="26" fillId="0" borderId="13" xfId="0" applyNumberFormat="1" applyFont="1" applyBorder="1" applyAlignment="1">
      <alignment horizontal="right" vertical="center"/>
    </xf>
    <xf numFmtId="0" fontId="26" fillId="0" borderId="17" xfId="0" applyFont="1" applyBorder="1" applyAlignment="1">
      <alignment vertical="center" wrapText="1"/>
    </xf>
    <xf numFmtId="0" fontId="25" fillId="0" borderId="17" xfId="0" applyFont="1" applyBorder="1" applyAlignment="1">
      <alignment vertical="center" wrapText="1"/>
    </xf>
    <xf numFmtId="4" fontId="13" fillId="0" borderId="3" xfId="0" applyNumberFormat="1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 wrapText="1"/>
    </xf>
    <xf numFmtId="0" fontId="26" fillId="0" borderId="18" xfId="0" applyFont="1" applyBorder="1" applyAlignment="1">
      <alignment vertical="center" wrapText="1"/>
    </xf>
    <xf numFmtId="3" fontId="26" fillId="0" borderId="18" xfId="0" applyNumberFormat="1" applyFont="1" applyBorder="1" applyAlignment="1">
      <alignment horizontal="center" vertical="center" wrapText="1"/>
    </xf>
    <xf numFmtId="166" fontId="1" fillId="2" borderId="0" xfId="0" applyNumberFormat="1" applyFont="1" applyFill="1" applyAlignment="1">
      <alignment horizontal="right"/>
    </xf>
    <xf numFmtId="166" fontId="1" fillId="2" borderId="0" xfId="0" applyNumberFormat="1" applyFont="1" applyFill="1" applyAlignment="1"/>
    <xf numFmtId="166" fontId="1" fillId="0" borderId="0" xfId="0" applyNumberFormat="1" applyFont="1" applyFill="1" applyAlignment="1"/>
    <xf numFmtId="3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 applyAlignment="1">
      <alignment horizontal="center" vertical="center" wrapText="1"/>
    </xf>
    <xf numFmtId="3" fontId="24" fillId="0" borderId="0" xfId="0" applyNumberFormat="1" applyFont="1" applyFill="1" applyAlignment="1"/>
    <xf numFmtId="4" fontId="24" fillId="0" borderId="0" xfId="0" applyNumberFormat="1" applyFont="1" applyFill="1" applyAlignment="1"/>
    <xf numFmtId="0" fontId="24" fillId="0" borderId="0" xfId="0" applyFont="1" applyFill="1" applyAlignment="1"/>
    <xf numFmtId="3" fontId="0" fillId="0" borderId="0" xfId="0" quotePrefix="1" applyNumberFormat="1"/>
    <xf numFmtId="3" fontId="1" fillId="5" borderId="0" xfId="0" applyNumberFormat="1" applyFont="1" applyFill="1" applyBorder="1" applyAlignment="1">
      <alignment wrapText="1"/>
    </xf>
    <xf numFmtId="0" fontId="25" fillId="0" borderId="0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9"/>
  <sheetViews>
    <sheetView workbookViewId="0">
      <selection activeCell="D23" sqref="D23"/>
    </sheetView>
  </sheetViews>
  <sheetFormatPr defaultRowHeight="15" x14ac:dyDescent="0.25"/>
  <cols>
    <col min="2" max="2" width="13" customWidth="1"/>
    <col min="3" max="3" width="16.7109375" customWidth="1"/>
    <col min="4" max="4" width="17.85546875" customWidth="1"/>
    <col min="5" max="5" width="20" customWidth="1"/>
    <col min="6" max="6" width="26.7109375" customWidth="1"/>
  </cols>
  <sheetData>
    <row r="2" spans="2:7" x14ac:dyDescent="0.25">
      <c r="B2" s="197"/>
      <c r="C2" s="872" t="s">
        <v>511</v>
      </c>
      <c r="D2" s="872" t="s">
        <v>510</v>
      </c>
    </row>
    <row r="3" spans="2:7" x14ac:dyDescent="0.25">
      <c r="B3" s="197"/>
      <c r="C3" s="197"/>
      <c r="D3" s="197"/>
    </row>
    <row r="4" spans="2:7" ht="16.5" thickBot="1" x14ac:dyDescent="0.3">
      <c r="B4" s="875" t="s">
        <v>503</v>
      </c>
      <c r="C4" s="859">
        <v>0.2</v>
      </c>
      <c r="D4" s="869">
        <f>+C4*$C$19</f>
        <v>436643800</v>
      </c>
      <c r="E4" s="574">
        <f>+ZBIRNO!C73</f>
        <v>168176083.86000001</v>
      </c>
      <c r="F4" s="857">
        <f>+E4/$D$17</f>
        <v>7.7031247831756688E-2</v>
      </c>
    </row>
    <row r="5" spans="2:7" ht="16.5" thickBot="1" x14ac:dyDescent="0.3">
      <c r="B5" s="875" t="str">
        <f>+'Organi opštine'!O6</f>
        <v>Februar</v>
      </c>
      <c r="C5" s="859">
        <v>0.1</v>
      </c>
      <c r="D5" s="869">
        <f t="shared" ref="D5:D15" si="0">+C5*$C$19</f>
        <v>218321900</v>
      </c>
      <c r="E5" s="574">
        <f>+ZBIRNO!D73</f>
        <v>161226492</v>
      </c>
      <c r="F5" s="857">
        <f t="shared" ref="F5:F15" si="1">+E5/$D$17</f>
        <v>7.3848061967214468E-2</v>
      </c>
    </row>
    <row r="6" spans="2:7" ht="16.5" thickBot="1" x14ac:dyDescent="0.3">
      <c r="B6" s="873" t="s">
        <v>509</v>
      </c>
      <c r="C6" s="859">
        <v>7.0000000000000007E-2</v>
      </c>
      <c r="D6" s="869">
        <f t="shared" si="0"/>
        <v>152825330</v>
      </c>
      <c r="E6" s="574">
        <f>+ZBIRNO!E73</f>
        <v>159733537</v>
      </c>
      <c r="F6" s="857">
        <f t="shared" si="1"/>
        <v>7.3164229974180331E-2</v>
      </c>
    </row>
    <row r="7" spans="2:7" ht="16.5" thickBot="1" x14ac:dyDescent="0.3">
      <c r="B7" s="873" t="s">
        <v>512</v>
      </c>
      <c r="C7" s="859">
        <v>7.0000000000000007E-2</v>
      </c>
      <c r="D7" s="869">
        <f t="shared" si="0"/>
        <v>152825330</v>
      </c>
      <c r="E7" s="574">
        <f>+ZBIRNO!F73</f>
        <v>148366634.01154628</v>
      </c>
      <c r="F7" s="857">
        <f t="shared" si="1"/>
        <v>6.7957742219880962E-2</v>
      </c>
    </row>
    <row r="8" spans="2:7" ht="16.5" thickBot="1" x14ac:dyDescent="0.3">
      <c r="B8" s="873" t="s">
        <v>513</v>
      </c>
      <c r="C8" s="859">
        <v>7.0000000000000007E-2</v>
      </c>
      <c r="D8" s="869">
        <f t="shared" si="0"/>
        <v>152825330</v>
      </c>
      <c r="E8" s="574">
        <f>+ZBIRNO!G73</f>
        <v>156277226.16716877</v>
      </c>
      <c r="F8" s="857">
        <f t="shared" si="1"/>
        <v>7.1581103942008922E-2</v>
      </c>
    </row>
    <row r="9" spans="2:7" ht="16.5" thickBot="1" x14ac:dyDescent="0.3">
      <c r="B9" s="873" t="s">
        <v>514</v>
      </c>
      <c r="C9" s="859">
        <v>7.0000000000000007E-2</v>
      </c>
      <c r="D9" s="869">
        <f t="shared" si="0"/>
        <v>152825330</v>
      </c>
      <c r="E9" s="574">
        <f>+ZBIRNO!H73</f>
        <v>156486236.16716877</v>
      </c>
      <c r="F9" s="857">
        <f t="shared" si="1"/>
        <v>7.1676838726288467E-2</v>
      </c>
    </row>
    <row r="10" spans="2:7" ht="16.5" thickBot="1" x14ac:dyDescent="0.3">
      <c r="B10" s="873" t="s">
        <v>515</v>
      </c>
      <c r="C10" s="859">
        <v>7.0000000000000007E-2</v>
      </c>
      <c r="D10" s="869">
        <f t="shared" si="0"/>
        <v>152825330</v>
      </c>
      <c r="E10" s="574">
        <f>+ZBIRNO!I73</f>
        <v>157029037.16716877</v>
      </c>
      <c r="F10" s="857">
        <f t="shared" si="1"/>
        <v>7.1925462890882114E-2</v>
      </c>
    </row>
    <row r="11" spans="2:7" ht="16.5" thickBot="1" x14ac:dyDescent="0.3">
      <c r="B11" s="873" t="s">
        <v>516</v>
      </c>
      <c r="C11" s="859">
        <v>7.0000000000000007E-2</v>
      </c>
      <c r="D11" s="869">
        <f t="shared" si="0"/>
        <v>152825330</v>
      </c>
      <c r="E11" s="574">
        <f>+ZBIRNO!J73</f>
        <v>155252678.08935753</v>
      </c>
      <c r="F11" s="857">
        <f t="shared" si="1"/>
        <v>7.1111820705736586E-2</v>
      </c>
    </row>
    <row r="12" spans="2:7" ht="16.5" thickBot="1" x14ac:dyDescent="0.3">
      <c r="B12" s="873" t="s">
        <v>517</v>
      </c>
      <c r="C12" s="859">
        <v>7.0000000000000007E-2</v>
      </c>
      <c r="D12" s="869">
        <f t="shared" si="0"/>
        <v>152825330</v>
      </c>
      <c r="E12" s="574">
        <f>+ZBIRNO!K73</f>
        <v>157107678.08935753</v>
      </c>
      <c r="F12" s="857">
        <f t="shared" si="1"/>
        <v>7.1961483520140451E-2</v>
      </c>
    </row>
    <row r="13" spans="2:7" ht="16.5" thickBot="1" x14ac:dyDescent="0.3">
      <c r="B13" s="873" t="s">
        <v>518</v>
      </c>
      <c r="C13" s="859">
        <v>7.0000000000000007E-2</v>
      </c>
      <c r="D13" s="869">
        <f t="shared" si="0"/>
        <v>152825330</v>
      </c>
      <c r="E13" s="574">
        <f>+ZBIRNO!L73</f>
        <v>158736494.55045187</v>
      </c>
      <c r="F13" s="857">
        <f t="shared" si="1"/>
        <v>7.2707545395332251E-2</v>
      </c>
    </row>
    <row r="14" spans="2:7" ht="16.5" thickBot="1" x14ac:dyDescent="0.3">
      <c r="B14" s="874" t="s">
        <v>519</v>
      </c>
      <c r="C14" s="859">
        <v>7.0000000000000007E-2</v>
      </c>
      <c r="D14" s="869">
        <f t="shared" si="0"/>
        <v>152825330</v>
      </c>
      <c r="E14" s="574">
        <f>+ZBIRNO!M73</f>
        <v>147927195.55045187</v>
      </c>
      <c r="F14" s="857">
        <f t="shared" si="1"/>
        <v>6.7756462155400751E-2</v>
      </c>
    </row>
    <row r="15" spans="2:7" ht="16.5" thickBot="1" x14ac:dyDescent="0.3">
      <c r="B15" s="874" t="s">
        <v>520</v>
      </c>
      <c r="C15" s="859">
        <v>7.0000000000000007E-2</v>
      </c>
      <c r="D15" s="869">
        <f t="shared" si="0"/>
        <v>152825330</v>
      </c>
      <c r="E15" s="574">
        <f>+ZBIRNO!N73</f>
        <v>159921122.55045187</v>
      </c>
      <c r="F15" s="857">
        <f t="shared" si="1"/>
        <v>7.3250151519591883E-2</v>
      </c>
    </row>
    <row r="16" spans="2:7" ht="32.25" thickBot="1" x14ac:dyDescent="0.3">
      <c r="B16" s="870" t="s">
        <v>580</v>
      </c>
      <c r="C16" s="859">
        <v>0</v>
      </c>
      <c r="D16" s="869">
        <f>+C16*$C$19</f>
        <v>0</v>
      </c>
      <c r="E16" s="574">
        <f>SUM(E4:E15)</f>
        <v>1886240415.2031231</v>
      </c>
      <c r="F16" s="574">
        <f>+D17-E16</f>
        <v>296978584.79687691</v>
      </c>
      <c r="G16" s="857">
        <f>+F16/D17</f>
        <v>0.13602784915158622</v>
      </c>
    </row>
    <row r="17" spans="2:4" ht="16.5" thickBot="1" x14ac:dyDescent="0.3">
      <c r="B17" s="871" t="s">
        <v>584</v>
      </c>
      <c r="C17" s="859">
        <f>SUM(C4:C16)</f>
        <v>1.0000000000000004</v>
      </c>
      <c r="D17" s="303">
        <f>SUM(D4:D16)</f>
        <v>2183219000</v>
      </c>
    </row>
    <row r="18" spans="2:4" ht="15.75" x14ac:dyDescent="0.25">
      <c r="B18" s="889"/>
      <c r="C18" s="859"/>
      <c r="D18" s="303"/>
    </row>
    <row r="19" spans="2:4" x14ac:dyDescent="0.25">
      <c r="C19" s="303">
        <v>2183219000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Z74"/>
  <sheetViews>
    <sheetView topLeftCell="A47" workbookViewId="0">
      <selection activeCell="C65" sqref="C65"/>
    </sheetView>
  </sheetViews>
  <sheetFormatPr defaultRowHeight="15" x14ac:dyDescent="0.25"/>
  <cols>
    <col min="2" max="2" width="34.7109375" customWidth="1"/>
    <col min="3" max="3" width="16.140625" customWidth="1"/>
    <col min="4" max="4" width="16.85546875" customWidth="1"/>
    <col min="5" max="16" width="12.7109375" customWidth="1"/>
    <col min="17" max="17" width="12.7109375" style="574" customWidth="1"/>
    <col min="18" max="78" width="12.7109375" customWidth="1"/>
  </cols>
  <sheetData>
    <row r="1" spans="2:78" ht="36" x14ac:dyDescent="0.25">
      <c r="C1" s="198" t="s">
        <v>3</v>
      </c>
      <c r="D1" s="198" t="s">
        <v>4</v>
      </c>
      <c r="E1" s="199" t="s">
        <v>524</v>
      </c>
      <c r="F1" s="199" t="s">
        <v>507</v>
      </c>
      <c r="G1" s="199" t="s">
        <v>508</v>
      </c>
      <c r="H1" s="208" t="s">
        <v>3</v>
      </c>
      <c r="I1" s="208" t="s">
        <v>521</v>
      </c>
      <c r="J1" s="209" t="s">
        <v>4</v>
      </c>
      <c r="K1" s="209" t="s">
        <v>524</v>
      </c>
      <c r="L1" s="209" t="s">
        <v>522</v>
      </c>
      <c r="M1" s="209" t="s">
        <v>508</v>
      </c>
      <c r="N1" s="217" t="s">
        <v>3</v>
      </c>
      <c r="O1" s="218" t="s">
        <v>521</v>
      </c>
      <c r="P1" s="218" t="s">
        <v>4</v>
      </c>
      <c r="Q1" s="787" t="s">
        <v>524</v>
      </c>
      <c r="R1" s="218" t="s">
        <v>522</v>
      </c>
      <c r="S1" s="218" t="s">
        <v>508</v>
      </c>
      <c r="T1" s="226" t="s">
        <v>3</v>
      </c>
      <c r="U1" s="227" t="s">
        <v>521</v>
      </c>
      <c r="V1" s="227" t="s">
        <v>4</v>
      </c>
      <c r="W1" s="227" t="s">
        <v>524</v>
      </c>
      <c r="X1" s="227" t="s">
        <v>522</v>
      </c>
      <c r="Y1" s="227" t="s">
        <v>508</v>
      </c>
      <c r="Z1" s="244" t="s">
        <v>3</v>
      </c>
      <c r="AA1" s="245" t="s">
        <v>521</v>
      </c>
      <c r="AB1" s="245" t="s">
        <v>4</v>
      </c>
      <c r="AC1" s="245" t="s">
        <v>524</v>
      </c>
      <c r="AD1" s="245" t="s">
        <v>522</v>
      </c>
      <c r="AE1" s="245" t="s">
        <v>508</v>
      </c>
      <c r="AF1" s="198" t="s">
        <v>3</v>
      </c>
      <c r="AG1" s="199" t="s">
        <v>521</v>
      </c>
      <c r="AH1" s="199" t="s">
        <v>4</v>
      </c>
      <c r="AI1" s="199" t="s">
        <v>524</v>
      </c>
      <c r="AJ1" s="199" t="s">
        <v>522</v>
      </c>
      <c r="AK1" s="199" t="s">
        <v>508</v>
      </c>
      <c r="AL1" s="253" t="s">
        <v>3</v>
      </c>
      <c r="AM1" s="254" t="s">
        <v>521</v>
      </c>
      <c r="AN1" s="254" t="s">
        <v>4</v>
      </c>
      <c r="AO1" s="254" t="s">
        <v>524</v>
      </c>
      <c r="AP1" s="254" t="s">
        <v>522</v>
      </c>
      <c r="AQ1" s="254" t="s">
        <v>508</v>
      </c>
      <c r="AR1" s="262" t="s">
        <v>3</v>
      </c>
      <c r="AS1" s="263" t="s">
        <v>521</v>
      </c>
      <c r="AT1" s="263" t="s">
        <v>4</v>
      </c>
      <c r="AU1" s="263" t="s">
        <v>524</v>
      </c>
      <c r="AV1" s="263" t="s">
        <v>522</v>
      </c>
      <c r="AW1" s="263" t="s">
        <v>508</v>
      </c>
      <c r="AX1" s="198" t="s">
        <v>3</v>
      </c>
      <c r="AY1" s="199" t="s">
        <v>521</v>
      </c>
      <c r="AZ1" s="199" t="s">
        <v>4</v>
      </c>
      <c r="BA1" s="199" t="s">
        <v>524</v>
      </c>
      <c r="BB1" s="199" t="s">
        <v>522</v>
      </c>
      <c r="BC1" s="199" t="s">
        <v>508</v>
      </c>
      <c r="BD1" s="235" t="s">
        <v>3</v>
      </c>
      <c r="BE1" s="236" t="s">
        <v>521</v>
      </c>
      <c r="BF1" s="236" t="s">
        <v>4</v>
      </c>
      <c r="BG1" s="236" t="s">
        <v>524</v>
      </c>
      <c r="BH1" s="236" t="s">
        <v>522</v>
      </c>
      <c r="BI1" s="236" t="s">
        <v>508</v>
      </c>
      <c r="BJ1" s="217" t="s">
        <v>3</v>
      </c>
      <c r="BK1" s="218" t="s">
        <v>521</v>
      </c>
      <c r="BL1" s="218" t="s">
        <v>4</v>
      </c>
      <c r="BM1" s="218" t="s">
        <v>524</v>
      </c>
      <c r="BN1" s="218" t="s">
        <v>522</v>
      </c>
      <c r="BO1" s="218" t="s">
        <v>508</v>
      </c>
      <c r="BP1" s="262" t="s">
        <v>3</v>
      </c>
      <c r="BQ1" s="263" t="s">
        <v>521</v>
      </c>
      <c r="BR1" s="263" t="s">
        <v>4</v>
      </c>
      <c r="BS1" s="263" t="s">
        <v>524</v>
      </c>
      <c r="BT1" s="263" t="s">
        <v>522</v>
      </c>
      <c r="BU1" s="263" t="s">
        <v>508</v>
      </c>
      <c r="BV1" s="235" t="s">
        <v>3</v>
      </c>
      <c r="BW1" s="208" t="s">
        <v>521</v>
      </c>
      <c r="BX1" s="236" t="s">
        <v>4</v>
      </c>
      <c r="BY1" s="236" t="s">
        <v>507</v>
      </c>
      <c r="BZ1" s="236" t="s">
        <v>508</v>
      </c>
    </row>
    <row r="2" spans="2:78" x14ac:dyDescent="0.25">
      <c r="C2" s="200" t="s">
        <v>505</v>
      </c>
      <c r="D2" s="201"/>
      <c r="E2" s="202"/>
      <c r="F2" s="202"/>
      <c r="G2" s="202"/>
      <c r="H2" s="210" t="s">
        <v>505</v>
      </c>
      <c r="I2" s="210"/>
      <c r="J2" s="211"/>
      <c r="K2" s="211"/>
      <c r="L2" s="211"/>
      <c r="M2" s="211"/>
      <c r="N2" s="219" t="s">
        <v>505</v>
      </c>
      <c r="O2" s="220"/>
      <c r="P2" s="272" t="s">
        <v>523</v>
      </c>
      <c r="Q2" s="888"/>
      <c r="R2" s="220"/>
      <c r="S2" s="220"/>
      <c r="T2" s="228" t="s">
        <v>505</v>
      </c>
      <c r="U2" s="229"/>
      <c r="V2" s="227" t="s">
        <v>523</v>
      </c>
      <c r="W2" s="229"/>
      <c r="X2" s="229"/>
      <c r="Y2" s="229"/>
      <c r="Z2" s="246" t="s">
        <v>505</v>
      </c>
      <c r="AA2" s="247"/>
      <c r="AB2" s="245" t="s">
        <v>523</v>
      </c>
      <c r="AC2" s="247"/>
      <c r="AD2" s="247"/>
      <c r="AE2" s="247"/>
      <c r="AF2" s="200" t="s">
        <v>505</v>
      </c>
      <c r="AG2" s="202"/>
      <c r="AH2" s="199" t="s">
        <v>523</v>
      </c>
      <c r="AI2" s="202"/>
      <c r="AJ2" s="202"/>
      <c r="AK2" s="202"/>
      <c r="AL2" s="255" t="s">
        <v>505</v>
      </c>
      <c r="AM2" s="256"/>
      <c r="AN2" s="254" t="s">
        <v>523</v>
      </c>
      <c r="AO2" s="256"/>
      <c r="AP2" s="256"/>
      <c r="AQ2" s="256"/>
      <c r="AR2" s="264" t="s">
        <v>505</v>
      </c>
      <c r="AS2" s="265"/>
      <c r="AT2" s="263" t="s">
        <v>523</v>
      </c>
      <c r="AU2" s="265"/>
      <c r="AV2" s="265"/>
      <c r="AW2" s="265"/>
      <c r="AX2" s="200" t="s">
        <v>505</v>
      </c>
      <c r="AY2" s="202"/>
      <c r="AZ2" s="199" t="s">
        <v>523</v>
      </c>
      <c r="BA2" s="202"/>
      <c r="BB2" s="202"/>
      <c r="BC2" s="202"/>
      <c r="BD2" s="237" t="s">
        <v>505</v>
      </c>
      <c r="BE2" s="238"/>
      <c r="BF2" s="236" t="s">
        <v>523</v>
      </c>
      <c r="BG2" s="238"/>
      <c r="BH2" s="238"/>
      <c r="BI2" s="238"/>
      <c r="BJ2" s="219" t="s">
        <v>505</v>
      </c>
      <c r="BK2" s="220"/>
      <c r="BL2" s="218" t="s">
        <v>523</v>
      </c>
      <c r="BM2" s="220"/>
      <c r="BN2" s="220"/>
      <c r="BO2" s="220"/>
      <c r="BP2" s="264" t="s">
        <v>505</v>
      </c>
      <c r="BQ2" s="265"/>
      <c r="BR2" s="263" t="s">
        <v>523</v>
      </c>
      <c r="BS2" s="265"/>
      <c r="BT2" s="265"/>
      <c r="BU2" s="265"/>
      <c r="BV2" s="237" t="s">
        <v>505</v>
      </c>
      <c r="BW2" s="210"/>
      <c r="BX2" s="238"/>
      <c r="BY2" s="238"/>
      <c r="BZ2" s="238"/>
    </row>
    <row r="3" spans="2:78" x14ac:dyDescent="0.25">
      <c r="C3" s="203" t="s">
        <v>503</v>
      </c>
      <c r="D3" s="203" t="s">
        <v>503</v>
      </c>
      <c r="E3" s="203" t="s">
        <v>503</v>
      </c>
      <c r="F3" s="203" t="s">
        <v>503</v>
      </c>
      <c r="G3" s="203" t="s">
        <v>503</v>
      </c>
      <c r="H3" s="212" t="s">
        <v>504</v>
      </c>
      <c r="I3" s="212" t="s">
        <v>504</v>
      </c>
      <c r="J3" s="212" t="s">
        <v>504</v>
      </c>
      <c r="K3" s="212" t="s">
        <v>504</v>
      </c>
      <c r="L3" s="212" t="s">
        <v>504</v>
      </c>
      <c r="M3" s="212" t="s">
        <v>504</v>
      </c>
      <c r="N3" s="221" t="s">
        <v>509</v>
      </c>
      <c r="O3" s="221" t="s">
        <v>509</v>
      </c>
      <c r="P3" s="221" t="s">
        <v>509</v>
      </c>
      <c r="Q3" s="791" t="s">
        <v>509</v>
      </c>
      <c r="R3" s="221" t="s">
        <v>509</v>
      </c>
      <c r="S3" s="221" t="s">
        <v>509</v>
      </c>
      <c r="T3" s="230" t="s">
        <v>512</v>
      </c>
      <c r="U3" s="230" t="s">
        <v>512</v>
      </c>
      <c r="V3" s="230" t="s">
        <v>512</v>
      </c>
      <c r="W3" s="230" t="s">
        <v>512</v>
      </c>
      <c r="X3" s="230" t="s">
        <v>512</v>
      </c>
      <c r="Y3" s="230" t="s">
        <v>512</v>
      </c>
      <c r="Z3" s="248" t="s">
        <v>513</v>
      </c>
      <c r="AA3" s="248" t="s">
        <v>513</v>
      </c>
      <c r="AB3" s="248" t="s">
        <v>513</v>
      </c>
      <c r="AC3" s="248" t="s">
        <v>513</v>
      </c>
      <c r="AD3" s="248" t="s">
        <v>513</v>
      </c>
      <c r="AE3" s="248" t="s">
        <v>513</v>
      </c>
      <c r="AF3" s="203" t="s">
        <v>514</v>
      </c>
      <c r="AG3" s="203" t="s">
        <v>514</v>
      </c>
      <c r="AH3" s="203" t="s">
        <v>514</v>
      </c>
      <c r="AI3" s="203" t="s">
        <v>514</v>
      </c>
      <c r="AJ3" s="203" t="s">
        <v>514</v>
      </c>
      <c r="AK3" s="203" t="s">
        <v>514</v>
      </c>
      <c r="AL3" s="257" t="s">
        <v>515</v>
      </c>
      <c r="AM3" s="257" t="s">
        <v>515</v>
      </c>
      <c r="AN3" s="257" t="s">
        <v>515</v>
      </c>
      <c r="AO3" s="257" t="s">
        <v>515</v>
      </c>
      <c r="AP3" s="257" t="s">
        <v>515</v>
      </c>
      <c r="AQ3" s="257" t="s">
        <v>515</v>
      </c>
      <c r="AR3" s="266" t="s">
        <v>516</v>
      </c>
      <c r="AS3" s="266" t="s">
        <v>516</v>
      </c>
      <c r="AT3" s="266" t="s">
        <v>516</v>
      </c>
      <c r="AU3" s="266" t="s">
        <v>516</v>
      </c>
      <c r="AV3" s="266" t="s">
        <v>516</v>
      </c>
      <c r="AW3" s="266" t="s">
        <v>516</v>
      </c>
      <c r="AX3" s="203" t="s">
        <v>517</v>
      </c>
      <c r="AY3" s="203" t="s">
        <v>517</v>
      </c>
      <c r="AZ3" s="203" t="s">
        <v>517</v>
      </c>
      <c r="BA3" s="203" t="s">
        <v>517</v>
      </c>
      <c r="BB3" s="203" t="s">
        <v>517</v>
      </c>
      <c r="BC3" s="203" t="s">
        <v>517</v>
      </c>
      <c r="BD3" s="239" t="s">
        <v>518</v>
      </c>
      <c r="BE3" s="239" t="s">
        <v>518</v>
      </c>
      <c r="BF3" s="239" t="s">
        <v>518</v>
      </c>
      <c r="BG3" s="239" t="s">
        <v>518</v>
      </c>
      <c r="BH3" s="239" t="s">
        <v>518</v>
      </c>
      <c r="BI3" s="239" t="s">
        <v>518</v>
      </c>
      <c r="BJ3" s="221" t="s">
        <v>519</v>
      </c>
      <c r="BK3" s="221" t="s">
        <v>519</v>
      </c>
      <c r="BL3" s="221" t="s">
        <v>519</v>
      </c>
      <c r="BM3" s="221" t="s">
        <v>519</v>
      </c>
      <c r="BN3" s="221" t="s">
        <v>519</v>
      </c>
      <c r="BO3" s="221" t="s">
        <v>519</v>
      </c>
      <c r="BP3" s="266" t="s">
        <v>520</v>
      </c>
      <c r="BQ3" s="266" t="s">
        <v>520</v>
      </c>
      <c r="BR3" s="266" t="s">
        <v>520</v>
      </c>
      <c r="BS3" s="266" t="s">
        <v>520</v>
      </c>
      <c r="BT3" s="266" t="s">
        <v>520</v>
      </c>
      <c r="BU3" s="266" t="s">
        <v>520</v>
      </c>
      <c r="BV3" s="271">
        <v>2025</v>
      </c>
      <c r="BW3" s="212"/>
      <c r="BX3" s="271">
        <v>2025</v>
      </c>
      <c r="BY3" s="271">
        <v>2025</v>
      </c>
      <c r="BZ3" s="271">
        <v>2025</v>
      </c>
    </row>
    <row r="4" spans="2:78" x14ac:dyDescent="0.25">
      <c r="B4" s="26" t="s">
        <v>20</v>
      </c>
      <c r="C4" s="303">
        <f>+'Organi opštine'!J35</f>
        <v>8014400</v>
      </c>
      <c r="D4" s="303">
        <f>+'Organi opštine'!K35</f>
        <v>2311000</v>
      </c>
      <c r="E4" s="303">
        <f>+'Organi opštine'!L35</f>
        <v>5703400</v>
      </c>
      <c r="F4" s="303">
        <f>+'Organi opštine'!M35</f>
        <v>0</v>
      </c>
      <c r="G4" s="303">
        <f>+'Organi opštine'!N35</f>
        <v>2311000</v>
      </c>
      <c r="H4" s="303">
        <f>+'Organi opštine'!O35</f>
        <v>4007200</v>
      </c>
      <c r="I4" s="303">
        <f>+'Organi opštine'!P35</f>
        <v>6318200</v>
      </c>
      <c r="J4" s="303">
        <f>+'Organi opštine'!Q35</f>
        <v>2353000</v>
      </c>
      <c r="K4" s="303">
        <f>+'Organi opštine'!R35</f>
        <v>3965200</v>
      </c>
      <c r="L4" s="303">
        <f>+'Organi opštine'!S35</f>
        <v>0</v>
      </c>
      <c r="M4" s="303">
        <f>+'Organi opštine'!T35</f>
        <v>2353000</v>
      </c>
      <c r="N4" s="303">
        <f>+'Organi opštine'!U35</f>
        <v>2898480</v>
      </c>
      <c r="O4" s="303">
        <f>+'Organi opštine'!V35</f>
        <v>5251480</v>
      </c>
      <c r="P4" s="303">
        <f>+'Organi opštine'!W35</f>
        <v>876000</v>
      </c>
      <c r="Q4" s="303">
        <f>+'Organi opštine'!X35</f>
        <v>4375480</v>
      </c>
      <c r="R4" s="303">
        <f>+'Organi opštine'!Y35</f>
        <v>1570000</v>
      </c>
      <c r="S4" s="303">
        <f>+'Organi opštine'!Z35</f>
        <v>-694000</v>
      </c>
      <c r="T4" s="303">
        <f>+'Organi opštine'!AA35</f>
        <v>2898480</v>
      </c>
      <c r="U4" s="303">
        <f>+'Organi opštine'!AB35</f>
        <v>3774480</v>
      </c>
      <c r="V4" s="303">
        <f>+'Organi opštine'!AC35</f>
        <v>2580000</v>
      </c>
      <c r="W4" s="303">
        <f>+'Organi opštine'!AD35</f>
        <v>1194480.0000000002</v>
      </c>
      <c r="X4" s="303">
        <f>+'Organi opštine'!AE35</f>
        <v>2500000</v>
      </c>
      <c r="Y4" s="303">
        <f>+'Organi opštine'!AF35</f>
        <v>80000</v>
      </c>
      <c r="Z4" s="303">
        <f>+'Organi opštine'!AG35</f>
        <v>2898480</v>
      </c>
      <c r="AA4" s="303">
        <f>+'Organi opštine'!AH35</f>
        <v>5478480</v>
      </c>
      <c r="AB4" s="303">
        <f>+'Organi opštine'!AI35</f>
        <v>2950000</v>
      </c>
      <c r="AC4" s="303">
        <f>+'Organi opštine'!AJ35</f>
        <v>2528480</v>
      </c>
      <c r="AD4" s="303">
        <f>+'Organi opštine'!AK35</f>
        <v>2890000</v>
      </c>
      <c r="AE4" s="303">
        <f>+'Organi opštine'!AL35</f>
        <v>60000</v>
      </c>
      <c r="AF4" s="303">
        <f>+'Organi opštine'!AM35</f>
        <v>2898480</v>
      </c>
      <c r="AG4" s="303">
        <f>+'Organi opštine'!AN35</f>
        <v>5848480</v>
      </c>
      <c r="AH4" s="303">
        <f>+'Organi opštine'!AO35</f>
        <v>3504000</v>
      </c>
      <c r="AI4" s="303">
        <f>+'Organi opštine'!AP35</f>
        <v>2344480.0000000005</v>
      </c>
      <c r="AJ4" s="303">
        <f>+'Organi opštine'!AQ35</f>
        <v>3490000</v>
      </c>
      <c r="AK4" s="303">
        <f>+'Organi opštine'!AR35</f>
        <v>14000</v>
      </c>
      <c r="AL4" s="303">
        <f>+'Organi opštine'!AS35</f>
        <v>2898480</v>
      </c>
      <c r="AM4" s="303">
        <f>+'Organi opštine'!AT35</f>
        <v>6402480</v>
      </c>
      <c r="AN4" s="303">
        <f>+'Organi opštine'!AU35</f>
        <v>4050000</v>
      </c>
      <c r="AO4" s="303">
        <f>+'Organi opštine'!AV35</f>
        <v>2352480.0000000005</v>
      </c>
      <c r="AP4" s="303">
        <f>+'Organi opštine'!AW35</f>
        <v>507000</v>
      </c>
      <c r="AQ4" s="303">
        <f>+'Organi opštine'!AX35</f>
        <v>3543000</v>
      </c>
      <c r="AR4" s="303">
        <f>+'Organi opštine'!AY35</f>
        <v>2898480</v>
      </c>
      <c r="AS4" s="303">
        <f>+'Organi opštine'!AZ35</f>
        <v>6948480</v>
      </c>
      <c r="AT4" s="303">
        <f>+'Organi opštine'!BA35</f>
        <v>550000</v>
      </c>
      <c r="AU4" s="303">
        <f>+'Organi opštine'!BB35</f>
        <v>6398480</v>
      </c>
      <c r="AV4" s="303">
        <f>+'Organi opštine'!BC35</f>
        <v>507000</v>
      </c>
      <c r="AW4" s="303">
        <f>+'Organi opštine'!BD35</f>
        <v>43000</v>
      </c>
      <c r="AX4" s="303">
        <f>+'Organi opštine'!BE35</f>
        <v>2898480</v>
      </c>
      <c r="AY4" s="303">
        <f>+'Organi opštine'!BF35</f>
        <v>3448480</v>
      </c>
      <c r="AZ4" s="303">
        <f>+'Organi opštine'!BG35</f>
        <v>550000</v>
      </c>
      <c r="BA4" s="303">
        <f>+'Organi opštine'!BH35</f>
        <v>2898480</v>
      </c>
      <c r="BB4" s="303">
        <f>+'Organi opštine'!BI35</f>
        <v>507000</v>
      </c>
      <c r="BC4" s="303">
        <f>+'Organi opštine'!BJ35</f>
        <v>43000</v>
      </c>
      <c r="BD4" s="303">
        <f>+'Organi opštine'!BK35</f>
        <v>2898480</v>
      </c>
      <c r="BE4" s="303">
        <f>+'Organi opštine'!BL35</f>
        <v>3448480</v>
      </c>
      <c r="BF4" s="303">
        <f>+'Organi opštine'!BM35</f>
        <v>550000</v>
      </c>
      <c r="BG4" s="303">
        <f>+'Organi opštine'!BN35</f>
        <v>2898480</v>
      </c>
      <c r="BH4" s="303">
        <f>+'Organi opštine'!BO35</f>
        <v>507000</v>
      </c>
      <c r="BI4" s="303">
        <f>+'Organi opštine'!BP35</f>
        <v>43000</v>
      </c>
      <c r="BJ4" s="303">
        <f>+'Organi opštine'!BQ35</f>
        <v>2898480</v>
      </c>
      <c r="BK4" s="303">
        <f>+'Organi opštine'!BR35</f>
        <v>3448480</v>
      </c>
      <c r="BL4" s="303">
        <f>+'Organi opštine'!BS35</f>
        <v>550000</v>
      </c>
      <c r="BM4" s="303">
        <f>+'Organi opštine'!BT35</f>
        <v>2898480</v>
      </c>
      <c r="BN4" s="303">
        <f>+'Organi opštine'!BU35</f>
        <v>507000</v>
      </c>
      <c r="BO4" s="303">
        <f>+'Organi opštine'!BV35</f>
        <v>43000</v>
      </c>
      <c r="BP4" s="303">
        <f>+'Organi opštine'!BW35</f>
        <v>2898480</v>
      </c>
      <c r="BQ4" s="303">
        <f>+'Organi opštine'!BX35</f>
        <v>3448480</v>
      </c>
      <c r="BR4" s="303">
        <f>+'Organi opštine'!BY35</f>
        <v>550000</v>
      </c>
      <c r="BS4" s="303">
        <f>+'Organi opštine'!BZ35</f>
        <v>2898480</v>
      </c>
      <c r="BT4" s="303">
        <f>+'Organi opštine'!CA35</f>
        <v>507000</v>
      </c>
      <c r="BU4" s="303">
        <f>+'Organi opštine'!CB35</f>
        <v>43000</v>
      </c>
      <c r="BV4" s="303">
        <f>+'Organi opštine'!CC35</f>
        <v>41006400</v>
      </c>
      <c r="BW4" s="303">
        <f>+'Organi opštine'!CD35</f>
        <v>41556400</v>
      </c>
      <c r="BX4" s="303">
        <f>+'Organi opštine'!CE35</f>
        <v>550000</v>
      </c>
      <c r="BY4" s="303">
        <f>+'Organi opštine'!CF35</f>
        <v>507000</v>
      </c>
      <c r="BZ4" s="303">
        <f>+'Organi opštine'!CG35</f>
        <v>43000</v>
      </c>
    </row>
    <row r="5" spans="2:78" x14ac:dyDescent="0.25">
      <c r="B5" s="75" t="s">
        <v>62</v>
      </c>
      <c r="C5" s="303">
        <f>+'Organi opštine'!J77</f>
        <v>7475800</v>
      </c>
      <c r="D5" s="303">
        <f>+'Organi opštine'!K77</f>
        <v>2419000</v>
      </c>
      <c r="E5" s="303">
        <f>+'Organi opštine'!L77</f>
        <v>5056800</v>
      </c>
      <c r="F5" s="303">
        <f>+'Organi opštine'!M77</f>
        <v>0</v>
      </c>
      <c r="G5" s="303">
        <f>+'Organi opštine'!N77</f>
        <v>2419000</v>
      </c>
      <c r="H5" s="303">
        <f>+'Organi opštine'!O77</f>
        <v>3737900</v>
      </c>
      <c r="I5" s="303">
        <f>+'Organi opštine'!P77</f>
        <v>6156900</v>
      </c>
      <c r="J5" s="303">
        <f>+'Organi opštine'!Q77</f>
        <v>2335666.666666667</v>
      </c>
      <c r="K5" s="303">
        <f>+'Organi opštine'!R77</f>
        <v>3821233.333333333</v>
      </c>
      <c r="L5" s="303">
        <f>+'Organi opštine'!S77</f>
        <v>0</v>
      </c>
      <c r="M5" s="303">
        <f>+'Organi opštine'!T77</f>
        <v>2335666.666666667</v>
      </c>
      <c r="N5" s="303">
        <f>+'Organi opštine'!U77</f>
        <v>2693756.666666667</v>
      </c>
      <c r="O5" s="303">
        <f>+'Organi opštine'!V77</f>
        <v>5029423.333333334</v>
      </c>
      <c r="P5" s="303">
        <f>+'Organi opštine'!W77</f>
        <v>464000</v>
      </c>
      <c r="Q5" s="303">
        <f>+'Organi opštine'!X77</f>
        <v>4565423.333333334</v>
      </c>
      <c r="R5" s="303">
        <f>+'Organi opštine'!Y77</f>
        <v>0</v>
      </c>
      <c r="S5" s="303">
        <f>+'Organi opštine'!Z77</f>
        <v>464000</v>
      </c>
      <c r="T5" s="303">
        <f>+'Organi opštine'!AA77</f>
        <v>2693756.666666667</v>
      </c>
      <c r="U5" s="303">
        <f>+'Organi opštine'!AB77</f>
        <v>3157756.666666667</v>
      </c>
      <c r="V5" s="303">
        <f>+'Organi opštine'!AC77</f>
        <v>464000</v>
      </c>
      <c r="W5" s="303">
        <f>+'Organi opštine'!AD77</f>
        <v>2693756.666666667</v>
      </c>
      <c r="X5" s="303">
        <f>+'Organi opštine'!AE77</f>
        <v>0</v>
      </c>
      <c r="Y5" s="303">
        <f>+'Organi opštine'!AF77</f>
        <v>464000</v>
      </c>
      <c r="Z5" s="303">
        <f>+'Organi opštine'!AG77</f>
        <v>2693756.666666667</v>
      </c>
      <c r="AA5" s="303">
        <f>+'Organi opštine'!AH77</f>
        <v>3157756.666666667</v>
      </c>
      <c r="AB5" s="303">
        <f>+'Organi opštine'!AI77</f>
        <v>464000</v>
      </c>
      <c r="AC5" s="303">
        <f>+'Organi opštine'!AJ77</f>
        <v>2693756.666666667</v>
      </c>
      <c r="AD5" s="303">
        <f>+'Organi opštine'!AK77</f>
        <v>0</v>
      </c>
      <c r="AE5" s="303">
        <f>+'Organi opštine'!AL77</f>
        <v>464000</v>
      </c>
      <c r="AF5" s="303">
        <f>+'Organi opštine'!AM77</f>
        <v>2693756.666666667</v>
      </c>
      <c r="AG5" s="303">
        <f>+'Organi opštine'!AN77</f>
        <v>3157756.666666667</v>
      </c>
      <c r="AH5" s="303">
        <f>+'Organi opštine'!AO77</f>
        <v>464000</v>
      </c>
      <c r="AI5" s="303">
        <f>+'Organi opštine'!AP77</f>
        <v>2693756.666666667</v>
      </c>
      <c r="AJ5" s="303">
        <f>+'Organi opštine'!AQ77</f>
        <v>0</v>
      </c>
      <c r="AK5" s="303">
        <f>+'Organi opštine'!AR77</f>
        <v>464000</v>
      </c>
      <c r="AL5" s="303">
        <f>+'Organi opštine'!AS77</f>
        <v>2693756.666666667</v>
      </c>
      <c r="AM5" s="303">
        <f>+'Organi opštine'!AT77</f>
        <v>3157756.666666667</v>
      </c>
      <c r="AN5" s="303">
        <f>+'Organi opštine'!AU77</f>
        <v>464000</v>
      </c>
      <c r="AO5" s="303">
        <f>+'Organi opštine'!AV77</f>
        <v>2693756.666666667</v>
      </c>
      <c r="AP5" s="303">
        <f>+'Organi opštine'!AW77</f>
        <v>0</v>
      </c>
      <c r="AQ5" s="303">
        <f>+'Organi opštine'!AX77</f>
        <v>464000</v>
      </c>
      <c r="AR5" s="303">
        <f>+'Organi opštine'!AY77</f>
        <v>2693756.666666667</v>
      </c>
      <c r="AS5" s="303">
        <f>+'Organi opštine'!AZ77</f>
        <v>3157756.666666667</v>
      </c>
      <c r="AT5" s="303">
        <f>+'Organi opštine'!BA77</f>
        <v>464000</v>
      </c>
      <c r="AU5" s="303">
        <f>+'Organi opštine'!BB77</f>
        <v>2693756.666666667</v>
      </c>
      <c r="AV5" s="303">
        <f>+'Organi opštine'!BC77</f>
        <v>0</v>
      </c>
      <c r="AW5" s="303">
        <f>+'Organi opštine'!BD77</f>
        <v>464000</v>
      </c>
      <c r="AX5" s="303">
        <f>+'Organi opštine'!BE77</f>
        <v>2693756.666666667</v>
      </c>
      <c r="AY5" s="303">
        <f>+'Organi opštine'!BF77</f>
        <v>3157756.666666667</v>
      </c>
      <c r="AZ5" s="303">
        <f>+'Organi opštine'!BG77</f>
        <v>464000</v>
      </c>
      <c r="BA5" s="303">
        <f>+'Organi opštine'!BH77</f>
        <v>2693756.666666667</v>
      </c>
      <c r="BB5" s="303">
        <f>+'Organi opštine'!BI77</f>
        <v>0</v>
      </c>
      <c r="BC5" s="303">
        <f>+'Organi opštine'!BJ77</f>
        <v>464000</v>
      </c>
      <c r="BD5" s="303">
        <f>+'Organi opštine'!BK77</f>
        <v>2693756.666666667</v>
      </c>
      <c r="BE5" s="303">
        <f>+'Organi opštine'!BL77</f>
        <v>3157756.666666667</v>
      </c>
      <c r="BF5" s="303">
        <f>+'Organi opštine'!BM77</f>
        <v>464000</v>
      </c>
      <c r="BG5" s="303">
        <f>+'Organi opštine'!BN77</f>
        <v>2693756.666666667</v>
      </c>
      <c r="BH5" s="303">
        <f>+'Organi opštine'!BO77</f>
        <v>0</v>
      </c>
      <c r="BI5" s="303">
        <f>+'Organi opštine'!BP77</f>
        <v>464000</v>
      </c>
      <c r="BJ5" s="303">
        <f>+'Organi opštine'!BQ77</f>
        <v>2693756.666666667</v>
      </c>
      <c r="BK5" s="303">
        <f>+'Organi opštine'!BR77</f>
        <v>3157756.666666667</v>
      </c>
      <c r="BL5" s="303">
        <f>+'Organi opštine'!BS77</f>
        <v>464000</v>
      </c>
      <c r="BM5" s="303">
        <f>+'Organi opštine'!BT77</f>
        <v>2693756.666666667</v>
      </c>
      <c r="BN5" s="303">
        <f>+'Organi opštine'!BU77</f>
        <v>0</v>
      </c>
      <c r="BO5" s="303">
        <f>+'Organi opštine'!BV77</f>
        <v>464000</v>
      </c>
      <c r="BP5" s="303">
        <f>+'Organi opštine'!BW77</f>
        <v>2693756.666666667</v>
      </c>
      <c r="BQ5" s="303">
        <f>+'Organi opštine'!BX77</f>
        <v>3157756.666666667</v>
      </c>
      <c r="BR5" s="303">
        <f>+'Organi opštine'!BY77</f>
        <v>464000</v>
      </c>
      <c r="BS5" s="303">
        <f>+'Organi opštine'!BZ77</f>
        <v>2693756.666666667</v>
      </c>
      <c r="BT5" s="303">
        <f>+'Organi opštine'!CA77</f>
        <v>0</v>
      </c>
      <c r="BU5" s="303">
        <f>+'Organi opštine'!CB77</f>
        <v>464000</v>
      </c>
      <c r="BV5" s="303">
        <f>+'Organi opštine'!CC77</f>
        <v>38151266.666666672</v>
      </c>
      <c r="BW5" s="303">
        <f>+'Organi opštine'!CD77</f>
        <v>38615266.666666672</v>
      </c>
      <c r="BX5" s="303">
        <f>+'Organi opštine'!CE77</f>
        <v>464000</v>
      </c>
      <c r="BY5" s="303">
        <f>+'Organi opštine'!CF77</f>
        <v>0</v>
      </c>
      <c r="BZ5" s="303">
        <f>+'Organi opštine'!CG77</f>
        <v>464000</v>
      </c>
    </row>
    <row r="6" spans="2:78" x14ac:dyDescent="0.25">
      <c r="B6" s="75" t="s">
        <v>79</v>
      </c>
      <c r="C6" s="303">
        <f>+'Organi opštine'!J102</f>
        <v>2828200</v>
      </c>
      <c r="D6" s="303">
        <f>+'Organi opštine'!K102</f>
        <v>1015000</v>
      </c>
      <c r="E6" s="303">
        <f>+'Organi opštine'!L102</f>
        <v>1813200</v>
      </c>
      <c r="F6" s="303">
        <f>+'Organi opštine'!M102</f>
        <v>0</v>
      </c>
      <c r="G6" s="303">
        <f>+'Organi opštine'!N102</f>
        <v>1015000</v>
      </c>
      <c r="H6" s="303">
        <f>+'Organi opštine'!O102</f>
        <v>1414100</v>
      </c>
      <c r="I6" s="303">
        <f>+'Organi opštine'!P102</f>
        <v>2429100</v>
      </c>
      <c r="J6" s="303">
        <f>+'Organi opštine'!Q102</f>
        <v>1033000</v>
      </c>
      <c r="K6" s="303">
        <f>+'Organi opštine'!R102</f>
        <v>1396100</v>
      </c>
      <c r="L6" s="303">
        <f>+'Organi opštine'!S102</f>
        <v>0</v>
      </c>
      <c r="M6" s="303">
        <f>+'Organi opštine'!T102</f>
        <v>1033000</v>
      </c>
      <c r="N6" s="303">
        <f>+'Organi opštine'!U102</f>
        <v>1132610</v>
      </c>
      <c r="O6" s="303">
        <f>+'Organi opštine'!V102</f>
        <v>2165610</v>
      </c>
      <c r="P6" s="303">
        <f>+'Organi opštine'!W102</f>
        <v>691000</v>
      </c>
      <c r="Q6" s="303">
        <f>+'Organi opštine'!X102</f>
        <v>1474610</v>
      </c>
      <c r="R6" s="303">
        <f>+'Organi opštine'!Y102</f>
        <v>0</v>
      </c>
      <c r="S6" s="303">
        <f>+'Organi opštine'!Z102</f>
        <v>691000</v>
      </c>
      <c r="T6" s="303">
        <f>+'Organi opštine'!AA102</f>
        <v>1132610</v>
      </c>
      <c r="U6" s="303">
        <f>+'Organi opštine'!AB102</f>
        <v>1823610</v>
      </c>
      <c r="V6" s="303">
        <f>+'Organi opštine'!AC102</f>
        <v>691000</v>
      </c>
      <c r="W6" s="303">
        <f>+'Organi opštine'!AD102</f>
        <v>1132610</v>
      </c>
      <c r="X6" s="303">
        <f>+'Organi opštine'!AE102</f>
        <v>0</v>
      </c>
      <c r="Y6" s="303">
        <f>+'Organi opštine'!AF102</f>
        <v>691000</v>
      </c>
      <c r="Z6" s="303">
        <f>+'Organi opštine'!AG102</f>
        <v>1132610</v>
      </c>
      <c r="AA6" s="303">
        <f>+'Organi opštine'!AH102</f>
        <v>1823610</v>
      </c>
      <c r="AB6" s="303">
        <f>+'Organi opštine'!AI102</f>
        <v>691000</v>
      </c>
      <c r="AC6" s="303">
        <f>+'Organi opštine'!AJ102</f>
        <v>1132610</v>
      </c>
      <c r="AD6" s="303">
        <f>+'Organi opštine'!AK102</f>
        <v>0</v>
      </c>
      <c r="AE6" s="303">
        <f>+'Organi opštine'!AL102</f>
        <v>691000</v>
      </c>
      <c r="AF6" s="303">
        <f>+'Organi opštine'!AM102</f>
        <v>1132610</v>
      </c>
      <c r="AG6" s="303">
        <f>+'Organi opštine'!AN102</f>
        <v>1823610</v>
      </c>
      <c r="AH6" s="303">
        <f>+'Organi opštine'!AO102</f>
        <v>691000</v>
      </c>
      <c r="AI6" s="303">
        <f>+'Organi opštine'!AP102</f>
        <v>1132610</v>
      </c>
      <c r="AJ6" s="303">
        <f>+'Organi opštine'!AQ102</f>
        <v>0</v>
      </c>
      <c r="AK6" s="303">
        <f>+'Organi opštine'!AR102</f>
        <v>691000</v>
      </c>
      <c r="AL6" s="303">
        <f>+'Organi opštine'!AS102</f>
        <v>1132610</v>
      </c>
      <c r="AM6" s="303">
        <f>+'Organi opštine'!AT102</f>
        <v>1823610</v>
      </c>
      <c r="AN6" s="303">
        <f>+'Organi opštine'!AU102</f>
        <v>691000</v>
      </c>
      <c r="AO6" s="303">
        <f>+'Organi opštine'!AV102</f>
        <v>1132610</v>
      </c>
      <c r="AP6" s="303">
        <f>+'Organi opštine'!AW102</f>
        <v>0</v>
      </c>
      <c r="AQ6" s="303">
        <f>+'Organi opštine'!AX102</f>
        <v>691000</v>
      </c>
      <c r="AR6" s="303">
        <f>+'Organi opštine'!AY102</f>
        <v>1132610</v>
      </c>
      <c r="AS6" s="303">
        <f>+'Organi opštine'!AZ102</f>
        <v>1823610</v>
      </c>
      <c r="AT6" s="303">
        <f>+'Organi opštine'!BA102</f>
        <v>691000</v>
      </c>
      <c r="AU6" s="303">
        <f>+'Organi opštine'!BB102</f>
        <v>1132610</v>
      </c>
      <c r="AV6" s="303">
        <f>+'Organi opštine'!BC102</f>
        <v>0</v>
      </c>
      <c r="AW6" s="303">
        <f>+'Organi opštine'!BD102</f>
        <v>691000</v>
      </c>
      <c r="AX6" s="303">
        <f>+'Organi opštine'!BE102</f>
        <v>1132610</v>
      </c>
      <c r="AY6" s="303">
        <f>+'Organi opštine'!BF102</f>
        <v>1823610</v>
      </c>
      <c r="AZ6" s="303">
        <f>+'Organi opštine'!BG102</f>
        <v>691000</v>
      </c>
      <c r="BA6" s="303">
        <f>+'Organi opštine'!BH102</f>
        <v>1132610</v>
      </c>
      <c r="BB6" s="303">
        <f>+'Organi opštine'!BI102</f>
        <v>0</v>
      </c>
      <c r="BC6" s="303">
        <f>+'Organi opštine'!BJ102</f>
        <v>691000</v>
      </c>
      <c r="BD6" s="303">
        <f>+'Organi opštine'!BK102</f>
        <v>1132610</v>
      </c>
      <c r="BE6" s="303">
        <f>+'Organi opštine'!BL102</f>
        <v>1823610</v>
      </c>
      <c r="BF6" s="303">
        <f>+'Organi opštine'!BM102</f>
        <v>691000</v>
      </c>
      <c r="BG6" s="303">
        <f>+'Organi opštine'!BN102</f>
        <v>1132610</v>
      </c>
      <c r="BH6" s="303">
        <f>+'Organi opštine'!BO102</f>
        <v>0</v>
      </c>
      <c r="BI6" s="303">
        <f>+'Organi opštine'!BP102</f>
        <v>691000</v>
      </c>
      <c r="BJ6" s="303">
        <f>+'Organi opštine'!BQ102</f>
        <v>1132610</v>
      </c>
      <c r="BK6" s="303">
        <f>+'Organi opštine'!BR102</f>
        <v>1823610</v>
      </c>
      <c r="BL6" s="303">
        <f>+'Organi opštine'!BS102</f>
        <v>691000</v>
      </c>
      <c r="BM6" s="303">
        <f>+'Organi opštine'!BT102</f>
        <v>1132610</v>
      </c>
      <c r="BN6" s="303">
        <f>+'Organi opštine'!BU102</f>
        <v>0</v>
      </c>
      <c r="BO6" s="303">
        <f>+'Organi opštine'!BV102</f>
        <v>691000</v>
      </c>
      <c r="BP6" s="303">
        <f>+'Organi opštine'!BW102</f>
        <v>1132610</v>
      </c>
      <c r="BQ6" s="303">
        <f>+'Organi opštine'!BX102</f>
        <v>1823610</v>
      </c>
      <c r="BR6" s="303">
        <f>+'Organi opštine'!BY102</f>
        <v>691000</v>
      </c>
      <c r="BS6" s="303">
        <f>+'Organi opštine'!BZ102</f>
        <v>1132610</v>
      </c>
      <c r="BT6" s="303">
        <f>+'Organi opštine'!CA102</f>
        <v>0</v>
      </c>
      <c r="BU6" s="303">
        <f>+'Organi opštine'!CB102</f>
        <v>691000</v>
      </c>
      <c r="BV6" s="303">
        <f>+'Organi opštine'!CC102</f>
        <v>15568400</v>
      </c>
      <c r="BW6" s="303">
        <f>+'Organi opštine'!CD102</f>
        <v>16259400</v>
      </c>
      <c r="BX6" s="303">
        <f>+'Organi opštine'!CE102</f>
        <v>691000</v>
      </c>
      <c r="BY6" s="303">
        <f>+'Organi opštine'!CF102</f>
        <v>0</v>
      </c>
      <c r="BZ6" s="303">
        <f>+'Organi opštine'!CG102</f>
        <v>691000</v>
      </c>
    </row>
    <row r="7" spans="2:78" x14ac:dyDescent="0.25">
      <c r="B7" s="32" t="s">
        <v>81</v>
      </c>
      <c r="C7" s="303">
        <f>+'Organi opštine'!J131</f>
        <v>3865400</v>
      </c>
      <c r="D7" s="303">
        <f>+'Organi opštine'!K131</f>
        <v>1521000</v>
      </c>
      <c r="E7" s="303">
        <f>+'Organi opštine'!L131</f>
        <v>2344400</v>
      </c>
      <c r="F7" s="303">
        <f>+'Organi opštine'!M131</f>
        <v>0</v>
      </c>
      <c r="G7" s="303">
        <f>+'Organi opštine'!N131</f>
        <v>1521000</v>
      </c>
      <c r="H7" s="303">
        <f>+'Organi opštine'!O131</f>
        <v>1932700</v>
      </c>
      <c r="I7" s="303">
        <f>+'Organi opštine'!P131</f>
        <v>3453700</v>
      </c>
      <c r="J7" s="303">
        <f>+'Organi opštine'!Q131</f>
        <v>1191250</v>
      </c>
      <c r="K7" s="303">
        <f>+'Organi opštine'!R131</f>
        <v>2262450</v>
      </c>
      <c r="L7" s="303">
        <f>+'Organi opštine'!S131</f>
        <v>0</v>
      </c>
      <c r="M7" s="303">
        <f>+'Organi opštine'!T131</f>
        <v>1191250</v>
      </c>
      <c r="N7" s="303">
        <f>+'Organi opštine'!U131</f>
        <v>1475650</v>
      </c>
      <c r="O7" s="303">
        <f>+'Organi opštine'!V131</f>
        <v>2666900</v>
      </c>
      <c r="P7" s="303">
        <f>+'Organi opštine'!W131</f>
        <v>877000</v>
      </c>
      <c r="Q7" s="303">
        <f>+'Organi opštine'!X131</f>
        <v>1789900</v>
      </c>
      <c r="R7" s="303">
        <f>+'Organi opštine'!Y131</f>
        <v>0</v>
      </c>
      <c r="S7" s="303">
        <f>+'Organi opštine'!Z131</f>
        <v>877000</v>
      </c>
      <c r="T7" s="303">
        <f>+'Organi opštine'!AA131</f>
        <v>1475650</v>
      </c>
      <c r="U7" s="303">
        <f>+'Organi opštine'!AB131</f>
        <v>2352650</v>
      </c>
      <c r="V7" s="303">
        <f>+'Organi opštine'!AC131</f>
        <v>877000</v>
      </c>
      <c r="W7" s="303">
        <f>+'Organi opštine'!AD131</f>
        <v>1475650.0000000002</v>
      </c>
      <c r="X7" s="303">
        <f>+'Organi opštine'!AE131</f>
        <v>0</v>
      </c>
      <c r="Y7" s="303">
        <f>+'Organi opštine'!AF131</f>
        <v>877000</v>
      </c>
      <c r="Z7" s="303">
        <f>+'Organi opštine'!AG131</f>
        <v>1475650</v>
      </c>
      <c r="AA7" s="303">
        <f>+'Organi opštine'!AH131</f>
        <v>2352650</v>
      </c>
      <c r="AB7" s="303">
        <f>+'Organi opštine'!AI131</f>
        <v>877000</v>
      </c>
      <c r="AC7" s="303">
        <f>+'Organi opštine'!AJ131</f>
        <v>1475650.0000000002</v>
      </c>
      <c r="AD7" s="303">
        <f>+'Organi opštine'!AK131</f>
        <v>0</v>
      </c>
      <c r="AE7" s="303">
        <f>+'Organi opštine'!AL131</f>
        <v>877000</v>
      </c>
      <c r="AF7" s="303">
        <f>+'Organi opštine'!AM131</f>
        <v>1475650</v>
      </c>
      <c r="AG7" s="303">
        <f>+'Organi opštine'!AN131</f>
        <v>2352650</v>
      </c>
      <c r="AH7" s="303">
        <f>+'Organi opštine'!AO131</f>
        <v>877000</v>
      </c>
      <c r="AI7" s="303">
        <f>+'Organi opštine'!AP131</f>
        <v>1475650.0000000002</v>
      </c>
      <c r="AJ7" s="303">
        <f>+'Organi opštine'!AQ131</f>
        <v>0</v>
      </c>
      <c r="AK7" s="303">
        <f>+'Organi opštine'!AR131</f>
        <v>877000</v>
      </c>
      <c r="AL7" s="303">
        <f>+'Organi opštine'!AS131</f>
        <v>1475650</v>
      </c>
      <c r="AM7" s="303">
        <f>+'Organi opštine'!AT131</f>
        <v>2352650</v>
      </c>
      <c r="AN7" s="303">
        <f>+'Organi opštine'!AU131</f>
        <v>877000</v>
      </c>
      <c r="AO7" s="303">
        <f>+'Organi opštine'!AV131</f>
        <v>1475650.0000000002</v>
      </c>
      <c r="AP7" s="303">
        <f>+'Organi opštine'!AW131</f>
        <v>0</v>
      </c>
      <c r="AQ7" s="303">
        <f>+'Organi opštine'!AX131</f>
        <v>877000</v>
      </c>
      <c r="AR7" s="303">
        <f>+'Organi opštine'!AY131</f>
        <v>1475650</v>
      </c>
      <c r="AS7" s="303">
        <f>+'Organi opštine'!AZ131</f>
        <v>2352650</v>
      </c>
      <c r="AT7" s="303">
        <f>+'Organi opštine'!BA131</f>
        <v>877000</v>
      </c>
      <c r="AU7" s="303">
        <f>+'Organi opštine'!BB131</f>
        <v>1475650.0000000002</v>
      </c>
      <c r="AV7" s="303">
        <f>+'Organi opštine'!BC131</f>
        <v>0</v>
      </c>
      <c r="AW7" s="303">
        <f>+'Organi opštine'!BD131</f>
        <v>877000</v>
      </c>
      <c r="AX7" s="303">
        <f>+'Organi opštine'!BE131</f>
        <v>1475650</v>
      </c>
      <c r="AY7" s="303">
        <f>+'Organi opštine'!BF131</f>
        <v>2352650</v>
      </c>
      <c r="AZ7" s="303">
        <f>+'Organi opštine'!BG131</f>
        <v>877000</v>
      </c>
      <c r="BA7" s="303">
        <f>+'Organi opštine'!BH131</f>
        <v>1475650.0000000002</v>
      </c>
      <c r="BB7" s="303">
        <f>+'Organi opštine'!BI131</f>
        <v>0</v>
      </c>
      <c r="BC7" s="303">
        <f>+'Organi opštine'!BJ131</f>
        <v>877000</v>
      </c>
      <c r="BD7" s="303">
        <f>+'Organi opštine'!BK131</f>
        <v>1475650</v>
      </c>
      <c r="BE7" s="303">
        <f>+'Organi opštine'!BL131</f>
        <v>2352650</v>
      </c>
      <c r="BF7" s="303">
        <f>+'Organi opštine'!BM131</f>
        <v>877000</v>
      </c>
      <c r="BG7" s="303">
        <f>+'Organi opštine'!BN131</f>
        <v>1475650.0000000002</v>
      </c>
      <c r="BH7" s="303">
        <f>+'Organi opštine'!BO131</f>
        <v>0</v>
      </c>
      <c r="BI7" s="303">
        <f>+'Organi opštine'!BP131</f>
        <v>877000</v>
      </c>
      <c r="BJ7" s="303">
        <f>+'Organi opštine'!BQ131</f>
        <v>1475650</v>
      </c>
      <c r="BK7" s="303">
        <f>+'Organi opštine'!BR131</f>
        <v>2352650</v>
      </c>
      <c r="BL7" s="303">
        <f>+'Organi opštine'!BS131</f>
        <v>877000</v>
      </c>
      <c r="BM7" s="303">
        <f>+'Organi opštine'!BT131</f>
        <v>1475650.0000000002</v>
      </c>
      <c r="BN7" s="303">
        <f>+'Organi opštine'!BU131</f>
        <v>0</v>
      </c>
      <c r="BO7" s="303">
        <f>+'Organi opštine'!BV131</f>
        <v>877000</v>
      </c>
      <c r="BP7" s="303">
        <f>+'Organi opštine'!BW131</f>
        <v>1475650</v>
      </c>
      <c r="BQ7" s="303">
        <f>+'Organi opštine'!BX131</f>
        <v>2352650</v>
      </c>
      <c r="BR7" s="303">
        <f>+'Organi opštine'!BY131</f>
        <v>877000</v>
      </c>
      <c r="BS7" s="303">
        <f>+'Organi opštine'!BZ131</f>
        <v>1475650.0000000002</v>
      </c>
      <c r="BT7" s="303">
        <f>+'Organi opštine'!CA131</f>
        <v>0</v>
      </c>
      <c r="BU7" s="303">
        <f>+'Organi opštine'!CB131</f>
        <v>877000</v>
      </c>
      <c r="BV7" s="303">
        <f>+'Organi opštine'!CC131</f>
        <v>20554600</v>
      </c>
      <c r="BW7" s="303">
        <f>+'Organi opštine'!CD131</f>
        <v>21431600</v>
      </c>
      <c r="BX7" s="303">
        <f>+'Organi opštine'!CE131</f>
        <v>877000</v>
      </c>
      <c r="BY7" s="303">
        <f>+'Organi opštine'!CF131</f>
        <v>0</v>
      </c>
      <c r="BZ7" s="303">
        <f>+'Organi opštine'!CG131</f>
        <v>877000</v>
      </c>
    </row>
    <row r="8" spans="2:78" x14ac:dyDescent="0.25">
      <c r="B8" s="26" t="s">
        <v>100</v>
      </c>
      <c r="C8" s="303">
        <f>+'Organi opštine'!J729</f>
        <v>240385000</v>
      </c>
      <c r="D8" s="303">
        <f>+'Organi opštine'!K729</f>
        <v>72867650</v>
      </c>
      <c r="E8" s="303">
        <f>+'Organi opštine'!L729</f>
        <v>152034000</v>
      </c>
      <c r="F8" s="303">
        <f>+'Organi opštine'!M729</f>
        <v>0</v>
      </c>
      <c r="G8" s="303">
        <f>+'Organi opštine'!N729</f>
        <v>72867650</v>
      </c>
      <c r="H8" s="303">
        <f>+'Organi opštine'!O729</f>
        <v>120192500</v>
      </c>
      <c r="I8" s="303">
        <f>+'Organi opštine'!P729</f>
        <v>193010150</v>
      </c>
      <c r="J8" s="303">
        <f>+'Organi opštine'!Q729</f>
        <v>68195083.333333343</v>
      </c>
      <c r="K8" s="303">
        <f>+'Organi opštine'!R729</f>
        <v>113748416.66666666</v>
      </c>
      <c r="L8" s="303">
        <f>+'Organi opštine'!S729</f>
        <v>0</v>
      </c>
      <c r="M8" s="303">
        <f>+'Organi opštine'!T729</f>
        <v>68195083.333333343</v>
      </c>
      <c r="N8" s="303">
        <f>+'Organi opštine'!U729</f>
        <v>86607403.333333343</v>
      </c>
      <c r="O8" s="303">
        <f>+'Organi opštine'!V729</f>
        <v>154767486.66666669</v>
      </c>
      <c r="P8" s="303">
        <f>+'Organi opštine'!W729</f>
        <v>13950000</v>
      </c>
      <c r="Q8" s="303">
        <f>+'Organi opštine'!X729</f>
        <v>124902486.66666667</v>
      </c>
      <c r="R8" s="303">
        <f>+'Organi opštine'!Y729</f>
        <v>0</v>
      </c>
      <c r="S8" s="303">
        <f>+'Organi opštine'!Z729</f>
        <v>13950000</v>
      </c>
      <c r="T8" s="303">
        <f>+'Organi opštine'!AA729</f>
        <v>86607403.333333343</v>
      </c>
      <c r="U8" s="303">
        <f>+'Organi opštine'!AB729</f>
        <v>100522403.33333334</v>
      </c>
      <c r="V8" s="303">
        <f>+'Organi opštine'!AC729</f>
        <v>13950000</v>
      </c>
      <c r="W8" s="303">
        <f>+'Organi opštine'!AD729</f>
        <v>78557403.333333343</v>
      </c>
      <c r="X8" s="303">
        <f>+'Organi opštine'!AE729</f>
        <v>0</v>
      </c>
      <c r="Y8" s="303">
        <f>+'Organi opštine'!AF729</f>
        <v>13950000</v>
      </c>
      <c r="Z8" s="303">
        <f>+'Organi opštine'!AG729</f>
        <v>86607403.333333343</v>
      </c>
      <c r="AA8" s="303">
        <f>+'Organi opštine'!AH729</f>
        <v>100522403.33333334</v>
      </c>
      <c r="AB8" s="303">
        <f>+'Organi opštine'!AI729</f>
        <v>13950000</v>
      </c>
      <c r="AC8" s="303">
        <f>+'Organi opštine'!AJ729</f>
        <v>78557403.333333343</v>
      </c>
      <c r="AD8" s="303">
        <f>+'Organi opštine'!AK729</f>
        <v>0</v>
      </c>
      <c r="AE8" s="303">
        <f>+'Organi opštine'!AL729</f>
        <v>13950000</v>
      </c>
      <c r="AF8" s="303">
        <f>+'Organi opštine'!AM729</f>
        <v>86607403.333333343</v>
      </c>
      <c r="AG8" s="303">
        <f>+'Organi opštine'!AN729</f>
        <v>100522403.33333334</v>
      </c>
      <c r="AH8" s="303">
        <f>+'Organi opštine'!AO729</f>
        <v>13950000</v>
      </c>
      <c r="AI8" s="303">
        <f>+'Organi opštine'!AP729</f>
        <v>78557403.333333343</v>
      </c>
      <c r="AJ8" s="303">
        <f>+'Organi opštine'!AQ729</f>
        <v>0</v>
      </c>
      <c r="AK8" s="303">
        <f>+'Organi opštine'!AR729</f>
        <v>13950000</v>
      </c>
      <c r="AL8" s="303">
        <f>+'Organi opštine'!AS729</f>
        <v>86607403.333333343</v>
      </c>
      <c r="AM8" s="303">
        <f>+'Organi opštine'!AT729</f>
        <v>100522403.33333334</v>
      </c>
      <c r="AN8" s="303">
        <f>+'Organi opštine'!AU729</f>
        <v>13950000</v>
      </c>
      <c r="AO8" s="303">
        <f>+'Organi opštine'!AV729</f>
        <v>78557403.333333343</v>
      </c>
      <c r="AP8" s="303">
        <f>+'Organi opštine'!AW729</f>
        <v>0</v>
      </c>
      <c r="AQ8" s="303">
        <f>+'Organi opštine'!AX729</f>
        <v>13950000</v>
      </c>
      <c r="AR8" s="303">
        <f>+'Organi opštine'!AY729</f>
        <v>86607403.333333343</v>
      </c>
      <c r="AS8" s="303">
        <f>+'Organi opštine'!AZ729</f>
        <v>100522403.33333334</v>
      </c>
      <c r="AT8" s="303">
        <f>+'Organi opštine'!BA729</f>
        <v>13950000</v>
      </c>
      <c r="AU8" s="303">
        <f>+'Organi opštine'!BB729</f>
        <v>78557403.333333343</v>
      </c>
      <c r="AV8" s="303">
        <f>+'Organi opštine'!BC729</f>
        <v>0</v>
      </c>
      <c r="AW8" s="303">
        <f>+'Organi opštine'!BD729</f>
        <v>13950000</v>
      </c>
      <c r="AX8" s="303">
        <f>+'Organi opštine'!BE729</f>
        <v>86607403.333333343</v>
      </c>
      <c r="AY8" s="303">
        <f>+'Organi opštine'!BF729</f>
        <v>100522403.33333334</v>
      </c>
      <c r="AZ8" s="303">
        <f>+'Organi opštine'!BG729</f>
        <v>13950000</v>
      </c>
      <c r="BA8" s="303">
        <f>+'Organi opštine'!BH729</f>
        <v>78557403.333333343</v>
      </c>
      <c r="BB8" s="303">
        <f>+'Organi opštine'!BI729</f>
        <v>0</v>
      </c>
      <c r="BC8" s="303">
        <f>+'Organi opštine'!BJ729</f>
        <v>13950000</v>
      </c>
      <c r="BD8" s="303">
        <f>+'Organi opštine'!BK729</f>
        <v>86607403.333333343</v>
      </c>
      <c r="BE8" s="303">
        <f>+'Organi opštine'!BL729</f>
        <v>100522403.33333334</v>
      </c>
      <c r="BF8" s="303">
        <f>+'Organi opštine'!BM729</f>
        <v>13950000</v>
      </c>
      <c r="BG8" s="303">
        <f>+'Organi opštine'!BN729</f>
        <v>78557403.333333343</v>
      </c>
      <c r="BH8" s="303">
        <f>+'Organi opštine'!BO729</f>
        <v>0</v>
      </c>
      <c r="BI8" s="303">
        <f>+'Organi opštine'!BP729</f>
        <v>13950000</v>
      </c>
      <c r="BJ8" s="303">
        <f>+'Organi opštine'!BQ729</f>
        <v>86607403.333333343</v>
      </c>
      <c r="BK8" s="303">
        <f>+'Organi opštine'!BR729</f>
        <v>100522403.33333334</v>
      </c>
      <c r="BL8" s="303">
        <f>+'Organi opštine'!BS729</f>
        <v>13950000</v>
      </c>
      <c r="BM8" s="303">
        <f>+'Organi opštine'!BT729</f>
        <v>78557403.333333343</v>
      </c>
      <c r="BN8" s="303">
        <f>+'Organi opštine'!BU729</f>
        <v>0</v>
      </c>
      <c r="BO8" s="303">
        <f>+'Organi opštine'!BV729</f>
        <v>13950000</v>
      </c>
      <c r="BP8" s="303">
        <f>+'Organi opštine'!BW729</f>
        <v>86607403.333333343</v>
      </c>
      <c r="BQ8" s="303">
        <f>+'Organi opštine'!BX729</f>
        <v>100522403.33333334</v>
      </c>
      <c r="BR8" s="303">
        <f>+'Organi opštine'!BY729</f>
        <v>13950000</v>
      </c>
      <c r="BS8" s="303">
        <f>+'Organi opštine'!BZ729</f>
        <v>78557403.333333343</v>
      </c>
      <c r="BT8" s="303">
        <f>+'Organi opštine'!CA729</f>
        <v>0</v>
      </c>
      <c r="BU8" s="303">
        <f>+'Organi opštine'!CB729</f>
        <v>13950000</v>
      </c>
      <c r="BV8" s="303">
        <f>+'Organi opštine'!CC729</f>
        <v>1226651533.3333335</v>
      </c>
      <c r="BW8" s="303">
        <f>+'Organi opštine'!CD729</f>
        <v>1240101533.3333335</v>
      </c>
      <c r="BX8" s="303">
        <f>+'Organi opštine'!CE729</f>
        <v>14500000</v>
      </c>
      <c r="BY8" s="303">
        <f>+'Organi opštine'!CF729</f>
        <v>0</v>
      </c>
      <c r="BZ8" s="303">
        <f>+'Organi opštine'!CG729</f>
        <v>14500000</v>
      </c>
    </row>
    <row r="9" spans="2:78" x14ac:dyDescent="0.25">
      <c r="B9" s="273" t="s">
        <v>526</v>
      </c>
      <c r="C9" s="303">
        <f>+'Kulturni centar'!J730</f>
        <v>18411200</v>
      </c>
      <c r="D9" s="303">
        <f>+'Kulturni centar'!K730</f>
        <v>7682000</v>
      </c>
      <c r="E9" s="303">
        <f>+'Kulturni centar'!L730</f>
        <v>10729200</v>
      </c>
      <c r="F9" s="303">
        <f>+'Kulturni centar'!M730</f>
        <v>460000</v>
      </c>
      <c r="G9" s="303">
        <f>+'Kulturni centar'!N730</f>
        <v>7222000</v>
      </c>
      <c r="H9" s="303">
        <f>+'Kulturni centar'!O730</f>
        <v>9205600</v>
      </c>
      <c r="I9" s="303">
        <f>+'Kulturni centar'!P730</f>
        <v>16887600</v>
      </c>
      <c r="J9" s="303">
        <f>+'Kulturni centar'!Q730</f>
        <v>5983500</v>
      </c>
      <c r="K9" s="303">
        <f>+'Kulturni centar'!R730</f>
        <v>10904100</v>
      </c>
      <c r="L9" s="303">
        <f>+'Kulturni centar'!S730</f>
        <v>1030000</v>
      </c>
      <c r="M9" s="303">
        <f>+'Kulturni centar'!T730</f>
        <v>4953500</v>
      </c>
      <c r="N9" s="303">
        <f>+'Kulturni centar'!U730</f>
        <v>6443920.0000000009</v>
      </c>
      <c r="O9" s="303">
        <f>+'Kulturni centar'!V730</f>
        <v>12427420</v>
      </c>
      <c r="P9" s="303">
        <f>+'Kulturni centar'!W730</f>
        <v>5766000</v>
      </c>
      <c r="Q9" s="303">
        <f>+'Kulturni centar'!X730</f>
        <v>6661420</v>
      </c>
      <c r="R9" s="303">
        <f>+'Kulturni centar'!Y730</f>
        <v>1570000</v>
      </c>
      <c r="S9" s="303">
        <f>+'Kulturni centar'!Z730</f>
        <v>4196000</v>
      </c>
      <c r="T9" s="303">
        <f>+'Kulturni centar'!AA730</f>
        <v>6443920.0000000009</v>
      </c>
      <c r="U9" s="303">
        <f>+'Kulturni centar'!AB730</f>
        <v>12209920</v>
      </c>
      <c r="V9" s="303">
        <f>+'Kulturni centar'!AC730</f>
        <v>5907000</v>
      </c>
      <c r="W9" s="303">
        <f>+'Kulturni centar'!AD730</f>
        <v>6302920</v>
      </c>
      <c r="X9" s="303">
        <f>+'Kulturni centar'!AE730</f>
        <v>2500000</v>
      </c>
      <c r="Y9" s="303">
        <f>+'Kulturni centar'!AF730</f>
        <v>3407000</v>
      </c>
      <c r="Z9" s="303">
        <f>+'Kulturni centar'!AG730</f>
        <v>6443920.0000000009</v>
      </c>
      <c r="AA9" s="303">
        <f>+'Kulturni centar'!AH730</f>
        <v>12350920</v>
      </c>
      <c r="AB9" s="303">
        <f>+'Kulturni centar'!AI730</f>
        <v>5147500</v>
      </c>
      <c r="AC9" s="303">
        <f>+'Kulturni centar'!AJ730</f>
        <v>7203420</v>
      </c>
      <c r="AD9" s="303">
        <f>+'Kulturni centar'!AK730</f>
        <v>2890000</v>
      </c>
      <c r="AE9" s="303">
        <f>+'Kulturni centar'!AL730</f>
        <v>2257500</v>
      </c>
      <c r="AF9" s="303">
        <f>+'Kulturni centar'!AM730</f>
        <v>6443920.0000000009</v>
      </c>
      <c r="AG9" s="303">
        <f>+'Kulturni centar'!AN730</f>
        <v>11591420</v>
      </c>
      <c r="AH9" s="303">
        <f>+'Kulturni centar'!AO730</f>
        <v>4735500</v>
      </c>
      <c r="AI9" s="303">
        <f>+'Kulturni centar'!AP730</f>
        <v>6855920</v>
      </c>
      <c r="AJ9" s="303">
        <f>+'Kulturni centar'!AQ730</f>
        <v>3490000</v>
      </c>
      <c r="AK9" s="303">
        <f>+'Kulturni centar'!AR730</f>
        <v>1245500</v>
      </c>
      <c r="AL9" s="303">
        <f>+'Kulturni centar'!AS730</f>
        <v>6443920.0000000009</v>
      </c>
      <c r="AM9" s="303">
        <f>+'Kulturni centar'!AT730</f>
        <v>11179420</v>
      </c>
      <c r="AN9" s="303">
        <f>+'Kulturni centar'!AU730</f>
        <v>4736500</v>
      </c>
      <c r="AO9" s="303">
        <f>+'Kulturni centar'!AV730</f>
        <v>6442920</v>
      </c>
      <c r="AP9" s="303">
        <f>+'Kulturni centar'!AW730</f>
        <v>507000</v>
      </c>
      <c r="AQ9" s="303">
        <f>+'Kulturni centar'!AX730</f>
        <v>4229500</v>
      </c>
      <c r="AR9" s="303">
        <f>+'Kulturni centar'!AY730</f>
        <v>6443920.0000000009</v>
      </c>
      <c r="AS9" s="303">
        <f>+'Kulturni centar'!AZ730</f>
        <v>11180420</v>
      </c>
      <c r="AT9" s="303">
        <f>+'Kulturni centar'!BA730</f>
        <v>7936000</v>
      </c>
      <c r="AU9" s="303">
        <f>+'Kulturni centar'!BB730</f>
        <v>3244420</v>
      </c>
      <c r="AV9" s="303">
        <f>+'Kulturni centar'!BC730</f>
        <v>507000</v>
      </c>
      <c r="AW9" s="303">
        <f>+'Kulturni centar'!BD730</f>
        <v>7429000</v>
      </c>
      <c r="AX9" s="303">
        <f>+'Kulturni centar'!BE730</f>
        <v>6443920.0000000009</v>
      </c>
      <c r="AY9" s="303">
        <f>+'Kulturni centar'!BF730</f>
        <v>14379920</v>
      </c>
      <c r="AZ9" s="303">
        <f>+'Kulturni centar'!BG730</f>
        <v>9894000</v>
      </c>
      <c r="BA9" s="303">
        <f>+'Kulturni centar'!BH730</f>
        <v>4485920</v>
      </c>
      <c r="BB9" s="303">
        <f>+'Kulturni centar'!BI730</f>
        <v>507000</v>
      </c>
      <c r="BC9" s="303">
        <f>+'Kulturni centar'!BJ730</f>
        <v>9387000</v>
      </c>
      <c r="BD9" s="303">
        <f>+'Kulturni centar'!BK730</f>
        <v>6443920.0000000009</v>
      </c>
      <c r="BE9" s="303">
        <f>+'Kulturni centar'!BL730</f>
        <v>16337920</v>
      </c>
      <c r="BF9" s="303">
        <f>+'Kulturni centar'!BM730</f>
        <v>14033500</v>
      </c>
      <c r="BG9" s="303">
        <f>+'Kulturni centar'!BN730</f>
        <v>2304420</v>
      </c>
      <c r="BH9" s="303">
        <f>+'Kulturni centar'!BO730</f>
        <v>507000</v>
      </c>
      <c r="BI9" s="303">
        <f>+'Kulturni centar'!BP730</f>
        <v>13526500</v>
      </c>
      <c r="BJ9" s="303">
        <f>+'Kulturni centar'!BQ730</f>
        <v>6443920.0000000009</v>
      </c>
      <c r="BK9" s="303">
        <f>+'Kulturni centar'!BR730</f>
        <v>20477420</v>
      </c>
      <c r="BL9" s="303">
        <f>+'Kulturni centar'!BS730</f>
        <v>4960500</v>
      </c>
      <c r="BM9" s="303">
        <f>+'Kulturni centar'!BT730</f>
        <v>15516920</v>
      </c>
      <c r="BN9" s="303">
        <f>+'Kulturni centar'!BU730</f>
        <v>507000</v>
      </c>
      <c r="BO9" s="303">
        <f>+'Kulturni centar'!BV730</f>
        <v>4453500</v>
      </c>
      <c r="BP9" s="303">
        <f>+'Kulturni centar'!BW730</f>
        <v>6443920.0000000009</v>
      </c>
      <c r="BQ9" s="303">
        <f>+'Kulturni centar'!BX730</f>
        <v>11404420</v>
      </c>
      <c r="BR9" s="303">
        <f>+'Kulturni centar'!BY730</f>
        <v>5486000</v>
      </c>
      <c r="BS9" s="303">
        <f>+'Kulturni centar'!BZ730</f>
        <v>5918420</v>
      </c>
      <c r="BT9" s="303">
        <f>+'Kulturni centar'!CA730</f>
        <v>507000</v>
      </c>
      <c r="BU9" s="303">
        <f>+'Kulturni centar'!CB730</f>
        <v>4979000</v>
      </c>
      <c r="BV9" s="303">
        <f>+'Kulturni centar'!CC730</f>
        <v>92056000</v>
      </c>
      <c r="BW9" s="303">
        <f>+'Kulturni centar'!CD730</f>
        <v>97542000</v>
      </c>
      <c r="BX9" s="303">
        <f>+'Kulturni centar'!CE730</f>
        <v>550000</v>
      </c>
      <c r="BY9" s="303">
        <f>+'Kulturni centar'!CF730</f>
        <v>507000</v>
      </c>
      <c r="BZ9" s="303">
        <f>+'Kulturni centar'!CG730</f>
        <v>43000</v>
      </c>
    </row>
    <row r="10" spans="2:78" x14ac:dyDescent="0.25">
      <c r="B10" s="112" t="s">
        <v>533</v>
      </c>
      <c r="C10" s="303">
        <f>+Biblioteka!J730</f>
        <v>9456200</v>
      </c>
      <c r="D10" s="303">
        <f>+Biblioteka!K730</f>
        <v>3430000</v>
      </c>
      <c r="E10" s="303">
        <f>+Biblioteka!L730</f>
        <v>6026200</v>
      </c>
      <c r="F10" s="303">
        <f>+Biblioteka!M730</f>
        <v>460000</v>
      </c>
      <c r="G10" s="303">
        <f>+Biblioteka!N730</f>
        <v>2970000</v>
      </c>
      <c r="H10" s="303">
        <f>+Biblioteka!O730</f>
        <v>4728100</v>
      </c>
      <c r="I10" s="303">
        <f>+Biblioteka!P730</f>
        <v>8158100</v>
      </c>
      <c r="J10" s="303">
        <f>+Biblioteka!Q730</f>
        <v>3620000</v>
      </c>
      <c r="K10" s="303">
        <f>+Biblioteka!R730</f>
        <v>4538100</v>
      </c>
      <c r="L10" s="303">
        <f>+Biblioteka!S730</f>
        <v>1030000</v>
      </c>
      <c r="M10" s="303">
        <f>+Biblioteka!T730</f>
        <v>2960000</v>
      </c>
      <c r="N10" s="303">
        <f>+Biblioteka!U730</f>
        <v>3309670</v>
      </c>
      <c r="O10" s="303">
        <f>+Biblioteka!V730</f>
        <v>6929670</v>
      </c>
      <c r="P10" s="303">
        <f>+Biblioteka!W730</f>
        <v>3660000</v>
      </c>
      <c r="Q10" s="303">
        <f>+Biblioteka!X730</f>
        <v>3269670</v>
      </c>
      <c r="R10" s="303">
        <f>+Biblioteka!Y730</f>
        <v>1570000</v>
      </c>
      <c r="S10" s="303">
        <f>+Biblioteka!Z730</f>
        <v>2560000</v>
      </c>
      <c r="T10" s="303">
        <f>+Biblioteka!AA730</f>
        <v>3309670</v>
      </c>
      <c r="U10" s="303">
        <f>+Biblioteka!AB730</f>
        <v>6969670</v>
      </c>
      <c r="V10" s="303">
        <f>+Biblioteka!AC730</f>
        <v>3700000</v>
      </c>
      <c r="W10" s="303">
        <f>+Biblioteka!AD730</f>
        <v>3269670</v>
      </c>
      <c r="X10" s="303">
        <f>+Biblioteka!AE730</f>
        <v>2500000</v>
      </c>
      <c r="Y10" s="303">
        <f>+Biblioteka!AF730</f>
        <v>1770000</v>
      </c>
      <c r="Z10" s="303">
        <f>+Biblioteka!AG730</f>
        <v>3309670</v>
      </c>
      <c r="AA10" s="303">
        <f>+Biblioteka!AH730</f>
        <v>7009670</v>
      </c>
      <c r="AB10" s="303">
        <f>+Biblioteka!AI730</f>
        <v>3700000</v>
      </c>
      <c r="AC10" s="303">
        <f>+Biblioteka!AJ730</f>
        <v>3309670</v>
      </c>
      <c r="AD10" s="303">
        <f>+Biblioteka!AK730</f>
        <v>2890000</v>
      </c>
      <c r="AE10" s="303">
        <f>+Biblioteka!AL730</f>
        <v>810000</v>
      </c>
      <c r="AF10" s="303">
        <f>+Biblioteka!AM730</f>
        <v>3309670</v>
      </c>
      <c r="AG10" s="303">
        <f>+Biblioteka!AN730</f>
        <v>7009670</v>
      </c>
      <c r="AH10" s="303">
        <f>+Biblioteka!AO730</f>
        <v>3710000</v>
      </c>
      <c r="AI10" s="303">
        <f>+Biblioteka!AP730</f>
        <v>3299670</v>
      </c>
      <c r="AJ10" s="303">
        <f>+Biblioteka!AQ730</f>
        <v>3490000</v>
      </c>
      <c r="AK10" s="303">
        <f>+Biblioteka!AR730</f>
        <v>520000</v>
      </c>
      <c r="AL10" s="303">
        <f>+Biblioteka!AS730</f>
        <v>3309670</v>
      </c>
      <c r="AM10" s="303">
        <f>+Biblioteka!AT730</f>
        <v>7019670</v>
      </c>
      <c r="AN10" s="303">
        <f>+Biblioteka!AU730</f>
        <v>4150000</v>
      </c>
      <c r="AO10" s="303">
        <f>+Biblioteka!AV730</f>
        <v>2869670</v>
      </c>
      <c r="AP10" s="303">
        <f>+Biblioteka!AW730</f>
        <v>507000</v>
      </c>
      <c r="AQ10" s="303">
        <f>+Biblioteka!AX730</f>
        <v>3643000</v>
      </c>
      <c r="AR10" s="303">
        <f>+Biblioteka!AY730</f>
        <v>3309670</v>
      </c>
      <c r="AS10" s="303">
        <f>+Biblioteka!AZ730</f>
        <v>7459670</v>
      </c>
      <c r="AT10" s="303">
        <f>+Biblioteka!BA730</f>
        <v>3830000</v>
      </c>
      <c r="AU10" s="303">
        <f>+Biblioteka!BB730</f>
        <v>3629670</v>
      </c>
      <c r="AV10" s="303">
        <f>+Biblioteka!BC730</f>
        <v>507000</v>
      </c>
      <c r="AW10" s="303">
        <f>+Biblioteka!BD730</f>
        <v>3323000</v>
      </c>
      <c r="AX10" s="303">
        <f>+Biblioteka!BE730</f>
        <v>3197670</v>
      </c>
      <c r="AY10" s="303">
        <f>+Biblioteka!BF730</f>
        <v>6777670</v>
      </c>
      <c r="AZ10" s="303">
        <f>+Biblioteka!BG730</f>
        <v>3650000</v>
      </c>
      <c r="BA10" s="303">
        <f>+Biblioteka!BH730</f>
        <v>3127670</v>
      </c>
      <c r="BB10" s="303">
        <f>+Biblioteka!BI730</f>
        <v>507000</v>
      </c>
      <c r="BC10" s="303">
        <f>+Biblioteka!BJ730</f>
        <v>3143000</v>
      </c>
      <c r="BD10" s="303">
        <f>+Biblioteka!BK730</f>
        <v>3309670</v>
      </c>
      <c r="BE10" s="303">
        <f>+Biblioteka!BL730</f>
        <v>6959670</v>
      </c>
      <c r="BF10" s="303">
        <f>+Biblioteka!BM730</f>
        <v>3650000</v>
      </c>
      <c r="BG10" s="303">
        <f>+Biblioteka!BN730</f>
        <v>3246670</v>
      </c>
      <c r="BH10" s="303">
        <f>+Biblioteka!BO730</f>
        <v>507000</v>
      </c>
      <c r="BI10" s="303">
        <f>+Biblioteka!BP730</f>
        <v>3143000</v>
      </c>
      <c r="BJ10" s="303">
        <f>+Biblioteka!BQ730</f>
        <v>3197670</v>
      </c>
      <c r="BK10" s="303">
        <f>+Biblioteka!BR730</f>
        <v>6777670</v>
      </c>
      <c r="BL10" s="303">
        <f>+Biblioteka!BS730</f>
        <v>3910000</v>
      </c>
      <c r="BM10" s="303">
        <f>+Biblioteka!BT730</f>
        <v>2917670</v>
      </c>
      <c r="BN10" s="303">
        <f>+Biblioteka!BU730</f>
        <v>507000</v>
      </c>
      <c r="BO10" s="303">
        <f>+Biblioteka!BV730</f>
        <v>3403000</v>
      </c>
      <c r="BP10" s="303">
        <f>+Biblioteka!BW730</f>
        <v>3260670</v>
      </c>
      <c r="BQ10" s="303">
        <f>+Biblioteka!BX730</f>
        <v>7120670</v>
      </c>
      <c r="BR10" s="303">
        <f>+Biblioteka!BY730</f>
        <v>2680000</v>
      </c>
      <c r="BS10" s="303">
        <f>+Biblioteka!BZ730</f>
        <v>4377670</v>
      </c>
      <c r="BT10" s="303">
        <f>+Biblioteka!CA730</f>
        <v>507000</v>
      </c>
      <c r="BU10" s="303">
        <f>+Biblioteka!CB730</f>
        <v>3703000</v>
      </c>
      <c r="BV10" s="303">
        <f>+Biblioteka!CC730</f>
        <v>47008000</v>
      </c>
      <c r="BW10" s="303">
        <f>+Biblioteka!CD730</f>
        <v>43690000</v>
      </c>
      <c r="BX10" s="303">
        <f>+Biblioteka!CE730</f>
        <v>550000</v>
      </c>
      <c r="BY10" s="303">
        <f>+Biblioteka!CF730</f>
        <v>507000</v>
      </c>
      <c r="BZ10" s="303">
        <f>+Biblioteka!CG730</f>
        <v>43000</v>
      </c>
    </row>
    <row r="11" spans="2:78" x14ac:dyDescent="0.25">
      <c r="B11" s="112" t="s">
        <v>535</v>
      </c>
      <c r="C11" s="303">
        <f>+Vrtić!J730</f>
        <v>62944000</v>
      </c>
      <c r="D11" s="303">
        <f>+Vrtić!K730</f>
        <v>25793000</v>
      </c>
      <c r="E11" s="303">
        <f>+Vrtić!L730</f>
        <v>37151000</v>
      </c>
      <c r="F11" s="303">
        <f>+Vrtić!M730</f>
        <v>0</v>
      </c>
      <c r="G11" s="303">
        <f>+Vrtić!N730</f>
        <v>25793000</v>
      </c>
      <c r="H11" s="303">
        <f>+Vrtić!O730</f>
        <v>31472000</v>
      </c>
      <c r="I11" s="303">
        <f>+Vrtić!P730</f>
        <v>57265000</v>
      </c>
      <c r="J11" s="303">
        <f>+Vrtić!Q730</f>
        <v>24795000</v>
      </c>
      <c r="K11" s="303">
        <f>+Vrtić!R730</f>
        <v>32470000</v>
      </c>
      <c r="L11" s="303">
        <f>+Vrtić!S730</f>
        <v>0</v>
      </c>
      <c r="M11" s="303">
        <f>+Vrtić!T730</f>
        <v>24795000</v>
      </c>
      <c r="N11" s="303">
        <f>+Vrtić!U730</f>
        <v>22030400</v>
      </c>
      <c r="O11" s="303">
        <f>+Vrtić!V730</f>
        <v>46825400</v>
      </c>
      <c r="P11" s="303">
        <f>+Vrtić!W730</f>
        <v>24795000</v>
      </c>
      <c r="Q11" s="303">
        <f>+Vrtić!X730</f>
        <v>22030400</v>
      </c>
      <c r="R11" s="303">
        <f>+Vrtić!Y730</f>
        <v>0</v>
      </c>
      <c r="S11" s="303">
        <f>+Vrtić!Z730</f>
        <v>24795000</v>
      </c>
      <c r="T11" s="303">
        <f>+Vrtić!AA730</f>
        <v>22030400</v>
      </c>
      <c r="U11" s="303">
        <f>+Vrtić!AB730</f>
        <v>46825400</v>
      </c>
      <c r="V11" s="303">
        <f>+Vrtić!AC730</f>
        <v>24795000</v>
      </c>
      <c r="W11" s="303">
        <f>+Vrtić!AD730</f>
        <v>22030400</v>
      </c>
      <c r="X11" s="303">
        <f>+Vrtić!AE730</f>
        <v>0</v>
      </c>
      <c r="Y11" s="303">
        <f>+Vrtić!AF730</f>
        <v>24795000</v>
      </c>
      <c r="Z11" s="303">
        <f>+Vrtić!AG730</f>
        <v>22030400</v>
      </c>
      <c r="AA11" s="303">
        <f>+Vrtić!AH730</f>
        <v>46825400</v>
      </c>
      <c r="AB11" s="303">
        <f>+Vrtić!AI730</f>
        <v>24795000</v>
      </c>
      <c r="AC11" s="303">
        <f>+Vrtić!AJ730</f>
        <v>22030400</v>
      </c>
      <c r="AD11" s="303">
        <f>+Vrtić!AK730</f>
        <v>2890000</v>
      </c>
      <c r="AE11" s="303">
        <f>+Vrtić!AL730</f>
        <v>21905000</v>
      </c>
      <c r="AF11" s="303">
        <f>+Vrtić!AM730</f>
        <v>22030400</v>
      </c>
      <c r="AG11" s="303">
        <f>+Vrtić!AN730</f>
        <v>46825400</v>
      </c>
      <c r="AH11" s="303">
        <f>+Vrtić!AO730</f>
        <v>24795000</v>
      </c>
      <c r="AI11" s="303">
        <f>+Vrtić!AP730</f>
        <v>22030400</v>
      </c>
      <c r="AJ11" s="303">
        <f>+Vrtić!AQ730</f>
        <v>0</v>
      </c>
      <c r="AK11" s="303">
        <f>+Vrtić!AR730</f>
        <v>24795000</v>
      </c>
      <c r="AL11" s="303">
        <f>+Vrtić!AS730</f>
        <v>22030400</v>
      </c>
      <c r="AM11" s="303">
        <f>+Vrtić!AT730</f>
        <v>46825400</v>
      </c>
      <c r="AN11" s="303">
        <f>+Vrtić!AU730</f>
        <v>24795000</v>
      </c>
      <c r="AO11" s="303">
        <f>+Vrtić!AV730</f>
        <v>22030400</v>
      </c>
      <c r="AP11" s="303">
        <f>+Vrtić!AW730</f>
        <v>0</v>
      </c>
      <c r="AQ11" s="303">
        <f>+Vrtić!AX730</f>
        <v>24795000</v>
      </c>
      <c r="AR11" s="303">
        <f>+Vrtić!AY730</f>
        <v>22030400</v>
      </c>
      <c r="AS11" s="303">
        <f>+Vrtić!AZ730</f>
        <v>46825400</v>
      </c>
      <c r="AT11" s="303">
        <f>+Vrtić!BA730</f>
        <v>24795000</v>
      </c>
      <c r="AU11" s="303">
        <f>+Vrtić!BB730</f>
        <v>22030400</v>
      </c>
      <c r="AV11" s="303">
        <f>+Vrtić!BC730</f>
        <v>0</v>
      </c>
      <c r="AW11" s="303">
        <f>+Vrtić!BD730</f>
        <v>24795000</v>
      </c>
      <c r="AX11" s="303">
        <f>+Vrtić!BE730</f>
        <v>22030400</v>
      </c>
      <c r="AY11" s="303">
        <f>+Vrtić!BF730</f>
        <v>46825400</v>
      </c>
      <c r="AZ11" s="303">
        <f>+Vrtić!BG730</f>
        <v>24795000</v>
      </c>
      <c r="BA11" s="303">
        <f>+Vrtić!BH730</f>
        <v>22030400</v>
      </c>
      <c r="BB11" s="303">
        <f>+Vrtić!BI730</f>
        <v>0</v>
      </c>
      <c r="BC11" s="303">
        <f>+Vrtić!BJ730</f>
        <v>24795000</v>
      </c>
      <c r="BD11" s="303">
        <f>+Vrtić!BK730</f>
        <v>22030400</v>
      </c>
      <c r="BE11" s="303">
        <f>+Vrtić!BL730</f>
        <v>46825400</v>
      </c>
      <c r="BF11" s="303">
        <f>+Vrtić!BM730</f>
        <v>24795000</v>
      </c>
      <c r="BG11" s="303">
        <f>+Vrtić!BN730</f>
        <v>22030400</v>
      </c>
      <c r="BH11" s="303">
        <f>+Vrtić!BO730</f>
        <v>0</v>
      </c>
      <c r="BI11" s="303">
        <f>+Vrtić!BP730</f>
        <v>24795000</v>
      </c>
      <c r="BJ11" s="303">
        <f>+Vrtić!BQ730</f>
        <v>22030400</v>
      </c>
      <c r="BK11" s="303">
        <f>+Vrtić!BR730</f>
        <v>46825400</v>
      </c>
      <c r="BL11" s="303">
        <f>+Vrtić!BS730</f>
        <v>24795000</v>
      </c>
      <c r="BM11" s="303">
        <f>+Vrtić!BT730</f>
        <v>22030400</v>
      </c>
      <c r="BN11" s="303">
        <f>+Vrtić!BU730</f>
        <v>507000</v>
      </c>
      <c r="BO11" s="303">
        <f>+Vrtić!BV730</f>
        <v>24288000</v>
      </c>
      <c r="BP11" s="303">
        <f>+Vrtić!BW730</f>
        <v>22030400</v>
      </c>
      <c r="BQ11" s="303">
        <f>+Vrtić!BX730</f>
        <v>46825400</v>
      </c>
      <c r="BR11" s="303">
        <f>+Vrtić!BY730</f>
        <v>24795000</v>
      </c>
      <c r="BS11" s="303">
        <f>+Vrtić!BZ730</f>
        <v>22030400</v>
      </c>
      <c r="BT11" s="303">
        <f>+Vrtić!CA730</f>
        <v>0</v>
      </c>
      <c r="BU11" s="303">
        <f>+Vrtić!CB730</f>
        <v>24795000</v>
      </c>
      <c r="BV11" s="303">
        <f>+Vrtić!CC730</f>
        <v>314720000</v>
      </c>
      <c r="BW11" s="303">
        <f>+Vrtić!CD730</f>
        <v>339515000</v>
      </c>
      <c r="BX11" s="303">
        <f>+Vrtić!CE730</f>
        <v>0</v>
      </c>
      <c r="BY11" s="303">
        <f>+Vrtić!CF730</f>
        <v>0</v>
      </c>
      <c r="BZ11" s="303">
        <f>+Vrtić!CG730</f>
        <v>0</v>
      </c>
    </row>
    <row r="12" spans="2:78" x14ac:dyDescent="0.25">
      <c r="B12" s="112" t="s">
        <v>541</v>
      </c>
      <c r="C12" s="303">
        <f>+'Turistička organizacija'!J730</f>
        <v>23303000</v>
      </c>
      <c r="D12" s="303">
        <f>+'Turistička organizacija'!K730</f>
        <v>19692153</v>
      </c>
      <c r="E12" s="303">
        <f>+'Turistička organizacija'!L730</f>
        <v>3610847</v>
      </c>
      <c r="F12" s="303">
        <f>+'Turistička organizacija'!M730</f>
        <v>460000</v>
      </c>
      <c r="G12" s="303">
        <f>+'Turistička organizacija'!N730</f>
        <v>19232153</v>
      </c>
      <c r="H12" s="303">
        <f>+'Turistička organizacija'!O730</f>
        <v>11651500</v>
      </c>
      <c r="I12" s="303">
        <f>+'Turistička organizacija'!P730</f>
        <v>31343653</v>
      </c>
      <c r="J12" s="303">
        <f>+'Turistička organizacija'!Q730</f>
        <v>15380596</v>
      </c>
      <c r="K12" s="303">
        <f>+'Turistička organizacija'!R730</f>
        <v>15963057</v>
      </c>
      <c r="L12" s="303">
        <f>+'Turistička organizacija'!S730</f>
        <v>1030000</v>
      </c>
      <c r="M12" s="303">
        <f>+'Turistička organizacija'!T730</f>
        <v>14350596</v>
      </c>
      <c r="N12" s="303">
        <f>+'Turistička organizacija'!U730</f>
        <v>8156050</v>
      </c>
      <c r="O12" s="303">
        <f>+'Turistička organizacija'!V730</f>
        <v>23536646</v>
      </c>
      <c r="P12" s="303">
        <f>+'Turistička organizacija'!W730</f>
        <v>4853520</v>
      </c>
      <c r="Q12" s="303">
        <f>+'Turistička organizacija'!X730</f>
        <v>18683126</v>
      </c>
      <c r="R12" s="303">
        <f>+'Turistička organizacija'!Y730</f>
        <v>1570000</v>
      </c>
      <c r="S12" s="303">
        <f>+'Turistička organizacija'!Z730</f>
        <v>3283520</v>
      </c>
      <c r="T12" s="303">
        <f>+'Turistička organizacija'!AA730</f>
        <v>8156050</v>
      </c>
      <c r="U12" s="303">
        <f>+'Turistička organizacija'!AB730</f>
        <v>13009570</v>
      </c>
      <c r="V12" s="303">
        <f>+'Turistička organizacija'!AC730</f>
        <v>2580000</v>
      </c>
      <c r="W12" s="303">
        <f>+'Turistička organizacija'!AD730</f>
        <v>10429570</v>
      </c>
      <c r="X12" s="303">
        <f>+'Turistička organizacija'!AE730</f>
        <v>2500000</v>
      </c>
      <c r="Y12" s="303">
        <f>+'Turistička organizacija'!AF730</f>
        <v>80000</v>
      </c>
      <c r="Z12" s="303">
        <f>+'Turistička organizacija'!AG730</f>
        <v>8156050</v>
      </c>
      <c r="AA12" s="303">
        <f>+'Turistička organizacija'!AH730</f>
        <v>10736050</v>
      </c>
      <c r="AB12" s="303">
        <f>+'Turistička organizacija'!AI730</f>
        <v>2950000</v>
      </c>
      <c r="AC12" s="303">
        <f>+'Turistička organizacija'!AJ730</f>
        <v>7786050</v>
      </c>
      <c r="AD12" s="303">
        <f>+'Turistička organizacija'!AK730</f>
        <v>2890000</v>
      </c>
      <c r="AE12" s="303">
        <f>+'Turistička organizacija'!AL730</f>
        <v>60000</v>
      </c>
      <c r="AF12" s="303">
        <f>+'Turistička organizacija'!AM730</f>
        <v>8156050</v>
      </c>
      <c r="AG12" s="303">
        <f>+'Turistička organizacija'!AN730</f>
        <v>11106050</v>
      </c>
      <c r="AH12" s="303">
        <f>+'Turistička organizacija'!AO730</f>
        <v>3504000</v>
      </c>
      <c r="AI12" s="303">
        <f>+'Turistička organizacija'!AP730</f>
        <v>7602050</v>
      </c>
      <c r="AJ12" s="303">
        <f>+'Turistička organizacija'!AQ730</f>
        <v>3490000</v>
      </c>
      <c r="AK12" s="303">
        <f>+'Turistička organizacija'!AR730</f>
        <v>14000</v>
      </c>
      <c r="AL12" s="303">
        <f>+'Turistička organizacija'!AS730</f>
        <v>8156050</v>
      </c>
      <c r="AM12" s="303">
        <f>+'Turistička organizacija'!AT730</f>
        <v>11660050</v>
      </c>
      <c r="AN12" s="303">
        <f>+'Turistička organizacija'!AU730</f>
        <v>4050000</v>
      </c>
      <c r="AO12" s="303">
        <f>+'Turistička organizacija'!AV730</f>
        <v>7610050</v>
      </c>
      <c r="AP12" s="303">
        <f>+'Turistička organizacija'!AW730</f>
        <v>507000</v>
      </c>
      <c r="AQ12" s="303">
        <f>+'Turistička organizacija'!AX730</f>
        <v>3543000</v>
      </c>
      <c r="AR12" s="303">
        <f>+'Turistička organizacija'!AY730</f>
        <v>8156050</v>
      </c>
      <c r="AS12" s="303">
        <f>+'Turistička organizacija'!AZ730</f>
        <v>12206050</v>
      </c>
      <c r="AT12" s="303">
        <f>+'Turistička organizacija'!BA730</f>
        <v>550000</v>
      </c>
      <c r="AU12" s="303">
        <f>+'Turistička organizacija'!BB730</f>
        <v>11656050</v>
      </c>
      <c r="AV12" s="303">
        <f>+'Turistička organizacija'!BC730</f>
        <v>507000</v>
      </c>
      <c r="AW12" s="303">
        <f>+'Turistička organizacija'!BD730</f>
        <v>43000</v>
      </c>
      <c r="AX12" s="303">
        <f>+'Turistička organizacija'!BE730</f>
        <v>8156050</v>
      </c>
      <c r="AY12" s="303">
        <f>+'Turistička organizacija'!BF730</f>
        <v>8706050</v>
      </c>
      <c r="AZ12" s="303">
        <f>+'Turistička organizacija'!BG730</f>
        <v>550000</v>
      </c>
      <c r="BA12" s="303">
        <f>+'Turistička organizacija'!BH730</f>
        <v>8156050</v>
      </c>
      <c r="BB12" s="303">
        <f>+'Turistička organizacija'!BI730</f>
        <v>507000</v>
      </c>
      <c r="BC12" s="303">
        <f>+'Turistička organizacija'!BJ730</f>
        <v>43000</v>
      </c>
      <c r="BD12" s="303">
        <f>+'Turistička organizacija'!BK730</f>
        <v>8156050</v>
      </c>
      <c r="BE12" s="303">
        <f>+'Turistička organizacija'!BL730</f>
        <v>8706050</v>
      </c>
      <c r="BF12" s="303">
        <f>+'Turistička organizacija'!BM730</f>
        <v>550000</v>
      </c>
      <c r="BG12" s="303">
        <f>+'Turistička organizacija'!BN730</f>
        <v>8156050</v>
      </c>
      <c r="BH12" s="303">
        <f>+'Turistička organizacija'!BO730</f>
        <v>507000</v>
      </c>
      <c r="BI12" s="303">
        <f>+'Turistička organizacija'!BP730</f>
        <v>43000</v>
      </c>
      <c r="BJ12" s="303">
        <f>+'Turistička organizacija'!BQ730</f>
        <v>8156050</v>
      </c>
      <c r="BK12" s="303">
        <f>+'Turistička organizacija'!BR730</f>
        <v>8706050</v>
      </c>
      <c r="BL12" s="303">
        <f>+'Turistička organizacija'!BS730</f>
        <v>550000</v>
      </c>
      <c r="BM12" s="303">
        <f>+'Turistička organizacija'!BT730</f>
        <v>8156050</v>
      </c>
      <c r="BN12" s="303">
        <f>+'Turistička organizacija'!BU730</f>
        <v>507000</v>
      </c>
      <c r="BO12" s="303">
        <f>+'Turistička organizacija'!BV730</f>
        <v>43000</v>
      </c>
      <c r="BP12" s="303">
        <f>+'Turistička organizacija'!BW730</f>
        <v>8156050</v>
      </c>
      <c r="BQ12" s="303">
        <f>+'Turistička organizacija'!BX730</f>
        <v>8706050</v>
      </c>
      <c r="BR12" s="303">
        <f>+'Turistička organizacija'!BY730</f>
        <v>550000</v>
      </c>
      <c r="BS12" s="303">
        <f>+'Turistička organizacija'!BZ730</f>
        <v>8156050</v>
      </c>
      <c r="BT12" s="303">
        <f>+'Turistička organizacija'!CA730</f>
        <v>507000</v>
      </c>
      <c r="BU12" s="303">
        <f>+'Turistička organizacija'!CB730</f>
        <v>43000</v>
      </c>
      <c r="BV12" s="303">
        <f>+'Turistička organizacija'!CC730</f>
        <v>116515000</v>
      </c>
      <c r="BW12" s="303">
        <f>+'Turistička organizacija'!CD730</f>
        <v>117065000</v>
      </c>
      <c r="BX12" s="303">
        <f>+'Turistička organizacija'!CE730</f>
        <v>550000</v>
      </c>
      <c r="BY12" s="303">
        <f>+'Turistička organizacija'!CF730</f>
        <v>507000</v>
      </c>
      <c r="BZ12" s="303">
        <f>+'Turistička organizacija'!CG730</f>
        <v>43000</v>
      </c>
    </row>
    <row r="13" spans="2:78" x14ac:dyDescent="0.25">
      <c r="B13" s="112" t="s">
        <v>548</v>
      </c>
      <c r="C13" s="303">
        <f>+'Sportski centar'!J735</f>
        <v>35857000</v>
      </c>
      <c r="D13" s="303">
        <f>+'Sportski centar'!K735</f>
        <v>16312307</v>
      </c>
      <c r="E13" s="303">
        <f>+'Sportski centar'!L735</f>
        <v>19544693</v>
      </c>
      <c r="F13" s="303">
        <f>+'Sportski centar'!M735</f>
        <v>2759192</v>
      </c>
      <c r="G13" s="303">
        <f>+'Sportski centar'!N735</f>
        <v>13553115</v>
      </c>
      <c r="H13" s="303">
        <f>+'Sportski centar'!O735</f>
        <v>17928500</v>
      </c>
      <c r="I13" s="303">
        <f>+'Sportski centar'!P735</f>
        <v>34240807</v>
      </c>
      <c r="J13" s="303">
        <f>+'Sportski centar'!Q735</f>
        <v>19352896</v>
      </c>
      <c r="K13" s="303">
        <f>+'Sportski centar'!R735</f>
        <v>14887911</v>
      </c>
      <c r="L13" s="303">
        <f>+'Sportski centar'!S735</f>
        <v>1030000</v>
      </c>
      <c r="M13" s="303">
        <f>+'Sportski centar'!T735</f>
        <v>18322896</v>
      </c>
      <c r="N13" s="303">
        <f>+'Sportski centar'!U735</f>
        <v>12549950</v>
      </c>
      <c r="O13" s="303">
        <f>+'Sportski centar'!V735</f>
        <v>31902846</v>
      </c>
      <c r="P13" s="303">
        <f>+'Sportski centar'!W735</f>
        <v>14112327</v>
      </c>
      <c r="Q13" s="303">
        <f>+'Sportski centar'!X735</f>
        <v>17790519</v>
      </c>
      <c r="R13" s="303">
        <f>+'Sportski centar'!Y735</f>
        <v>1570000</v>
      </c>
      <c r="S13" s="303">
        <f>+'Sportski centar'!Z735</f>
        <v>12542327</v>
      </c>
      <c r="T13" s="303">
        <f>+'Sportski centar'!AA735</f>
        <v>12549950</v>
      </c>
      <c r="U13" s="303">
        <f>+'Sportski centar'!AB735</f>
        <v>26662277</v>
      </c>
      <c r="V13" s="303">
        <f>+'Sportski centar'!AC735</f>
        <v>13191576</v>
      </c>
      <c r="W13" s="303">
        <f>+'Sportski centar'!AD735</f>
        <v>13470701</v>
      </c>
      <c r="X13" s="303">
        <f>+'Sportski centar'!AE735</f>
        <v>2500000</v>
      </c>
      <c r="Y13" s="303">
        <f>+'Sportski centar'!AF735</f>
        <v>10691576</v>
      </c>
      <c r="Z13" s="303">
        <f>+'Sportski centar'!AG735</f>
        <v>12549950</v>
      </c>
      <c r="AA13" s="303">
        <f>+'Sportski centar'!AH735</f>
        <v>25741526</v>
      </c>
      <c r="AB13" s="303">
        <f>+'Sportski centar'!AI735</f>
        <v>12549950.000000002</v>
      </c>
      <c r="AC13" s="303">
        <f>+'Sportski centar'!AJ735</f>
        <v>12549950</v>
      </c>
      <c r="AD13" s="303">
        <f>+'Sportski centar'!AK735</f>
        <v>2890000</v>
      </c>
      <c r="AE13" s="303">
        <f>+'Sportski centar'!AL735</f>
        <v>10301576</v>
      </c>
      <c r="AF13" s="303">
        <f>+'Sportski centar'!AM735</f>
        <v>12549950</v>
      </c>
      <c r="AG13" s="303">
        <f>+'Sportski centar'!AN735</f>
        <v>25741526</v>
      </c>
      <c r="AH13" s="303">
        <f>+'Sportski centar'!AO735</f>
        <v>13160960</v>
      </c>
      <c r="AI13" s="303">
        <f>+'Sportski centar'!AP735</f>
        <v>12580566</v>
      </c>
      <c r="AJ13" s="303">
        <f>+'Sportski centar'!AQ735</f>
        <v>3490000</v>
      </c>
      <c r="AK13" s="303">
        <f>+'Sportski centar'!AR735</f>
        <v>9670960</v>
      </c>
      <c r="AL13" s="303">
        <f>+'Sportski centar'!AS735</f>
        <v>12549950</v>
      </c>
      <c r="AM13" s="303">
        <f>+'Sportski centar'!AT735</f>
        <v>25710910</v>
      </c>
      <c r="AN13" s="303">
        <f>+'Sportski centar'!AU735</f>
        <v>13262761</v>
      </c>
      <c r="AO13" s="303">
        <f>+'Sportski centar'!AV735</f>
        <v>12448149</v>
      </c>
      <c r="AP13" s="303">
        <f>+'Sportski centar'!AW735</f>
        <v>507000</v>
      </c>
      <c r="AQ13" s="303">
        <f>+'Sportski centar'!AX735</f>
        <v>12755761</v>
      </c>
      <c r="AR13" s="303">
        <f>+'Sportski centar'!AY735</f>
        <v>12549950</v>
      </c>
      <c r="AS13" s="303">
        <f>+'Sportski centar'!AZ735</f>
        <v>25812711</v>
      </c>
      <c r="AT13" s="303">
        <f>+'Sportski centar'!BA735</f>
        <v>13262761</v>
      </c>
      <c r="AU13" s="303">
        <f>+'Sportski centar'!BB735</f>
        <v>12549950</v>
      </c>
      <c r="AV13" s="303">
        <f>+'Sportski centar'!BC735</f>
        <v>507000</v>
      </c>
      <c r="AW13" s="303">
        <f>+'Sportski centar'!BD735</f>
        <v>12755761</v>
      </c>
      <c r="AX13" s="303">
        <f>+'Sportski centar'!BE735</f>
        <v>12549950</v>
      </c>
      <c r="AY13" s="303">
        <f>+'Sportski centar'!BF735</f>
        <v>25812711</v>
      </c>
      <c r="AZ13" s="303">
        <f>+'Sportski centar'!BG735</f>
        <v>13339761</v>
      </c>
      <c r="BA13" s="303">
        <f>+'Sportski centar'!BH735</f>
        <v>12472950</v>
      </c>
      <c r="BB13" s="303">
        <f>+'Sportski centar'!BI735</f>
        <v>507000</v>
      </c>
      <c r="BC13" s="303">
        <f>+'Sportski centar'!BJ735</f>
        <v>12549950</v>
      </c>
      <c r="BD13" s="303">
        <f>+'Sportski centar'!BK735</f>
        <v>12549950</v>
      </c>
      <c r="BE13" s="303">
        <f>+'Sportski centar'!BL735</f>
        <v>25889711</v>
      </c>
      <c r="BF13" s="303">
        <f>+'Sportski centar'!BM735</f>
        <v>13157007</v>
      </c>
      <c r="BG13" s="303">
        <f>+'Sportski centar'!BN735</f>
        <v>12732704</v>
      </c>
      <c r="BH13" s="303">
        <f>+'Sportski centar'!BO735</f>
        <v>507000</v>
      </c>
      <c r="BI13" s="303">
        <f>+'Sportski centar'!BP735</f>
        <v>12549950</v>
      </c>
      <c r="BJ13" s="303">
        <f>+'Sportski centar'!BQ735</f>
        <v>12373715</v>
      </c>
      <c r="BK13" s="303">
        <f>+'Sportski centar'!BR735</f>
        <v>25530722</v>
      </c>
      <c r="BL13" s="303">
        <f>+'Sportski centar'!BS735</f>
        <v>11160708</v>
      </c>
      <c r="BM13" s="303">
        <f>+'Sportski centar'!BT735</f>
        <v>14370014</v>
      </c>
      <c r="BN13" s="303">
        <f>+'Sportski centar'!BU735</f>
        <v>507000</v>
      </c>
      <c r="BO13" s="303">
        <f>+'Sportski centar'!BV735</f>
        <v>10653708</v>
      </c>
      <c r="BP13" s="303">
        <f>+'Sportski centar'!BW735</f>
        <v>12549950</v>
      </c>
      <c r="BQ13" s="303">
        <f>+'Sportski centar'!BX735</f>
        <v>23710658</v>
      </c>
      <c r="BR13" s="303">
        <f>+'Sportski centar'!BY735</f>
        <v>23859135</v>
      </c>
      <c r="BS13" s="303">
        <f>+'Sportski centar'!BZ735</f>
        <v>-148476.99999999907</v>
      </c>
      <c r="BT13" s="303">
        <f>+'Sportski centar'!CA735</f>
        <v>507000</v>
      </c>
      <c r="BU13" s="303">
        <f>+'Sportski centar'!CB735</f>
        <v>23352135</v>
      </c>
      <c r="BV13" s="303">
        <f>+'Sportski centar'!CC735</f>
        <v>179108765</v>
      </c>
      <c r="BW13" s="303">
        <f>+'Sportski centar'!CD735</f>
        <v>179108765</v>
      </c>
      <c r="BX13" s="303">
        <f>+'Sportski centar'!CE735</f>
        <v>177363775</v>
      </c>
      <c r="BY13" s="303">
        <f>+'Sportski centar'!CF735</f>
        <v>0</v>
      </c>
      <c r="BZ13" s="303">
        <f>+'Sportski centar'!CG735</f>
        <v>177363775</v>
      </c>
    </row>
    <row r="14" spans="2:78" x14ac:dyDescent="0.25">
      <c r="B14" s="152" t="s">
        <v>557</v>
      </c>
      <c r="C14" s="303">
        <f>+OSA!J745</f>
        <v>22860600</v>
      </c>
      <c r="D14" s="303">
        <f>+OSA!K745</f>
        <v>14486500</v>
      </c>
      <c r="E14" s="303">
        <f>+OSA!L745</f>
        <v>8374100</v>
      </c>
      <c r="F14" s="303">
        <f>+OSA!M745</f>
        <v>460000</v>
      </c>
      <c r="G14" s="303">
        <f>+OSA!N745</f>
        <v>14026500</v>
      </c>
      <c r="H14" s="303">
        <f>+OSA!O745</f>
        <v>11430300</v>
      </c>
      <c r="I14" s="303">
        <f>+OSA!P745</f>
        <v>25916800</v>
      </c>
      <c r="J14" s="303">
        <f>+OSA!Q745</f>
        <v>16365000</v>
      </c>
      <c r="K14" s="303">
        <f>+OSA!R745</f>
        <v>9551800</v>
      </c>
      <c r="L14" s="303">
        <f>+OSA!S745</f>
        <v>1030000</v>
      </c>
      <c r="M14" s="303">
        <f>+OSA!T745</f>
        <v>15335000</v>
      </c>
      <c r="N14" s="303">
        <f>+OSA!U745</f>
        <v>8001210</v>
      </c>
      <c r="O14" s="303">
        <f>+OSA!V745</f>
        <v>24366210</v>
      </c>
      <c r="P14" s="303">
        <f>+OSA!W745</f>
        <v>3075000</v>
      </c>
      <c r="Q14" s="303">
        <f>+OSA!X745</f>
        <v>21291210</v>
      </c>
      <c r="R14" s="303">
        <f>+OSA!Y745</f>
        <v>1570000</v>
      </c>
      <c r="S14" s="303">
        <f>+OSA!Z745</f>
        <v>1505000</v>
      </c>
      <c r="T14" s="303">
        <f>+OSA!AA745</f>
        <v>8001210</v>
      </c>
      <c r="U14" s="303">
        <f>+OSA!AB745</f>
        <v>11076210</v>
      </c>
      <c r="V14" s="303">
        <f>+OSA!AC745</f>
        <v>2580000</v>
      </c>
      <c r="W14" s="303">
        <f>+OSA!AD745</f>
        <v>8496210</v>
      </c>
      <c r="X14" s="303">
        <f>+OSA!AE745</f>
        <v>2500000</v>
      </c>
      <c r="Y14" s="303">
        <f>+OSA!AF745</f>
        <v>80000</v>
      </c>
      <c r="Z14" s="303">
        <f>+OSA!AG745</f>
        <v>8001210</v>
      </c>
      <c r="AA14" s="303">
        <f>+OSA!AH745</f>
        <v>10581210</v>
      </c>
      <c r="AB14" s="303">
        <f>+OSA!AI745</f>
        <v>2950000</v>
      </c>
      <c r="AC14" s="303">
        <f>+OSA!AJ745</f>
        <v>7631210</v>
      </c>
      <c r="AD14" s="303">
        <f>+OSA!AK745</f>
        <v>2890000</v>
      </c>
      <c r="AE14" s="303">
        <f>+OSA!AL745</f>
        <v>60000</v>
      </c>
      <c r="AF14" s="303">
        <f>+OSA!AM745</f>
        <v>8001210</v>
      </c>
      <c r="AG14" s="303">
        <f>+OSA!AN745</f>
        <v>10951210</v>
      </c>
      <c r="AH14" s="303">
        <f>+OSA!AO745</f>
        <v>3504000</v>
      </c>
      <c r="AI14" s="303">
        <f>+OSA!AP745</f>
        <v>7447210</v>
      </c>
      <c r="AJ14" s="303">
        <f>+OSA!AQ745</f>
        <v>3490000</v>
      </c>
      <c r="AK14" s="303">
        <f>+OSA!AR745</f>
        <v>14000</v>
      </c>
      <c r="AL14" s="303">
        <f>+OSA!AS745</f>
        <v>8001210</v>
      </c>
      <c r="AM14" s="303">
        <f>+OSA!AT745</f>
        <v>11505210</v>
      </c>
      <c r="AN14" s="303">
        <f>+OSA!AU745</f>
        <v>4050000</v>
      </c>
      <c r="AO14" s="303">
        <f>+OSA!AV745</f>
        <v>7455210</v>
      </c>
      <c r="AP14" s="303">
        <f>+OSA!AW745</f>
        <v>507000</v>
      </c>
      <c r="AQ14" s="303">
        <f>+OSA!AX745</f>
        <v>3543000</v>
      </c>
      <c r="AR14" s="303">
        <f>+OSA!AY745</f>
        <v>8001210</v>
      </c>
      <c r="AS14" s="303">
        <f>+OSA!AZ745</f>
        <v>12051210</v>
      </c>
      <c r="AT14" s="303">
        <f>+OSA!BA745</f>
        <v>550000</v>
      </c>
      <c r="AU14" s="303">
        <f>+OSA!BB745</f>
        <v>11501210</v>
      </c>
      <c r="AV14" s="303">
        <f>+OSA!BC745</f>
        <v>507000</v>
      </c>
      <c r="AW14" s="303">
        <f>+OSA!BD745</f>
        <v>43000</v>
      </c>
      <c r="AX14" s="303">
        <f>+OSA!BE745</f>
        <v>8001210</v>
      </c>
      <c r="AY14" s="303">
        <f>+OSA!BF745</f>
        <v>8551210</v>
      </c>
      <c r="AZ14" s="303">
        <f>+OSA!BG745</f>
        <v>550000</v>
      </c>
      <c r="BA14" s="303">
        <f>+OSA!BH745</f>
        <v>8001210</v>
      </c>
      <c r="BB14" s="303">
        <f>+OSA!BI745</f>
        <v>507000</v>
      </c>
      <c r="BC14" s="303">
        <f>+OSA!BJ745</f>
        <v>43000</v>
      </c>
      <c r="BD14" s="303">
        <f>+OSA!BK745</f>
        <v>8001210</v>
      </c>
      <c r="BE14" s="303">
        <f>+OSA!BL745</f>
        <v>8551210</v>
      </c>
      <c r="BF14" s="303">
        <f>+OSA!BM745</f>
        <v>550000</v>
      </c>
      <c r="BG14" s="303">
        <f>+OSA!BN745</f>
        <v>8001210</v>
      </c>
      <c r="BH14" s="303">
        <f>+OSA!BO745</f>
        <v>507000</v>
      </c>
      <c r="BI14" s="303">
        <f>+OSA!BP745</f>
        <v>43000</v>
      </c>
      <c r="BJ14" s="303">
        <f>+OSA!BQ745</f>
        <v>8001210</v>
      </c>
      <c r="BK14" s="303">
        <f>+OSA!BR745</f>
        <v>8551210</v>
      </c>
      <c r="BL14" s="303">
        <f>+OSA!BS745</f>
        <v>550000</v>
      </c>
      <c r="BM14" s="303">
        <f>+OSA!BT745</f>
        <v>8001210</v>
      </c>
      <c r="BN14" s="303">
        <f>+OSA!BU745</f>
        <v>507000</v>
      </c>
      <c r="BO14" s="303">
        <f>+OSA!BV745</f>
        <v>43000</v>
      </c>
      <c r="BP14" s="303">
        <f>+OSA!BW745</f>
        <v>8001210</v>
      </c>
      <c r="BQ14" s="303">
        <f>+OSA!BX745</f>
        <v>8551210</v>
      </c>
      <c r="BR14" s="303">
        <f>+OSA!BY745</f>
        <v>550000</v>
      </c>
      <c r="BS14" s="303">
        <f>+OSA!BZ745</f>
        <v>8001210</v>
      </c>
      <c r="BT14" s="303">
        <f>+OSA!CA745</f>
        <v>507000</v>
      </c>
      <c r="BU14" s="303">
        <f>+OSA!CB745</f>
        <v>43000</v>
      </c>
      <c r="BV14" s="303">
        <f>+OSA!CC745</f>
        <v>114303000</v>
      </c>
      <c r="BW14" s="303">
        <f>+OSA!CD745</f>
        <v>114853000</v>
      </c>
      <c r="BX14" s="303">
        <f>+OSA!CE745</f>
        <v>550000</v>
      </c>
      <c r="BY14" s="303">
        <f>+OSA!CF745</f>
        <v>507000</v>
      </c>
      <c r="BZ14" s="303">
        <f>+OSA!CG745</f>
        <v>43000</v>
      </c>
    </row>
    <row r="15" spans="2:78" x14ac:dyDescent="0.25">
      <c r="B15" s="112" t="s">
        <v>572</v>
      </c>
      <c r="C15" s="303">
        <f>+'Mesne zajednice'!J730</f>
        <v>1243000</v>
      </c>
      <c r="D15" s="303">
        <f>+'Mesne zajednice'!K730</f>
        <v>646473.8600000001</v>
      </c>
      <c r="E15" s="303">
        <f>+'Mesne zajednice'!L730</f>
        <v>596526.1399999999</v>
      </c>
      <c r="F15" s="303">
        <f>+'Mesne zajednice'!M730</f>
        <v>0</v>
      </c>
      <c r="G15" s="303">
        <f>+'Mesne zajednice'!N730</f>
        <v>646473.8600000001</v>
      </c>
      <c r="H15" s="303">
        <f>+'Mesne zajednice'!O730</f>
        <v>621500</v>
      </c>
      <c r="I15" s="303">
        <f>+'Mesne zajednice'!P730</f>
        <v>1267973.8600000001</v>
      </c>
      <c r="J15" s="303">
        <f>+'Mesne zajednice'!Q730</f>
        <v>620000</v>
      </c>
      <c r="K15" s="303">
        <f>+'Mesne zajednice'!R730</f>
        <v>647973.8600000001</v>
      </c>
      <c r="L15" s="303">
        <f>+'Mesne zajednice'!S730</f>
        <v>1030000</v>
      </c>
      <c r="M15" s="303">
        <f>+'Mesne zajednice'!T730</f>
        <v>-410000</v>
      </c>
      <c r="N15" s="303">
        <f>+'Mesne zajednice'!U730</f>
        <v>435050.00000000006</v>
      </c>
      <c r="O15" s="303">
        <f>+'Mesne zajednice'!V730</f>
        <v>1055050</v>
      </c>
      <c r="P15" s="303">
        <f>+'Mesne zajednice'!W730</f>
        <v>930000</v>
      </c>
      <c r="Q15" s="303">
        <f>+'Mesne zajednice'!X730</f>
        <v>125050.00000000006</v>
      </c>
      <c r="R15" s="303">
        <f>+'Mesne zajednice'!Y730</f>
        <v>1570000</v>
      </c>
      <c r="S15" s="303">
        <f>+'Mesne zajednice'!Z730</f>
        <v>-640000</v>
      </c>
      <c r="T15" s="303">
        <f>+'Mesne zajednice'!AA730</f>
        <v>435050.00000000006</v>
      </c>
      <c r="U15" s="303">
        <f>+'Mesne zajednice'!AB730</f>
        <v>1365050</v>
      </c>
      <c r="V15" s="303">
        <f>+'Mesne zajednice'!AC730</f>
        <v>2580000</v>
      </c>
      <c r="W15" s="303">
        <f>+'Mesne zajednice'!AD730</f>
        <v>-1214950</v>
      </c>
      <c r="X15" s="303">
        <f>+'Mesne zajednice'!AE730</f>
        <v>2500000</v>
      </c>
      <c r="Y15" s="303">
        <f>+'Mesne zajednice'!AF730</f>
        <v>80000</v>
      </c>
      <c r="Z15" s="303">
        <f>+'Mesne zajednice'!AG730</f>
        <v>435050.00000000006</v>
      </c>
      <c r="AA15" s="303">
        <f>+'Mesne zajednice'!AH730</f>
        <v>3015050</v>
      </c>
      <c r="AB15" s="303">
        <f>+'Mesne zajednice'!AI730</f>
        <v>2950000</v>
      </c>
      <c r="AC15" s="303">
        <f>+'Mesne zajednice'!AJ730</f>
        <v>65050.000000000051</v>
      </c>
      <c r="AD15" s="303">
        <f>+'Mesne zajednice'!AK730</f>
        <v>2890000</v>
      </c>
      <c r="AE15" s="303">
        <f>+'Mesne zajednice'!AL730</f>
        <v>60000</v>
      </c>
      <c r="AF15" s="303">
        <f>+'Mesne zajednice'!AM730</f>
        <v>435050.00000000006</v>
      </c>
      <c r="AG15" s="303">
        <f>+'Mesne zajednice'!AN730</f>
        <v>3385050</v>
      </c>
      <c r="AH15" s="303">
        <f>+'Mesne zajednice'!AO730</f>
        <v>3504000</v>
      </c>
      <c r="AI15" s="303">
        <f>+'Mesne zajednice'!AP730</f>
        <v>-118950</v>
      </c>
      <c r="AJ15" s="303">
        <f>+'Mesne zajednice'!AQ730</f>
        <v>3490000</v>
      </c>
      <c r="AK15" s="303">
        <f>+'Mesne zajednice'!AR730</f>
        <v>14000</v>
      </c>
      <c r="AL15" s="303">
        <f>+'Mesne zajednice'!AS730</f>
        <v>435050.00000000006</v>
      </c>
      <c r="AM15" s="303">
        <f>+'Mesne zajednice'!AT730</f>
        <v>3939050</v>
      </c>
      <c r="AN15" s="303">
        <f>+'Mesne zajednice'!AU730</f>
        <v>4050000</v>
      </c>
      <c r="AO15" s="303">
        <f>+'Mesne zajednice'!AV730</f>
        <v>-110950</v>
      </c>
      <c r="AP15" s="303">
        <f>+'Mesne zajednice'!AW730</f>
        <v>507000</v>
      </c>
      <c r="AQ15" s="303">
        <f>+'Mesne zajednice'!AX730</f>
        <v>3543000</v>
      </c>
      <c r="AR15" s="303">
        <f>+'Mesne zajednice'!AY730</f>
        <v>435050.00000000006</v>
      </c>
      <c r="AS15" s="303">
        <f>+'Mesne zajednice'!AZ730</f>
        <v>4485050</v>
      </c>
      <c r="AT15" s="303">
        <f>+'Mesne zajednice'!BA730</f>
        <v>550000</v>
      </c>
      <c r="AU15" s="303">
        <f>+'Mesne zajednice'!BB730</f>
        <v>3935050</v>
      </c>
      <c r="AV15" s="303">
        <f>+'Mesne zajednice'!BC730</f>
        <v>507000</v>
      </c>
      <c r="AW15" s="303">
        <f>+'Mesne zajednice'!BD730</f>
        <v>43000</v>
      </c>
      <c r="AX15" s="303">
        <f>+'Mesne zajednice'!BE730</f>
        <v>435050.00000000006</v>
      </c>
      <c r="AY15" s="303">
        <f>+'Mesne zajednice'!BF730</f>
        <v>985050</v>
      </c>
      <c r="AZ15" s="303">
        <f>+'Mesne zajednice'!BG730</f>
        <v>550000</v>
      </c>
      <c r="BA15" s="303">
        <f>+'Mesne zajednice'!BH730</f>
        <v>435050.00000000006</v>
      </c>
      <c r="BB15" s="303">
        <f>+'Mesne zajednice'!BI730</f>
        <v>507000</v>
      </c>
      <c r="BC15" s="303">
        <f>+'Mesne zajednice'!BJ730</f>
        <v>43000</v>
      </c>
      <c r="BD15" s="303">
        <f>+'Mesne zajednice'!BK730</f>
        <v>435050.00000000006</v>
      </c>
      <c r="BE15" s="303">
        <f>+'Mesne zajednice'!BL730</f>
        <v>985050</v>
      </c>
      <c r="BF15" s="303">
        <f>+'Mesne zajednice'!BM730</f>
        <v>550000</v>
      </c>
      <c r="BG15" s="303">
        <f>+'Mesne zajednice'!BN730</f>
        <v>435050.00000000006</v>
      </c>
      <c r="BH15" s="303">
        <f>+'Mesne zajednice'!BO730</f>
        <v>507000</v>
      </c>
      <c r="BI15" s="303">
        <f>+'Mesne zajednice'!BP730</f>
        <v>43000</v>
      </c>
      <c r="BJ15" s="303">
        <f>+'Mesne zajednice'!BQ730</f>
        <v>435050.00000000006</v>
      </c>
      <c r="BK15" s="303">
        <f>+'Mesne zajednice'!BR730</f>
        <v>985050</v>
      </c>
      <c r="BL15" s="303">
        <f>+'Mesne zajednice'!BS730</f>
        <v>550000</v>
      </c>
      <c r="BM15" s="303">
        <f>+'Mesne zajednice'!BT730</f>
        <v>435050.00000000006</v>
      </c>
      <c r="BN15" s="303">
        <f>+'Mesne zajednice'!BU730</f>
        <v>507000</v>
      </c>
      <c r="BO15" s="303">
        <f>+'Mesne zajednice'!BV730</f>
        <v>43000</v>
      </c>
      <c r="BP15" s="303">
        <f>+'Mesne zajednice'!BW730</f>
        <v>435050.00000000006</v>
      </c>
      <c r="BQ15" s="303">
        <f>+'Mesne zajednice'!BX730</f>
        <v>985050</v>
      </c>
      <c r="BR15" s="303">
        <f>+'Mesne zajednice'!BY730</f>
        <v>550000</v>
      </c>
      <c r="BS15" s="303">
        <f>+'Mesne zajednice'!BZ730</f>
        <v>435050.00000000006</v>
      </c>
      <c r="BT15" s="303">
        <f>+'Mesne zajednice'!CA730</f>
        <v>507000</v>
      </c>
      <c r="BU15" s="303">
        <f>+'Mesne zajednice'!CB730</f>
        <v>43000</v>
      </c>
      <c r="BV15" s="303">
        <f>+'Mesne zajednice'!CC730</f>
        <v>6215000</v>
      </c>
      <c r="BW15" s="303">
        <f>+'Mesne zajednice'!CD730</f>
        <v>6765000</v>
      </c>
      <c r="BX15" s="303">
        <f>+'Mesne zajednice'!CE730</f>
        <v>550000</v>
      </c>
      <c r="BY15" s="303">
        <f>+'Mesne zajednice'!CF730</f>
        <v>507000</v>
      </c>
      <c r="BZ15" s="303">
        <f>+'Mesne zajednice'!CG730</f>
        <v>43000</v>
      </c>
    </row>
    <row r="16" spans="2:78" x14ac:dyDescent="0.25">
      <c r="B16" s="112" t="s">
        <v>578</v>
      </c>
      <c r="C16" s="303">
        <f>SUM(C4:C15)</f>
        <v>436643800</v>
      </c>
      <c r="D16" s="303">
        <f>SUM(D4:D15)</f>
        <v>168176083.86000001</v>
      </c>
      <c r="E16" s="303">
        <f t="shared" ref="E16:BP16" si="0">SUM(E4:E15)</f>
        <v>252984366.13999999</v>
      </c>
      <c r="F16" s="303">
        <f t="shared" si="0"/>
        <v>4599192</v>
      </c>
      <c r="G16" s="303">
        <f t="shared" si="0"/>
        <v>163576891.86000001</v>
      </c>
      <c r="H16" s="303">
        <f t="shared" si="0"/>
        <v>218321900</v>
      </c>
      <c r="I16" s="303">
        <f t="shared" si="0"/>
        <v>386447983.86000001</v>
      </c>
      <c r="J16" s="303">
        <f t="shared" si="0"/>
        <v>161224992</v>
      </c>
      <c r="K16" s="303">
        <f t="shared" si="0"/>
        <v>214156341.86000001</v>
      </c>
      <c r="L16" s="303">
        <f t="shared" si="0"/>
        <v>6180000</v>
      </c>
      <c r="M16" s="303">
        <f t="shared" si="0"/>
        <v>155414992</v>
      </c>
      <c r="N16" s="303">
        <f t="shared" si="0"/>
        <v>155734150</v>
      </c>
      <c r="O16" s="303">
        <f t="shared" si="0"/>
        <v>316924142</v>
      </c>
      <c r="P16" s="303">
        <f t="shared" si="0"/>
        <v>74049847</v>
      </c>
      <c r="Q16" s="303">
        <f t="shared" si="0"/>
        <v>226959295</v>
      </c>
      <c r="R16" s="303">
        <f t="shared" si="0"/>
        <v>10990000</v>
      </c>
      <c r="S16" s="303">
        <f t="shared" si="0"/>
        <v>63529847</v>
      </c>
      <c r="T16" s="303">
        <f t="shared" si="0"/>
        <v>155734150</v>
      </c>
      <c r="U16" s="303">
        <f t="shared" si="0"/>
        <v>229748997</v>
      </c>
      <c r="V16" s="303">
        <f t="shared" si="0"/>
        <v>73895576</v>
      </c>
      <c r="W16" s="303">
        <f t="shared" si="0"/>
        <v>147838421</v>
      </c>
      <c r="X16" s="303">
        <f t="shared" si="0"/>
        <v>17500000</v>
      </c>
      <c r="Y16" s="303">
        <f t="shared" si="0"/>
        <v>56965576</v>
      </c>
      <c r="Z16" s="303">
        <f t="shared" si="0"/>
        <v>155734150</v>
      </c>
      <c r="AA16" s="303">
        <f t="shared" si="0"/>
        <v>229594726</v>
      </c>
      <c r="AB16" s="303">
        <f t="shared" si="0"/>
        <v>73974450</v>
      </c>
      <c r="AC16" s="303">
        <f t="shared" si="0"/>
        <v>146963650</v>
      </c>
      <c r="AD16" s="303">
        <f t="shared" si="0"/>
        <v>23120000</v>
      </c>
      <c r="AE16" s="303">
        <f t="shared" si="0"/>
        <v>51496076</v>
      </c>
      <c r="AF16" s="303">
        <f t="shared" si="0"/>
        <v>155734150</v>
      </c>
      <c r="AG16" s="303">
        <f t="shared" si="0"/>
        <v>230315226</v>
      </c>
      <c r="AH16" s="303">
        <f t="shared" si="0"/>
        <v>76399460</v>
      </c>
      <c r="AI16" s="303">
        <f t="shared" si="0"/>
        <v>145900766</v>
      </c>
      <c r="AJ16" s="303">
        <f t="shared" si="0"/>
        <v>24430000</v>
      </c>
      <c r="AK16" s="303">
        <f t="shared" si="0"/>
        <v>52269460</v>
      </c>
      <c r="AL16" s="303">
        <f t="shared" si="0"/>
        <v>155734150</v>
      </c>
      <c r="AM16" s="303">
        <f t="shared" si="0"/>
        <v>232098610</v>
      </c>
      <c r="AN16" s="303">
        <f t="shared" si="0"/>
        <v>79126261</v>
      </c>
      <c r="AO16" s="303">
        <f t="shared" si="0"/>
        <v>144957349</v>
      </c>
      <c r="AP16" s="303">
        <f t="shared" si="0"/>
        <v>3549000</v>
      </c>
      <c r="AQ16" s="303">
        <f t="shared" si="0"/>
        <v>75577261</v>
      </c>
      <c r="AR16" s="303">
        <f t="shared" si="0"/>
        <v>155734150</v>
      </c>
      <c r="AS16" s="303">
        <f t="shared" si="0"/>
        <v>234825411</v>
      </c>
      <c r="AT16" s="303">
        <f t="shared" si="0"/>
        <v>68005761</v>
      </c>
      <c r="AU16" s="303">
        <f t="shared" si="0"/>
        <v>158804650</v>
      </c>
      <c r="AV16" s="303">
        <f t="shared" si="0"/>
        <v>3549000</v>
      </c>
      <c r="AW16" s="303">
        <f t="shared" si="0"/>
        <v>64456761</v>
      </c>
      <c r="AX16" s="303">
        <f t="shared" si="0"/>
        <v>155622150</v>
      </c>
      <c r="AY16" s="303">
        <f t="shared" si="0"/>
        <v>223342911</v>
      </c>
      <c r="AZ16" s="303">
        <f t="shared" si="0"/>
        <v>69860761</v>
      </c>
      <c r="BA16" s="303">
        <f t="shared" si="0"/>
        <v>145467150</v>
      </c>
      <c r="BB16" s="303">
        <f t="shared" si="0"/>
        <v>3549000</v>
      </c>
      <c r="BC16" s="303">
        <f t="shared" si="0"/>
        <v>66028950</v>
      </c>
      <c r="BD16" s="303">
        <f t="shared" si="0"/>
        <v>155734150</v>
      </c>
      <c r="BE16" s="303">
        <f t="shared" si="0"/>
        <v>225559911</v>
      </c>
      <c r="BF16" s="303">
        <f t="shared" si="0"/>
        <v>73817507</v>
      </c>
      <c r="BG16" s="303">
        <f t="shared" si="0"/>
        <v>143664404</v>
      </c>
      <c r="BH16" s="303">
        <f t="shared" si="0"/>
        <v>3549000</v>
      </c>
      <c r="BI16" s="303">
        <f t="shared" si="0"/>
        <v>70168450</v>
      </c>
      <c r="BJ16" s="303">
        <f t="shared" si="0"/>
        <v>155445915</v>
      </c>
      <c r="BK16" s="303">
        <f t="shared" si="0"/>
        <v>229158422</v>
      </c>
      <c r="BL16" s="303">
        <f t="shared" si="0"/>
        <v>63008208</v>
      </c>
      <c r="BM16" s="303">
        <f t="shared" si="0"/>
        <v>158185214</v>
      </c>
      <c r="BN16" s="303">
        <f t="shared" si="0"/>
        <v>4056000</v>
      </c>
      <c r="BO16" s="303">
        <f t="shared" si="0"/>
        <v>58952208</v>
      </c>
      <c r="BP16" s="303">
        <f t="shared" si="0"/>
        <v>155685150</v>
      </c>
      <c r="BQ16" s="303">
        <f t="shared" ref="BQ16:BZ16" si="1">SUM(BQ4:BQ15)</f>
        <v>218608358</v>
      </c>
      <c r="BR16" s="303">
        <f t="shared" si="1"/>
        <v>75002135</v>
      </c>
      <c r="BS16" s="303">
        <f t="shared" si="1"/>
        <v>135528223</v>
      </c>
      <c r="BT16" s="303">
        <f t="shared" si="1"/>
        <v>3549000</v>
      </c>
      <c r="BU16" s="303">
        <f t="shared" si="1"/>
        <v>72983135</v>
      </c>
      <c r="BV16" s="303">
        <f t="shared" si="1"/>
        <v>2211857965</v>
      </c>
      <c r="BW16" s="303">
        <f t="shared" si="1"/>
        <v>2256502965</v>
      </c>
      <c r="BX16" s="303">
        <f t="shared" si="1"/>
        <v>197195775</v>
      </c>
      <c r="BY16" s="303">
        <f t="shared" si="1"/>
        <v>3042000</v>
      </c>
      <c r="BZ16" s="303">
        <f t="shared" si="1"/>
        <v>194153775</v>
      </c>
    </row>
    <row r="17" spans="3:78" x14ac:dyDescent="0.25">
      <c r="D17" s="574">
        <f>+Kvote!D4</f>
        <v>436643800</v>
      </c>
      <c r="I17" s="574"/>
      <c r="J17" s="574">
        <f>+Kvote!D5</f>
        <v>218321900</v>
      </c>
      <c r="P17" s="574">
        <f>+Kvote!D6</f>
        <v>152825330</v>
      </c>
      <c r="V17" s="574">
        <f>+Kvote!D7</f>
        <v>152825330</v>
      </c>
      <c r="AB17" s="574">
        <f>+Kvote!D8</f>
        <v>152825330</v>
      </c>
      <c r="AH17" s="574">
        <f>+Kvote!D9</f>
        <v>152825330</v>
      </c>
      <c r="AN17" s="574">
        <f>+Kvote!D10</f>
        <v>152825330</v>
      </c>
      <c r="AT17" s="574">
        <f>+Kvote!D11</f>
        <v>152825330</v>
      </c>
      <c r="AZ17" s="574">
        <f>+Kvote!D12</f>
        <v>152825330</v>
      </c>
      <c r="BF17" s="574">
        <f>+Kvote!D13</f>
        <v>152825330</v>
      </c>
      <c r="BL17" s="574">
        <f>+Kvote!D14</f>
        <v>152825330</v>
      </c>
      <c r="BR17" s="574">
        <f>+Kvote!D15</f>
        <v>152825330</v>
      </c>
      <c r="BX17" s="574">
        <f>+SUM(D17:BR17)</f>
        <v>2183219000</v>
      </c>
      <c r="BY17" s="574">
        <f>+Kvote!D16</f>
        <v>0</v>
      </c>
      <c r="BZ17" s="574">
        <f>+BX17+BY17</f>
        <v>2183219000</v>
      </c>
    </row>
    <row r="18" spans="3:78" x14ac:dyDescent="0.25">
      <c r="I18" s="574"/>
    </row>
    <row r="19" spans="3:78" x14ac:dyDescent="0.25">
      <c r="I19" s="574"/>
    </row>
    <row r="20" spans="3:78" x14ac:dyDescent="0.25">
      <c r="C20" s="864" t="s">
        <v>581</v>
      </c>
      <c r="D20" s="865" t="s">
        <v>583</v>
      </c>
      <c r="E20" s="865" t="s">
        <v>582</v>
      </c>
      <c r="I20" s="574"/>
    </row>
    <row r="21" spans="3:78" x14ac:dyDescent="0.25">
      <c r="C21" s="855" t="s">
        <v>585</v>
      </c>
      <c r="D21" s="303">
        <f>+D16</f>
        <v>168176083.86000001</v>
      </c>
      <c r="E21" s="859">
        <f>+D21/$D$34</f>
        <v>9.1703776102174395E-2</v>
      </c>
    </row>
    <row r="22" spans="3:78" x14ac:dyDescent="0.25">
      <c r="C22" s="855" t="s">
        <v>586</v>
      </c>
      <c r="D22" s="303">
        <f>+J16</f>
        <v>161224992</v>
      </c>
      <c r="E22" s="859">
        <f t="shared" ref="E22:E33" si="2">+D22/$D$34</f>
        <v>8.7913454928292542E-2</v>
      </c>
    </row>
    <row r="23" spans="3:78" x14ac:dyDescent="0.25">
      <c r="C23" s="855" t="s">
        <v>587</v>
      </c>
      <c r="D23" s="303">
        <f>+N16</f>
        <v>155734150</v>
      </c>
      <c r="E23" s="859">
        <f t="shared" si="2"/>
        <v>8.4919385059240377E-2</v>
      </c>
    </row>
    <row r="24" spans="3:78" x14ac:dyDescent="0.25">
      <c r="C24" s="860" t="s">
        <v>588</v>
      </c>
      <c r="D24" s="303">
        <f>+T16</f>
        <v>155734150</v>
      </c>
      <c r="E24" s="859">
        <f t="shared" si="2"/>
        <v>8.4919385059240377E-2</v>
      </c>
    </row>
    <row r="25" spans="3:78" x14ac:dyDescent="0.25">
      <c r="C25" s="860" t="s">
        <v>589</v>
      </c>
      <c r="D25" s="303">
        <f>+Z16</f>
        <v>155734150</v>
      </c>
      <c r="E25" s="859">
        <f t="shared" si="2"/>
        <v>8.4919385059240377E-2</v>
      </c>
    </row>
    <row r="26" spans="3:78" x14ac:dyDescent="0.25">
      <c r="C26" s="860" t="s">
        <v>590</v>
      </c>
      <c r="D26" s="303">
        <f>+AF16</f>
        <v>155734150</v>
      </c>
      <c r="E26" s="859">
        <f t="shared" si="2"/>
        <v>8.4919385059240377E-2</v>
      </c>
    </row>
    <row r="27" spans="3:78" x14ac:dyDescent="0.25">
      <c r="C27" s="860" t="s">
        <v>591</v>
      </c>
      <c r="D27" s="303">
        <f>+AL16</f>
        <v>155734150</v>
      </c>
      <c r="E27" s="859">
        <f t="shared" si="2"/>
        <v>8.4919385059240377E-2</v>
      </c>
    </row>
    <row r="28" spans="3:78" x14ac:dyDescent="0.25">
      <c r="C28" s="860" t="s">
        <v>592</v>
      </c>
      <c r="D28" s="303">
        <f>+AX16</f>
        <v>155622150</v>
      </c>
      <c r="E28" s="859">
        <f t="shared" si="2"/>
        <v>8.4858313219013715E-2</v>
      </c>
    </row>
    <row r="29" spans="3:78" x14ac:dyDescent="0.25">
      <c r="C29" s="860" t="s">
        <v>593</v>
      </c>
      <c r="D29" s="303">
        <f>+AX16</f>
        <v>155622150</v>
      </c>
      <c r="E29" s="859">
        <f t="shared" si="2"/>
        <v>8.4858313219013715E-2</v>
      </c>
    </row>
    <row r="30" spans="3:78" x14ac:dyDescent="0.25">
      <c r="C30" s="856" t="s">
        <v>594</v>
      </c>
      <c r="D30" s="303">
        <f>+BD16</f>
        <v>155734150</v>
      </c>
      <c r="E30" s="859">
        <f t="shared" si="2"/>
        <v>8.4919385059240377E-2</v>
      </c>
    </row>
    <row r="31" spans="3:78" x14ac:dyDescent="0.25">
      <c r="C31" s="861" t="s">
        <v>595</v>
      </c>
      <c r="D31" s="303">
        <f>+BJ16</f>
        <v>155445915</v>
      </c>
      <c r="E31" s="859">
        <f t="shared" si="2"/>
        <v>8.4762215042564204E-2</v>
      </c>
    </row>
    <row r="32" spans="3:78" x14ac:dyDescent="0.25">
      <c r="C32" s="861" t="s">
        <v>596</v>
      </c>
      <c r="D32" s="303">
        <v>140000000.13719881</v>
      </c>
      <c r="E32" s="859">
        <f t="shared" si="2"/>
        <v>7.6339800358139129E-2</v>
      </c>
    </row>
    <row r="33" spans="3:5" ht="30" x14ac:dyDescent="0.25">
      <c r="C33" s="862" t="s">
        <v>597</v>
      </c>
      <c r="D33" s="303">
        <f>BP16-D32+E35</f>
        <v>-36590423.882202506</v>
      </c>
      <c r="E33" s="859">
        <f t="shared" si="2"/>
        <v>-1.9952183224640069E-2</v>
      </c>
    </row>
    <row r="34" spans="3:5" x14ac:dyDescent="0.25">
      <c r="C34" s="863" t="s">
        <v>598</v>
      </c>
      <c r="D34" s="303">
        <f>SUM(D21:D33)</f>
        <v>1833905767.1149964</v>
      </c>
      <c r="E34" s="859">
        <f>SUM(E21:E33)</f>
        <v>0.99999999999999978</v>
      </c>
    </row>
    <row r="35" spans="3:5" x14ac:dyDescent="0.25">
      <c r="D35" s="858">
        <v>2183219000.1371989</v>
      </c>
      <c r="E35" s="574">
        <v>-52275573.7450037</v>
      </c>
    </row>
    <row r="36" spans="3:5" x14ac:dyDescent="0.25">
      <c r="D36" s="574">
        <f>+D35-D34</f>
        <v>349313233.02220249</v>
      </c>
    </row>
    <row r="38" spans="3:5" ht="15.75" thickBot="1" x14ac:dyDescent="0.3"/>
    <row r="39" spans="3:5" ht="16.5" thickBot="1" x14ac:dyDescent="0.3">
      <c r="C39" s="866" t="s">
        <v>599</v>
      </c>
      <c r="D39" s="867" t="s">
        <v>600</v>
      </c>
      <c r="E39" s="867" t="s">
        <v>601</v>
      </c>
    </row>
    <row r="40" spans="3:5" ht="16.5" thickBot="1" x14ac:dyDescent="0.3">
      <c r="C40" s="868" t="s">
        <v>585</v>
      </c>
      <c r="D40" s="869">
        <v>167514000</v>
      </c>
      <c r="E40" s="859">
        <f>+D40/$D$53</f>
        <v>7.6727987430245434E-2</v>
      </c>
    </row>
    <row r="41" spans="3:5" ht="16.5" thickBot="1" x14ac:dyDescent="0.3">
      <c r="C41" s="868" t="s">
        <v>586</v>
      </c>
      <c r="D41" s="869">
        <f>159763000-5000000</f>
        <v>154763000</v>
      </c>
      <c r="E41" s="859">
        <f t="shared" ref="E41:E51" si="3">+D41/$D$53</f>
        <v>7.0887528914998596E-2</v>
      </c>
    </row>
    <row r="42" spans="3:5" ht="16.5" thickBot="1" x14ac:dyDescent="0.3">
      <c r="C42" s="868" t="s">
        <v>587</v>
      </c>
      <c r="D42" s="869">
        <f>148000000-5000000</f>
        <v>143000000</v>
      </c>
      <c r="E42" s="859">
        <f t="shared" si="3"/>
        <v>6.5499613181734639E-2</v>
      </c>
    </row>
    <row r="43" spans="3:5" ht="16.5" thickBot="1" x14ac:dyDescent="0.3">
      <c r="C43" s="868" t="s">
        <v>588</v>
      </c>
      <c r="D43" s="869">
        <f>135000000-5000000</f>
        <v>130000000</v>
      </c>
      <c r="E43" s="859">
        <f t="shared" si="3"/>
        <v>5.9545102892486039E-2</v>
      </c>
    </row>
    <row r="44" spans="3:5" ht="16.5" thickBot="1" x14ac:dyDescent="0.3">
      <c r="C44" s="868" t="s">
        <v>589</v>
      </c>
      <c r="D44" s="869">
        <f>155000000-5000000</f>
        <v>150000000</v>
      </c>
      <c r="E44" s="859">
        <f t="shared" si="3"/>
        <v>6.87058879528685E-2</v>
      </c>
    </row>
    <row r="45" spans="3:5" ht="16.5" thickBot="1" x14ac:dyDescent="0.3">
      <c r="C45" s="868" t="s">
        <v>590</v>
      </c>
      <c r="D45" s="869">
        <f>155000000-5000000</f>
        <v>150000000</v>
      </c>
      <c r="E45" s="859">
        <f t="shared" si="3"/>
        <v>6.87058879528685E-2</v>
      </c>
    </row>
    <row r="46" spans="3:5" ht="16.5" thickBot="1" x14ac:dyDescent="0.3">
      <c r="C46" s="868" t="s">
        <v>591</v>
      </c>
      <c r="D46" s="869">
        <f>155000000-5000000</f>
        <v>150000000</v>
      </c>
      <c r="E46" s="859">
        <f t="shared" si="3"/>
        <v>6.87058879528685E-2</v>
      </c>
    </row>
    <row r="47" spans="3:5" ht="16.5" thickBot="1" x14ac:dyDescent="0.3">
      <c r="C47" s="868" t="s">
        <v>592</v>
      </c>
      <c r="D47" s="869">
        <f>145000000-5000000</f>
        <v>140000000</v>
      </c>
      <c r="E47" s="859">
        <f t="shared" si="3"/>
        <v>6.4125495422677273E-2</v>
      </c>
    </row>
    <row r="48" spans="3:5" ht="16.5" thickBot="1" x14ac:dyDescent="0.3">
      <c r="C48" s="868" t="s">
        <v>593</v>
      </c>
      <c r="D48" s="869">
        <f>145000000-5000000</f>
        <v>140000000</v>
      </c>
      <c r="E48" s="859">
        <f t="shared" si="3"/>
        <v>6.4125495422677273E-2</v>
      </c>
    </row>
    <row r="49" spans="2:18" ht="16.5" thickBot="1" x14ac:dyDescent="0.3">
      <c r="C49" s="868" t="s">
        <v>594</v>
      </c>
      <c r="D49" s="869">
        <f>140000000-5000000</f>
        <v>135000000</v>
      </c>
      <c r="E49" s="859">
        <f t="shared" si="3"/>
        <v>6.1835299157581652E-2</v>
      </c>
    </row>
    <row r="50" spans="2:18" ht="16.5" thickBot="1" x14ac:dyDescent="0.3">
      <c r="C50" s="870" t="s">
        <v>595</v>
      </c>
      <c r="D50" s="869">
        <f>140000000-5000000</f>
        <v>135000000</v>
      </c>
      <c r="E50" s="859">
        <f t="shared" si="3"/>
        <v>6.1835299157581652E-2</v>
      </c>
    </row>
    <row r="51" spans="2:18" ht="16.5" thickBot="1" x14ac:dyDescent="0.3">
      <c r="C51" s="870" t="s">
        <v>596</v>
      </c>
      <c r="D51" s="869">
        <f>140000000-5000000</f>
        <v>135000000</v>
      </c>
      <c r="E51" s="859">
        <f t="shared" si="3"/>
        <v>6.1835299157581652E-2</v>
      </c>
      <c r="F51" s="574">
        <f>+D40+D41+D42+D43+D44+D45+D46+D47+D48+D49+D50+D51</f>
        <v>1730277000</v>
      </c>
    </row>
    <row r="52" spans="2:18" ht="32.25" thickBot="1" x14ac:dyDescent="0.3">
      <c r="C52" s="870" t="s">
        <v>597</v>
      </c>
      <c r="D52" s="303">
        <f>+D35-F51</f>
        <v>452942000.13719893</v>
      </c>
      <c r="E52" s="859">
        <f>+D52/$D$53</f>
        <v>0.20746521540383028</v>
      </c>
    </row>
    <row r="53" spans="2:18" ht="16.5" thickBot="1" x14ac:dyDescent="0.3">
      <c r="C53" s="871" t="s">
        <v>598</v>
      </c>
      <c r="D53" s="303">
        <f>SUM(D40:D52)</f>
        <v>2183219000.1371989</v>
      </c>
      <c r="E53" s="859">
        <f>SUM(E40:E52)</f>
        <v>1</v>
      </c>
    </row>
    <row r="54" spans="2:18" x14ac:dyDescent="0.25">
      <c r="D54" s="574">
        <f>+D53-D34</f>
        <v>349313233.02220249</v>
      </c>
    </row>
    <row r="58" spans="2:18" ht="24" x14ac:dyDescent="0.25">
      <c r="C58" s="768" t="s">
        <v>4</v>
      </c>
      <c r="D58" s="779" t="s">
        <v>4</v>
      </c>
      <c r="E58" s="787" t="s">
        <v>3</v>
      </c>
      <c r="F58" s="796" t="s">
        <v>3</v>
      </c>
      <c r="G58" s="814" t="s">
        <v>3</v>
      </c>
      <c r="H58" s="768" t="s">
        <v>3</v>
      </c>
      <c r="I58" s="823" t="s">
        <v>3</v>
      </c>
      <c r="J58" s="832" t="s">
        <v>3</v>
      </c>
      <c r="K58" s="768" t="s">
        <v>3</v>
      </c>
      <c r="L58" s="805" t="s">
        <v>3</v>
      </c>
      <c r="M58" s="787" t="s">
        <v>3</v>
      </c>
      <c r="N58" s="832" t="s">
        <v>3</v>
      </c>
      <c r="O58" s="805" t="s">
        <v>3</v>
      </c>
      <c r="P58" s="806" t="s">
        <v>508</v>
      </c>
    </row>
    <row r="59" spans="2:18" x14ac:dyDescent="0.25">
      <c r="C59" s="771"/>
      <c r="D59" s="781"/>
      <c r="E59" s="789" t="s">
        <v>505</v>
      </c>
      <c r="F59" s="798" t="s">
        <v>505</v>
      </c>
      <c r="G59" s="816" t="s">
        <v>505</v>
      </c>
      <c r="H59" s="770" t="s">
        <v>505</v>
      </c>
      <c r="I59" s="825" t="s">
        <v>505</v>
      </c>
      <c r="J59" s="834" t="s">
        <v>505</v>
      </c>
      <c r="K59" s="770" t="s">
        <v>505</v>
      </c>
      <c r="L59" s="807" t="s">
        <v>505</v>
      </c>
      <c r="M59" s="789" t="s">
        <v>505</v>
      </c>
      <c r="N59" s="834" t="s">
        <v>505</v>
      </c>
      <c r="O59" s="807" t="s">
        <v>505</v>
      </c>
      <c r="P59" s="808"/>
    </row>
    <row r="60" spans="2:18" x14ac:dyDescent="0.25">
      <c r="C60" s="773" t="s">
        <v>503</v>
      </c>
      <c r="D60" s="782" t="s">
        <v>504</v>
      </c>
      <c r="E60" s="791" t="s">
        <v>509</v>
      </c>
      <c r="F60" s="800" t="s">
        <v>512</v>
      </c>
      <c r="G60" s="818" t="s">
        <v>513</v>
      </c>
      <c r="H60" s="773" t="s">
        <v>514</v>
      </c>
      <c r="I60" s="827" t="s">
        <v>515</v>
      </c>
      <c r="J60" s="836" t="s">
        <v>516</v>
      </c>
      <c r="K60" s="773" t="s">
        <v>517</v>
      </c>
      <c r="L60" s="809" t="s">
        <v>518</v>
      </c>
      <c r="M60" s="791" t="s">
        <v>519</v>
      </c>
      <c r="N60" s="836" t="s">
        <v>520</v>
      </c>
      <c r="O60" s="841">
        <v>2025</v>
      </c>
      <c r="P60" s="841">
        <v>2025</v>
      </c>
    </row>
    <row r="61" spans="2:18" x14ac:dyDescent="0.25">
      <c r="B61" s="600" t="s">
        <v>20</v>
      </c>
      <c r="C61" s="303">
        <f>+'Organi opštine'!K35</f>
        <v>2311000</v>
      </c>
      <c r="D61" s="303">
        <f>+'Organi opštine'!Q35</f>
        <v>2353000</v>
      </c>
      <c r="E61" s="303">
        <f>+'Organi opštine'!U35</f>
        <v>2898480</v>
      </c>
      <c r="F61" s="303">
        <f>+'Organi opštine'!AA35</f>
        <v>2898480</v>
      </c>
      <c r="G61" s="303">
        <f>+'Organi opštine'!AG35</f>
        <v>2898480</v>
      </c>
      <c r="H61" s="303">
        <f>+'Organi opštine'!AM35</f>
        <v>2898480</v>
      </c>
      <c r="I61" s="303">
        <f>+'Organi opštine'!AS35</f>
        <v>2898480</v>
      </c>
      <c r="J61" s="303">
        <f>+'Organi opštine'!AY35</f>
        <v>2898480</v>
      </c>
      <c r="K61" s="303">
        <f>+'Organi opštine'!BE35</f>
        <v>2898480</v>
      </c>
      <c r="L61" s="303">
        <f>+'Organi opštine'!BK35</f>
        <v>2898480</v>
      </c>
      <c r="M61" s="303">
        <f>+'Organi opštine'!BQ35</f>
        <v>2898480</v>
      </c>
      <c r="N61" s="303">
        <f>+'Organi opštine'!BW35</f>
        <v>2898480</v>
      </c>
      <c r="O61" s="303">
        <f t="shared" ref="O61:O72" si="4">+SUM(C61:N61)</f>
        <v>33648800</v>
      </c>
      <c r="P61" s="303">
        <f>+'Organi opštine'!I35-O61</f>
        <v>6423200</v>
      </c>
      <c r="Q61" s="574">
        <f>+'Organi opštine'!CC36</f>
        <v>33648800</v>
      </c>
      <c r="R61" s="574">
        <f t="shared" ref="R61:R73" si="5">+O61-Q61</f>
        <v>0</v>
      </c>
    </row>
    <row r="62" spans="2:18" x14ac:dyDescent="0.25">
      <c r="B62" s="645" t="s">
        <v>62</v>
      </c>
      <c r="C62" s="303">
        <f>+'Organi opštine'!K77</f>
        <v>2419000</v>
      </c>
      <c r="D62" s="303">
        <f>+'Organi opštine'!Q77</f>
        <v>2335666.666666667</v>
      </c>
      <c r="E62" s="303">
        <f>+'Organi opštine'!U77</f>
        <v>2693756.666666667</v>
      </c>
      <c r="F62" s="303">
        <f>+'Organi opštine'!AA77</f>
        <v>2693756.666666667</v>
      </c>
      <c r="G62" s="303">
        <f>+'Organi opštine'!AG77</f>
        <v>2693756.666666667</v>
      </c>
      <c r="H62" s="303">
        <f>+'Organi opštine'!AM77</f>
        <v>2693756.666666667</v>
      </c>
      <c r="I62" s="303">
        <f>+'Organi opštine'!AS77</f>
        <v>2693756.666666667</v>
      </c>
      <c r="J62" s="303">
        <f>+'Organi opštine'!AY77</f>
        <v>2693756.666666667</v>
      </c>
      <c r="K62" s="303">
        <f>+'Organi opštine'!BE77</f>
        <v>2693756.666666667</v>
      </c>
      <c r="L62" s="303">
        <f>+'Organi opštine'!BK77</f>
        <v>2693756.666666667</v>
      </c>
      <c r="M62" s="303">
        <f>+'Organi opštine'!BQ77</f>
        <v>2693756.666666667</v>
      </c>
      <c r="N62" s="303">
        <f>+'Organi opštine'!BW77</f>
        <v>2693756.666666667</v>
      </c>
      <c r="O62" s="303">
        <f t="shared" si="4"/>
        <v>31692233.333333343</v>
      </c>
      <c r="P62" s="303">
        <f>+'Organi opštine'!I77-O62</f>
        <v>5686766.6666666567</v>
      </c>
      <c r="Q62" s="574">
        <f>+'Organi opštine'!CC78</f>
        <v>31692233.333333343</v>
      </c>
      <c r="R62" s="574">
        <f t="shared" si="5"/>
        <v>0</v>
      </c>
    </row>
    <row r="63" spans="2:18" x14ac:dyDescent="0.25">
      <c r="B63" s="645" t="s">
        <v>79</v>
      </c>
      <c r="C63" s="303">
        <f>+'Organi opštine'!K102</f>
        <v>1015000</v>
      </c>
      <c r="D63" s="303">
        <f>+'Organi opštine'!Q102</f>
        <v>1033000</v>
      </c>
      <c r="E63" s="303">
        <f>+'Organi opštine'!U102</f>
        <v>1132610</v>
      </c>
      <c r="F63" s="303">
        <f>+'Organi opštine'!AA102</f>
        <v>1132610</v>
      </c>
      <c r="G63" s="303">
        <f>+'Organi opštine'!AG102</f>
        <v>1132610</v>
      </c>
      <c r="H63" s="303">
        <f>+'Organi opštine'!AM102</f>
        <v>1132610</v>
      </c>
      <c r="I63" s="303">
        <f>+'Organi opštine'!AS102</f>
        <v>1132610</v>
      </c>
      <c r="J63" s="303">
        <f>+'Organi opštine'!AY102</f>
        <v>1132610</v>
      </c>
      <c r="K63" s="303">
        <f>+'Organi opštine'!BE102</f>
        <v>1132610</v>
      </c>
      <c r="L63" s="303">
        <f>+'Organi opštine'!BK102</f>
        <v>1132610</v>
      </c>
      <c r="M63" s="303">
        <f>+'Organi opštine'!BQ102</f>
        <v>1132610</v>
      </c>
      <c r="N63" s="303">
        <f>+'Organi opštine'!BW102</f>
        <v>1132610</v>
      </c>
      <c r="O63" s="303">
        <f t="shared" si="4"/>
        <v>13374100</v>
      </c>
      <c r="P63" s="303">
        <f>+'Organi opštine'!I102-O63</f>
        <v>766900</v>
      </c>
      <c r="Q63" s="887">
        <f>+'Organi opštine'!CC103</f>
        <v>13374100</v>
      </c>
      <c r="R63" s="574">
        <f t="shared" si="5"/>
        <v>0</v>
      </c>
    </row>
    <row r="64" spans="2:18" x14ac:dyDescent="0.25">
      <c r="B64" s="605" t="s">
        <v>81</v>
      </c>
      <c r="C64" s="303">
        <f>+'Organi opštine'!K131</f>
        <v>1521000</v>
      </c>
      <c r="D64" s="303">
        <f>+'Organi opštine'!Q131</f>
        <v>1191250</v>
      </c>
      <c r="E64" s="303">
        <f>+'Organi opštine'!U131</f>
        <v>1475650</v>
      </c>
      <c r="F64" s="303">
        <f>+'Organi opštine'!AA131</f>
        <v>1475650</v>
      </c>
      <c r="G64" s="303">
        <f>+'Organi opštine'!AG131</f>
        <v>1475650</v>
      </c>
      <c r="H64" s="303">
        <f>+'Organi opštine'!AM131</f>
        <v>1475650</v>
      </c>
      <c r="I64" s="303">
        <f>+'Organi opštine'!AS131</f>
        <v>1475650</v>
      </c>
      <c r="J64" s="303">
        <f>+'Organi opštine'!AY131</f>
        <v>1475650</v>
      </c>
      <c r="K64" s="303">
        <f>+'Organi opštine'!BE131</f>
        <v>1475650</v>
      </c>
      <c r="L64" s="303">
        <f>+'Organi opštine'!BK131</f>
        <v>1475650</v>
      </c>
      <c r="M64" s="303">
        <f>+'Organi opštine'!BQ131</f>
        <v>1475650</v>
      </c>
      <c r="N64" s="303">
        <f>+'Organi opštine'!BW131</f>
        <v>1475650</v>
      </c>
      <c r="O64" s="303">
        <f t="shared" si="4"/>
        <v>17468750</v>
      </c>
      <c r="P64" s="303">
        <f>+'Organi opštine'!I131-O64</f>
        <v>1858250</v>
      </c>
      <c r="Q64" s="887">
        <f>+'Organi opštine'!CC132</f>
        <v>17468750</v>
      </c>
      <c r="R64" s="574">
        <f t="shared" si="5"/>
        <v>0</v>
      </c>
    </row>
    <row r="65" spans="2:78" x14ac:dyDescent="0.25">
      <c r="B65" s="600" t="s">
        <v>100</v>
      </c>
      <c r="C65" s="303">
        <f>+'Organi opštine'!K729</f>
        <v>72867650</v>
      </c>
      <c r="D65" s="303">
        <f>+'Organi opštine'!Q729</f>
        <v>68195083.333333343</v>
      </c>
      <c r="E65" s="303">
        <f>+'Organi opštine'!U729</f>
        <v>86607403.333333343</v>
      </c>
      <c r="F65" s="303">
        <v>75980251.344879612</v>
      </c>
      <c r="G65" s="303">
        <v>85291969.500502095</v>
      </c>
      <c r="H65" s="303">
        <v>85291969.500502095</v>
      </c>
      <c r="I65" s="303">
        <v>85291969.500502095</v>
      </c>
      <c r="J65" s="303">
        <v>80636110.422690853</v>
      </c>
      <c r="K65" s="303">
        <v>80636110.422690853</v>
      </c>
      <c r="L65" s="303">
        <v>78308180.883785218</v>
      </c>
      <c r="M65" s="303">
        <v>78308180.883785218</v>
      </c>
      <c r="N65" s="303">
        <v>78308180.883785218</v>
      </c>
      <c r="O65" s="303">
        <f t="shared" si="4"/>
        <v>955723060.00979006</v>
      </c>
      <c r="P65" s="303">
        <f>+'Organi opštine'!I729-O65</f>
        <v>246201939.99020994</v>
      </c>
      <c r="Q65" s="887">
        <f>+'Organi opštine'!CC731</f>
        <v>1007136766.666667</v>
      </c>
      <c r="R65" s="574">
        <f t="shared" si="5"/>
        <v>-51413706.656876922</v>
      </c>
    </row>
    <row r="66" spans="2:78" x14ac:dyDescent="0.25">
      <c r="B66" s="846" t="s">
        <v>526</v>
      </c>
      <c r="C66" s="303">
        <f>+'Kulturni centar'!K35</f>
        <v>7682000</v>
      </c>
      <c r="D66" s="303">
        <f>+'Kulturni centar'!Q35</f>
        <v>5983500</v>
      </c>
      <c r="E66" s="303">
        <f>+'Kulturni centar'!W35</f>
        <v>5766000</v>
      </c>
      <c r="F66" s="303">
        <f>+'Kulturni centar'!AC35</f>
        <v>5907000</v>
      </c>
      <c r="G66" s="303">
        <f>+'Kulturni centar'!AI35</f>
        <v>5147500</v>
      </c>
      <c r="H66" s="303">
        <f>+'Kulturni centar'!AO35</f>
        <v>4735500</v>
      </c>
      <c r="I66" s="303">
        <f>+'Kulturni centar'!AU35</f>
        <v>4736500</v>
      </c>
      <c r="J66" s="303">
        <f>+'Kulturni centar'!BA35</f>
        <v>7936000</v>
      </c>
      <c r="K66" s="303">
        <f>+'Kulturni centar'!BG35</f>
        <v>9894000</v>
      </c>
      <c r="L66" s="303">
        <f>+'Kulturni centar'!BM35</f>
        <v>14033500</v>
      </c>
      <c r="M66" s="303">
        <f>+'Kulturni centar'!BS35</f>
        <v>4960500</v>
      </c>
      <c r="N66" s="303">
        <f>+'Kulturni centar'!BY35</f>
        <v>5486000</v>
      </c>
      <c r="O66" s="303">
        <f t="shared" si="4"/>
        <v>82268000</v>
      </c>
      <c r="P66" s="303">
        <f>+'Kulturni centar'!I35-O66</f>
        <v>9788000</v>
      </c>
      <c r="Q66" s="574">
        <f>+'Kulturni centar'!CC731</f>
        <v>82268000</v>
      </c>
      <c r="R66" s="574">
        <f t="shared" si="5"/>
        <v>0</v>
      </c>
    </row>
    <row r="67" spans="2:78" x14ac:dyDescent="0.25">
      <c r="B67" s="682" t="s">
        <v>533</v>
      </c>
      <c r="C67" s="303">
        <f>+Biblioteka!K35</f>
        <v>3430000</v>
      </c>
      <c r="D67" s="303">
        <f>+Biblioteka!Q35</f>
        <v>3620000</v>
      </c>
      <c r="E67" s="303">
        <f>+Biblioteka!W35</f>
        <v>3660000</v>
      </c>
      <c r="F67" s="303">
        <f>+Biblioteka!AC35</f>
        <v>3700000</v>
      </c>
      <c r="G67" s="303">
        <f>+Biblioteka!AI35</f>
        <v>3700000</v>
      </c>
      <c r="H67" s="303">
        <f>+Biblioteka!AO35</f>
        <v>3710000</v>
      </c>
      <c r="I67" s="303">
        <f>+Biblioteka!AU35</f>
        <v>4150000</v>
      </c>
      <c r="J67" s="303">
        <f>+Biblioteka!BA35</f>
        <v>3830000</v>
      </c>
      <c r="K67" s="303">
        <f>+Biblioteka!BG35</f>
        <v>3650000</v>
      </c>
      <c r="L67" s="303">
        <f>+Biblioteka!BM35</f>
        <v>3650000</v>
      </c>
      <c r="M67" s="303">
        <f>+Biblioteka!BS35</f>
        <v>3910000</v>
      </c>
      <c r="N67" s="303">
        <f>+Biblioteka!BY35</f>
        <v>2680000</v>
      </c>
      <c r="O67" s="303">
        <f t="shared" si="4"/>
        <v>43690000</v>
      </c>
      <c r="P67" s="303">
        <f>+Biblioteka!I35-O67</f>
        <v>3591000</v>
      </c>
      <c r="Q67" s="574">
        <f>+Biblioteka!CC731</f>
        <v>43690000</v>
      </c>
      <c r="R67" s="574">
        <f t="shared" si="5"/>
        <v>0</v>
      </c>
    </row>
    <row r="68" spans="2:78" x14ac:dyDescent="0.25">
      <c r="B68" s="682" t="s">
        <v>535</v>
      </c>
      <c r="C68" s="303">
        <f>+Vrtić!K35</f>
        <v>25793000</v>
      </c>
      <c r="D68" s="303">
        <f>+Vrtić!Q35</f>
        <v>24795000</v>
      </c>
      <c r="E68" s="303">
        <f>+Vrtić!W35</f>
        <v>24795000</v>
      </c>
      <c r="F68" s="303">
        <f>+Vrtić!AC35</f>
        <v>24795000</v>
      </c>
      <c r="G68" s="303">
        <f>+Vrtić!AI35</f>
        <v>24795000</v>
      </c>
      <c r="H68" s="303">
        <f>+Vrtić!AO35</f>
        <v>24795000</v>
      </c>
      <c r="I68" s="303">
        <f>+Vrtić!AU35</f>
        <v>24795000</v>
      </c>
      <c r="J68" s="303">
        <f>+Vrtić!BA35</f>
        <v>24795000</v>
      </c>
      <c r="K68" s="303">
        <f>+Vrtić!BG35</f>
        <v>24795000</v>
      </c>
      <c r="L68" s="303">
        <f>+Vrtić!BM35</f>
        <v>24795000</v>
      </c>
      <c r="M68" s="303">
        <f>+Vrtić!BS35</f>
        <v>24795000</v>
      </c>
      <c r="N68" s="303">
        <f>+Vrtić!BY35</f>
        <v>24795000</v>
      </c>
      <c r="O68" s="303">
        <f t="shared" si="4"/>
        <v>298538000</v>
      </c>
      <c r="P68" s="303">
        <f>+Vrtić!I35-O68</f>
        <v>16182000</v>
      </c>
      <c r="Q68" s="574">
        <f>+Vrtić!CC731</f>
        <v>298538000</v>
      </c>
      <c r="R68" s="574">
        <f t="shared" si="5"/>
        <v>0</v>
      </c>
    </row>
    <row r="69" spans="2:78" x14ac:dyDescent="0.25">
      <c r="B69" s="682" t="s">
        <v>541</v>
      </c>
      <c r="C69" s="303">
        <f>+'Turistička organizacija'!K35</f>
        <v>19692153</v>
      </c>
      <c r="D69" s="303">
        <f>+'Turistička organizacija'!Q35</f>
        <v>15380596</v>
      </c>
      <c r="E69" s="303">
        <f>+'Turistička organizacija'!U35</f>
        <v>8156050</v>
      </c>
      <c r="F69" s="303">
        <f>+'Turistička organizacija'!AA35</f>
        <v>8156050</v>
      </c>
      <c r="G69" s="303">
        <f>+'Turistička organizacija'!AG35</f>
        <v>8156050</v>
      </c>
      <c r="H69" s="303">
        <f>+'Turistička organizacija'!AM35</f>
        <v>8156050</v>
      </c>
      <c r="I69" s="303">
        <f>+'Turistička organizacija'!AS35</f>
        <v>8156050</v>
      </c>
      <c r="J69" s="303">
        <f>+'Turistička organizacija'!AY35</f>
        <v>8156050</v>
      </c>
      <c r="K69" s="303">
        <f>+'Turistička organizacija'!BE35</f>
        <v>8156050</v>
      </c>
      <c r="L69" s="303">
        <f>+'Turistička organizacija'!BK35</f>
        <v>8156050</v>
      </c>
      <c r="M69" s="303">
        <f>+'Turistička organizacija'!BQ35</f>
        <v>8156050</v>
      </c>
      <c r="N69" s="303">
        <f>+'Turistička organizacija'!BW35</f>
        <v>8156050</v>
      </c>
      <c r="O69" s="303">
        <f t="shared" si="4"/>
        <v>116633249</v>
      </c>
      <c r="P69" s="303">
        <f>+'Turistička organizacija'!I35-O69</f>
        <v>-118249</v>
      </c>
      <c r="Q69" s="574">
        <f>+'Turistička organizacija'!BX731</f>
        <v>116633249</v>
      </c>
      <c r="R69" s="574">
        <f t="shared" si="5"/>
        <v>0</v>
      </c>
    </row>
    <row r="70" spans="2:78" x14ac:dyDescent="0.25">
      <c r="B70" s="682" t="s">
        <v>548</v>
      </c>
      <c r="C70" s="303">
        <f>+'Sportski centar'!K40</f>
        <v>16312307</v>
      </c>
      <c r="D70" s="303">
        <f>+'Sportski centar'!Q40</f>
        <v>19352896</v>
      </c>
      <c r="E70" s="303">
        <f>+'Sportski centar'!W40</f>
        <v>14112327</v>
      </c>
      <c r="F70" s="303">
        <f>+'Sportski centar'!AC40</f>
        <v>13191576</v>
      </c>
      <c r="G70" s="303">
        <f>+'Sportski centar'!AI40</f>
        <v>12549950.000000002</v>
      </c>
      <c r="H70" s="303">
        <f>+'Sportski centar'!AO40</f>
        <v>13160960</v>
      </c>
      <c r="I70" s="303">
        <f>+'Sportski centar'!AU40</f>
        <v>13262761</v>
      </c>
      <c r="J70" s="303">
        <f>+'Sportski centar'!BA40</f>
        <v>13262761</v>
      </c>
      <c r="K70" s="303">
        <f>+'Sportski centar'!BG40</f>
        <v>13339761</v>
      </c>
      <c r="L70" s="303">
        <f>+'Sportski centar'!BM40</f>
        <v>13157007</v>
      </c>
      <c r="M70" s="303">
        <f>+'Sportski centar'!BS40</f>
        <v>11160708</v>
      </c>
      <c r="N70" s="303">
        <f>+'Sportski centar'!BY40</f>
        <v>23859135</v>
      </c>
      <c r="O70" s="303">
        <f t="shared" si="4"/>
        <v>176722149</v>
      </c>
      <c r="P70" s="303">
        <f>+'Sportski centar'!I40-O70</f>
        <v>2562851</v>
      </c>
      <c r="Q70" s="574">
        <f>+'Sportski centar'!CC736</f>
        <v>176722149</v>
      </c>
      <c r="R70" s="574">
        <f t="shared" si="5"/>
        <v>0</v>
      </c>
    </row>
    <row r="71" spans="2:78" x14ac:dyDescent="0.25">
      <c r="B71" s="722" t="s">
        <v>557</v>
      </c>
      <c r="C71" s="303">
        <f>+OSA!K50</f>
        <v>14486500</v>
      </c>
      <c r="D71" s="303">
        <f>+OSA!Q50</f>
        <v>16365000</v>
      </c>
      <c r="E71" s="303">
        <f>+OSA!U50</f>
        <v>8001210</v>
      </c>
      <c r="F71" s="303">
        <f>+OSA!AA50</f>
        <v>8001210</v>
      </c>
      <c r="G71" s="303">
        <f>+OSA!AG50</f>
        <v>8001210</v>
      </c>
      <c r="H71" s="303">
        <f>+OSA!AM50</f>
        <v>8001210</v>
      </c>
      <c r="I71" s="303">
        <f>+OSA!AS50</f>
        <v>8001210</v>
      </c>
      <c r="J71" s="303">
        <f>+OSA!AY50</f>
        <v>8001210</v>
      </c>
      <c r="K71" s="303">
        <f>+OSA!BE50</f>
        <v>8001210</v>
      </c>
      <c r="L71" s="303">
        <f>+OSA!BK50</f>
        <v>8001210</v>
      </c>
      <c r="M71" s="303">
        <f>+OSA!BQ50</f>
        <v>8001210</v>
      </c>
      <c r="N71" s="303">
        <f>+OSA!BW50</f>
        <v>8001210</v>
      </c>
      <c r="O71" s="303">
        <f t="shared" si="4"/>
        <v>110863600</v>
      </c>
      <c r="P71" s="303">
        <f>+OSA!I50-O71</f>
        <v>3439400</v>
      </c>
      <c r="Q71" s="574">
        <f>+OSA!BW746</f>
        <v>110863600</v>
      </c>
      <c r="R71" s="574">
        <f t="shared" si="5"/>
        <v>0</v>
      </c>
    </row>
    <row r="72" spans="2:78" x14ac:dyDescent="0.25">
      <c r="B72" s="682" t="s">
        <v>572</v>
      </c>
      <c r="C72" s="303">
        <f>+'Mesne zajednice'!K35</f>
        <v>646473.8600000001</v>
      </c>
      <c r="D72" s="303">
        <f>+'Mesne zajednice'!O35</f>
        <v>621500</v>
      </c>
      <c r="E72" s="303">
        <f>+'Mesne zajednice'!U35</f>
        <v>435050.00000000006</v>
      </c>
      <c r="F72" s="303">
        <f>+'Mesne zajednice'!AA35</f>
        <v>435050.00000000006</v>
      </c>
      <c r="G72" s="303">
        <f>+'Mesne zajednice'!AG35</f>
        <v>435050.00000000006</v>
      </c>
      <c r="H72" s="303">
        <f>+'Mesne zajednice'!AM35</f>
        <v>435050.00000000006</v>
      </c>
      <c r="I72" s="303">
        <f>+'Mesne zajednice'!AS35</f>
        <v>435050.00000000006</v>
      </c>
      <c r="J72" s="303">
        <f>+'Mesne zajednice'!AY35</f>
        <v>435050.00000000006</v>
      </c>
      <c r="K72" s="303">
        <f>+'Mesne zajednice'!BE35</f>
        <v>435050.00000000006</v>
      </c>
      <c r="L72" s="303">
        <f>+'Mesne zajednice'!BK35</f>
        <v>435050.00000000006</v>
      </c>
      <c r="M72" s="303">
        <f>+'Mesne zajednice'!BQ35</f>
        <v>435050.00000000006</v>
      </c>
      <c r="N72" s="303">
        <f>+'Mesne zajednice'!BW35</f>
        <v>435050.00000000006</v>
      </c>
      <c r="O72" s="303">
        <f t="shared" si="4"/>
        <v>5618473.8600000003</v>
      </c>
      <c r="P72" s="303">
        <f>+'Mesne zajednice'!I35-O72</f>
        <v>596526.13999999966</v>
      </c>
      <c r="Q72" s="574">
        <f>+'Mesne zajednice'!CC731</f>
        <v>5618473.8600000003</v>
      </c>
      <c r="R72" s="574">
        <f t="shared" si="5"/>
        <v>0</v>
      </c>
    </row>
    <row r="73" spans="2:78" x14ac:dyDescent="0.25">
      <c r="B73" s="682" t="s">
        <v>578</v>
      </c>
      <c r="C73" s="303">
        <f>SUM(C61:C72)</f>
        <v>168176083.86000001</v>
      </c>
      <c r="D73" s="303">
        <f t="shared" ref="D73:Q73" si="6">SUM(D61:D72)</f>
        <v>161226492</v>
      </c>
      <c r="E73" s="303">
        <f t="shared" si="6"/>
        <v>159733537</v>
      </c>
      <c r="F73" s="303">
        <f t="shared" si="6"/>
        <v>148366634.01154628</v>
      </c>
      <c r="G73" s="303">
        <f t="shared" si="6"/>
        <v>156277226.16716877</v>
      </c>
      <c r="H73" s="303">
        <f t="shared" si="6"/>
        <v>156486236.16716877</v>
      </c>
      <c r="I73" s="303">
        <f t="shared" si="6"/>
        <v>157029037.16716877</v>
      </c>
      <c r="J73" s="303">
        <f t="shared" si="6"/>
        <v>155252678.08935753</v>
      </c>
      <c r="K73" s="303">
        <f t="shared" si="6"/>
        <v>157107678.08935753</v>
      </c>
      <c r="L73" s="303">
        <f t="shared" si="6"/>
        <v>158736494.55045187</v>
      </c>
      <c r="M73" s="303">
        <f t="shared" si="6"/>
        <v>147927195.55045187</v>
      </c>
      <c r="N73" s="303">
        <f t="shared" si="6"/>
        <v>159921122.55045187</v>
      </c>
      <c r="O73" s="303">
        <f t="shared" si="6"/>
        <v>1886240415.2031233</v>
      </c>
      <c r="P73" s="303">
        <f t="shared" si="6"/>
        <v>296978584.79687655</v>
      </c>
      <c r="Q73" s="303">
        <f t="shared" si="6"/>
        <v>1937654121.8600001</v>
      </c>
      <c r="R73" s="574">
        <f t="shared" si="5"/>
        <v>-51413706.656876802</v>
      </c>
    </row>
    <row r="74" spans="2:78" x14ac:dyDescent="0.25">
      <c r="D74" s="574">
        <v>167514000</v>
      </c>
      <c r="I74" s="574"/>
      <c r="J74" s="574">
        <v>154763000</v>
      </c>
      <c r="P74" s="574">
        <v>143000000</v>
      </c>
      <c r="V74" s="574">
        <v>130000000</v>
      </c>
      <c r="AB74" s="574">
        <v>150000000</v>
      </c>
      <c r="AH74" s="574">
        <v>150000000</v>
      </c>
      <c r="AN74" s="574">
        <v>150000000</v>
      </c>
      <c r="AT74" s="574">
        <v>140000000</v>
      </c>
      <c r="AZ74" s="574">
        <v>140000000</v>
      </c>
      <c r="BF74" s="574">
        <v>135000000</v>
      </c>
      <c r="BL74" s="574">
        <v>135000000</v>
      </c>
      <c r="BR74" s="574">
        <v>135000000</v>
      </c>
      <c r="BX74" s="574">
        <v>1730277000</v>
      </c>
      <c r="BY74" s="574">
        <v>452942000</v>
      </c>
      <c r="BZ74" s="574">
        <v>2183219000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3" sqref="G23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H731"/>
  <sheetViews>
    <sheetView tabSelected="1" workbookViewId="0">
      <pane xSplit="9" ySplit="6" topLeftCell="J7" activePane="bottomRight" state="frozen"/>
      <selection pane="topRight" activeCell="J1" sqref="J1"/>
      <selection pane="bottomLeft" activeCell="A7" sqref="A7"/>
      <selection pane="bottomRight" activeCell="H6" sqref="H6"/>
    </sheetView>
  </sheetViews>
  <sheetFormatPr defaultColWidth="9.140625" defaultRowHeight="12" x14ac:dyDescent="0.2"/>
  <cols>
    <col min="1" max="1" width="5.7109375" style="575" customWidth="1"/>
    <col min="2" max="2" width="6" style="575" customWidth="1"/>
    <col min="3" max="3" width="8.140625" style="575" customWidth="1"/>
    <col min="4" max="4" width="10.85546875" style="575" customWidth="1"/>
    <col min="5" max="5" width="11.140625" style="575" customWidth="1"/>
    <col min="6" max="6" width="14.5703125" style="575" customWidth="1"/>
    <col min="7" max="7" width="12.42578125" style="575" customWidth="1"/>
    <col min="8" max="8" width="48.85546875" style="577" customWidth="1"/>
    <col min="9" max="9" width="23.28515625" style="575" customWidth="1"/>
    <col min="10" max="10" width="14.85546875" style="579" customWidth="1"/>
    <col min="11" max="12" width="14.85546875" style="579" hidden="1" customWidth="1"/>
    <col min="13" max="14" width="14.85546875" style="575" hidden="1" customWidth="1"/>
    <col min="15" max="15" width="14.42578125" style="764" customWidth="1"/>
    <col min="16" max="16" width="14.42578125" style="764" hidden="1" customWidth="1"/>
    <col min="17" max="20" width="15.7109375" style="575" hidden="1" customWidth="1"/>
    <col min="21" max="21" width="14.42578125" style="764" customWidth="1"/>
    <col min="22" max="22" width="14.42578125" style="575" hidden="1" customWidth="1"/>
    <col min="23" max="23" width="15.7109375" style="575" hidden="1" customWidth="1"/>
    <col min="24" max="24" width="9.140625" style="575" hidden="1" customWidth="1"/>
    <col min="25" max="25" width="13" style="575" hidden="1" customWidth="1"/>
    <col min="26" max="26" width="9.140625" style="575" hidden="1" customWidth="1"/>
    <col min="27" max="27" width="14.42578125" style="764" customWidth="1"/>
    <col min="28" max="28" width="17.5703125" style="575" hidden="1" customWidth="1"/>
    <col min="29" max="29" width="15.7109375" style="575" hidden="1" customWidth="1"/>
    <col min="30" max="30" width="9.140625" style="575" hidden="1" customWidth="1"/>
    <col min="31" max="31" width="13" style="575" hidden="1" customWidth="1"/>
    <col min="32" max="32" width="9.140625" style="575" hidden="1" customWidth="1"/>
    <col min="33" max="33" width="14.42578125" style="764" customWidth="1"/>
    <col min="34" max="34" width="14" style="575" hidden="1" customWidth="1"/>
    <col min="35" max="35" width="15.7109375" style="575" hidden="1" customWidth="1"/>
    <col min="36" max="38" width="9.140625" style="575" hidden="1" customWidth="1"/>
    <col min="39" max="39" width="14.42578125" style="764" customWidth="1"/>
    <col min="40" max="40" width="9.140625" style="575" hidden="1" customWidth="1"/>
    <col min="41" max="41" width="15.7109375" style="575" hidden="1" customWidth="1"/>
    <col min="42" max="42" width="9.140625" style="575" hidden="1" customWidth="1"/>
    <col min="43" max="43" width="12.42578125" style="575" hidden="1" customWidth="1"/>
    <col min="44" max="44" width="9.140625" style="575" hidden="1" customWidth="1"/>
    <col min="45" max="45" width="14.42578125" style="764" customWidth="1"/>
    <col min="46" max="46" width="15.85546875" style="575" hidden="1" customWidth="1"/>
    <col min="47" max="47" width="16.42578125" style="575" hidden="1" customWidth="1"/>
    <col min="48" max="48" width="9.140625" style="575" hidden="1" customWidth="1"/>
    <col min="49" max="49" width="11.85546875" style="575" hidden="1" customWidth="1"/>
    <col min="50" max="50" width="9.140625" style="575" hidden="1" customWidth="1"/>
    <col min="51" max="51" width="14.42578125" style="764" customWidth="1"/>
    <col min="52" max="52" width="14.7109375" style="575" hidden="1" customWidth="1"/>
    <col min="53" max="53" width="15.7109375" style="575" hidden="1" customWidth="1"/>
    <col min="54" max="56" width="9.140625" style="575" hidden="1" customWidth="1"/>
    <col min="57" max="57" width="14.42578125" style="764" customWidth="1"/>
    <col min="58" max="58" width="14.5703125" style="575" hidden="1" customWidth="1"/>
    <col min="59" max="59" width="15.7109375" style="575" hidden="1" customWidth="1"/>
    <col min="60" max="62" width="9.140625" style="575" hidden="1" customWidth="1"/>
    <col min="63" max="63" width="14.42578125" style="764" customWidth="1"/>
    <col min="64" max="64" width="19.140625" style="575" hidden="1" customWidth="1"/>
    <col min="65" max="65" width="15.7109375" style="575" hidden="1" customWidth="1"/>
    <col min="66" max="68" width="9.140625" style="575" hidden="1" customWidth="1"/>
    <col min="69" max="69" width="14.42578125" style="764" customWidth="1"/>
    <col min="70" max="70" width="16.42578125" style="575" hidden="1" customWidth="1"/>
    <col min="71" max="71" width="15.7109375" style="575" hidden="1" customWidth="1"/>
    <col min="72" max="72" width="12.28515625" style="575" hidden="1" customWidth="1"/>
    <col min="73" max="74" width="9.140625" style="575" hidden="1" customWidth="1"/>
    <col min="75" max="75" width="14.42578125" style="764" customWidth="1"/>
    <col min="76" max="76" width="16.42578125" style="575" customWidth="1"/>
    <col min="77" max="77" width="15.7109375" style="575" customWidth="1"/>
    <col min="78" max="78" width="10.7109375" style="575" customWidth="1"/>
    <col min="79" max="79" width="13.140625" style="575" customWidth="1"/>
    <col min="80" max="80" width="9.140625" style="575" customWidth="1"/>
    <col min="81" max="82" width="14.42578125" style="764" customWidth="1"/>
    <col min="83" max="83" width="15.7109375" style="575" customWidth="1"/>
    <col min="84" max="84" width="11.7109375" style="575" customWidth="1"/>
    <col min="85" max="16384" width="9.140625" style="575"/>
  </cols>
  <sheetData>
    <row r="1" spans="1:86" x14ac:dyDescent="0.2">
      <c r="F1" s="575" t="s">
        <v>0</v>
      </c>
      <c r="G1" s="576">
        <v>2025</v>
      </c>
      <c r="I1" s="578" t="s">
        <v>1</v>
      </c>
      <c r="J1" s="876">
        <f>LOOKUP('Organi opštine'!J6,Kvote!$B$4:$B$15,Kvote!$C$4:$C$15)</f>
        <v>0.2</v>
      </c>
      <c r="O1" s="876">
        <f>+VLOOKUP(O6,Kvote!$B$4:$C$15,2,0)</f>
        <v>0.1</v>
      </c>
      <c r="P1" s="765"/>
      <c r="U1" s="876">
        <f>+VLOOKUP(U6,Kvote!$B$4:$C$15,2,0)</f>
        <v>7.0000000000000007E-2</v>
      </c>
      <c r="AA1" s="876">
        <f>+VLOOKUP(AA6,Kvote!$B$4:$C$15,2,0)</f>
        <v>7.0000000000000007E-2</v>
      </c>
      <c r="AG1" s="876">
        <f>+VLOOKUP(AG6,Kvote!$B$4:$C$15,2,0)</f>
        <v>7.0000000000000007E-2</v>
      </c>
      <c r="AM1" s="876">
        <f>+VLOOKUP(AM6,Kvote!$B$4:$C$15,2,0)</f>
        <v>7.0000000000000007E-2</v>
      </c>
      <c r="AS1" s="876">
        <f>+VLOOKUP(AS6,Kvote!$B$4:$C$15,2,0)</f>
        <v>7.0000000000000007E-2</v>
      </c>
      <c r="AY1" s="876">
        <f>+VLOOKUP(AY6,Kvote!$B$4:$C$15,2,0)</f>
        <v>7.0000000000000007E-2</v>
      </c>
      <c r="BE1" s="876">
        <f>+VLOOKUP(BE6,Kvote!$B$4:$C$15,2,0)</f>
        <v>7.0000000000000007E-2</v>
      </c>
      <c r="BK1" s="876">
        <f>+VLOOKUP(BK6,Kvote!$B$4:$C$15,2,0)</f>
        <v>7.0000000000000007E-2</v>
      </c>
      <c r="BQ1" s="876">
        <f>+VLOOKUP(BQ6,Kvote!$B$4:$C$15,2,0)</f>
        <v>7.0000000000000007E-2</v>
      </c>
      <c r="BW1" s="876">
        <f>+VLOOKUP(BW6,Kvote!$B$4:$C$15,2,0)</f>
        <v>7.0000000000000007E-2</v>
      </c>
      <c r="CC1" s="877">
        <f>+J1+O1+U1+AA1+AG1+AM1+AS1+AY1+BE1+BK1+BQ1+BW1</f>
        <v>1.0000000000000004</v>
      </c>
      <c r="CD1" s="878">
        <f>+Kvote!C16</f>
        <v>0</v>
      </c>
      <c r="CE1" s="878">
        <f>+CC1+CD1</f>
        <v>1.0000000000000004</v>
      </c>
    </row>
    <row r="2" spans="1:86" x14ac:dyDescent="0.2">
      <c r="G2" s="576"/>
      <c r="I2" s="578"/>
      <c r="K2" s="579">
        <f>+$I$730*J1</f>
        <v>262568800</v>
      </c>
      <c r="M2" s="579"/>
      <c r="N2" s="579"/>
      <c r="O2" s="575"/>
      <c r="P2" s="575"/>
      <c r="Q2" s="579">
        <f>+$I$730*O1</f>
        <v>131284400</v>
      </c>
      <c r="R2" s="579"/>
      <c r="S2" s="579"/>
      <c r="T2" s="579"/>
      <c r="U2" s="575"/>
      <c r="W2" s="579">
        <f>+$I$730*U1</f>
        <v>91899080.000000015</v>
      </c>
      <c r="AA2" s="575"/>
      <c r="AC2" s="579">
        <f>+$I$730*AA1</f>
        <v>91899080.000000015</v>
      </c>
      <c r="AG2" s="575"/>
      <c r="AI2" s="579">
        <f>+$I$730*AG1</f>
        <v>91899080.000000015</v>
      </c>
      <c r="AM2" s="575"/>
      <c r="AO2" s="579">
        <f>+$I$730*AM1</f>
        <v>91899080.000000015</v>
      </c>
      <c r="AS2" s="575"/>
      <c r="AU2" s="579">
        <f>+$I$730*AS1</f>
        <v>91899080.000000015</v>
      </c>
      <c r="AY2" s="575"/>
      <c r="BA2" s="579">
        <f>+$I$730*AY1</f>
        <v>91899080.000000015</v>
      </c>
      <c r="BE2" s="575"/>
      <c r="BG2" s="579">
        <f>+$I$730*BE1</f>
        <v>91899080.000000015</v>
      </c>
      <c r="BK2" s="575"/>
      <c r="BM2" s="579">
        <f>+$I$730*BK1</f>
        <v>91899080.000000015</v>
      </c>
      <c r="BQ2" s="575"/>
      <c r="BS2" s="579">
        <f>+$I$730*BQ1</f>
        <v>91899080.000000015</v>
      </c>
      <c r="BW2" s="575"/>
      <c r="BY2" s="579">
        <f>+$I$730*BW1</f>
        <v>91899080.000000015</v>
      </c>
      <c r="CC2" s="575"/>
      <c r="CD2" s="575"/>
      <c r="CE2" s="579">
        <f>+$I$730*CC1</f>
        <v>1312844000.0000005</v>
      </c>
    </row>
    <row r="3" spans="1:86" x14ac:dyDescent="0.2">
      <c r="J3" s="575"/>
      <c r="K3" s="579">
        <f>+K730</f>
        <v>80133650</v>
      </c>
      <c r="L3" s="579">
        <f>+K2-K3</f>
        <v>182435150</v>
      </c>
      <c r="N3" s="579"/>
      <c r="O3" s="575"/>
      <c r="P3" s="575"/>
      <c r="Q3" s="579">
        <f>+Q730</f>
        <v>75108000.000000015</v>
      </c>
      <c r="R3" s="579">
        <f>+Q2-Q3</f>
        <v>56176399.999999985</v>
      </c>
      <c r="T3" s="579"/>
      <c r="U3" s="575"/>
      <c r="W3" s="579">
        <f>+W730</f>
        <v>16858000</v>
      </c>
      <c r="X3" s="579">
        <f>+W2-W3</f>
        <v>75041080.000000015</v>
      </c>
      <c r="AA3" s="575"/>
      <c r="AC3" s="579">
        <f>+AC730</f>
        <v>18562000</v>
      </c>
      <c r="AD3" s="579">
        <f>+AC2-AC3</f>
        <v>73337080.000000015</v>
      </c>
      <c r="AG3" s="575"/>
      <c r="AI3" s="579">
        <f>+AI730</f>
        <v>18932000</v>
      </c>
      <c r="AJ3" s="579">
        <f>+AI2-AI3</f>
        <v>72967080.000000015</v>
      </c>
      <c r="AM3" s="575"/>
      <c r="AO3" s="579">
        <f>+AO730</f>
        <v>19486000</v>
      </c>
      <c r="AP3" s="579">
        <f>+AO2-AO3</f>
        <v>72413080.000000015</v>
      </c>
      <c r="AS3" s="575"/>
      <c r="AU3" s="579">
        <f>+AU730</f>
        <v>20032000</v>
      </c>
      <c r="AV3" s="579">
        <f>+AU2-AU3</f>
        <v>71867080.000000015</v>
      </c>
      <c r="AY3" s="575"/>
      <c r="BA3" s="579">
        <f>+BA730</f>
        <v>16532000</v>
      </c>
      <c r="BB3" s="579">
        <f>+BA2-BA3</f>
        <v>75367080.000000015</v>
      </c>
      <c r="BE3" s="575"/>
      <c r="BG3" s="579">
        <f>+BG730</f>
        <v>16532000</v>
      </c>
      <c r="BH3" s="579">
        <f>+BG2-BG3</f>
        <v>75367080.000000015</v>
      </c>
      <c r="BK3" s="575"/>
      <c r="BM3" s="579">
        <f>+BM730</f>
        <v>16532000</v>
      </c>
      <c r="BN3" s="579">
        <f>+BM2-BM3</f>
        <v>75367080.000000015</v>
      </c>
      <c r="BQ3" s="575"/>
      <c r="BS3" s="579">
        <f>+BS730</f>
        <v>16532000</v>
      </c>
      <c r="BT3" s="579">
        <f>+BS2-BS3</f>
        <v>75367080.000000015</v>
      </c>
      <c r="BW3" s="575"/>
      <c r="BY3" s="579">
        <f>+BY730</f>
        <v>16532000</v>
      </c>
      <c r="BZ3" s="579">
        <f>+BY2-BY3</f>
        <v>75367080.000000015</v>
      </c>
      <c r="CC3" s="575"/>
      <c r="CD3" s="575"/>
      <c r="CE3" s="579">
        <f>+CE730</f>
        <v>17082000</v>
      </c>
      <c r="CF3" s="579">
        <f>+CE2-CE3</f>
        <v>1295762000.0000005</v>
      </c>
    </row>
    <row r="4" spans="1:86" ht="60" x14ac:dyDescent="0.2">
      <c r="A4" s="580"/>
      <c r="B4" s="580"/>
      <c r="C4" s="580"/>
      <c r="D4" s="581"/>
      <c r="E4" s="580"/>
      <c r="F4" s="581"/>
      <c r="G4" s="582"/>
      <c r="H4" s="583"/>
      <c r="I4" s="584" t="s">
        <v>2</v>
      </c>
      <c r="J4" s="768" t="s">
        <v>3</v>
      </c>
      <c r="K4" s="768" t="s">
        <v>4</v>
      </c>
      <c r="L4" s="768" t="s">
        <v>524</v>
      </c>
      <c r="M4" s="769" t="s">
        <v>507</v>
      </c>
      <c r="N4" s="769" t="s">
        <v>508</v>
      </c>
      <c r="O4" s="778" t="s">
        <v>3</v>
      </c>
      <c r="P4" s="778" t="s">
        <v>521</v>
      </c>
      <c r="Q4" s="779" t="s">
        <v>4</v>
      </c>
      <c r="R4" s="779" t="s">
        <v>524</v>
      </c>
      <c r="S4" s="779" t="s">
        <v>522</v>
      </c>
      <c r="T4" s="779" t="s">
        <v>508</v>
      </c>
      <c r="U4" s="787" t="s">
        <v>3</v>
      </c>
      <c r="V4" s="788" t="s">
        <v>521</v>
      </c>
      <c r="W4" s="788" t="s">
        <v>4</v>
      </c>
      <c r="X4" s="788" t="s">
        <v>524</v>
      </c>
      <c r="Y4" s="788" t="s">
        <v>522</v>
      </c>
      <c r="Z4" s="788" t="s">
        <v>508</v>
      </c>
      <c r="AA4" s="796" t="s">
        <v>3</v>
      </c>
      <c r="AB4" s="797" t="s">
        <v>521</v>
      </c>
      <c r="AC4" s="797" t="s">
        <v>4</v>
      </c>
      <c r="AD4" s="797" t="s">
        <v>524</v>
      </c>
      <c r="AE4" s="797" t="s">
        <v>522</v>
      </c>
      <c r="AF4" s="797" t="s">
        <v>508</v>
      </c>
      <c r="AG4" s="814" t="s">
        <v>3</v>
      </c>
      <c r="AH4" s="815" t="s">
        <v>521</v>
      </c>
      <c r="AI4" s="815" t="s">
        <v>4</v>
      </c>
      <c r="AJ4" s="815" t="s">
        <v>524</v>
      </c>
      <c r="AK4" s="815" t="s">
        <v>522</v>
      </c>
      <c r="AL4" s="815" t="s">
        <v>508</v>
      </c>
      <c r="AM4" s="768" t="s">
        <v>3</v>
      </c>
      <c r="AN4" s="769" t="s">
        <v>521</v>
      </c>
      <c r="AO4" s="769" t="s">
        <v>4</v>
      </c>
      <c r="AP4" s="769" t="s">
        <v>524</v>
      </c>
      <c r="AQ4" s="769" t="s">
        <v>522</v>
      </c>
      <c r="AR4" s="769" t="s">
        <v>508</v>
      </c>
      <c r="AS4" s="823" t="s">
        <v>3</v>
      </c>
      <c r="AT4" s="824" t="s">
        <v>521</v>
      </c>
      <c r="AU4" s="824" t="s">
        <v>4</v>
      </c>
      <c r="AV4" s="824" t="s">
        <v>524</v>
      </c>
      <c r="AW4" s="824" t="s">
        <v>522</v>
      </c>
      <c r="AX4" s="824" t="s">
        <v>508</v>
      </c>
      <c r="AY4" s="832" t="s">
        <v>3</v>
      </c>
      <c r="AZ4" s="833" t="s">
        <v>521</v>
      </c>
      <c r="BA4" s="833" t="s">
        <v>4</v>
      </c>
      <c r="BB4" s="833" t="s">
        <v>524</v>
      </c>
      <c r="BC4" s="833" t="s">
        <v>522</v>
      </c>
      <c r="BD4" s="833" t="s">
        <v>508</v>
      </c>
      <c r="BE4" s="768" t="s">
        <v>3</v>
      </c>
      <c r="BF4" s="769" t="s">
        <v>521</v>
      </c>
      <c r="BG4" s="769" t="s">
        <v>4</v>
      </c>
      <c r="BH4" s="769" t="s">
        <v>524</v>
      </c>
      <c r="BI4" s="769" t="s">
        <v>522</v>
      </c>
      <c r="BJ4" s="769" t="s">
        <v>508</v>
      </c>
      <c r="BK4" s="805" t="s">
        <v>3</v>
      </c>
      <c r="BL4" s="806" t="s">
        <v>521</v>
      </c>
      <c r="BM4" s="806" t="s">
        <v>4</v>
      </c>
      <c r="BN4" s="806" t="s">
        <v>524</v>
      </c>
      <c r="BO4" s="806" t="s">
        <v>522</v>
      </c>
      <c r="BP4" s="806" t="s">
        <v>508</v>
      </c>
      <c r="BQ4" s="787" t="s">
        <v>3</v>
      </c>
      <c r="BR4" s="788" t="s">
        <v>521</v>
      </c>
      <c r="BS4" s="788" t="s">
        <v>4</v>
      </c>
      <c r="BT4" s="788" t="s">
        <v>524</v>
      </c>
      <c r="BU4" s="788" t="s">
        <v>522</v>
      </c>
      <c r="BV4" s="788" t="s">
        <v>508</v>
      </c>
      <c r="BW4" s="832" t="s">
        <v>3</v>
      </c>
      <c r="BX4" s="833" t="s">
        <v>521</v>
      </c>
      <c r="BY4" s="833" t="s">
        <v>4</v>
      </c>
      <c r="BZ4" s="833" t="s">
        <v>524</v>
      </c>
      <c r="CA4" s="833" t="s">
        <v>522</v>
      </c>
      <c r="CB4" s="833" t="s">
        <v>508</v>
      </c>
      <c r="CC4" s="805" t="s">
        <v>3</v>
      </c>
      <c r="CD4" s="778" t="s">
        <v>521</v>
      </c>
      <c r="CE4" s="806" t="s">
        <v>4</v>
      </c>
      <c r="CF4" s="806" t="s">
        <v>507</v>
      </c>
      <c r="CG4" s="806" t="s">
        <v>508</v>
      </c>
    </row>
    <row r="5" spans="1:86" x14ac:dyDescent="0.2">
      <c r="A5" s="585" t="s">
        <v>5</v>
      </c>
      <c r="B5" s="585" t="s">
        <v>6</v>
      </c>
      <c r="C5" s="585" t="s">
        <v>7</v>
      </c>
      <c r="D5" s="585" t="s">
        <v>8</v>
      </c>
      <c r="E5" s="585" t="s">
        <v>9</v>
      </c>
      <c r="F5" s="585" t="s">
        <v>10</v>
      </c>
      <c r="G5" s="586" t="s">
        <v>11</v>
      </c>
      <c r="H5" s="587" t="s">
        <v>12</v>
      </c>
      <c r="I5" s="588">
        <v>2025</v>
      </c>
      <c r="J5" s="770" t="s">
        <v>505</v>
      </c>
      <c r="K5" s="771"/>
      <c r="L5" s="771"/>
      <c r="M5" s="772"/>
      <c r="N5" s="772"/>
      <c r="O5" s="780" t="s">
        <v>505</v>
      </c>
      <c r="P5" s="780"/>
      <c r="Q5" s="781"/>
      <c r="R5" s="781"/>
      <c r="S5" s="781"/>
      <c r="T5" s="781"/>
      <c r="U5" s="789" t="s">
        <v>505</v>
      </c>
      <c r="V5" s="790"/>
      <c r="W5" s="842" t="s">
        <v>523</v>
      </c>
      <c r="X5" s="790"/>
      <c r="Y5" s="790"/>
      <c r="Z5" s="790"/>
      <c r="AA5" s="798" t="s">
        <v>505</v>
      </c>
      <c r="AB5" s="799"/>
      <c r="AC5" s="797" t="s">
        <v>523</v>
      </c>
      <c r="AD5" s="799"/>
      <c r="AE5" s="799"/>
      <c r="AF5" s="799"/>
      <c r="AG5" s="816" t="s">
        <v>505</v>
      </c>
      <c r="AH5" s="817"/>
      <c r="AI5" s="815" t="s">
        <v>523</v>
      </c>
      <c r="AJ5" s="817"/>
      <c r="AK5" s="817"/>
      <c r="AL5" s="817"/>
      <c r="AM5" s="770" t="s">
        <v>505</v>
      </c>
      <c r="AN5" s="772"/>
      <c r="AO5" s="769" t="s">
        <v>523</v>
      </c>
      <c r="AP5" s="772"/>
      <c r="AQ5" s="772"/>
      <c r="AR5" s="772"/>
      <c r="AS5" s="825" t="s">
        <v>505</v>
      </c>
      <c r="AT5" s="826"/>
      <c r="AU5" s="824" t="s">
        <v>523</v>
      </c>
      <c r="AV5" s="826"/>
      <c r="AW5" s="826"/>
      <c r="AX5" s="826"/>
      <c r="AY5" s="834" t="s">
        <v>505</v>
      </c>
      <c r="AZ5" s="835"/>
      <c r="BA5" s="833" t="s">
        <v>523</v>
      </c>
      <c r="BB5" s="835"/>
      <c r="BC5" s="835"/>
      <c r="BD5" s="835"/>
      <c r="BE5" s="770" t="s">
        <v>505</v>
      </c>
      <c r="BF5" s="772"/>
      <c r="BG5" s="769" t="s">
        <v>523</v>
      </c>
      <c r="BH5" s="772"/>
      <c r="BI5" s="772"/>
      <c r="BJ5" s="772"/>
      <c r="BK5" s="807" t="s">
        <v>505</v>
      </c>
      <c r="BL5" s="808"/>
      <c r="BM5" s="806" t="s">
        <v>523</v>
      </c>
      <c r="BN5" s="808"/>
      <c r="BO5" s="808"/>
      <c r="BP5" s="808"/>
      <c r="BQ5" s="789" t="s">
        <v>505</v>
      </c>
      <c r="BR5" s="790"/>
      <c r="BS5" s="788" t="s">
        <v>523</v>
      </c>
      <c r="BT5" s="790"/>
      <c r="BU5" s="790"/>
      <c r="BV5" s="790"/>
      <c r="BW5" s="834" t="s">
        <v>505</v>
      </c>
      <c r="BX5" s="835"/>
      <c r="BY5" s="833" t="s">
        <v>523</v>
      </c>
      <c r="BZ5" s="835"/>
      <c r="CA5" s="835"/>
      <c r="CB5" s="835"/>
      <c r="CC5" s="807" t="s">
        <v>505</v>
      </c>
      <c r="CD5" s="780"/>
      <c r="CE5" s="808"/>
      <c r="CF5" s="808"/>
      <c r="CG5" s="808"/>
    </row>
    <row r="6" spans="1:86" x14ac:dyDescent="0.2">
      <c r="A6" s="590"/>
      <c r="B6" s="590"/>
      <c r="C6" s="591" t="s">
        <v>13</v>
      </c>
      <c r="D6" s="591" t="s">
        <v>14</v>
      </c>
      <c r="E6" s="591" t="s">
        <v>15</v>
      </c>
      <c r="F6" s="591" t="s">
        <v>16</v>
      </c>
      <c r="G6" s="592" t="s">
        <v>17</v>
      </c>
      <c r="H6" s="593"/>
      <c r="I6" s="592" t="s">
        <v>18</v>
      </c>
      <c r="J6" s="773" t="s">
        <v>503</v>
      </c>
      <c r="K6" s="773" t="s">
        <v>503</v>
      </c>
      <c r="L6" s="773" t="s">
        <v>503</v>
      </c>
      <c r="M6" s="773" t="s">
        <v>503</v>
      </c>
      <c r="N6" s="773" t="s">
        <v>503</v>
      </c>
      <c r="O6" s="782" t="s">
        <v>504</v>
      </c>
      <c r="P6" s="782" t="s">
        <v>504</v>
      </c>
      <c r="Q6" s="782" t="s">
        <v>504</v>
      </c>
      <c r="R6" s="782" t="s">
        <v>504</v>
      </c>
      <c r="S6" s="782" t="s">
        <v>504</v>
      </c>
      <c r="T6" s="782" t="s">
        <v>504</v>
      </c>
      <c r="U6" s="791" t="s">
        <v>509</v>
      </c>
      <c r="V6" s="791" t="s">
        <v>509</v>
      </c>
      <c r="W6" s="791" t="s">
        <v>509</v>
      </c>
      <c r="X6" s="791" t="s">
        <v>509</v>
      </c>
      <c r="Y6" s="791" t="s">
        <v>509</v>
      </c>
      <c r="Z6" s="791" t="s">
        <v>509</v>
      </c>
      <c r="AA6" s="800" t="s">
        <v>512</v>
      </c>
      <c r="AB6" s="800" t="s">
        <v>512</v>
      </c>
      <c r="AC6" s="800" t="s">
        <v>512</v>
      </c>
      <c r="AD6" s="800" t="s">
        <v>512</v>
      </c>
      <c r="AE6" s="800" t="s">
        <v>512</v>
      </c>
      <c r="AF6" s="800" t="s">
        <v>512</v>
      </c>
      <c r="AG6" s="818" t="s">
        <v>513</v>
      </c>
      <c r="AH6" s="818" t="s">
        <v>513</v>
      </c>
      <c r="AI6" s="818" t="s">
        <v>513</v>
      </c>
      <c r="AJ6" s="818" t="s">
        <v>513</v>
      </c>
      <c r="AK6" s="818" t="s">
        <v>513</v>
      </c>
      <c r="AL6" s="818" t="s">
        <v>513</v>
      </c>
      <c r="AM6" s="773" t="s">
        <v>514</v>
      </c>
      <c r="AN6" s="773" t="s">
        <v>514</v>
      </c>
      <c r="AO6" s="773" t="s">
        <v>514</v>
      </c>
      <c r="AP6" s="773" t="s">
        <v>514</v>
      </c>
      <c r="AQ6" s="773" t="s">
        <v>514</v>
      </c>
      <c r="AR6" s="773" t="s">
        <v>514</v>
      </c>
      <c r="AS6" s="827" t="s">
        <v>515</v>
      </c>
      <c r="AT6" s="827" t="s">
        <v>515</v>
      </c>
      <c r="AU6" s="827" t="s">
        <v>515</v>
      </c>
      <c r="AV6" s="827" t="s">
        <v>515</v>
      </c>
      <c r="AW6" s="827" t="s">
        <v>515</v>
      </c>
      <c r="AX6" s="827" t="s">
        <v>515</v>
      </c>
      <c r="AY6" s="836" t="s">
        <v>516</v>
      </c>
      <c r="AZ6" s="836" t="s">
        <v>516</v>
      </c>
      <c r="BA6" s="836" t="s">
        <v>516</v>
      </c>
      <c r="BB6" s="836" t="s">
        <v>516</v>
      </c>
      <c r="BC6" s="836" t="s">
        <v>516</v>
      </c>
      <c r="BD6" s="836" t="s">
        <v>516</v>
      </c>
      <c r="BE6" s="773" t="s">
        <v>517</v>
      </c>
      <c r="BF6" s="773" t="s">
        <v>517</v>
      </c>
      <c r="BG6" s="773" t="s">
        <v>517</v>
      </c>
      <c r="BH6" s="773" t="s">
        <v>517</v>
      </c>
      <c r="BI6" s="773" t="s">
        <v>517</v>
      </c>
      <c r="BJ6" s="773" t="s">
        <v>517</v>
      </c>
      <c r="BK6" s="809" t="s">
        <v>518</v>
      </c>
      <c r="BL6" s="809" t="s">
        <v>518</v>
      </c>
      <c r="BM6" s="809" t="s">
        <v>518</v>
      </c>
      <c r="BN6" s="809" t="s">
        <v>518</v>
      </c>
      <c r="BO6" s="809" t="s">
        <v>518</v>
      </c>
      <c r="BP6" s="809" t="s">
        <v>518</v>
      </c>
      <c r="BQ6" s="791" t="s">
        <v>519</v>
      </c>
      <c r="BR6" s="791" t="s">
        <v>519</v>
      </c>
      <c r="BS6" s="791" t="s">
        <v>519</v>
      </c>
      <c r="BT6" s="791" t="s">
        <v>519</v>
      </c>
      <c r="BU6" s="791" t="s">
        <v>519</v>
      </c>
      <c r="BV6" s="791" t="s">
        <v>519</v>
      </c>
      <c r="BW6" s="836" t="s">
        <v>520</v>
      </c>
      <c r="BX6" s="836" t="s">
        <v>520</v>
      </c>
      <c r="BY6" s="836" t="s">
        <v>520</v>
      </c>
      <c r="BZ6" s="836" t="s">
        <v>520</v>
      </c>
      <c r="CA6" s="836" t="s">
        <v>520</v>
      </c>
      <c r="CB6" s="836" t="s">
        <v>520</v>
      </c>
      <c r="CC6" s="841">
        <v>2025</v>
      </c>
      <c r="CD6" s="782"/>
      <c r="CE6" s="841">
        <v>2025</v>
      </c>
      <c r="CF6" s="841">
        <v>2025</v>
      </c>
      <c r="CG6" s="841">
        <v>2025</v>
      </c>
    </row>
    <row r="7" spans="1:86" ht="14.25" customHeight="1" x14ac:dyDescent="0.2">
      <c r="A7" s="591">
        <v>1</v>
      </c>
      <c r="B7" s="591">
        <v>2</v>
      </c>
      <c r="C7" s="591">
        <v>3</v>
      </c>
      <c r="D7" s="591">
        <v>4</v>
      </c>
      <c r="E7" s="591">
        <v>5</v>
      </c>
      <c r="F7" s="591">
        <v>6</v>
      </c>
      <c r="G7" s="592" t="s">
        <v>19</v>
      </c>
      <c r="H7" s="595">
        <v>8</v>
      </c>
      <c r="I7" s="591">
        <v>10</v>
      </c>
      <c r="J7" s="774"/>
      <c r="K7" s="774"/>
      <c r="L7" s="774"/>
      <c r="M7" s="775"/>
      <c r="N7" s="775"/>
      <c r="O7" s="783"/>
      <c r="P7" s="783"/>
      <c r="Q7" s="783"/>
      <c r="R7" s="783"/>
      <c r="S7" s="783"/>
      <c r="T7" s="783"/>
      <c r="U7" s="792"/>
      <c r="V7" s="792"/>
      <c r="W7" s="792"/>
      <c r="X7" s="792"/>
      <c r="Y7" s="792"/>
      <c r="Z7" s="792"/>
      <c r="AA7" s="801"/>
      <c r="AB7" s="801"/>
      <c r="AC7" s="801"/>
      <c r="AD7" s="801"/>
      <c r="AE7" s="801"/>
      <c r="AF7" s="801"/>
      <c r="AG7" s="819"/>
      <c r="AH7" s="819"/>
      <c r="AI7" s="819"/>
      <c r="AJ7" s="819"/>
      <c r="AK7" s="819"/>
      <c r="AL7" s="819"/>
      <c r="AM7" s="775"/>
      <c r="AN7" s="775"/>
      <c r="AO7" s="775"/>
      <c r="AP7" s="775"/>
      <c r="AQ7" s="775"/>
      <c r="AR7" s="775"/>
      <c r="AS7" s="828"/>
      <c r="AT7" s="828"/>
      <c r="AU7" s="828"/>
      <c r="AV7" s="828"/>
      <c r="AW7" s="828"/>
      <c r="AX7" s="828"/>
      <c r="AY7" s="837"/>
      <c r="AZ7" s="837"/>
      <c r="BA7" s="837"/>
      <c r="BB7" s="837"/>
      <c r="BC7" s="837"/>
      <c r="BD7" s="837"/>
      <c r="BE7" s="775"/>
      <c r="BF7" s="775"/>
      <c r="BG7" s="775"/>
      <c r="BH7" s="775"/>
      <c r="BI7" s="775"/>
      <c r="BJ7" s="775"/>
      <c r="BK7" s="810"/>
      <c r="BL7" s="810"/>
      <c r="BM7" s="810"/>
      <c r="BN7" s="810"/>
      <c r="BO7" s="810"/>
      <c r="BP7" s="810"/>
      <c r="BQ7" s="792"/>
      <c r="BR7" s="792"/>
      <c r="BS7" s="792"/>
      <c r="BT7" s="792"/>
      <c r="BU7" s="792"/>
      <c r="BV7" s="792"/>
      <c r="BW7" s="837"/>
      <c r="BX7" s="837"/>
      <c r="BY7" s="837"/>
      <c r="BZ7" s="837"/>
      <c r="CA7" s="837"/>
      <c r="CB7" s="837"/>
      <c r="CC7" s="810"/>
      <c r="CD7" s="783"/>
      <c r="CE7" s="810"/>
      <c r="CF7" s="810"/>
      <c r="CG7" s="810"/>
    </row>
    <row r="8" spans="1:86" x14ac:dyDescent="0.2">
      <c r="A8" s="596">
        <v>1</v>
      </c>
      <c r="B8" s="596"/>
      <c r="C8" s="597"/>
      <c r="D8" s="597"/>
      <c r="E8" s="598"/>
      <c r="F8" s="597"/>
      <c r="G8" s="599"/>
      <c r="H8" s="600" t="s">
        <v>20</v>
      </c>
      <c r="I8" s="601"/>
      <c r="J8" s="774"/>
      <c r="K8" s="774"/>
      <c r="L8" s="774"/>
      <c r="M8" s="775"/>
      <c r="N8" s="775"/>
      <c r="O8" s="783"/>
      <c r="P8" s="783"/>
      <c r="Q8" s="783"/>
      <c r="R8" s="783"/>
      <c r="S8" s="783"/>
      <c r="T8" s="783"/>
      <c r="U8" s="792"/>
      <c r="V8" s="792"/>
      <c r="W8" s="792"/>
      <c r="X8" s="792"/>
      <c r="Y8" s="792"/>
      <c r="Z8" s="792"/>
      <c r="AA8" s="801"/>
      <c r="AB8" s="801"/>
      <c r="AC8" s="801"/>
      <c r="AD8" s="801"/>
      <c r="AE8" s="801"/>
      <c r="AF8" s="801"/>
      <c r="AG8" s="819"/>
      <c r="AH8" s="819"/>
      <c r="AI8" s="819"/>
      <c r="AJ8" s="819"/>
      <c r="AK8" s="819"/>
      <c r="AL8" s="819"/>
      <c r="AM8" s="775"/>
      <c r="AN8" s="775"/>
      <c r="AO8" s="775"/>
      <c r="AP8" s="775"/>
      <c r="AQ8" s="775"/>
      <c r="AR8" s="775"/>
      <c r="AS8" s="828"/>
      <c r="AT8" s="828"/>
      <c r="AU8" s="828"/>
      <c r="AV8" s="828"/>
      <c r="AW8" s="828"/>
      <c r="AX8" s="828"/>
      <c r="AY8" s="837"/>
      <c r="AZ8" s="837"/>
      <c r="BA8" s="837"/>
      <c r="BB8" s="837"/>
      <c r="BC8" s="837"/>
      <c r="BD8" s="837"/>
      <c r="BE8" s="775"/>
      <c r="BF8" s="775"/>
      <c r="BG8" s="775"/>
      <c r="BH8" s="775"/>
      <c r="BI8" s="775"/>
      <c r="BJ8" s="775"/>
      <c r="BK8" s="810"/>
      <c r="BL8" s="810"/>
      <c r="BM8" s="810"/>
      <c r="BN8" s="810"/>
      <c r="BO8" s="810"/>
      <c r="BP8" s="810"/>
      <c r="BQ8" s="792"/>
      <c r="BR8" s="792"/>
      <c r="BS8" s="792"/>
      <c r="BT8" s="792"/>
      <c r="BU8" s="792"/>
      <c r="BV8" s="792"/>
      <c r="BW8" s="837"/>
      <c r="BX8" s="837"/>
      <c r="BY8" s="837"/>
      <c r="BZ8" s="837"/>
      <c r="CA8" s="837"/>
      <c r="CB8" s="837"/>
      <c r="CC8" s="810"/>
      <c r="CD8" s="783"/>
      <c r="CE8" s="810"/>
      <c r="CF8" s="810"/>
      <c r="CG8" s="810"/>
    </row>
    <row r="9" spans="1:86" x14ac:dyDescent="0.2">
      <c r="A9" s="596"/>
      <c r="B9" s="596"/>
      <c r="C9" s="597"/>
      <c r="D9" s="597"/>
      <c r="E9" s="596"/>
      <c r="F9" s="597"/>
      <c r="G9" s="599"/>
      <c r="H9" s="600" t="s">
        <v>21</v>
      </c>
      <c r="I9" s="601"/>
      <c r="J9" s="774"/>
      <c r="K9" s="774"/>
      <c r="L9" s="774"/>
      <c r="M9" s="775"/>
      <c r="N9" s="775"/>
      <c r="O9" s="783"/>
      <c r="P9" s="783"/>
      <c r="Q9" s="783"/>
      <c r="R9" s="783"/>
      <c r="S9" s="783"/>
      <c r="T9" s="783"/>
      <c r="U9" s="792"/>
      <c r="V9" s="792"/>
      <c r="W9" s="792"/>
      <c r="X9" s="792"/>
      <c r="Y9" s="792"/>
      <c r="Z9" s="792"/>
      <c r="AA9" s="801"/>
      <c r="AB9" s="801"/>
      <c r="AC9" s="801"/>
      <c r="AD9" s="801"/>
      <c r="AE9" s="801"/>
      <c r="AF9" s="801"/>
      <c r="AG9" s="819"/>
      <c r="AH9" s="819"/>
      <c r="AI9" s="819"/>
      <c r="AJ9" s="819"/>
      <c r="AK9" s="819"/>
      <c r="AL9" s="819"/>
      <c r="AM9" s="775"/>
      <c r="AN9" s="775"/>
      <c r="AO9" s="775"/>
      <c r="AP9" s="775"/>
      <c r="AQ9" s="775"/>
      <c r="AR9" s="775"/>
      <c r="AS9" s="828"/>
      <c r="AT9" s="828"/>
      <c r="AU9" s="828"/>
      <c r="AV9" s="828"/>
      <c r="AW9" s="828"/>
      <c r="AX9" s="828"/>
      <c r="AY9" s="837"/>
      <c r="AZ9" s="837"/>
      <c r="BA9" s="837"/>
      <c r="BB9" s="837"/>
      <c r="BC9" s="837"/>
      <c r="BD9" s="837"/>
      <c r="BE9" s="775"/>
      <c r="BF9" s="775"/>
      <c r="BG9" s="775"/>
      <c r="BH9" s="775"/>
      <c r="BI9" s="775"/>
      <c r="BJ9" s="775"/>
      <c r="BK9" s="810"/>
      <c r="BL9" s="810"/>
      <c r="BM9" s="810"/>
      <c r="BN9" s="810"/>
      <c r="BO9" s="810"/>
      <c r="BP9" s="810"/>
      <c r="BQ9" s="792"/>
      <c r="BR9" s="792"/>
      <c r="BS9" s="792"/>
      <c r="BT9" s="792"/>
      <c r="BU9" s="792"/>
      <c r="BV9" s="792"/>
      <c r="BW9" s="837"/>
      <c r="BX9" s="837"/>
      <c r="BY9" s="837"/>
      <c r="BZ9" s="837"/>
      <c r="CA9" s="837"/>
      <c r="CB9" s="837"/>
      <c r="CC9" s="810"/>
      <c r="CD9" s="783"/>
      <c r="CE9" s="810"/>
      <c r="CF9" s="810"/>
      <c r="CG9" s="810"/>
    </row>
    <row r="10" spans="1:86" x14ac:dyDescent="0.2">
      <c r="A10" s="602"/>
      <c r="B10" s="602"/>
      <c r="C10" s="603">
        <v>111</v>
      </c>
      <c r="D10" s="597"/>
      <c r="E10" s="602"/>
      <c r="F10" s="597"/>
      <c r="G10" s="599"/>
      <c r="H10" s="30" t="s">
        <v>22</v>
      </c>
      <c r="I10" s="601"/>
      <c r="J10" s="774"/>
      <c r="K10" s="774"/>
      <c r="L10" s="774"/>
      <c r="M10" s="775"/>
      <c r="N10" s="775"/>
      <c r="O10" s="783"/>
      <c r="P10" s="783"/>
      <c r="Q10" s="783"/>
      <c r="R10" s="783"/>
      <c r="S10" s="783"/>
      <c r="T10" s="783"/>
      <c r="U10" s="792"/>
      <c r="V10" s="792"/>
      <c r="W10" s="792"/>
      <c r="X10" s="792"/>
      <c r="Y10" s="792"/>
      <c r="Z10" s="792"/>
      <c r="AA10" s="801"/>
      <c r="AB10" s="801"/>
      <c r="AC10" s="801"/>
      <c r="AD10" s="801"/>
      <c r="AE10" s="801"/>
      <c r="AF10" s="801"/>
      <c r="AG10" s="819"/>
      <c r="AH10" s="819"/>
      <c r="AI10" s="819"/>
      <c r="AJ10" s="819"/>
      <c r="AK10" s="819"/>
      <c r="AL10" s="819"/>
      <c r="AM10" s="775"/>
      <c r="AN10" s="775"/>
      <c r="AO10" s="775"/>
      <c r="AP10" s="775"/>
      <c r="AQ10" s="775"/>
      <c r="AR10" s="775"/>
      <c r="AS10" s="828"/>
      <c r="AT10" s="828"/>
      <c r="AU10" s="828"/>
      <c r="AV10" s="828"/>
      <c r="AW10" s="828"/>
      <c r="AX10" s="828"/>
      <c r="AY10" s="837"/>
      <c r="AZ10" s="837"/>
      <c r="BA10" s="837"/>
      <c r="BB10" s="837"/>
      <c r="BC10" s="837"/>
      <c r="BD10" s="837"/>
      <c r="BE10" s="775"/>
      <c r="BF10" s="775"/>
      <c r="BG10" s="775"/>
      <c r="BH10" s="775"/>
      <c r="BI10" s="775"/>
      <c r="BJ10" s="775"/>
      <c r="BK10" s="810"/>
      <c r="BL10" s="810"/>
      <c r="BM10" s="810"/>
      <c r="BN10" s="810"/>
      <c r="BO10" s="810"/>
      <c r="BP10" s="810"/>
      <c r="BQ10" s="792"/>
      <c r="BR10" s="792"/>
      <c r="BS10" s="792"/>
      <c r="BT10" s="792"/>
      <c r="BU10" s="792"/>
      <c r="BV10" s="792"/>
      <c r="BW10" s="837"/>
      <c r="BX10" s="837"/>
      <c r="BY10" s="837"/>
      <c r="BZ10" s="837"/>
      <c r="CA10" s="837"/>
      <c r="CB10" s="837"/>
      <c r="CC10" s="810"/>
      <c r="CD10" s="783"/>
      <c r="CE10" s="810"/>
      <c r="CF10" s="810"/>
      <c r="CG10" s="810"/>
    </row>
    <row r="11" spans="1:86" x14ac:dyDescent="0.2">
      <c r="A11" s="602"/>
      <c r="B11" s="602"/>
      <c r="C11" s="603"/>
      <c r="D11" s="604" t="s">
        <v>23</v>
      </c>
      <c r="E11" s="602"/>
      <c r="F11" s="597"/>
      <c r="G11" s="599"/>
      <c r="H11" s="605" t="s">
        <v>24</v>
      </c>
      <c r="I11" s="601"/>
      <c r="J11" s="774"/>
      <c r="K11" s="774"/>
      <c r="L11" s="774"/>
      <c r="M11" s="775"/>
      <c r="N11" s="775"/>
      <c r="O11" s="783"/>
      <c r="P11" s="783"/>
      <c r="Q11" s="783"/>
      <c r="R11" s="783"/>
      <c r="S11" s="783"/>
      <c r="T11" s="783"/>
      <c r="U11" s="792"/>
      <c r="V11" s="792"/>
      <c r="W11" s="792"/>
      <c r="X11" s="792"/>
      <c r="Y11" s="792"/>
      <c r="Z11" s="792"/>
      <c r="AA11" s="801"/>
      <c r="AB11" s="801"/>
      <c r="AC11" s="801"/>
      <c r="AD11" s="801"/>
      <c r="AE11" s="801"/>
      <c r="AF11" s="801"/>
      <c r="AG11" s="819"/>
      <c r="AH11" s="819"/>
      <c r="AI11" s="819"/>
      <c r="AJ11" s="819"/>
      <c r="AK11" s="819"/>
      <c r="AL11" s="819"/>
      <c r="AM11" s="775"/>
      <c r="AN11" s="775"/>
      <c r="AO11" s="775"/>
      <c r="AP11" s="775"/>
      <c r="AQ11" s="775"/>
      <c r="AR11" s="775"/>
      <c r="AS11" s="828"/>
      <c r="AT11" s="828"/>
      <c r="AU11" s="828"/>
      <c r="AV11" s="828"/>
      <c r="AW11" s="828"/>
      <c r="AX11" s="828"/>
      <c r="AY11" s="837"/>
      <c r="AZ11" s="837"/>
      <c r="BA11" s="837"/>
      <c r="BB11" s="837"/>
      <c r="BC11" s="837"/>
      <c r="BD11" s="837"/>
      <c r="BE11" s="775"/>
      <c r="BF11" s="775"/>
      <c r="BG11" s="775"/>
      <c r="BH11" s="775"/>
      <c r="BI11" s="775"/>
      <c r="BJ11" s="775"/>
      <c r="BK11" s="810"/>
      <c r="BL11" s="810"/>
      <c r="BM11" s="810"/>
      <c r="BN11" s="810"/>
      <c r="BO11" s="810"/>
      <c r="BP11" s="810"/>
      <c r="BQ11" s="792"/>
      <c r="BR11" s="792"/>
      <c r="BS11" s="792"/>
      <c r="BT11" s="792"/>
      <c r="BU11" s="792"/>
      <c r="BV11" s="792"/>
      <c r="BW11" s="837"/>
      <c r="BX11" s="837"/>
      <c r="BY11" s="837"/>
      <c r="BZ11" s="837"/>
      <c r="CA11" s="837"/>
      <c r="CB11" s="837"/>
      <c r="CC11" s="810"/>
      <c r="CD11" s="783"/>
      <c r="CE11" s="810"/>
      <c r="CF11" s="810"/>
      <c r="CG11" s="810"/>
    </row>
    <row r="12" spans="1:86" x14ac:dyDescent="0.2">
      <c r="A12" s="602"/>
      <c r="B12" s="602"/>
      <c r="C12" s="603"/>
      <c r="D12" s="606" t="s">
        <v>25</v>
      </c>
      <c r="E12" s="602"/>
      <c r="F12" s="597"/>
      <c r="G12" s="599"/>
      <c r="H12" s="605" t="s">
        <v>26</v>
      </c>
      <c r="I12" s="601"/>
      <c r="J12" s="774"/>
      <c r="K12" s="774"/>
      <c r="L12" s="774"/>
      <c r="M12" s="775"/>
      <c r="N12" s="775"/>
      <c r="O12" s="783"/>
      <c r="P12" s="783"/>
      <c r="Q12" s="783"/>
      <c r="R12" s="783"/>
      <c r="S12" s="783"/>
      <c r="T12" s="783"/>
      <c r="U12" s="792"/>
      <c r="V12" s="792"/>
      <c r="W12" s="792"/>
      <c r="X12" s="792"/>
      <c r="Y12" s="792"/>
      <c r="Z12" s="792"/>
      <c r="AA12" s="801"/>
      <c r="AB12" s="801"/>
      <c r="AC12" s="801"/>
      <c r="AD12" s="801"/>
      <c r="AE12" s="801"/>
      <c r="AF12" s="801"/>
      <c r="AG12" s="819"/>
      <c r="AH12" s="819"/>
      <c r="AI12" s="819"/>
      <c r="AJ12" s="819"/>
      <c r="AK12" s="819"/>
      <c r="AL12" s="819"/>
      <c r="AM12" s="775"/>
      <c r="AN12" s="775"/>
      <c r="AO12" s="775"/>
      <c r="AP12" s="775"/>
      <c r="AQ12" s="775"/>
      <c r="AR12" s="775"/>
      <c r="AS12" s="828"/>
      <c r="AT12" s="828"/>
      <c r="AU12" s="828"/>
      <c r="AV12" s="828"/>
      <c r="AW12" s="828"/>
      <c r="AX12" s="828"/>
      <c r="AY12" s="837"/>
      <c r="AZ12" s="837"/>
      <c r="BA12" s="837"/>
      <c r="BB12" s="837"/>
      <c r="BC12" s="837"/>
      <c r="BD12" s="837"/>
      <c r="BE12" s="775"/>
      <c r="BF12" s="775"/>
      <c r="BG12" s="775"/>
      <c r="BH12" s="775"/>
      <c r="BI12" s="775"/>
      <c r="BJ12" s="775"/>
      <c r="BK12" s="810"/>
      <c r="BL12" s="810"/>
      <c r="BM12" s="810"/>
      <c r="BN12" s="810"/>
      <c r="BO12" s="810"/>
      <c r="BP12" s="810"/>
      <c r="BQ12" s="792"/>
      <c r="BR12" s="792"/>
      <c r="BS12" s="792"/>
      <c r="BT12" s="792"/>
      <c r="BU12" s="792"/>
      <c r="BV12" s="792"/>
      <c r="BW12" s="837"/>
      <c r="BX12" s="837"/>
      <c r="BY12" s="837"/>
      <c r="BZ12" s="837"/>
      <c r="CA12" s="837"/>
      <c r="CB12" s="837"/>
      <c r="CC12" s="810"/>
      <c r="CD12" s="783"/>
      <c r="CE12" s="810"/>
      <c r="CF12" s="810"/>
      <c r="CG12" s="810"/>
    </row>
    <row r="13" spans="1:86" x14ac:dyDescent="0.2">
      <c r="A13" s="596"/>
      <c r="B13" s="596"/>
      <c r="C13" s="596"/>
      <c r="D13" s="607"/>
      <c r="E13" s="596">
        <v>1</v>
      </c>
      <c r="F13" s="607">
        <v>411</v>
      </c>
      <c r="G13" s="608"/>
      <c r="H13" s="609" t="s">
        <v>27</v>
      </c>
      <c r="I13" s="610">
        <v>6087000</v>
      </c>
      <c r="J13" s="774">
        <f>+I13*$J$1</f>
        <v>1217400</v>
      </c>
      <c r="K13" s="774">
        <v>440000</v>
      </c>
      <c r="L13" s="774">
        <f>+J13-K13</f>
        <v>777400</v>
      </c>
      <c r="M13" s="774"/>
      <c r="N13" s="774">
        <f t="shared" ref="N13:N34" si="0">+K13-M13</f>
        <v>440000</v>
      </c>
      <c r="O13" s="784">
        <f t="shared" ref="O13:O23" si="1">+I13*$O$1</f>
        <v>608700</v>
      </c>
      <c r="P13" s="784">
        <f>O13+K13</f>
        <v>1048700</v>
      </c>
      <c r="Q13" s="784">
        <v>507250</v>
      </c>
      <c r="R13" s="784">
        <f>+P13-Q13</f>
        <v>541450</v>
      </c>
      <c r="S13" s="784"/>
      <c r="T13" s="784">
        <f>+Q13-S13</f>
        <v>507250</v>
      </c>
      <c r="U13" s="793">
        <v>507250</v>
      </c>
      <c r="V13" s="793">
        <f>U13+Q13</f>
        <v>1014500</v>
      </c>
      <c r="W13" s="793">
        <f>+Q13/2*3</f>
        <v>760875</v>
      </c>
      <c r="X13" s="793">
        <f>+V13-W13</f>
        <v>253625</v>
      </c>
      <c r="Y13" s="793">
        <v>1370000</v>
      </c>
      <c r="Z13" s="793">
        <f>+W13-Y13</f>
        <v>-609125</v>
      </c>
      <c r="AA13" s="802">
        <v>507250</v>
      </c>
      <c r="AB13" s="802">
        <f>AA13+W13</f>
        <v>1268125</v>
      </c>
      <c r="AC13" s="802">
        <v>1700000</v>
      </c>
      <c r="AD13" s="802">
        <f>+AB13-AC13</f>
        <v>-431875</v>
      </c>
      <c r="AE13" s="802">
        <v>1650000</v>
      </c>
      <c r="AF13" s="802">
        <f>+AC13-AE13</f>
        <v>50000</v>
      </c>
      <c r="AG13" s="820">
        <v>507250</v>
      </c>
      <c r="AH13" s="820">
        <f>AG13+AC13</f>
        <v>2207250</v>
      </c>
      <c r="AI13" s="820">
        <v>2000000</v>
      </c>
      <c r="AJ13" s="820">
        <f>+AH13-AI13</f>
        <v>207250</v>
      </c>
      <c r="AK13" s="820">
        <v>1950000</v>
      </c>
      <c r="AL13" s="820">
        <f>+AI13-AK13</f>
        <v>50000</v>
      </c>
      <c r="AM13" s="774">
        <v>507250</v>
      </c>
      <c r="AN13" s="774">
        <f>AM13+AI13</f>
        <v>2507250</v>
      </c>
      <c r="AO13" s="774">
        <v>2480000</v>
      </c>
      <c r="AP13" s="774">
        <f>+AN13-AO13</f>
        <v>27250</v>
      </c>
      <c r="AQ13" s="774">
        <v>2470000</v>
      </c>
      <c r="AR13" s="774">
        <f>+AO13-AQ13</f>
        <v>10000</v>
      </c>
      <c r="AS13" s="829">
        <v>507250</v>
      </c>
      <c r="AT13" s="829">
        <f>AS13+AO13</f>
        <v>2987250</v>
      </c>
      <c r="AU13" s="829">
        <v>2950000</v>
      </c>
      <c r="AV13" s="829">
        <f>+AT13-AU13</f>
        <v>37250</v>
      </c>
      <c r="AW13" s="829">
        <v>440000</v>
      </c>
      <c r="AX13" s="829">
        <f>+AU13-AW13</f>
        <v>2510000</v>
      </c>
      <c r="AY13" s="838">
        <v>507250</v>
      </c>
      <c r="AZ13" s="838">
        <f>AY13+AU13</f>
        <v>3457250</v>
      </c>
      <c r="BA13" s="838">
        <v>477000</v>
      </c>
      <c r="BB13" s="838">
        <f>+AZ13-BA13</f>
        <v>2980250</v>
      </c>
      <c r="BC13" s="838">
        <v>440000</v>
      </c>
      <c r="BD13" s="838">
        <f>+BA13-BC13</f>
        <v>37000</v>
      </c>
      <c r="BE13" s="774">
        <v>507250</v>
      </c>
      <c r="BF13" s="774">
        <f>BE13+BA13</f>
        <v>984250</v>
      </c>
      <c r="BG13" s="774">
        <v>477000</v>
      </c>
      <c r="BH13" s="774">
        <f>+BF13-BG13</f>
        <v>507250</v>
      </c>
      <c r="BI13" s="774">
        <v>440000</v>
      </c>
      <c r="BJ13" s="774">
        <f>+BG13-BI13</f>
        <v>37000</v>
      </c>
      <c r="BK13" s="811">
        <v>507250</v>
      </c>
      <c r="BL13" s="811">
        <f>BK13+BG13</f>
        <v>984250</v>
      </c>
      <c r="BM13" s="811">
        <v>477000</v>
      </c>
      <c r="BN13" s="811">
        <f>+BL13-BM13</f>
        <v>507250</v>
      </c>
      <c r="BO13" s="811">
        <v>440000</v>
      </c>
      <c r="BP13" s="811">
        <f>+BM13-BO13</f>
        <v>37000</v>
      </c>
      <c r="BQ13" s="793">
        <v>507250</v>
      </c>
      <c r="BR13" s="793">
        <f>BQ13+BM13</f>
        <v>984250</v>
      </c>
      <c r="BS13" s="793">
        <v>477000</v>
      </c>
      <c r="BT13" s="793">
        <f>+BR13-BS13</f>
        <v>507250</v>
      </c>
      <c r="BU13" s="793">
        <v>440000</v>
      </c>
      <c r="BV13" s="793">
        <f>+BS13-BU13</f>
        <v>37000</v>
      </c>
      <c r="BW13" s="838">
        <v>507250</v>
      </c>
      <c r="BX13" s="838">
        <f>BW13+BS13</f>
        <v>984250</v>
      </c>
      <c r="BY13" s="838">
        <v>477000</v>
      </c>
      <c r="BZ13" s="838">
        <f>+BX13-BY13</f>
        <v>507250</v>
      </c>
      <c r="CA13" s="838">
        <v>440000</v>
      </c>
      <c r="CB13" s="838">
        <f>+BY13-CA13</f>
        <v>37000</v>
      </c>
      <c r="CC13" s="811">
        <f t="shared" ref="CC13:CC34" si="2">+J13+O13+U13+AA13+AG13+AM13+AS13+AY13+BE13+BK13+BQ13+BW13</f>
        <v>6898600</v>
      </c>
      <c r="CD13" s="784">
        <f>CC13+BY13</f>
        <v>7375600</v>
      </c>
      <c r="CE13" s="811">
        <v>477000</v>
      </c>
      <c r="CF13" s="811">
        <v>440000</v>
      </c>
      <c r="CG13" s="811">
        <f>+CE13-CF13</f>
        <v>37000</v>
      </c>
      <c r="CH13" s="579">
        <f t="shared" ref="CH13:CH35" si="3">+CC13-I13</f>
        <v>811600</v>
      </c>
    </row>
    <row r="14" spans="1:86" x14ac:dyDescent="0.2">
      <c r="A14" s="596"/>
      <c r="B14" s="596"/>
      <c r="C14" s="596"/>
      <c r="D14" s="607"/>
      <c r="E14" s="596">
        <f>E13+1</f>
        <v>2</v>
      </c>
      <c r="F14" s="607">
        <v>412</v>
      </c>
      <c r="G14" s="608"/>
      <c r="H14" s="609" t="s">
        <v>28</v>
      </c>
      <c r="I14" s="610">
        <v>921000</v>
      </c>
      <c r="J14" s="774">
        <f t="shared" ref="J14:J23" si="4">+I14*$J$1</f>
        <v>184200</v>
      </c>
      <c r="K14" s="774">
        <v>67000</v>
      </c>
      <c r="L14" s="774">
        <f>+J14-K14</f>
        <v>117200</v>
      </c>
      <c r="M14" s="774"/>
      <c r="N14" s="774">
        <f t="shared" si="0"/>
        <v>67000</v>
      </c>
      <c r="O14" s="784">
        <f t="shared" si="1"/>
        <v>92100</v>
      </c>
      <c r="P14" s="784">
        <f t="shared" ref="P14:P34" si="5">O14+K14</f>
        <v>159100</v>
      </c>
      <c r="Q14" s="784">
        <v>76750</v>
      </c>
      <c r="R14" s="784">
        <f>+P14-Q14</f>
        <v>82350</v>
      </c>
      <c r="S14" s="784"/>
      <c r="T14" s="784">
        <f t="shared" ref="T14:T34" si="6">+Q14-S14</f>
        <v>76750</v>
      </c>
      <c r="U14" s="793">
        <v>76750</v>
      </c>
      <c r="V14" s="793">
        <f t="shared" ref="V14:V34" si="7">U14+Q14</f>
        <v>153500</v>
      </c>
      <c r="W14" s="793">
        <f>+Q14/2*3</f>
        <v>115125</v>
      </c>
      <c r="X14" s="793">
        <f t="shared" ref="X14:X34" si="8">+V14-W14</f>
        <v>38375</v>
      </c>
      <c r="Y14" s="793">
        <v>200000</v>
      </c>
      <c r="Z14" s="793">
        <f t="shared" ref="Z14:Z34" si="9">+W14-Y14</f>
        <v>-84875</v>
      </c>
      <c r="AA14" s="802">
        <v>76750</v>
      </c>
      <c r="AB14" s="802">
        <f t="shared" ref="AB14:AB34" si="10">AA14+W14</f>
        <v>191875</v>
      </c>
      <c r="AC14" s="802">
        <v>880000</v>
      </c>
      <c r="AD14" s="802">
        <f t="shared" ref="AD14:AD34" si="11">+AB14-AC14</f>
        <v>-688125</v>
      </c>
      <c r="AE14" s="802">
        <v>850000</v>
      </c>
      <c r="AF14" s="802">
        <f t="shared" ref="AF14:AF34" si="12">+AC14-AE14</f>
        <v>30000</v>
      </c>
      <c r="AG14" s="820">
        <v>76750</v>
      </c>
      <c r="AH14" s="820">
        <f t="shared" ref="AH14:AH34" si="13">AG14+AC14</f>
        <v>956750</v>
      </c>
      <c r="AI14" s="820">
        <v>950000</v>
      </c>
      <c r="AJ14" s="820">
        <f t="shared" ref="AJ14:AJ34" si="14">+AH14-AI14</f>
        <v>6750</v>
      </c>
      <c r="AK14" s="820">
        <v>940000</v>
      </c>
      <c r="AL14" s="820">
        <f t="shared" ref="AL14:AL34" si="15">+AI14-AK14</f>
        <v>10000</v>
      </c>
      <c r="AM14" s="774">
        <v>76750</v>
      </c>
      <c r="AN14" s="774">
        <f t="shared" ref="AN14:AN34" si="16">AM14+AI14</f>
        <v>1026750</v>
      </c>
      <c r="AO14" s="774">
        <v>1024000</v>
      </c>
      <c r="AP14" s="774">
        <f t="shared" ref="AP14:AP34" si="17">+AN14-AO14</f>
        <v>2750</v>
      </c>
      <c r="AQ14" s="774">
        <v>1020000</v>
      </c>
      <c r="AR14" s="774">
        <f t="shared" ref="AR14:AR34" si="18">+AO14-AQ14</f>
        <v>4000</v>
      </c>
      <c r="AS14" s="829">
        <v>76750</v>
      </c>
      <c r="AT14" s="829">
        <f t="shared" ref="AT14:AT34" si="19">AS14+AO14</f>
        <v>1100750</v>
      </c>
      <c r="AU14" s="829">
        <v>1100000</v>
      </c>
      <c r="AV14" s="829">
        <f t="shared" ref="AV14:AV34" si="20">+AT14-AU14</f>
        <v>750</v>
      </c>
      <c r="AW14" s="829">
        <v>67000</v>
      </c>
      <c r="AX14" s="829">
        <f t="shared" ref="AX14:AX34" si="21">+AU14-AW14</f>
        <v>1033000</v>
      </c>
      <c r="AY14" s="838">
        <v>76750</v>
      </c>
      <c r="AZ14" s="838">
        <f t="shared" ref="AZ14:AZ34" si="22">AY14+AU14</f>
        <v>1176750</v>
      </c>
      <c r="BA14" s="838">
        <v>73000</v>
      </c>
      <c r="BB14" s="838">
        <f t="shared" ref="BB14:BB34" si="23">+AZ14-BA14</f>
        <v>1103750</v>
      </c>
      <c r="BC14" s="838">
        <v>67000</v>
      </c>
      <c r="BD14" s="838">
        <f t="shared" ref="BD14:BD34" si="24">+BA14-BC14</f>
        <v>6000</v>
      </c>
      <c r="BE14" s="774">
        <v>76750</v>
      </c>
      <c r="BF14" s="774">
        <f t="shared" ref="BF14:BF34" si="25">BE14+BA14</f>
        <v>149750</v>
      </c>
      <c r="BG14" s="774">
        <v>73000</v>
      </c>
      <c r="BH14" s="774">
        <f t="shared" ref="BH14:BH34" si="26">+BF14-BG14</f>
        <v>76750</v>
      </c>
      <c r="BI14" s="774">
        <v>67000</v>
      </c>
      <c r="BJ14" s="774">
        <f t="shared" ref="BJ14:BJ34" si="27">+BG14-BI14</f>
        <v>6000</v>
      </c>
      <c r="BK14" s="811">
        <v>76750</v>
      </c>
      <c r="BL14" s="811">
        <f t="shared" ref="BL14:BL34" si="28">BK14+BG14</f>
        <v>149750</v>
      </c>
      <c r="BM14" s="811">
        <v>73000</v>
      </c>
      <c r="BN14" s="811">
        <f t="shared" ref="BN14:BN34" si="29">+BL14-BM14</f>
        <v>76750</v>
      </c>
      <c r="BO14" s="811">
        <v>67000</v>
      </c>
      <c r="BP14" s="811">
        <f t="shared" ref="BP14:BP34" si="30">+BM14-BO14</f>
        <v>6000</v>
      </c>
      <c r="BQ14" s="793">
        <v>76750</v>
      </c>
      <c r="BR14" s="793">
        <f t="shared" ref="BR14:BR34" si="31">BQ14+BM14</f>
        <v>149750</v>
      </c>
      <c r="BS14" s="793">
        <v>73000</v>
      </c>
      <c r="BT14" s="793">
        <f t="shared" ref="BT14:BT34" si="32">+BR14-BS14</f>
        <v>76750</v>
      </c>
      <c r="BU14" s="793">
        <v>67000</v>
      </c>
      <c r="BV14" s="793">
        <f t="shared" ref="BV14:BV34" si="33">+BS14-BU14</f>
        <v>6000</v>
      </c>
      <c r="BW14" s="838">
        <v>76750</v>
      </c>
      <c r="BX14" s="838">
        <f t="shared" ref="BX14:BX34" si="34">BW14+BS14</f>
        <v>149750</v>
      </c>
      <c r="BY14" s="838">
        <v>73000</v>
      </c>
      <c r="BZ14" s="838">
        <f t="shared" ref="BZ14:BZ34" si="35">+BX14-BY14</f>
        <v>76750</v>
      </c>
      <c r="CA14" s="838">
        <v>67000</v>
      </c>
      <c r="CB14" s="838">
        <f t="shared" ref="CB14:CB34" si="36">+BY14-CA14</f>
        <v>6000</v>
      </c>
      <c r="CC14" s="811">
        <f t="shared" si="2"/>
        <v>1043800</v>
      </c>
      <c r="CD14" s="784">
        <f t="shared" ref="CD14:CD34" si="37">CC14+BY14</f>
        <v>1116800</v>
      </c>
      <c r="CE14" s="811">
        <v>73000</v>
      </c>
      <c r="CF14" s="811">
        <v>67000</v>
      </c>
      <c r="CG14" s="811">
        <f t="shared" ref="CG14:CG34" si="38">+CE14-CF14</f>
        <v>6000</v>
      </c>
      <c r="CH14" s="579">
        <f t="shared" si="3"/>
        <v>122800</v>
      </c>
    </row>
    <row r="15" spans="1:86" x14ac:dyDescent="0.2">
      <c r="A15" s="596"/>
      <c r="B15" s="596"/>
      <c r="C15" s="596"/>
      <c r="D15" s="607"/>
      <c r="E15" s="596">
        <f>E14+1</f>
        <v>3</v>
      </c>
      <c r="F15" s="607">
        <v>414</v>
      </c>
      <c r="G15" s="608"/>
      <c r="H15" s="609" t="s">
        <v>29</v>
      </c>
      <c r="I15" s="610">
        <v>250000</v>
      </c>
      <c r="J15" s="774">
        <f t="shared" si="4"/>
        <v>50000</v>
      </c>
      <c r="K15" s="774">
        <v>45000</v>
      </c>
      <c r="L15" s="774">
        <f t="shared" ref="L15:L34" si="39">+J15-K15</f>
        <v>5000</v>
      </c>
      <c r="M15" s="775"/>
      <c r="N15" s="774">
        <f t="shared" si="0"/>
        <v>45000</v>
      </c>
      <c r="O15" s="784">
        <f t="shared" si="1"/>
        <v>25000</v>
      </c>
      <c r="P15" s="784">
        <f t="shared" si="5"/>
        <v>70000</v>
      </c>
      <c r="Q15" s="783"/>
      <c r="R15" s="784">
        <f t="shared" ref="R15:R34" si="40">+P15-Q15</f>
        <v>70000</v>
      </c>
      <c r="S15" s="783"/>
      <c r="T15" s="784">
        <f t="shared" si="6"/>
        <v>0</v>
      </c>
      <c r="U15" s="793">
        <f t="shared" ref="U15:U23" si="41">$I15*$U$1</f>
        <v>17500</v>
      </c>
      <c r="V15" s="793">
        <f t="shared" si="7"/>
        <v>17500</v>
      </c>
      <c r="W15" s="792"/>
      <c r="X15" s="793">
        <f t="shared" si="8"/>
        <v>17500</v>
      </c>
      <c r="Y15" s="792"/>
      <c r="Z15" s="793">
        <f t="shared" si="9"/>
        <v>0</v>
      </c>
      <c r="AA15" s="802">
        <f t="shared" ref="AA15:AA24" si="42">$I15*$AA$1</f>
        <v>17500</v>
      </c>
      <c r="AB15" s="802">
        <f t="shared" si="10"/>
        <v>17500</v>
      </c>
      <c r="AC15" s="801"/>
      <c r="AD15" s="802">
        <f t="shared" si="11"/>
        <v>17500</v>
      </c>
      <c r="AE15" s="801"/>
      <c r="AF15" s="802">
        <f t="shared" si="12"/>
        <v>0</v>
      </c>
      <c r="AG15" s="820">
        <f t="shared" ref="AG15:AG23" si="43">$I15*$AG$1</f>
        <v>17500</v>
      </c>
      <c r="AH15" s="820">
        <f t="shared" si="13"/>
        <v>17500</v>
      </c>
      <c r="AI15" s="819"/>
      <c r="AJ15" s="820">
        <f t="shared" si="14"/>
        <v>17500</v>
      </c>
      <c r="AK15" s="819"/>
      <c r="AL15" s="820">
        <f t="shared" si="15"/>
        <v>0</v>
      </c>
      <c r="AM15" s="774">
        <f t="shared" ref="AM15:AM23" si="44">$I15*$AM$1</f>
        <v>17500</v>
      </c>
      <c r="AN15" s="774">
        <f t="shared" si="16"/>
        <v>17500</v>
      </c>
      <c r="AO15" s="775"/>
      <c r="AP15" s="774">
        <f t="shared" si="17"/>
        <v>17500</v>
      </c>
      <c r="AQ15" s="775"/>
      <c r="AR15" s="774">
        <f t="shared" si="18"/>
        <v>0</v>
      </c>
      <c r="AS15" s="829">
        <f t="shared" ref="AS15:AS34" si="45">$I15*$AS$1</f>
        <v>17500</v>
      </c>
      <c r="AT15" s="829">
        <f t="shared" si="19"/>
        <v>17500</v>
      </c>
      <c r="AU15" s="828"/>
      <c r="AV15" s="829">
        <f t="shared" si="20"/>
        <v>17500</v>
      </c>
      <c r="AW15" s="828"/>
      <c r="AX15" s="829">
        <f t="shared" si="21"/>
        <v>0</v>
      </c>
      <c r="AY15" s="838">
        <f t="shared" ref="AY15:AY34" si="46">$I15*$AY$1</f>
        <v>17500</v>
      </c>
      <c r="AZ15" s="838">
        <f t="shared" si="22"/>
        <v>17500</v>
      </c>
      <c r="BA15" s="837"/>
      <c r="BB15" s="838">
        <f t="shared" si="23"/>
        <v>17500</v>
      </c>
      <c r="BC15" s="837"/>
      <c r="BD15" s="838">
        <f t="shared" si="24"/>
        <v>0</v>
      </c>
      <c r="BE15" s="774">
        <f t="shared" ref="BE15:BE34" si="47">$I15*$BE$1</f>
        <v>17500</v>
      </c>
      <c r="BF15" s="774">
        <f t="shared" si="25"/>
        <v>17500</v>
      </c>
      <c r="BG15" s="775"/>
      <c r="BH15" s="774">
        <f t="shared" si="26"/>
        <v>17500</v>
      </c>
      <c r="BI15" s="775"/>
      <c r="BJ15" s="774">
        <f t="shared" si="27"/>
        <v>0</v>
      </c>
      <c r="BK15" s="811">
        <f t="shared" ref="BK15:BK34" si="48">$I15*$BK$1</f>
        <v>17500</v>
      </c>
      <c r="BL15" s="811">
        <f t="shared" si="28"/>
        <v>17500</v>
      </c>
      <c r="BM15" s="810"/>
      <c r="BN15" s="811">
        <f t="shared" si="29"/>
        <v>17500</v>
      </c>
      <c r="BO15" s="810"/>
      <c r="BP15" s="811">
        <f t="shared" si="30"/>
        <v>0</v>
      </c>
      <c r="BQ15" s="793">
        <f t="shared" ref="BQ15:BQ34" si="49">$I15*$BQ$1</f>
        <v>17500</v>
      </c>
      <c r="BR15" s="793">
        <f t="shared" si="31"/>
        <v>17500</v>
      </c>
      <c r="BS15" s="792"/>
      <c r="BT15" s="793">
        <f t="shared" si="32"/>
        <v>17500</v>
      </c>
      <c r="BU15" s="792"/>
      <c r="BV15" s="793">
        <f t="shared" si="33"/>
        <v>0</v>
      </c>
      <c r="BW15" s="838">
        <f t="shared" ref="BW15:BW34" si="50">$I15*$BW$1</f>
        <v>17500</v>
      </c>
      <c r="BX15" s="838">
        <f t="shared" si="34"/>
        <v>17500</v>
      </c>
      <c r="BY15" s="837"/>
      <c r="BZ15" s="838">
        <f t="shared" si="35"/>
        <v>17500</v>
      </c>
      <c r="CA15" s="837"/>
      <c r="CB15" s="838">
        <f t="shared" si="36"/>
        <v>0</v>
      </c>
      <c r="CC15" s="811">
        <f t="shared" si="2"/>
        <v>250000</v>
      </c>
      <c r="CD15" s="784">
        <f t="shared" si="37"/>
        <v>250000</v>
      </c>
      <c r="CE15" s="810"/>
      <c r="CF15" s="810"/>
      <c r="CG15" s="811">
        <f t="shared" si="38"/>
        <v>0</v>
      </c>
      <c r="CH15" s="579">
        <f t="shared" si="3"/>
        <v>0</v>
      </c>
    </row>
    <row r="16" spans="1:86" x14ac:dyDescent="0.2">
      <c r="A16" s="596"/>
      <c r="B16" s="596"/>
      <c r="C16" s="596"/>
      <c r="D16" s="607"/>
      <c r="E16" s="596">
        <f>E15+1</f>
        <v>4</v>
      </c>
      <c r="F16" s="607">
        <v>416</v>
      </c>
      <c r="G16" s="608"/>
      <c r="H16" s="609" t="s">
        <v>30</v>
      </c>
      <c r="I16" s="610">
        <v>450000</v>
      </c>
      <c r="J16" s="774">
        <f t="shared" si="4"/>
        <v>90000</v>
      </c>
      <c r="K16" s="774">
        <v>25000</v>
      </c>
      <c r="L16" s="774">
        <f t="shared" si="39"/>
        <v>65000</v>
      </c>
      <c r="M16" s="775"/>
      <c r="N16" s="774">
        <f t="shared" si="0"/>
        <v>25000</v>
      </c>
      <c r="O16" s="784">
        <f t="shared" si="1"/>
        <v>45000</v>
      </c>
      <c r="P16" s="784">
        <f t="shared" si="5"/>
        <v>70000</v>
      </c>
      <c r="Q16" s="783">
        <v>20000</v>
      </c>
      <c r="R16" s="784">
        <f t="shared" si="40"/>
        <v>50000</v>
      </c>
      <c r="S16" s="783"/>
      <c r="T16" s="784">
        <f t="shared" si="6"/>
        <v>20000</v>
      </c>
      <c r="U16" s="793">
        <f t="shared" si="41"/>
        <v>31500.000000000004</v>
      </c>
      <c r="V16" s="793">
        <f t="shared" si="7"/>
        <v>51500</v>
      </c>
      <c r="W16" s="792"/>
      <c r="X16" s="793">
        <f t="shared" si="8"/>
        <v>51500</v>
      </c>
      <c r="Y16" s="792"/>
      <c r="Z16" s="793">
        <f t="shared" si="9"/>
        <v>0</v>
      </c>
      <c r="AA16" s="802">
        <f t="shared" si="42"/>
        <v>31500.000000000004</v>
      </c>
      <c r="AB16" s="802">
        <f t="shared" si="10"/>
        <v>31500.000000000004</v>
      </c>
      <c r="AC16" s="801"/>
      <c r="AD16" s="802">
        <f t="shared" si="11"/>
        <v>31500.000000000004</v>
      </c>
      <c r="AE16" s="801"/>
      <c r="AF16" s="802">
        <f t="shared" si="12"/>
        <v>0</v>
      </c>
      <c r="AG16" s="820">
        <f t="shared" si="43"/>
        <v>31500.000000000004</v>
      </c>
      <c r="AH16" s="820">
        <f t="shared" si="13"/>
        <v>31500.000000000004</v>
      </c>
      <c r="AI16" s="819"/>
      <c r="AJ16" s="820">
        <f t="shared" si="14"/>
        <v>31500.000000000004</v>
      </c>
      <c r="AK16" s="819"/>
      <c r="AL16" s="820">
        <f t="shared" si="15"/>
        <v>0</v>
      </c>
      <c r="AM16" s="774">
        <f t="shared" si="44"/>
        <v>31500.000000000004</v>
      </c>
      <c r="AN16" s="774">
        <f t="shared" si="16"/>
        <v>31500.000000000004</v>
      </c>
      <c r="AO16" s="775"/>
      <c r="AP16" s="774">
        <f t="shared" si="17"/>
        <v>31500.000000000004</v>
      </c>
      <c r="AQ16" s="775"/>
      <c r="AR16" s="774">
        <f t="shared" si="18"/>
        <v>0</v>
      </c>
      <c r="AS16" s="829">
        <f t="shared" si="45"/>
        <v>31500.000000000004</v>
      </c>
      <c r="AT16" s="829">
        <f t="shared" si="19"/>
        <v>31500.000000000004</v>
      </c>
      <c r="AU16" s="828"/>
      <c r="AV16" s="829">
        <f t="shared" si="20"/>
        <v>31500.000000000004</v>
      </c>
      <c r="AW16" s="828"/>
      <c r="AX16" s="829">
        <f t="shared" si="21"/>
        <v>0</v>
      </c>
      <c r="AY16" s="838">
        <f t="shared" si="46"/>
        <v>31500.000000000004</v>
      </c>
      <c r="AZ16" s="838">
        <f t="shared" si="22"/>
        <v>31500.000000000004</v>
      </c>
      <c r="BA16" s="837"/>
      <c r="BB16" s="838">
        <f t="shared" si="23"/>
        <v>31500.000000000004</v>
      </c>
      <c r="BC16" s="837"/>
      <c r="BD16" s="838">
        <f t="shared" si="24"/>
        <v>0</v>
      </c>
      <c r="BE16" s="774">
        <f t="shared" si="47"/>
        <v>31500.000000000004</v>
      </c>
      <c r="BF16" s="774">
        <f t="shared" si="25"/>
        <v>31500.000000000004</v>
      </c>
      <c r="BG16" s="775"/>
      <c r="BH16" s="774">
        <f t="shared" si="26"/>
        <v>31500.000000000004</v>
      </c>
      <c r="BI16" s="775"/>
      <c r="BJ16" s="774">
        <f t="shared" si="27"/>
        <v>0</v>
      </c>
      <c r="BK16" s="811">
        <f t="shared" si="48"/>
        <v>31500.000000000004</v>
      </c>
      <c r="BL16" s="811">
        <f t="shared" si="28"/>
        <v>31500.000000000004</v>
      </c>
      <c r="BM16" s="810"/>
      <c r="BN16" s="811">
        <f t="shared" si="29"/>
        <v>31500.000000000004</v>
      </c>
      <c r="BO16" s="810"/>
      <c r="BP16" s="811">
        <f t="shared" si="30"/>
        <v>0</v>
      </c>
      <c r="BQ16" s="793">
        <f t="shared" si="49"/>
        <v>31500.000000000004</v>
      </c>
      <c r="BR16" s="793">
        <f t="shared" si="31"/>
        <v>31500.000000000004</v>
      </c>
      <c r="BS16" s="792"/>
      <c r="BT16" s="793">
        <f t="shared" si="32"/>
        <v>31500.000000000004</v>
      </c>
      <c r="BU16" s="792"/>
      <c r="BV16" s="793">
        <f t="shared" si="33"/>
        <v>0</v>
      </c>
      <c r="BW16" s="838">
        <f t="shared" si="50"/>
        <v>31500.000000000004</v>
      </c>
      <c r="BX16" s="838">
        <f t="shared" si="34"/>
        <v>31500.000000000004</v>
      </c>
      <c r="BY16" s="837"/>
      <c r="BZ16" s="838">
        <f t="shared" si="35"/>
        <v>31500.000000000004</v>
      </c>
      <c r="CA16" s="837"/>
      <c r="CB16" s="838">
        <f t="shared" si="36"/>
        <v>0</v>
      </c>
      <c r="CC16" s="811">
        <f t="shared" si="2"/>
        <v>450000</v>
      </c>
      <c r="CD16" s="784">
        <f t="shared" si="37"/>
        <v>450000</v>
      </c>
      <c r="CE16" s="810"/>
      <c r="CF16" s="810"/>
      <c r="CG16" s="811">
        <f t="shared" si="38"/>
        <v>0</v>
      </c>
      <c r="CH16" s="579">
        <f t="shared" si="3"/>
        <v>0</v>
      </c>
    </row>
    <row r="17" spans="1:86" x14ac:dyDescent="0.2">
      <c r="A17" s="596"/>
      <c r="B17" s="596"/>
      <c r="C17" s="596"/>
      <c r="D17" s="607"/>
      <c r="E17" s="596">
        <f t="shared" ref="E17:E23" si="51">E16+1</f>
        <v>5</v>
      </c>
      <c r="F17" s="607">
        <v>421</v>
      </c>
      <c r="G17" s="608"/>
      <c r="H17" s="609" t="s">
        <v>31</v>
      </c>
      <c r="I17" s="601">
        <v>750000</v>
      </c>
      <c r="J17" s="774">
        <f t="shared" si="4"/>
        <v>150000</v>
      </c>
      <c r="K17" s="774">
        <v>38000</v>
      </c>
      <c r="L17" s="774">
        <f t="shared" si="39"/>
        <v>112000</v>
      </c>
      <c r="M17" s="775"/>
      <c r="N17" s="774">
        <f t="shared" si="0"/>
        <v>38000</v>
      </c>
      <c r="O17" s="784">
        <f t="shared" si="1"/>
        <v>75000</v>
      </c>
      <c r="P17" s="784">
        <f t="shared" si="5"/>
        <v>113000</v>
      </c>
      <c r="Q17" s="783">
        <v>38000</v>
      </c>
      <c r="R17" s="784">
        <f t="shared" si="40"/>
        <v>75000</v>
      </c>
      <c r="S17" s="783"/>
      <c r="T17" s="784">
        <f t="shared" si="6"/>
        <v>38000</v>
      </c>
      <c r="U17" s="793">
        <f t="shared" si="41"/>
        <v>52500.000000000007</v>
      </c>
      <c r="V17" s="793">
        <f t="shared" si="7"/>
        <v>90500</v>
      </c>
      <c r="W17" s="792"/>
      <c r="X17" s="793">
        <f t="shared" si="8"/>
        <v>90500</v>
      </c>
      <c r="Y17" s="792"/>
      <c r="Z17" s="793">
        <f t="shared" si="9"/>
        <v>0</v>
      </c>
      <c r="AA17" s="802">
        <f t="shared" si="42"/>
        <v>52500.000000000007</v>
      </c>
      <c r="AB17" s="802">
        <f t="shared" si="10"/>
        <v>52500.000000000007</v>
      </c>
      <c r="AC17" s="801"/>
      <c r="AD17" s="802">
        <f t="shared" si="11"/>
        <v>52500.000000000007</v>
      </c>
      <c r="AE17" s="801"/>
      <c r="AF17" s="802">
        <f t="shared" si="12"/>
        <v>0</v>
      </c>
      <c r="AG17" s="820">
        <f t="shared" si="43"/>
        <v>52500.000000000007</v>
      </c>
      <c r="AH17" s="820">
        <f t="shared" si="13"/>
        <v>52500.000000000007</v>
      </c>
      <c r="AI17" s="819"/>
      <c r="AJ17" s="820">
        <f t="shared" si="14"/>
        <v>52500.000000000007</v>
      </c>
      <c r="AK17" s="819"/>
      <c r="AL17" s="820">
        <f t="shared" si="15"/>
        <v>0</v>
      </c>
      <c r="AM17" s="774">
        <f t="shared" si="44"/>
        <v>52500.000000000007</v>
      </c>
      <c r="AN17" s="774">
        <f t="shared" si="16"/>
        <v>52500.000000000007</v>
      </c>
      <c r="AO17" s="775"/>
      <c r="AP17" s="774">
        <f t="shared" si="17"/>
        <v>52500.000000000007</v>
      </c>
      <c r="AQ17" s="775"/>
      <c r="AR17" s="774">
        <f t="shared" si="18"/>
        <v>0</v>
      </c>
      <c r="AS17" s="829">
        <f t="shared" si="45"/>
        <v>52500.000000000007</v>
      </c>
      <c r="AT17" s="829">
        <f t="shared" si="19"/>
        <v>52500.000000000007</v>
      </c>
      <c r="AU17" s="828"/>
      <c r="AV17" s="829">
        <f t="shared" si="20"/>
        <v>52500.000000000007</v>
      </c>
      <c r="AW17" s="828"/>
      <c r="AX17" s="829">
        <f t="shared" si="21"/>
        <v>0</v>
      </c>
      <c r="AY17" s="838">
        <f t="shared" si="46"/>
        <v>52500.000000000007</v>
      </c>
      <c r="AZ17" s="838">
        <f t="shared" si="22"/>
        <v>52500.000000000007</v>
      </c>
      <c r="BA17" s="837"/>
      <c r="BB17" s="838">
        <f t="shared" si="23"/>
        <v>52500.000000000007</v>
      </c>
      <c r="BC17" s="837"/>
      <c r="BD17" s="838">
        <f t="shared" si="24"/>
        <v>0</v>
      </c>
      <c r="BE17" s="774">
        <f t="shared" si="47"/>
        <v>52500.000000000007</v>
      </c>
      <c r="BF17" s="774">
        <f t="shared" si="25"/>
        <v>52500.000000000007</v>
      </c>
      <c r="BG17" s="775"/>
      <c r="BH17" s="774">
        <f t="shared" si="26"/>
        <v>52500.000000000007</v>
      </c>
      <c r="BI17" s="775"/>
      <c r="BJ17" s="774">
        <f t="shared" si="27"/>
        <v>0</v>
      </c>
      <c r="BK17" s="811">
        <f t="shared" si="48"/>
        <v>52500.000000000007</v>
      </c>
      <c r="BL17" s="811">
        <f t="shared" si="28"/>
        <v>52500.000000000007</v>
      </c>
      <c r="BM17" s="810"/>
      <c r="BN17" s="811">
        <f t="shared" si="29"/>
        <v>52500.000000000007</v>
      </c>
      <c r="BO17" s="810"/>
      <c r="BP17" s="811">
        <f t="shared" si="30"/>
        <v>0</v>
      </c>
      <c r="BQ17" s="793">
        <f t="shared" si="49"/>
        <v>52500.000000000007</v>
      </c>
      <c r="BR17" s="793">
        <f t="shared" si="31"/>
        <v>52500.000000000007</v>
      </c>
      <c r="BS17" s="792"/>
      <c r="BT17" s="793">
        <f t="shared" si="32"/>
        <v>52500.000000000007</v>
      </c>
      <c r="BU17" s="792"/>
      <c r="BV17" s="793">
        <f t="shared" si="33"/>
        <v>0</v>
      </c>
      <c r="BW17" s="838">
        <f t="shared" si="50"/>
        <v>52500.000000000007</v>
      </c>
      <c r="BX17" s="838">
        <f t="shared" si="34"/>
        <v>52500.000000000007</v>
      </c>
      <c r="BY17" s="837"/>
      <c r="BZ17" s="838">
        <f t="shared" si="35"/>
        <v>52500.000000000007</v>
      </c>
      <c r="CA17" s="837"/>
      <c r="CB17" s="838">
        <f t="shared" si="36"/>
        <v>0</v>
      </c>
      <c r="CC17" s="811">
        <f t="shared" si="2"/>
        <v>750000</v>
      </c>
      <c r="CD17" s="784">
        <f t="shared" si="37"/>
        <v>750000</v>
      </c>
      <c r="CE17" s="810"/>
      <c r="CF17" s="810"/>
      <c r="CG17" s="811">
        <f t="shared" si="38"/>
        <v>0</v>
      </c>
      <c r="CH17" s="579">
        <f t="shared" si="3"/>
        <v>0</v>
      </c>
    </row>
    <row r="18" spans="1:86" x14ac:dyDescent="0.2">
      <c r="A18" s="596"/>
      <c r="B18" s="596"/>
      <c r="C18" s="596"/>
      <c r="D18" s="607"/>
      <c r="E18" s="596">
        <f t="shared" si="51"/>
        <v>6</v>
      </c>
      <c r="F18" s="607">
        <v>422</v>
      </c>
      <c r="G18" s="608"/>
      <c r="H18" s="609" t="s">
        <v>32</v>
      </c>
      <c r="I18" s="601">
        <v>215000</v>
      </c>
      <c r="J18" s="774">
        <f t="shared" si="4"/>
        <v>43000</v>
      </c>
      <c r="K18" s="774">
        <v>3000</v>
      </c>
      <c r="L18" s="774">
        <f t="shared" si="39"/>
        <v>40000</v>
      </c>
      <c r="M18" s="775"/>
      <c r="N18" s="774">
        <f t="shared" si="0"/>
        <v>3000</v>
      </c>
      <c r="O18" s="784">
        <f t="shared" si="1"/>
        <v>21500</v>
      </c>
      <c r="P18" s="784">
        <f t="shared" si="5"/>
        <v>24500</v>
      </c>
      <c r="Q18" s="783">
        <v>3000</v>
      </c>
      <c r="R18" s="784">
        <f t="shared" si="40"/>
        <v>21500</v>
      </c>
      <c r="S18" s="783"/>
      <c r="T18" s="784">
        <f t="shared" si="6"/>
        <v>3000</v>
      </c>
      <c r="U18" s="793">
        <f t="shared" si="41"/>
        <v>15050.000000000002</v>
      </c>
      <c r="V18" s="793">
        <f t="shared" si="7"/>
        <v>18050</v>
      </c>
      <c r="W18" s="792"/>
      <c r="X18" s="793">
        <f t="shared" si="8"/>
        <v>18050</v>
      </c>
      <c r="Y18" s="792"/>
      <c r="Z18" s="793">
        <f t="shared" si="9"/>
        <v>0</v>
      </c>
      <c r="AA18" s="802">
        <f t="shared" si="42"/>
        <v>15050.000000000002</v>
      </c>
      <c r="AB18" s="802">
        <f t="shared" si="10"/>
        <v>15050.000000000002</v>
      </c>
      <c r="AC18" s="801"/>
      <c r="AD18" s="802">
        <f t="shared" si="11"/>
        <v>15050.000000000002</v>
      </c>
      <c r="AE18" s="801"/>
      <c r="AF18" s="802">
        <f t="shared" si="12"/>
        <v>0</v>
      </c>
      <c r="AG18" s="820">
        <f t="shared" si="43"/>
        <v>15050.000000000002</v>
      </c>
      <c r="AH18" s="820">
        <f t="shared" si="13"/>
        <v>15050.000000000002</v>
      </c>
      <c r="AI18" s="819"/>
      <c r="AJ18" s="820">
        <f t="shared" si="14"/>
        <v>15050.000000000002</v>
      </c>
      <c r="AK18" s="819"/>
      <c r="AL18" s="820">
        <f t="shared" si="15"/>
        <v>0</v>
      </c>
      <c r="AM18" s="774">
        <f t="shared" si="44"/>
        <v>15050.000000000002</v>
      </c>
      <c r="AN18" s="774">
        <f t="shared" si="16"/>
        <v>15050.000000000002</v>
      </c>
      <c r="AO18" s="775"/>
      <c r="AP18" s="774">
        <f t="shared" si="17"/>
        <v>15050.000000000002</v>
      </c>
      <c r="AQ18" s="775"/>
      <c r="AR18" s="774">
        <f t="shared" si="18"/>
        <v>0</v>
      </c>
      <c r="AS18" s="829">
        <f t="shared" si="45"/>
        <v>15050.000000000002</v>
      </c>
      <c r="AT18" s="829">
        <f t="shared" si="19"/>
        <v>15050.000000000002</v>
      </c>
      <c r="AU18" s="828"/>
      <c r="AV18" s="829">
        <f t="shared" si="20"/>
        <v>15050.000000000002</v>
      </c>
      <c r="AW18" s="828"/>
      <c r="AX18" s="829">
        <f t="shared" si="21"/>
        <v>0</v>
      </c>
      <c r="AY18" s="838">
        <f t="shared" si="46"/>
        <v>15050.000000000002</v>
      </c>
      <c r="AZ18" s="838">
        <f t="shared" si="22"/>
        <v>15050.000000000002</v>
      </c>
      <c r="BA18" s="837"/>
      <c r="BB18" s="838">
        <f t="shared" si="23"/>
        <v>15050.000000000002</v>
      </c>
      <c r="BC18" s="837"/>
      <c r="BD18" s="838">
        <f t="shared" si="24"/>
        <v>0</v>
      </c>
      <c r="BE18" s="774">
        <f t="shared" si="47"/>
        <v>15050.000000000002</v>
      </c>
      <c r="BF18" s="774">
        <f t="shared" si="25"/>
        <v>15050.000000000002</v>
      </c>
      <c r="BG18" s="775"/>
      <c r="BH18" s="774">
        <f t="shared" si="26"/>
        <v>15050.000000000002</v>
      </c>
      <c r="BI18" s="775"/>
      <c r="BJ18" s="774">
        <f t="shared" si="27"/>
        <v>0</v>
      </c>
      <c r="BK18" s="811">
        <f t="shared" si="48"/>
        <v>15050.000000000002</v>
      </c>
      <c r="BL18" s="811">
        <f t="shared" si="28"/>
        <v>15050.000000000002</v>
      </c>
      <c r="BM18" s="810"/>
      <c r="BN18" s="811">
        <f t="shared" si="29"/>
        <v>15050.000000000002</v>
      </c>
      <c r="BO18" s="810"/>
      <c r="BP18" s="811">
        <f t="shared" si="30"/>
        <v>0</v>
      </c>
      <c r="BQ18" s="793">
        <f t="shared" si="49"/>
        <v>15050.000000000002</v>
      </c>
      <c r="BR18" s="793">
        <f t="shared" si="31"/>
        <v>15050.000000000002</v>
      </c>
      <c r="BS18" s="792"/>
      <c r="BT18" s="793">
        <f t="shared" si="32"/>
        <v>15050.000000000002</v>
      </c>
      <c r="BU18" s="792"/>
      <c r="BV18" s="793">
        <f t="shared" si="33"/>
        <v>0</v>
      </c>
      <c r="BW18" s="838">
        <f t="shared" si="50"/>
        <v>15050.000000000002</v>
      </c>
      <c r="BX18" s="838">
        <f t="shared" si="34"/>
        <v>15050.000000000002</v>
      </c>
      <c r="BY18" s="837"/>
      <c r="BZ18" s="838">
        <f t="shared" si="35"/>
        <v>15050.000000000002</v>
      </c>
      <c r="CA18" s="837"/>
      <c r="CB18" s="838">
        <f t="shared" si="36"/>
        <v>0</v>
      </c>
      <c r="CC18" s="811">
        <f t="shared" si="2"/>
        <v>215000</v>
      </c>
      <c r="CD18" s="784">
        <f t="shared" si="37"/>
        <v>215000</v>
      </c>
      <c r="CE18" s="810"/>
      <c r="CF18" s="810"/>
      <c r="CG18" s="811">
        <f t="shared" si="38"/>
        <v>0</v>
      </c>
      <c r="CH18" s="579">
        <f t="shared" si="3"/>
        <v>0</v>
      </c>
    </row>
    <row r="19" spans="1:86" ht="24" x14ac:dyDescent="0.2">
      <c r="A19" s="611"/>
      <c r="B19" s="611"/>
      <c r="C19" s="611"/>
      <c r="D19" s="612"/>
      <c r="E19" s="596">
        <f t="shared" si="51"/>
        <v>7</v>
      </c>
      <c r="F19" s="612">
        <v>423</v>
      </c>
      <c r="G19" s="613"/>
      <c r="H19" s="614" t="s">
        <v>33</v>
      </c>
      <c r="I19" s="42">
        <v>26080000</v>
      </c>
      <c r="J19" s="774">
        <f t="shared" si="4"/>
        <v>5216000</v>
      </c>
      <c r="K19" s="774">
        <v>1500000</v>
      </c>
      <c r="L19" s="774">
        <f t="shared" si="39"/>
        <v>3716000</v>
      </c>
      <c r="M19" s="775"/>
      <c r="N19" s="774">
        <f t="shared" si="0"/>
        <v>1500000</v>
      </c>
      <c r="O19" s="784">
        <f t="shared" si="1"/>
        <v>2608000</v>
      </c>
      <c r="P19" s="784">
        <f t="shared" si="5"/>
        <v>4108000</v>
      </c>
      <c r="Q19" s="783">
        <v>1500000</v>
      </c>
      <c r="R19" s="784">
        <f t="shared" si="40"/>
        <v>2608000</v>
      </c>
      <c r="S19" s="783"/>
      <c r="T19" s="784">
        <f t="shared" si="6"/>
        <v>1500000</v>
      </c>
      <c r="U19" s="793">
        <f t="shared" si="41"/>
        <v>1825600.0000000002</v>
      </c>
      <c r="V19" s="793">
        <f t="shared" si="7"/>
        <v>3325600</v>
      </c>
      <c r="W19" s="792"/>
      <c r="X19" s="793">
        <f t="shared" si="8"/>
        <v>3325600</v>
      </c>
      <c r="Y19" s="792"/>
      <c r="Z19" s="793">
        <f t="shared" si="9"/>
        <v>0</v>
      </c>
      <c r="AA19" s="802">
        <f t="shared" si="42"/>
        <v>1825600.0000000002</v>
      </c>
      <c r="AB19" s="802">
        <f t="shared" si="10"/>
        <v>1825600.0000000002</v>
      </c>
      <c r="AC19" s="801"/>
      <c r="AD19" s="802">
        <f t="shared" si="11"/>
        <v>1825600.0000000002</v>
      </c>
      <c r="AE19" s="801"/>
      <c r="AF19" s="802">
        <f t="shared" si="12"/>
        <v>0</v>
      </c>
      <c r="AG19" s="820">
        <f t="shared" si="43"/>
        <v>1825600.0000000002</v>
      </c>
      <c r="AH19" s="820">
        <f t="shared" si="13"/>
        <v>1825600.0000000002</v>
      </c>
      <c r="AI19" s="819"/>
      <c r="AJ19" s="820">
        <f t="shared" si="14"/>
        <v>1825600.0000000002</v>
      </c>
      <c r="AK19" s="819"/>
      <c r="AL19" s="820">
        <f t="shared" si="15"/>
        <v>0</v>
      </c>
      <c r="AM19" s="774">
        <f t="shared" si="44"/>
        <v>1825600.0000000002</v>
      </c>
      <c r="AN19" s="774">
        <f t="shared" si="16"/>
        <v>1825600.0000000002</v>
      </c>
      <c r="AO19" s="775"/>
      <c r="AP19" s="774">
        <f t="shared" si="17"/>
        <v>1825600.0000000002</v>
      </c>
      <c r="AQ19" s="775"/>
      <c r="AR19" s="774">
        <f t="shared" si="18"/>
        <v>0</v>
      </c>
      <c r="AS19" s="829">
        <f t="shared" si="45"/>
        <v>1825600.0000000002</v>
      </c>
      <c r="AT19" s="829">
        <f t="shared" si="19"/>
        <v>1825600.0000000002</v>
      </c>
      <c r="AU19" s="828"/>
      <c r="AV19" s="829">
        <f t="shared" si="20"/>
        <v>1825600.0000000002</v>
      </c>
      <c r="AW19" s="828"/>
      <c r="AX19" s="829">
        <f t="shared" si="21"/>
        <v>0</v>
      </c>
      <c r="AY19" s="838">
        <f t="shared" si="46"/>
        <v>1825600.0000000002</v>
      </c>
      <c r="AZ19" s="838">
        <f t="shared" si="22"/>
        <v>1825600.0000000002</v>
      </c>
      <c r="BA19" s="837"/>
      <c r="BB19" s="838">
        <f t="shared" si="23"/>
        <v>1825600.0000000002</v>
      </c>
      <c r="BC19" s="837"/>
      <c r="BD19" s="838">
        <f t="shared" si="24"/>
        <v>0</v>
      </c>
      <c r="BE19" s="774">
        <f t="shared" si="47"/>
        <v>1825600.0000000002</v>
      </c>
      <c r="BF19" s="774">
        <f t="shared" si="25"/>
        <v>1825600.0000000002</v>
      </c>
      <c r="BG19" s="775"/>
      <c r="BH19" s="774">
        <f t="shared" si="26"/>
        <v>1825600.0000000002</v>
      </c>
      <c r="BI19" s="775"/>
      <c r="BJ19" s="774">
        <f t="shared" si="27"/>
        <v>0</v>
      </c>
      <c r="BK19" s="811">
        <f t="shared" si="48"/>
        <v>1825600.0000000002</v>
      </c>
      <c r="BL19" s="811">
        <f t="shared" si="28"/>
        <v>1825600.0000000002</v>
      </c>
      <c r="BM19" s="810"/>
      <c r="BN19" s="811">
        <f t="shared" si="29"/>
        <v>1825600.0000000002</v>
      </c>
      <c r="BO19" s="810"/>
      <c r="BP19" s="811">
        <f t="shared" si="30"/>
        <v>0</v>
      </c>
      <c r="BQ19" s="793">
        <f t="shared" si="49"/>
        <v>1825600.0000000002</v>
      </c>
      <c r="BR19" s="793">
        <f t="shared" si="31"/>
        <v>1825600.0000000002</v>
      </c>
      <c r="BS19" s="792"/>
      <c r="BT19" s="793">
        <f t="shared" si="32"/>
        <v>1825600.0000000002</v>
      </c>
      <c r="BU19" s="792"/>
      <c r="BV19" s="793">
        <f t="shared" si="33"/>
        <v>0</v>
      </c>
      <c r="BW19" s="838">
        <f t="shared" si="50"/>
        <v>1825600.0000000002</v>
      </c>
      <c r="BX19" s="838">
        <f t="shared" si="34"/>
        <v>1825600.0000000002</v>
      </c>
      <c r="BY19" s="837"/>
      <c r="BZ19" s="838">
        <f t="shared" si="35"/>
        <v>1825600.0000000002</v>
      </c>
      <c r="CA19" s="837"/>
      <c r="CB19" s="838">
        <f t="shared" si="36"/>
        <v>0</v>
      </c>
      <c r="CC19" s="811">
        <f t="shared" si="2"/>
        <v>26080000</v>
      </c>
      <c r="CD19" s="784">
        <f t="shared" si="37"/>
        <v>26080000</v>
      </c>
      <c r="CE19" s="810"/>
      <c r="CF19" s="810"/>
      <c r="CG19" s="811">
        <f t="shared" si="38"/>
        <v>0</v>
      </c>
      <c r="CH19" s="579">
        <f t="shared" si="3"/>
        <v>0</v>
      </c>
    </row>
    <row r="20" spans="1:86" x14ac:dyDescent="0.2">
      <c r="A20" s="615"/>
      <c r="B20" s="615"/>
      <c r="C20" s="615"/>
      <c r="D20" s="616"/>
      <c r="E20" s="596">
        <f t="shared" si="51"/>
        <v>8</v>
      </c>
      <c r="F20" s="616">
        <v>425</v>
      </c>
      <c r="G20" s="617"/>
      <c r="H20" s="609" t="s">
        <v>34</v>
      </c>
      <c r="I20" s="618">
        <v>150000</v>
      </c>
      <c r="J20" s="774">
        <f t="shared" si="4"/>
        <v>30000</v>
      </c>
      <c r="K20" s="774"/>
      <c r="L20" s="774">
        <f t="shared" si="39"/>
        <v>30000</v>
      </c>
      <c r="M20" s="775"/>
      <c r="N20" s="774">
        <f t="shared" si="0"/>
        <v>0</v>
      </c>
      <c r="O20" s="784">
        <f t="shared" si="1"/>
        <v>15000</v>
      </c>
      <c r="P20" s="784">
        <f t="shared" si="5"/>
        <v>15000</v>
      </c>
      <c r="Q20" s="783"/>
      <c r="R20" s="784">
        <f t="shared" si="40"/>
        <v>15000</v>
      </c>
      <c r="S20" s="783"/>
      <c r="T20" s="784">
        <f t="shared" si="6"/>
        <v>0</v>
      </c>
      <c r="U20" s="793">
        <f t="shared" si="41"/>
        <v>10500.000000000002</v>
      </c>
      <c r="V20" s="793">
        <f t="shared" si="7"/>
        <v>10500.000000000002</v>
      </c>
      <c r="W20" s="792"/>
      <c r="X20" s="793">
        <f t="shared" si="8"/>
        <v>10500.000000000002</v>
      </c>
      <c r="Y20" s="792"/>
      <c r="Z20" s="793">
        <f t="shared" si="9"/>
        <v>0</v>
      </c>
      <c r="AA20" s="802">
        <f t="shared" si="42"/>
        <v>10500.000000000002</v>
      </c>
      <c r="AB20" s="802">
        <f t="shared" si="10"/>
        <v>10500.000000000002</v>
      </c>
      <c r="AC20" s="801"/>
      <c r="AD20" s="802">
        <f t="shared" si="11"/>
        <v>10500.000000000002</v>
      </c>
      <c r="AE20" s="801"/>
      <c r="AF20" s="802">
        <f t="shared" si="12"/>
        <v>0</v>
      </c>
      <c r="AG20" s="820">
        <f t="shared" si="43"/>
        <v>10500.000000000002</v>
      </c>
      <c r="AH20" s="820">
        <f t="shared" si="13"/>
        <v>10500.000000000002</v>
      </c>
      <c r="AI20" s="819"/>
      <c r="AJ20" s="820">
        <f t="shared" si="14"/>
        <v>10500.000000000002</v>
      </c>
      <c r="AK20" s="819"/>
      <c r="AL20" s="820">
        <f t="shared" si="15"/>
        <v>0</v>
      </c>
      <c r="AM20" s="774">
        <f t="shared" si="44"/>
        <v>10500.000000000002</v>
      </c>
      <c r="AN20" s="774">
        <f t="shared" si="16"/>
        <v>10500.000000000002</v>
      </c>
      <c r="AO20" s="775"/>
      <c r="AP20" s="774">
        <f t="shared" si="17"/>
        <v>10500.000000000002</v>
      </c>
      <c r="AQ20" s="775"/>
      <c r="AR20" s="774">
        <f t="shared" si="18"/>
        <v>0</v>
      </c>
      <c r="AS20" s="829">
        <f t="shared" si="45"/>
        <v>10500.000000000002</v>
      </c>
      <c r="AT20" s="829">
        <f t="shared" si="19"/>
        <v>10500.000000000002</v>
      </c>
      <c r="AU20" s="828"/>
      <c r="AV20" s="829">
        <f t="shared" si="20"/>
        <v>10500.000000000002</v>
      </c>
      <c r="AW20" s="828"/>
      <c r="AX20" s="829">
        <f t="shared" si="21"/>
        <v>0</v>
      </c>
      <c r="AY20" s="838">
        <f t="shared" si="46"/>
        <v>10500.000000000002</v>
      </c>
      <c r="AZ20" s="838">
        <f t="shared" si="22"/>
        <v>10500.000000000002</v>
      </c>
      <c r="BA20" s="837"/>
      <c r="BB20" s="838">
        <f t="shared" si="23"/>
        <v>10500.000000000002</v>
      </c>
      <c r="BC20" s="837"/>
      <c r="BD20" s="838">
        <f t="shared" si="24"/>
        <v>0</v>
      </c>
      <c r="BE20" s="774">
        <f t="shared" si="47"/>
        <v>10500.000000000002</v>
      </c>
      <c r="BF20" s="774">
        <f t="shared" si="25"/>
        <v>10500.000000000002</v>
      </c>
      <c r="BG20" s="775"/>
      <c r="BH20" s="774">
        <f t="shared" si="26"/>
        <v>10500.000000000002</v>
      </c>
      <c r="BI20" s="775"/>
      <c r="BJ20" s="774">
        <f t="shared" si="27"/>
        <v>0</v>
      </c>
      <c r="BK20" s="811">
        <f t="shared" si="48"/>
        <v>10500.000000000002</v>
      </c>
      <c r="BL20" s="811">
        <f t="shared" si="28"/>
        <v>10500.000000000002</v>
      </c>
      <c r="BM20" s="810"/>
      <c r="BN20" s="811">
        <f t="shared" si="29"/>
        <v>10500.000000000002</v>
      </c>
      <c r="BO20" s="810"/>
      <c r="BP20" s="811">
        <f t="shared" si="30"/>
        <v>0</v>
      </c>
      <c r="BQ20" s="793">
        <f t="shared" si="49"/>
        <v>10500.000000000002</v>
      </c>
      <c r="BR20" s="793">
        <f t="shared" si="31"/>
        <v>10500.000000000002</v>
      </c>
      <c r="BS20" s="792"/>
      <c r="BT20" s="793">
        <f t="shared" si="32"/>
        <v>10500.000000000002</v>
      </c>
      <c r="BU20" s="792"/>
      <c r="BV20" s="793">
        <f t="shared" si="33"/>
        <v>0</v>
      </c>
      <c r="BW20" s="838">
        <f t="shared" si="50"/>
        <v>10500.000000000002</v>
      </c>
      <c r="BX20" s="838">
        <f t="shared" si="34"/>
        <v>10500.000000000002</v>
      </c>
      <c r="BY20" s="837"/>
      <c r="BZ20" s="838">
        <f t="shared" si="35"/>
        <v>10500.000000000002</v>
      </c>
      <c r="CA20" s="837"/>
      <c r="CB20" s="838">
        <f t="shared" si="36"/>
        <v>0</v>
      </c>
      <c r="CC20" s="811">
        <f t="shared" si="2"/>
        <v>150000</v>
      </c>
      <c r="CD20" s="784">
        <f t="shared" si="37"/>
        <v>150000</v>
      </c>
      <c r="CE20" s="810"/>
      <c r="CF20" s="810"/>
      <c r="CG20" s="811">
        <f t="shared" si="38"/>
        <v>0</v>
      </c>
      <c r="CH20" s="579">
        <f t="shared" si="3"/>
        <v>0</v>
      </c>
    </row>
    <row r="21" spans="1:86" x14ac:dyDescent="0.2">
      <c r="A21" s="615"/>
      <c r="B21" s="615"/>
      <c r="C21" s="615"/>
      <c r="D21" s="616"/>
      <c r="E21" s="596">
        <f t="shared" si="51"/>
        <v>9</v>
      </c>
      <c r="F21" s="616">
        <v>426</v>
      </c>
      <c r="G21" s="617"/>
      <c r="H21" s="619" t="s">
        <v>35</v>
      </c>
      <c r="I21" s="618">
        <v>440000</v>
      </c>
      <c r="J21" s="774">
        <f t="shared" si="4"/>
        <v>88000</v>
      </c>
      <c r="K21" s="774"/>
      <c r="L21" s="774">
        <f t="shared" si="39"/>
        <v>88000</v>
      </c>
      <c r="M21" s="775"/>
      <c r="N21" s="774">
        <f t="shared" si="0"/>
        <v>0</v>
      </c>
      <c r="O21" s="784">
        <f t="shared" si="1"/>
        <v>44000</v>
      </c>
      <c r="P21" s="784">
        <f t="shared" si="5"/>
        <v>44000</v>
      </c>
      <c r="Q21" s="783">
        <v>15000</v>
      </c>
      <c r="R21" s="784">
        <f t="shared" si="40"/>
        <v>29000</v>
      </c>
      <c r="S21" s="783"/>
      <c r="T21" s="784">
        <f t="shared" si="6"/>
        <v>15000</v>
      </c>
      <c r="U21" s="793">
        <f t="shared" si="41"/>
        <v>30800.000000000004</v>
      </c>
      <c r="V21" s="793">
        <f t="shared" si="7"/>
        <v>45800</v>
      </c>
      <c r="W21" s="792"/>
      <c r="X21" s="793">
        <f t="shared" si="8"/>
        <v>45800</v>
      </c>
      <c r="Y21" s="792"/>
      <c r="Z21" s="793">
        <f t="shared" si="9"/>
        <v>0</v>
      </c>
      <c r="AA21" s="802">
        <f t="shared" si="42"/>
        <v>30800.000000000004</v>
      </c>
      <c r="AB21" s="802">
        <f t="shared" si="10"/>
        <v>30800.000000000004</v>
      </c>
      <c r="AC21" s="801"/>
      <c r="AD21" s="802">
        <f t="shared" si="11"/>
        <v>30800.000000000004</v>
      </c>
      <c r="AE21" s="801"/>
      <c r="AF21" s="802">
        <f t="shared" si="12"/>
        <v>0</v>
      </c>
      <c r="AG21" s="820">
        <f t="shared" si="43"/>
        <v>30800.000000000004</v>
      </c>
      <c r="AH21" s="820">
        <f t="shared" si="13"/>
        <v>30800.000000000004</v>
      </c>
      <c r="AI21" s="819"/>
      <c r="AJ21" s="820">
        <f t="shared" si="14"/>
        <v>30800.000000000004</v>
      </c>
      <c r="AK21" s="819"/>
      <c r="AL21" s="820">
        <f t="shared" si="15"/>
        <v>0</v>
      </c>
      <c r="AM21" s="774">
        <f t="shared" si="44"/>
        <v>30800.000000000004</v>
      </c>
      <c r="AN21" s="774">
        <f t="shared" si="16"/>
        <v>30800.000000000004</v>
      </c>
      <c r="AO21" s="775"/>
      <c r="AP21" s="774">
        <f t="shared" si="17"/>
        <v>30800.000000000004</v>
      </c>
      <c r="AQ21" s="775"/>
      <c r="AR21" s="774">
        <f t="shared" si="18"/>
        <v>0</v>
      </c>
      <c r="AS21" s="829">
        <f t="shared" si="45"/>
        <v>30800.000000000004</v>
      </c>
      <c r="AT21" s="829">
        <f t="shared" si="19"/>
        <v>30800.000000000004</v>
      </c>
      <c r="AU21" s="828"/>
      <c r="AV21" s="829">
        <f t="shared" si="20"/>
        <v>30800.000000000004</v>
      </c>
      <c r="AW21" s="828"/>
      <c r="AX21" s="829">
        <f t="shared" si="21"/>
        <v>0</v>
      </c>
      <c r="AY21" s="838">
        <f t="shared" si="46"/>
        <v>30800.000000000004</v>
      </c>
      <c r="AZ21" s="838">
        <f t="shared" si="22"/>
        <v>30800.000000000004</v>
      </c>
      <c r="BA21" s="837"/>
      <c r="BB21" s="838">
        <f t="shared" si="23"/>
        <v>30800.000000000004</v>
      </c>
      <c r="BC21" s="837"/>
      <c r="BD21" s="838">
        <f t="shared" si="24"/>
        <v>0</v>
      </c>
      <c r="BE21" s="774">
        <f t="shared" si="47"/>
        <v>30800.000000000004</v>
      </c>
      <c r="BF21" s="774">
        <f t="shared" si="25"/>
        <v>30800.000000000004</v>
      </c>
      <c r="BG21" s="775"/>
      <c r="BH21" s="774">
        <f t="shared" si="26"/>
        <v>30800.000000000004</v>
      </c>
      <c r="BI21" s="775"/>
      <c r="BJ21" s="774">
        <f t="shared" si="27"/>
        <v>0</v>
      </c>
      <c r="BK21" s="811">
        <f t="shared" si="48"/>
        <v>30800.000000000004</v>
      </c>
      <c r="BL21" s="811">
        <f t="shared" si="28"/>
        <v>30800.000000000004</v>
      </c>
      <c r="BM21" s="810"/>
      <c r="BN21" s="811">
        <f t="shared" si="29"/>
        <v>30800.000000000004</v>
      </c>
      <c r="BO21" s="810"/>
      <c r="BP21" s="811">
        <f t="shared" si="30"/>
        <v>0</v>
      </c>
      <c r="BQ21" s="793">
        <f t="shared" si="49"/>
        <v>30800.000000000004</v>
      </c>
      <c r="BR21" s="793">
        <f t="shared" si="31"/>
        <v>30800.000000000004</v>
      </c>
      <c r="BS21" s="792"/>
      <c r="BT21" s="793">
        <f t="shared" si="32"/>
        <v>30800.000000000004</v>
      </c>
      <c r="BU21" s="792"/>
      <c r="BV21" s="793">
        <f t="shared" si="33"/>
        <v>0</v>
      </c>
      <c r="BW21" s="838">
        <f t="shared" si="50"/>
        <v>30800.000000000004</v>
      </c>
      <c r="BX21" s="838">
        <f t="shared" si="34"/>
        <v>30800.000000000004</v>
      </c>
      <c r="BY21" s="837"/>
      <c r="BZ21" s="838">
        <f t="shared" si="35"/>
        <v>30800.000000000004</v>
      </c>
      <c r="CA21" s="837"/>
      <c r="CB21" s="838">
        <f t="shared" si="36"/>
        <v>0</v>
      </c>
      <c r="CC21" s="811">
        <f t="shared" si="2"/>
        <v>440000</v>
      </c>
      <c r="CD21" s="784">
        <f t="shared" si="37"/>
        <v>440000</v>
      </c>
      <c r="CE21" s="810"/>
      <c r="CF21" s="810"/>
      <c r="CG21" s="811">
        <f t="shared" si="38"/>
        <v>0</v>
      </c>
      <c r="CH21" s="579">
        <f t="shared" si="3"/>
        <v>0</v>
      </c>
    </row>
    <row r="22" spans="1:86" ht="24" x14ac:dyDescent="0.2">
      <c r="A22" s="596"/>
      <c r="B22" s="596"/>
      <c r="C22" s="596"/>
      <c r="D22" s="607"/>
      <c r="E22" s="596">
        <f>E21+1</f>
        <v>10</v>
      </c>
      <c r="F22" s="607">
        <v>481</v>
      </c>
      <c r="G22" s="620"/>
      <c r="H22" s="609" t="s">
        <v>36</v>
      </c>
      <c r="I22" s="618">
        <v>1490000</v>
      </c>
      <c r="J22" s="774">
        <f t="shared" si="4"/>
        <v>298000</v>
      </c>
      <c r="K22" s="774">
        <v>125000</v>
      </c>
      <c r="L22" s="774">
        <f t="shared" si="39"/>
        <v>173000</v>
      </c>
      <c r="M22" s="775"/>
      <c r="N22" s="774">
        <f t="shared" si="0"/>
        <v>125000</v>
      </c>
      <c r="O22" s="784">
        <f t="shared" si="1"/>
        <v>149000</v>
      </c>
      <c r="P22" s="784">
        <f t="shared" si="5"/>
        <v>274000</v>
      </c>
      <c r="Q22" s="783">
        <v>125000</v>
      </c>
      <c r="R22" s="784">
        <f t="shared" si="40"/>
        <v>149000</v>
      </c>
      <c r="S22" s="783"/>
      <c r="T22" s="784">
        <f t="shared" si="6"/>
        <v>125000</v>
      </c>
      <c r="U22" s="793">
        <f t="shared" si="41"/>
        <v>104300.00000000001</v>
      </c>
      <c r="V22" s="793">
        <f t="shared" si="7"/>
        <v>229300</v>
      </c>
      <c r="W22" s="792"/>
      <c r="X22" s="793">
        <f t="shared" si="8"/>
        <v>229300</v>
      </c>
      <c r="Y22" s="792"/>
      <c r="Z22" s="793">
        <f t="shared" si="9"/>
        <v>0</v>
      </c>
      <c r="AA22" s="802">
        <f t="shared" si="42"/>
        <v>104300.00000000001</v>
      </c>
      <c r="AB22" s="802">
        <f t="shared" si="10"/>
        <v>104300.00000000001</v>
      </c>
      <c r="AC22" s="801"/>
      <c r="AD22" s="802">
        <f t="shared" si="11"/>
        <v>104300.00000000001</v>
      </c>
      <c r="AE22" s="801"/>
      <c r="AF22" s="802">
        <f t="shared" si="12"/>
        <v>0</v>
      </c>
      <c r="AG22" s="820">
        <f t="shared" si="43"/>
        <v>104300.00000000001</v>
      </c>
      <c r="AH22" s="820">
        <f t="shared" si="13"/>
        <v>104300.00000000001</v>
      </c>
      <c r="AI22" s="819"/>
      <c r="AJ22" s="820">
        <f t="shared" si="14"/>
        <v>104300.00000000001</v>
      </c>
      <c r="AK22" s="819"/>
      <c r="AL22" s="820">
        <f t="shared" si="15"/>
        <v>0</v>
      </c>
      <c r="AM22" s="774">
        <f t="shared" si="44"/>
        <v>104300.00000000001</v>
      </c>
      <c r="AN22" s="774">
        <f t="shared" si="16"/>
        <v>104300.00000000001</v>
      </c>
      <c r="AO22" s="775"/>
      <c r="AP22" s="774">
        <f t="shared" si="17"/>
        <v>104300.00000000001</v>
      </c>
      <c r="AQ22" s="775"/>
      <c r="AR22" s="774">
        <f t="shared" si="18"/>
        <v>0</v>
      </c>
      <c r="AS22" s="829">
        <f t="shared" si="45"/>
        <v>104300.00000000001</v>
      </c>
      <c r="AT22" s="829">
        <f t="shared" si="19"/>
        <v>104300.00000000001</v>
      </c>
      <c r="AU22" s="828"/>
      <c r="AV22" s="829">
        <f t="shared" si="20"/>
        <v>104300.00000000001</v>
      </c>
      <c r="AW22" s="828"/>
      <c r="AX22" s="829">
        <f t="shared" si="21"/>
        <v>0</v>
      </c>
      <c r="AY22" s="838">
        <f t="shared" si="46"/>
        <v>104300.00000000001</v>
      </c>
      <c r="AZ22" s="838">
        <f t="shared" si="22"/>
        <v>104300.00000000001</v>
      </c>
      <c r="BA22" s="837"/>
      <c r="BB22" s="838">
        <f t="shared" si="23"/>
        <v>104300.00000000001</v>
      </c>
      <c r="BC22" s="837"/>
      <c r="BD22" s="838">
        <f t="shared" si="24"/>
        <v>0</v>
      </c>
      <c r="BE22" s="774">
        <f t="shared" si="47"/>
        <v>104300.00000000001</v>
      </c>
      <c r="BF22" s="774">
        <f t="shared" si="25"/>
        <v>104300.00000000001</v>
      </c>
      <c r="BG22" s="775"/>
      <c r="BH22" s="774">
        <f t="shared" si="26"/>
        <v>104300.00000000001</v>
      </c>
      <c r="BI22" s="775"/>
      <c r="BJ22" s="774">
        <f t="shared" si="27"/>
        <v>0</v>
      </c>
      <c r="BK22" s="811">
        <f t="shared" si="48"/>
        <v>104300.00000000001</v>
      </c>
      <c r="BL22" s="811">
        <f t="shared" si="28"/>
        <v>104300.00000000001</v>
      </c>
      <c r="BM22" s="810"/>
      <c r="BN22" s="811">
        <f t="shared" si="29"/>
        <v>104300.00000000001</v>
      </c>
      <c r="BO22" s="810"/>
      <c r="BP22" s="811">
        <f t="shared" si="30"/>
        <v>0</v>
      </c>
      <c r="BQ22" s="793">
        <f t="shared" si="49"/>
        <v>104300.00000000001</v>
      </c>
      <c r="BR22" s="793">
        <f t="shared" si="31"/>
        <v>104300.00000000001</v>
      </c>
      <c r="BS22" s="792"/>
      <c r="BT22" s="793">
        <f t="shared" si="32"/>
        <v>104300.00000000001</v>
      </c>
      <c r="BU22" s="792"/>
      <c r="BV22" s="793">
        <f t="shared" si="33"/>
        <v>0</v>
      </c>
      <c r="BW22" s="838">
        <f t="shared" si="50"/>
        <v>104300.00000000001</v>
      </c>
      <c r="BX22" s="838">
        <f t="shared" si="34"/>
        <v>104300.00000000001</v>
      </c>
      <c r="BY22" s="837"/>
      <c r="BZ22" s="838">
        <f t="shared" si="35"/>
        <v>104300.00000000001</v>
      </c>
      <c r="CA22" s="837"/>
      <c r="CB22" s="838">
        <f t="shared" si="36"/>
        <v>0</v>
      </c>
      <c r="CC22" s="811">
        <f t="shared" si="2"/>
        <v>1490000</v>
      </c>
      <c r="CD22" s="784">
        <f t="shared" si="37"/>
        <v>1490000</v>
      </c>
      <c r="CE22" s="810"/>
      <c r="CF22" s="810"/>
      <c r="CG22" s="811">
        <f t="shared" si="38"/>
        <v>0</v>
      </c>
      <c r="CH22" s="579">
        <f t="shared" si="3"/>
        <v>0</v>
      </c>
    </row>
    <row r="23" spans="1:86" x14ac:dyDescent="0.2">
      <c r="A23" s="596"/>
      <c r="B23" s="596"/>
      <c r="C23" s="596"/>
      <c r="D23" s="607"/>
      <c r="E23" s="596">
        <f t="shared" si="51"/>
        <v>11</v>
      </c>
      <c r="F23" s="607">
        <v>512</v>
      </c>
      <c r="G23" s="608"/>
      <c r="H23" s="609" t="s">
        <v>37</v>
      </c>
      <c r="I23" s="601">
        <v>400000</v>
      </c>
      <c r="J23" s="774">
        <f t="shared" si="4"/>
        <v>80000</v>
      </c>
      <c r="K23" s="774"/>
      <c r="L23" s="774">
        <f t="shared" si="39"/>
        <v>80000</v>
      </c>
      <c r="M23" s="775"/>
      <c r="N23" s="774">
        <f t="shared" si="0"/>
        <v>0</v>
      </c>
      <c r="O23" s="784">
        <f t="shared" si="1"/>
        <v>40000</v>
      </c>
      <c r="P23" s="784">
        <f t="shared" si="5"/>
        <v>40000</v>
      </c>
      <c r="Q23" s="783"/>
      <c r="R23" s="784">
        <f t="shared" si="40"/>
        <v>40000</v>
      </c>
      <c r="S23" s="783"/>
      <c r="T23" s="784">
        <f t="shared" si="6"/>
        <v>0</v>
      </c>
      <c r="U23" s="793">
        <f t="shared" si="41"/>
        <v>28000.000000000004</v>
      </c>
      <c r="V23" s="793">
        <f t="shared" si="7"/>
        <v>28000.000000000004</v>
      </c>
      <c r="W23" s="792"/>
      <c r="X23" s="793">
        <f t="shared" si="8"/>
        <v>28000.000000000004</v>
      </c>
      <c r="Y23" s="792"/>
      <c r="Z23" s="793">
        <f t="shared" si="9"/>
        <v>0</v>
      </c>
      <c r="AA23" s="802">
        <f t="shared" si="42"/>
        <v>28000.000000000004</v>
      </c>
      <c r="AB23" s="802">
        <f t="shared" si="10"/>
        <v>28000.000000000004</v>
      </c>
      <c r="AC23" s="801"/>
      <c r="AD23" s="802">
        <f t="shared" si="11"/>
        <v>28000.000000000004</v>
      </c>
      <c r="AE23" s="801"/>
      <c r="AF23" s="802">
        <f t="shared" si="12"/>
        <v>0</v>
      </c>
      <c r="AG23" s="820">
        <f t="shared" si="43"/>
        <v>28000.000000000004</v>
      </c>
      <c r="AH23" s="820">
        <f t="shared" si="13"/>
        <v>28000.000000000004</v>
      </c>
      <c r="AI23" s="819"/>
      <c r="AJ23" s="820">
        <f t="shared" si="14"/>
        <v>28000.000000000004</v>
      </c>
      <c r="AK23" s="819"/>
      <c r="AL23" s="820">
        <f t="shared" si="15"/>
        <v>0</v>
      </c>
      <c r="AM23" s="774">
        <f t="shared" si="44"/>
        <v>28000.000000000004</v>
      </c>
      <c r="AN23" s="774">
        <f t="shared" si="16"/>
        <v>28000.000000000004</v>
      </c>
      <c r="AO23" s="775"/>
      <c r="AP23" s="774">
        <f t="shared" si="17"/>
        <v>28000.000000000004</v>
      </c>
      <c r="AQ23" s="775"/>
      <c r="AR23" s="774">
        <f t="shared" si="18"/>
        <v>0</v>
      </c>
      <c r="AS23" s="829">
        <f t="shared" si="45"/>
        <v>28000.000000000004</v>
      </c>
      <c r="AT23" s="829">
        <f t="shared" si="19"/>
        <v>28000.000000000004</v>
      </c>
      <c r="AU23" s="828"/>
      <c r="AV23" s="829">
        <f t="shared" si="20"/>
        <v>28000.000000000004</v>
      </c>
      <c r="AW23" s="828"/>
      <c r="AX23" s="829">
        <f t="shared" si="21"/>
        <v>0</v>
      </c>
      <c r="AY23" s="838">
        <f t="shared" si="46"/>
        <v>28000.000000000004</v>
      </c>
      <c r="AZ23" s="838">
        <f t="shared" si="22"/>
        <v>28000.000000000004</v>
      </c>
      <c r="BA23" s="837"/>
      <c r="BB23" s="838">
        <f t="shared" si="23"/>
        <v>28000.000000000004</v>
      </c>
      <c r="BC23" s="837"/>
      <c r="BD23" s="838">
        <f t="shared" si="24"/>
        <v>0</v>
      </c>
      <c r="BE23" s="774">
        <f t="shared" si="47"/>
        <v>28000.000000000004</v>
      </c>
      <c r="BF23" s="774">
        <f t="shared" si="25"/>
        <v>28000.000000000004</v>
      </c>
      <c r="BG23" s="775"/>
      <c r="BH23" s="774">
        <f t="shared" si="26"/>
        <v>28000.000000000004</v>
      </c>
      <c r="BI23" s="775"/>
      <c r="BJ23" s="774">
        <f t="shared" si="27"/>
        <v>0</v>
      </c>
      <c r="BK23" s="811">
        <f t="shared" si="48"/>
        <v>28000.000000000004</v>
      </c>
      <c r="BL23" s="811">
        <f t="shared" si="28"/>
        <v>28000.000000000004</v>
      </c>
      <c r="BM23" s="810"/>
      <c r="BN23" s="811">
        <f t="shared" si="29"/>
        <v>28000.000000000004</v>
      </c>
      <c r="BO23" s="810"/>
      <c r="BP23" s="811">
        <f t="shared" si="30"/>
        <v>0</v>
      </c>
      <c r="BQ23" s="793">
        <f t="shared" si="49"/>
        <v>28000.000000000004</v>
      </c>
      <c r="BR23" s="793">
        <f t="shared" si="31"/>
        <v>28000.000000000004</v>
      </c>
      <c r="BS23" s="792"/>
      <c r="BT23" s="793">
        <f t="shared" si="32"/>
        <v>28000.000000000004</v>
      </c>
      <c r="BU23" s="792"/>
      <c r="BV23" s="793">
        <f t="shared" si="33"/>
        <v>0</v>
      </c>
      <c r="BW23" s="838">
        <f t="shared" si="50"/>
        <v>28000.000000000004</v>
      </c>
      <c r="BX23" s="838">
        <f t="shared" si="34"/>
        <v>28000.000000000004</v>
      </c>
      <c r="BY23" s="837"/>
      <c r="BZ23" s="838">
        <f t="shared" si="35"/>
        <v>28000.000000000004</v>
      </c>
      <c r="CA23" s="837"/>
      <c r="CB23" s="838">
        <f t="shared" si="36"/>
        <v>0</v>
      </c>
      <c r="CC23" s="811">
        <f t="shared" si="2"/>
        <v>400000</v>
      </c>
      <c r="CD23" s="784">
        <f t="shared" si="37"/>
        <v>400000</v>
      </c>
      <c r="CE23" s="810"/>
      <c r="CF23" s="810"/>
      <c r="CG23" s="811">
        <f t="shared" si="38"/>
        <v>0</v>
      </c>
      <c r="CH23" s="579">
        <f t="shared" si="3"/>
        <v>0</v>
      </c>
    </row>
    <row r="24" spans="1:86" x14ac:dyDescent="0.2">
      <c r="A24" s="596"/>
      <c r="B24" s="596"/>
      <c r="C24" s="596"/>
      <c r="D24" s="607"/>
      <c r="E24" s="596"/>
      <c r="F24" s="607"/>
      <c r="G24" s="608"/>
      <c r="H24" s="583"/>
      <c r="I24" s="618"/>
      <c r="J24" s="774"/>
      <c r="K24" s="774"/>
      <c r="L24" s="774">
        <f t="shared" si="39"/>
        <v>0</v>
      </c>
      <c r="M24" s="775"/>
      <c r="N24" s="774">
        <f t="shared" si="0"/>
        <v>0</v>
      </c>
      <c r="O24" s="784"/>
      <c r="P24" s="784">
        <f t="shared" si="5"/>
        <v>0</v>
      </c>
      <c r="Q24" s="783"/>
      <c r="R24" s="784">
        <f t="shared" si="40"/>
        <v>0</v>
      </c>
      <c r="S24" s="783"/>
      <c r="T24" s="784"/>
      <c r="U24" s="793"/>
      <c r="V24" s="793">
        <f t="shared" si="7"/>
        <v>0</v>
      </c>
      <c r="W24" s="792"/>
      <c r="X24" s="793">
        <f t="shared" si="8"/>
        <v>0</v>
      </c>
      <c r="Y24" s="792"/>
      <c r="Z24" s="793">
        <f t="shared" si="9"/>
        <v>0</v>
      </c>
      <c r="AA24" s="802">
        <f t="shared" si="42"/>
        <v>0</v>
      </c>
      <c r="AB24" s="802">
        <f t="shared" si="10"/>
        <v>0</v>
      </c>
      <c r="AC24" s="801"/>
      <c r="AD24" s="802">
        <f t="shared" si="11"/>
        <v>0</v>
      </c>
      <c r="AE24" s="801"/>
      <c r="AF24" s="802">
        <f t="shared" si="12"/>
        <v>0</v>
      </c>
      <c r="AG24" s="820"/>
      <c r="AH24" s="820">
        <f t="shared" si="13"/>
        <v>0</v>
      </c>
      <c r="AI24" s="819"/>
      <c r="AJ24" s="820">
        <f t="shared" si="14"/>
        <v>0</v>
      </c>
      <c r="AK24" s="819"/>
      <c r="AL24" s="820">
        <f t="shared" si="15"/>
        <v>0</v>
      </c>
      <c r="AM24" s="774"/>
      <c r="AN24" s="774">
        <f t="shared" si="16"/>
        <v>0</v>
      </c>
      <c r="AO24" s="775"/>
      <c r="AP24" s="774">
        <f t="shared" si="17"/>
        <v>0</v>
      </c>
      <c r="AQ24" s="775"/>
      <c r="AR24" s="774">
        <f t="shared" si="18"/>
        <v>0</v>
      </c>
      <c r="AS24" s="829">
        <f t="shared" si="45"/>
        <v>0</v>
      </c>
      <c r="AT24" s="829">
        <f t="shared" si="19"/>
        <v>0</v>
      </c>
      <c r="AU24" s="828"/>
      <c r="AV24" s="829">
        <f t="shared" si="20"/>
        <v>0</v>
      </c>
      <c r="AW24" s="828"/>
      <c r="AX24" s="829">
        <f t="shared" si="21"/>
        <v>0</v>
      </c>
      <c r="AY24" s="838">
        <f t="shared" si="46"/>
        <v>0</v>
      </c>
      <c r="AZ24" s="838">
        <f t="shared" si="22"/>
        <v>0</v>
      </c>
      <c r="BA24" s="837"/>
      <c r="BB24" s="838">
        <f t="shared" si="23"/>
        <v>0</v>
      </c>
      <c r="BC24" s="837"/>
      <c r="BD24" s="838">
        <f t="shared" si="24"/>
        <v>0</v>
      </c>
      <c r="BE24" s="774">
        <f t="shared" si="47"/>
        <v>0</v>
      </c>
      <c r="BF24" s="774">
        <f t="shared" si="25"/>
        <v>0</v>
      </c>
      <c r="BG24" s="775"/>
      <c r="BH24" s="774">
        <f t="shared" si="26"/>
        <v>0</v>
      </c>
      <c r="BI24" s="775"/>
      <c r="BJ24" s="774">
        <f t="shared" si="27"/>
        <v>0</v>
      </c>
      <c r="BK24" s="811">
        <f t="shared" si="48"/>
        <v>0</v>
      </c>
      <c r="BL24" s="811">
        <f t="shared" si="28"/>
        <v>0</v>
      </c>
      <c r="BM24" s="810"/>
      <c r="BN24" s="811">
        <f t="shared" si="29"/>
        <v>0</v>
      </c>
      <c r="BO24" s="810"/>
      <c r="BP24" s="811">
        <f t="shared" si="30"/>
        <v>0</v>
      </c>
      <c r="BQ24" s="793">
        <f t="shared" si="49"/>
        <v>0</v>
      </c>
      <c r="BR24" s="793">
        <f t="shared" si="31"/>
        <v>0</v>
      </c>
      <c r="BS24" s="792"/>
      <c r="BT24" s="793">
        <f t="shared" si="32"/>
        <v>0</v>
      </c>
      <c r="BU24" s="792"/>
      <c r="BV24" s="793">
        <f t="shared" si="33"/>
        <v>0</v>
      </c>
      <c r="BW24" s="838">
        <f t="shared" si="50"/>
        <v>0</v>
      </c>
      <c r="BX24" s="838">
        <f t="shared" si="34"/>
        <v>0</v>
      </c>
      <c r="BY24" s="837"/>
      <c r="BZ24" s="838">
        <f t="shared" si="35"/>
        <v>0</v>
      </c>
      <c r="CA24" s="837"/>
      <c r="CB24" s="838">
        <f t="shared" si="36"/>
        <v>0</v>
      </c>
      <c r="CC24" s="811">
        <f t="shared" si="2"/>
        <v>0</v>
      </c>
      <c r="CD24" s="784">
        <f t="shared" si="37"/>
        <v>0</v>
      </c>
      <c r="CE24" s="810"/>
      <c r="CF24" s="810"/>
      <c r="CG24" s="811">
        <f t="shared" si="38"/>
        <v>0</v>
      </c>
      <c r="CH24" s="579">
        <f t="shared" si="3"/>
        <v>0</v>
      </c>
    </row>
    <row r="25" spans="1:86" x14ac:dyDescent="0.2">
      <c r="A25" s="596"/>
      <c r="B25" s="596"/>
      <c r="C25" s="596"/>
      <c r="D25" s="606"/>
      <c r="E25" s="621"/>
      <c r="F25" s="607"/>
      <c r="G25" s="608"/>
      <c r="H25" s="583"/>
      <c r="I25" s="618"/>
      <c r="J25" s="774"/>
      <c r="K25" s="774"/>
      <c r="L25" s="774">
        <f t="shared" si="39"/>
        <v>0</v>
      </c>
      <c r="M25" s="775"/>
      <c r="N25" s="774">
        <f t="shared" si="0"/>
        <v>0</v>
      </c>
      <c r="O25" s="784"/>
      <c r="P25" s="784">
        <f t="shared" si="5"/>
        <v>0</v>
      </c>
      <c r="Q25" s="783"/>
      <c r="R25" s="784">
        <f t="shared" si="40"/>
        <v>0</v>
      </c>
      <c r="S25" s="783"/>
      <c r="T25" s="784"/>
      <c r="U25" s="793"/>
      <c r="V25" s="793">
        <f t="shared" si="7"/>
        <v>0</v>
      </c>
      <c r="W25" s="792"/>
      <c r="X25" s="793">
        <f t="shared" si="8"/>
        <v>0</v>
      </c>
      <c r="Y25" s="792"/>
      <c r="Z25" s="793">
        <f t="shared" si="9"/>
        <v>0</v>
      </c>
      <c r="AA25" s="802"/>
      <c r="AB25" s="802">
        <f t="shared" si="10"/>
        <v>0</v>
      </c>
      <c r="AC25" s="801"/>
      <c r="AD25" s="802">
        <f t="shared" si="11"/>
        <v>0</v>
      </c>
      <c r="AE25" s="801"/>
      <c r="AF25" s="802">
        <f t="shared" si="12"/>
        <v>0</v>
      </c>
      <c r="AG25" s="820"/>
      <c r="AH25" s="820">
        <f t="shared" si="13"/>
        <v>0</v>
      </c>
      <c r="AI25" s="819"/>
      <c r="AJ25" s="820">
        <f t="shared" si="14"/>
        <v>0</v>
      </c>
      <c r="AK25" s="819"/>
      <c r="AL25" s="820">
        <f t="shared" si="15"/>
        <v>0</v>
      </c>
      <c r="AM25" s="774"/>
      <c r="AN25" s="774">
        <f t="shared" si="16"/>
        <v>0</v>
      </c>
      <c r="AO25" s="775"/>
      <c r="AP25" s="774">
        <f t="shared" si="17"/>
        <v>0</v>
      </c>
      <c r="AQ25" s="775"/>
      <c r="AR25" s="774">
        <f t="shared" si="18"/>
        <v>0</v>
      </c>
      <c r="AS25" s="829">
        <f t="shared" si="45"/>
        <v>0</v>
      </c>
      <c r="AT25" s="829">
        <f t="shared" si="19"/>
        <v>0</v>
      </c>
      <c r="AU25" s="828"/>
      <c r="AV25" s="829">
        <f t="shared" si="20"/>
        <v>0</v>
      </c>
      <c r="AW25" s="828"/>
      <c r="AX25" s="829">
        <f t="shared" si="21"/>
        <v>0</v>
      </c>
      <c r="AY25" s="838">
        <f t="shared" si="46"/>
        <v>0</v>
      </c>
      <c r="AZ25" s="838">
        <f t="shared" si="22"/>
        <v>0</v>
      </c>
      <c r="BA25" s="837"/>
      <c r="BB25" s="838">
        <f t="shared" si="23"/>
        <v>0</v>
      </c>
      <c r="BC25" s="837"/>
      <c r="BD25" s="838">
        <f t="shared" si="24"/>
        <v>0</v>
      </c>
      <c r="BE25" s="774">
        <f t="shared" si="47"/>
        <v>0</v>
      </c>
      <c r="BF25" s="774">
        <f t="shared" si="25"/>
        <v>0</v>
      </c>
      <c r="BG25" s="775"/>
      <c r="BH25" s="774">
        <f t="shared" si="26"/>
        <v>0</v>
      </c>
      <c r="BI25" s="775"/>
      <c r="BJ25" s="774">
        <f t="shared" si="27"/>
        <v>0</v>
      </c>
      <c r="BK25" s="811">
        <f t="shared" si="48"/>
        <v>0</v>
      </c>
      <c r="BL25" s="811">
        <f t="shared" si="28"/>
        <v>0</v>
      </c>
      <c r="BM25" s="810"/>
      <c r="BN25" s="811">
        <f t="shared" si="29"/>
        <v>0</v>
      </c>
      <c r="BO25" s="810"/>
      <c r="BP25" s="811">
        <f t="shared" si="30"/>
        <v>0</v>
      </c>
      <c r="BQ25" s="793">
        <f t="shared" si="49"/>
        <v>0</v>
      </c>
      <c r="BR25" s="793">
        <f t="shared" si="31"/>
        <v>0</v>
      </c>
      <c r="BS25" s="792"/>
      <c r="BT25" s="793">
        <f t="shared" si="32"/>
        <v>0</v>
      </c>
      <c r="BU25" s="792"/>
      <c r="BV25" s="793">
        <f t="shared" si="33"/>
        <v>0</v>
      </c>
      <c r="BW25" s="838">
        <f t="shared" si="50"/>
        <v>0</v>
      </c>
      <c r="BX25" s="838">
        <f t="shared" si="34"/>
        <v>0</v>
      </c>
      <c r="BY25" s="837"/>
      <c r="BZ25" s="838">
        <f t="shared" si="35"/>
        <v>0</v>
      </c>
      <c r="CA25" s="837"/>
      <c r="CB25" s="838">
        <f t="shared" si="36"/>
        <v>0</v>
      </c>
      <c r="CC25" s="811">
        <f t="shared" si="2"/>
        <v>0</v>
      </c>
      <c r="CD25" s="784">
        <f t="shared" si="37"/>
        <v>0</v>
      </c>
      <c r="CE25" s="810"/>
      <c r="CF25" s="810"/>
      <c r="CG25" s="811">
        <f t="shared" si="38"/>
        <v>0</v>
      </c>
      <c r="CH25" s="579">
        <f t="shared" si="3"/>
        <v>0</v>
      </c>
    </row>
    <row r="26" spans="1:86" x14ac:dyDescent="0.2">
      <c r="A26" s="596"/>
      <c r="B26" s="596"/>
      <c r="C26" s="596"/>
      <c r="D26" s="607"/>
      <c r="E26" s="596"/>
      <c r="F26" s="607"/>
      <c r="G26" s="608"/>
      <c r="H26" s="622" t="s">
        <v>38</v>
      </c>
      <c r="I26" s="618"/>
      <c r="J26" s="774"/>
      <c r="K26" s="774"/>
      <c r="L26" s="774">
        <f t="shared" si="39"/>
        <v>0</v>
      </c>
      <c r="M26" s="775"/>
      <c r="N26" s="774">
        <f t="shared" si="0"/>
        <v>0</v>
      </c>
      <c r="O26" s="784"/>
      <c r="P26" s="784">
        <f t="shared" si="5"/>
        <v>0</v>
      </c>
      <c r="Q26" s="783"/>
      <c r="R26" s="784">
        <f t="shared" si="40"/>
        <v>0</v>
      </c>
      <c r="S26" s="783"/>
      <c r="T26" s="784"/>
      <c r="U26" s="793"/>
      <c r="V26" s="793">
        <f t="shared" si="7"/>
        <v>0</v>
      </c>
      <c r="W26" s="792"/>
      <c r="X26" s="793">
        <f t="shared" si="8"/>
        <v>0</v>
      </c>
      <c r="Y26" s="792"/>
      <c r="Z26" s="793">
        <f t="shared" si="9"/>
        <v>0</v>
      </c>
      <c r="AA26" s="802"/>
      <c r="AB26" s="802">
        <f t="shared" si="10"/>
        <v>0</v>
      </c>
      <c r="AC26" s="801"/>
      <c r="AD26" s="802">
        <f t="shared" si="11"/>
        <v>0</v>
      </c>
      <c r="AE26" s="801"/>
      <c r="AF26" s="802">
        <f t="shared" si="12"/>
        <v>0</v>
      </c>
      <c r="AG26" s="820"/>
      <c r="AH26" s="820">
        <f t="shared" si="13"/>
        <v>0</v>
      </c>
      <c r="AI26" s="819"/>
      <c r="AJ26" s="820">
        <f t="shared" si="14"/>
        <v>0</v>
      </c>
      <c r="AK26" s="819"/>
      <c r="AL26" s="820">
        <f t="shared" si="15"/>
        <v>0</v>
      </c>
      <c r="AM26" s="774"/>
      <c r="AN26" s="774">
        <f t="shared" si="16"/>
        <v>0</v>
      </c>
      <c r="AO26" s="775"/>
      <c r="AP26" s="774">
        <f t="shared" si="17"/>
        <v>0</v>
      </c>
      <c r="AQ26" s="775"/>
      <c r="AR26" s="774">
        <f t="shared" si="18"/>
        <v>0</v>
      </c>
      <c r="AS26" s="829">
        <f t="shared" si="45"/>
        <v>0</v>
      </c>
      <c r="AT26" s="829">
        <f t="shared" si="19"/>
        <v>0</v>
      </c>
      <c r="AU26" s="828"/>
      <c r="AV26" s="829">
        <f t="shared" si="20"/>
        <v>0</v>
      </c>
      <c r="AW26" s="828"/>
      <c r="AX26" s="829">
        <f t="shared" si="21"/>
        <v>0</v>
      </c>
      <c r="AY26" s="838">
        <f t="shared" si="46"/>
        <v>0</v>
      </c>
      <c r="AZ26" s="838">
        <f t="shared" si="22"/>
        <v>0</v>
      </c>
      <c r="BA26" s="837"/>
      <c r="BB26" s="838">
        <f t="shared" si="23"/>
        <v>0</v>
      </c>
      <c r="BC26" s="837"/>
      <c r="BD26" s="838">
        <f t="shared" si="24"/>
        <v>0</v>
      </c>
      <c r="BE26" s="774">
        <f t="shared" si="47"/>
        <v>0</v>
      </c>
      <c r="BF26" s="774">
        <f t="shared" si="25"/>
        <v>0</v>
      </c>
      <c r="BG26" s="775"/>
      <c r="BH26" s="774">
        <f t="shared" si="26"/>
        <v>0</v>
      </c>
      <c r="BI26" s="775"/>
      <c r="BJ26" s="774">
        <f t="shared" si="27"/>
        <v>0</v>
      </c>
      <c r="BK26" s="811">
        <f t="shared" si="48"/>
        <v>0</v>
      </c>
      <c r="BL26" s="811">
        <f t="shared" si="28"/>
        <v>0</v>
      </c>
      <c r="BM26" s="810"/>
      <c r="BN26" s="811">
        <f t="shared" si="29"/>
        <v>0</v>
      </c>
      <c r="BO26" s="810"/>
      <c r="BP26" s="811">
        <f t="shared" si="30"/>
        <v>0</v>
      </c>
      <c r="BQ26" s="793">
        <f t="shared" si="49"/>
        <v>0</v>
      </c>
      <c r="BR26" s="793">
        <f t="shared" si="31"/>
        <v>0</v>
      </c>
      <c r="BS26" s="792"/>
      <c r="BT26" s="793">
        <f t="shared" si="32"/>
        <v>0</v>
      </c>
      <c r="BU26" s="792"/>
      <c r="BV26" s="793">
        <f t="shared" si="33"/>
        <v>0</v>
      </c>
      <c r="BW26" s="838">
        <f t="shared" si="50"/>
        <v>0</v>
      </c>
      <c r="BX26" s="838">
        <f t="shared" si="34"/>
        <v>0</v>
      </c>
      <c r="BY26" s="837"/>
      <c r="BZ26" s="838">
        <f t="shared" si="35"/>
        <v>0</v>
      </c>
      <c r="CA26" s="837"/>
      <c r="CB26" s="838">
        <f t="shared" si="36"/>
        <v>0</v>
      </c>
      <c r="CC26" s="811">
        <f t="shared" si="2"/>
        <v>0</v>
      </c>
      <c r="CD26" s="784">
        <f t="shared" si="37"/>
        <v>0</v>
      </c>
      <c r="CE26" s="810"/>
      <c r="CF26" s="810"/>
      <c r="CG26" s="811">
        <f t="shared" si="38"/>
        <v>0</v>
      </c>
      <c r="CH26" s="579">
        <f t="shared" si="3"/>
        <v>0</v>
      </c>
    </row>
    <row r="27" spans="1:86" x14ac:dyDescent="0.2">
      <c r="A27" s="596"/>
      <c r="B27" s="596"/>
      <c r="C27" s="623">
        <v>160</v>
      </c>
      <c r="D27" s="624"/>
      <c r="E27" s="596"/>
      <c r="F27" s="624"/>
      <c r="G27" s="625"/>
      <c r="H27" s="54" t="s">
        <v>39</v>
      </c>
      <c r="I27" s="618"/>
      <c r="J27" s="774"/>
      <c r="K27" s="774"/>
      <c r="L27" s="774">
        <f t="shared" si="39"/>
        <v>0</v>
      </c>
      <c r="M27" s="775"/>
      <c r="N27" s="774">
        <f t="shared" si="0"/>
        <v>0</v>
      </c>
      <c r="O27" s="784"/>
      <c r="P27" s="784">
        <f t="shared" si="5"/>
        <v>0</v>
      </c>
      <c r="Q27" s="783"/>
      <c r="R27" s="784">
        <f t="shared" si="40"/>
        <v>0</v>
      </c>
      <c r="S27" s="783"/>
      <c r="T27" s="784"/>
      <c r="U27" s="793"/>
      <c r="V27" s="793">
        <f t="shared" si="7"/>
        <v>0</v>
      </c>
      <c r="W27" s="792"/>
      <c r="X27" s="793">
        <f t="shared" si="8"/>
        <v>0</v>
      </c>
      <c r="Y27" s="792"/>
      <c r="Z27" s="793">
        <f t="shared" si="9"/>
        <v>0</v>
      </c>
      <c r="AA27" s="802"/>
      <c r="AB27" s="802">
        <f t="shared" si="10"/>
        <v>0</v>
      </c>
      <c r="AC27" s="801"/>
      <c r="AD27" s="802">
        <f t="shared" si="11"/>
        <v>0</v>
      </c>
      <c r="AE27" s="801"/>
      <c r="AF27" s="802">
        <f t="shared" si="12"/>
        <v>0</v>
      </c>
      <c r="AG27" s="820"/>
      <c r="AH27" s="820">
        <f t="shared" si="13"/>
        <v>0</v>
      </c>
      <c r="AI27" s="819"/>
      <c r="AJ27" s="820">
        <f t="shared" si="14"/>
        <v>0</v>
      </c>
      <c r="AK27" s="819"/>
      <c r="AL27" s="820">
        <f t="shared" si="15"/>
        <v>0</v>
      </c>
      <c r="AM27" s="774"/>
      <c r="AN27" s="774">
        <f t="shared" si="16"/>
        <v>0</v>
      </c>
      <c r="AO27" s="775"/>
      <c r="AP27" s="774">
        <f t="shared" si="17"/>
        <v>0</v>
      </c>
      <c r="AQ27" s="775"/>
      <c r="AR27" s="774">
        <f t="shared" si="18"/>
        <v>0</v>
      </c>
      <c r="AS27" s="829">
        <f t="shared" si="45"/>
        <v>0</v>
      </c>
      <c r="AT27" s="829">
        <f t="shared" si="19"/>
        <v>0</v>
      </c>
      <c r="AU27" s="828"/>
      <c r="AV27" s="829">
        <f t="shared" si="20"/>
        <v>0</v>
      </c>
      <c r="AW27" s="828"/>
      <c r="AX27" s="829">
        <f t="shared" si="21"/>
        <v>0</v>
      </c>
      <c r="AY27" s="838">
        <f t="shared" si="46"/>
        <v>0</v>
      </c>
      <c r="AZ27" s="838">
        <f t="shared" si="22"/>
        <v>0</v>
      </c>
      <c r="BA27" s="837"/>
      <c r="BB27" s="838">
        <f t="shared" si="23"/>
        <v>0</v>
      </c>
      <c r="BC27" s="837"/>
      <c r="BD27" s="838">
        <f t="shared" si="24"/>
        <v>0</v>
      </c>
      <c r="BE27" s="774">
        <f t="shared" si="47"/>
        <v>0</v>
      </c>
      <c r="BF27" s="774">
        <f t="shared" si="25"/>
        <v>0</v>
      </c>
      <c r="BG27" s="775"/>
      <c r="BH27" s="774">
        <f t="shared" si="26"/>
        <v>0</v>
      </c>
      <c r="BI27" s="775"/>
      <c r="BJ27" s="774">
        <f t="shared" si="27"/>
        <v>0</v>
      </c>
      <c r="BK27" s="811">
        <f t="shared" si="48"/>
        <v>0</v>
      </c>
      <c r="BL27" s="811">
        <f t="shared" si="28"/>
        <v>0</v>
      </c>
      <c r="BM27" s="810"/>
      <c r="BN27" s="811">
        <f t="shared" si="29"/>
        <v>0</v>
      </c>
      <c r="BO27" s="810"/>
      <c r="BP27" s="811">
        <f t="shared" si="30"/>
        <v>0</v>
      </c>
      <c r="BQ27" s="793">
        <f t="shared" si="49"/>
        <v>0</v>
      </c>
      <c r="BR27" s="793">
        <f t="shared" si="31"/>
        <v>0</v>
      </c>
      <c r="BS27" s="792"/>
      <c r="BT27" s="793">
        <f t="shared" si="32"/>
        <v>0</v>
      </c>
      <c r="BU27" s="792"/>
      <c r="BV27" s="793">
        <f t="shared" si="33"/>
        <v>0</v>
      </c>
      <c r="BW27" s="838">
        <f t="shared" si="50"/>
        <v>0</v>
      </c>
      <c r="BX27" s="838">
        <f t="shared" si="34"/>
        <v>0</v>
      </c>
      <c r="BY27" s="837"/>
      <c r="BZ27" s="838">
        <f t="shared" si="35"/>
        <v>0</v>
      </c>
      <c r="CA27" s="837"/>
      <c r="CB27" s="838">
        <f t="shared" si="36"/>
        <v>0</v>
      </c>
      <c r="CC27" s="811">
        <f t="shared" si="2"/>
        <v>0</v>
      </c>
      <c r="CD27" s="784">
        <f t="shared" si="37"/>
        <v>0</v>
      </c>
      <c r="CE27" s="810"/>
      <c r="CF27" s="810"/>
      <c r="CG27" s="811">
        <f t="shared" si="38"/>
        <v>0</v>
      </c>
      <c r="CH27" s="579">
        <f t="shared" si="3"/>
        <v>0</v>
      </c>
    </row>
    <row r="28" spans="1:86" x14ac:dyDescent="0.2">
      <c r="A28" s="596"/>
      <c r="B28" s="596"/>
      <c r="C28" s="596"/>
      <c r="D28" s="604" t="s">
        <v>40</v>
      </c>
      <c r="E28" s="596"/>
      <c r="F28" s="607"/>
      <c r="G28" s="599"/>
      <c r="H28" s="55" t="s">
        <v>41</v>
      </c>
      <c r="I28" s="618"/>
      <c r="J28" s="774"/>
      <c r="K28" s="774"/>
      <c r="L28" s="774">
        <f t="shared" si="39"/>
        <v>0</v>
      </c>
      <c r="M28" s="775"/>
      <c r="N28" s="774">
        <f t="shared" si="0"/>
        <v>0</v>
      </c>
      <c r="O28" s="784"/>
      <c r="P28" s="784">
        <f t="shared" si="5"/>
        <v>0</v>
      </c>
      <c r="Q28" s="783"/>
      <c r="R28" s="784">
        <f t="shared" si="40"/>
        <v>0</v>
      </c>
      <c r="S28" s="783"/>
      <c r="T28" s="784"/>
      <c r="U28" s="793"/>
      <c r="V28" s="793">
        <f t="shared" si="7"/>
        <v>0</v>
      </c>
      <c r="W28" s="792"/>
      <c r="X28" s="793">
        <f t="shared" si="8"/>
        <v>0</v>
      </c>
      <c r="Y28" s="792"/>
      <c r="Z28" s="793">
        <f t="shared" si="9"/>
        <v>0</v>
      </c>
      <c r="AA28" s="802"/>
      <c r="AB28" s="802">
        <f t="shared" si="10"/>
        <v>0</v>
      </c>
      <c r="AC28" s="801"/>
      <c r="AD28" s="802">
        <f t="shared" si="11"/>
        <v>0</v>
      </c>
      <c r="AE28" s="801"/>
      <c r="AF28" s="802">
        <f t="shared" si="12"/>
        <v>0</v>
      </c>
      <c r="AG28" s="820"/>
      <c r="AH28" s="820">
        <f t="shared" si="13"/>
        <v>0</v>
      </c>
      <c r="AI28" s="819"/>
      <c r="AJ28" s="820">
        <f t="shared" si="14"/>
        <v>0</v>
      </c>
      <c r="AK28" s="819"/>
      <c r="AL28" s="820">
        <f t="shared" si="15"/>
        <v>0</v>
      </c>
      <c r="AM28" s="774"/>
      <c r="AN28" s="774">
        <f t="shared" si="16"/>
        <v>0</v>
      </c>
      <c r="AO28" s="775"/>
      <c r="AP28" s="774">
        <f t="shared" si="17"/>
        <v>0</v>
      </c>
      <c r="AQ28" s="775"/>
      <c r="AR28" s="774">
        <f t="shared" si="18"/>
        <v>0</v>
      </c>
      <c r="AS28" s="829">
        <f t="shared" si="45"/>
        <v>0</v>
      </c>
      <c r="AT28" s="829">
        <f t="shared" si="19"/>
        <v>0</v>
      </c>
      <c r="AU28" s="828"/>
      <c r="AV28" s="829">
        <f t="shared" si="20"/>
        <v>0</v>
      </c>
      <c r="AW28" s="828"/>
      <c r="AX28" s="829">
        <f t="shared" si="21"/>
        <v>0</v>
      </c>
      <c r="AY28" s="838">
        <f t="shared" si="46"/>
        <v>0</v>
      </c>
      <c r="AZ28" s="838">
        <f t="shared" si="22"/>
        <v>0</v>
      </c>
      <c r="BA28" s="837"/>
      <c r="BB28" s="838">
        <f t="shared" si="23"/>
        <v>0</v>
      </c>
      <c r="BC28" s="837"/>
      <c r="BD28" s="838">
        <f t="shared" si="24"/>
        <v>0</v>
      </c>
      <c r="BE28" s="774">
        <f t="shared" si="47"/>
        <v>0</v>
      </c>
      <c r="BF28" s="774">
        <f t="shared" si="25"/>
        <v>0</v>
      </c>
      <c r="BG28" s="775"/>
      <c r="BH28" s="774">
        <f t="shared" si="26"/>
        <v>0</v>
      </c>
      <c r="BI28" s="775"/>
      <c r="BJ28" s="774">
        <f t="shared" si="27"/>
        <v>0</v>
      </c>
      <c r="BK28" s="811">
        <f t="shared" si="48"/>
        <v>0</v>
      </c>
      <c r="BL28" s="811">
        <f t="shared" si="28"/>
        <v>0</v>
      </c>
      <c r="BM28" s="810"/>
      <c r="BN28" s="811">
        <f t="shared" si="29"/>
        <v>0</v>
      </c>
      <c r="BO28" s="810"/>
      <c r="BP28" s="811">
        <f t="shared" si="30"/>
        <v>0</v>
      </c>
      <c r="BQ28" s="793">
        <f t="shared" si="49"/>
        <v>0</v>
      </c>
      <c r="BR28" s="793">
        <f t="shared" si="31"/>
        <v>0</v>
      </c>
      <c r="BS28" s="792"/>
      <c r="BT28" s="793">
        <f t="shared" si="32"/>
        <v>0</v>
      </c>
      <c r="BU28" s="792"/>
      <c r="BV28" s="793">
        <f t="shared" si="33"/>
        <v>0</v>
      </c>
      <c r="BW28" s="838">
        <f t="shared" si="50"/>
        <v>0</v>
      </c>
      <c r="BX28" s="838">
        <f t="shared" si="34"/>
        <v>0</v>
      </c>
      <c r="BY28" s="837"/>
      <c r="BZ28" s="838">
        <f t="shared" si="35"/>
        <v>0</v>
      </c>
      <c r="CA28" s="837"/>
      <c r="CB28" s="838">
        <f t="shared" si="36"/>
        <v>0</v>
      </c>
      <c r="CC28" s="811">
        <f t="shared" si="2"/>
        <v>0</v>
      </c>
      <c r="CD28" s="784">
        <f t="shared" si="37"/>
        <v>0</v>
      </c>
      <c r="CE28" s="810"/>
      <c r="CF28" s="810"/>
      <c r="CG28" s="811">
        <f t="shared" si="38"/>
        <v>0</v>
      </c>
      <c r="CH28" s="579">
        <f t="shared" si="3"/>
        <v>0</v>
      </c>
    </row>
    <row r="29" spans="1:86" ht="24" x14ac:dyDescent="0.2">
      <c r="A29" s="596"/>
      <c r="B29" s="596"/>
      <c r="C29" s="596"/>
      <c r="D29" s="606" t="s">
        <v>42</v>
      </c>
      <c r="E29" s="596"/>
      <c r="F29" s="607"/>
      <c r="G29" s="608"/>
      <c r="H29" s="54" t="s">
        <v>43</v>
      </c>
      <c r="I29" s="618"/>
      <c r="J29" s="774"/>
      <c r="K29" s="774"/>
      <c r="L29" s="774">
        <f t="shared" si="39"/>
        <v>0</v>
      </c>
      <c r="M29" s="775"/>
      <c r="N29" s="774">
        <f t="shared" si="0"/>
        <v>0</v>
      </c>
      <c r="O29" s="784"/>
      <c r="P29" s="784">
        <f t="shared" si="5"/>
        <v>0</v>
      </c>
      <c r="Q29" s="783"/>
      <c r="R29" s="784">
        <f t="shared" si="40"/>
        <v>0</v>
      </c>
      <c r="S29" s="783"/>
      <c r="T29" s="784"/>
      <c r="U29" s="793"/>
      <c r="V29" s="793">
        <f t="shared" si="7"/>
        <v>0</v>
      </c>
      <c r="W29" s="792"/>
      <c r="X29" s="793">
        <f t="shared" si="8"/>
        <v>0</v>
      </c>
      <c r="Y29" s="792"/>
      <c r="Z29" s="793">
        <f t="shared" si="9"/>
        <v>0</v>
      </c>
      <c r="AA29" s="802"/>
      <c r="AB29" s="802">
        <f t="shared" si="10"/>
        <v>0</v>
      </c>
      <c r="AC29" s="801"/>
      <c r="AD29" s="802">
        <f t="shared" si="11"/>
        <v>0</v>
      </c>
      <c r="AE29" s="801"/>
      <c r="AF29" s="802">
        <f t="shared" si="12"/>
        <v>0</v>
      </c>
      <c r="AG29" s="820"/>
      <c r="AH29" s="820">
        <f t="shared" si="13"/>
        <v>0</v>
      </c>
      <c r="AI29" s="819"/>
      <c r="AJ29" s="820">
        <f t="shared" si="14"/>
        <v>0</v>
      </c>
      <c r="AK29" s="819"/>
      <c r="AL29" s="820">
        <f t="shared" si="15"/>
        <v>0</v>
      </c>
      <c r="AM29" s="774"/>
      <c r="AN29" s="774">
        <f t="shared" si="16"/>
        <v>0</v>
      </c>
      <c r="AO29" s="775"/>
      <c r="AP29" s="774">
        <f t="shared" si="17"/>
        <v>0</v>
      </c>
      <c r="AQ29" s="775"/>
      <c r="AR29" s="774">
        <f t="shared" si="18"/>
        <v>0</v>
      </c>
      <c r="AS29" s="829">
        <f t="shared" si="45"/>
        <v>0</v>
      </c>
      <c r="AT29" s="829">
        <f t="shared" si="19"/>
        <v>0</v>
      </c>
      <c r="AU29" s="828"/>
      <c r="AV29" s="829">
        <f t="shared" si="20"/>
        <v>0</v>
      </c>
      <c r="AW29" s="828"/>
      <c r="AX29" s="829">
        <f t="shared" si="21"/>
        <v>0</v>
      </c>
      <c r="AY29" s="838">
        <f t="shared" si="46"/>
        <v>0</v>
      </c>
      <c r="AZ29" s="838">
        <f t="shared" si="22"/>
        <v>0</v>
      </c>
      <c r="BA29" s="837"/>
      <c r="BB29" s="838">
        <f t="shared" si="23"/>
        <v>0</v>
      </c>
      <c r="BC29" s="837"/>
      <c r="BD29" s="838">
        <f t="shared" si="24"/>
        <v>0</v>
      </c>
      <c r="BE29" s="774">
        <f t="shared" si="47"/>
        <v>0</v>
      </c>
      <c r="BF29" s="774">
        <f t="shared" si="25"/>
        <v>0</v>
      </c>
      <c r="BG29" s="775"/>
      <c r="BH29" s="774">
        <f t="shared" si="26"/>
        <v>0</v>
      </c>
      <c r="BI29" s="775"/>
      <c r="BJ29" s="774">
        <f t="shared" si="27"/>
        <v>0</v>
      </c>
      <c r="BK29" s="811">
        <f t="shared" si="48"/>
        <v>0</v>
      </c>
      <c r="BL29" s="811">
        <f t="shared" si="28"/>
        <v>0</v>
      </c>
      <c r="BM29" s="810"/>
      <c r="BN29" s="811">
        <f t="shared" si="29"/>
        <v>0</v>
      </c>
      <c r="BO29" s="810"/>
      <c r="BP29" s="811">
        <f t="shared" si="30"/>
        <v>0</v>
      </c>
      <c r="BQ29" s="793">
        <f t="shared" si="49"/>
        <v>0</v>
      </c>
      <c r="BR29" s="793">
        <f t="shared" si="31"/>
        <v>0</v>
      </c>
      <c r="BS29" s="792"/>
      <c r="BT29" s="793">
        <f t="shared" si="32"/>
        <v>0</v>
      </c>
      <c r="BU29" s="792"/>
      <c r="BV29" s="793">
        <f t="shared" si="33"/>
        <v>0</v>
      </c>
      <c r="BW29" s="838">
        <f t="shared" si="50"/>
        <v>0</v>
      </c>
      <c r="BX29" s="838">
        <f t="shared" si="34"/>
        <v>0</v>
      </c>
      <c r="BY29" s="837"/>
      <c r="BZ29" s="838">
        <f t="shared" si="35"/>
        <v>0</v>
      </c>
      <c r="CA29" s="837"/>
      <c r="CB29" s="838">
        <f t="shared" si="36"/>
        <v>0</v>
      </c>
      <c r="CC29" s="811">
        <f t="shared" si="2"/>
        <v>0</v>
      </c>
      <c r="CD29" s="784">
        <f t="shared" si="37"/>
        <v>0</v>
      </c>
      <c r="CE29" s="810"/>
      <c r="CF29" s="810"/>
      <c r="CG29" s="811">
        <f t="shared" si="38"/>
        <v>0</v>
      </c>
      <c r="CH29" s="579">
        <f t="shared" si="3"/>
        <v>0</v>
      </c>
    </row>
    <row r="30" spans="1:86" x14ac:dyDescent="0.2">
      <c r="A30" s="596"/>
      <c r="B30" s="596"/>
      <c r="C30" s="596"/>
      <c r="D30" s="606"/>
      <c r="E30" s="621">
        <f>E23+1</f>
        <v>12</v>
      </c>
      <c r="F30" s="607">
        <v>421</v>
      </c>
      <c r="G30" s="608"/>
      <c r="H30" s="609" t="s">
        <v>31</v>
      </c>
      <c r="I30" s="618">
        <v>230000</v>
      </c>
      <c r="J30" s="774">
        <f>+I30*$J$1</f>
        <v>46000</v>
      </c>
      <c r="K30" s="774">
        <v>18000</v>
      </c>
      <c r="L30" s="774">
        <f t="shared" si="39"/>
        <v>28000</v>
      </c>
      <c r="M30" s="775"/>
      <c r="N30" s="774">
        <f t="shared" si="0"/>
        <v>18000</v>
      </c>
      <c r="O30" s="784">
        <f>+I30*$O$1</f>
        <v>23000</v>
      </c>
      <c r="P30" s="784">
        <f t="shared" si="5"/>
        <v>41000</v>
      </c>
      <c r="Q30" s="783">
        <v>18000</v>
      </c>
      <c r="R30" s="784">
        <f t="shared" si="40"/>
        <v>23000</v>
      </c>
      <c r="S30" s="783"/>
      <c r="T30" s="784">
        <f t="shared" si="6"/>
        <v>18000</v>
      </c>
      <c r="U30" s="793">
        <f>$I30*$U$1</f>
        <v>16100.000000000002</v>
      </c>
      <c r="V30" s="793">
        <f t="shared" si="7"/>
        <v>34100</v>
      </c>
      <c r="W30" s="792"/>
      <c r="X30" s="793">
        <f t="shared" si="8"/>
        <v>34100</v>
      </c>
      <c r="Y30" s="792"/>
      <c r="Z30" s="793">
        <f t="shared" si="9"/>
        <v>0</v>
      </c>
      <c r="AA30" s="802">
        <f>$I30*$AA$1</f>
        <v>16100.000000000002</v>
      </c>
      <c r="AB30" s="802">
        <f t="shared" si="10"/>
        <v>16100.000000000002</v>
      </c>
      <c r="AC30" s="801"/>
      <c r="AD30" s="802">
        <f t="shared" si="11"/>
        <v>16100.000000000002</v>
      </c>
      <c r="AE30" s="801"/>
      <c r="AF30" s="802">
        <f t="shared" si="12"/>
        <v>0</v>
      </c>
      <c r="AG30" s="820">
        <f>$I30*$AG$1</f>
        <v>16100.000000000002</v>
      </c>
      <c r="AH30" s="820">
        <f t="shared" si="13"/>
        <v>16100.000000000002</v>
      </c>
      <c r="AI30" s="819"/>
      <c r="AJ30" s="820">
        <f t="shared" si="14"/>
        <v>16100.000000000002</v>
      </c>
      <c r="AK30" s="819"/>
      <c r="AL30" s="820">
        <f t="shared" si="15"/>
        <v>0</v>
      </c>
      <c r="AM30" s="774">
        <f>$I30*$AM$1</f>
        <v>16100.000000000002</v>
      </c>
      <c r="AN30" s="774">
        <f t="shared" si="16"/>
        <v>16100.000000000002</v>
      </c>
      <c r="AO30" s="775"/>
      <c r="AP30" s="774">
        <f t="shared" si="17"/>
        <v>16100.000000000002</v>
      </c>
      <c r="AQ30" s="775"/>
      <c r="AR30" s="774">
        <f t="shared" si="18"/>
        <v>0</v>
      </c>
      <c r="AS30" s="829">
        <f t="shared" si="45"/>
        <v>16100.000000000002</v>
      </c>
      <c r="AT30" s="829">
        <f t="shared" si="19"/>
        <v>16100.000000000002</v>
      </c>
      <c r="AU30" s="828"/>
      <c r="AV30" s="829">
        <f t="shared" si="20"/>
        <v>16100.000000000002</v>
      </c>
      <c r="AW30" s="828"/>
      <c r="AX30" s="829">
        <f t="shared" si="21"/>
        <v>0</v>
      </c>
      <c r="AY30" s="838">
        <f t="shared" si="46"/>
        <v>16100.000000000002</v>
      </c>
      <c r="AZ30" s="838">
        <f t="shared" si="22"/>
        <v>16100.000000000002</v>
      </c>
      <c r="BA30" s="837"/>
      <c r="BB30" s="838">
        <f t="shared" si="23"/>
        <v>16100.000000000002</v>
      </c>
      <c r="BC30" s="837"/>
      <c r="BD30" s="838">
        <f t="shared" si="24"/>
        <v>0</v>
      </c>
      <c r="BE30" s="774">
        <f t="shared" si="47"/>
        <v>16100.000000000002</v>
      </c>
      <c r="BF30" s="774">
        <f t="shared" si="25"/>
        <v>16100.000000000002</v>
      </c>
      <c r="BG30" s="775"/>
      <c r="BH30" s="774">
        <f t="shared" si="26"/>
        <v>16100.000000000002</v>
      </c>
      <c r="BI30" s="775"/>
      <c r="BJ30" s="774">
        <f t="shared" si="27"/>
        <v>0</v>
      </c>
      <c r="BK30" s="811">
        <f t="shared" si="48"/>
        <v>16100.000000000002</v>
      </c>
      <c r="BL30" s="811">
        <f t="shared" si="28"/>
        <v>16100.000000000002</v>
      </c>
      <c r="BM30" s="810"/>
      <c r="BN30" s="811">
        <f t="shared" si="29"/>
        <v>16100.000000000002</v>
      </c>
      <c r="BO30" s="810"/>
      <c r="BP30" s="811">
        <f t="shared" si="30"/>
        <v>0</v>
      </c>
      <c r="BQ30" s="793">
        <f t="shared" si="49"/>
        <v>16100.000000000002</v>
      </c>
      <c r="BR30" s="793">
        <f t="shared" si="31"/>
        <v>16100.000000000002</v>
      </c>
      <c r="BS30" s="792"/>
      <c r="BT30" s="793">
        <f t="shared" si="32"/>
        <v>16100.000000000002</v>
      </c>
      <c r="BU30" s="792"/>
      <c r="BV30" s="793">
        <f t="shared" si="33"/>
        <v>0</v>
      </c>
      <c r="BW30" s="838">
        <f t="shared" si="50"/>
        <v>16100.000000000002</v>
      </c>
      <c r="BX30" s="838">
        <f t="shared" si="34"/>
        <v>16100.000000000002</v>
      </c>
      <c r="BY30" s="837"/>
      <c r="BZ30" s="838">
        <f t="shared" si="35"/>
        <v>16100.000000000002</v>
      </c>
      <c r="CA30" s="837"/>
      <c r="CB30" s="838">
        <f t="shared" si="36"/>
        <v>0</v>
      </c>
      <c r="CC30" s="811">
        <f t="shared" si="2"/>
        <v>230000</v>
      </c>
      <c r="CD30" s="784">
        <f t="shared" si="37"/>
        <v>230000</v>
      </c>
      <c r="CE30" s="810"/>
      <c r="CF30" s="810"/>
      <c r="CG30" s="811">
        <f t="shared" si="38"/>
        <v>0</v>
      </c>
      <c r="CH30" s="579">
        <f t="shared" si="3"/>
        <v>0</v>
      </c>
    </row>
    <row r="31" spans="1:86" x14ac:dyDescent="0.2">
      <c r="A31" s="596"/>
      <c r="B31" s="596"/>
      <c r="C31" s="596"/>
      <c r="D31" s="606"/>
      <c r="E31" s="621">
        <f>E30+1</f>
        <v>13</v>
      </c>
      <c r="F31" s="607">
        <v>416</v>
      </c>
      <c r="G31" s="608"/>
      <c r="H31" s="609" t="s">
        <v>30</v>
      </c>
      <c r="I31" s="618">
        <v>309000</v>
      </c>
      <c r="J31" s="774">
        <f>+I31*$J$1</f>
        <v>61800</v>
      </c>
      <c r="K31" s="774">
        <v>25000</v>
      </c>
      <c r="L31" s="774">
        <f t="shared" si="39"/>
        <v>36800</v>
      </c>
      <c r="M31" s="775"/>
      <c r="N31" s="774">
        <f t="shared" si="0"/>
        <v>25000</v>
      </c>
      <c r="O31" s="784">
        <f>+I31*$O$1</f>
        <v>30900</v>
      </c>
      <c r="P31" s="784">
        <f t="shared" si="5"/>
        <v>55900</v>
      </c>
      <c r="Q31" s="783">
        <v>25000</v>
      </c>
      <c r="R31" s="784">
        <f t="shared" si="40"/>
        <v>30900</v>
      </c>
      <c r="S31" s="783"/>
      <c r="T31" s="784">
        <f t="shared" si="6"/>
        <v>25000</v>
      </c>
      <c r="U31" s="793">
        <f>$I31*$U$1</f>
        <v>21630.000000000004</v>
      </c>
      <c r="V31" s="793">
        <f t="shared" si="7"/>
        <v>46630</v>
      </c>
      <c r="W31" s="792"/>
      <c r="X31" s="793">
        <f t="shared" si="8"/>
        <v>46630</v>
      </c>
      <c r="Y31" s="792"/>
      <c r="Z31" s="793">
        <f t="shared" si="9"/>
        <v>0</v>
      </c>
      <c r="AA31" s="802">
        <f>$I31*$AA$1</f>
        <v>21630.000000000004</v>
      </c>
      <c r="AB31" s="802">
        <f t="shared" si="10"/>
        <v>21630.000000000004</v>
      </c>
      <c r="AC31" s="801"/>
      <c r="AD31" s="802">
        <f t="shared" si="11"/>
        <v>21630.000000000004</v>
      </c>
      <c r="AE31" s="801"/>
      <c r="AF31" s="802">
        <f t="shared" si="12"/>
        <v>0</v>
      </c>
      <c r="AG31" s="820">
        <f>$I31*$AG$1</f>
        <v>21630.000000000004</v>
      </c>
      <c r="AH31" s="820">
        <f t="shared" si="13"/>
        <v>21630.000000000004</v>
      </c>
      <c r="AI31" s="819"/>
      <c r="AJ31" s="820">
        <f t="shared" si="14"/>
        <v>21630.000000000004</v>
      </c>
      <c r="AK31" s="819"/>
      <c r="AL31" s="820">
        <f t="shared" si="15"/>
        <v>0</v>
      </c>
      <c r="AM31" s="774">
        <f>$I31*$AM$1</f>
        <v>21630.000000000004</v>
      </c>
      <c r="AN31" s="774">
        <f t="shared" si="16"/>
        <v>21630.000000000004</v>
      </c>
      <c r="AO31" s="775"/>
      <c r="AP31" s="774">
        <f t="shared" si="17"/>
        <v>21630.000000000004</v>
      </c>
      <c r="AQ31" s="775"/>
      <c r="AR31" s="774">
        <f t="shared" si="18"/>
        <v>0</v>
      </c>
      <c r="AS31" s="829">
        <f t="shared" si="45"/>
        <v>21630.000000000004</v>
      </c>
      <c r="AT31" s="829">
        <f t="shared" si="19"/>
        <v>21630.000000000004</v>
      </c>
      <c r="AU31" s="828"/>
      <c r="AV31" s="829">
        <f t="shared" si="20"/>
        <v>21630.000000000004</v>
      </c>
      <c r="AW31" s="828"/>
      <c r="AX31" s="829">
        <f t="shared" si="21"/>
        <v>0</v>
      </c>
      <c r="AY31" s="838">
        <f t="shared" si="46"/>
        <v>21630.000000000004</v>
      </c>
      <c r="AZ31" s="838">
        <f t="shared" si="22"/>
        <v>21630.000000000004</v>
      </c>
      <c r="BA31" s="837"/>
      <c r="BB31" s="838">
        <f t="shared" si="23"/>
        <v>21630.000000000004</v>
      </c>
      <c r="BC31" s="837"/>
      <c r="BD31" s="838">
        <f t="shared" si="24"/>
        <v>0</v>
      </c>
      <c r="BE31" s="774">
        <f t="shared" si="47"/>
        <v>21630.000000000004</v>
      </c>
      <c r="BF31" s="774">
        <f t="shared" si="25"/>
        <v>21630.000000000004</v>
      </c>
      <c r="BG31" s="775"/>
      <c r="BH31" s="774">
        <f t="shared" si="26"/>
        <v>21630.000000000004</v>
      </c>
      <c r="BI31" s="775"/>
      <c r="BJ31" s="774">
        <f t="shared" si="27"/>
        <v>0</v>
      </c>
      <c r="BK31" s="811">
        <f t="shared" si="48"/>
        <v>21630.000000000004</v>
      </c>
      <c r="BL31" s="811">
        <f t="shared" si="28"/>
        <v>21630.000000000004</v>
      </c>
      <c r="BM31" s="810"/>
      <c r="BN31" s="811">
        <f t="shared" si="29"/>
        <v>21630.000000000004</v>
      </c>
      <c r="BO31" s="810"/>
      <c r="BP31" s="811">
        <f t="shared" si="30"/>
        <v>0</v>
      </c>
      <c r="BQ31" s="793">
        <f t="shared" si="49"/>
        <v>21630.000000000004</v>
      </c>
      <c r="BR31" s="793">
        <f t="shared" si="31"/>
        <v>21630.000000000004</v>
      </c>
      <c r="BS31" s="792"/>
      <c r="BT31" s="793">
        <f t="shared" si="32"/>
        <v>21630.000000000004</v>
      </c>
      <c r="BU31" s="792"/>
      <c r="BV31" s="793">
        <f t="shared" si="33"/>
        <v>0</v>
      </c>
      <c r="BW31" s="838">
        <f t="shared" si="50"/>
        <v>21630.000000000004</v>
      </c>
      <c r="BX31" s="838">
        <f t="shared" si="34"/>
        <v>21630.000000000004</v>
      </c>
      <c r="BY31" s="837"/>
      <c r="BZ31" s="838">
        <f t="shared" si="35"/>
        <v>21630.000000000004</v>
      </c>
      <c r="CA31" s="837"/>
      <c r="CB31" s="838">
        <f t="shared" si="36"/>
        <v>0</v>
      </c>
      <c r="CC31" s="811">
        <f t="shared" si="2"/>
        <v>309000</v>
      </c>
      <c r="CD31" s="784">
        <f t="shared" si="37"/>
        <v>309000</v>
      </c>
      <c r="CE31" s="810"/>
      <c r="CF31" s="810"/>
      <c r="CG31" s="811">
        <f t="shared" si="38"/>
        <v>0</v>
      </c>
      <c r="CH31" s="579">
        <f t="shared" si="3"/>
        <v>0</v>
      </c>
    </row>
    <row r="32" spans="1:86" x14ac:dyDescent="0.2">
      <c r="A32" s="596"/>
      <c r="B32" s="596"/>
      <c r="C32" s="596"/>
      <c r="D32" s="606"/>
      <c r="E32" s="621">
        <f t="shared" ref="E32:E34" si="52">E31+1</f>
        <v>14</v>
      </c>
      <c r="F32" s="607">
        <v>423</v>
      </c>
      <c r="G32" s="608"/>
      <c r="H32" s="609" t="s">
        <v>44</v>
      </c>
      <c r="I32" s="618">
        <v>2000000</v>
      </c>
      <c r="J32" s="774">
        <f>+I32*$J$1</f>
        <v>400000</v>
      </c>
      <c r="K32" s="774">
        <v>25000</v>
      </c>
      <c r="L32" s="774">
        <f t="shared" si="39"/>
        <v>375000</v>
      </c>
      <c r="M32" s="775"/>
      <c r="N32" s="774">
        <f t="shared" si="0"/>
        <v>25000</v>
      </c>
      <c r="O32" s="784">
        <f>+I32*$O$1</f>
        <v>200000</v>
      </c>
      <c r="P32" s="784">
        <f t="shared" si="5"/>
        <v>225000</v>
      </c>
      <c r="Q32" s="783">
        <v>25000</v>
      </c>
      <c r="R32" s="784">
        <f t="shared" si="40"/>
        <v>200000</v>
      </c>
      <c r="S32" s="783"/>
      <c r="T32" s="784">
        <f t="shared" si="6"/>
        <v>25000</v>
      </c>
      <c r="U32" s="793">
        <f>$I32*$U$1</f>
        <v>140000</v>
      </c>
      <c r="V32" s="793">
        <f t="shared" si="7"/>
        <v>165000</v>
      </c>
      <c r="W32" s="792"/>
      <c r="X32" s="793">
        <f t="shared" si="8"/>
        <v>165000</v>
      </c>
      <c r="Y32" s="792"/>
      <c r="Z32" s="793">
        <f t="shared" si="9"/>
        <v>0</v>
      </c>
      <c r="AA32" s="802">
        <f>$I32*$AA$1</f>
        <v>140000</v>
      </c>
      <c r="AB32" s="802">
        <f t="shared" si="10"/>
        <v>140000</v>
      </c>
      <c r="AC32" s="801"/>
      <c r="AD32" s="802">
        <f t="shared" si="11"/>
        <v>140000</v>
      </c>
      <c r="AE32" s="801"/>
      <c r="AF32" s="802">
        <f t="shared" si="12"/>
        <v>0</v>
      </c>
      <c r="AG32" s="820">
        <f>$I32*$AG$1</f>
        <v>140000</v>
      </c>
      <c r="AH32" s="820">
        <f t="shared" si="13"/>
        <v>140000</v>
      </c>
      <c r="AI32" s="819"/>
      <c r="AJ32" s="820">
        <f t="shared" si="14"/>
        <v>140000</v>
      </c>
      <c r="AK32" s="819"/>
      <c r="AL32" s="820">
        <f t="shared" si="15"/>
        <v>0</v>
      </c>
      <c r="AM32" s="774">
        <f>$I32*$AM$1</f>
        <v>140000</v>
      </c>
      <c r="AN32" s="774">
        <f t="shared" si="16"/>
        <v>140000</v>
      </c>
      <c r="AO32" s="775"/>
      <c r="AP32" s="774">
        <f t="shared" si="17"/>
        <v>140000</v>
      </c>
      <c r="AQ32" s="775"/>
      <c r="AR32" s="774">
        <f t="shared" si="18"/>
        <v>0</v>
      </c>
      <c r="AS32" s="829">
        <f t="shared" si="45"/>
        <v>140000</v>
      </c>
      <c r="AT32" s="829">
        <f t="shared" si="19"/>
        <v>140000</v>
      </c>
      <c r="AU32" s="828"/>
      <c r="AV32" s="829">
        <f t="shared" si="20"/>
        <v>140000</v>
      </c>
      <c r="AW32" s="828"/>
      <c r="AX32" s="829">
        <f t="shared" si="21"/>
        <v>0</v>
      </c>
      <c r="AY32" s="838">
        <f t="shared" si="46"/>
        <v>140000</v>
      </c>
      <c r="AZ32" s="838">
        <f t="shared" si="22"/>
        <v>140000</v>
      </c>
      <c r="BA32" s="837"/>
      <c r="BB32" s="838">
        <f t="shared" si="23"/>
        <v>140000</v>
      </c>
      <c r="BC32" s="837"/>
      <c r="BD32" s="838">
        <f t="shared" si="24"/>
        <v>0</v>
      </c>
      <c r="BE32" s="774">
        <f t="shared" si="47"/>
        <v>140000</v>
      </c>
      <c r="BF32" s="774">
        <f t="shared" si="25"/>
        <v>140000</v>
      </c>
      <c r="BG32" s="775"/>
      <c r="BH32" s="774">
        <f t="shared" si="26"/>
        <v>140000</v>
      </c>
      <c r="BI32" s="775"/>
      <c r="BJ32" s="774">
        <f t="shared" si="27"/>
        <v>0</v>
      </c>
      <c r="BK32" s="811">
        <f t="shared" si="48"/>
        <v>140000</v>
      </c>
      <c r="BL32" s="811">
        <f t="shared" si="28"/>
        <v>140000</v>
      </c>
      <c r="BM32" s="810"/>
      <c r="BN32" s="811">
        <f t="shared" si="29"/>
        <v>140000</v>
      </c>
      <c r="BO32" s="810"/>
      <c r="BP32" s="811">
        <f t="shared" si="30"/>
        <v>0</v>
      </c>
      <c r="BQ32" s="793">
        <f t="shared" si="49"/>
        <v>140000</v>
      </c>
      <c r="BR32" s="793">
        <f t="shared" si="31"/>
        <v>140000</v>
      </c>
      <c r="BS32" s="792"/>
      <c r="BT32" s="793">
        <f t="shared" si="32"/>
        <v>140000</v>
      </c>
      <c r="BU32" s="792"/>
      <c r="BV32" s="793">
        <f t="shared" si="33"/>
        <v>0</v>
      </c>
      <c r="BW32" s="838">
        <f t="shared" si="50"/>
        <v>140000</v>
      </c>
      <c r="BX32" s="838">
        <f t="shared" si="34"/>
        <v>140000</v>
      </c>
      <c r="BY32" s="837"/>
      <c r="BZ32" s="838">
        <f t="shared" si="35"/>
        <v>140000</v>
      </c>
      <c r="CA32" s="837"/>
      <c r="CB32" s="838">
        <f t="shared" si="36"/>
        <v>0</v>
      </c>
      <c r="CC32" s="811">
        <f t="shared" si="2"/>
        <v>2000000</v>
      </c>
      <c r="CD32" s="784">
        <f t="shared" si="37"/>
        <v>2000000</v>
      </c>
      <c r="CE32" s="810"/>
      <c r="CF32" s="810"/>
      <c r="CG32" s="811">
        <f t="shared" si="38"/>
        <v>0</v>
      </c>
      <c r="CH32" s="579">
        <f t="shared" si="3"/>
        <v>0</v>
      </c>
    </row>
    <row r="33" spans="1:86" x14ac:dyDescent="0.2">
      <c r="A33" s="596"/>
      <c r="B33" s="596"/>
      <c r="C33" s="596"/>
      <c r="D33" s="606"/>
      <c r="E33" s="621">
        <f t="shared" si="52"/>
        <v>15</v>
      </c>
      <c r="F33" s="607">
        <v>424</v>
      </c>
      <c r="G33" s="608"/>
      <c r="H33" s="609" t="s">
        <v>45</v>
      </c>
      <c r="I33" s="618">
        <v>200000</v>
      </c>
      <c r="J33" s="774">
        <f>+I33*$J$1</f>
        <v>40000</v>
      </c>
      <c r="K33" s="774"/>
      <c r="L33" s="774">
        <f t="shared" si="39"/>
        <v>40000</v>
      </c>
      <c r="M33" s="775"/>
      <c r="N33" s="774">
        <f t="shared" si="0"/>
        <v>0</v>
      </c>
      <c r="O33" s="784">
        <f>+I33*$O$1</f>
        <v>20000</v>
      </c>
      <c r="P33" s="784">
        <f t="shared" si="5"/>
        <v>20000</v>
      </c>
      <c r="Q33" s="783"/>
      <c r="R33" s="784">
        <f t="shared" si="40"/>
        <v>20000</v>
      </c>
      <c r="S33" s="783"/>
      <c r="T33" s="784">
        <f t="shared" si="6"/>
        <v>0</v>
      </c>
      <c r="U33" s="793">
        <f>$I33*$U$1</f>
        <v>14000.000000000002</v>
      </c>
      <c r="V33" s="793">
        <f t="shared" si="7"/>
        <v>14000.000000000002</v>
      </c>
      <c r="W33" s="792"/>
      <c r="X33" s="793">
        <f t="shared" si="8"/>
        <v>14000.000000000002</v>
      </c>
      <c r="Y33" s="792"/>
      <c r="Z33" s="793">
        <f t="shared" si="9"/>
        <v>0</v>
      </c>
      <c r="AA33" s="802">
        <f>$I33*$AA$1</f>
        <v>14000.000000000002</v>
      </c>
      <c r="AB33" s="802">
        <f t="shared" si="10"/>
        <v>14000.000000000002</v>
      </c>
      <c r="AC33" s="801"/>
      <c r="AD33" s="802">
        <f t="shared" si="11"/>
        <v>14000.000000000002</v>
      </c>
      <c r="AE33" s="801"/>
      <c r="AF33" s="802">
        <f t="shared" si="12"/>
        <v>0</v>
      </c>
      <c r="AG33" s="820">
        <f>$I33*$AG$1</f>
        <v>14000.000000000002</v>
      </c>
      <c r="AH33" s="820">
        <f t="shared" si="13"/>
        <v>14000.000000000002</v>
      </c>
      <c r="AI33" s="819"/>
      <c r="AJ33" s="820">
        <f t="shared" si="14"/>
        <v>14000.000000000002</v>
      </c>
      <c r="AK33" s="819"/>
      <c r="AL33" s="820">
        <f t="shared" si="15"/>
        <v>0</v>
      </c>
      <c r="AM33" s="774">
        <f>$I33*$AM$1</f>
        <v>14000.000000000002</v>
      </c>
      <c r="AN33" s="774">
        <f t="shared" si="16"/>
        <v>14000.000000000002</v>
      </c>
      <c r="AO33" s="775"/>
      <c r="AP33" s="774">
        <f t="shared" si="17"/>
        <v>14000.000000000002</v>
      </c>
      <c r="AQ33" s="775"/>
      <c r="AR33" s="774">
        <f t="shared" si="18"/>
        <v>0</v>
      </c>
      <c r="AS33" s="829">
        <f t="shared" si="45"/>
        <v>14000.000000000002</v>
      </c>
      <c r="AT33" s="829">
        <f t="shared" si="19"/>
        <v>14000.000000000002</v>
      </c>
      <c r="AU33" s="828"/>
      <c r="AV33" s="829">
        <f t="shared" si="20"/>
        <v>14000.000000000002</v>
      </c>
      <c r="AW33" s="828"/>
      <c r="AX33" s="829">
        <f t="shared" si="21"/>
        <v>0</v>
      </c>
      <c r="AY33" s="838">
        <f t="shared" si="46"/>
        <v>14000.000000000002</v>
      </c>
      <c r="AZ33" s="838">
        <f t="shared" si="22"/>
        <v>14000.000000000002</v>
      </c>
      <c r="BA33" s="837"/>
      <c r="BB33" s="838">
        <f t="shared" si="23"/>
        <v>14000.000000000002</v>
      </c>
      <c r="BC33" s="837"/>
      <c r="BD33" s="838">
        <f t="shared" si="24"/>
        <v>0</v>
      </c>
      <c r="BE33" s="774">
        <f t="shared" si="47"/>
        <v>14000.000000000002</v>
      </c>
      <c r="BF33" s="774">
        <f t="shared" si="25"/>
        <v>14000.000000000002</v>
      </c>
      <c r="BG33" s="775"/>
      <c r="BH33" s="774">
        <f t="shared" si="26"/>
        <v>14000.000000000002</v>
      </c>
      <c r="BI33" s="775"/>
      <c r="BJ33" s="774">
        <f t="shared" si="27"/>
        <v>0</v>
      </c>
      <c r="BK33" s="811">
        <f t="shared" si="48"/>
        <v>14000.000000000002</v>
      </c>
      <c r="BL33" s="811">
        <f t="shared" si="28"/>
        <v>14000.000000000002</v>
      </c>
      <c r="BM33" s="810"/>
      <c r="BN33" s="811">
        <f t="shared" si="29"/>
        <v>14000.000000000002</v>
      </c>
      <c r="BO33" s="810"/>
      <c r="BP33" s="811">
        <f t="shared" si="30"/>
        <v>0</v>
      </c>
      <c r="BQ33" s="793">
        <f t="shared" si="49"/>
        <v>14000.000000000002</v>
      </c>
      <c r="BR33" s="793">
        <f t="shared" si="31"/>
        <v>14000.000000000002</v>
      </c>
      <c r="BS33" s="792"/>
      <c r="BT33" s="793">
        <f t="shared" si="32"/>
        <v>14000.000000000002</v>
      </c>
      <c r="BU33" s="792"/>
      <c r="BV33" s="793">
        <f t="shared" si="33"/>
        <v>0</v>
      </c>
      <c r="BW33" s="838">
        <f t="shared" si="50"/>
        <v>14000.000000000002</v>
      </c>
      <c r="BX33" s="838">
        <f t="shared" si="34"/>
        <v>14000.000000000002</v>
      </c>
      <c r="BY33" s="837"/>
      <c r="BZ33" s="838">
        <f t="shared" si="35"/>
        <v>14000.000000000002</v>
      </c>
      <c r="CA33" s="837"/>
      <c r="CB33" s="838">
        <f t="shared" si="36"/>
        <v>0</v>
      </c>
      <c r="CC33" s="811">
        <f t="shared" si="2"/>
        <v>200000</v>
      </c>
      <c r="CD33" s="784">
        <f t="shared" si="37"/>
        <v>200000</v>
      </c>
      <c r="CE33" s="810"/>
      <c r="CF33" s="810"/>
      <c r="CG33" s="811">
        <f t="shared" si="38"/>
        <v>0</v>
      </c>
      <c r="CH33" s="579">
        <f t="shared" si="3"/>
        <v>0</v>
      </c>
    </row>
    <row r="34" spans="1:86" x14ac:dyDescent="0.2">
      <c r="A34" s="596"/>
      <c r="B34" s="596"/>
      <c r="C34" s="596"/>
      <c r="D34" s="606"/>
      <c r="E34" s="621">
        <f t="shared" si="52"/>
        <v>16</v>
      </c>
      <c r="F34" s="607">
        <v>426</v>
      </c>
      <c r="G34" s="608"/>
      <c r="H34" s="609" t="s">
        <v>35</v>
      </c>
      <c r="I34" s="618">
        <v>100000</v>
      </c>
      <c r="J34" s="774">
        <f>+I34*$J$1</f>
        <v>20000</v>
      </c>
      <c r="K34" s="774"/>
      <c r="L34" s="774">
        <f t="shared" si="39"/>
        <v>20000</v>
      </c>
      <c r="M34" s="775"/>
      <c r="N34" s="774">
        <f t="shared" si="0"/>
        <v>0</v>
      </c>
      <c r="O34" s="784">
        <f>+I34*$O$1</f>
        <v>10000</v>
      </c>
      <c r="P34" s="784">
        <f t="shared" si="5"/>
        <v>10000</v>
      </c>
      <c r="Q34" s="783"/>
      <c r="R34" s="784">
        <f t="shared" si="40"/>
        <v>10000</v>
      </c>
      <c r="S34" s="783"/>
      <c r="T34" s="784">
        <f t="shared" si="6"/>
        <v>0</v>
      </c>
      <c r="U34" s="793">
        <f>$I34*$U$1</f>
        <v>7000.0000000000009</v>
      </c>
      <c r="V34" s="793">
        <f t="shared" si="7"/>
        <v>7000.0000000000009</v>
      </c>
      <c r="W34" s="792"/>
      <c r="X34" s="793">
        <f t="shared" si="8"/>
        <v>7000.0000000000009</v>
      </c>
      <c r="Y34" s="792"/>
      <c r="Z34" s="793">
        <f t="shared" si="9"/>
        <v>0</v>
      </c>
      <c r="AA34" s="802">
        <f>$I34*$AA$1</f>
        <v>7000.0000000000009</v>
      </c>
      <c r="AB34" s="802">
        <f t="shared" si="10"/>
        <v>7000.0000000000009</v>
      </c>
      <c r="AC34" s="801"/>
      <c r="AD34" s="802">
        <f t="shared" si="11"/>
        <v>7000.0000000000009</v>
      </c>
      <c r="AE34" s="801"/>
      <c r="AF34" s="802">
        <f t="shared" si="12"/>
        <v>0</v>
      </c>
      <c r="AG34" s="820">
        <f>$I34*$AG$1</f>
        <v>7000.0000000000009</v>
      </c>
      <c r="AH34" s="820">
        <f t="shared" si="13"/>
        <v>7000.0000000000009</v>
      </c>
      <c r="AI34" s="819"/>
      <c r="AJ34" s="820">
        <f t="shared" si="14"/>
        <v>7000.0000000000009</v>
      </c>
      <c r="AK34" s="819"/>
      <c r="AL34" s="820">
        <f t="shared" si="15"/>
        <v>0</v>
      </c>
      <c r="AM34" s="774">
        <f>$I34*$AM$1</f>
        <v>7000.0000000000009</v>
      </c>
      <c r="AN34" s="774">
        <f t="shared" si="16"/>
        <v>7000.0000000000009</v>
      </c>
      <c r="AO34" s="775"/>
      <c r="AP34" s="774">
        <f t="shared" si="17"/>
        <v>7000.0000000000009</v>
      </c>
      <c r="AQ34" s="775"/>
      <c r="AR34" s="774">
        <f t="shared" si="18"/>
        <v>0</v>
      </c>
      <c r="AS34" s="829">
        <f t="shared" si="45"/>
        <v>7000.0000000000009</v>
      </c>
      <c r="AT34" s="829">
        <f t="shared" si="19"/>
        <v>7000.0000000000009</v>
      </c>
      <c r="AU34" s="828"/>
      <c r="AV34" s="829">
        <f t="shared" si="20"/>
        <v>7000.0000000000009</v>
      </c>
      <c r="AW34" s="828"/>
      <c r="AX34" s="829">
        <f t="shared" si="21"/>
        <v>0</v>
      </c>
      <c r="AY34" s="838">
        <f t="shared" si="46"/>
        <v>7000.0000000000009</v>
      </c>
      <c r="AZ34" s="838">
        <f t="shared" si="22"/>
        <v>7000.0000000000009</v>
      </c>
      <c r="BA34" s="837"/>
      <c r="BB34" s="838">
        <f t="shared" si="23"/>
        <v>7000.0000000000009</v>
      </c>
      <c r="BC34" s="837"/>
      <c r="BD34" s="838">
        <f t="shared" si="24"/>
        <v>0</v>
      </c>
      <c r="BE34" s="774">
        <f t="shared" si="47"/>
        <v>7000.0000000000009</v>
      </c>
      <c r="BF34" s="774">
        <f t="shared" si="25"/>
        <v>7000.0000000000009</v>
      </c>
      <c r="BG34" s="775"/>
      <c r="BH34" s="774">
        <f t="shared" si="26"/>
        <v>7000.0000000000009</v>
      </c>
      <c r="BI34" s="775"/>
      <c r="BJ34" s="774">
        <f t="shared" si="27"/>
        <v>0</v>
      </c>
      <c r="BK34" s="811">
        <f t="shared" si="48"/>
        <v>7000.0000000000009</v>
      </c>
      <c r="BL34" s="811">
        <f t="shared" si="28"/>
        <v>7000.0000000000009</v>
      </c>
      <c r="BM34" s="810"/>
      <c r="BN34" s="811">
        <f t="shared" si="29"/>
        <v>7000.0000000000009</v>
      </c>
      <c r="BO34" s="810"/>
      <c r="BP34" s="811">
        <f t="shared" si="30"/>
        <v>0</v>
      </c>
      <c r="BQ34" s="793">
        <f t="shared" si="49"/>
        <v>7000.0000000000009</v>
      </c>
      <c r="BR34" s="793">
        <f t="shared" si="31"/>
        <v>7000.0000000000009</v>
      </c>
      <c r="BS34" s="792"/>
      <c r="BT34" s="793">
        <f t="shared" si="32"/>
        <v>7000.0000000000009</v>
      </c>
      <c r="BU34" s="792"/>
      <c r="BV34" s="793">
        <f t="shared" si="33"/>
        <v>0</v>
      </c>
      <c r="BW34" s="838">
        <f t="shared" si="50"/>
        <v>7000.0000000000009</v>
      </c>
      <c r="BX34" s="838">
        <f t="shared" si="34"/>
        <v>7000.0000000000009</v>
      </c>
      <c r="BY34" s="837"/>
      <c r="BZ34" s="838">
        <f t="shared" si="35"/>
        <v>7000.0000000000009</v>
      </c>
      <c r="CA34" s="837"/>
      <c r="CB34" s="838">
        <f t="shared" si="36"/>
        <v>0</v>
      </c>
      <c r="CC34" s="811">
        <f t="shared" si="2"/>
        <v>100000</v>
      </c>
      <c r="CD34" s="784">
        <f t="shared" si="37"/>
        <v>100000</v>
      </c>
      <c r="CE34" s="810"/>
      <c r="CF34" s="810"/>
      <c r="CG34" s="811">
        <f t="shared" si="38"/>
        <v>0</v>
      </c>
      <c r="CH34" s="579">
        <f t="shared" si="3"/>
        <v>0</v>
      </c>
    </row>
    <row r="35" spans="1:86" x14ac:dyDescent="0.2">
      <c r="A35" s="581"/>
      <c r="B35" s="581"/>
      <c r="C35" s="581"/>
      <c r="D35" s="626"/>
      <c r="E35" s="581"/>
      <c r="F35" s="626"/>
      <c r="G35" s="627"/>
      <c r="H35" s="583" t="s">
        <v>46</v>
      </c>
      <c r="I35" s="628">
        <f>SUM(I13:I34)</f>
        <v>40072000</v>
      </c>
      <c r="J35" s="776">
        <f t="shared" ref="J35:BU35" si="53">SUM(J13:J34)</f>
        <v>8014400</v>
      </c>
      <c r="K35" s="776">
        <f>SUM(K13:K34)</f>
        <v>2311000</v>
      </c>
      <c r="L35" s="776">
        <f t="shared" ref="L35" si="54">SUM(L13:L34)</f>
        <v>5703400</v>
      </c>
      <c r="M35" s="776">
        <f t="shared" si="53"/>
        <v>0</v>
      </c>
      <c r="N35" s="776">
        <f t="shared" si="53"/>
        <v>2311000</v>
      </c>
      <c r="O35" s="785">
        <f t="shared" si="53"/>
        <v>4007200</v>
      </c>
      <c r="P35" s="785">
        <f t="shared" si="53"/>
        <v>6318200</v>
      </c>
      <c r="Q35" s="785">
        <f t="shared" si="53"/>
        <v>2353000</v>
      </c>
      <c r="R35" s="785">
        <f t="shared" si="53"/>
        <v>3965200</v>
      </c>
      <c r="S35" s="785">
        <f t="shared" si="53"/>
        <v>0</v>
      </c>
      <c r="T35" s="785">
        <f t="shared" si="53"/>
        <v>2353000</v>
      </c>
      <c r="U35" s="794">
        <f t="shared" si="53"/>
        <v>2898480</v>
      </c>
      <c r="V35" s="794">
        <f t="shared" si="53"/>
        <v>5251480</v>
      </c>
      <c r="W35" s="794">
        <f t="shared" si="53"/>
        <v>876000</v>
      </c>
      <c r="X35" s="794">
        <f t="shared" si="53"/>
        <v>4375480</v>
      </c>
      <c r="Y35" s="794">
        <f t="shared" si="53"/>
        <v>1570000</v>
      </c>
      <c r="Z35" s="794">
        <f t="shared" si="53"/>
        <v>-694000</v>
      </c>
      <c r="AA35" s="803">
        <f t="shared" si="53"/>
        <v>2898480</v>
      </c>
      <c r="AB35" s="803">
        <f t="shared" si="53"/>
        <v>3774480</v>
      </c>
      <c r="AC35" s="803">
        <f t="shared" si="53"/>
        <v>2580000</v>
      </c>
      <c r="AD35" s="803">
        <f t="shared" si="53"/>
        <v>1194480.0000000002</v>
      </c>
      <c r="AE35" s="803">
        <f t="shared" si="53"/>
        <v>2500000</v>
      </c>
      <c r="AF35" s="803">
        <f t="shared" si="53"/>
        <v>80000</v>
      </c>
      <c r="AG35" s="821">
        <f t="shared" si="53"/>
        <v>2898480</v>
      </c>
      <c r="AH35" s="821">
        <f t="shared" si="53"/>
        <v>5478480</v>
      </c>
      <c r="AI35" s="821">
        <f t="shared" si="53"/>
        <v>2950000</v>
      </c>
      <c r="AJ35" s="821">
        <f t="shared" si="53"/>
        <v>2528480</v>
      </c>
      <c r="AK35" s="821">
        <f t="shared" si="53"/>
        <v>2890000</v>
      </c>
      <c r="AL35" s="821">
        <f t="shared" si="53"/>
        <v>60000</v>
      </c>
      <c r="AM35" s="776">
        <f t="shared" si="53"/>
        <v>2898480</v>
      </c>
      <c r="AN35" s="776">
        <f t="shared" si="53"/>
        <v>5848480</v>
      </c>
      <c r="AO35" s="776">
        <f t="shared" si="53"/>
        <v>3504000</v>
      </c>
      <c r="AP35" s="776">
        <f t="shared" si="53"/>
        <v>2344480.0000000005</v>
      </c>
      <c r="AQ35" s="776">
        <f t="shared" si="53"/>
        <v>3490000</v>
      </c>
      <c r="AR35" s="776">
        <f t="shared" si="53"/>
        <v>14000</v>
      </c>
      <c r="AS35" s="830">
        <f t="shared" si="53"/>
        <v>2898480</v>
      </c>
      <c r="AT35" s="830">
        <f t="shared" si="53"/>
        <v>6402480</v>
      </c>
      <c r="AU35" s="830">
        <f t="shared" si="53"/>
        <v>4050000</v>
      </c>
      <c r="AV35" s="830">
        <f t="shared" si="53"/>
        <v>2352480.0000000005</v>
      </c>
      <c r="AW35" s="830">
        <f t="shared" si="53"/>
        <v>507000</v>
      </c>
      <c r="AX35" s="830">
        <f t="shared" si="53"/>
        <v>3543000</v>
      </c>
      <c r="AY35" s="839">
        <f t="shared" si="53"/>
        <v>2898480</v>
      </c>
      <c r="AZ35" s="839">
        <f t="shared" si="53"/>
        <v>6948480</v>
      </c>
      <c r="BA35" s="839">
        <f t="shared" si="53"/>
        <v>550000</v>
      </c>
      <c r="BB35" s="839">
        <f t="shared" si="53"/>
        <v>6398480</v>
      </c>
      <c r="BC35" s="839">
        <f t="shared" si="53"/>
        <v>507000</v>
      </c>
      <c r="BD35" s="839">
        <f t="shared" si="53"/>
        <v>43000</v>
      </c>
      <c r="BE35" s="776">
        <f t="shared" si="53"/>
        <v>2898480</v>
      </c>
      <c r="BF35" s="776">
        <f t="shared" si="53"/>
        <v>3448480</v>
      </c>
      <c r="BG35" s="776">
        <f t="shared" si="53"/>
        <v>550000</v>
      </c>
      <c r="BH35" s="776">
        <f t="shared" si="53"/>
        <v>2898480</v>
      </c>
      <c r="BI35" s="776">
        <f t="shared" si="53"/>
        <v>507000</v>
      </c>
      <c r="BJ35" s="776">
        <f t="shared" si="53"/>
        <v>43000</v>
      </c>
      <c r="BK35" s="812">
        <f t="shared" si="53"/>
        <v>2898480</v>
      </c>
      <c r="BL35" s="812">
        <f t="shared" si="53"/>
        <v>3448480</v>
      </c>
      <c r="BM35" s="812">
        <f t="shared" si="53"/>
        <v>550000</v>
      </c>
      <c r="BN35" s="812">
        <f t="shared" si="53"/>
        <v>2898480</v>
      </c>
      <c r="BO35" s="812">
        <f t="shared" si="53"/>
        <v>507000</v>
      </c>
      <c r="BP35" s="812">
        <f t="shared" si="53"/>
        <v>43000</v>
      </c>
      <c r="BQ35" s="794">
        <f t="shared" si="53"/>
        <v>2898480</v>
      </c>
      <c r="BR35" s="794">
        <f t="shared" si="53"/>
        <v>3448480</v>
      </c>
      <c r="BS35" s="794">
        <f t="shared" si="53"/>
        <v>550000</v>
      </c>
      <c r="BT35" s="794">
        <f t="shared" si="53"/>
        <v>2898480</v>
      </c>
      <c r="BU35" s="794">
        <f t="shared" si="53"/>
        <v>507000</v>
      </c>
      <c r="BV35" s="794">
        <f t="shared" ref="BV35:CG35" si="55">SUM(BV13:BV34)</f>
        <v>43000</v>
      </c>
      <c r="BW35" s="839">
        <f t="shared" si="55"/>
        <v>2898480</v>
      </c>
      <c r="BX35" s="839">
        <f t="shared" si="55"/>
        <v>3448480</v>
      </c>
      <c r="BY35" s="839">
        <f t="shared" si="55"/>
        <v>550000</v>
      </c>
      <c r="BZ35" s="839">
        <f t="shared" si="55"/>
        <v>2898480</v>
      </c>
      <c r="CA35" s="839">
        <f t="shared" si="55"/>
        <v>507000</v>
      </c>
      <c r="CB35" s="839">
        <f t="shared" si="55"/>
        <v>43000</v>
      </c>
      <c r="CC35" s="812">
        <f t="shared" si="55"/>
        <v>41006400</v>
      </c>
      <c r="CD35" s="785">
        <f t="shared" si="55"/>
        <v>41556400</v>
      </c>
      <c r="CE35" s="812">
        <f t="shared" si="55"/>
        <v>550000</v>
      </c>
      <c r="CF35" s="812">
        <f t="shared" si="55"/>
        <v>507000</v>
      </c>
      <c r="CG35" s="812">
        <f t="shared" si="55"/>
        <v>43000</v>
      </c>
      <c r="CH35" s="579">
        <f t="shared" si="3"/>
        <v>934400</v>
      </c>
    </row>
    <row r="36" spans="1:86" x14ac:dyDescent="0.2">
      <c r="A36" s="630"/>
      <c r="B36" s="630"/>
      <c r="C36" s="580"/>
      <c r="D36" s="626"/>
      <c r="E36" s="630"/>
      <c r="F36" s="626"/>
      <c r="G36" s="627"/>
      <c r="H36" s="631" t="s">
        <v>47</v>
      </c>
      <c r="I36" s="632"/>
      <c r="J36" s="774"/>
      <c r="K36" s="774"/>
      <c r="L36" s="774"/>
      <c r="M36" s="775"/>
      <c r="N36" s="775"/>
      <c r="O36" s="784"/>
      <c r="P36" s="784"/>
      <c r="Q36" s="783"/>
      <c r="R36" s="783"/>
      <c r="S36" s="783"/>
      <c r="T36" s="783"/>
      <c r="U36" s="793"/>
      <c r="V36" s="792"/>
      <c r="W36" s="792"/>
      <c r="X36" s="792"/>
      <c r="Y36" s="792"/>
      <c r="Z36" s="792"/>
      <c r="AA36" s="802"/>
      <c r="AB36" s="801"/>
      <c r="AC36" s="801"/>
      <c r="AD36" s="801"/>
      <c r="AE36" s="801"/>
      <c r="AF36" s="801"/>
      <c r="AG36" s="820"/>
      <c r="AH36" s="819"/>
      <c r="AI36" s="819"/>
      <c r="AJ36" s="819"/>
      <c r="AK36" s="819"/>
      <c r="AL36" s="819"/>
      <c r="AM36" s="774"/>
      <c r="AN36" s="775"/>
      <c r="AO36" s="775"/>
      <c r="AP36" s="775"/>
      <c r="AQ36" s="775"/>
      <c r="AR36" s="775"/>
      <c r="AS36" s="829"/>
      <c r="AT36" s="828"/>
      <c r="AU36" s="828"/>
      <c r="AV36" s="828"/>
      <c r="AW36" s="828"/>
      <c r="AX36" s="828"/>
      <c r="AY36" s="838"/>
      <c r="AZ36" s="837"/>
      <c r="BA36" s="837"/>
      <c r="BB36" s="837"/>
      <c r="BC36" s="837"/>
      <c r="BD36" s="837"/>
      <c r="BE36" s="774"/>
      <c r="BF36" s="775"/>
      <c r="BG36" s="775"/>
      <c r="BH36" s="775"/>
      <c r="BI36" s="775"/>
      <c r="BJ36" s="775"/>
      <c r="BK36" s="811"/>
      <c r="BL36" s="810"/>
      <c r="BM36" s="810"/>
      <c r="BN36" s="810"/>
      <c r="BO36" s="810"/>
      <c r="BP36" s="810"/>
      <c r="BQ36" s="793"/>
      <c r="BR36" s="792"/>
      <c r="BS36" s="792"/>
      <c r="BT36" s="792"/>
      <c r="BU36" s="792"/>
      <c r="BV36" s="792"/>
      <c r="BW36" s="838"/>
      <c r="BX36" s="837"/>
      <c r="BY36" s="837"/>
      <c r="BZ36" s="837"/>
      <c r="CA36" s="837"/>
      <c r="CB36" s="837"/>
      <c r="CC36" s="811">
        <f>+K35+Q35+U35+AA35+AG35+AM35+AS35+AY35+BE35+BK35+BQ35+BW35</f>
        <v>33648800</v>
      </c>
      <c r="CD36" s="784"/>
      <c r="CE36" s="810"/>
      <c r="CF36" s="810"/>
      <c r="CG36" s="810"/>
      <c r="CH36" s="579"/>
    </row>
    <row r="37" spans="1:86" x14ac:dyDescent="0.2">
      <c r="A37" s="633"/>
      <c r="B37" s="633"/>
      <c r="C37" s="589"/>
      <c r="D37" s="634"/>
      <c r="E37" s="633"/>
      <c r="F37" s="634"/>
      <c r="G37" s="586" t="s">
        <v>18</v>
      </c>
      <c r="H37" s="635" t="s">
        <v>48</v>
      </c>
      <c r="I37" s="636">
        <f>+I35-I30-I31-I32-I33-I34</f>
        <v>37233000</v>
      </c>
      <c r="J37" s="774"/>
      <c r="K37" s="774"/>
      <c r="L37" s="774"/>
      <c r="M37" s="775"/>
      <c r="N37" s="775"/>
      <c r="O37" s="784"/>
      <c r="P37" s="784"/>
      <c r="Q37" s="783"/>
      <c r="R37" s="783"/>
      <c r="S37" s="783"/>
      <c r="T37" s="783"/>
      <c r="U37" s="793"/>
      <c r="V37" s="792"/>
      <c r="W37" s="792"/>
      <c r="X37" s="792"/>
      <c r="Y37" s="792"/>
      <c r="Z37" s="792"/>
      <c r="AA37" s="802"/>
      <c r="AB37" s="801"/>
      <c r="AC37" s="801"/>
      <c r="AD37" s="801"/>
      <c r="AE37" s="801"/>
      <c r="AF37" s="801"/>
      <c r="AG37" s="820"/>
      <c r="AH37" s="819"/>
      <c r="AI37" s="819"/>
      <c r="AJ37" s="819"/>
      <c r="AK37" s="819"/>
      <c r="AL37" s="819"/>
      <c r="AM37" s="774"/>
      <c r="AN37" s="775"/>
      <c r="AO37" s="775"/>
      <c r="AP37" s="775"/>
      <c r="AQ37" s="775"/>
      <c r="AR37" s="775"/>
      <c r="AS37" s="829"/>
      <c r="AT37" s="828"/>
      <c r="AU37" s="828"/>
      <c r="AV37" s="828"/>
      <c r="AW37" s="828"/>
      <c r="AX37" s="828"/>
      <c r="AY37" s="838"/>
      <c r="AZ37" s="837"/>
      <c r="BA37" s="837"/>
      <c r="BB37" s="837"/>
      <c r="BC37" s="837"/>
      <c r="BD37" s="837"/>
      <c r="BE37" s="774"/>
      <c r="BF37" s="775"/>
      <c r="BG37" s="775"/>
      <c r="BH37" s="775"/>
      <c r="BI37" s="775"/>
      <c r="BJ37" s="775"/>
      <c r="BK37" s="811"/>
      <c r="BL37" s="810"/>
      <c r="BM37" s="810"/>
      <c r="BN37" s="810"/>
      <c r="BO37" s="810"/>
      <c r="BP37" s="810"/>
      <c r="BQ37" s="793"/>
      <c r="BR37" s="792"/>
      <c r="BS37" s="792"/>
      <c r="BT37" s="792"/>
      <c r="BU37" s="792"/>
      <c r="BV37" s="792"/>
      <c r="BW37" s="838"/>
      <c r="BX37" s="837"/>
      <c r="BY37" s="837"/>
      <c r="BZ37" s="837"/>
      <c r="CA37" s="837"/>
      <c r="CB37" s="837"/>
      <c r="CC37" s="811"/>
      <c r="CD37" s="784"/>
      <c r="CE37" s="810"/>
      <c r="CF37" s="810"/>
      <c r="CG37" s="810"/>
      <c r="CH37" s="579"/>
    </row>
    <row r="38" spans="1:86" x14ac:dyDescent="0.2">
      <c r="A38" s="633"/>
      <c r="B38" s="633"/>
      <c r="C38" s="589"/>
      <c r="D38" s="634"/>
      <c r="E38" s="633"/>
      <c r="F38" s="634"/>
      <c r="G38" s="586" t="s">
        <v>49</v>
      </c>
      <c r="H38" s="637" t="s">
        <v>50</v>
      </c>
      <c r="I38" s="636"/>
      <c r="J38" s="774"/>
      <c r="K38" s="774"/>
      <c r="L38" s="774"/>
      <c r="M38" s="775"/>
      <c r="N38" s="775"/>
      <c r="O38" s="784"/>
      <c r="P38" s="784"/>
      <c r="Q38" s="783"/>
      <c r="R38" s="783"/>
      <c r="S38" s="783"/>
      <c r="T38" s="783"/>
      <c r="U38" s="793"/>
      <c r="V38" s="792"/>
      <c r="W38" s="792"/>
      <c r="X38" s="792"/>
      <c r="Y38" s="792"/>
      <c r="Z38" s="792"/>
      <c r="AA38" s="802"/>
      <c r="AB38" s="801"/>
      <c r="AC38" s="801"/>
      <c r="AD38" s="801"/>
      <c r="AE38" s="801"/>
      <c r="AF38" s="801"/>
      <c r="AG38" s="820"/>
      <c r="AH38" s="819"/>
      <c r="AI38" s="819"/>
      <c r="AJ38" s="819"/>
      <c r="AK38" s="819"/>
      <c r="AL38" s="819"/>
      <c r="AM38" s="774"/>
      <c r="AN38" s="775"/>
      <c r="AO38" s="775"/>
      <c r="AP38" s="775"/>
      <c r="AQ38" s="775"/>
      <c r="AR38" s="775"/>
      <c r="AS38" s="829"/>
      <c r="AT38" s="828"/>
      <c r="AU38" s="828"/>
      <c r="AV38" s="828"/>
      <c r="AW38" s="828"/>
      <c r="AX38" s="828"/>
      <c r="AY38" s="838"/>
      <c r="AZ38" s="837"/>
      <c r="BA38" s="837"/>
      <c r="BB38" s="837"/>
      <c r="BC38" s="837"/>
      <c r="BD38" s="837"/>
      <c r="BE38" s="774"/>
      <c r="BF38" s="775"/>
      <c r="BG38" s="775"/>
      <c r="BH38" s="775"/>
      <c r="BI38" s="775"/>
      <c r="BJ38" s="775"/>
      <c r="BK38" s="811"/>
      <c r="BL38" s="810"/>
      <c r="BM38" s="810"/>
      <c r="BN38" s="810"/>
      <c r="BO38" s="810"/>
      <c r="BP38" s="810"/>
      <c r="BQ38" s="793"/>
      <c r="BR38" s="792"/>
      <c r="BS38" s="792"/>
      <c r="BT38" s="792"/>
      <c r="BU38" s="792"/>
      <c r="BV38" s="792"/>
      <c r="BW38" s="838"/>
      <c r="BX38" s="837"/>
      <c r="BY38" s="837"/>
      <c r="BZ38" s="837"/>
      <c r="CA38" s="837"/>
      <c r="CB38" s="837"/>
      <c r="CC38" s="811"/>
      <c r="CD38" s="784"/>
      <c r="CE38" s="810"/>
      <c r="CF38" s="810"/>
      <c r="CG38" s="810"/>
      <c r="CH38" s="579"/>
    </row>
    <row r="39" spans="1:86" x14ac:dyDescent="0.2">
      <c r="A39" s="633"/>
      <c r="B39" s="633"/>
      <c r="C39" s="589"/>
      <c r="D39" s="634"/>
      <c r="E39" s="633"/>
      <c r="F39" s="634"/>
      <c r="H39" s="638" t="s">
        <v>51</v>
      </c>
      <c r="I39" s="636"/>
      <c r="J39" s="774"/>
      <c r="K39" s="774"/>
      <c r="L39" s="774"/>
      <c r="M39" s="775"/>
      <c r="N39" s="775"/>
      <c r="O39" s="784"/>
      <c r="P39" s="784"/>
      <c r="Q39" s="783"/>
      <c r="R39" s="783"/>
      <c r="S39" s="783"/>
      <c r="T39" s="783"/>
      <c r="U39" s="793"/>
      <c r="V39" s="792"/>
      <c r="W39" s="792"/>
      <c r="X39" s="792"/>
      <c r="Y39" s="792"/>
      <c r="Z39" s="792"/>
      <c r="AA39" s="802"/>
      <c r="AB39" s="801"/>
      <c r="AC39" s="801"/>
      <c r="AD39" s="801"/>
      <c r="AE39" s="801"/>
      <c r="AF39" s="801"/>
      <c r="AG39" s="820"/>
      <c r="AH39" s="819"/>
      <c r="AI39" s="819"/>
      <c r="AJ39" s="819"/>
      <c r="AK39" s="819"/>
      <c r="AL39" s="819"/>
      <c r="AM39" s="774"/>
      <c r="AN39" s="775"/>
      <c r="AO39" s="775"/>
      <c r="AP39" s="775"/>
      <c r="AQ39" s="775"/>
      <c r="AR39" s="775"/>
      <c r="AS39" s="829"/>
      <c r="AT39" s="828"/>
      <c r="AU39" s="828"/>
      <c r="AV39" s="828"/>
      <c r="AW39" s="828"/>
      <c r="AX39" s="828"/>
      <c r="AY39" s="838"/>
      <c r="AZ39" s="837"/>
      <c r="BA39" s="837"/>
      <c r="BB39" s="837"/>
      <c r="BC39" s="837"/>
      <c r="BD39" s="837"/>
      <c r="BE39" s="774"/>
      <c r="BF39" s="775"/>
      <c r="BG39" s="775"/>
      <c r="BH39" s="775"/>
      <c r="BI39" s="775"/>
      <c r="BJ39" s="775"/>
      <c r="BK39" s="811"/>
      <c r="BL39" s="810"/>
      <c r="BM39" s="810"/>
      <c r="BN39" s="810"/>
      <c r="BO39" s="810"/>
      <c r="BP39" s="810"/>
      <c r="BQ39" s="793"/>
      <c r="BR39" s="792"/>
      <c r="BS39" s="792"/>
      <c r="BT39" s="792"/>
      <c r="BU39" s="792"/>
      <c r="BV39" s="792"/>
      <c r="BW39" s="838"/>
      <c r="BX39" s="837"/>
      <c r="BY39" s="837"/>
      <c r="BZ39" s="837"/>
      <c r="CA39" s="837"/>
      <c r="CB39" s="837"/>
      <c r="CC39" s="811"/>
      <c r="CD39" s="784"/>
      <c r="CE39" s="810"/>
      <c r="CF39" s="810"/>
      <c r="CG39" s="810"/>
      <c r="CH39" s="579"/>
    </row>
    <row r="40" spans="1:86" x14ac:dyDescent="0.2">
      <c r="A40" s="633"/>
      <c r="B40" s="633"/>
      <c r="C40" s="589"/>
      <c r="D40" s="634"/>
      <c r="E40" s="633"/>
      <c r="F40" s="634"/>
      <c r="H40" s="639" t="s">
        <v>52</v>
      </c>
      <c r="I40" s="636"/>
      <c r="J40" s="774"/>
      <c r="K40" s="774"/>
      <c r="L40" s="774"/>
      <c r="M40" s="775"/>
      <c r="N40" s="775"/>
      <c r="O40" s="784"/>
      <c r="P40" s="784"/>
      <c r="Q40" s="783"/>
      <c r="R40" s="783"/>
      <c r="S40" s="783"/>
      <c r="T40" s="783"/>
      <c r="U40" s="793"/>
      <c r="V40" s="792"/>
      <c r="W40" s="792"/>
      <c r="X40" s="792"/>
      <c r="Y40" s="792"/>
      <c r="Z40" s="792"/>
      <c r="AA40" s="802"/>
      <c r="AB40" s="801"/>
      <c r="AC40" s="801"/>
      <c r="AD40" s="801"/>
      <c r="AE40" s="801"/>
      <c r="AF40" s="801"/>
      <c r="AG40" s="820"/>
      <c r="AH40" s="819"/>
      <c r="AI40" s="819"/>
      <c r="AJ40" s="819"/>
      <c r="AK40" s="819"/>
      <c r="AL40" s="819"/>
      <c r="AM40" s="774"/>
      <c r="AN40" s="775"/>
      <c r="AO40" s="775"/>
      <c r="AP40" s="775"/>
      <c r="AQ40" s="775"/>
      <c r="AR40" s="775"/>
      <c r="AS40" s="829"/>
      <c r="AT40" s="828"/>
      <c r="AU40" s="828"/>
      <c r="AV40" s="828"/>
      <c r="AW40" s="828"/>
      <c r="AX40" s="828"/>
      <c r="AY40" s="838"/>
      <c r="AZ40" s="837"/>
      <c r="BA40" s="837"/>
      <c r="BB40" s="837"/>
      <c r="BC40" s="837"/>
      <c r="BD40" s="837"/>
      <c r="BE40" s="774"/>
      <c r="BF40" s="775"/>
      <c r="BG40" s="775"/>
      <c r="BH40" s="775"/>
      <c r="BI40" s="775"/>
      <c r="BJ40" s="775"/>
      <c r="BK40" s="811"/>
      <c r="BL40" s="810"/>
      <c r="BM40" s="810"/>
      <c r="BN40" s="810"/>
      <c r="BO40" s="810"/>
      <c r="BP40" s="810"/>
      <c r="BQ40" s="793"/>
      <c r="BR40" s="792"/>
      <c r="BS40" s="792"/>
      <c r="BT40" s="792"/>
      <c r="BU40" s="792"/>
      <c r="BV40" s="792"/>
      <c r="BW40" s="838"/>
      <c r="BX40" s="837"/>
      <c r="BY40" s="837"/>
      <c r="BZ40" s="837"/>
      <c r="CA40" s="837"/>
      <c r="CB40" s="837"/>
      <c r="CC40" s="811"/>
      <c r="CD40" s="784"/>
      <c r="CE40" s="810"/>
      <c r="CF40" s="810"/>
      <c r="CG40" s="810"/>
      <c r="CH40" s="579"/>
    </row>
    <row r="41" spans="1:86" x14ac:dyDescent="0.2">
      <c r="A41" s="633"/>
      <c r="B41" s="633"/>
      <c r="C41" s="589"/>
      <c r="D41" s="634"/>
      <c r="E41" s="633"/>
      <c r="F41" s="634"/>
      <c r="G41" s="586" t="s">
        <v>18</v>
      </c>
      <c r="H41" s="635" t="s">
        <v>48</v>
      </c>
      <c r="I41" s="636"/>
      <c r="J41" s="774"/>
      <c r="K41" s="774"/>
      <c r="L41" s="774"/>
      <c r="M41" s="775"/>
      <c r="N41" s="775"/>
      <c r="O41" s="784"/>
      <c r="P41" s="784"/>
      <c r="Q41" s="783"/>
      <c r="R41" s="783"/>
      <c r="S41" s="783"/>
      <c r="T41" s="783"/>
      <c r="U41" s="793"/>
      <c r="V41" s="792"/>
      <c r="W41" s="792"/>
      <c r="X41" s="792"/>
      <c r="Y41" s="792"/>
      <c r="Z41" s="792"/>
      <c r="AA41" s="802"/>
      <c r="AB41" s="801"/>
      <c r="AC41" s="801"/>
      <c r="AD41" s="801"/>
      <c r="AE41" s="801"/>
      <c r="AF41" s="801"/>
      <c r="AG41" s="820"/>
      <c r="AH41" s="819"/>
      <c r="AI41" s="819"/>
      <c r="AJ41" s="819"/>
      <c r="AK41" s="819"/>
      <c r="AL41" s="819"/>
      <c r="AM41" s="774"/>
      <c r="AN41" s="775"/>
      <c r="AO41" s="775"/>
      <c r="AP41" s="775"/>
      <c r="AQ41" s="775"/>
      <c r="AR41" s="775"/>
      <c r="AS41" s="829"/>
      <c r="AT41" s="828"/>
      <c r="AU41" s="828"/>
      <c r="AV41" s="828"/>
      <c r="AW41" s="828"/>
      <c r="AX41" s="828"/>
      <c r="AY41" s="838"/>
      <c r="AZ41" s="837"/>
      <c r="BA41" s="837"/>
      <c r="BB41" s="837"/>
      <c r="BC41" s="837"/>
      <c r="BD41" s="837"/>
      <c r="BE41" s="774"/>
      <c r="BF41" s="775"/>
      <c r="BG41" s="775"/>
      <c r="BH41" s="775"/>
      <c r="BI41" s="775"/>
      <c r="BJ41" s="775"/>
      <c r="BK41" s="811"/>
      <c r="BL41" s="810"/>
      <c r="BM41" s="810"/>
      <c r="BN41" s="810"/>
      <c r="BO41" s="810"/>
      <c r="BP41" s="810"/>
      <c r="BQ41" s="793"/>
      <c r="BR41" s="792"/>
      <c r="BS41" s="792"/>
      <c r="BT41" s="792"/>
      <c r="BU41" s="792"/>
      <c r="BV41" s="792"/>
      <c r="BW41" s="838"/>
      <c r="BX41" s="837"/>
      <c r="BY41" s="837"/>
      <c r="BZ41" s="837"/>
      <c r="CA41" s="837"/>
      <c r="CB41" s="837"/>
      <c r="CC41" s="811"/>
      <c r="CD41" s="784"/>
      <c r="CE41" s="810"/>
      <c r="CF41" s="810"/>
      <c r="CG41" s="810"/>
      <c r="CH41" s="579"/>
    </row>
    <row r="42" spans="1:86" x14ac:dyDescent="0.2">
      <c r="A42" s="633"/>
      <c r="B42" s="633"/>
      <c r="C42" s="589"/>
      <c r="D42" s="634"/>
      <c r="E42" s="633"/>
      <c r="F42" s="634"/>
      <c r="H42" s="638" t="s">
        <v>53</v>
      </c>
      <c r="I42" s="636"/>
      <c r="J42" s="774"/>
      <c r="K42" s="774"/>
      <c r="L42" s="774"/>
      <c r="M42" s="775"/>
      <c r="N42" s="775"/>
      <c r="O42" s="784"/>
      <c r="P42" s="784"/>
      <c r="Q42" s="783"/>
      <c r="R42" s="783"/>
      <c r="S42" s="783"/>
      <c r="T42" s="783"/>
      <c r="U42" s="793"/>
      <c r="V42" s="792"/>
      <c r="W42" s="792"/>
      <c r="X42" s="792"/>
      <c r="Y42" s="792"/>
      <c r="Z42" s="792"/>
      <c r="AA42" s="802"/>
      <c r="AB42" s="801"/>
      <c r="AC42" s="801"/>
      <c r="AD42" s="801"/>
      <c r="AE42" s="801"/>
      <c r="AF42" s="801"/>
      <c r="AG42" s="820"/>
      <c r="AH42" s="819"/>
      <c r="AI42" s="819"/>
      <c r="AJ42" s="819"/>
      <c r="AK42" s="819"/>
      <c r="AL42" s="819"/>
      <c r="AM42" s="774"/>
      <c r="AN42" s="775"/>
      <c r="AO42" s="775"/>
      <c r="AP42" s="775"/>
      <c r="AQ42" s="775"/>
      <c r="AR42" s="775"/>
      <c r="AS42" s="829"/>
      <c r="AT42" s="828"/>
      <c r="AU42" s="828"/>
      <c r="AV42" s="828"/>
      <c r="AW42" s="828"/>
      <c r="AX42" s="828"/>
      <c r="AY42" s="838"/>
      <c r="AZ42" s="837"/>
      <c r="BA42" s="837"/>
      <c r="BB42" s="837"/>
      <c r="BC42" s="837"/>
      <c r="BD42" s="837"/>
      <c r="BE42" s="774"/>
      <c r="BF42" s="775"/>
      <c r="BG42" s="775"/>
      <c r="BH42" s="775"/>
      <c r="BI42" s="775"/>
      <c r="BJ42" s="775"/>
      <c r="BK42" s="811"/>
      <c r="BL42" s="810"/>
      <c r="BM42" s="810"/>
      <c r="BN42" s="810"/>
      <c r="BO42" s="810"/>
      <c r="BP42" s="810"/>
      <c r="BQ42" s="793"/>
      <c r="BR42" s="792"/>
      <c r="BS42" s="792"/>
      <c r="BT42" s="792"/>
      <c r="BU42" s="792"/>
      <c r="BV42" s="792"/>
      <c r="BW42" s="838"/>
      <c r="BX42" s="837"/>
      <c r="BY42" s="837"/>
      <c r="BZ42" s="837"/>
      <c r="CA42" s="837"/>
      <c r="CB42" s="837"/>
      <c r="CC42" s="811"/>
      <c r="CD42" s="784"/>
      <c r="CE42" s="810"/>
      <c r="CF42" s="810"/>
      <c r="CG42" s="810"/>
      <c r="CH42" s="579"/>
    </row>
    <row r="43" spans="1:86" x14ac:dyDescent="0.2">
      <c r="C43" s="589"/>
      <c r="D43" s="634"/>
      <c r="E43" s="633"/>
      <c r="F43" s="634"/>
      <c r="G43" s="640"/>
      <c r="H43" s="639" t="s">
        <v>54</v>
      </c>
      <c r="I43" s="636"/>
      <c r="J43" s="774"/>
      <c r="K43" s="774"/>
      <c r="L43" s="774"/>
      <c r="M43" s="775"/>
      <c r="N43" s="775"/>
      <c r="O43" s="784"/>
      <c r="P43" s="784"/>
      <c r="Q43" s="783"/>
      <c r="R43" s="783"/>
      <c r="S43" s="783"/>
      <c r="T43" s="783"/>
      <c r="U43" s="793"/>
      <c r="V43" s="792"/>
      <c r="W43" s="792"/>
      <c r="X43" s="792"/>
      <c r="Y43" s="792"/>
      <c r="Z43" s="792"/>
      <c r="AA43" s="802"/>
      <c r="AB43" s="801"/>
      <c r="AC43" s="801"/>
      <c r="AD43" s="801"/>
      <c r="AE43" s="801"/>
      <c r="AF43" s="801"/>
      <c r="AG43" s="820"/>
      <c r="AH43" s="819"/>
      <c r="AI43" s="819"/>
      <c r="AJ43" s="819"/>
      <c r="AK43" s="819"/>
      <c r="AL43" s="819"/>
      <c r="AM43" s="774"/>
      <c r="AN43" s="775"/>
      <c r="AO43" s="775"/>
      <c r="AP43" s="775"/>
      <c r="AQ43" s="775"/>
      <c r="AR43" s="775"/>
      <c r="AS43" s="829"/>
      <c r="AT43" s="828"/>
      <c r="AU43" s="828"/>
      <c r="AV43" s="828"/>
      <c r="AW43" s="828"/>
      <c r="AX43" s="828"/>
      <c r="AY43" s="838"/>
      <c r="AZ43" s="837"/>
      <c r="BA43" s="837"/>
      <c r="BB43" s="837"/>
      <c r="BC43" s="837"/>
      <c r="BD43" s="837"/>
      <c r="BE43" s="774"/>
      <c r="BF43" s="775"/>
      <c r="BG43" s="775"/>
      <c r="BH43" s="775"/>
      <c r="BI43" s="775"/>
      <c r="BJ43" s="775"/>
      <c r="BK43" s="811"/>
      <c r="BL43" s="810"/>
      <c r="BM43" s="810"/>
      <c r="BN43" s="810"/>
      <c r="BO43" s="810"/>
      <c r="BP43" s="810"/>
      <c r="BQ43" s="793"/>
      <c r="BR43" s="792"/>
      <c r="BS43" s="792"/>
      <c r="BT43" s="792"/>
      <c r="BU43" s="792"/>
      <c r="BV43" s="792"/>
      <c r="BW43" s="838"/>
      <c r="BX43" s="837"/>
      <c r="BY43" s="837"/>
      <c r="BZ43" s="837"/>
      <c r="CA43" s="837"/>
      <c r="CB43" s="837"/>
      <c r="CC43" s="811"/>
      <c r="CD43" s="784"/>
      <c r="CE43" s="810"/>
      <c r="CF43" s="810"/>
      <c r="CG43" s="810"/>
      <c r="CH43" s="579"/>
    </row>
    <row r="44" spans="1:86" x14ac:dyDescent="0.2">
      <c r="A44" s="633"/>
      <c r="B44" s="633"/>
      <c r="C44" s="589"/>
      <c r="D44" s="634"/>
      <c r="E44" s="633"/>
      <c r="F44" s="634"/>
      <c r="G44" s="586" t="s">
        <v>18</v>
      </c>
      <c r="H44" s="635" t="s">
        <v>48</v>
      </c>
      <c r="I44" s="636">
        <f>+I30+I31+I32+I33+I34</f>
        <v>2839000</v>
      </c>
      <c r="J44" s="774"/>
      <c r="K44" s="774"/>
      <c r="L44" s="774"/>
      <c r="M44" s="775"/>
      <c r="N44" s="775"/>
      <c r="O44" s="784"/>
      <c r="P44" s="784"/>
      <c r="Q44" s="783"/>
      <c r="R44" s="783"/>
      <c r="S44" s="783"/>
      <c r="T44" s="783"/>
      <c r="U44" s="793"/>
      <c r="V44" s="792"/>
      <c r="W44" s="792"/>
      <c r="X44" s="792"/>
      <c r="Y44" s="792"/>
      <c r="Z44" s="792"/>
      <c r="AA44" s="802"/>
      <c r="AB44" s="801"/>
      <c r="AC44" s="801"/>
      <c r="AD44" s="801"/>
      <c r="AE44" s="801"/>
      <c r="AF44" s="801"/>
      <c r="AG44" s="820"/>
      <c r="AH44" s="819"/>
      <c r="AI44" s="819"/>
      <c r="AJ44" s="819"/>
      <c r="AK44" s="819"/>
      <c r="AL44" s="819"/>
      <c r="AM44" s="774"/>
      <c r="AN44" s="775"/>
      <c r="AO44" s="775"/>
      <c r="AP44" s="775"/>
      <c r="AQ44" s="775"/>
      <c r="AR44" s="775"/>
      <c r="AS44" s="829"/>
      <c r="AT44" s="828"/>
      <c r="AU44" s="828"/>
      <c r="AV44" s="828"/>
      <c r="AW44" s="828"/>
      <c r="AX44" s="828"/>
      <c r="AY44" s="838"/>
      <c r="AZ44" s="837"/>
      <c r="BA44" s="837"/>
      <c r="BB44" s="837"/>
      <c r="BC44" s="837"/>
      <c r="BD44" s="837"/>
      <c r="BE44" s="774"/>
      <c r="BF44" s="775"/>
      <c r="BG44" s="775"/>
      <c r="BH44" s="775"/>
      <c r="BI44" s="775"/>
      <c r="BJ44" s="775"/>
      <c r="BK44" s="811"/>
      <c r="BL44" s="810"/>
      <c r="BM44" s="810"/>
      <c r="BN44" s="810"/>
      <c r="BO44" s="810"/>
      <c r="BP44" s="810"/>
      <c r="BQ44" s="793"/>
      <c r="BR44" s="792"/>
      <c r="BS44" s="792"/>
      <c r="BT44" s="792"/>
      <c r="BU44" s="792"/>
      <c r="BV44" s="792"/>
      <c r="BW44" s="838"/>
      <c r="BX44" s="837"/>
      <c r="BY44" s="837"/>
      <c r="BZ44" s="837"/>
      <c r="CA44" s="837"/>
      <c r="CB44" s="837"/>
      <c r="CC44" s="811"/>
      <c r="CD44" s="784"/>
      <c r="CE44" s="810"/>
      <c r="CF44" s="810"/>
      <c r="CG44" s="810"/>
      <c r="CH44" s="579"/>
    </row>
    <row r="45" spans="1:86" x14ac:dyDescent="0.2">
      <c r="A45" s="633"/>
      <c r="B45" s="633"/>
      <c r="C45" s="589"/>
      <c r="D45" s="634"/>
      <c r="E45" s="633"/>
      <c r="F45" s="634"/>
      <c r="G45" s="586" t="s">
        <v>55</v>
      </c>
      <c r="H45" s="635" t="s">
        <v>56</v>
      </c>
      <c r="I45" s="636"/>
      <c r="J45" s="774"/>
      <c r="K45" s="774"/>
      <c r="L45" s="774"/>
      <c r="M45" s="775"/>
      <c r="N45" s="775"/>
      <c r="O45" s="784"/>
      <c r="P45" s="784"/>
      <c r="Q45" s="783"/>
      <c r="R45" s="783"/>
      <c r="S45" s="783"/>
      <c r="T45" s="783"/>
      <c r="U45" s="793"/>
      <c r="V45" s="792"/>
      <c r="W45" s="792"/>
      <c r="X45" s="792"/>
      <c r="Y45" s="792"/>
      <c r="Z45" s="792"/>
      <c r="AA45" s="802"/>
      <c r="AB45" s="801"/>
      <c r="AC45" s="801"/>
      <c r="AD45" s="801"/>
      <c r="AE45" s="801"/>
      <c r="AF45" s="801"/>
      <c r="AG45" s="820"/>
      <c r="AH45" s="819"/>
      <c r="AI45" s="819"/>
      <c r="AJ45" s="819"/>
      <c r="AK45" s="819"/>
      <c r="AL45" s="819"/>
      <c r="AM45" s="774"/>
      <c r="AN45" s="775"/>
      <c r="AO45" s="775"/>
      <c r="AP45" s="775"/>
      <c r="AQ45" s="775"/>
      <c r="AR45" s="775"/>
      <c r="AS45" s="829"/>
      <c r="AT45" s="828"/>
      <c r="AU45" s="828"/>
      <c r="AV45" s="828"/>
      <c r="AW45" s="828"/>
      <c r="AX45" s="828"/>
      <c r="AY45" s="838"/>
      <c r="AZ45" s="837"/>
      <c r="BA45" s="837"/>
      <c r="BB45" s="837"/>
      <c r="BC45" s="837"/>
      <c r="BD45" s="837"/>
      <c r="BE45" s="774"/>
      <c r="BF45" s="775"/>
      <c r="BG45" s="775"/>
      <c r="BH45" s="775"/>
      <c r="BI45" s="775"/>
      <c r="BJ45" s="775"/>
      <c r="BK45" s="811"/>
      <c r="BL45" s="810"/>
      <c r="BM45" s="810"/>
      <c r="BN45" s="810"/>
      <c r="BO45" s="810"/>
      <c r="BP45" s="810"/>
      <c r="BQ45" s="793"/>
      <c r="BR45" s="792"/>
      <c r="BS45" s="792"/>
      <c r="BT45" s="792"/>
      <c r="BU45" s="792"/>
      <c r="BV45" s="792"/>
      <c r="BW45" s="838"/>
      <c r="BX45" s="837"/>
      <c r="BY45" s="837"/>
      <c r="BZ45" s="837"/>
      <c r="CA45" s="837"/>
      <c r="CB45" s="837"/>
      <c r="CC45" s="811"/>
      <c r="CD45" s="784"/>
      <c r="CE45" s="810"/>
      <c r="CF45" s="810"/>
      <c r="CG45" s="810"/>
      <c r="CH45" s="579"/>
    </row>
    <row r="46" spans="1:86" x14ac:dyDescent="0.2">
      <c r="A46" s="633"/>
      <c r="B46" s="633"/>
      <c r="C46" s="589"/>
      <c r="D46" s="634"/>
      <c r="E46" s="633"/>
      <c r="F46" s="634"/>
      <c r="G46" s="586" t="s">
        <v>57</v>
      </c>
      <c r="H46" s="635" t="s">
        <v>58</v>
      </c>
      <c r="I46" s="636"/>
      <c r="J46" s="774"/>
      <c r="K46" s="774"/>
      <c r="L46" s="774"/>
      <c r="M46" s="775"/>
      <c r="N46" s="775"/>
      <c r="O46" s="784"/>
      <c r="P46" s="784"/>
      <c r="Q46" s="783"/>
      <c r="R46" s="783"/>
      <c r="S46" s="783"/>
      <c r="T46" s="783"/>
      <c r="U46" s="793"/>
      <c r="V46" s="792"/>
      <c r="W46" s="792"/>
      <c r="X46" s="792"/>
      <c r="Y46" s="792"/>
      <c r="Z46" s="792"/>
      <c r="AA46" s="802"/>
      <c r="AB46" s="801"/>
      <c r="AC46" s="801"/>
      <c r="AD46" s="801"/>
      <c r="AE46" s="801"/>
      <c r="AF46" s="801"/>
      <c r="AG46" s="820"/>
      <c r="AH46" s="819"/>
      <c r="AI46" s="819"/>
      <c r="AJ46" s="819"/>
      <c r="AK46" s="819"/>
      <c r="AL46" s="819"/>
      <c r="AM46" s="774"/>
      <c r="AN46" s="775"/>
      <c r="AO46" s="775"/>
      <c r="AP46" s="775"/>
      <c r="AQ46" s="775"/>
      <c r="AR46" s="775"/>
      <c r="AS46" s="829"/>
      <c r="AT46" s="828"/>
      <c r="AU46" s="828"/>
      <c r="AV46" s="828"/>
      <c r="AW46" s="828"/>
      <c r="AX46" s="828"/>
      <c r="AY46" s="838"/>
      <c r="AZ46" s="837"/>
      <c r="BA46" s="837"/>
      <c r="BB46" s="837"/>
      <c r="BC46" s="837"/>
      <c r="BD46" s="837"/>
      <c r="BE46" s="774"/>
      <c r="BF46" s="775"/>
      <c r="BG46" s="775"/>
      <c r="BH46" s="775"/>
      <c r="BI46" s="775"/>
      <c r="BJ46" s="775"/>
      <c r="BK46" s="811"/>
      <c r="BL46" s="810"/>
      <c r="BM46" s="810"/>
      <c r="BN46" s="810"/>
      <c r="BO46" s="810"/>
      <c r="BP46" s="810"/>
      <c r="BQ46" s="793"/>
      <c r="BR46" s="792"/>
      <c r="BS46" s="792"/>
      <c r="BT46" s="792"/>
      <c r="BU46" s="792"/>
      <c r="BV46" s="792"/>
      <c r="BW46" s="838"/>
      <c r="BX46" s="837"/>
      <c r="BY46" s="837"/>
      <c r="BZ46" s="837"/>
      <c r="CA46" s="837"/>
      <c r="CB46" s="837"/>
      <c r="CC46" s="811"/>
      <c r="CD46" s="784"/>
      <c r="CE46" s="810"/>
      <c r="CF46" s="810"/>
      <c r="CG46" s="810"/>
      <c r="CH46" s="579"/>
    </row>
    <row r="47" spans="1:86" x14ac:dyDescent="0.2">
      <c r="A47" s="633"/>
      <c r="B47" s="633"/>
      <c r="C47" s="589"/>
      <c r="D47" s="634"/>
      <c r="E47" s="633"/>
      <c r="F47" s="634"/>
      <c r="G47" s="586"/>
      <c r="H47" s="639" t="s">
        <v>59</v>
      </c>
      <c r="I47" s="636"/>
      <c r="J47" s="774"/>
      <c r="K47" s="774"/>
      <c r="L47" s="774"/>
      <c r="M47" s="775"/>
      <c r="N47" s="775"/>
      <c r="O47" s="784"/>
      <c r="P47" s="784"/>
      <c r="Q47" s="783"/>
      <c r="R47" s="783"/>
      <c r="S47" s="783"/>
      <c r="T47" s="783"/>
      <c r="U47" s="793"/>
      <c r="V47" s="792"/>
      <c r="W47" s="792"/>
      <c r="X47" s="792"/>
      <c r="Y47" s="792"/>
      <c r="Z47" s="792"/>
      <c r="AA47" s="802"/>
      <c r="AB47" s="801"/>
      <c r="AC47" s="801"/>
      <c r="AD47" s="801"/>
      <c r="AE47" s="801"/>
      <c r="AF47" s="801"/>
      <c r="AG47" s="820"/>
      <c r="AH47" s="819"/>
      <c r="AI47" s="819"/>
      <c r="AJ47" s="819"/>
      <c r="AK47" s="819"/>
      <c r="AL47" s="819"/>
      <c r="AM47" s="774"/>
      <c r="AN47" s="775"/>
      <c r="AO47" s="775"/>
      <c r="AP47" s="775"/>
      <c r="AQ47" s="775"/>
      <c r="AR47" s="775"/>
      <c r="AS47" s="829"/>
      <c r="AT47" s="828"/>
      <c r="AU47" s="828"/>
      <c r="AV47" s="828"/>
      <c r="AW47" s="828"/>
      <c r="AX47" s="828"/>
      <c r="AY47" s="838"/>
      <c r="AZ47" s="837"/>
      <c r="BA47" s="837"/>
      <c r="BB47" s="837"/>
      <c r="BC47" s="837"/>
      <c r="BD47" s="837"/>
      <c r="BE47" s="774"/>
      <c r="BF47" s="775"/>
      <c r="BG47" s="775"/>
      <c r="BH47" s="775"/>
      <c r="BI47" s="775"/>
      <c r="BJ47" s="775"/>
      <c r="BK47" s="811"/>
      <c r="BL47" s="810"/>
      <c r="BM47" s="810"/>
      <c r="BN47" s="810"/>
      <c r="BO47" s="810"/>
      <c r="BP47" s="810"/>
      <c r="BQ47" s="793"/>
      <c r="BR47" s="792"/>
      <c r="BS47" s="792"/>
      <c r="BT47" s="792"/>
      <c r="BU47" s="792"/>
      <c r="BV47" s="792"/>
      <c r="BW47" s="838"/>
      <c r="BX47" s="837"/>
      <c r="BY47" s="837"/>
      <c r="BZ47" s="837"/>
      <c r="CA47" s="837"/>
      <c r="CB47" s="837"/>
      <c r="CC47" s="811"/>
      <c r="CD47" s="784"/>
      <c r="CE47" s="810"/>
      <c r="CF47" s="810"/>
      <c r="CG47" s="810"/>
      <c r="CH47" s="579"/>
    </row>
    <row r="48" spans="1:86" x14ac:dyDescent="0.2">
      <c r="A48" s="633"/>
      <c r="B48" s="633"/>
      <c r="C48" s="589"/>
      <c r="D48" s="634"/>
      <c r="E48" s="633"/>
      <c r="F48" s="634"/>
      <c r="G48" s="640"/>
      <c r="H48" s="639" t="s">
        <v>60</v>
      </c>
      <c r="I48" s="636"/>
      <c r="J48" s="774"/>
      <c r="K48" s="774"/>
      <c r="L48" s="774"/>
      <c r="M48" s="775"/>
      <c r="N48" s="775"/>
      <c r="O48" s="784"/>
      <c r="P48" s="784"/>
      <c r="Q48" s="783"/>
      <c r="R48" s="783"/>
      <c r="S48" s="783"/>
      <c r="T48" s="783"/>
      <c r="U48" s="793"/>
      <c r="V48" s="792"/>
      <c r="W48" s="792"/>
      <c r="X48" s="792"/>
      <c r="Y48" s="792"/>
      <c r="Z48" s="792"/>
      <c r="AA48" s="802"/>
      <c r="AB48" s="801"/>
      <c r="AC48" s="801"/>
      <c r="AD48" s="801"/>
      <c r="AE48" s="801"/>
      <c r="AF48" s="801"/>
      <c r="AG48" s="820"/>
      <c r="AH48" s="819"/>
      <c r="AI48" s="819"/>
      <c r="AJ48" s="819"/>
      <c r="AK48" s="819"/>
      <c r="AL48" s="819"/>
      <c r="AM48" s="774"/>
      <c r="AN48" s="775"/>
      <c r="AO48" s="775"/>
      <c r="AP48" s="775"/>
      <c r="AQ48" s="775"/>
      <c r="AR48" s="775"/>
      <c r="AS48" s="829"/>
      <c r="AT48" s="828"/>
      <c r="AU48" s="828"/>
      <c r="AV48" s="828"/>
      <c r="AW48" s="828"/>
      <c r="AX48" s="828"/>
      <c r="AY48" s="838"/>
      <c r="AZ48" s="837"/>
      <c r="BA48" s="837"/>
      <c r="BB48" s="837"/>
      <c r="BC48" s="837"/>
      <c r="BD48" s="837"/>
      <c r="BE48" s="774"/>
      <c r="BF48" s="775"/>
      <c r="BG48" s="775"/>
      <c r="BH48" s="775"/>
      <c r="BI48" s="775"/>
      <c r="BJ48" s="775"/>
      <c r="BK48" s="811"/>
      <c r="BL48" s="810"/>
      <c r="BM48" s="810"/>
      <c r="BN48" s="810"/>
      <c r="BO48" s="810"/>
      <c r="BP48" s="810"/>
      <c r="BQ48" s="793"/>
      <c r="BR48" s="792"/>
      <c r="BS48" s="792"/>
      <c r="BT48" s="792"/>
      <c r="BU48" s="792"/>
      <c r="BV48" s="792"/>
      <c r="BW48" s="838"/>
      <c r="BX48" s="837"/>
      <c r="BY48" s="837"/>
      <c r="BZ48" s="837"/>
      <c r="CA48" s="837"/>
      <c r="CB48" s="837"/>
      <c r="CC48" s="811"/>
      <c r="CD48" s="784"/>
      <c r="CE48" s="810"/>
      <c r="CF48" s="810"/>
      <c r="CG48" s="810"/>
      <c r="CH48" s="579"/>
    </row>
    <row r="49" spans="1:86" x14ac:dyDescent="0.2">
      <c r="A49" s="633"/>
      <c r="B49" s="633"/>
      <c r="C49" s="589"/>
      <c r="D49" s="634"/>
      <c r="E49" s="633"/>
      <c r="F49" s="634"/>
      <c r="G49" s="586" t="s">
        <v>18</v>
      </c>
      <c r="H49" s="635" t="s">
        <v>48</v>
      </c>
      <c r="I49" s="636">
        <f>+I37+I44+I41</f>
        <v>40072000</v>
      </c>
      <c r="J49" s="774"/>
      <c r="K49" s="774"/>
      <c r="L49" s="774"/>
      <c r="M49" s="775"/>
      <c r="N49" s="775"/>
      <c r="O49" s="784"/>
      <c r="P49" s="784"/>
      <c r="Q49" s="783"/>
      <c r="R49" s="783"/>
      <c r="S49" s="783"/>
      <c r="T49" s="783"/>
      <c r="U49" s="793"/>
      <c r="V49" s="792"/>
      <c r="W49" s="792"/>
      <c r="X49" s="792"/>
      <c r="Y49" s="792"/>
      <c r="Z49" s="792"/>
      <c r="AA49" s="802"/>
      <c r="AB49" s="801"/>
      <c r="AC49" s="801"/>
      <c r="AD49" s="801"/>
      <c r="AE49" s="801"/>
      <c r="AF49" s="801"/>
      <c r="AG49" s="820"/>
      <c r="AH49" s="819"/>
      <c r="AI49" s="819"/>
      <c r="AJ49" s="819"/>
      <c r="AK49" s="819"/>
      <c r="AL49" s="819"/>
      <c r="AM49" s="774"/>
      <c r="AN49" s="775"/>
      <c r="AO49" s="775"/>
      <c r="AP49" s="775"/>
      <c r="AQ49" s="775"/>
      <c r="AR49" s="775"/>
      <c r="AS49" s="829"/>
      <c r="AT49" s="828"/>
      <c r="AU49" s="828"/>
      <c r="AV49" s="828"/>
      <c r="AW49" s="828"/>
      <c r="AX49" s="828"/>
      <c r="AY49" s="838"/>
      <c r="AZ49" s="837"/>
      <c r="BA49" s="837"/>
      <c r="BB49" s="837"/>
      <c r="BC49" s="837"/>
      <c r="BD49" s="837"/>
      <c r="BE49" s="774"/>
      <c r="BF49" s="775"/>
      <c r="BG49" s="775"/>
      <c r="BH49" s="775"/>
      <c r="BI49" s="775"/>
      <c r="BJ49" s="775"/>
      <c r="BK49" s="811"/>
      <c r="BL49" s="810"/>
      <c r="BM49" s="810"/>
      <c r="BN49" s="810"/>
      <c r="BO49" s="810"/>
      <c r="BP49" s="810"/>
      <c r="BQ49" s="793"/>
      <c r="BR49" s="792"/>
      <c r="BS49" s="792"/>
      <c r="BT49" s="792"/>
      <c r="BU49" s="792"/>
      <c r="BV49" s="792"/>
      <c r="BW49" s="838"/>
      <c r="BX49" s="837"/>
      <c r="BY49" s="837"/>
      <c r="BZ49" s="837"/>
      <c r="CA49" s="837"/>
      <c r="CB49" s="837"/>
      <c r="CC49" s="811"/>
      <c r="CD49" s="784"/>
      <c r="CE49" s="810"/>
      <c r="CF49" s="810"/>
      <c r="CG49" s="810"/>
      <c r="CH49" s="579"/>
    </row>
    <row r="50" spans="1:86" x14ac:dyDescent="0.2">
      <c r="A50" s="633"/>
      <c r="B50" s="633"/>
      <c r="C50" s="589"/>
      <c r="D50" s="634"/>
      <c r="E50" s="633"/>
      <c r="F50" s="634"/>
      <c r="G50" s="586" t="s">
        <v>55</v>
      </c>
      <c r="H50" s="635" t="s">
        <v>56</v>
      </c>
      <c r="I50" s="636"/>
      <c r="J50" s="774"/>
      <c r="K50" s="774"/>
      <c r="L50" s="774"/>
      <c r="M50" s="775"/>
      <c r="N50" s="775"/>
      <c r="O50" s="784"/>
      <c r="P50" s="784"/>
      <c r="Q50" s="783"/>
      <c r="R50" s="783"/>
      <c r="S50" s="783"/>
      <c r="T50" s="783"/>
      <c r="U50" s="793"/>
      <c r="V50" s="792"/>
      <c r="W50" s="792"/>
      <c r="X50" s="792"/>
      <c r="Y50" s="792"/>
      <c r="Z50" s="792"/>
      <c r="AA50" s="802"/>
      <c r="AB50" s="801"/>
      <c r="AC50" s="801"/>
      <c r="AD50" s="801"/>
      <c r="AE50" s="801"/>
      <c r="AF50" s="801"/>
      <c r="AG50" s="820"/>
      <c r="AH50" s="819"/>
      <c r="AI50" s="819"/>
      <c r="AJ50" s="819"/>
      <c r="AK50" s="819"/>
      <c r="AL50" s="819"/>
      <c r="AM50" s="774"/>
      <c r="AN50" s="775"/>
      <c r="AO50" s="775"/>
      <c r="AP50" s="775"/>
      <c r="AQ50" s="775"/>
      <c r="AR50" s="775"/>
      <c r="AS50" s="829"/>
      <c r="AT50" s="828"/>
      <c r="AU50" s="828"/>
      <c r="AV50" s="828"/>
      <c r="AW50" s="828"/>
      <c r="AX50" s="828"/>
      <c r="AY50" s="838"/>
      <c r="AZ50" s="837"/>
      <c r="BA50" s="837"/>
      <c r="BB50" s="837"/>
      <c r="BC50" s="837"/>
      <c r="BD50" s="837"/>
      <c r="BE50" s="774"/>
      <c r="BF50" s="775"/>
      <c r="BG50" s="775"/>
      <c r="BH50" s="775"/>
      <c r="BI50" s="775"/>
      <c r="BJ50" s="775"/>
      <c r="BK50" s="811"/>
      <c r="BL50" s="810"/>
      <c r="BM50" s="810"/>
      <c r="BN50" s="810"/>
      <c r="BO50" s="810"/>
      <c r="BP50" s="810"/>
      <c r="BQ50" s="793"/>
      <c r="BR50" s="792"/>
      <c r="BS50" s="792"/>
      <c r="BT50" s="792"/>
      <c r="BU50" s="792"/>
      <c r="BV50" s="792"/>
      <c r="BW50" s="838"/>
      <c r="BX50" s="837"/>
      <c r="BY50" s="837"/>
      <c r="BZ50" s="837"/>
      <c r="CA50" s="837"/>
      <c r="CB50" s="837"/>
      <c r="CC50" s="811"/>
      <c r="CD50" s="784"/>
      <c r="CE50" s="810"/>
      <c r="CF50" s="810"/>
      <c r="CG50" s="810"/>
      <c r="CH50" s="579"/>
    </row>
    <row r="51" spans="1:86" x14ac:dyDescent="0.2">
      <c r="A51" s="633"/>
      <c r="B51" s="633"/>
      <c r="C51" s="589"/>
      <c r="D51" s="634"/>
      <c r="E51" s="633"/>
      <c r="F51" s="634"/>
      <c r="G51" s="586" t="s">
        <v>57</v>
      </c>
      <c r="H51" s="635" t="s">
        <v>58</v>
      </c>
      <c r="I51" s="636"/>
      <c r="J51" s="774"/>
      <c r="K51" s="774"/>
      <c r="L51" s="774"/>
      <c r="M51" s="775"/>
      <c r="N51" s="775"/>
      <c r="O51" s="784"/>
      <c r="P51" s="784"/>
      <c r="Q51" s="783"/>
      <c r="R51" s="783"/>
      <c r="S51" s="783"/>
      <c r="T51" s="783"/>
      <c r="U51" s="793"/>
      <c r="V51" s="792"/>
      <c r="W51" s="792"/>
      <c r="X51" s="792"/>
      <c r="Y51" s="792"/>
      <c r="Z51" s="792"/>
      <c r="AA51" s="802"/>
      <c r="AB51" s="801"/>
      <c r="AC51" s="801"/>
      <c r="AD51" s="801"/>
      <c r="AE51" s="801"/>
      <c r="AF51" s="801"/>
      <c r="AG51" s="820"/>
      <c r="AH51" s="819"/>
      <c r="AI51" s="819"/>
      <c r="AJ51" s="819"/>
      <c r="AK51" s="819"/>
      <c r="AL51" s="819"/>
      <c r="AM51" s="774"/>
      <c r="AN51" s="775"/>
      <c r="AO51" s="775"/>
      <c r="AP51" s="775"/>
      <c r="AQ51" s="775"/>
      <c r="AR51" s="775"/>
      <c r="AS51" s="829"/>
      <c r="AT51" s="828"/>
      <c r="AU51" s="828"/>
      <c r="AV51" s="828"/>
      <c r="AW51" s="828"/>
      <c r="AX51" s="828"/>
      <c r="AY51" s="838"/>
      <c r="AZ51" s="837"/>
      <c r="BA51" s="837"/>
      <c r="BB51" s="837"/>
      <c r="BC51" s="837"/>
      <c r="BD51" s="837"/>
      <c r="BE51" s="774"/>
      <c r="BF51" s="775"/>
      <c r="BG51" s="775"/>
      <c r="BH51" s="775"/>
      <c r="BI51" s="775"/>
      <c r="BJ51" s="775"/>
      <c r="BK51" s="811"/>
      <c r="BL51" s="810"/>
      <c r="BM51" s="810"/>
      <c r="BN51" s="810"/>
      <c r="BO51" s="810"/>
      <c r="BP51" s="810"/>
      <c r="BQ51" s="793"/>
      <c r="BR51" s="792"/>
      <c r="BS51" s="792"/>
      <c r="BT51" s="792"/>
      <c r="BU51" s="792"/>
      <c r="BV51" s="792"/>
      <c r="BW51" s="838"/>
      <c r="BX51" s="837"/>
      <c r="BY51" s="837"/>
      <c r="BZ51" s="837"/>
      <c r="CA51" s="837"/>
      <c r="CB51" s="837"/>
      <c r="CC51" s="811"/>
      <c r="CD51" s="784"/>
      <c r="CE51" s="810"/>
      <c r="CF51" s="810"/>
      <c r="CG51" s="810"/>
      <c r="CH51" s="579"/>
    </row>
    <row r="52" spans="1:86" x14ac:dyDescent="0.2">
      <c r="A52" s="633"/>
      <c r="B52" s="633"/>
      <c r="C52" s="589"/>
      <c r="D52" s="634"/>
      <c r="E52" s="633"/>
      <c r="F52" s="634"/>
      <c r="G52" s="586" t="s">
        <v>49</v>
      </c>
      <c r="H52" s="637" t="s">
        <v>50</v>
      </c>
      <c r="I52" s="636"/>
      <c r="J52" s="774"/>
      <c r="K52" s="774"/>
      <c r="L52" s="774"/>
      <c r="M52" s="775"/>
      <c r="N52" s="775"/>
      <c r="O52" s="784"/>
      <c r="P52" s="784"/>
      <c r="Q52" s="783"/>
      <c r="R52" s="783"/>
      <c r="S52" s="783"/>
      <c r="T52" s="783"/>
      <c r="U52" s="793"/>
      <c r="V52" s="792"/>
      <c r="W52" s="792"/>
      <c r="X52" s="792"/>
      <c r="Y52" s="792"/>
      <c r="Z52" s="792"/>
      <c r="AA52" s="802"/>
      <c r="AB52" s="801"/>
      <c r="AC52" s="801"/>
      <c r="AD52" s="801"/>
      <c r="AE52" s="801"/>
      <c r="AF52" s="801"/>
      <c r="AG52" s="820"/>
      <c r="AH52" s="819"/>
      <c r="AI52" s="819"/>
      <c r="AJ52" s="819"/>
      <c r="AK52" s="819"/>
      <c r="AL52" s="819"/>
      <c r="AM52" s="774"/>
      <c r="AN52" s="775"/>
      <c r="AO52" s="775"/>
      <c r="AP52" s="775"/>
      <c r="AQ52" s="775"/>
      <c r="AR52" s="775"/>
      <c r="AS52" s="829"/>
      <c r="AT52" s="828"/>
      <c r="AU52" s="828"/>
      <c r="AV52" s="828"/>
      <c r="AW52" s="828"/>
      <c r="AX52" s="828"/>
      <c r="AY52" s="838"/>
      <c r="AZ52" s="837"/>
      <c r="BA52" s="837"/>
      <c r="BB52" s="837"/>
      <c r="BC52" s="837"/>
      <c r="BD52" s="837"/>
      <c r="BE52" s="774"/>
      <c r="BF52" s="775"/>
      <c r="BG52" s="775"/>
      <c r="BH52" s="775"/>
      <c r="BI52" s="775"/>
      <c r="BJ52" s="775"/>
      <c r="BK52" s="811"/>
      <c r="BL52" s="810"/>
      <c r="BM52" s="810"/>
      <c r="BN52" s="810"/>
      <c r="BO52" s="810"/>
      <c r="BP52" s="810"/>
      <c r="BQ52" s="793"/>
      <c r="BR52" s="792"/>
      <c r="BS52" s="792"/>
      <c r="BT52" s="792"/>
      <c r="BU52" s="792"/>
      <c r="BV52" s="792"/>
      <c r="BW52" s="838"/>
      <c r="BX52" s="837"/>
      <c r="BY52" s="837"/>
      <c r="BZ52" s="837"/>
      <c r="CA52" s="837"/>
      <c r="CB52" s="837"/>
      <c r="CC52" s="811"/>
      <c r="CD52" s="784"/>
      <c r="CE52" s="810"/>
      <c r="CF52" s="810"/>
      <c r="CG52" s="810"/>
      <c r="CH52" s="579"/>
    </row>
    <row r="53" spans="1:86" x14ac:dyDescent="0.2">
      <c r="A53" s="590"/>
      <c r="B53" s="590"/>
      <c r="C53" s="594"/>
      <c r="D53" s="641"/>
      <c r="E53" s="590"/>
      <c r="F53" s="641"/>
      <c r="G53" s="592"/>
      <c r="H53" s="642" t="s">
        <v>61</v>
      </c>
      <c r="I53" s="643"/>
      <c r="J53" s="774"/>
      <c r="K53" s="774"/>
      <c r="L53" s="774"/>
      <c r="M53" s="775"/>
      <c r="N53" s="775"/>
      <c r="O53" s="784"/>
      <c r="P53" s="784"/>
      <c r="Q53" s="783"/>
      <c r="R53" s="783"/>
      <c r="S53" s="783"/>
      <c r="T53" s="783"/>
      <c r="U53" s="793"/>
      <c r="V53" s="792"/>
      <c r="W53" s="792"/>
      <c r="X53" s="792"/>
      <c r="Y53" s="792"/>
      <c r="Z53" s="792"/>
      <c r="AA53" s="802"/>
      <c r="AB53" s="801"/>
      <c r="AC53" s="801"/>
      <c r="AD53" s="801"/>
      <c r="AE53" s="801"/>
      <c r="AF53" s="801"/>
      <c r="AG53" s="820"/>
      <c r="AH53" s="819"/>
      <c r="AI53" s="819"/>
      <c r="AJ53" s="819"/>
      <c r="AK53" s="819"/>
      <c r="AL53" s="819"/>
      <c r="AM53" s="774"/>
      <c r="AN53" s="775"/>
      <c r="AO53" s="775"/>
      <c r="AP53" s="775"/>
      <c r="AQ53" s="775"/>
      <c r="AR53" s="775"/>
      <c r="AS53" s="829"/>
      <c r="AT53" s="828"/>
      <c r="AU53" s="828"/>
      <c r="AV53" s="828"/>
      <c r="AW53" s="828"/>
      <c r="AX53" s="828"/>
      <c r="AY53" s="838"/>
      <c r="AZ53" s="837"/>
      <c r="BA53" s="837"/>
      <c r="BB53" s="837"/>
      <c r="BC53" s="837"/>
      <c r="BD53" s="837"/>
      <c r="BE53" s="774"/>
      <c r="BF53" s="775"/>
      <c r="BG53" s="775"/>
      <c r="BH53" s="775"/>
      <c r="BI53" s="775"/>
      <c r="BJ53" s="775"/>
      <c r="BK53" s="811"/>
      <c r="BL53" s="810"/>
      <c r="BM53" s="810"/>
      <c r="BN53" s="810"/>
      <c r="BO53" s="810"/>
      <c r="BP53" s="810"/>
      <c r="BQ53" s="793"/>
      <c r="BR53" s="792"/>
      <c r="BS53" s="792"/>
      <c r="BT53" s="792"/>
      <c r="BU53" s="792"/>
      <c r="BV53" s="792"/>
      <c r="BW53" s="838"/>
      <c r="BX53" s="837"/>
      <c r="BY53" s="837"/>
      <c r="BZ53" s="837"/>
      <c r="CA53" s="837"/>
      <c r="CB53" s="837"/>
      <c r="CC53" s="811"/>
      <c r="CD53" s="784"/>
      <c r="CE53" s="810"/>
      <c r="CF53" s="810"/>
      <c r="CG53" s="810"/>
      <c r="CH53" s="579"/>
    </row>
    <row r="54" spans="1:86" x14ac:dyDescent="0.2">
      <c r="A54" s="585" t="s">
        <v>5</v>
      </c>
      <c r="B54" s="633"/>
      <c r="C54" s="589"/>
      <c r="D54" s="634"/>
      <c r="E54" s="633"/>
      <c r="F54" s="634"/>
      <c r="G54" s="640"/>
      <c r="H54" s="639"/>
      <c r="I54" s="644"/>
      <c r="J54" s="774"/>
      <c r="K54" s="774"/>
      <c r="L54" s="774"/>
      <c r="M54" s="775"/>
      <c r="N54" s="775"/>
      <c r="O54" s="784"/>
      <c r="P54" s="784"/>
      <c r="Q54" s="783"/>
      <c r="R54" s="783"/>
      <c r="S54" s="783"/>
      <c r="T54" s="783"/>
      <c r="U54" s="793"/>
      <c r="V54" s="792"/>
      <c r="W54" s="792"/>
      <c r="X54" s="792"/>
      <c r="Y54" s="792"/>
      <c r="Z54" s="792"/>
      <c r="AA54" s="802"/>
      <c r="AB54" s="801"/>
      <c r="AC54" s="801"/>
      <c r="AD54" s="801"/>
      <c r="AE54" s="801"/>
      <c r="AF54" s="801"/>
      <c r="AG54" s="820"/>
      <c r="AH54" s="819"/>
      <c r="AI54" s="819"/>
      <c r="AJ54" s="819"/>
      <c r="AK54" s="819"/>
      <c r="AL54" s="819"/>
      <c r="AM54" s="774"/>
      <c r="AN54" s="775"/>
      <c r="AO54" s="775"/>
      <c r="AP54" s="775"/>
      <c r="AQ54" s="775"/>
      <c r="AR54" s="775"/>
      <c r="AS54" s="829"/>
      <c r="AT54" s="828"/>
      <c r="AU54" s="828"/>
      <c r="AV54" s="828"/>
      <c r="AW54" s="828"/>
      <c r="AX54" s="828"/>
      <c r="AY54" s="838"/>
      <c r="AZ54" s="837"/>
      <c r="BA54" s="837"/>
      <c r="BB54" s="837"/>
      <c r="BC54" s="837"/>
      <c r="BD54" s="837"/>
      <c r="BE54" s="774"/>
      <c r="BF54" s="775"/>
      <c r="BG54" s="775"/>
      <c r="BH54" s="775"/>
      <c r="BI54" s="775"/>
      <c r="BJ54" s="775"/>
      <c r="BK54" s="811"/>
      <c r="BL54" s="810"/>
      <c r="BM54" s="810"/>
      <c r="BN54" s="810"/>
      <c r="BO54" s="810"/>
      <c r="BP54" s="810"/>
      <c r="BQ54" s="793"/>
      <c r="BR54" s="792"/>
      <c r="BS54" s="792"/>
      <c r="BT54" s="792"/>
      <c r="BU54" s="792"/>
      <c r="BV54" s="792"/>
      <c r="BW54" s="838"/>
      <c r="BX54" s="837"/>
      <c r="BY54" s="837"/>
      <c r="BZ54" s="837"/>
      <c r="CA54" s="837"/>
      <c r="CB54" s="837"/>
      <c r="CC54" s="811"/>
      <c r="CD54" s="784"/>
      <c r="CE54" s="810"/>
      <c r="CF54" s="810"/>
      <c r="CG54" s="810"/>
      <c r="CH54" s="579"/>
    </row>
    <row r="55" spans="1:86" x14ac:dyDescent="0.2">
      <c r="A55" s="596">
        <v>2</v>
      </c>
      <c r="B55" s="596"/>
      <c r="C55" s="596"/>
      <c r="D55" s="597"/>
      <c r="E55" s="596"/>
      <c r="F55" s="597"/>
      <c r="G55" s="599"/>
      <c r="H55" s="645" t="s">
        <v>62</v>
      </c>
      <c r="I55" s="624"/>
      <c r="J55" s="774"/>
      <c r="K55" s="774"/>
      <c r="L55" s="774"/>
      <c r="M55" s="775"/>
      <c r="N55" s="775"/>
      <c r="O55" s="784"/>
      <c r="P55" s="784"/>
      <c r="Q55" s="783"/>
      <c r="R55" s="783"/>
      <c r="S55" s="783"/>
      <c r="T55" s="783"/>
      <c r="U55" s="793"/>
      <c r="V55" s="792"/>
      <c r="W55" s="792"/>
      <c r="X55" s="792"/>
      <c r="Y55" s="792"/>
      <c r="Z55" s="792"/>
      <c r="AA55" s="802"/>
      <c r="AB55" s="801"/>
      <c r="AC55" s="801"/>
      <c r="AD55" s="801"/>
      <c r="AE55" s="801"/>
      <c r="AF55" s="801"/>
      <c r="AG55" s="820"/>
      <c r="AH55" s="819"/>
      <c r="AI55" s="819"/>
      <c r="AJ55" s="819"/>
      <c r="AK55" s="819"/>
      <c r="AL55" s="819"/>
      <c r="AM55" s="774"/>
      <c r="AN55" s="775"/>
      <c r="AO55" s="775"/>
      <c r="AP55" s="775"/>
      <c r="AQ55" s="775"/>
      <c r="AR55" s="775"/>
      <c r="AS55" s="829"/>
      <c r="AT55" s="828"/>
      <c r="AU55" s="828"/>
      <c r="AV55" s="828"/>
      <c r="AW55" s="828"/>
      <c r="AX55" s="828"/>
      <c r="AY55" s="838"/>
      <c r="AZ55" s="837"/>
      <c r="BA55" s="837"/>
      <c r="BB55" s="837"/>
      <c r="BC55" s="837"/>
      <c r="BD55" s="837"/>
      <c r="BE55" s="774"/>
      <c r="BF55" s="775"/>
      <c r="BG55" s="775"/>
      <c r="BH55" s="775"/>
      <c r="BI55" s="775"/>
      <c r="BJ55" s="775"/>
      <c r="BK55" s="811"/>
      <c r="BL55" s="810"/>
      <c r="BM55" s="810"/>
      <c r="BN55" s="810"/>
      <c r="BO55" s="810"/>
      <c r="BP55" s="810"/>
      <c r="BQ55" s="793"/>
      <c r="BR55" s="792"/>
      <c r="BS55" s="792"/>
      <c r="BT55" s="792"/>
      <c r="BU55" s="792"/>
      <c r="BV55" s="792"/>
      <c r="BW55" s="838"/>
      <c r="BX55" s="837"/>
      <c r="BY55" s="837"/>
      <c r="BZ55" s="837"/>
      <c r="CA55" s="837"/>
      <c r="CB55" s="837"/>
      <c r="CC55" s="811"/>
      <c r="CD55" s="784"/>
      <c r="CE55" s="810"/>
      <c r="CF55" s="810"/>
      <c r="CG55" s="810"/>
      <c r="CH55" s="579"/>
    </row>
    <row r="56" spans="1:86" x14ac:dyDescent="0.2">
      <c r="A56" s="596"/>
      <c r="B56" s="596"/>
      <c r="C56" s="603">
        <v>111</v>
      </c>
      <c r="D56" s="597"/>
      <c r="E56" s="596"/>
      <c r="F56" s="597"/>
      <c r="G56" s="599"/>
      <c r="H56" s="605" t="s">
        <v>22</v>
      </c>
      <c r="I56" s="646"/>
      <c r="J56" s="774"/>
      <c r="K56" s="774"/>
      <c r="L56" s="774"/>
      <c r="M56" s="775"/>
      <c r="N56" s="775"/>
      <c r="O56" s="784"/>
      <c r="P56" s="784"/>
      <c r="Q56" s="783"/>
      <c r="R56" s="783"/>
      <c r="S56" s="783"/>
      <c r="T56" s="783"/>
      <c r="U56" s="793"/>
      <c r="V56" s="792"/>
      <c r="W56" s="792"/>
      <c r="X56" s="792"/>
      <c r="Y56" s="792"/>
      <c r="Z56" s="792"/>
      <c r="AA56" s="802"/>
      <c r="AB56" s="801"/>
      <c r="AC56" s="801"/>
      <c r="AD56" s="801"/>
      <c r="AE56" s="801"/>
      <c r="AF56" s="801"/>
      <c r="AG56" s="820"/>
      <c r="AH56" s="819"/>
      <c r="AI56" s="819"/>
      <c r="AJ56" s="819"/>
      <c r="AK56" s="819"/>
      <c r="AL56" s="819"/>
      <c r="AM56" s="774"/>
      <c r="AN56" s="775"/>
      <c r="AO56" s="775"/>
      <c r="AP56" s="775"/>
      <c r="AQ56" s="775"/>
      <c r="AR56" s="775"/>
      <c r="AS56" s="829"/>
      <c r="AT56" s="828"/>
      <c r="AU56" s="828"/>
      <c r="AV56" s="828"/>
      <c r="AW56" s="828"/>
      <c r="AX56" s="828"/>
      <c r="AY56" s="838"/>
      <c r="AZ56" s="837"/>
      <c r="BA56" s="837"/>
      <c r="BB56" s="837"/>
      <c r="BC56" s="837"/>
      <c r="BD56" s="837"/>
      <c r="BE56" s="774"/>
      <c r="BF56" s="775"/>
      <c r="BG56" s="775"/>
      <c r="BH56" s="775"/>
      <c r="BI56" s="775"/>
      <c r="BJ56" s="775"/>
      <c r="BK56" s="811"/>
      <c r="BL56" s="810"/>
      <c r="BM56" s="810"/>
      <c r="BN56" s="810"/>
      <c r="BO56" s="810"/>
      <c r="BP56" s="810"/>
      <c r="BQ56" s="793"/>
      <c r="BR56" s="792"/>
      <c r="BS56" s="792"/>
      <c r="BT56" s="792"/>
      <c r="BU56" s="792"/>
      <c r="BV56" s="792"/>
      <c r="BW56" s="838"/>
      <c r="BX56" s="837"/>
      <c r="BY56" s="837"/>
      <c r="BZ56" s="837"/>
      <c r="CA56" s="837"/>
      <c r="CB56" s="837"/>
      <c r="CC56" s="811"/>
      <c r="CD56" s="784"/>
      <c r="CE56" s="810"/>
      <c r="CF56" s="810"/>
      <c r="CG56" s="810"/>
      <c r="CH56" s="579"/>
    </row>
    <row r="57" spans="1:86" x14ac:dyDescent="0.2">
      <c r="A57" s="596"/>
      <c r="B57" s="596"/>
      <c r="C57" s="603"/>
      <c r="D57" s="604" t="s">
        <v>23</v>
      </c>
      <c r="E57" s="596"/>
      <c r="F57" s="597"/>
      <c r="G57" s="599"/>
      <c r="H57" s="605" t="s">
        <v>24</v>
      </c>
      <c r="I57" s="646"/>
      <c r="J57" s="774"/>
      <c r="K57" s="774"/>
      <c r="L57" s="774"/>
      <c r="M57" s="775"/>
      <c r="N57" s="775"/>
      <c r="O57" s="784"/>
      <c r="P57" s="784"/>
      <c r="Q57" s="783"/>
      <c r="R57" s="783"/>
      <c r="S57" s="783"/>
      <c r="T57" s="783"/>
      <c r="U57" s="793"/>
      <c r="V57" s="792"/>
      <c r="W57" s="792"/>
      <c r="X57" s="792"/>
      <c r="Y57" s="792"/>
      <c r="Z57" s="792"/>
      <c r="AA57" s="802"/>
      <c r="AB57" s="801"/>
      <c r="AC57" s="801"/>
      <c r="AD57" s="801"/>
      <c r="AE57" s="801"/>
      <c r="AF57" s="801"/>
      <c r="AG57" s="820"/>
      <c r="AH57" s="819"/>
      <c r="AI57" s="819"/>
      <c r="AJ57" s="819"/>
      <c r="AK57" s="819"/>
      <c r="AL57" s="819"/>
      <c r="AM57" s="774"/>
      <c r="AN57" s="775"/>
      <c r="AO57" s="775"/>
      <c r="AP57" s="775"/>
      <c r="AQ57" s="775"/>
      <c r="AR57" s="775"/>
      <c r="AS57" s="829"/>
      <c r="AT57" s="828"/>
      <c r="AU57" s="828"/>
      <c r="AV57" s="828"/>
      <c r="AW57" s="828"/>
      <c r="AX57" s="828"/>
      <c r="AY57" s="838"/>
      <c r="AZ57" s="837"/>
      <c r="BA57" s="837"/>
      <c r="BB57" s="837"/>
      <c r="BC57" s="837"/>
      <c r="BD57" s="837"/>
      <c r="BE57" s="774"/>
      <c r="BF57" s="775"/>
      <c r="BG57" s="775"/>
      <c r="BH57" s="775"/>
      <c r="BI57" s="775"/>
      <c r="BJ57" s="775"/>
      <c r="BK57" s="811"/>
      <c r="BL57" s="810"/>
      <c r="BM57" s="810"/>
      <c r="BN57" s="810"/>
      <c r="BO57" s="810"/>
      <c r="BP57" s="810"/>
      <c r="BQ57" s="793"/>
      <c r="BR57" s="792"/>
      <c r="BS57" s="792"/>
      <c r="BT57" s="792"/>
      <c r="BU57" s="792"/>
      <c r="BV57" s="792"/>
      <c r="BW57" s="838"/>
      <c r="BX57" s="837"/>
      <c r="BY57" s="837"/>
      <c r="BZ57" s="837"/>
      <c r="CA57" s="837"/>
      <c r="CB57" s="837"/>
      <c r="CC57" s="811"/>
      <c r="CD57" s="784"/>
      <c r="CE57" s="810"/>
      <c r="CF57" s="810"/>
      <c r="CG57" s="810"/>
      <c r="CH57" s="579"/>
    </row>
    <row r="58" spans="1:86" ht="24" x14ac:dyDescent="0.2">
      <c r="A58" s="596"/>
      <c r="B58" s="596"/>
      <c r="C58" s="603"/>
      <c r="D58" s="606" t="s">
        <v>63</v>
      </c>
      <c r="E58" s="596"/>
      <c r="F58" s="597"/>
      <c r="G58" s="599"/>
      <c r="H58" s="605" t="s">
        <v>64</v>
      </c>
      <c r="I58" s="646"/>
      <c r="J58" s="774"/>
      <c r="K58" s="774"/>
      <c r="L58" s="774"/>
      <c r="M58" s="775"/>
      <c r="N58" s="775"/>
      <c r="O58" s="784"/>
      <c r="P58" s="784"/>
      <c r="Q58" s="783"/>
      <c r="R58" s="783"/>
      <c r="S58" s="783"/>
      <c r="T58" s="783"/>
      <c r="U58" s="793"/>
      <c r="V58" s="792"/>
      <c r="W58" s="792"/>
      <c r="X58" s="792"/>
      <c r="Y58" s="792"/>
      <c r="Z58" s="792"/>
      <c r="AA58" s="802"/>
      <c r="AB58" s="801"/>
      <c r="AC58" s="801"/>
      <c r="AD58" s="801"/>
      <c r="AE58" s="801"/>
      <c r="AF58" s="801"/>
      <c r="AG58" s="820"/>
      <c r="AH58" s="819"/>
      <c r="AI58" s="819"/>
      <c r="AJ58" s="819"/>
      <c r="AK58" s="819"/>
      <c r="AL58" s="819"/>
      <c r="AM58" s="774"/>
      <c r="AN58" s="775"/>
      <c r="AO58" s="775"/>
      <c r="AP58" s="775"/>
      <c r="AQ58" s="775"/>
      <c r="AR58" s="775"/>
      <c r="AS58" s="829"/>
      <c r="AT58" s="828"/>
      <c r="AU58" s="828"/>
      <c r="AV58" s="828"/>
      <c r="AW58" s="828"/>
      <c r="AX58" s="828"/>
      <c r="AY58" s="838"/>
      <c r="AZ58" s="837"/>
      <c r="BA58" s="837"/>
      <c r="BB58" s="837"/>
      <c r="BC58" s="837"/>
      <c r="BD58" s="837"/>
      <c r="BE58" s="774"/>
      <c r="BF58" s="775"/>
      <c r="BG58" s="775"/>
      <c r="BH58" s="775"/>
      <c r="BI58" s="775"/>
      <c r="BJ58" s="775"/>
      <c r="BK58" s="811"/>
      <c r="BL58" s="810"/>
      <c r="BM58" s="810"/>
      <c r="BN58" s="810"/>
      <c r="BO58" s="810"/>
      <c r="BP58" s="810"/>
      <c r="BQ58" s="793"/>
      <c r="BR58" s="792"/>
      <c r="BS58" s="792"/>
      <c r="BT58" s="792"/>
      <c r="BU58" s="792"/>
      <c r="BV58" s="792"/>
      <c r="BW58" s="838"/>
      <c r="BX58" s="837"/>
      <c r="BY58" s="837"/>
      <c r="BZ58" s="837"/>
      <c r="CA58" s="837"/>
      <c r="CB58" s="837"/>
      <c r="CC58" s="811"/>
      <c r="CD58" s="784"/>
      <c r="CE58" s="810"/>
      <c r="CF58" s="810"/>
      <c r="CG58" s="810"/>
      <c r="CH58" s="579"/>
    </row>
    <row r="59" spans="1:86" x14ac:dyDescent="0.2">
      <c r="A59" s="596"/>
      <c r="B59" s="596"/>
      <c r="C59" s="596"/>
      <c r="D59" s="607"/>
      <c r="E59" s="621">
        <f>+E34+1</f>
        <v>17</v>
      </c>
      <c r="F59" s="607">
        <v>411</v>
      </c>
      <c r="G59" s="608"/>
      <c r="H59" s="609" t="s">
        <v>27</v>
      </c>
      <c r="I59" s="647">
        <v>5030000</v>
      </c>
      <c r="J59" s="774">
        <f t="shared" ref="J59:J71" si="56">+I59*$J$1</f>
        <v>1006000</v>
      </c>
      <c r="K59" s="774">
        <v>370000</v>
      </c>
      <c r="L59" s="774">
        <f>+J59-K59</f>
        <v>636000</v>
      </c>
      <c r="M59" s="775"/>
      <c r="N59" s="774">
        <f t="shared" ref="N59:N76" si="57">+K59-M59</f>
        <v>370000</v>
      </c>
      <c r="O59" s="784">
        <f t="shared" ref="O59:O71" si="58">+I59*$O$1</f>
        <v>503000</v>
      </c>
      <c r="P59" s="784">
        <f t="shared" ref="P59:P76" si="59">O59+K59</f>
        <v>873000</v>
      </c>
      <c r="Q59" s="784">
        <v>419166.66666666669</v>
      </c>
      <c r="R59" s="784">
        <f>+P59-Q59</f>
        <v>453833.33333333331</v>
      </c>
      <c r="S59" s="783"/>
      <c r="T59" s="784">
        <f>+Q59-S59</f>
        <v>419166.66666666669</v>
      </c>
      <c r="U59" s="793">
        <v>419166.66666666669</v>
      </c>
      <c r="V59" s="793">
        <f t="shared" ref="V59:V76" si="60">U59+Q59</f>
        <v>838333.33333333337</v>
      </c>
      <c r="W59" s="793">
        <v>402000</v>
      </c>
      <c r="X59" s="793">
        <f t="shared" ref="X59:X76" si="61">+V59-W59</f>
        <v>436333.33333333337</v>
      </c>
      <c r="Y59" s="792"/>
      <c r="Z59" s="793">
        <f>+W59-Y59</f>
        <v>402000</v>
      </c>
      <c r="AA59" s="802">
        <v>419166.66666666669</v>
      </c>
      <c r="AB59" s="802">
        <f t="shared" ref="AB59:AB76" si="62">AA59+W59</f>
        <v>821166.66666666674</v>
      </c>
      <c r="AC59" s="802">
        <v>402000</v>
      </c>
      <c r="AD59" s="802">
        <f t="shared" ref="AD59:AD76" si="63">+AB59-AC59</f>
        <v>419166.66666666674</v>
      </c>
      <c r="AE59" s="801"/>
      <c r="AF59" s="802">
        <f>+AC59-AE59</f>
        <v>402000</v>
      </c>
      <c r="AG59" s="820">
        <v>419166.66666666669</v>
      </c>
      <c r="AH59" s="820">
        <f t="shared" ref="AH59:AH76" si="64">AG59+AC59</f>
        <v>821166.66666666674</v>
      </c>
      <c r="AI59" s="820">
        <v>402000</v>
      </c>
      <c r="AJ59" s="820">
        <f t="shared" ref="AJ59:AJ76" si="65">+AH59-AI59</f>
        <v>419166.66666666674</v>
      </c>
      <c r="AK59" s="819"/>
      <c r="AL59" s="820">
        <f>+AI59-AK59</f>
        <v>402000</v>
      </c>
      <c r="AM59" s="774">
        <v>419166.66666666669</v>
      </c>
      <c r="AN59" s="774">
        <f t="shared" ref="AN59:AN76" si="66">AM59+AI59</f>
        <v>821166.66666666674</v>
      </c>
      <c r="AO59" s="774">
        <v>402000</v>
      </c>
      <c r="AP59" s="774">
        <f t="shared" ref="AP59:AP76" si="67">+AN59-AO59</f>
        <v>419166.66666666674</v>
      </c>
      <c r="AQ59" s="775"/>
      <c r="AR59" s="774">
        <f>+AO59-AQ59</f>
        <v>402000</v>
      </c>
      <c r="AS59" s="829">
        <v>419166.66666666669</v>
      </c>
      <c r="AT59" s="829">
        <f t="shared" ref="AT59:AT76" si="68">AS59+AO59</f>
        <v>821166.66666666674</v>
      </c>
      <c r="AU59" s="829">
        <v>402000</v>
      </c>
      <c r="AV59" s="829">
        <f t="shared" ref="AV59:AV76" si="69">+AT59-AU59</f>
        <v>419166.66666666674</v>
      </c>
      <c r="AW59" s="828"/>
      <c r="AX59" s="829">
        <f>+AU59-AW59</f>
        <v>402000</v>
      </c>
      <c r="AY59" s="838">
        <v>419166.66666666669</v>
      </c>
      <c r="AZ59" s="838">
        <f t="shared" ref="AZ59:AZ76" si="70">AY59+AU59</f>
        <v>821166.66666666674</v>
      </c>
      <c r="BA59" s="838">
        <v>402000</v>
      </c>
      <c r="BB59" s="838">
        <f t="shared" ref="BB59:BB76" si="71">+AZ59-BA59</f>
        <v>419166.66666666674</v>
      </c>
      <c r="BC59" s="837"/>
      <c r="BD59" s="838">
        <f>+BA59-BC59</f>
        <v>402000</v>
      </c>
      <c r="BE59" s="774">
        <v>419166.66666666669</v>
      </c>
      <c r="BF59" s="774">
        <f t="shared" ref="BF59:BF76" si="72">BE59+BA59</f>
        <v>821166.66666666674</v>
      </c>
      <c r="BG59" s="774">
        <v>402000</v>
      </c>
      <c r="BH59" s="774">
        <f t="shared" ref="BH59:BH76" si="73">+BF59-BG59</f>
        <v>419166.66666666674</v>
      </c>
      <c r="BI59" s="775"/>
      <c r="BJ59" s="774">
        <f>+BG59-BI59</f>
        <v>402000</v>
      </c>
      <c r="BK59" s="811">
        <v>419166.66666666669</v>
      </c>
      <c r="BL59" s="811">
        <f t="shared" ref="BL59:BL76" si="74">BK59+BG59</f>
        <v>821166.66666666674</v>
      </c>
      <c r="BM59" s="811">
        <v>402000</v>
      </c>
      <c r="BN59" s="811">
        <f t="shared" ref="BN59:BN76" si="75">+BL59-BM59</f>
        <v>419166.66666666674</v>
      </c>
      <c r="BO59" s="810"/>
      <c r="BP59" s="811">
        <f>+BM59-BO59</f>
        <v>402000</v>
      </c>
      <c r="BQ59" s="793">
        <v>419166.66666666669</v>
      </c>
      <c r="BR59" s="793">
        <f t="shared" ref="BR59:BR76" si="76">BQ59+BM59</f>
        <v>821166.66666666674</v>
      </c>
      <c r="BS59" s="793">
        <v>402000</v>
      </c>
      <c r="BT59" s="793">
        <f t="shared" ref="BT59:BT76" si="77">+BR59-BS59</f>
        <v>419166.66666666674</v>
      </c>
      <c r="BU59" s="792"/>
      <c r="BV59" s="793">
        <f>+BS59-BU59</f>
        <v>402000</v>
      </c>
      <c r="BW59" s="838">
        <v>419166.66666666669</v>
      </c>
      <c r="BX59" s="838">
        <f t="shared" ref="BX59:BX76" si="78">BW59+BS59</f>
        <v>821166.66666666674</v>
      </c>
      <c r="BY59" s="838">
        <v>402000</v>
      </c>
      <c r="BZ59" s="838">
        <f t="shared" ref="BZ59:BZ76" si="79">+BX59-BY59</f>
        <v>419166.66666666674</v>
      </c>
      <c r="CA59" s="837"/>
      <c r="CB59" s="838">
        <f>+BY59-CA59</f>
        <v>402000</v>
      </c>
      <c r="CC59" s="811">
        <f t="shared" ref="CC59:CC76" si="80">+J59+O59+U59+AA59+AG59+AM59+AS59+AY59+BE59+BK59+BQ59+BW59</f>
        <v>5700666.666666667</v>
      </c>
      <c r="CD59" s="784">
        <f t="shared" ref="CD59:CD76" si="81">CC59+BY59</f>
        <v>6102666.666666667</v>
      </c>
      <c r="CE59" s="811">
        <v>402000</v>
      </c>
      <c r="CF59" s="810"/>
      <c r="CG59" s="811">
        <f>+CE59-CF59</f>
        <v>402000</v>
      </c>
      <c r="CH59" s="579">
        <f t="shared" ref="CH59:CH77" si="82">+CC59-I59</f>
        <v>670666.66666666698</v>
      </c>
    </row>
    <row r="60" spans="1:86" x14ac:dyDescent="0.2">
      <c r="A60" s="596"/>
      <c r="B60" s="596"/>
      <c r="C60" s="596"/>
      <c r="D60" s="607"/>
      <c r="E60" s="596">
        <f t="shared" ref="E60" si="83">E59+1</f>
        <v>18</v>
      </c>
      <c r="F60" s="607">
        <v>412</v>
      </c>
      <c r="G60" s="608"/>
      <c r="H60" s="609" t="s">
        <v>28</v>
      </c>
      <c r="I60" s="647">
        <v>762000</v>
      </c>
      <c r="J60" s="774">
        <f t="shared" si="56"/>
        <v>152400</v>
      </c>
      <c r="K60" s="774">
        <v>57000</v>
      </c>
      <c r="L60" s="774">
        <f t="shared" ref="L60:L76" si="84">+J60-K60</f>
        <v>95400</v>
      </c>
      <c r="M60" s="775"/>
      <c r="N60" s="774">
        <f t="shared" si="57"/>
        <v>57000</v>
      </c>
      <c r="O60" s="784">
        <f t="shared" si="58"/>
        <v>76200</v>
      </c>
      <c r="P60" s="784">
        <f t="shared" si="59"/>
        <v>133200</v>
      </c>
      <c r="Q60" s="784">
        <v>63500</v>
      </c>
      <c r="R60" s="784">
        <f t="shared" ref="R60:R76" si="85">+P60-Q60</f>
        <v>69700</v>
      </c>
      <c r="S60" s="783"/>
      <c r="T60" s="784">
        <f t="shared" ref="T60:T76" si="86">+Q60-S60</f>
        <v>63500</v>
      </c>
      <c r="U60" s="793">
        <v>63500</v>
      </c>
      <c r="V60" s="793">
        <f t="shared" si="60"/>
        <v>127000</v>
      </c>
      <c r="W60" s="793">
        <v>62000</v>
      </c>
      <c r="X60" s="793">
        <f t="shared" si="61"/>
        <v>65000</v>
      </c>
      <c r="Y60" s="792"/>
      <c r="Z60" s="793">
        <f t="shared" ref="Z60:Z76" si="87">+W60-Y60</f>
        <v>62000</v>
      </c>
      <c r="AA60" s="802">
        <v>63500</v>
      </c>
      <c r="AB60" s="802">
        <f t="shared" si="62"/>
        <v>125500</v>
      </c>
      <c r="AC60" s="802">
        <v>62000</v>
      </c>
      <c r="AD60" s="802">
        <f t="shared" si="63"/>
        <v>63500</v>
      </c>
      <c r="AE60" s="801"/>
      <c r="AF60" s="802">
        <f t="shared" ref="AF60:AF76" si="88">+AC60-AE60</f>
        <v>62000</v>
      </c>
      <c r="AG60" s="820">
        <v>63500</v>
      </c>
      <c r="AH60" s="820">
        <f t="shared" si="64"/>
        <v>125500</v>
      </c>
      <c r="AI60" s="820">
        <v>62000</v>
      </c>
      <c r="AJ60" s="820">
        <f t="shared" si="65"/>
        <v>63500</v>
      </c>
      <c r="AK60" s="819"/>
      <c r="AL60" s="820">
        <f t="shared" ref="AL60:AL76" si="89">+AI60-AK60</f>
        <v>62000</v>
      </c>
      <c r="AM60" s="774">
        <v>63500</v>
      </c>
      <c r="AN60" s="774">
        <f t="shared" si="66"/>
        <v>125500</v>
      </c>
      <c r="AO60" s="774">
        <v>62000</v>
      </c>
      <c r="AP60" s="774">
        <f t="shared" si="67"/>
        <v>63500</v>
      </c>
      <c r="AQ60" s="775"/>
      <c r="AR60" s="774">
        <f t="shared" ref="AR60:AR76" si="90">+AO60-AQ60</f>
        <v>62000</v>
      </c>
      <c r="AS60" s="829">
        <v>63500</v>
      </c>
      <c r="AT60" s="829">
        <f t="shared" si="68"/>
        <v>125500</v>
      </c>
      <c r="AU60" s="829">
        <v>62000</v>
      </c>
      <c r="AV60" s="829">
        <f t="shared" si="69"/>
        <v>63500</v>
      </c>
      <c r="AW60" s="828"/>
      <c r="AX60" s="829">
        <f t="shared" ref="AX60:AX76" si="91">+AU60-AW60</f>
        <v>62000</v>
      </c>
      <c r="AY60" s="838">
        <v>63500</v>
      </c>
      <c r="AZ60" s="838">
        <f t="shared" si="70"/>
        <v>125500</v>
      </c>
      <c r="BA60" s="838">
        <v>62000</v>
      </c>
      <c r="BB60" s="838">
        <f t="shared" si="71"/>
        <v>63500</v>
      </c>
      <c r="BC60" s="837"/>
      <c r="BD60" s="838">
        <f t="shared" ref="BD60:BD76" si="92">+BA60-BC60</f>
        <v>62000</v>
      </c>
      <c r="BE60" s="774">
        <v>63500</v>
      </c>
      <c r="BF60" s="774">
        <f t="shared" si="72"/>
        <v>125500</v>
      </c>
      <c r="BG60" s="774">
        <v>62000</v>
      </c>
      <c r="BH60" s="774">
        <f t="shared" si="73"/>
        <v>63500</v>
      </c>
      <c r="BI60" s="775"/>
      <c r="BJ60" s="774">
        <f t="shared" ref="BJ60:BJ76" si="93">+BG60-BI60</f>
        <v>62000</v>
      </c>
      <c r="BK60" s="811">
        <v>63500</v>
      </c>
      <c r="BL60" s="811">
        <f t="shared" si="74"/>
        <v>125500</v>
      </c>
      <c r="BM60" s="811">
        <v>62000</v>
      </c>
      <c r="BN60" s="811">
        <f t="shared" si="75"/>
        <v>63500</v>
      </c>
      <c r="BO60" s="810"/>
      <c r="BP60" s="811">
        <f t="shared" ref="BP60:BP76" si="94">+BM60-BO60</f>
        <v>62000</v>
      </c>
      <c r="BQ60" s="793">
        <v>63500</v>
      </c>
      <c r="BR60" s="793">
        <f t="shared" si="76"/>
        <v>125500</v>
      </c>
      <c r="BS60" s="793">
        <v>62000</v>
      </c>
      <c r="BT60" s="793">
        <f t="shared" si="77"/>
        <v>63500</v>
      </c>
      <c r="BU60" s="792"/>
      <c r="BV60" s="793">
        <f t="shared" ref="BV60:BV76" si="95">+BS60-BU60</f>
        <v>62000</v>
      </c>
      <c r="BW60" s="838">
        <v>63500</v>
      </c>
      <c r="BX60" s="838">
        <f t="shared" si="78"/>
        <v>125500</v>
      </c>
      <c r="BY60" s="838">
        <v>62000</v>
      </c>
      <c r="BZ60" s="838">
        <f t="shared" si="79"/>
        <v>63500</v>
      </c>
      <c r="CA60" s="837"/>
      <c r="CB60" s="838">
        <f t="shared" ref="CB60:CB76" si="96">+BY60-CA60</f>
        <v>62000</v>
      </c>
      <c r="CC60" s="811">
        <f t="shared" si="80"/>
        <v>863600</v>
      </c>
      <c r="CD60" s="784">
        <f t="shared" si="81"/>
        <v>925600</v>
      </c>
      <c r="CE60" s="811">
        <v>62000</v>
      </c>
      <c r="CF60" s="810"/>
      <c r="CG60" s="811">
        <f t="shared" ref="CG60:CG76" si="97">+CE60-CF60</f>
        <v>62000</v>
      </c>
      <c r="CH60" s="579">
        <f t="shared" si="82"/>
        <v>101600</v>
      </c>
    </row>
    <row r="61" spans="1:86" x14ac:dyDescent="0.2">
      <c r="A61" s="596"/>
      <c r="B61" s="596"/>
      <c r="C61" s="596"/>
      <c r="D61" s="607"/>
      <c r="E61" s="596">
        <f>E60+1</f>
        <v>19</v>
      </c>
      <c r="F61" s="607">
        <v>413</v>
      </c>
      <c r="G61" s="620"/>
      <c r="H61" s="609" t="s">
        <v>65</v>
      </c>
      <c r="I61" s="610">
        <v>35000</v>
      </c>
      <c r="J61" s="774">
        <f t="shared" si="56"/>
        <v>7000</v>
      </c>
      <c r="K61" s="774"/>
      <c r="L61" s="774">
        <f t="shared" si="84"/>
        <v>7000</v>
      </c>
      <c r="M61" s="775"/>
      <c r="N61" s="774">
        <f t="shared" si="57"/>
        <v>0</v>
      </c>
      <c r="O61" s="784">
        <f t="shared" si="58"/>
        <v>3500</v>
      </c>
      <c r="P61" s="784">
        <f t="shared" si="59"/>
        <v>3500</v>
      </c>
      <c r="Q61" s="783"/>
      <c r="R61" s="784">
        <f t="shared" si="85"/>
        <v>3500</v>
      </c>
      <c r="S61" s="783"/>
      <c r="T61" s="784">
        <f t="shared" si="86"/>
        <v>0</v>
      </c>
      <c r="U61" s="793">
        <f t="shared" ref="U61:U71" si="98">$I61*$U$1</f>
        <v>2450.0000000000005</v>
      </c>
      <c r="V61" s="793">
        <f t="shared" si="60"/>
        <v>2450.0000000000005</v>
      </c>
      <c r="W61" s="792"/>
      <c r="X61" s="793">
        <f t="shared" si="61"/>
        <v>2450.0000000000005</v>
      </c>
      <c r="Y61" s="792"/>
      <c r="Z61" s="793">
        <f t="shared" si="87"/>
        <v>0</v>
      </c>
      <c r="AA61" s="802">
        <f t="shared" ref="AA61:AA71" si="99">$I61*$AA$1</f>
        <v>2450.0000000000005</v>
      </c>
      <c r="AB61" s="802">
        <f t="shared" si="62"/>
        <v>2450.0000000000005</v>
      </c>
      <c r="AC61" s="801"/>
      <c r="AD61" s="802">
        <f t="shared" si="63"/>
        <v>2450.0000000000005</v>
      </c>
      <c r="AE61" s="801"/>
      <c r="AF61" s="802">
        <f t="shared" si="88"/>
        <v>0</v>
      </c>
      <c r="AG61" s="820">
        <f t="shared" ref="AG61:AG71" si="100">$I61*$AG$1</f>
        <v>2450.0000000000005</v>
      </c>
      <c r="AH61" s="820">
        <f t="shared" si="64"/>
        <v>2450.0000000000005</v>
      </c>
      <c r="AI61" s="819"/>
      <c r="AJ61" s="820">
        <f t="shared" si="65"/>
        <v>2450.0000000000005</v>
      </c>
      <c r="AK61" s="819"/>
      <c r="AL61" s="820">
        <f t="shared" si="89"/>
        <v>0</v>
      </c>
      <c r="AM61" s="774">
        <f t="shared" ref="AM61:AM76" si="101">$I61*$AM$1</f>
        <v>2450.0000000000005</v>
      </c>
      <c r="AN61" s="774">
        <f t="shared" si="66"/>
        <v>2450.0000000000005</v>
      </c>
      <c r="AO61" s="775"/>
      <c r="AP61" s="774">
        <f t="shared" si="67"/>
        <v>2450.0000000000005</v>
      </c>
      <c r="AQ61" s="775"/>
      <c r="AR61" s="774">
        <f t="shared" si="90"/>
        <v>0</v>
      </c>
      <c r="AS61" s="829">
        <f t="shared" ref="AS61:AS76" si="102">$I61*$AS$1</f>
        <v>2450.0000000000005</v>
      </c>
      <c r="AT61" s="829">
        <f t="shared" si="68"/>
        <v>2450.0000000000005</v>
      </c>
      <c r="AU61" s="828"/>
      <c r="AV61" s="829">
        <f t="shared" si="69"/>
        <v>2450.0000000000005</v>
      </c>
      <c r="AW61" s="828"/>
      <c r="AX61" s="829">
        <f t="shared" si="91"/>
        <v>0</v>
      </c>
      <c r="AY61" s="838">
        <f t="shared" ref="AY61:AY76" si="103">$I61*$AY$1</f>
        <v>2450.0000000000005</v>
      </c>
      <c r="AZ61" s="838">
        <f t="shared" si="70"/>
        <v>2450.0000000000005</v>
      </c>
      <c r="BA61" s="837"/>
      <c r="BB61" s="838">
        <f t="shared" si="71"/>
        <v>2450.0000000000005</v>
      </c>
      <c r="BC61" s="837"/>
      <c r="BD61" s="838">
        <f t="shared" si="92"/>
        <v>0</v>
      </c>
      <c r="BE61" s="774">
        <f t="shared" ref="BE61:BE76" si="104">$I61*$BE$1</f>
        <v>2450.0000000000005</v>
      </c>
      <c r="BF61" s="774">
        <f t="shared" si="72"/>
        <v>2450.0000000000005</v>
      </c>
      <c r="BG61" s="775"/>
      <c r="BH61" s="774">
        <f t="shared" si="73"/>
        <v>2450.0000000000005</v>
      </c>
      <c r="BI61" s="775"/>
      <c r="BJ61" s="774">
        <f t="shared" si="93"/>
        <v>0</v>
      </c>
      <c r="BK61" s="811">
        <f t="shared" ref="BK61:BK76" si="105">$I61*$BK$1</f>
        <v>2450.0000000000005</v>
      </c>
      <c r="BL61" s="811">
        <f t="shared" si="74"/>
        <v>2450.0000000000005</v>
      </c>
      <c r="BM61" s="810"/>
      <c r="BN61" s="811">
        <f t="shared" si="75"/>
        <v>2450.0000000000005</v>
      </c>
      <c r="BO61" s="810"/>
      <c r="BP61" s="811">
        <f t="shared" si="94"/>
        <v>0</v>
      </c>
      <c r="BQ61" s="793">
        <f t="shared" ref="BQ61:BQ76" si="106">$I61*$BQ$1</f>
        <v>2450.0000000000005</v>
      </c>
      <c r="BR61" s="793">
        <f t="shared" si="76"/>
        <v>2450.0000000000005</v>
      </c>
      <c r="BS61" s="792"/>
      <c r="BT61" s="793">
        <f t="shared" si="77"/>
        <v>2450.0000000000005</v>
      </c>
      <c r="BU61" s="792"/>
      <c r="BV61" s="793">
        <f t="shared" si="95"/>
        <v>0</v>
      </c>
      <c r="BW61" s="838">
        <f t="shared" ref="BW61:BW76" si="107">$I61*$BW$1</f>
        <v>2450.0000000000005</v>
      </c>
      <c r="BX61" s="838">
        <f t="shared" si="78"/>
        <v>2450.0000000000005</v>
      </c>
      <c r="BY61" s="837"/>
      <c r="BZ61" s="838">
        <f t="shared" si="79"/>
        <v>2450.0000000000005</v>
      </c>
      <c r="CA61" s="837"/>
      <c r="CB61" s="838">
        <f t="shared" si="96"/>
        <v>0</v>
      </c>
      <c r="CC61" s="811">
        <f t="shared" si="80"/>
        <v>35000</v>
      </c>
      <c r="CD61" s="784">
        <f t="shared" si="81"/>
        <v>35000</v>
      </c>
      <c r="CE61" s="810"/>
      <c r="CF61" s="810"/>
      <c r="CG61" s="811">
        <f t="shared" si="97"/>
        <v>0</v>
      </c>
      <c r="CH61" s="579">
        <f t="shared" si="82"/>
        <v>0</v>
      </c>
    </row>
    <row r="62" spans="1:86" x14ac:dyDescent="0.2">
      <c r="A62" s="596"/>
      <c r="B62" s="596"/>
      <c r="C62" s="596"/>
      <c r="D62" s="607"/>
      <c r="E62" s="596">
        <f>E61+1</f>
        <v>20</v>
      </c>
      <c r="F62" s="607">
        <v>414</v>
      </c>
      <c r="G62" s="620"/>
      <c r="H62" s="609" t="s">
        <v>29</v>
      </c>
      <c r="I62" s="647">
        <v>200000</v>
      </c>
      <c r="J62" s="774">
        <f t="shared" si="56"/>
        <v>40000</v>
      </c>
      <c r="K62" s="774">
        <v>30000</v>
      </c>
      <c r="L62" s="774">
        <f t="shared" si="84"/>
        <v>10000</v>
      </c>
      <c r="M62" s="775"/>
      <c r="N62" s="774">
        <f t="shared" si="57"/>
        <v>30000</v>
      </c>
      <c r="O62" s="784">
        <f t="shared" si="58"/>
        <v>20000</v>
      </c>
      <c r="P62" s="784">
        <f t="shared" si="59"/>
        <v>50000</v>
      </c>
      <c r="Q62" s="783"/>
      <c r="R62" s="784">
        <f t="shared" si="85"/>
        <v>50000</v>
      </c>
      <c r="S62" s="783"/>
      <c r="T62" s="784">
        <f t="shared" si="86"/>
        <v>0</v>
      </c>
      <c r="U62" s="793">
        <f t="shared" si="98"/>
        <v>14000.000000000002</v>
      </c>
      <c r="V62" s="793">
        <f t="shared" si="60"/>
        <v>14000.000000000002</v>
      </c>
      <c r="W62" s="792"/>
      <c r="X62" s="793">
        <f t="shared" si="61"/>
        <v>14000.000000000002</v>
      </c>
      <c r="Y62" s="792"/>
      <c r="Z62" s="793">
        <f t="shared" si="87"/>
        <v>0</v>
      </c>
      <c r="AA62" s="802">
        <f t="shared" si="99"/>
        <v>14000.000000000002</v>
      </c>
      <c r="AB62" s="802">
        <f t="shared" si="62"/>
        <v>14000.000000000002</v>
      </c>
      <c r="AC62" s="801"/>
      <c r="AD62" s="802">
        <f t="shared" si="63"/>
        <v>14000.000000000002</v>
      </c>
      <c r="AE62" s="801"/>
      <c r="AF62" s="802">
        <f t="shared" si="88"/>
        <v>0</v>
      </c>
      <c r="AG62" s="820">
        <f t="shared" si="100"/>
        <v>14000.000000000002</v>
      </c>
      <c r="AH62" s="820">
        <f t="shared" si="64"/>
        <v>14000.000000000002</v>
      </c>
      <c r="AI62" s="819"/>
      <c r="AJ62" s="820">
        <f t="shared" si="65"/>
        <v>14000.000000000002</v>
      </c>
      <c r="AK62" s="819"/>
      <c r="AL62" s="820">
        <f t="shared" si="89"/>
        <v>0</v>
      </c>
      <c r="AM62" s="774">
        <f t="shared" si="101"/>
        <v>14000.000000000002</v>
      </c>
      <c r="AN62" s="774">
        <f t="shared" si="66"/>
        <v>14000.000000000002</v>
      </c>
      <c r="AO62" s="775"/>
      <c r="AP62" s="774">
        <f t="shared" si="67"/>
        <v>14000.000000000002</v>
      </c>
      <c r="AQ62" s="775"/>
      <c r="AR62" s="774">
        <f t="shared" si="90"/>
        <v>0</v>
      </c>
      <c r="AS62" s="829">
        <f t="shared" si="102"/>
        <v>14000.000000000002</v>
      </c>
      <c r="AT62" s="829">
        <f t="shared" si="68"/>
        <v>14000.000000000002</v>
      </c>
      <c r="AU62" s="828"/>
      <c r="AV62" s="829">
        <f t="shared" si="69"/>
        <v>14000.000000000002</v>
      </c>
      <c r="AW62" s="828"/>
      <c r="AX62" s="829">
        <f t="shared" si="91"/>
        <v>0</v>
      </c>
      <c r="AY62" s="838">
        <f t="shared" si="103"/>
        <v>14000.000000000002</v>
      </c>
      <c r="AZ62" s="838">
        <f t="shared" si="70"/>
        <v>14000.000000000002</v>
      </c>
      <c r="BA62" s="837"/>
      <c r="BB62" s="838">
        <f t="shared" si="71"/>
        <v>14000.000000000002</v>
      </c>
      <c r="BC62" s="837"/>
      <c r="BD62" s="838">
        <f t="shared" si="92"/>
        <v>0</v>
      </c>
      <c r="BE62" s="774">
        <f t="shared" si="104"/>
        <v>14000.000000000002</v>
      </c>
      <c r="BF62" s="774">
        <f t="shared" si="72"/>
        <v>14000.000000000002</v>
      </c>
      <c r="BG62" s="775"/>
      <c r="BH62" s="774">
        <f t="shared" si="73"/>
        <v>14000.000000000002</v>
      </c>
      <c r="BI62" s="775"/>
      <c r="BJ62" s="774">
        <f t="shared" si="93"/>
        <v>0</v>
      </c>
      <c r="BK62" s="811">
        <f t="shared" si="105"/>
        <v>14000.000000000002</v>
      </c>
      <c r="BL62" s="811">
        <f t="shared" si="74"/>
        <v>14000.000000000002</v>
      </c>
      <c r="BM62" s="810"/>
      <c r="BN62" s="811">
        <f t="shared" si="75"/>
        <v>14000.000000000002</v>
      </c>
      <c r="BO62" s="810"/>
      <c r="BP62" s="811">
        <f t="shared" si="94"/>
        <v>0</v>
      </c>
      <c r="BQ62" s="793">
        <f t="shared" si="106"/>
        <v>14000.000000000002</v>
      </c>
      <c r="BR62" s="793">
        <f t="shared" si="76"/>
        <v>14000.000000000002</v>
      </c>
      <c r="BS62" s="792"/>
      <c r="BT62" s="793">
        <f t="shared" si="77"/>
        <v>14000.000000000002</v>
      </c>
      <c r="BU62" s="792"/>
      <c r="BV62" s="793">
        <f t="shared" si="95"/>
        <v>0</v>
      </c>
      <c r="BW62" s="838">
        <f t="shared" si="107"/>
        <v>14000.000000000002</v>
      </c>
      <c r="BX62" s="838">
        <f t="shared" si="78"/>
        <v>14000.000000000002</v>
      </c>
      <c r="BY62" s="837"/>
      <c r="BZ62" s="838">
        <f t="shared" si="79"/>
        <v>14000.000000000002</v>
      </c>
      <c r="CA62" s="837"/>
      <c r="CB62" s="838">
        <f t="shared" si="96"/>
        <v>0</v>
      </c>
      <c r="CC62" s="811">
        <f t="shared" si="80"/>
        <v>200000</v>
      </c>
      <c r="CD62" s="784">
        <f t="shared" si="81"/>
        <v>200000</v>
      </c>
      <c r="CE62" s="810"/>
      <c r="CF62" s="810"/>
      <c r="CG62" s="811">
        <f t="shared" si="97"/>
        <v>0</v>
      </c>
      <c r="CH62" s="579">
        <f t="shared" si="82"/>
        <v>0</v>
      </c>
    </row>
    <row r="63" spans="1:86" x14ac:dyDescent="0.2">
      <c r="A63" s="596"/>
      <c r="B63" s="596"/>
      <c r="C63" s="596"/>
      <c r="D63" s="607"/>
      <c r="E63" s="596">
        <f>E62+1</f>
        <v>21</v>
      </c>
      <c r="F63" s="607">
        <v>416</v>
      </c>
      <c r="G63" s="608"/>
      <c r="H63" s="609" t="s">
        <v>30</v>
      </c>
      <c r="I63" s="648">
        <v>7500000</v>
      </c>
      <c r="J63" s="774">
        <f t="shared" si="56"/>
        <v>1500000</v>
      </c>
      <c r="K63" s="774">
        <v>500000</v>
      </c>
      <c r="L63" s="774">
        <f t="shared" si="84"/>
        <v>1000000</v>
      </c>
      <c r="M63" s="775"/>
      <c r="N63" s="774">
        <f t="shared" si="57"/>
        <v>500000</v>
      </c>
      <c r="O63" s="784">
        <f t="shared" si="58"/>
        <v>750000</v>
      </c>
      <c r="P63" s="784">
        <f t="shared" si="59"/>
        <v>1250000</v>
      </c>
      <c r="Q63" s="783">
        <v>500000</v>
      </c>
      <c r="R63" s="784">
        <f t="shared" si="85"/>
        <v>750000</v>
      </c>
      <c r="S63" s="783"/>
      <c r="T63" s="784">
        <f t="shared" si="86"/>
        <v>500000</v>
      </c>
      <c r="U63" s="793">
        <f t="shared" si="98"/>
        <v>525000</v>
      </c>
      <c r="V63" s="793">
        <f t="shared" si="60"/>
        <v>1025000</v>
      </c>
      <c r="W63" s="792"/>
      <c r="X63" s="793">
        <f t="shared" si="61"/>
        <v>1025000</v>
      </c>
      <c r="Y63" s="792"/>
      <c r="Z63" s="793">
        <f t="shared" si="87"/>
        <v>0</v>
      </c>
      <c r="AA63" s="802">
        <f t="shared" si="99"/>
        <v>525000</v>
      </c>
      <c r="AB63" s="802">
        <f t="shared" si="62"/>
        <v>525000</v>
      </c>
      <c r="AC63" s="801"/>
      <c r="AD63" s="802">
        <f t="shared" si="63"/>
        <v>525000</v>
      </c>
      <c r="AE63" s="801"/>
      <c r="AF63" s="802">
        <f t="shared" si="88"/>
        <v>0</v>
      </c>
      <c r="AG63" s="820">
        <f t="shared" si="100"/>
        <v>525000</v>
      </c>
      <c r="AH63" s="820">
        <f t="shared" si="64"/>
        <v>525000</v>
      </c>
      <c r="AI63" s="819"/>
      <c r="AJ63" s="820">
        <f t="shared" si="65"/>
        <v>525000</v>
      </c>
      <c r="AK63" s="819"/>
      <c r="AL63" s="820">
        <f t="shared" si="89"/>
        <v>0</v>
      </c>
      <c r="AM63" s="774">
        <f t="shared" si="101"/>
        <v>525000</v>
      </c>
      <c r="AN63" s="774">
        <f t="shared" si="66"/>
        <v>525000</v>
      </c>
      <c r="AO63" s="775"/>
      <c r="AP63" s="774">
        <f t="shared" si="67"/>
        <v>525000</v>
      </c>
      <c r="AQ63" s="775"/>
      <c r="AR63" s="774">
        <f t="shared" si="90"/>
        <v>0</v>
      </c>
      <c r="AS63" s="829">
        <f t="shared" si="102"/>
        <v>525000</v>
      </c>
      <c r="AT63" s="829">
        <f t="shared" si="68"/>
        <v>525000</v>
      </c>
      <c r="AU63" s="828"/>
      <c r="AV63" s="829">
        <f t="shared" si="69"/>
        <v>525000</v>
      </c>
      <c r="AW63" s="828"/>
      <c r="AX63" s="829">
        <f t="shared" si="91"/>
        <v>0</v>
      </c>
      <c r="AY63" s="838">
        <f t="shared" si="103"/>
        <v>525000</v>
      </c>
      <c r="AZ63" s="838">
        <f t="shared" si="70"/>
        <v>525000</v>
      </c>
      <c r="BA63" s="837"/>
      <c r="BB63" s="838">
        <f t="shared" si="71"/>
        <v>525000</v>
      </c>
      <c r="BC63" s="837"/>
      <c r="BD63" s="838">
        <f t="shared" si="92"/>
        <v>0</v>
      </c>
      <c r="BE63" s="774">
        <f t="shared" si="104"/>
        <v>525000</v>
      </c>
      <c r="BF63" s="774">
        <f t="shared" si="72"/>
        <v>525000</v>
      </c>
      <c r="BG63" s="775"/>
      <c r="BH63" s="774">
        <f t="shared" si="73"/>
        <v>525000</v>
      </c>
      <c r="BI63" s="775"/>
      <c r="BJ63" s="774">
        <f t="shared" si="93"/>
        <v>0</v>
      </c>
      <c r="BK63" s="811">
        <f t="shared" si="105"/>
        <v>525000</v>
      </c>
      <c r="BL63" s="811">
        <f t="shared" si="74"/>
        <v>525000</v>
      </c>
      <c r="BM63" s="810"/>
      <c r="BN63" s="811">
        <f t="shared" si="75"/>
        <v>525000</v>
      </c>
      <c r="BO63" s="810"/>
      <c r="BP63" s="811">
        <f t="shared" si="94"/>
        <v>0</v>
      </c>
      <c r="BQ63" s="793">
        <f t="shared" si="106"/>
        <v>525000</v>
      </c>
      <c r="BR63" s="793">
        <f t="shared" si="76"/>
        <v>525000</v>
      </c>
      <c r="BS63" s="792"/>
      <c r="BT63" s="793">
        <f t="shared" si="77"/>
        <v>525000</v>
      </c>
      <c r="BU63" s="792"/>
      <c r="BV63" s="793">
        <f t="shared" si="95"/>
        <v>0</v>
      </c>
      <c r="BW63" s="838">
        <f t="shared" si="107"/>
        <v>525000</v>
      </c>
      <c r="BX63" s="838">
        <f t="shared" si="78"/>
        <v>525000</v>
      </c>
      <c r="BY63" s="837"/>
      <c r="BZ63" s="838">
        <f t="shared" si="79"/>
        <v>525000</v>
      </c>
      <c r="CA63" s="837"/>
      <c r="CB63" s="838">
        <f t="shared" si="96"/>
        <v>0</v>
      </c>
      <c r="CC63" s="811">
        <f t="shared" si="80"/>
        <v>7500000</v>
      </c>
      <c r="CD63" s="784">
        <f t="shared" si="81"/>
        <v>7500000</v>
      </c>
      <c r="CE63" s="810"/>
      <c r="CF63" s="810"/>
      <c r="CG63" s="811">
        <f t="shared" si="97"/>
        <v>0</v>
      </c>
      <c r="CH63" s="579">
        <f t="shared" si="82"/>
        <v>0</v>
      </c>
    </row>
    <row r="64" spans="1:86" x14ac:dyDescent="0.2">
      <c r="A64" s="596"/>
      <c r="B64" s="596"/>
      <c r="C64" s="596"/>
      <c r="D64" s="607"/>
      <c r="E64" s="596">
        <f>E63+1</f>
        <v>22</v>
      </c>
      <c r="F64" s="607">
        <v>421</v>
      </c>
      <c r="G64" s="608"/>
      <c r="H64" s="609" t="s">
        <v>31</v>
      </c>
      <c r="I64" s="648">
        <v>880000.00000000012</v>
      </c>
      <c r="J64" s="774">
        <f t="shared" si="56"/>
        <v>176000.00000000003</v>
      </c>
      <c r="K64" s="774">
        <v>53000</v>
      </c>
      <c r="L64" s="774">
        <f t="shared" si="84"/>
        <v>123000.00000000003</v>
      </c>
      <c r="M64" s="775"/>
      <c r="N64" s="774">
        <f t="shared" si="57"/>
        <v>53000</v>
      </c>
      <c r="O64" s="784">
        <f t="shared" si="58"/>
        <v>88000.000000000015</v>
      </c>
      <c r="P64" s="784">
        <f t="shared" si="59"/>
        <v>141000</v>
      </c>
      <c r="Q64" s="783">
        <v>53000</v>
      </c>
      <c r="R64" s="784">
        <f t="shared" si="85"/>
        <v>88000</v>
      </c>
      <c r="S64" s="783"/>
      <c r="T64" s="784">
        <f t="shared" si="86"/>
        <v>53000</v>
      </c>
      <c r="U64" s="793">
        <f t="shared" si="98"/>
        <v>61600.000000000015</v>
      </c>
      <c r="V64" s="793">
        <f t="shared" si="60"/>
        <v>114600.00000000001</v>
      </c>
      <c r="W64" s="792"/>
      <c r="X64" s="793">
        <f t="shared" si="61"/>
        <v>114600.00000000001</v>
      </c>
      <c r="Y64" s="792"/>
      <c r="Z64" s="793">
        <f t="shared" si="87"/>
        <v>0</v>
      </c>
      <c r="AA64" s="802">
        <f t="shared" si="99"/>
        <v>61600.000000000015</v>
      </c>
      <c r="AB64" s="802">
        <f t="shared" si="62"/>
        <v>61600.000000000015</v>
      </c>
      <c r="AC64" s="801"/>
      <c r="AD64" s="802">
        <f t="shared" si="63"/>
        <v>61600.000000000015</v>
      </c>
      <c r="AE64" s="801"/>
      <c r="AF64" s="802">
        <f t="shared" si="88"/>
        <v>0</v>
      </c>
      <c r="AG64" s="820">
        <f t="shared" si="100"/>
        <v>61600.000000000015</v>
      </c>
      <c r="AH64" s="820">
        <f t="shared" si="64"/>
        <v>61600.000000000015</v>
      </c>
      <c r="AI64" s="819"/>
      <c r="AJ64" s="820">
        <f t="shared" si="65"/>
        <v>61600.000000000015</v>
      </c>
      <c r="AK64" s="819"/>
      <c r="AL64" s="820">
        <f t="shared" si="89"/>
        <v>0</v>
      </c>
      <c r="AM64" s="774">
        <f t="shared" si="101"/>
        <v>61600.000000000015</v>
      </c>
      <c r="AN64" s="774">
        <f t="shared" si="66"/>
        <v>61600.000000000015</v>
      </c>
      <c r="AO64" s="775"/>
      <c r="AP64" s="774">
        <f t="shared" si="67"/>
        <v>61600.000000000015</v>
      </c>
      <c r="AQ64" s="775"/>
      <c r="AR64" s="774">
        <f t="shared" si="90"/>
        <v>0</v>
      </c>
      <c r="AS64" s="829">
        <f t="shared" si="102"/>
        <v>61600.000000000015</v>
      </c>
      <c r="AT64" s="829">
        <f t="shared" si="68"/>
        <v>61600.000000000015</v>
      </c>
      <c r="AU64" s="828"/>
      <c r="AV64" s="829">
        <f t="shared" si="69"/>
        <v>61600.000000000015</v>
      </c>
      <c r="AW64" s="828"/>
      <c r="AX64" s="829">
        <f t="shared" si="91"/>
        <v>0</v>
      </c>
      <c r="AY64" s="838">
        <f t="shared" si="103"/>
        <v>61600.000000000015</v>
      </c>
      <c r="AZ64" s="838">
        <f t="shared" si="70"/>
        <v>61600.000000000015</v>
      </c>
      <c r="BA64" s="837"/>
      <c r="BB64" s="838">
        <f t="shared" si="71"/>
        <v>61600.000000000015</v>
      </c>
      <c r="BC64" s="837"/>
      <c r="BD64" s="838">
        <f t="shared" si="92"/>
        <v>0</v>
      </c>
      <c r="BE64" s="774">
        <f t="shared" si="104"/>
        <v>61600.000000000015</v>
      </c>
      <c r="BF64" s="774">
        <f t="shared" si="72"/>
        <v>61600.000000000015</v>
      </c>
      <c r="BG64" s="775"/>
      <c r="BH64" s="774">
        <f t="shared" si="73"/>
        <v>61600.000000000015</v>
      </c>
      <c r="BI64" s="775"/>
      <c r="BJ64" s="774">
        <f t="shared" si="93"/>
        <v>0</v>
      </c>
      <c r="BK64" s="811">
        <f t="shared" si="105"/>
        <v>61600.000000000015</v>
      </c>
      <c r="BL64" s="811">
        <f t="shared" si="74"/>
        <v>61600.000000000015</v>
      </c>
      <c r="BM64" s="810"/>
      <c r="BN64" s="811">
        <f t="shared" si="75"/>
        <v>61600.000000000015</v>
      </c>
      <c r="BO64" s="810"/>
      <c r="BP64" s="811">
        <f t="shared" si="94"/>
        <v>0</v>
      </c>
      <c r="BQ64" s="793">
        <f t="shared" si="106"/>
        <v>61600.000000000015</v>
      </c>
      <c r="BR64" s="793">
        <f t="shared" si="76"/>
        <v>61600.000000000015</v>
      </c>
      <c r="BS64" s="792"/>
      <c r="BT64" s="793">
        <f t="shared" si="77"/>
        <v>61600.000000000015</v>
      </c>
      <c r="BU64" s="792"/>
      <c r="BV64" s="793">
        <f t="shared" si="95"/>
        <v>0</v>
      </c>
      <c r="BW64" s="838">
        <f t="shared" si="107"/>
        <v>61600.000000000015</v>
      </c>
      <c r="BX64" s="838">
        <f t="shared" si="78"/>
        <v>61600.000000000015</v>
      </c>
      <c r="BY64" s="837"/>
      <c r="BZ64" s="838">
        <f t="shared" si="79"/>
        <v>61600.000000000015</v>
      </c>
      <c r="CA64" s="837"/>
      <c r="CB64" s="838">
        <f t="shared" si="96"/>
        <v>0</v>
      </c>
      <c r="CC64" s="811">
        <f t="shared" si="80"/>
        <v>880000.00000000012</v>
      </c>
      <c r="CD64" s="784">
        <f t="shared" si="81"/>
        <v>880000.00000000012</v>
      </c>
      <c r="CE64" s="810"/>
      <c r="CF64" s="810"/>
      <c r="CG64" s="811">
        <f t="shared" si="97"/>
        <v>0</v>
      </c>
      <c r="CH64" s="579">
        <f t="shared" si="82"/>
        <v>0</v>
      </c>
    </row>
    <row r="65" spans="1:86" x14ac:dyDescent="0.2">
      <c r="A65" s="596"/>
      <c r="B65" s="596"/>
      <c r="C65" s="596"/>
      <c r="D65" s="607"/>
      <c r="E65" s="596">
        <f>E64+1</f>
        <v>23</v>
      </c>
      <c r="F65" s="607">
        <v>422</v>
      </c>
      <c r="G65" s="608"/>
      <c r="H65" s="609" t="s">
        <v>32</v>
      </c>
      <c r="I65" s="648">
        <v>1022000</v>
      </c>
      <c r="J65" s="774">
        <f t="shared" si="56"/>
        <v>204400</v>
      </c>
      <c r="K65" s="774">
        <v>50000</v>
      </c>
      <c r="L65" s="774">
        <f t="shared" si="84"/>
        <v>154400</v>
      </c>
      <c r="M65" s="775"/>
      <c r="N65" s="774">
        <f t="shared" si="57"/>
        <v>50000</v>
      </c>
      <c r="O65" s="784">
        <f t="shared" si="58"/>
        <v>102200</v>
      </c>
      <c r="P65" s="784">
        <f t="shared" si="59"/>
        <v>152200</v>
      </c>
      <c r="Q65" s="783">
        <v>50000</v>
      </c>
      <c r="R65" s="784">
        <f t="shared" si="85"/>
        <v>102200</v>
      </c>
      <c r="S65" s="783"/>
      <c r="T65" s="784">
        <f t="shared" si="86"/>
        <v>50000</v>
      </c>
      <c r="U65" s="793">
        <f t="shared" si="98"/>
        <v>71540</v>
      </c>
      <c r="V65" s="793">
        <f t="shared" si="60"/>
        <v>121540</v>
      </c>
      <c r="W65" s="792"/>
      <c r="X65" s="793">
        <f t="shared" si="61"/>
        <v>121540</v>
      </c>
      <c r="Y65" s="792"/>
      <c r="Z65" s="793">
        <f t="shared" si="87"/>
        <v>0</v>
      </c>
      <c r="AA65" s="802">
        <f t="shared" si="99"/>
        <v>71540</v>
      </c>
      <c r="AB65" s="802">
        <f t="shared" si="62"/>
        <v>71540</v>
      </c>
      <c r="AC65" s="801"/>
      <c r="AD65" s="802">
        <f t="shared" si="63"/>
        <v>71540</v>
      </c>
      <c r="AE65" s="801"/>
      <c r="AF65" s="802">
        <f t="shared" si="88"/>
        <v>0</v>
      </c>
      <c r="AG65" s="820">
        <f t="shared" si="100"/>
        <v>71540</v>
      </c>
      <c r="AH65" s="820">
        <f t="shared" si="64"/>
        <v>71540</v>
      </c>
      <c r="AI65" s="819"/>
      <c r="AJ65" s="820">
        <f t="shared" si="65"/>
        <v>71540</v>
      </c>
      <c r="AK65" s="819"/>
      <c r="AL65" s="820">
        <f t="shared" si="89"/>
        <v>0</v>
      </c>
      <c r="AM65" s="774">
        <f t="shared" si="101"/>
        <v>71540</v>
      </c>
      <c r="AN65" s="774">
        <f t="shared" si="66"/>
        <v>71540</v>
      </c>
      <c r="AO65" s="775"/>
      <c r="AP65" s="774">
        <f t="shared" si="67"/>
        <v>71540</v>
      </c>
      <c r="AQ65" s="775"/>
      <c r="AR65" s="774">
        <f t="shared" si="90"/>
        <v>0</v>
      </c>
      <c r="AS65" s="829">
        <f t="shared" si="102"/>
        <v>71540</v>
      </c>
      <c r="AT65" s="829">
        <f t="shared" si="68"/>
        <v>71540</v>
      </c>
      <c r="AU65" s="828"/>
      <c r="AV65" s="829">
        <f t="shared" si="69"/>
        <v>71540</v>
      </c>
      <c r="AW65" s="828"/>
      <c r="AX65" s="829">
        <f t="shared" si="91"/>
        <v>0</v>
      </c>
      <c r="AY65" s="838">
        <f t="shared" si="103"/>
        <v>71540</v>
      </c>
      <c r="AZ65" s="838">
        <f t="shared" si="70"/>
        <v>71540</v>
      </c>
      <c r="BA65" s="837"/>
      <c r="BB65" s="838">
        <f t="shared" si="71"/>
        <v>71540</v>
      </c>
      <c r="BC65" s="837"/>
      <c r="BD65" s="838">
        <f t="shared" si="92"/>
        <v>0</v>
      </c>
      <c r="BE65" s="774">
        <f t="shared" si="104"/>
        <v>71540</v>
      </c>
      <c r="BF65" s="774">
        <f t="shared" si="72"/>
        <v>71540</v>
      </c>
      <c r="BG65" s="775"/>
      <c r="BH65" s="774">
        <f t="shared" si="73"/>
        <v>71540</v>
      </c>
      <c r="BI65" s="775"/>
      <c r="BJ65" s="774">
        <f t="shared" si="93"/>
        <v>0</v>
      </c>
      <c r="BK65" s="811">
        <f t="shared" si="105"/>
        <v>71540</v>
      </c>
      <c r="BL65" s="811">
        <f t="shared" si="74"/>
        <v>71540</v>
      </c>
      <c r="BM65" s="810"/>
      <c r="BN65" s="811">
        <f t="shared" si="75"/>
        <v>71540</v>
      </c>
      <c r="BO65" s="810"/>
      <c r="BP65" s="811">
        <f t="shared" si="94"/>
        <v>0</v>
      </c>
      <c r="BQ65" s="793">
        <f t="shared" si="106"/>
        <v>71540</v>
      </c>
      <c r="BR65" s="793">
        <f t="shared" si="76"/>
        <v>71540</v>
      </c>
      <c r="BS65" s="792"/>
      <c r="BT65" s="793">
        <f t="shared" si="77"/>
        <v>71540</v>
      </c>
      <c r="BU65" s="792"/>
      <c r="BV65" s="793">
        <f t="shared" si="95"/>
        <v>0</v>
      </c>
      <c r="BW65" s="838">
        <f t="shared" si="107"/>
        <v>71540</v>
      </c>
      <c r="BX65" s="838">
        <f t="shared" si="78"/>
        <v>71540</v>
      </c>
      <c r="BY65" s="837"/>
      <c r="BZ65" s="838">
        <f t="shared" si="79"/>
        <v>71540</v>
      </c>
      <c r="CA65" s="837"/>
      <c r="CB65" s="838">
        <f t="shared" si="96"/>
        <v>0</v>
      </c>
      <c r="CC65" s="811">
        <f t="shared" si="80"/>
        <v>1022000</v>
      </c>
      <c r="CD65" s="784">
        <f t="shared" si="81"/>
        <v>1022000</v>
      </c>
      <c r="CE65" s="810"/>
      <c r="CF65" s="810"/>
      <c r="CG65" s="811">
        <f t="shared" si="97"/>
        <v>0</v>
      </c>
      <c r="CH65" s="579">
        <f t="shared" si="82"/>
        <v>0</v>
      </c>
    </row>
    <row r="66" spans="1:86" ht="24" x14ac:dyDescent="0.2">
      <c r="A66" s="611"/>
      <c r="B66" s="611"/>
      <c r="C66" s="611"/>
      <c r="D66" s="612"/>
      <c r="E66" s="596">
        <f t="shared" ref="E66:E71" si="108">E65+1</f>
        <v>24</v>
      </c>
      <c r="F66" s="612">
        <v>423</v>
      </c>
      <c r="G66" s="613"/>
      <c r="H66" s="614" t="s">
        <v>66</v>
      </c>
      <c r="I66" s="648">
        <v>8000000</v>
      </c>
      <c r="J66" s="774">
        <f t="shared" si="56"/>
        <v>1600000</v>
      </c>
      <c r="K66" s="774">
        <v>1100000</v>
      </c>
      <c r="L66" s="774">
        <f t="shared" si="84"/>
        <v>500000</v>
      </c>
      <c r="M66" s="775"/>
      <c r="N66" s="774">
        <f t="shared" si="57"/>
        <v>1100000</v>
      </c>
      <c r="O66" s="784">
        <f t="shared" si="58"/>
        <v>800000</v>
      </c>
      <c r="P66" s="784">
        <f t="shared" si="59"/>
        <v>1900000</v>
      </c>
      <c r="Q66" s="783">
        <v>1100000</v>
      </c>
      <c r="R66" s="784">
        <f t="shared" si="85"/>
        <v>800000</v>
      </c>
      <c r="S66" s="783"/>
      <c r="T66" s="784">
        <f t="shared" si="86"/>
        <v>1100000</v>
      </c>
      <c r="U66" s="793">
        <f t="shared" si="98"/>
        <v>560000</v>
      </c>
      <c r="V66" s="793">
        <f t="shared" si="60"/>
        <v>1660000</v>
      </c>
      <c r="W66" s="792"/>
      <c r="X66" s="793">
        <f t="shared" si="61"/>
        <v>1660000</v>
      </c>
      <c r="Y66" s="792"/>
      <c r="Z66" s="793">
        <f t="shared" si="87"/>
        <v>0</v>
      </c>
      <c r="AA66" s="802">
        <f t="shared" si="99"/>
        <v>560000</v>
      </c>
      <c r="AB66" s="802">
        <f t="shared" si="62"/>
        <v>560000</v>
      </c>
      <c r="AC66" s="801"/>
      <c r="AD66" s="802">
        <f t="shared" si="63"/>
        <v>560000</v>
      </c>
      <c r="AE66" s="801"/>
      <c r="AF66" s="802">
        <f t="shared" si="88"/>
        <v>0</v>
      </c>
      <c r="AG66" s="820">
        <f t="shared" si="100"/>
        <v>560000</v>
      </c>
      <c r="AH66" s="820">
        <f t="shared" si="64"/>
        <v>560000</v>
      </c>
      <c r="AI66" s="819"/>
      <c r="AJ66" s="820">
        <f t="shared" si="65"/>
        <v>560000</v>
      </c>
      <c r="AK66" s="819"/>
      <c r="AL66" s="820">
        <f t="shared" si="89"/>
        <v>0</v>
      </c>
      <c r="AM66" s="774">
        <f t="shared" si="101"/>
        <v>560000</v>
      </c>
      <c r="AN66" s="774">
        <f t="shared" si="66"/>
        <v>560000</v>
      </c>
      <c r="AO66" s="775"/>
      <c r="AP66" s="774">
        <f t="shared" si="67"/>
        <v>560000</v>
      </c>
      <c r="AQ66" s="775"/>
      <c r="AR66" s="774">
        <f t="shared" si="90"/>
        <v>0</v>
      </c>
      <c r="AS66" s="829">
        <f t="shared" si="102"/>
        <v>560000</v>
      </c>
      <c r="AT66" s="829">
        <f t="shared" si="68"/>
        <v>560000</v>
      </c>
      <c r="AU66" s="828"/>
      <c r="AV66" s="829">
        <f t="shared" si="69"/>
        <v>560000</v>
      </c>
      <c r="AW66" s="828"/>
      <c r="AX66" s="829">
        <f t="shared" si="91"/>
        <v>0</v>
      </c>
      <c r="AY66" s="838">
        <f t="shared" si="103"/>
        <v>560000</v>
      </c>
      <c r="AZ66" s="838">
        <f t="shared" si="70"/>
        <v>560000</v>
      </c>
      <c r="BA66" s="837"/>
      <c r="BB66" s="838">
        <f t="shared" si="71"/>
        <v>560000</v>
      </c>
      <c r="BC66" s="837"/>
      <c r="BD66" s="838">
        <f t="shared" si="92"/>
        <v>0</v>
      </c>
      <c r="BE66" s="774">
        <f t="shared" si="104"/>
        <v>560000</v>
      </c>
      <c r="BF66" s="774">
        <f t="shared" si="72"/>
        <v>560000</v>
      </c>
      <c r="BG66" s="775"/>
      <c r="BH66" s="774">
        <f t="shared" si="73"/>
        <v>560000</v>
      </c>
      <c r="BI66" s="775"/>
      <c r="BJ66" s="774">
        <f t="shared" si="93"/>
        <v>0</v>
      </c>
      <c r="BK66" s="811">
        <f t="shared" si="105"/>
        <v>560000</v>
      </c>
      <c r="BL66" s="811">
        <f t="shared" si="74"/>
        <v>560000</v>
      </c>
      <c r="BM66" s="810"/>
      <c r="BN66" s="811">
        <f t="shared" si="75"/>
        <v>560000</v>
      </c>
      <c r="BO66" s="810"/>
      <c r="BP66" s="811">
        <f t="shared" si="94"/>
        <v>0</v>
      </c>
      <c r="BQ66" s="793">
        <f t="shared" si="106"/>
        <v>560000</v>
      </c>
      <c r="BR66" s="793">
        <f t="shared" si="76"/>
        <v>560000</v>
      </c>
      <c r="BS66" s="792"/>
      <c r="BT66" s="793">
        <f t="shared" si="77"/>
        <v>560000</v>
      </c>
      <c r="BU66" s="792"/>
      <c r="BV66" s="793">
        <f t="shared" si="95"/>
        <v>0</v>
      </c>
      <c r="BW66" s="838">
        <f t="shared" si="107"/>
        <v>560000</v>
      </c>
      <c r="BX66" s="838">
        <f t="shared" si="78"/>
        <v>560000</v>
      </c>
      <c r="BY66" s="837"/>
      <c r="BZ66" s="838">
        <f t="shared" si="79"/>
        <v>560000</v>
      </c>
      <c r="CA66" s="837"/>
      <c r="CB66" s="838">
        <f t="shared" si="96"/>
        <v>0</v>
      </c>
      <c r="CC66" s="811">
        <f t="shared" si="80"/>
        <v>8000000</v>
      </c>
      <c r="CD66" s="784">
        <f t="shared" si="81"/>
        <v>8000000</v>
      </c>
      <c r="CE66" s="810"/>
      <c r="CF66" s="810"/>
      <c r="CG66" s="811">
        <f t="shared" si="97"/>
        <v>0</v>
      </c>
      <c r="CH66" s="579">
        <f t="shared" si="82"/>
        <v>0</v>
      </c>
    </row>
    <row r="67" spans="1:86" x14ac:dyDescent="0.2">
      <c r="A67" s="596"/>
      <c r="B67" s="596"/>
      <c r="C67" s="596"/>
      <c r="D67" s="607"/>
      <c r="E67" s="596">
        <f t="shared" si="108"/>
        <v>25</v>
      </c>
      <c r="F67" s="607">
        <v>424</v>
      </c>
      <c r="G67" s="608"/>
      <c r="H67" s="609" t="s">
        <v>45</v>
      </c>
      <c r="I67" s="648">
        <v>1200000</v>
      </c>
      <c r="J67" s="774">
        <f t="shared" si="56"/>
        <v>240000</v>
      </c>
      <c r="K67" s="774"/>
      <c r="L67" s="774">
        <f t="shared" si="84"/>
        <v>240000</v>
      </c>
      <c r="M67" s="775"/>
      <c r="N67" s="774">
        <f t="shared" si="57"/>
        <v>0</v>
      </c>
      <c r="O67" s="784">
        <f t="shared" si="58"/>
        <v>120000</v>
      </c>
      <c r="P67" s="784">
        <f t="shared" si="59"/>
        <v>120000</v>
      </c>
      <c r="Q67" s="783"/>
      <c r="R67" s="784">
        <f t="shared" si="85"/>
        <v>120000</v>
      </c>
      <c r="S67" s="783"/>
      <c r="T67" s="784">
        <f t="shared" si="86"/>
        <v>0</v>
      </c>
      <c r="U67" s="793">
        <f t="shared" si="98"/>
        <v>84000.000000000015</v>
      </c>
      <c r="V67" s="793">
        <f t="shared" si="60"/>
        <v>84000.000000000015</v>
      </c>
      <c r="W67" s="792"/>
      <c r="X67" s="793">
        <f t="shared" si="61"/>
        <v>84000.000000000015</v>
      </c>
      <c r="Y67" s="792"/>
      <c r="Z67" s="793">
        <f t="shared" si="87"/>
        <v>0</v>
      </c>
      <c r="AA67" s="802">
        <f t="shared" si="99"/>
        <v>84000.000000000015</v>
      </c>
      <c r="AB67" s="802">
        <f t="shared" si="62"/>
        <v>84000.000000000015</v>
      </c>
      <c r="AC67" s="801"/>
      <c r="AD67" s="802">
        <f t="shared" si="63"/>
        <v>84000.000000000015</v>
      </c>
      <c r="AE67" s="801"/>
      <c r="AF67" s="802">
        <f t="shared" si="88"/>
        <v>0</v>
      </c>
      <c r="AG67" s="820">
        <f t="shared" si="100"/>
        <v>84000.000000000015</v>
      </c>
      <c r="AH67" s="820">
        <f t="shared" si="64"/>
        <v>84000.000000000015</v>
      </c>
      <c r="AI67" s="819"/>
      <c r="AJ67" s="820">
        <f t="shared" si="65"/>
        <v>84000.000000000015</v>
      </c>
      <c r="AK67" s="819"/>
      <c r="AL67" s="820">
        <f t="shared" si="89"/>
        <v>0</v>
      </c>
      <c r="AM67" s="774">
        <f t="shared" si="101"/>
        <v>84000.000000000015</v>
      </c>
      <c r="AN67" s="774">
        <f t="shared" si="66"/>
        <v>84000.000000000015</v>
      </c>
      <c r="AO67" s="775"/>
      <c r="AP67" s="774">
        <f t="shared" si="67"/>
        <v>84000.000000000015</v>
      </c>
      <c r="AQ67" s="775"/>
      <c r="AR67" s="774">
        <f t="shared" si="90"/>
        <v>0</v>
      </c>
      <c r="AS67" s="829">
        <f t="shared" si="102"/>
        <v>84000.000000000015</v>
      </c>
      <c r="AT67" s="829">
        <f t="shared" si="68"/>
        <v>84000.000000000015</v>
      </c>
      <c r="AU67" s="828"/>
      <c r="AV67" s="829">
        <f t="shared" si="69"/>
        <v>84000.000000000015</v>
      </c>
      <c r="AW67" s="828"/>
      <c r="AX67" s="829">
        <f t="shared" si="91"/>
        <v>0</v>
      </c>
      <c r="AY67" s="838">
        <f t="shared" si="103"/>
        <v>84000.000000000015</v>
      </c>
      <c r="AZ67" s="838">
        <f t="shared" si="70"/>
        <v>84000.000000000015</v>
      </c>
      <c r="BA67" s="837"/>
      <c r="BB67" s="838">
        <f t="shared" si="71"/>
        <v>84000.000000000015</v>
      </c>
      <c r="BC67" s="837"/>
      <c r="BD67" s="838">
        <f t="shared" si="92"/>
        <v>0</v>
      </c>
      <c r="BE67" s="774">
        <f t="shared" si="104"/>
        <v>84000.000000000015</v>
      </c>
      <c r="BF67" s="774">
        <f t="shared" si="72"/>
        <v>84000.000000000015</v>
      </c>
      <c r="BG67" s="775"/>
      <c r="BH67" s="774">
        <f t="shared" si="73"/>
        <v>84000.000000000015</v>
      </c>
      <c r="BI67" s="775"/>
      <c r="BJ67" s="774">
        <f t="shared" si="93"/>
        <v>0</v>
      </c>
      <c r="BK67" s="811">
        <f t="shared" si="105"/>
        <v>84000.000000000015</v>
      </c>
      <c r="BL67" s="811">
        <f t="shared" si="74"/>
        <v>84000.000000000015</v>
      </c>
      <c r="BM67" s="810"/>
      <c r="BN67" s="811">
        <f t="shared" si="75"/>
        <v>84000.000000000015</v>
      </c>
      <c r="BO67" s="810"/>
      <c r="BP67" s="811">
        <f t="shared" si="94"/>
        <v>0</v>
      </c>
      <c r="BQ67" s="793">
        <f t="shared" si="106"/>
        <v>84000.000000000015</v>
      </c>
      <c r="BR67" s="793">
        <f t="shared" si="76"/>
        <v>84000.000000000015</v>
      </c>
      <c r="BS67" s="792"/>
      <c r="BT67" s="793">
        <f t="shared" si="77"/>
        <v>84000.000000000015</v>
      </c>
      <c r="BU67" s="792"/>
      <c r="BV67" s="793">
        <f t="shared" si="95"/>
        <v>0</v>
      </c>
      <c r="BW67" s="838">
        <f t="shared" si="107"/>
        <v>84000.000000000015</v>
      </c>
      <c r="BX67" s="838">
        <f t="shared" si="78"/>
        <v>84000.000000000015</v>
      </c>
      <c r="BY67" s="837"/>
      <c r="BZ67" s="838">
        <f t="shared" si="79"/>
        <v>84000.000000000015</v>
      </c>
      <c r="CA67" s="837"/>
      <c r="CB67" s="838">
        <f t="shared" si="96"/>
        <v>0</v>
      </c>
      <c r="CC67" s="811">
        <f t="shared" si="80"/>
        <v>1200000</v>
      </c>
      <c r="CD67" s="784">
        <f t="shared" si="81"/>
        <v>1200000</v>
      </c>
      <c r="CE67" s="810"/>
      <c r="CF67" s="810"/>
      <c r="CG67" s="811">
        <f t="shared" si="97"/>
        <v>0</v>
      </c>
      <c r="CH67" s="579">
        <f t="shared" si="82"/>
        <v>0</v>
      </c>
    </row>
    <row r="68" spans="1:86" x14ac:dyDescent="0.2">
      <c r="A68" s="596"/>
      <c r="B68" s="596"/>
      <c r="C68" s="596"/>
      <c r="D68" s="607"/>
      <c r="E68" s="596">
        <f t="shared" si="108"/>
        <v>26</v>
      </c>
      <c r="F68" s="607">
        <v>425</v>
      </c>
      <c r="G68" s="608"/>
      <c r="H68" s="609" t="s">
        <v>34</v>
      </c>
      <c r="I68" s="648">
        <v>500000</v>
      </c>
      <c r="J68" s="774">
        <f t="shared" si="56"/>
        <v>100000</v>
      </c>
      <c r="K68" s="774"/>
      <c r="L68" s="774">
        <f t="shared" si="84"/>
        <v>100000</v>
      </c>
      <c r="M68" s="775"/>
      <c r="N68" s="774">
        <f t="shared" si="57"/>
        <v>0</v>
      </c>
      <c r="O68" s="784">
        <f t="shared" si="58"/>
        <v>50000</v>
      </c>
      <c r="P68" s="784">
        <f t="shared" si="59"/>
        <v>50000</v>
      </c>
      <c r="Q68" s="783">
        <v>50000</v>
      </c>
      <c r="R68" s="784">
        <f t="shared" si="85"/>
        <v>0</v>
      </c>
      <c r="S68" s="783"/>
      <c r="T68" s="784">
        <f t="shared" si="86"/>
        <v>50000</v>
      </c>
      <c r="U68" s="793">
        <f t="shared" si="98"/>
        <v>35000</v>
      </c>
      <c r="V68" s="793">
        <f t="shared" si="60"/>
        <v>85000</v>
      </c>
      <c r="W68" s="792"/>
      <c r="X68" s="793">
        <f t="shared" si="61"/>
        <v>85000</v>
      </c>
      <c r="Y68" s="792"/>
      <c r="Z68" s="793">
        <f t="shared" si="87"/>
        <v>0</v>
      </c>
      <c r="AA68" s="802">
        <f t="shared" si="99"/>
        <v>35000</v>
      </c>
      <c r="AB68" s="802">
        <f t="shared" si="62"/>
        <v>35000</v>
      </c>
      <c r="AC68" s="801"/>
      <c r="AD68" s="802">
        <f t="shared" si="63"/>
        <v>35000</v>
      </c>
      <c r="AE68" s="801"/>
      <c r="AF68" s="802">
        <f t="shared" si="88"/>
        <v>0</v>
      </c>
      <c r="AG68" s="820">
        <f t="shared" si="100"/>
        <v>35000</v>
      </c>
      <c r="AH68" s="820">
        <f t="shared" si="64"/>
        <v>35000</v>
      </c>
      <c r="AI68" s="819"/>
      <c r="AJ68" s="820">
        <f t="shared" si="65"/>
        <v>35000</v>
      </c>
      <c r="AK68" s="819"/>
      <c r="AL68" s="820">
        <f t="shared" si="89"/>
        <v>0</v>
      </c>
      <c r="AM68" s="774">
        <f t="shared" si="101"/>
        <v>35000</v>
      </c>
      <c r="AN68" s="774">
        <f t="shared" si="66"/>
        <v>35000</v>
      </c>
      <c r="AO68" s="775"/>
      <c r="AP68" s="774">
        <f t="shared" si="67"/>
        <v>35000</v>
      </c>
      <c r="AQ68" s="775"/>
      <c r="AR68" s="774">
        <f t="shared" si="90"/>
        <v>0</v>
      </c>
      <c r="AS68" s="829">
        <f t="shared" si="102"/>
        <v>35000</v>
      </c>
      <c r="AT68" s="829">
        <f t="shared" si="68"/>
        <v>35000</v>
      </c>
      <c r="AU68" s="828"/>
      <c r="AV68" s="829">
        <f t="shared" si="69"/>
        <v>35000</v>
      </c>
      <c r="AW68" s="828"/>
      <c r="AX68" s="829">
        <f t="shared" si="91"/>
        <v>0</v>
      </c>
      <c r="AY68" s="838">
        <f t="shared" si="103"/>
        <v>35000</v>
      </c>
      <c r="AZ68" s="838">
        <f t="shared" si="70"/>
        <v>35000</v>
      </c>
      <c r="BA68" s="837"/>
      <c r="BB68" s="838">
        <f t="shared" si="71"/>
        <v>35000</v>
      </c>
      <c r="BC68" s="837"/>
      <c r="BD68" s="838">
        <f t="shared" si="92"/>
        <v>0</v>
      </c>
      <c r="BE68" s="774">
        <f t="shared" si="104"/>
        <v>35000</v>
      </c>
      <c r="BF68" s="774">
        <f t="shared" si="72"/>
        <v>35000</v>
      </c>
      <c r="BG68" s="775"/>
      <c r="BH68" s="774">
        <f t="shared" si="73"/>
        <v>35000</v>
      </c>
      <c r="BI68" s="775"/>
      <c r="BJ68" s="774">
        <f t="shared" si="93"/>
        <v>0</v>
      </c>
      <c r="BK68" s="811">
        <f t="shared" si="105"/>
        <v>35000</v>
      </c>
      <c r="BL68" s="811">
        <f t="shared" si="74"/>
        <v>35000</v>
      </c>
      <c r="BM68" s="810"/>
      <c r="BN68" s="811">
        <f t="shared" si="75"/>
        <v>35000</v>
      </c>
      <c r="BO68" s="810"/>
      <c r="BP68" s="811">
        <f t="shared" si="94"/>
        <v>0</v>
      </c>
      <c r="BQ68" s="793">
        <f t="shared" si="106"/>
        <v>35000</v>
      </c>
      <c r="BR68" s="793">
        <f t="shared" si="76"/>
        <v>35000</v>
      </c>
      <c r="BS68" s="792"/>
      <c r="BT68" s="793">
        <f t="shared" si="77"/>
        <v>35000</v>
      </c>
      <c r="BU68" s="792"/>
      <c r="BV68" s="793">
        <f t="shared" si="95"/>
        <v>0</v>
      </c>
      <c r="BW68" s="838">
        <f t="shared" si="107"/>
        <v>35000</v>
      </c>
      <c r="BX68" s="838">
        <f t="shared" si="78"/>
        <v>35000</v>
      </c>
      <c r="BY68" s="837"/>
      <c r="BZ68" s="838">
        <f t="shared" si="79"/>
        <v>35000</v>
      </c>
      <c r="CA68" s="837"/>
      <c r="CB68" s="838">
        <f t="shared" si="96"/>
        <v>0</v>
      </c>
      <c r="CC68" s="811">
        <f t="shared" si="80"/>
        <v>500000</v>
      </c>
      <c r="CD68" s="784">
        <f t="shared" si="81"/>
        <v>500000</v>
      </c>
      <c r="CE68" s="810"/>
      <c r="CF68" s="810"/>
      <c r="CG68" s="811">
        <f t="shared" si="97"/>
        <v>0</v>
      </c>
      <c r="CH68" s="579">
        <f t="shared" si="82"/>
        <v>0</v>
      </c>
    </row>
    <row r="69" spans="1:86" x14ac:dyDescent="0.2">
      <c r="A69" s="596"/>
      <c r="B69" s="596"/>
      <c r="C69" s="596"/>
      <c r="D69" s="607"/>
      <c r="E69" s="596">
        <f t="shared" si="108"/>
        <v>27</v>
      </c>
      <c r="F69" s="607">
        <v>426</v>
      </c>
      <c r="G69" s="608"/>
      <c r="H69" s="609" t="s">
        <v>35</v>
      </c>
      <c r="I69" s="648">
        <v>1900000</v>
      </c>
      <c r="J69" s="774">
        <f t="shared" si="56"/>
        <v>380000</v>
      </c>
      <c r="K69" s="774">
        <v>100000</v>
      </c>
      <c r="L69" s="774">
        <f t="shared" si="84"/>
        <v>280000</v>
      </c>
      <c r="M69" s="775"/>
      <c r="N69" s="774">
        <f t="shared" si="57"/>
        <v>100000</v>
      </c>
      <c r="O69" s="784">
        <f t="shared" si="58"/>
        <v>190000</v>
      </c>
      <c r="P69" s="784">
        <f t="shared" si="59"/>
        <v>290000</v>
      </c>
      <c r="Q69" s="783">
        <v>100000</v>
      </c>
      <c r="R69" s="784">
        <f t="shared" si="85"/>
        <v>190000</v>
      </c>
      <c r="S69" s="783"/>
      <c r="T69" s="784">
        <f t="shared" si="86"/>
        <v>100000</v>
      </c>
      <c r="U69" s="793">
        <f t="shared" si="98"/>
        <v>133000</v>
      </c>
      <c r="V69" s="793">
        <f t="shared" si="60"/>
        <v>233000</v>
      </c>
      <c r="W69" s="792"/>
      <c r="X69" s="793">
        <f t="shared" si="61"/>
        <v>233000</v>
      </c>
      <c r="Y69" s="792"/>
      <c r="Z69" s="793">
        <f t="shared" si="87"/>
        <v>0</v>
      </c>
      <c r="AA69" s="802">
        <f t="shared" si="99"/>
        <v>133000</v>
      </c>
      <c r="AB69" s="802">
        <f t="shared" si="62"/>
        <v>133000</v>
      </c>
      <c r="AC69" s="801"/>
      <c r="AD69" s="802">
        <f t="shared" si="63"/>
        <v>133000</v>
      </c>
      <c r="AE69" s="801"/>
      <c r="AF69" s="802">
        <f t="shared" si="88"/>
        <v>0</v>
      </c>
      <c r="AG69" s="820">
        <f t="shared" si="100"/>
        <v>133000</v>
      </c>
      <c r="AH69" s="820">
        <f t="shared" si="64"/>
        <v>133000</v>
      </c>
      <c r="AI69" s="819"/>
      <c r="AJ69" s="820">
        <f t="shared" si="65"/>
        <v>133000</v>
      </c>
      <c r="AK69" s="819"/>
      <c r="AL69" s="820">
        <f t="shared" si="89"/>
        <v>0</v>
      </c>
      <c r="AM69" s="774">
        <f t="shared" si="101"/>
        <v>133000</v>
      </c>
      <c r="AN69" s="774">
        <f t="shared" si="66"/>
        <v>133000</v>
      </c>
      <c r="AO69" s="775"/>
      <c r="AP69" s="774">
        <f t="shared" si="67"/>
        <v>133000</v>
      </c>
      <c r="AQ69" s="775"/>
      <c r="AR69" s="774">
        <f t="shared" si="90"/>
        <v>0</v>
      </c>
      <c r="AS69" s="829">
        <f t="shared" si="102"/>
        <v>133000</v>
      </c>
      <c r="AT69" s="829">
        <f t="shared" si="68"/>
        <v>133000</v>
      </c>
      <c r="AU69" s="828"/>
      <c r="AV69" s="829">
        <f t="shared" si="69"/>
        <v>133000</v>
      </c>
      <c r="AW69" s="828"/>
      <c r="AX69" s="829">
        <f t="shared" si="91"/>
        <v>0</v>
      </c>
      <c r="AY69" s="838">
        <f t="shared" si="103"/>
        <v>133000</v>
      </c>
      <c r="AZ69" s="838">
        <f t="shared" si="70"/>
        <v>133000</v>
      </c>
      <c r="BA69" s="837"/>
      <c r="BB69" s="838">
        <f t="shared" si="71"/>
        <v>133000</v>
      </c>
      <c r="BC69" s="837"/>
      <c r="BD69" s="838">
        <f t="shared" si="92"/>
        <v>0</v>
      </c>
      <c r="BE69" s="774">
        <f t="shared" si="104"/>
        <v>133000</v>
      </c>
      <c r="BF69" s="774">
        <f t="shared" si="72"/>
        <v>133000</v>
      </c>
      <c r="BG69" s="775"/>
      <c r="BH69" s="774">
        <f t="shared" si="73"/>
        <v>133000</v>
      </c>
      <c r="BI69" s="775"/>
      <c r="BJ69" s="774">
        <f t="shared" si="93"/>
        <v>0</v>
      </c>
      <c r="BK69" s="811">
        <f t="shared" si="105"/>
        <v>133000</v>
      </c>
      <c r="BL69" s="811">
        <f t="shared" si="74"/>
        <v>133000</v>
      </c>
      <c r="BM69" s="810"/>
      <c r="BN69" s="811">
        <f t="shared" si="75"/>
        <v>133000</v>
      </c>
      <c r="BO69" s="810"/>
      <c r="BP69" s="811">
        <f t="shared" si="94"/>
        <v>0</v>
      </c>
      <c r="BQ69" s="793">
        <f t="shared" si="106"/>
        <v>133000</v>
      </c>
      <c r="BR69" s="793">
        <f t="shared" si="76"/>
        <v>133000</v>
      </c>
      <c r="BS69" s="792"/>
      <c r="BT69" s="793">
        <f t="shared" si="77"/>
        <v>133000</v>
      </c>
      <c r="BU69" s="792"/>
      <c r="BV69" s="793">
        <f t="shared" si="95"/>
        <v>0</v>
      </c>
      <c r="BW69" s="838">
        <f t="shared" si="107"/>
        <v>133000</v>
      </c>
      <c r="BX69" s="838">
        <f t="shared" si="78"/>
        <v>133000</v>
      </c>
      <c r="BY69" s="837"/>
      <c r="BZ69" s="838">
        <f t="shared" si="79"/>
        <v>133000</v>
      </c>
      <c r="CA69" s="837"/>
      <c r="CB69" s="838">
        <f t="shared" si="96"/>
        <v>0</v>
      </c>
      <c r="CC69" s="811">
        <f t="shared" si="80"/>
        <v>1900000</v>
      </c>
      <c r="CD69" s="784">
        <f t="shared" si="81"/>
        <v>1900000</v>
      </c>
      <c r="CE69" s="810"/>
      <c r="CF69" s="810"/>
      <c r="CG69" s="811">
        <f t="shared" si="97"/>
        <v>0</v>
      </c>
      <c r="CH69" s="579">
        <f t="shared" si="82"/>
        <v>0</v>
      </c>
    </row>
    <row r="70" spans="1:86" ht="24" x14ac:dyDescent="0.2">
      <c r="A70" s="581"/>
      <c r="B70" s="615"/>
      <c r="C70" s="581"/>
      <c r="D70" s="616"/>
      <c r="E70" s="596">
        <f t="shared" si="108"/>
        <v>28</v>
      </c>
      <c r="F70" s="649">
        <v>482</v>
      </c>
      <c r="G70" s="617"/>
      <c r="H70" s="650" t="s">
        <v>67</v>
      </c>
      <c r="I70" s="651">
        <v>50000</v>
      </c>
      <c r="J70" s="774">
        <f t="shared" si="56"/>
        <v>10000</v>
      </c>
      <c r="K70" s="774"/>
      <c r="L70" s="774">
        <f t="shared" si="84"/>
        <v>10000</v>
      </c>
      <c r="M70" s="775"/>
      <c r="N70" s="774">
        <f t="shared" si="57"/>
        <v>0</v>
      </c>
      <c r="O70" s="784">
        <f t="shared" si="58"/>
        <v>5000</v>
      </c>
      <c r="P70" s="784">
        <f t="shared" si="59"/>
        <v>5000</v>
      </c>
      <c r="Q70" s="783"/>
      <c r="R70" s="784">
        <f t="shared" si="85"/>
        <v>5000</v>
      </c>
      <c r="S70" s="783"/>
      <c r="T70" s="784">
        <f t="shared" si="86"/>
        <v>0</v>
      </c>
      <c r="U70" s="793">
        <f t="shared" si="98"/>
        <v>3500.0000000000005</v>
      </c>
      <c r="V70" s="793">
        <f t="shared" si="60"/>
        <v>3500.0000000000005</v>
      </c>
      <c r="W70" s="792"/>
      <c r="X70" s="793">
        <f t="shared" si="61"/>
        <v>3500.0000000000005</v>
      </c>
      <c r="Y70" s="792"/>
      <c r="Z70" s="793">
        <f t="shared" si="87"/>
        <v>0</v>
      </c>
      <c r="AA70" s="802">
        <f t="shared" si="99"/>
        <v>3500.0000000000005</v>
      </c>
      <c r="AB70" s="802">
        <f t="shared" si="62"/>
        <v>3500.0000000000005</v>
      </c>
      <c r="AC70" s="801"/>
      <c r="AD70" s="802">
        <f t="shared" si="63"/>
        <v>3500.0000000000005</v>
      </c>
      <c r="AE70" s="801"/>
      <c r="AF70" s="802">
        <f t="shared" si="88"/>
        <v>0</v>
      </c>
      <c r="AG70" s="820">
        <f t="shared" si="100"/>
        <v>3500.0000000000005</v>
      </c>
      <c r="AH70" s="820">
        <f t="shared" si="64"/>
        <v>3500.0000000000005</v>
      </c>
      <c r="AI70" s="819"/>
      <c r="AJ70" s="820">
        <f t="shared" si="65"/>
        <v>3500.0000000000005</v>
      </c>
      <c r="AK70" s="819"/>
      <c r="AL70" s="820">
        <f t="shared" si="89"/>
        <v>0</v>
      </c>
      <c r="AM70" s="774">
        <f t="shared" si="101"/>
        <v>3500.0000000000005</v>
      </c>
      <c r="AN70" s="774">
        <f t="shared" si="66"/>
        <v>3500.0000000000005</v>
      </c>
      <c r="AO70" s="775"/>
      <c r="AP70" s="774">
        <f t="shared" si="67"/>
        <v>3500.0000000000005</v>
      </c>
      <c r="AQ70" s="775"/>
      <c r="AR70" s="774">
        <f t="shared" si="90"/>
        <v>0</v>
      </c>
      <c r="AS70" s="829">
        <f t="shared" si="102"/>
        <v>3500.0000000000005</v>
      </c>
      <c r="AT70" s="829">
        <f t="shared" si="68"/>
        <v>3500.0000000000005</v>
      </c>
      <c r="AU70" s="828"/>
      <c r="AV70" s="829">
        <f t="shared" si="69"/>
        <v>3500.0000000000005</v>
      </c>
      <c r="AW70" s="828"/>
      <c r="AX70" s="829">
        <f t="shared" si="91"/>
        <v>0</v>
      </c>
      <c r="AY70" s="838">
        <f t="shared" si="103"/>
        <v>3500.0000000000005</v>
      </c>
      <c r="AZ70" s="838">
        <f t="shared" si="70"/>
        <v>3500.0000000000005</v>
      </c>
      <c r="BA70" s="837"/>
      <c r="BB70" s="838">
        <f t="shared" si="71"/>
        <v>3500.0000000000005</v>
      </c>
      <c r="BC70" s="837"/>
      <c r="BD70" s="838">
        <f t="shared" si="92"/>
        <v>0</v>
      </c>
      <c r="BE70" s="774">
        <f t="shared" si="104"/>
        <v>3500.0000000000005</v>
      </c>
      <c r="BF70" s="774">
        <f t="shared" si="72"/>
        <v>3500.0000000000005</v>
      </c>
      <c r="BG70" s="775"/>
      <c r="BH70" s="774">
        <f t="shared" si="73"/>
        <v>3500.0000000000005</v>
      </c>
      <c r="BI70" s="775"/>
      <c r="BJ70" s="774">
        <f t="shared" si="93"/>
        <v>0</v>
      </c>
      <c r="BK70" s="811">
        <f t="shared" si="105"/>
        <v>3500.0000000000005</v>
      </c>
      <c r="BL70" s="811">
        <f t="shared" si="74"/>
        <v>3500.0000000000005</v>
      </c>
      <c r="BM70" s="810"/>
      <c r="BN70" s="811">
        <f t="shared" si="75"/>
        <v>3500.0000000000005</v>
      </c>
      <c r="BO70" s="810"/>
      <c r="BP70" s="811">
        <f t="shared" si="94"/>
        <v>0</v>
      </c>
      <c r="BQ70" s="793">
        <f t="shared" si="106"/>
        <v>3500.0000000000005</v>
      </c>
      <c r="BR70" s="793">
        <f t="shared" si="76"/>
        <v>3500.0000000000005</v>
      </c>
      <c r="BS70" s="792"/>
      <c r="BT70" s="793">
        <f t="shared" si="77"/>
        <v>3500.0000000000005</v>
      </c>
      <c r="BU70" s="792"/>
      <c r="BV70" s="793">
        <f t="shared" si="95"/>
        <v>0</v>
      </c>
      <c r="BW70" s="838">
        <f t="shared" si="107"/>
        <v>3500.0000000000005</v>
      </c>
      <c r="BX70" s="838">
        <f t="shared" si="78"/>
        <v>3500.0000000000005</v>
      </c>
      <c r="BY70" s="837"/>
      <c r="BZ70" s="838">
        <f t="shared" si="79"/>
        <v>3500.0000000000005</v>
      </c>
      <c r="CA70" s="837"/>
      <c r="CB70" s="838">
        <f t="shared" si="96"/>
        <v>0</v>
      </c>
      <c r="CC70" s="811">
        <f t="shared" si="80"/>
        <v>50000</v>
      </c>
      <c r="CD70" s="784">
        <f t="shared" si="81"/>
        <v>50000</v>
      </c>
      <c r="CE70" s="810"/>
      <c r="CF70" s="810"/>
      <c r="CG70" s="811">
        <f t="shared" si="97"/>
        <v>0</v>
      </c>
      <c r="CH70" s="579">
        <f t="shared" si="82"/>
        <v>0</v>
      </c>
    </row>
    <row r="71" spans="1:86" x14ac:dyDescent="0.2">
      <c r="A71" s="596"/>
      <c r="B71" s="596"/>
      <c r="C71" s="596"/>
      <c r="D71" s="607"/>
      <c r="E71" s="596">
        <f t="shared" si="108"/>
        <v>29</v>
      </c>
      <c r="F71" s="607">
        <v>512</v>
      </c>
      <c r="G71" s="608"/>
      <c r="H71" s="609" t="s">
        <v>37</v>
      </c>
      <c r="I71" s="648">
        <v>300000</v>
      </c>
      <c r="J71" s="774">
        <f t="shared" si="56"/>
        <v>60000</v>
      </c>
      <c r="K71" s="774">
        <v>159000</v>
      </c>
      <c r="L71" s="774">
        <f t="shared" si="84"/>
        <v>-99000</v>
      </c>
      <c r="M71" s="775"/>
      <c r="N71" s="774">
        <f t="shared" si="57"/>
        <v>159000</v>
      </c>
      <c r="O71" s="784">
        <f t="shared" si="58"/>
        <v>30000</v>
      </c>
      <c r="P71" s="784">
        <f t="shared" si="59"/>
        <v>189000</v>
      </c>
      <c r="Q71" s="783"/>
      <c r="R71" s="784">
        <f t="shared" si="85"/>
        <v>189000</v>
      </c>
      <c r="S71" s="783"/>
      <c r="T71" s="784">
        <f t="shared" si="86"/>
        <v>0</v>
      </c>
      <c r="U71" s="793">
        <f t="shared" si="98"/>
        <v>21000.000000000004</v>
      </c>
      <c r="V71" s="793">
        <f t="shared" si="60"/>
        <v>21000.000000000004</v>
      </c>
      <c r="W71" s="792"/>
      <c r="X71" s="793">
        <f t="shared" si="61"/>
        <v>21000.000000000004</v>
      </c>
      <c r="Y71" s="792"/>
      <c r="Z71" s="793">
        <f t="shared" si="87"/>
        <v>0</v>
      </c>
      <c r="AA71" s="802">
        <f t="shared" si="99"/>
        <v>21000.000000000004</v>
      </c>
      <c r="AB71" s="802">
        <f t="shared" si="62"/>
        <v>21000.000000000004</v>
      </c>
      <c r="AC71" s="801"/>
      <c r="AD71" s="802">
        <f t="shared" si="63"/>
        <v>21000.000000000004</v>
      </c>
      <c r="AE71" s="801"/>
      <c r="AF71" s="802">
        <f t="shared" si="88"/>
        <v>0</v>
      </c>
      <c r="AG71" s="820">
        <f t="shared" si="100"/>
        <v>21000.000000000004</v>
      </c>
      <c r="AH71" s="820">
        <f t="shared" si="64"/>
        <v>21000.000000000004</v>
      </c>
      <c r="AI71" s="819"/>
      <c r="AJ71" s="820">
        <f t="shared" si="65"/>
        <v>21000.000000000004</v>
      </c>
      <c r="AK71" s="819"/>
      <c r="AL71" s="820">
        <f t="shared" si="89"/>
        <v>0</v>
      </c>
      <c r="AM71" s="774">
        <f t="shared" si="101"/>
        <v>21000.000000000004</v>
      </c>
      <c r="AN71" s="774">
        <f t="shared" si="66"/>
        <v>21000.000000000004</v>
      </c>
      <c r="AO71" s="775"/>
      <c r="AP71" s="774">
        <f t="shared" si="67"/>
        <v>21000.000000000004</v>
      </c>
      <c r="AQ71" s="775"/>
      <c r="AR71" s="774">
        <f t="shared" si="90"/>
        <v>0</v>
      </c>
      <c r="AS71" s="829">
        <f t="shared" si="102"/>
        <v>21000.000000000004</v>
      </c>
      <c r="AT71" s="829">
        <f t="shared" si="68"/>
        <v>21000.000000000004</v>
      </c>
      <c r="AU71" s="828"/>
      <c r="AV71" s="829">
        <f t="shared" si="69"/>
        <v>21000.000000000004</v>
      </c>
      <c r="AW71" s="828"/>
      <c r="AX71" s="829">
        <f t="shared" si="91"/>
        <v>0</v>
      </c>
      <c r="AY71" s="838">
        <f t="shared" si="103"/>
        <v>21000.000000000004</v>
      </c>
      <c r="AZ71" s="838">
        <f t="shared" si="70"/>
        <v>21000.000000000004</v>
      </c>
      <c r="BA71" s="837"/>
      <c r="BB71" s="838">
        <f t="shared" si="71"/>
        <v>21000.000000000004</v>
      </c>
      <c r="BC71" s="837"/>
      <c r="BD71" s="838">
        <f t="shared" si="92"/>
        <v>0</v>
      </c>
      <c r="BE71" s="774">
        <f t="shared" si="104"/>
        <v>21000.000000000004</v>
      </c>
      <c r="BF71" s="774">
        <f t="shared" si="72"/>
        <v>21000.000000000004</v>
      </c>
      <c r="BG71" s="775"/>
      <c r="BH71" s="774">
        <f t="shared" si="73"/>
        <v>21000.000000000004</v>
      </c>
      <c r="BI71" s="775"/>
      <c r="BJ71" s="774">
        <f t="shared" si="93"/>
        <v>0</v>
      </c>
      <c r="BK71" s="811">
        <f t="shared" si="105"/>
        <v>21000.000000000004</v>
      </c>
      <c r="BL71" s="811">
        <f t="shared" si="74"/>
        <v>21000.000000000004</v>
      </c>
      <c r="BM71" s="810"/>
      <c r="BN71" s="811">
        <f t="shared" si="75"/>
        <v>21000.000000000004</v>
      </c>
      <c r="BO71" s="810"/>
      <c r="BP71" s="811">
        <f t="shared" si="94"/>
        <v>0</v>
      </c>
      <c r="BQ71" s="793">
        <f t="shared" si="106"/>
        <v>21000.000000000004</v>
      </c>
      <c r="BR71" s="793">
        <f t="shared" si="76"/>
        <v>21000.000000000004</v>
      </c>
      <c r="BS71" s="792"/>
      <c r="BT71" s="793">
        <f t="shared" si="77"/>
        <v>21000.000000000004</v>
      </c>
      <c r="BU71" s="792"/>
      <c r="BV71" s="793">
        <f t="shared" si="95"/>
        <v>0</v>
      </c>
      <c r="BW71" s="838">
        <f t="shared" si="107"/>
        <v>21000.000000000004</v>
      </c>
      <c r="BX71" s="838">
        <f t="shared" si="78"/>
        <v>21000.000000000004</v>
      </c>
      <c r="BY71" s="837"/>
      <c r="BZ71" s="838">
        <f t="shared" si="79"/>
        <v>21000.000000000004</v>
      </c>
      <c r="CA71" s="837"/>
      <c r="CB71" s="838">
        <f t="shared" si="96"/>
        <v>0</v>
      </c>
      <c r="CC71" s="811">
        <f t="shared" si="80"/>
        <v>300000</v>
      </c>
      <c r="CD71" s="784">
        <f t="shared" si="81"/>
        <v>300000</v>
      </c>
      <c r="CE71" s="810"/>
      <c r="CF71" s="810"/>
      <c r="CG71" s="811">
        <f t="shared" si="97"/>
        <v>0</v>
      </c>
      <c r="CH71" s="579">
        <f t="shared" si="82"/>
        <v>0</v>
      </c>
    </row>
    <row r="72" spans="1:86" x14ac:dyDescent="0.2">
      <c r="A72" s="596"/>
      <c r="B72" s="596"/>
      <c r="C72" s="596"/>
      <c r="D72" s="607"/>
      <c r="E72" s="596"/>
      <c r="F72" s="607"/>
      <c r="G72" s="608"/>
      <c r="H72" s="600" t="s">
        <v>68</v>
      </c>
      <c r="I72" s="648"/>
      <c r="J72" s="774"/>
      <c r="K72" s="774"/>
      <c r="L72" s="774">
        <f t="shared" si="84"/>
        <v>0</v>
      </c>
      <c r="M72" s="775"/>
      <c r="N72" s="774">
        <f t="shared" si="57"/>
        <v>0</v>
      </c>
      <c r="O72" s="784"/>
      <c r="P72" s="784">
        <f t="shared" si="59"/>
        <v>0</v>
      </c>
      <c r="Q72" s="783"/>
      <c r="R72" s="784">
        <f t="shared" si="85"/>
        <v>0</v>
      </c>
      <c r="S72" s="783"/>
      <c r="T72" s="784">
        <f t="shared" si="86"/>
        <v>0</v>
      </c>
      <c r="U72" s="793"/>
      <c r="V72" s="793">
        <f t="shared" si="60"/>
        <v>0</v>
      </c>
      <c r="W72" s="792"/>
      <c r="X72" s="793">
        <f t="shared" si="61"/>
        <v>0</v>
      </c>
      <c r="Y72" s="792"/>
      <c r="Z72" s="793">
        <f t="shared" si="87"/>
        <v>0</v>
      </c>
      <c r="AA72" s="802"/>
      <c r="AB72" s="802">
        <f t="shared" si="62"/>
        <v>0</v>
      </c>
      <c r="AC72" s="801"/>
      <c r="AD72" s="802">
        <f t="shared" si="63"/>
        <v>0</v>
      </c>
      <c r="AE72" s="801"/>
      <c r="AF72" s="802">
        <f t="shared" si="88"/>
        <v>0</v>
      </c>
      <c r="AG72" s="820"/>
      <c r="AH72" s="820">
        <f t="shared" si="64"/>
        <v>0</v>
      </c>
      <c r="AI72" s="819"/>
      <c r="AJ72" s="820">
        <f t="shared" si="65"/>
        <v>0</v>
      </c>
      <c r="AK72" s="819"/>
      <c r="AL72" s="820">
        <f t="shared" si="89"/>
        <v>0</v>
      </c>
      <c r="AM72" s="774">
        <f t="shared" si="101"/>
        <v>0</v>
      </c>
      <c r="AN72" s="774">
        <f t="shared" si="66"/>
        <v>0</v>
      </c>
      <c r="AO72" s="775"/>
      <c r="AP72" s="774">
        <f t="shared" si="67"/>
        <v>0</v>
      </c>
      <c r="AQ72" s="775"/>
      <c r="AR72" s="774">
        <f t="shared" si="90"/>
        <v>0</v>
      </c>
      <c r="AS72" s="829">
        <f t="shared" si="102"/>
        <v>0</v>
      </c>
      <c r="AT72" s="829">
        <f t="shared" si="68"/>
        <v>0</v>
      </c>
      <c r="AU72" s="828"/>
      <c r="AV72" s="829">
        <f t="shared" si="69"/>
        <v>0</v>
      </c>
      <c r="AW72" s="828"/>
      <c r="AX72" s="829">
        <f t="shared" si="91"/>
        <v>0</v>
      </c>
      <c r="AY72" s="838">
        <f t="shared" si="103"/>
        <v>0</v>
      </c>
      <c r="AZ72" s="838">
        <f t="shared" si="70"/>
        <v>0</v>
      </c>
      <c r="BA72" s="837"/>
      <c r="BB72" s="838">
        <f t="shared" si="71"/>
        <v>0</v>
      </c>
      <c r="BC72" s="837"/>
      <c r="BD72" s="838">
        <f t="shared" si="92"/>
        <v>0</v>
      </c>
      <c r="BE72" s="774">
        <f t="shared" si="104"/>
        <v>0</v>
      </c>
      <c r="BF72" s="774">
        <f t="shared" si="72"/>
        <v>0</v>
      </c>
      <c r="BG72" s="775"/>
      <c r="BH72" s="774">
        <f t="shared" si="73"/>
        <v>0</v>
      </c>
      <c r="BI72" s="775"/>
      <c r="BJ72" s="774">
        <f t="shared" si="93"/>
        <v>0</v>
      </c>
      <c r="BK72" s="811">
        <f t="shared" si="105"/>
        <v>0</v>
      </c>
      <c r="BL72" s="811">
        <f t="shared" si="74"/>
        <v>0</v>
      </c>
      <c r="BM72" s="810"/>
      <c r="BN72" s="811">
        <f t="shared" si="75"/>
        <v>0</v>
      </c>
      <c r="BO72" s="810"/>
      <c r="BP72" s="811">
        <f t="shared" si="94"/>
        <v>0</v>
      </c>
      <c r="BQ72" s="793">
        <f t="shared" si="106"/>
        <v>0</v>
      </c>
      <c r="BR72" s="793">
        <f t="shared" si="76"/>
        <v>0</v>
      </c>
      <c r="BS72" s="792"/>
      <c r="BT72" s="793">
        <f t="shared" si="77"/>
        <v>0</v>
      </c>
      <c r="BU72" s="792"/>
      <c r="BV72" s="793">
        <f t="shared" si="95"/>
        <v>0</v>
      </c>
      <c r="BW72" s="838">
        <f t="shared" si="107"/>
        <v>0</v>
      </c>
      <c r="BX72" s="838">
        <f t="shared" si="78"/>
        <v>0</v>
      </c>
      <c r="BY72" s="837"/>
      <c r="BZ72" s="838">
        <f t="shared" si="79"/>
        <v>0</v>
      </c>
      <c r="CA72" s="837"/>
      <c r="CB72" s="838">
        <f t="shared" si="96"/>
        <v>0</v>
      </c>
      <c r="CC72" s="811">
        <f t="shared" si="80"/>
        <v>0</v>
      </c>
      <c r="CD72" s="784">
        <f t="shared" si="81"/>
        <v>0</v>
      </c>
      <c r="CE72" s="810"/>
      <c r="CF72" s="810"/>
      <c r="CG72" s="811">
        <f t="shared" si="97"/>
        <v>0</v>
      </c>
      <c r="CH72" s="579">
        <f t="shared" si="82"/>
        <v>0</v>
      </c>
    </row>
    <row r="73" spans="1:86" x14ac:dyDescent="0.2">
      <c r="A73" s="596"/>
      <c r="B73" s="596"/>
      <c r="C73" s="596">
        <v>830</v>
      </c>
      <c r="D73" s="607"/>
      <c r="E73" s="596"/>
      <c r="F73" s="607"/>
      <c r="G73" s="608"/>
      <c r="H73" s="600" t="s">
        <v>69</v>
      </c>
      <c r="I73" s="648"/>
      <c r="J73" s="774"/>
      <c r="K73" s="774"/>
      <c r="L73" s="774">
        <f t="shared" si="84"/>
        <v>0</v>
      </c>
      <c r="M73" s="775"/>
      <c r="N73" s="774">
        <f t="shared" si="57"/>
        <v>0</v>
      </c>
      <c r="O73" s="784"/>
      <c r="P73" s="784">
        <f t="shared" si="59"/>
        <v>0</v>
      </c>
      <c r="Q73" s="783"/>
      <c r="R73" s="784">
        <f t="shared" si="85"/>
        <v>0</v>
      </c>
      <c r="S73" s="783"/>
      <c r="T73" s="784">
        <f t="shared" si="86"/>
        <v>0</v>
      </c>
      <c r="U73" s="793"/>
      <c r="V73" s="793">
        <f t="shared" si="60"/>
        <v>0</v>
      </c>
      <c r="W73" s="792"/>
      <c r="X73" s="793">
        <f t="shared" si="61"/>
        <v>0</v>
      </c>
      <c r="Y73" s="792"/>
      <c r="Z73" s="793">
        <f t="shared" si="87"/>
        <v>0</v>
      </c>
      <c r="AA73" s="802"/>
      <c r="AB73" s="802">
        <f t="shared" si="62"/>
        <v>0</v>
      </c>
      <c r="AC73" s="801"/>
      <c r="AD73" s="802">
        <f t="shared" si="63"/>
        <v>0</v>
      </c>
      <c r="AE73" s="801"/>
      <c r="AF73" s="802">
        <f t="shared" si="88"/>
        <v>0</v>
      </c>
      <c r="AG73" s="820"/>
      <c r="AH73" s="820">
        <f t="shared" si="64"/>
        <v>0</v>
      </c>
      <c r="AI73" s="819"/>
      <c r="AJ73" s="820">
        <f t="shared" si="65"/>
        <v>0</v>
      </c>
      <c r="AK73" s="819"/>
      <c r="AL73" s="820">
        <f t="shared" si="89"/>
        <v>0</v>
      </c>
      <c r="AM73" s="774">
        <f t="shared" si="101"/>
        <v>0</v>
      </c>
      <c r="AN73" s="774">
        <f t="shared" si="66"/>
        <v>0</v>
      </c>
      <c r="AO73" s="775"/>
      <c r="AP73" s="774">
        <f t="shared" si="67"/>
        <v>0</v>
      </c>
      <c r="AQ73" s="775"/>
      <c r="AR73" s="774">
        <f t="shared" si="90"/>
        <v>0</v>
      </c>
      <c r="AS73" s="829">
        <f t="shared" si="102"/>
        <v>0</v>
      </c>
      <c r="AT73" s="829">
        <f t="shared" si="68"/>
        <v>0</v>
      </c>
      <c r="AU73" s="828"/>
      <c r="AV73" s="829">
        <f t="shared" si="69"/>
        <v>0</v>
      </c>
      <c r="AW73" s="828"/>
      <c r="AX73" s="829">
        <f t="shared" si="91"/>
        <v>0</v>
      </c>
      <c r="AY73" s="838">
        <f t="shared" si="103"/>
        <v>0</v>
      </c>
      <c r="AZ73" s="838">
        <f t="shared" si="70"/>
        <v>0</v>
      </c>
      <c r="BA73" s="837"/>
      <c r="BB73" s="838">
        <f t="shared" si="71"/>
        <v>0</v>
      </c>
      <c r="BC73" s="837"/>
      <c r="BD73" s="838">
        <f t="shared" si="92"/>
        <v>0</v>
      </c>
      <c r="BE73" s="774">
        <f t="shared" si="104"/>
        <v>0</v>
      </c>
      <c r="BF73" s="774">
        <f t="shared" si="72"/>
        <v>0</v>
      </c>
      <c r="BG73" s="775"/>
      <c r="BH73" s="774">
        <f t="shared" si="73"/>
        <v>0</v>
      </c>
      <c r="BI73" s="775"/>
      <c r="BJ73" s="774">
        <f t="shared" si="93"/>
        <v>0</v>
      </c>
      <c r="BK73" s="811">
        <f t="shared" si="105"/>
        <v>0</v>
      </c>
      <c r="BL73" s="811">
        <f t="shared" si="74"/>
        <v>0</v>
      </c>
      <c r="BM73" s="810"/>
      <c r="BN73" s="811">
        <f t="shared" si="75"/>
        <v>0</v>
      </c>
      <c r="BO73" s="810"/>
      <c r="BP73" s="811">
        <f t="shared" si="94"/>
        <v>0</v>
      </c>
      <c r="BQ73" s="793">
        <f t="shared" si="106"/>
        <v>0</v>
      </c>
      <c r="BR73" s="793">
        <f t="shared" si="76"/>
        <v>0</v>
      </c>
      <c r="BS73" s="792"/>
      <c r="BT73" s="793">
        <f t="shared" si="77"/>
        <v>0</v>
      </c>
      <c r="BU73" s="792"/>
      <c r="BV73" s="793">
        <f t="shared" si="95"/>
        <v>0</v>
      </c>
      <c r="BW73" s="838">
        <f t="shared" si="107"/>
        <v>0</v>
      </c>
      <c r="BX73" s="838">
        <f t="shared" si="78"/>
        <v>0</v>
      </c>
      <c r="BY73" s="837"/>
      <c r="BZ73" s="838">
        <f t="shared" si="79"/>
        <v>0</v>
      </c>
      <c r="CA73" s="837"/>
      <c r="CB73" s="838">
        <f t="shared" si="96"/>
        <v>0</v>
      </c>
      <c r="CC73" s="811">
        <f t="shared" si="80"/>
        <v>0</v>
      </c>
      <c r="CD73" s="784">
        <f t="shared" si="81"/>
        <v>0</v>
      </c>
      <c r="CE73" s="810"/>
      <c r="CF73" s="810"/>
      <c r="CG73" s="811">
        <f t="shared" si="97"/>
        <v>0</v>
      </c>
      <c r="CH73" s="579">
        <f t="shared" si="82"/>
        <v>0</v>
      </c>
    </row>
    <row r="74" spans="1:86" x14ac:dyDescent="0.2">
      <c r="A74" s="596"/>
      <c r="B74" s="596"/>
      <c r="C74" s="596"/>
      <c r="D74" s="604" t="s">
        <v>70</v>
      </c>
      <c r="E74" s="596"/>
      <c r="F74" s="607"/>
      <c r="G74" s="599"/>
      <c r="H74" s="605" t="s">
        <v>71</v>
      </c>
      <c r="I74" s="648"/>
      <c r="J74" s="774"/>
      <c r="K74" s="774"/>
      <c r="L74" s="774">
        <f t="shared" si="84"/>
        <v>0</v>
      </c>
      <c r="M74" s="775"/>
      <c r="N74" s="774">
        <f t="shared" si="57"/>
        <v>0</v>
      </c>
      <c r="O74" s="784"/>
      <c r="P74" s="784">
        <f t="shared" si="59"/>
        <v>0</v>
      </c>
      <c r="Q74" s="783"/>
      <c r="R74" s="784">
        <f t="shared" si="85"/>
        <v>0</v>
      </c>
      <c r="S74" s="783"/>
      <c r="T74" s="784">
        <f t="shared" si="86"/>
        <v>0</v>
      </c>
      <c r="U74" s="793"/>
      <c r="V74" s="793">
        <f t="shared" si="60"/>
        <v>0</v>
      </c>
      <c r="W74" s="792"/>
      <c r="X74" s="793">
        <f t="shared" si="61"/>
        <v>0</v>
      </c>
      <c r="Y74" s="792"/>
      <c r="Z74" s="793">
        <f t="shared" si="87"/>
        <v>0</v>
      </c>
      <c r="AA74" s="802"/>
      <c r="AB74" s="802">
        <f t="shared" si="62"/>
        <v>0</v>
      </c>
      <c r="AC74" s="801"/>
      <c r="AD74" s="802">
        <f t="shared" si="63"/>
        <v>0</v>
      </c>
      <c r="AE74" s="801"/>
      <c r="AF74" s="802">
        <f t="shared" si="88"/>
        <v>0</v>
      </c>
      <c r="AG74" s="820"/>
      <c r="AH74" s="820">
        <f t="shared" si="64"/>
        <v>0</v>
      </c>
      <c r="AI74" s="819"/>
      <c r="AJ74" s="820">
        <f t="shared" si="65"/>
        <v>0</v>
      </c>
      <c r="AK74" s="819"/>
      <c r="AL74" s="820">
        <f t="shared" si="89"/>
        <v>0</v>
      </c>
      <c r="AM74" s="774">
        <f t="shared" si="101"/>
        <v>0</v>
      </c>
      <c r="AN74" s="774">
        <f t="shared" si="66"/>
        <v>0</v>
      </c>
      <c r="AO74" s="775"/>
      <c r="AP74" s="774">
        <f t="shared" si="67"/>
        <v>0</v>
      </c>
      <c r="AQ74" s="775"/>
      <c r="AR74" s="774">
        <f t="shared" si="90"/>
        <v>0</v>
      </c>
      <c r="AS74" s="829">
        <f t="shared" si="102"/>
        <v>0</v>
      </c>
      <c r="AT74" s="829">
        <f t="shared" si="68"/>
        <v>0</v>
      </c>
      <c r="AU74" s="828"/>
      <c r="AV74" s="829">
        <f t="shared" si="69"/>
        <v>0</v>
      </c>
      <c r="AW74" s="828"/>
      <c r="AX74" s="829">
        <f t="shared" si="91"/>
        <v>0</v>
      </c>
      <c r="AY74" s="838">
        <f t="shared" si="103"/>
        <v>0</v>
      </c>
      <c r="AZ74" s="838">
        <f t="shared" si="70"/>
        <v>0</v>
      </c>
      <c r="BA74" s="837"/>
      <c r="BB74" s="838">
        <f t="shared" si="71"/>
        <v>0</v>
      </c>
      <c r="BC74" s="837"/>
      <c r="BD74" s="838">
        <f t="shared" si="92"/>
        <v>0</v>
      </c>
      <c r="BE74" s="774">
        <f t="shared" si="104"/>
        <v>0</v>
      </c>
      <c r="BF74" s="774">
        <f t="shared" si="72"/>
        <v>0</v>
      </c>
      <c r="BG74" s="775"/>
      <c r="BH74" s="774">
        <f t="shared" si="73"/>
        <v>0</v>
      </c>
      <c r="BI74" s="775"/>
      <c r="BJ74" s="774">
        <f t="shared" si="93"/>
        <v>0</v>
      </c>
      <c r="BK74" s="811">
        <f t="shared" si="105"/>
        <v>0</v>
      </c>
      <c r="BL74" s="811">
        <f t="shared" si="74"/>
        <v>0</v>
      </c>
      <c r="BM74" s="810"/>
      <c r="BN74" s="811">
        <f t="shared" si="75"/>
        <v>0</v>
      </c>
      <c r="BO74" s="810"/>
      <c r="BP74" s="811">
        <f t="shared" si="94"/>
        <v>0</v>
      </c>
      <c r="BQ74" s="793">
        <f t="shared" si="106"/>
        <v>0</v>
      </c>
      <c r="BR74" s="793">
        <f t="shared" si="76"/>
        <v>0</v>
      </c>
      <c r="BS74" s="792"/>
      <c r="BT74" s="793">
        <f t="shared" si="77"/>
        <v>0</v>
      </c>
      <c r="BU74" s="792"/>
      <c r="BV74" s="793">
        <f t="shared" si="95"/>
        <v>0</v>
      </c>
      <c r="BW74" s="838">
        <f t="shared" si="107"/>
        <v>0</v>
      </c>
      <c r="BX74" s="838">
        <f t="shared" si="78"/>
        <v>0</v>
      </c>
      <c r="BY74" s="837"/>
      <c r="BZ74" s="838">
        <f t="shared" si="79"/>
        <v>0</v>
      </c>
      <c r="CA74" s="837"/>
      <c r="CB74" s="838">
        <f t="shared" si="96"/>
        <v>0</v>
      </c>
      <c r="CC74" s="811">
        <f t="shared" si="80"/>
        <v>0</v>
      </c>
      <c r="CD74" s="784">
        <f t="shared" si="81"/>
        <v>0</v>
      </c>
      <c r="CE74" s="810"/>
      <c r="CF74" s="810"/>
      <c r="CG74" s="811">
        <f t="shared" si="97"/>
        <v>0</v>
      </c>
      <c r="CH74" s="579">
        <f t="shared" si="82"/>
        <v>0</v>
      </c>
    </row>
    <row r="75" spans="1:86" ht="36" x14ac:dyDescent="0.2">
      <c r="A75" s="596"/>
      <c r="B75" s="596"/>
      <c r="C75" s="596"/>
      <c r="D75" s="606" t="s">
        <v>72</v>
      </c>
      <c r="E75" s="596"/>
      <c r="F75" s="607"/>
      <c r="G75" s="608"/>
      <c r="H75" s="645" t="s">
        <v>73</v>
      </c>
      <c r="I75" s="648"/>
      <c r="J75" s="774"/>
      <c r="K75" s="774"/>
      <c r="L75" s="774">
        <f t="shared" si="84"/>
        <v>0</v>
      </c>
      <c r="M75" s="775"/>
      <c r="N75" s="774">
        <f t="shared" si="57"/>
        <v>0</v>
      </c>
      <c r="O75" s="784"/>
      <c r="P75" s="784">
        <f t="shared" si="59"/>
        <v>0</v>
      </c>
      <c r="Q75" s="783"/>
      <c r="R75" s="784">
        <f t="shared" si="85"/>
        <v>0</v>
      </c>
      <c r="S75" s="783"/>
      <c r="T75" s="784">
        <f t="shared" si="86"/>
        <v>0</v>
      </c>
      <c r="U75" s="793"/>
      <c r="V75" s="793">
        <f t="shared" si="60"/>
        <v>0</v>
      </c>
      <c r="W75" s="792"/>
      <c r="X75" s="793">
        <f t="shared" si="61"/>
        <v>0</v>
      </c>
      <c r="Y75" s="792"/>
      <c r="Z75" s="793">
        <f t="shared" si="87"/>
        <v>0</v>
      </c>
      <c r="AA75" s="802"/>
      <c r="AB75" s="802">
        <f t="shared" si="62"/>
        <v>0</v>
      </c>
      <c r="AC75" s="801"/>
      <c r="AD75" s="802">
        <f t="shared" si="63"/>
        <v>0</v>
      </c>
      <c r="AE75" s="801"/>
      <c r="AF75" s="802">
        <f t="shared" si="88"/>
        <v>0</v>
      </c>
      <c r="AG75" s="820"/>
      <c r="AH75" s="820">
        <f t="shared" si="64"/>
        <v>0</v>
      </c>
      <c r="AI75" s="819"/>
      <c r="AJ75" s="820">
        <f t="shared" si="65"/>
        <v>0</v>
      </c>
      <c r="AK75" s="819"/>
      <c r="AL75" s="820">
        <f t="shared" si="89"/>
        <v>0</v>
      </c>
      <c r="AM75" s="774">
        <f t="shared" si="101"/>
        <v>0</v>
      </c>
      <c r="AN75" s="774">
        <f t="shared" si="66"/>
        <v>0</v>
      </c>
      <c r="AO75" s="775"/>
      <c r="AP75" s="774">
        <f t="shared" si="67"/>
        <v>0</v>
      </c>
      <c r="AQ75" s="775"/>
      <c r="AR75" s="774">
        <f t="shared" si="90"/>
        <v>0</v>
      </c>
      <c r="AS75" s="829">
        <f t="shared" si="102"/>
        <v>0</v>
      </c>
      <c r="AT75" s="829">
        <f t="shared" si="68"/>
        <v>0</v>
      </c>
      <c r="AU75" s="828"/>
      <c r="AV75" s="829">
        <f t="shared" si="69"/>
        <v>0</v>
      </c>
      <c r="AW75" s="828"/>
      <c r="AX75" s="829">
        <f t="shared" si="91"/>
        <v>0</v>
      </c>
      <c r="AY75" s="838">
        <f t="shared" si="103"/>
        <v>0</v>
      </c>
      <c r="AZ75" s="838">
        <f t="shared" si="70"/>
        <v>0</v>
      </c>
      <c r="BA75" s="837"/>
      <c r="BB75" s="838">
        <f t="shared" si="71"/>
        <v>0</v>
      </c>
      <c r="BC75" s="837"/>
      <c r="BD75" s="838">
        <f t="shared" si="92"/>
        <v>0</v>
      </c>
      <c r="BE75" s="774">
        <f t="shared" si="104"/>
        <v>0</v>
      </c>
      <c r="BF75" s="774">
        <f t="shared" si="72"/>
        <v>0</v>
      </c>
      <c r="BG75" s="775"/>
      <c r="BH75" s="774">
        <f t="shared" si="73"/>
        <v>0</v>
      </c>
      <c r="BI75" s="775"/>
      <c r="BJ75" s="774">
        <f t="shared" si="93"/>
        <v>0</v>
      </c>
      <c r="BK75" s="811">
        <f t="shared" si="105"/>
        <v>0</v>
      </c>
      <c r="BL75" s="811">
        <f t="shared" si="74"/>
        <v>0</v>
      </c>
      <c r="BM75" s="810"/>
      <c r="BN75" s="811">
        <f t="shared" si="75"/>
        <v>0</v>
      </c>
      <c r="BO75" s="810"/>
      <c r="BP75" s="811">
        <f t="shared" si="94"/>
        <v>0</v>
      </c>
      <c r="BQ75" s="793">
        <f t="shared" si="106"/>
        <v>0</v>
      </c>
      <c r="BR75" s="793">
        <f t="shared" si="76"/>
        <v>0</v>
      </c>
      <c r="BS75" s="792"/>
      <c r="BT75" s="793">
        <f t="shared" si="77"/>
        <v>0</v>
      </c>
      <c r="BU75" s="792"/>
      <c r="BV75" s="793">
        <f t="shared" si="95"/>
        <v>0</v>
      </c>
      <c r="BW75" s="838">
        <f t="shared" si="107"/>
        <v>0</v>
      </c>
      <c r="BX75" s="838">
        <f t="shared" si="78"/>
        <v>0</v>
      </c>
      <c r="BY75" s="837"/>
      <c r="BZ75" s="838">
        <f t="shared" si="79"/>
        <v>0</v>
      </c>
      <c r="CA75" s="837"/>
      <c r="CB75" s="838">
        <f t="shared" si="96"/>
        <v>0</v>
      </c>
      <c r="CC75" s="811">
        <f t="shared" si="80"/>
        <v>0</v>
      </c>
      <c r="CD75" s="784">
        <f t="shared" si="81"/>
        <v>0</v>
      </c>
      <c r="CE75" s="810"/>
      <c r="CF75" s="810"/>
      <c r="CG75" s="811">
        <f t="shared" si="97"/>
        <v>0</v>
      </c>
      <c r="CH75" s="579">
        <f t="shared" si="82"/>
        <v>0</v>
      </c>
    </row>
    <row r="76" spans="1:86" x14ac:dyDescent="0.2">
      <c r="A76" s="596"/>
      <c r="B76" s="596"/>
      <c r="C76" s="596"/>
      <c r="D76" s="607"/>
      <c r="E76" s="596">
        <f>+E71+1</f>
        <v>30</v>
      </c>
      <c r="F76" s="607">
        <v>423</v>
      </c>
      <c r="G76" s="608"/>
      <c r="H76" s="609" t="s">
        <v>44</v>
      </c>
      <c r="I76" s="648">
        <v>10000000</v>
      </c>
      <c r="J76" s="774">
        <f>+I76*$J$1</f>
        <v>2000000</v>
      </c>
      <c r="K76" s="774"/>
      <c r="L76" s="774">
        <f t="shared" si="84"/>
        <v>2000000</v>
      </c>
      <c r="M76" s="775"/>
      <c r="N76" s="774">
        <f t="shared" si="57"/>
        <v>0</v>
      </c>
      <c r="O76" s="784">
        <f>+I76*$O$1</f>
        <v>1000000</v>
      </c>
      <c r="P76" s="784">
        <f t="shared" si="59"/>
        <v>1000000</v>
      </c>
      <c r="Q76" s="783"/>
      <c r="R76" s="784">
        <f t="shared" si="85"/>
        <v>1000000</v>
      </c>
      <c r="S76" s="783"/>
      <c r="T76" s="784">
        <f t="shared" si="86"/>
        <v>0</v>
      </c>
      <c r="U76" s="793">
        <f>$I76*$U$1</f>
        <v>700000.00000000012</v>
      </c>
      <c r="V76" s="793">
        <f t="shared" si="60"/>
        <v>700000.00000000012</v>
      </c>
      <c r="W76" s="792"/>
      <c r="X76" s="793">
        <f t="shared" si="61"/>
        <v>700000.00000000012</v>
      </c>
      <c r="Y76" s="792"/>
      <c r="Z76" s="793">
        <f t="shared" si="87"/>
        <v>0</v>
      </c>
      <c r="AA76" s="802">
        <f>$I76*$AA$1</f>
        <v>700000.00000000012</v>
      </c>
      <c r="AB76" s="802">
        <f t="shared" si="62"/>
        <v>700000.00000000012</v>
      </c>
      <c r="AC76" s="801"/>
      <c r="AD76" s="802">
        <f t="shared" si="63"/>
        <v>700000.00000000012</v>
      </c>
      <c r="AE76" s="801"/>
      <c r="AF76" s="802">
        <f t="shared" si="88"/>
        <v>0</v>
      </c>
      <c r="AG76" s="820">
        <f>$I76*$AG$1</f>
        <v>700000.00000000012</v>
      </c>
      <c r="AH76" s="820">
        <f t="shared" si="64"/>
        <v>700000.00000000012</v>
      </c>
      <c r="AI76" s="819"/>
      <c r="AJ76" s="820">
        <f t="shared" si="65"/>
        <v>700000.00000000012</v>
      </c>
      <c r="AK76" s="819"/>
      <c r="AL76" s="820">
        <f t="shared" si="89"/>
        <v>0</v>
      </c>
      <c r="AM76" s="774">
        <f t="shared" si="101"/>
        <v>700000.00000000012</v>
      </c>
      <c r="AN76" s="774">
        <f t="shared" si="66"/>
        <v>700000.00000000012</v>
      </c>
      <c r="AO76" s="775"/>
      <c r="AP76" s="774">
        <f t="shared" si="67"/>
        <v>700000.00000000012</v>
      </c>
      <c r="AQ76" s="775"/>
      <c r="AR76" s="774">
        <f t="shared" si="90"/>
        <v>0</v>
      </c>
      <c r="AS76" s="829">
        <f t="shared" si="102"/>
        <v>700000.00000000012</v>
      </c>
      <c r="AT76" s="829">
        <f t="shared" si="68"/>
        <v>700000.00000000012</v>
      </c>
      <c r="AU76" s="828"/>
      <c r="AV76" s="829">
        <f t="shared" si="69"/>
        <v>700000.00000000012</v>
      </c>
      <c r="AW76" s="828"/>
      <c r="AX76" s="829">
        <f t="shared" si="91"/>
        <v>0</v>
      </c>
      <c r="AY76" s="838">
        <f t="shared" si="103"/>
        <v>700000.00000000012</v>
      </c>
      <c r="AZ76" s="838">
        <f t="shared" si="70"/>
        <v>700000.00000000012</v>
      </c>
      <c r="BA76" s="837"/>
      <c r="BB76" s="838">
        <f t="shared" si="71"/>
        <v>700000.00000000012</v>
      </c>
      <c r="BC76" s="837"/>
      <c r="BD76" s="838">
        <f t="shared" si="92"/>
        <v>0</v>
      </c>
      <c r="BE76" s="774">
        <f t="shared" si="104"/>
        <v>700000.00000000012</v>
      </c>
      <c r="BF76" s="774">
        <f t="shared" si="72"/>
        <v>700000.00000000012</v>
      </c>
      <c r="BG76" s="775"/>
      <c r="BH76" s="774">
        <f t="shared" si="73"/>
        <v>700000.00000000012</v>
      </c>
      <c r="BI76" s="775"/>
      <c r="BJ76" s="774">
        <f t="shared" si="93"/>
        <v>0</v>
      </c>
      <c r="BK76" s="811">
        <f t="shared" si="105"/>
        <v>700000.00000000012</v>
      </c>
      <c r="BL76" s="811">
        <f t="shared" si="74"/>
        <v>700000.00000000012</v>
      </c>
      <c r="BM76" s="810"/>
      <c r="BN76" s="811">
        <f t="shared" si="75"/>
        <v>700000.00000000012</v>
      </c>
      <c r="BO76" s="810"/>
      <c r="BP76" s="811">
        <f t="shared" si="94"/>
        <v>0</v>
      </c>
      <c r="BQ76" s="793">
        <f t="shared" si="106"/>
        <v>700000.00000000012</v>
      </c>
      <c r="BR76" s="793">
        <f t="shared" si="76"/>
        <v>700000.00000000012</v>
      </c>
      <c r="BS76" s="792"/>
      <c r="BT76" s="793">
        <f t="shared" si="77"/>
        <v>700000.00000000012</v>
      </c>
      <c r="BU76" s="792"/>
      <c r="BV76" s="793">
        <f t="shared" si="95"/>
        <v>0</v>
      </c>
      <c r="BW76" s="838">
        <f t="shared" si="107"/>
        <v>700000.00000000012</v>
      </c>
      <c r="BX76" s="838">
        <f t="shared" si="78"/>
        <v>700000.00000000012</v>
      </c>
      <c r="BY76" s="837"/>
      <c r="BZ76" s="838">
        <f t="shared" si="79"/>
        <v>700000.00000000012</v>
      </c>
      <c r="CA76" s="837"/>
      <c r="CB76" s="838">
        <f t="shared" si="96"/>
        <v>0</v>
      </c>
      <c r="CC76" s="811">
        <f t="shared" si="80"/>
        <v>10000000</v>
      </c>
      <c r="CD76" s="784">
        <f t="shared" si="81"/>
        <v>10000000</v>
      </c>
      <c r="CE76" s="810"/>
      <c r="CF76" s="810"/>
      <c r="CG76" s="811">
        <f t="shared" si="97"/>
        <v>0</v>
      </c>
      <c r="CH76" s="579">
        <f t="shared" si="82"/>
        <v>0</v>
      </c>
    </row>
    <row r="77" spans="1:86" x14ac:dyDescent="0.2">
      <c r="A77" s="652"/>
      <c r="B77" s="652"/>
      <c r="C77" s="652"/>
      <c r="D77" s="653"/>
      <c r="E77" s="652"/>
      <c r="F77" s="626"/>
      <c r="G77" s="654"/>
      <c r="H77" s="593" t="s">
        <v>74</v>
      </c>
      <c r="I77" s="629">
        <f>SUM(I59:I76)</f>
        <v>37379000</v>
      </c>
      <c r="J77" s="776">
        <f>SUM(J59:J76)</f>
        <v>7475800</v>
      </c>
      <c r="K77" s="776">
        <f>SUM(K59:K76)</f>
        <v>2419000</v>
      </c>
      <c r="L77" s="776">
        <f>SUM(L59:L76)</f>
        <v>5056800</v>
      </c>
      <c r="M77" s="776">
        <f t="shared" ref="M77:O77" si="109">SUM(M59:M76)</f>
        <v>0</v>
      </c>
      <c r="N77" s="776">
        <f t="shared" si="109"/>
        <v>2419000</v>
      </c>
      <c r="O77" s="785">
        <f t="shared" si="109"/>
        <v>3737900</v>
      </c>
      <c r="P77" s="785">
        <f>SUM(P59:P76)</f>
        <v>6156900</v>
      </c>
      <c r="Q77" s="785">
        <f>SUM(Q59:Q76)</f>
        <v>2335666.666666667</v>
      </c>
      <c r="R77" s="785">
        <f>SUM(R59:R76)</f>
        <v>3821233.333333333</v>
      </c>
      <c r="S77" s="785">
        <f t="shared" ref="S77:U77" si="110">SUM(S59:S76)</f>
        <v>0</v>
      </c>
      <c r="T77" s="785">
        <f t="shared" si="110"/>
        <v>2335666.666666667</v>
      </c>
      <c r="U77" s="794">
        <f t="shared" si="110"/>
        <v>2693756.666666667</v>
      </c>
      <c r="V77" s="794">
        <f>SUM(V59:V76)</f>
        <v>5029423.333333334</v>
      </c>
      <c r="W77" s="794">
        <f>SUM(W59:W76)</f>
        <v>464000</v>
      </c>
      <c r="X77" s="794">
        <f>SUM(X59:X76)</f>
        <v>4565423.333333334</v>
      </c>
      <c r="Y77" s="794">
        <f t="shared" ref="Y77:AA77" si="111">SUM(Y59:Y76)</f>
        <v>0</v>
      </c>
      <c r="Z77" s="794">
        <f t="shared" si="111"/>
        <v>464000</v>
      </c>
      <c r="AA77" s="803">
        <f t="shared" si="111"/>
        <v>2693756.666666667</v>
      </c>
      <c r="AB77" s="803">
        <f>SUM(AB59:AB76)</f>
        <v>3157756.666666667</v>
      </c>
      <c r="AC77" s="803">
        <f>SUM(AC59:AC76)</f>
        <v>464000</v>
      </c>
      <c r="AD77" s="803">
        <f>SUM(AD59:AD76)</f>
        <v>2693756.666666667</v>
      </c>
      <c r="AE77" s="803">
        <f t="shared" ref="AE77:AG77" si="112">SUM(AE59:AE76)</f>
        <v>0</v>
      </c>
      <c r="AF77" s="803">
        <f t="shared" si="112"/>
        <v>464000</v>
      </c>
      <c r="AG77" s="821">
        <f t="shared" si="112"/>
        <v>2693756.666666667</v>
      </c>
      <c r="AH77" s="821">
        <f>SUM(AH59:AH76)</f>
        <v>3157756.666666667</v>
      </c>
      <c r="AI77" s="821">
        <f>SUM(AI59:AI76)</f>
        <v>464000</v>
      </c>
      <c r="AJ77" s="821">
        <f>SUM(AJ59:AJ76)</f>
        <v>2693756.666666667</v>
      </c>
      <c r="AK77" s="821">
        <f t="shared" ref="AK77:AM77" si="113">SUM(AK59:AK76)</f>
        <v>0</v>
      </c>
      <c r="AL77" s="821">
        <f t="shared" si="113"/>
        <v>464000</v>
      </c>
      <c r="AM77" s="776">
        <f t="shared" si="113"/>
        <v>2693756.666666667</v>
      </c>
      <c r="AN77" s="776">
        <f>SUM(AN59:AN76)</f>
        <v>3157756.666666667</v>
      </c>
      <c r="AO77" s="776">
        <f>SUM(AO59:AO76)</f>
        <v>464000</v>
      </c>
      <c r="AP77" s="776">
        <f>SUM(AP59:AP76)</f>
        <v>2693756.666666667</v>
      </c>
      <c r="AQ77" s="776">
        <f t="shared" ref="AQ77:AS77" si="114">SUM(AQ59:AQ76)</f>
        <v>0</v>
      </c>
      <c r="AR77" s="776">
        <f t="shared" si="114"/>
        <v>464000</v>
      </c>
      <c r="AS77" s="830">
        <f t="shared" si="114"/>
        <v>2693756.666666667</v>
      </c>
      <c r="AT77" s="830">
        <f>SUM(AT59:AT76)</f>
        <v>3157756.666666667</v>
      </c>
      <c r="AU77" s="830">
        <f>SUM(AU59:AU76)</f>
        <v>464000</v>
      </c>
      <c r="AV77" s="830">
        <f>SUM(AV59:AV76)</f>
        <v>2693756.666666667</v>
      </c>
      <c r="AW77" s="830">
        <f t="shared" ref="AW77:AY77" si="115">SUM(AW59:AW76)</f>
        <v>0</v>
      </c>
      <c r="AX77" s="830">
        <f t="shared" si="115"/>
        <v>464000</v>
      </c>
      <c r="AY77" s="839">
        <f t="shared" si="115"/>
        <v>2693756.666666667</v>
      </c>
      <c r="AZ77" s="839">
        <f>SUM(AZ59:AZ76)</f>
        <v>3157756.666666667</v>
      </c>
      <c r="BA77" s="839">
        <f>SUM(BA59:BA76)</f>
        <v>464000</v>
      </c>
      <c r="BB77" s="839">
        <f>SUM(BB59:BB76)</f>
        <v>2693756.666666667</v>
      </c>
      <c r="BC77" s="839">
        <f t="shared" ref="BC77:BE77" si="116">SUM(BC59:BC76)</f>
        <v>0</v>
      </c>
      <c r="BD77" s="839">
        <f t="shared" si="116"/>
        <v>464000</v>
      </c>
      <c r="BE77" s="776">
        <f t="shared" si="116"/>
        <v>2693756.666666667</v>
      </c>
      <c r="BF77" s="776">
        <f>SUM(BF59:BF76)</f>
        <v>3157756.666666667</v>
      </c>
      <c r="BG77" s="776">
        <f>SUM(BG59:BG76)</f>
        <v>464000</v>
      </c>
      <c r="BH77" s="776">
        <f>SUM(BH59:BH76)</f>
        <v>2693756.666666667</v>
      </c>
      <c r="BI77" s="776">
        <f t="shared" ref="BI77:BK77" si="117">SUM(BI59:BI76)</f>
        <v>0</v>
      </c>
      <c r="BJ77" s="776">
        <f t="shared" si="117"/>
        <v>464000</v>
      </c>
      <c r="BK77" s="812">
        <f t="shared" si="117"/>
        <v>2693756.666666667</v>
      </c>
      <c r="BL77" s="812">
        <f>SUM(BL59:BL76)</f>
        <v>3157756.666666667</v>
      </c>
      <c r="BM77" s="812">
        <f>SUM(BM59:BM76)</f>
        <v>464000</v>
      </c>
      <c r="BN77" s="812">
        <f>SUM(BN59:BN76)</f>
        <v>2693756.666666667</v>
      </c>
      <c r="BO77" s="812">
        <f t="shared" ref="BO77:BQ77" si="118">SUM(BO59:BO76)</f>
        <v>0</v>
      </c>
      <c r="BP77" s="812">
        <f t="shared" si="118"/>
        <v>464000</v>
      </c>
      <c r="BQ77" s="794">
        <f t="shared" si="118"/>
        <v>2693756.666666667</v>
      </c>
      <c r="BR77" s="794">
        <f>SUM(BR59:BR76)</f>
        <v>3157756.666666667</v>
      </c>
      <c r="BS77" s="794">
        <f>SUM(BS59:BS76)</f>
        <v>464000</v>
      </c>
      <c r="BT77" s="794">
        <f>SUM(BT59:BT76)</f>
        <v>2693756.666666667</v>
      </c>
      <c r="BU77" s="794">
        <f t="shared" ref="BU77:BW77" si="119">SUM(BU59:BU76)</f>
        <v>0</v>
      </c>
      <c r="BV77" s="794">
        <f t="shared" si="119"/>
        <v>464000</v>
      </c>
      <c r="BW77" s="839">
        <f t="shared" si="119"/>
        <v>2693756.666666667</v>
      </c>
      <c r="BX77" s="839">
        <f>SUM(BX59:BX76)</f>
        <v>3157756.666666667</v>
      </c>
      <c r="BY77" s="839">
        <f>SUM(BY59:BY76)</f>
        <v>464000</v>
      </c>
      <c r="BZ77" s="839">
        <f>SUM(BZ59:BZ76)</f>
        <v>2693756.666666667</v>
      </c>
      <c r="CA77" s="839">
        <f t="shared" ref="CA77:CC77" si="120">SUM(CA59:CA76)</f>
        <v>0</v>
      </c>
      <c r="CB77" s="839">
        <f t="shared" si="120"/>
        <v>464000</v>
      </c>
      <c r="CC77" s="812">
        <f t="shared" si="120"/>
        <v>38151266.666666672</v>
      </c>
      <c r="CD77" s="785">
        <f>SUM(CD59:CD76)</f>
        <v>38615266.666666672</v>
      </c>
      <c r="CE77" s="812">
        <f>SUM(CE59:CE76)</f>
        <v>464000</v>
      </c>
      <c r="CF77" s="812">
        <f t="shared" ref="CF77:CG77" si="121">SUM(CF59:CF76)</f>
        <v>0</v>
      </c>
      <c r="CG77" s="812">
        <f t="shared" si="121"/>
        <v>464000</v>
      </c>
      <c r="CH77" s="579">
        <f t="shared" si="82"/>
        <v>772266.66666667163</v>
      </c>
    </row>
    <row r="78" spans="1:86" x14ac:dyDescent="0.2">
      <c r="A78" s="581"/>
      <c r="B78" s="581"/>
      <c r="C78" s="581"/>
      <c r="D78" s="626"/>
      <c r="E78" s="581"/>
      <c r="F78" s="626"/>
      <c r="G78" s="627"/>
      <c r="H78" s="631" t="s">
        <v>47</v>
      </c>
      <c r="I78" s="632"/>
      <c r="J78" s="774"/>
      <c r="K78" s="774"/>
      <c r="L78" s="774"/>
      <c r="M78" s="775"/>
      <c r="N78" s="775"/>
      <c r="O78" s="784"/>
      <c r="P78" s="784"/>
      <c r="Q78" s="783"/>
      <c r="R78" s="783"/>
      <c r="S78" s="783"/>
      <c r="T78" s="783"/>
      <c r="U78" s="793"/>
      <c r="V78" s="792"/>
      <c r="W78" s="792"/>
      <c r="X78" s="792"/>
      <c r="Y78" s="792"/>
      <c r="Z78" s="792"/>
      <c r="AA78" s="802"/>
      <c r="AB78" s="801"/>
      <c r="AC78" s="801"/>
      <c r="AD78" s="801"/>
      <c r="AE78" s="801"/>
      <c r="AF78" s="801"/>
      <c r="AG78" s="820"/>
      <c r="AH78" s="819"/>
      <c r="AI78" s="819"/>
      <c r="AJ78" s="819"/>
      <c r="AK78" s="819"/>
      <c r="AL78" s="819"/>
      <c r="AM78" s="774"/>
      <c r="AN78" s="775"/>
      <c r="AO78" s="775"/>
      <c r="AP78" s="775"/>
      <c r="AQ78" s="775"/>
      <c r="AR78" s="775"/>
      <c r="AS78" s="829"/>
      <c r="AT78" s="828"/>
      <c r="AU78" s="828"/>
      <c r="AV78" s="828"/>
      <c r="AW78" s="828"/>
      <c r="AX78" s="828"/>
      <c r="AY78" s="838"/>
      <c r="AZ78" s="837"/>
      <c r="BA78" s="837"/>
      <c r="BB78" s="837"/>
      <c r="BC78" s="837"/>
      <c r="BD78" s="837"/>
      <c r="BE78" s="774"/>
      <c r="BF78" s="775"/>
      <c r="BG78" s="775"/>
      <c r="BH78" s="775"/>
      <c r="BI78" s="775"/>
      <c r="BJ78" s="775"/>
      <c r="BK78" s="811"/>
      <c r="BL78" s="810"/>
      <c r="BM78" s="810"/>
      <c r="BN78" s="810"/>
      <c r="BO78" s="810"/>
      <c r="BP78" s="810"/>
      <c r="BQ78" s="793"/>
      <c r="BR78" s="792"/>
      <c r="BS78" s="792"/>
      <c r="BT78" s="792"/>
      <c r="BU78" s="792"/>
      <c r="BV78" s="792"/>
      <c r="BW78" s="838"/>
      <c r="BX78" s="837"/>
      <c r="BY78" s="837"/>
      <c r="BZ78" s="837"/>
      <c r="CA78" s="837"/>
      <c r="CB78" s="837"/>
      <c r="CC78" s="811">
        <f>+K77+Q77+U77+AA77+AG77+AM77+AS77+AY77+BE77+BK77+BQ77+BW77</f>
        <v>31692233.333333343</v>
      </c>
      <c r="CD78" s="784"/>
      <c r="CE78" s="810"/>
      <c r="CF78" s="810"/>
      <c r="CG78" s="810"/>
      <c r="CH78" s="579"/>
    </row>
    <row r="79" spans="1:86" x14ac:dyDescent="0.2">
      <c r="A79" s="585"/>
      <c r="B79" s="585"/>
      <c r="C79" s="585"/>
      <c r="D79" s="634"/>
      <c r="E79" s="585"/>
      <c r="F79" s="634"/>
      <c r="G79" s="586" t="s">
        <v>18</v>
      </c>
      <c r="H79" s="635" t="s">
        <v>48</v>
      </c>
      <c r="I79" s="636">
        <f>+I77-I76</f>
        <v>27379000</v>
      </c>
      <c r="J79" s="774"/>
      <c r="K79" s="774"/>
      <c r="L79" s="774"/>
      <c r="M79" s="775"/>
      <c r="N79" s="775"/>
      <c r="O79" s="784"/>
      <c r="P79" s="784"/>
      <c r="Q79" s="783"/>
      <c r="R79" s="783"/>
      <c r="S79" s="783"/>
      <c r="T79" s="783"/>
      <c r="U79" s="793"/>
      <c r="V79" s="792"/>
      <c r="W79" s="792"/>
      <c r="X79" s="792"/>
      <c r="Y79" s="792"/>
      <c r="Z79" s="792"/>
      <c r="AA79" s="802"/>
      <c r="AB79" s="801"/>
      <c r="AC79" s="801"/>
      <c r="AD79" s="801"/>
      <c r="AE79" s="801"/>
      <c r="AF79" s="801"/>
      <c r="AG79" s="820"/>
      <c r="AH79" s="819"/>
      <c r="AI79" s="819"/>
      <c r="AJ79" s="819"/>
      <c r="AK79" s="819"/>
      <c r="AL79" s="819"/>
      <c r="AM79" s="774"/>
      <c r="AN79" s="775"/>
      <c r="AO79" s="775"/>
      <c r="AP79" s="775"/>
      <c r="AQ79" s="775"/>
      <c r="AR79" s="775"/>
      <c r="AS79" s="829"/>
      <c r="AT79" s="828"/>
      <c r="AU79" s="828"/>
      <c r="AV79" s="828"/>
      <c r="AW79" s="828"/>
      <c r="AX79" s="828"/>
      <c r="AY79" s="838"/>
      <c r="AZ79" s="837"/>
      <c r="BA79" s="837"/>
      <c r="BB79" s="837"/>
      <c r="BC79" s="837"/>
      <c r="BD79" s="837"/>
      <c r="BE79" s="774"/>
      <c r="BF79" s="775"/>
      <c r="BG79" s="775"/>
      <c r="BH79" s="775"/>
      <c r="BI79" s="775"/>
      <c r="BJ79" s="775"/>
      <c r="BK79" s="811"/>
      <c r="BL79" s="810"/>
      <c r="BM79" s="810"/>
      <c r="BN79" s="810"/>
      <c r="BO79" s="810"/>
      <c r="BP79" s="810"/>
      <c r="BQ79" s="793"/>
      <c r="BR79" s="792"/>
      <c r="BS79" s="792"/>
      <c r="BT79" s="792"/>
      <c r="BU79" s="792"/>
      <c r="BV79" s="792"/>
      <c r="BW79" s="838"/>
      <c r="BX79" s="837"/>
      <c r="BY79" s="837"/>
      <c r="BZ79" s="837"/>
      <c r="CA79" s="837"/>
      <c r="CB79" s="837"/>
      <c r="CC79" s="811"/>
      <c r="CD79" s="784"/>
      <c r="CE79" s="810"/>
      <c r="CF79" s="810"/>
      <c r="CG79" s="810"/>
      <c r="CH79" s="579"/>
    </row>
    <row r="80" spans="1:86" x14ac:dyDescent="0.2">
      <c r="A80" s="585"/>
      <c r="B80" s="585"/>
      <c r="C80" s="585"/>
      <c r="D80" s="634"/>
      <c r="E80" s="585"/>
      <c r="F80" s="634"/>
      <c r="G80" s="586" t="s">
        <v>49</v>
      </c>
      <c r="H80" s="637" t="s">
        <v>50</v>
      </c>
      <c r="I80" s="636"/>
      <c r="J80" s="774"/>
      <c r="K80" s="774"/>
      <c r="L80" s="774"/>
      <c r="M80" s="775"/>
      <c r="N80" s="775"/>
      <c r="O80" s="784"/>
      <c r="P80" s="784"/>
      <c r="Q80" s="783"/>
      <c r="R80" s="783"/>
      <c r="S80" s="783"/>
      <c r="T80" s="783"/>
      <c r="U80" s="793"/>
      <c r="V80" s="792"/>
      <c r="W80" s="792"/>
      <c r="X80" s="792"/>
      <c r="Y80" s="792"/>
      <c r="Z80" s="792"/>
      <c r="AA80" s="802"/>
      <c r="AB80" s="801"/>
      <c r="AC80" s="801"/>
      <c r="AD80" s="801"/>
      <c r="AE80" s="801"/>
      <c r="AF80" s="801"/>
      <c r="AG80" s="820"/>
      <c r="AH80" s="819"/>
      <c r="AI80" s="819"/>
      <c r="AJ80" s="819"/>
      <c r="AK80" s="819"/>
      <c r="AL80" s="819"/>
      <c r="AM80" s="774"/>
      <c r="AN80" s="775"/>
      <c r="AO80" s="775"/>
      <c r="AP80" s="775"/>
      <c r="AQ80" s="775"/>
      <c r="AR80" s="775"/>
      <c r="AS80" s="829"/>
      <c r="AT80" s="828"/>
      <c r="AU80" s="828"/>
      <c r="AV80" s="828"/>
      <c r="AW80" s="828"/>
      <c r="AX80" s="828"/>
      <c r="AY80" s="838"/>
      <c r="AZ80" s="837"/>
      <c r="BA80" s="837"/>
      <c r="BB80" s="837"/>
      <c r="BC80" s="837"/>
      <c r="BD80" s="837"/>
      <c r="BE80" s="774"/>
      <c r="BF80" s="775"/>
      <c r="BG80" s="775"/>
      <c r="BH80" s="775"/>
      <c r="BI80" s="775"/>
      <c r="BJ80" s="775"/>
      <c r="BK80" s="811"/>
      <c r="BL80" s="810"/>
      <c r="BM80" s="810"/>
      <c r="BN80" s="810"/>
      <c r="BO80" s="810"/>
      <c r="BP80" s="810"/>
      <c r="BQ80" s="793"/>
      <c r="BR80" s="792"/>
      <c r="BS80" s="792"/>
      <c r="BT80" s="792"/>
      <c r="BU80" s="792"/>
      <c r="BV80" s="792"/>
      <c r="BW80" s="838"/>
      <c r="BX80" s="837"/>
      <c r="BY80" s="837"/>
      <c r="BZ80" s="837"/>
      <c r="CA80" s="837"/>
      <c r="CB80" s="837"/>
      <c r="CC80" s="811"/>
      <c r="CD80" s="784"/>
      <c r="CE80" s="810"/>
      <c r="CF80" s="810"/>
      <c r="CG80" s="810"/>
      <c r="CH80" s="579"/>
    </row>
    <row r="81" spans="1:86" x14ac:dyDescent="0.2">
      <c r="A81" s="585"/>
      <c r="B81" s="585"/>
      <c r="C81" s="585"/>
      <c r="D81" s="634"/>
      <c r="E81" s="585"/>
      <c r="F81" s="634"/>
      <c r="G81" s="586"/>
      <c r="H81" s="639" t="s">
        <v>51</v>
      </c>
      <c r="I81" s="636"/>
      <c r="J81" s="774"/>
      <c r="K81" s="774"/>
      <c r="L81" s="774"/>
      <c r="M81" s="775"/>
      <c r="N81" s="775"/>
      <c r="O81" s="784"/>
      <c r="P81" s="784"/>
      <c r="Q81" s="783"/>
      <c r="R81" s="783"/>
      <c r="S81" s="783"/>
      <c r="T81" s="783"/>
      <c r="U81" s="793"/>
      <c r="V81" s="792"/>
      <c r="W81" s="792"/>
      <c r="X81" s="792"/>
      <c r="Y81" s="792"/>
      <c r="Z81" s="792"/>
      <c r="AA81" s="802"/>
      <c r="AB81" s="801"/>
      <c r="AC81" s="801"/>
      <c r="AD81" s="801"/>
      <c r="AE81" s="801"/>
      <c r="AF81" s="801"/>
      <c r="AG81" s="820"/>
      <c r="AH81" s="819"/>
      <c r="AI81" s="819"/>
      <c r="AJ81" s="819"/>
      <c r="AK81" s="819"/>
      <c r="AL81" s="819"/>
      <c r="AM81" s="774"/>
      <c r="AN81" s="775"/>
      <c r="AO81" s="775"/>
      <c r="AP81" s="775"/>
      <c r="AQ81" s="775"/>
      <c r="AR81" s="775"/>
      <c r="AS81" s="829"/>
      <c r="AT81" s="828"/>
      <c r="AU81" s="828"/>
      <c r="AV81" s="828"/>
      <c r="AW81" s="828"/>
      <c r="AX81" s="828"/>
      <c r="AY81" s="838"/>
      <c r="AZ81" s="837"/>
      <c r="BA81" s="837"/>
      <c r="BB81" s="837"/>
      <c r="BC81" s="837"/>
      <c r="BD81" s="837"/>
      <c r="BE81" s="774"/>
      <c r="BF81" s="775"/>
      <c r="BG81" s="775"/>
      <c r="BH81" s="775"/>
      <c r="BI81" s="775"/>
      <c r="BJ81" s="775"/>
      <c r="BK81" s="811"/>
      <c r="BL81" s="810"/>
      <c r="BM81" s="810"/>
      <c r="BN81" s="810"/>
      <c r="BO81" s="810"/>
      <c r="BP81" s="810"/>
      <c r="BQ81" s="793"/>
      <c r="BR81" s="792"/>
      <c r="BS81" s="792"/>
      <c r="BT81" s="792"/>
      <c r="BU81" s="792"/>
      <c r="BV81" s="792"/>
      <c r="BW81" s="838"/>
      <c r="BX81" s="837"/>
      <c r="BY81" s="837"/>
      <c r="BZ81" s="837"/>
      <c r="CA81" s="837"/>
      <c r="CB81" s="837"/>
      <c r="CC81" s="811"/>
      <c r="CD81" s="784"/>
      <c r="CE81" s="810"/>
      <c r="CF81" s="810"/>
      <c r="CG81" s="810"/>
      <c r="CH81" s="579"/>
    </row>
    <row r="82" spans="1:86" x14ac:dyDescent="0.2">
      <c r="A82" s="585"/>
      <c r="B82" s="585"/>
      <c r="C82" s="585"/>
      <c r="D82" s="634"/>
      <c r="E82" s="585"/>
      <c r="F82" s="634"/>
      <c r="G82" s="640"/>
      <c r="H82" s="639" t="s">
        <v>75</v>
      </c>
      <c r="I82" s="636"/>
      <c r="J82" s="774"/>
      <c r="K82" s="774"/>
      <c r="L82" s="774"/>
      <c r="M82" s="775"/>
      <c r="N82" s="775"/>
      <c r="O82" s="784"/>
      <c r="P82" s="784"/>
      <c r="Q82" s="783"/>
      <c r="R82" s="783"/>
      <c r="S82" s="783"/>
      <c r="T82" s="783"/>
      <c r="U82" s="793"/>
      <c r="V82" s="792"/>
      <c r="W82" s="792"/>
      <c r="X82" s="792"/>
      <c r="Y82" s="792"/>
      <c r="Z82" s="792"/>
      <c r="AA82" s="802"/>
      <c r="AB82" s="801"/>
      <c r="AC82" s="801"/>
      <c r="AD82" s="801"/>
      <c r="AE82" s="801"/>
      <c r="AF82" s="801"/>
      <c r="AG82" s="820"/>
      <c r="AH82" s="819"/>
      <c r="AI82" s="819"/>
      <c r="AJ82" s="819"/>
      <c r="AK82" s="819"/>
      <c r="AL82" s="819"/>
      <c r="AM82" s="774"/>
      <c r="AN82" s="775"/>
      <c r="AO82" s="775"/>
      <c r="AP82" s="775"/>
      <c r="AQ82" s="775"/>
      <c r="AR82" s="775"/>
      <c r="AS82" s="829"/>
      <c r="AT82" s="828"/>
      <c r="AU82" s="828"/>
      <c r="AV82" s="828"/>
      <c r="AW82" s="828"/>
      <c r="AX82" s="828"/>
      <c r="AY82" s="838"/>
      <c r="AZ82" s="837"/>
      <c r="BA82" s="837"/>
      <c r="BB82" s="837"/>
      <c r="BC82" s="837"/>
      <c r="BD82" s="837"/>
      <c r="BE82" s="774"/>
      <c r="BF82" s="775"/>
      <c r="BG82" s="775"/>
      <c r="BH82" s="775"/>
      <c r="BI82" s="775"/>
      <c r="BJ82" s="775"/>
      <c r="BK82" s="811"/>
      <c r="BL82" s="810"/>
      <c r="BM82" s="810"/>
      <c r="BN82" s="810"/>
      <c r="BO82" s="810"/>
      <c r="BP82" s="810"/>
      <c r="BQ82" s="793"/>
      <c r="BR82" s="792"/>
      <c r="BS82" s="792"/>
      <c r="BT82" s="792"/>
      <c r="BU82" s="792"/>
      <c r="BV82" s="792"/>
      <c r="BW82" s="838"/>
      <c r="BX82" s="837"/>
      <c r="BY82" s="837"/>
      <c r="BZ82" s="837"/>
      <c r="CA82" s="837"/>
      <c r="CB82" s="837"/>
      <c r="CC82" s="811"/>
      <c r="CD82" s="784"/>
      <c r="CE82" s="810"/>
      <c r="CF82" s="810"/>
      <c r="CG82" s="810"/>
      <c r="CH82" s="579"/>
    </row>
    <row r="83" spans="1:86" x14ac:dyDescent="0.2">
      <c r="A83" s="585"/>
      <c r="B83" s="585"/>
      <c r="C83" s="585"/>
      <c r="D83" s="634"/>
      <c r="E83" s="585"/>
      <c r="F83" s="634"/>
      <c r="G83" s="586" t="s">
        <v>18</v>
      </c>
      <c r="H83" s="635" t="s">
        <v>48</v>
      </c>
      <c r="I83" s="636">
        <f>+I77-I79</f>
        <v>10000000</v>
      </c>
      <c r="J83" s="774"/>
      <c r="K83" s="774"/>
      <c r="L83" s="774"/>
      <c r="M83" s="775"/>
      <c r="N83" s="775"/>
      <c r="O83" s="784"/>
      <c r="P83" s="784"/>
      <c r="Q83" s="783"/>
      <c r="R83" s="783"/>
      <c r="S83" s="783"/>
      <c r="T83" s="783"/>
      <c r="U83" s="793"/>
      <c r="V83" s="792"/>
      <c r="W83" s="792"/>
      <c r="X83" s="792"/>
      <c r="Y83" s="792"/>
      <c r="Z83" s="792"/>
      <c r="AA83" s="802"/>
      <c r="AB83" s="801"/>
      <c r="AC83" s="801"/>
      <c r="AD83" s="801"/>
      <c r="AE83" s="801"/>
      <c r="AF83" s="801"/>
      <c r="AG83" s="820"/>
      <c r="AH83" s="819"/>
      <c r="AI83" s="819"/>
      <c r="AJ83" s="819"/>
      <c r="AK83" s="819"/>
      <c r="AL83" s="819"/>
      <c r="AM83" s="774"/>
      <c r="AN83" s="775"/>
      <c r="AO83" s="775"/>
      <c r="AP83" s="775"/>
      <c r="AQ83" s="775"/>
      <c r="AR83" s="775"/>
      <c r="AS83" s="829"/>
      <c r="AT83" s="828"/>
      <c r="AU83" s="828"/>
      <c r="AV83" s="828"/>
      <c r="AW83" s="828"/>
      <c r="AX83" s="828"/>
      <c r="AY83" s="838"/>
      <c r="AZ83" s="837"/>
      <c r="BA83" s="837"/>
      <c r="BB83" s="837"/>
      <c r="BC83" s="837"/>
      <c r="BD83" s="837"/>
      <c r="BE83" s="774"/>
      <c r="BF83" s="775"/>
      <c r="BG83" s="775"/>
      <c r="BH83" s="775"/>
      <c r="BI83" s="775"/>
      <c r="BJ83" s="775"/>
      <c r="BK83" s="811"/>
      <c r="BL83" s="810"/>
      <c r="BM83" s="810"/>
      <c r="BN83" s="810"/>
      <c r="BO83" s="810"/>
      <c r="BP83" s="810"/>
      <c r="BQ83" s="793"/>
      <c r="BR83" s="792"/>
      <c r="BS83" s="792"/>
      <c r="BT83" s="792"/>
      <c r="BU83" s="792"/>
      <c r="BV83" s="792"/>
      <c r="BW83" s="838"/>
      <c r="BX83" s="837"/>
      <c r="BY83" s="837"/>
      <c r="BZ83" s="837"/>
      <c r="CA83" s="837"/>
      <c r="CB83" s="837"/>
      <c r="CC83" s="811"/>
      <c r="CD83" s="784"/>
      <c r="CE83" s="810"/>
      <c r="CF83" s="810"/>
      <c r="CG83" s="810"/>
      <c r="CH83" s="579"/>
    </row>
    <row r="84" spans="1:86" x14ac:dyDescent="0.2">
      <c r="A84" s="585"/>
      <c r="B84" s="585"/>
      <c r="C84" s="585"/>
      <c r="D84" s="634"/>
      <c r="E84" s="585"/>
      <c r="F84" s="634"/>
      <c r="G84" s="640"/>
      <c r="H84" s="639" t="s">
        <v>76</v>
      </c>
      <c r="I84" s="636"/>
      <c r="J84" s="774"/>
      <c r="K84" s="774"/>
      <c r="L84" s="774"/>
      <c r="M84" s="775"/>
      <c r="N84" s="775"/>
      <c r="O84" s="784"/>
      <c r="P84" s="784"/>
      <c r="Q84" s="783"/>
      <c r="R84" s="783"/>
      <c r="S84" s="783"/>
      <c r="T84" s="783"/>
      <c r="U84" s="793"/>
      <c r="V84" s="792"/>
      <c r="W84" s="792"/>
      <c r="X84" s="792"/>
      <c r="Y84" s="792"/>
      <c r="Z84" s="792"/>
      <c r="AA84" s="802"/>
      <c r="AB84" s="801"/>
      <c r="AC84" s="801"/>
      <c r="AD84" s="801"/>
      <c r="AE84" s="801"/>
      <c r="AF84" s="801"/>
      <c r="AG84" s="820"/>
      <c r="AH84" s="819"/>
      <c r="AI84" s="819"/>
      <c r="AJ84" s="819"/>
      <c r="AK84" s="819"/>
      <c r="AL84" s="819"/>
      <c r="AM84" s="774"/>
      <c r="AN84" s="775"/>
      <c r="AO84" s="775"/>
      <c r="AP84" s="775"/>
      <c r="AQ84" s="775"/>
      <c r="AR84" s="775"/>
      <c r="AS84" s="829"/>
      <c r="AT84" s="828"/>
      <c r="AU84" s="828"/>
      <c r="AV84" s="828"/>
      <c r="AW84" s="828"/>
      <c r="AX84" s="828"/>
      <c r="AY84" s="838"/>
      <c r="AZ84" s="837"/>
      <c r="BA84" s="837"/>
      <c r="BB84" s="837"/>
      <c r="BC84" s="837"/>
      <c r="BD84" s="837"/>
      <c r="BE84" s="774"/>
      <c r="BF84" s="775"/>
      <c r="BG84" s="775"/>
      <c r="BH84" s="775"/>
      <c r="BI84" s="775"/>
      <c r="BJ84" s="775"/>
      <c r="BK84" s="811"/>
      <c r="BL84" s="810"/>
      <c r="BM84" s="810"/>
      <c r="BN84" s="810"/>
      <c r="BO84" s="810"/>
      <c r="BP84" s="810"/>
      <c r="BQ84" s="793"/>
      <c r="BR84" s="792"/>
      <c r="BS84" s="792"/>
      <c r="BT84" s="792"/>
      <c r="BU84" s="792"/>
      <c r="BV84" s="792"/>
      <c r="BW84" s="838"/>
      <c r="BX84" s="837"/>
      <c r="BY84" s="837"/>
      <c r="BZ84" s="837"/>
      <c r="CA84" s="837"/>
      <c r="CB84" s="837"/>
      <c r="CC84" s="811"/>
      <c r="CD84" s="784"/>
      <c r="CE84" s="810"/>
      <c r="CF84" s="810"/>
      <c r="CG84" s="810"/>
      <c r="CH84" s="579"/>
    </row>
    <row r="85" spans="1:86" x14ac:dyDescent="0.2">
      <c r="A85" s="585"/>
      <c r="B85" s="585"/>
      <c r="C85" s="585"/>
      <c r="D85" s="634"/>
      <c r="E85" s="585"/>
      <c r="F85" s="634"/>
      <c r="G85" s="640"/>
      <c r="H85" s="639" t="s">
        <v>77</v>
      </c>
      <c r="I85" s="636"/>
      <c r="J85" s="774"/>
      <c r="K85" s="774"/>
      <c r="L85" s="774"/>
      <c r="M85" s="775"/>
      <c r="N85" s="775"/>
      <c r="O85" s="784"/>
      <c r="P85" s="784"/>
      <c r="Q85" s="783"/>
      <c r="R85" s="783"/>
      <c r="S85" s="783"/>
      <c r="T85" s="783"/>
      <c r="U85" s="793"/>
      <c r="V85" s="792"/>
      <c r="W85" s="792"/>
      <c r="X85" s="792"/>
      <c r="Y85" s="792"/>
      <c r="Z85" s="792"/>
      <c r="AA85" s="802"/>
      <c r="AB85" s="801"/>
      <c r="AC85" s="801"/>
      <c r="AD85" s="801"/>
      <c r="AE85" s="801"/>
      <c r="AF85" s="801"/>
      <c r="AG85" s="820"/>
      <c r="AH85" s="819"/>
      <c r="AI85" s="819"/>
      <c r="AJ85" s="819"/>
      <c r="AK85" s="819"/>
      <c r="AL85" s="819"/>
      <c r="AM85" s="774"/>
      <c r="AN85" s="775"/>
      <c r="AO85" s="775"/>
      <c r="AP85" s="775"/>
      <c r="AQ85" s="775"/>
      <c r="AR85" s="775"/>
      <c r="AS85" s="829"/>
      <c r="AT85" s="828"/>
      <c r="AU85" s="828"/>
      <c r="AV85" s="828"/>
      <c r="AW85" s="828"/>
      <c r="AX85" s="828"/>
      <c r="AY85" s="838"/>
      <c r="AZ85" s="837"/>
      <c r="BA85" s="837"/>
      <c r="BB85" s="837"/>
      <c r="BC85" s="837"/>
      <c r="BD85" s="837"/>
      <c r="BE85" s="774"/>
      <c r="BF85" s="775"/>
      <c r="BG85" s="775"/>
      <c r="BH85" s="775"/>
      <c r="BI85" s="775"/>
      <c r="BJ85" s="775"/>
      <c r="BK85" s="811"/>
      <c r="BL85" s="810"/>
      <c r="BM85" s="810"/>
      <c r="BN85" s="810"/>
      <c r="BO85" s="810"/>
      <c r="BP85" s="810"/>
      <c r="BQ85" s="793"/>
      <c r="BR85" s="792"/>
      <c r="BS85" s="792"/>
      <c r="BT85" s="792"/>
      <c r="BU85" s="792"/>
      <c r="BV85" s="792"/>
      <c r="BW85" s="838"/>
      <c r="BX85" s="837"/>
      <c r="BY85" s="837"/>
      <c r="BZ85" s="837"/>
      <c r="CA85" s="837"/>
      <c r="CB85" s="837"/>
      <c r="CC85" s="811"/>
      <c r="CD85" s="784"/>
      <c r="CE85" s="810"/>
      <c r="CF85" s="810"/>
      <c r="CG85" s="810"/>
      <c r="CH85" s="579"/>
    </row>
    <row r="86" spans="1:86" x14ac:dyDescent="0.2">
      <c r="A86" s="585"/>
      <c r="B86" s="585"/>
      <c r="C86" s="585"/>
      <c r="D86" s="634"/>
      <c r="E86" s="585"/>
      <c r="F86" s="634"/>
      <c r="G86" s="586" t="s">
        <v>18</v>
      </c>
      <c r="H86" s="635" t="s">
        <v>48</v>
      </c>
      <c r="I86" s="636">
        <f>+I83+I79</f>
        <v>37379000</v>
      </c>
      <c r="J86" s="774"/>
      <c r="K86" s="774"/>
      <c r="L86" s="774"/>
      <c r="M86" s="775"/>
      <c r="N86" s="775"/>
      <c r="O86" s="784"/>
      <c r="P86" s="784"/>
      <c r="Q86" s="783"/>
      <c r="R86" s="783"/>
      <c r="S86" s="783"/>
      <c r="T86" s="783"/>
      <c r="U86" s="793"/>
      <c r="V86" s="792"/>
      <c r="W86" s="792"/>
      <c r="X86" s="792"/>
      <c r="Y86" s="792"/>
      <c r="Z86" s="792"/>
      <c r="AA86" s="802"/>
      <c r="AB86" s="801"/>
      <c r="AC86" s="801"/>
      <c r="AD86" s="801"/>
      <c r="AE86" s="801"/>
      <c r="AF86" s="801"/>
      <c r="AG86" s="820"/>
      <c r="AH86" s="819"/>
      <c r="AI86" s="819"/>
      <c r="AJ86" s="819"/>
      <c r="AK86" s="819"/>
      <c r="AL86" s="819"/>
      <c r="AM86" s="774"/>
      <c r="AN86" s="775"/>
      <c r="AO86" s="775"/>
      <c r="AP86" s="775"/>
      <c r="AQ86" s="775"/>
      <c r="AR86" s="775"/>
      <c r="AS86" s="829"/>
      <c r="AT86" s="828"/>
      <c r="AU86" s="828"/>
      <c r="AV86" s="828"/>
      <c r="AW86" s="828"/>
      <c r="AX86" s="828"/>
      <c r="AY86" s="838"/>
      <c r="AZ86" s="837"/>
      <c r="BA86" s="837"/>
      <c r="BB86" s="837"/>
      <c r="BC86" s="837"/>
      <c r="BD86" s="837"/>
      <c r="BE86" s="774"/>
      <c r="BF86" s="775"/>
      <c r="BG86" s="775"/>
      <c r="BH86" s="775"/>
      <c r="BI86" s="775"/>
      <c r="BJ86" s="775"/>
      <c r="BK86" s="811"/>
      <c r="BL86" s="810"/>
      <c r="BM86" s="810"/>
      <c r="BN86" s="810"/>
      <c r="BO86" s="810"/>
      <c r="BP86" s="810"/>
      <c r="BQ86" s="793"/>
      <c r="BR86" s="792"/>
      <c r="BS86" s="792"/>
      <c r="BT86" s="792"/>
      <c r="BU86" s="792"/>
      <c r="BV86" s="792"/>
      <c r="BW86" s="838"/>
      <c r="BX86" s="837"/>
      <c r="BY86" s="837"/>
      <c r="BZ86" s="837"/>
      <c r="CA86" s="837"/>
      <c r="CB86" s="837"/>
      <c r="CC86" s="811"/>
      <c r="CD86" s="784"/>
      <c r="CE86" s="810"/>
      <c r="CF86" s="810"/>
      <c r="CG86" s="810"/>
      <c r="CH86" s="579"/>
    </row>
    <row r="87" spans="1:86" x14ac:dyDescent="0.2">
      <c r="A87" s="585"/>
      <c r="B87" s="585"/>
      <c r="C87" s="585"/>
      <c r="D87" s="634"/>
      <c r="E87" s="585"/>
      <c r="F87" s="634"/>
      <c r="G87" s="586" t="s">
        <v>49</v>
      </c>
      <c r="H87" s="637" t="s">
        <v>50</v>
      </c>
      <c r="I87" s="636"/>
      <c r="J87" s="774"/>
      <c r="K87" s="774"/>
      <c r="L87" s="774"/>
      <c r="M87" s="775"/>
      <c r="N87" s="775"/>
      <c r="O87" s="784"/>
      <c r="P87" s="784"/>
      <c r="Q87" s="783"/>
      <c r="R87" s="783"/>
      <c r="S87" s="783"/>
      <c r="T87" s="783"/>
      <c r="U87" s="793"/>
      <c r="V87" s="792"/>
      <c r="W87" s="792"/>
      <c r="X87" s="792"/>
      <c r="Y87" s="792"/>
      <c r="Z87" s="792"/>
      <c r="AA87" s="802"/>
      <c r="AB87" s="801"/>
      <c r="AC87" s="801"/>
      <c r="AD87" s="801"/>
      <c r="AE87" s="801"/>
      <c r="AF87" s="801"/>
      <c r="AG87" s="820"/>
      <c r="AH87" s="819"/>
      <c r="AI87" s="819"/>
      <c r="AJ87" s="819"/>
      <c r="AK87" s="819"/>
      <c r="AL87" s="819"/>
      <c r="AM87" s="774"/>
      <c r="AN87" s="775"/>
      <c r="AO87" s="775"/>
      <c r="AP87" s="775"/>
      <c r="AQ87" s="775"/>
      <c r="AR87" s="775"/>
      <c r="AS87" s="829"/>
      <c r="AT87" s="828"/>
      <c r="AU87" s="828"/>
      <c r="AV87" s="828"/>
      <c r="AW87" s="828"/>
      <c r="AX87" s="828"/>
      <c r="AY87" s="838"/>
      <c r="AZ87" s="837"/>
      <c r="BA87" s="837"/>
      <c r="BB87" s="837"/>
      <c r="BC87" s="837"/>
      <c r="BD87" s="837"/>
      <c r="BE87" s="774"/>
      <c r="BF87" s="775"/>
      <c r="BG87" s="775"/>
      <c r="BH87" s="775"/>
      <c r="BI87" s="775"/>
      <c r="BJ87" s="775"/>
      <c r="BK87" s="811"/>
      <c r="BL87" s="810"/>
      <c r="BM87" s="810"/>
      <c r="BN87" s="810"/>
      <c r="BO87" s="810"/>
      <c r="BP87" s="810"/>
      <c r="BQ87" s="793"/>
      <c r="BR87" s="792"/>
      <c r="BS87" s="792"/>
      <c r="BT87" s="792"/>
      <c r="BU87" s="792"/>
      <c r="BV87" s="792"/>
      <c r="BW87" s="838"/>
      <c r="BX87" s="837"/>
      <c r="BY87" s="837"/>
      <c r="BZ87" s="837"/>
      <c r="CA87" s="837"/>
      <c r="CB87" s="837"/>
      <c r="CC87" s="811"/>
      <c r="CD87" s="784"/>
      <c r="CE87" s="810"/>
      <c r="CF87" s="810"/>
      <c r="CG87" s="810"/>
      <c r="CH87" s="579"/>
    </row>
    <row r="88" spans="1:86" x14ac:dyDescent="0.2">
      <c r="A88" s="591"/>
      <c r="B88" s="591"/>
      <c r="C88" s="591"/>
      <c r="D88" s="641"/>
      <c r="E88" s="591"/>
      <c r="F88" s="641"/>
      <c r="G88" s="655"/>
      <c r="H88" s="642" t="s">
        <v>78</v>
      </c>
      <c r="I88" s="643"/>
      <c r="J88" s="774"/>
      <c r="K88" s="774"/>
      <c r="L88" s="774"/>
      <c r="M88" s="775"/>
      <c r="N88" s="775"/>
      <c r="O88" s="784"/>
      <c r="P88" s="784"/>
      <c r="Q88" s="783"/>
      <c r="R88" s="783"/>
      <c r="S88" s="783"/>
      <c r="T88" s="783"/>
      <c r="U88" s="793"/>
      <c r="V88" s="792"/>
      <c r="W88" s="792"/>
      <c r="X88" s="792"/>
      <c r="Y88" s="792"/>
      <c r="Z88" s="792"/>
      <c r="AA88" s="802"/>
      <c r="AB88" s="801"/>
      <c r="AC88" s="801"/>
      <c r="AD88" s="801"/>
      <c r="AE88" s="801"/>
      <c r="AF88" s="801"/>
      <c r="AG88" s="820"/>
      <c r="AH88" s="819"/>
      <c r="AI88" s="819"/>
      <c r="AJ88" s="819"/>
      <c r="AK88" s="819"/>
      <c r="AL88" s="819"/>
      <c r="AM88" s="774"/>
      <c r="AN88" s="775"/>
      <c r="AO88" s="775"/>
      <c r="AP88" s="775"/>
      <c r="AQ88" s="775"/>
      <c r="AR88" s="775"/>
      <c r="AS88" s="829"/>
      <c r="AT88" s="828"/>
      <c r="AU88" s="828"/>
      <c r="AV88" s="828"/>
      <c r="AW88" s="828"/>
      <c r="AX88" s="828"/>
      <c r="AY88" s="838"/>
      <c r="AZ88" s="837"/>
      <c r="BA88" s="837"/>
      <c r="BB88" s="837"/>
      <c r="BC88" s="837"/>
      <c r="BD88" s="837"/>
      <c r="BE88" s="774"/>
      <c r="BF88" s="775"/>
      <c r="BG88" s="775"/>
      <c r="BH88" s="775"/>
      <c r="BI88" s="775"/>
      <c r="BJ88" s="775"/>
      <c r="BK88" s="811"/>
      <c r="BL88" s="810"/>
      <c r="BM88" s="810"/>
      <c r="BN88" s="810"/>
      <c r="BO88" s="810"/>
      <c r="BP88" s="810"/>
      <c r="BQ88" s="793"/>
      <c r="BR88" s="792"/>
      <c r="BS88" s="792"/>
      <c r="BT88" s="792"/>
      <c r="BU88" s="792"/>
      <c r="BV88" s="792"/>
      <c r="BW88" s="838"/>
      <c r="BX88" s="837"/>
      <c r="BY88" s="837"/>
      <c r="BZ88" s="837"/>
      <c r="CA88" s="837"/>
      <c r="CB88" s="837"/>
      <c r="CC88" s="811"/>
      <c r="CD88" s="784"/>
      <c r="CE88" s="810"/>
      <c r="CF88" s="810"/>
      <c r="CG88" s="810"/>
      <c r="CH88" s="579"/>
    </row>
    <row r="89" spans="1:86" x14ac:dyDescent="0.2">
      <c r="A89" s="585" t="s">
        <v>5</v>
      </c>
      <c r="B89" s="633"/>
      <c r="C89" s="589"/>
      <c r="D89" s="634"/>
      <c r="E89" s="633"/>
      <c r="F89" s="634"/>
      <c r="G89" s="640"/>
      <c r="H89" s="639"/>
      <c r="I89" s="644"/>
      <c r="J89" s="774"/>
      <c r="K89" s="774"/>
      <c r="L89" s="774"/>
      <c r="M89" s="775"/>
      <c r="N89" s="775"/>
      <c r="O89" s="784"/>
      <c r="P89" s="784"/>
      <c r="Q89" s="783"/>
      <c r="R89" s="783"/>
      <c r="S89" s="783"/>
      <c r="T89" s="783"/>
      <c r="U89" s="793"/>
      <c r="V89" s="792"/>
      <c r="W89" s="792"/>
      <c r="X89" s="792"/>
      <c r="Y89" s="792"/>
      <c r="Z89" s="792"/>
      <c r="AA89" s="802"/>
      <c r="AB89" s="801"/>
      <c r="AC89" s="801"/>
      <c r="AD89" s="801"/>
      <c r="AE89" s="801"/>
      <c r="AF89" s="801"/>
      <c r="AG89" s="820"/>
      <c r="AH89" s="819"/>
      <c r="AI89" s="819"/>
      <c r="AJ89" s="819"/>
      <c r="AK89" s="819"/>
      <c r="AL89" s="819"/>
      <c r="AM89" s="774"/>
      <c r="AN89" s="775"/>
      <c r="AO89" s="775"/>
      <c r="AP89" s="775"/>
      <c r="AQ89" s="775"/>
      <c r="AR89" s="775"/>
      <c r="AS89" s="829"/>
      <c r="AT89" s="828"/>
      <c r="AU89" s="828"/>
      <c r="AV89" s="828"/>
      <c r="AW89" s="828"/>
      <c r="AX89" s="828"/>
      <c r="AY89" s="838"/>
      <c r="AZ89" s="837"/>
      <c r="BA89" s="837"/>
      <c r="BB89" s="837"/>
      <c r="BC89" s="837"/>
      <c r="BD89" s="837"/>
      <c r="BE89" s="774"/>
      <c r="BF89" s="775"/>
      <c r="BG89" s="775"/>
      <c r="BH89" s="775"/>
      <c r="BI89" s="775"/>
      <c r="BJ89" s="775"/>
      <c r="BK89" s="811"/>
      <c r="BL89" s="810"/>
      <c r="BM89" s="810"/>
      <c r="BN89" s="810"/>
      <c r="BO89" s="810"/>
      <c r="BP89" s="810"/>
      <c r="BQ89" s="793"/>
      <c r="BR89" s="792"/>
      <c r="BS89" s="792"/>
      <c r="BT89" s="792"/>
      <c r="BU89" s="792"/>
      <c r="BV89" s="792"/>
      <c r="BW89" s="838"/>
      <c r="BX89" s="837"/>
      <c r="BY89" s="837"/>
      <c r="BZ89" s="837"/>
      <c r="CA89" s="837"/>
      <c r="CB89" s="837"/>
      <c r="CC89" s="811"/>
      <c r="CD89" s="784"/>
      <c r="CE89" s="810"/>
      <c r="CF89" s="810"/>
      <c r="CG89" s="810"/>
      <c r="CH89" s="579"/>
    </row>
    <row r="90" spans="1:86" x14ac:dyDescent="0.2">
      <c r="A90" s="596">
        <v>3</v>
      </c>
      <c r="B90" s="596"/>
      <c r="C90" s="596"/>
      <c r="D90" s="597"/>
      <c r="E90" s="596"/>
      <c r="F90" s="597"/>
      <c r="G90" s="599"/>
      <c r="H90" s="645" t="s">
        <v>79</v>
      </c>
      <c r="I90" s="624"/>
      <c r="J90" s="774"/>
      <c r="K90" s="774"/>
      <c r="L90" s="774"/>
      <c r="M90" s="775"/>
      <c r="N90" s="775"/>
      <c r="O90" s="784"/>
      <c r="P90" s="784"/>
      <c r="Q90" s="783"/>
      <c r="R90" s="783"/>
      <c r="S90" s="783"/>
      <c r="T90" s="783"/>
      <c r="U90" s="793"/>
      <c r="V90" s="792"/>
      <c r="W90" s="792"/>
      <c r="X90" s="792"/>
      <c r="Y90" s="792"/>
      <c r="Z90" s="792"/>
      <c r="AA90" s="802"/>
      <c r="AB90" s="801"/>
      <c r="AC90" s="801"/>
      <c r="AD90" s="801"/>
      <c r="AE90" s="801"/>
      <c r="AF90" s="801"/>
      <c r="AG90" s="820"/>
      <c r="AH90" s="819"/>
      <c r="AI90" s="819"/>
      <c r="AJ90" s="819"/>
      <c r="AK90" s="819"/>
      <c r="AL90" s="819"/>
      <c r="AM90" s="774"/>
      <c r="AN90" s="775"/>
      <c r="AO90" s="775"/>
      <c r="AP90" s="775"/>
      <c r="AQ90" s="775"/>
      <c r="AR90" s="775"/>
      <c r="AS90" s="829"/>
      <c r="AT90" s="828"/>
      <c r="AU90" s="828"/>
      <c r="AV90" s="828"/>
      <c r="AW90" s="828"/>
      <c r="AX90" s="828"/>
      <c r="AY90" s="838"/>
      <c r="AZ90" s="837"/>
      <c r="BA90" s="837"/>
      <c r="BB90" s="837"/>
      <c r="BC90" s="837"/>
      <c r="BD90" s="837"/>
      <c r="BE90" s="774"/>
      <c r="BF90" s="775"/>
      <c r="BG90" s="775"/>
      <c r="BH90" s="775"/>
      <c r="BI90" s="775"/>
      <c r="BJ90" s="775"/>
      <c r="BK90" s="811"/>
      <c r="BL90" s="810"/>
      <c r="BM90" s="810"/>
      <c r="BN90" s="810"/>
      <c r="BO90" s="810"/>
      <c r="BP90" s="810"/>
      <c r="BQ90" s="793"/>
      <c r="BR90" s="792"/>
      <c r="BS90" s="792"/>
      <c r="BT90" s="792"/>
      <c r="BU90" s="792"/>
      <c r="BV90" s="792"/>
      <c r="BW90" s="838"/>
      <c r="BX90" s="837"/>
      <c r="BY90" s="837"/>
      <c r="BZ90" s="837"/>
      <c r="CA90" s="837"/>
      <c r="CB90" s="837"/>
      <c r="CC90" s="811"/>
      <c r="CD90" s="784"/>
      <c r="CE90" s="810"/>
      <c r="CF90" s="810"/>
      <c r="CG90" s="810"/>
      <c r="CH90" s="579"/>
    </row>
    <row r="91" spans="1:86" x14ac:dyDescent="0.2">
      <c r="A91" s="596"/>
      <c r="B91" s="596"/>
      <c r="C91" s="603">
        <v>111</v>
      </c>
      <c r="D91" s="597"/>
      <c r="E91" s="596"/>
      <c r="F91" s="597"/>
      <c r="G91" s="599"/>
      <c r="H91" s="605" t="s">
        <v>22</v>
      </c>
      <c r="I91" s="646"/>
      <c r="J91" s="774"/>
      <c r="K91" s="774"/>
      <c r="L91" s="774"/>
      <c r="M91" s="775"/>
      <c r="N91" s="775"/>
      <c r="O91" s="784"/>
      <c r="P91" s="784"/>
      <c r="Q91" s="783"/>
      <c r="R91" s="783"/>
      <c r="S91" s="783"/>
      <c r="T91" s="783"/>
      <c r="U91" s="793"/>
      <c r="V91" s="792"/>
      <c r="W91" s="792"/>
      <c r="X91" s="792"/>
      <c r="Y91" s="792"/>
      <c r="Z91" s="792"/>
      <c r="AA91" s="802"/>
      <c r="AB91" s="801"/>
      <c r="AC91" s="801"/>
      <c r="AD91" s="801"/>
      <c r="AE91" s="801"/>
      <c r="AF91" s="801"/>
      <c r="AG91" s="820"/>
      <c r="AH91" s="819"/>
      <c r="AI91" s="819"/>
      <c r="AJ91" s="819"/>
      <c r="AK91" s="819"/>
      <c r="AL91" s="819"/>
      <c r="AM91" s="774"/>
      <c r="AN91" s="775"/>
      <c r="AO91" s="775"/>
      <c r="AP91" s="775"/>
      <c r="AQ91" s="775"/>
      <c r="AR91" s="775"/>
      <c r="AS91" s="829"/>
      <c r="AT91" s="828"/>
      <c r="AU91" s="828"/>
      <c r="AV91" s="828"/>
      <c r="AW91" s="828"/>
      <c r="AX91" s="828"/>
      <c r="AY91" s="838"/>
      <c r="AZ91" s="837"/>
      <c r="BA91" s="837"/>
      <c r="BB91" s="837"/>
      <c r="BC91" s="837"/>
      <c r="BD91" s="837"/>
      <c r="BE91" s="774"/>
      <c r="BF91" s="775"/>
      <c r="BG91" s="775"/>
      <c r="BH91" s="775"/>
      <c r="BI91" s="775"/>
      <c r="BJ91" s="775"/>
      <c r="BK91" s="811"/>
      <c r="BL91" s="810"/>
      <c r="BM91" s="810"/>
      <c r="BN91" s="810"/>
      <c r="BO91" s="810"/>
      <c r="BP91" s="810"/>
      <c r="BQ91" s="793"/>
      <c r="BR91" s="792"/>
      <c r="BS91" s="792"/>
      <c r="BT91" s="792"/>
      <c r="BU91" s="792"/>
      <c r="BV91" s="792"/>
      <c r="BW91" s="838"/>
      <c r="BX91" s="837"/>
      <c r="BY91" s="837"/>
      <c r="BZ91" s="837"/>
      <c r="CA91" s="837"/>
      <c r="CB91" s="837"/>
      <c r="CC91" s="811"/>
      <c r="CD91" s="784"/>
      <c r="CE91" s="810"/>
      <c r="CF91" s="810"/>
      <c r="CG91" s="810"/>
      <c r="CH91" s="579"/>
    </row>
    <row r="92" spans="1:86" x14ac:dyDescent="0.2">
      <c r="A92" s="596"/>
      <c r="B92" s="596"/>
      <c r="C92" s="603"/>
      <c r="D92" s="604" t="s">
        <v>23</v>
      </c>
      <c r="E92" s="596"/>
      <c r="F92" s="597"/>
      <c r="G92" s="599"/>
      <c r="H92" s="605" t="s">
        <v>24</v>
      </c>
      <c r="I92" s="646"/>
      <c r="J92" s="774"/>
      <c r="K92" s="774"/>
      <c r="L92" s="774"/>
      <c r="M92" s="775"/>
      <c r="N92" s="775"/>
      <c r="O92" s="784"/>
      <c r="P92" s="784"/>
      <c r="Q92" s="783"/>
      <c r="R92" s="783"/>
      <c r="S92" s="783"/>
      <c r="T92" s="783"/>
      <c r="U92" s="793"/>
      <c r="V92" s="792"/>
      <c r="W92" s="792"/>
      <c r="X92" s="792"/>
      <c r="Y92" s="792"/>
      <c r="Z92" s="792"/>
      <c r="AA92" s="802"/>
      <c r="AB92" s="801"/>
      <c r="AC92" s="801"/>
      <c r="AD92" s="801"/>
      <c r="AE92" s="801"/>
      <c r="AF92" s="801"/>
      <c r="AG92" s="820"/>
      <c r="AH92" s="819"/>
      <c r="AI92" s="819"/>
      <c r="AJ92" s="819"/>
      <c r="AK92" s="819"/>
      <c r="AL92" s="819"/>
      <c r="AM92" s="774"/>
      <c r="AN92" s="775"/>
      <c r="AO92" s="775"/>
      <c r="AP92" s="775"/>
      <c r="AQ92" s="775"/>
      <c r="AR92" s="775"/>
      <c r="AS92" s="829"/>
      <c r="AT92" s="828"/>
      <c r="AU92" s="828"/>
      <c r="AV92" s="828"/>
      <c r="AW92" s="828"/>
      <c r="AX92" s="828"/>
      <c r="AY92" s="838"/>
      <c r="AZ92" s="837"/>
      <c r="BA92" s="837"/>
      <c r="BB92" s="837"/>
      <c r="BC92" s="837"/>
      <c r="BD92" s="837"/>
      <c r="BE92" s="774"/>
      <c r="BF92" s="775"/>
      <c r="BG92" s="775"/>
      <c r="BH92" s="775"/>
      <c r="BI92" s="775"/>
      <c r="BJ92" s="775"/>
      <c r="BK92" s="811"/>
      <c r="BL92" s="810"/>
      <c r="BM92" s="810"/>
      <c r="BN92" s="810"/>
      <c r="BO92" s="810"/>
      <c r="BP92" s="810"/>
      <c r="BQ92" s="793"/>
      <c r="BR92" s="792"/>
      <c r="BS92" s="792"/>
      <c r="BT92" s="792"/>
      <c r="BU92" s="792"/>
      <c r="BV92" s="792"/>
      <c r="BW92" s="838"/>
      <c r="BX92" s="837"/>
      <c r="BY92" s="837"/>
      <c r="BZ92" s="837"/>
      <c r="CA92" s="837"/>
      <c r="CB92" s="837"/>
      <c r="CC92" s="811"/>
      <c r="CD92" s="784"/>
      <c r="CE92" s="810"/>
      <c r="CF92" s="810"/>
      <c r="CG92" s="810"/>
      <c r="CH92" s="579"/>
    </row>
    <row r="93" spans="1:86" ht="24" x14ac:dyDescent="0.2">
      <c r="A93" s="596"/>
      <c r="B93" s="596"/>
      <c r="C93" s="603"/>
      <c r="D93" s="606" t="s">
        <v>63</v>
      </c>
      <c r="E93" s="596"/>
      <c r="F93" s="597"/>
      <c r="G93" s="599"/>
      <c r="H93" s="605" t="s">
        <v>64</v>
      </c>
      <c r="I93" s="646"/>
      <c r="J93" s="774"/>
      <c r="K93" s="774"/>
      <c r="L93" s="774"/>
      <c r="M93" s="775"/>
      <c r="N93" s="775"/>
      <c r="O93" s="784"/>
      <c r="P93" s="784"/>
      <c r="Q93" s="783"/>
      <c r="R93" s="783"/>
      <c r="S93" s="783"/>
      <c r="T93" s="783"/>
      <c r="U93" s="793"/>
      <c r="V93" s="792"/>
      <c r="W93" s="792"/>
      <c r="X93" s="792"/>
      <c r="Y93" s="792"/>
      <c r="Z93" s="792"/>
      <c r="AA93" s="802"/>
      <c r="AB93" s="801"/>
      <c r="AC93" s="801"/>
      <c r="AD93" s="801"/>
      <c r="AE93" s="801"/>
      <c r="AF93" s="801"/>
      <c r="AG93" s="820"/>
      <c r="AH93" s="819"/>
      <c r="AI93" s="819"/>
      <c r="AJ93" s="819"/>
      <c r="AK93" s="819"/>
      <c r="AL93" s="819"/>
      <c r="AM93" s="774"/>
      <c r="AN93" s="775"/>
      <c r="AO93" s="775"/>
      <c r="AP93" s="775"/>
      <c r="AQ93" s="775"/>
      <c r="AR93" s="775"/>
      <c r="AS93" s="829"/>
      <c r="AT93" s="828"/>
      <c r="AU93" s="828"/>
      <c r="AV93" s="828"/>
      <c r="AW93" s="828"/>
      <c r="AX93" s="828"/>
      <c r="AY93" s="838"/>
      <c r="AZ93" s="837"/>
      <c r="BA93" s="837"/>
      <c r="BB93" s="837"/>
      <c r="BC93" s="837"/>
      <c r="BD93" s="837"/>
      <c r="BE93" s="774"/>
      <c r="BF93" s="775"/>
      <c r="BG93" s="775"/>
      <c r="BH93" s="775"/>
      <c r="BI93" s="775"/>
      <c r="BJ93" s="775"/>
      <c r="BK93" s="811"/>
      <c r="BL93" s="810"/>
      <c r="BM93" s="810"/>
      <c r="BN93" s="810"/>
      <c r="BO93" s="810"/>
      <c r="BP93" s="810"/>
      <c r="BQ93" s="793"/>
      <c r="BR93" s="792"/>
      <c r="BS93" s="792"/>
      <c r="BT93" s="792"/>
      <c r="BU93" s="792"/>
      <c r="BV93" s="792"/>
      <c r="BW93" s="838"/>
      <c r="BX93" s="837"/>
      <c r="BY93" s="837"/>
      <c r="BZ93" s="837"/>
      <c r="CA93" s="837"/>
      <c r="CB93" s="837"/>
      <c r="CC93" s="811"/>
      <c r="CD93" s="784"/>
      <c r="CE93" s="810"/>
      <c r="CF93" s="810"/>
      <c r="CG93" s="810"/>
      <c r="CH93" s="579"/>
    </row>
    <row r="94" spans="1:86" x14ac:dyDescent="0.2">
      <c r="A94" s="596"/>
      <c r="B94" s="596"/>
      <c r="C94" s="596"/>
      <c r="D94" s="607"/>
      <c r="E94" s="621">
        <f>+E76+1</f>
        <v>31</v>
      </c>
      <c r="F94" s="607">
        <v>411</v>
      </c>
      <c r="G94" s="608"/>
      <c r="H94" s="609" t="s">
        <v>27</v>
      </c>
      <c r="I94" s="610">
        <v>10177000</v>
      </c>
      <c r="J94" s="774">
        <f t="shared" ref="J94:J101" si="122">+I94*$J$1</f>
        <v>2035400</v>
      </c>
      <c r="K94" s="774">
        <v>743000</v>
      </c>
      <c r="L94" s="774">
        <f t="shared" ref="L94:L101" si="123">+J94-K94</f>
        <v>1292400</v>
      </c>
      <c r="M94" s="775"/>
      <c r="N94" s="774">
        <f t="shared" ref="N94:N101" si="124">+K94-M94</f>
        <v>743000</v>
      </c>
      <c r="O94" s="784">
        <f t="shared" ref="O94:O101" si="125">+I94*$O$1</f>
        <v>1017700</v>
      </c>
      <c r="P94" s="784">
        <f t="shared" ref="P94:P101" si="126">O94+K94</f>
        <v>1760700</v>
      </c>
      <c r="Q94" s="784">
        <v>840000</v>
      </c>
      <c r="R94" s="784">
        <f t="shared" ref="R94:R101" si="127">+P94-Q94</f>
        <v>920700</v>
      </c>
      <c r="S94" s="783"/>
      <c r="T94" s="784">
        <f>+Q94-S94</f>
        <v>840000</v>
      </c>
      <c r="U94" s="793">
        <v>840000</v>
      </c>
      <c r="V94" s="793">
        <f t="shared" ref="V94:V101" si="128">U94+Q94</f>
        <v>1680000</v>
      </c>
      <c r="W94" s="793">
        <v>600000</v>
      </c>
      <c r="X94" s="793">
        <f t="shared" ref="X94:X101" si="129">+V94-W94</f>
        <v>1080000</v>
      </c>
      <c r="Y94" s="792"/>
      <c r="Z94" s="793">
        <f>+W94-Y94</f>
        <v>600000</v>
      </c>
      <c r="AA94" s="802">
        <v>840000</v>
      </c>
      <c r="AB94" s="802">
        <f t="shared" ref="AB94:AB101" si="130">AA94+W94</f>
        <v>1440000</v>
      </c>
      <c r="AC94" s="802">
        <v>600000</v>
      </c>
      <c r="AD94" s="802">
        <f t="shared" ref="AD94:AD101" si="131">+AB94-AC94</f>
        <v>840000</v>
      </c>
      <c r="AE94" s="801"/>
      <c r="AF94" s="802">
        <f>+AC94-AE94</f>
        <v>600000</v>
      </c>
      <c r="AG94" s="820">
        <v>840000</v>
      </c>
      <c r="AH94" s="820">
        <f t="shared" ref="AH94:AH101" si="132">AG94+AC94</f>
        <v>1440000</v>
      </c>
      <c r="AI94" s="820">
        <v>600000</v>
      </c>
      <c r="AJ94" s="820">
        <f t="shared" ref="AJ94:AJ101" si="133">+AH94-AI94</f>
        <v>840000</v>
      </c>
      <c r="AK94" s="819"/>
      <c r="AL94" s="820">
        <f>+AI94-AK94</f>
        <v>600000</v>
      </c>
      <c r="AM94" s="774">
        <v>840000</v>
      </c>
      <c r="AN94" s="774">
        <f t="shared" ref="AN94:AN101" si="134">AM94+AI94</f>
        <v>1440000</v>
      </c>
      <c r="AO94" s="774">
        <v>600000</v>
      </c>
      <c r="AP94" s="774">
        <f t="shared" ref="AP94:AP101" si="135">+AN94-AO94</f>
        <v>840000</v>
      </c>
      <c r="AQ94" s="775"/>
      <c r="AR94" s="774">
        <f>+AO94-AQ94</f>
        <v>600000</v>
      </c>
      <c r="AS94" s="829">
        <v>840000</v>
      </c>
      <c r="AT94" s="829">
        <f t="shared" ref="AT94:AT101" si="136">AS94+AO94</f>
        <v>1440000</v>
      </c>
      <c r="AU94" s="829">
        <v>600000</v>
      </c>
      <c r="AV94" s="829">
        <f t="shared" ref="AV94:AV101" si="137">+AT94-AU94</f>
        <v>840000</v>
      </c>
      <c r="AW94" s="828"/>
      <c r="AX94" s="829">
        <f>+AU94-AW94</f>
        <v>600000</v>
      </c>
      <c r="AY94" s="838">
        <v>840000</v>
      </c>
      <c r="AZ94" s="838">
        <f t="shared" ref="AZ94:AZ101" si="138">AY94+AU94</f>
        <v>1440000</v>
      </c>
      <c r="BA94" s="838">
        <v>600000</v>
      </c>
      <c r="BB94" s="838">
        <f t="shared" ref="BB94:BB101" si="139">+AZ94-BA94</f>
        <v>840000</v>
      </c>
      <c r="BC94" s="837"/>
      <c r="BD94" s="838">
        <f>+BA94-BC94</f>
        <v>600000</v>
      </c>
      <c r="BE94" s="774">
        <v>840000</v>
      </c>
      <c r="BF94" s="774">
        <f t="shared" ref="BF94:BF101" si="140">BE94+BA94</f>
        <v>1440000</v>
      </c>
      <c r="BG94" s="774">
        <v>600000</v>
      </c>
      <c r="BH94" s="774">
        <f t="shared" ref="BH94:BH101" si="141">+BF94-BG94</f>
        <v>840000</v>
      </c>
      <c r="BI94" s="775"/>
      <c r="BJ94" s="774">
        <f>+BG94-BI94</f>
        <v>600000</v>
      </c>
      <c r="BK94" s="811">
        <v>840000</v>
      </c>
      <c r="BL94" s="811">
        <f t="shared" ref="BL94:BL101" si="142">BK94+BG94</f>
        <v>1440000</v>
      </c>
      <c r="BM94" s="811">
        <v>600000</v>
      </c>
      <c r="BN94" s="811">
        <f t="shared" ref="BN94:BN101" si="143">+BL94-BM94</f>
        <v>840000</v>
      </c>
      <c r="BO94" s="810"/>
      <c r="BP94" s="811">
        <f>+BM94-BO94</f>
        <v>600000</v>
      </c>
      <c r="BQ94" s="793">
        <v>840000</v>
      </c>
      <c r="BR94" s="793">
        <f t="shared" ref="BR94:BR101" si="144">BQ94+BM94</f>
        <v>1440000</v>
      </c>
      <c r="BS94" s="793">
        <v>600000</v>
      </c>
      <c r="BT94" s="793">
        <f t="shared" ref="BT94:BT101" si="145">+BR94-BS94</f>
        <v>840000</v>
      </c>
      <c r="BU94" s="792"/>
      <c r="BV94" s="793">
        <f>+BS94-BU94</f>
        <v>600000</v>
      </c>
      <c r="BW94" s="838">
        <v>840000</v>
      </c>
      <c r="BX94" s="838">
        <f t="shared" ref="BX94:BX101" si="146">BW94+BS94</f>
        <v>1440000</v>
      </c>
      <c r="BY94" s="838">
        <v>600000</v>
      </c>
      <c r="BZ94" s="838">
        <f t="shared" ref="BZ94:BZ101" si="147">+BX94-BY94</f>
        <v>840000</v>
      </c>
      <c r="CA94" s="837"/>
      <c r="CB94" s="838">
        <f>+BY94-CA94</f>
        <v>600000</v>
      </c>
      <c r="CC94" s="811">
        <f t="shared" ref="CC94:CC101" si="148">+J94+O94+U94+AA94+AG94+AM94+AS94+AY94+BE94+BK94+BQ94+BW94</f>
        <v>11453100</v>
      </c>
      <c r="CD94" s="784">
        <f t="shared" ref="CD94:CD101" si="149">CC94+BY94</f>
        <v>12053100</v>
      </c>
      <c r="CE94" s="811">
        <v>600000</v>
      </c>
      <c r="CF94" s="810"/>
      <c r="CG94" s="811">
        <f>+CE94-CF94</f>
        <v>600000</v>
      </c>
      <c r="CH94" s="579">
        <f t="shared" ref="CH94:CH102" si="150">+CC94-I94</f>
        <v>1276100</v>
      </c>
    </row>
    <row r="95" spans="1:86" x14ac:dyDescent="0.2">
      <c r="A95" s="596"/>
      <c r="B95" s="596"/>
      <c r="C95" s="596"/>
      <c r="D95" s="607"/>
      <c r="E95" s="596">
        <f>E94+1</f>
        <v>32</v>
      </c>
      <c r="F95" s="607">
        <v>412</v>
      </c>
      <c r="G95" s="608"/>
      <c r="H95" s="609" t="s">
        <v>28</v>
      </c>
      <c r="I95" s="610">
        <v>1541000</v>
      </c>
      <c r="J95" s="774">
        <f t="shared" si="122"/>
        <v>308200</v>
      </c>
      <c r="K95" s="774">
        <v>112000</v>
      </c>
      <c r="L95" s="774">
        <f t="shared" si="123"/>
        <v>196200</v>
      </c>
      <c r="M95" s="775"/>
      <c r="N95" s="774">
        <f t="shared" si="124"/>
        <v>112000</v>
      </c>
      <c r="O95" s="784">
        <f t="shared" si="125"/>
        <v>154100</v>
      </c>
      <c r="P95" s="784">
        <f t="shared" si="126"/>
        <v>266100</v>
      </c>
      <c r="Q95" s="784">
        <v>123000</v>
      </c>
      <c r="R95" s="784">
        <f t="shared" si="127"/>
        <v>143100</v>
      </c>
      <c r="S95" s="783"/>
      <c r="T95" s="784">
        <f t="shared" ref="T95:T101" si="151">+Q95-S95</f>
        <v>123000</v>
      </c>
      <c r="U95" s="793">
        <v>123000</v>
      </c>
      <c r="V95" s="793">
        <f t="shared" si="128"/>
        <v>246000</v>
      </c>
      <c r="W95" s="793">
        <v>91000</v>
      </c>
      <c r="X95" s="793">
        <f t="shared" si="129"/>
        <v>155000</v>
      </c>
      <c r="Y95" s="792"/>
      <c r="Z95" s="793">
        <f t="shared" ref="Z95:Z101" si="152">+W95-Y95</f>
        <v>91000</v>
      </c>
      <c r="AA95" s="802">
        <v>123000</v>
      </c>
      <c r="AB95" s="802">
        <f t="shared" si="130"/>
        <v>214000</v>
      </c>
      <c r="AC95" s="802">
        <v>91000</v>
      </c>
      <c r="AD95" s="802">
        <f t="shared" si="131"/>
        <v>123000</v>
      </c>
      <c r="AE95" s="801"/>
      <c r="AF95" s="802">
        <f t="shared" ref="AF95:AF101" si="153">+AC95-AE95</f>
        <v>91000</v>
      </c>
      <c r="AG95" s="820">
        <v>123000</v>
      </c>
      <c r="AH95" s="820">
        <f t="shared" si="132"/>
        <v>214000</v>
      </c>
      <c r="AI95" s="820">
        <v>91000</v>
      </c>
      <c r="AJ95" s="820">
        <f t="shared" si="133"/>
        <v>123000</v>
      </c>
      <c r="AK95" s="819"/>
      <c r="AL95" s="820">
        <f t="shared" ref="AL95:AL101" si="154">+AI95-AK95</f>
        <v>91000</v>
      </c>
      <c r="AM95" s="774">
        <v>123000</v>
      </c>
      <c r="AN95" s="774">
        <f t="shared" si="134"/>
        <v>214000</v>
      </c>
      <c r="AO95" s="774">
        <v>91000</v>
      </c>
      <c r="AP95" s="774">
        <f t="shared" si="135"/>
        <v>123000</v>
      </c>
      <c r="AQ95" s="775"/>
      <c r="AR95" s="774">
        <f t="shared" ref="AR95:AR101" si="155">+AO95-AQ95</f>
        <v>91000</v>
      </c>
      <c r="AS95" s="829">
        <v>123000</v>
      </c>
      <c r="AT95" s="829">
        <f t="shared" si="136"/>
        <v>214000</v>
      </c>
      <c r="AU95" s="829">
        <v>91000</v>
      </c>
      <c r="AV95" s="829">
        <f t="shared" si="137"/>
        <v>123000</v>
      </c>
      <c r="AW95" s="828"/>
      <c r="AX95" s="829">
        <f t="shared" ref="AX95:AX101" si="156">+AU95-AW95</f>
        <v>91000</v>
      </c>
      <c r="AY95" s="838">
        <v>123000</v>
      </c>
      <c r="AZ95" s="838">
        <f t="shared" si="138"/>
        <v>214000</v>
      </c>
      <c r="BA95" s="838">
        <v>91000</v>
      </c>
      <c r="BB95" s="838">
        <f t="shared" si="139"/>
        <v>123000</v>
      </c>
      <c r="BC95" s="837"/>
      <c r="BD95" s="838">
        <f t="shared" ref="BD95:BD101" si="157">+BA95-BC95</f>
        <v>91000</v>
      </c>
      <c r="BE95" s="774">
        <v>123000</v>
      </c>
      <c r="BF95" s="774">
        <f t="shared" si="140"/>
        <v>214000</v>
      </c>
      <c r="BG95" s="774">
        <v>91000</v>
      </c>
      <c r="BH95" s="774">
        <f t="shared" si="141"/>
        <v>123000</v>
      </c>
      <c r="BI95" s="775"/>
      <c r="BJ95" s="774">
        <f t="shared" ref="BJ95:BJ101" si="158">+BG95-BI95</f>
        <v>91000</v>
      </c>
      <c r="BK95" s="811">
        <v>123000</v>
      </c>
      <c r="BL95" s="811">
        <f t="shared" si="142"/>
        <v>214000</v>
      </c>
      <c r="BM95" s="811">
        <v>91000</v>
      </c>
      <c r="BN95" s="811">
        <f t="shared" si="143"/>
        <v>123000</v>
      </c>
      <c r="BO95" s="810"/>
      <c r="BP95" s="811">
        <f t="shared" ref="BP95:BP101" si="159">+BM95-BO95</f>
        <v>91000</v>
      </c>
      <c r="BQ95" s="793">
        <v>123000</v>
      </c>
      <c r="BR95" s="793">
        <f t="shared" si="144"/>
        <v>214000</v>
      </c>
      <c r="BS95" s="793">
        <v>91000</v>
      </c>
      <c r="BT95" s="793">
        <f t="shared" si="145"/>
        <v>123000</v>
      </c>
      <c r="BU95" s="792"/>
      <c r="BV95" s="793">
        <f t="shared" ref="BV95:BV101" si="160">+BS95-BU95</f>
        <v>91000</v>
      </c>
      <c r="BW95" s="838">
        <v>123000</v>
      </c>
      <c r="BX95" s="838">
        <f t="shared" si="146"/>
        <v>214000</v>
      </c>
      <c r="BY95" s="838">
        <v>91000</v>
      </c>
      <c r="BZ95" s="838">
        <f t="shared" si="147"/>
        <v>123000</v>
      </c>
      <c r="CA95" s="837"/>
      <c r="CB95" s="838">
        <f t="shared" ref="CB95:CB101" si="161">+BY95-CA95</f>
        <v>91000</v>
      </c>
      <c r="CC95" s="811">
        <f t="shared" si="148"/>
        <v>1692300</v>
      </c>
      <c r="CD95" s="784">
        <f t="shared" si="149"/>
        <v>1783300</v>
      </c>
      <c r="CE95" s="811">
        <v>91000</v>
      </c>
      <c r="CF95" s="810"/>
      <c r="CG95" s="811">
        <f t="shared" ref="CG95:CG101" si="162">+CE95-CF95</f>
        <v>91000</v>
      </c>
      <c r="CH95" s="579">
        <f t="shared" si="150"/>
        <v>151300</v>
      </c>
    </row>
    <row r="96" spans="1:86" x14ac:dyDescent="0.2">
      <c r="A96" s="596"/>
      <c r="B96" s="596"/>
      <c r="C96" s="596"/>
      <c r="D96" s="607"/>
      <c r="E96" s="596">
        <f t="shared" ref="E96:E101" si="163">E95+1</f>
        <v>33</v>
      </c>
      <c r="F96" s="607">
        <v>413</v>
      </c>
      <c r="G96" s="620"/>
      <c r="H96" s="609" t="s">
        <v>65</v>
      </c>
      <c r="I96" s="610">
        <v>35000</v>
      </c>
      <c r="J96" s="774">
        <f t="shared" si="122"/>
        <v>7000</v>
      </c>
      <c r="K96" s="774"/>
      <c r="L96" s="774">
        <f t="shared" si="123"/>
        <v>7000</v>
      </c>
      <c r="M96" s="775"/>
      <c r="N96" s="774">
        <f t="shared" si="124"/>
        <v>0</v>
      </c>
      <c r="O96" s="784">
        <f t="shared" si="125"/>
        <v>3500</v>
      </c>
      <c r="P96" s="784">
        <f t="shared" si="126"/>
        <v>3500</v>
      </c>
      <c r="Q96" s="783"/>
      <c r="R96" s="784">
        <f t="shared" si="127"/>
        <v>3500</v>
      </c>
      <c r="S96" s="783"/>
      <c r="T96" s="784">
        <f t="shared" si="151"/>
        <v>0</v>
      </c>
      <c r="U96" s="793">
        <f t="shared" ref="U96:U101" si="164">$I96*$U$1</f>
        <v>2450.0000000000005</v>
      </c>
      <c r="V96" s="793">
        <f t="shared" si="128"/>
        <v>2450.0000000000005</v>
      </c>
      <c r="W96" s="792"/>
      <c r="X96" s="793">
        <f t="shared" si="129"/>
        <v>2450.0000000000005</v>
      </c>
      <c r="Y96" s="792"/>
      <c r="Z96" s="793">
        <f t="shared" si="152"/>
        <v>0</v>
      </c>
      <c r="AA96" s="802">
        <f t="shared" ref="AA96:AA101" si="165">$I96*$AA$1</f>
        <v>2450.0000000000005</v>
      </c>
      <c r="AB96" s="802">
        <f t="shared" si="130"/>
        <v>2450.0000000000005</v>
      </c>
      <c r="AC96" s="801"/>
      <c r="AD96" s="802">
        <f t="shared" si="131"/>
        <v>2450.0000000000005</v>
      </c>
      <c r="AE96" s="801"/>
      <c r="AF96" s="802">
        <f t="shared" si="153"/>
        <v>0</v>
      </c>
      <c r="AG96" s="820">
        <f t="shared" ref="AG96:AG101" si="166">$I96*$AG$1</f>
        <v>2450.0000000000005</v>
      </c>
      <c r="AH96" s="820">
        <f t="shared" si="132"/>
        <v>2450.0000000000005</v>
      </c>
      <c r="AI96" s="819"/>
      <c r="AJ96" s="820">
        <f t="shared" si="133"/>
        <v>2450.0000000000005</v>
      </c>
      <c r="AK96" s="819"/>
      <c r="AL96" s="820">
        <f t="shared" si="154"/>
        <v>0</v>
      </c>
      <c r="AM96" s="774">
        <f t="shared" ref="AM96:AM101" si="167">$I96*$AM$1</f>
        <v>2450.0000000000005</v>
      </c>
      <c r="AN96" s="774">
        <f t="shared" si="134"/>
        <v>2450.0000000000005</v>
      </c>
      <c r="AO96" s="775"/>
      <c r="AP96" s="774">
        <f t="shared" si="135"/>
        <v>2450.0000000000005</v>
      </c>
      <c r="AQ96" s="775"/>
      <c r="AR96" s="774">
        <f t="shared" si="155"/>
        <v>0</v>
      </c>
      <c r="AS96" s="829">
        <f t="shared" ref="AS96:AS101" si="168">$I96*$AS$1</f>
        <v>2450.0000000000005</v>
      </c>
      <c r="AT96" s="829">
        <f t="shared" si="136"/>
        <v>2450.0000000000005</v>
      </c>
      <c r="AU96" s="828"/>
      <c r="AV96" s="829">
        <f t="shared" si="137"/>
        <v>2450.0000000000005</v>
      </c>
      <c r="AW96" s="828"/>
      <c r="AX96" s="829">
        <f t="shared" si="156"/>
        <v>0</v>
      </c>
      <c r="AY96" s="838">
        <f t="shared" ref="AY96:AY101" si="169">$I96*$AY$1</f>
        <v>2450.0000000000005</v>
      </c>
      <c r="AZ96" s="838">
        <f t="shared" si="138"/>
        <v>2450.0000000000005</v>
      </c>
      <c r="BA96" s="837"/>
      <c r="BB96" s="838">
        <f t="shared" si="139"/>
        <v>2450.0000000000005</v>
      </c>
      <c r="BC96" s="837"/>
      <c r="BD96" s="838">
        <f t="shared" si="157"/>
        <v>0</v>
      </c>
      <c r="BE96" s="774">
        <f t="shared" ref="BE96:BE101" si="170">$I96*$BE$1</f>
        <v>2450.0000000000005</v>
      </c>
      <c r="BF96" s="774">
        <f t="shared" si="140"/>
        <v>2450.0000000000005</v>
      </c>
      <c r="BG96" s="775"/>
      <c r="BH96" s="774">
        <f t="shared" si="141"/>
        <v>2450.0000000000005</v>
      </c>
      <c r="BI96" s="775"/>
      <c r="BJ96" s="774">
        <f t="shared" si="158"/>
        <v>0</v>
      </c>
      <c r="BK96" s="811">
        <f t="shared" ref="BK96:BK101" si="171">$I96*$BK$1</f>
        <v>2450.0000000000005</v>
      </c>
      <c r="BL96" s="811">
        <f t="shared" si="142"/>
        <v>2450.0000000000005</v>
      </c>
      <c r="BM96" s="810"/>
      <c r="BN96" s="811">
        <f t="shared" si="143"/>
        <v>2450.0000000000005</v>
      </c>
      <c r="BO96" s="810"/>
      <c r="BP96" s="811">
        <f t="shared" si="159"/>
        <v>0</v>
      </c>
      <c r="BQ96" s="793">
        <f t="shared" ref="BQ96:BQ101" si="172">$I96*$BQ$1</f>
        <v>2450.0000000000005</v>
      </c>
      <c r="BR96" s="793">
        <f t="shared" si="144"/>
        <v>2450.0000000000005</v>
      </c>
      <c r="BS96" s="792"/>
      <c r="BT96" s="793">
        <f t="shared" si="145"/>
        <v>2450.0000000000005</v>
      </c>
      <c r="BU96" s="792"/>
      <c r="BV96" s="793">
        <f t="shared" si="160"/>
        <v>0</v>
      </c>
      <c r="BW96" s="838">
        <f t="shared" ref="BW96:BW101" si="173">$I96*$BW$1</f>
        <v>2450.0000000000005</v>
      </c>
      <c r="BX96" s="838">
        <f t="shared" si="146"/>
        <v>2450.0000000000005</v>
      </c>
      <c r="BY96" s="837"/>
      <c r="BZ96" s="838">
        <f t="shared" si="147"/>
        <v>2450.0000000000005</v>
      </c>
      <c r="CA96" s="837"/>
      <c r="CB96" s="838">
        <f t="shared" si="161"/>
        <v>0</v>
      </c>
      <c r="CC96" s="811">
        <f t="shared" si="148"/>
        <v>35000</v>
      </c>
      <c r="CD96" s="784">
        <f t="shared" si="149"/>
        <v>35000</v>
      </c>
      <c r="CE96" s="810"/>
      <c r="CF96" s="810"/>
      <c r="CG96" s="811">
        <f t="shared" si="162"/>
        <v>0</v>
      </c>
      <c r="CH96" s="579">
        <f t="shared" si="150"/>
        <v>0</v>
      </c>
    </row>
    <row r="97" spans="1:86" x14ac:dyDescent="0.2">
      <c r="A97" s="596"/>
      <c r="B97" s="596"/>
      <c r="C97" s="596"/>
      <c r="D97" s="607"/>
      <c r="E97" s="596">
        <f t="shared" si="163"/>
        <v>34</v>
      </c>
      <c r="F97" s="607">
        <v>414</v>
      </c>
      <c r="G97" s="620"/>
      <c r="H97" s="609" t="s">
        <v>29</v>
      </c>
      <c r="I97" s="610">
        <v>450000</v>
      </c>
      <c r="J97" s="774">
        <f t="shared" si="122"/>
        <v>90000</v>
      </c>
      <c r="K97" s="774">
        <v>90000</v>
      </c>
      <c r="L97" s="774">
        <f t="shared" si="123"/>
        <v>0</v>
      </c>
      <c r="M97" s="775"/>
      <c r="N97" s="774">
        <f t="shared" si="124"/>
        <v>90000</v>
      </c>
      <c r="O97" s="784">
        <f t="shared" si="125"/>
        <v>45000</v>
      </c>
      <c r="P97" s="784">
        <f t="shared" si="126"/>
        <v>135000</v>
      </c>
      <c r="Q97" s="783"/>
      <c r="R97" s="784">
        <f t="shared" si="127"/>
        <v>135000</v>
      </c>
      <c r="S97" s="783"/>
      <c r="T97" s="784">
        <f t="shared" si="151"/>
        <v>0</v>
      </c>
      <c r="U97" s="793">
        <f t="shared" si="164"/>
        <v>31500.000000000004</v>
      </c>
      <c r="V97" s="793">
        <f t="shared" si="128"/>
        <v>31500.000000000004</v>
      </c>
      <c r="W97" s="792"/>
      <c r="X97" s="793">
        <f t="shared" si="129"/>
        <v>31500.000000000004</v>
      </c>
      <c r="Y97" s="792"/>
      <c r="Z97" s="793">
        <f t="shared" si="152"/>
        <v>0</v>
      </c>
      <c r="AA97" s="802">
        <f t="shared" si="165"/>
        <v>31500.000000000004</v>
      </c>
      <c r="AB97" s="802">
        <f t="shared" si="130"/>
        <v>31500.000000000004</v>
      </c>
      <c r="AC97" s="801"/>
      <c r="AD97" s="802">
        <f t="shared" si="131"/>
        <v>31500.000000000004</v>
      </c>
      <c r="AE97" s="801"/>
      <c r="AF97" s="802">
        <f t="shared" si="153"/>
        <v>0</v>
      </c>
      <c r="AG97" s="820">
        <f t="shared" si="166"/>
        <v>31500.000000000004</v>
      </c>
      <c r="AH97" s="820">
        <f t="shared" si="132"/>
        <v>31500.000000000004</v>
      </c>
      <c r="AI97" s="819"/>
      <c r="AJ97" s="820">
        <f t="shared" si="133"/>
        <v>31500.000000000004</v>
      </c>
      <c r="AK97" s="819"/>
      <c r="AL97" s="820">
        <f t="shared" si="154"/>
        <v>0</v>
      </c>
      <c r="AM97" s="774">
        <f t="shared" si="167"/>
        <v>31500.000000000004</v>
      </c>
      <c r="AN97" s="774">
        <f t="shared" si="134"/>
        <v>31500.000000000004</v>
      </c>
      <c r="AO97" s="775"/>
      <c r="AP97" s="774">
        <f t="shared" si="135"/>
        <v>31500.000000000004</v>
      </c>
      <c r="AQ97" s="775"/>
      <c r="AR97" s="774">
        <f t="shared" si="155"/>
        <v>0</v>
      </c>
      <c r="AS97" s="829">
        <f t="shared" si="168"/>
        <v>31500.000000000004</v>
      </c>
      <c r="AT97" s="829">
        <f t="shared" si="136"/>
        <v>31500.000000000004</v>
      </c>
      <c r="AU97" s="828"/>
      <c r="AV97" s="829">
        <f t="shared" si="137"/>
        <v>31500.000000000004</v>
      </c>
      <c r="AW97" s="828"/>
      <c r="AX97" s="829">
        <f t="shared" si="156"/>
        <v>0</v>
      </c>
      <c r="AY97" s="838">
        <f t="shared" si="169"/>
        <v>31500.000000000004</v>
      </c>
      <c r="AZ97" s="838">
        <f t="shared" si="138"/>
        <v>31500.000000000004</v>
      </c>
      <c r="BA97" s="837"/>
      <c r="BB97" s="838">
        <f t="shared" si="139"/>
        <v>31500.000000000004</v>
      </c>
      <c r="BC97" s="837"/>
      <c r="BD97" s="838">
        <f t="shared" si="157"/>
        <v>0</v>
      </c>
      <c r="BE97" s="774">
        <f t="shared" si="170"/>
        <v>31500.000000000004</v>
      </c>
      <c r="BF97" s="774">
        <f t="shared" si="140"/>
        <v>31500.000000000004</v>
      </c>
      <c r="BG97" s="775"/>
      <c r="BH97" s="774">
        <f t="shared" si="141"/>
        <v>31500.000000000004</v>
      </c>
      <c r="BI97" s="775"/>
      <c r="BJ97" s="774">
        <f t="shared" si="158"/>
        <v>0</v>
      </c>
      <c r="BK97" s="811">
        <f t="shared" si="171"/>
        <v>31500.000000000004</v>
      </c>
      <c r="BL97" s="811">
        <f t="shared" si="142"/>
        <v>31500.000000000004</v>
      </c>
      <c r="BM97" s="810"/>
      <c r="BN97" s="811">
        <f t="shared" si="143"/>
        <v>31500.000000000004</v>
      </c>
      <c r="BO97" s="810"/>
      <c r="BP97" s="811">
        <f t="shared" si="159"/>
        <v>0</v>
      </c>
      <c r="BQ97" s="793">
        <f t="shared" si="172"/>
        <v>31500.000000000004</v>
      </c>
      <c r="BR97" s="793">
        <f t="shared" si="144"/>
        <v>31500.000000000004</v>
      </c>
      <c r="BS97" s="792"/>
      <c r="BT97" s="793">
        <f t="shared" si="145"/>
        <v>31500.000000000004</v>
      </c>
      <c r="BU97" s="792"/>
      <c r="BV97" s="793">
        <f t="shared" si="160"/>
        <v>0</v>
      </c>
      <c r="BW97" s="838">
        <f t="shared" si="173"/>
        <v>31500.000000000004</v>
      </c>
      <c r="BX97" s="838">
        <f t="shared" si="146"/>
        <v>31500.000000000004</v>
      </c>
      <c r="BY97" s="837"/>
      <c r="BZ97" s="838">
        <f t="shared" si="147"/>
        <v>31500.000000000004</v>
      </c>
      <c r="CA97" s="837"/>
      <c r="CB97" s="838">
        <f t="shared" si="161"/>
        <v>0</v>
      </c>
      <c r="CC97" s="811">
        <f t="shared" si="148"/>
        <v>450000</v>
      </c>
      <c r="CD97" s="784">
        <f t="shared" si="149"/>
        <v>450000</v>
      </c>
      <c r="CE97" s="810"/>
      <c r="CF97" s="810"/>
      <c r="CG97" s="811">
        <f t="shared" si="162"/>
        <v>0</v>
      </c>
      <c r="CH97" s="579">
        <f t="shared" si="150"/>
        <v>0</v>
      </c>
    </row>
    <row r="98" spans="1:86" x14ac:dyDescent="0.2">
      <c r="A98" s="596"/>
      <c r="B98" s="596"/>
      <c r="C98" s="596"/>
      <c r="D98" s="607"/>
      <c r="E98" s="596">
        <f t="shared" si="163"/>
        <v>35</v>
      </c>
      <c r="F98" s="607">
        <v>416</v>
      </c>
      <c r="G98" s="620"/>
      <c r="H98" s="609" t="s">
        <v>30</v>
      </c>
      <c r="I98" s="610">
        <v>500000</v>
      </c>
      <c r="J98" s="774">
        <f t="shared" si="122"/>
        <v>100000</v>
      </c>
      <c r="K98" s="774"/>
      <c r="L98" s="774">
        <f t="shared" si="123"/>
        <v>100000</v>
      </c>
      <c r="M98" s="775"/>
      <c r="N98" s="774">
        <f t="shared" si="124"/>
        <v>0</v>
      </c>
      <c r="O98" s="784">
        <f t="shared" si="125"/>
        <v>50000</v>
      </c>
      <c r="P98" s="784">
        <f t="shared" si="126"/>
        <v>50000</v>
      </c>
      <c r="Q98" s="783"/>
      <c r="R98" s="784">
        <f t="shared" si="127"/>
        <v>50000</v>
      </c>
      <c r="S98" s="783"/>
      <c r="T98" s="784">
        <f t="shared" si="151"/>
        <v>0</v>
      </c>
      <c r="U98" s="793">
        <f t="shared" si="164"/>
        <v>35000</v>
      </c>
      <c r="V98" s="793">
        <f t="shared" si="128"/>
        <v>35000</v>
      </c>
      <c r="W98" s="792"/>
      <c r="X98" s="793">
        <f t="shared" si="129"/>
        <v>35000</v>
      </c>
      <c r="Y98" s="792"/>
      <c r="Z98" s="793">
        <f t="shared" si="152"/>
        <v>0</v>
      </c>
      <c r="AA98" s="802">
        <f t="shared" si="165"/>
        <v>35000</v>
      </c>
      <c r="AB98" s="802">
        <f t="shared" si="130"/>
        <v>35000</v>
      </c>
      <c r="AC98" s="801"/>
      <c r="AD98" s="802">
        <f t="shared" si="131"/>
        <v>35000</v>
      </c>
      <c r="AE98" s="801"/>
      <c r="AF98" s="802">
        <f t="shared" si="153"/>
        <v>0</v>
      </c>
      <c r="AG98" s="820">
        <f t="shared" si="166"/>
        <v>35000</v>
      </c>
      <c r="AH98" s="820">
        <f t="shared" si="132"/>
        <v>35000</v>
      </c>
      <c r="AI98" s="819"/>
      <c r="AJ98" s="820">
        <f t="shared" si="133"/>
        <v>35000</v>
      </c>
      <c r="AK98" s="819"/>
      <c r="AL98" s="820">
        <f t="shared" si="154"/>
        <v>0</v>
      </c>
      <c r="AM98" s="774">
        <f t="shared" si="167"/>
        <v>35000</v>
      </c>
      <c r="AN98" s="774">
        <f t="shared" si="134"/>
        <v>35000</v>
      </c>
      <c r="AO98" s="775"/>
      <c r="AP98" s="774">
        <f t="shared" si="135"/>
        <v>35000</v>
      </c>
      <c r="AQ98" s="775"/>
      <c r="AR98" s="774">
        <f t="shared" si="155"/>
        <v>0</v>
      </c>
      <c r="AS98" s="829">
        <f t="shared" si="168"/>
        <v>35000</v>
      </c>
      <c r="AT98" s="829">
        <f t="shared" si="136"/>
        <v>35000</v>
      </c>
      <c r="AU98" s="828"/>
      <c r="AV98" s="829">
        <f t="shared" si="137"/>
        <v>35000</v>
      </c>
      <c r="AW98" s="828"/>
      <c r="AX98" s="829">
        <f t="shared" si="156"/>
        <v>0</v>
      </c>
      <c r="AY98" s="838">
        <f t="shared" si="169"/>
        <v>35000</v>
      </c>
      <c r="AZ98" s="838">
        <f t="shared" si="138"/>
        <v>35000</v>
      </c>
      <c r="BA98" s="837"/>
      <c r="BB98" s="838">
        <f t="shared" si="139"/>
        <v>35000</v>
      </c>
      <c r="BC98" s="837"/>
      <c r="BD98" s="838">
        <f t="shared" si="157"/>
        <v>0</v>
      </c>
      <c r="BE98" s="774">
        <f t="shared" si="170"/>
        <v>35000</v>
      </c>
      <c r="BF98" s="774">
        <f t="shared" si="140"/>
        <v>35000</v>
      </c>
      <c r="BG98" s="775"/>
      <c r="BH98" s="774">
        <f t="shared" si="141"/>
        <v>35000</v>
      </c>
      <c r="BI98" s="775"/>
      <c r="BJ98" s="774">
        <f t="shared" si="158"/>
        <v>0</v>
      </c>
      <c r="BK98" s="811">
        <f t="shared" si="171"/>
        <v>35000</v>
      </c>
      <c r="BL98" s="811">
        <f t="shared" si="142"/>
        <v>35000</v>
      </c>
      <c r="BM98" s="810"/>
      <c r="BN98" s="811">
        <f t="shared" si="143"/>
        <v>35000</v>
      </c>
      <c r="BO98" s="810"/>
      <c r="BP98" s="811">
        <f t="shared" si="159"/>
        <v>0</v>
      </c>
      <c r="BQ98" s="793">
        <f t="shared" si="172"/>
        <v>35000</v>
      </c>
      <c r="BR98" s="793">
        <f t="shared" si="144"/>
        <v>35000</v>
      </c>
      <c r="BS98" s="792"/>
      <c r="BT98" s="793">
        <f t="shared" si="145"/>
        <v>35000</v>
      </c>
      <c r="BU98" s="792"/>
      <c r="BV98" s="793">
        <f t="shared" si="160"/>
        <v>0</v>
      </c>
      <c r="BW98" s="838">
        <f t="shared" si="173"/>
        <v>35000</v>
      </c>
      <c r="BX98" s="838">
        <f t="shared" si="146"/>
        <v>35000</v>
      </c>
      <c r="BY98" s="837"/>
      <c r="BZ98" s="838">
        <f t="shared" si="147"/>
        <v>35000</v>
      </c>
      <c r="CA98" s="837"/>
      <c r="CB98" s="838">
        <f t="shared" si="161"/>
        <v>0</v>
      </c>
      <c r="CC98" s="811">
        <f t="shared" si="148"/>
        <v>500000</v>
      </c>
      <c r="CD98" s="784">
        <f t="shared" si="149"/>
        <v>500000</v>
      </c>
      <c r="CE98" s="810"/>
      <c r="CF98" s="810"/>
      <c r="CG98" s="811">
        <f t="shared" si="162"/>
        <v>0</v>
      </c>
      <c r="CH98" s="579">
        <f t="shared" si="150"/>
        <v>0</v>
      </c>
    </row>
    <row r="99" spans="1:86" x14ac:dyDescent="0.2">
      <c r="A99" s="596"/>
      <c r="B99" s="596"/>
      <c r="C99" s="596"/>
      <c r="D99" s="607"/>
      <c r="E99" s="596">
        <f t="shared" si="163"/>
        <v>36</v>
      </c>
      <c r="F99" s="607">
        <v>421</v>
      </c>
      <c r="G99" s="608"/>
      <c r="H99" s="609" t="s">
        <v>31</v>
      </c>
      <c r="I99" s="601">
        <v>269000</v>
      </c>
      <c r="J99" s="774">
        <f t="shared" si="122"/>
        <v>53800</v>
      </c>
      <c r="K99" s="774">
        <v>10000</v>
      </c>
      <c r="L99" s="774">
        <f t="shared" si="123"/>
        <v>43800</v>
      </c>
      <c r="M99" s="775"/>
      <c r="N99" s="774">
        <f t="shared" si="124"/>
        <v>10000</v>
      </c>
      <c r="O99" s="784">
        <f t="shared" si="125"/>
        <v>26900</v>
      </c>
      <c r="P99" s="784">
        <f t="shared" si="126"/>
        <v>36900</v>
      </c>
      <c r="Q99" s="783">
        <v>10000</v>
      </c>
      <c r="R99" s="784">
        <f t="shared" si="127"/>
        <v>26900</v>
      </c>
      <c r="S99" s="783"/>
      <c r="T99" s="784">
        <f t="shared" si="151"/>
        <v>10000</v>
      </c>
      <c r="U99" s="793">
        <f t="shared" si="164"/>
        <v>18830</v>
      </c>
      <c r="V99" s="793">
        <f t="shared" si="128"/>
        <v>28830</v>
      </c>
      <c r="W99" s="792"/>
      <c r="X99" s="793">
        <f t="shared" si="129"/>
        <v>28830</v>
      </c>
      <c r="Y99" s="792"/>
      <c r="Z99" s="793">
        <f t="shared" si="152"/>
        <v>0</v>
      </c>
      <c r="AA99" s="802">
        <f t="shared" si="165"/>
        <v>18830</v>
      </c>
      <c r="AB99" s="802">
        <f t="shared" si="130"/>
        <v>18830</v>
      </c>
      <c r="AC99" s="801"/>
      <c r="AD99" s="802">
        <f t="shared" si="131"/>
        <v>18830</v>
      </c>
      <c r="AE99" s="801"/>
      <c r="AF99" s="802">
        <f t="shared" si="153"/>
        <v>0</v>
      </c>
      <c r="AG99" s="820">
        <f t="shared" si="166"/>
        <v>18830</v>
      </c>
      <c r="AH99" s="820">
        <f t="shared" si="132"/>
        <v>18830</v>
      </c>
      <c r="AI99" s="819"/>
      <c r="AJ99" s="820">
        <f t="shared" si="133"/>
        <v>18830</v>
      </c>
      <c r="AK99" s="819"/>
      <c r="AL99" s="820">
        <f t="shared" si="154"/>
        <v>0</v>
      </c>
      <c r="AM99" s="774">
        <f t="shared" si="167"/>
        <v>18830</v>
      </c>
      <c r="AN99" s="774">
        <f t="shared" si="134"/>
        <v>18830</v>
      </c>
      <c r="AO99" s="775"/>
      <c r="AP99" s="774">
        <f t="shared" si="135"/>
        <v>18830</v>
      </c>
      <c r="AQ99" s="775"/>
      <c r="AR99" s="774">
        <f t="shared" si="155"/>
        <v>0</v>
      </c>
      <c r="AS99" s="829">
        <f t="shared" si="168"/>
        <v>18830</v>
      </c>
      <c r="AT99" s="829">
        <f t="shared" si="136"/>
        <v>18830</v>
      </c>
      <c r="AU99" s="828"/>
      <c r="AV99" s="829">
        <f t="shared" si="137"/>
        <v>18830</v>
      </c>
      <c r="AW99" s="828"/>
      <c r="AX99" s="829">
        <f t="shared" si="156"/>
        <v>0</v>
      </c>
      <c r="AY99" s="838">
        <f t="shared" si="169"/>
        <v>18830</v>
      </c>
      <c r="AZ99" s="838">
        <f t="shared" si="138"/>
        <v>18830</v>
      </c>
      <c r="BA99" s="837"/>
      <c r="BB99" s="838">
        <f t="shared" si="139"/>
        <v>18830</v>
      </c>
      <c r="BC99" s="837"/>
      <c r="BD99" s="838">
        <f t="shared" si="157"/>
        <v>0</v>
      </c>
      <c r="BE99" s="774">
        <f t="shared" si="170"/>
        <v>18830</v>
      </c>
      <c r="BF99" s="774">
        <f t="shared" si="140"/>
        <v>18830</v>
      </c>
      <c r="BG99" s="775"/>
      <c r="BH99" s="774">
        <f t="shared" si="141"/>
        <v>18830</v>
      </c>
      <c r="BI99" s="775"/>
      <c r="BJ99" s="774">
        <f t="shared" si="158"/>
        <v>0</v>
      </c>
      <c r="BK99" s="811">
        <f t="shared" si="171"/>
        <v>18830</v>
      </c>
      <c r="BL99" s="811">
        <f t="shared" si="142"/>
        <v>18830</v>
      </c>
      <c r="BM99" s="810"/>
      <c r="BN99" s="811">
        <f t="shared" si="143"/>
        <v>18830</v>
      </c>
      <c r="BO99" s="810"/>
      <c r="BP99" s="811">
        <f t="shared" si="159"/>
        <v>0</v>
      </c>
      <c r="BQ99" s="793">
        <f t="shared" si="172"/>
        <v>18830</v>
      </c>
      <c r="BR99" s="793">
        <f t="shared" si="144"/>
        <v>18830</v>
      </c>
      <c r="BS99" s="792"/>
      <c r="BT99" s="793">
        <f t="shared" si="145"/>
        <v>18830</v>
      </c>
      <c r="BU99" s="792"/>
      <c r="BV99" s="793">
        <f t="shared" si="160"/>
        <v>0</v>
      </c>
      <c r="BW99" s="838">
        <f t="shared" si="173"/>
        <v>18830</v>
      </c>
      <c r="BX99" s="838">
        <f t="shared" si="146"/>
        <v>18830</v>
      </c>
      <c r="BY99" s="837"/>
      <c r="BZ99" s="838">
        <f t="shared" si="147"/>
        <v>18830</v>
      </c>
      <c r="CA99" s="837"/>
      <c r="CB99" s="838">
        <f t="shared" si="161"/>
        <v>0</v>
      </c>
      <c r="CC99" s="811">
        <f t="shared" si="148"/>
        <v>269000</v>
      </c>
      <c r="CD99" s="784">
        <f t="shared" si="149"/>
        <v>269000</v>
      </c>
      <c r="CE99" s="810"/>
      <c r="CF99" s="810"/>
      <c r="CG99" s="811">
        <f t="shared" si="162"/>
        <v>0</v>
      </c>
      <c r="CH99" s="579">
        <f t="shared" si="150"/>
        <v>0</v>
      </c>
    </row>
    <row r="100" spans="1:86" x14ac:dyDescent="0.2">
      <c r="A100" s="596"/>
      <c r="B100" s="596"/>
      <c r="C100" s="596"/>
      <c r="D100" s="607"/>
      <c r="E100" s="596">
        <f t="shared" si="163"/>
        <v>37</v>
      </c>
      <c r="F100" s="607">
        <v>422</v>
      </c>
      <c r="G100" s="608"/>
      <c r="H100" s="609" t="s">
        <v>32</v>
      </c>
      <c r="I100" s="601">
        <v>269000</v>
      </c>
      <c r="J100" s="774">
        <f t="shared" si="122"/>
        <v>53800</v>
      </c>
      <c r="K100" s="774">
        <v>10000</v>
      </c>
      <c r="L100" s="774">
        <f t="shared" si="123"/>
        <v>43800</v>
      </c>
      <c r="M100" s="775"/>
      <c r="N100" s="774">
        <f t="shared" si="124"/>
        <v>10000</v>
      </c>
      <c r="O100" s="784">
        <f t="shared" si="125"/>
        <v>26900</v>
      </c>
      <c r="P100" s="784">
        <f t="shared" si="126"/>
        <v>36900</v>
      </c>
      <c r="Q100" s="783">
        <v>10000</v>
      </c>
      <c r="R100" s="784">
        <f t="shared" si="127"/>
        <v>26900</v>
      </c>
      <c r="S100" s="783"/>
      <c r="T100" s="784">
        <f t="shared" si="151"/>
        <v>10000</v>
      </c>
      <c r="U100" s="793">
        <f t="shared" si="164"/>
        <v>18830</v>
      </c>
      <c r="V100" s="793">
        <f t="shared" si="128"/>
        <v>28830</v>
      </c>
      <c r="W100" s="792"/>
      <c r="X100" s="793">
        <f t="shared" si="129"/>
        <v>28830</v>
      </c>
      <c r="Y100" s="792"/>
      <c r="Z100" s="793">
        <f t="shared" si="152"/>
        <v>0</v>
      </c>
      <c r="AA100" s="802">
        <f t="shared" si="165"/>
        <v>18830</v>
      </c>
      <c r="AB100" s="802">
        <f t="shared" si="130"/>
        <v>18830</v>
      </c>
      <c r="AC100" s="801"/>
      <c r="AD100" s="802">
        <f t="shared" si="131"/>
        <v>18830</v>
      </c>
      <c r="AE100" s="801"/>
      <c r="AF100" s="802">
        <f t="shared" si="153"/>
        <v>0</v>
      </c>
      <c r="AG100" s="820">
        <f t="shared" si="166"/>
        <v>18830</v>
      </c>
      <c r="AH100" s="820">
        <f t="shared" si="132"/>
        <v>18830</v>
      </c>
      <c r="AI100" s="819"/>
      <c r="AJ100" s="820">
        <f t="shared" si="133"/>
        <v>18830</v>
      </c>
      <c r="AK100" s="819"/>
      <c r="AL100" s="820">
        <f t="shared" si="154"/>
        <v>0</v>
      </c>
      <c r="AM100" s="774">
        <f t="shared" si="167"/>
        <v>18830</v>
      </c>
      <c r="AN100" s="774">
        <f t="shared" si="134"/>
        <v>18830</v>
      </c>
      <c r="AO100" s="775"/>
      <c r="AP100" s="774">
        <f t="shared" si="135"/>
        <v>18830</v>
      </c>
      <c r="AQ100" s="775"/>
      <c r="AR100" s="774">
        <f t="shared" si="155"/>
        <v>0</v>
      </c>
      <c r="AS100" s="829">
        <f t="shared" si="168"/>
        <v>18830</v>
      </c>
      <c r="AT100" s="829">
        <f t="shared" si="136"/>
        <v>18830</v>
      </c>
      <c r="AU100" s="828"/>
      <c r="AV100" s="829">
        <f t="shared" si="137"/>
        <v>18830</v>
      </c>
      <c r="AW100" s="828"/>
      <c r="AX100" s="829">
        <f t="shared" si="156"/>
        <v>0</v>
      </c>
      <c r="AY100" s="838">
        <f t="shared" si="169"/>
        <v>18830</v>
      </c>
      <c r="AZ100" s="838">
        <f t="shared" si="138"/>
        <v>18830</v>
      </c>
      <c r="BA100" s="837"/>
      <c r="BB100" s="838">
        <f t="shared" si="139"/>
        <v>18830</v>
      </c>
      <c r="BC100" s="837"/>
      <c r="BD100" s="838">
        <f t="shared" si="157"/>
        <v>0</v>
      </c>
      <c r="BE100" s="774">
        <f t="shared" si="170"/>
        <v>18830</v>
      </c>
      <c r="BF100" s="774">
        <f t="shared" si="140"/>
        <v>18830</v>
      </c>
      <c r="BG100" s="775"/>
      <c r="BH100" s="774">
        <f t="shared" si="141"/>
        <v>18830</v>
      </c>
      <c r="BI100" s="775"/>
      <c r="BJ100" s="774">
        <f t="shared" si="158"/>
        <v>0</v>
      </c>
      <c r="BK100" s="811">
        <f t="shared" si="171"/>
        <v>18830</v>
      </c>
      <c r="BL100" s="811">
        <f t="shared" si="142"/>
        <v>18830</v>
      </c>
      <c r="BM100" s="810"/>
      <c r="BN100" s="811">
        <f t="shared" si="143"/>
        <v>18830</v>
      </c>
      <c r="BO100" s="810"/>
      <c r="BP100" s="811">
        <f t="shared" si="159"/>
        <v>0</v>
      </c>
      <c r="BQ100" s="793">
        <f t="shared" si="172"/>
        <v>18830</v>
      </c>
      <c r="BR100" s="793">
        <f t="shared" si="144"/>
        <v>18830</v>
      </c>
      <c r="BS100" s="792"/>
      <c r="BT100" s="793">
        <f t="shared" si="145"/>
        <v>18830</v>
      </c>
      <c r="BU100" s="792"/>
      <c r="BV100" s="793">
        <f t="shared" si="160"/>
        <v>0</v>
      </c>
      <c r="BW100" s="838">
        <f t="shared" si="173"/>
        <v>18830</v>
      </c>
      <c r="BX100" s="838">
        <f t="shared" si="146"/>
        <v>18830</v>
      </c>
      <c r="BY100" s="837"/>
      <c r="BZ100" s="838">
        <f t="shared" si="147"/>
        <v>18830</v>
      </c>
      <c r="CA100" s="837"/>
      <c r="CB100" s="838">
        <f t="shared" si="161"/>
        <v>0</v>
      </c>
      <c r="CC100" s="811">
        <f t="shared" si="148"/>
        <v>269000</v>
      </c>
      <c r="CD100" s="784">
        <f t="shared" si="149"/>
        <v>269000</v>
      </c>
      <c r="CE100" s="810"/>
      <c r="CF100" s="810"/>
      <c r="CG100" s="811">
        <f t="shared" si="162"/>
        <v>0</v>
      </c>
      <c r="CH100" s="579">
        <f t="shared" si="150"/>
        <v>0</v>
      </c>
    </row>
    <row r="101" spans="1:86" x14ac:dyDescent="0.2">
      <c r="A101" s="596"/>
      <c r="B101" s="596"/>
      <c r="C101" s="596"/>
      <c r="D101" s="607"/>
      <c r="E101" s="596">
        <f t="shared" si="163"/>
        <v>38</v>
      </c>
      <c r="F101" s="607">
        <v>423</v>
      </c>
      <c r="G101" s="608"/>
      <c r="H101" s="609" t="s">
        <v>44</v>
      </c>
      <c r="I101" s="601">
        <v>900000</v>
      </c>
      <c r="J101" s="774">
        <f t="shared" si="122"/>
        <v>180000</v>
      </c>
      <c r="K101" s="774">
        <v>50000</v>
      </c>
      <c r="L101" s="774">
        <f t="shared" si="123"/>
        <v>130000</v>
      </c>
      <c r="M101" s="775"/>
      <c r="N101" s="774">
        <f t="shared" si="124"/>
        <v>50000</v>
      </c>
      <c r="O101" s="784">
        <f t="shared" si="125"/>
        <v>90000</v>
      </c>
      <c r="P101" s="784">
        <f t="shared" si="126"/>
        <v>140000</v>
      </c>
      <c r="Q101" s="783">
        <v>50000</v>
      </c>
      <c r="R101" s="784">
        <f t="shared" si="127"/>
        <v>90000</v>
      </c>
      <c r="S101" s="783"/>
      <c r="T101" s="784">
        <f t="shared" si="151"/>
        <v>50000</v>
      </c>
      <c r="U101" s="793">
        <f t="shared" si="164"/>
        <v>63000.000000000007</v>
      </c>
      <c r="V101" s="793">
        <f t="shared" si="128"/>
        <v>113000</v>
      </c>
      <c r="W101" s="792"/>
      <c r="X101" s="793">
        <f t="shared" si="129"/>
        <v>113000</v>
      </c>
      <c r="Y101" s="792"/>
      <c r="Z101" s="793">
        <f t="shared" si="152"/>
        <v>0</v>
      </c>
      <c r="AA101" s="802">
        <f t="shared" si="165"/>
        <v>63000.000000000007</v>
      </c>
      <c r="AB101" s="802">
        <f t="shared" si="130"/>
        <v>63000.000000000007</v>
      </c>
      <c r="AC101" s="801"/>
      <c r="AD101" s="802">
        <f t="shared" si="131"/>
        <v>63000.000000000007</v>
      </c>
      <c r="AE101" s="801"/>
      <c r="AF101" s="802">
        <f t="shared" si="153"/>
        <v>0</v>
      </c>
      <c r="AG101" s="820">
        <f t="shared" si="166"/>
        <v>63000.000000000007</v>
      </c>
      <c r="AH101" s="820">
        <f t="shared" si="132"/>
        <v>63000.000000000007</v>
      </c>
      <c r="AI101" s="819"/>
      <c r="AJ101" s="820">
        <f t="shared" si="133"/>
        <v>63000.000000000007</v>
      </c>
      <c r="AK101" s="819"/>
      <c r="AL101" s="820">
        <f t="shared" si="154"/>
        <v>0</v>
      </c>
      <c r="AM101" s="774">
        <f t="shared" si="167"/>
        <v>63000.000000000007</v>
      </c>
      <c r="AN101" s="774">
        <f t="shared" si="134"/>
        <v>63000.000000000007</v>
      </c>
      <c r="AO101" s="775"/>
      <c r="AP101" s="774">
        <f t="shared" si="135"/>
        <v>63000.000000000007</v>
      </c>
      <c r="AQ101" s="775"/>
      <c r="AR101" s="774">
        <f t="shared" si="155"/>
        <v>0</v>
      </c>
      <c r="AS101" s="829">
        <f t="shared" si="168"/>
        <v>63000.000000000007</v>
      </c>
      <c r="AT101" s="829">
        <f t="shared" si="136"/>
        <v>63000.000000000007</v>
      </c>
      <c r="AU101" s="828"/>
      <c r="AV101" s="829">
        <f t="shared" si="137"/>
        <v>63000.000000000007</v>
      </c>
      <c r="AW101" s="828"/>
      <c r="AX101" s="829">
        <f t="shared" si="156"/>
        <v>0</v>
      </c>
      <c r="AY101" s="838">
        <f t="shared" si="169"/>
        <v>63000.000000000007</v>
      </c>
      <c r="AZ101" s="838">
        <f t="shared" si="138"/>
        <v>63000.000000000007</v>
      </c>
      <c r="BA101" s="837"/>
      <c r="BB101" s="838">
        <f t="shared" si="139"/>
        <v>63000.000000000007</v>
      </c>
      <c r="BC101" s="837"/>
      <c r="BD101" s="838">
        <f t="shared" si="157"/>
        <v>0</v>
      </c>
      <c r="BE101" s="774">
        <f t="shared" si="170"/>
        <v>63000.000000000007</v>
      </c>
      <c r="BF101" s="774">
        <f t="shared" si="140"/>
        <v>63000.000000000007</v>
      </c>
      <c r="BG101" s="775"/>
      <c r="BH101" s="774">
        <f t="shared" si="141"/>
        <v>63000.000000000007</v>
      </c>
      <c r="BI101" s="775"/>
      <c r="BJ101" s="774">
        <f t="shared" si="158"/>
        <v>0</v>
      </c>
      <c r="BK101" s="811">
        <f t="shared" si="171"/>
        <v>63000.000000000007</v>
      </c>
      <c r="BL101" s="811">
        <f t="shared" si="142"/>
        <v>63000.000000000007</v>
      </c>
      <c r="BM101" s="810"/>
      <c r="BN101" s="811">
        <f t="shared" si="143"/>
        <v>63000.000000000007</v>
      </c>
      <c r="BO101" s="810"/>
      <c r="BP101" s="811">
        <f t="shared" si="159"/>
        <v>0</v>
      </c>
      <c r="BQ101" s="793">
        <f t="shared" si="172"/>
        <v>63000.000000000007</v>
      </c>
      <c r="BR101" s="793">
        <f t="shared" si="144"/>
        <v>63000.000000000007</v>
      </c>
      <c r="BS101" s="792"/>
      <c r="BT101" s="793">
        <f t="shared" si="145"/>
        <v>63000.000000000007</v>
      </c>
      <c r="BU101" s="792"/>
      <c r="BV101" s="793">
        <f t="shared" si="160"/>
        <v>0</v>
      </c>
      <c r="BW101" s="838">
        <f t="shared" si="173"/>
        <v>63000.000000000007</v>
      </c>
      <c r="BX101" s="838">
        <f t="shared" si="146"/>
        <v>63000.000000000007</v>
      </c>
      <c r="BY101" s="837"/>
      <c r="BZ101" s="838">
        <f t="shared" si="147"/>
        <v>63000.000000000007</v>
      </c>
      <c r="CA101" s="837"/>
      <c r="CB101" s="838">
        <f t="shared" si="161"/>
        <v>0</v>
      </c>
      <c r="CC101" s="811">
        <f t="shared" si="148"/>
        <v>900000</v>
      </c>
      <c r="CD101" s="784">
        <f t="shared" si="149"/>
        <v>900000</v>
      </c>
      <c r="CE101" s="810"/>
      <c r="CF101" s="810"/>
      <c r="CG101" s="811">
        <f t="shared" si="162"/>
        <v>0</v>
      </c>
      <c r="CH101" s="579">
        <f t="shared" si="150"/>
        <v>0</v>
      </c>
    </row>
    <row r="102" spans="1:86" x14ac:dyDescent="0.2">
      <c r="A102" s="652"/>
      <c r="B102" s="652"/>
      <c r="C102" s="652"/>
      <c r="D102" s="653"/>
      <c r="E102" s="652"/>
      <c r="F102" s="626"/>
      <c r="G102" s="654"/>
      <c r="H102" s="593" t="s">
        <v>80</v>
      </c>
      <c r="I102" s="629">
        <f>SUM(I94:I101)</f>
        <v>14141000</v>
      </c>
      <c r="J102" s="776">
        <f t="shared" ref="J102:BU102" si="174">SUM(J94:J101)</f>
        <v>2828200</v>
      </c>
      <c r="K102" s="776">
        <f>SUM(K94:K101)</f>
        <v>1015000</v>
      </c>
      <c r="L102" s="776">
        <f t="shared" ref="L102" si="175">SUM(L94:L101)</f>
        <v>1813200</v>
      </c>
      <c r="M102" s="776">
        <f t="shared" si="174"/>
        <v>0</v>
      </c>
      <c r="N102" s="776">
        <f t="shared" si="174"/>
        <v>1015000</v>
      </c>
      <c r="O102" s="785">
        <f t="shared" si="174"/>
        <v>1414100</v>
      </c>
      <c r="P102" s="785">
        <f t="shared" si="174"/>
        <v>2429100</v>
      </c>
      <c r="Q102" s="785">
        <f t="shared" si="174"/>
        <v>1033000</v>
      </c>
      <c r="R102" s="785">
        <f t="shared" si="174"/>
        <v>1396100</v>
      </c>
      <c r="S102" s="785">
        <f t="shared" si="174"/>
        <v>0</v>
      </c>
      <c r="T102" s="785">
        <f t="shared" si="174"/>
        <v>1033000</v>
      </c>
      <c r="U102" s="794">
        <f t="shared" si="174"/>
        <v>1132610</v>
      </c>
      <c r="V102" s="794">
        <f t="shared" si="174"/>
        <v>2165610</v>
      </c>
      <c r="W102" s="794">
        <f t="shared" si="174"/>
        <v>691000</v>
      </c>
      <c r="X102" s="794">
        <f t="shared" si="174"/>
        <v>1474610</v>
      </c>
      <c r="Y102" s="794">
        <f t="shared" si="174"/>
        <v>0</v>
      </c>
      <c r="Z102" s="794">
        <f t="shared" si="174"/>
        <v>691000</v>
      </c>
      <c r="AA102" s="803">
        <f t="shared" si="174"/>
        <v>1132610</v>
      </c>
      <c r="AB102" s="803">
        <f t="shared" si="174"/>
        <v>1823610</v>
      </c>
      <c r="AC102" s="803">
        <f t="shared" si="174"/>
        <v>691000</v>
      </c>
      <c r="AD102" s="803">
        <f t="shared" si="174"/>
        <v>1132610</v>
      </c>
      <c r="AE102" s="803">
        <f t="shared" si="174"/>
        <v>0</v>
      </c>
      <c r="AF102" s="803">
        <f t="shared" si="174"/>
        <v>691000</v>
      </c>
      <c r="AG102" s="821">
        <f t="shared" si="174"/>
        <v>1132610</v>
      </c>
      <c r="AH102" s="821">
        <f t="shared" si="174"/>
        <v>1823610</v>
      </c>
      <c r="AI102" s="821">
        <f t="shared" si="174"/>
        <v>691000</v>
      </c>
      <c r="AJ102" s="821">
        <f t="shared" si="174"/>
        <v>1132610</v>
      </c>
      <c r="AK102" s="821">
        <f t="shared" si="174"/>
        <v>0</v>
      </c>
      <c r="AL102" s="821">
        <f t="shared" si="174"/>
        <v>691000</v>
      </c>
      <c r="AM102" s="776">
        <f t="shared" si="174"/>
        <v>1132610</v>
      </c>
      <c r="AN102" s="776">
        <f t="shared" si="174"/>
        <v>1823610</v>
      </c>
      <c r="AO102" s="776">
        <f t="shared" si="174"/>
        <v>691000</v>
      </c>
      <c r="AP102" s="776">
        <f t="shared" si="174"/>
        <v>1132610</v>
      </c>
      <c r="AQ102" s="776">
        <f t="shared" si="174"/>
        <v>0</v>
      </c>
      <c r="AR102" s="776">
        <f t="shared" si="174"/>
        <v>691000</v>
      </c>
      <c r="AS102" s="830">
        <f t="shared" si="174"/>
        <v>1132610</v>
      </c>
      <c r="AT102" s="830">
        <f t="shared" si="174"/>
        <v>1823610</v>
      </c>
      <c r="AU102" s="830">
        <f t="shared" si="174"/>
        <v>691000</v>
      </c>
      <c r="AV102" s="830">
        <f t="shared" si="174"/>
        <v>1132610</v>
      </c>
      <c r="AW102" s="830">
        <f t="shared" si="174"/>
        <v>0</v>
      </c>
      <c r="AX102" s="830">
        <f t="shared" si="174"/>
        <v>691000</v>
      </c>
      <c r="AY102" s="839">
        <f t="shared" si="174"/>
        <v>1132610</v>
      </c>
      <c r="AZ102" s="839">
        <f t="shared" si="174"/>
        <v>1823610</v>
      </c>
      <c r="BA102" s="839">
        <f t="shared" si="174"/>
        <v>691000</v>
      </c>
      <c r="BB102" s="839">
        <f t="shared" si="174"/>
        <v>1132610</v>
      </c>
      <c r="BC102" s="839">
        <f t="shared" si="174"/>
        <v>0</v>
      </c>
      <c r="BD102" s="839">
        <f t="shared" si="174"/>
        <v>691000</v>
      </c>
      <c r="BE102" s="776">
        <f t="shared" si="174"/>
        <v>1132610</v>
      </c>
      <c r="BF102" s="776">
        <f t="shared" si="174"/>
        <v>1823610</v>
      </c>
      <c r="BG102" s="776">
        <f t="shared" si="174"/>
        <v>691000</v>
      </c>
      <c r="BH102" s="776">
        <f t="shared" si="174"/>
        <v>1132610</v>
      </c>
      <c r="BI102" s="776">
        <f t="shared" si="174"/>
        <v>0</v>
      </c>
      <c r="BJ102" s="776">
        <f t="shared" si="174"/>
        <v>691000</v>
      </c>
      <c r="BK102" s="812">
        <f t="shared" si="174"/>
        <v>1132610</v>
      </c>
      <c r="BL102" s="812">
        <f t="shared" si="174"/>
        <v>1823610</v>
      </c>
      <c r="BM102" s="812">
        <f t="shared" si="174"/>
        <v>691000</v>
      </c>
      <c r="BN102" s="812">
        <f t="shared" si="174"/>
        <v>1132610</v>
      </c>
      <c r="BO102" s="812">
        <f t="shared" si="174"/>
        <v>0</v>
      </c>
      <c r="BP102" s="812">
        <f t="shared" si="174"/>
        <v>691000</v>
      </c>
      <c r="BQ102" s="794">
        <f t="shared" si="174"/>
        <v>1132610</v>
      </c>
      <c r="BR102" s="794">
        <f t="shared" si="174"/>
        <v>1823610</v>
      </c>
      <c r="BS102" s="794">
        <f t="shared" si="174"/>
        <v>691000</v>
      </c>
      <c r="BT102" s="794">
        <f t="shared" si="174"/>
        <v>1132610</v>
      </c>
      <c r="BU102" s="794">
        <f t="shared" si="174"/>
        <v>0</v>
      </c>
      <c r="BV102" s="794">
        <f t="shared" ref="BV102:CG102" si="176">SUM(BV94:BV101)</f>
        <v>691000</v>
      </c>
      <c r="BW102" s="839">
        <f t="shared" si="176"/>
        <v>1132610</v>
      </c>
      <c r="BX102" s="839">
        <f t="shared" si="176"/>
        <v>1823610</v>
      </c>
      <c r="BY102" s="839">
        <f t="shared" si="176"/>
        <v>691000</v>
      </c>
      <c r="BZ102" s="839">
        <f t="shared" si="176"/>
        <v>1132610</v>
      </c>
      <c r="CA102" s="839">
        <f t="shared" si="176"/>
        <v>0</v>
      </c>
      <c r="CB102" s="839">
        <f t="shared" si="176"/>
        <v>691000</v>
      </c>
      <c r="CC102" s="812">
        <f t="shared" si="176"/>
        <v>15568400</v>
      </c>
      <c r="CD102" s="785">
        <f t="shared" si="176"/>
        <v>16259400</v>
      </c>
      <c r="CE102" s="812">
        <f t="shared" si="176"/>
        <v>691000</v>
      </c>
      <c r="CF102" s="812">
        <f t="shared" si="176"/>
        <v>0</v>
      </c>
      <c r="CG102" s="812">
        <f t="shared" si="176"/>
        <v>691000</v>
      </c>
      <c r="CH102" s="579">
        <f t="shared" si="150"/>
        <v>1427400</v>
      </c>
    </row>
    <row r="103" spans="1:86" x14ac:dyDescent="0.2">
      <c r="A103" s="581"/>
      <c r="B103" s="581"/>
      <c r="C103" s="581"/>
      <c r="D103" s="626"/>
      <c r="E103" s="581"/>
      <c r="F103" s="626"/>
      <c r="G103" s="627"/>
      <c r="H103" s="631" t="s">
        <v>47</v>
      </c>
      <c r="I103" s="632"/>
      <c r="J103" s="774"/>
      <c r="K103" s="774"/>
      <c r="L103" s="774"/>
      <c r="M103" s="775"/>
      <c r="N103" s="775"/>
      <c r="O103" s="784"/>
      <c r="P103" s="784"/>
      <c r="Q103" s="783"/>
      <c r="R103" s="783"/>
      <c r="S103" s="783"/>
      <c r="T103" s="783"/>
      <c r="U103" s="793"/>
      <c r="V103" s="792"/>
      <c r="W103" s="792"/>
      <c r="X103" s="792"/>
      <c r="Y103" s="792"/>
      <c r="Z103" s="792"/>
      <c r="AA103" s="802"/>
      <c r="AB103" s="801"/>
      <c r="AC103" s="801"/>
      <c r="AD103" s="801"/>
      <c r="AE103" s="801"/>
      <c r="AF103" s="801"/>
      <c r="AG103" s="820"/>
      <c r="AH103" s="819"/>
      <c r="AI103" s="819"/>
      <c r="AJ103" s="819"/>
      <c r="AK103" s="819"/>
      <c r="AL103" s="819"/>
      <c r="AM103" s="774"/>
      <c r="AN103" s="775"/>
      <c r="AO103" s="775"/>
      <c r="AP103" s="775"/>
      <c r="AQ103" s="775"/>
      <c r="AR103" s="775"/>
      <c r="AS103" s="829"/>
      <c r="AT103" s="828"/>
      <c r="AU103" s="828"/>
      <c r="AV103" s="828"/>
      <c r="AW103" s="828"/>
      <c r="AX103" s="828"/>
      <c r="AY103" s="838"/>
      <c r="AZ103" s="837"/>
      <c r="BA103" s="837"/>
      <c r="BB103" s="837"/>
      <c r="BC103" s="837"/>
      <c r="BD103" s="837"/>
      <c r="BE103" s="774"/>
      <c r="BF103" s="775"/>
      <c r="BG103" s="775"/>
      <c r="BH103" s="775"/>
      <c r="BI103" s="775"/>
      <c r="BJ103" s="775"/>
      <c r="BK103" s="811"/>
      <c r="BL103" s="810"/>
      <c r="BM103" s="810"/>
      <c r="BN103" s="810"/>
      <c r="BO103" s="810"/>
      <c r="BP103" s="810"/>
      <c r="BQ103" s="793"/>
      <c r="BR103" s="792"/>
      <c r="BS103" s="792"/>
      <c r="BT103" s="792"/>
      <c r="BU103" s="792"/>
      <c r="BV103" s="792"/>
      <c r="BW103" s="838"/>
      <c r="BX103" s="837"/>
      <c r="BY103" s="837"/>
      <c r="BZ103" s="837"/>
      <c r="CA103" s="837"/>
      <c r="CB103" s="837"/>
      <c r="CC103" s="784">
        <f>+K102+Q102+U102+AA102+AG102+AM102+AS102+AY102+BE102+BK102+BQ102+BW102</f>
        <v>13374100</v>
      </c>
      <c r="CE103" s="810"/>
      <c r="CF103" s="810"/>
      <c r="CG103" s="810"/>
      <c r="CH103" s="579"/>
    </row>
    <row r="104" spans="1:86" x14ac:dyDescent="0.2">
      <c r="A104" s="585"/>
      <c r="B104" s="585"/>
      <c r="C104" s="585"/>
      <c r="D104" s="634"/>
      <c r="E104" s="585"/>
      <c r="F104" s="634"/>
      <c r="G104" s="586" t="s">
        <v>18</v>
      </c>
      <c r="H104" s="635" t="s">
        <v>48</v>
      </c>
      <c r="I104" s="636">
        <f>+I102</f>
        <v>14141000</v>
      </c>
      <c r="J104" s="774"/>
      <c r="K104" s="774"/>
      <c r="L104" s="774"/>
      <c r="M104" s="775"/>
      <c r="N104" s="775"/>
      <c r="O104" s="784"/>
      <c r="P104" s="784"/>
      <c r="Q104" s="783"/>
      <c r="R104" s="783"/>
      <c r="S104" s="783"/>
      <c r="T104" s="783"/>
      <c r="U104" s="793"/>
      <c r="V104" s="792"/>
      <c r="W104" s="792"/>
      <c r="X104" s="792"/>
      <c r="Y104" s="792"/>
      <c r="Z104" s="792"/>
      <c r="AA104" s="802"/>
      <c r="AB104" s="801"/>
      <c r="AC104" s="801"/>
      <c r="AD104" s="801"/>
      <c r="AE104" s="801"/>
      <c r="AF104" s="801"/>
      <c r="AG104" s="820"/>
      <c r="AH104" s="819"/>
      <c r="AI104" s="819"/>
      <c r="AJ104" s="819"/>
      <c r="AK104" s="819"/>
      <c r="AL104" s="819"/>
      <c r="AM104" s="774"/>
      <c r="AN104" s="775"/>
      <c r="AO104" s="775"/>
      <c r="AP104" s="775"/>
      <c r="AQ104" s="775"/>
      <c r="AR104" s="775"/>
      <c r="AS104" s="829"/>
      <c r="AT104" s="828"/>
      <c r="AU104" s="828"/>
      <c r="AV104" s="828"/>
      <c r="AW104" s="828"/>
      <c r="AX104" s="828"/>
      <c r="AY104" s="838"/>
      <c r="AZ104" s="837"/>
      <c r="BA104" s="837"/>
      <c r="BB104" s="837"/>
      <c r="BC104" s="837"/>
      <c r="BD104" s="837"/>
      <c r="BE104" s="774"/>
      <c r="BF104" s="775"/>
      <c r="BG104" s="775"/>
      <c r="BH104" s="775"/>
      <c r="BI104" s="775"/>
      <c r="BJ104" s="775"/>
      <c r="BK104" s="811"/>
      <c r="BL104" s="810"/>
      <c r="BM104" s="810"/>
      <c r="BN104" s="810"/>
      <c r="BO104" s="810"/>
      <c r="BP104" s="810"/>
      <c r="BQ104" s="793"/>
      <c r="BR104" s="792"/>
      <c r="BS104" s="792"/>
      <c r="BT104" s="792"/>
      <c r="BU104" s="792"/>
      <c r="BV104" s="792"/>
      <c r="BW104" s="838"/>
      <c r="BX104" s="837"/>
      <c r="BY104" s="837"/>
      <c r="BZ104" s="837"/>
      <c r="CA104" s="837"/>
      <c r="CB104" s="837"/>
      <c r="CC104" s="811"/>
      <c r="CD104" s="784"/>
      <c r="CE104" s="810"/>
      <c r="CF104" s="810"/>
      <c r="CG104" s="810"/>
      <c r="CH104" s="579"/>
    </row>
    <row r="105" spans="1:86" x14ac:dyDescent="0.2">
      <c r="A105" s="585"/>
      <c r="B105" s="585"/>
      <c r="C105" s="585"/>
      <c r="D105" s="634"/>
      <c r="E105" s="585"/>
      <c r="F105" s="634"/>
      <c r="G105" s="586" t="s">
        <v>49</v>
      </c>
      <c r="H105" s="637" t="s">
        <v>50</v>
      </c>
      <c r="I105" s="636"/>
      <c r="J105" s="774"/>
      <c r="K105" s="774"/>
      <c r="L105" s="774"/>
      <c r="M105" s="775"/>
      <c r="N105" s="775"/>
      <c r="O105" s="784"/>
      <c r="P105" s="784"/>
      <c r="Q105" s="783"/>
      <c r="R105" s="783"/>
      <c r="S105" s="783"/>
      <c r="T105" s="783"/>
      <c r="U105" s="793"/>
      <c r="V105" s="792"/>
      <c r="W105" s="792"/>
      <c r="X105" s="792"/>
      <c r="Y105" s="792"/>
      <c r="Z105" s="792"/>
      <c r="AA105" s="802"/>
      <c r="AB105" s="801"/>
      <c r="AC105" s="801"/>
      <c r="AD105" s="801"/>
      <c r="AE105" s="801"/>
      <c r="AF105" s="801"/>
      <c r="AG105" s="820"/>
      <c r="AH105" s="819"/>
      <c r="AI105" s="819"/>
      <c r="AJ105" s="819"/>
      <c r="AK105" s="819"/>
      <c r="AL105" s="819"/>
      <c r="AM105" s="774"/>
      <c r="AN105" s="775"/>
      <c r="AO105" s="775"/>
      <c r="AP105" s="775"/>
      <c r="AQ105" s="775"/>
      <c r="AR105" s="775"/>
      <c r="AS105" s="829"/>
      <c r="AT105" s="828"/>
      <c r="AU105" s="828"/>
      <c r="AV105" s="828"/>
      <c r="AW105" s="828"/>
      <c r="AX105" s="828"/>
      <c r="AY105" s="838"/>
      <c r="AZ105" s="837"/>
      <c r="BA105" s="837"/>
      <c r="BB105" s="837"/>
      <c r="BC105" s="837"/>
      <c r="BD105" s="837"/>
      <c r="BE105" s="774"/>
      <c r="BF105" s="775"/>
      <c r="BG105" s="775"/>
      <c r="BH105" s="775"/>
      <c r="BI105" s="775"/>
      <c r="BJ105" s="775"/>
      <c r="BK105" s="811"/>
      <c r="BL105" s="810"/>
      <c r="BM105" s="810"/>
      <c r="BN105" s="810"/>
      <c r="BO105" s="810"/>
      <c r="BP105" s="810"/>
      <c r="BQ105" s="793"/>
      <c r="BR105" s="792"/>
      <c r="BS105" s="792"/>
      <c r="BT105" s="792"/>
      <c r="BU105" s="792"/>
      <c r="BV105" s="792"/>
      <c r="BW105" s="838"/>
      <c r="BX105" s="837"/>
      <c r="BY105" s="837"/>
      <c r="BZ105" s="837"/>
      <c r="CA105" s="837"/>
      <c r="CB105" s="837"/>
      <c r="CC105" s="811"/>
      <c r="CD105" s="784"/>
      <c r="CE105" s="810"/>
      <c r="CF105" s="810"/>
      <c r="CG105" s="810"/>
      <c r="CH105" s="579"/>
    </row>
    <row r="106" spans="1:86" x14ac:dyDescent="0.2">
      <c r="A106" s="585"/>
      <c r="B106" s="585"/>
      <c r="C106" s="585"/>
      <c r="D106" s="634"/>
      <c r="E106" s="585"/>
      <c r="F106" s="634"/>
      <c r="G106" s="586"/>
      <c r="H106" s="639" t="s">
        <v>51</v>
      </c>
      <c r="I106" s="636"/>
      <c r="J106" s="774"/>
      <c r="K106" s="774"/>
      <c r="L106" s="774"/>
      <c r="M106" s="775"/>
      <c r="N106" s="775"/>
      <c r="O106" s="784"/>
      <c r="P106" s="784"/>
      <c r="Q106" s="783"/>
      <c r="R106" s="783"/>
      <c r="S106" s="783"/>
      <c r="T106" s="783"/>
      <c r="U106" s="793"/>
      <c r="V106" s="792"/>
      <c r="W106" s="792"/>
      <c r="X106" s="792"/>
      <c r="Y106" s="792"/>
      <c r="Z106" s="792"/>
      <c r="AA106" s="802"/>
      <c r="AB106" s="801"/>
      <c r="AC106" s="801"/>
      <c r="AD106" s="801"/>
      <c r="AE106" s="801"/>
      <c r="AF106" s="801"/>
      <c r="AG106" s="820"/>
      <c r="AH106" s="819"/>
      <c r="AI106" s="819"/>
      <c r="AJ106" s="819"/>
      <c r="AK106" s="819"/>
      <c r="AL106" s="819"/>
      <c r="AM106" s="774"/>
      <c r="AN106" s="775"/>
      <c r="AO106" s="775"/>
      <c r="AP106" s="775"/>
      <c r="AQ106" s="775"/>
      <c r="AR106" s="775"/>
      <c r="AS106" s="829"/>
      <c r="AT106" s="828"/>
      <c r="AU106" s="828"/>
      <c r="AV106" s="828"/>
      <c r="AW106" s="828"/>
      <c r="AX106" s="828"/>
      <c r="AY106" s="838"/>
      <c r="AZ106" s="837"/>
      <c r="BA106" s="837"/>
      <c r="BB106" s="837"/>
      <c r="BC106" s="837"/>
      <c r="BD106" s="837"/>
      <c r="BE106" s="774"/>
      <c r="BF106" s="775"/>
      <c r="BG106" s="775"/>
      <c r="BH106" s="775"/>
      <c r="BI106" s="775"/>
      <c r="BJ106" s="775"/>
      <c r="BK106" s="811"/>
      <c r="BL106" s="810"/>
      <c r="BM106" s="810"/>
      <c r="BN106" s="810"/>
      <c r="BO106" s="810"/>
      <c r="BP106" s="810"/>
      <c r="BQ106" s="793"/>
      <c r="BR106" s="792"/>
      <c r="BS106" s="792"/>
      <c r="BT106" s="792"/>
      <c r="BU106" s="792"/>
      <c r="BV106" s="792"/>
      <c r="BW106" s="838"/>
      <c r="BX106" s="837"/>
      <c r="BY106" s="837"/>
      <c r="BZ106" s="837"/>
      <c r="CA106" s="837"/>
      <c r="CB106" s="837"/>
      <c r="CC106" s="811"/>
      <c r="CD106" s="784"/>
      <c r="CE106" s="810"/>
      <c r="CF106" s="810"/>
      <c r="CG106" s="810"/>
      <c r="CH106" s="579"/>
    </row>
    <row r="107" spans="1:86" x14ac:dyDescent="0.2">
      <c r="A107" s="585"/>
      <c r="B107" s="585"/>
      <c r="C107" s="585"/>
      <c r="D107" s="634"/>
      <c r="E107" s="585"/>
      <c r="F107" s="634"/>
      <c r="G107" s="640"/>
      <c r="H107" s="639" t="s">
        <v>77</v>
      </c>
      <c r="I107" s="636"/>
      <c r="J107" s="774"/>
      <c r="K107" s="774"/>
      <c r="L107" s="774"/>
      <c r="M107" s="775"/>
      <c r="N107" s="775"/>
      <c r="O107" s="784"/>
      <c r="P107" s="784"/>
      <c r="Q107" s="783"/>
      <c r="R107" s="783"/>
      <c r="S107" s="783"/>
      <c r="T107" s="783"/>
      <c r="U107" s="793"/>
      <c r="V107" s="792"/>
      <c r="W107" s="792"/>
      <c r="X107" s="792"/>
      <c r="Y107" s="792"/>
      <c r="Z107" s="792"/>
      <c r="AA107" s="802"/>
      <c r="AB107" s="801"/>
      <c r="AC107" s="801"/>
      <c r="AD107" s="801"/>
      <c r="AE107" s="801"/>
      <c r="AF107" s="801"/>
      <c r="AG107" s="820"/>
      <c r="AH107" s="819"/>
      <c r="AI107" s="819"/>
      <c r="AJ107" s="819"/>
      <c r="AK107" s="819"/>
      <c r="AL107" s="819"/>
      <c r="AM107" s="774"/>
      <c r="AN107" s="775"/>
      <c r="AO107" s="775"/>
      <c r="AP107" s="775"/>
      <c r="AQ107" s="775"/>
      <c r="AR107" s="775"/>
      <c r="AS107" s="829"/>
      <c r="AT107" s="828"/>
      <c r="AU107" s="828"/>
      <c r="AV107" s="828"/>
      <c r="AW107" s="828"/>
      <c r="AX107" s="828"/>
      <c r="AY107" s="838"/>
      <c r="AZ107" s="837"/>
      <c r="BA107" s="837"/>
      <c r="BB107" s="837"/>
      <c r="BC107" s="837"/>
      <c r="BD107" s="837"/>
      <c r="BE107" s="774"/>
      <c r="BF107" s="775"/>
      <c r="BG107" s="775"/>
      <c r="BH107" s="775"/>
      <c r="BI107" s="775"/>
      <c r="BJ107" s="775"/>
      <c r="BK107" s="811"/>
      <c r="BL107" s="810"/>
      <c r="BM107" s="810"/>
      <c r="BN107" s="810"/>
      <c r="BO107" s="810"/>
      <c r="BP107" s="810"/>
      <c r="BQ107" s="793"/>
      <c r="BR107" s="792"/>
      <c r="BS107" s="792"/>
      <c r="BT107" s="792"/>
      <c r="BU107" s="792"/>
      <c r="BV107" s="792"/>
      <c r="BW107" s="838"/>
      <c r="BX107" s="837"/>
      <c r="BY107" s="837"/>
      <c r="BZ107" s="837"/>
      <c r="CA107" s="837"/>
      <c r="CB107" s="837"/>
      <c r="CC107" s="811"/>
      <c r="CD107" s="784"/>
      <c r="CE107" s="810"/>
      <c r="CF107" s="810"/>
      <c r="CG107" s="810"/>
      <c r="CH107" s="579"/>
    </row>
    <row r="108" spans="1:86" x14ac:dyDescent="0.2">
      <c r="A108" s="585"/>
      <c r="B108" s="585"/>
      <c r="C108" s="585"/>
      <c r="D108" s="634"/>
      <c r="E108" s="585"/>
      <c r="F108" s="634"/>
      <c r="G108" s="586" t="s">
        <v>18</v>
      </c>
      <c r="H108" s="635" t="s">
        <v>48</v>
      </c>
      <c r="I108" s="636">
        <f>+I104</f>
        <v>14141000</v>
      </c>
      <c r="J108" s="774"/>
      <c r="K108" s="774"/>
      <c r="L108" s="774"/>
      <c r="M108" s="775"/>
      <c r="N108" s="775"/>
      <c r="O108" s="784"/>
      <c r="P108" s="784"/>
      <c r="Q108" s="783"/>
      <c r="R108" s="783"/>
      <c r="S108" s="783"/>
      <c r="T108" s="783"/>
      <c r="U108" s="793"/>
      <c r="V108" s="792"/>
      <c r="W108" s="792"/>
      <c r="X108" s="792"/>
      <c r="Y108" s="792"/>
      <c r="Z108" s="792"/>
      <c r="AA108" s="802"/>
      <c r="AB108" s="801"/>
      <c r="AC108" s="801"/>
      <c r="AD108" s="801"/>
      <c r="AE108" s="801"/>
      <c r="AF108" s="801"/>
      <c r="AG108" s="820"/>
      <c r="AH108" s="819"/>
      <c r="AI108" s="819"/>
      <c r="AJ108" s="819"/>
      <c r="AK108" s="819"/>
      <c r="AL108" s="819"/>
      <c r="AM108" s="774"/>
      <c r="AN108" s="775"/>
      <c r="AO108" s="775"/>
      <c r="AP108" s="775"/>
      <c r="AQ108" s="775"/>
      <c r="AR108" s="775"/>
      <c r="AS108" s="829"/>
      <c r="AT108" s="828"/>
      <c r="AU108" s="828"/>
      <c r="AV108" s="828"/>
      <c r="AW108" s="828"/>
      <c r="AX108" s="828"/>
      <c r="AY108" s="838"/>
      <c r="AZ108" s="837"/>
      <c r="BA108" s="837"/>
      <c r="BB108" s="837"/>
      <c r="BC108" s="837"/>
      <c r="BD108" s="837"/>
      <c r="BE108" s="774"/>
      <c r="BF108" s="775"/>
      <c r="BG108" s="775"/>
      <c r="BH108" s="775"/>
      <c r="BI108" s="775"/>
      <c r="BJ108" s="775"/>
      <c r="BK108" s="811"/>
      <c r="BL108" s="810"/>
      <c r="BM108" s="810"/>
      <c r="BN108" s="810"/>
      <c r="BO108" s="810"/>
      <c r="BP108" s="810"/>
      <c r="BQ108" s="793"/>
      <c r="BR108" s="792"/>
      <c r="BS108" s="792"/>
      <c r="BT108" s="792"/>
      <c r="BU108" s="792"/>
      <c r="BV108" s="792"/>
      <c r="BW108" s="838"/>
      <c r="BX108" s="837"/>
      <c r="BY108" s="837"/>
      <c r="BZ108" s="837"/>
      <c r="CA108" s="837"/>
      <c r="CB108" s="837"/>
      <c r="CC108" s="811"/>
      <c r="CD108" s="784"/>
      <c r="CE108" s="810"/>
      <c r="CF108" s="810"/>
      <c r="CG108" s="810"/>
      <c r="CH108" s="579"/>
    </row>
    <row r="109" spans="1:86" x14ac:dyDescent="0.2">
      <c r="A109" s="585"/>
      <c r="B109" s="585"/>
      <c r="C109" s="585"/>
      <c r="D109" s="634"/>
      <c r="E109" s="585"/>
      <c r="F109" s="634"/>
      <c r="G109" s="586" t="s">
        <v>49</v>
      </c>
      <c r="H109" s="637" t="s">
        <v>50</v>
      </c>
      <c r="I109" s="636"/>
      <c r="J109" s="774"/>
      <c r="K109" s="774"/>
      <c r="L109" s="774"/>
      <c r="M109" s="775"/>
      <c r="N109" s="775"/>
      <c r="O109" s="784"/>
      <c r="P109" s="784"/>
      <c r="Q109" s="783"/>
      <c r="R109" s="783"/>
      <c r="S109" s="783"/>
      <c r="T109" s="783"/>
      <c r="U109" s="793"/>
      <c r="V109" s="792"/>
      <c r="W109" s="792"/>
      <c r="X109" s="792"/>
      <c r="Y109" s="792"/>
      <c r="Z109" s="792"/>
      <c r="AA109" s="802"/>
      <c r="AB109" s="801"/>
      <c r="AC109" s="801"/>
      <c r="AD109" s="801"/>
      <c r="AE109" s="801"/>
      <c r="AF109" s="801"/>
      <c r="AG109" s="820"/>
      <c r="AH109" s="819"/>
      <c r="AI109" s="819"/>
      <c r="AJ109" s="819"/>
      <c r="AK109" s="819"/>
      <c r="AL109" s="819"/>
      <c r="AM109" s="774"/>
      <c r="AN109" s="775"/>
      <c r="AO109" s="775"/>
      <c r="AP109" s="775"/>
      <c r="AQ109" s="775"/>
      <c r="AR109" s="775"/>
      <c r="AS109" s="829"/>
      <c r="AT109" s="828"/>
      <c r="AU109" s="828"/>
      <c r="AV109" s="828"/>
      <c r="AW109" s="828"/>
      <c r="AX109" s="828"/>
      <c r="AY109" s="838"/>
      <c r="AZ109" s="837"/>
      <c r="BA109" s="837"/>
      <c r="BB109" s="837"/>
      <c r="BC109" s="837"/>
      <c r="BD109" s="837"/>
      <c r="BE109" s="774"/>
      <c r="BF109" s="775"/>
      <c r="BG109" s="775"/>
      <c r="BH109" s="775"/>
      <c r="BI109" s="775"/>
      <c r="BJ109" s="775"/>
      <c r="BK109" s="811"/>
      <c r="BL109" s="810"/>
      <c r="BM109" s="810"/>
      <c r="BN109" s="810"/>
      <c r="BO109" s="810"/>
      <c r="BP109" s="810"/>
      <c r="BQ109" s="793"/>
      <c r="BR109" s="792"/>
      <c r="BS109" s="792"/>
      <c r="BT109" s="792"/>
      <c r="BU109" s="792"/>
      <c r="BV109" s="792"/>
      <c r="BW109" s="838"/>
      <c r="BX109" s="837"/>
      <c r="BY109" s="837"/>
      <c r="BZ109" s="837"/>
      <c r="CA109" s="837"/>
      <c r="CB109" s="837"/>
      <c r="CC109" s="811"/>
      <c r="CD109" s="784"/>
      <c r="CE109" s="810"/>
      <c r="CF109" s="810"/>
      <c r="CG109" s="810"/>
      <c r="CH109" s="579"/>
    </row>
    <row r="110" spans="1:86" x14ac:dyDescent="0.2">
      <c r="A110" s="591"/>
      <c r="B110" s="591"/>
      <c r="C110" s="591"/>
      <c r="D110" s="641"/>
      <c r="E110" s="591"/>
      <c r="F110" s="641"/>
      <c r="G110" s="655"/>
      <c r="H110" s="642" t="s">
        <v>78</v>
      </c>
      <c r="I110" s="643"/>
      <c r="J110" s="774"/>
      <c r="K110" s="774"/>
      <c r="L110" s="774"/>
      <c r="M110" s="775"/>
      <c r="N110" s="775"/>
      <c r="O110" s="784"/>
      <c r="P110" s="784"/>
      <c r="Q110" s="783"/>
      <c r="R110" s="783"/>
      <c r="S110" s="783"/>
      <c r="T110" s="783"/>
      <c r="U110" s="793"/>
      <c r="V110" s="792"/>
      <c r="W110" s="792"/>
      <c r="X110" s="792"/>
      <c r="Y110" s="792"/>
      <c r="Z110" s="792"/>
      <c r="AA110" s="802"/>
      <c r="AB110" s="801"/>
      <c r="AC110" s="801"/>
      <c r="AD110" s="801"/>
      <c r="AE110" s="801"/>
      <c r="AF110" s="801"/>
      <c r="AG110" s="820"/>
      <c r="AH110" s="819"/>
      <c r="AI110" s="819"/>
      <c r="AJ110" s="819"/>
      <c r="AK110" s="819"/>
      <c r="AL110" s="819"/>
      <c r="AM110" s="774"/>
      <c r="AN110" s="775"/>
      <c r="AO110" s="775"/>
      <c r="AP110" s="775"/>
      <c r="AQ110" s="775"/>
      <c r="AR110" s="775"/>
      <c r="AS110" s="829"/>
      <c r="AT110" s="828"/>
      <c r="AU110" s="828"/>
      <c r="AV110" s="828"/>
      <c r="AW110" s="828"/>
      <c r="AX110" s="828"/>
      <c r="AY110" s="838"/>
      <c r="AZ110" s="837"/>
      <c r="BA110" s="837"/>
      <c r="BB110" s="837"/>
      <c r="BC110" s="837"/>
      <c r="BD110" s="837"/>
      <c r="BE110" s="774"/>
      <c r="BF110" s="775"/>
      <c r="BG110" s="775"/>
      <c r="BH110" s="775"/>
      <c r="BI110" s="775"/>
      <c r="BJ110" s="775"/>
      <c r="BK110" s="811"/>
      <c r="BL110" s="810"/>
      <c r="BM110" s="810"/>
      <c r="BN110" s="810"/>
      <c r="BO110" s="810"/>
      <c r="BP110" s="810"/>
      <c r="BQ110" s="793"/>
      <c r="BR110" s="792"/>
      <c r="BS110" s="792"/>
      <c r="BT110" s="792"/>
      <c r="BU110" s="792"/>
      <c r="BV110" s="792"/>
      <c r="BW110" s="838"/>
      <c r="BX110" s="837"/>
      <c r="BY110" s="837"/>
      <c r="BZ110" s="837"/>
      <c r="CA110" s="837"/>
      <c r="CB110" s="837"/>
      <c r="CC110" s="811"/>
      <c r="CD110" s="784"/>
      <c r="CE110" s="810"/>
      <c r="CF110" s="810"/>
      <c r="CG110" s="810"/>
      <c r="CH110" s="579"/>
    </row>
    <row r="111" spans="1:86" x14ac:dyDescent="0.2">
      <c r="A111" s="585" t="s">
        <v>5</v>
      </c>
      <c r="B111" s="652"/>
      <c r="C111" s="652"/>
      <c r="D111" s="653"/>
      <c r="E111" s="652"/>
      <c r="F111" s="653"/>
      <c r="G111" s="654"/>
      <c r="H111" s="656"/>
      <c r="I111" s="594"/>
      <c r="J111" s="774"/>
      <c r="K111" s="774"/>
      <c r="L111" s="774"/>
      <c r="M111" s="775"/>
      <c r="N111" s="775"/>
      <c r="O111" s="784"/>
      <c r="P111" s="784"/>
      <c r="Q111" s="783"/>
      <c r="R111" s="783"/>
      <c r="S111" s="783"/>
      <c r="T111" s="783"/>
      <c r="U111" s="793"/>
      <c r="V111" s="792"/>
      <c r="W111" s="792"/>
      <c r="X111" s="792"/>
      <c r="Y111" s="792"/>
      <c r="Z111" s="792"/>
      <c r="AA111" s="802"/>
      <c r="AB111" s="801"/>
      <c r="AC111" s="801"/>
      <c r="AD111" s="801"/>
      <c r="AE111" s="801"/>
      <c r="AF111" s="801"/>
      <c r="AG111" s="820"/>
      <c r="AH111" s="819"/>
      <c r="AI111" s="819"/>
      <c r="AJ111" s="819"/>
      <c r="AK111" s="819"/>
      <c r="AL111" s="819"/>
      <c r="AM111" s="774"/>
      <c r="AN111" s="775"/>
      <c r="AO111" s="775"/>
      <c r="AP111" s="775"/>
      <c r="AQ111" s="775"/>
      <c r="AR111" s="775"/>
      <c r="AS111" s="829"/>
      <c r="AT111" s="828"/>
      <c r="AU111" s="828"/>
      <c r="AV111" s="828"/>
      <c r="AW111" s="828"/>
      <c r="AX111" s="828"/>
      <c r="AY111" s="838"/>
      <c r="AZ111" s="837"/>
      <c r="BA111" s="837"/>
      <c r="BB111" s="837"/>
      <c r="BC111" s="837"/>
      <c r="BD111" s="837"/>
      <c r="BE111" s="774"/>
      <c r="BF111" s="775"/>
      <c r="BG111" s="775"/>
      <c r="BH111" s="775"/>
      <c r="BI111" s="775"/>
      <c r="BJ111" s="775"/>
      <c r="BK111" s="811"/>
      <c r="BL111" s="810"/>
      <c r="BM111" s="810"/>
      <c r="BN111" s="810"/>
      <c r="BO111" s="810"/>
      <c r="BP111" s="810"/>
      <c r="BQ111" s="793"/>
      <c r="BR111" s="792"/>
      <c r="BS111" s="792"/>
      <c r="BT111" s="792"/>
      <c r="BU111" s="792"/>
      <c r="BV111" s="792"/>
      <c r="BW111" s="838"/>
      <c r="BX111" s="837"/>
      <c r="BY111" s="837"/>
      <c r="BZ111" s="837"/>
      <c r="CA111" s="837"/>
      <c r="CB111" s="837"/>
      <c r="CC111" s="811"/>
      <c r="CD111" s="784"/>
      <c r="CE111" s="810"/>
      <c r="CF111" s="810"/>
      <c r="CG111" s="810"/>
      <c r="CH111" s="579"/>
    </row>
    <row r="112" spans="1:86" x14ac:dyDescent="0.2">
      <c r="A112" s="596">
        <v>4</v>
      </c>
      <c r="B112" s="596"/>
      <c r="C112" s="596"/>
      <c r="D112" s="657"/>
      <c r="E112" s="596"/>
      <c r="F112" s="607"/>
      <c r="G112" s="620"/>
      <c r="H112" s="605" t="s">
        <v>81</v>
      </c>
      <c r="I112" s="658"/>
      <c r="J112" s="774"/>
      <c r="K112" s="774"/>
      <c r="L112" s="774"/>
      <c r="M112" s="775"/>
      <c r="N112" s="775"/>
      <c r="O112" s="784"/>
      <c r="P112" s="784"/>
      <c r="Q112" s="783"/>
      <c r="R112" s="783"/>
      <c r="S112" s="783"/>
      <c r="T112" s="783"/>
      <c r="U112" s="793"/>
      <c r="V112" s="792"/>
      <c r="W112" s="792"/>
      <c r="X112" s="792"/>
      <c r="Y112" s="792"/>
      <c r="Z112" s="792"/>
      <c r="AA112" s="802"/>
      <c r="AB112" s="801"/>
      <c r="AC112" s="801"/>
      <c r="AD112" s="801"/>
      <c r="AE112" s="801"/>
      <c r="AF112" s="801"/>
      <c r="AG112" s="820"/>
      <c r="AH112" s="819"/>
      <c r="AI112" s="819"/>
      <c r="AJ112" s="819"/>
      <c r="AK112" s="819"/>
      <c r="AL112" s="819"/>
      <c r="AM112" s="774"/>
      <c r="AN112" s="775"/>
      <c r="AO112" s="775"/>
      <c r="AP112" s="775"/>
      <c r="AQ112" s="775"/>
      <c r="AR112" s="775"/>
      <c r="AS112" s="829"/>
      <c r="AT112" s="828"/>
      <c r="AU112" s="828"/>
      <c r="AV112" s="828"/>
      <c r="AW112" s="828"/>
      <c r="AX112" s="828"/>
      <c r="AY112" s="838"/>
      <c r="AZ112" s="837"/>
      <c r="BA112" s="837"/>
      <c r="BB112" s="837"/>
      <c r="BC112" s="837"/>
      <c r="BD112" s="837"/>
      <c r="BE112" s="774"/>
      <c r="BF112" s="775"/>
      <c r="BG112" s="775"/>
      <c r="BH112" s="775"/>
      <c r="BI112" s="775"/>
      <c r="BJ112" s="775"/>
      <c r="BK112" s="811"/>
      <c r="BL112" s="810"/>
      <c r="BM112" s="810"/>
      <c r="BN112" s="810"/>
      <c r="BO112" s="810"/>
      <c r="BP112" s="810"/>
      <c r="BQ112" s="793"/>
      <c r="BR112" s="792"/>
      <c r="BS112" s="792"/>
      <c r="BT112" s="792"/>
      <c r="BU112" s="792"/>
      <c r="BV112" s="792"/>
      <c r="BW112" s="838"/>
      <c r="BX112" s="837"/>
      <c r="BY112" s="837"/>
      <c r="BZ112" s="837"/>
      <c r="CA112" s="837"/>
      <c r="CB112" s="837"/>
      <c r="CC112" s="811"/>
      <c r="CD112" s="784"/>
      <c r="CE112" s="810"/>
      <c r="CF112" s="810"/>
      <c r="CG112" s="810"/>
      <c r="CH112" s="579"/>
    </row>
    <row r="113" spans="1:86" x14ac:dyDescent="0.2">
      <c r="A113" s="596"/>
      <c r="B113" s="596"/>
      <c r="C113" s="596"/>
      <c r="D113" s="657"/>
      <c r="E113" s="596"/>
      <c r="F113" s="607"/>
      <c r="G113" s="620"/>
      <c r="H113" s="605" t="s">
        <v>82</v>
      </c>
      <c r="I113" s="658"/>
      <c r="J113" s="774"/>
      <c r="K113" s="774"/>
      <c r="L113" s="774"/>
      <c r="M113" s="775"/>
      <c r="N113" s="775"/>
      <c r="O113" s="784"/>
      <c r="P113" s="784"/>
      <c r="Q113" s="783"/>
      <c r="R113" s="783"/>
      <c r="S113" s="783"/>
      <c r="T113" s="783"/>
      <c r="U113" s="793"/>
      <c r="V113" s="792"/>
      <c r="W113" s="792"/>
      <c r="X113" s="792"/>
      <c r="Y113" s="792"/>
      <c r="Z113" s="792"/>
      <c r="AA113" s="802"/>
      <c r="AB113" s="801"/>
      <c r="AC113" s="801"/>
      <c r="AD113" s="801"/>
      <c r="AE113" s="801"/>
      <c r="AF113" s="801"/>
      <c r="AG113" s="820"/>
      <c r="AH113" s="819"/>
      <c r="AI113" s="819"/>
      <c r="AJ113" s="819"/>
      <c r="AK113" s="819"/>
      <c r="AL113" s="819"/>
      <c r="AM113" s="774"/>
      <c r="AN113" s="775"/>
      <c r="AO113" s="775"/>
      <c r="AP113" s="775"/>
      <c r="AQ113" s="775"/>
      <c r="AR113" s="775"/>
      <c r="AS113" s="829"/>
      <c r="AT113" s="828"/>
      <c r="AU113" s="828"/>
      <c r="AV113" s="828"/>
      <c r="AW113" s="828"/>
      <c r="AX113" s="828"/>
      <c r="AY113" s="838"/>
      <c r="AZ113" s="837"/>
      <c r="BA113" s="837"/>
      <c r="BB113" s="837"/>
      <c r="BC113" s="837"/>
      <c r="BD113" s="837"/>
      <c r="BE113" s="774"/>
      <c r="BF113" s="775"/>
      <c r="BG113" s="775"/>
      <c r="BH113" s="775"/>
      <c r="BI113" s="775"/>
      <c r="BJ113" s="775"/>
      <c r="BK113" s="811"/>
      <c r="BL113" s="810"/>
      <c r="BM113" s="810"/>
      <c r="BN113" s="810"/>
      <c r="BO113" s="810"/>
      <c r="BP113" s="810"/>
      <c r="BQ113" s="793"/>
      <c r="BR113" s="792"/>
      <c r="BS113" s="792"/>
      <c r="BT113" s="792"/>
      <c r="BU113" s="792"/>
      <c r="BV113" s="792"/>
      <c r="BW113" s="838"/>
      <c r="BX113" s="837"/>
      <c r="BY113" s="837"/>
      <c r="BZ113" s="837"/>
      <c r="CA113" s="837"/>
      <c r="CB113" s="837"/>
      <c r="CC113" s="811"/>
      <c r="CD113" s="784"/>
      <c r="CE113" s="810"/>
      <c r="CF113" s="810"/>
      <c r="CG113" s="810"/>
      <c r="CH113" s="579"/>
    </row>
    <row r="114" spans="1:86" x14ac:dyDescent="0.2">
      <c r="A114" s="596"/>
      <c r="B114" s="596"/>
      <c r="C114" s="596">
        <v>330</v>
      </c>
      <c r="D114" s="607"/>
      <c r="E114" s="596"/>
      <c r="F114" s="607"/>
      <c r="G114" s="620"/>
      <c r="H114" s="605" t="s">
        <v>83</v>
      </c>
      <c r="I114" s="658"/>
      <c r="J114" s="774"/>
      <c r="K114" s="774"/>
      <c r="L114" s="774"/>
      <c r="M114" s="775"/>
      <c r="N114" s="775"/>
      <c r="O114" s="784"/>
      <c r="P114" s="784"/>
      <c r="Q114" s="783"/>
      <c r="R114" s="783"/>
      <c r="S114" s="783"/>
      <c r="T114" s="783"/>
      <c r="U114" s="793"/>
      <c r="V114" s="792"/>
      <c r="W114" s="792"/>
      <c r="X114" s="792"/>
      <c r="Y114" s="792"/>
      <c r="Z114" s="792"/>
      <c r="AA114" s="802"/>
      <c r="AB114" s="801"/>
      <c r="AC114" s="801"/>
      <c r="AD114" s="801"/>
      <c r="AE114" s="801"/>
      <c r="AF114" s="801"/>
      <c r="AG114" s="820"/>
      <c r="AH114" s="819"/>
      <c r="AI114" s="819"/>
      <c r="AJ114" s="819"/>
      <c r="AK114" s="819"/>
      <c r="AL114" s="819"/>
      <c r="AM114" s="774"/>
      <c r="AN114" s="775"/>
      <c r="AO114" s="775"/>
      <c r="AP114" s="775"/>
      <c r="AQ114" s="775"/>
      <c r="AR114" s="775"/>
      <c r="AS114" s="829"/>
      <c r="AT114" s="828"/>
      <c r="AU114" s="828"/>
      <c r="AV114" s="828"/>
      <c r="AW114" s="828"/>
      <c r="AX114" s="828"/>
      <c r="AY114" s="838"/>
      <c r="AZ114" s="837"/>
      <c r="BA114" s="837"/>
      <c r="BB114" s="837"/>
      <c r="BC114" s="837"/>
      <c r="BD114" s="837"/>
      <c r="BE114" s="774"/>
      <c r="BF114" s="775"/>
      <c r="BG114" s="775"/>
      <c r="BH114" s="775"/>
      <c r="BI114" s="775"/>
      <c r="BJ114" s="775"/>
      <c r="BK114" s="811"/>
      <c r="BL114" s="810"/>
      <c r="BM114" s="810"/>
      <c r="BN114" s="810"/>
      <c r="BO114" s="810"/>
      <c r="BP114" s="810"/>
      <c r="BQ114" s="793"/>
      <c r="BR114" s="792"/>
      <c r="BS114" s="792"/>
      <c r="BT114" s="792"/>
      <c r="BU114" s="792"/>
      <c r="BV114" s="792"/>
      <c r="BW114" s="838"/>
      <c r="BX114" s="837"/>
      <c r="BY114" s="837"/>
      <c r="BZ114" s="837"/>
      <c r="CA114" s="837"/>
      <c r="CB114" s="837"/>
      <c r="CC114" s="811"/>
      <c r="CD114" s="784"/>
      <c r="CE114" s="810"/>
      <c r="CF114" s="810"/>
      <c r="CG114" s="810"/>
      <c r="CH114" s="579"/>
    </row>
    <row r="115" spans="1:86" x14ac:dyDescent="0.2">
      <c r="A115" s="596"/>
      <c r="B115" s="596"/>
      <c r="C115" s="596"/>
      <c r="D115" s="604" t="s">
        <v>84</v>
      </c>
      <c r="E115" s="596"/>
      <c r="F115" s="607"/>
      <c r="G115" s="599"/>
      <c r="H115" s="605" t="s">
        <v>85</v>
      </c>
      <c r="I115" s="646"/>
      <c r="J115" s="774"/>
      <c r="K115" s="774"/>
      <c r="L115" s="774"/>
      <c r="M115" s="775"/>
      <c r="N115" s="775"/>
      <c r="O115" s="784"/>
      <c r="P115" s="784"/>
      <c r="Q115" s="783"/>
      <c r="R115" s="783"/>
      <c r="S115" s="783"/>
      <c r="T115" s="783"/>
      <c r="U115" s="793"/>
      <c r="V115" s="792"/>
      <c r="W115" s="792"/>
      <c r="X115" s="792"/>
      <c r="Y115" s="792"/>
      <c r="Z115" s="792"/>
      <c r="AA115" s="802"/>
      <c r="AB115" s="801"/>
      <c r="AC115" s="801"/>
      <c r="AD115" s="801"/>
      <c r="AE115" s="801"/>
      <c r="AF115" s="801"/>
      <c r="AG115" s="820"/>
      <c r="AH115" s="819"/>
      <c r="AI115" s="819"/>
      <c r="AJ115" s="819"/>
      <c r="AK115" s="819"/>
      <c r="AL115" s="819"/>
      <c r="AM115" s="774"/>
      <c r="AN115" s="775"/>
      <c r="AO115" s="775"/>
      <c r="AP115" s="775"/>
      <c r="AQ115" s="775"/>
      <c r="AR115" s="775"/>
      <c r="AS115" s="829"/>
      <c r="AT115" s="828"/>
      <c r="AU115" s="828"/>
      <c r="AV115" s="828"/>
      <c r="AW115" s="828"/>
      <c r="AX115" s="828"/>
      <c r="AY115" s="838"/>
      <c r="AZ115" s="837"/>
      <c r="BA115" s="837"/>
      <c r="BB115" s="837"/>
      <c r="BC115" s="837"/>
      <c r="BD115" s="837"/>
      <c r="BE115" s="774"/>
      <c r="BF115" s="775"/>
      <c r="BG115" s="775"/>
      <c r="BH115" s="775"/>
      <c r="BI115" s="775"/>
      <c r="BJ115" s="775"/>
      <c r="BK115" s="811"/>
      <c r="BL115" s="810"/>
      <c r="BM115" s="810"/>
      <c r="BN115" s="810"/>
      <c r="BO115" s="810"/>
      <c r="BP115" s="810"/>
      <c r="BQ115" s="793"/>
      <c r="BR115" s="792"/>
      <c r="BS115" s="792"/>
      <c r="BT115" s="792"/>
      <c r="BU115" s="792"/>
      <c r="BV115" s="792"/>
      <c r="BW115" s="838"/>
      <c r="BX115" s="837"/>
      <c r="BY115" s="837"/>
      <c r="BZ115" s="837"/>
      <c r="CA115" s="837"/>
      <c r="CB115" s="837"/>
      <c r="CC115" s="811"/>
      <c r="CD115" s="784"/>
      <c r="CE115" s="810"/>
      <c r="CF115" s="810"/>
      <c r="CG115" s="810"/>
      <c r="CH115" s="579"/>
    </row>
    <row r="116" spans="1:86" ht="24" x14ac:dyDescent="0.2">
      <c r="A116" s="596"/>
      <c r="B116" s="596"/>
      <c r="C116" s="596"/>
      <c r="D116" s="606" t="s">
        <v>86</v>
      </c>
      <c r="E116" s="596"/>
      <c r="F116" s="607"/>
      <c r="G116" s="620"/>
      <c r="H116" s="645" t="s">
        <v>87</v>
      </c>
      <c r="I116" s="624"/>
      <c r="J116" s="774"/>
      <c r="K116" s="774"/>
      <c r="L116" s="774"/>
      <c r="M116" s="775"/>
      <c r="N116" s="775"/>
      <c r="O116" s="784"/>
      <c r="P116" s="784"/>
      <c r="Q116" s="783"/>
      <c r="R116" s="783"/>
      <c r="S116" s="783"/>
      <c r="T116" s="783"/>
      <c r="U116" s="793"/>
      <c r="V116" s="792"/>
      <c r="W116" s="792"/>
      <c r="X116" s="792"/>
      <c r="Y116" s="792"/>
      <c r="Z116" s="792"/>
      <c r="AA116" s="802"/>
      <c r="AB116" s="801"/>
      <c r="AC116" s="801"/>
      <c r="AD116" s="801"/>
      <c r="AE116" s="801"/>
      <c r="AF116" s="801"/>
      <c r="AG116" s="820"/>
      <c r="AH116" s="819"/>
      <c r="AI116" s="819"/>
      <c r="AJ116" s="819"/>
      <c r="AK116" s="819"/>
      <c r="AL116" s="819"/>
      <c r="AM116" s="774"/>
      <c r="AN116" s="775"/>
      <c r="AO116" s="775"/>
      <c r="AP116" s="775"/>
      <c r="AQ116" s="775"/>
      <c r="AR116" s="775"/>
      <c r="AS116" s="829"/>
      <c r="AT116" s="828"/>
      <c r="AU116" s="828"/>
      <c r="AV116" s="828"/>
      <c r="AW116" s="828"/>
      <c r="AX116" s="828"/>
      <c r="AY116" s="838"/>
      <c r="AZ116" s="837"/>
      <c r="BA116" s="837"/>
      <c r="BB116" s="837"/>
      <c r="BC116" s="837"/>
      <c r="BD116" s="837"/>
      <c r="BE116" s="774"/>
      <c r="BF116" s="775"/>
      <c r="BG116" s="775"/>
      <c r="BH116" s="775"/>
      <c r="BI116" s="775"/>
      <c r="BJ116" s="775"/>
      <c r="BK116" s="811"/>
      <c r="BL116" s="810"/>
      <c r="BM116" s="810"/>
      <c r="BN116" s="810"/>
      <c r="BO116" s="810"/>
      <c r="BP116" s="810"/>
      <c r="BQ116" s="793"/>
      <c r="BR116" s="792"/>
      <c r="BS116" s="792"/>
      <c r="BT116" s="792"/>
      <c r="BU116" s="792"/>
      <c r="BV116" s="792"/>
      <c r="BW116" s="838"/>
      <c r="BX116" s="837"/>
      <c r="BY116" s="837"/>
      <c r="BZ116" s="837"/>
      <c r="CA116" s="837"/>
      <c r="CB116" s="837"/>
      <c r="CC116" s="811"/>
      <c r="CD116" s="784"/>
      <c r="CE116" s="810"/>
      <c r="CF116" s="810"/>
      <c r="CG116" s="810"/>
      <c r="CH116" s="579"/>
    </row>
    <row r="117" spans="1:86" x14ac:dyDescent="0.2">
      <c r="A117" s="596"/>
      <c r="B117" s="596"/>
      <c r="C117" s="596"/>
      <c r="D117" s="607"/>
      <c r="E117" s="596">
        <f>E101+1</f>
        <v>39</v>
      </c>
      <c r="F117" s="607">
        <v>411</v>
      </c>
      <c r="G117" s="620"/>
      <c r="H117" s="609" t="s">
        <v>27</v>
      </c>
      <c r="I117" s="610">
        <v>7996000</v>
      </c>
      <c r="J117" s="774">
        <f t="shared" ref="J117:J130" si="177">+I117*$J$1</f>
        <v>1599200</v>
      </c>
      <c r="K117" s="774">
        <v>622000</v>
      </c>
      <c r="L117" s="774">
        <f t="shared" ref="L117:L130" si="178">+J117-K117</f>
        <v>977200</v>
      </c>
      <c r="M117" s="775"/>
      <c r="N117" s="774">
        <f t="shared" ref="N117:N130" si="179">+K117-M117</f>
        <v>622000</v>
      </c>
      <c r="O117" s="784">
        <f t="shared" ref="O117:O130" si="180">+I117*$O$1</f>
        <v>799600</v>
      </c>
      <c r="P117" s="784">
        <f t="shared" ref="P117:P130" si="181">O117+K117</f>
        <v>1421600</v>
      </c>
      <c r="Q117" s="784">
        <f>+I117/12</f>
        <v>666333.33333333337</v>
      </c>
      <c r="R117" s="784">
        <f t="shared" ref="R117:R130" si="182">+P117-Q117</f>
        <v>755266.66666666663</v>
      </c>
      <c r="S117" s="783"/>
      <c r="T117" s="784">
        <f t="shared" ref="T117:T130" si="183">+Q117-S117</f>
        <v>666333.33333333337</v>
      </c>
      <c r="U117" s="793">
        <v>666333.33333333337</v>
      </c>
      <c r="V117" s="793">
        <f t="shared" ref="V117:V130" si="184">U117+Q117</f>
        <v>1332666.6666666667</v>
      </c>
      <c r="W117" s="793">
        <v>675000</v>
      </c>
      <c r="X117" s="793">
        <f t="shared" ref="X117:X130" si="185">+V117-W117</f>
        <v>657666.66666666674</v>
      </c>
      <c r="Y117" s="792"/>
      <c r="Z117" s="793">
        <f t="shared" ref="Z117:Z130" si="186">+W117-Y117</f>
        <v>675000</v>
      </c>
      <c r="AA117" s="802">
        <v>666333.33333333337</v>
      </c>
      <c r="AB117" s="802">
        <f t="shared" ref="AB117:AB130" si="187">AA117+W117</f>
        <v>1341333.3333333335</v>
      </c>
      <c r="AC117" s="802">
        <v>675000</v>
      </c>
      <c r="AD117" s="802">
        <f t="shared" ref="AD117:AD130" si="188">+AB117-AC117</f>
        <v>666333.33333333349</v>
      </c>
      <c r="AE117" s="801"/>
      <c r="AF117" s="802">
        <f t="shared" ref="AF117:AF130" si="189">+AC117-AE117</f>
        <v>675000</v>
      </c>
      <c r="AG117" s="820">
        <v>666333.33333333337</v>
      </c>
      <c r="AH117" s="820">
        <f t="shared" ref="AH117:AH130" si="190">AG117+AC117</f>
        <v>1341333.3333333335</v>
      </c>
      <c r="AI117" s="820">
        <v>675000</v>
      </c>
      <c r="AJ117" s="820">
        <f t="shared" ref="AJ117:AJ130" si="191">+AH117-AI117</f>
        <v>666333.33333333349</v>
      </c>
      <c r="AK117" s="819"/>
      <c r="AL117" s="820">
        <f t="shared" ref="AL117:AL130" si="192">+AI117-AK117</f>
        <v>675000</v>
      </c>
      <c r="AM117" s="774">
        <v>666333.33333333337</v>
      </c>
      <c r="AN117" s="774">
        <f t="shared" ref="AN117:AN130" si="193">AM117+AI117</f>
        <v>1341333.3333333335</v>
      </c>
      <c r="AO117" s="774">
        <v>675000</v>
      </c>
      <c r="AP117" s="774">
        <f t="shared" ref="AP117:AP130" si="194">+AN117-AO117</f>
        <v>666333.33333333349</v>
      </c>
      <c r="AQ117" s="775"/>
      <c r="AR117" s="774">
        <f t="shared" ref="AR117:AR130" si="195">+AO117-AQ117</f>
        <v>675000</v>
      </c>
      <c r="AS117" s="829">
        <v>666333.33333333337</v>
      </c>
      <c r="AT117" s="829">
        <f t="shared" ref="AT117:AT130" si="196">AS117+AO117</f>
        <v>1341333.3333333335</v>
      </c>
      <c r="AU117" s="829">
        <v>675000</v>
      </c>
      <c r="AV117" s="829">
        <f t="shared" ref="AV117:AV130" si="197">+AT117-AU117</f>
        <v>666333.33333333349</v>
      </c>
      <c r="AW117" s="828"/>
      <c r="AX117" s="829">
        <f t="shared" ref="AX117:AX130" si="198">+AU117-AW117</f>
        <v>675000</v>
      </c>
      <c r="AY117" s="838">
        <v>666333.33333333337</v>
      </c>
      <c r="AZ117" s="838">
        <f t="shared" ref="AZ117:AZ130" si="199">AY117+AU117</f>
        <v>1341333.3333333335</v>
      </c>
      <c r="BA117" s="838">
        <v>675000</v>
      </c>
      <c r="BB117" s="838">
        <f t="shared" ref="BB117:BB130" si="200">+AZ117-BA117</f>
        <v>666333.33333333349</v>
      </c>
      <c r="BC117" s="837"/>
      <c r="BD117" s="838">
        <f t="shared" ref="BD117:BD130" si="201">+BA117-BC117</f>
        <v>675000</v>
      </c>
      <c r="BE117" s="774">
        <v>666333.33333333337</v>
      </c>
      <c r="BF117" s="774">
        <f t="shared" ref="BF117:BF130" si="202">BE117+BA117</f>
        <v>1341333.3333333335</v>
      </c>
      <c r="BG117" s="774">
        <v>675000</v>
      </c>
      <c r="BH117" s="774">
        <f t="shared" ref="BH117:BH130" si="203">+BF117-BG117</f>
        <v>666333.33333333349</v>
      </c>
      <c r="BI117" s="775"/>
      <c r="BJ117" s="774">
        <f t="shared" ref="BJ117:BJ130" si="204">+BG117-BI117</f>
        <v>675000</v>
      </c>
      <c r="BK117" s="811">
        <v>666333.33333333337</v>
      </c>
      <c r="BL117" s="811">
        <f t="shared" ref="BL117:BL130" si="205">BK117+BG117</f>
        <v>1341333.3333333335</v>
      </c>
      <c r="BM117" s="811">
        <v>675000</v>
      </c>
      <c r="BN117" s="811">
        <f t="shared" ref="BN117:BN130" si="206">+BL117-BM117</f>
        <v>666333.33333333349</v>
      </c>
      <c r="BO117" s="810"/>
      <c r="BP117" s="811">
        <f t="shared" ref="BP117:BP130" si="207">+BM117-BO117</f>
        <v>675000</v>
      </c>
      <c r="BQ117" s="793">
        <v>666333.33333333337</v>
      </c>
      <c r="BR117" s="793">
        <f t="shared" ref="BR117:BR130" si="208">BQ117+BM117</f>
        <v>1341333.3333333335</v>
      </c>
      <c r="BS117" s="793">
        <v>675000</v>
      </c>
      <c r="BT117" s="793">
        <f t="shared" ref="BT117:BT130" si="209">+BR117-BS117</f>
        <v>666333.33333333349</v>
      </c>
      <c r="BU117" s="792"/>
      <c r="BV117" s="793">
        <f t="shared" ref="BV117:BV130" si="210">+BS117-BU117</f>
        <v>675000</v>
      </c>
      <c r="BW117" s="838">
        <v>666333.33333333337</v>
      </c>
      <c r="BX117" s="838">
        <f t="shared" ref="BX117:BX130" si="211">BW117+BS117</f>
        <v>1341333.3333333335</v>
      </c>
      <c r="BY117" s="838">
        <v>675000</v>
      </c>
      <c r="BZ117" s="838">
        <f t="shared" ref="BZ117:BZ130" si="212">+BX117-BY117</f>
        <v>666333.33333333349</v>
      </c>
      <c r="CA117" s="837"/>
      <c r="CB117" s="838">
        <f t="shared" ref="CB117:CB130" si="213">+BY117-CA117</f>
        <v>675000</v>
      </c>
      <c r="CC117" s="811">
        <f t="shared" ref="CC117:CC130" si="214">+J117+O117+U117+AA117+AG117+AM117+AS117+AY117+BE117+BK117+BQ117+BW117</f>
        <v>9062133.3333333321</v>
      </c>
      <c r="CD117" s="784">
        <f t="shared" ref="CD117:CD130" si="215">CC117+BY117</f>
        <v>9737133.3333333321</v>
      </c>
      <c r="CE117" s="811">
        <v>675000</v>
      </c>
      <c r="CF117" s="810"/>
      <c r="CG117" s="811">
        <f t="shared" ref="CG117:CG130" si="216">+CE117-CF117</f>
        <v>675000</v>
      </c>
      <c r="CH117" s="579">
        <f t="shared" ref="CH117:CH131" si="217">+CC117-I117</f>
        <v>1066133.3333333321</v>
      </c>
    </row>
    <row r="118" spans="1:86" x14ac:dyDescent="0.2">
      <c r="A118" s="596"/>
      <c r="B118" s="596"/>
      <c r="C118" s="596"/>
      <c r="D118" s="607"/>
      <c r="E118" s="596">
        <f>+E117+1</f>
        <v>40</v>
      </c>
      <c r="F118" s="607">
        <v>412</v>
      </c>
      <c r="G118" s="620"/>
      <c r="H118" s="609" t="s">
        <v>28</v>
      </c>
      <c r="I118" s="610">
        <v>1211000</v>
      </c>
      <c r="J118" s="774">
        <f t="shared" si="177"/>
        <v>242200</v>
      </c>
      <c r="K118" s="774">
        <v>185000</v>
      </c>
      <c r="L118" s="774">
        <f t="shared" si="178"/>
        <v>57200</v>
      </c>
      <c r="M118" s="775"/>
      <c r="N118" s="774">
        <f t="shared" si="179"/>
        <v>185000</v>
      </c>
      <c r="O118" s="784">
        <f t="shared" si="180"/>
        <v>121100</v>
      </c>
      <c r="P118" s="784">
        <f t="shared" si="181"/>
        <v>306100</v>
      </c>
      <c r="Q118" s="784">
        <f>+I118/12</f>
        <v>100916.66666666667</v>
      </c>
      <c r="R118" s="784">
        <f t="shared" si="182"/>
        <v>205183.33333333331</v>
      </c>
      <c r="S118" s="783"/>
      <c r="T118" s="784">
        <f t="shared" si="183"/>
        <v>100916.66666666667</v>
      </c>
      <c r="U118" s="793">
        <v>100916.66666666667</v>
      </c>
      <c r="V118" s="793">
        <f t="shared" si="184"/>
        <v>201833.33333333334</v>
      </c>
      <c r="W118" s="793">
        <v>202000</v>
      </c>
      <c r="X118" s="793">
        <f t="shared" si="185"/>
        <v>-166.66666666665697</v>
      </c>
      <c r="Y118" s="792"/>
      <c r="Z118" s="793">
        <f t="shared" si="186"/>
        <v>202000</v>
      </c>
      <c r="AA118" s="802">
        <v>100916.66666666667</v>
      </c>
      <c r="AB118" s="802">
        <f t="shared" si="187"/>
        <v>302916.66666666669</v>
      </c>
      <c r="AC118" s="802">
        <v>202000</v>
      </c>
      <c r="AD118" s="802">
        <f t="shared" si="188"/>
        <v>100916.66666666669</v>
      </c>
      <c r="AE118" s="801"/>
      <c r="AF118" s="802">
        <f t="shared" si="189"/>
        <v>202000</v>
      </c>
      <c r="AG118" s="820">
        <v>100916.66666666667</v>
      </c>
      <c r="AH118" s="820">
        <f t="shared" si="190"/>
        <v>302916.66666666669</v>
      </c>
      <c r="AI118" s="820">
        <v>202000</v>
      </c>
      <c r="AJ118" s="820">
        <f t="shared" si="191"/>
        <v>100916.66666666669</v>
      </c>
      <c r="AK118" s="819"/>
      <c r="AL118" s="820">
        <f t="shared" si="192"/>
        <v>202000</v>
      </c>
      <c r="AM118" s="774">
        <v>100916.66666666667</v>
      </c>
      <c r="AN118" s="774">
        <f t="shared" si="193"/>
        <v>302916.66666666669</v>
      </c>
      <c r="AO118" s="774">
        <v>202000</v>
      </c>
      <c r="AP118" s="774">
        <f t="shared" si="194"/>
        <v>100916.66666666669</v>
      </c>
      <c r="AQ118" s="775"/>
      <c r="AR118" s="774">
        <f t="shared" si="195"/>
        <v>202000</v>
      </c>
      <c r="AS118" s="829">
        <v>100916.66666666667</v>
      </c>
      <c r="AT118" s="829">
        <f t="shared" si="196"/>
        <v>302916.66666666669</v>
      </c>
      <c r="AU118" s="829">
        <v>202000</v>
      </c>
      <c r="AV118" s="829">
        <f t="shared" si="197"/>
        <v>100916.66666666669</v>
      </c>
      <c r="AW118" s="828"/>
      <c r="AX118" s="829">
        <f t="shared" si="198"/>
        <v>202000</v>
      </c>
      <c r="AY118" s="838">
        <v>100916.66666666667</v>
      </c>
      <c r="AZ118" s="838">
        <f t="shared" si="199"/>
        <v>302916.66666666669</v>
      </c>
      <c r="BA118" s="838">
        <v>202000</v>
      </c>
      <c r="BB118" s="838">
        <f t="shared" si="200"/>
        <v>100916.66666666669</v>
      </c>
      <c r="BC118" s="837"/>
      <c r="BD118" s="838">
        <f t="shared" si="201"/>
        <v>202000</v>
      </c>
      <c r="BE118" s="774">
        <v>100916.66666666667</v>
      </c>
      <c r="BF118" s="774">
        <f t="shared" si="202"/>
        <v>302916.66666666669</v>
      </c>
      <c r="BG118" s="774">
        <v>202000</v>
      </c>
      <c r="BH118" s="774">
        <f t="shared" si="203"/>
        <v>100916.66666666669</v>
      </c>
      <c r="BI118" s="775"/>
      <c r="BJ118" s="774">
        <f t="shared" si="204"/>
        <v>202000</v>
      </c>
      <c r="BK118" s="811">
        <v>100916.66666666667</v>
      </c>
      <c r="BL118" s="811">
        <f t="shared" si="205"/>
        <v>302916.66666666669</v>
      </c>
      <c r="BM118" s="811">
        <v>202000</v>
      </c>
      <c r="BN118" s="811">
        <f t="shared" si="206"/>
        <v>100916.66666666669</v>
      </c>
      <c r="BO118" s="810"/>
      <c r="BP118" s="811">
        <f t="shared" si="207"/>
        <v>202000</v>
      </c>
      <c r="BQ118" s="793">
        <v>100916.66666666667</v>
      </c>
      <c r="BR118" s="793">
        <f t="shared" si="208"/>
        <v>302916.66666666669</v>
      </c>
      <c r="BS118" s="793">
        <v>202000</v>
      </c>
      <c r="BT118" s="793">
        <f t="shared" si="209"/>
        <v>100916.66666666669</v>
      </c>
      <c r="BU118" s="792"/>
      <c r="BV118" s="793">
        <f t="shared" si="210"/>
        <v>202000</v>
      </c>
      <c r="BW118" s="838">
        <v>100916.66666666667</v>
      </c>
      <c r="BX118" s="838">
        <f t="shared" si="211"/>
        <v>302916.66666666669</v>
      </c>
      <c r="BY118" s="838">
        <v>202000</v>
      </c>
      <c r="BZ118" s="838">
        <f t="shared" si="212"/>
        <v>100916.66666666669</v>
      </c>
      <c r="CA118" s="837"/>
      <c r="CB118" s="838">
        <f t="shared" si="213"/>
        <v>202000</v>
      </c>
      <c r="CC118" s="811">
        <f t="shared" si="214"/>
        <v>1372466.6666666667</v>
      </c>
      <c r="CD118" s="784">
        <f t="shared" si="215"/>
        <v>1574466.6666666667</v>
      </c>
      <c r="CE118" s="811">
        <v>202000</v>
      </c>
      <c r="CF118" s="810"/>
      <c r="CG118" s="811">
        <f t="shared" si="216"/>
        <v>202000</v>
      </c>
      <c r="CH118" s="579">
        <f t="shared" si="217"/>
        <v>161466.66666666674</v>
      </c>
    </row>
    <row r="119" spans="1:86" x14ac:dyDescent="0.2">
      <c r="A119" s="596"/>
      <c r="B119" s="596"/>
      <c r="C119" s="596"/>
      <c r="D119" s="607"/>
      <c r="E119" s="596">
        <f t="shared" ref="E119:E130" si="218">+E118+1</f>
        <v>41</v>
      </c>
      <c r="F119" s="607">
        <v>413</v>
      </c>
      <c r="G119" s="620"/>
      <c r="H119" s="609" t="s">
        <v>65</v>
      </c>
      <c r="I119" s="610">
        <v>35000</v>
      </c>
      <c r="J119" s="774">
        <f t="shared" si="177"/>
        <v>7000</v>
      </c>
      <c r="K119" s="774"/>
      <c r="L119" s="774">
        <f t="shared" si="178"/>
        <v>7000</v>
      </c>
      <c r="M119" s="775"/>
      <c r="N119" s="774">
        <f t="shared" si="179"/>
        <v>0</v>
      </c>
      <c r="O119" s="784">
        <f t="shared" si="180"/>
        <v>3500</v>
      </c>
      <c r="P119" s="784">
        <f t="shared" si="181"/>
        <v>3500</v>
      </c>
      <c r="Q119" s="783"/>
      <c r="R119" s="784">
        <f t="shared" si="182"/>
        <v>3500</v>
      </c>
      <c r="S119" s="783"/>
      <c r="T119" s="784">
        <f t="shared" si="183"/>
        <v>0</v>
      </c>
      <c r="U119" s="793">
        <f t="shared" ref="U119:U130" si="219">$I119*$U$1</f>
        <v>2450.0000000000005</v>
      </c>
      <c r="V119" s="793">
        <f t="shared" si="184"/>
        <v>2450.0000000000005</v>
      </c>
      <c r="W119" s="792"/>
      <c r="X119" s="793">
        <f t="shared" si="185"/>
        <v>2450.0000000000005</v>
      </c>
      <c r="Y119" s="792"/>
      <c r="Z119" s="793">
        <f t="shared" si="186"/>
        <v>0</v>
      </c>
      <c r="AA119" s="802">
        <f t="shared" ref="AA119:AA130" si="220">$I119*$AA$1</f>
        <v>2450.0000000000005</v>
      </c>
      <c r="AB119" s="802">
        <f t="shared" si="187"/>
        <v>2450.0000000000005</v>
      </c>
      <c r="AC119" s="801"/>
      <c r="AD119" s="802">
        <f t="shared" si="188"/>
        <v>2450.0000000000005</v>
      </c>
      <c r="AE119" s="801"/>
      <c r="AF119" s="802">
        <f t="shared" si="189"/>
        <v>0</v>
      </c>
      <c r="AG119" s="820">
        <f t="shared" ref="AG119:AG130" si="221">$I119*$AG$1</f>
        <v>2450.0000000000005</v>
      </c>
      <c r="AH119" s="820">
        <f t="shared" si="190"/>
        <v>2450.0000000000005</v>
      </c>
      <c r="AI119" s="819"/>
      <c r="AJ119" s="820">
        <f t="shared" si="191"/>
        <v>2450.0000000000005</v>
      </c>
      <c r="AK119" s="819"/>
      <c r="AL119" s="820">
        <f t="shared" si="192"/>
        <v>0</v>
      </c>
      <c r="AM119" s="774">
        <f t="shared" ref="AM119:AM130" si="222">$I119*$AM$1</f>
        <v>2450.0000000000005</v>
      </c>
      <c r="AN119" s="774">
        <f t="shared" si="193"/>
        <v>2450.0000000000005</v>
      </c>
      <c r="AO119" s="775"/>
      <c r="AP119" s="774">
        <f t="shared" si="194"/>
        <v>2450.0000000000005</v>
      </c>
      <c r="AQ119" s="775"/>
      <c r="AR119" s="774">
        <f t="shared" si="195"/>
        <v>0</v>
      </c>
      <c r="AS119" s="829">
        <f t="shared" ref="AS119:AS130" si="223">$I119*$AS$1</f>
        <v>2450.0000000000005</v>
      </c>
      <c r="AT119" s="829">
        <f t="shared" si="196"/>
        <v>2450.0000000000005</v>
      </c>
      <c r="AU119" s="828"/>
      <c r="AV119" s="829">
        <f t="shared" si="197"/>
        <v>2450.0000000000005</v>
      </c>
      <c r="AW119" s="828"/>
      <c r="AX119" s="829">
        <f t="shared" si="198"/>
        <v>0</v>
      </c>
      <c r="AY119" s="838">
        <f t="shared" ref="AY119:AY130" si="224">$I119*$AY$1</f>
        <v>2450.0000000000005</v>
      </c>
      <c r="AZ119" s="838">
        <f t="shared" si="199"/>
        <v>2450.0000000000005</v>
      </c>
      <c r="BA119" s="837"/>
      <c r="BB119" s="838">
        <f t="shared" si="200"/>
        <v>2450.0000000000005</v>
      </c>
      <c r="BC119" s="837"/>
      <c r="BD119" s="838">
        <f t="shared" si="201"/>
        <v>0</v>
      </c>
      <c r="BE119" s="774">
        <f t="shared" ref="BE119:BE130" si="225">$I119*$BE$1</f>
        <v>2450.0000000000005</v>
      </c>
      <c r="BF119" s="774">
        <f t="shared" si="202"/>
        <v>2450.0000000000005</v>
      </c>
      <c r="BG119" s="775"/>
      <c r="BH119" s="774">
        <f t="shared" si="203"/>
        <v>2450.0000000000005</v>
      </c>
      <c r="BI119" s="775"/>
      <c r="BJ119" s="774">
        <f t="shared" si="204"/>
        <v>0</v>
      </c>
      <c r="BK119" s="811">
        <f t="shared" ref="BK119:BK130" si="226">$I119*$BK$1</f>
        <v>2450.0000000000005</v>
      </c>
      <c r="BL119" s="811">
        <f t="shared" si="205"/>
        <v>2450.0000000000005</v>
      </c>
      <c r="BM119" s="810"/>
      <c r="BN119" s="811">
        <f t="shared" si="206"/>
        <v>2450.0000000000005</v>
      </c>
      <c r="BO119" s="810"/>
      <c r="BP119" s="811">
        <f t="shared" si="207"/>
        <v>0</v>
      </c>
      <c r="BQ119" s="793">
        <f t="shared" ref="BQ119:BQ130" si="227">$I119*$BQ$1</f>
        <v>2450.0000000000005</v>
      </c>
      <c r="BR119" s="793">
        <f t="shared" si="208"/>
        <v>2450.0000000000005</v>
      </c>
      <c r="BS119" s="792"/>
      <c r="BT119" s="793">
        <f t="shared" si="209"/>
        <v>2450.0000000000005</v>
      </c>
      <c r="BU119" s="792"/>
      <c r="BV119" s="793">
        <f t="shared" si="210"/>
        <v>0</v>
      </c>
      <c r="BW119" s="838">
        <f t="shared" ref="BW119:BW130" si="228">$I119*$BW$1</f>
        <v>2450.0000000000005</v>
      </c>
      <c r="BX119" s="838">
        <f t="shared" si="211"/>
        <v>2450.0000000000005</v>
      </c>
      <c r="BY119" s="837"/>
      <c r="BZ119" s="838">
        <f t="shared" si="212"/>
        <v>2450.0000000000005</v>
      </c>
      <c r="CA119" s="837"/>
      <c r="CB119" s="838">
        <f t="shared" si="213"/>
        <v>0</v>
      </c>
      <c r="CC119" s="811">
        <f t="shared" si="214"/>
        <v>35000</v>
      </c>
      <c r="CD119" s="784">
        <f t="shared" si="215"/>
        <v>35000</v>
      </c>
      <c r="CE119" s="810"/>
      <c r="CF119" s="810"/>
      <c r="CG119" s="811">
        <f t="shared" si="216"/>
        <v>0</v>
      </c>
      <c r="CH119" s="579">
        <f t="shared" si="217"/>
        <v>0</v>
      </c>
    </row>
    <row r="120" spans="1:86" x14ac:dyDescent="0.2">
      <c r="A120" s="596"/>
      <c r="B120" s="596"/>
      <c r="C120" s="596"/>
      <c r="D120" s="607"/>
      <c r="E120" s="596">
        <f t="shared" si="218"/>
        <v>42</v>
      </c>
      <c r="F120" s="607">
        <v>414</v>
      </c>
      <c r="G120" s="620"/>
      <c r="H120" s="609" t="s">
        <v>29</v>
      </c>
      <c r="I120" s="601">
        <v>860000</v>
      </c>
      <c r="J120" s="774">
        <f t="shared" si="177"/>
        <v>172000</v>
      </c>
      <c r="K120" s="774">
        <v>60000</v>
      </c>
      <c r="L120" s="774">
        <f t="shared" si="178"/>
        <v>112000</v>
      </c>
      <c r="M120" s="775"/>
      <c r="N120" s="774">
        <f t="shared" si="179"/>
        <v>60000</v>
      </c>
      <c r="O120" s="784">
        <f t="shared" si="180"/>
        <v>86000</v>
      </c>
      <c r="P120" s="784">
        <f t="shared" si="181"/>
        <v>146000</v>
      </c>
      <c r="Q120" s="783"/>
      <c r="R120" s="784">
        <f t="shared" si="182"/>
        <v>146000</v>
      </c>
      <c r="S120" s="783"/>
      <c r="T120" s="784">
        <f t="shared" si="183"/>
        <v>0</v>
      </c>
      <c r="U120" s="793">
        <f t="shared" si="219"/>
        <v>60200.000000000007</v>
      </c>
      <c r="V120" s="793">
        <f t="shared" si="184"/>
        <v>60200.000000000007</v>
      </c>
      <c r="W120" s="792"/>
      <c r="X120" s="793">
        <f t="shared" si="185"/>
        <v>60200.000000000007</v>
      </c>
      <c r="Y120" s="792"/>
      <c r="Z120" s="793">
        <f t="shared" si="186"/>
        <v>0</v>
      </c>
      <c r="AA120" s="802">
        <f t="shared" si="220"/>
        <v>60200.000000000007</v>
      </c>
      <c r="AB120" s="802">
        <f t="shared" si="187"/>
        <v>60200.000000000007</v>
      </c>
      <c r="AC120" s="801"/>
      <c r="AD120" s="802">
        <f t="shared" si="188"/>
        <v>60200.000000000007</v>
      </c>
      <c r="AE120" s="801"/>
      <c r="AF120" s="802">
        <f t="shared" si="189"/>
        <v>0</v>
      </c>
      <c r="AG120" s="820">
        <f t="shared" si="221"/>
        <v>60200.000000000007</v>
      </c>
      <c r="AH120" s="820">
        <f t="shared" si="190"/>
        <v>60200.000000000007</v>
      </c>
      <c r="AI120" s="819"/>
      <c r="AJ120" s="820">
        <f t="shared" si="191"/>
        <v>60200.000000000007</v>
      </c>
      <c r="AK120" s="819"/>
      <c r="AL120" s="820">
        <f t="shared" si="192"/>
        <v>0</v>
      </c>
      <c r="AM120" s="774">
        <f t="shared" si="222"/>
        <v>60200.000000000007</v>
      </c>
      <c r="AN120" s="774">
        <f t="shared" si="193"/>
        <v>60200.000000000007</v>
      </c>
      <c r="AO120" s="775"/>
      <c r="AP120" s="774">
        <f t="shared" si="194"/>
        <v>60200.000000000007</v>
      </c>
      <c r="AQ120" s="775"/>
      <c r="AR120" s="774">
        <f t="shared" si="195"/>
        <v>0</v>
      </c>
      <c r="AS120" s="829">
        <f t="shared" si="223"/>
        <v>60200.000000000007</v>
      </c>
      <c r="AT120" s="829">
        <f t="shared" si="196"/>
        <v>60200.000000000007</v>
      </c>
      <c r="AU120" s="828"/>
      <c r="AV120" s="829">
        <f t="shared" si="197"/>
        <v>60200.000000000007</v>
      </c>
      <c r="AW120" s="828"/>
      <c r="AX120" s="829">
        <f t="shared" si="198"/>
        <v>0</v>
      </c>
      <c r="AY120" s="838">
        <f t="shared" si="224"/>
        <v>60200.000000000007</v>
      </c>
      <c r="AZ120" s="838">
        <f t="shared" si="199"/>
        <v>60200.000000000007</v>
      </c>
      <c r="BA120" s="837"/>
      <c r="BB120" s="838">
        <f t="shared" si="200"/>
        <v>60200.000000000007</v>
      </c>
      <c r="BC120" s="837"/>
      <c r="BD120" s="838">
        <f t="shared" si="201"/>
        <v>0</v>
      </c>
      <c r="BE120" s="774">
        <f t="shared" si="225"/>
        <v>60200.000000000007</v>
      </c>
      <c r="BF120" s="774">
        <f t="shared" si="202"/>
        <v>60200.000000000007</v>
      </c>
      <c r="BG120" s="775"/>
      <c r="BH120" s="774">
        <f t="shared" si="203"/>
        <v>60200.000000000007</v>
      </c>
      <c r="BI120" s="775"/>
      <c r="BJ120" s="774">
        <f t="shared" si="204"/>
        <v>0</v>
      </c>
      <c r="BK120" s="811">
        <f t="shared" si="226"/>
        <v>60200.000000000007</v>
      </c>
      <c r="BL120" s="811">
        <f t="shared" si="205"/>
        <v>60200.000000000007</v>
      </c>
      <c r="BM120" s="810"/>
      <c r="BN120" s="811">
        <f t="shared" si="206"/>
        <v>60200.000000000007</v>
      </c>
      <c r="BO120" s="810"/>
      <c r="BP120" s="811">
        <f t="shared" si="207"/>
        <v>0</v>
      </c>
      <c r="BQ120" s="793">
        <f t="shared" si="227"/>
        <v>60200.000000000007</v>
      </c>
      <c r="BR120" s="793">
        <f t="shared" si="208"/>
        <v>60200.000000000007</v>
      </c>
      <c r="BS120" s="792"/>
      <c r="BT120" s="793">
        <f t="shared" si="209"/>
        <v>60200.000000000007</v>
      </c>
      <c r="BU120" s="792"/>
      <c r="BV120" s="793">
        <f t="shared" si="210"/>
        <v>0</v>
      </c>
      <c r="BW120" s="838">
        <f t="shared" si="228"/>
        <v>60200.000000000007</v>
      </c>
      <c r="BX120" s="838">
        <f t="shared" si="211"/>
        <v>60200.000000000007</v>
      </c>
      <c r="BY120" s="837"/>
      <c r="BZ120" s="838">
        <f t="shared" si="212"/>
        <v>60200.000000000007</v>
      </c>
      <c r="CA120" s="837"/>
      <c r="CB120" s="838">
        <f t="shared" si="213"/>
        <v>0</v>
      </c>
      <c r="CC120" s="811">
        <f t="shared" si="214"/>
        <v>860000</v>
      </c>
      <c r="CD120" s="784">
        <f t="shared" si="215"/>
        <v>860000</v>
      </c>
      <c r="CE120" s="810"/>
      <c r="CF120" s="810"/>
      <c r="CG120" s="811">
        <f t="shared" si="216"/>
        <v>0</v>
      </c>
      <c r="CH120" s="579">
        <f t="shared" si="217"/>
        <v>0</v>
      </c>
    </row>
    <row r="121" spans="1:86" x14ac:dyDescent="0.2">
      <c r="A121" s="596"/>
      <c r="B121" s="596"/>
      <c r="C121" s="596"/>
      <c r="D121" s="607"/>
      <c r="E121" s="596">
        <f t="shared" si="218"/>
        <v>43</v>
      </c>
      <c r="F121" s="607">
        <v>416</v>
      </c>
      <c r="G121" s="620"/>
      <c r="H121" s="609" t="s">
        <v>30</v>
      </c>
      <c r="I121" s="601">
        <v>275000</v>
      </c>
      <c r="J121" s="774">
        <f t="shared" si="177"/>
        <v>55000</v>
      </c>
      <c r="K121" s="774"/>
      <c r="L121" s="774">
        <f t="shared" si="178"/>
        <v>55000</v>
      </c>
      <c r="M121" s="775"/>
      <c r="N121" s="774">
        <f t="shared" si="179"/>
        <v>0</v>
      </c>
      <c r="O121" s="784">
        <f t="shared" si="180"/>
        <v>27500</v>
      </c>
      <c r="P121" s="784">
        <f t="shared" si="181"/>
        <v>27500</v>
      </c>
      <c r="Q121" s="783"/>
      <c r="R121" s="784">
        <f t="shared" si="182"/>
        <v>27500</v>
      </c>
      <c r="S121" s="783"/>
      <c r="T121" s="784">
        <f t="shared" si="183"/>
        <v>0</v>
      </c>
      <c r="U121" s="793">
        <f t="shared" si="219"/>
        <v>19250.000000000004</v>
      </c>
      <c r="V121" s="793">
        <f t="shared" si="184"/>
        <v>19250.000000000004</v>
      </c>
      <c r="W121" s="792"/>
      <c r="X121" s="793">
        <f t="shared" si="185"/>
        <v>19250.000000000004</v>
      </c>
      <c r="Y121" s="792"/>
      <c r="Z121" s="793">
        <f t="shared" si="186"/>
        <v>0</v>
      </c>
      <c r="AA121" s="802">
        <f t="shared" si="220"/>
        <v>19250.000000000004</v>
      </c>
      <c r="AB121" s="802">
        <f t="shared" si="187"/>
        <v>19250.000000000004</v>
      </c>
      <c r="AC121" s="801"/>
      <c r="AD121" s="802">
        <f t="shared" si="188"/>
        <v>19250.000000000004</v>
      </c>
      <c r="AE121" s="801"/>
      <c r="AF121" s="802">
        <f t="shared" si="189"/>
        <v>0</v>
      </c>
      <c r="AG121" s="820">
        <f t="shared" si="221"/>
        <v>19250.000000000004</v>
      </c>
      <c r="AH121" s="820">
        <f t="shared" si="190"/>
        <v>19250.000000000004</v>
      </c>
      <c r="AI121" s="819"/>
      <c r="AJ121" s="820">
        <f t="shared" si="191"/>
        <v>19250.000000000004</v>
      </c>
      <c r="AK121" s="819"/>
      <c r="AL121" s="820">
        <f t="shared" si="192"/>
        <v>0</v>
      </c>
      <c r="AM121" s="774">
        <f t="shared" si="222"/>
        <v>19250.000000000004</v>
      </c>
      <c r="AN121" s="774">
        <f t="shared" si="193"/>
        <v>19250.000000000004</v>
      </c>
      <c r="AO121" s="775"/>
      <c r="AP121" s="774">
        <f t="shared" si="194"/>
        <v>19250.000000000004</v>
      </c>
      <c r="AQ121" s="775"/>
      <c r="AR121" s="774">
        <f t="shared" si="195"/>
        <v>0</v>
      </c>
      <c r="AS121" s="829">
        <f t="shared" si="223"/>
        <v>19250.000000000004</v>
      </c>
      <c r="AT121" s="829">
        <f t="shared" si="196"/>
        <v>19250.000000000004</v>
      </c>
      <c r="AU121" s="828"/>
      <c r="AV121" s="829">
        <f t="shared" si="197"/>
        <v>19250.000000000004</v>
      </c>
      <c r="AW121" s="828"/>
      <c r="AX121" s="829">
        <f t="shared" si="198"/>
        <v>0</v>
      </c>
      <c r="AY121" s="838">
        <f t="shared" si="224"/>
        <v>19250.000000000004</v>
      </c>
      <c r="AZ121" s="838">
        <f t="shared" si="199"/>
        <v>19250.000000000004</v>
      </c>
      <c r="BA121" s="837"/>
      <c r="BB121" s="838">
        <f t="shared" si="200"/>
        <v>19250.000000000004</v>
      </c>
      <c r="BC121" s="837"/>
      <c r="BD121" s="838">
        <f t="shared" si="201"/>
        <v>0</v>
      </c>
      <c r="BE121" s="774">
        <f t="shared" si="225"/>
        <v>19250.000000000004</v>
      </c>
      <c r="BF121" s="774">
        <f t="shared" si="202"/>
        <v>19250.000000000004</v>
      </c>
      <c r="BG121" s="775"/>
      <c r="BH121" s="774">
        <f t="shared" si="203"/>
        <v>19250.000000000004</v>
      </c>
      <c r="BI121" s="775"/>
      <c r="BJ121" s="774">
        <f t="shared" si="204"/>
        <v>0</v>
      </c>
      <c r="BK121" s="811">
        <f t="shared" si="226"/>
        <v>19250.000000000004</v>
      </c>
      <c r="BL121" s="811">
        <f t="shared" si="205"/>
        <v>19250.000000000004</v>
      </c>
      <c r="BM121" s="810"/>
      <c r="BN121" s="811">
        <f t="shared" si="206"/>
        <v>19250.000000000004</v>
      </c>
      <c r="BO121" s="810"/>
      <c r="BP121" s="811">
        <f t="shared" si="207"/>
        <v>0</v>
      </c>
      <c r="BQ121" s="793">
        <f t="shared" si="227"/>
        <v>19250.000000000004</v>
      </c>
      <c r="BR121" s="793">
        <f t="shared" si="208"/>
        <v>19250.000000000004</v>
      </c>
      <c r="BS121" s="792"/>
      <c r="BT121" s="793">
        <f t="shared" si="209"/>
        <v>19250.000000000004</v>
      </c>
      <c r="BU121" s="792"/>
      <c r="BV121" s="793">
        <f t="shared" si="210"/>
        <v>0</v>
      </c>
      <c r="BW121" s="838">
        <f t="shared" si="228"/>
        <v>19250.000000000004</v>
      </c>
      <c r="BX121" s="838">
        <f t="shared" si="211"/>
        <v>19250.000000000004</v>
      </c>
      <c r="BY121" s="837"/>
      <c r="BZ121" s="838">
        <f t="shared" si="212"/>
        <v>19250.000000000004</v>
      </c>
      <c r="CA121" s="837"/>
      <c r="CB121" s="838">
        <f t="shared" si="213"/>
        <v>0</v>
      </c>
      <c r="CC121" s="811">
        <f t="shared" si="214"/>
        <v>275000</v>
      </c>
      <c r="CD121" s="784">
        <f t="shared" si="215"/>
        <v>275000</v>
      </c>
      <c r="CE121" s="810"/>
      <c r="CF121" s="810"/>
      <c r="CG121" s="811">
        <f t="shared" si="216"/>
        <v>0</v>
      </c>
      <c r="CH121" s="579">
        <f t="shared" si="217"/>
        <v>0</v>
      </c>
    </row>
    <row r="122" spans="1:86" x14ac:dyDescent="0.2">
      <c r="A122" s="596"/>
      <c r="B122" s="596"/>
      <c r="C122" s="596"/>
      <c r="D122" s="607"/>
      <c r="E122" s="596">
        <f t="shared" si="218"/>
        <v>44</v>
      </c>
      <c r="F122" s="607">
        <v>421</v>
      </c>
      <c r="G122" s="620"/>
      <c r="H122" s="609" t="s">
        <v>88</v>
      </c>
      <c r="I122" s="601">
        <v>220000.00000000003</v>
      </c>
      <c r="J122" s="774">
        <f t="shared" si="177"/>
        <v>44000.000000000007</v>
      </c>
      <c r="K122" s="774">
        <v>4000</v>
      </c>
      <c r="L122" s="774">
        <f t="shared" si="178"/>
        <v>40000.000000000007</v>
      </c>
      <c r="M122" s="775"/>
      <c r="N122" s="774">
        <f t="shared" si="179"/>
        <v>4000</v>
      </c>
      <c r="O122" s="784">
        <f t="shared" si="180"/>
        <v>22000.000000000004</v>
      </c>
      <c r="P122" s="784">
        <f t="shared" si="181"/>
        <v>26000.000000000004</v>
      </c>
      <c r="Q122" s="783">
        <v>4000</v>
      </c>
      <c r="R122" s="784">
        <f t="shared" si="182"/>
        <v>22000.000000000004</v>
      </c>
      <c r="S122" s="783"/>
      <c r="T122" s="784">
        <f t="shared" si="183"/>
        <v>4000</v>
      </c>
      <c r="U122" s="793">
        <f t="shared" si="219"/>
        <v>15400.000000000004</v>
      </c>
      <c r="V122" s="793">
        <f t="shared" si="184"/>
        <v>19400.000000000004</v>
      </c>
      <c r="W122" s="792"/>
      <c r="X122" s="793">
        <f t="shared" si="185"/>
        <v>19400.000000000004</v>
      </c>
      <c r="Y122" s="792"/>
      <c r="Z122" s="793">
        <f t="shared" si="186"/>
        <v>0</v>
      </c>
      <c r="AA122" s="802">
        <f t="shared" si="220"/>
        <v>15400.000000000004</v>
      </c>
      <c r="AB122" s="802">
        <f t="shared" si="187"/>
        <v>15400.000000000004</v>
      </c>
      <c r="AC122" s="801"/>
      <c r="AD122" s="802">
        <f t="shared" si="188"/>
        <v>15400.000000000004</v>
      </c>
      <c r="AE122" s="801"/>
      <c r="AF122" s="802">
        <f t="shared" si="189"/>
        <v>0</v>
      </c>
      <c r="AG122" s="820">
        <f t="shared" si="221"/>
        <v>15400.000000000004</v>
      </c>
      <c r="AH122" s="820">
        <f t="shared" si="190"/>
        <v>15400.000000000004</v>
      </c>
      <c r="AI122" s="819"/>
      <c r="AJ122" s="820">
        <f t="shared" si="191"/>
        <v>15400.000000000004</v>
      </c>
      <c r="AK122" s="819"/>
      <c r="AL122" s="820">
        <f t="shared" si="192"/>
        <v>0</v>
      </c>
      <c r="AM122" s="774">
        <f t="shared" si="222"/>
        <v>15400.000000000004</v>
      </c>
      <c r="AN122" s="774">
        <f t="shared" si="193"/>
        <v>15400.000000000004</v>
      </c>
      <c r="AO122" s="775"/>
      <c r="AP122" s="774">
        <f t="shared" si="194"/>
        <v>15400.000000000004</v>
      </c>
      <c r="AQ122" s="775"/>
      <c r="AR122" s="774">
        <f t="shared" si="195"/>
        <v>0</v>
      </c>
      <c r="AS122" s="829">
        <f t="shared" si="223"/>
        <v>15400.000000000004</v>
      </c>
      <c r="AT122" s="829">
        <f t="shared" si="196"/>
        <v>15400.000000000004</v>
      </c>
      <c r="AU122" s="828"/>
      <c r="AV122" s="829">
        <f t="shared" si="197"/>
        <v>15400.000000000004</v>
      </c>
      <c r="AW122" s="828"/>
      <c r="AX122" s="829">
        <f t="shared" si="198"/>
        <v>0</v>
      </c>
      <c r="AY122" s="838">
        <f t="shared" si="224"/>
        <v>15400.000000000004</v>
      </c>
      <c r="AZ122" s="838">
        <f t="shared" si="199"/>
        <v>15400.000000000004</v>
      </c>
      <c r="BA122" s="837"/>
      <c r="BB122" s="838">
        <f t="shared" si="200"/>
        <v>15400.000000000004</v>
      </c>
      <c r="BC122" s="837"/>
      <c r="BD122" s="838">
        <f t="shared" si="201"/>
        <v>0</v>
      </c>
      <c r="BE122" s="774">
        <f t="shared" si="225"/>
        <v>15400.000000000004</v>
      </c>
      <c r="BF122" s="774">
        <f t="shared" si="202"/>
        <v>15400.000000000004</v>
      </c>
      <c r="BG122" s="775"/>
      <c r="BH122" s="774">
        <f t="shared" si="203"/>
        <v>15400.000000000004</v>
      </c>
      <c r="BI122" s="775"/>
      <c r="BJ122" s="774">
        <f t="shared" si="204"/>
        <v>0</v>
      </c>
      <c r="BK122" s="811">
        <f t="shared" si="226"/>
        <v>15400.000000000004</v>
      </c>
      <c r="BL122" s="811">
        <f t="shared" si="205"/>
        <v>15400.000000000004</v>
      </c>
      <c r="BM122" s="810"/>
      <c r="BN122" s="811">
        <f t="shared" si="206"/>
        <v>15400.000000000004</v>
      </c>
      <c r="BO122" s="810"/>
      <c r="BP122" s="811">
        <f t="shared" si="207"/>
        <v>0</v>
      </c>
      <c r="BQ122" s="793">
        <f t="shared" si="227"/>
        <v>15400.000000000004</v>
      </c>
      <c r="BR122" s="793">
        <f t="shared" si="208"/>
        <v>15400.000000000004</v>
      </c>
      <c r="BS122" s="792"/>
      <c r="BT122" s="793">
        <f t="shared" si="209"/>
        <v>15400.000000000004</v>
      </c>
      <c r="BU122" s="792"/>
      <c r="BV122" s="793">
        <f t="shared" si="210"/>
        <v>0</v>
      </c>
      <c r="BW122" s="838">
        <f t="shared" si="228"/>
        <v>15400.000000000004</v>
      </c>
      <c r="BX122" s="838">
        <f t="shared" si="211"/>
        <v>15400.000000000004</v>
      </c>
      <c r="BY122" s="837"/>
      <c r="BZ122" s="838">
        <f t="shared" si="212"/>
        <v>15400.000000000004</v>
      </c>
      <c r="CA122" s="837"/>
      <c r="CB122" s="838">
        <f t="shared" si="213"/>
        <v>0</v>
      </c>
      <c r="CC122" s="811">
        <f t="shared" si="214"/>
        <v>220000.00000000003</v>
      </c>
      <c r="CD122" s="784">
        <f t="shared" si="215"/>
        <v>220000.00000000003</v>
      </c>
      <c r="CE122" s="810"/>
      <c r="CF122" s="810"/>
      <c r="CG122" s="811">
        <f t="shared" si="216"/>
        <v>0</v>
      </c>
      <c r="CH122" s="579">
        <f t="shared" si="217"/>
        <v>0</v>
      </c>
    </row>
    <row r="123" spans="1:86" x14ac:dyDescent="0.2">
      <c r="A123" s="596"/>
      <c r="B123" s="596"/>
      <c r="C123" s="596"/>
      <c r="D123" s="607"/>
      <c r="E123" s="596">
        <f t="shared" si="218"/>
        <v>45</v>
      </c>
      <c r="F123" s="607">
        <v>422</v>
      </c>
      <c r="G123" s="620"/>
      <c r="H123" s="609" t="s">
        <v>89</v>
      </c>
      <c r="I123" s="601">
        <v>50000</v>
      </c>
      <c r="J123" s="774">
        <f t="shared" si="177"/>
        <v>10000</v>
      </c>
      <c r="K123" s="774"/>
      <c r="L123" s="774">
        <f t="shared" si="178"/>
        <v>10000</v>
      </c>
      <c r="M123" s="775"/>
      <c r="N123" s="774">
        <f t="shared" si="179"/>
        <v>0</v>
      </c>
      <c r="O123" s="784">
        <f t="shared" si="180"/>
        <v>5000</v>
      </c>
      <c r="P123" s="784">
        <f t="shared" si="181"/>
        <v>5000</v>
      </c>
      <c r="Q123" s="783"/>
      <c r="R123" s="784">
        <f t="shared" si="182"/>
        <v>5000</v>
      </c>
      <c r="S123" s="783"/>
      <c r="T123" s="784">
        <f t="shared" si="183"/>
        <v>0</v>
      </c>
      <c r="U123" s="793">
        <f t="shared" si="219"/>
        <v>3500.0000000000005</v>
      </c>
      <c r="V123" s="793">
        <f t="shared" si="184"/>
        <v>3500.0000000000005</v>
      </c>
      <c r="W123" s="792"/>
      <c r="X123" s="793">
        <f t="shared" si="185"/>
        <v>3500.0000000000005</v>
      </c>
      <c r="Y123" s="792"/>
      <c r="Z123" s="793">
        <f t="shared" si="186"/>
        <v>0</v>
      </c>
      <c r="AA123" s="802">
        <f t="shared" si="220"/>
        <v>3500.0000000000005</v>
      </c>
      <c r="AB123" s="802">
        <f t="shared" si="187"/>
        <v>3500.0000000000005</v>
      </c>
      <c r="AC123" s="801"/>
      <c r="AD123" s="802">
        <f t="shared" si="188"/>
        <v>3500.0000000000005</v>
      </c>
      <c r="AE123" s="801"/>
      <c r="AF123" s="802">
        <f t="shared" si="189"/>
        <v>0</v>
      </c>
      <c r="AG123" s="820">
        <f t="shared" si="221"/>
        <v>3500.0000000000005</v>
      </c>
      <c r="AH123" s="820">
        <f t="shared" si="190"/>
        <v>3500.0000000000005</v>
      </c>
      <c r="AI123" s="819"/>
      <c r="AJ123" s="820">
        <f t="shared" si="191"/>
        <v>3500.0000000000005</v>
      </c>
      <c r="AK123" s="819"/>
      <c r="AL123" s="820">
        <f t="shared" si="192"/>
        <v>0</v>
      </c>
      <c r="AM123" s="774">
        <f t="shared" si="222"/>
        <v>3500.0000000000005</v>
      </c>
      <c r="AN123" s="774">
        <f t="shared" si="193"/>
        <v>3500.0000000000005</v>
      </c>
      <c r="AO123" s="775"/>
      <c r="AP123" s="774">
        <f t="shared" si="194"/>
        <v>3500.0000000000005</v>
      </c>
      <c r="AQ123" s="775"/>
      <c r="AR123" s="774">
        <f t="shared" si="195"/>
        <v>0</v>
      </c>
      <c r="AS123" s="829">
        <f t="shared" si="223"/>
        <v>3500.0000000000005</v>
      </c>
      <c r="AT123" s="829">
        <f t="shared" si="196"/>
        <v>3500.0000000000005</v>
      </c>
      <c r="AU123" s="828"/>
      <c r="AV123" s="829">
        <f t="shared" si="197"/>
        <v>3500.0000000000005</v>
      </c>
      <c r="AW123" s="828"/>
      <c r="AX123" s="829">
        <f t="shared" si="198"/>
        <v>0</v>
      </c>
      <c r="AY123" s="838">
        <f t="shared" si="224"/>
        <v>3500.0000000000005</v>
      </c>
      <c r="AZ123" s="838">
        <f t="shared" si="199"/>
        <v>3500.0000000000005</v>
      </c>
      <c r="BA123" s="837"/>
      <c r="BB123" s="838">
        <f t="shared" si="200"/>
        <v>3500.0000000000005</v>
      </c>
      <c r="BC123" s="837"/>
      <c r="BD123" s="838">
        <f t="shared" si="201"/>
        <v>0</v>
      </c>
      <c r="BE123" s="774">
        <f t="shared" si="225"/>
        <v>3500.0000000000005</v>
      </c>
      <c r="BF123" s="774">
        <f t="shared" si="202"/>
        <v>3500.0000000000005</v>
      </c>
      <c r="BG123" s="775"/>
      <c r="BH123" s="774">
        <f t="shared" si="203"/>
        <v>3500.0000000000005</v>
      </c>
      <c r="BI123" s="775"/>
      <c r="BJ123" s="774">
        <f t="shared" si="204"/>
        <v>0</v>
      </c>
      <c r="BK123" s="811">
        <f t="shared" si="226"/>
        <v>3500.0000000000005</v>
      </c>
      <c r="BL123" s="811">
        <f t="shared" si="205"/>
        <v>3500.0000000000005</v>
      </c>
      <c r="BM123" s="810"/>
      <c r="BN123" s="811">
        <f t="shared" si="206"/>
        <v>3500.0000000000005</v>
      </c>
      <c r="BO123" s="810"/>
      <c r="BP123" s="811">
        <f t="shared" si="207"/>
        <v>0</v>
      </c>
      <c r="BQ123" s="793">
        <f t="shared" si="227"/>
        <v>3500.0000000000005</v>
      </c>
      <c r="BR123" s="793">
        <f t="shared" si="208"/>
        <v>3500.0000000000005</v>
      </c>
      <c r="BS123" s="792"/>
      <c r="BT123" s="793">
        <f t="shared" si="209"/>
        <v>3500.0000000000005</v>
      </c>
      <c r="BU123" s="792"/>
      <c r="BV123" s="793">
        <f t="shared" si="210"/>
        <v>0</v>
      </c>
      <c r="BW123" s="838">
        <f t="shared" si="228"/>
        <v>3500.0000000000005</v>
      </c>
      <c r="BX123" s="838">
        <f t="shared" si="211"/>
        <v>3500.0000000000005</v>
      </c>
      <c r="BY123" s="837"/>
      <c r="BZ123" s="838">
        <f t="shared" si="212"/>
        <v>3500.0000000000005</v>
      </c>
      <c r="CA123" s="837"/>
      <c r="CB123" s="838">
        <f t="shared" si="213"/>
        <v>0</v>
      </c>
      <c r="CC123" s="811">
        <f t="shared" si="214"/>
        <v>50000</v>
      </c>
      <c r="CD123" s="784">
        <f t="shared" si="215"/>
        <v>50000</v>
      </c>
      <c r="CE123" s="810"/>
      <c r="CF123" s="810"/>
      <c r="CG123" s="811">
        <f t="shared" si="216"/>
        <v>0</v>
      </c>
      <c r="CH123" s="579">
        <f t="shared" si="217"/>
        <v>0</v>
      </c>
    </row>
    <row r="124" spans="1:86" x14ac:dyDescent="0.2">
      <c r="A124" s="596"/>
      <c r="B124" s="596"/>
      <c r="C124" s="596"/>
      <c r="D124" s="607"/>
      <c r="E124" s="596">
        <f t="shared" si="218"/>
        <v>46</v>
      </c>
      <c r="F124" s="607">
        <v>423</v>
      </c>
      <c r="G124" s="620"/>
      <c r="H124" s="609" t="s">
        <v>90</v>
      </c>
      <c r="I124" s="601">
        <v>400000</v>
      </c>
      <c r="J124" s="774">
        <f t="shared" si="177"/>
        <v>80000</v>
      </c>
      <c r="K124" s="774"/>
      <c r="L124" s="774">
        <f t="shared" si="178"/>
        <v>80000</v>
      </c>
      <c r="M124" s="775"/>
      <c r="N124" s="774">
        <f t="shared" si="179"/>
        <v>0</v>
      </c>
      <c r="O124" s="784">
        <f t="shared" si="180"/>
        <v>40000</v>
      </c>
      <c r="P124" s="784">
        <f t="shared" si="181"/>
        <v>40000</v>
      </c>
      <c r="Q124" s="783"/>
      <c r="R124" s="784">
        <f t="shared" si="182"/>
        <v>40000</v>
      </c>
      <c r="S124" s="783"/>
      <c r="T124" s="784">
        <f t="shared" si="183"/>
        <v>0</v>
      </c>
      <c r="U124" s="793">
        <f t="shared" si="219"/>
        <v>28000.000000000004</v>
      </c>
      <c r="V124" s="793">
        <f t="shared" si="184"/>
        <v>28000.000000000004</v>
      </c>
      <c r="W124" s="792"/>
      <c r="X124" s="793">
        <f t="shared" si="185"/>
        <v>28000.000000000004</v>
      </c>
      <c r="Y124" s="792"/>
      <c r="Z124" s="793">
        <f t="shared" si="186"/>
        <v>0</v>
      </c>
      <c r="AA124" s="802">
        <f t="shared" si="220"/>
        <v>28000.000000000004</v>
      </c>
      <c r="AB124" s="802">
        <f t="shared" si="187"/>
        <v>28000.000000000004</v>
      </c>
      <c r="AC124" s="801"/>
      <c r="AD124" s="802">
        <f t="shared" si="188"/>
        <v>28000.000000000004</v>
      </c>
      <c r="AE124" s="801"/>
      <c r="AF124" s="802">
        <f t="shared" si="189"/>
        <v>0</v>
      </c>
      <c r="AG124" s="820">
        <f t="shared" si="221"/>
        <v>28000.000000000004</v>
      </c>
      <c r="AH124" s="820">
        <f t="shared" si="190"/>
        <v>28000.000000000004</v>
      </c>
      <c r="AI124" s="819"/>
      <c r="AJ124" s="820">
        <f t="shared" si="191"/>
        <v>28000.000000000004</v>
      </c>
      <c r="AK124" s="819"/>
      <c r="AL124" s="820">
        <f t="shared" si="192"/>
        <v>0</v>
      </c>
      <c r="AM124" s="774">
        <f t="shared" si="222"/>
        <v>28000.000000000004</v>
      </c>
      <c r="AN124" s="774">
        <f t="shared" si="193"/>
        <v>28000.000000000004</v>
      </c>
      <c r="AO124" s="775"/>
      <c r="AP124" s="774">
        <f t="shared" si="194"/>
        <v>28000.000000000004</v>
      </c>
      <c r="AQ124" s="775"/>
      <c r="AR124" s="774">
        <f t="shared" si="195"/>
        <v>0</v>
      </c>
      <c r="AS124" s="829">
        <f t="shared" si="223"/>
        <v>28000.000000000004</v>
      </c>
      <c r="AT124" s="829">
        <f t="shared" si="196"/>
        <v>28000.000000000004</v>
      </c>
      <c r="AU124" s="828"/>
      <c r="AV124" s="829">
        <f t="shared" si="197"/>
        <v>28000.000000000004</v>
      </c>
      <c r="AW124" s="828"/>
      <c r="AX124" s="829">
        <f t="shared" si="198"/>
        <v>0</v>
      </c>
      <c r="AY124" s="838">
        <f t="shared" si="224"/>
        <v>28000.000000000004</v>
      </c>
      <c r="AZ124" s="838">
        <f t="shared" si="199"/>
        <v>28000.000000000004</v>
      </c>
      <c r="BA124" s="837"/>
      <c r="BB124" s="838">
        <f t="shared" si="200"/>
        <v>28000.000000000004</v>
      </c>
      <c r="BC124" s="837"/>
      <c r="BD124" s="838">
        <f t="shared" si="201"/>
        <v>0</v>
      </c>
      <c r="BE124" s="774">
        <f t="shared" si="225"/>
        <v>28000.000000000004</v>
      </c>
      <c r="BF124" s="774">
        <f t="shared" si="202"/>
        <v>28000.000000000004</v>
      </c>
      <c r="BG124" s="775"/>
      <c r="BH124" s="774">
        <f t="shared" si="203"/>
        <v>28000.000000000004</v>
      </c>
      <c r="BI124" s="775"/>
      <c r="BJ124" s="774">
        <f t="shared" si="204"/>
        <v>0</v>
      </c>
      <c r="BK124" s="811">
        <f t="shared" si="226"/>
        <v>28000.000000000004</v>
      </c>
      <c r="BL124" s="811">
        <f t="shared" si="205"/>
        <v>28000.000000000004</v>
      </c>
      <c r="BM124" s="810"/>
      <c r="BN124" s="811">
        <f t="shared" si="206"/>
        <v>28000.000000000004</v>
      </c>
      <c r="BO124" s="810"/>
      <c r="BP124" s="811">
        <f t="shared" si="207"/>
        <v>0</v>
      </c>
      <c r="BQ124" s="793">
        <f t="shared" si="227"/>
        <v>28000.000000000004</v>
      </c>
      <c r="BR124" s="793">
        <f t="shared" si="208"/>
        <v>28000.000000000004</v>
      </c>
      <c r="BS124" s="792"/>
      <c r="BT124" s="793">
        <f t="shared" si="209"/>
        <v>28000.000000000004</v>
      </c>
      <c r="BU124" s="792"/>
      <c r="BV124" s="793">
        <f t="shared" si="210"/>
        <v>0</v>
      </c>
      <c r="BW124" s="838">
        <f t="shared" si="228"/>
        <v>28000.000000000004</v>
      </c>
      <c r="BX124" s="838">
        <f t="shared" si="211"/>
        <v>28000.000000000004</v>
      </c>
      <c r="BY124" s="837"/>
      <c r="BZ124" s="838">
        <f t="shared" si="212"/>
        <v>28000.000000000004</v>
      </c>
      <c r="CA124" s="837"/>
      <c r="CB124" s="838">
        <f t="shared" si="213"/>
        <v>0</v>
      </c>
      <c r="CC124" s="811">
        <f t="shared" si="214"/>
        <v>400000</v>
      </c>
      <c r="CD124" s="784">
        <f t="shared" si="215"/>
        <v>400000</v>
      </c>
      <c r="CE124" s="810"/>
      <c r="CF124" s="810"/>
      <c r="CG124" s="811">
        <f t="shared" si="216"/>
        <v>0</v>
      </c>
      <c r="CH124" s="579">
        <f t="shared" si="217"/>
        <v>0</v>
      </c>
    </row>
    <row r="125" spans="1:86" x14ac:dyDescent="0.2">
      <c r="A125" s="596"/>
      <c r="B125" s="596"/>
      <c r="C125" s="596"/>
      <c r="D125" s="607"/>
      <c r="E125" s="596">
        <f t="shared" si="218"/>
        <v>47</v>
      </c>
      <c r="F125" s="607">
        <v>424</v>
      </c>
      <c r="G125" s="608"/>
      <c r="H125" s="609" t="s">
        <v>45</v>
      </c>
      <c r="I125" s="601">
        <v>3000000</v>
      </c>
      <c r="J125" s="774">
        <f t="shared" si="177"/>
        <v>600000</v>
      </c>
      <c r="K125" s="774"/>
      <c r="L125" s="774">
        <f t="shared" si="178"/>
        <v>600000</v>
      </c>
      <c r="M125" s="775"/>
      <c r="N125" s="774">
        <f t="shared" si="179"/>
        <v>0</v>
      </c>
      <c r="O125" s="784">
        <f t="shared" si="180"/>
        <v>300000</v>
      </c>
      <c r="P125" s="784">
        <f t="shared" si="181"/>
        <v>300000</v>
      </c>
      <c r="Q125" s="783">
        <v>100000</v>
      </c>
      <c r="R125" s="784">
        <f t="shared" si="182"/>
        <v>200000</v>
      </c>
      <c r="S125" s="783"/>
      <c r="T125" s="784">
        <f t="shared" si="183"/>
        <v>100000</v>
      </c>
      <c r="U125" s="793">
        <f t="shared" si="219"/>
        <v>210000.00000000003</v>
      </c>
      <c r="V125" s="793">
        <f t="shared" si="184"/>
        <v>310000</v>
      </c>
      <c r="W125" s="792"/>
      <c r="X125" s="793">
        <f t="shared" si="185"/>
        <v>310000</v>
      </c>
      <c r="Y125" s="792"/>
      <c r="Z125" s="793">
        <f t="shared" si="186"/>
        <v>0</v>
      </c>
      <c r="AA125" s="802">
        <f t="shared" si="220"/>
        <v>210000.00000000003</v>
      </c>
      <c r="AB125" s="802">
        <f t="shared" si="187"/>
        <v>210000.00000000003</v>
      </c>
      <c r="AC125" s="801"/>
      <c r="AD125" s="802">
        <f t="shared" si="188"/>
        <v>210000.00000000003</v>
      </c>
      <c r="AE125" s="801"/>
      <c r="AF125" s="802">
        <f t="shared" si="189"/>
        <v>0</v>
      </c>
      <c r="AG125" s="820">
        <f t="shared" si="221"/>
        <v>210000.00000000003</v>
      </c>
      <c r="AH125" s="820">
        <f t="shared" si="190"/>
        <v>210000.00000000003</v>
      </c>
      <c r="AI125" s="819"/>
      <c r="AJ125" s="820">
        <f t="shared" si="191"/>
        <v>210000.00000000003</v>
      </c>
      <c r="AK125" s="819"/>
      <c r="AL125" s="820">
        <f t="shared" si="192"/>
        <v>0</v>
      </c>
      <c r="AM125" s="774">
        <f t="shared" si="222"/>
        <v>210000.00000000003</v>
      </c>
      <c r="AN125" s="774">
        <f t="shared" si="193"/>
        <v>210000.00000000003</v>
      </c>
      <c r="AO125" s="775"/>
      <c r="AP125" s="774">
        <f t="shared" si="194"/>
        <v>210000.00000000003</v>
      </c>
      <c r="AQ125" s="775"/>
      <c r="AR125" s="774">
        <f t="shared" si="195"/>
        <v>0</v>
      </c>
      <c r="AS125" s="829">
        <f t="shared" si="223"/>
        <v>210000.00000000003</v>
      </c>
      <c r="AT125" s="829">
        <f t="shared" si="196"/>
        <v>210000.00000000003</v>
      </c>
      <c r="AU125" s="828"/>
      <c r="AV125" s="829">
        <f t="shared" si="197"/>
        <v>210000.00000000003</v>
      </c>
      <c r="AW125" s="828"/>
      <c r="AX125" s="829">
        <f t="shared" si="198"/>
        <v>0</v>
      </c>
      <c r="AY125" s="838">
        <f t="shared" si="224"/>
        <v>210000.00000000003</v>
      </c>
      <c r="AZ125" s="838">
        <f t="shared" si="199"/>
        <v>210000.00000000003</v>
      </c>
      <c r="BA125" s="837"/>
      <c r="BB125" s="838">
        <f t="shared" si="200"/>
        <v>210000.00000000003</v>
      </c>
      <c r="BC125" s="837"/>
      <c r="BD125" s="838">
        <f t="shared" si="201"/>
        <v>0</v>
      </c>
      <c r="BE125" s="774">
        <f t="shared" si="225"/>
        <v>210000.00000000003</v>
      </c>
      <c r="BF125" s="774">
        <f t="shared" si="202"/>
        <v>210000.00000000003</v>
      </c>
      <c r="BG125" s="775"/>
      <c r="BH125" s="774">
        <f t="shared" si="203"/>
        <v>210000.00000000003</v>
      </c>
      <c r="BI125" s="775"/>
      <c r="BJ125" s="774">
        <f t="shared" si="204"/>
        <v>0</v>
      </c>
      <c r="BK125" s="811">
        <f t="shared" si="226"/>
        <v>210000.00000000003</v>
      </c>
      <c r="BL125" s="811">
        <f t="shared" si="205"/>
        <v>210000.00000000003</v>
      </c>
      <c r="BM125" s="810"/>
      <c r="BN125" s="811">
        <f t="shared" si="206"/>
        <v>210000.00000000003</v>
      </c>
      <c r="BO125" s="810"/>
      <c r="BP125" s="811">
        <f t="shared" si="207"/>
        <v>0</v>
      </c>
      <c r="BQ125" s="793">
        <f t="shared" si="227"/>
        <v>210000.00000000003</v>
      </c>
      <c r="BR125" s="793">
        <f t="shared" si="208"/>
        <v>210000.00000000003</v>
      </c>
      <c r="BS125" s="792"/>
      <c r="BT125" s="793">
        <f t="shared" si="209"/>
        <v>210000.00000000003</v>
      </c>
      <c r="BU125" s="792"/>
      <c r="BV125" s="793">
        <f t="shared" si="210"/>
        <v>0</v>
      </c>
      <c r="BW125" s="838">
        <f t="shared" si="228"/>
        <v>210000.00000000003</v>
      </c>
      <c r="BX125" s="838">
        <f t="shared" si="211"/>
        <v>210000.00000000003</v>
      </c>
      <c r="BY125" s="837"/>
      <c r="BZ125" s="838">
        <f t="shared" si="212"/>
        <v>210000.00000000003</v>
      </c>
      <c r="CA125" s="837"/>
      <c r="CB125" s="838">
        <f t="shared" si="213"/>
        <v>0</v>
      </c>
      <c r="CC125" s="811">
        <f t="shared" si="214"/>
        <v>3000000</v>
      </c>
      <c r="CD125" s="784">
        <f t="shared" si="215"/>
        <v>3000000</v>
      </c>
      <c r="CE125" s="810"/>
      <c r="CF125" s="810"/>
      <c r="CG125" s="811">
        <f t="shared" si="216"/>
        <v>0</v>
      </c>
      <c r="CH125" s="579">
        <f t="shared" si="217"/>
        <v>0</v>
      </c>
    </row>
    <row r="126" spans="1:86" x14ac:dyDescent="0.2">
      <c r="A126" s="596"/>
      <c r="B126" s="596"/>
      <c r="C126" s="596"/>
      <c r="D126" s="607"/>
      <c r="E126" s="596">
        <f t="shared" si="218"/>
        <v>48</v>
      </c>
      <c r="F126" s="607">
        <v>426</v>
      </c>
      <c r="G126" s="620"/>
      <c r="H126" s="609" t="s">
        <v>35</v>
      </c>
      <c r="I126" s="601">
        <v>180000</v>
      </c>
      <c r="J126" s="774">
        <f t="shared" si="177"/>
        <v>36000</v>
      </c>
      <c r="K126" s="774"/>
      <c r="L126" s="774">
        <f t="shared" si="178"/>
        <v>36000</v>
      </c>
      <c r="M126" s="775"/>
      <c r="N126" s="774">
        <f t="shared" si="179"/>
        <v>0</v>
      </c>
      <c r="O126" s="784">
        <f t="shared" si="180"/>
        <v>18000</v>
      </c>
      <c r="P126" s="784">
        <f t="shared" si="181"/>
        <v>18000</v>
      </c>
      <c r="Q126" s="783">
        <v>20000</v>
      </c>
      <c r="R126" s="784">
        <f t="shared" si="182"/>
        <v>-2000</v>
      </c>
      <c r="S126" s="783"/>
      <c r="T126" s="784">
        <f t="shared" si="183"/>
        <v>20000</v>
      </c>
      <c r="U126" s="793">
        <f t="shared" si="219"/>
        <v>12600.000000000002</v>
      </c>
      <c r="V126" s="793">
        <f t="shared" si="184"/>
        <v>32600</v>
      </c>
      <c r="W126" s="792"/>
      <c r="X126" s="793">
        <f t="shared" si="185"/>
        <v>32600</v>
      </c>
      <c r="Y126" s="792"/>
      <c r="Z126" s="793">
        <f t="shared" si="186"/>
        <v>0</v>
      </c>
      <c r="AA126" s="802">
        <f t="shared" si="220"/>
        <v>12600.000000000002</v>
      </c>
      <c r="AB126" s="802">
        <f t="shared" si="187"/>
        <v>12600.000000000002</v>
      </c>
      <c r="AC126" s="801"/>
      <c r="AD126" s="802">
        <f t="shared" si="188"/>
        <v>12600.000000000002</v>
      </c>
      <c r="AE126" s="801"/>
      <c r="AF126" s="802">
        <f t="shared" si="189"/>
        <v>0</v>
      </c>
      <c r="AG126" s="820">
        <f t="shared" si="221"/>
        <v>12600.000000000002</v>
      </c>
      <c r="AH126" s="820">
        <f t="shared" si="190"/>
        <v>12600.000000000002</v>
      </c>
      <c r="AI126" s="819"/>
      <c r="AJ126" s="820">
        <f t="shared" si="191"/>
        <v>12600.000000000002</v>
      </c>
      <c r="AK126" s="819"/>
      <c r="AL126" s="820">
        <f t="shared" si="192"/>
        <v>0</v>
      </c>
      <c r="AM126" s="774">
        <f t="shared" si="222"/>
        <v>12600.000000000002</v>
      </c>
      <c r="AN126" s="774">
        <f t="shared" si="193"/>
        <v>12600.000000000002</v>
      </c>
      <c r="AO126" s="775"/>
      <c r="AP126" s="774">
        <f t="shared" si="194"/>
        <v>12600.000000000002</v>
      </c>
      <c r="AQ126" s="775"/>
      <c r="AR126" s="774">
        <f t="shared" si="195"/>
        <v>0</v>
      </c>
      <c r="AS126" s="829">
        <f t="shared" si="223"/>
        <v>12600.000000000002</v>
      </c>
      <c r="AT126" s="829">
        <f t="shared" si="196"/>
        <v>12600.000000000002</v>
      </c>
      <c r="AU126" s="828"/>
      <c r="AV126" s="829">
        <f t="shared" si="197"/>
        <v>12600.000000000002</v>
      </c>
      <c r="AW126" s="828"/>
      <c r="AX126" s="829">
        <f t="shared" si="198"/>
        <v>0</v>
      </c>
      <c r="AY126" s="838">
        <f t="shared" si="224"/>
        <v>12600.000000000002</v>
      </c>
      <c r="AZ126" s="838">
        <f t="shared" si="199"/>
        <v>12600.000000000002</v>
      </c>
      <c r="BA126" s="837"/>
      <c r="BB126" s="838">
        <f t="shared" si="200"/>
        <v>12600.000000000002</v>
      </c>
      <c r="BC126" s="837"/>
      <c r="BD126" s="838">
        <f t="shared" si="201"/>
        <v>0</v>
      </c>
      <c r="BE126" s="774">
        <f t="shared" si="225"/>
        <v>12600.000000000002</v>
      </c>
      <c r="BF126" s="774">
        <f t="shared" si="202"/>
        <v>12600.000000000002</v>
      </c>
      <c r="BG126" s="775"/>
      <c r="BH126" s="774">
        <f t="shared" si="203"/>
        <v>12600.000000000002</v>
      </c>
      <c r="BI126" s="775"/>
      <c r="BJ126" s="774">
        <f t="shared" si="204"/>
        <v>0</v>
      </c>
      <c r="BK126" s="811">
        <f t="shared" si="226"/>
        <v>12600.000000000002</v>
      </c>
      <c r="BL126" s="811">
        <f t="shared" si="205"/>
        <v>12600.000000000002</v>
      </c>
      <c r="BM126" s="810"/>
      <c r="BN126" s="811">
        <f t="shared" si="206"/>
        <v>12600.000000000002</v>
      </c>
      <c r="BO126" s="810"/>
      <c r="BP126" s="811">
        <f t="shared" si="207"/>
        <v>0</v>
      </c>
      <c r="BQ126" s="793">
        <f t="shared" si="227"/>
        <v>12600.000000000002</v>
      </c>
      <c r="BR126" s="793">
        <f t="shared" si="208"/>
        <v>12600.000000000002</v>
      </c>
      <c r="BS126" s="792"/>
      <c r="BT126" s="793">
        <f t="shared" si="209"/>
        <v>12600.000000000002</v>
      </c>
      <c r="BU126" s="792"/>
      <c r="BV126" s="793">
        <f t="shared" si="210"/>
        <v>0</v>
      </c>
      <c r="BW126" s="838">
        <f t="shared" si="228"/>
        <v>12600.000000000002</v>
      </c>
      <c r="BX126" s="838">
        <f t="shared" si="211"/>
        <v>12600.000000000002</v>
      </c>
      <c r="BY126" s="837"/>
      <c r="BZ126" s="838">
        <f t="shared" si="212"/>
        <v>12600.000000000002</v>
      </c>
      <c r="CA126" s="837"/>
      <c r="CB126" s="838">
        <f t="shared" si="213"/>
        <v>0</v>
      </c>
      <c r="CC126" s="811">
        <f t="shared" si="214"/>
        <v>180000</v>
      </c>
      <c r="CD126" s="784">
        <f t="shared" si="215"/>
        <v>180000</v>
      </c>
      <c r="CE126" s="810"/>
      <c r="CF126" s="810"/>
      <c r="CG126" s="811">
        <f t="shared" si="216"/>
        <v>0</v>
      </c>
      <c r="CH126" s="579">
        <f t="shared" si="217"/>
        <v>0</v>
      </c>
    </row>
    <row r="127" spans="1:86" ht="24" x14ac:dyDescent="0.2">
      <c r="A127" s="581"/>
      <c r="B127" s="615"/>
      <c r="C127" s="581"/>
      <c r="D127" s="616"/>
      <c r="E127" s="596">
        <f t="shared" si="218"/>
        <v>49</v>
      </c>
      <c r="F127" s="649">
        <v>482</v>
      </c>
      <c r="G127" s="617"/>
      <c r="H127" s="659" t="s">
        <v>67</v>
      </c>
      <c r="I127" s="660">
        <v>900000</v>
      </c>
      <c r="J127" s="774">
        <f t="shared" si="177"/>
        <v>180000</v>
      </c>
      <c r="K127" s="774"/>
      <c r="L127" s="774">
        <f t="shared" si="178"/>
        <v>180000</v>
      </c>
      <c r="M127" s="775"/>
      <c r="N127" s="774">
        <f t="shared" si="179"/>
        <v>0</v>
      </c>
      <c r="O127" s="784">
        <f t="shared" si="180"/>
        <v>90000</v>
      </c>
      <c r="P127" s="784">
        <f t="shared" si="181"/>
        <v>90000</v>
      </c>
      <c r="Q127" s="783"/>
      <c r="R127" s="784">
        <f t="shared" si="182"/>
        <v>90000</v>
      </c>
      <c r="S127" s="783"/>
      <c r="T127" s="784">
        <f t="shared" si="183"/>
        <v>0</v>
      </c>
      <c r="U127" s="793">
        <f t="shared" si="219"/>
        <v>63000.000000000007</v>
      </c>
      <c r="V127" s="793">
        <f t="shared" si="184"/>
        <v>63000.000000000007</v>
      </c>
      <c r="W127" s="792"/>
      <c r="X127" s="793">
        <f t="shared" si="185"/>
        <v>63000.000000000007</v>
      </c>
      <c r="Y127" s="792"/>
      <c r="Z127" s="793">
        <f t="shared" si="186"/>
        <v>0</v>
      </c>
      <c r="AA127" s="802">
        <f t="shared" si="220"/>
        <v>63000.000000000007</v>
      </c>
      <c r="AB127" s="802">
        <f t="shared" si="187"/>
        <v>63000.000000000007</v>
      </c>
      <c r="AC127" s="801"/>
      <c r="AD127" s="802">
        <f t="shared" si="188"/>
        <v>63000.000000000007</v>
      </c>
      <c r="AE127" s="801"/>
      <c r="AF127" s="802">
        <f t="shared" si="189"/>
        <v>0</v>
      </c>
      <c r="AG127" s="820">
        <f t="shared" si="221"/>
        <v>63000.000000000007</v>
      </c>
      <c r="AH127" s="820">
        <f t="shared" si="190"/>
        <v>63000.000000000007</v>
      </c>
      <c r="AI127" s="819"/>
      <c r="AJ127" s="820">
        <f t="shared" si="191"/>
        <v>63000.000000000007</v>
      </c>
      <c r="AK127" s="819"/>
      <c r="AL127" s="820">
        <f t="shared" si="192"/>
        <v>0</v>
      </c>
      <c r="AM127" s="774">
        <f t="shared" si="222"/>
        <v>63000.000000000007</v>
      </c>
      <c r="AN127" s="774">
        <f t="shared" si="193"/>
        <v>63000.000000000007</v>
      </c>
      <c r="AO127" s="775"/>
      <c r="AP127" s="774">
        <f t="shared" si="194"/>
        <v>63000.000000000007</v>
      </c>
      <c r="AQ127" s="775"/>
      <c r="AR127" s="774">
        <f t="shared" si="195"/>
        <v>0</v>
      </c>
      <c r="AS127" s="829">
        <f t="shared" si="223"/>
        <v>63000.000000000007</v>
      </c>
      <c r="AT127" s="829">
        <f t="shared" si="196"/>
        <v>63000.000000000007</v>
      </c>
      <c r="AU127" s="828"/>
      <c r="AV127" s="829">
        <f t="shared" si="197"/>
        <v>63000.000000000007</v>
      </c>
      <c r="AW127" s="828"/>
      <c r="AX127" s="829">
        <f t="shared" si="198"/>
        <v>0</v>
      </c>
      <c r="AY127" s="838">
        <f t="shared" si="224"/>
        <v>63000.000000000007</v>
      </c>
      <c r="AZ127" s="838">
        <f t="shared" si="199"/>
        <v>63000.000000000007</v>
      </c>
      <c r="BA127" s="837"/>
      <c r="BB127" s="838">
        <f t="shared" si="200"/>
        <v>63000.000000000007</v>
      </c>
      <c r="BC127" s="837"/>
      <c r="BD127" s="838">
        <f t="shared" si="201"/>
        <v>0</v>
      </c>
      <c r="BE127" s="774">
        <f t="shared" si="225"/>
        <v>63000.000000000007</v>
      </c>
      <c r="BF127" s="774">
        <f t="shared" si="202"/>
        <v>63000.000000000007</v>
      </c>
      <c r="BG127" s="775"/>
      <c r="BH127" s="774">
        <f t="shared" si="203"/>
        <v>63000.000000000007</v>
      </c>
      <c r="BI127" s="775"/>
      <c r="BJ127" s="774">
        <f t="shared" si="204"/>
        <v>0</v>
      </c>
      <c r="BK127" s="811">
        <f t="shared" si="226"/>
        <v>63000.000000000007</v>
      </c>
      <c r="BL127" s="811">
        <f t="shared" si="205"/>
        <v>63000.000000000007</v>
      </c>
      <c r="BM127" s="810"/>
      <c r="BN127" s="811">
        <f t="shared" si="206"/>
        <v>63000.000000000007</v>
      </c>
      <c r="BO127" s="810"/>
      <c r="BP127" s="811">
        <f t="shared" si="207"/>
        <v>0</v>
      </c>
      <c r="BQ127" s="793">
        <f t="shared" si="227"/>
        <v>63000.000000000007</v>
      </c>
      <c r="BR127" s="793">
        <f t="shared" si="208"/>
        <v>63000.000000000007</v>
      </c>
      <c r="BS127" s="792"/>
      <c r="BT127" s="793">
        <f t="shared" si="209"/>
        <v>63000.000000000007</v>
      </c>
      <c r="BU127" s="792"/>
      <c r="BV127" s="793">
        <f t="shared" si="210"/>
        <v>0</v>
      </c>
      <c r="BW127" s="838">
        <f t="shared" si="228"/>
        <v>63000.000000000007</v>
      </c>
      <c r="BX127" s="838">
        <f t="shared" si="211"/>
        <v>63000.000000000007</v>
      </c>
      <c r="BY127" s="837"/>
      <c r="BZ127" s="838">
        <f t="shared" si="212"/>
        <v>63000.000000000007</v>
      </c>
      <c r="CA127" s="837"/>
      <c r="CB127" s="838">
        <f t="shared" si="213"/>
        <v>0</v>
      </c>
      <c r="CC127" s="811">
        <f t="shared" si="214"/>
        <v>900000</v>
      </c>
      <c r="CD127" s="784">
        <f t="shared" si="215"/>
        <v>900000</v>
      </c>
      <c r="CE127" s="810"/>
      <c r="CF127" s="810"/>
      <c r="CG127" s="811">
        <f t="shared" si="216"/>
        <v>0</v>
      </c>
      <c r="CH127" s="579">
        <f t="shared" si="217"/>
        <v>0</v>
      </c>
    </row>
    <row r="128" spans="1:86" x14ac:dyDescent="0.2">
      <c r="A128" s="581"/>
      <c r="B128" s="615"/>
      <c r="C128" s="581"/>
      <c r="D128" s="616"/>
      <c r="E128" s="596">
        <f t="shared" si="218"/>
        <v>50</v>
      </c>
      <c r="F128" s="616">
        <v>483</v>
      </c>
      <c r="G128" s="617"/>
      <c r="H128" s="659" t="s">
        <v>91</v>
      </c>
      <c r="I128" s="660">
        <v>100000</v>
      </c>
      <c r="J128" s="774">
        <f t="shared" si="177"/>
        <v>20000</v>
      </c>
      <c r="K128" s="774"/>
      <c r="L128" s="774">
        <f t="shared" si="178"/>
        <v>20000</v>
      </c>
      <c r="M128" s="775"/>
      <c r="N128" s="774">
        <f t="shared" si="179"/>
        <v>0</v>
      </c>
      <c r="O128" s="784">
        <f t="shared" si="180"/>
        <v>10000</v>
      </c>
      <c r="P128" s="784">
        <f t="shared" si="181"/>
        <v>10000</v>
      </c>
      <c r="Q128" s="783"/>
      <c r="R128" s="784">
        <f t="shared" si="182"/>
        <v>10000</v>
      </c>
      <c r="S128" s="783"/>
      <c r="T128" s="784">
        <f t="shared" si="183"/>
        <v>0</v>
      </c>
      <c r="U128" s="793">
        <f t="shared" si="219"/>
        <v>7000.0000000000009</v>
      </c>
      <c r="V128" s="793">
        <f t="shared" si="184"/>
        <v>7000.0000000000009</v>
      </c>
      <c r="W128" s="792"/>
      <c r="X128" s="793">
        <f t="shared" si="185"/>
        <v>7000.0000000000009</v>
      </c>
      <c r="Y128" s="792"/>
      <c r="Z128" s="793">
        <f t="shared" si="186"/>
        <v>0</v>
      </c>
      <c r="AA128" s="802">
        <f t="shared" si="220"/>
        <v>7000.0000000000009</v>
      </c>
      <c r="AB128" s="802">
        <f t="shared" si="187"/>
        <v>7000.0000000000009</v>
      </c>
      <c r="AC128" s="801"/>
      <c r="AD128" s="802">
        <f t="shared" si="188"/>
        <v>7000.0000000000009</v>
      </c>
      <c r="AE128" s="801"/>
      <c r="AF128" s="802">
        <f t="shared" si="189"/>
        <v>0</v>
      </c>
      <c r="AG128" s="820">
        <f t="shared" si="221"/>
        <v>7000.0000000000009</v>
      </c>
      <c r="AH128" s="820">
        <f t="shared" si="190"/>
        <v>7000.0000000000009</v>
      </c>
      <c r="AI128" s="819"/>
      <c r="AJ128" s="820">
        <f t="shared" si="191"/>
        <v>7000.0000000000009</v>
      </c>
      <c r="AK128" s="819"/>
      <c r="AL128" s="820">
        <f t="shared" si="192"/>
        <v>0</v>
      </c>
      <c r="AM128" s="774">
        <f t="shared" si="222"/>
        <v>7000.0000000000009</v>
      </c>
      <c r="AN128" s="774">
        <f t="shared" si="193"/>
        <v>7000.0000000000009</v>
      </c>
      <c r="AO128" s="775"/>
      <c r="AP128" s="774">
        <f t="shared" si="194"/>
        <v>7000.0000000000009</v>
      </c>
      <c r="AQ128" s="775"/>
      <c r="AR128" s="774">
        <f t="shared" si="195"/>
        <v>0</v>
      </c>
      <c r="AS128" s="829">
        <f t="shared" si="223"/>
        <v>7000.0000000000009</v>
      </c>
      <c r="AT128" s="829">
        <f t="shared" si="196"/>
        <v>7000.0000000000009</v>
      </c>
      <c r="AU128" s="828"/>
      <c r="AV128" s="829">
        <f t="shared" si="197"/>
        <v>7000.0000000000009</v>
      </c>
      <c r="AW128" s="828"/>
      <c r="AX128" s="829">
        <f t="shared" si="198"/>
        <v>0</v>
      </c>
      <c r="AY128" s="838">
        <f t="shared" si="224"/>
        <v>7000.0000000000009</v>
      </c>
      <c r="AZ128" s="838">
        <f t="shared" si="199"/>
        <v>7000.0000000000009</v>
      </c>
      <c r="BA128" s="837"/>
      <c r="BB128" s="838">
        <f t="shared" si="200"/>
        <v>7000.0000000000009</v>
      </c>
      <c r="BC128" s="837"/>
      <c r="BD128" s="838">
        <f t="shared" si="201"/>
        <v>0</v>
      </c>
      <c r="BE128" s="774">
        <f t="shared" si="225"/>
        <v>7000.0000000000009</v>
      </c>
      <c r="BF128" s="774">
        <f t="shared" si="202"/>
        <v>7000.0000000000009</v>
      </c>
      <c r="BG128" s="775"/>
      <c r="BH128" s="774">
        <f t="shared" si="203"/>
        <v>7000.0000000000009</v>
      </c>
      <c r="BI128" s="775"/>
      <c r="BJ128" s="774">
        <f t="shared" si="204"/>
        <v>0</v>
      </c>
      <c r="BK128" s="811">
        <f t="shared" si="226"/>
        <v>7000.0000000000009</v>
      </c>
      <c r="BL128" s="811">
        <f t="shared" si="205"/>
        <v>7000.0000000000009</v>
      </c>
      <c r="BM128" s="810"/>
      <c r="BN128" s="811">
        <f t="shared" si="206"/>
        <v>7000.0000000000009</v>
      </c>
      <c r="BO128" s="810"/>
      <c r="BP128" s="811">
        <f t="shared" si="207"/>
        <v>0</v>
      </c>
      <c r="BQ128" s="793">
        <f t="shared" si="227"/>
        <v>7000.0000000000009</v>
      </c>
      <c r="BR128" s="793">
        <f t="shared" si="208"/>
        <v>7000.0000000000009</v>
      </c>
      <c r="BS128" s="792"/>
      <c r="BT128" s="793">
        <f t="shared" si="209"/>
        <v>7000.0000000000009</v>
      </c>
      <c r="BU128" s="792"/>
      <c r="BV128" s="793">
        <f t="shared" si="210"/>
        <v>0</v>
      </c>
      <c r="BW128" s="838">
        <f t="shared" si="228"/>
        <v>7000.0000000000009</v>
      </c>
      <c r="BX128" s="838">
        <f t="shared" si="211"/>
        <v>7000.0000000000009</v>
      </c>
      <c r="BY128" s="837"/>
      <c r="BZ128" s="838">
        <f t="shared" si="212"/>
        <v>7000.0000000000009</v>
      </c>
      <c r="CA128" s="837"/>
      <c r="CB128" s="838">
        <f t="shared" si="213"/>
        <v>0</v>
      </c>
      <c r="CC128" s="811">
        <f t="shared" si="214"/>
        <v>100000</v>
      </c>
      <c r="CD128" s="784">
        <f t="shared" si="215"/>
        <v>100000</v>
      </c>
      <c r="CE128" s="810"/>
      <c r="CF128" s="810"/>
      <c r="CG128" s="811">
        <f t="shared" si="216"/>
        <v>0</v>
      </c>
      <c r="CH128" s="579">
        <f t="shared" si="217"/>
        <v>0</v>
      </c>
    </row>
    <row r="129" spans="1:86" ht="24" x14ac:dyDescent="0.2">
      <c r="A129" s="581"/>
      <c r="B129" s="615"/>
      <c r="C129" s="581"/>
      <c r="D129" s="616"/>
      <c r="E129" s="596">
        <f t="shared" si="218"/>
        <v>51</v>
      </c>
      <c r="F129" s="616">
        <v>485</v>
      </c>
      <c r="G129" s="617"/>
      <c r="H129" s="659" t="s">
        <v>92</v>
      </c>
      <c r="I129" s="660">
        <v>4000000</v>
      </c>
      <c r="J129" s="774">
        <f t="shared" si="177"/>
        <v>800000</v>
      </c>
      <c r="K129" s="774">
        <v>650000</v>
      </c>
      <c r="L129" s="774">
        <f t="shared" si="178"/>
        <v>150000</v>
      </c>
      <c r="M129" s="775"/>
      <c r="N129" s="774">
        <f t="shared" si="179"/>
        <v>650000</v>
      </c>
      <c r="O129" s="784">
        <f t="shared" si="180"/>
        <v>400000</v>
      </c>
      <c r="P129" s="784">
        <f t="shared" si="181"/>
        <v>1050000</v>
      </c>
      <c r="Q129" s="783">
        <v>300000</v>
      </c>
      <c r="R129" s="784">
        <f t="shared" si="182"/>
        <v>750000</v>
      </c>
      <c r="S129" s="783"/>
      <c r="T129" s="784">
        <f t="shared" si="183"/>
        <v>300000</v>
      </c>
      <c r="U129" s="793">
        <f t="shared" si="219"/>
        <v>280000</v>
      </c>
      <c r="V129" s="793">
        <f t="shared" si="184"/>
        <v>580000</v>
      </c>
      <c r="W129" s="792"/>
      <c r="X129" s="793">
        <f t="shared" si="185"/>
        <v>580000</v>
      </c>
      <c r="Y129" s="792"/>
      <c r="Z129" s="793">
        <f t="shared" si="186"/>
        <v>0</v>
      </c>
      <c r="AA129" s="802">
        <f t="shared" si="220"/>
        <v>280000</v>
      </c>
      <c r="AB129" s="802">
        <f t="shared" si="187"/>
        <v>280000</v>
      </c>
      <c r="AC129" s="801"/>
      <c r="AD129" s="802">
        <f t="shared" si="188"/>
        <v>280000</v>
      </c>
      <c r="AE129" s="801"/>
      <c r="AF129" s="802">
        <f t="shared" si="189"/>
        <v>0</v>
      </c>
      <c r="AG129" s="820">
        <f t="shared" si="221"/>
        <v>280000</v>
      </c>
      <c r="AH129" s="820">
        <f t="shared" si="190"/>
        <v>280000</v>
      </c>
      <c r="AI129" s="819"/>
      <c r="AJ129" s="820">
        <f t="shared" si="191"/>
        <v>280000</v>
      </c>
      <c r="AK129" s="819"/>
      <c r="AL129" s="820">
        <f t="shared" si="192"/>
        <v>0</v>
      </c>
      <c r="AM129" s="774">
        <f t="shared" si="222"/>
        <v>280000</v>
      </c>
      <c r="AN129" s="774">
        <f t="shared" si="193"/>
        <v>280000</v>
      </c>
      <c r="AO129" s="775"/>
      <c r="AP129" s="774">
        <f t="shared" si="194"/>
        <v>280000</v>
      </c>
      <c r="AQ129" s="775"/>
      <c r="AR129" s="774">
        <f t="shared" si="195"/>
        <v>0</v>
      </c>
      <c r="AS129" s="829">
        <f t="shared" si="223"/>
        <v>280000</v>
      </c>
      <c r="AT129" s="829">
        <f t="shared" si="196"/>
        <v>280000</v>
      </c>
      <c r="AU129" s="828"/>
      <c r="AV129" s="829">
        <f t="shared" si="197"/>
        <v>280000</v>
      </c>
      <c r="AW129" s="828"/>
      <c r="AX129" s="829">
        <f t="shared" si="198"/>
        <v>0</v>
      </c>
      <c r="AY129" s="838">
        <f t="shared" si="224"/>
        <v>280000</v>
      </c>
      <c r="AZ129" s="838">
        <f t="shared" si="199"/>
        <v>280000</v>
      </c>
      <c r="BA129" s="837"/>
      <c r="BB129" s="838">
        <f t="shared" si="200"/>
        <v>280000</v>
      </c>
      <c r="BC129" s="837"/>
      <c r="BD129" s="838">
        <f t="shared" si="201"/>
        <v>0</v>
      </c>
      <c r="BE129" s="774">
        <f t="shared" si="225"/>
        <v>280000</v>
      </c>
      <c r="BF129" s="774">
        <f t="shared" si="202"/>
        <v>280000</v>
      </c>
      <c r="BG129" s="775"/>
      <c r="BH129" s="774">
        <f t="shared" si="203"/>
        <v>280000</v>
      </c>
      <c r="BI129" s="775"/>
      <c r="BJ129" s="774">
        <f t="shared" si="204"/>
        <v>0</v>
      </c>
      <c r="BK129" s="811">
        <f t="shared" si="226"/>
        <v>280000</v>
      </c>
      <c r="BL129" s="811">
        <f t="shared" si="205"/>
        <v>280000</v>
      </c>
      <c r="BM129" s="810"/>
      <c r="BN129" s="811">
        <f t="shared" si="206"/>
        <v>280000</v>
      </c>
      <c r="BO129" s="810"/>
      <c r="BP129" s="811">
        <f t="shared" si="207"/>
        <v>0</v>
      </c>
      <c r="BQ129" s="793">
        <f t="shared" si="227"/>
        <v>280000</v>
      </c>
      <c r="BR129" s="793">
        <f t="shared" si="208"/>
        <v>280000</v>
      </c>
      <c r="BS129" s="792"/>
      <c r="BT129" s="793">
        <f t="shared" si="209"/>
        <v>280000</v>
      </c>
      <c r="BU129" s="792"/>
      <c r="BV129" s="793">
        <f t="shared" si="210"/>
        <v>0</v>
      </c>
      <c r="BW129" s="838">
        <f t="shared" si="228"/>
        <v>280000</v>
      </c>
      <c r="BX129" s="838">
        <f t="shared" si="211"/>
        <v>280000</v>
      </c>
      <c r="BY129" s="837"/>
      <c r="BZ129" s="838">
        <f t="shared" si="212"/>
        <v>280000</v>
      </c>
      <c r="CA129" s="837"/>
      <c r="CB129" s="838">
        <f t="shared" si="213"/>
        <v>0</v>
      </c>
      <c r="CC129" s="811">
        <f t="shared" si="214"/>
        <v>4000000</v>
      </c>
      <c r="CD129" s="784">
        <f t="shared" si="215"/>
        <v>4000000</v>
      </c>
      <c r="CE129" s="810"/>
      <c r="CF129" s="810"/>
      <c r="CG129" s="811">
        <f t="shared" si="216"/>
        <v>0</v>
      </c>
      <c r="CH129" s="579">
        <f t="shared" si="217"/>
        <v>0</v>
      </c>
    </row>
    <row r="130" spans="1:86" x14ac:dyDescent="0.2">
      <c r="A130" s="596"/>
      <c r="B130" s="596"/>
      <c r="C130" s="596"/>
      <c r="D130" s="607"/>
      <c r="E130" s="596">
        <f t="shared" si="218"/>
        <v>52</v>
      </c>
      <c r="F130" s="607">
        <v>512</v>
      </c>
      <c r="G130" s="620"/>
      <c r="H130" s="609" t="s">
        <v>93</v>
      </c>
      <c r="I130" s="601">
        <v>100000</v>
      </c>
      <c r="J130" s="774">
        <f t="shared" si="177"/>
        <v>20000</v>
      </c>
      <c r="K130" s="774"/>
      <c r="L130" s="774">
        <f t="shared" si="178"/>
        <v>20000</v>
      </c>
      <c r="M130" s="775"/>
      <c r="N130" s="774">
        <f t="shared" si="179"/>
        <v>0</v>
      </c>
      <c r="O130" s="784">
        <f t="shared" si="180"/>
        <v>10000</v>
      </c>
      <c r="P130" s="784">
        <f t="shared" si="181"/>
        <v>10000</v>
      </c>
      <c r="Q130" s="783"/>
      <c r="R130" s="784">
        <f t="shared" si="182"/>
        <v>10000</v>
      </c>
      <c r="S130" s="783"/>
      <c r="T130" s="784">
        <f t="shared" si="183"/>
        <v>0</v>
      </c>
      <c r="U130" s="793">
        <f t="shared" si="219"/>
        <v>7000.0000000000009</v>
      </c>
      <c r="V130" s="793">
        <f t="shared" si="184"/>
        <v>7000.0000000000009</v>
      </c>
      <c r="W130" s="792"/>
      <c r="X130" s="793">
        <f t="shared" si="185"/>
        <v>7000.0000000000009</v>
      </c>
      <c r="Y130" s="792"/>
      <c r="Z130" s="793">
        <f t="shared" si="186"/>
        <v>0</v>
      </c>
      <c r="AA130" s="802">
        <f t="shared" si="220"/>
        <v>7000.0000000000009</v>
      </c>
      <c r="AB130" s="802">
        <f t="shared" si="187"/>
        <v>7000.0000000000009</v>
      </c>
      <c r="AC130" s="801"/>
      <c r="AD130" s="802">
        <f t="shared" si="188"/>
        <v>7000.0000000000009</v>
      </c>
      <c r="AE130" s="801"/>
      <c r="AF130" s="802">
        <f t="shared" si="189"/>
        <v>0</v>
      </c>
      <c r="AG130" s="820">
        <f t="shared" si="221"/>
        <v>7000.0000000000009</v>
      </c>
      <c r="AH130" s="820">
        <f t="shared" si="190"/>
        <v>7000.0000000000009</v>
      </c>
      <c r="AI130" s="819"/>
      <c r="AJ130" s="820">
        <f t="shared" si="191"/>
        <v>7000.0000000000009</v>
      </c>
      <c r="AK130" s="819"/>
      <c r="AL130" s="820">
        <f t="shared" si="192"/>
        <v>0</v>
      </c>
      <c r="AM130" s="774">
        <f t="shared" si="222"/>
        <v>7000.0000000000009</v>
      </c>
      <c r="AN130" s="774">
        <f t="shared" si="193"/>
        <v>7000.0000000000009</v>
      </c>
      <c r="AO130" s="775"/>
      <c r="AP130" s="774">
        <f t="shared" si="194"/>
        <v>7000.0000000000009</v>
      </c>
      <c r="AQ130" s="775"/>
      <c r="AR130" s="774">
        <f t="shared" si="195"/>
        <v>0</v>
      </c>
      <c r="AS130" s="829">
        <f t="shared" si="223"/>
        <v>7000.0000000000009</v>
      </c>
      <c r="AT130" s="829">
        <f t="shared" si="196"/>
        <v>7000.0000000000009</v>
      </c>
      <c r="AU130" s="828"/>
      <c r="AV130" s="829">
        <f t="shared" si="197"/>
        <v>7000.0000000000009</v>
      </c>
      <c r="AW130" s="828"/>
      <c r="AX130" s="829">
        <f t="shared" si="198"/>
        <v>0</v>
      </c>
      <c r="AY130" s="838">
        <f t="shared" si="224"/>
        <v>7000.0000000000009</v>
      </c>
      <c r="AZ130" s="838">
        <f t="shared" si="199"/>
        <v>7000.0000000000009</v>
      </c>
      <c r="BA130" s="837"/>
      <c r="BB130" s="838">
        <f t="shared" si="200"/>
        <v>7000.0000000000009</v>
      </c>
      <c r="BC130" s="837"/>
      <c r="BD130" s="838">
        <f t="shared" si="201"/>
        <v>0</v>
      </c>
      <c r="BE130" s="774">
        <f t="shared" si="225"/>
        <v>7000.0000000000009</v>
      </c>
      <c r="BF130" s="774">
        <f t="shared" si="202"/>
        <v>7000.0000000000009</v>
      </c>
      <c r="BG130" s="775"/>
      <c r="BH130" s="774">
        <f t="shared" si="203"/>
        <v>7000.0000000000009</v>
      </c>
      <c r="BI130" s="775"/>
      <c r="BJ130" s="774">
        <f t="shared" si="204"/>
        <v>0</v>
      </c>
      <c r="BK130" s="811">
        <f t="shared" si="226"/>
        <v>7000.0000000000009</v>
      </c>
      <c r="BL130" s="811">
        <f t="shared" si="205"/>
        <v>7000.0000000000009</v>
      </c>
      <c r="BM130" s="810"/>
      <c r="BN130" s="811">
        <f t="shared" si="206"/>
        <v>7000.0000000000009</v>
      </c>
      <c r="BO130" s="810"/>
      <c r="BP130" s="811">
        <f t="shared" si="207"/>
        <v>0</v>
      </c>
      <c r="BQ130" s="793">
        <f t="shared" si="227"/>
        <v>7000.0000000000009</v>
      </c>
      <c r="BR130" s="793">
        <f t="shared" si="208"/>
        <v>7000.0000000000009</v>
      </c>
      <c r="BS130" s="792"/>
      <c r="BT130" s="793">
        <f t="shared" si="209"/>
        <v>7000.0000000000009</v>
      </c>
      <c r="BU130" s="792"/>
      <c r="BV130" s="793">
        <f t="shared" si="210"/>
        <v>0</v>
      </c>
      <c r="BW130" s="838">
        <f t="shared" si="228"/>
        <v>7000.0000000000009</v>
      </c>
      <c r="BX130" s="838">
        <f t="shared" si="211"/>
        <v>7000.0000000000009</v>
      </c>
      <c r="BY130" s="837"/>
      <c r="BZ130" s="838">
        <f t="shared" si="212"/>
        <v>7000.0000000000009</v>
      </c>
      <c r="CA130" s="837"/>
      <c r="CB130" s="838">
        <f t="shared" si="213"/>
        <v>0</v>
      </c>
      <c r="CC130" s="811">
        <f t="shared" si="214"/>
        <v>100000</v>
      </c>
      <c r="CD130" s="784">
        <f t="shared" si="215"/>
        <v>100000</v>
      </c>
      <c r="CE130" s="810"/>
      <c r="CF130" s="810"/>
      <c r="CG130" s="811">
        <f t="shared" si="216"/>
        <v>0</v>
      </c>
      <c r="CH130" s="579">
        <f t="shared" si="217"/>
        <v>0</v>
      </c>
    </row>
    <row r="131" spans="1:86" x14ac:dyDescent="0.2">
      <c r="A131" s="652"/>
      <c r="B131" s="652"/>
      <c r="C131" s="652"/>
      <c r="D131" s="653"/>
      <c r="E131" s="652"/>
      <c r="F131" s="626"/>
      <c r="G131" s="654"/>
      <c r="H131" s="661" t="s">
        <v>94</v>
      </c>
      <c r="I131" s="629">
        <f>SUM(I117:I130)</f>
        <v>19327000</v>
      </c>
      <c r="J131" s="776">
        <f>SUM(J117:J130)</f>
        <v>3865400</v>
      </c>
      <c r="K131" s="776">
        <f>SUM(K117:K130)</f>
        <v>1521000</v>
      </c>
      <c r="L131" s="776">
        <f>SUM(L117:L130)</f>
        <v>2344400</v>
      </c>
      <c r="M131" s="776">
        <f t="shared" ref="M131:N131" si="229">SUM(M117:M130)</f>
        <v>0</v>
      </c>
      <c r="N131" s="776">
        <f t="shared" si="229"/>
        <v>1521000</v>
      </c>
      <c r="O131" s="785">
        <f>SUM(O117:O130)</f>
        <v>1932700</v>
      </c>
      <c r="P131" s="785">
        <f>SUM(P117:P130)</f>
        <v>3453700</v>
      </c>
      <c r="Q131" s="785">
        <f>SUM(Q117:Q130)</f>
        <v>1191250</v>
      </c>
      <c r="R131" s="785">
        <f>SUM(R117:R130)</f>
        <v>2262450</v>
      </c>
      <c r="S131" s="785">
        <f t="shared" ref="S131:T131" si="230">SUM(S117:S130)</f>
        <v>0</v>
      </c>
      <c r="T131" s="785">
        <f t="shared" si="230"/>
        <v>1191250</v>
      </c>
      <c r="U131" s="794">
        <f>SUM(U117:U130)</f>
        <v>1475650</v>
      </c>
      <c r="V131" s="794">
        <f>SUM(V117:V130)</f>
        <v>2666900</v>
      </c>
      <c r="W131" s="794">
        <f>SUM(W117:W130)</f>
        <v>877000</v>
      </c>
      <c r="X131" s="794">
        <f>SUM(X117:X130)</f>
        <v>1789900</v>
      </c>
      <c r="Y131" s="794">
        <f t="shared" ref="Y131:Z131" si="231">SUM(Y117:Y130)</f>
        <v>0</v>
      </c>
      <c r="Z131" s="794">
        <f t="shared" si="231"/>
        <v>877000</v>
      </c>
      <c r="AA131" s="803">
        <f>SUM(AA117:AA130)</f>
        <v>1475650</v>
      </c>
      <c r="AB131" s="803">
        <f>SUM(AB117:AB130)</f>
        <v>2352650</v>
      </c>
      <c r="AC131" s="803">
        <f>SUM(AC117:AC130)</f>
        <v>877000</v>
      </c>
      <c r="AD131" s="803">
        <f>SUM(AD117:AD130)</f>
        <v>1475650.0000000002</v>
      </c>
      <c r="AE131" s="803">
        <f t="shared" ref="AE131:AF131" si="232">SUM(AE117:AE130)</f>
        <v>0</v>
      </c>
      <c r="AF131" s="803">
        <f t="shared" si="232"/>
        <v>877000</v>
      </c>
      <c r="AG131" s="821">
        <f>SUM(AG117:AG130)</f>
        <v>1475650</v>
      </c>
      <c r="AH131" s="821">
        <f>SUM(AH117:AH130)</f>
        <v>2352650</v>
      </c>
      <c r="AI131" s="821">
        <f>SUM(AI117:AI130)</f>
        <v>877000</v>
      </c>
      <c r="AJ131" s="821">
        <f>SUM(AJ117:AJ130)</f>
        <v>1475650.0000000002</v>
      </c>
      <c r="AK131" s="821">
        <f t="shared" ref="AK131:AL131" si="233">SUM(AK117:AK130)</f>
        <v>0</v>
      </c>
      <c r="AL131" s="821">
        <f t="shared" si="233"/>
        <v>877000</v>
      </c>
      <c r="AM131" s="776">
        <f>SUM(AM117:AM130)</f>
        <v>1475650</v>
      </c>
      <c r="AN131" s="776">
        <f>SUM(AN117:AN130)</f>
        <v>2352650</v>
      </c>
      <c r="AO131" s="776">
        <f>SUM(AO117:AO130)</f>
        <v>877000</v>
      </c>
      <c r="AP131" s="776">
        <f>SUM(AP117:AP130)</f>
        <v>1475650.0000000002</v>
      </c>
      <c r="AQ131" s="776">
        <f t="shared" ref="AQ131:AR131" si="234">SUM(AQ117:AQ130)</f>
        <v>0</v>
      </c>
      <c r="AR131" s="776">
        <f t="shared" si="234"/>
        <v>877000</v>
      </c>
      <c r="AS131" s="830">
        <f>SUM(AS117:AS130)</f>
        <v>1475650</v>
      </c>
      <c r="AT131" s="830">
        <f>SUM(AT117:AT130)</f>
        <v>2352650</v>
      </c>
      <c r="AU131" s="830">
        <f>SUM(AU117:AU130)</f>
        <v>877000</v>
      </c>
      <c r="AV131" s="830">
        <f>SUM(AV117:AV130)</f>
        <v>1475650.0000000002</v>
      </c>
      <c r="AW131" s="830">
        <f t="shared" ref="AW131:AX131" si="235">SUM(AW117:AW130)</f>
        <v>0</v>
      </c>
      <c r="AX131" s="830">
        <f t="shared" si="235"/>
        <v>877000</v>
      </c>
      <c r="AY131" s="839">
        <f>SUM(AY117:AY130)</f>
        <v>1475650</v>
      </c>
      <c r="AZ131" s="839">
        <f>SUM(AZ117:AZ130)</f>
        <v>2352650</v>
      </c>
      <c r="BA131" s="839">
        <f>SUM(BA117:BA130)</f>
        <v>877000</v>
      </c>
      <c r="BB131" s="839">
        <f>SUM(BB117:BB130)</f>
        <v>1475650.0000000002</v>
      </c>
      <c r="BC131" s="839">
        <f t="shared" ref="BC131:BD131" si="236">SUM(BC117:BC130)</f>
        <v>0</v>
      </c>
      <c r="BD131" s="839">
        <f t="shared" si="236"/>
        <v>877000</v>
      </c>
      <c r="BE131" s="776">
        <f>SUM(BE117:BE130)</f>
        <v>1475650</v>
      </c>
      <c r="BF131" s="776">
        <f>SUM(BF117:BF130)</f>
        <v>2352650</v>
      </c>
      <c r="BG131" s="776">
        <f>SUM(BG117:BG130)</f>
        <v>877000</v>
      </c>
      <c r="BH131" s="776">
        <f>SUM(BH117:BH130)</f>
        <v>1475650.0000000002</v>
      </c>
      <c r="BI131" s="776">
        <f t="shared" ref="BI131:BJ131" si="237">SUM(BI117:BI130)</f>
        <v>0</v>
      </c>
      <c r="BJ131" s="776">
        <f t="shared" si="237"/>
        <v>877000</v>
      </c>
      <c r="BK131" s="812">
        <f>SUM(BK117:BK130)</f>
        <v>1475650</v>
      </c>
      <c r="BL131" s="812">
        <f>SUM(BL117:BL130)</f>
        <v>2352650</v>
      </c>
      <c r="BM131" s="812">
        <f>SUM(BM117:BM130)</f>
        <v>877000</v>
      </c>
      <c r="BN131" s="812">
        <f>SUM(BN117:BN130)</f>
        <v>1475650.0000000002</v>
      </c>
      <c r="BO131" s="812">
        <f t="shared" ref="BO131:BP131" si="238">SUM(BO117:BO130)</f>
        <v>0</v>
      </c>
      <c r="BP131" s="812">
        <f t="shared" si="238"/>
        <v>877000</v>
      </c>
      <c r="BQ131" s="794">
        <f>SUM(BQ117:BQ130)</f>
        <v>1475650</v>
      </c>
      <c r="BR131" s="794">
        <f>SUM(BR117:BR130)</f>
        <v>2352650</v>
      </c>
      <c r="BS131" s="794">
        <f>SUM(BS117:BS130)</f>
        <v>877000</v>
      </c>
      <c r="BT131" s="794">
        <f>SUM(BT117:BT130)</f>
        <v>1475650.0000000002</v>
      </c>
      <c r="BU131" s="794">
        <f t="shared" ref="BU131:BV131" si="239">SUM(BU117:BU130)</f>
        <v>0</v>
      </c>
      <c r="BV131" s="794">
        <f t="shared" si="239"/>
        <v>877000</v>
      </c>
      <c r="BW131" s="839">
        <f>SUM(BW117:BW130)</f>
        <v>1475650</v>
      </c>
      <c r="BX131" s="839">
        <f>SUM(BX117:BX130)</f>
        <v>2352650</v>
      </c>
      <c r="BY131" s="839">
        <f>SUM(BY117:BY130)</f>
        <v>877000</v>
      </c>
      <c r="BZ131" s="839">
        <f>SUM(BZ117:BZ130)</f>
        <v>1475650.0000000002</v>
      </c>
      <c r="CA131" s="839">
        <f t="shared" ref="CA131:CB131" si="240">SUM(CA117:CA130)</f>
        <v>0</v>
      </c>
      <c r="CB131" s="839">
        <f t="shared" si="240"/>
        <v>877000</v>
      </c>
      <c r="CC131" s="812">
        <f>SUM(CC117:CC130)</f>
        <v>20554600</v>
      </c>
      <c r="CD131" s="785">
        <f>SUM(CD117:CD130)</f>
        <v>21431600</v>
      </c>
      <c r="CE131" s="812">
        <f>SUM(CE117:CE130)</f>
        <v>877000</v>
      </c>
      <c r="CF131" s="812">
        <f t="shared" ref="CF131:CG131" si="241">SUM(CF117:CF130)</f>
        <v>0</v>
      </c>
      <c r="CG131" s="812">
        <f t="shared" si="241"/>
        <v>877000</v>
      </c>
      <c r="CH131" s="579">
        <f t="shared" si="217"/>
        <v>1227600</v>
      </c>
    </row>
    <row r="132" spans="1:86" x14ac:dyDescent="0.2">
      <c r="A132" s="581"/>
      <c r="B132" s="581"/>
      <c r="C132" s="581"/>
      <c r="D132" s="626"/>
      <c r="E132" s="581"/>
      <c r="F132" s="626"/>
      <c r="G132" s="627"/>
      <c r="H132" s="631" t="s">
        <v>95</v>
      </c>
      <c r="I132" s="632"/>
      <c r="J132" s="774"/>
      <c r="K132" s="774"/>
      <c r="L132" s="774"/>
      <c r="M132" s="775"/>
      <c r="N132" s="775"/>
      <c r="O132" s="784"/>
      <c r="P132" s="784"/>
      <c r="Q132" s="783"/>
      <c r="R132" s="783"/>
      <c r="S132" s="783"/>
      <c r="T132" s="783"/>
      <c r="U132" s="793"/>
      <c r="V132" s="792"/>
      <c r="W132" s="792"/>
      <c r="X132" s="792"/>
      <c r="Y132" s="792"/>
      <c r="Z132" s="792"/>
      <c r="AA132" s="802"/>
      <c r="AB132" s="801"/>
      <c r="AC132" s="801"/>
      <c r="AD132" s="801"/>
      <c r="AE132" s="801"/>
      <c r="AF132" s="801"/>
      <c r="AG132" s="820"/>
      <c r="AH132" s="819"/>
      <c r="AI132" s="819"/>
      <c r="AJ132" s="819"/>
      <c r="AK132" s="819"/>
      <c r="AL132" s="819"/>
      <c r="AM132" s="774"/>
      <c r="AN132" s="775"/>
      <c r="AO132" s="775"/>
      <c r="AP132" s="775"/>
      <c r="AQ132" s="775"/>
      <c r="AR132" s="775"/>
      <c r="AS132" s="829"/>
      <c r="AT132" s="828"/>
      <c r="AU132" s="828"/>
      <c r="AV132" s="828"/>
      <c r="AW132" s="828"/>
      <c r="AX132" s="828"/>
      <c r="AY132" s="838"/>
      <c r="AZ132" s="837"/>
      <c r="BA132" s="837"/>
      <c r="BB132" s="837"/>
      <c r="BC132" s="837"/>
      <c r="BD132" s="837"/>
      <c r="BE132" s="774"/>
      <c r="BF132" s="775"/>
      <c r="BG132" s="775"/>
      <c r="BH132" s="775"/>
      <c r="BI132" s="775"/>
      <c r="BJ132" s="775"/>
      <c r="BK132" s="811"/>
      <c r="BL132" s="810"/>
      <c r="BM132" s="810"/>
      <c r="BN132" s="810"/>
      <c r="BO132" s="810"/>
      <c r="BP132" s="810"/>
      <c r="BQ132" s="793"/>
      <c r="BR132" s="792"/>
      <c r="BS132" s="792"/>
      <c r="BT132" s="792"/>
      <c r="BU132" s="792"/>
      <c r="BV132" s="792"/>
      <c r="BW132" s="838"/>
      <c r="BX132" s="837"/>
      <c r="BY132" s="837"/>
      <c r="BZ132" s="837"/>
      <c r="CA132" s="837"/>
      <c r="CB132" s="837"/>
      <c r="CC132" s="811">
        <f>+K131+Q131+U131+AA131+AG131+AM131+AS131+AY131+BE131+BK131+BQ131+BW131</f>
        <v>17468750</v>
      </c>
      <c r="CD132" s="784"/>
      <c r="CE132" s="810"/>
      <c r="CF132" s="810"/>
      <c r="CG132" s="810"/>
      <c r="CH132" s="579"/>
    </row>
    <row r="133" spans="1:86" x14ac:dyDescent="0.2">
      <c r="A133" s="585"/>
      <c r="B133" s="585"/>
      <c r="C133" s="585"/>
      <c r="D133" s="634"/>
      <c r="E133" s="585"/>
      <c r="F133" s="634"/>
      <c r="G133" s="586" t="s">
        <v>18</v>
      </c>
      <c r="H133" s="635" t="s">
        <v>48</v>
      </c>
      <c r="I133" s="636">
        <f>+I131</f>
        <v>19327000</v>
      </c>
      <c r="J133" s="774"/>
      <c r="K133" s="774"/>
      <c r="L133" s="774"/>
      <c r="M133" s="775"/>
      <c r="N133" s="775"/>
      <c r="O133" s="784"/>
      <c r="P133" s="784"/>
      <c r="Q133" s="783"/>
      <c r="R133" s="783"/>
      <c r="S133" s="783"/>
      <c r="T133" s="783"/>
      <c r="U133" s="793"/>
      <c r="V133" s="792"/>
      <c r="W133" s="792"/>
      <c r="X133" s="792"/>
      <c r="Y133" s="792"/>
      <c r="Z133" s="792"/>
      <c r="AA133" s="802"/>
      <c r="AB133" s="801"/>
      <c r="AC133" s="801"/>
      <c r="AD133" s="801"/>
      <c r="AE133" s="801"/>
      <c r="AF133" s="801"/>
      <c r="AG133" s="820"/>
      <c r="AH133" s="819"/>
      <c r="AI133" s="819"/>
      <c r="AJ133" s="819"/>
      <c r="AK133" s="819"/>
      <c r="AL133" s="819"/>
      <c r="AM133" s="774"/>
      <c r="AN133" s="775"/>
      <c r="AO133" s="775"/>
      <c r="AP133" s="775"/>
      <c r="AQ133" s="775"/>
      <c r="AR133" s="775"/>
      <c r="AS133" s="829"/>
      <c r="AT133" s="828"/>
      <c r="AU133" s="828"/>
      <c r="AV133" s="828"/>
      <c r="AW133" s="828"/>
      <c r="AX133" s="828"/>
      <c r="AY133" s="838"/>
      <c r="AZ133" s="837"/>
      <c r="BA133" s="837"/>
      <c r="BB133" s="837"/>
      <c r="BC133" s="837"/>
      <c r="BD133" s="837"/>
      <c r="BE133" s="774"/>
      <c r="BF133" s="775"/>
      <c r="BG133" s="775"/>
      <c r="BH133" s="775"/>
      <c r="BI133" s="775"/>
      <c r="BJ133" s="775"/>
      <c r="BK133" s="811"/>
      <c r="BL133" s="810"/>
      <c r="BM133" s="810"/>
      <c r="BN133" s="810"/>
      <c r="BO133" s="810"/>
      <c r="BP133" s="810"/>
      <c r="BQ133" s="793"/>
      <c r="BR133" s="792"/>
      <c r="BS133" s="792"/>
      <c r="BT133" s="792"/>
      <c r="BU133" s="792"/>
      <c r="BV133" s="792"/>
      <c r="BW133" s="838"/>
      <c r="BX133" s="837"/>
      <c r="BY133" s="837"/>
      <c r="BZ133" s="837"/>
      <c r="CA133" s="837"/>
      <c r="CB133" s="837"/>
      <c r="CC133" s="811"/>
      <c r="CD133" s="784"/>
      <c r="CE133" s="810"/>
      <c r="CF133" s="810"/>
      <c r="CG133" s="810"/>
      <c r="CH133" s="579"/>
    </row>
    <row r="134" spans="1:86" x14ac:dyDescent="0.2">
      <c r="A134" s="585"/>
      <c r="B134" s="585"/>
      <c r="C134" s="585"/>
      <c r="D134" s="634"/>
      <c r="E134" s="585"/>
      <c r="F134" s="634"/>
      <c r="G134" s="586" t="s">
        <v>49</v>
      </c>
      <c r="H134" s="637" t="s">
        <v>50</v>
      </c>
      <c r="I134" s="636"/>
      <c r="J134" s="774"/>
      <c r="K134" s="774"/>
      <c r="L134" s="774"/>
      <c r="M134" s="775"/>
      <c r="N134" s="775"/>
      <c r="O134" s="784"/>
      <c r="P134" s="784"/>
      <c r="Q134" s="783"/>
      <c r="R134" s="783"/>
      <c r="S134" s="783"/>
      <c r="T134" s="783"/>
      <c r="U134" s="793"/>
      <c r="V134" s="792"/>
      <c r="W134" s="792"/>
      <c r="X134" s="792"/>
      <c r="Y134" s="792"/>
      <c r="Z134" s="792"/>
      <c r="AA134" s="802"/>
      <c r="AB134" s="801"/>
      <c r="AC134" s="801"/>
      <c r="AD134" s="801"/>
      <c r="AE134" s="801"/>
      <c r="AF134" s="801"/>
      <c r="AG134" s="820"/>
      <c r="AH134" s="819"/>
      <c r="AI134" s="819"/>
      <c r="AJ134" s="819"/>
      <c r="AK134" s="819"/>
      <c r="AL134" s="819"/>
      <c r="AM134" s="774"/>
      <c r="AN134" s="775"/>
      <c r="AO134" s="775"/>
      <c r="AP134" s="775"/>
      <c r="AQ134" s="775"/>
      <c r="AR134" s="775"/>
      <c r="AS134" s="829"/>
      <c r="AT134" s="828"/>
      <c r="AU134" s="828"/>
      <c r="AV134" s="828"/>
      <c r="AW134" s="828"/>
      <c r="AX134" s="828"/>
      <c r="AY134" s="838"/>
      <c r="AZ134" s="837"/>
      <c r="BA134" s="837"/>
      <c r="BB134" s="837"/>
      <c r="BC134" s="837"/>
      <c r="BD134" s="837"/>
      <c r="BE134" s="774"/>
      <c r="BF134" s="775"/>
      <c r="BG134" s="775"/>
      <c r="BH134" s="775"/>
      <c r="BI134" s="775"/>
      <c r="BJ134" s="775"/>
      <c r="BK134" s="811"/>
      <c r="BL134" s="810"/>
      <c r="BM134" s="810"/>
      <c r="BN134" s="810"/>
      <c r="BO134" s="810"/>
      <c r="BP134" s="810"/>
      <c r="BQ134" s="793"/>
      <c r="BR134" s="792"/>
      <c r="BS134" s="792"/>
      <c r="BT134" s="792"/>
      <c r="BU134" s="792"/>
      <c r="BV134" s="792"/>
      <c r="BW134" s="838"/>
      <c r="BX134" s="837"/>
      <c r="BY134" s="837"/>
      <c r="BZ134" s="837"/>
      <c r="CA134" s="837"/>
      <c r="CB134" s="837"/>
      <c r="CC134" s="811"/>
      <c r="CD134" s="784"/>
      <c r="CE134" s="810"/>
      <c r="CF134" s="810"/>
      <c r="CG134" s="810"/>
      <c r="CH134" s="579"/>
    </row>
    <row r="135" spans="1:86" x14ac:dyDescent="0.2">
      <c r="A135" s="585"/>
      <c r="B135" s="585"/>
      <c r="C135" s="585"/>
      <c r="D135" s="634"/>
      <c r="E135" s="585"/>
      <c r="F135" s="634"/>
      <c r="G135" s="586"/>
      <c r="H135" s="639" t="s">
        <v>96</v>
      </c>
      <c r="I135" s="636"/>
      <c r="J135" s="774"/>
      <c r="K135" s="774"/>
      <c r="L135" s="774"/>
      <c r="M135" s="775"/>
      <c r="N135" s="775"/>
      <c r="O135" s="784"/>
      <c r="P135" s="784"/>
      <c r="Q135" s="783"/>
      <c r="R135" s="783"/>
      <c r="S135" s="783"/>
      <c r="T135" s="783"/>
      <c r="U135" s="793"/>
      <c r="V135" s="792"/>
      <c r="W135" s="792"/>
      <c r="X135" s="792"/>
      <c r="Y135" s="792"/>
      <c r="Z135" s="792"/>
      <c r="AA135" s="802"/>
      <c r="AB135" s="801"/>
      <c r="AC135" s="801"/>
      <c r="AD135" s="801"/>
      <c r="AE135" s="801"/>
      <c r="AF135" s="801"/>
      <c r="AG135" s="820"/>
      <c r="AH135" s="819"/>
      <c r="AI135" s="819"/>
      <c r="AJ135" s="819"/>
      <c r="AK135" s="819"/>
      <c r="AL135" s="819"/>
      <c r="AM135" s="774"/>
      <c r="AN135" s="775"/>
      <c r="AO135" s="775"/>
      <c r="AP135" s="775"/>
      <c r="AQ135" s="775"/>
      <c r="AR135" s="775"/>
      <c r="AS135" s="829"/>
      <c r="AT135" s="828"/>
      <c r="AU135" s="828"/>
      <c r="AV135" s="828"/>
      <c r="AW135" s="828"/>
      <c r="AX135" s="828"/>
      <c r="AY135" s="838"/>
      <c r="AZ135" s="837"/>
      <c r="BA135" s="837"/>
      <c r="BB135" s="837"/>
      <c r="BC135" s="837"/>
      <c r="BD135" s="837"/>
      <c r="BE135" s="774"/>
      <c r="BF135" s="775"/>
      <c r="BG135" s="775"/>
      <c r="BH135" s="775"/>
      <c r="BI135" s="775"/>
      <c r="BJ135" s="775"/>
      <c r="BK135" s="811"/>
      <c r="BL135" s="810"/>
      <c r="BM135" s="810"/>
      <c r="BN135" s="810"/>
      <c r="BO135" s="810"/>
      <c r="BP135" s="810"/>
      <c r="BQ135" s="793"/>
      <c r="BR135" s="792"/>
      <c r="BS135" s="792"/>
      <c r="BT135" s="792"/>
      <c r="BU135" s="792"/>
      <c r="BV135" s="792"/>
      <c r="BW135" s="838"/>
      <c r="BX135" s="837"/>
      <c r="BY135" s="837"/>
      <c r="BZ135" s="837"/>
      <c r="CA135" s="837"/>
      <c r="CB135" s="837"/>
      <c r="CC135" s="811"/>
      <c r="CD135" s="784"/>
      <c r="CE135" s="810"/>
      <c r="CF135" s="810"/>
      <c r="CG135" s="810"/>
      <c r="CH135" s="579"/>
    </row>
    <row r="136" spans="1:86" x14ac:dyDescent="0.2">
      <c r="A136" s="585"/>
      <c r="B136" s="585"/>
      <c r="C136" s="585"/>
      <c r="D136" s="634"/>
      <c r="E136" s="585"/>
      <c r="F136" s="634"/>
      <c r="G136" s="640"/>
      <c r="H136" s="639" t="s">
        <v>97</v>
      </c>
      <c r="I136" s="636"/>
      <c r="J136" s="774"/>
      <c r="K136" s="774"/>
      <c r="L136" s="774"/>
      <c r="M136" s="775"/>
      <c r="N136" s="775"/>
      <c r="O136" s="784"/>
      <c r="P136" s="784"/>
      <c r="Q136" s="783"/>
      <c r="R136" s="783"/>
      <c r="S136" s="783"/>
      <c r="T136" s="783"/>
      <c r="U136" s="793"/>
      <c r="V136" s="792"/>
      <c r="W136" s="792"/>
      <c r="X136" s="792"/>
      <c r="Y136" s="792"/>
      <c r="Z136" s="792"/>
      <c r="AA136" s="802"/>
      <c r="AB136" s="801"/>
      <c r="AC136" s="801"/>
      <c r="AD136" s="801"/>
      <c r="AE136" s="801"/>
      <c r="AF136" s="801"/>
      <c r="AG136" s="820"/>
      <c r="AH136" s="819"/>
      <c r="AI136" s="819"/>
      <c r="AJ136" s="819"/>
      <c r="AK136" s="819"/>
      <c r="AL136" s="819"/>
      <c r="AM136" s="774"/>
      <c r="AN136" s="775"/>
      <c r="AO136" s="775"/>
      <c r="AP136" s="775"/>
      <c r="AQ136" s="775"/>
      <c r="AR136" s="775"/>
      <c r="AS136" s="829"/>
      <c r="AT136" s="828"/>
      <c r="AU136" s="828"/>
      <c r="AV136" s="828"/>
      <c r="AW136" s="828"/>
      <c r="AX136" s="828"/>
      <c r="AY136" s="838"/>
      <c r="AZ136" s="837"/>
      <c r="BA136" s="837"/>
      <c r="BB136" s="837"/>
      <c r="BC136" s="837"/>
      <c r="BD136" s="837"/>
      <c r="BE136" s="774"/>
      <c r="BF136" s="775"/>
      <c r="BG136" s="775"/>
      <c r="BH136" s="775"/>
      <c r="BI136" s="775"/>
      <c r="BJ136" s="775"/>
      <c r="BK136" s="811"/>
      <c r="BL136" s="810"/>
      <c r="BM136" s="810"/>
      <c r="BN136" s="810"/>
      <c r="BO136" s="810"/>
      <c r="BP136" s="810"/>
      <c r="BQ136" s="793"/>
      <c r="BR136" s="792"/>
      <c r="BS136" s="792"/>
      <c r="BT136" s="792"/>
      <c r="BU136" s="792"/>
      <c r="BV136" s="792"/>
      <c r="BW136" s="838"/>
      <c r="BX136" s="837"/>
      <c r="BY136" s="837"/>
      <c r="BZ136" s="837"/>
      <c r="CA136" s="837"/>
      <c r="CB136" s="837"/>
      <c r="CC136" s="811"/>
      <c r="CD136" s="784"/>
      <c r="CE136" s="810"/>
      <c r="CF136" s="810"/>
      <c r="CG136" s="810"/>
      <c r="CH136" s="579"/>
    </row>
    <row r="137" spans="1:86" x14ac:dyDescent="0.2">
      <c r="A137" s="585"/>
      <c r="B137" s="585"/>
      <c r="C137" s="585"/>
      <c r="D137" s="634"/>
      <c r="E137" s="585"/>
      <c r="F137" s="634"/>
      <c r="G137" s="586" t="s">
        <v>18</v>
      </c>
      <c r="H137" s="635" t="s">
        <v>48</v>
      </c>
      <c r="I137" s="636">
        <f>+I133</f>
        <v>19327000</v>
      </c>
      <c r="J137" s="774"/>
      <c r="K137" s="774"/>
      <c r="L137" s="774"/>
      <c r="M137" s="775"/>
      <c r="N137" s="775"/>
      <c r="O137" s="784"/>
      <c r="P137" s="784"/>
      <c r="Q137" s="783"/>
      <c r="R137" s="783"/>
      <c r="S137" s="783"/>
      <c r="T137" s="783"/>
      <c r="U137" s="793"/>
      <c r="V137" s="792"/>
      <c r="W137" s="792"/>
      <c r="X137" s="792"/>
      <c r="Y137" s="792"/>
      <c r="Z137" s="792"/>
      <c r="AA137" s="802"/>
      <c r="AB137" s="801"/>
      <c r="AC137" s="801"/>
      <c r="AD137" s="801"/>
      <c r="AE137" s="801"/>
      <c r="AF137" s="801"/>
      <c r="AG137" s="820"/>
      <c r="AH137" s="819"/>
      <c r="AI137" s="819"/>
      <c r="AJ137" s="819"/>
      <c r="AK137" s="819"/>
      <c r="AL137" s="819"/>
      <c r="AM137" s="774"/>
      <c r="AN137" s="775"/>
      <c r="AO137" s="775"/>
      <c r="AP137" s="775"/>
      <c r="AQ137" s="775"/>
      <c r="AR137" s="775"/>
      <c r="AS137" s="829"/>
      <c r="AT137" s="828"/>
      <c r="AU137" s="828"/>
      <c r="AV137" s="828"/>
      <c r="AW137" s="828"/>
      <c r="AX137" s="828"/>
      <c r="AY137" s="838"/>
      <c r="AZ137" s="837"/>
      <c r="BA137" s="837"/>
      <c r="BB137" s="837"/>
      <c r="BC137" s="837"/>
      <c r="BD137" s="837"/>
      <c r="BE137" s="774"/>
      <c r="BF137" s="775"/>
      <c r="BG137" s="775"/>
      <c r="BH137" s="775"/>
      <c r="BI137" s="775"/>
      <c r="BJ137" s="775"/>
      <c r="BK137" s="811"/>
      <c r="BL137" s="810"/>
      <c r="BM137" s="810"/>
      <c r="BN137" s="810"/>
      <c r="BO137" s="810"/>
      <c r="BP137" s="810"/>
      <c r="BQ137" s="793"/>
      <c r="BR137" s="792"/>
      <c r="BS137" s="792"/>
      <c r="BT137" s="792"/>
      <c r="BU137" s="792"/>
      <c r="BV137" s="792"/>
      <c r="BW137" s="838"/>
      <c r="BX137" s="837"/>
      <c r="BY137" s="837"/>
      <c r="BZ137" s="837"/>
      <c r="CA137" s="837"/>
      <c r="CB137" s="837"/>
      <c r="CC137" s="811"/>
      <c r="CD137" s="784"/>
      <c r="CE137" s="810"/>
      <c r="CF137" s="810"/>
      <c r="CG137" s="810"/>
      <c r="CH137" s="579"/>
    </row>
    <row r="138" spans="1:86" x14ac:dyDescent="0.2">
      <c r="A138" s="585"/>
      <c r="B138" s="585"/>
      <c r="C138" s="585"/>
      <c r="D138" s="634"/>
      <c r="E138" s="585"/>
      <c r="F138" s="634"/>
      <c r="G138" s="586" t="s">
        <v>49</v>
      </c>
      <c r="H138" s="637" t="s">
        <v>50</v>
      </c>
      <c r="I138" s="636"/>
      <c r="J138" s="774"/>
      <c r="K138" s="774"/>
      <c r="L138" s="774"/>
      <c r="M138" s="775"/>
      <c r="N138" s="775"/>
      <c r="O138" s="784"/>
      <c r="P138" s="784"/>
      <c r="Q138" s="783"/>
      <c r="R138" s="783"/>
      <c r="S138" s="783"/>
      <c r="T138" s="783"/>
      <c r="U138" s="793"/>
      <c r="V138" s="792"/>
      <c r="W138" s="792"/>
      <c r="X138" s="792"/>
      <c r="Y138" s="792"/>
      <c r="Z138" s="792"/>
      <c r="AA138" s="802"/>
      <c r="AB138" s="801"/>
      <c r="AC138" s="801"/>
      <c r="AD138" s="801"/>
      <c r="AE138" s="801"/>
      <c r="AF138" s="801"/>
      <c r="AG138" s="820"/>
      <c r="AH138" s="819"/>
      <c r="AI138" s="819"/>
      <c r="AJ138" s="819"/>
      <c r="AK138" s="819"/>
      <c r="AL138" s="819"/>
      <c r="AM138" s="774"/>
      <c r="AN138" s="775"/>
      <c r="AO138" s="775"/>
      <c r="AP138" s="775"/>
      <c r="AQ138" s="775"/>
      <c r="AR138" s="775"/>
      <c r="AS138" s="829"/>
      <c r="AT138" s="828"/>
      <c r="AU138" s="828"/>
      <c r="AV138" s="828"/>
      <c r="AW138" s="828"/>
      <c r="AX138" s="828"/>
      <c r="AY138" s="838"/>
      <c r="AZ138" s="837"/>
      <c r="BA138" s="837"/>
      <c r="BB138" s="837"/>
      <c r="BC138" s="837"/>
      <c r="BD138" s="837"/>
      <c r="BE138" s="774"/>
      <c r="BF138" s="775"/>
      <c r="BG138" s="775"/>
      <c r="BH138" s="775"/>
      <c r="BI138" s="775"/>
      <c r="BJ138" s="775"/>
      <c r="BK138" s="811"/>
      <c r="BL138" s="810"/>
      <c r="BM138" s="810"/>
      <c r="BN138" s="810"/>
      <c r="BO138" s="810"/>
      <c r="BP138" s="810"/>
      <c r="BQ138" s="793"/>
      <c r="BR138" s="792"/>
      <c r="BS138" s="792"/>
      <c r="BT138" s="792"/>
      <c r="BU138" s="792"/>
      <c r="BV138" s="792"/>
      <c r="BW138" s="838"/>
      <c r="BX138" s="837"/>
      <c r="BY138" s="837"/>
      <c r="BZ138" s="837"/>
      <c r="CA138" s="837"/>
      <c r="CB138" s="837"/>
      <c r="CC138" s="811"/>
      <c r="CD138" s="784"/>
      <c r="CE138" s="810"/>
      <c r="CF138" s="810"/>
      <c r="CG138" s="810"/>
      <c r="CH138" s="579"/>
    </row>
    <row r="139" spans="1:86" x14ac:dyDescent="0.2">
      <c r="A139" s="591"/>
      <c r="B139" s="591"/>
      <c r="C139" s="591"/>
      <c r="D139" s="641"/>
      <c r="E139" s="591"/>
      <c r="F139" s="641"/>
      <c r="G139" s="592"/>
      <c r="H139" s="642" t="s">
        <v>98</v>
      </c>
      <c r="I139" s="643"/>
      <c r="J139" s="774"/>
      <c r="K139" s="774"/>
      <c r="L139" s="774"/>
      <c r="M139" s="775"/>
      <c r="N139" s="775"/>
      <c r="O139" s="784"/>
      <c r="P139" s="784"/>
      <c r="Q139" s="783"/>
      <c r="R139" s="783"/>
      <c r="S139" s="783"/>
      <c r="T139" s="783"/>
      <c r="U139" s="793"/>
      <c r="V139" s="792"/>
      <c r="W139" s="792"/>
      <c r="X139" s="792"/>
      <c r="Y139" s="792"/>
      <c r="Z139" s="792"/>
      <c r="AA139" s="802"/>
      <c r="AB139" s="801"/>
      <c r="AC139" s="801"/>
      <c r="AD139" s="801"/>
      <c r="AE139" s="801"/>
      <c r="AF139" s="801"/>
      <c r="AG139" s="820"/>
      <c r="AH139" s="819"/>
      <c r="AI139" s="819"/>
      <c r="AJ139" s="819"/>
      <c r="AK139" s="819"/>
      <c r="AL139" s="819"/>
      <c r="AM139" s="774"/>
      <c r="AN139" s="775"/>
      <c r="AO139" s="775"/>
      <c r="AP139" s="775"/>
      <c r="AQ139" s="775"/>
      <c r="AR139" s="775"/>
      <c r="AS139" s="829"/>
      <c r="AT139" s="828"/>
      <c r="AU139" s="828"/>
      <c r="AV139" s="828"/>
      <c r="AW139" s="828"/>
      <c r="AX139" s="828"/>
      <c r="AY139" s="838"/>
      <c r="AZ139" s="837"/>
      <c r="BA139" s="837"/>
      <c r="BB139" s="837"/>
      <c r="BC139" s="837"/>
      <c r="BD139" s="837"/>
      <c r="BE139" s="774"/>
      <c r="BF139" s="775"/>
      <c r="BG139" s="775"/>
      <c r="BH139" s="775"/>
      <c r="BI139" s="775"/>
      <c r="BJ139" s="775"/>
      <c r="BK139" s="811"/>
      <c r="BL139" s="810"/>
      <c r="BM139" s="810"/>
      <c r="BN139" s="810"/>
      <c r="BO139" s="810"/>
      <c r="BP139" s="810"/>
      <c r="BQ139" s="793"/>
      <c r="BR139" s="792"/>
      <c r="BS139" s="792"/>
      <c r="BT139" s="792"/>
      <c r="BU139" s="792"/>
      <c r="BV139" s="792"/>
      <c r="BW139" s="838"/>
      <c r="BX139" s="837"/>
      <c r="BY139" s="837"/>
      <c r="BZ139" s="837"/>
      <c r="CA139" s="837"/>
      <c r="CB139" s="837"/>
      <c r="CC139" s="811"/>
      <c r="CD139" s="784"/>
      <c r="CE139" s="810"/>
      <c r="CF139" s="810"/>
      <c r="CG139" s="810"/>
      <c r="CH139" s="579"/>
    </row>
    <row r="140" spans="1:86" x14ac:dyDescent="0.2">
      <c r="A140" s="585" t="s">
        <v>5</v>
      </c>
      <c r="B140" s="585"/>
      <c r="C140" s="585"/>
      <c r="D140" s="634"/>
      <c r="E140" s="585"/>
      <c r="F140" s="634"/>
      <c r="G140" s="640"/>
      <c r="H140" s="662"/>
      <c r="J140" s="774"/>
      <c r="K140" s="774"/>
      <c r="L140" s="774"/>
      <c r="M140" s="775"/>
      <c r="N140" s="775"/>
      <c r="O140" s="784"/>
      <c r="P140" s="784"/>
      <c r="Q140" s="783"/>
      <c r="R140" s="783"/>
      <c r="S140" s="783"/>
      <c r="T140" s="783"/>
      <c r="U140" s="793"/>
      <c r="V140" s="792"/>
      <c r="W140" s="792"/>
      <c r="X140" s="792"/>
      <c r="Y140" s="792"/>
      <c r="Z140" s="792"/>
      <c r="AA140" s="802"/>
      <c r="AB140" s="801"/>
      <c r="AC140" s="801"/>
      <c r="AD140" s="801"/>
      <c r="AE140" s="801"/>
      <c r="AF140" s="801"/>
      <c r="AG140" s="820"/>
      <c r="AH140" s="819"/>
      <c r="AI140" s="819"/>
      <c r="AJ140" s="819"/>
      <c r="AK140" s="819"/>
      <c r="AL140" s="819"/>
      <c r="AM140" s="774"/>
      <c r="AN140" s="775"/>
      <c r="AO140" s="775"/>
      <c r="AP140" s="775"/>
      <c r="AQ140" s="775"/>
      <c r="AR140" s="775"/>
      <c r="AS140" s="829"/>
      <c r="AT140" s="828"/>
      <c r="AU140" s="828"/>
      <c r="AV140" s="828"/>
      <c r="AW140" s="828"/>
      <c r="AX140" s="828"/>
      <c r="AY140" s="838"/>
      <c r="AZ140" s="837"/>
      <c r="BA140" s="837"/>
      <c r="BB140" s="837"/>
      <c r="BC140" s="837"/>
      <c r="BD140" s="837"/>
      <c r="BE140" s="774"/>
      <c r="BF140" s="775"/>
      <c r="BG140" s="775"/>
      <c r="BH140" s="775"/>
      <c r="BI140" s="775"/>
      <c r="BJ140" s="775"/>
      <c r="BK140" s="811"/>
      <c r="BL140" s="810"/>
      <c r="BM140" s="810"/>
      <c r="BN140" s="810"/>
      <c r="BO140" s="810"/>
      <c r="BP140" s="810"/>
      <c r="BQ140" s="793"/>
      <c r="BR140" s="792"/>
      <c r="BS140" s="792"/>
      <c r="BT140" s="792"/>
      <c r="BU140" s="792"/>
      <c r="BV140" s="792"/>
      <c r="BW140" s="838"/>
      <c r="BX140" s="837"/>
      <c r="BY140" s="837"/>
      <c r="BZ140" s="837"/>
      <c r="CA140" s="837"/>
      <c r="CB140" s="837"/>
      <c r="CC140" s="811"/>
      <c r="CD140" s="784"/>
      <c r="CE140" s="810"/>
      <c r="CF140" s="810"/>
      <c r="CG140" s="810"/>
      <c r="CH140" s="579"/>
    </row>
    <row r="141" spans="1:86" x14ac:dyDescent="0.2">
      <c r="A141" s="596">
        <v>5</v>
      </c>
      <c r="B141" s="602" t="s">
        <v>99</v>
      </c>
      <c r="C141" s="663"/>
      <c r="D141" s="664"/>
      <c r="E141" s="602"/>
      <c r="F141" s="664"/>
      <c r="G141" s="665"/>
      <c r="H141" s="600" t="s">
        <v>100</v>
      </c>
      <c r="I141" s="666"/>
      <c r="J141" s="774"/>
      <c r="K141" s="774"/>
      <c r="L141" s="774"/>
      <c r="M141" s="775"/>
      <c r="N141" s="775"/>
      <c r="O141" s="784"/>
      <c r="P141" s="784"/>
      <c r="Q141" s="783"/>
      <c r="R141" s="783"/>
      <c r="S141" s="783"/>
      <c r="T141" s="783"/>
      <c r="U141" s="793"/>
      <c r="V141" s="792"/>
      <c r="W141" s="792"/>
      <c r="X141" s="792"/>
      <c r="Y141" s="792"/>
      <c r="Z141" s="792"/>
      <c r="AA141" s="802"/>
      <c r="AB141" s="801"/>
      <c r="AC141" s="801"/>
      <c r="AD141" s="801"/>
      <c r="AE141" s="801"/>
      <c r="AF141" s="801"/>
      <c r="AG141" s="820"/>
      <c r="AH141" s="819"/>
      <c r="AI141" s="819"/>
      <c r="AJ141" s="819"/>
      <c r="AK141" s="819"/>
      <c r="AL141" s="819"/>
      <c r="AM141" s="774"/>
      <c r="AN141" s="775"/>
      <c r="AO141" s="775"/>
      <c r="AP141" s="775"/>
      <c r="AQ141" s="775"/>
      <c r="AR141" s="775"/>
      <c r="AS141" s="829"/>
      <c r="AT141" s="828"/>
      <c r="AU141" s="828"/>
      <c r="AV141" s="828"/>
      <c r="AW141" s="828"/>
      <c r="AX141" s="828"/>
      <c r="AY141" s="838"/>
      <c r="AZ141" s="837"/>
      <c r="BA141" s="837"/>
      <c r="BB141" s="837"/>
      <c r="BC141" s="837"/>
      <c r="BD141" s="837"/>
      <c r="BE141" s="774"/>
      <c r="BF141" s="775"/>
      <c r="BG141" s="775"/>
      <c r="BH141" s="775"/>
      <c r="BI141" s="775"/>
      <c r="BJ141" s="775"/>
      <c r="BK141" s="811"/>
      <c r="BL141" s="810"/>
      <c r="BM141" s="810"/>
      <c r="BN141" s="810"/>
      <c r="BO141" s="810"/>
      <c r="BP141" s="810"/>
      <c r="BQ141" s="793"/>
      <c r="BR141" s="792"/>
      <c r="BS141" s="792"/>
      <c r="BT141" s="792"/>
      <c r="BU141" s="792"/>
      <c r="BV141" s="792"/>
      <c r="BW141" s="838"/>
      <c r="BX141" s="837"/>
      <c r="BY141" s="837"/>
      <c r="BZ141" s="837"/>
      <c r="CA141" s="837"/>
      <c r="CB141" s="837"/>
      <c r="CC141" s="811"/>
      <c r="CD141" s="784"/>
      <c r="CE141" s="810"/>
      <c r="CF141" s="810"/>
      <c r="CG141" s="810"/>
      <c r="CH141" s="579"/>
    </row>
    <row r="142" spans="1:86" x14ac:dyDescent="0.2">
      <c r="A142" s="596"/>
      <c r="B142" s="596" t="s">
        <v>101</v>
      </c>
      <c r="C142" s="623"/>
      <c r="D142" s="664"/>
      <c r="E142" s="602"/>
      <c r="F142" s="664"/>
      <c r="G142" s="665"/>
      <c r="H142" s="600" t="s">
        <v>102</v>
      </c>
      <c r="I142" s="666"/>
      <c r="J142" s="774"/>
      <c r="K142" s="774"/>
      <c r="L142" s="774"/>
      <c r="M142" s="775"/>
      <c r="N142" s="775"/>
      <c r="O142" s="784"/>
      <c r="P142" s="784"/>
      <c r="Q142" s="783"/>
      <c r="R142" s="783"/>
      <c r="S142" s="783"/>
      <c r="T142" s="783"/>
      <c r="U142" s="793"/>
      <c r="V142" s="792"/>
      <c r="W142" s="792"/>
      <c r="X142" s="792"/>
      <c r="Y142" s="792"/>
      <c r="Z142" s="792"/>
      <c r="AA142" s="802"/>
      <c r="AB142" s="801"/>
      <c r="AC142" s="801"/>
      <c r="AD142" s="801"/>
      <c r="AE142" s="801"/>
      <c r="AF142" s="801"/>
      <c r="AG142" s="820"/>
      <c r="AH142" s="819"/>
      <c r="AI142" s="819"/>
      <c r="AJ142" s="819"/>
      <c r="AK142" s="819"/>
      <c r="AL142" s="819"/>
      <c r="AM142" s="774"/>
      <c r="AN142" s="775"/>
      <c r="AO142" s="775"/>
      <c r="AP142" s="775"/>
      <c r="AQ142" s="775"/>
      <c r="AR142" s="775"/>
      <c r="AS142" s="829"/>
      <c r="AT142" s="828"/>
      <c r="AU142" s="828"/>
      <c r="AV142" s="828"/>
      <c r="AW142" s="828"/>
      <c r="AX142" s="828"/>
      <c r="AY142" s="838"/>
      <c r="AZ142" s="837"/>
      <c r="BA142" s="837"/>
      <c r="BB142" s="837"/>
      <c r="BC142" s="837"/>
      <c r="BD142" s="837"/>
      <c r="BE142" s="774"/>
      <c r="BF142" s="775"/>
      <c r="BG142" s="775"/>
      <c r="BH142" s="775"/>
      <c r="BI142" s="775"/>
      <c r="BJ142" s="775"/>
      <c r="BK142" s="811"/>
      <c r="BL142" s="810"/>
      <c r="BM142" s="810"/>
      <c r="BN142" s="810"/>
      <c r="BO142" s="810"/>
      <c r="BP142" s="810"/>
      <c r="BQ142" s="793"/>
      <c r="BR142" s="792"/>
      <c r="BS142" s="792"/>
      <c r="BT142" s="792"/>
      <c r="BU142" s="792"/>
      <c r="BV142" s="792"/>
      <c r="BW142" s="838"/>
      <c r="BX142" s="837"/>
      <c r="BY142" s="837"/>
      <c r="BZ142" s="837"/>
      <c r="CA142" s="837"/>
      <c r="CB142" s="837"/>
      <c r="CC142" s="811"/>
      <c r="CD142" s="784"/>
      <c r="CE142" s="810"/>
      <c r="CF142" s="810"/>
      <c r="CG142" s="810"/>
      <c r="CH142" s="579"/>
    </row>
    <row r="143" spans="1:86" x14ac:dyDescent="0.2">
      <c r="A143" s="596"/>
      <c r="B143" s="602"/>
      <c r="C143" s="623">
        <v>130</v>
      </c>
      <c r="D143" s="664"/>
      <c r="E143" s="602"/>
      <c r="F143" s="664"/>
      <c r="G143" s="665"/>
      <c r="H143" s="600" t="s">
        <v>103</v>
      </c>
      <c r="I143" s="666"/>
      <c r="J143" s="774"/>
      <c r="K143" s="774"/>
      <c r="L143" s="774"/>
      <c r="M143" s="775"/>
      <c r="N143" s="775"/>
      <c r="O143" s="784"/>
      <c r="P143" s="784"/>
      <c r="Q143" s="783"/>
      <c r="R143" s="783"/>
      <c r="S143" s="783"/>
      <c r="T143" s="783"/>
      <c r="U143" s="793"/>
      <c r="V143" s="792"/>
      <c r="W143" s="792"/>
      <c r="X143" s="792"/>
      <c r="Y143" s="792"/>
      <c r="Z143" s="792"/>
      <c r="AA143" s="802"/>
      <c r="AB143" s="801"/>
      <c r="AC143" s="801"/>
      <c r="AD143" s="801"/>
      <c r="AE143" s="801"/>
      <c r="AF143" s="801"/>
      <c r="AG143" s="820"/>
      <c r="AH143" s="819"/>
      <c r="AI143" s="819"/>
      <c r="AJ143" s="819"/>
      <c r="AK143" s="819"/>
      <c r="AL143" s="819"/>
      <c r="AM143" s="774"/>
      <c r="AN143" s="775"/>
      <c r="AO143" s="775"/>
      <c r="AP143" s="775"/>
      <c r="AQ143" s="775"/>
      <c r="AR143" s="775"/>
      <c r="AS143" s="829"/>
      <c r="AT143" s="828"/>
      <c r="AU143" s="828"/>
      <c r="AV143" s="828"/>
      <c r="AW143" s="828"/>
      <c r="AX143" s="828"/>
      <c r="AY143" s="838"/>
      <c r="AZ143" s="837"/>
      <c r="BA143" s="837"/>
      <c r="BB143" s="837"/>
      <c r="BC143" s="837"/>
      <c r="BD143" s="837"/>
      <c r="BE143" s="774"/>
      <c r="BF143" s="775"/>
      <c r="BG143" s="775"/>
      <c r="BH143" s="775"/>
      <c r="BI143" s="775"/>
      <c r="BJ143" s="775"/>
      <c r="BK143" s="811"/>
      <c r="BL143" s="810"/>
      <c r="BM143" s="810"/>
      <c r="BN143" s="810"/>
      <c r="BO143" s="810"/>
      <c r="BP143" s="810"/>
      <c r="BQ143" s="793"/>
      <c r="BR143" s="792"/>
      <c r="BS143" s="792"/>
      <c r="BT143" s="792"/>
      <c r="BU143" s="792"/>
      <c r="BV143" s="792"/>
      <c r="BW143" s="838"/>
      <c r="BX143" s="837"/>
      <c r="BY143" s="837"/>
      <c r="BZ143" s="837"/>
      <c r="CA143" s="837"/>
      <c r="CB143" s="837"/>
      <c r="CC143" s="811"/>
      <c r="CD143" s="784"/>
      <c r="CE143" s="810"/>
      <c r="CF143" s="810"/>
      <c r="CG143" s="810"/>
      <c r="CH143" s="579"/>
    </row>
    <row r="144" spans="1:86" x14ac:dyDescent="0.2">
      <c r="A144" s="596"/>
      <c r="B144" s="602"/>
      <c r="C144" s="623"/>
      <c r="D144" s="604" t="s">
        <v>84</v>
      </c>
      <c r="E144" s="602"/>
      <c r="F144" s="664"/>
      <c r="G144" s="599"/>
      <c r="H144" s="605" t="s">
        <v>85</v>
      </c>
      <c r="I144" s="646"/>
      <c r="J144" s="774"/>
      <c r="K144" s="774"/>
      <c r="L144" s="774"/>
      <c r="M144" s="775"/>
      <c r="N144" s="775"/>
      <c r="O144" s="784"/>
      <c r="P144" s="784"/>
      <c r="Q144" s="783"/>
      <c r="R144" s="783"/>
      <c r="S144" s="783"/>
      <c r="T144" s="783"/>
      <c r="U144" s="793"/>
      <c r="V144" s="792"/>
      <c r="W144" s="792"/>
      <c r="X144" s="792"/>
      <c r="Y144" s="792"/>
      <c r="Z144" s="792"/>
      <c r="AA144" s="802"/>
      <c r="AB144" s="801"/>
      <c r="AC144" s="801"/>
      <c r="AD144" s="801"/>
      <c r="AE144" s="801"/>
      <c r="AF144" s="801"/>
      <c r="AG144" s="820"/>
      <c r="AH144" s="819"/>
      <c r="AI144" s="819"/>
      <c r="AJ144" s="819"/>
      <c r="AK144" s="819"/>
      <c r="AL144" s="819"/>
      <c r="AM144" s="774"/>
      <c r="AN144" s="775"/>
      <c r="AO144" s="775"/>
      <c r="AP144" s="775"/>
      <c r="AQ144" s="775"/>
      <c r="AR144" s="775"/>
      <c r="AS144" s="829"/>
      <c r="AT144" s="828"/>
      <c r="AU144" s="828"/>
      <c r="AV144" s="828"/>
      <c r="AW144" s="828"/>
      <c r="AX144" s="828"/>
      <c r="AY144" s="838"/>
      <c r="AZ144" s="837"/>
      <c r="BA144" s="837"/>
      <c r="BB144" s="837"/>
      <c r="BC144" s="837"/>
      <c r="BD144" s="837"/>
      <c r="BE144" s="774"/>
      <c r="BF144" s="775"/>
      <c r="BG144" s="775"/>
      <c r="BH144" s="775"/>
      <c r="BI144" s="775"/>
      <c r="BJ144" s="775"/>
      <c r="BK144" s="811"/>
      <c r="BL144" s="810"/>
      <c r="BM144" s="810"/>
      <c r="BN144" s="810"/>
      <c r="BO144" s="810"/>
      <c r="BP144" s="810"/>
      <c r="BQ144" s="793"/>
      <c r="BR144" s="792"/>
      <c r="BS144" s="792"/>
      <c r="BT144" s="792"/>
      <c r="BU144" s="792"/>
      <c r="BV144" s="792"/>
      <c r="BW144" s="838"/>
      <c r="BX144" s="837"/>
      <c r="BY144" s="837"/>
      <c r="BZ144" s="837"/>
      <c r="CA144" s="837"/>
      <c r="CB144" s="837"/>
      <c r="CC144" s="811"/>
      <c r="CD144" s="784"/>
      <c r="CE144" s="810"/>
      <c r="CF144" s="810"/>
      <c r="CG144" s="810"/>
      <c r="CH144" s="579"/>
    </row>
    <row r="145" spans="1:86" ht="24" x14ac:dyDescent="0.2">
      <c r="A145" s="596"/>
      <c r="B145" s="602"/>
      <c r="C145" s="623"/>
      <c r="D145" s="606" t="s">
        <v>104</v>
      </c>
      <c r="E145" s="602"/>
      <c r="F145" s="664"/>
      <c r="G145" s="599"/>
      <c r="H145" s="605" t="s">
        <v>105</v>
      </c>
      <c r="I145" s="646"/>
      <c r="J145" s="774"/>
      <c r="K145" s="774"/>
      <c r="L145" s="774"/>
      <c r="M145" s="775"/>
      <c r="N145" s="775"/>
      <c r="O145" s="784"/>
      <c r="P145" s="784"/>
      <c r="Q145" s="783"/>
      <c r="R145" s="783"/>
      <c r="S145" s="783"/>
      <c r="T145" s="783"/>
      <c r="U145" s="793"/>
      <c r="V145" s="792"/>
      <c r="W145" s="792"/>
      <c r="X145" s="792"/>
      <c r="Y145" s="792"/>
      <c r="Z145" s="792"/>
      <c r="AA145" s="802"/>
      <c r="AB145" s="801"/>
      <c r="AC145" s="801"/>
      <c r="AD145" s="801"/>
      <c r="AE145" s="801"/>
      <c r="AF145" s="801"/>
      <c r="AG145" s="820"/>
      <c r="AH145" s="819"/>
      <c r="AI145" s="819"/>
      <c r="AJ145" s="819"/>
      <c r="AK145" s="819"/>
      <c r="AL145" s="819"/>
      <c r="AM145" s="774"/>
      <c r="AN145" s="775"/>
      <c r="AO145" s="775"/>
      <c r="AP145" s="775"/>
      <c r="AQ145" s="775"/>
      <c r="AR145" s="775"/>
      <c r="AS145" s="829"/>
      <c r="AT145" s="828"/>
      <c r="AU145" s="828"/>
      <c r="AV145" s="828"/>
      <c r="AW145" s="828"/>
      <c r="AX145" s="828"/>
      <c r="AY145" s="838"/>
      <c r="AZ145" s="837"/>
      <c r="BA145" s="837"/>
      <c r="BB145" s="837"/>
      <c r="BC145" s="837"/>
      <c r="BD145" s="837"/>
      <c r="BE145" s="774"/>
      <c r="BF145" s="775"/>
      <c r="BG145" s="775"/>
      <c r="BH145" s="775"/>
      <c r="BI145" s="775"/>
      <c r="BJ145" s="775"/>
      <c r="BK145" s="811"/>
      <c r="BL145" s="810"/>
      <c r="BM145" s="810"/>
      <c r="BN145" s="810"/>
      <c r="BO145" s="810"/>
      <c r="BP145" s="810"/>
      <c r="BQ145" s="793"/>
      <c r="BR145" s="792"/>
      <c r="BS145" s="792"/>
      <c r="BT145" s="792"/>
      <c r="BU145" s="792"/>
      <c r="BV145" s="792"/>
      <c r="BW145" s="838"/>
      <c r="BX145" s="837"/>
      <c r="BY145" s="837"/>
      <c r="BZ145" s="837"/>
      <c r="CA145" s="837"/>
      <c r="CB145" s="837"/>
      <c r="CC145" s="811"/>
      <c r="CD145" s="784"/>
      <c r="CE145" s="810"/>
      <c r="CF145" s="810"/>
      <c r="CG145" s="810"/>
      <c r="CH145" s="579"/>
    </row>
    <row r="146" spans="1:86" x14ac:dyDescent="0.2">
      <c r="A146" s="596"/>
      <c r="B146" s="596"/>
      <c r="C146" s="596"/>
      <c r="D146" s="607"/>
      <c r="E146" s="596">
        <f>+E130+1</f>
        <v>53</v>
      </c>
      <c r="F146" s="607">
        <v>411</v>
      </c>
      <c r="G146" s="620"/>
      <c r="H146" s="609" t="s">
        <v>106</v>
      </c>
      <c r="I146" s="610">
        <v>161065000</v>
      </c>
      <c r="J146" s="774">
        <f t="shared" ref="J146:J162" si="242">+I146*$J$1</f>
        <v>32213000</v>
      </c>
      <c r="K146" s="774">
        <v>11400000</v>
      </c>
      <c r="L146" s="774">
        <f t="shared" ref="L146:L166" si="243">+J146-K146</f>
        <v>20813000</v>
      </c>
      <c r="M146" s="775"/>
      <c r="N146" s="774">
        <f t="shared" ref="N146:N166" si="244">+K146-M146</f>
        <v>11400000</v>
      </c>
      <c r="O146" s="784">
        <f t="shared" ref="O146:O166" si="245">+I146*$O$1</f>
        <v>16106500</v>
      </c>
      <c r="P146" s="784">
        <f t="shared" ref="P146:P166" si="246">O146+K146</f>
        <v>27506500</v>
      </c>
      <c r="Q146" s="784">
        <f>+I146/12</f>
        <v>13422083.333333334</v>
      </c>
      <c r="R146" s="784">
        <f t="shared" ref="R146:R166" si="247">+P146-Q146</f>
        <v>14084416.666666666</v>
      </c>
      <c r="S146" s="783"/>
      <c r="T146" s="784">
        <f t="shared" ref="T146:T166" si="248">+Q146-S146</f>
        <v>13422083.333333334</v>
      </c>
      <c r="U146" s="793">
        <v>13422083.333333334</v>
      </c>
      <c r="V146" s="793">
        <f t="shared" ref="V146:V166" si="249">U146+Q146</f>
        <v>26844166.666666668</v>
      </c>
      <c r="W146" s="793">
        <v>12100000</v>
      </c>
      <c r="X146" s="793">
        <f t="shared" ref="X146:X166" si="250">+V146-W146</f>
        <v>14744166.666666668</v>
      </c>
      <c r="Y146" s="792"/>
      <c r="Z146" s="793">
        <f t="shared" ref="Z146:Z166" si="251">+W146-Y146</f>
        <v>12100000</v>
      </c>
      <c r="AA146" s="802">
        <v>13422083.333333334</v>
      </c>
      <c r="AB146" s="802">
        <f t="shared" ref="AB146:AB166" si="252">AA146+W146</f>
        <v>25522083.333333336</v>
      </c>
      <c r="AC146" s="802">
        <v>12100000</v>
      </c>
      <c r="AD146" s="802">
        <f t="shared" ref="AD146:AD166" si="253">+AB146-AC146</f>
        <v>13422083.333333336</v>
      </c>
      <c r="AE146" s="801"/>
      <c r="AF146" s="802">
        <f t="shared" ref="AF146:AF166" si="254">+AC146-AE146</f>
        <v>12100000</v>
      </c>
      <c r="AG146" s="820">
        <v>13422083.333333334</v>
      </c>
      <c r="AH146" s="820">
        <f t="shared" ref="AH146:AH166" si="255">AG146+AC146</f>
        <v>25522083.333333336</v>
      </c>
      <c r="AI146" s="820">
        <v>12100000</v>
      </c>
      <c r="AJ146" s="820">
        <f t="shared" ref="AJ146:AJ166" si="256">+AH146-AI146</f>
        <v>13422083.333333336</v>
      </c>
      <c r="AK146" s="819"/>
      <c r="AL146" s="820">
        <f t="shared" ref="AL146:AL166" si="257">+AI146-AK146</f>
        <v>12100000</v>
      </c>
      <c r="AM146" s="774">
        <v>13422083.333333334</v>
      </c>
      <c r="AN146" s="774">
        <f t="shared" ref="AN146:AN166" si="258">AM146+AI146</f>
        <v>25522083.333333336</v>
      </c>
      <c r="AO146" s="774">
        <v>12100000</v>
      </c>
      <c r="AP146" s="774">
        <f t="shared" ref="AP146:AP166" si="259">+AN146-AO146</f>
        <v>13422083.333333336</v>
      </c>
      <c r="AQ146" s="775"/>
      <c r="AR146" s="774">
        <f t="shared" ref="AR146:AR166" si="260">+AO146-AQ146</f>
        <v>12100000</v>
      </c>
      <c r="AS146" s="829">
        <v>13422083.333333334</v>
      </c>
      <c r="AT146" s="829">
        <f t="shared" ref="AT146:AT166" si="261">AS146+AO146</f>
        <v>25522083.333333336</v>
      </c>
      <c r="AU146" s="829">
        <v>12100000</v>
      </c>
      <c r="AV146" s="829">
        <f t="shared" ref="AV146:AV166" si="262">+AT146-AU146</f>
        <v>13422083.333333336</v>
      </c>
      <c r="AW146" s="828"/>
      <c r="AX146" s="829">
        <f t="shared" ref="AX146:AX166" si="263">+AU146-AW146</f>
        <v>12100000</v>
      </c>
      <c r="AY146" s="838">
        <v>13422083.333333334</v>
      </c>
      <c r="AZ146" s="838">
        <f t="shared" ref="AZ146:AZ166" si="264">AY146+AU146</f>
        <v>25522083.333333336</v>
      </c>
      <c r="BA146" s="838">
        <v>12100000</v>
      </c>
      <c r="BB146" s="838">
        <f t="shared" ref="BB146:BB166" si="265">+AZ146-BA146</f>
        <v>13422083.333333336</v>
      </c>
      <c r="BC146" s="837"/>
      <c r="BD146" s="838">
        <f t="shared" ref="BD146:BD166" si="266">+BA146-BC146</f>
        <v>12100000</v>
      </c>
      <c r="BE146" s="774">
        <v>13422083.333333334</v>
      </c>
      <c r="BF146" s="774">
        <f t="shared" ref="BF146:BF166" si="267">BE146+BA146</f>
        <v>25522083.333333336</v>
      </c>
      <c r="BG146" s="774">
        <v>12100000</v>
      </c>
      <c r="BH146" s="774">
        <f t="shared" ref="BH146:BH166" si="268">+BF146-BG146</f>
        <v>13422083.333333336</v>
      </c>
      <c r="BI146" s="775"/>
      <c r="BJ146" s="774">
        <f t="shared" ref="BJ146:BJ166" si="269">+BG146-BI146</f>
        <v>12100000</v>
      </c>
      <c r="BK146" s="811">
        <v>13422083.333333334</v>
      </c>
      <c r="BL146" s="811">
        <f t="shared" ref="BL146:BL166" si="270">BK146+BG146</f>
        <v>25522083.333333336</v>
      </c>
      <c r="BM146" s="811">
        <v>12100000</v>
      </c>
      <c r="BN146" s="811">
        <f t="shared" ref="BN146:BN166" si="271">+BL146-BM146</f>
        <v>13422083.333333336</v>
      </c>
      <c r="BO146" s="810"/>
      <c r="BP146" s="811">
        <f t="shared" ref="BP146:BP166" si="272">+BM146-BO146</f>
        <v>12100000</v>
      </c>
      <c r="BQ146" s="793">
        <v>13422083.333333334</v>
      </c>
      <c r="BR146" s="793">
        <f t="shared" ref="BR146:BR166" si="273">BQ146+BM146</f>
        <v>25522083.333333336</v>
      </c>
      <c r="BS146" s="793">
        <v>12100000</v>
      </c>
      <c r="BT146" s="793">
        <f t="shared" ref="BT146:BT166" si="274">+BR146-BS146</f>
        <v>13422083.333333336</v>
      </c>
      <c r="BU146" s="792"/>
      <c r="BV146" s="793">
        <f t="shared" ref="BV146:BV166" si="275">+BS146-BU146</f>
        <v>12100000</v>
      </c>
      <c r="BW146" s="838">
        <v>13422083.333333334</v>
      </c>
      <c r="BX146" s="838">
        <f t="shared" ref="BX146:BX166" si="276">BW146+BS146</f>
        <v>25522083.333333336</v>
      </c>
      <c r="BY146" s="838">
        <v>12100000</v>
      </c>
      <c r="BZ146" s="838">
        <f t="shared" ref="BZ146:BZ166" si="277">+BX146-BY146</f>
        <v>13422083.333333336</v>
      </c>
      <c r="CA146" s="837"/>
      <c r="CB146" s="838">
        <f t="shared" ref="CB146:CB166" si="278">+BY146-CA146</f>
        <v>12100000</v>
      </c>
      <c r="CC146" s="811">
        <f t="shared" ref="CC146:CC166" si="279">+J146+O146+U146+AA146+AG146+AM146+AS146+AY146+BE146+BK146+BQ146+BW146</f>
        <v>182540333.33333334</v>
      </c>
      <c r="CD146" s="784">
        <f t="shared" ref="CD146:CD166" si="280">CC146+BY146</f>
        <v>194640333.33333334</v>
      </c>
      <c r="CE146" s="811">
        <v>12500000</v>
      </c>
      <c r="CF146" s="810"/>
      <c r="CG146" s="811">
        <f t="shared" ref="CG146:CG166" si="281">+CE146-CF146</f>
        <v>12500000</v>
      </c>
      <c r="CH146" s="579">
        <f t="shared" ref="CH146:CH167" si="282">+CC146-I146</f>
        <v>21475333.333333343</v>
      </c>
    </row>
    <row r="147" spans="1:86" x14ac:dyDescent="0.2">
      <c r="A147" s="596"/>
      <c r="B147" s="596"/>
      <c r="C147" s="596"/>
      <c r="D147" s="607"/>
      <c r="E147" s="596">
        <f>E146+1</f>
        <v>54</v>
      </c>
      <c r="F147" s="607">
        <v>412</v>
      </c>
      <c r="G147" s="620"/>
      <c r="H147" s="609" t="s">
        <v>28</v>
      </c>
      <c r="I147" s="610">
        <v>24384000</v>
      </c>
      <c r="J147" s="774">
        <f t="shared" si="242"/>
        <v>4876800</v>
      </c>
      <c r="K147" s="774">
        <v>1890000</v>
      </c>
      <c r="L147" s="774">
        <f t="shared" si="243"/>
        <v>2986800</v>
      </c>
      <c r="M147" s="775"/>
      <c r="N147" s="774">
        <f t="shared" si="244"/>
        <v>1890000</v>
      </c>
      <c r="O147" s="784">
        <f t="shared" si="245"/>
        <v>2438400</v>
      </c>
      <c r="P147" s="784">
        <f t="shared" si="246"/>
        <v>4328400</v>
      </c>
      <c r="Q147" s="784">
        <f>+I147/12</f>
        <v>2032000</v>
      </c>
      <c r="R147" s="784">
        <f t="shared" si="247"/>
        <v>2296400</v>
      </c>
      <c r="S147" s="783"/>
      <c r="T147" s="784">
        <f t="shared" si="248"/>
        <v>2032000</v>
      </c>
      <c r="U147" s="793">
        <v>2032000</v>
      </c>
      <c r="V147" s="793">
        <f t="shared" si="249"/>
        <v>4064000</v>
      </c>
      <c r="W147" s="793">
        <v>1850000</v>
      </c>
      <c r="X147" s="793">
        <f t="shared" si="250"/>
        <v>2214000</v>
      </c>
      <c r="Y147" s="792"/>
      <c r="Z147" s="793">
        <f t="shared" si="251"/>
        <v>1850000</v>
      </c>
      <c r="AA147" s="802">
        <v>2032000</v>
      </c>
      <c r="AB147" s="802">
        <f t="shared" si="252"/>
        <v>3882000</v>
      </c>
      <c r="AC147" s="802">
        <v>1850000</v>
      </c>
      <c r="AD147" s="802">
        <f t="shared" si="253"/>
        <v>2032000</v>
      </c>
      <c r="AE147" s="801"/>
      <c r="AF147" s="802">
        <f t="shared" si="254"/>
        <v>1850000</v>
      </c>
      <c r="AG147" s="820">
        <v>2032000</v>
      </c>
      <c r="AH147" s="820">
        <f t="shared" si="255"/>
        <v>3882000</v>
      </c>
      <c r="AI147" s="820">
        <v>1850000</v>
      </c>
      <c r="AJ147" s="820">
        <f t="shared" si="256"/>
        <v>2032000</v>
      </c>
      <c r="AK147" s="819"/>
      <c r="AL147" s="820">
        <f t="shared" si="257"/>
        <v>1850000</v>
      </c>
      <c r="AM147" s="774">
        <v>2032000</v>
      </c>
      <c r="AN147" s="774">
        <f t="shared" si="258"/>
        <v>3882000</v>
      </c>
      <c r="AO147" s="774">
        <v>1850000</v>
      </c>
      <c r="AP147" s="774">
        <f t="shared" si="259"/>
        <v>2032000</v>
      </c>
      <c r="AQ147" s="775"/>
      <c r="AR147" s="774">
        <f t="shared" si="260"/>
        <v>1850000</v>
      </c>
      <c r="AS147" s="829">
        <v>2032000</v>
      </c>
      <c r="AT147" s="829">
        <f t="shared" si="261"/>
        <v>3882000</v>
      </c>
      <c r="AU147" s="829">
        <v>1850000</v>
      </c>
      <c r="AV147" s="829">
        <f t="shared" si="262"/>
        <v>2032000</v>
      </c>
      <c r="AW147" s="828"/>
      <c r="AX147" s="829">
        <f t="shared" si="263"/>
        <v>1850000</v>
      </c>
      <c r="AY147" s="838">
        <v>2032000</v>
      </c>
      <c r="AZ147" s="838">
        <f t="shared" si="264"/>
        <v>3882000</v>
      </c>
      <c r="BA147" s="838">
        <v>1850000</v>
      </c>
      <c r="BB147" s="838">
        <f t="shared" si="265"/>
        <v>2032000</v>
      </c>
      <c r="BC147" s="837"/>
      <c r="BD147" s="838">
        <f t="shared" si="266"/>
        <v>1850000</v>
      </c>
      <c r="BE147" s="774">
        <v>2032000</v>
      </c>
      <c r="BF147" s="774">
        <f t="shared" si="267"/>
        <v>3882000</v>
      </c>
      <c r="BG147" s="774">
        <v>1850000</v>
      </c>
      <c r="BH147" s="774">
        <f t="shared" si="268"/>
        <v>2032000</v>
      </c>
      <c r="BI147" s="775"/>
      <c r="BJ147" s="774">
        <f t="shared" si="269"/>
        <v>1850000</v>
      </c>
      <c r="BK147" s="811">
        <v>2032000</v>
      </c>
      <c r="BL147" s="811">
        <f t="shared" si="270"/>
        <v>3882000</v>
      </c>
      <c r="BM147" s="811">
        <v>1850000</v>
      </c>
      <c r="BN147" s="811">
        <f t="shared" si="271"/>
        <v>2032000</v>
      </c>
      <c r="BO147" s="810"/>
      <c r="BP147" s="811">
        <f t="shared" si="272"/>
        <v>1850000</v>
      </c>
      <c r="BQ147" s="793">
        <v>2032000</v>
      </c>
      <c r="BR147" s="793">
        <f t="shared" si="273"/>
        <v>3882000</v>
      </c>
      <c r="BS147" s="793">
        <v>1850000</v>
      </c>
      <c r="BT147" s="793">
        <f t="shared" si="274"/>
        <v>2032000</v>
      </c>
      <c r="BU147" s="792"/>
      <c r="BV147" s="793">
        <f t="shared" si="275"/>
        <v>1850000</v>
      </c>
      <c r="BW147" s="838">
        <v>2032000</v>
      </c>
      <c r="BX147" s="838">
        <f t="shared" si="276"/>
        <v>3882000</v>
      </c>
      <c r="BY147" s="838">
        <v>1850000</v>
      </c>
      <c r="BZ147" s="838">
        <f t="shared" si="277"/>
        <v>2032000</v>
      </c>
      <c r="CA147" s="837"/>
      <c r="CB147" s="838">
        <f t="shared" si="278"/>
        <v>1850000</v>
      </c>
      <c r="CC147" s="811">
        <f t="shared" si="279"/>
        <v>27635200</v>
      </c>
      <c r="CD147" s="784">
        <f t="shared" si="280"/>
        <v>29485200</v>
      </c>
      <c r="CE147" s="811">
        <v>2000000</v>
      </c>
      <c r="CF147" s="810"/>
      <c r="CG147" s="811">
        <f t="shared" si="281"/>
        <v>2000000</v>
      </c>
      <c r="CH147" s="579">
        <f t="shared" si="282"/>
        <v>3251200</v>
      </c>
    </row>
    <row r="148" spans="1:86" x14ac:dyDescent="0.2">
      <c r="A148" s="596"/>
      <c r="B148" s="596"/>
      <c r="C148" s="596"/>
      <c r="D148" s="607"/>
      <c r="E148" s="596">
        <f t="shared" ref="E148:E162" si="283">E147+1</f>
        <v>55</v>
      </c>
      <c r="F148" s="607">
        <v>413</v>
      </c>
      <c r="G148" s="620"/>
      <c r="H148" s="609" t="s">
        <v>65</v>
      </c>
      <c r="I148" s="610">
        <v>1076000</v>
      </c>
      <c r="J148" s="774">
        <f t="shared" si="242"/>
        <v>215200</v>
      </c>
      <c r="K148" s="774"/>
      <c r="L148" s="774">
        <f t="shared" si="243"/>
        <v>215200</v>
      </c>
      <c r="M148" s="775"/>
      <c r="N148" s="774">
        <f t="shared" si="244"/>
        <v>0</v>
      </c>
      <c r="O148" s="784">
        <f t="shared" si="245"/>
        <v>107600</v>
      </c>
      <c r="P148" s="784">
        <f t="shared" si="246"/>
        <v>107600</v>
      </c>
      <c r="Q148" s="783"/>
      <c r="R148" s="784">
        <f t="shared" si="247"/>
        <v>107600</v>
      </c>
      <c r="S148" s="783"/>
      <c r="T148" s="784">
        <f t="shared" si="248"/>
        <v>0</v>
      </c>
      <c r="U148" s="793">
        <f t="shared" ref="U148:U166" si="284">$I148*$U$1</f>
        <v>75320</v>
      </c>
      <c r="V148" s="793">
        <f t="shared" si="249"/>
        <v>75320</v>
      </c>
      <c r="W148" s="792"/>
      <c r="X148" s="793">
        <f t="shared" si="250"/>
        <v>75320</v>
      </c>
      <c r="Y148" s="792"/>
      <c r="Z148" s="793">
        <f t="shared" si="251"/>
        <v>0</v>
      </c>
      <c r="AA148" s="802">
        <f t="shared" ref="AA148:AA157" si="285">$I148*$AA$1</f>
        <v>75320</v>
      </c>
      <c r="AB148" s="802">
        <f t="shared" si="252"/>
        <v>75320</v>
      </c>
      <c r="AC148" s="801"/>
      <c r="AD148" s="802">
        <f t="shared" si="253"/>
        <v>75320</v>
      </c>
      <c r="AE148" s="801"/>
      <c r="AF148" s="802">
        <f t="shared" si="254"/>
        <v>0</v>
      </c>
      <c r="AG148" s="820">
        <f t="shared" ref="AG148:AG166" si="286">$I148*$AG$1</f>
        <v>75320</v>
      </c>
      <c r="AH148" s="820">
        <f t="shared" si="255"/>
        <v>75320</v>
      </c>
      <c r="AI148" s="819"/>
      <c r="AJ148" s="820">
        <f t="shared" si="256"/>
        <v>75320</v>
      </c>
      <c r="AK148" s="819"/>
      <c r="AL148" s="820">
        <f t="shared" si="257"/>
        <v>0</v>
      </c>
      <c r="AM148" s="774">
        <f t="shared" ref="AM148:AM166" si="287">$I148*$AM$1</f>
        <v>75320</v>
      </c>
      <c r="AN148" s="774">
        <f t="shared" si="258"/>
        <v>75320</v>
      </c>
      <c r="AO148" s="775"/>
      <c r="AP148" s="774">
        <f t="shared" si="259"/>
        <v>75320</v>
      </c>
      <c r="AQ148" s="775"/>
      <c r="AR148" s="774">
        <f t="shared" si="260"/>
        <v>0</v>
      </c>
      <c r="AS148" s="829">
        <f t="shared" ref="AS148:AS166" si="288">$I148*$AS$1</f>
        <v>75320</v>
      </c>
      <c r="AT148" s="829">
        <f t="shared" si="261"/>
        <v>75320</v>
      </c>
      <c r="AU148" s="828"/>
      <c r="AV148" s="829">
        <f t="shared" si="262"/>
        <v>75320</v>
      </c>
      <c r="AW148" s="828"/>
      <c r="AX148" s="829">
        <f t="shared" si="263"/>
        <v>0</v>
      </c>
      <c r="AY148" s="838">
        <f t="shared" ref="AY148:AY166" si="289">$I148*$AY$1</f>
        <v>75320</v>
      </c>
      <c r="AZ148" s="838">
        <f t="shared" si="264"/>
        <v>75320</v>
      </c>
      <c r="BA148" s="837"/>
      <c r="BB148" s="838">
        <f t="shared" si="265"/>
        <v>75320</v>
      </c>
      <c r="BC148" s="837"/>
      <c r="BD148" s="838">
        <f t="shared" si="266"/>
        <v>0</v>
      </c>
      <c r="BE148" s="774">
        <f t="shared" ref="BE148:BE166" si="290">$I148*$BE$1</f>
        <v>75320</v>
      </c>
      <c r="BF148" s="774">
        <f t="shared" si="267"/>
        <v>75320</v>
      </c>
      <c r="BG148" s="775"/>
      <c r="BH148" s="774">
        <f t="shared" si="268"/>
        <v>75320</v>
      </c>
      <c r="BI148" s="775"/>
      <c r="BJ148" s="774">
        <f t="shared" si="269"/>
        <v>0</v>
      </c>
      <c r="BK148" s="811">
        <f t="shared" ref="BK148:BK166" si="291">$I148*$BK$1</f>
        <v>75320</v>
      </c>
      <c r="BL148" s="811">
        <f t="shared" si="270"/>
        <v>75320</v>
      </c>
      <c r="BM148" s="810"/>
      <c r="BN148" s="811">
        <f t="shared" si="271"/>
        <v>75320</v>
      </c>
      <c r="BO148" s="810"/>
      <c r="BP148" s="811">
        <f t="shared" si="272"/>
        <v>0</v>
      </c>
      <c r="BQ148" s="793">
        <f t="shared" ref="BQ148:BQ166" si="292">$I148*$BQ$1</f>
        <v>75320</v>
      </c>
      <c r="BR148" s="793">
        <f t="shared" si="273"/>
        <v>75320</v>
      </c>
      <c r="BS148" s="792"/>
      <c r="BT148" s="793">
        <f t="shared" si="274"/>
        <v>75320</v>
      </c>
      <c r="BU148" s="792"/>
      <c r="BV148" s="793">
        <f t="shared" si="275"/>
        <v>0</v>
      </c>
      <c r="BW148" s="838">
        <f t="shared" ref="BW148:BW166" si="293">$I148*$BW$1</f>
        <v>75320</v>
      </c>
      <c r="BX148" s="838">
        <f t="shared" si="276"/>
        <v>75320</v>
      </c>
      <c r="BY148" s="837"/>
      <c r="BZ148" s="838">
        <f t="shared" si="277"/>
        <v>75320</v>
      </c>
      <c r="CA148" s="837"/>
      <c r="CB148" s="838">
        <f t="shared" si="278"/>
        <v>0</v>
      </c>
      <c r="CC148" s="811">
        <f t="shared" si="279"/>
        <v>1076000</v>
      </c>
      <c r="CD148" s="784">
        <f t="shared" si="280"/>
        <v>1076000</v>
      </c>
      <c r="CE148" s="810"/>
      <c r="CF148" s="810"/>
      <c r="CG148" s="811">
        <f t="shared" si="281"/>
        <v>0</v>
      </c>
      <c r="CH148" s="579">
        <f t="shared" si="282"/>
        <v>0</v>
      </c>
    </row>
    <row r="149" spans="1:86" x14ac:dyDescent="0.2">
      <c r="A149" s="596"/>
      <c r="B149" s="596"/>
      <c r="C149" s="596"/>
      <c r="D149" s="607"/>
      <c r="E149" s="596">
        <f t="shared" si="283"/>
        <v>56</v>
      </c>
      <c r="F149" s="607">
        <v>414</v>
      </c>
      <c r="G149" s="620"/>
      <c r="H149" s="609" t="s">
        <v>29</v>
      </c>
      <c r="I149" s="610">
        <v>8500000</v>
      </c>
      <c r="J149" s="774">
        <f t="shared" si="242"/>
        <v>1700000</v>
      </c>
      <c r="K149" s="774">
        <v>1560000</v>
      </c>
      <c r="L149" s="774">
        <f t="shared" si="243"/>
        <v>140000</v>
      </c>
      <c r="M149" s="775"/>
      <c r="N149" s="774">
        <f t="shared" si="244"/>
        <v>1560000</v>
      </c>
      <c r="O149" s="784">
        <f t="shared" si="245"/>
        <v>850000</v>
      </c>
      <c r="P149" s="784">
        <f t="shared" si="246"/>
        <v>2410000</v>
      </c>
      <c r="Q149" s="783">
        <v>200000</v>
      </c>
      <c r="R149" s="784">
        <f t="shared" si="247"/>
        <v>2210000</v>
      </c>
      <c r="S149" s="783"/>
      <c r="T149" s="784">
        <f t="shared" si="248"/>
        <v>200000</v>
      </c>
      <c r="U149" s="793">
        <f t="shared" si="284"/>
        <v>595000</v>
      </c>
      <c r="V149" s="793">
        <f t="shared" si="249"/>
        <v>795000</v>
      </c>
      <c r="W149" s="792"/>
      <c r="X149" s="793">
        <f t="shared" si="250"/>
        <v>795000</v>
      </c>
      <c r="Y149" s="792"/>
      <c r="Z149" s="793">
        <f t="shared" si="251"/>
        <v>0</v>
      </c>
      <c r="AA149" s="802">
        <f t="shared" si="285"/>
        <v>595000</v>
      </c>
      <c r="AB149" s="802">
        <f t="shared" si="252"/>
        <v>595000</v>
      </c>
      <c r="AC149" s="801"/>
      <c r="AD149" s="802">
        <f t="shared" si="253"/>
        <v>595000</v>
      </c>
      <c r="AE149" s="801"/>
      <c r="AF149" s="802">
        <f t="shared" si="254"/>
        <v>0</v>
      </c>
      <c r="AG149" s="820">
        <f t="shared" si="286"/>
        <v>595000</v>
      </c>
      <c r="AH149" s="820">
        <f t="shared" si="255"/>
        <v>595000</v>
      </c>
      <c r="AI149" s="819"/>
      <c r="AJ149" s="820">
        <f t="shared" si="256"/>
        <v>595000</v>
      </c>
      <c r="AK149" s="819"/>
      <c r="AL149" s="820">
        <f t="shared" si="257"/>
        <v>0</v>
      </c>
      <c r="AM149" s="774">
        <f t="shared" si="287"/>
        <v>595000</v>
      </c>
      <c r="AN149" s="774">
        <f t="shared" si="258"/>
        <v>595000</v>
      </c>
      <c r="AO149" s="775"/>
      <c r="AP149" s="774">
        <f t="shared" si="259"/>
        <v>595000</v>
      </c>
      <c r="AQ149" s="775"/>
      <c r="AR149" s="774">
        <f t="shared" si="260"/>
        <v>0</v>
      </c>
      <c r="AS149" s="829">
        <f t="shared" si="288"/>
        <v>595000</v>
      </c>
      <c r="AT149" s="829">
        <f t="shared" si="261"/>
        <v>595000</v>
      </c>
      <c r="AU149" s="828"/>
      <c r="AV149" s="829">
        <f t="shared" si="262"/>
        <v>595000</v>
      </c>
      <c r="AW149" s="828"/>
      <c r="AX149" s="829">
        <f t="shared" si="263"/>
        <v>0</v>
      </c>
      <c r="AY149" s="838">
        <f t="shared" si="289"/>
        <v>595000</v>
      </c>
      <c r="AZ149" s="838">
        <f t="shared" si="264"/>
        <v>595000</v>
      </c>
      <c r="BA149" s="837"/>
      <c r="BB149" s="838">
        <f t="shared" si="265"/>
        <v>595000</v>
      </c>
      <c r="BC149" s="837"/>
      <c r="BD149" s="838">
        <f t="shared" si="266"/>
        <v>0</v>
      </c>
      <c r="BE149" s="774">
        <f t="shared" si="290"/>
        <v>595000</v>
      </c>
      <c r="BF149" s="774">
        <f t="shared" si="267"/>
        <v>595000</v>
      </c>
      <c r="BG149" s="775"/>
      <c r="BH149" s="774">
        <f t="shared" si="268"/>
        <v>595000</v>
      </c>
      <c r="BI149" s="775"/>
      <c r="BJ149" s="774">
        <f t="shared" si="269"/>
        <v>0</v>
      </c>
      <c r="BK149" s="811">
        <f t="shared" si="291"/>
        <v>595000</v>
      </c>
      <c r="BL149" s="811">
        <f t="shared" si="270"/>
        <v>595000</v>
      </c>
      <c r="BM149" s="810"/>
      <c r="BN149" s="811">
        <f t="shared" si="271"/>
        <v>595000</v>
      </c>
      <c r="BO149" s="810"/>
      <c r="BP149" s="811">
        <f t="shared" si="272"/>
        <v>0</v>
      </c>
      <c r="BQ149" s="793">
        <f t="shared" si="292"/>
        <v>595000</v>
      </c>
      <c r="BR149" s="793">
        <f t="shared" si="273"/>
        <v>595000</v>
      </c>
      <c r="BS149" s="792"/>
      <c r="BT149" s="793">
        <f t="shared" si="274"/>
        <v>595000</v>
      </c>
      <c r="BU149" s="792"/>
      <c r="BV149" s="793">
        <f t="shared" si="275"/>
        <v>0</v>
      </c>
      <c r="BW149" s="838">
        <f t="shared" si="293"/>
        <v>595000</v>
      </c>
      <c r="BX149" s="838">
        <f t="shared" si="276"/>
        <v>595000</v>
      </c>
      <c r="BY149" s="837"/>
      <c r="BZ149" s="838">
        <f t="shared" si="277"/>
        <v>595000</v>
      </c>
      <c r="CA149" s="837"/>
      <c r="CB149" s="838">
        <f t="shared" si="278"/>
        <v>0</v>
      </c>
      <c r="CC149" s="811">
        <f t="shared" si="279"/>
        <v>8500000</v>
      </c>
      <c r="CD149" s="784">
        <f t="shared" si="280"/>
        <v>8500000</v>
      </c>
      <c r="CE149" s="810"/>
      <c r="CF149" s="810"/>
      <c r="CG149" s="811">
        <f t="shared" si="281"/>
        <v>0</v>
      </c>
      <c r="CH149" s="579">
        <f t="shared" si="282"/>
        <v>0</v>
      </c>
    </row>
    <row r="150" spans="1:86" x14ac:dyDescent="0.2">
      <c r="A150" s="596"/>
      <c r="B150" s="596"/>
      <c r="C150" s="596"/>
      <c r="D150" s="607"/>
      <c r="E150" s="596">
        <f t="shared" si="283"/>
        <v>57</v>
      </c>
      <c r="F150" s="607">
        <v>415</v>
      </c>
      <c r="G150" s="620"/>
      <c r="H150" s="609" t="s">
        <v>107</v>
      </c>
      <c r="I150" s="610">
        <v>8000000</v>
      </c>
      <c r="J150" s="774">
        <f t="shared" si="242"/>
        <v>1600000</v>
      </c>
      <c r="K150" s="774">
        <v>480000</v>
      </c>
      <c r="L150" s="774">
        <f t="shared" si="243"/>
        <v>1120000</v>
      </c>
      <c r="M150" s="775"/>
      <c r="N150" s="774">
        <f t="shared" si="244"/>
        <v>480000</v>
      </c>
      <c r="O150" s="784">
        <f t="shared" si="245"/>
        <v>800000</v>
      </c>
      <c r="P150" s="784">
        <f t="shared" si="246"/>
        <v>1280000</v>
      </c>
      <c r="Q150" s="783">
        <v>480000</v>
      </c>
      <c r="R150" s="784">
        <f t="shared" si="247"/>
        <v>800000</v>
      </c>
      <c r="S150" s="783"/>
      <c r="T150" s="784">
        <f t="shared" si="248"/>
        <v>480000</v>
      </c>
      <c r="U150" s="793">
        <f t="shared" si="284"/>
        <v>560000</v>
      </c>
      <c r="V150" s="793">
        <f t="shared" si="249"/>
        <v>1040000</v>
      </c>
      <c r="W150" s="792"/>
      <c r="X150" s="793">
        <f t="shared" si="250"/>
        <v>1040000</v>
      </c>
      <c r="Y150" s="792"/>
      <c r="Z150" s="793">
        <f t="shared" si="251"/>
        <v>0</v>
      </c>
      <c r="AA150" s="802">
        <f t="shared" si="285"/>
        <v>560000</v>
      </c>
      <c r="AB150" s="802">
        <f t="shared" si="252"/>
        <v>560000</v>
      </c>
      <c r="AC150" s="801"/>
      <c r="AD150" s="802">
        <f t="shared" si="253"/>
        <v>560000</v>
      </c>
      <c r="AE150" s="801"/>
      <c r="AF150" s="802">
        <f t="shared" si="254"/>
        <v>0</v>
      </c>
      <c r="AG150" s="820">
        <f t="shared" si="286"/>
        <v>560000</v>
      </c>
      <c r="AH150" s="820">
        <f t="shared" si="255"/>
        <v>560000</v>
      </c>
      <c r="AI150" s="819"/>
      <c r="AJ150" s="820">
        <f t="shared" si="256"/>
        <v>560000</v>
      </c>
      <c r="AK150" s="819"/>
      <c r="AL150" s="820">
        <f t="shared" si="257"/>
        <v>0</v>
      </c>
      <c r="AM150" s="774">
        <f t="shared" si="287"/>
        <v>560000</v>
      </c>
      <c r="AN150" s="774">
        <f t="shared" si="258"/>
        <v>560000</v>
      </c>
      <c r="AO150" s="775"/>
      <c r="AP150" s="774">
        <f t="shared" si="259"/>
        <v>560000</v>
      </c>
      <c r="AQ150" s="775"/>
      <c r="AR150" s="774">
        <f t="shared" si="260"/>
        <v>0</v>
      </c>
      <c r="AS150" s="829">
        <f t="shared" si="288"/>
        <v>560000</v>
      </c>
      <c r="AT150" s="829">
        <f t="shared" si="261"/>
        <v>560000</v>
      </c>
      <c r="AU150" s="828"/>
      <c r="AV150" s="829">
        <f t="shared" si="262"/>
        <v>560000</v>
      </c>
      <c r="AW150" s="828"/>
      <c r="AX150" s="829">
        <f t="shared" si="263"/>
        <v>0</v>
      </c>
      <c r="AY150" s="838">
        <f t="shared" si="289"/>
        <v>560000</v>
      </c>
      <c r="AZ150" s="838">
        <f t="shared" si="264"/>
        <v>560000</v>
      </c>
      <c r="BA150" s="837"/>
      <c r="BB150" s="838">
        <f t="shared" si="265"/>
        <v>560000</v>
      </c>
      <c r="BC150" s="837"/>
      <c r="BD150" s="838">
        <f t="shared" si="266"/>
        <v>0</v>
      </c>
      <c r="BE150" s="774">
        <f t="shared" si="290"/>
        <v>560000</v>
      </c>
      <c r="BF150" s="774">
        <f t="shared" si="267"/>
        <v>560000</v>
      </c>
      <c r="BG150" s="775"/>
      <c r="BH150" s="774">
        <f t="shared" si="268"/>
        <v>560000</v>
      </c>
      <c r="BI150" s="775"/>
      <c r="BJ150" s="774">
        <f t="shared" si="269"/>
        <v>0</v>
      </c>
      <c r="BK150" s="811">
        <f t="shared" si="291"/>
        <v>560000</v>
      </c>
      <c r="BL150" s="811">
        <f t="shared" si="270"/>
        <v>560000</v>
      </c>
      <c r="BM150" s="810"/>
      <c r="BN150" s="811">
        <f t="shared" si="271"/>
        <v>560000</v>
      </c>
      <c r="BO150" s="810"/>
      <c r="BP150" s="811">
        <f t="shared" si="272"/>
        <v>0</v>
      </c>
      <c r="BQ150" s="793">
        <f t="shared" si="292"/>
        <v>560000</v>
      </c>
      <c r="BR150" s="793">
        <f t="shared" si="273"/>
        <v>560000</v>
      </c>
      <c r="BS150" s="792"/>
      <c r="BT150" s="793">
        <f t="shared" si="274"/>
        <v>560000</v>
      </c>
      <c r="BU150" s="792"/>
      <c r="BV150" s="793">
        <f t="shared" si="275"/>
        <v>0</v>
      </c>
      <c r="BW150" s="838">
        <f t="shared" si="293"/>
        <v>560000</v>
      </c>
      <c r="BX150" s="838">
        <f t="shared" si="276"/>
        <v>560000</v>
      </c>
      <c r="BY150" s="837"/>
      <c r="BZ150" s="838">
        <f t="shared" si="277"/>
        <v>560000</v>
      </c>
      <c r="CA150" s="837"/>
      <c r="CB150" s="838">
        <f t="shared" si="278"/>
        <v>0</v>
      </c>
      <c r="CC150" s="811">
        <f t="shared" si="279"/>
        <v>8000000</v>
      </c>
      <c r="CD150" s="784">
        <f t="shared" si="280"/>
        <v>8000000</v>
      </c>
      <c r="CE150" s="810"/>
      <c r="CF150" s="810"/>
      <c r="CG150" s="811">
        <f t="shared" si="281"/>
        <v>0</v>
      </c>
      <c r="CH150" s="579">
        <f t="shared" si="282"/>
        <v>0</v>
      </c>
    </row>
    <row r="151" spans="1:86" x14ac:dyDescent="0.2">
      <c r="A151" s="596"/>
      <c r="B151" s="596"/>
      <c r="C151" s="596"/>
      <c r="D151" s="607"/>
      <c r="E151" s="596">
        <f t="shared" si="283"/>
        <v>58</v>
      </c>
      <c r="F151" s="607">
        <v>416</v>
      </c>
      <c r="G151" s="620"/>
      <c r="H151" s="609" t="s">
        <v>30</v>
      </c>
      <c r="I151" s="610">
        <v>6500000</v>
      </c>
      <c r="J151" s="774">
        <f t="shared" si="242"/>
        <v>1300000</v>
      </c>
      <c r="K151" s="774">
        <v>200000</v>
      </c>
      <c r="L151" s="774">
        <f t="shared" si="243"/>
        <v>1100000</v>
      </c>
      <c r="M151" s="775"/>
      <c r="N151" s="774">
        <f t="shared" si="244"/>
        <v>200000</v>
      </c>
      <c r="O151" s="784">
        <f t="shared" si="245"/>
        <v>650000</v>
      </c>
      <c r="P151" s="784">
        <f t="shared" si="246"/>
        <v>850000</v>
      </c>
      <c r="Q151" s="783">
        <v>200000</v>
      </c>
      <c r="R151" s="784">
        <f t="shared" si="247"/>
        <v>650000</v>
      </c>
      <c r="S151" s="783"/>
      <c r="T151" s="784">
        <f t="shared" si="248"/>
        <v>200000</v>
      </c>
      <c r="U151" s="793">
        <f t="shared" si="284"/>
        <v>455000.00000000006</v>
      </c>
      <c r="V151" s="793">
        <f t="shared" si="249"/>
        <v>655000</v>
      </c>
      <c r="W151" s="792"/>
      <c r="X151" s="793">
        <f t="shared" si="250"/>
        <v>655000</v>
      </c>
      <c r="Y151" s="792"/>
      <c r="Z151" s="793">
        <f t="shared" si="251"/>
        <v>0</v>
      </c>
      <c r="AA151" s="802">
        <f t="shared" si="285"/>
        <v>455000.00000000006</v>
      </c>
      <c r="AB151" s="802">
        <f t="shared" si="252"/>
        <v>455000.00000000006</v>
      </c>
      <c r="AC151" s="801"/>
      <c r="AD151" s="802">
        <f t="shared" si="253"/>
        <v>455000.00000000006</v>
      </c>
      <c r="AE151" s="801"/>
      <c r="AF151" s="802">
        <f t="shared" si="254"/>
        <v>0</v>
      </c>
      <c r="AG151" s="820">
        <f t="shared" si="286"/>
        <v>455000.00000000006</v>
      </c>
      <c r="AH151" s="820">
        <f t="shared" si="255"/>
        <v>455000.00000000006</v>
      </c>
      <c r="AI151" s="819"/>
      <c r="AJ151" s="820">
        <f t="shared" si="256"/>
        <v>455000.00000000006</v>
      </c>
      <c r="AK151" s="819"/>
      <c r="AL151" s="820">
        <f t="shared" si="257"/>
        <v>0</v>
      </c>
      <c r="AM151" s="774">
        <f t="shared" si="287"/>
        <v>455000.00000000006</v>
      </c>
      <c r="AN151" s="774">
        <f t="shared" si="258"/>
        <v>455000.00000000006</v>
      </c>
      <c r="AO151" s="775"/>
      <c r="AP151" s="774">
        <f t="shared" si="259"/>
        <v>455000.00000000006</v>
      </c>
      <c r="AQ151" s="775"/>
      <c r="AR151" s="774">
        <f t="shared" si="260"/>
        <v>0</v>
      </c>
      <c r="AS151" s="829">
        <f t="shared" si="288"/>
        <v>455000.00000000006</v>
      </c>
      <c r="AT151" s="829">
        <f t="shared" si="261"/>
        <v>455000.00000000006</v>
      </c>
      <c r="AU151" s="828"/>
      <c r="AV151" s="829">
        <f t="shared" si="262"/>
        <v>455000.00000000006</v>
      </c>
      <c r="AW151" s="828"/>
      <c r="AX151" s="829">
        <f t="shared" si="263"/>
        <v>0</v>
      </c>
      <c r="AY151" s="838">
        <f t="shared" si="289"/>
        <v>455000.00000000006</v>
      </c>
      <c r="AZ151" s="838">
        <f t="shared" si="264"/>
        <v>455000.00000000006</v>
      </c>
      <c r="BA151" s="837"/>
      <c r="BB151" s="838">
        <f t="shared" si="265"/>
        <v>455000.00000000006</v>
      </c>
      <c r="BC151" s="837"/>
      <c r="BD151" s="838">
        <f t="shared" si="266"/>
        <v>0</v>
      </c>
      <c r="BE151" s="774">
        <f t="shared" si="290"/>
        <v>455000.00000000006</v>
      </c>
      <c r="BF151" s="774">
        <f t="shared" si="267"/>
        <v>455000.00000000006</v>
      </c>
      <c r="BG151" s="775"/>
      <c r="BH151" s="774">
        <f t="shared" si="268"/>
        <v>455000.00000000006</v>
      </c>
      <c r="BI151" s="775"/>
      <c r="BJ151" s="774">
        <f t="shared" si="269"/>
        <v>0</v>
      </c>
      <c r="BK151" s="811">
        <f t="shared" si="291"/>
        <v>455000.00000000006</v>
      </c>
      <c r="BL151" s="811">
        <f t="shared" si="270"/>
        <v>455000.00000000006</v>
      </c>
      <c r="BM151" s="810"/>
      <c r="BN151" s="811">
        <f t="shared" si="271"/>
        <v>455000.00000000006</v>
      </c>
      <c r="BO151" s="810"/>
      <c r="BP151" s="811">
        <f t="shared" si="272"/>
        <v>0</v>
      </c>
      <c r="BQ151" s="793">
        <f t="shared" si="292"/>
        <v>455000.00000000006</v>
      </c>
      <c r="BR151" s="793">
        <f t="shared" si="273"/>
        <v>455000.00000000006</v>
      </c>
      <c r="BS151" s="792"/>
      <c r="BT151" s="793">
        <f t="shared" si="274"/>
        <v>455000.00000000006</v>
      </c>
      <c r="BU151" s="792"/>
      <c r="BV151" s="793">
        <f t="shared" si="275"/>
        <v>0</v>
      </c>
      <c r="BW151" s="838">
        <f t="shared" si="293"/>
        <v>455000.00000000006</v>
      </c>
      <c r="BX151" s="838">
        <f t="shared" si="276"/>
        <v>455000.00000000006</v>
      </c>
      <c r="BY151" s="837"/>
      <c r="BZ151" s="838">
        <f t="shared" si="277"/>
        <v>455000.00000000006</v>
      </c>
      <c r="CA151" s="837"/>
      <c r="CB151" s="838">
        <f t="shared" si="278"/>
        <v>0</v>
      </c>
      <c r="CC151" s="811">
        <f t="shared" si="279"/>
        <v>6500000</v>
      </c>
      <c r="CD151" s="784">
        <f t="shared" si="280"/>
        <v>6500000</v>
      </c>
      <c r="CE151" s="810"/>
      <c r="CF151" s="810"/>
      <c r="CG151" s="811">
        <f t="shared" si="281"/>
        <v>0</v>
      </c>
      <c r="CH151" s="579">
        <f t="shared" si="282"/>
        <v>0</v>
      </c>
    </row>
    <row r="152" spans="1:86" ht="24" x14ac:dyDescent="0.2">
      <c r="A152" s="596"/>
      <c r="B152" s="596"/>
      <c r="C152" s="596"/>
      <c r="D152" s="607"/>
      <c r="E152" s="596">
        <f t="shared" si="283"/>
        <v>59</v>
      </c>
      <c r="F152" s="607">
        <v>421</v>
      </c>
      <c r="G152" s="620"/>
      <c r="H152" s="609" t="s">
        <v>108</v>
      </c>
      <c r="I152" s="610">
        <v>24000000</v>
      </c>
      <c r="J152" s="774">
        <f t="shared" si="242"/>
        <v>4800000</v>
      </c>
      <c r="K152" s="774">
        <v>1100000</v>
      </c>
      <c r="L152" s="774">
        <f t="shared" si="243"/>
        <v>3700000</v>
      </c>
      <c r="M152" s="775"/>
      <c r="N152" s="774">
        <f t="shared" si="244"/>
        <v>1100000</v>
      </c>
      <c r="O152" s="784">
        <f t="shared" si="245"/>
        <v>2400000</v>
      </c>
      <c r="P152" s="784">
        <f t="shared" si="246"/>
        <v>3500000</v>
      </c>
      <c r="Q152" s="783">
        <v>2100000</v>
      </c>
      <c r="R152" s="784">
        <f t="shared" si="247"/>
        <v>1400000</v>
      </c>
      <c r="S152" s="783"/>
      <c r="T152" s="784">
        <f t="shared" si="248"/>
        <v>2100000</v>
      </c>
      <c r="U152" s="793">
        <f t="shared" si="284"/>
        <v>1680000.0000000002</v>
      </c>
      <c r="V152" s="793">
        <f t="shared" si="249"/>
        <v>3780000</v>
      </c>
      <c r="W152" s="792"/>
      <c r="X152" s="793">
        <f t="shared" si="250"/>
        <v>3780000</v>
      </c>
      <c r="Y152" s="792"/>
      <c r="Z152" s="793">
        <f t="shared" si="251"/>
        <v>0</v>
      </c>
      <c r="AA152" s="802">
        <f t="shared" si="285"/>
        <v>1680000.0000000002</v>
      </c>
      <c r="AB152" s="802">
        <f t="shared" si="252"/>
        <v>1680000.0000000002</v>
      </c>
      <c r="AC152" s="801"/>
      <c r="AD152" s="802">
        <f t="shared" si="253"/>
        <v>1680000.0000000002</v>
      </c>
      <c r="AE152" s="801"/>
      <c r="AF152" s="802">
        <f t="shared" si="254"/>
        <v>0</v>
      </c>
      <c r="AG152" s="820">
        <f t="shared" si="286"/>
        <v>1680000.0000000002</v>
      </c>
      <c r="AH152" s="820">
        <f t="shared" si="255"/>
        <v>1680000.0000000002</v>
      </c>
      <c r="AI152" s="819"/>
      <c r="AJ152" s="820">
        <f t="shared" si="256"/>
        <v>1680000.0000000002</v>
      </c>
      <c r="AK152" s="819"/>
      <c r="AL152" s="820">
        <f t="shared" si="257"/>
        <v>0</v>
      </c>
      <c r="AM152" s="774">
        <f t="shared" si="287"/>
        <v>1680000.0000000002</v>
      </c>
      <c r="AN152" s="774">
        <f t="shared" si="258"/>
        <v>1680000.0000000002</v>
      </c>
      <c r="AO152" s="775"/>
      <c r="AP152" s="774">
        <f t="shared" si="259"/>
        <v>1680000.0000000002</v>
      </c>
      <c r="AQ152" s="775"/>
      <c r="AR152" s="774">
        <f t="shared" si="260"/>
        <v>0</v>
      </c>
      <c r="AS152" s="829">
        <f t="shared" si="288"/>
        <v>1680000.0000000002</v>
      </c>
      <c r="AT152" s="829">
        <f t="shared" si="261"/>
        <v>1680000.0000000002</v>
      </c>
      <c r="AU152" s="828"/>
      <c r="AV152" s="829">
        <f t="shared" si="262"/>
        <v>1680000.0000000002</v>
      </c>
      <c r="AW152" s="828"/>
      <c r="AX152" s="829">
        <f t="shared" si="263"/>
        <v>0</v>
      </c>
      <c r="AY152" s="838">
        <f t="shared" si="289"/>
        <v>1680000.0000000002</v>
      </c>
      <c r="AZ152" s="838">
        <f t="shared" si="264"/>
        <v>1680000.0000000002</v>
      </c>
      <c r="BA152" s="837"/>
      <c r="BB152" s="838">
        <f t="shared" si="265"/>
        <v>1680000.0000000002</v>
      </c>
      <c r="BC152" s="837"/>
      <c r="BD152" s="838">
        <f t="shared" si="266"/>
        <v>0</v>
      </c>
      <c r="BE152" s="774">
        <f t="shared" si="290"/>
        <v>1680000.0000000002</v>
      </c>
      <c r="BF152" s="774">
        <f t="shared" si="267"/>
        <v>1680000.0000000002</v>
      </c>
      <c r="BG152" s="775"/>
      <c r="BH152" s="774">
        <f t="shared" si="268"/>
        <v>1680000.0000000002</v>
      </c>
      <c r="BI152" s="775"/>
      <c r="BJ152" s="774">
        <f t="shared" si="269"/>
        <v>0</v>
      </c>
      <c r="BK152" s="811">
        <f t="shared" si="291"/>
        <v>1680000.0000000002</v>
      </c>
      <c r="BL152" s="811">
        <f t="shared" si="270"/>
        <v>1680000.0000000002</v>
      </c>
      <c r="BM152" s="810"/>
      <c r="BN152" s="811">
        <f t="shared" si="271"/>
        <v>1680000.0000000002</v>
      </c>
      <c r="BO152" s="810"/>
      <c r="BP152" s="811">
        <f t="shared" si="272"/>
        <v>0</v>
      </c>
      <c r="BQ152" s="793">
        <f t="shared" si="292"/>
        <v>1680000.0000000002</v>
      </c>
      <c r="BR152" s="793">
        <f t="shared" si="273"/>
        <v>1680000.0000000002</v>
      </c>
      <c r="BS152" s="792"/>
      <c r="BT152" s="793">
        <f t="shared" si="274"/>
        <v>1680000.0000000002</v>
      </c>
      <c r="BU152" s="792"/>
      <c r="BV152" s="793">
        <f t="shared" si="275"/>
        <v>0</v>
      </c>
      <c r="BW152" s="838">
        <f t="shared" si="293"/>
        <v>1680000.0000000002</v>
      </c>
      <c r="BX152" s="838">
        <f t="shared" si="276"/>
        <v>1680000.0000000002</v>
      </c>
      <c r="BY152" s="837"/>
      <c r="BZ152" s="838">
        <f t="shared" si="277"/>
        <v>1680000.0000000002</v>
      </c>
      <c r="CA152" s="837"/>
      <c r="CB152" s="838">
        <f t="shared" si="278"/>
        <v>0</v>
      </c>
      <c r="CC152" s="811">
        <f t="shared" si="279"/>
        <v>24000000</v>
      </c>
      <c r="CD152" s="784">
        <f t="shared" si="280"/>
        <v>24000000</v>
      </c>
      <c r="CE152" s="810"/>
      <c r="CF152" s="810"/>
      <c r="CG152" s="811">
        <f t="shared" si="281"/>
        <v>0</v>
      </c>
      <c r="CH152" s="579">
        <f t="shared" si="282"/>
        <v>0</v>
      </c>
    </row>
    <row r="153" spans="1:86" x14ac:dyDescent="0.2">
      <c r="A153" s="615"/>
      <c r="B153" s="581"/>
      <c r="C153" s="615"/>
      <c r="D153" s="616"/>
      <c r="E153" s="596">
        <f t="shared" si="283"/>
        <v>60</v>
      </c>
      <c r="F153" s="626">
        <v>422</v>
      </c>
      <c r="G153" s="667"/>
      <c r="H153" s="583" t="s">
        <v>89</v>
      </c>
      <c r="I153" s="668">
        <v>1900000</v>
      </c>
      <c r="J153" s="774">
        <f t="shared" si="242"/>
        <v>380000</v>
      </c>
      <c r="K153" s="774">
        <v>70000</v>
      </c>
      <c r="L153" s="774">
        <f t="shared" si="243"/>
        <v>310000</v>
      </c>
      <c r="M153" s="775"/>
      <c r="N153" s="774">
        <f t="shared" si="244"/>
        <v>70000</v>
      </c>
      <c r="O153" s="784">
        <f t="shared" si="245"/>
        <v>190000</v>
      </c>
      <c r="P153" s="784">
        <f t="shared" si="246"/>
        <v>260000</v>
      </c>
      <c r="Q153" s="783">
        <v>130000</v>
      </c>
      <c r="R153" s="784">
        <f t="shared" si="247"/>
        <v>130000</v>
      </c>
      <c r="S153" s="783"/>
      <c r="T153" s="784">
        <f t="shared" si="248"/>
        <v>130000</v>
      </c>
      <c r="U153" s="793">
        <f t="shared" si="284"/>
        <v>133000</v>
      </c>
      <c r="V153" s="793">
        <f t="shared" si="249"/>
        <v>263000</v>
      </c>
      <c r="W153" s="792"/>
      <c r="X153" s="793">
        <f t="shared" si="250"/>
        <v>263000</v>
      </c>
      <c r="Y153" s="792"/>
      <c r="Z153" s="793">
        <f t="shared" si="251"/>
        <v>0</v>
      </c>
      <c r="AA153" s="802">
        <f t="shared" si="285"/>
        <v>133000</v>
      </c>
      <c r="AB153" s="802">
        <f t="shared" si="252"/>
        <v>133000</v>
      </c>
      <c r="AC153" s="801"/>
      <c r="AD153" s="802">
        <f t="shared" si="253"/>
        <v>133000</v>
      </c>
      <c r="AE153" s="801"/>
      <c r="AF153" s="802">
        <f t="shared" si="254"/>
        <v>0</v>
      </c>
      <c r="AG153" s="820">
        <f t="shared" si="286"/>
        <v>133000</v>
      </c>
      <c r="AH153" s="820">
        <f t="shared" si="255"/>
        <v>133000</v>
      </c>
      <c r="AI153" s="819"/>
      <c r="AJ153" s="820">
        <f t="shared" si="256"/>
        <v>133000</v>
      </c>
      <c r="AK153" s="819"/>
      <c r="AL153" s="820">
        <f t="shared" si="257"/>
        <v>0</v>
      </c>
      <c r="AM153" s="774">
        <f t="shared" si="287"/>
        <v>133000</v>
      </c>
      <c r="AN153" s="774">
        <f t="shared" si="258"/>
        <v>133000</v>
      </c>
      <c r="AO153" s="775"/>
      <c r="AP153" s="774">
        <f t="shared" si="259"/>
        <v>133000</v>
      </c>
      <c r="AQ153" s="775"/>
      <c r="AR153" s="774">
        <f t="shared" si="260"/>
        <v>0</v>
      </c>
      <c r="AS153" s="829">
        <f t="shared" si="288"/>
        <v>133000</v>
      </c>
      <c r="AT153" s="829">
        <f t="shared" si="261"/>
        <v>133000</v>
      </c>
      <c r="AU153" s="828"/>
      <c r="AV153" s="829">
        <f t="shared" si="262"/>
        <v>133000</v>
      </c>
      <c r="AW153" s="828"/>
      <c r="AX153" s="829">
        <f t="shared" si="263"/>
        <v>0</v>
      </c>
      <c r="AY153" s="838">
        <f t="shared" si="289"/>
        <v>133000</v>
      </c>
      <c r="AZ153" s="838">
        <f t="shared" si="264"/>
        <v>133000</v>
      </c>
      <c r="BA153" s="837"/>
      <c r="BB153" s="838">
        <f t="shared" si="265"/>
        <v>133000</v>
      </c>
      <c r="BC153" s="837"/>
      <c r="BD153" s="838">
        <f t="shared" si="266"/>
        <v>0</v>
      </c>
      <c r="BE153" s="774">
        <f t="shared" si="290"/>
        <v>133000</v>
      </c>
      <c r="BF153" s="774">
        <f t="shared" si="267"/>
        <v>133000</v>
      </c>
      <c r="BG153" s="775"/>
      <c r="BH153" s="774">
        <f t="shared" si="268"/>
        <v>133000</v>
      </c>
      <c r="BI153" s="775"/>
      <c r="BJ153" s="774">
        <f t="shared" si="269"/>
        <v>0</v>
      </c>
      <c r="BK153" s="811">
        <f t="shared" si="291"/>
        <v>133000</v>
      </c>
      <c r="BL153" s="811">
        <f t="shared" si="270"/>
        <v>133000</v>
      </c>
      <c r="BM153" s="810"/>
      <c r="BN153" s="811">
        <f t="shared" si="271"/>
        <v>133000</v>
      </c>
      <c r="BO153" s="810"/>
      <c r="BP153" s="811">
        <f t="shared" si="272"/>
        <v>0</v>
      </c>
      <c r="BQ153" s="793">
        <f t="shared" si="292"/>
        <v>133000</v>
      </c>
      <c r="BR153" s="793">
        <f t="shared" si="273"/>
        <v>133000</v>
      </c>
      <c r="BS153" s="792"/>
      <c r="BT153" s="793">
        <f t="shared" si="274"/>
        <v>133000</v>
      </c>
      <c r="BU153" s="792"/>
      <c r="BV153" s="793">
        <f t="shared" si="275"/>
        <v>0</v>
      </c>
      <c r="BW153" s="838">
        <f t="shared" si="293"/>
        <v>133000</v>
      </c>
      <c r="BX153" s="838">
        <f t="shared" si="276"/>
        <v>133000</v>
      </c>
      <c r="BY153" s="837"/>
      <c r="BZ153" s="838">
        <f t="shared" si="277"/>
        <v>133000</v>
      </c>
      <c r="CA153" s="837"/>
      <c r="CB153" s="838">
        <f t="shared" si="278"/>
        <v>0</v>
      </c>
      <c r="CC153" s="811">
        <f t="shared" si="279"/>
        <v>1900000</v>
      </c>
      <c r="CD153" s="784">
        <f t="shared" si="280"/>
        <v>1900000</v>
      </c>
      <c r="CE153" s="810"/>
      <c r="CF153" s="810"/>
      <c r="CG153" s="811">
        <f t="shared" si="281"/>
        <v>0</v>
      </c>
      <c r="CH153" s="579">
        <f t="shared" si="282"/>
        <v>0</v>
      </c>
    </row>
    <row r="154" spans="1:86" x14ac:dyDescent="0.2">
      <c r="A154" s="615"/>
      <c r="B154" s="581"/>
      <c r="C154" s="615"/>
      <c r="D154" s="607"/>
      <c r="E154" s="596">
        <f t="shared" si="283"/>
        <v>61</v>
      </c>
      <c r="F154" s="626">
        <v>423</v>
      </c>
      <c r="G154" s="667"/>
      <c r="H154" s="609" t="s">
        <v>90</v>
      </c>
      <c r="I154" s="668">
        <v>15075000</v>
      </c>
      <c r="J154" s="774">
        <f t="shared" si="242"/>
        <v>3015000</v>
      </c>
      <c r="K154" s="774">
        <v>1500000</v>
      </c>
      <c r="L154" s="774">
        <f t="shared" si="243"/>
        <v>1515000</v>
      </c>
      <c r="M154" s="775"/>
      <c r="N154" s="774">
        <f t="shared" si="244"/>
        <v>1500000</v>
      </c>
      <c r="O154" s="784">
        <f t="shared" si="245"/>
        <v>1507500</v>
      </c>
      <c r="P154" s="784">
        <f t="shared" si="246"/>
        <v>3007500</v>
      </c>
      <c r="Q154" s="783">
        <v>1500000</v>
      </c>
      <c r="R154" s="784">
        <f t="shared" si="247"/>
        <v>1507500</v>
      </c>
      <c r="S154" s="783"/>
      <c r="T154" s="784">
        <f t="shared" si="248"/>
        <v>1500000</v>
      </c>
      <c r="U154" s="793">
        <f t="shared" si="284"/>
        <v>1055250</v>
      </c>
      <c r="V154" s="793">
        <f t="shared" si="249"/>
        <v>2555250</v>
      </c>
      <c r="W154" s="792"/>
      <c r="X154" s="793">
        <f t="shared" si="250"/>
        <v>2555250</v>
      </c>
      <c r="Y154" s="792"/>
      <c r="Z154" s="793">
        <f t="shared" si="251"/>
        <v>0</v>
      </c>
      <c r="AA154" s="802">
        <f t="shared" si="285"/>
        <v>1055250</v>
      </c>
      <c r="AB154" s="802">
        <f t="shared" si="252"/>
        <v>1055250</v>
      </c>
      <c r="AC154" s="801"/>
      <c r="AD154" s="802">
        <f t="shared" si="253"/>
        <v>1055250</v>
      </c>
      <c r="AE154" s="801"/>
      <c r="AF154" s="802">
        <f t="shared" si="254"/>
        <v>0</v>
      </c>
      <c r="AG154" s="820">
        <f t="shared" si="286"/>
        <v>1055250</v>
      </c>
      <c r="AH154" s="820">
        <f t="shared" si="255"/>
        <v>1055250</v>
      </c>
      <c r="AI154" s="819"/>
      <c r="AJ154" s="820">
        <f t="shared" si="256"/>
        <v>1055250</v>
      </c>
      <c r="AK154" s="819"/>
      <c r="AL154" s="820">
        <f t="shared" si="257"/>
        <v>0</v>
      </c>
      <c r="AM154" s="774">
        <f t="shared" si="287"/>
        <v>1055250</v>
      </c>
      <c r="AN154" s="774">
        <f t="shared" si="258"/>
        <v>1055250</v>
      </c>
      <c r="AO154" s="775"/>
      <c r="AP154" s="774">
        <f t="shared" si="259"/>
        <v>1055250</v>
      </c>
      <c r="AQ154" s="775"/>
      <c r="AR154" s="774">
        <f t="shared" si="260"/>
        <v>0</v>
      </c>
      <c r="AS154" s="829">
        <f t="shared" si="288"/>
        <v>1055250</v>
      </c>
      <c r="AT154" s="829">
        <f t="shared" si="261"/>
        <v>1055250</v>
      </c>
      <c r="AU154" s="828"/>
      <c r="AV154" s="829">
        <f t="shared" si="262"/>
        <v>1055250</v>
      </c>
      <c r="AW154" s="828"/>
      <c r="AX154" s="829">
        <f t="shared" si="263"/>
        <v>0</v>
      </c>
      <c r="AY154" s="838">
        <f t="shared" si="289"/>
        <v>1055250</v>
      </c>
      <c r="AZ154" s="838">
        <f t="shared" si="264"/>
        <v>1055250</v>
      </c>
      <c r="BA154" s="837"/>
      <c r="BB154" s="838">
        <f t="shared" si="265"/>
        <v>1055250</v>
      </c>
      <c r="BC154" s="837"/>
      <c r="BD154" s="838">
        <f t="shared" si="266"/>
        <v>0</v>
      </c>
      <c r="BE154" s="774">
        <f t="shared" si="290"/>
        <v>1055250</v>
      </c>
      <c r="BF154" s="774">
        <f t="shared" si="267"/>
        <v>1055250</v>
      </c>
      <c r="BG154" s="775"/>
      <c r="BH154" s="774">
        <f t="shared" si="268"/>
        <v>1055250</v>
      </c>
      <c r="BI154" s="775"/>
      <c r="BJ154" s="774">
        <f t="shared" si="269"/>
        <v>0</v>
      </c>
      <c r="BK154" s="811">
        <f t="shared" si="291"/>
        <v>1055250</v>
      </c>
      <c r="BL154" s="811">
        <f t="shared" si="270"/>
        <v>1055250</v>
      </c>
      <c r="BM154" s="810"/>
      <c r="BN154" s="811">
        <f t="shared" si="271"/>
        <v>1055250</v>
      </c>
      <c r="BO154" s="810"/>
      <c r="BP154" s="811">
        <f t="shared" si="272"/>
        <v>0</v>
      </c>
      <c r="BQ154" s="793">
        <f t="shared" si="292"/>
        <v>1055250</v>
      </c>
      <c r="BR154" s="793">
        <f t="shared" si="273"/>
        <v>1055250</v>
      </c>
      <c r="BS154" s="792"/>
      <c r="BT154" s="793">
        <f t="shared" si="274"/>
        <v>1055250</v>
      </c>
      <c r="BU154" s="792"/>
      <c r="BV154" s="793">
        <f t="shared" si="275"/>
        <v>0</v>
      </c>
      <c r="BW154" s="838">
        <f t="shared" si="293"/>
        <v>1055250</v>
      </c>
      <c r="BX154" s="838">
        <f t="shared" si="276"/>
        <v>1055250</v>
      </c>
      <c r="BY154" s="837"/>
      <c r="BZ154" s="838">
        <f t="shared" si="277"/>
        <v>1055250</v>
      </c>
      <c r="CA154" s="837"/>
      <c r="CB154" s="838">
        <f t="shared" si="278"/>
        <v>0</v>
      </c>
      <c r="CC154" s="811">
        <f t="shared" si="279"/>
        <v>15075000</v>
      </c>
      <c r="CD154" s="784">
        <f t="shared" si="280"/>
        <v>15075000</v>
      </c>
      <c r="CE154" s="810"/>
      <c r="CF154" s="810"/>
      <c r="CG154" s="811">
        <f t="shared" si="281"/>
        <v>0</v>
      </c>
      <c r="CH154" s="579">
        <f t="shared" si="282"/>
        <v>0</v>
      </c>
    </row>
    <row r="155" spans="1:86" x14ac:dyDescent="0.2">
      <c r="A155" s="615"/>
      <c r="B155" s="581"/>
      <c r="C155" s="615"/>
      <c r="D155" s="607"/>
      <c r="E155" s="596">
        <f t="shared" si="283"/>
        <v>62</v>
      </c>
      <c r="F155" s="607">
        <v>424</v>
      </c>
      <c r="G155" s="608"/>
      <c r="H155" s="609" t="s">
        <v>45</v>
      </c>
      <c r="I155" s="668">
        <v>3500000</v>
      </c>
      <c r="J155" s="774">
        <f t="shared" si="242"/>
        <v>700000</v>
      </c>
      <c r="K155" s="774">
        <v>200000</v>
      </c>
      <c r="L155" s="774">
        <f t="shared" si="243"/>
        <v>500000</v>
      </c>
      <c r="M155" s="775"/>
      <c r="N155" s="774">
        <f t="shared" si="244"/>
        <v>200000</v>
      </c>
      <c r="O155" s="784">
        <f t="shared" si="245"/>
        <v>350000</v>
      </c>
      <c r="P155" s="784">
        <f t="shared" si="246"/>
        <v>550000</v>
      </c>
      <c r="Q155" s="783">
        <v>200000</v>
      </c>
      <c r="R155" s="784">
        <f t="shared" si="247"/>
        <v>350000</v>
      </c>
      <c r="S155" s="783"/>
      <c r="T155" s="784">
        <f t="shared" si="248"/>
        <v>200000</v>
      </c>
      <c r="U155" s="793">
        <f t="shared" si="284"/>
        <v>245000.00000000003</v>
      </c>
      <c r="V155" s="793">
        <f t="shared" si="249"/>
        <v>445000</v>
      </c>
      <c r="W155" s="792"/>
      <c r="X155" s="793">
        <f t="shared" si="250"/>
        <v>445000</v>
      </c>
      <c r="Y155" s="792"/>
      <c r="Z155" s="793">
        <f t="shared" si="251"/>
        <v>0</v>
      </c>
      <c r="AA155" s="802">
        <f t="shared" si="285"/>
        <v>245000.00000000003</v>
      </c>
      <c r="AB155" s="802">
        <f t="shared" si="252"/>
        <v>245000.00000000003</v>
      </c>
      <c r="AC155" s="801"/>
      <c r="AD155" s="802">
        <f t="shared" si="253"/>
        <v>245000.00000000003</v>
      </c>
      <c r="AE155" s="801"/>
      <c r="AF155" s="802">
        <f t="shared" si="254"/>
        <v>0</v>
      </c>
      <c r="AG155" s="820">
        <f t="shared" si="286"/>
        <v>245000.00000000003</v>
      </c>
      <c r="AH155" s="820">
        <f t="shared" si="255"/>
        <v>245000.00000000003</v>
      </c>
      <c r="AI155" s="819"/>
      <c r="AJ155" s="820">
        <f t="shared" si="256"/>
        <v>245000.00000000003</v>
      </c>
      <c r="AK155" s="819"/>
      <c r="AL155" s="820">
        <f t="shared" si="257"/>
        <v>0</v>
      </c>
      <c r="AM155" s="774">
        <f t="shared" si="287"/>
        <v>245000.00000000003</v>
      </c>
      <c r="AN155" s="774">
        <f t="shared" si="258"/>
        <v>245000.00000000003</v>
      </c>
      <c r="AO155" s="775"/>
      <c r="AP155" s="774">
        <f t="shared" si="259"/>
        <v>245000.00000000003</v>
      </c>
      <c r="AQ155" s="775"/>
      <c r="AR155" s="774">
        <f t="shared" si="260"/>
        <v>0</v>
      </c>
      <c r="AS155" s="829">
        <f t="shared" si="288"/>
        <v>245000.00000000003</v>
      </c>
      <c r="AT155" s="829">
        <f t="shared" si="261"/>
        <v>245000.00000000003</v>
      </c>
      <c r="AU155" s="828"/>
      <c r="AV155" s="829">
        <f t="shared" si="262"/>
        <v>245000.00000000003</v>
      </c>
      <c r="AW155" s="828"/>
      <c r="AX155" s="829">
        <f t="shared" si="263"/>
        <v>0</v>
      </c>
      <c r="AY155" s="838">
        <f t="shared" si="289"/>
        <v>245000.00000000003</v>
      </c>
      <c r="AZ155" s="838">
        <f t="shared" si="264"/>
        <v>245000.00000000003</v>
      </c>
      <c r="BA155" s="837"/>
      <c r="BB155" s="838">
        <f t="shared" si="265"/>
        <v>245000.00000000003</v>
      </c>
      <c r="BC155" s="837"/>
      <c r="BD155" s="838">
        <f t="shared" si="266"/>
        <v>0</v>
      </c>
      <c r="BE155" s="774">
        <f t="shared" si="290"/>
        <v>245000.00000000003</v>
      </c>
      <c r="BF155" s="774">
        <f t="shared" si="267"/>
        <v>245000.00000000003</v>
      </c>
      <c r="BG155" s="775"/>
      <c r="BH155" s="774">
        <f t="shared" si="268"/>
        <v>245000.00000000003</v>
      </c>
      <c r="BI155" s="775"/>
      <c r="BJ155" s="774">
        <f t="shared" si="269"/>
        <v>0</v>
      </c>
      <c r="BK155" s="811">
        <f t="shared" si="291"/>
        <v>245000.00000000003</v>
      </c>
      <c r="BL155" s="811">
        <f t="shared" si="270"/>
        <v>245000.00000000003</v>
      </c>
      <c r="BM155" s="810"/>
      <c r="BN155" s="811">
        <f t="shared" si="271"/>
        <v>245000.00000000003</v>
      </c>
      <c r="BO155" s="810"/>
      <c r="BP155" s="811">
        <f t="shared" si="272"/>
        <v>0</v>
      </c>
      <c r="BQ155" s="793">
        <f t="shared" si="292"/>
        <v>245000.00000000003</v>
      </c>
      <c r="BR155" s="793">
        <f t="shared" si="273"/>
        <v>245000.00000000003</v>
      </c>
      <c r="BS155" s="792"/>
      <c r="BT155" s="793">
        <f t="shared" si="274"/>
        <v>245000.00000000003</v>
      </c>
      <c r="BU155" s="792"/>
      <c r="BV155" s="793">
        <f t="shared" si="275"/>
        <v>0</v>
      </c>
      <c r="BW155" s="838">
        <f t="shared" si="293"/>
        <v>245000.00000000003</v>
      </c>
      <c r="BX155" s="838">
        <f t="shared" si="276"/>
        <v>245000.00000000003</v>
      </c>
      <c r="BY155" s="837"/>
      <c r="BZ155" s="838">
        <f t="shared" si="277"/>
        <v>245000.00000000003</v>
      </c>
      <c r="CA155" s="837"/>
      <c r="CB155" s="838">
        <f t="shared" si="278"/>
        <v>0</v>
      </c>
      <c r="CC155" s="811">
        <f t="shared" si="279"/>
        <v>3500000</v>
      </c>
      <c r="CD155" s="784">
        <f t="shared" si="280"/>
        <v>3500000</v>
      </c>
      <c r="CE155" s="810"/>
      <c r="CF155" s="810"/>
      <c r="CG155" s="811">
        <f t="shared" si="281"/>
        <v>0</v>
      </c>
      <c r="CH155" s="579">
        <f t="shared" si="282"/>
        <v>0</v>
      </c>
    </row>
    <row r="156" spans="1:86" x14ac:dyDescent="0.2">
      <c r="A156" s="596"/>
      <c r="B156" s="596"/>
      <c r="C156" s="596"/>
      <c r="D156" s="607"/>
      <c r="E156" s="596">
        <f t="shared" si="283"/>
        <v>63</v>
      </c>
      <c r="F156" s="607">
        <v>425</v>
      </c>
      <c r="G156" s="620"/>
      <c r="H156" s="609" t="s">
        <v>109</v>
      </c>
      <c r="I156" s="610">
        <v>3800000</v>
      </c>
      <c r="J156" s="774">
        <f t="shared" si="242"/>
        <v>760000</v>
      </c>
      <c r="K156" s="774">
        <v>50000</v>
      </c>
      <c r="L156" s="774">
        <f t="shared" si="243"/>
        <v>710000</v>
      </c>
      <c r="M156" s="775"/>
      <c r="N156" s="774">
        <f t="shared" si="244"/>
        <v>50000</v>
      </c>
      <c r="O156" s="784">
        <f t="shared" si="245"/>
        <v>380000</v>
      </c>
      <c r="P156" s="784">
        <f t="shared" si="246"/>
        <v>430000</v>
      </c>
      <c r="Q156" s="783">
        <v>100000</v>
      </c>
      <c r="R156" s="784">
        <f t="shared" si="247"/>
        <v>330000</v>
      </c>
      <c r="S156" s="783"/>
      <c r="T156" s="784">
        <f t="shared" si="248"/>
        <v>100000</v>
      </c>
      <c r="U156" s="793">
        <f t="shared" si="284"/>
        <v>266000</v>
      </c>
      <c r="V156" s="793">
        <f t="shared" si="249"/>
        <v>366000</v>
      </c>
      <c r="W156" s="792"/>
      <c r="X156" s="793">
        <f t="shared" si="250"/>
        <v>366000</v>
      </c>
      <c r="Y156" s="792"/>
      <c r="Z156" s="793">
        <f t="shared" si="251"/>
        <v>0</v>
      </c>
      <c r="AA156" s="802">
        <f t="shared" si="285"/>
        <v>266000</v>
      </c>
      <c r="AB156" s="802">
        <f t="shared" si="252"/>
        <v>266000</v>
      </c>
      <c r="AC156" s="801"/>
      <c r="AD156" s="802">
        <f t="shared" si="253"/>
        <v>266000</v>
      </c>
      <c r="AE156" s="801"/>
      <c r="AF156" s="802">
        <f t="shared" si="254"/>
        <v>0</v>
      </c>
      <c r="AG156" s="820">
        <f t="shared" si="286"/>
        <v>266000</v>
      </c>
      <c r="AH156" s="820">
        <f t="shared" si="255"/>
        <v>266000</v>
      </c>
      <c r="AI156" s="819"/>
      <c r="AJ156" s="820">
        <f t="shared" si="256"/>
        <v>266000</v>
      </c>
      <c r="AK156" s="819"/>
      <c r="AL156" s="820">
        <f t="shared" si="257"/>
        <v>0</v>
      </c>
      <c r="AM156" s="774">
        <f t="shared" si="287"/>
        <v>266000</v>
      </c>
      <c r="AN156" s="774">
        <f t="shared" si="258"/>
        <v>266000</v>
      </c>
      <c r="AO156" s="775"/>
      <c r="AP156" s="774">
        <f t="shared" si="259"/>
        <v>266000</v>
      </c>
      <c r="AQ156" s="775"/>
      <c r="AR156" s="774">
        <f t="shared" si="260"/>
        <v>0</v>
      </c>
      <c r="AS156" s="829">
        <f t="shared" si="288"/>
        <v>266000</v>
      </c>
      <c r="AT156" s="829">
        <f t="shared" si="261"/>
        <v>266000</v>
      </c>
      <c r="AU156" s="828"/>
      <c r="AV156" s="829">
        <f t="shared" si="262"/>
        <v>266000</v>
      </c>
      <c r="AW156" s="828"/>
      <c r="AX156" s="829">
        <f t="shared" si="263"/>
        <v>0</v>
      </c>
      <c r="AY156" s="838">
        <f t="shared" si="289"/>
        <v>266000</v>
      </c>
      <c r="AZ156" s="838">
        <f t="shared" si="264"/>
        <v>266000</v>
      </c>
      <c r="BA156" s="837"/>
      <c r="BB156" s="838">
        <f t="shared" si="265"/>
        <v>266000</v>
      </c>
      <c r="BC156" s="837"/>
      <c r="BD156" s="838">
        <f t="shared" si="266"/>
        <v>0</v>
      </c>
      <c r="BE156" s="774">
        <f t="shared" si="290"/>
        <v>266000</v>
      </c>
      <c r="BF156" s="774">
        <f t="shared" si="267"/>
        <v>266000</v>
      </c>
      <c r="BG156" s="775"/>
      <c r="BH156" s="774">
        <f t="shared" si="268"/>
        <v>266000</v>
      </c>
      <c r="BI156" s="775"/>
      <c r="BJ156" s="774">
        <f t="shared" si="269"/>
        <v>0</v>
      </c>
      <c r="BK156" s="811">
        <f t="shared" si="291"/>
        <v>266000</v>
      </c>
      <c r="BL156" s="811">
        <f t="shared" si="270"/>
        <v>266000</v>
      </c>
      <c r="BM156" s="810"/>
      <c r="BN156" s="811">
        <f t="shared" si="271"/>
        <v>266000</v>
      </c>
      <c r="BO156" s="810"/>
      <c r="BP156" s="811">
        <f t="shared" si="272"/>
        <v>0</v>
      </c>
      <c r="BQ156" s="793">
        <f t="shared" si="292"/>
        <v>266000</v>
      </c>
      <c r="BR156" s="793">
        <f t="shared" si="273"/>
        <v>266000</v>
      </c>
      <c r="BS156" s="792"/>
      <c r="BT156" s="793">
        <f t="shared" si="274"/>
        <v>266000</v>
      </c>
      <c r="BU156" s="792"/>
      <c r="BV156" s="793">
        <f t="shared" si="275"/>
        <v>0</v>
      </c>
      <c r="BW156" s="838">
        <f t="shared" si="293"/>
        <v>266000</v>
      </c>
      <c r="BX156" s="838">
        <f t="shared" si="276"/>
        <v>266000</v>
      </c>
      <c r="BY156" s="837"/>
      <c r="BZ156" s="838">
        <f t="shared" si="277"/>
        <v>266000</v>
      </c>
      <c r="CA156" s="837"/>
      <c r="CB156" s="838">
        <f t="shared" si="278"/>
        <v>0</v>
      </c>
      <c r="CC156" s="811">
        <f t="shared" si="279"/>
        <v>3800000</v>
      </c>
      <c r="CD156" s="784">
        <f t="shared" si="280"/>
        <v>3800000</v>
      </c>
      <c r="CE156" s="810"/>
      <c r="CF156" s="810"/>
      <c r="CG156" s="811">
        <f t="shared" si="281"/>
        <v>0</v>
      </c>
      <c r="CH156" s="579">
        <f t="shared" si="282"/>
        <v>0</v>
      </c>
    </row>
    <row r="157" spans="1:86" x14ac:dyDescent="0.2">
      <c r="A157" s="596"/>
      <c r="B157" s="596"/>
      <c r="C157" s="596"/>
      <c r="D157" s="607"/>
      <c r="E157" s="596">
        <f t="shared" si="283"/>
        <v>64</v>
      </c>
      <c r="F157" s="607">
        <v>426</v>
      </c>
      <c r="G157" s="620"/>
      <c r="H157" s="609" t="s">
        <v>35</v>
      </c>
      <c r="I157" s="610">
        <v>5380000</v>
      </c>
      <c r="J157" s="774">
        <f t="shared" si="242"/>
        <v>1076000</v>
      </c>
      <c r="K157" s="774">
        <v>450000</v>
      </c>
      <c r="L157" s="774">
        <f t="shared" si="243"/>
        <v>626000</v>
      </c>
      <c r="M157" s="775"/>
      <c r="N157" s="774">
        <f t="shared" si="244"/>
        <v>450000</v>
      </c>
      <c r="O157" s="784">
        <f t="shared" si="245"/>
        <v>538000</v>
      </c>
      <c r="P157" s="784">
        <f t="shared" si="246"/>
        <v>988000</v>
      </c>
      <c r="Q157" s="783">
        <v>450000</v>
      </c>
      <c r="R157" s="784">
        <f t="shared" si="247"/>
        <v>538000</v>
      </c>
      <c r="S157" s="783"/>
      <c r="T157" s="784">
        <f t="shared" si="248"/>
        <v>450000</v>
      </c>
      <c r="U157" s="793">
        <f t="shared" si="284"/>
        <v>376600.00000000006</v>
      </c>
      <c r="V157" s="793">
        <f t="shared" si="249"/>
        <v>826600</v>
      </c>
      <c r="W157" s="792"/>
      <c r="X157" s="793">
        <f t="shared" si="250"/>
        <v>826600</v>
      </c>
      <c r="Y157" s="792"/>
      <c r="Z157" s="793">
        <f t="shared" si="251"/>
        <v>0</v>
      </c>
      <c r="AA157" s="802">
        <f t="shared" si="285"/>
        <v>376600.00000000006</v>
      </c>
      <c r="AB157" s="802">
        <f t="shared" si="252"/>
        <v>376600.00000000006</v>
      </c>
      <c r="AC157" s="801"/>
      <c r="AD157" s="802">
        <f t="shared" si="253"/>
        <v>376600.00000000006</v>
      </c>
      <c r="AE157" s="801"/>
      <c r="AF157" s="802">
        <f t="shared" si="254"/>
        <v>0</v>
      </c>
      <c r="AG157" s="820">
        <f t="shared" si="286"/>
        <v>376600.00000000006</v>
      </c>
      <c r="AH157" s="820">
        <f t="shared" si="255"/>
        <v>376600.00000000006</v>
      </c>
      <c r="AI157" s="819"/>
      <c r="AJ157" s="820">
        <f t="shared" si="256"/>
        <v>376600.00000000006</v>
      </c>
      <c r="AK157" s="819"/>
      <c r="AL157" s="820">
        <f t="shared" si="257"/>
        <v>0</v>
      </c>
      <c r="AM157" s="774">
        <f t="shared" si="287"/>
        <v>376600.00000000006</v>
      </c>
      <c r="AN157" s="774">
        <f t="shared" si="258"/>
        <v>376600.00000000006</v>
      </c>
      <c r="AO157" s="775"/>
      <c r="AP157" s="774">
        <f t="shared" si="259"/>
        <v>376600.00000000006</v>
      </c>
      <c r="AQ157" s="775"/>
      <c r="AR157" s="774">
        <f t="shared" si="260"/>
        <v>0</v>
      </c>
      <c r="AS157" s="829">
        <f t="shared" si="288"/>
        <v>376600.00000000006</v>
      </c>
      <c r="AT157" s="829">
        <f t="shared" si="261"/>
        <v>376600.00000000006</v>
      </c>
      <c r="AU157" s="828"/>
      <c r="AV157" s="829">
        <f t="shared" si="262"/>
        <v>376600.00000000006</v>
      </c>
      <c r="AW157" s="828"/>
      <c r="AX157" s="829">
        <f t="shared" si="263"/>
        <v>0</v>
      </c>
      <c r="AY157" s="838">
        <f t="shared" si="289"/>
        <v>376600.00000000006</v>
      </c>
      <c r="AZ157" s="838">
        <f t="shared" si="264"/>
        <v>376600.00000000006</v>
      </c>
      <c r="BA157" s="837"/>
      <c r="BB157" s="838">
        <f t="shared" si="265"/>
        <v>376600.00000000006</v>
      </c>
      <c r="BC157" s="837"/>
      <c r="BD157" s="838">
        <f t="shared" si="266"/>
        <v>0</v>
      </c>
      <c r="BE157" s="774">
        <f t="shared" si="290"/>
        <v>376600.00000000006</v>
      </c>
      <c r="BF157" s="774">
        <f t="shared" si="267"/>
        <v>376600.00000000006</v>
      </c>
      <c r="BG157" s="775"/>
      <c r="BH157" s="774">
        <f t="shared" si="268"/>
        <v>376600.00000000006</v>
      </c>
      <c r="BI157" s="775"/>
      <c r="BJ157" s="774">
        <f t="shared" si="269"/>
        <v>0</v>
      </c>
      <c r="BK157" s="811">
        <f t="shared" si="291"/>
        <v>376600.00000000006</v>
      </c>
      <c r="BL157" s="811">
        <f t="shared" si="270"/>
        <v>376600.00000000006</v>
      </c>
      <c r="BM157" s="810"/>
      <c r="BN157" s="811">
        <f t="shared" si="271"/>
        <v>376600.00000000006</v>
      </c>
      <c r="BO157" s="810"/>
      <c r="BP157" s="811">
        <f t="shared" si="272"/>
        <v>0</v>
      </c>
      <c r="BQ157" s="793">
        <f t="shared" si="292"/>
        <v>376600.00000000006</v>
      </c>
      <c r="BR157" s="793">
        <f t="shared" si="273"/>
        <v>376600.00000000006</v>
      </c>
      <c r="BS157" s="792"/>
      <c r="BT157" s="793">
        <f t="shared" si="274"/>
        <v>376600.00000000006</v>
      </c>
      <c r="BU157" s="792"/>
      <c r="BV157" s="793">
        <f t="shared" si="275"/>
        <v>0</v>
      </c>
      <c r="BW157" s="838">
        <f t="shared" si="293"/>
        <v>376600.00000000006</v>
      </c>
      <c r="BX157" s="838">
        <f t="shared" si="276"/>
        <v>376600.00000000006</v>
      </c>
      <c r="BY157" s="837"/>
      <c r="BZ157" s="838">
        <f t="shared" si="277"/>
        <v>376600.00000000006</v>
      </c>
      <c r="CA157" s="837"/>
      <c r="CB157" s="838">
        <f t="shared" si="278"/>
        <v>0</v>
      </c>
      <c r="CC157" s="811">
        <f t="shared" si="279"/>
        <v>5380000</v>
      </c>
      <c r="CD157" s="784">
        <f t="shared" si="280"/>
        <v>5380000</v>
      </c>
      <c r="CE157" s="810"/>
      <c r="CF157" s="810"/>
      <c r="CG157" s="811">
        <f t="shared" si="281"/>
        <v>0</v>
      </c>
      <c r="CH157" s="579">
        <f t="shared" si="282"/>
        <v>0</v>
      </c>
    </row>
    <row r="158" spans="1:86" x14ac:dyDescent="0.2">
      <c r="A158" s="615"/>
      <c r="B158" s="615"/>
      <c r="C158" s="581"/>
      <c r="D158" s="616"/>
      <c r="E158" s="596">
        <f t="shared" si="283"/>
        <v>65</v>
      </c>
      <c r="F158" s="616">
        <v>481</v>
      </c>
      <c r="G158" s="667"/>
      <c r="H158" s="619" t="s">
        <v>110</v>
      </c>
      <c r="I158" s="610">
        <v>0</v>
      </c>
      <c r="J158" s="774">
        <f t="shared" si="242"/>
        <v>0</v>
      </c>
      <c r="K158" s="774"/>
      <c r="L158" s="774">
        <f t="shared" si="243"/>
        <v>0</v>
      </c>
      <c r="M158" s="775"/>
      <c r="N158" s="774">
        <f t="shared" si="244"/>
        <v>0</v>
      </c>
      <c r="O158" s="784">
        <f t="shared" si="245"/>
        <v>0</v>
      </c>
      <c r="P158" s="784">
        <f t="shared" si="246"/>
        <v>0</v>
      </c>
      <c r="Q158" s="783"/>
      <c r="R158" s="784">
        <f t="shared" si="247"/>
        <v>0</v>
      </c>
      <c r="S158" s="783"/>
      <c r="T158" s="784">
        <f t="shared" si="248"/>
        <v>0</v>
      </c>
      <c r="U158" s="793">
        <f t="shared" si="284"/>
        <v>0</v>
      </c>
      <c r="V158" s="793">
        <f t="shared" si="249"/>
        <v>0</v>
      </c>
      <c r="W158" s="792"/>
      <c r="X158" s="793">
        <f t="shared" si="250"/>
        <v>0</v>
      </c>
      <c r="Y158" s="792"/>
      <c r="Z158" s="793">
        <f t="shared" si="251"/>
        <v>0</v>
      </c>
      <c r="AA158" s="802"/>
      <c r="AB158" s="802">
        <f t="shared" si="252"/>
        <v>0</v>
      </c>
      <c r="AC158" s="801"/>
      <c r="AD158" s="802">
        <f t="shared" si="253"/>
        <v>0</v>
      </c>
      <c r="AE158" s="801"/>
      <c r="AF158" s="802">
        <f t="shared" si="254"/>
        <v>0</v>
      </c>
      <c r="AG158" s="820">
        <f t="shared" si="286"/>
        <v>0</v>
      </c>
      <c r="AH158" s="820">
        <f t="shared" si="255"/>
        <v>0</v>
      </c>
      <c r="AI158" s="819"/>
      <c r="AJ158" s="820">
        <f t="shared" si="256"/>
        <v>0</v>
      </c>
      <c r="AK158" s="819"/>
      <c r="AL158" s="820">
        <f t="shared" si="257"/>
        <v>0</v>
      </c>
      <c r="AM158" s="774">
        <f t="shared" si="287"/>
        <v>0</v>
      </c>
      <c r="AN158" s="774">
        <f t="shared" si="258"/>
        <v>0</v>
      </c>
      <c r="AO158" s="775"/>
      <c r="AP158" s="774">
        <f t="shared" si="259"/>
        <v>0</v>
      </c>
      <c r="AQ158" s="775"/>
      <c r="AR158" s="774">
        <f t="shared" si="260"/>
        <v>0</v>
      </c>
      <c r="AS158" s="829">
        <f t="shared" si="288"/>
        <v>0</v>
      </c>
      <c r="AT158" s="829">
        <f t="shared" si="261"/>
        <v>0</v>
      </c>
      <c r="AU158" s="828"/>
      <c r="AV158" s="829">
        <f t="shared" si="262"/>
        <v>0</v>
      </c>
      <c r="AW158" s="828"/>
      <c r="AX158" s="829">
        <f t="shared" si="263"/>
        <v>0</v>
      </c>
      <c r="AY158" s="838">
        <f t="shared" si="289"/>
        <v>0</v>
      </c>
      <c r="AZ158" s="838">
        <f t="shared" si="264"/>
        <v>0</v>
      </c>
      <c r="BA158" s="837"/>
      <c r="BB158" s="838">
        <f t="shared" si="265"/>
        <v>0</v>
      </c>
      <c r="BC158" s="837"/>
      <c r="BD158" s="838">
        <f t="shared" si="266"/>
        <v>0</v>
      </c>
      <c r="BE158" s="774">
        <f t="shared" si="290"/>
        <v>0</v>
      </c>
      <c r="BF158" s="774">
        <f t="shared" si="267"/>
        <v>0</v>
      </c>
      <c r="BG158" s="775"/>
      <c r="BH158" s="774">
        <f t="shared" si="268"/>
        <v>0</v>
      </c>
      <c r="BI158" s="775"/>
      <c r="BJ158" s="774">
        <f t="shared" si="269"/>
        <v>0</v>
      </c>
      <c r="BK158" s="811">
        <f t="shared" si="291"/>
        <v>0</v>
      </c>
      <c r="BL158" s="811">
        <f t="shared" si="270"/>
        <v>0</v>
      </c>
      <c r="BM158" s="810"/>
      <c r="BN158" s="811">
        <f t="shared" si="271"/>
        <v>0</v>
      </c>
      <c r="BO158" s="810"/>
      <c r="BP158" s="811">
        <f t="shared" si="272"/>
        <v>0</v>
      </c>
      <c r="BQ158" s="793">
        <f t="shared" si="292"/>
        <v>0</v>
      </c>
      <c r="BR158" s="793">
        <f t="shared" si="273"/>
        <v>0</v>
      </c>
      <c r="BS158" s="792"/>
      <c r="BT158" s="793">
        <f t="shared" si="274"/>
        <v>0</v>
      </c>
      <c r="BU158" s="792"/>
      <c r="BV158" s="793">
        <f t="shared" si="275"/>
        <v>0</v>
      </c>
      <c r="BW158" s="838">
        <f t="shared" si="293"/>
        <v>0</v>
      </c>
      <c r="BX158" s="838">
        <f t="shared" si="276"/>
        <v>0</v>
      </c>
      <c r="BY158" s="837"/>
      <c r="BZ158" s="838">
        <f t="shared" si="277"/>
        <v>0</v>
      </c>
      <c r="CA158" s="837"/>
      <c r="CB158" s="838">
        <f t="shared" si="278"/>
        <v>0</v>
      </c>
      <c r="CC158" s="811">
        <f t="shared" si="279"/>
        <v>0</v>
      </c>
      <c r="CD158" s="784">
        <f t="shared" si="280"/>
        <v>0</v>
      </c>
      <c r="CE158" s="810"/>
      <c r="CF158" s="810"/>
      <c r="CG158" s="811">
        <f t="shared" si="281"/>
        <v>0</v>
      </c>
      <c r="CH158" s="579">
        <f t="shared" si="282"/>
        <v>0</v>
      </c>
    </row>
    <row r="159" spans="1:86" ht="24" x14ac:dyDescent="0.2">
      <c r="A159" s="615"/>
      <c r="B159" s="615"/>
      <c r="C159" s="581"/>
      <c r="D159" s="616"/>
      <c r="E159" s="596">
        <f t="shared" si="283"/>
        <v>66</v>
      </c>
      <c r="F159" s="649">
        <v>482</v>
      </c>
      <c r="G159" s="669"/>
      <c r="H159" s="670" t="s">
        <v>67</v>
      </c>
      <c r="I159" s="671">
        <v>1800000</v>
      </c>
      <c r="J159" s="774">
        <f t="shared" si="242"/>
        <v>360000</v>
      </c>
      <c r="K159" s="774">
        <v>70000</v>
      </c>
      <c r="L159" s="774">
        <f t="shared" si="243"/>
        <v>290000</v>
      </c>
      <c r="M159" s="775"/>
      <c r="N159" s="774">
        <f t="shared" si="244"/>
        <v>70000</v>
      </c>
      <c r="O159" s="784">
        <f t="shared" si="245"/>
        <v>180000</v>
      </c>
      <c r="P159" s="784">
        <f t="shared" si="246"/>
        <v>250000</v>
      </c>
      <c r="Q159" s="783">
        <v>100000</v>
      </c>
      <c r="R159" s="784">
        <f t="shared" si="247"/>
        <v>150000</v>
      </c>
      <c r="S159" s="783"/>
      <c r="T159" s="784">
        <f t="shared" si="248"/>
        <v>100000</v>
      </c>
      <c r="U159" s="793">
        <f t="shared" si="284"/>
        <v>126000.00000000001</v>
      </c>
      <c r="V159" s="793">
        <f t="shared" si="249"/>
        <v>226000</v>
      </c>
      <c r="W159" s="792"/>
      <c r="X159" s="793">
        <f t="shared" si="250"/>
        <v>226000</v>
      </c>
      <c r="Y159" s="792"/>
      <c r="Z159" s="793">
        <f t="shared" si="251"/>
        <v>0</v>
      </c>
      <c r="AA159" s="802">
        <f>$I159*$AA$1</f>
        <v>126000.00000000001</v>
      </c>
      <c r="AB159" s="802">
        <f t="shared" si="252"/>
        <v>126000.00000000001</v>
      </c>
      <c r="AC159" s="801"/>
      <c r="AD159" s="802">
        <f t="shared" si="253"/>
        <v>126000.00000000001</v>
      </c>
      <c r="AE159" s="801"/>
      <c r="AF159" s="802">
        <f t="shared" si="254"/>
        <v>0</v>
      </c>
      <c r="AG159" s="820">
        <f t="shared" si="286"/>
        <v>126000.00000000001</v>
      </c>
      <c r="AH159" s="820">
        <f t="shared" si="255"/>
        <v>126000.00000000001</v>
      </c>
      <c r="AI159" s="819"/>
      <c r="AJ159" s="820">
        <f t="shared" si="256"/>
        <v>126000.00000000001</v>
      </c>
      <c r="AK159" s="819"/>
      <c r="AL159" s="820">
        <f t="shared" si="257"/>
        <v>0</v>
      </c>
      <c r="AM159" s="774">
        <f t="shared" si="287"/>
        <v>126000.00000000001</v>
      </c>
      <c r="AN159" s="774">
        <f t="shared" si="258"/>
        <v>126000.00000000001</v>
      </c>
      <c r="AO159" s="775"/>
      <c r="AP159" s="774">
        <f t="shared" si="259"/>
        <v>126000.00000000001</v>
      </c>
      <c r="AQ159" s="775"/>
      <c r="AR159" s="774">
        <f t="shared" si="260"/>
        <v>0</v>
      </c>
      <c r="AS159" s="829">
        <f t="shared" si="288"/>
        <v>126000.00000000001</v>
      </c>
      <c r="AT159" s="829">
        <f t="shared" si="261"/>
        <v>126000.00000000001</v>
      </c>
      <c r="AU159" s="828"/>
      <c r="AV159" s="829">
        <f t="shared" si="262"/>
        <v>126000.00000000001</v>
      </c>
      <c r="AW159" s="828"/>
      <c r="AX159" s="829">
        <f t="shared" si="263"/>
        <v>0</v>
      </c>
      <c r="AY159" s="838">
        <f t="shared" si="289"/>
        <v>126000.00000000001</v>
      </c>
      <c r="AZ159" s="838">
        <f t="shared" si="264"/>
        <v>126000.00000000001</v>
      </c>
      <c r="BA159" s="837"/>
      <c r="BB159" s="838">
        <f t="shared" si="265"/>
        <v>126000.00000000001</v>
      </c>
      <c r="BC159" s="837"/>
      <c r="BD159" s="838">
        <f t="shared" si="266"/>
        <v>0</v>
      </c>
      <c r="BE159" s="774">
        <f t="shared" si="290"/>
        <v>126000.00000000001</v>
      </c>
      <c r="BF159" s="774">
        <f t="shared" si="267"/>
        <v>126000.00000000001</v>
      </c>
      <c r="BG159" s="775"/>
      <c r="BH159" s="774">
        <f t="shared" si="268"/>
        <v>126000.00000000001</v>
      </c>
      <c r="BI159" s="775"/>
      <c r="BJ159" s="774">
        <f t="shared" si="269"/>
        <v>0</v>
      </c>
      <c r="BK159" s="811">
        <f t="shared" si="291"/>
        <v>126000.00000000001</v>
      </c>
      <c r="BL159" s="811">
        <f t="shared" si="270"/>
        <v>126000.00000000001</v>
      </c>
      <c r="BM159" s="810"/>
      <c r="BN159" s="811">
        <f t="shared" si="271"/>
        <v>126000.00000000001</v>
      </c>
      <c r="BO159" s="810"/>
      <c r="BP159" s="811">
        <f t="shared" si="272"/>
        <v>0</v>
      </c>
      <c r="BQ159" s="793">
        <f t="shared" si="292"/>
        <v>126000.00000000001</v>
      </c>
      <c r="BR159" s="793">
        <f t="shared" si="273"/>
        <v>126000.00000000001</v>
      </c>
      <c r="BS159" s="792"/>
      <c r="BT159" s="793">
        <f t="shared" si="274"/>
        <v>126000.00000000001</v>
      </c>
      <c r="BU159" s="792"/>
      <c r="BV159" s="793">
        <f t="shared" si="275"/>
        <v>0</v>
      </c>
      <c r="BW159" s="838">
        <f t="shared" si="293"/>
        <v>126000.00000000001</v>
      </c>
      <c r="BX159" s="838">
        <f t="shared" si="276"/>
        <v>126000.00000000001</v>
      </c>
      <c r="BY159" s="837"/>
      <c r="BZ159" s="838">
        <f t="shared" si="277"/>
        <v>126000.00000000001</v>
      </c>
      <c r="CA159" s="837"/>
      <c r="CB159" s="838">
        <f t="shared" si="278"/>
        <v>0</v>
      </c>
      <c r="CC159" s="811">
        <f t="shared" si="279"/>
        <v>1800000</v>
      </c>
      <c r="CD159" s="784">
        <f t="shared" si="280"/>
        <v>1800000</v>
      </c>
      <c r="CE159" s="810"/>
      <c r="CF159" s="810"/>
      <c r="CG159" s="811">
        <f t="shared" si="281"/>
        <v>0</v>
      </c>
      <c r="CH159" s="579">
        <f t="shared" si="282"/>
        <v>0</v>
      </c>
    </row>
    <row r="160" spans="1:86" ht="24" x14ac:dyDescent="0.2">
      <c r="A160" s="615"/>
      <c r="B160" s="615"/>
      <c r="C160" s="581"/>
      <c r="D160" s="616"/>
      <c r="E160" s="596">
        <f t="shared" si="283"/>
        <v>67</v>
      </c>
      <c r="F160" s="616">
        <v>485</v>
      </c>
      <c r="G160" s="669"/>
      <c r="H160" s="670" t="s">
        <v>92</v>
      </c>
      <c r="I160" s="671">
        <v>250000</v>
      </c>
      <c r="J160" s="774">
        <f t="shared" si="242"/>
        <v>50000</v>
      </c>
      <c r="K160" s="774"/>
      <c r="L160" s="774">
        <f t="shared" si="243"/>
        <v>50000</v>
      </c>
      <c r="M160" s="775"/>
      <c r="N160" s="774">
        <f t="shared" si="244"/>
        <v>0</v>
      </c>
      <c r="O160" s="784">
        <f t="shared" si="245"/>
        <v>25000</v>
      </c>
      <c r="P160" s="784">
        <f t="shared" si="246"/>
        <v>25000</v>
      </c>
      <c r="Q160" s="783"/>
      <c r="R160" s="784">
        <f t="shared" si="247"/>
        <v>25000</v>
      </c>
      <c r="S160" s="783"/>
      <c r="T160" s="784">
        <f t="shared" si="248"/>
        <v>0</v>
      </c>
      <c r="U160" s="793">
        <f t="shared" si="284"/>
        <v>17500</v>
      </c>
      <c r="V160" s="793">
        <f t="shared" si="249"/>
        <v>17500</v>
      </c>
      <c r="W160" s="792"/>
      <c r="X160" s="793">
        <f t="shared" si="250"/>
        <v>17500</v>
      </c>
      <c r="Y160" s="792"/>
      <c r="Z160" s="793">
        <f t="shared" si="251"/>
        <v>0</v>
      </c>
      <c r="AA160" s="802">
        <f>$I160*$AA$1</f>
        <v>17500</v>
      </c>
      <c r="AB160" s="802">
        <f t="shared" si="252"/>
        <v>17500</v>
      </c>
      <c r="AC160" s="801"/>
      <c r="AD160" s="802">
        <f t="shared" si="253"/>
        <v>17500</v>
      </c>
      <c r="AE160" s="801"/>
      <c r="AF160" s="802">
        <f t="shared" si="254"/>
        <v>0</v>
      </c>
      <c r="AG160" s="820">
        <f t="shared" si="286"/>
        <v>17500</v>
      </c>
      <c r="AH160" s="820">
        <f t="shared" si="255"/>
        <v>17500</v>
      </c>
      <c r="AI160" s="819"/>
      <c r="AJ160" s="820">
        <f t="shared" si="256"/>
        <v>17500</v>
      </c>
      <c r="AK160" s="819"/>
      <c r="AL160" s="820">
        <f t="shared" si="257"/>
        <v>0</v>
      </c>
      <c r="AM160" s="774">
        <f t="shared" si="287"/>
        <v>17500</v>
      </c>
      <c r="AN160" s="774">
        <f t="shared" si="258"/>
        <v>17500</v>
      </c>
      <c r="AO160" s="775"/>
      <c r="AP160" s="774">
        <f t="shared" si="259"/>
        <v>17500</v>
      </c>
      <c r="AQ160" s="775"/>
      <c r="AR160" s="774">
        <f t="shared" si="260"/>
        <v>0</v>
      </c>
      <c r="AS160" s="829">
        <f t="shared" si="288"/>
        <v>17500</v>
      </c>
      <c r="AT160" s="829">
        <f t="shared" si="261"/>
        <v>17500</v>
      </c>
      <c r="AU160" s="828"/>
      <c r="AV160" s="829">
        <f t="shared" si="262"/>
        <v>17500</v>
      </c>
      <c r="AW160" s="828"/>
      <c r="AX160" s="829">
        <f t="shared" si="263"/>
        <v>0</v>
      </c>
      <c r="AY160" s="838">
        <f t="shared" si="289"/>
        <v>17500</v>
      </c>
      <c r="AZ160" s="838">
        <f t="shared" si="264"/>
        <v>17500</v>
      </c>
      <c r="BA160" s="837"/>
      <c r="BB160" s="838">
        <f t="shared" si="265"/>
        <v>17500</v>
      </c>
      <c r="BC160" s="837"/>
      <c r="BD160" s="838">
        <f t="shared" si="266"/>
        <v>0</v>
      </c>
      <c r="BE160" s="774">
        <f t="shared" si="290"/>
        <v>17500</v>
      </c>
      <c r="BF160" s="774">
        <f t="shared" si="267"/>
        <v>17500</v>
      </c>
      <c r="BG160" s="775"/>
      <c r="BH160" s="774">
        <f t="shared" si="268"/>
        <v>17500</v>
      </c>
      <c r="BI160" s="775"/>
      <c r="BJ160" s="774">
        <f t="shared" si="269"/>
        <v>0</v>
      </c>
      <c r="BK160" s="811">
        <f t="shared" si="291"/>
        <v>17500</v>
      </c>
      <c r="BL160" s="811">
        <f t="shared" si="270"/>
        <v>17500</v>
      </c>
      <c r="BM160" s="810"/>
      <c r="BN160" s="811">
        <f t="shared" si="271"/>
        <v>17500</v>
      </c>
      <c r="BO160" s="810"/>
      <c r="BP160" s="811">
        <f t="shared" si="272"/>
        <v>0</v>
      </c>
      <c r="BQ160" s="793">
        <f t="shared" si="292"/>
        <v>17500</v>
      </c>
      <c r="BR160" s="793">
        <f t="shared" si="273"/>
        <v>17500</v>
      </c>
      <c r="BS160" s="792"/>
      <c r="BT160" s="793">
        <f t="shared" si="274"/>
        <v>17500</v>
      </c>
      <c r="BU160" s="792"/>
      <c r="BV160" s="793">
        <f t="shared" si="275"/>
        <v>0</v>
      </c>
      <c r="BW160" s="838">
        <f t="shared" si="293"/>
        <v>17500</v>
      </c>
      <c r="BX160" s="838">
        <f t="shared" si="276"/>
        <v>17500</v>
      </c>
      <c r="BY160" s="837"/>
      <c r="BZ160" s="838">
        <f t="shared" si="277"/>
        <v>17500</v>
      </c>
      <c r="CA160" s="837"/>
      <c r="CB160" s="838">
        <f t="shared" si="278"/>
        <v>0</v>
      </c>
      <c r="CC160" s="811">
        <f t="shared" si="279"/>
        <v>250000</v>
      </c>
      <c r="CD160" s="784">
        <f t="shared" si="280"/>
        <v>250000</v>
      </c>
      <c r="CE160" s="810"/>
      <c r="CF160" s="810"/>
      <c r="CG160" s="811">
        <f t="shared" si="281"/>
        <v>0</v>
      </c>
      <c r="CH160" s="579">
        <f t="shared" si="282"/>
        <v>0</v>
      </c>
    </row>
    <row r="161" spans="1:86" x14ac:dyDescent="0.2">
      <c r="A161" s="596"/>
      <c r="B161" s="596"/>
      <c r="C161" s="652"/>
      <c r="D161" s="607"/>
      <c r="E161" s="596">
        <f t="shared" si="283"/>
        <v>68</v>
      </c>
      <c r="F161" s="607">
        <v>511</v>
      </c>
      <c r="G161" s="608"/>
      <c r="H161" s="609" t="s">
        <v>111</v>
      </c>
      <c r="I161" s="610">
        <v>12500000</v>
      </c>
      <c r="J161" s="774">
        <f t="shared" si="242"/>
        <v>2500000</v>
      </c>
      <c r="K161" s="774"/>
      <c r="L161" s="774">
        <f t="shared" si="243"/>
        <v>2500000</v>
      </c>
      <c r="M161" s="775"/>
      <c r="N161" s="774">
        <f t="shared" si="244"/>
        <v>0</v>
      </c>
      <c r="O161" s="784">
        <f t="shared" si="245"/>
        <v>1250000</v>
      </c>
      <c r="P161" s="784">
        <f t="shared" si="246"/>
        <v>1250000</v>
      </c>
      <c r="Q161" s="783"/>
      <c r="R161" s="784">
        <f t="shared" si="247"/>
        <v>1250000</v>
      </c>
      <c r="S161" s="783"/>
      <c r="T161" s="784">
        <f t="shared" si="248"/>
        <v>0</v>
      </c>
      <c r="U161" s="793">
        <f t="shared" si="284"/>
        <v>875000.00000000012</v>
      </c>
      <c r="V161" s="793">
        <f t="shared" si="249"/>
        <v>875000.00000000012</v>
      </c>
      <c r="W161" s="792"/>
      <c r="X161" s="793">
        <f t="shared" si="250"/>
        <v>875000.00000000012</v>
      </c>
      <c r="Y161" s="792"/>
      <c r="Z161" s="793">
        <f t="shared" si="251"/>
        <v>0</v>
      </c>
      <c r="AA161" s="802">
        <f>$I161*$AA$1</f>
        <v>875000.00000000012</v>
      </c>
      <c r="AB161" s="802">
        <f t="shared" si="252"/>
        <v>875000.00000000012</v>
      </c>
      <c r="AC161" s="801"/>
      <c r="AD161" s="802">
        <f t="shared" si="253"/>
        <v>875000.00000000012</v>
      </c>
      <c r="AE161" s="801"/>
      <c r="AF161" s="802">
        <f t="shared" si="254"/>
        <v>0</v>
      </c>
      <c r="AG161" s="820">
        <f t="shared" si="286"/>
        <v>875000.00000000012</v>
      </c>
      <c r="AH161" s="820">
        <f t="shared" si="255"/>
        <v>875000.00000000012</v>
      </c>
      <c r="AI161" s="819"/>
      <c r="AJ161" s="820">
        <f t="shared" si="256"/>
        <v>875000.00000000012</v>
      </c>
      <c r="AK161" s="819"/>
      <c r="AL161" s="820">
        <f t="shared" si="257"/>
        <v>0</v>
      </c>
      <c r="AM161" s="774">
        <f t="shared" si="287"/>
        <v>875000.00000000012</v>
      </c>
      <c r="AN161" s="774">
        <f t="shared" si="258"/>
        <v>875000.00000000012</v>
      </c>
      <c r="AO161" s="775"/>
      <c r="AP161" s="774">
        <f t="shared" si="259"/>
        <v>875000.00000000012</v>
      </c>
      <c r="AQ161" s="775"/>
      <c r="AR161" s="774">
        <f t="shared" si="260"/>
        <v>0</v>
      </c>
      <c r="AS161" s="829">
        <f t="shared" si="288"/>
        <v>875000.00000000012</v>
      </c>
      <c r="AT161" s="829">
        <f t="shared" si="261"/>
        <v>875000.00000000012</v>
      </c>
      <c r="AU161" s="828"/>
      <c r="AV161" s="829">
        <f t="shared" si="262"/>
        <v>875000.00000000012</v>
      </c>
      <c r="AW161" s="828"/>
      <c r="AX161" s="829">
        <f t="shared" si="263"/>
        <v>0</v>
      </c>
      <c r="AY161" s="838">
        <f t="shared" si="289"/>
        <v>875000.00000000012</v>
      </c>
      <c r="AZ161" s="838">
        <f t="shared" si="264"/>
        <v>875000.00000000012</v>
      </c>
      <c r="BA161" s="837"/>
      <c r="BB161" s="838">
        <f t="shared" si="265"/>
        <v>875000.00000000012</v>
      </c>
      <c r="BC161" s="837"/>
      <c r="BD161" s="838">
        <f t="shared" si="266"/>
        <v>0</v>
      </c>
      <c r="BE161" s="774">
        <f t="shared" si="290"/>
        <v>875000.00000000012</v>
      </c>
      <c r="BF161" s="774">
        <f t="shared" si="267"/>
        <v>875000.00000000012</v>
      </c>
      <c r="BG161" s="775"/>
      <c r="BH161" s="774">
        <f t="shared" si="268"/>
        <v>875000.00000000012</v>
      </c>
      <c r="BI161" s="775"/>
      <c r="BJ161" s="774">
        <f t="shared" si="269"/>
        <v>0</v>
      </c>
      <c r="BK161" s="811">
        <f t="shared" si="291"/>
        <v>875000.00000000012</v>
      </c>
      <c r="BL161" s="811">
        <f t="shared" si="270"/>
        <v>875000.00000000012</v>
      </c>
      <c r="BM161" s="810"/>
      <c r="BN161" s="811">
        <f t="shared" si="271"/>
        <v>875000.00000000012</v>
      </c>
      <c r="BO161" s="810"/>
      <c r="BP161" s="811">
        <f t="shared" si="272"/>
        <v>0</v>
      </c>
      <c r="BQ161" s="793">
        <f t="shared" si="292"/>
        <v>875000.00000000012</v>
      </c>
      <c r="BR161" s="793">
        <f t="shared" si="273"/>
        <v>875000.00000000012</v>
      </c>
      <c r="BS161" s="792"/>
      <c r="BT161" s="793">
        <f t="shared" si="274"/>
        <v>875000.00000000012</v>
      </c>
      <c r="BU161" s="792"/>
      <c r="BV161" s="793">
        <f t="shared" si="275"/>
        <v>0</v>
      </c>
      <c r="BW161" s="838">
        <f t="shared" si="293"/>
        <v>875000.00000000012</v>
      </c>
      <c r="BX161" s="838">
        <f t="shared" si="276"/>
        <v>875000.00000000012</v>
      </c>
      <c r="BY161" s="837"/>
      <c r="BZ161" s="838">
        <f t="shared" si="277"/>
        <v>875000.00000000012</v>
      </c>
      <c r="CA161" s="837"/>
      <c r="CB161" s="838">
        <f t="shared" si="278"/>
        <v>0</v>
      </c>
      <c r="CC161" s="811">
        <f t="shared" si="279"/>
        <v>12500000</v>
      </c>
      <c r="CD161" s="784">
        <f t="shared" si="280"/>
        <v>12500000</v>
      </c>
      <c r="CE161" s="810"/>
      <c r="CF161" s="810"/>
      <c r="CG161" s="811">
        <f t="shared" si="281"/>
        <v>0</v>
      </c>
      <c r="CH161" s="579">
        <f t="shared" si="282"/>
        <v>0</v>
      </c>
    </row>
    <row r="162" spans="1:86" x14ac:dyDescent="0.2">
      <c r="A162" s="596"/>
      <c r="B162" s="596"/>
      <c r="C162" s="672"/>
      <c r="D162" s="607"/>
      <c r="E162" s="596">
        <f t="shared" si="283"/>
        <v>69</v>
      </c>
      <c r="F162" s="607">
        <v>512</v>
      </c>
      <c r="G162" s="620"/>
      <c r="H162" s="609" t="s">
        <v>93</v>
      </c>
      <c r="I162" s="610">
        <v>5200000</v>
      </c>
      <c r="J162" s="774">
        <f t="shared" si="242"/>
        <v>1040000</v>
      </c>
      <c r="K162" s="774">
        <v>100000</v>
      </c>
      <c r="L162" s="774">
        <f t="shared" si="243"/>
        <v>940000</v>
      </c>
      <c r="M162" s="775"/>
      <c r="N162" s="774">
        <f t="shared" si="244"/>
        <v>100000</v>
      </c>
      <c r="O162" s="784">
        <f t="shared" si="245"/>
        <v>520000</v>
      </c>
      <c r="P162" s="784">
        <f t="shared" si="246"/>
        <v>620000</v>
      </c>
      <c r="Q162" s="783">
        <v>100000</v>
      </c>
      <c r="R162" s="784">
        <f t="shared" si="247"/>
        <v>520000</v>
      </c>
      <c r="S162" s="783"/>
      <c r="T162" s="784">
        <f t="shared" si="248"/>
        <v>100000</v>
      </c>
      <c r="U162" s="793">
        <f t="shared" si="284"/>
        <v>364000.00000000006</v>
      </c>
      <c r="V162" s="793">
        <f t="shared" si="249"/>
        <v>464000.00000000006</v>
      </c>
      <c r="W162" s="792"/>
      <c r="X162" s="793">
        <f t="shared" si="250"/>
        <v>464000.00000000006</v>
      </c>
      <c r="Y162" s="792"/>
      <c r="Z162" s="793">
        <f t="shared" si="251"/>
        <v>0</v>
      </c>
      <c r="AA162" s="802">
        <f>$I162*$AA$1</f>
        <v>364000.00000000006</v>
      </c>
      <c r="AB162" s="802">
        <f t="shared" si="252"/>
        <v>364000.00000000006</v>
      </c>
      <c r="AC162" s="801"/>
      <c r="AD162" s="802">
        <f t="shared" si="253"/>
        <v>364000.00000000006</v>
      </c>
      <c r="AE162" s="801"/>
      <c r="AF162" s="802">
        <f t="shared" si="254"/>
        <v>0</v>
      </c>
      <c r="AG162" s="820">
        <f t="shared" si="286"/>
        <v>364000.00000000006</v>
      </c>
      <c r="AH162" s="820">
        <f t="shared" si="255"/>
        <v>364000.00000000006</v>
      </c>
      <c r="AI162" s="819"/>
      <c r="AJ162" s="820">
        <f t="shared" si="256"/>
        <v>364000.00000000006</v>
      </c>
      <c r="AK162" s="819"/>
      <c r="AL162" s="820">
        <f t="shared" si="257"/>
        <v>0</v>
      </c>
      <c r="AM162" s="774">
        <f t="shared" si="287"/>
        <v>364000.00000000006</v>
      </c>
      <c r="AN162" s="774">
        <f t="shared" si="258"/>
        <v>364000.00000000006</v>
      </c>
      <c r="AO162" s="775"/>
      <c r="AP162" s="774">
        <f t="shared" si="259"/>
        <v>364000.00000000006</v>
      </c>
      <c r="AQ162" s="775"/>
      <c r="AR162" s="774">
        <f t="shared" si="260"/>
        <v>0</v>
      </c>
      <c r="AS162" s="829">
        <f t="shared" si="288"/>
        <v>364000.00000000006</v>
      </c>
      <c r="AT162" s="829">
        <f t="shared" si="261"/>
        <v>364000.00000000006</v>
      </c>
      <c r="AU162" s="828"/>
      <c r="AV162" s="829">
        <f t="shared" si="262"/>
        <v>364000.00000000006</v>
      </c>
      <c r="AW162" s="828"/>
      <c r="AX162" s="829">
        <f t="shared" si="263"/>
        <v>0</v>
      </c>
      <c r="AY162" s="838">
        <f t="shared" si="289"/>
        <v>364000.00000000006</v>
      </c>
      <c r="AZ162" s="838">
        <f t="shared" si="264"/>
        <v>364000.00000000006</v>
      </c>
      <c r="BA162" s="837"/>
      <c r="BB162" s="838">
        <f t="shared" si="265"/>
        <v>364000.00000000006</v>
      </c>
      <c r="BC162" s="837"/>
      <c r="BD162" s="838">
        <f t="shared" si="266"/>
        <v>0</v>
      </c>
      <c r="BE162" s="774">
        <f t="shared" si="290"/>
        <v>364000.00000000006</v>
      </c>
      <c r="BF162" s="774">
        <f t="shared" si="267"/>
        <v>364000.00000000006</v>
      </c>
      <c r="BG162" s="775"/>
      <c r="BH162" s="774">
        <f t="shared" si="268"/>
        <v>364000.00000000006</v>
      </c>
      <c r="BI162" s="775"/>
      <c r="BJ162" s="774">
        <f t="shared" si="269"/>
        <v>0</v>
      </c>
      <c r="BK162" s="811">
        <f t="shared" si="291"/>
        <v>364000.00000000006</v>
      </c>
      <c r="BL162" s="811">
        <f t="shared" si="270"/>
        <v>364000.00000000006</v>
      </c>
      <c r="BM162" s="810"/>
      <c r="BN162" s="811">
        <f t="shared" si="271"/>
        <v>364000.00000000006</v>
      </c>
      <c r="BO162" s="810"/>
      <c r="BP162" s="811">
        <f t="shared" si="272"/>
        <v>0</v>
      </c>
      <c r="BQ162" s="793">
        <f t="shared" si="292"/>
        <v>364000.00000000006</v>
      </c>
      <c r="BR162" s="793">
        <f t="shared" si="273"/>
        <v>364000.00000000006</v>
      </c>
      <c r="BS162" s="792"/>
      <c r="BT162" s="793">
        <f t="shared" si="274"/>
        <v>364000.00000000006</v>
      </c>
      <c r="BU162" s="792"/>
      <c r="BV162" s="793">
        <f t="shared" si="275"/>
        <v>0</v>
      </c>
      <c r="BW162" s="838">
        <f t="shared" si="293"/>
        <v>364000.00000000006</v>
      </c>
      <c r="BX162" s="838">
        <f t="shared" si="276"/>
        <v>364000.00000000006</v>
      </c>
      <c r="BY162" s="837"/>
      <c r="BZ162" s="838">
        <f t="shared" si="277"/>
        <v>364000.00000000006</v>
      </c>
      <c r="CA162" s="837"/>
      <c r="CB162" s="838">
        <f t="shared" si="278"/>
        <v>0</v>
      </c>
      <c r="CC162" s="811">
        <f t="shared" si="279"/>
        <v>5200000</v>
      </c>
      <c r="CD162" s="784">
        <f t="shared" si="280"/>
        <v>5200000</v>
      </c>
      <c r="CE162" s="810"/>
      <c r="CF162" s="810"/>
      <c r="CG162" s="811">
        <f t="shared" si="281"/>
        <v>0</v>
      </c>
      <c r="CH162" s="579">
        <f t="shared" si="282"/>
        <v>0</v>
      </c>
    </row>
    <row r="163" spans="1:86" x14ac:dyDescent="0.2">
      <c r="A163" s="596"/>
      <c r="B163" s="596"/>
      <c r="C163" s="596">
        <v>473</v>
      </c>
      <c r="D163" s="607"/>
      <c r="E163" s="596"/>
      <c r="F163" s="607"/>
      <c r="G163" s="620"/>
      <c r="H163" s="673" t="s">
        <v>112</v>
      </c>
      <c r="I163" s="610"/>
      <c r="J163" s="774"/>
      <c r="K163" s="774"/>
      <c r="L163" s="774">
        <f t="shared" si="243"/>
        <v>0</v>
      </c>
      <c r="M163" s="775"/>
      <c r="N163" s="774">
        <f t="shared" si="244"/>
        <v>0</v>
      </c>
      <c r="O163" s="784">
        <f t="shared" si="245"/>
        <v>0</v>
      </c>
      <c r="P163" s="784">
        <f t="shared" si="246"/>
        <v>0</v>
      </c>
      <c r="Q163" s="783"/>
      <c r="R163" s="784">
        <f t="shared" si="247"/>
        <v>0</v>
      </c>
      <c r="S163" s="783"/>
      <c r="T163" s="784">
        <f t="shared" si="248"/>
        <v>0</v>
      </c>
      <c r="U163" s="793">
        <f t="shared" si="284"/>
        <v>0</v>
      </c>
      <c r="V163" s="793">
        <f t="shared" si="249"/>
        <v>0</v>
      </c>
      <c r="W163" s="792"/>
      <c r="X163" s="793">
        <f t="shared" si="250"/>
        <v>0</v>
      </c>
      <c r="Y163" s="792"/>
      <c r="Z163" s="793">
        <f t="shared" si="251"/>
        <v>0</v>
      </c>
      <c r="AA163" s="802"/>
      <c r="AB163" s="802">
        <f t="shared" si="252"/>
        <v>0</v>
      </c>
      <c r="AC163" s="801"/>
      <c r="AD163" s="802">
        <f t="shared" si="253"/>
        <v>0</v>
      </c>
      <c r="AE163" s="801"/>
      <c r="AF163" s="802">
        <f t="shared" si="254"/>
        <v>0</v>
      </c>
      <c r="AG163" s="820">
        <f t="shared" si="286"/>
        <v>0</v>
      </c>
      <c r="AH163" s="820">
        <f t="shared" si="255"/>
        <v>0</v>
      </c>
      <c r="AI163" s="819"/>
      <c r="AJ163" s="820">
        <f t="shared" si="256"/>
        <v>0</v>
      </c>
      <c r="AK163" s="819"/>
      <c r="AL163" s="820">
        <f t="shared" si="257"/>
        <v>0</v>
      </c>
      <c r="AM163" s="774">
        <f t="shared" si="287"/>
        <v>0</v>
      </c>
      <c r="AN163" s="774">
        <f t="shared" si="258"/>
        <v>0</v>
      </c>
      <c r="AO163" s="775"/>
      <c r="AP163" s="774">
        <f t="shared" si="259"/>
        <v>0</v>
      </c>
      <c r="AQ163" s="775"/>
      <c r="AR163" s="774">
        <f t="shared" si="260"/>
        <v>0</v>
      </c>
      <c r="AS163" s="829">
        <f t="shared" si="288"/>
        <v>0</v>
      </c>
      <c r="AT163" s="829">
        <f t="shared" si="261"/>
        <v>0</v>
      </c>
      <c r="AU163" s="828"/>
      <c r="AV163" s="829">
        <f t="shared" si="262"/>
        <v>0</v>
      </c>
      <c r="AW163" s="828"/>
      <c r="AX163" s="829">
        <f t="shared" si="263"/>
        <v>0</v>
      </c>
      <c r="AY163" s="838">
        <f t="shared" si="289"/>
        <v>0</v>
      </c>
      <c r="AZ163" s="838">
        <f t="shared" si="264"/>
        <v>0</v>
      </c>
      <c r="BA163" s="837"/>
      <c r="BB163" s="838">
        <f t="shared" si="265"/>
        <v>0</v>
      </c>
      <c r="BC163" s="837"/>
      <c r="BD163" s="838">
        <f t="shared" si="266"/>
        <v>0</v>
      </c>
      <c r="BE163" s="774">
        <f t="shared" si="290"/>
        <v>0</v>
      </c>
      <c r="BF163" s="774">
        <f t="shared" si="267"/>
        <v>0</v>
      </c>
      <c r="BG163" s="775"/>
      <c r="BH163" s="774">
        <f t="shared" si="268"/>
        <v>0</v>
      </c>
      <c r="BI163" s="775"/>
      <c r="BJ163" s="774">
        <f t="shared" si="269"/>
        <v>0</v>
      </c>
      <c r="BK163" s="811">
        <f t="shared" si="291"/>
        <v>0</v>
      </c>
      <c r="BL163" s="811">
        <f t="shared" si="270"/>
        <v>0</v>
      </c>
      <c r="BM163" s="810"/>
      <c r="BN163" s="811">
        <f t="shared" si="271"/>
        <v>0</v>
      </c>
      <c r="BO163" s="810"/>
      <c r="BP163" s="811">
        <f t="shared" si="272"/>
        <v>0</v>
      </c>
      <c r="BQ163" s="793">
        <f t="shared" si="292"/>
        <v>0</v>
      </c>
      <c r="BR163" s="793">
        <f t="shared" si="273"/>
        <v>0</v>
      </c>
      <c r="BS163" s="792"/>
      <c r="BT163" s="793">
        <f t="shared" si="274"/>
        <v>0</v>
      </c>
      <c r="BU163" s="792"/>
      <c r="BV163" s="793">
        <f t="shared" si="275"/>
        <v>0</v>
      </c>
      <c r="BW163" s="838">
        <f t="shared" si="293"/>
        <v>0</v>
      </c>
      <c r="BX163" s="838">
        <f t="shared" si="276"/>
        <v>0</v>
      </c>
      <c r="BY163" s="837"/>
      <c r="BZ163" s="838">
        <f t="shared" si="277"/>
        <v>0</v>
      </c>
      <c r="CA163" s="837"/>
      <c r="CB163" s="838">
        <f t="shared" si="278"/>
        <v>0</v>
      </c>
      <c r="CC163" s="811">
        <f t="shared" si="279"/>
        <v>0</v>
      </c>
      <c r="CD163" s="784">
        <f t="shared" si="280"/>
        <v>0</v>
      </c>
      <c r="CE163" s="810"/>
      <c r="CF163" s="810"/>
      <c r="CG163" s="811">
        <f t="shared" si="281"/>
        <v>0</v>
      </c>
      <c r="CH163" s="579">
        <f t="shared" si="282"/>
        <v>0</v>
      </c>
    </row>
    <row r="164" spans="1:86" x14ac:dyDescent="0.2">
      <c r="A164" s="596"/>
      <c r="B164" s="596"/>
      <c r="C164" s="596"/>
      <c r="D164" s="596">
        <v>1501</v>
      </c>
      <c r="E164" s="596"/>
      <c r="F164" s="607"/>
      <c r="G164" s="620"/>
      <c r="H164" s="673" t="s">
        <v>113</v>
      </c>
      <c r="I164" s="610"/>
      <c r="J164" s="774"/>
      <c r="K164" s="774"/>
      <c r="L164" s="774">
        <f t="shared" si="243"/>
        <v>0</v>
      </c>
      <c r="M164" s="775"/>
      <c r="N164" s="774">
        <f t="shared" si="244"/>
        <v>0</v>
      </c>
      <c r="O164" s="784">
        <f t="shared" si="245"/>
        <v>0</v>
      </c>
      <c r="P164" s="784">
        <f t="shared" si="246"/>
        <v>0</v>
      </c>
      <c r="Q164" s="783"/>
      <c r="R164" s="784">
        <f t="shared" si="247"/>
        <v>0</v>
      </c>
      <c r="S164" s="783"/>
      <c r="T164" s="784">
        <f t="shared" si="248"/>
        <v>0</v>
      </c>
      <c r="U164" s="793">
        <f t="shared" si="284"/>
        <v>0</v>
      </c>
      <c r="V164" s="793">
        <f t="shared" si="249"/>
        <v>0</v>
      </c>
      <c r="W164" s="792"/>
      <c r="X164" s="793">
        <f t="shared" si="250"/>
        <v>0</v>
      </c>
      <c r="Y164" s="792"/>
      <c r="Z164" s="793">
        <f t="shared" si="251"/>
        <v>0</v>
      </c>
      <c r="AA164" s="802"/>
      <c r="AB164" s="802">
        <f t="shared" si="252"/>
        <v>0</v>
      </c>
      <c r="AC164" s="801"/>
      <c r="AD164" s="802">
        <f t="shared" si="253"/>
        <v>0</v>
      </c>
      <c r="AE164" s="801"/>
      <c r="AF164" s="802">
        <f t="shared" si="254"/>
        <v>0</v>
      </c>
      <c r="AG164" s="820">
        <f t="shared" si="286"/>
        <v>0</v>
      </c>
      <c r="AH164" s="820">
        <f t="shared" si="255"/>
        <v>0</v>
      </c>
      <c r="AI164" s="819"/>
      <c r="AJ164" s="820">
        <f t="shared" si="256"/>
        <v>0</v>
      </c>
      <c r="AK164" s="819"/>
      <c r="AL164" s="820">
        <f t="shared" si="257"/>
        <v>0</v>
      </c>
      <c r="AM164" s="774">
        <f t="shared" si="287"/>
        <v>0</v>
      </c>
      <c r="AN164" s="774">
        <f t="shared" si="258"/>
        <v>0</v>
      </c>
      <c r="AO164" s="775"/>
      <c r="AP164" s="774">
        <f t="shared" si="259"/>
        <v>0</v>
      </c>
      <c r="AQ164" s="775"/>
      <c r="AR164" s="774">
        <f t="shared" si="260"/>
        <v>0</v>
      </c>
      <c r="AS164" s="829">
        <f t="shared" si="288"/>
        <v>0</v>
      </c>
      <c r="AT164" s="829">
        <f t="shared" si="261"/>
        <v>0</v>
      </c>
      <c r="AU164" s="828"/>
      <c r="AV164" s="829">
        <f t="shared" si="262"/>
        <v>0</v>
      </c>
      <c r="AW164" s="828"/>
      <c r="AX164" s="829">
        <f t="shared" si="263"/>
        <v>0</v>
      </c>
      <c r="AY164" s="838">
        <f t="shared" si="289"/>
        <v>0</v>
      </c>
      <c r="AZ164" s="838">
        <f t="shared" si="264"/>
        <v>0</v>
      </c>
      <c r="BA164" s="837"/>
      <c r="BB164" s="838">
        <f t="shared" si="265"/>
        <v>0</v>
      </c>
      <c r="BC164" s="837"/>
      <c r="BD164" s="838">
        <f t="shared" si="266"/>
        <v>0</v>
      </c>
      <c r="BE164" s="774">
        <f t="shared" si="290"/>
        <v>0</v>
      </c>
      <c r="BF164" s="774">
        <f t="shared" si="267"/>
        <v>0</v>
      </c>
      <c r="BG164" s="775"/>
      <c r="BH164" s="774">
        <f t="shared" si="268"/>
        <v>0</v>
      </c>
      <c r="BI164" s="775"/>
      <c r="BJ164" s="774">
        <f t="shared" si="269"/>
        <v>0</v>
      </c>
      <c r="BK164" s="811">
        <f t="shared" si="291"/>
        <v>0</v>
      </c>
      <c r="BL164" s="811">
        <f t="shared" si="270"/>
        <v>0</v>
      </c>
      <c r="BM164" s="810"/>
      <c r="BN164" s="811">
        <f t="shared" si="271"/>
        <v>0</v>
      </c>
      <c r="BO164" s="810"/>
      <c r="BP164" s="811">
        <f t="shared" si="272"/>
        <v>0</v>
      </c>
      <c r="BQ164" s="793">
        <f t="shared" si="292"/>
        <v>0</v>
      </c>
      <c r="BR164" s="793">
        <f t="shared" si="273"/>
        <v>0</v>
      </c>
      <c r="BS164" s="792"/>
      <c r="BT164" s="793">
        <f t="shared" si="274"/>
        <v>0</v>
      </c>
      <c r="BU164" s="792"/>
      <c r="BV164" s="793">
        <f t="shared" si="275"/>
        <v>0</v>
      </c>
      <c r="BW164" s="838">
        <f t="shared" si="293"/>
        <v>0</v>
      </c>
      <c r="BX164" s="838">
        <f t="shared" si="276"/>
        <v>0</v>
      </c>
      <c r="BY164" s="837"/>
      <c r="BZ164" s="838">
        <f t="shared" si="277"/>
        <v>0</v>
      </c>
      <c r="CA164" s="837"/>
      <c r="CB164" s="838">
        <f t="shared" si="278"/>
        <v>0</v>
      </c>
      <c r="CC164" s="811">
        <f t="shared" si="279"/>
        <v>0</v>
      </c>
      <c r="CD164" s="784">
        <f t="shared" si="280"/>
        <v>0</v>
      </c>
      <c r="CE164" s="810"/>
      <c r="CF164" s="810"/>
      <c r="CG164" s="811">
        <f t="shared" si="281"/>
        <v>0</v>
      </c>
      <c r="CH164" s="579">
        <f t="shared" si="282"/>
        <v>0</v>
      </c>
    </row>
    <row r="165" spans="1:86" x14ac:dyDescent="0.2">
      <c r="A165" s="596"/>
      <c r="B165" s="596"/>
      <c r="C165" s="596"/>
      <c r="D165" s="596" t="s">
        <v>114</v>
      </c>
      <c r="E165" s="596"/>
      <c r="F165" s="607"/>
      <c r="G165" s="620"/>
      <c r="H165" s="673" t="s">
        <v>115</v>
      </c>
      <c r="I165" s="610"/>
      <c r="J165" s="774"/>
      <c r="K165" s="774"/>
      <c r="L165" s="774">
        <f t="shared" si="243"/>
        <v>0</v>
      </c>
      <c r="M165" s="775"/>
      <c r="N165" s="774">
        <f t="shared" si="244"/>
        <v>0</v>
      </c>
      <c r="O165" s="784">
        <f t="shared" si="245"/>
        <v>0</v>
      </c>
      <c r="P165" s="784">
        <f t="shared" si="246"/>
        <v>0</v>
      </c>
      <c r="Q165" s="783"/>
      <c r="R165" s="784">
        <f t="shared" si="247"/>
        <v>0</v>
      </c>
      <c r="S165" s="783"/>
      <c r="T165" s="784">
        <f t="shared" si="248"/>
        <v>0</v>
      </c>
      <c r="U165" s="793">
        <f t="shared" si="284"/>
        <v>0</v>
      </c>
      <c r="V165" s="793">
        <f t="shared" si="249"/>
        <v>0</v>
      </c>
      <c r="W165" s="792"/>
      <c r="X165" s="793">
        <f t="shared" si="250"/>
        <v>0</v>
      </c>
      <c r="Y165" s="792"/>
      <c r="Z165" s="793">
        <f t="shared" si="251"/>
        <v>0</v>
      </c>
      <c r="AA165" s="802"/>
      <c r="AB165" s="802">
        <f t="shared" si="252"/>
        <v>0</v>
      </c>
      <c r="AC165" s="801"/>
      <c r="AD165" s="802">
        <f t="shared" si="253"/>
        <v>0</v>
      </c>
      <c r="AE165" s="801"/>
      <c r="AF165" s="802">
        <f t="shared" si="254"/>
        <v>0</v>
      </c>
      <c r="AG165" s="820">
        <f t="shared" si="286"/>
        <v>0</v>
      </c>
      <c r="AH165" s="820">
        <f t="shared" si="255"/>
        <v>0</v>
      </c>
      <c r="AI165" s="819"/>
      <c r="AJ165" s="820">
        <f t="shared" si="256"/>
        <v>0</v>
      </c>
      <c r="AK165" s="819"/>
      <c r="AL165" s="820">
        <f t="shared" si="257"/>
        <v>0</v>
      </c>
      <c r="AM165" s="774">
        <f t="shared" si="287"/>
        <v>0</v>
      </c>
      <c r="AN165" s="774">
        <f t="shared" si="258"/>
        <v>0</v>
      </c>
      <c r="AO165" s="775"/>
      <c r="AP165" s="774">
        <f t="shared" si="259"/>
        <v>0</v>
      </c>
      <c r="AQ165" s="775"/>
      <c r="AR165" s="774">
        <f t="shared" si="260"/>
        <v>0</v>
      </c>
      <c r="AS165" s="829">
        <f t="shared" si="288"/>
        <v>0</v>
      </c>
      <c r="AT165" s="829">
        <f t="shared" si="261"/>
        <v>0</v>
      </c>
      <c r="AU165" s="828"/>
      <c r="AV165" s="829">
        <f t="shared" si="262"/>
        <v>0</v>
      </c>
      <c r="AW165" s="828"/>
      <c r="AX165" s="829">
        <f t="shared" si="263"/>
        <v>0</v>
      </c>
      <c r="AY165" s="838">
        <f t="shared" si="289"/>
        <v>0</v>
      </c>
      <c r="AZ165" s="838">
        <f t="shared" si="264"/>
        <v>0</v>
      </c>
      <c r="BA165" s="837"/>
      <c r="BB165" s="838">
        <f t="shared" si="265"/>
        <v>0</v>
      </c>
      <c r="BC165" s="837"/>
      <c r="BD165" s="838">
        <f t="shared" si="266"/>
        <v>0</v>
      </c>
      <c r="BE165" s="774">
        <f t="shared" si="290"/>
        <v>0</v>
      </c>
      <c r="BF165" s="774">
        <f t="shared" si="267"/>
        <v>0</v>
      </c>
      <c r="BG165" s="775"/>
      <c r="BH165" s="774">
        <f t="shared" si="268"/>
        <v>0</v>
      </c>
      <c r="BI165" s="775"/>
      <c r="BJ165" s="774">
        <f t="shared" si="269"/>
        <v>0</v>
      </c>
      <c r="BK165" s="811">
        <f t="shared" si="291"/>
        <v>0</v>
      </c>
      <c r="BL165" s="811">
        <f t="shared" si="270"/>
        <v>0</v>
      </c>
      <c r="BM165" s="810"/>
      <c r="BN165" s="811">
        <f t="shared" si="271"/>
        <v>0</v>
      </c>
      <c r="BO165" s="810"/>
      <c r="BP165" s="811">
        <f t="shared" si="272"/>
        <v>0</v>
      </c>
      <c r="BQ165" s="793">
        <f t="shared" si="292"/>
        <v>0</v>
      </c>
      <c r="BR165" s="793">
        <f t="shared" si="273"/>
        <v>0</v>
      </c>
      <c r="BS165" s="792"/>
      <c r="BT165" s="793">
        <f t="shared" si="274"/>
        <v>0</v>
      </c>
      <c r="BU165" s="792"/>
      <c r="BV165" s="793">
        <f t="shared" si="275"/>
        <v>0</v>
      </c>
      <c r="BW165" s="838">
        <f t="shared" si="293"/>
        <v>0</v>
      </c>
      <c r="BX165" s="838">
        <f t="shared" si="276"/>
        <v>0</v>
      </c>
      <c r="BY165" s="837"/>
      <c r="BZ165" s="838">
        <f t="shared" si="277"/>
        <v>0</v>
      </c>
      <c r="CA165" s="837"/>
      <c r="CB165" s="838">
        <f t="shared" si="278"/>
        <v>0</v>
      </c>
      <c r="CC165" s="811">
        <f t="shared" si="279"/>
        <v>0</v>
      </c>
      <c r="CD165" s="784">
        <f t="shared" si="280"/>
        <v>0</v>
      </c>
      <c r="CE165" s="810"/>
      <c r="CF165" s="810"/>
      <c r="CG165" s="811">
        <f t="shared" si="281"/>
        <v>0</v>
      </c>
      <c r="CH165" s="579">
        <f t="shared" si="282"/>
        <v>0</v>
      </c>
    </row>
    <row r="166" spans="1:86" x14ac:dyDescent="0.2">
      <c r="A166" s="596"/>
      <c r="B166" s="596"/>
      <c r="C166" s="596"/>
      <c r="D166" s="596"/>
      <c r="E166" s="596"/>
      <c r="F166" s="607">
        <v>454</v>
      </c>
      <c r="G166" s="620"/>
      <c r="H166" s="674" t="s">
        <v>116</v>
      </c>
      <c r="I166" s="610">
        <v>3000000</v>
      </c>
      <c r="J166" s="774">
        <f>+I166*$J$1</f>
        <v>600000</v>
      </c>
      <c r="K166" s="774"/>
      <c r="L166" s="774">
        <f t="shared" si="243"/>
        <v>600000</v>
      </c>
      <c r="M166" s="775"/>
      <c r="N166" s="774">
        <f t="shared" si="244"/>
        <v>0</v>
      </c>
      <c r="O166" s="784">
        <f t="shared" si="245"/>
        <v>300000</v>
      </c>
      <c r="P166" s="784">
        <f t="shared" si="246"/>
        <v>300000</v>
      </c>
      <c r="Q166" s="783"/>
      <c r="R166" s="784">
        <f t="shared" si="247"/>
        <v>300000</v>
      </c>
      <c r="S166" s="783"/>
      <c r="T166" s="784">
        <f t="shared" si="248"/>
        <v>0</v>
      </c>
      <c r="U166" s="793">
        <f t="shared" si="284"/>
        <v>210000.00000000003</v>
      </c>
      <c r="V166" s="793">
        <f t="shared" si="249"/>
        <v>210000.00000000003</v>
      </c>
      <c r="W166" s="792"/>
      <c r="X166" s="793">
        <f t="shared" si="250"/>
        <v>210000.00000000003</v>
      </c>
      <c r="Y166" s="792"/>
      <c r="Z166" s="793">
        <f t="shared" si="251"/>
        <v>0</v>
      </c>
      <c r="AA166" s="802">
        <f>$I166*$AA$1</f>
        <v>210000.00000000003</v>
      </c>
      <c r="AB166" s="802">
        <f t="shared" si="252"/>
        <v>210000.00000000003</v>
      </c>
      <c r="AC166" s="801"/>
      <c r="AD166" s="802">
        <f t="shared" si="253"/>
        <v>210000.00000000003</v>
      </c>
      <c r="AE166" s="801"/>
      <c r="AF166" s="802">
        <f t="shared" si="254"/>
        <v>0</v>
      </c>
      <c r="AG166" s="820">
        <f t="shared" si="286"/>
        <v>210000.00000000003</v>
      </c>
      <c r="AH166" s="820">
        <f t="shared" si="255"/>
        <v>210000.00000000003</v>
      </c>
      <c r="AI166" s="819"/>
      <c r="AJ166" s="820">
        <f t="shared" si="256"/>
        <v>210000.00000000003</v>
      </c>
      <c r="AK166" s="819"/>
      <c r="AL166" s="820">
        <f t="shared" si="257"/>
        <v>0</v>
      </c>
      <c r="AM166" s="774">
        <f t="shared" si="287"/>
        <v>210000.00000000003</v>
      </c>
      <c r="AN166" s="774">
        <f t="shared" si="258"/>
        <v>210000.00000000003</v>
      </c>
      <c r="AO166" s="775"/>
      <c r="AP166" s="774">
        <f t="shared" si="259"/>
        <v>210000.00000000003</v>
      </c>
      <c r="AQ166" s="775"/>
      <c r="AR166" s="774">
        <f t="shared" si="260"/>
        <v>0</v>
      </c>
      <c r="AS166" s="829">
        <f t="shared" si="288"/>
        <v>210000.00000000003</v>
      </c>
      <c r="AT166" s="829">
        <f t="shared" si="261"/>
        <v>210000.00000000003</v>
      </c>
      <c r="AU166" s="828"/>
      <c r="AV166" s="829">
        <f t="shared" si="262"/>
        <v>210000.00000000003</v>
      </c>
      <c r="AW166" s="828"/>
      <c r="AX166" s="829">
        <f t="shared" si="263"/>
        <v>0</v>
      </c>
      <c r="AY166" s="838">
        <f t="shared" si="289"/>
        <v>210000.00000000003</v>
      </c>
      <c r="AZ166" s="838">
        <f t="shared" si="264"/>
        <v>210000.00000000003</v>
      </c>
      <c r="BA166" s="837"/>
      <c r="BB166" s="838">
        <f t="shared" si="265"/>
        <v>210000.00000000003</v>
      </c>
      <c r="BC166" s="837"/>
      <c r="BD166" s="838">
        <f t="shared" si="266"/>
        <v>0</v>
      </c>
      <c r="BE166" s="774">
        <f t="shared" si="290"/>
        <v>210000.00000000003</v>
      </c>
      <c r="BF166" s="774">
        <f t="shared" si="267"/>
        <v>210000.00000000003</v>
      </c>
      <c r="BG166" s="775"/>
      <c r="BH166" s="774">
        <f t="shared" si="268"/>
        <v>210000.00000000003</v>
      </c>
      <c r="BI166" s="775"/>
      <c r="BJ166" s="774">
        <f t="shared" si="269"/>
        <v>0</v>
      </c>
      <c r="BK166" s="811">
        <f t="shared" si="291"/>
        <v>210000.00000000003</v>
      </c>
      <c r="BL166" s="811">
        <f t="shared" si="270"/>
        <v>210000.00000000003</v>
      </c>
      <c r="BM166" s="810"/>
      <c r="BN166" s="811">
        <f t="shared" si="271"/>
        <v>210000.00000000003</v>
      </c>
      <c r="BO166" s="810"/>
      <c r="BP166" s="811">
        <f t="shared" si="272"/>
        <v>0</v>
      </c>
      <c r="BQ166" s="793">
        <f t="shared" si="292"/>
        <v>210000.00000000003</v>
      </c>
      <c r="BR166" s="793">
        <f t="shared" si="273"/>
        <v>210000.00000000003</v>
      </c>
      <c r="BS166" s="792"/>
      <c r="BT166" s="793">
        <f t="shared" si="274"/>
        <v>210000.00000000003</v>
      </c>
      <c r="BU166" s="792"/>
      <c r="BV166" s="793">
        <f t="shared" si="275"/>
        <v>0</v>
      </c>
      <c r="BW166" s="838">
        <f t="shared" si="293"/>
        <v>210000.00000000003</v>
      </c>
      <c r="BX166" s="838">
        <f t="shared" si="276"/>
        <v>210000.00000000003</v>
      </c>
      <c r="BY166" s="837"/>
      <c r="BZ166" s="838">
        <f t="shared" si="277"/>
        <v>210000.00000000003</v>
      </c>
      <c r="CA166" s="837"/>
      <c r="CB166" s="838">
        <f t="shared" si="278"/>
        <v>0</v>
      </c>
      <c r="CC166" s="811">
        <f t="shared" si="279"/>
        <v>3000000</v>
      </c>
      <c r="CD166" s="784">
        <f t="shared" si="280"/>
        <v>3000000</v>
      </c>
      <c r="CE166" s="810"/>
      <c r="CF166" s="810"/>
      <c r="CG166" s="811">
        <f t="shared" si="281"/>
        <v>0</v>
      </c>
      <c r="CH166" s="579">
        <f t="shared" si="282"/>
        <v>0</v>
      </c>
    </row>
    <row r="167" spans="1:86" x14ac:dyDescent="0.2">
      <c r="A167" s="675"/>
      <c r="B167" s="675"/>
      <c r="C167" s="675"/>
      <c r="D167" s="676"/>
      <c r="E167" s="675"/>
      <c r="F167" s="677"/>
      <c r="G167" s="678"/>
      <c r="H167" s="661" t="s">
        <v>117</v>
      </c>
      <c r="I167" s="629">
        <f t="shared" ref="I167:R167" si="294">SUM(I146:I166)</f>
        <v>285930000</v>
      </c>
      <c r="J167" s="776">
        <f t="shared" si="294"/>
        <v>57186000</v>
      </c>
      <c r="K167" s="776">
        <f>SUM(K146:K166)</f>
        <v>19070000</v>
      </c>
      <c r="L167" s="776">
        <f t="shared" ref="L167" si="295">SUM(L146:L166)</f>
        <v>38116000</v>
      </c>
      <c r="M167" s="776">
        <f t="shared" si="294"/>
        <v>0</v>
      </c>
      <c r="N167" s="776">
        <f t="shared" si="294"/>
        <v>19070000</v>
      </c>
      <c r="O167" s="785">
        <f t="shared" si="294"/>
        <v>28593000</v>
      </c>
      <c r="P167" s="785">
        <f t="shared" ref="P167" si="296">SUM(P146:P166)</f>
        <v>47663000</v>
      </c>
      <c r="Q167" s="785">
        <f t="shared" si="294"/>
        <v>21014083.333333336</v>
      </c>
      <c r="R167" s="785">
        <f t="shared" si="294"/>
        <v>26648916.666666664</v>
      </c>
      <c r="S167" s="785">
        <f t="shared" ref="S167:CD167" si="297">SUM(S146:S166)</f>
        <v>0</v>
      </c>
      <c r="T167" s="785">
        <f t="shared" si="297"/>
        <v>21014083.333333336</v>
      </c>
      <c r="U167" s="794">
        <f t="shared" si="297"/>
        <v>22487753.333333336</v>
      </c>
      <c r="V167" s="794">
        <f t="shared" si="297"/>
        <v>43501836.666666672</v>
      </c>
      <c r="W167" s="794">
        <f t="shared" si="297"/>
        <v>13950000</v>
      </c>
      <c r="X167" s="794">
        <f t="shared" si="297"/>
        <v>29551836.666666668</v>
      </c>
      <c r="Y167" s="794">
        <f t="shared" si="297"/>
        <v>0</v>
      </c>
      <c r="Z167" s="794">
        <f t="shared" si="297"/>
        <v>13950000</v>
      </c>
      <c r="AA167" s="803">
        <f t="shared" si="297"/>
        <v>22487753.333333336</v>
      </c>
      <c r="AB167" s="803">
        <f t="shared" si="297"/>
        <v>36437753.333333336</v>
      </c>
      <c r="AC167" s="803">
        <f t="shared" si="297"/>
        <v>13950000</v>
      </c>
      <c r="AD167" s="803">
        <f t="shared" si="297"/>
        <v>22487753.333333336</v>
      </c>
      <c r="AE167" s="803">
        <f t="shared" si="297"/>
        <v>0</v>
      </c>
      <c r="AF167" s="803">
        <f t="shared" si="297"/>
        <v>13950000</v>
      </c>
      <c r="AG167" s="821">
        <f t="shared" si="297"/>
        <v>22487753.333333336</v>
      </c>
      <c r="AH167" s="821">
        <f t="shared" si="297"/>
        <v>36437753.333333336</v>
      </c>
      <c r="AI167" s="821">
        <f t="shared" si="297"/>
        <v>13950000</v>
      </c>
      <c r="AJ167" s="821">
        <f t="shared" si="297"/>
        <v>22487753.333333336</v>
      </c>
      <c r="AK167" s="821">
        <f t="shared" si="297"/>
        <v>0</v>
      </c>
      <c r="AL167" s="821">
        <f t="shared" si="297"/>
        <v>13950000</v>
      </c>
      <c r="AM167" s="776">
        <f t="shared" si="297"/>
        <v>22487753.333333336</v>
      </c>
      <c r="AN167" s="776">
        <f t="shared" si="297"/>
        <v>36437753.333333336</v>
      </c>
      <c r="AO167" s="776">
        <f t="shared" si="297"/>
        <v>13950000</v>
      </c>
      <c r="AP167" s="776">
        <f t="shared" si="297"/>
        <v>22487753.333333336</v>
      </c>
      <c r="AQ167" s="776">
        <f t="shared" si="297"/>
        <v>0</v>
      </c>
      <c r="AR167" s="776">
        <f t="shared" si="297"/>
        <v>13950000</v>
      </c>
      <c r="AS167" s="830">
        <f t="shared" si="297"/>
        <v>22487753.333333336</v>
      </c>
      <c r="AT167" s="830">
        <f t="shared" si="297"/>
        <v>36437753.333333336</v>
      </c>
      <c r="AU167" s="830">
        <f t="shared" si="297"/>
        <v>13950000</v>
      </c>
      <c r="AV167" s="830">
        <f t="shared" si="297"/>
        <v>22487753.333333336</v>
      </c>
      <c r="AW167" s="830">
        <f t="shared" si="297"/>
        <v>0</v>
      </c>
      <c r="AX167" s="830">
        <f t="shared" si="297"/>
        <v>13950000</v>
      </c>
      <c r="AY167" s="839">
        <f t="shared" si="297"/>
        <v>22487753.333333336</v>
      </c>
      <c r="AZ167" s="839">
        <f t="shared" si="297"/>
        <v>36437753.333333336</v>
      </c>
      <c r="BA167" s="839">
        <f t="shared" si="297"/>
        <v>13950000</v>
      </c>
      <c r="BB167" s="839">
        <f t="shared" si="297"/>
        <v>22487753.333333336</v>
      </c>
      <c r="BC167" s="839">
        <f t="shared" si="297"/>
        <v>0</v>
      </c>
      <c r="BD167" s="839">
        <f t="shared" si="297"/>
        <v>13950000</v>
      </c>
      <c r="BE167" s="776">
        <f t="shared" si="297"/>
        <v>22487753.333333336</v>
      </c>
      <c r="BF167" s="776">
        <f t="shared" si="297"/>
        <v>36437753.333333336</v>
      </c>
      <c r="BG167" s="776">
        <f t="shared" si="297"/>
        <v>13950000</v>
      </c>
      <c r="BH167" s="776">
        <f t="shared" si="297"/>
        <v>22487753.333333336</v>
      </c>
      <c r="BI167" s="776">
        <f t="shared" si="297"/>
        <v>0</v>
      </c>
      <c r="BJ167" s="776">
        <f t="shared" si="297"/>
        <v>13950000</v>
      </c>
      <c r="BK167" s="812">
        <f t="shared" si="297"/>
        <v>22487753.333333336</v>
      </c>
      <c r="BL167" s="812">
        <f t="shared" si="297"/>
        <v>36437753.333333336</v>
      </c>
      <c r="BM167" s="812">
        <f t="shared" si="297"/>
        <v>13950000</v>
      </c>
      <c r="BN167" s="812">
        <f t="shared" si="297"/>
        <v>22487753.333333336</v>
      </c>
      <c r="BO167" s="812">
        <f t="shared" si="297"/>
        <v>0</v>
      </c>
      <c r="BP167" s="812">
        <f t="shared" si="297"/>
        <v>13950000</v>
      </c>
      <c r="BQ167" s="794">
        <f t="shared" si="297"/>
        <v>22487753.333333336</v>
      </c>
      <c r="BR167" s="794">
        <f t="shared" si="297"/>
        <v>36437753.333333336</v>
      </c>
      <c r="BS167" s="794">
        <f t="shared" si="297"/>
        <v>13950000</v>
      </c>
      <c r="BT167" s="794">
        <f t="shared" si="297"/>
        <v>22487753.333333336</v>
      </c>
      <c r="BU167" s="794">
        <f t="shared" si="297"/>
        <v>0</v>
      </c>
      <c r="BV167" s="794">
        <f t="shared" si="297"/>
        <v>13950000</v>
      </c>
      <c r="BW167" s="839">
        <f t="shared" si="297"/>
        <v>22487753.333333336</v>
      </c>
      <c r="BX167" s="839">
        <f t="shared" si="297"/>
        <v>36437753.333333336</v>
      </c>
      <c r="BY167" s="839">
        <f t="shared" si="297"/>
        <v>13950000</v>
      </c>
      <c r="BZ167" s="839">
        <f t="shared" si="297"/>
        <v>22487753.333333336</v>
      </c>
      <c r="CA167" s="839">
        <f t="shared" si="297"/>
        <v>0</v>
      </c>
      <c r="CB167" s="839">
        <f t="shared" si="297"/>
        <v>13950000</v>
      </c>
      <c r="CC167" s="812">
        <f t="shared" si="297"/>
        <v>310656533.33333337</v>
      </c>
      <c r="CD167" s="785">
        <f t="shared" si="297"/>
        <v>324606533.33333337</v>
      </c>
      <c r="CE167" s="812">
        <f t="shared" ref="CE167:CG167" si="298">SUM(CE146:CE166)</f>
        <v>14500000</v>
      </c>
      <c r="CF167" s="812">
        <f t="shared" si="298"/>
        <v>0</v>
      </c>
      <c r="CG167" s="812">
        <f t="shared" si="298"/>
        <v>14500000</v>
      </c>
      <c r="CH167" s="579">
        <f t="shared" si="282"/>
        <v>24726533.333333373</v>
      </c>
    </row>
    <row r="168" spans="1:86" x14ac:dyDescent="0.2">
      <c r="A168" s="581"/>
      <c r="B168" s="581"/>
      <c r="C168" s="581"/>
      <c r="D168" s="626"/>
      <c r="E168" s="581"/>
      <c r="F168" s="626"/>
      <c r="G168" s="627"/>
      <c r="H168" s="631" t="s">
        <v>52</v>
      </c>
      <c r="I168" s="632"/>
      <c r="J168" s="774"/>
      <c r="K168" s="774"/>
      <c r="L168" s="774"/>
      <c r="M168" s="775"/>
      <c r="N168" s="775"/>
      <c r="O168" s="784"/>
      <c r="P168" s="784"/>
      <c r="Q168" s="783"/>
      <c r="R168" s="783"/>
      <c r="S168" s="783"/>
      <c r="T168" s="783"/>
      <c r="U168" s="793"/>
      <c r="V168" s="792"/>
      <c r="W168" s="792"/>
      <c r="X168" s="792"/>
      <c r="Y168" s="792"/>
      <c r="Z168" s="792"/>
      <c r="AA168" s="802"/>
      <c r="AB168" s="801"/>
      <c r="AC168" s="801"/>
      <c r="AD168" s="801"/>
      <c r="AE168" s="801"/>
      <c r="AF168" s="801"/>
      <c r="AG168" s="820"/>
      <c r="AH168" s="819"/>
      <c r="AI168" s="819"/>
      <c r="AJ168" s="819"/>
      <c r="AK168" s="819"/>
      <c r="AL168" s="819"/>
      <c r="AM168" s="774"/>
      <c r="AN168" s="775"/>
      <c r="AO168" s="775"/>
      <c r="AP168" s="775"/>
      <c r="AQ168" s="775"/>
      <c r="AR168" s="775"/>
      <c r="AS168" s="829"/>
      <c r="AT168" s="828"/>
      <c r="AU168" s="828"/>
      <c r="AV168" s="828"/>
      <c r="AW168" s="828"/>
      <c r="AX168" s="828"/>
      <c r="AY168" s="838"/>
      <c r="AZ168" s="837"/>
      <c r="BA168" s="837"/>
      <c r="BB168" s="837"/>
      <c r="BC168" s="837"/>
      <c r="BD168" s="837"/>
      <c r="BE168" s="774"/>
      <c r="BF168" s="775"/>
      <c r="BG168" s="775"/>
      <c r="BH168" s="775"/>
      <c r="BI168" s="775"/>
      <c r="BJ168" s="775"/>
      <c r="BK168" s="811"/>
      <c r="BL168" s="810"/>
      <c r="BM168" s="810"/>
      <c r="BN168" s="810"/>
      <c r="BO168" s="810"/>
      <c r="BP168" s="810"/>
      <c r="BQ168" s="793"/>
      <c r="BR168" s="792"/>
      <c r="BS168" s="792"/>
      <c r="BT168" s="792"/>
      <c r="BU168" s="792"/>
      <c r="BV168" s="792"/>
      <c r="BW168" s="838"/>
      <c r="BX168" s="837"/>
      <c r="BY168" s="837"/>
      <c r="BZ168" s="837"/>
      <c r="CA168" s="837"/>
      <c r="CB168" s="837"/>
      <c r="CC168" s="811"/>
      <c r="CD168" s="784"/>
      <c r="CE168" s="810"/>
      <c r="CF168" s="810"/>
      <c r="CG168" s="810"/>
      <c r="CH168" s="579"/>
    </row>
    <row r="169" spans="1:86" x14ac:dyDescent="0.2">
      <c r="A169" s="585"/>
      <c r="B169" s="585"/>
      <c r="C169" s="585"/>
      <c r="D169" s="634"/>
      <c r="E169" s="585"/>
      <c r="F169" s="634"/>
      <c r="G169" s="586" t="s">
        <v>18</v>
      </c>
      <c r="H169" s="635" t="s">
        <v>48</v>
      </c>
      <c r="I169" s="636">
        <f>+I167-I175</f>
        <v>282930000</v>
      </c>
      <c r="J169" s="774"/>
      <c r="K169" s="774"/>
      <c r="L169" s="774"/>
      <c r="M169" s="775"/>
      <c r="N169" s="775"/>
      <c r="O169" s="784"/>
      <c r="P169" s="784"/>
      <c r="Q169" s="783"/>
      <c r="R169" s="783"/>
      <c r="S169" s="783"/>
      <c r="T169" s="783"/>
      <c r="U169" s="793"/>
      <c r="V169" s="792"/>
      <c r="W169" s="792"/>
      <c r="X169" s="792"/>
      <c r="Y169" s="792"/>
      <c r="Z169" s="792"/>
      <c r="AA169" s="802"/>
      <c r="AB169" s="801"/>
      <c r="AC169" s="801"/>
      <c r="AD169" s="801"/>
      <c r="AE169" s="801"/>
      <c r="AF169" s="801"/>
      <c r="AG169" s="820"/>
      <c r="AH169" s="819"/>
      <c r="AI169" s="819"/>
      <c r="AJ169" s="819"/>
      <c r="AK169" s="819"/>
      <c r="AL169" s="819"/>
      <c r="AM169" s="774"/>
      <c r="AN169" s="775"/>
      <c r="AO169" s="775"/>
      <c r="AP169" s="775"/>
      <c r="AQ169" s="775"/>
      <c r="AR169" s="775"/>
      <c r="AS169" s="829"/>
      <c r="AT169" s="828"/>
      <c r="AU169" s="828"/>
      <c r="AV169" s="828"/>
      <c r="AW169" s="828"/>
      <c r="AX169" s="828"/>
      <c r="AY169" s="838"/>
      <c r="AZ169" s="837"/>
      <c r="BA169" s="837"/>
      <c r="BB169" s="837"/>
      <c r="BC169" s="837"/>
      <c r="BD169" s="837"/>
      <c r="BE169" s="774"/>
      <c r="BF169" s="775"/>
      <c r="BG169" s="775"/>
      <c r="BH169" s="775"/>
      <c r="BI169" s="775"/>
      <c r="BJ169" s="775"/>
      <c r="BK169" s="811"/>
      <c r="BL169" s="810"/>
      <c r="BM169" s="810"/>
      <c r="BN169" s="810"/>
      <c r="BO169" s="810"/>
      <c r="BP169" s="810"/>
      <c r="BQ169" s="793"/>
      <c r="BR169" s="792"/>
      <c r="BS169" s="792"/>
      <c r="BT169" s="792"/>
      <c r="BU169" s="792"/>
      <c r="BV169" s="792"/>
      <c r="BW169" s="838"/>
      <c r="BX169" s="837"/>
      <c r="BY169" s="837"/>
      <c r="BZ169" s="837"/>
      <c r="CA169" s="837"/>
      <c r="CB169" s="837"/>
      <c r="CC169" s="811"/>
      <c r="CD169" s="784"/>
      <c r="CE169" s="810"/>
      <c r="CF169" s="810"/>
      <c r="CG169" s="810"/>
      <c r="CH169" s="579"/>
    </row>
    <row r="170" spans="1:86" x14ac:dyDescent="0.2">
      <c r="A170" s="585" t="s">
        <v>118</v>
      </c>
      <c r="B170" s="585"/>
      <c r="C170" s="585"/>
      <c r="D170" s="634"/>
      <c r="E170" s="585"/>
      <c r="F170" s="634"/>
      <c r="G170" s="679" t="s">
        <v>55</v>
      </c>
      <c r="H170" s="635" t="s">
        <v>56</v>
      </c>
      <c r="I170" s="636"/>
      <c r="J170" s="774"/>
      <c r="K170" s="774"/>
      <c r="L170" s="774"/>
      <c r="M170" s="775"/>
      <c r="N170" s="775"/>
      <c r="O170" s="784"/>
      <c r="P170" s="784"/>
      <c r="Q170" s="783"/>
      <c r="R170" s="783"/>
      <c r="S170" s="783"/>
      <c r="T170" s="783"/>
      <c r="U170" s="793"/>
      <c r="V170" s="792"/>
      <c r="W170" s="792"/>
      <c r="X170" s="792"/>
      <c r="Y170" s="792"/>
      <c r="Z170" s="792"/>
      <c r="AA170" s="802"/>
      <c r="AB170" s="801"/>
      <c r="AC170" s="801"/>
      <c r="AD170" s="801"/>
      <c r="AE170" s="801"/>
      <c r="AF170" s="801"/>
      <c r="AG170" s="820"/>
      <c r="AH170" s="819"/>
      <c r="AI170" s="819"/>
      <c r="AJ170" s="819"/>
      <c r="AK170" s="819"/>
      <c r="AL170" s="819"/>
      <c r="AM170" s="774"/>
      <c r="AN170" s="775"/>
      <c r="AO170" s="775"/>
      <c r="AP170" s="775"/>
      <c r="AQ170" s="775"/>
      <c r="AR170" s="775"/>
      <c r="AS170" s="829"/>
      <c r="AT170" s="828"/>
      <c r="AU170" s="828"/>
      <c r="AV170" s="828"/>
      <c r="AW170" s="828"/>
      <c r="AX170" s="828"/>
      <c r="AY170" s="838"/>
      <c r="AZ170" s="837"/>
      <c r="BA170" s="837"/>
      <c r="BB170" s="837"/>
      <c r="BC170" s="837"/>
      <c r="BD170" s="837"/>
      <c r="BE170" s="774"/>
      <c r="BF170" s="775"/>
      <c r="BG170" s="775"/>
      <c r="BH170" s="775"/>
      <c r="BI170" s="775"/>
      <c r="BJ170" s="775"/>
      <c r="BK170" s="811"/>
      <c r="BL170" s="810"/>
      <c r="BM170" s="810"/>
      <c r="BN170" s="810"/>
      <c r="BO170" s="810"/>
      <c r="BP170" s="810"/>
      <c r="BQ170" s="793"/>
      <c r="BR170" s="792"/>
      <c r="BS170" s="792"/>
      <c r="BT170" s="792"/>
      <c r="BU170" s="792"/>
      <c r="BV170" s="792"/>
      <c r="BW170" s="838"/>
      <c r="BX170" s="837"/>
      <c r="BY170" s="837"/>
      <c r="BZ170" s="837"/>
      <c r="CA170" s="837"/>
      <c r="CB170" s="837"/>
      <c r="CC170" s="811"/>
      <c r="CD170" s="784"/>
      <c r="CE170" s="810"/>
      <c r="CF170" s="810"/>
      <c r="CG170" s="810"/>
      <c r="CH170" s="579"/>
    </row>
    <row r="171" spans="1:86" x14ac:dyDescent="0.2">
      <c r="A171" s="585"/>
      <c r="B171" s="585"/>
      <c r="C171" s="585"/>
      <c r="D171" s="634"/>
      <c r="E171" s="585"/>
      <c r="F171" s="634"/>
      <c r="G171" s="586" t="s">
        <v>49</v>
      </c>
      <c r="H171" s="637" t="s">
        <v>50</v>
      </c>
      <c r="I171" s="636"/>
      <c r="J171" s="774"/>
      <c r="K171" s="774"/>
      <c r="L171" s="774"/>
      <c r="M171" s="775"/>
      <c r="N171" s="775"/>
      <c r="O171" s="784"/>
      <c r="P171" s="784"/>
      <c r="Q171" s="783"/>
      <c r="R171" s="783"/>
      <c r="S171" s="783"/>
      <c r="T171" s="783"/>
      <c r="U171" s="793"/>
      <c r="V171" s="792"/>
      <c r="W171" s="792"/>
      <c r="X171" s="792"/>
      <c r="Y171" s="792"/>
      <c r="Z171" s="792"/>
      <c r="AA171" s="802"/>
      <c r="AB171" s="801"/>
      <c r="AC171" s="801"/>
      <c r="AD171" s="801"/>
      <c r="AE171" s="801"/>
      <c r="AF171" s="801"/>
      <c r="AG171" s="820"/>
      <c r="AH171" s="819"/>
      <c r="AI171" s="819"/>
      <c r="AJ171" s="819"/>
      <c r="AK171" s="819"/>
      <c r="AL171" s="819"/>
      <c r="AM171" s="774"/>
      <c r="AN171" s="775"/>
      <c r="AO171" s="775"/>
      <c r="AP171" s="775"/>
      <c r="AQ171" s="775"/>
      <c r="AR171" s="775"/>
      <c r="AS171" s="829"/>
      <c r="AT171" s="828"/>
      <c r="AU171" s="828"/>
      <c r="AV171" s="828"/>
      <c r="AW171" s="828"/>
      <c r="AX171" s="828"/>
      <c r="AY171" s="838"/>
      <c r="AZ171" s="837"/>
      <c r="BA171" s="837"/>
      <c r="BB171" s="837"/>
      <c r="BC171" s="837"/>
      <c r="BD171" s="837"/>
      <c r="BE171" s="774"/>
      <c r="BF171" s="775"/>
      <c r="BG171" s="775"/>
      <c r="BH171" s="775"/>
      <c r="BI171" s="775"/>
      <c r="BJ171" s="775"/>
      <c r="BK171" s="811"/>
      <c r="BL171" s="810"/>
      <c r="BM171" s="810"/>
      <c r="BN171" s="810"/>
      <c r="BO171" s="810"/>
      <c r="BP171" s="810"/>
      <c r="BQ171" s="793"/>
      <c r="BR171" s="792"/>
      <c r="BS171" s="792"/>
      <c r="BT171" s="792"/>
      <c r="BU171" s="792"/>
      <c r="BV171" s="792"/>
      <c r="BW171" s="838"/>
      <c r="BX171" s="837"/>
      <c r="BY171" s="837"/>
      <c r="BZ171" s="837"/>
      <c r="CA171" s="837"/>
      <c r="CB171" s="837"/>
      <c r="CC171" s="811"/>
      <c r="CD171" s="784"/>
      <c r="CE171" s="810"/>
      <c r="CF171" s="810"/>
      <c r="CG171" s="810"/>
      <c r="CH171" s="579"/>
    </row>
    <row r="172" spans="1:86" x14ac:dyDescent="0.2">
      <c r="A172" s="585"/>
      <c r="B172" s="585"/>
      <c r="C172" s="585"/>
      <c r="D172" s="634"/>
      <c r="E172" s="585"/>
      <c r="F172" s="634"/>
      <c r="G172" s="586" t="s">
        <v>57</v>
      </c>
      <c r="H172" s="637" t="s">
        <v>58</v>
      </c>
      <c r="I172" s="636"/>
      <c r="J172" s="774"/>
      <c r="K172" s="774"/>
      <c r="L172" s="774"/>
      <c r="M172" s="775"/>
      <c r="N172" s="775"/>
      <c r="O172" s="784"/>
      <c r="P172" s="784"/>
      <c r="Q172" s="783"/>
      <c r="R172" s="783"/>
      <c r="S172" s="783"/>
      <c r="T172" s="783"/>
      <c r="U172" s="793"/>
      <c r="V172" s="792"/>
      <c r="W172" s="792"/>
      <c r="X172" s="792"/>
      <c r="Y172" s="792"/>
      <c r="Z172" s="792"/>
      <c r="AA172" s="802"/>
      <c r="AB172" s="801"/>
      <c r="AC172" s="801"/>
      <c r="AD172" s="801"/>
      <c r="AE172" s="801"/>
      <c r="AF172" s="801"/>
      <c r="AG172" s="820"/>
      <c r="AH172" s="819"/>
      <c r="AI172" s="819"/>
      <c r="AJ172" s="819"/>
      <c r="AK172" s="819"/>
      <c r="AL172" s="819"/>
      <c r="AM172" s="774"/>
      <c r="AN172" s="775"/>
      <c r="AO172" s="775"/>
      <c r="AP172" s="775"/>
      <c r="AQ172" s="775"/>
      <c r="AR172" s="775"/>
      <c r="AS172" s="829"/>
      <c r="AT172" s="828"/>
      <c r="AU172" s="828"/>
      <c r="AV172" s="828"/>
      <c r="AW172" s="828"/>
      <c r="AX172" s="828"/>
      <c r="AY172" s="838"/>
      <c r="AZ172" s="837"/>
      <c r="BA172" s="837"/>
      <c r="BB172" s="837"/>
      <c r="BC172" s="837"/>
      <c r="BD172" s="837"/>
      <c r="BE172" s="774"/>
      <c r="BF172" s="775"/>
      <c r="BG172" s="775"/>
      <c r="BH172" s="775"/>
      <c r="BI172" s="775"/>
      <c r="BJ172" s="775"/>
      <c r="BK172" s="811"/>
      <c r="BL172" s="810"/>
      <c r="BM172" s="810"/>
      <c r="BN172" s="810"/>
      <c r="BO172" s="810"/>
      <c r="BP172" s="810"/>
      <c r="BQ172" s="793"/>
      <c r="BR172" s="792"/>
      <c r="BS172" s="792"/>
      <c r="BT172" s="792"/>
      <c r="BU172" s="792"/>
      <c r="BV172" s="792"/>
      <c r="BW172" s="838"/>
      <c r="BX172" s="837"/>
      <c r="BY172" s="837"/>
      <c r="BZ172" s="837"/>
      <c r="CA172" s="837"/>
      <c r="CB172" s="837"/>
      <c r="CC172" s="811"/>
      <c r="CD172" s="784"/>
      <c r="CE172" s="810"/>
      <c r="CF172" s="810"/>
      <c r="CG172" s="810"/>
      <c r="CH172" s="579"/>
    </row>
    <row r="173" spans="1:86" x14ac:dyDescent="0.2">
      <c r="A173" s="585"/>
      <c r="B173" s="585"/>
      <c r="C173" s="585"/>
      <c r="D173" s="634"/>
      <c r="E173" s="585"/>
      <c r="F173" s="634"/>
      <c r="G173" s="586"/>
      <c r="H173" s="639" t="s">
        <v>53</v>
      </c>
      <c r="I173" s="636"/>
      <c r="J173" s="774"/>
      <c r="K173" s="774"/>
      <c r="L173" s="774"/>
      <c r="M173" s="775"/>
      <c r="N173" s="775"/>
      <c r="O173" s="784"/>
      <c r="P173" s="784"/>
      <c r="Q173" s="783"/>
      <c r="R173" s="783"/>
      <c r="S173" s="783"/>
      <c r="T173" s="783"/>
      <c r="U173" s="793"/>
      <c r="V173" s="792"/>
      <c r="W173" s="792"/>
      <c r="X173" s="792"/>
      <c r="Y173" s="792"/>
      <c r="Z173" s="792"/>
      <c r="AA173" s="802"/>
      <c r="AB173" s="801"/>
      <c r="AC173" s="801"/>
      <c r="AD173" s="801"/>
      <c r="AE173" s="801"/>
      <c r="AF173" s="801"/>
      <c r="AG173" s="820"/>
      <c r="AH173" s="819"/>
      <c r="AI173" s="819"/>
      <c r="AJ173" s="819"/>
      <c r="AK173" s="819"/>
      <c r="AL173" s="819"/>
      <c r="AM173" s="774"/>
      <c r="AN173" s="775"/>
      <c r="AO173" s="775"/>
      <c r="AP173" s="775"/>
      <c r="AQ173" s="775"/>
      <c r="AR173" s="775"/>
      <c r="AS173" s="829"/>
      <c r="AT173" s="828"/>
      <c r="AU173" s="828"/>
      <c r="AV173" s="828"/>
      <c r="AW173" s="828"/>
      <c r="AX173" s="828"/>
      <c r="AY173" s="838"/>
      <c r="AZ173" s="837"/>
      <c r="BA173" s="837"/>
      <c r="BB173" s="837"/>
      <c r="BC173" s="837"/>
      <c r="BD173" s="837"/>
      <c r="BE173" s="774"/>
      <c r="BF173" s="775"/>
      <c r="BG173" s="775"/>
      <c r="BH173" s="775"/>
      <c r="BI173" s="775"/>
      <c r="BJ173" s="775"/>
      <c r="BK173" s="811"/>
      <c r="BL173" s="810"/>
      <c r="BM173" s="810"/>
      <c r="BN173" s="810"/>
      <c r="BO173" s="810"/>
      <c r="BP173" s="810"/>
      <c r="BQ173" s="793"/>
      <c r="BR173" s="792"/>
      <c r="BS173" s="792"/>
      <c r="BT173" s="792"/>
      <c r="BU173" s="792"/>
      <c r="BV173" s="792"/>
      <c r="BW173" s="838"/>
      <c r="BX173" s="837"/>
      <c r="BY173" s="837"/>
      <c r="BZ173" s="837"/>
      <c r="CA173" s="837"/>
      <c r="CB173" s="837"/>
      <c r="CC173" s="811"/>
      <c r="CD173" s="784"/>
      <c r="CE173" s="810"/>
      <c r="CF173" s="810"/>
      <c r="CG173" s="810"/>
      <c r="CH173" s="579"/>
    </row>
    <row r="174" spans="1:86" x14ac:dyDescent="0.2">
      <c r="A174" s="585"/>
      <c r="B174" s="585"/>
      <c r="C174" s="585"/>
      <c r="D174" s="634"/>
      <c r="E174" s="585"/>
      <c r="F174" s="634"/>
      <c r="G174" s="586"/>
      <c r="H174" s="639" t="s">
        <v>119</v>
      </c>
      <c r="I174" s="636"/>
      <c r="J174" s="774"/>
      <c r="K174" s="774"/>
      <c r="L174" s="774"/>
      <c r="M174" s="775"/>
      <c r="N174" s="775"/>
      <c r="O174" s="784"/>
      <c r="P174" s="784"/>
      <c r="Q174" s="783"/>
      <c r="R174" s="783"/>
      <c r="S174" s="783"/>
      <c r="T174" s="783"/>
      <c r="U174" s="793"/>
      <c r="V174" s="792"/>
      <c r="W174" s="792"/>
      <c r="X174" s="792"/>
      <c r="Y174" s="792"/>
      <c r="Z174" s="792"/>
      <c r="AA174" s="802"/>
      <c r="AB174" s="801"/>
      <c r="AC174" s="801"/>
      <c r="AD174" s="801"/>
      <c r="AE174" s="801"/>
      <c r="AF174" s="801"/>
      <c r="AG174" s="820"/>
      <c r="AH174" s="819"/>
      <c r="AI174" s="819"/>
      <c r="AJ174" s="819"/>
      <c r="AK174" s="819"/>
      <c r="AL174" s="819"/>
      <c r="AM174" s="774"/>
      <c r="AN174" s="775"/>
      <c r="AO174" s="775"/>
      <c r="AP174" s="775"/>
      <c r="AQ174" s="775"/>
      <c r="AR174" s="775"/>
      <c r="AS174" s="829"/>
      <c r="AT174" s="828"/>
      <c r="AU174" s="828"/>
      <c r="AV174" s="828"/>
      <c r="AW174" s="828"/>
      <c r="AX174" s="828"/>
      <c r="AY174" s="838"/>
      <c r="AZ174" s="837"/>
      <c r="BA174" s="837"/>
      <c r="BB174" s="837"/>
      <c r="BC174" s="837"/>
      <c r="BD174" s="837"/>
      <c r="BE174" s="774"/>
      <c r="BF174" s="775"/>
      <c r="BG174" s="775"/>
      <c r="BH174" s="775"/>
      <c r="BI174" s="775"/>
      <c r="BJ174" s="775"/>
      <c r="BK174" s="811"/>
      <c r="BL174" s="810"/>
      <c r="BM174" s="810"/>
      <c r="BN174" s="810"/>
      <c r="BO174" s="810"/>
      <c r="BP174" s="810"/>
      <c r="BQ174" s="793"/>
      <c r="BR174" s="792"/>
      <c r="BS174" s="792"/>
      <c r="BT174" s="792"/>
      <c r="BU174" s="792"/>
      <c r="BV174" s="792"/>
      <c r="BW174" s="838"/>
      <c r="BX174" s="837"/>
      <c r="BY174" s="837"/>
      <c r="BZ174" s="837"/>
      <c r="CA174" s="837"/>
      <c r="CB174" s="837"/>
      <c r="CC174" s="811"/>
      <c r="CD174" s="784"/>
      <c r="CE174" s="810"/>
      <c r="CF174" s="810"/>
      <c r="CG174" s="810"/>
      <c r="CH174" s="579"/>
    </row>
    <row r="175" spans="1:86" x14ac:dyDescent="0.2">
      <c r="A175" s="585"/>
      <c r="B175" s="585"/>
      <c r="C175" s="585"/>
      <c r="D175" s="634"/>
      <c r="E175" s="585"/>
      <c r="F175" s="634"/>
      <c r="G175" s="586" t="s">
        <v>18</v>
      </c>
      <c r="H175" s="635" t="s">
        <v>48</v>
      </c>
      <c r="I175" s="636">
        <f>+I166</f>
        <v>3000000</v>
      </c>
      <c r="J175" s="774"/>
      <c r="K175" s="774"/>
      <c r="L175" s="774"/>
      <c r="M175" s="775"/>
      <c r="N175" s="775"/>
      <c r="O175" s="784"/>
      <c r="P175" s="784"/>
      <c r="Q175" s="783"/>
      <c r="R175" s="783"/>
      <c r="S175" s="783"/>
      <c r="T175" s="783"/>
      <c r="U175" s="793"/>
      <c r="V175" s="792"/>
      <c r="W175" s="792"/>
      <c r="X175" s="792"/>
      <c r="Y175" s="792"/>
      <c r="Z175" s="792"/>
      <c r="AA175" s="802"/>
      <c r="AB175" s="801"/>
      <c r="AC175" s="801"/>
      <c r="AD175" s="801"/>
      <c r="AE175" s="801"/>
      <c r="AF175" s="801"/>
      <c r="AG175" s="820"/>
      <c r="AH175" s="819"/>
      <c r="AI175" s="819"/>
      <c r="AJ175" s="819"/>
      <c r="AK175" s="819"/>
      <c r="AL175" s="819"/>
      <c r="AM175" s="774"/>
      <c r="AN175" s="775"/>
      <c r="AO175" s="775"/>
      <c r="AP175" s="775"/>
      <c r="AQ175" s="775"/>
      <c r="AR175" s="775"/>
      <c r="AS175" s="829"/>
      <c r="AT175" s="828"/>
      <c r="AU175" s="828"/>
      <c r="AV175" s="828"/>
      <c r="AW175" s="828"/>
      <c r="AX175" s="828"/>
      <c r="AY175" s="838"/>
      <c r="AZ175" s="837"/>
      <c r="BA175" s="837"/>
      <c r="BB175" s="837"/>
      <c r="BC175" s="837"/>
      <c r="BD175" s="837"/>
      <c r="BE175" s="774"/>
      <c r="BF175" s="775"/>
      <c r="BG175" s="775"/>
      <c r="BH175" s="775"/>
      <c r="BI175" s="775"/>
      <c r="BJ175" s="775"/>
      <c r="BK175" s="811"/>
      <c r="BL175" s="810"/>
      <c r="BM175" s="810"/>
      <c r="BN175" s="810"/>
      <c r="BO175" s="810"/>
      <c r="BP175" s="810"/>
      <c r="BQ175" s="793"/>
      <c r="BR175" s="792"/>
      <c r="BS175" s="792"/>
      <c r="BT175" s="792"/>
      <c r="BU175" s="792"/>
      <c r="BV175" s="792"/>
      <c r="BW175" s="838"/>
      <c r="BX175" s="837"/>
      <c r="BY175" s="837"/>
      <c r="BZ175" s="837"/>
      <c r="CA175" s="837"/>
      <c r="CB175" s="837"/>
      <c r="CC175" s="811"/>
      <c r="CD175" s="784"/>
      <c r="CE175" s="810"/>
      <c r="CF175" s="810"/>
      <c r="CG175" s="810"/>
      <c r="CH175" s="579"/>
    </row>
    <row r="176" spans="1:86" x14ac:dyDescent="0.2">
      <c r="A176" s="585"/>
      <c r="B176" s="585"/>
      <c r="C176" s="585"/>
      <c r="D176" s="634"/>
      <c r="E176" s="585"/>
      <c r="F176" s="634"/>
      <c r="G176" s="586"/>
      <c r="H176" s="639" t="s">
        <v>120</v>
      </c>
      <c r="I176" s="636"/>
      <c r="J176" s="774"/>
      <c r="K176" s="774"/>
      <c r="L176" s="774"/>
      <c r="M176" s="775"/>
      <c r="N176" s="775"/>
      <c r="O176" s="784"/>
      <c r="P176" s="784"/>
      <c r="Q176" s="783"/>
      <c r="R176" s="783"/>
      <c r="S176" s="783"/>
      <c r="T176" s="783"/>
      <c r="U176" s="793"/>
      <c r="V176" s="792"/>
      <c r="W176" s="792"/>
      <c r="X176" s="792"/>
      <c r="Y176" s="792"/>
      <c r="Z176" s="792"/>
      <c r="AA176" s="802"/>
      <c r="AB176" s="801"/>
      <c r="AC176" s="801"/>
      <c r="AD176" s="801"/>
      <c r="AE176" s="801"/>
      <c r="AF176" s="801"/>
      <c r="AG176" s="820"/>
      <c r="AH176" s="819"/>
      <c r="AI176" s="819"/>
      <c r="AJ176" s="819"/>
      <c r="AK176" s="819"/>
      <c r="AL176" s="819"/>
      <c r="AM176" s="774"/>
      <c r="AN176" s="775"/>
      <c r="AO176" s="775"/>
      <c r="AP176" s="775"/>
      <c r="AQ176" s="775"/>
      <c r="AR176" s="775"/>
      <c r="AS176" s="829"/>
      <c r="AT176" s="828"/>
      <c r="AU176" s="828"/>
      <c r="AV176" s="828"/>
      <c r="AW176" s="828"/>
      <c r="AX176" s="828"/>
      <c r="AY176" s="838"/>
      <c r="AZ176" s="837"/>
      <c r="BA176" s="837"/>
      <c r="BB176" s="837"/>
      <c r="BC176" s="837"/>
      <c r="BD176" s="837"/>
      <c r="BE176" s="774"/>
      <c r="BF176" s="775"/>
      <c r="BG176" s="775"/>
      <c r="BH176" s="775"/>
      <c r="BI176" s="775"/>
      <c r="BJ176" s="775"/>
      <c r="BK176" s="811"/>
      <c r="BL176" s="810"/>
      <c r="BM176" s="810"/>
      <c r="BN176" s="810"/>
      <c r="BO176" s="810"/>
      <c r="BP176" s="810"/>
      <c r="BQ176" s="793"/>
      <c r="BR176" s="792"/>
      <c r="BS176" s="792"/>
      <c r="BT176" s="792"/>
      <c r="BU176" s="792"/>
      <c r="BV176" s="792"/>
      <c r="BW176" s="838"/>
      <c r="BX176" s="837"/>
      <c r="BY176" s="837"/>
      <c r="BZ176" s="837"/>
      <c r="CA176" s="837"/>
      <c r="CB176" s="837"/>
      <c r="CC176" s="811"/>
      <c r="CD176" s="784"/>
      <c r="CE176" s="810"/>
      <c r="CF176" s="810"/>
      <c r="CG176" s="810"/>
      <c r="CH176" s="579"/>
    </row>
    <row r="177" spans="1:86" x14ac:dyDescent="0.2">
      <c r="A177" s="585"/>
      <c r="B177" s="585"/>
      <c r="C177" s="585"/>
      <c r="D177" s="634"/>
      <c r="E177" s="585"/>
      <c r="F177" s="634"/>
      <c r="G177" s="586"/>
      <c r="H177" s="639" t="s">
        <v>121</v>
      </c>
      <c r="I177" s="636"/>
      <c r="J177" s="774"/>
      <c r="K177" s="774"/>
      <c r="L177" s="774"/>
      <c r="M177" s="775"/>
      <c r="N177" s="775"/>
      <c r="O177" s="784"/>
      <c r="P177" s="784"/>
      <c r="Q177" s="783"/>
      <c r="R177" s="783"/>
      <c r="S177" s="783"/>
      <c r="T177" s="783"/>
      <c r="U177" s="793"/>
      <c r="V177" s="792"/>
      <c r="W177" s="792"/>
      <c r="X177" s="792"/>
      <c r="Y177" s="792"/>
      <c r="Z177" s="792"/>
      <c r="AA177" s="802"/>
      <c r="AB177" s="801"/>
      <c r="AC177" s="801"/>
      <c r="AD177" s="801"/>
      <c r="AE177" s="801"/>
      <c r="AF177" s="801"/>
      <c r="AG177" s="820"/>
      <c r="AH177" s="819"/>
      <c r="AI177" s="819"/>
      <c r="AJ177" s="819"/>
      <c r="AK177" s="819"/>
      <c r="AL177" s="819"/>
      <c r="AM177" s="774"/>
      <c r="AN177" s="775"/>
      <c r="AO177" s="775"/>
      <c r="AP177" s="775"/>
      <c r="AQ177" s="775"/>
      <c r="AR177" s="775"/>
      <c r="AS177" s="829"/>
      <c r="AT177" s="828"/>
      <c r="AU177" s="828"/>
      <c r="AV177" s="828"/>
      <c r="AW177" s="828"/>
      <c r="AX177" s="828"/>
      <c r="AY177" s="838"/>
      <c r="AZ177" s="837"/>
      <c r="BA177" s="837"/>
      <c r="BB177" s="837"/>
      <c r="BC177" s="837"/>
      <c r="BD177" s="837"/>
      <c r="BE177" s="774"/>
      <c r="BF177" s="775"/>
      <c r="BG177" s="775"/>
      <c r="BH177" s="775"/>
      <c r="BI177" s="775"/>
      <c r="BJ177" s="775"/>
      <c r="BK177" s="811"/>
      <c r="BL177" s="810"/>
      <c r="BM177" s="810"/>
      <c r="BN177" s="810"/>
      <c r="BO177" s="810"/>
      <c r="BP177" s="810"/>
      <c r="BQ177" s="793"/>
      <c r="BR177" s="792"/>
      <c r="BS177" s="792"/>
      <c r="BT177" s="792"/>
      <c r="BU177" s="792"/>
      <c r="BV177" s="792"/>
      <c r="BW177" s="838"/>
      <c r="BX177" s="837"/>
      <c r="BY177" s="837"/>
      <c r="BZ177" s="837"/>
      <c r="CA177" s="837"/>
      <c r="CB177" s="837"/>
      <c r="CC177" s="811"/>
      <c r="CD177" s="784"/>
      <c r="CE177" s="810"/>
      <c r="CF177" s="810"/>
      <c r="CG177" s="810"/>
      <c r="CH177" s="579"/>
    </row>
    <row r="178" spans="1:86" x14ac:dyDescent="0.2">
      <c r="A178" s="585"/>
      <c r="B178" s="585"/>
      <c r="C178" s="585"/>
      <c r="D178" s="634"/>
      <c r="E178" s="585"/>
      <c r="F178" s="634"/>
      <c r="G178" s="586" t="s">
        <v>18</v>
      </c>
      <c r="H178" s="635" t="s">
        <v>48</v>
      </c>
      <c r="I178" s="636">
        <f>+I169+I175</f>
        <v>285930000</v>
      </c>
      <c r="J178" s="774"/>
      <c r="K178" s="774"/>
      <c r="L178" s="774"/>
      <c r="M178" s="775"/>
      <c r="N178" s="775"/>
      <c r="O178" s="784"/>
      <c r="P178" s="784"/>
      <c r="Q178" s="783"/>
      <c r="R178" s="783"/>
      <c r="S178" s="783"/>
      <c r="T178" s="783"/>
      <c r="U178" s="793"/>
      <c r="V178" s="792"/>
      <c r="W178" s="792"/>
      <c r="X178" s="792"/>
      <c r="Y178" s="792"/>
      <c r="Z178" s="792"/>
      <c r="AA178" s="802"/>
      <c r="AB178" s="801"/>
      <c r="AC178" s="801"/>
      <c r="AD178" s="801"/>
      <c r="AE178" s="801"/>
      <c r="AF178" s="801"/>
      <c r="AG178" s="820"/>
      <c r="AH178" s="819"/>
      <c r="AI178" s="819"/>
      <c r="AJ178" s="819"/>
      <c r="AK178" s="819"/>
      <c r="AL178" s="819"/>
      <c r="AM178" s="774"/>
      <c r="AN178" s="775"/>
      <c r="AO178" s="775"/>
      <c r="AP178" s="775"/>
      <c r="AQ178" s="775"/>
      <c r="AR178" s="775"/>
      <c r="AS178" s="829"/>
      <c r="AT178" s="828"/>
      <c r="AU178" s="828"/>
      <c r="AV178" s="828"/>
      <c r="AW178" s="828"/>
      <c r="AX178" s="828"/>
      <c r="AY178" s="838"/>
      <c r="AZ178" s="837"/>
      <c r="BA178" s="837"/>
      <c r="BB178" s="837"/>
      <c r="BC178" s="837"/>
      <c r="BD178" s="837"/>
      <c r="BE178" s="774"/>
      <c r="BF178" s="775"/>
      <c r="BG178" s="775"/>
      <c r="BH178" s="775"/>
      <c r="BI178" s="775"/>
      <c r="BJ178" s="775"/>
      <c r="BK178" s="811"/>
      <c r="BL178" s="810"/>
      <c r="BM178" s="810"/>
      <c r="BN178" s="810"/>
      <c r="BO178" s="810"/>
      <c r="BP178" s="810"/>
      <c r="BQ178" s="793"/>
      <c r="BR178" s="792"/>
      <c r="BS178" s="792"/>
      <c r="BT178" s="792"/>
      <c r="BU178" s="792"/>
      <c r="BV178" s="792"/>
      <c r="BW178" s="838"/>
      <c r="BX178" s="837"/>
      <c r="BY178" s="837"/>
      <c r="BZ178" s="837"/>
      <c r="CA178" s="837"/>
      <c r="CB178" s="837"/>
      <c r="CC178" s="811"/>
      <c r="CD178" s="784"/>
      <c r="CE178" s="810"/>
      <c r="CF178" s="810"/>
      <c r="CG178" s="810"/>
      <c r="CH178" s="579"/>
    </row>
    <row r="179" spans="1:86" x14ac:dyDescent="0.2">
      <c r="A179" s="585"/>
      <c r="B179" s="585"/>
      <c r="C179" s="585"/>
      <c r="D179" s="634"/>
      <c r="E179" s="585"/>
      <c r="F179" s="634"/>
      <c r="G179" s="679" t="s">
        <v>55</v>
      </c>
      <c r="H179" s="635" t="s">
        <v>56</v>
      </c>
      <c r="I179" s="636"/>
      <c r="J179" s="774"/>
      <c r="K179" s="774"/>
      <c r="L179" s="774"/>
      <c r="M179" s="775"/>
      <c r="N179" s="775"/>
      <c r="O179" s="784"/>
      <c r="P179" s="784"/>
      <c r="Q179" s="783"/>
      <c r="R179" s="783"/>
      <c r="S179" s="783"/>
      <c r="T179" s="783"/>
      <c r="U179" s="793"/>
      <c r="V179" s="792"/>
      <c r="W179" s="792"/>
      <c r="X179" s="792"/>
      <c r="Y179" s="792"/>
      <c r="Z179" s="792"/>
      <c r="AA179" s="802"/>
      <c r="AB179" s="801"/>
      <c r="AC179" s="801"/>
      <c r="AD179" s="801"/>
      <c r="AE179" s="801"/>
      <c r="AF179" s="801"/>
      <c r="AG179" s="820"/>
      <c r="AH179" s="819"/>
      <c r="AI179" s="819"/>
      <c r="AJ179" s="819"/>
      <c r="AK179" s="819"/>
      <c r="AL179" s="819"/>
      <c r="AM179" s="774"/>
      <c r="AN179" s="775"/>
      <c r="AO179" s="775"/>
      <c r="AP179" s="775"/>
      <c r="AQ179" s="775"/>
      <c r="AR179" s="775"/>
      <c r="AS179" s="829"/>
      <c r="AT179" s="828"/>
      <c r="AU179" s="828"/>
      <c r="AV179" s="828"/>
      <c r="AW179" s="828"/>
      <c r="AX179" s="828"/>
      <c r="AY179" s="838"/>
      <c r="AZ179" s="837"/>
      <c r="BA179" s="837"/>
      <c r="BB179" s="837"/>
      <c r="BC179" s="837"/>
      <c r="BD179" s="837"/>
      <c r="BE179" s="774"/>
      <c r="BF179" s="775"/>
      <c r="BG179" s="775"/>
      <c r="BH179" s="775"/>
      <c r="BI179" s="775"/>
      <c r="BJ179" s="775"/>
      <c r="BK179" s="811"/>
      <c r="BL179" s="810"/>
      <c r="BM179" s="810"/>
      <c r="BN179" s="810"/>
      <c r="BO179" s="810"/>
      <c r="BP179" s="810"/>
      <c r="BQ179" s="793"/>
      <c r="BR179" s="792"/>
      <c r="BS179" s="792"/>
      <c r="BT179" s="792"/>
      <c r="BU179" s="792"/>
      <c r="BV179" s="792"/>
      <c r="BW179" s="838"/>
      <c r="BX179" s="837"/>
      <c r="BY179" s="837"/>
      <c r="BZ179" s="837"/>
      <c r="CA179" s="837"/>
      <c r="CB179" s="837"/>
      <c r="CC179" s="811"/>
      <c r="CD179" s="784"/>
      <c r="CE179" s="810"/>
      <c r="CF179" s="810"/>
      <c r="CG179" s="810"/>
      <c r="CH179" s="579"/>
    </row>
    <row r="180" spans="1:86" x14ac:dyDescent="0.2">
      <c r="A180" s="585"/>
      <c r="B180" s="585"/>
      <c r="C180" s="585"/>
      <c r="D180" s="634"/>
      <c r="E180" s="585"/>
      <c r="F180" s="634"/>
      <c r="G180" s="586" t="s">
        <v>49</v>
      </c>
      <c r="H180" s="637" t="s">
        <v>50</v>
      </c>
      <c r="I180" s="636"/>
      <c r="J180" s="774"/>
      <c r="K180" s="774"/>
      <c r="L180" s="774"/>
      <c r="M180" s="775"/>
      <c r="N180" s="775"/>
      <c r="O180" s="784"/>
      <c r="P180" s="784"/>
      <c r="Q180" s="783"/>
      <c r="R180" s="783"/>
      <c r="S180" s="783"/>
      <c r="T180" s="783"/>
      <c r="U180" s="793"/>
      <c r="V180" s="792"/>
      <c r="W180" s="792"/>
      <c r="X180" s="792"/>
      <c r="Y180" s="792"/>
      <c r="Z180" s="792"/>
      <c r="AA180" s="802"/>
      <c r="AB180" s="801"/>
      <c r="AC180" s="801"/>
      <c r="AD180" s="801"/>
      <c r="AE180" s="801"/>
      <c r="AF180" s="801"/>
      <c r="AG180" s="820"/>
      <c r="AH180" s="819"/>
      <c r="AI180" s="819"/>
      <c r="AJ180" s="819"/>
      <c r="AK180" s="819"/>
      <c r="AL180" s="819"/>
      <c r="AM180" s="774"/>
      <c r="AN180" s="775"/>
      <c r="AO180" s="775"/>
      <c r="AP180" s="775"/>
      <c r="AQ180" s="775"/>
      <c r="AR180" s="775"/>
      <c r="AS180" s="829"/>
      <c r="AT180" s="828"/>
      <c r="AU180" s="828"/>
      <c r="AV180" s="828"/>
      <c r="AW180" s="828"/>
      <c r="AX180" s="828"/>
      <c r="AY180" s="838"/>
      <c r="AZ180" s="837"/>
      <c r="BA180" s="837"/>
      <c r="BB180" s="837"/>
      <c r="BC180" s="837"/>
      <c r="BD180" s="837"/>
      <c r="BE180" s="774"/>
      <c r="BF180" s="775"/>
      <c r="BG180" s="775"/>
      <c r="BH180" s="775"/>
      <c r="BI180" s="775"/>
      <c r="BJ180" s="775"/>
      <c r="BK180" s="811"/>
      <c r="BL180" s="810"/>
      <c r="BM180" s="810"/>
      <c r="BN180" s="810"/>
      <c r="BO180" s="810"/>
      <c r="BP180" s="810"/>
      <c r="BQ180" s="793"/>
      <c r="BR180" s="792"/>
      <c r="BS180" s="792"/>
      <c r="BT180" s="792"/>
      <c r="BU180" s="792"/>
      <c r="BV180" s="792"/>
      <c r="BW180" s="838"/>
      <c r="BX180" s="837"/>
      <c r="BY180" s="837"/>
      <c r="BZ180" s="837"/>
      <c r="CA180" s="837"/>
      <c r="CB180" s="837"/>
      <c r="CC180" s="811"/>
      <c r="CD180" s="784"/>
      <c r="CE180" s="810"/>
      <c r="CF180" s="810"/>
      <c r="CG180" s="810"/>
      <c r="CH180" s="579"/>
    </row>
    <row r="181" spans="1:86" x14ac:dyDescent="0.2">
      <c r="A181" s="585"/>
      <c r="B181" s="585"/>
      <c r="C181" s="585"/>
      <c r="D181" s="634"/>
      <c r="E181" s="585"/>
      <c r="F181" s="634"/>
      <c r="G181" s="586" t="s">
        <v>57</v>
      </c>
      <c r="H181" s="637" t="s">
        <v>58</v>
      </c>
      <c r="I181" s="636"/>
      <c r="J181" s="774"/>
      <c r="K181" s="774"/>
      <c r="L181" s="774"/>
      <c r="M181" s="775"/>
      <c r="N181" s="775"/>
      <c r="O181" s="784"/>
      <c r="P181" s="784"/>
      <c r="Q181" s="783"/>
      <c r="R181" s="783"/>
      <c r="S181" s="783"/>
      <c r="T181" s="783"/>
      <c r="U181" s="793"/>
      <c r="V181" s="792"/>
      <c r="W181" s="792"/>
      <c r="X181" s="792"/>
      <c r="Y181" s="792"/>
      <c r="Z181" s="792"/>
      <c r="AA181" s="802"/>
      <c r="AB181" s="801"/>
      <c r="AC181" s="801"/>
      <c r="AD181" s="801"/>
      <c r="AE181" s="801"/>
      <c r="AF181" s="801"/>
      <c r="AG181" s="820"/>
      <c r="AH181" s="819"/>
      <c r="AI181" s="819"/>
      <c r="AJ181" s="819"/>
      <c r="AK181" s="819"/>
      <c r="AL181" s="819"/>
      <c r="AM181" s="774"/>
      <c r="AN181" s="775"/>
      <c r="AO181" s="775"/>
      <c r="AP181" s="775"/>
      <c r="AQ181" s="775"/>
      <c r="AR181" s="775"/>
      <c r="AS181" s="829"/>
      <c r="AT181" s="828"/>
      <c r="AU181" s="828"/>
      <c r="AV181" s="828"/>
      <c r="AW181" s="828"/>
      <c r="AX181" s="828"/>
      <c r="AY181" s="838"/>
      <c r="AZ181" s="837"/>
      <c r="BA181" s="837"/>
      <c r="BB181" s="837"/>
      <c r="BC181" s="837"/>
      <c r="BD181" s="837"/>
      <c r="BE181" s="774"/>
      <c r="BF181" s="775"/>
      <c r="BG181" s="775"/>
      <c r="BH181" s="775"/>
      <c r="BI181" s="775"/>
      <c r="BJ181" s="775"/>
      <c r="BK181" s="811"/>
      <c r="BL181" s="810"/>
      <c r="BM181" s="810"/>
      <c r="BN181" s="810"/>
      <c r="BO181" s="810"/>
      <c r="BP181" s="810"/>
      <c r="BQ181" s="793"/>
      <c r="BR181" s="792"/>
      <c r="BS181" s="792"/>
      <c r="BT181" s="792"/>
      <c r="BU181" s="792"/>
      <c r="BV181" s="792"/>
      <c r="BW181" s="838"/>
      <c r="BX181" s="837"/>
      <c r="BY181" s="837"/>
      <c r="BZ181" s="837"/>
      <c r="CA181" s="837"/>
      <c r="CB181" s="837"/>
      <c r="CC181" s="811"/>
      <c r="CD181" s="784"/>
      <c r="CE181" s="810"/>
      <c r="CF181" s="810"/>
      <c r="CG181" s="810"/>
      <c r="CH181" s="579"/>
    </row>
    <row r="182" spans="1:86" x14ac:dyDescent="0.2">
      <c r="A182" s="591"/>
      <c r="B182" s="591"/>
      <c r="C182" s="591"/>
      <c r="D182" s="641"/>
      <c r="E182" s="591"/>
      <c r="F182" s="641"/>
      <c r="G182" s="592"/>
      <c r="H182" s="642" t="s">
        <v>122</v>
      </c>
      <c r="I182" s="643"/>
      <c r="J182" s="774"/>
      <c r="K182" s="774"/>
      <c r="L182" s="774"/>
      <c r="M182" s="775"/>
      <c r="N182" s="775"/>
      <c r="O182" s="784"/>
      <c r="P182" s="784"/>
      <c r="Q182" s="783"/>
      <c r="R182" s="783"/>
      <c r="S182" s="783"/>
      <c r="T182" s="783"/>
      <c r="U182" s="793"/>
      <c r="V182" s="792"/>
      <c r="W182" s="792"/>
      <c r="X182" s="792"/>
      <c r="Y182" s="792"/>
      <c r="Z182" s="792"/>
      <c r="AA182" s="802"/>
      <c r="AB182" s="801"/>
      <c r="AC182" s="801"/>
      <c r="AD182" s="801"/>
      <c r="AE182" s="801"/>
      <c r="AF182" s="801"/>
      <c r="AG182" s="820"/>
      <c r="AH182" s="819"/>
      <c r="AI182" s="819"/>
      <c r="AJ182" s="819"/>
      <c r="AK182" s="819"/>
      <c r="AL182" s="819"/>
      <c r="AM182" s="774"/>
      <c r="AN182" s="775"/>
      <c r="AO182" s="775"/>
      <c r="AP182" s="775"/>
      <c r="AQ182" s="775"/>
      <c r="AR182" s="775"/>
      <c r="AS182" s="829"/>
      <c r="AT182" s="828"/>
      <c r="AU182" s="828"/>
      <c r="AV182" s="828"/>
      <c r="AW182" s="828"/>
      <c r="AX182" s="828"/>
      <c r="AY182" s="838"/>
      <c r="AZ182" s="837"/>
      <c r="BA182" s="837"/>
      <c r="BB182" s="837"/>
      <c r="BC182" s="837"/>
      <c r="BD182" s="837"/>
      <c r="BE182" s="774"/>
      <c r="BF182" s="775"/>
      <c r="BG182" s="775"/>
      <c r="BH182" s="775"/>
      <c r="BI182" s="775"/>
      <c r="BJ182" s="775"/>
      <c r="BK182" s="811"/>
      <c r="BL182" s="810"/>
      <c r="BM182" s="810"/>
      <c r="BN182" s="810"/>
      <c r="BO182" s="810"/>
      <c r="BP182" s="810"/>
      <c r="BQ182" s="793"/>
      <c r="BR182" s="792"/>
      <c r="BS182" s="792"/>
      <c r="BT182" s="792"/>
      <c r="BU182" s="792"/>
      <c r="BV182" s="792"/>
      <c r="BW182" s="838"/>
      <c r="BX182" s="837"/>
      <c r="BY182" s="837"/>
      <c r="BZ182" s="837"/>
      <c r="CA182" s="837"/>
      <c r="CB182" s="837"/>
      <c r="CC182" s="811"/>
      <c r="CD182" s="784"/>
      <c r="CE182" s="810"/>
      <c r="CF182" s="810"/>
      <c r="CG182" s="810"/>
      <c r="CH182" s="579"/>
    </row>
    <row r="183" spans="1:86" x14ac:dyDescent="0.2">
      <c r="A183" s="591"/>
      <c r="B183" s="591"/>
      <c r="C183" s="591"/>
      <c r="D183" s="641"/>
      <c r="E183" s="591"/>
      <c r="F183" s="641"/>
      <c r="G183" s="592"/>
      <c r="H183" s="642"/>
      <c r="I183" s="643"/>
      <c r="J183" s="774"/>
      <c r="K183" s="774"/>
      <c r="L183" s="774"/>
      <c r="M183" s="775"/>
      <c r="N183" s="775"/>
      <c r="O183" s="784"/>
      <c r="P183" s="784"/>
      <c r="Q183" s="783"/>
      <c r="R183" s="783"/>
      <c r="S183" s="783"/>
      <c r="T183" s="783"/>
      <c r="U183" s="793"/>
      <c r="V183" s="792"/>
      <c r="W183" s="792"/>
      <c r="X183" s="792"/>
      <c r="Y183" s="792"/>
      <c r="Z183" s="792"/>
      <c r="AA183" s="802"/>
      <c r="AB183" s="801"/>
      <c r="AC183" s="801"/>
      <c r="AD183" s="801"/>
      <c r="AE183" s="801"/>
      <c r="AF183" s="801"/>
      <c r="AG183" s="820"/>
      <c r="AH183" s="819"/>
      <c r="AI183" s="819"/>
      <c r="AJ183" s="819"/>
      <c r="AK183" s="819"/>
      <c r="AL183" s="819"/>
      <c r="AM183" s="774"/>
      <c r="AN183" s="775"/>
      <c r="AO183" s="775"/>
      <c r="AP183" s="775"/>
      <c r="AQ183" s="775"/>
      <c r="AR183" s="775"/>
      <c r="AS183" s="829"/>
      <c r="AT183" s="828"/>
      <c r="AU183" s="828"/>
      <c r="AV183" s="828"/>
      <c r="AW183" s="828"/>
      <c r="AX183" s="828"/>
      <c r="AY183" s="838"/>
      <c r="AZ183" s="837"/>
      <c r="BA183" s="837"/>
      <c r="BB183" s="837"/>
      <c r="BC183" s="837"/>
      <c r="BD183" s="837"/>
      <c r="BE183" s="774"/>
      <c r="BF183" s="775"/>
      <c r="BG183" s="775"/>
      <c r="BH183" s="775"/>
      <c r="BI183" s="775"/>
      <c r="BJ183" s="775"/>
      <c r="BK183" s="811"/>
      <c r="BL183" s="810"/>
      <c r="BM183" s="810"/>
      <c r="BN183" s="810"/>
      <c r="BO183" s="810"/>
      <c r="BP183" s="810"/>
      <c r="BQ183" s="793"/>
      <c r="BR183" s="792"/>
      <c r="BS183" s="792"/>
      <c r="BT183" s="792"/>
      <c r="BU183" s="792"/>
      <c r="BV183" s="792"/>
      <c r="BW183" s="838"/>
      <c r="BX183" s="837"/>
      <c r="BY183" s="837"/>
      <c r="BZ183" s="837"/>
      <c r="CA183" s="837"/>
      <c r="CB183" s="837"/>
      <c r="CC183" s="811"/>
      <c r="CD183" s="784"/>
      <c r="CE183" s="810"/>
      <c r="CF183" s="810"/>
      <c r="CG183" s="810"/>
      <c r="CH183" s="579"/>
    </row>
    <row r="184" spans="1:86" x14ac:dyDescent="0.2">
      <c r="A184" s="591"/>
      <c r="B184" s="591"/>
      <c r="C184" s="591"/>
      <c r="D184" s="641"/>
      <c r="E184" s="591"/>
      <c r="F184" s="641"/>
      <c r="G184" s="592"/>
      <c r="H184" s="642"/>
      <c r="I184" s="680"/>
      <c r="J184" s="774"/>
      <c r="K184" s="774"/>
      <c r="L184" s="774"/>
      <c r="M184" s="775"/>
      <c r="N184" s="775"/>
      <c r="O184" s="784"/>
      <c r="P184" s="784"/>
      <c r="Q184" s="783"/>
      <c r="R184" s="783"/>
      <c r="S184" s="783"/>
      <c r="T184" s="783"/>
      <c r="U184" s="793"/>
      <c r="V184" s="792"/>
      <c r="W184" s="792"/>
      <c r="X184" s="792"/>
      <c r="Y184" s="792"/>
      <c r="Z184" s="792"/>
      <c r="AA184" s="802"/>
      <c r="AB184" s="801"/>
      <c r="AC184" s="801"/>
      <c r="AD184" s="801"/>
      <c r="AE184" s="801"/>
      <c r="AF184" s="801"/>
      <c r="AG184" s="820"/>
      <c r="AH184" s="819"/>
      <c r="AI184" s="819"/>
      <c r="AJ184" s="819"/>
      <c r="AK184" s="819"/>
      <c r="AL184" s="819"/>
      <c r="AM184" s="774"/>
      <c r="AN184" s="775"/>
      <c r="AO184" s="775"/>
      <c r="AP184" s="775"/>
      <c r="AQ184" s="775"/>
      <c r="AR184" s="775"/>
      <c r="AS184" s="829"/>
      <c r="AT184" s="828"/>
      <c r="AU184" s="828"/>
      <c r="AV184" s="828"/>
      <c r="AW184" s="828"/>
      <c r="AX184" s="828"/>
      <c r="AY184" s="838"/>
      <c r="AZ184" s="837"/>
      <c r="BA184" s="837"/>
      <c r="BB184" s="837"/>
      <c r="BC184" s="837"/>
      <c r="BD184" s="837"/>
      <c r="BE184" s="774"/>
      <c r="BF184" s="775"/>
      <c r="BG184" s="775"/>
      <c r="BH184" s="775"/>
      <c r="BI184" s="775"/>
      <c r="BJ184" s="775"/>
      <c r="BK184" s="811"/>
      <c r="BL184" s="810"/>
      <c r="BM184" s="810"/>
      <c r="BN184" s="810"/>
      <c r="BO184" s="810"/>
      <c r="BP184" s="810"/>
      <c r="BQ184" s="793"/>
      <c r="BR184" s="792"/>
      <c r="BS184" s="792"/>
      <c r="BT184" s="792"/>
      <c r="BU184" s="792"/>
      <c r="BV184" s="792"/>
      <c r="BW184" s="838"/>
      <c r="BX184" s="837"/>
      <c r="BY184" s="837"/>
      <c r="BZ184" s="837"/>
      <c r="CA184" s="837"/>
      <c r="CB184" s="837"/>
      <c r="CC184" s="811"/>
      <c r="CD184" s="784"/>
      <c r="CE184" s="810"/>
      <c r="CF184" s="810"/>
      <c r="CG184" s="810"/>
      <c r="CH184" s="579"/>
    </row>
    <row r="185" spans="1:86" x14ac:dyDescent="0.2">
      <c r="A185" s="596"/>
      <c r="B185" s="681" t="s">
        <v>123</v>
      </c>
      <c r="C185" s="663"/>
      <c r="D185" s="624"/>
      <c r="E185" s="596"/>
      <c r="F185" s="624"/>
      <c r="G185" s="625"/>
      <c r="H185" s="600" t="s">
        <v>124</v>
      </c>
      <c r="I185" s="682"/>
      <c r="J185" s="774"/>
      <c r="K185" s="774"/>
      <c r="L185" s="774"/>
      <c r="M185" s="775"/>
      <c r="N185" s="775"/>
      <c r="O185" s="784"/>
      <c r="P185" s="784"/>
      <c r="Q185" s="783"/>
      <c r="R185" s="783"/>
      <c r="S185" s="783"/>
      <c r="T185" s="783"/>
      <c r="U185" s="793"/>
      <c r="V185" s="792"/>
      <c r="W185" s="792"/>
      <c r="X185" s="792"/>
      <c r="Y185" s="792"/>
      <c r="Z185" s="792"/>
      <c r="AA185" s="802"/>
      <c r="AB185" s="801"/>
      <c r="AC185" s="801"/>
      <c r="AD185" s="801"/>
      <c r="AE185" s="801"/>
      <c r="AF185" s="801"/>
      <c r="AG185" s="820"/>
      <c r="AH185" s="819"/>
      <c r="AI185" s="819"/>
      <c r="AJ185" s="819"/>
      <c r="AK185" s="819"/>
      <c r="AL185" s="819"/>
      <c r="AM185" s="774"/>
      <c r="AN185" s="775"/>
      <c r="AO185" s="775"/>
      <c r="AP185" s="775"/>
      <c r="AQ185" s="775"/>
      <c r="AR185" s="775"/>
      <c r="AS185" s="829"/>
      <c r="AT185" s="828"/>
      <c r="AU185" s="828"/>
      <c r="AV185" s="828"/>
      <c r="AW185" s="828"/>
      <c r="AX185" s="828"/>
      <c r="AY185" s="838"/>
      <c r="AZ185" s="837"/>
      <c r="BA185" s="837"/>
      <c r="BB185" s="837"/>
      <c r="BC185" s="837"/>
      <c r="BD185" s="837"/>
      <c r="BE185" s="774"/>
      <c r="BF185" s="775"/>
      <c r="BG185" s="775"/>
      <c r="BH185" s="775"/>
      <c r="BI185" s="775"/>
      <c r="BJ185" s="775"/>
      <c r="BK185" s="811"/>
      <c r="BL185" s="810"/>
      <c r="BM185" s="810"/>
      <c r="BN185" s="810"/>
      <c r="BO185" s="810"/>
      <c r="BP185" s="810"/>
      <c r="BQ185" s="793"/>
      <c r="BR185" s="792"/>
      <c r="BS185" s="792"/>
      <c r="BT185" s="792"/>
      <c r="BU185" s="792"/>
      <c r="BV185" s="792"/>
      <c r="BW185" s="838"/>
      <c r="BX185" s="837"/>
      <c r="BY185" s="837"/>
      <c r="BZ185" s="837"/>
      <c r="CA185" s="837"/>
      <c r="CB185" s="837"/>
      <c r="CC185" s="811"/>
      <c r="CD185" s="784"/>
      <c r="CE185" s="810"/>
      <c r="CF185" s="810"/>
      <c r="CG185" s="810"/>
      <c r="CH185" s="579"/>
    </row>
    <row r="186" spans="1:86" x14ac:dyDescent="0.2">
      <c r="A186" s="596"/>
      <c r="B186" s="596"/>
      <c r="C186" s="663"/>
      <c r="D186" s="624"/>
      <c r="E186" s="596"/>
      <c r="F186" s="624"/>
      <c r="G186" s="625"/>
      <c r="H186" s="645"/>
      <c r="I186" s="624"/>
      <c r="J186" s="774"/>
      <c r="K186" s="774"/>
      <c r="L186" s="774"/>
      <c r="M186" s="775"/>
      <c r="N186" s="775"/>
      <c r="O186" s="784"/>
      <c r="P186" s="784"/>
      <c r="Q186" s="783"/>
      <c r="R186" s="783"/>
      <c r="S186" s="783"/>
      <c r="T186" s="783"/>
      <c r="U186" s="793"/>
      <c r="V186" s="792"/>
      <c r="W186" s="792"/>
      <c r="X186" s="792"/>
      <c r="Y186" s="792"/>
      <c r="Z186" s="792"/>
      <c r="AA186" s="802"/>
      <c r="AB186" s="801"/>
      <c r="AC186" s="801"/>
      <c r="AD186" s="801"/>
      <c r="AE186" s="801"/>
      <c r="AF186" s="801"/>
      <c r="AG186" s="820"/>
      <c r="AH186" s="819"/>
      <c r="AI186" s="819"/>
      <c r="AJ186" s="819"/>
      <c r="AK186" s="819"/>
      <c r="AL186" s="819"/>
      <c r="AM186" s="774"/>
      <c r="AN186" s="775"/>
      <c r="AO186" s="775"/>
      <c r="AP186" s="775"/>
      <c r="AQ186" s="775"/>
      <c r="AR186" s="775"/>
      <c r="AS186" s="829"/>
      <c r="AT186" s="828"/>
      <c r="AU186" s="828"/>
      <c r="AV186" s="828"/>
      <c r="AW186" s="828"/>
      <c r="AX186" s="828"/>
      <c r="AY186" s="838"/>
      <c r="AZ186" s="837"/>
      <c r="BA186" s="837"/>
      <c r="BB186" s="837"/>
      <c r="BC186" s="837"/>
      <c r="BD186" s="837"/>
      <c r="BE186" s="774"/>
      <c r="BF186" s="775"/>
      <c r="BG186" s="775"/>
      <c r="BH186" s="775"/>
      <c r="BI186" s="775"/>
      <c r="BJ186" s="775"/>
      <c r="BK186" s="811"/>
      <c r="BL186" s="810"/>
      <c r="BM186" s="810"/>
      <c r="BN186" s="810"/>
      <c r="BO186" s="810"/>
      <c r="BP186" s="810"/>
      <c r="BQ186" s="793"/>
      <c r="BR186" s="792"/>
      <c r="BS186" s="792"/>
      <c r="BT186" s="792"/>
      <c r="BU186" s="792"/>
      <c r="BV186" s="792"/>
      <c r="BW186" s="838"/>
      <c r="BX186" s="837"/>
      <c r="BY186" s="837"/>
      <c r="BZ186" s="837"/>
      <c r="CA186" s="837"/>
      <c r="CB186" s="837"/>
      <c r="CC186" s="811"/>
      <c r="CD186" s="784"/>
      <c r="CE186" s="810"/>
      <c r="CF186" s="810"/>
      <c r="CG186" s="810"/>
      <c r="CH186" s="579"/>
    </row>
    <row r="187" spans="1:86" x14ac:dyDescent="0.2">
      <c r="A187" s="596"/>
      <c r="B187" s="596"/>
      <c r="C187" s="623">
        <v>160</v>
      </c>
      <c r="D187" s="624"/>
      <c r="E187" s="596"/>
      <c r="F187" s="624"/>
      <c r="G187" s="625"/>
      <c r="H187" s="600" t="s">
        <v>39</v>
      </c>
      <c r="I187" s="666"/>
      <c r="J187" s="774"/>
      <c r="K187" s="774"/>
      <c r="L187" s="774"/>
      <c r="M187" s="775"/>
      <c r="N187" s="775"/>
      <c r="O187" s="784"/>
      <c r="P187" s="784"/>
      <c r="Q187" s="783"/>
      <c r="R187" s="783"/>
      <c r="S187" s="783"/>
      <c r="T187" s="783"/>
      <c r="U187" s="793"/>
      <c r="V187" s="792"/>
      <c r="W187" s="792"/>
      <c r="X187" s="792"/>
      <c r="Y187" s="792"/>
      <c r="Z187" s="792"/>
      <c r="AA187" s="802"/>
      <c r="AB187" s="801"/>
      <c r="AC187" s="801"/>
      <c r="AD187" s="801"/>
      <c r="AE187" s="801"/>
      <c r="AF187" s="801"/>
      <c r="AG187" s="820"/>
      <c r="AH187" s="819"/>
      <c r="AI187" s="819"/>
      <c r="AJ187" s="819"/>
      <c r="AK187" s="819"/>
      <c r="AL187" s="819"/>
      <c r="AM187" s="774"/>
      <c r="AN187" s="775"/>
      <c r="AO187" s="775"/>
      <c r="AP187" s="775"/>
      <c r="AQ187" s="775"/>
      <c r="AR187" s="775"/>
      <c r="AS187" s="829"/>
      <c r="AT187" s="828"/>
      <c r="AU187" s="828"/>
      <c r="AV187" s="828"/>
      <c r="AW187" s="828"/>
      <c r="AX187" s="828"/>
      <c r="AY187" s="838"/>
      <c r="AZ187" s="837"/>
      <c r="BA187" s="837"/>
      <c r="BB187" s="837"/>
      <c r="BC187" s="837"/>
      <c r="BD187" s="837"/>
      <c r="BE187" s="774"/>
      <c r="BF187" s="775"/>
      <c r="BG187" s="775"/>
      <c r="BH187" s="775"/>
      <c r="BI187" s="775"/>
      <c r="BJ187" s="775"/>
      <c r="BK187" s="811"/>
      <c r="BL187" s="810"/>
      <c r="BM187" s="810"/>
      <c r="BN187" s="810"/>
      <c r="BO187" s="810"/>
      <c r="BP187" s="810"/>
      <c r="BQ187" s="793"/>
      <c r="BR187" s="792"/>
      <c r="BS187" s="792"/>
      <c r="BT187" s="792"/>
      <c r="BU187" s="792"/>
      <c r="BV187" s="792"/>
      <c r="BW187" s="838"/>
      <c r="BX187" s="837"/>
      <c r="BY187" s="837"/>
      <c r="BZ187" s="837"/>
      <c r="CA187" s="837"/>
      <c r="CB187" s="837"/>
      <c r="CC187" s="811"/>
      <c r="CD187" s="784"/>
      <c r="CE187" s="810"/>
      <c r="CF187" s="810"/>
      <c r="CG187" s="810"/>
      <c r="CH187" s="579"/>
    </row>
    <row r="188" spans="1:86" x14ac:dyDescent="0.2">
      <c r="A188" s="596"/>
      <c r="B188" s="596"/>
      <c r="C188" s="623"/>
      <c r="D188" s="604" t="s">
        <v>84</v>
      </c>
      <c r="E188" s="596"/>
      <c r="F188" s="624"/>
      <c r="G188" s="599"/>
      <c r="H188" s="605" t="s">
        <v>85</v>
      </c>
      <c r="I188" s="646"/>
      <c r="J188" s="774"/>
      <c r="K188" s="774"/>
      <c r="L188" s="774"/>
      <c r="M188" s="775"/>
      <c r="N188" s="775"/>
      <c r="O188" s="784"/>
      <c r="P188" s="784"/>
      <c r="Q188" s="783"/>
      <c r="R188" s="783"/>
      <c r="S188" s="783"/>
      <c r="T188" s="783"/>
      <c r="U188" s="793"/>
      <c r="V188" s="792"/>
      <c r="W188" s="792"/>
      <c r="X188" s="792"/>
      <c r="Y188" s="792"/>
      <c r="Z188" s="792"/>
      <c r="AA188" s="802"/>
      <c r="AB188" s="801"/>
      <c r="AC188" s="801"/>
      <c r="AD188" s="801"/>
      <c r="AE188" s="801"/>
      <c r="AF188" s="801"/>
      <c r="AG188" s="820"/>
      <c r="AH188" s="819"/>
      <c r="AI188" s="819"/>
      <c r="AJ188" s="819"/>
      <c r="AK188" s="819"/>
      <c r="AL188" s="819"/>
      <c r="AM188" s="774"/>
      <c r="AN188" s="775"/>
      <c r="AO188" s="775"/>
      <c r="AP188" s="775"/>
      <c r="AQ188" s="775"/>
      <c r="AR188" s="775"/>
      <c r="AS188" s="829"/>
      <c r="AT188" s="828"/>
      <c r="AU188" s="828"/>
      <c r="AV188" s="828"/>
      <c r="AW188" s="828"/>
      <c r="AX188" s="828"/>
      <c r="AY188" s="838"/>
      <c r="AZ188" s="837"/>
      <c r="BA188" s="837"/>
      <c r="BB188" s="837"/>
      <c r="BC188" s="837"/>
      <c r="BD188" s="837"/>
      <c r="BE188" s="774"/>
      <c r="BF188" s="775"/>
      <c r="BG188" s="775"/>
      <c r="BH188" s="775"/>
      <c r="BI188" s="775"/>
      <c r="BJ188" s="775"/>
      <c r="BK188" s="811"/>
      <c r="BL188" s="810"/>
      <c r="BM188" s="810"/>
      <c r="BN188" s="810"/>
      <c r="BO188" s="810"/>
      <c r="BP188" s="810"/>
      <c r="BQ188" s="793"/>
      <c r="BR188" s="792"/>
      <c r="BS188" s="792"/>
      <c r="BT188" s="792"/>
      <c r="BU188" s="792"/>
      <c r="BV188" s="792"/>
      <c r="BW188" s="838"/>
      <c r="BX188" s="837"/>
      <c r="BY188" s="837"/>
      <c r="BZ188" s="837"/>
      <c r="CA188" s="837"/>
      <c r="CB188" s="837"/>
      <c r="CC188" s="811"/>
      <c r="CD188" s="784"/>
      <c r="CE188" s="810"/>
      <c r="CF188" s="810"/>
      <c r="CG188" s="810"/>
      <c r="CH188" s="579"/>
    </row>
    <row r="189" spans="1:86" x14ac:dyDescent="0.2">
      <c r="A189" s="596"/>
      <c r="B189" s="596"/>
      <c r="C189" s="623"/>
      <c r="D189" s="606" t="s">
        <v>125</v>
      </c>
      <c r="E189" s="596"/>
      <c r="F189" s="624"/>
      <c r="G189" s="599"/>
      <c r="H189" s="605" t="s">
        <v>126</v>
      </c>
      <c r="I189" s="646"/>
      <c r="J189" s="774"/>
      <c r="K189" s="774"/>
      <c r="L189" s="774"/>
      <c r="M189" s="775"/>
      <c r="N189" s="775"/>
      <c r="O189" s="784"/>
      <c r="P189" s="784"/>
      <c r="Q189" s="783"/>
      <c r="R189" s="783"/>
      <c r="S189" s="783"/>
      <c r="T189" s="783"/>
      <c r="U189" s="793"/>
      <c r="V189" s="792"/>
      <c r="W189" s="792"/>
      <c r="X189" s="792"/>
      <c r="Y189" s="792"/>
      <c r="Z189" s="792"/>
      <c r="AA189" s="802"/>
      <c r="AB189" s="801"/>
      <c r="AC189" s="801"/>
      <c r="AD189" s="801"/>
      <c r="AE189" s="801"/>
      <c r="AF189" s="801"/>
      <c r="AG189" s="820"/>
      <c r="AH189" s="819"/>
      <c r="AI189" s="819"/>
      <c r="AJ189" s="819"/>
      <c r="AK189" s="819"/>
      <c r="AL189" s="819"/>
      <c r="AM189" s="774"/>
      <c r="AN189" s="775"/>
      <c r="AO189" s="775"/>
      <c r="AP189" s="775"/>
      <c r="AQ189" s="775"/>
      <c r="AR189" s="775"/>
      <c r="AS189" s="829"/>
      <c r="AT189" s="828"/>
      <c r="AU189" s="828"/>
      <c r="AV189" s="828"/>
      <c r="AW189" s="828"/>
      <c r="AX189" s="828"/>
      <c r="AY189" s="838"/>
      <c r="AZ189" s="837"/>
      <c r="BA189" s="837"/>
      <c r="BB189" s="837"/>
      <c r="BC189" s="837"/>
      <c r="BD189" s="837"/>
      <c r="BE189" s="774"/>
      <c r="BF189" s="775"/>
      <c r="BG189" s="775"/>
      <c r="BH189" s="775"/>
      <c r="BI189" s="775"/>
      <c r="BJ189" s="775"/>
      <c r="BK189" s="811"/>
      <c r="BL189" s="810"/>
      <c r="BM189" s="810"/>
      <c r="BN189" s="810"/>
      <c r="BO189" s="810"/>
      <c r="BP189" s="810"/>
      <c r="BQ189" s="793"/>
      <c r="BR189" s="792"/>
      <c r="BS189" s="792"/>
      <c r="BT189" s="792"/>
      <c r="BU189" s="792"/>
      <c r="BV189" s="792"/>
      <c r="BW189" s="838"/>
      <c r="BX189" s="837"/>
      <c r="BY189" s="837"/>
      <c r="BZ189" s="837"/>
      <c r="CA189" s="837"/>
      <c r="CB189" s="837"/>
      <c r="CC189" s="811"/>
      <c r="CD189" s="784"/>
      <c r="CE189" s="810"/>
      <c r="CF189" s="810"/>
      <c r="CG189" s="810"/>
      <c r="CH189" s="579"/>
    </row>
    <row r="190" spans="1:86" x14ac:dyDescent="0.2">
      <c r="A190" s="596"/>
      <c r="B190" s="596"/>
      <c r="C190" s="596"/>
      <c r="D190" s="607"/>
      <c r="E190" s="596">
        <f>+E162+1</f>
        <v>70</v>
      </c>
      <c r="F190" s="607">
        <v>499</v>
      </c>
      <c r="G190" s="620"/>
      <c r="H190" s="609" t="s">
        <v>127</v>
      </c>
      <c r="I190" s="601">
        <v>51500000</v>
      </c>
      <c r="J190" s="774">
        <f>+I190*$J$1</f>
        <v>10300000</v>
      </c>
      <c r="K190" s="774"/>
      <c r="L190" s="774">
        <f t="shared" ref="L190" si="299">+J190-K190</f>
        <v>10300000</v>
      </c>
      <c r="M190" s="775"/>
      <c r="N190" s="774">
        <f>+K190-M190</f>
        <v>0</v>
      </c>
      <c r="O190" s="784">
        <f>+I190*$O$1</f>
        <v>5150000</v>
      </c>
      <c r="P190" s="784">
        <f t="shared" ref="P190" si="300">O190+K190</f>
        <v>5150000</v>
      </c>
      <c r="Q190" s="783"/>
      <c r="R190" s="784">
        <f t="shared" ref="R190" si="301">+P190-Q190</f>
        <v>5150000</v>
      </c>
      <c r="S190" s="783"/>
      <c r="T190" s="784">
        <f t="shared" ref="T190" si="302">+Q190-S190</f>
        <v>0</v>
      </c>
      <c r="U190" s="793">
        <f>$I190*$U$1</f>
        <v>3605000.0000000005</v>
      </c>
      <c r="V190" s="793">
        <f t="shared" ref="V190" si="303">U190+Q190</f>
        <v>3605000.0000000005</v>
      </c>
      <c r="W190" s="792"/>
      <c r="X190" s="793">
        <f>+V190-W190</f>
        <v>3605000.0000000005</v>
      </c>
      <c r="Y190" s="792"/>
      <c r="Z190" s="793">
        <f t="shared" ref="Z190" si="304">+W190-Y190</f>
        <v>0</v>
      </c>
      <c r="AA190" s="802">
        <f>$I190*$AA$1</f>
        <v>3605000.0000000005</v>
      </c>
      <c r="AB190" s="802">
        <f t="shared" ref="AB190" si="305">AA190+W190</f>
        <v>3605000.0000000005</v>
      </c>
      <c r="AC190" s="801"/>
      <c r="AD190" s="802">
        <f>+AB190-AC190</f>
        <v>3605000.0000000005</v>
      </c>
      <c r="AE190" s="801"/>
      <c r="AF190" s="802">
        <f t="shared" ref="AF190" si="306">+AC190-AE190</f>
        <v>0</v>
      </c>
      <c r="AG190" s="820">
        <f>$I190*$AG$1</f>
        <v>3605000.0000000005</v>
      </c>
      <c r="AH190" s="820">
        <f t="shared" ref="AH190" si="307">AG190+AC190</f>
        <v>3605000.0000000005</v>
      </c>
      <c r="AI190" s="819"/>
      <c r="AJ190" s="820">
        <f>+AH190-AI190</f>
        <v>3605000.0000000005</v>
      </c>
      <c r="AK190" s="819"/>
      <c r="AL190" s="820">
        <f t="shared" ref="AL190" si="308">+AI190-AK190</f>
        <v>0</v>
      </c>
      <c r="AM190" s="774">
        <f>$I190*$AM$1</f>
        <v>3605000.0000000005</v>
      </c>
      <c r="AN190" s="774">
        <f t="shared" ref="AN190" si="309">AM190+AI190</f>
        <v>3605000.0000000005</v>
      </c>
      <c r="AO190" s="775"/>
      <c r="AP190" s="774">
        <f>+AN190-AO190</f>
        <v>3605000.0000000005</v>
      </c>
      <c r="AQ190" s="775"/>
      <c r="AR190" s="774">
        <f t="shared" ref="AR190" si="310">+AO190-AQ190</f>
        <v>0</v>
      </c>
      <c r="AS190" s="829">
        <f>$I190*$AS$1</f>
        <v>3605000.0000000005</v>
      </c>
      <c r="AT190" s="829">
        <f t="shared" ref="AT190" si="311">AS190+AO190</f>
        <v>3605000.0000000005</v>
      </c>
      <c r="AU190" s="828"/>
      <c r="AV190" s="829">
        <f>+AT190-AU190</f>
        <v>3605000.0000000005</v>
      </c>
      <c r="AW190" s="828"/>
      <c r="AX190" s="829">
        <f t="shared" ref="AX190" si="312">+AU190-AW190</f>
        <v>0</v>
      </c>
      <c r="AY190" s="838">
        <f>$I190*$AY$1</f>
        <v>3605000.0000000005</v>
      </c>
      <c r="AZ190" s="838">
        <f t="shared" ref="AZ190" si="313">AY190+AU190</f>
        <v>3605000.0000000005</v>
      </c>
      <c r="BA190" s="837"/>
      <c r="BB190" s="838">
        <f>+AZ190-BA190</f>
        <v>3605000.0000000005</v>
      </c>
      <c r="BC190" s="837"/>
      <c r="BD190" s="838">
        <f t="shared" ref="BD190" si="314">+BA190-BC190</f>
        <v>0</v>
      </c>
      <c r="BE190" s="774">
        <f>$I190*$BE$1</f>
        <v>3605000.0000000005</v>
      </c>
      <c r="BF190" s="774">
        <f t="shared" ref="BF190" si="315">BE190+BA190</f>
        <v>3605000.0000000005</v>
      </c>
      <c r="BG190" s="775"/>
      <c r="BH190" s="774">
        <f>+BF190-BG190</f>
        <v>3605000.0000000005</v>
      </c>
      <c r="BI190" s="775"/>
      <c r="BJ190" s="774">
        <f t="shared" ref="BJ190" si="316">+BG190-BI190</f>
        <v>0</v>
      </c>
      <c r="BK190" s="811">
        <f>$I190*$BK$1</f>
        <v>3605000.0000000005</v>
      </c>
      <c r="BL190" s="811">
        <f t="shared" ref="BL190" si="317">BK190+BG190</f>
        <v>3605000.0000000005</v>
      </c>
      <c r="BM190" s="810"/>
      <c r="BN190" s="811">
        <f>+BL190-BM190</f>
        <v>3605000.0000000005</v>
      </c>
      <c r="BO190" s="810"/>
      <c r="BP190" s="811">
        <f t="shared" ref="BP190" si="318">+BM190-BO190</f>
        <v>0</v>
      </c>
      <c r="BQ190" s="793">
        <f>$I190*$BQ$1</f>
        <v>3605000.0000000005</v>
      </c>
      <c r="BR190" s="793">
        <f t="shared" ref="BR190" si="319">BQ190+BM190</f>
        <v>3605000.0000000005</v>
      </c>
      <c r="BS190" s="792"/>
      <c r="BT190" s="793">
        <f>+BR190-BS190</f>
        <v>3605000.0000000005</v>
      </c>
      <c r="BU190" s="792"/>
      <c r="BV190" s="793">
        <f t="shared" ref="BV190" si="320">+BS190-BU190</f>
        <v>0</v>
      </c>
      <c r="BW190" s="838">
        <f>$I190*$BW$1</f>
        <v>3605000.0000000005</v>
      </c>
      <c r="BX190" s="838">
        <f t="shared" ref="BX190" si="321">BW190+BS190</f>
        <v>3605000.0000000005</v>
      </c>
      <c r="BY190" s="837"/>
      <c r="BZ190" s="838">
        <f>+BX190-BY190</f>
        <v>3605000.0000000005</v>
      </c>
      <c r="CA190" s="837"/>
      <c r="CB190" s="838">
        <f t="shared" ref="CB190" si="322">+BY190-CA190</f>
        <v>0</v>
      </c>
      <c r="CC190" s="811">
        <f t="shared" ref="CC190:CC200" si="323">+J190+O190+U190+AA190+AG190+AM190+AS190+AY190+BE190+BK190+BQ190+BW190</f>
        <v>51500000</v>
      </c>
      <c r="CD190" s="784">
        <f t="shared" ref="CD190" si="324">CC190+BY190</f>
        <v>51500000</v>
      </c>
      <c r="CE190" s="810"/>
      <c r="CF190" s="810"/>
      <c r="CG190" s="811">
        <f t="shared" ref="CG190" si="325">+CE190-CF190</f>
        <v>0</v>
      </c>
      <c r="CH190" s="579">
        <f t="shared" ref="CH190:CH202" si="326">+CC190-I190</f>
        <v>0</v>
      </c>
    </row>
    <row r="191" spans="1:86" x14ac:dyDescent="0.2">
      <c r="A191" s="585"/>
      <c r="B191" s="585"/>
      <c r="C191" s="585"/>
      <c r="D191" s="634"/>
      <c r="E191" s="585"/>
      <c r="F191" s="634"/>
      <c r="G191" s="640"/>
      <c r="H191" s="683"/>
      <c r="I191" s="636"/>
      <c r="J191" s="774"/>
      <c r="K191" s="774"/>
      <c r="L191" s="774"/>
      <c r="M191" s="775"/>
      <c r="N191" s="775"/>
      <c r="O191" s="784"/>
      <c r="P191" s="784"/>
      <c r="Q191" s="783"/>
      <c r="R191" s="783"/>
      <c r="S191" s="783"/>
      <c r="T191" s="783"/>
      <c r="U191" s="793"/>
      <c r="V191" s="792"/>
      <c r="W191" s="792"/>
      <c r="X191" s="792"/>
      <c r="Y191" s="792"/>
      <c r="Z191" s="792"/>
      <c r="AA191" s="802"/>
      <c r="AB191" s="801"/>
      <c r="AC191" s="801"/>
      <c r="AD191" s="801"/>
      <c r="AE191" s="801"/>
      <c r="AF191" s="801"/>
      <c r="AG191" s="820"/>
      <c r="AH191" s="819"/>
      <c r="AI191" s="819"/>
      <c r="AJ191" s="819"/>
      <c r="AK191" s="819"/>
      <c r="AL191" s="819"/>
      <c r="AM191" s="774"/>
      <c r="AN191" s="775"/>
      <c r="AO191" s="775"/>
      <c r="AP191" s="775"/>
      <c r="AQ191" s="775"/>
      <c r="AR191" s="775"/>
      <c r="AS191" s="829"/>
      <c r="AT191" s="828"/>
      <c r="AU191" s="828"/>
      <c r="AV191" s="828"/>
      <c r="AW191" s="828"/>
      <c r="AX191" s="828"/>
      <c r="AY191" s="838"/>
      <c r="AZ191" s="837"/>
      <c r="BA191" s="837"/>
      <c r="BB191" s="837"/>
      <c r="BC191" s="837"/>
      <c r="BD191" s="837"/>
      <c r="BE191" s="774"/>
      <c r="BF191" s="775"/>
      <c r="BG191" s="775"/>
      <c r="BH191" s="775"/>
      <c r="BI191" s="775"/>
      <c r="BJ191" s="775"/>
      <c r="BK191" s="811"/>
      <c r="BL191" s="810"/>
      <c r="BM191" s="810"/>
      <c r="BN191" s="810"/>
      <c r="BO191" s="810"/>
      <c r="BP191" s="810"/>
      <c r="BQ191" s="793"/>
      <c r="BR191" s="792"/>
      <c r="BS191" s="792"/>
      <c r="BT191" s="792"/>
      <c r="BU191" s="792"/>
      <c r="BV191" s="792"/>
      <c r="BW191" s="838"/>
      <c r="BX191" s="837"/>
      <c r="BY191" s="837"/>
      <c r="BZ191" s="837"/>
      <c r="CA191" s="837"/>
      <c r="CB191" s="837"/>
      <c r="CC191" s="811">
        <f t="shared" si="323"/>
        <v>0</v>
      </c>
      <c r="CD191" s="784"/>
      <c r="CE191" s="810"/>
      <c r="CF191" s="810"/>
      <c r="CG191" s="810"/>
      <c r="CH191" s="579">
        <f t="shared" si="326"/>
        <v>0</v>
      </c>
    </row>
    <row r="192" spans="1:86" ht="24" x14ac:dyDescent="0.2">
      <c r="A192" s="585"/>
      <c r="B192" s="585"/>
      <c r="C192" s="585"/>
      <c r="D192" s="634"/>
      <c r="E192" s="585"/>
      <c r="F192" s="634"/>
      <c r="G192" s="640"/>
      <c r="H192" s="684" t="s">
        <v>128</v>
      </c>
      <c r="I192" s="636"/>
      <c r="J192" s="774"/>
      <c r="K192" s="774"/>
      <c r="L192" s="774"/>
      <c r="M192" s="775"/>
      <c r="N192" s="775"/>
      <c r="O192" s="784"/>
      <c r="P192" s="784"/>
      <c r="Q192" s="783"/>
      <c r="R192" s="783"/>
      <c r="S192" s="783"/>
      <c r="T192" s="783"/>
      <c r="U192" s="793"/>
      <c r="V192" s="792"/>
      <c r="W192" s="792"/>
      <c r="X192" s="792"/>
      <c r="Y192" s="792"/>
      <c r="Z192" s="792"/>
      <c r="AA192" s="802"/>
      <c r="AB192" s="801"/>
      <c r="AC192" s="801"/>
      <c r="AD192" s="801"/>
      <c r="AE192" s="801"/>
      <c r="AF192" s="801"/>
      <c r="AG192" s="820"/>
      <c r="AH192" s="819"/>
      <c r="AI192" s="819"/>
      <c r="AJ192" s="819"/>
      <c r="AK192" s="819"/>
      <c r="AL192" s="819"/>
      <c r="AM192" s="774"/>
      <c r="AN192" s="775"/>
      <c r="AO192" s="775"/>
      <c r="AP192" s="775"/>
      <c r="AQ192" s="775"/>
      <c r="AR192" s="775"/>
      <c r="AS192" s="829"/>
      <c r="AT192" s="828"/>
      <c r="AU192" s="828"/>
      <c r="AV192" s="828"/>
      <c r="AW192" s="828"/>
      <c r="AX192" s="828"/>
      <c r="AY192" s="838"/>
      <c r="AZ192" s="837"/>
      <c r="BA192" s="837"/>
      <c r="BB192" s="837"/>
      <c r="BC192" s="837"/>
      <c r="BD192" s="837"/>
      <c r="BE192" s="774"/>
      <c r="BF192" s="775"/>
      <c r="BG192" s="775"/>
      <c r="BH192" s="775"/>
      <c r="BI192" s="775"/>
      <c r="BJ192" s="775"/>
      <c r="BK192" s="811"/>
      <c r="BL192" s="810"/>
      <c r="BM192" s="810"/>
      <c r="BN192" s="810"/>
      <c r="BO192" s="810"/>
      <c r="BP192" s="810"/>
      <c r="BQ192" s="793"/>
      <c r="BR192" s="792"/>
      <c r="BS192" s="792"/>
      <c r="BT192" s="792"/>
      <c r="BU192" s="792"/>
      <c r="BV192" s="792"/>
      <c r="BW192" s="838"/>
      <c r="BX192" s="837"/>
      <c r="BY192" s="837"/>
      <c r="BZ192" s="837"/>
      <c r="CA192" s="837"/>
      <c r="CB192" s="837"/>
      <c r="CC192" s="811">
        <f t="shared" si="323"/>
        <v>0</v>
      </c>
      <c r="CD192" s="784"/>
      <c r="CE192" s="810"/>
      <c r="CF192" s="810"/>
      <c r="CG192" s="810"/>
      <c r="CH192" s="579">
        <f t="shared" si="326"/>
        <v>0</v>
      </c>
    </row>
    <row r="193" spans="1:86" x14ac:dyDescent="0.2">
      <c r="A193" s="596"/>
      <c r="B193" s="596"/>
      <c r="C193" s="596"/>
      <c r="D193" s="607"/>
      <c r="E193" s="596"/>
      <c r="F193" s="607">
        <v>499</v>
      </c>
      <c r="G193" s="620"/>
      <c r="H193" s="609" t="s">
        <v>127</v>
      </c>
      <c r="I193" s="601">
        <v>500000</v>
      </c>
      <c r="J193" s="774">
        <f>+I193*$J$1</f>
        <v>100000</v>
      </c>
      <c r="K193" s="774"/>
      <c r="L193" s="774">
        <f t="shared" ref="L193" si="327">+J193-K193</f>
        <v>100000</v>
      </c>
      <c r="M193" s="775"/>
      <c r="N193" s="774">
        <f>+K193-M193</f>
        <v>0</v>
      </c>
      <c r="O193" s="784">
        <f>+I193*$O$1</f>
        <v>50000</v>
      </c>
      <c r="P193" s="784">
        <f t="shared" ref="P193" si="328">O193+K193</f>
        <v>50000</v>
      </c>
      <c r="Q193" s="783"/>
      <c r="R193" s="784">
        <f t="shared" ref="R193" si="329">+P193-Q193</f>
        <v>50000</v>
      </c>
      <c r="S193" s="783"/>
      <c r="T193" s="784">
        <f t="shared" ref="T193" si="330">+Q193-S193</f>
        <v>0</v>
      </c>
      <c r="U193" s="793">
        <f>$I193*$U$1</f>
        <v>35000</v>
      </c>
      <c r="V193" s="793">
        <f t="shared" ref="V193" si="331">U193+Q193</f>
        <v>35000</v>
      </c>
      <c r="W193" s="792"/>
      <c r="X193" s="793">
        <f>+V193-W193</f>
        <v>35000</v>
      </c>
      <c r="Y193" s="792"/>
      <c r="Z193" s="793">
        <f t="shared" ref="Z193" si="332">+W193-Y193</f>
        <v>0</v>
      </c>
      <c r="AA193" s="802">
        <f>$I193*$AA$1</f>
        <v>35000</v>
      </c>
      <c r="AB193" s="802">
        <f t="shared" ref="AB193" si="333">AA193+W193</f>
        <v>35000</v>
      </c>
      <c r="AC193" s="801"/>
      <c r="AD193" s="802">
        <f>+AB193-AC193</f>
        <v>35000</v>
      </c>
      <c r="AE193" s="801"/>
      <c r="AF193" s="802">
        <f t="shared" ref="AF193" si="334">+AC193-AE193</f>
        <v>0</v>
      </c>
      <c r="AG193" s="820">
        <f>$I193*$AG$1</f>
        <v>35000</v>
      </c>
      <c r="AH193" s="820">
        <f t="shared" ref="AH193" si="335">AG193+AC193</f>
        <v>35000</v>
      </c>
      <c r="AI193" s="819"/>
      <c r="AJ193" s="820">
        <f>+AH193-AI193</f>
        <v>35000</v>
      </c>
      <c r="AK193" s="819"/>
      <c r="AL193" s="820">
        <f t="shared" ref="AL193" si="336">+AI193-AK193</f>
        <v>0</v>
      </c>
      <c r="AM193" s="774">
        <f>$I193*$AM$1</f>
        <v>35000</v>
      </c>
      <c r="AN193" s="774">
        <f t="shared" ref="AN193" si="337">AM193+AI193</f>
        <v>35000</v>
      </c>
      <c r="AO193" s="775"/>
      <c r="AP193" s="774">
        <f>+AN193-AO193</f>
        <v>35000</v>
      </c>
      <c r="AQ193" s="775"/>
      <c r="AR193" s="774">
        <f t="shared" ref="AR193" si="338">+AO193-AQ193</f>
        <v>0</v>
      </c>
      <c r="AS193" s="829">
        <f>$I193*$AS$1</f>
        <v>35000</v>
      </c>
      <c r="AT193" s="829">
        <f t="shared" ref="AT193" si="339">AS193+AO193</f>
        <v>35000</v>
      </c>
      <c r="AU193" s="828"/>
      <c r="AV193" s="829">
        <f>+AT193-AU193</f>
        <v>35000</v>
      </c>
      <c r="AW193" s="828"/>
      <c r="AX193" s="829">
        <f t="shared" ref="AX193" si="340">+AU193-AW193</f>
        <v>0</v>
      </c>
      <c r="AY193" s="838">
        <f>$I193*$AY$1</f>
        <v>35000</v>
      </c>
      <c r="AZ193" s="838">
        <f t="shared" ref="AZ193" si="341">AY193+AU193</f>
        <v>35000</v>
      </c>
      <c r="BA193" s="837"/>
      <c r="BB193" s="838">
        <f>+AZ193-BA193</f>
        <v>35000</v>
      </c>
      <c r="BC193" s="837"/>
      <c r="BD193" s="838">
        <f t="shared" ref="BD193" si="342">+BA193-BC193</f>
        <v>0</v>
      </c>
      <c r="BE193" s="774">
        <f>$I193*$BE$1</f>
        <v>35000</v>
      </c>
      <c r="BF193" s="774">
        <f t="shared" ref="BF193" si="343">BE193+BA193</f>
        <v>35000</v>
      </c>
      <c r="BG193" s="775"/>
      <c r="BH193" s="774">
        <f>+BF193-BG193</f>
        <v>35000</v>
      </c>
      <c r="BI193" s="775"/>
      <c r="BJ193" s="774">
        <f t="shared" ref="BJ193" si="344">+BG193-BI193</f>
        <v>0</v>
      </c>
      <c r="BK193" s="811">
        <f>$I193*$BK$1</f>
        <v>35000</v>
      </c>
      <c r="BL193" s="811">
        <f t="shared" ref="BL193" si="345">BK193+BG193</f>
        <v>35000</v>
      </c>
      <c r="BM193" s="810"/>
      <c r="BN193" s="811">
        <f>+BL193-BM193</f>
        <v>35000</v>
      </c>
      <c r="BO193" s="810"/>
      <c r="BP193" s="811">
        <f t="shared" ref="BP193" si="346">+BM193-BO193</f>
        <v>0</v>
      </c>
      <c r="BQ193" s="793">
        <f>$I193*$BQ$1</f>
        <v>35000</v>
      </c>
      <c r="BR193" s="793">
        <f t="shared" ref="BR193" si="347">BQ193+BM193</f>
        <v>35000</v>
      </c>
      <c r="BS193" s="792"/>
      <c r="BT193" s="793">
        <f>+BR193-BS193</f>
        <v>35000</v>
      </c>
      <c r="BU193" s="792"/>
      <c r="BV193" s="793">
        <f t="shared" ref="BV193" si="348">+BS193-BU193</f>
        <v>0</v>
      </c>
      <c r="BW193" s="838">
        <f>$I193*$BW$1</f>
        <v>35000</v>
      </c>
      <c r="BX193" s="838">
        <f t="shared" ref="BX193" si="349">BW193+BS193</f>
        <v>35000</v>
      </c>
      <c r="BY193" s="837"/>
      <c r="BZ193" s="838">
        <f>+BX193-BY193</f>
        <v>35000</v>
      </c>
      <c r="CA193" s="837"/>
      <c r="CB193" s="838">
        <f t="shared" ref="CB193" si="350">+BY193-CA193</f>
        <v>0</v>
      </c>
      <c r="CC193" s="811">
        <f t="shared" si="323"/>
        <v>500000</v>
      </c>
      <c r="CD193" s="784">
        <f t="shared" ref="CD193" si="351">CC193+BY193</f>
        <v>500000</v>
      </c>
      <c r="CE193" s="810"/>
      <c r="CF193" s="810"/>
      <c r="CG193" s="811">
        <f t="shared" ref="CG193" si="352">+CE193-CF193</f>
        <v>0</v>
      </c>
      <c r="CH193" s="579">
        <f t="shared" si="326"/>
        <v>0</v>
      </c>
    </row>
    <row r="194" spans="1:86" x14ac:dyDescent="0.2">
      <c r="A194" s="585"/>
      <c r="B194" s="585"/>
      <c r="C194" s="585"/>
      <c r="D194" s="634"/>
      <c r="E194" s="585"/>
      <c r="F194" s="634"/>
      <c r="G194" s="640"/>
      <c r="H194" s="683"/>
      <c r="I194" s="636"/>
      <c r="J194" s="774"/>
      <c r="K194" s="774"/>
      <c r="L194" s="774"/>
      <c r="M194" s="775"/>
      <c r="N194" s="775"/>
      <c r="O194" s="784"/>
      <c r="P194" s="784"/>
      <c r="Q194" s="783"/>
      <c r="R194" s="783"/>
      <c r="S194" s="783"/>
      <c r="T194" s="783"/>
      <c r="U194" s="793"/>
      <c r="V194" s="792"/>
      <c r="W194" s="792"/>
      <c r="X194" s="792"/>
      <c r="Y194" s="792"/>
      <c r="Z194" s="792"/>
      <c r="AA194" s="802"/>
      <c r="AB194" s="801"/>
      <c r="AC194" s="801"/>
      <c r="AD194" s="801"/>
      <c r="AE194" s="801"/>
      <c r="AF194" s="801"/>
      <c r="AG194" s="820"/>
      <c r="AH194" s="819"/>
      <c r="AI194" s="819"/>
      <c r="AJ194" s="819"/>
      <c r="AK194" s="819"/>
      <c r="AL194" s="819"/>
      <c r="AM194" s="774"/>
      <c r="AN194" s="775"/>
      <c r="AO194" s="775"/>
      <c r="AP194" s="775"/>
      <c r="AQ194" s="775"/>
      <c r="AR194" s="775"/>
      <c r="AS194" s="829"/>
      <c r="AT194" s="828"/>
      <c r="AU194" s="828"/>
      <c r="AV194" s="828"/>
      <c r="AW194" s="828"/>
      <c r="AX194" s="828"/>
      <c r="AY194" s="838"/>
      <c r="AZ194" s="837"/>
      <c r="BA194" s="837"/>
      <c r="BB194" s="837"/>
      <c r="BC194" s="837"/>
      <c r="BD194" s="837"/>
      <c r="BE194" s="774"/>
      <c r="BF194" s="775"/>
      <c r="BG194" s="775"/>
      <c r="BH194" s="775"/>
      <c r="BI194" s="775"/>
      <c r="BJ194" s="775"/>
      <c r="BK194" s="811"/>
      <c r="BL194" s="810"/>
      <c r="BM194" s="810"/>
      <c r="BN194" s="810"/>
      <c r="BO194" s="810"/>
      <c r="BP194" s="810"/>
      <c r="BQ194" s="793"/>
      <c r="BR194" s="792"/>
      <c r="BS194" s="792"/>
      <c r="BT194" s="792"/>
      <c r="BU194" s="792"/>
      <c r="BV194" s="792"/>
      <c r="BW194" s="838"/>
      <c r="BX194" s="837"/>
      <c r="BY194" s="837"/>
      <c r="BZ194" s="837"/>
      <c r="CA194" s="837"/>
      <c r="CB194" s="837"/>
      <c r="CC194" s="811">
        <f t="shared" si="323"/>
        <v>0</v>
      </c>
      <c r="CD194" s="784"/>
      <c r="CE194" s="810"/>
      <c r="CF194" s="810"/>
      <c r="CG194" s="810"/>
      <c r="CH194" s="579">
        <f t="shared" si="326"/>
        <v>0</v>
      </c>
    </row>
    <row r="195" spans="1:86" x14ac:dyDescent="0.2">
      <c r="A195" s="585"/>
      <c r="B195" s="585"/>
      <c r="C195" s="585"/>
      <c r="D195" s="634"/>
      <c r="E195" s="585"/>
      <c r="F195" s="634"/>
      <c r="G195" s="640"/>
      <c r="H195" s="683"/>
      <c r="I195" s="636"/>
      <c r="J195" s="774"/>
      <c r="K195" s="774"/>
      <c r="L195" s="774"/>
      <c r="M195" s="775"/>
      <c r="N195" s="775"/>
      <c r="O195" s="784"/>
      <c r="P195" s="784"/>
      <c r="Q195" s="783"/>
      <c r="R195" s="783"/>
      <c r="S195" s="783"/>
      <c r="T195" s="783"/>
      <c r="U195" s="793"/>
      <c r="V195" s="792"/>
      <c r="W195" s="792"/>
      <c r="X195" s="792"/>
      <c r="Y195" s="792"/>
      <c r="Z195" s="792"/>
      <c r="AA195" s="802"/>
      <c r="AB195" s="801"/>
      <c r="AC195" s="801"/>
      <c r="AD195" s="801"/>
      <c r="AE195" s="801"/>
      <c r="AF195" s="801"/>
      <c r="AG195" s="820"/>
      <c r="AH195" s="819"/>
      <c r="AI195" s="819"/>
      <c r="AJ195" s="819"/>
      <c r="AK195" s="819"/>
      <c r="AL195" s="819"/>
      <c r="AM195" s="774"/>
      <c r="AN195" s="775"/>
      <c r="AO195" s="775"/>
      <c r="AP195" s="775"/>
      <c r="AQ195" s="775"/>
      <c r="AR195" s="775"/>
      <c r="AS195" s="829"/>
      <c r="AT195" s="828"/>
      <c r="AU195" s="828"/>
      <c r="AV195" s="828"/>
      <c r="AW195" s="828"/>
      <c r="AX195" s="828"/>
      <c r="AY195" s="838"/>
      <c r="AZ195" s="837"/>
      <c r="BA195" s="837"/>
      <c r="BB195" s="837"/>
      <c r="BC195" s="837"/>
      <c r="BD195" s="837"/>
      <c r="BE195" s="774"/>
      <c r="BF195" s="775"/>
      <c r="BG195" s="775"/>
      <c r="BH195" s="775"/>
      <c r="BI195" s="775"/>
      <c r="BJ195" s="775"/>
      <c r="BK195" s="811"/>
      <c r="BL195" s="810"/>
      <c r="BM195" s="810"/>
      <c r="BN195" s="810"/>
      <c r="BO195" s="810"/>
      <c r="BP195" s="810"/>
      <c r="BQ195" s="793"/>
      <c r="BR195" s="792"/>
      <c r="BS195" s="792"/>
      <c r="BT195" s="792"/>
      <c r="BU195" s="792"/>
      <c r="BV195" s="792"/>
      <c r="BW195" s="838"/>
      <c r="BX195" s="837"/>
      <c r="BY195" s="837"/>
      <c r="BZ195" s="837"/>
      <c r="CA195" s="837"/>
      <c r="CB195" s="837"/>
      <c r="CC195" s="811">
        <f t="shared" si="323"/>
        <v>0</v>
      </c>
      <c r="CD195" s="784"/>
      <c r="CE195" s="810"/>
      <c r="CF195" s="810"/>
      <c r="CG195" s="810"/>
      <c r="CH195" s="579">
        <f t="shared" si="326"/>
        <v>0</v>
      </c>
    </row>
    <row r="196" spans="1:86" x14ac:dyDescent="0.2">
      <c r="J196" s="774"/>
      <c r="K196" s="774"/>
      <c r="L196" s="774"/>
      <c r="M196" s="775"/>
      <c r="N196" s="775"/>
      <c r="O196" s="784"/>
      <c r="P196" s="784"/>
      <c r="Q196" s="783"/>
      <c r="R196" s="783"/>
      <c r="S196" s="783"/>
      <c r="T196" s="783"/>
      <c r="U196" s="793"/>
      <c r="V196" s="792"/>
      <c r="W196" s="792"/>
      <c r="X196" s="792"/>
      <c r="Y196" s="792"/>
      <c r="Z196" s="792"/>
      <c r="AA196" s="802"/>
      <c r="AB196" s="801"/>
      <c r="AC196" s="801"/>
      <c r="AD196" s="801"/>
      <c r="AE196" s="801"/>
      <c r="AF196" s="801"/>
      <c r="AG196" s="820"/>
      <c r="AH196" s="819"/>
      <c r="AI196" s="819"/>
      <c r="AJ196" s="819"/>
      <c r="AK196" s="819"/>
      <c r="AL196" s="819"/>
      <c r="AM196" s="774"/>
      <c r="AN196" s="775"/>
      <c r="AO196" s="775"/>
      <c r="AP196" s="775"/>
      <c r="AQ196" s="775"/>
      <c r="AR196" s="775"/>
      <c r="AS196" s="829"/>
      <c r="AT196" s="828"/>
      <c r="AU196" s="828"/>
      <c r="AV196" s="828"/>
      <c r="AW196" s="828"/>
      <c r="AX196" s="828"/>
      <c r="AY196" s="838"/>
      <c r="AZ196" s="837"/>
      <c r="BA196" s="837"/>
      <c r="BB196" s="837"/>
      <c r="BC196" s="837"/>
      <c r="BD196" s="837"/>
      <c r="BE196" s="774"/>
      <c r="BF196" s="775"/>
      <c r="BG196" s="775"/>
      <c r="BH196" s="775"/>
      <c r="BI196" s="775"/>
      <c r="BJ196" s="775"/>
      <c r="BK196" s="811"/>
      <c r="BL196" s="810"/>
      <c r="BM196" s="810"/>
      <c r="BN196" s="810"/>
      <c r="BO196" s="810"/>
      <c r="BP196" s="810"/>
      <c r="BQ196" s="793"/>
      <c r="BR196" s="792"/>
      <c r="BS196" s="792"/>
      <c r="BT196" s="792"/>
      <c r="BU196" s="792"/>
      <c r="BV196" s="792"/>
      <c r="BW196" s="838"/>
      <c r="BX196" s="837"/>
      <c r="BY196" s="837"/>
      <c r="BZ196" s="837"/>
      <c r="CA196" s="837"/>
      <c r="CB196" s="837"/>
      <c r="CC196" s="811">
        <f t="shared" si="323"/>
        <v>0</v>
      </c>
      <c r="CD196" s="784"/>
      <c r="CE196" s="810"/>
      <c r="CF196" s="810"/>
      <c r="CG196" s="810"/>
      <c r="CH196" s="579">
        <f t="shared" si="326"/>
        <v>0</v>
      </c>
    </row>
    <row r="197" spans="1:86" x14ac:dyDescent="0.2">
      <c r="A197" s="596"/>
      <c r="B197" s="596"/>
      <c r="C197" s="623">
        <v>160</v>
      </c>
      <c r="D197" s="624"/>
      <c r="E197" s="596"/>
      <c r="F197" s="624"/>
      <c r="G197" s="625"/>
      <c r="H197" s="600" t="s">
        <v>39</v>
      </c>
      <c r="I197" s="601"/>
      <c r="J197" s="774"/>
      <c r="K197" s="774"/>
      <c r="L197" s="774"/>
      <c r="M197" s="775"/>
      <c r="N197" s="775"/>
      <c r="O197" s="784"/>
      <c r="P197" s="784"/>
      <c r="Q197" s="783"/>
      <c r="R197" s="783"/>
      <c r="S197" s="783"/>
      <c r="T197" s="783"/>
      <c r="U197" s="793"/>
      <c r="V197" s="792"/>
      <c r="W197" s="792"/>
      <c r="X197" s="792"/>
      <c r="Y197" s="792"/>
      <c r="Z197" s="792"/>
      <c r="AA197" s="802"/>
      <c r="AB197" s="801"/>
      <c r="AC197" s="801"/>
      <c r="AD197" s="801"/>
      <c r="AE197" s="801"/>
      <c r="AF197" s="801"/>
      <c r="AG197" s="820"/>
      <c r="AH197" s="819"/>
      <c r="AI197" s="819"/>
      <c r="AJ197" s="819"/>
      <c r="AK197" s="819"/>
      <c r="AL197" s="819"/>
      <c r="AM197" s="774"/>
      <c r="AN197" s="775"/>
      <c r="AO197" s="775"/>
      <c r="AP197" s="775"/>
      <c r="AQ197" s="775"/>
      <c r="AR197" s="775"/>
      <c r="AS197" s="829"/>
      <c r="AT197" s="828"/>
      <c r="AU197" s="828"/>
      <c r="AV197" s="828"/>
      <c r="AW197" s="828"/>
      <c r="AX197" s="828"/>
      <c r="AY197" s="838"/>
      <c r="AZ197" s="837"/>
      <c r="BA197" s="837"/>
      <c r="BB197" s="837"/>
      <c r="BC197" s="837"/>
      <c r="BD197" s="837"/>
      <c r="BE197" s="774"/>
      <c r="BF197" s="775"/>
      <c r="BG197" s="775"/>
      <c r="BH197" s="775"/>
      <c r="BI197" s="775"/>
      <c r="BJ197" s="775"/>
      <c r="BK197" s="811"/>
      <c r="BL197" s="810"/>
      <c r="BM197" s="810"/>
      <c r="BN197" s="810"/>
      <c r="BO197" s="810"/>
      <c r="BP197" s="810"/>
      <c r="BQ197" s="793"/>
      <c r="BR197" s="792"/>
      <c r="BS197" s="792"/>
      <c r="BT197" s="792"/>
      <c r="BU197" s="792"/>
      <c r="BV197" s="792"/>
      <c r="BW197" s="838"/>
      <c r="BX197" s="837"/>
      <c r="BY197" s="837"/>
      <c r="BZ197" s="837"/>
      <c r="CA197" s="837"/>
      <c r="CB197" s="837"/>
      <c r="CC197" s="811">
        <f t="shared" si="323"/>
        <v>0</v>
      </c>
      <c r="CD197" s="784"/>
      <c r="CE197" s="810"/>
      <c r="CF197" s="810"/>
      <c r="CG197" s="810"/>
      <c r="CH197" s="579">
        <f t="shared" si="326"/>
        <v>0</v>
      </c>
    </row>
    <row r="198" spans="1:86" x14ac:dyDescent="0.2">
      <c r="A198" s="596"/>
      <c r="B198" s="596"/>
      <c r="C198" s="623"/>
      <c r="D198" s="604" t="s">
        <v>84</v>
      </c>
      <c r="E198" s="596"/>
      <c r="F198" s="624"/>
      <c r="G198" s="599"/>
      <c r="H198" s="605" t="s">
        <v>129</v>
      </c>
      <c r="I198" s="601"/>
      <c r="J198" s="774"/>
      <c r="K198" s="774"/>
      <c r="L198" s="774"/>
      <c r="M198" s="775"/>
      <c r="N198" s="775"/>
      <c r="O198" s="784"/>
      <c r="P198" s="784"/>
      <c r="Q198" s="783"/>
      <c r="R198" s="783"/>
      <c r="S198" s="783"/>
      <c r="T198" s="783"/>
      <c r="U198" s="793"/>
      <c r="V198" s="792"/>
      <c r="W198" s="792"/>
      <c r="X198" s="792"/>
      <c r="Y198" s="792"/>
      <c r="Z198" s="792"/>
      <c r="AA198" s="802"/>
      <c r="AB198" s="801"/>
      <c r="AC198" s="801"/>
      <c r="AD198" s="801"/>
      <c r="AE198" s="801"/>
      <c r="AF198" s="801"/>
      <c r="AG198" s="820"/>
      <c r="AH198" s="819"/>
      <c r="AI198" s="819"/>
      <c r="AJ198" s="819"/>
      <c r="AK198" s="819"/>
      <c r="AL198" s="819"/>
      <c r="AM198" s="774"/>
      <c r="AN198" s="775"/>
      <c r="AO198" s="775"/>
      <c r="AP198" s="775"/>
      <c r="AQ198" s="775"/>
      <c r="AR198" s="775"/>
      <c r="AS198" s="829"/>
      <c r="AT198" s="828"/>
      <c r="AU198" s="828"/>
      <c r="AV198" s="828"/>
      <c r="AW198" s="828"/>
      <c r="AX198" s="828"/>
      <c r="AY198" s="838"/>
      <c r="AZ198" s="837"/>
      <c r="BA198" s="837"/>
      <c r="BB198" s="837"/>
      <c r="BC198" s="837"/>
      <c r="BD198" s="837"/>
      <c r="BE198" s="774"/>
      <c r="BF198" s="775"/>
      <c r="BG198" s="775"/>
      <c r="BH198" s="775"/>
      <c r="BI198" s="775"/>
      <c r="BJ198" s="775"/>
      <c r="BK198" s="811"/>
      <c r="BL198" s="810"/>
      <c r="BM198" s="810"/>
      <c r="BN198" s="810"/>
      <c r="BO198" s="810"/>
      <c r="BP198" s="810"/>
      <c r="BQ198" s="793"/>
      <c r="BR198" s="792"/>
      <c r="BS198" s="792"/>
      <c r="BT198" s="792"/>
      <c r="BU198" s="792"/>
      <c r="BV198" s="792"/>
      <c r="BW198" s="838"/>
      <c r="BX198" s="837"/>
      <c r="BY198" s="837"/>
      <c r="BZ198" s="837"/>
      <c r="CA198" s="837"/>
      <c r="CB198" s="837"/>
      <c r="CC198" s="811">
        <f t="shared" si="323"/>
        <v>0</v>
      </c>
      <c r="CD198" s="784"/>
      <c r="CE198" s="810"/>
      <c r="CF198" s="810"/>
      <c r="CG198" s="810"/>
      <c r="CH198" s="579">
        <f t="shared" si="326"/>
        <v>0</v>
      </c>
    </row>
    <row r="199" spans="1:86" x14ac:dyDescent="0.2">
      <c r="A199" s="596"/>
      <c r="B199" s="596"/>
      <c r="C199" s="623"/>
      <c r="D199" s="606" t="s">
        <v>130</v>
      </c>
      <c r="E199" s="596"/>
      <c r="F199" s="624"/>
      <c r="G199" s="599"/>
      <c r="H199" s="605" t="s">
        <v>131</v>
      </c>
      <c r="I199" s="601"/>
      <c r="J199" s="774"/>
      <c r="K199" s="774"/>
      <c r="L199" s="774"/>
      <c r="M199" s="775"/>
      <c r="N199" s="775"/>
      <c r="O199" s="784"/>
      <c r="P199" s="784"/>
      <c r="Q199" s="783"/>
      <c r="R199" s="783"/>
      <c r="S199" s="783"/>
      <c r="T199" s="783"/>
      <c r="U199" s="793"/>
      <c r="V199" s="792"/>
      <c r="W199" s="792"/>
      <c r="X199" s="792"/>
      <c r="Y199" s="792"/>
      <c r="Z199" s="792"/>
      <c r="AA199" s="802"/>
      <c r="AB199" s="801"/>
      <c r="AC199" s="801"/>
      <c r="AD199" s="801"/>
      <c r="AE199" s="801"/>
      <c r="AF199" s="801"/>
      <c r="AG199" s="820"/>
      <c r="AH199" s="819"/>
      <c r="AI199" s="819"/>
      <c r="AJ199" s="819"/>
      <c r="AK199" s="819"/>
      <c r="AL199" s="819"/>
      <c r="AM199" s="774"/>
      <c r="AN199" s="775"/>
      <c r="AO199" s="775"/>
      <c r="AP199" s="775"/>
      <c r="AQ199" s="775"/>
      <c r="AR199" s="775"/>
      <c r="AS199" s="829"/>
      <c r="AT199" s="828"/>
      <c r="AU199" s="828"/>
      <c r="AV199" s="828"/>
      <c r="AW199" s="828"/>
      <c r="AX199" s="828"/>
      <c r="AY199" s="838"/>
      <c r="AZ199" s="837"/>
      <c r="BA199" s="837"/>
      <c r="BB199" s="837"/>
      <c r="BC199" s="837"/>
      <c r="BD199" s="837"/>
      <c r="BE199" s="774"/>
      <c r="BF199" s="775"/>
      <c r="BG199" s="775"/>
      <c r="BH199" s="775"/>
      <c r="BI199" s="775"/>
      <c r="BJ199" s="775"/>
      <c r="BK199" s="811"/>
      <c r="BL199" s="810"/>
      <c r="BM199" s="810"/>
      <c r="BN199" s="810"/>
      <c r="BO199" s="810"/>
      <c r="BP199" s="810"/>
      <c r="BQ199" s="793"/>
      <c r="BR199" s="792"/>
      <c r="BS199" s="792"/>
      <c r="BT199" s="792"/>
      <c r="BU199" s="792"/>
      <c r="BV199" s="792"/>
      <c r="BW199" s="838"/>
      <c r="BX199" s="837"/>
      <c r="BY199" s="837"/>
      <c r="BZ199" s="837"/>
      <c r="CA199" s="837"/>
      <c r="CB199" s="837"/>
      <c r="CC199" s="811">
        <f t="shared" si="323"/>
        <v>0</v>
      </c>
      <c r="CD199" s="784"/>
      <c r="CE199" s="810"/>
      <c r="CF199" s="810"/>
      <c r="CG199" s="810"/>
      <c r="CH199" s="579">
        <f t="shared" si="326"/>
        <v>0</v>
      </c>
    </row>
    <row r="200" spans="1:86" x14ac:dyDescent="0.2">
      <c r="A200" s="596"/>
      <c r="B200" s="596"/>
      <c r="C200" s="596"/>
      <c r="D200" s="607"/>
      <c r="E200" s="596">
        <f>+E190+1</f>
        <v>71</v>
      </c>
      <c r="F200" s="607">
        <v>499</v>
      </c>
      <c r="G200" s="620"/>
      <c r="H200" s="609" t="s">
        <v>132</v>
      </c>
      <c r="I200" s="601">
        <v>500000</v>
      </c>
      <c r="J200" s="774">
        <f>+I200*$J$1</f>
        <v>100000</v>
      </c>
      <c r="K200" s="774"/>
      <c r="L200" s="774">
        <f t="shared" ref="L200" si="353">+J200-K200</f>
        <v>100000</v>
      </c>
      <c r="M200" s="775"/>
      <c r="N200" s="774">
        <f>+K200-M200</f>
        <v>0</v>
      </c>
      <c r="O200" s="784">
        <f>+I200*$O$1</f>
        <v>50000</v>
      </c>
      <c r="P200" s="784">
        <f t="shared" ref="P200" si="354">O200+K200</f>
        <v>50000</v>
      </c>
      <c r="Q200" s="783"/>
      <c r="R200" s="784">
        <f t="shared" ref="R200" si="355">+P200-Q200</f>
        <v>50000</v>
      </c>
      <c r="S200" s="783"/>
      <c r="T200" s="784">
        <f t="shared" ref="T200" si="356">+Q200-S200</f>
        <v>0</v>
      </c>
      <c r="U200" s="793">
        <f>$I200*$U$1</f>
        <v>35000</v>
      </c>
      <c r="V200" s="793">
        <f t="shared" ref="V200" si="357">U200+Q200</f>
        <v>35000</v>
      </c>
      <c r="W200" s="792"/>
      <c r="X200" s="793">
        <f>+V200-W200</f>
        <v>35000</v>
      </c>
      <c r="Y200" s="792"/>
      <c r="Z200" s="793">
        <f t="shared" ref="Z200" si="358">+W200-Y200</f>
        <v>0</v>
      </c>
      <c r="AA200" s="802">
        <f>$I200*$AA$1</f>
        <v>35000</v>
      </c>
      <c r="AB200" s="802">
        <f t="shared" ref="AB200" si="359">AA200+W200</f>
        <v>35000</v>
      </c>
      <c r="AC200" s="801"/>
      <c r="AD200" s="802">
        <f>+AB200-AC200</f>
        <v>35000</v>
      </c>
      <c r="AE200" s="801"/>
      <c r="AF200" s="802">
        <f t="shared" ref="AF200" si="360">+AC200-AE200</f>
        <v>0</v>
      </c>
      <c r="AG200" s="820">
        <f>$I200*$AG$1</f>
        <v>35000</v>
      </c>
      <c r="AH200" s="820">
        <f t="shared" ref="AH200" si="361">AG200+AC200</f>
        <v>35000</v>
      </c>
      <c r="AI200" s="819"/>
      <c r="AJ200" s="820">
        <f>+AH200-AI200</f>
        <v>35000</v>
      </c>
      <c r="AK200" s="819"/>
      <c r="AL200" s="820">
        <f t="shared" ref="AL200" si="362">+AI200-AK200</f>
        <v>0</v>
      </c>
      <c r="AM200" s="774">
        <f>$I200*$AM$1</f>
        <v>35000</v>
      </c>
      <c r="AN200" s="774">
        <f t="shared" ref="AN200" si="363">AM200+AI200</f>
        <v>35000</v>
      </c>
      <c r="AO200" s="775"/>
      <c r="AP200" s="774">
        <f>+AN200-AO200</f>
        <v>35000</v>
      </c>
      <c r="AQ200" s="775"/>
      <c r="AR200" s="774">
        <f t="shared" ref="AR200" si="364">+AO200-AQ200</f>
        <v>0</v>
      </c>
      <c r="AS200" s="829">
        <f>$I200*$AS$1</f>
        <v>35000</v>
      </c>
      <c r="AT200" s="829">
        <f t="shared" ref="AT200" si="365">AS200+AO200</f>
        <v>35000</v>
      </c>
      <c r="AU200" s="828"/>
      <c r="AV200" s="829">
        <f>+AT200-AU200</f>
        <v>35000</v>
      </c>
      <c r="AW200" s="828"/>
      <c r="AX200" s="829">
        <f t="shared" ref="AX200" si="366">+AU200-AW200</f>
        <v>0</v>
      </c>
      <c r="AY200" s="838">
        <f>$I200*$AY$1</f>
        <v>35000</v>
      </c>
      <c r="AZ200" s="838">
        <f t="shared" ref="AZ200" si="367">AY200+AU200</f>
        <v>35000</v>
      </c>
      <c r="BA200" s="837"/>
      <c r="BB200" s="838">
        <f>+AZ200-BA200</f>
        <v>35000</v>
      </c>
      <c r="BC200" s="837"/>
      <c r="BD200" s="838">
        <f t="shared" ref="BD200" si="368">+BA200-BC200</f>
        <v>0</v>
      </c>
      <c r="BE200" s="774">
        <f>$I200*$BE$1</f>
        <v>35000</v>
      </c>
      <c r="BF200" s="774">
        <f t="shared" ref="BF200" si="369">BE200+BA200</f>
        <v>35000</v>
      </c>
      <c r="BG200" s="775"/>
      <c r="BH200" s="774">
        <f>+BF200-BG200</f>
        <v>35000</v>
      </c>
      <c r="BI200" s="775"/>
      <c r="BJ200" s="774">
        <f t="shared" ref="BJ200" si="370">+BG200-BI200</f>
        <v>0</v>
      </c>
      <c r="BK200" s="811">
        <f>$I200*$BK$1</f>
        <v>35000</v>
      </c>
      <c r="BL200" s="811">
        <f t="shared" ref="BL200" si="371">BK200+BG200</f>
        <v>35000</v>
      </c>
      <c r="BM200" s="810"/>
      <c r="BN200" s="811">
        <f>+BL200-BM200</f>
        <v>35000</v>
      </c>
      <c r="BO200" s="810"/>
      <c r="BP200" s="811">
        <f t="shared" ref="BP200" si="372">+BM200-BO200</f>
        <v>0</v>
      </c>
      <c r="BQ200" s="793">
        <f>$I200*$BQ$1</f>
        <v>35000</v>
      </c>
      <c r="BR200" s="793">
        <f t="shared" ref="BR200" si="373">BQ200+BM200</f>
        <v>35000</v>
      </c>
      <c r="BS200" s="792"/>
      <c r="BT200" s="793">
        <f>+BR200-BS200</f>
        <v>35000</v>
      </c>
      <c r="BU200" s="792"/>
      <c r="BV200" s="793">
        <f t="shared" ref="BV200" si="374">+BS200-BU200</f>
        <v>0</v>
      </c>
      <c r="BW200" s="838">
        <f>$I200*$BW$1</f>
        <v>35000</v>
      </c>
      <c r="BX200" s="838">
        <f t="shared" ref="BX200" si="375">BW200+BS200</f>
        <v>35000</v>
      </c>
      <c r="BY200" s="837"/>
      <c r="BZ200" s="838">
        <f>+BX200-BY200</f>
        <v>35000</v>
      </c>
      <c r="CA200" s="837"/>
      <c r="CB200" s="838">
        <f t="shared" ref="CB200" si="376">+BY200-CA200</f>
        <v>0</v>
      </c>
      <c r="CC200" s="811">
        <f t="shared" si="323"/>
        <v>500000</v>
      </c>
      <c r="CD200" s="784">
        <f t="shared" ref="CD200" si="377">CC200+BY200</f>
        <v>500000</v>
      </c>
      <c r="CE200" s="810"/>
      <c r="CF200" s="810"/>
      <c r="CG200" s="811">
        <f t="shared" ref="CG200" si="378">+CE200-CF200</f>
        <v>0</v>
      </c>
      <c r="CH200" s="579">
        <f t="shared" si="326"/>
        <v>0</v>
      </c>
    </row>
    <row r="201" spans="1:86" x14ac:dyDescent="0.2">
      <c r="A201" s="581"/>
      <c r="B201" s="581"/>
      <c r="C201" s="581"/>
      <c r="D201" s="626"/>
      <c r="E201" s="581"/>
      <c r="F201" s="626"/>
      <c r="G201" s="627"/>
      <c r="H201" s="622" t="s">
        <v>133</v>
      </c>
      <c r="I201" s="629">
        <f>SUM(I190:I200)</f>
        <v>52500000</v>
      </c>
      <c r="J201" s="776">
        <f t="shared" ref="J201:BU201" si="379">SUM(J190:J200)</f>
        <v>10500000</v>
      </c>
      <c r="K201" s="776">
        <f>SUM(K190:K200)</f>
        <v>0</v>
      </c>
      <c r="L201" s="776">
        <f t="shared" ref="L201" si="380">SUM(L190:L200)</f>
        <v>10500000</v>
      </c>
      <c r="M201" s="776">
        <f t="shared" si="379"/>
        <v>0</v>
      </c>
      <c r="N201" s="776">
        <f t="shared" si="379"/>
        <v>0</v>
      </c>
      <c r="O201" s="785">
        <f t="shared" si="379"/>
        <v>5250000</v>
      </c>
      <c r="P201" s="785">
        <f t="shared" si="379"/>
        <v>5250000</v>
      </c>
      <c r="Q201" s="785">
        <f t="shared" si="379"/>
        <v>0</v>
      </c>
      <c r="R201" s="785">
        <f t="shared" si="379"/>
        <v>5250000</v>
      </c>
      <c r="S201" s="785">
        <f t="shared" si="379"/>
        <v>0</v>
      </c>
      <c r="T201" s="785">
        <f t="shared" si="379"/>
        <v>0</v>
      </c>
      <c r="U201" s="794">
        <f t="shared" si="379"/>
        <v>3675000.0000000005</v>
      </c>
      <c r="V201" s="794">
        <f t="shared" si="379"/>
        <v>3675000.0000000005</v>
      </c>
      <c r="W201" s="794">
        <f t="shared" si="379"/>
        <v>0</v>
      </c>
      <c r="X201" s="794">
        <f t="shared" si="379"/>
        <v>3675000.0000000005</v>
      </c>
      <c r="Y201" s="794">
        <f t="shared" si="379"/>
        <v>0</v>
      </c>
      <c r="Z201" s="794">
        <f t="shared" si="379"/>
        <v>0</v>
      </c>
      <c r="AA201" s="803">
        <f t="shared" si="379"/>
        <v>3675000.0000000005</v>
      </c>
      <c r="AB201" s="803">
        <f t="shared" si="379"/>
        <v>3675000.0000000005</v>
      </c>
      <c r="AC201" s="803">
        <f t="shared" si="379"/>
        <v>0</v>
      </c>
      <c r="AD201" s="803">
        <f t="shared" si="379"/>
        <v>3675000.0000000005</v>
      </c>
      <c r="AE201" s="803">
        <f t="shared" si="379"/>
        <v>0</v>
      </c>
      <c r="AF201" s="803">
        <f t="shared" si="379"/>
        <v>0</v>
      </c>
      <c r="AG201" s="821">
        <f t="shared" si="379"/>
        <v>3675000.0000000005</v>
      </c>
      <c r="AH201" s="821">
        <f t="shared" si="379"/>
        <v>3675000.0000000005</v>
      </c>
      <c r="AI201" s="821">
        <f t="shared" si="379"/>
        <v>0</v>
      </c>
      <c r="AJ201" s="821">
        <f t="shared" si="379"/>
        <v>3675000.0000000005</v>
      </c>
      <c r="AK201" s="821">
        <f t="shared" si="379"/>
        <v>0</v>
      </c>
      <c r="AL201" s="821">
        <f t="shared" si="379"/>
        <v>0</v>
      </c>
      <c r="AM201" s="776">
        <f t="shared" si="379"/>
        <v>3675000.0000000005</v>
      </c>
      <c r="AN201" s="776">
        <f t="shared" si="379"/>
        <v>3675000.0000000005</v>
      </c>
      <c r="AO201" s="776">
        <f t="shared" si="379"/>
        <v>0</v>
      </c>
      <c r="AP201" s="776">
        <f t="shared" si="379"/>
        <v>3675000.0000000005</v>
      </c>
      <c r="AQ201" s="776">
        <f t="shared" si="379"/>
        <v>0</v>
      </c>
      <c r="AR201" s="776">
        <f t="shared" si="379"/>
        <v>0</v>
      </c>
      <c r="AS201" s="830">
        <f t="shared" si="379"/>
        <v>3675000.0000000005</v>
      </c>
      <c r="AT201" s="830">
        <f t="shared" si="379"/>
        <v>3675000.0000000005</v>
      </c>
      <c r="AU201" s="830">
        <f t="shared" si="379"/>
        <v>0</v>
      </c>
      <c r="AV201" s="830">
        <f t="shared" si="379"/>
        <v>3675000.0000000005</v>
      </c>
      <c r="AW201" s="830">
        <f t="shared" si="379"/>
        <v>0</v>
      </c>
      <c r="AX201" s="830">
        <f t="shared" si="379"/>
        <v>0</v>
      </c>
      <c r="AY201" s="839">
        <f t="shared" si="379"/>
        <v>3675000.0000000005</v>
      </c>
      <c r="AZ201" s="839">
        <f t="shared" si="379"/>
        <v>3675000.0000000005</v>
      </c>
      <c r="BA201" s="839">
        <f t="shared" si="379"/>
        <v>0</v>
      </c>
      <c r="BB201" s="839">
        <f t="shared" si="379"/>
        <v>3675000.0000000005</v>
      </c>
      <c r="BC201" s="839">
        <f t="shared" si="379"/>
        <v>0</v>
      </c>
      <c r="BD201" s="839">
        <f t="shared" si="379"/>
        <v>0</v>
      </c>
      <c r="BE201" s="776">
        <f t="shared" si="379"/>
        <v>3675000.0000000005</v>
      </c>
      <c r="BF201" s="776">
        <f t="shared" si="379"/>
        <v>3675000.0000000005</v>
      </c>
      <c r="BG201" s="776">
        <f t="shared" si="379"/>
        <v>0</v>
      </c>
      <c r="BH201" s="776">
        <f t="shared" si="379"/>
        <v>3675000.0000000005</v>
      </c>
      <c r="BI201" s="776">
        <f t="shared" si="379"/>
        <v>0</v>
      </c>
      <c r="BJ201" s="776">
        <f t="shared" si="379"/>
        <v>0</v>
      </c>
      <c r="BK201" s="812">
        <f t="shared" si="379"/>
        <v>3675000.0000000005</v>
      </c>
      <c r="BL201" s="812">
        <f t="shared" si="379"/>
        <v>3675000.0000000005</v>
      </c>
      <c r="BM201" s="812">
        <f t="shared" si="379"/>
        <v>0</v>
      </c>
      <c r="BN201" s="812">
        <f t="shared" si="379"/>
        <v>3675000.0000000005</v>
      </c>
      <c r="BO201" s="812">
        <f t="shared" si="379"/>
        <v>0</v>
      </c>
      <c r="BP201" s="812">
        <f t="shared" si="379"/>
        <v>0</v>
      </c>
      <c r="BQ201" s="794">
        <f t="shared" si="379"/>
        <v>3675000.0000000005</v>
      </c>
      <c r="BR201" s="794">
        <f t="shared" si="379"/>
        <v>3675000.0000000005</v>
      </c>
      <c r="BS201" s="794">
        <f t="shared" si="379"/>
        <v>0</v>
      </c>
      <c r="BT201" s="794">
        <f t="shared" si="379"/>
        <v>3675000.0000000005</v>
      </c>
      <c r="BU201" s="794">
        <f t="shared" si="379"/>
        <v>0</v>
      </c>
      <c r="BV201" s="794">
        <f t="shared" ref="BV201:CG201" si="381">SUM(BV190:BV200)</f>
        <v>0</v>
      </c>
      <c r="BW201" s="839">
        <f t="shared" si="381"/>
        <v>3675000.0000000005</v>
      </c>
      <c r="BX201" s="839">
        <f t="shared" si="381"/>
        <v>3675000.0000000005</v>
      </c>
      <c r="BY201" s="839">
        <f t="shared" si="381"/>
        <v>0</v>
      </c>
      <c r="BZ201" s="839">
        <f t="shared" si="381"/>
        <v>3675000.0000000005</v>
      </c>
      <c r="CA201" s="839">
        <f t="shared" si="381"/>
        <v>0</v>
      </c>
      <c r="CB201" s="839">
        <f t="shared" si="381"/>
        <v>0</v>
      </c>
      <c r="CC201" s="812">
        <f t="shared" si="381"/>
        <v>52500000</v>
      </c>
      <c r="CD201" s="785">
        <f t="shared" si="381"/>
        <v>52500000</v>
      </c>
      <c r="CE201" s="812">
        <f t="shared" si="381"/>
        <v>0</v>
      </c>
      <c r="CF201" s="812">
        <f t="shared" si="381"/>
        <v>0</v>
      </c>
      <c r="CG201" s="812">
        <f t="shared" si="381"/>
        <v>0</v>
      </c>
      <c r="CH201" s="579">
        <f t="shared" si="326"/>
        <v>0</v>
      </c>
    </row>
    <row r="202" spans="1:86" x14ac:dyDescent="0.2">
      <c r="A202" s="581"/>
      <c r="B202" s="581"/>
      <c r="C202" s="581"/>
      <c r="D202" s="626"/>
      <c r="E202" s="581"/>
      <c r="F202" s="626"/>
      <c r="G202" s="627"/>
      <c r="H202" s="631" t="s">
        <v>54</v>
      </c>
      <c r="I202" s="632"/>
      <c r="J202" s="774"/>
      <c r="K202" s="774"/>
      <c r="L202" s="774"/>
      <c r="M202" s="775"/>
      <c r="N202" s="775"/>
      <c r="O202" s="784"/>
      <c r="P202" s="784"/>
      <c r="Q202" s="783"/>
      <c r="R202" s="783"/>
      <c r="S202" s="783"/>
      <c r="T202" s="783"/>
      <c r="U202" s="793"/>
      <c r="V202" s="792"/>
      <c r="W202" s="792"/>
      <c r="X202" s="792"/>
      <c r="Y202" s="792"/>
      <c r="Z202" s="792"/>
      <c r="AA202" s="802"/>
      <c r="AB202" s="801"/>
      <c r="AC202" s="801"/>
      <c r="AD202" s="801"/>
      <c r="AE202" s="801"/>
      <c r="AF202" s="801"/>
      <c r="AG202" s="820"/>
      <c r="AH202" s="819"/>
      <c r="AI202" s="819"/>
      <c r="AJ202" s="819"/>
      <c r="AK202" s="819"/>
      <c r="AL202" s="819"/>
      <c r="AM202" s="774"/>
      <c r="AN202" s="775"/>
      <c r="AO202" s="775"/>
      <c r="AP202" s="775"/>
      <c r="AQ202" s="775"/>
      <c r="AR202" s="775"/>
      <c r="AS202" s="829"/>
      <c r="AT202" s="828"/>
      <c r="AU202" s="828"/>
      <c r="AV202" s="828"/>
      <c r="AW202" s="828"/>
      <c r="AX202" s="828"/>
      <c r="AY202" s="838"/>
      <c r="AZ202" s="837"/>
      <c r="BA202" s="837"/>
      <c r="BB202" s="837"/>
      <c r="BC202" s="837"/>
      <c r="BD202" s="837"/>
      <c r="BE202" s="774"/>
      <c r="BF202" s="775"/>
      <c r="BG202" s="775"/>
      <c r="BH202" s="775"/>
      <c r="BI202" s="775"/>
      <c r="BJ202" s="775"/>
      <c r="BK202" s="811"/>
      <c r="BL202" s="810"/>
      <c r="BM202" s="810"/>
      <c r="BN202" s="810"/>
      <c r="BO202" s="810"/>
      <c r="BP202" s="810"/>
      <c r="BQ202" s="793"/>
      <c r="BR202" s="792"/>
      <c r="BS202" s="792"/>
      <c r="BT202" s="792"/>
      <c r="BU202" s="792"/>
      <c r="BV202" s="792"/>
      <c r="BW202" s="838"/>
      <c r="BX202" s="837"/>
      <c r="BY202" s="837"/>
      <c r="BZ202" s="837"/>
      <c r="CA202" s="837"/>
      <c r="CB202" s="837"/>
      <c r="CC202" s="811"/>
      <c r="CD202" s="784"/>
      <c r="CE202" s="810"/>
      <c r="CF202" s="810"/>
      <c r="CG202" s="810"/>
      <c r="CH202" s="579">
        <f t="shared" si="326"/>
        <v>0</v>
      </c>
    </row>
    <row r="203" spans="1:86" x14ac:dyDescent="0.2">
      <c r="A203" s="585"/>
      <c r="B203" s="585"/>
      <c r="C203" s="585"/>
      <c r="D203" s="634"/>
      <c r="E203" s="585"/>
      <c r="F203" s="634"/>
      <c r="G203" s="586" t="s">
        <v>18</v>
      </c>
      <c r="H203" s="635" t="s">
        <v>48</v>
      </c>
      <c r="I203" s="636">
        <f>+I201</f>
        <v>52500000</v>
      </c>
      <c r="J203" s="774"/>
      <c r="K203" s="774"/>
      <c r="L203" s="774"/>
      <c r="M203" s="775"/>
      <c r="N203" s="775"/>
      <c r="O203" s="784"/>
      <c r="P203" s="784"/>
      <c r="Q203" s="783"/>
      <c r="R203" s="783"/>
      <c r="S203" s="783"/>
      <c r="T203" s="783"/>
      <c r="U203" s="793"/>
      <c r="V203" s="792"/>
      <c r="W203" s="792"/>
      <c r="X203" s="792"/>
      <c r="Y203" s="792"/>
      <c r="Z203" s="792"/>
      <c r="AA203" s="802"/>
      <c r="AB203" s="801"/>
      <c r="AC203" s="801"/>
      <c r="AD203" s="801"/>
      <c r="AE203" s="801"/>
      <c r="AF203" s="801"/>
      <c r="AG203" s="820"/>
      <c r="AH203" s="819"/>
      <c r="AI203" s="819"/>
      <c r="AJ203" s="819"/>
      <c r="AK203" s="819"/>
      <c r="AL203" s="819"/>
      <c r="AM203" s="774"/>
      <c r="AN203" s="775"/>
      <c r="AO203" s="775"/>
      <c r="AP203" s="775"/>
      <c r="AQ203" s="775"/>
      <c r="AR203" s="775"/>
      <c r="AS203" s="829"/>
      <c r="AT203" s="828"/>
      <c r="AU203" s="828"/>
      <c r="AV203" s="828"/>
      <c r="AW203" s="828"/>
      <c r="AX203" s="828"/>
      <c r="AY203" s="838"/>
      <c r="AZ203" s="837"/>
      <c r="BA203" s="837"/>
      <c r="BB203" s="837"/>
      <c r="BC203" s="837"/>
      <c r="BD203" s="837"/>
      <c r="BE203" s="774"/>
      <c r="BF203" s="775"/>
      <c r="BG203" s="775"/>
      <c r="BH203" s="775"/>
      <c r="BI203" s="775"/>
      <c r="BJ203" s="775"/>
      <c r="BK203" s="811"/>
      <c r="BL203" s="810"/>
      <c r="BM203" s="810"/>
      <c r="BN203" s="810"/>
      <c r="BO203" s="810"/>
      <c r="BP203" s="810"/>
      <c r="BQ203" s="793"/>
      <c r="BR203" s="792"/>
      <c r="BS203" s="792"/>
      <c r="BT203" s="792"/>
      <c r="BU203" s="792"/>
      <c r="BV203" s="792"/>
      <c r="BW203" s="838"/>
      <c r="BX203" s="837"/>
      <c r="BY203" s="837"/>
      <c r="BZ203" s="837"/>
      <c r="CA203" s="837"/>
      <c r="CB203" s="837"/>
      <c r="CC203" s="811"/>
      <c r="CD203" s="784"/>
      <c r="CE203" s="810"/>
      <c r="CF203" s="810"/>
      <c r="CG203" s="810"/>
      <c r="CH203" s="579"/>
    </row>
    <row r="204" spans="1:86" x14ac:dyDescent="0.2">
      <c r="A204" s="585"/>
      <c r="B204" s="585"/>
      <c r="C204" s="585"/>
      <c r="D204" s="634"/>
      <c r="E204" s="585"/>
      <c r="F204" s="634"/>
      <c r="G204" s="640"/>
      <c r="H204" s="639" t="s">
        <v>59</v>
      </c>
      <c r="I204" s="636"/>
      <c r="J204" s="774"/>
      <c r="K204" s="774"/>
      <c r="L204" s="774"/>
      <c r="M204" s="775"/>
      <c r="N204" s="775"/>
      <c r="O204" s="784"/>
      <c r="P204" s="784"/>
      <c r="Q204" s="783"/>
      <c r="R204" s="783"/>
      <c r="S204" s="783"/>
      <c r="T204" s="783"/>
      <c r="U204" s="793"/>
      <c r="V204" s="792"/>
      <c r="W204" s="792"/>
      <c r="X204" s="792"/>
      <c r="Y204" s="792"/>
      <c r="Z204" s="792"/>
      <c r="AA204" s="802"/>
      <c r="AB204" s="801"/>
      <c r="AC204" s="801"/>
      <c r="AD204" s="801"/>
      <c r="AE204" s="801"/>
      <c r="AF204" s="801"/>
      <c r="AG204" s="820"/>
      <c r="AH204" s="819"/>
      <c r="AI204" s="819"/>
      <c r="AJ204" s="819"/>
      <c r="AK204" s="819"/>
      <c r="AL204" s="819"/>
      <c r="AM204" s="774"/>
      <c r="AN204" s="775"/>
      <c r="AO204" s="775"/>
      <c r="AP204" s="775"/>
      <c r="AQ204" s="775"/>
      <c r="AR204" s="775"/>
      <c r="AS204" s="829"/>
      <c r="AT204" s="828"/>
      <c r="AU204" s="828"/>
      <c r="AV204" s="828"/>
      <c r="AW204" s="828"/>
      <c r="AX204" s="828"/>
      <c r="AY204" s="838"/>
      <c r="AZ204" s="837"/>
      <c r="BA204" s="837"/>
      <c r="BB204" s="837"/>
      <c r="BC204" s="837"/>
      <c r="BD204" s="837"/>
      <c r="BE204" s="774"/>
      <c r="BF204" s="775"/>
      <c r="BG204" s="775"/>
      <c r="BH204" s="775"/>
      <c r="BI204" s="775"/>
      <c r="BJ204" s="775"/>
      <c r="BK204" s="811"/>
      <c r="BL204" s="810"/>
      <c r="BM204" s="810"/>
      <c r="BN204" s="810"/>
      <c r="BO204" s="810"/>
      <c r="BP204" s="810"/>
      <c r="BQ204" s="793"/>
      <c r="BR204" s="792"/>
      <c r="BS204" s="792"/>
      <c r="BT204" s="792"/>
      <c r="BU204" s="792"/>
      <c r="BV204" s="792"/>
      <c r="BW204" s="838"/>
      <c r="BX204" s="837"/>
      <c r="BY204" s="837"/>
      <c r="BZ204" s="837"/>
      <c r="CA204" s="837"/>
      <c r="CB204" s="837"/>
      <c r="CC204" s="811"/>
      <c r="CD204" s="784"/>
      <c r="CE204" s="810"/>
      <c r="CF204" s="810"/>
      <c r="CG204" s="810"/>
      <c r="CH204" s="579"/>
    </row>
    <row r="205" spans="1:86" x14ac:dyDescent="0.2">
      <c r="A205" s="589"/>
      <c r="B205" s="589"/>
      <c r="C205" s="589"/>
      <c r="D205" s="589"/>
      <c r="E205" s="589"/>
      <c r="F205" s="589"/>
      <c r="G205" s="685"/>
      <c r="H205" s="639" t="s">
        <v>134</v>
      </c>
      <c r="I205" s="686"/>
      <c r="J205" s="774"/>
      <c r="K205" s="774"/>
      <c r="L205" s="774"/>
      <c r="M205" s="775"/>
      <c r="N205" s="775"/>
      <c r="O205" s="784"/>
      <c r="P205" s="784"/>
      <c r="Q205" s="783"/>
      <c r="R205" s="783"/>
      <c r="S205" s="783"/>
      <c r="T205" s="783"/>
      <c r="U205" s="793"/>
      <c r="V205" s="792"/>
      <c r="W205" s="792"/>
      <c r="X205" s="792"/>
      <c r="Y205" s="792"/>
      <c r="Z205" s="792"/>
      <c r="AA205" s="802"/>
      <c r="AB205" s="801"/>
      <c r="AC205" s="801"/>
      <c r="AD205" s="801"/>
      <c r="AE205" s="801"/>
      <c r="AF205" s="801"/>
      <c r="AG205" s="820"/>
      <c r="AH205" s="819"/>
      <c r="AI205" s="819"/>
      <c r="AJ205" s="819"/>
      <c r="AK205" s="819"/>
      <c r="AL205" s="819"/>
      <c r="AM205" s="774"/>
      <c r="AN205" s="775"/>
      <c r="AO205" s="775"/>
      <c r="AP205" s="775"/>
      <c r="AQ205" s="775"/>
      <c r="AR205" s="775"/>
      <c r="AS205" s="829"/>
      <c r="AT205" s="828"/>
      <c r="AU205" s="828"/>
      <c r="AV205" s="828"/>
      <c r="AW205" s="828"/>
      <c r="AX205" s="828"/>
      <c r="AY205" s="838"/>
      <c r="AZ205" s="837"/>
      <c r="BA205" s="837"/>
      <c r="BB205" s="837"/>
      <c r="BC205" s="837"/>
      <c r="BD205" s="837"/>
      <c r="BE205" s="774"/>
      <c r="BF205" s="775"/>
      <c r="BG205" s="775"/>
      <c r="BH205" s="775"/>
      <c r="BI205" s="775"/>
      <c r="BJ205" s="775"/>
      <c r="BK205" s="811"/>
      <c r="BL205" s="810"/>
      <c r="BM205" s="810"/>
      <c r="BN205" s="810"/>
      <c r="BO205" s="810"/>
      <c r="BP205" s="810"/>
      <c r="BQ205" s="793"/>
      <c r="BR205" s="792"/>
      <c r="BS205" s="792"/>
      <c r="BT205" s="792"/>
      <c r="BU205" s="792"/>
      <c r="BV205" s="792"/>
      <c r="BW205" s="838"/>
      <c r="BX205" s="837"/>
      <c r="BY205" s="837"/>
      <c r="BZ205" s="837"/>
      <c r="CA205" s="837"/>
      <c r="CB205" s="837"/>
      <c r="CC205" s="811"/>
      <c r="CD205" s="784"/>
      <c r="CE205" s="810"/>
      <c r="CF205" s="810"/>
      <c r="CG205" s="810"/>
      <c r="CH205" s="579"/>
    </row>
    <row r="206" spans="1:86" x14ac:dyDescent="0.2">
      <c r="A206" s="589"/>
      <c r="B206" s="589"/>
      <c r="C206" s="589"/>
      <c r="D206" s="589"/>
      <c r="E206" s="589"/>
      <c r="F206" s="589"/>
      <c r="G206" s="687" t="s">
        <v>18</v>
      </c>
      <c r="H206" s="635" t="s">
        <v>48</v>
      </c>
      <c r="I206" s="686">
        <f>+I203</f>
        <v>52500000</v>
      </c>
      <c r="J206" s="774"/>
      <c r="K206" s="774"/>
      <c r="L206" s="774"/>
      <c r="M206" s="775"/>
      <c r="N206" s="775"/>
      <c r="O206" s="784"/>
      <c r="P206" s="784"/>
      <c r="Q206" s="783"/>
      <c r="R206" s="783"/>
      <c r="S206" s="783"/>
      <c r="T206" s="783"/>
      <c r="U206" s="793"/>
      <c r="V206" s="792"/>
      <c r="W206" s="792"/>
      <c r="X206" s="792"/>
      <c r="Y206" s="792"/>
      <c r="Z206" s="792"/>
      <c r="AA206" s="802"/>
      <c r="AB206" s="801"/>
      <c r="AC206" s="801"/>
      <c r="AD206" s="801"/>
      <c r="AE206" s="801"/>
      <c r="AF206" s="801"/>
      <c r="AG206" s="820"/>
      <c r="AH206" s="819"/>
      <c r="AI206" s="819"/>
      <c r="AJ206" s="819"/>
      <c r="AK206" s="819"/>
      <c r="AL206" s="819"/>
      <c r="AM206" s="774"/>
      <c r="AN206" s="775"/>
      <c r="AO206" s="775"/>
      <c r="AP206" s="775"/>
      <c r="AQ206" s="775"/>
      <c r="AR206" s="775"/>
      <c r="AS206" s="829"/>
      <c r="AT206" s="828"/>
      <c r="AU206" s="828"/>
      <c r="AV206" s="828"/>
      <c r="AW206" s="828"/>
      <c r="AX206" s="828"/>
      <c r="AY206" s="838"/>
      <c r="AZ206" s="837"/>
      <c r="BA206" s="837"/>
      <c r="BB206" s="837"/>
      <c r="BC206" s="837"/>
      <c r="BD206" s="837"/>
      <c r="BE206" s="774"/>
      <c r="BF206" s="775"/>
      <c r="BG206" s="775"/>
      <c r="BH206" s="775"/>
      <c r="BI206" s="775"/>
      <c r="BJ206" s="775"/>
      <c r="BK206" s="811"/>
      <c r="BL206" s="810"/>
      <c r="BM206" s="810"/>
      <c r="BN206" s="810"/>
      <c r="BO206" s="810"/>
      <c r="BP206" s="810"/>
      <c r="BQ206" s="793"/>
      <c r="BR206" s="792"/>
      <c r="BS206" s="792"/>
      <c r="BT206" s="792"/>
      <c r="BU206" s="792"/>
      <c r="BV206" s="792"/>
      <c r="BW206" s="838"/>
      <c r="BX206" s="837"/>
      <c r="BY206" s="837"/>
      <c r="BZ206" s="837"/>
      <c r="CA206" s="837"/>
      <c r="CB206" s="837"/>
      <c r="CC206" s="811"/>
      <c r="CD206" s="784"/>
      <c r="CE206" s="810"/>
      <c r="CF206" s="810"/>
      <c r="CG206" s="810"/>
      <c r="CH206" s="579"/>
    </row>
    <row r="207" spans="1:86" x14ac:dyDescent="0.2">
      <c r="A207" s="594"/>
      <c r="B207" s="594"/>
      <c r="C207" s="594"/>
      <c r="D207" s="594"/>
      <c r="E207" s="594"/>
      <c r="F207" s="594"/>
      <c r="G207" s="688"/>
      <c r="H207" s="642" t="s">
        <v>135</v>
      </c>
      <c r="I207" s="643"/>
      <c r="J207" s="774"/>
      <c r="K207" s="774"/>
      <c r="L207" s="774"/>
      <c r="M207" s="775"/>
      <c r="N207" s="775"/>
      <c r="O207" s="784"/>
      <c r="P207" s="784"/>
      <c r="Q207" s="783"/>
      <c r="R207" s="783"/>
      <c r="S207" s="783"/>
      <c r="T207" s="783"/>
      <c r="U207" s="793"/>
      <c r="V207" s="792"/>
      <c r="W207" s="792"/>
      <c r="X207" s="792"/>
      <c r="Y207" s="792"/>
      <c r="Z207" s="792"/>
      <c r="AA207" s="802"/>
      <c r="AB207" s="801"/>
      <c r="AC207" s="801"/>
      <c r="AD207" s="801"/>
      <c r="AE207" s="801"/>
      <c r="AF207" s="801"/>
      <c r="AG207" s="820"/>
      <c r="AH207" s="819"/>
      <c r="AI207" s="819"/>
      <c r="AJ207" s="819"/>
      <c r="AK207" s="819"/>
      <c r="AL207" s="819"/>
      <c r="AM207" s="774"/>
      <c r="AN207" s="775"/>
      <c r="AO207" s="775"/>
      <c r="AP207" s="775"/>
      <c r="AQ207" s="775"/>
      <c r="AR207" s="775"/>
      <c r="AS207" s="829"/>
      <c r="AT207" s="828"/>
      <c r="AU207" s="828"/>
      <c r="AV207" s="828"/>
      <c r="AW207" s="828"/>
      <c r="AX207" s="828"/>
      <c r="AY207" s="838"/>
      <c r="AZ207" s="837"/>
      <c r="BA207" s="837"/>
      <c r="BB207" s="837"/>
      <c r="BC207" s="837"/>
      <c r="BD207" s="837"/>
      <c r="BE207" s="774"/>
      <c r="BF207" s="775"/>
      <c r="BG207" s="775"/>
      <c r="BH207" s="775"/>
      <c r="BI207" s="775"/>
      <c r="BJ207" s="775"/>
      <c r="BK207" s="811"/>
      <c r="BL207" s="810"/>
      <c r="BM207" s="810"/>
      <c r="BN207" s="810"/>
      <c r="BO207" s="810"/>
      <c r="BP207" s="810"/>
      <c r="BQ207" s="793"/>
      <c r="BR207" s="792"/>
      <c r="BS207" s="792"/>
      <c r="BT207" s="792"/>
      <c r="BU207" s="792"/>
      <c r="BV207" s="792"/>
      <c r="BW207" s="838"/>
      <c r="BX207" s="837"/>
      <c r="BY207" s="837"/>
      <c r="BZ207" s="837"/>
      <c r="CA207" s="837"/>
      <c r="CB207" s="837"/>
      <c r="CC207" s="811"/>
      <c r="CD207" s="784"/>
      <c r="CE207" s="810"/>
      <c r="CF207" s="810"/>
      <c r="CG207" s="810"/>
      <c r="CH207" s="579"/>
    </row>
    <row r="208" spans="1:86" x14ac:dyDescent="0.2">
      <c r="A208" s="585"/>
      <c r="B208" s="585"/>
      <c r="C208" s="585"/>
      <c r="D208" s="634"/>
      <c r="E208" s="585"/>
      <c r="F208" s="634"/>
      <c r="G208" s="640"/>
      <c r="H208" s="683"/>
      <c r="I208" s="633"/>
      <c r="J208" s="774"/>
      <c r="K208" s="774"/>
      <c r="L208" s="774"/>
      <c r="M208" s="775"/>
      <c r="N208" s="775"/>
      <c r="O208" s="784"/>
      <c r="P208" s="784"/>
      <c r="Q208" s="783"/>
      <c r="R208" s="783"/>
      <c r="S208" s="783"/>
      <c r="T208" s="783"/>
      <c r="U208" s="793"/>
      <c r="V208" s="792"/>
      <c r="W208" s="792"/>
      <c r="X208" s="792"/>
      <c r="Y208" s="792"/>
      <c r="Z208" s="792"/>
      <c r="AA208" s="802"/>
      <c r="AB208" s="801"/>
      <c r="AC208" s="801"/>
      <c r="AD208" s="801"/>
      <c r="AE208" s="801"/>
      <c r="AF208" s="801"/>
      <c r="AG208" s="820"/>
      <c r="AH208" s="819"/>
      <c r="AI208" s="819"/>
      <c r="AJ208" s="819"/>
      <c r="AK208" s="819"/>
      <c r="AL208" s="819"/>
      <c r="AM208" s="774"/>
      <c r="AN208" s="775"/>
      <c r="AO208" s="775"/>
      <c r="AP208" s="775"/>
      <c r="AQ208" s="775"/>
      <c r="AR208" s="775"/>
      <c r="AS208" s="829"/>
      <c r="AT208" s="828"/>
      <c r="AU208" s="828"/>
      <c r="AV208" s="828"/>
      <c r="AW208" s="828"/>
      <c r="AX208" s="828"/>
      <c r="AY208" s="838"/>
      <c r="AZ208" s="837"/>
      <c r="BA208" s="837"/>
      <c r="BB208" s="837"/>
      <c r="BC208" s="837"/>
      <c r="BD208" s="837"/>
      <c r="BE208" s="774"/>
      <c r="BF208" s="775"/>
      <c r="BG208" s="775"/>
      <c r="BH208" s="775"/>
      <c r="BI208" s="775"/>
      <c r="BJ208" s="775"/>
      <c r="BK208" s="811"/>
      <c r="BL208" s="810"/>
      <c r="BM208" s="810"/>
      <c r="BN208" s="810"/>
      <c r="BO208" s="810"/>
      <c r="BP208" s="810"/>
      <c r="BQ208" s="793"/>
      <c r="BR208" s="792"/>
      <c r="BS208" s="792"/>
      <c r="BT208" s="792"/>
      <c r="BU208" s="792"/>
      <c r="BV208" s="792"/>
      <c r="BW208" s="838"/>
      <c r="BX208" s="837"/>
      <c r="BY208" s="837"/>
      <c r="BZ208" s="837"/>
      <c r="CA208" s="837"/>
      <c r="CB208" s="837"/>
      <c r="CC208" s="811"/>
      <c r="CD208" s="784"/>
      <c r="CE208" s="810"/>
      <c r="CF208" s="810"/>
      <c r="CG208" s="810"/>
      <c r="CH208" s="579"/>
    </row>
    <row r="209" spans="1:86" x14ac:dyDescent="0.2">
      <c r="A209" s="596"/>
      <c r="B209" s="596" t="s">
        <v>136</v>
      </c>
      <c r="C209" s="689"/>
      <c r="D209" s="607"/>
      <c r="E209" s="596"/>
      <c r="F209" s="607"/>
      <c r="G209" s="620"/>
      <c r="H209" s="600" t="s">
        <v>137</v>
      </c>
      <c r="I209" s="666"/>
      <c r="J209" s="774"/>
      <c r="K209" s="774"/>
      <c r="L209" s="774"/>
      <c r="M209" s="775"/>
      <c r="N209" s="775"/>
      <c r="O209" s="784"/>
      <c r="P209" s="784"/>
      <c r="Q209" s="783"/>
      <c r="R209" s="783"/>
      <c r="S209" s="783"/>
      <c r="T209" s="783"/>
      <c r="U209" s="793"/>
      <c r="V209" s="792"/>
      <c r="W209" s="792"/>
      <c r="X209" s="792"/>
      <c r="Y209" s="792"/>
      <c r="Z209" s="792"/>
      <c r="AA209" s="802"/>
      <c r="AB209" s="801"/>
      <c r="AC209" s="801"/>
      <c r="AD209" s="801"/>
      <c r="AE209" s="801"/>
      <c r="AF209" s="801"/>
      <c r="AG209" s="820"/>
      <c r="AH209" s="819"/>
      <c r="AI209" s="819"/>
      <c r="AJ209" s="819"/>
      <c r="AK209" s="819"/>
      <c r="AL209" s="819"/>
      <c r="AM209" s="774"/>
      <c r="AN209" s="775"/>
      <c r="AO209" s="775"/>
      <c r="AP209" s="775"/>
      <c r="AQ209" s="775"/>
      <c r="AR209" s="775"/>
      <c r="AS209" s="829"/>
      <c r="AT209" s="828"/>
      <c r="AU209" s="828"/>
      <c r="AV209" s="828"/>
      <c r="AW209" s="828"/>
      <c r="AX209" s="828"/>
      <c r="AY209" s="838"/>
      <c r="AZ209" s="837"/>
      <c r="BA209" s="837"/>
      <c r="BB209" s="837"/>
      <c r="BC209" s="837"/>
      <c r="BD209" s="837"/>
      <c r="BE209" s="774"/>
      <c r="BF209" s="775"/>
      <c r="BG209" s="775"/>
      <c r="BH209" s="775"/>
      <c r="BI209" s="775"/>
      <c r="BJ209" s="775"/>
      <c r="BK209" s="811"/>
      <c r="BL209" s="810"/>
      <c r="BM209" s="810"/>
      <c r="BN209" s="810"/>
      <c r="BO209" s="810"/>
      <c r="BP209" s="810"/>
      <c r="BQ209" s="793"/>
      <c r="BR209" s="792"/>
      <c r="BS209" s="792"/>
      <c r="BT209" s="792"/>
      <c r="BU209" s="792"/>
      <c r="BV209" s="792"/>
      <c r="BW209" s="838"/>
      <c r="BX209" s="837"/>
      <c r="BY209" s="837"/>
      <c r="BZ209" s="837"/>
      <c r="CA209" s="837"/>
      <c r="CB209" s="837"/>
      <c r="CC209" s="811"/>
      <c r="CD209" s="784"/>
      <c r="CE209" s="810"/>
      <c r="CF209" s="810"/>
      <c r="CG209" s="810"/>
      <c r="CH209" s="579"/>
    </row>
    <row r="210" spans="1:86" x14ac:dyDescent="0.2">
      <c r="A210" s="596"/>
      <c r="B210" s="596"/>
      <c r="C210" s="690" t="s">
        <v>138</v>
      </c>
      <c r="D210" s="607"/>
      <c r="E210" s="596"/>
      <c r="F210" s="607"/>
      <c r="G210" s="620"/>
      <c r="H210" s="600" t="s">
        <v>139</v>
      </c>
      <c r="I210" s="666"/>
      <c r="J210" s="774"/>
      <c r="K210" s="774"/>
      <c r="L210" s="774"/>
      <c r="M210" s="775"/>
      <c r="N210" s="775"/>
      <c r="O210" s="784"/>
      <c r="P210" s="784"/>
      <c r="Q210" s="783"/>
      <c r="R210" s="783"/>
      <c r="S210" s="783"/>
      <c r="T210" s="783"/>
      <c r="U210" s="793"/>
      <c r="V210" s="792"/>
      <c r="W210" s="792"/>
      <c r="X210" s="792"/>
      <c r="Y210" s="792"/>
      <c r="Z210" s="792"/>
      <c r="AA210" s="802"/>
      <c r="AB210" s="801"/>
      <c r="AC210" s="801"/>
      <c r="AD210" s="801"/>
      <c r="AE210" s="801"/>
      <c r="AF210" s="801"/>
      <c r="AG210" s="820"/>
      <c r="AH210" s="819"/>
      <c r="AI210" s="819"/>
      <c r="AJ210" s="819"/>
      <c r="AK210" s="819"/>
      <c r="AL210" s="819"/>
      <c r="AM210" s="774"/>
      <c r="AN210" s="775"/>
      <c r="AO210" s="775"/>
      <c r="AP210" s="775"/>
      <c r="AQ210" s="775"/>
      <c r="AR210" s="775"/>
      <c r="AS210" s="829"/>
      <c r="AT210" s="828"/>
      <c r="AU210" s="828"/>
      <c r="AV210" s="828"/>
      <c r="AW210" s="828"/>
      <c r="AX210" s="828"/>
      <c r="AY210" s="838"/>
      <c r="AZ210" s="837"/>
      <c r="BA210" s="837"/>
      <c r="BB210" s="837"/>
      <c r="BC210" s="837"/>
      <c r="BD210" s="837"/>
      <c r="BE210" s="774"/>
      <c r="BF210" s="775"/>
      <c r="BG210" s="775"/>
      <c r="BH210" s="775"/>
      <c r="BI210" s="775"/>
      <c r="BJ210" s="775"/>
      <c r="BK210" s="811"/>
      <c r="BL210" s="810"/>
      <c r="BM210" s="810"/>
      <c r="BN210" s="810"/>
      <c r="BO210" s="810"/>
      <c r="BP210" s="810"/>
      <c r="BQ210" s="793"/>
      <c r="BR210" s="792"/>
      <c r="BS210" s="792"/>
      <c r="BT210" s="792"/>
      <c r="BU210" s="792"/>
      <c r="BV210" s="792"/>
      <c r="BW210" s="838"/>
      <c r="BX210" s="837"/>
      <c r="BY210" s="837"/>
      <c r="BZ210" s="837"/>
      <c r="CA210" s="837"/>
      <c r="CB210" s="837"/>
      <c r="CC210" s="811"/>
      <c r="CD210" s="784"/>
      <c r="CE210" s="810"/>
      <c r="CF210" s="810"/>
      <c r="CG210" s="810"/>
      <c r="CH210" s="579"/>
    </row>
    <row r="211" spans="1:86" x14ac:dyDescent="0.2">
      <c r="A211" s="596"/>
      <c r="B211" s="596"/>
      <c r="C211" s="690"/>
      <c r="D211" s="691" t="s">
        <v>140</v>
      </c>
      <c r="E211" s="596"/>
      <c r="F211" s="607"/>
      <c r="G211" s="620"/>
      <c r="H211" s="600" t="s">
        <v>141</v>
      </c>
      <c r="I211" s="666"/>
      <c r="J211" s="774"/>
      <c r="K211" s="774"/>
      <c r="L211" s="774"/>
      <c r="M211" s="775"/>
      <c r="N211" s="775"/>
      <c r="O211" s="784"/>
      <c r="P211" s="784"/>
      <c r="Q211" s="783"/>
      <c r="R211" s="783"/>
      <c r="S211" s="783"/>
      <c r="T211" s="783"/>
      <c r="U211" s="793"/>
      <c r="V211" s="792"/>
      <c r="W211" s="792"/>
      <c r="X211" s="792"/>
      <c r="Y211" s="792"/>
      <c r="Z211" s="792"/>
      <c r="AA211" s="802"/>
      <c r="AB211" s="801"/>
      <c r="AC211" s="801"/>
      <c r="AD211" s="801"/>
      <c r="AE211" s="801"/>
      <c r="AF211" s="801"/>
      <c r="AG211" s="820"/>
      <c r="AH211" s="819"/>
      <c r="AI211" s="819"/>
      <c r="AJ211" s="819"/>
      <c r="AK211" s="819"/>
      <c r="AL211" s="819"/>
      <c r="AM211" s="774"/>
      <c r="AN211" s="775"/>
      <c r="AO211" s="775"/>
      <c r="AP211" s="775"/>
      <c r="AQ211" s="775"/>
      <c r="AR211" s="775"/>
      <c r="AS211" s="829"/>
      <c r="AT211" s="828"/>
      <c r="AU211" s="828"/>
      <c r="AV211" s="828"/>
      <c r="AW211" s="828"/>
      <c r="AX211" s="828"/>
      <c r="AY211" s="838"/>
      <c r="AZ211" s="837"/>
      <c r="BA211" s="837"/>
      <c r="BB211" s="837"/>
      <c r="BC211" s="837"/>
      <c r="BD211" s="837"/>
      <c r="BE211" s="774"/>
      <c r="BF211" s="775"/>
      <c r="BG211" s="775"/>
      <c r="BH211" s="775"/>
      <c r="BI211" s="775"/>
      <c r="BJ211" s="775"/>
      <c r="BK211" s="811"/>
      <c r="BL211" s="810"/>
      <c r="BM211" s="810"/>
      <c r="BN211" s="810"/>
      <c r="BO211" s="810"/>
      <c r="BP211" s="810"/>
      <c r="BQ211" s="793"/>
      <c r="BR211" s="792"/>
      <c r="BS211" s="792"/>
      <c r="BT211" s="792"/>
      <c r="BU211" s="792"/>
      <c r="BV211" s="792"/>
      <c r="BW211" s="838"/>
      <c r="BX211" s="837"/>
      <c r="BY211" s="837"/>
      <c r="BZ211" s="837"/>
      <c r="CA211" s="837"/>
      <c r="CB211" s="837"/>
      <c r="CC211" s="811"/>
      <c r="CD211" s="784"/>
      <c r="CE211" s="810"/>
      <c r="CF211" s="810"/>
      <c r="CG211" s="810"/>
      <c r="CH211" s="579"/>
    </row>
    <row r="212" spans="1:86" ht="24" x14ac:dyDescent="0.2">
      <c r="A212" s="596"/>
      <c r="B212" s="596"/>
      <c r="C212" s="690"/>
      <c r="D212" s="606" t="s">
        <v>142</v>
      </c>
      <c r="E212" s="596"/>
      <c r="F212" s="607"/>
      <c r="G212" s="620"/>
      <c r="H212" s="645" t="s">
        <v>143</v>
      </c>
      <c r="I212" s="624"/>
      <c r="J212" s="774"/>
      <c r="K212" s="774"/>
      <c r="L212" s="774"/>
      <c r="M212" s="775"/>
      <c r="N212" s="775"/>
      <c r="O212" s="784"/>
      <c r="P212" s="784"/>
      <c r="Q212" s="783"/>
      <c r="R212" s="783"/>
      <c r="S212" s="783"/>
      <c r="T212" s="783"/>
      <c r="U212" s="793"/>
      <c r="V212" s="792"/>
      <c r="W212" s="792"/>
      <c r="X212" s="792"/>
      <c r="Y212" s="792"/>
      <c r="Z212" s="792"/>
      <c r="AA212" s="802"/>
      <c r="AB212" s="801"/>
      <c r="AC212" s="801"/>
      <c r="AD212" s="801"/>
      <c r="AE212" s="801"/>
      <c r="AF212" s="801"/>
      <c r="AG212" s="820"/>
      <c r="AH212" s="819"/>
      <c r="AI212" s="819"/>
      <c r="AJ212" s="819"/>
      <c r="AK212" s="819"/>
      <c r="AL212" s="819"/>
      <c r="AM212" s="774"/>
      <c r="AN212" s="775"/>
      <c r="AO212" s="775"/>
      <c r="AP212" s="775"/>
      <c r="AQ212" s="775"/>
      <c r="AR212" s="775"/>
      <c r="AS212" s="829"/>
      <c r="AT212" s="828"/>
      <c r="AU212" s="828"/>
      <c r="AV212" s="828"/>
      <c r="AW212" s="828"/>
      <c r="AX212" s="828"/>
      <c r="AY212" s="838"/>
      <c r="AZ212" s="837"/>
      <c r="BA212" s="837"/>
      <c r="BB212" s="837"/>
      <c r="BC212" s="837"/>
      <c r="BD212" s="837"/>
      <c r="BE212" s="774"/>
      <c r="BF212" s="775"/>
      <c r="BG212" s="775"/>
      <c r="BH212" s="775"/>
      <c r="BI212" s="775"/>
      <c r="BJ212" s="775"/>
      <c r="BK212" s="811"/>
      <c r="BL212" s="810"/>
      <c r="BM212" s="810"/>
      <c r="BN212" s="810"/>
      <c r="BO212" s="810"/>
      <c r="BP212" s="810"/>
      <c r="BQ212" s="793"/>
      <c r="BR212" s="792"/>
      <c r="BS212" s="792"/>
      <c r="BT212" s="792"/>
      <c r="BU212" s="792"/>
      <c r="BV212" s="792"/>
      <c r="BW212" s="838"/>
      <c r="BX212" s="837"/>
      <c r="BY212" s="837"/>
      <c r="BZ212" s="837"/>
      <c r="CA212" s="837"/>
      <c r="CB212" s="837"/>
      <c r="CC212" s="811"/>
      <c r="CD212" s="784"/>
      <c r="CE212" s="810"/>
      <c r="CF212" s="810"/>
      <c r="CG212" s="810"/>
      <c r="CH212" s="579"/>
    </row>
    <row r="213" spans="1:86" x14ac:dyDescent="0.2">
      <c r="A213" s="596"/>
      <c r="B213" s="596"/>
      <c r="C213" s="663"/>
      <c r="D213" s="607"/>
      <c r="E213" s="596">
        <f>+E200+1</f>
        <v>72</v>
      </c>
      <c r="F213" s="607">
        <v>472</v>
      </c>
      <c r="G213" s="620"/>
      <c r="H213" s="609" t="s">
        <v>144</v>
      </c>
      <c r="I213" s="601">
        <v>5900000</v>
      </c>
      <c r="J213" s="774">
        <f>+I213*$J$1</f>
        <v>1180000</v>
      </c>
      <c r="K213" s="774">
        <v>500000</v>
      </c>
      <c r="L213" s="774">
        <f t="shared" ref="L213" si="382">+J213-K213</f>
        <v>680000</v>
      </c>
      <c r="M213" s="775"/>
      <c r="N213" s="774">
        <f>+K213-M213</f>
        <v>500000</v>
      </c>
      <c r="O213" s="784">
        <f>+I213*$O$1</f>
        <v>590000</v>
      </c>
      <c r="P213" s="784">
        <f t="shared" ref="P213" si="383">O213+K213</f>
        <v>1090000</v>
      </c>
      <c r="Q213" s="783">
        <v>500000</v>
      </c>
      <c r="R213" s="784">
        <f t="shared" ref="R213" si="384">+P213-Q213</f>
        <v>590000</v>
      </c>
      <c r="S213" s="783"/>
      <c r="T213" s="784">
        <f t="shared" ref="T213" si="385">+Q213-S213</f>
        <v>500000</v>
      </c>
      <c r="U213" s="793">
        <f>$I213*$U$1</f>
        <v>413000.00000000006</v>
      </c>
      <c r="V213" s="793">
        <f t="shared" ref="V213" si="386">U213+Q213</f>
        <v>913000</v>
      </c>
      <c r="W213" s="792"/>
      <c r="X213" s="793">
        <f>+V213-W213</f>
        <v>913000</v>
      </c>
      <c r="Y213" s="792"/>
      <c r="Z213" s="793">
        <f t="shared" ref="Z213" si="387">+W213-Y213</f>
        <v>0</v>
      </c>
      <c r="AA213" s="802">
        <f>$I213*$AA$1</f>
        <v>413000.00000000006</v>
      </c>
      <c r="AB213" s="802">
        <f t="shared" ref="AB213" si="388">AA213+W213</f>
        <v>413000.00000000006</v>
      </c>
      <c r="AC213" s="801"/>
      <c r="AD213" s="802">
        <f>+AB213-AC213</f>
        <v>413000.00000000006</v>
      </c>
      <c r="AE213" s="801"/>
      <c r="AF213" s="802">
        <f t="shared" ref="AF213" si="389">+AC213-AE213</f>
        <v>0</v>
      </c>
      <c r="AG213" s="820">
        <f>$I213*$AG$1</f>
        <v>413000.00000000006</v>
      </c>
      <c r="AH213" s="820">
        <f t="shared" ref="AH213" si="390">AG213+AC213</f>
        <v>413000.00000000006</v>
      </c>
      <c r="AI213" s="819"/>
      <c r="AJ213" s="820">
        <f>+AH213-AI213</f>
        <v>413000.00000000006</v>
      </c>
      <c r="AK213" s="819"/>
      <c r="AL213" s="820">
        <f t="shared" ref="AL213" si="391">+AI213-AK213</f>
        <v>0</v>
      </c>
      <c r="AM213" s="774">
        <f>$I213*$AM$1</f>
        <v>413000.00000000006</v>
      </c>
      <c r="AN213" s="774">
        <f t="shared" ref="AN213" si="392">AM213+AI213</f>
        <v>413000.00000000006</v>
      </c>
      <c r="AO213" s="775"/>
      <c r="AP213" s="774">
        <f>+AN213-AO213</f>
        <v>413000.00000000006</v>
      </c>
      <c r="AQ213" s="775"/>
      <c r="AR213" s="774">
        <f t="shared" ref="AR213" si="393">+AO213-AQ213</f>
        <v>0</v>
      </c>
      <c r="AS213" s="829">
        <f>$I213*$AS$1</f>
        <v>413000.00000000006</v>
      </c>
      <c r="AT213" s="829">
        <f t="shared" ref="AT213" si="394">AS213+AO213</f>
        <v>413000.00000000006</v>
      </c>
      <c r="AU213" s="828"/>
      <c r="AV213" s="829">
        <f>+AT213-AU213</f>
        <v>413000.00000000006</v>
      </c>
      <c r="AW213" s="828"/>
      <c r="AX213" s="829">
        <f t="shared" ref="AX213" si="395">+AU213-AW213</f>
        <v>0</v>
      </c>
      <c r="AY213" s="838">
        <f>$I213*$AY$1</f>
        <v>413000.00000000006</v>
      </c>
      <c r="AZ213" s="838">
        <f t="shared" ref="AZ213" si="396">AY213+AU213</f>
        <v>413000.00000000006</v>
      </c>
      <c r="BA213" s="837"/>
      <c r="BB213" s="838">
        <f>+AZ213-BA213</f>
        <v>413000.00000000006</v>
      </c>
      <c r="BC213" s="837"/>
      <c r="BD213" s="838">
        <f t="shared" ref="BD213" si="397">+BA213-BC213</f>
        <v>0</v>
      </c>
      <c r="BE213" s="774">
        <f>$I213*$BE$1</f>
        <v>413000.00000000006</v>
      </c>
      <c r="BF213" s="774">
        <f t="shared" ref="BF213" si="398">BE213+BA213</f>
        <v>413000.00000000006</v>
      </c>
      <c r="BG213" s="775"/>
      <c r="BH213" s="774">
        <f>+BF213-BG213</f>
        <v>413000.00000000006</v>
      </c>
      <c r="BI213" s="775"/>
      <c r="BJ213" s="774">
        <f t="shared" ref="BJ213" si="399">+BG213-BI213</f>
        <v>0</v>
      </c>
      <c r="BK213" s="811">
        <f>$I213*$BK$1</f>
        <v>413000.00000000006</v>
      </c>
      <c r="BL213" s="811">
        <f t="shared" ref="BL213" si="400">BK213+BG213</f>
        <v>413000.00000000006</v>
      </c>
      <c r="BM213" s="810"/>
      <c r="BN213" s="811">
        <f>+BL213-BM213</f>
        <v>413000.00000000006</v>
      </c>
      <c r="BO213" s="810"/>
      <c r="BP213" s="811">
        <f t="shared" ref="BP213" si="401">+BM213-BO213</f>
        <v>0</v>
      </c>
      <c r="BQ213" s="793">
        <f>$I213*$BQ$1</f>
        <v>413000.00000000006</v>
      </c>
      <c r="BR213" s="793">
        <f t="shared" ref="BR213" si="402">BQ213+BM213</f>
        <v>413000.00000000006</v>
      </c>
      <c r="BS213" s="792"/>
      <c r="BT213" s="793">
        <f>+BR213-BS213</f>
        <v>413000.00000000006</v>
      </c>
      <c r="BU213" s="792"/>
      <c r="BV213" s="793">
        <f t="shared" ref="BV213" si="403">+BS213-BU213</f>
        <v>0</v>
      </c>
      <c r="BW213" s="838">
        <f>$I213*$BW$1</f>
        <v>413000.00000000006</v>
      </c>
      <c r="BX213" s="838">
        <f t="shared" ref="BX213" si="404">BW213+BS213</f>
        <v>413000.00000000006</v>
      </c>
      <c r="BY213" s="837"/>
      <c r="BZ213" s="838">
        <f>+BX213-BY213</f>
        <v>413000.00000000006</v>
      </c>
      <c r="CA213" s="837"/>
      <c r="CB213" s="838">
        <f t="shared" ref="CB213" si="405">+BY213-CA213</f>
        <v>0</v>
      </c>
      <c r="CC213" s="811">
        <f>+J213+O213+U213+AA213+AG213+AM213+AS213+AY213+BE213+BK213+BQ213+BW213</f>
        <v>5900000</v>
      </c>
      <c r="CD213" s="784">
        <f t="shared" ref="CD213" si="406">CC213+BY213</f>
        <v>5900000</v>
      </c>
      <c r="CE213" s="810"/>
      <c r="CF213" s="810"/>
      <c r="CG213" s="811">
        <f t="shared" ref="CG213" si="407">+CE213-CF213</f>
        <v>0</v>
      </c>
      <c r="CH213" s="579">
        <f>+CC213-I213</f>
        <v>0</v>
      </c>
    </row>
    <row r="214" spans="1:86" x14ac:dyDescent="0.2">
      <c r="A214" s="652"/>
      <c r="B214" s="652"/>
      <c r="C214" s="652"/>
      <c r="D214" s="653"/>
      <c r="E214" s="652"/>
      <c r="F214" s="653"/>
      <c r="G214" s="654"/>
      <c r="H214" s="692" t="s">
        <v>145</v>
      </c>
      <c r="I214" s="629">
        <f t="shared" ref="I214:BT214" si="408">SUM(I213)</f>
        <v>5900000</v>
      </c>
      <c r="J214" s="776">
        <f t="shared" si="408"/>
        <v>1180000</v>
      </c>
      <c r="K214" s="776">
        <f>SUM(K213)</f>
        <v>500000</v>
      </c>
      <c r="L214" s="776">
        <f t="shared" ref="L214" si="409">SUM(L213)</f>
        <v>680000</v>
      </c>
      <c r="M214" s="776">
        <f t="shared" si="408"/>
        <v>0</v>
      </c>
      <c r="N214" s="776">
        <f t="shared" si="408"/>
        <v>500000</v>
      </c>
      <c r="O214" s="785">
        <f t="shared" si="408"/>
        <v>590000</v>
      </c>
      <c r="P214" s="785">
        <f t="shared" si="408"/>
        <v>1090000</v>
      </c>
      <c r="Q214" s="785">
        <f t="shared" si="408"/>
        <v>500000</v>
      </c>
      <c r="R214" s="785">
        <f t="shared" si="408"/>
        <v>590000</v>
      </c>
      <c r="S214" s="785">
        <f t="shared" si="408"/>
        <v>0</v>
      </c>
      <c r="T214" s="785">
        <f t="shared" si="408"/>
        <v>500000</v>
      </c>
      <c r="U214" s="794">
        <f t="shared" si="408"/>
        <v>413000.00000000006</v>
      </c>
      <c r="V214" s="794">
        <f t="shared" si="408"/>
        <v>913000</v>
      </c>
      <c r="W214" s="794">
        <f t="shared" si="408"/>
        <v>0</v>
      </c>
      <c r="X214" s="794">
        <f t="shared" si="408"/>
        <v>913000</v>
      </c>
      <c r="Y214" s="794">
        <f t="shared" si="408"/>
        <v>0</v>
      </c>
      <c r="Z214" s="794">
        <f t="shared" si="408"/>
        <v>0</v>
      </c>
      <c r="AA214" s="803">
        <f t="shared" si="408"/>
        <v>413000.00000000006</v>
      </c>
      <c r="AB214" s="803">
        <f t="shared" si="408"/>
        <v>413000.00000000006</v>
      </c>
      <c r="AC214" s="803">
        <f t="shared" si="408"/>
        <v>0</v>
      </c>
      <c r="AD214" s="803">
        <f t="shared" si="408"/>
        <v>413000.00000000006</v>
      </c>
      <c r="AE214" s="803">
        <f t="shared" si="408"/>
        <v>0</v>
      </c>
      <c r="AF214" s="803">
        <f t="shared" si="408"/>
        <v>0</v>
      </c>
      <c r="AG214" s="821">
        <f t="shared" si="408"/>
        <v>413000.00000000006</v>
      </c>
      <c r="AH214" s="821">
        <f t="shared" si="408"/>
        <v>413000.00000000006</v>
      </c>
      <c r="AI214" s="821">
        <f t="shared" si="408"/>
        <v>0</v>
      </c>
      <c r="AJ214" s="821">
        <f t="shared" si="408"/>
        <v>413000.00000000006</v>
      </c>
      <c r="AK214" s="821">
        <f t="shared" si="408"/>
        <v>0</v>
      </c>
      <c r="AL214" s="821">
        <f t="shared" si="408"/>
        <v>0</v>
      </c>
      <c r="AM214" s="776">
        <f t="shared" si="408"/>
        <v>413000.00000000006</v>
      </c>
      <c r="AN214" s="776">
        <f t="shared" si="408"/>
        <v>413000.00000000006</v>
      </c>
      <c r="AO214" s="776">
        <f t="shared" si="408"/>
        <v>0</v>
      </c>
      <c r="AP214" s="776">
        <f t="shared" si="408"/>
        <v>413000.00000000006</v>
      </c>
      <c r="AQ214" s="776">
        <f t="shared" si="408"/>
        <v>0</v>
      </c>
      <c r="AR214" s="776">
        <f t="shared" si="408"/>
        <v>0</v>
      </c>
      <c r="AS214" s="830">
        <f t="shared" si="408"/>
        <v>413000.00000000006</v>
      </c>
      <c r="AT214" s="830">
        <f t="shared" si="408"/>
        <v>413000.00000000006</v>
      </c>
      <c r="AU214" s="830">
        <f t="shared" si="408"/>
        <v>0</v>
      </c>
      <c r="AV214" s="830">
        <f t="shared" si="408"/>
        <v>413000.00000000006</v>
      </c>
      <c r="AW214" s="830">
        <f t="shared" si="408"/>
        <v>0</v>
      </c>
      <c r="AX214" s="830">
        <f t="shared" si="408"/>
        <v>0</v>
      </c>
      <c r="AY214" s="839">
        <f t="shared" si="408"/>
        <v>413000.00000000006</v>
      </c>
      <c r="AZ214" s="839">
        <f t="shared" si="408"/>
        <v>413000.00000000006</v>
      </c>
      <c r="BA214" s="839">
        <f t="shared" si="408"/>
        <v>0</v>
      </c>
      <c r="BB214" s="839">
        <f t="shared" si="408"/>
        <v>413000.00000000006</v>
      </c>
      <c r="BC214" s="839">
        <f t="shared" si="408"/>
        <v>0</v>
      </c>
      <c r="BD214" s="839">
        <f t="shared" si="408"/>
        <v>0</v>
      </c>
      <c r="BE214" s="776">
        <f t="shared" si="408"/>
        <v>413000.00000000006</v>
      </c>
      <c r="BF214" s="776">
        <f t="shared" si="408"/>
        <v>413000.00000000006</v>
      </c>
      <c r="BG214" s="776">
        <f t="shared" si="408"/>
        <v>0</v>
      </c>
      <c r="BH214" s="776">
        <f t="shared" si="408"/>
        <v>413000.00000000006</v>
      </c>
      <c r="BI214" s="776">
        <f t="shared" si="408"/>
        <v>0</v>
      </c>
      <c r="BJ214" s="776">
        <f t="shared" si="408"/>
        <v>0</v>
      </c>
      <c r="BK214" s="812">
        <f t="shared" si="408"/>
        <v>413000.00000000006</v>
      </c>
      <c r="BL214" s="812">
        <f t="shared" si="408"/>
        <v>413000.00000000006</v>
      </c>
      <c r="BM214" s="812">
        <f t="shared" si="408"/>
        <v>0</v>
      </c>
      <c r="BN214" s="812">
        <f t="shared" si="408"/>
        <v>413000.00000000006</v>
      </c>
      <c r="BO214" s="812">
        <f t="shared" si="408"/>
        <v>0</v>
      </c>
      <c r="BP214" s="812">
        <f t="shared" si="408"/>
        <v>0</v>
      </c>
      <c r="BQ214" s="794">
        <f t="shared" si="408"/>
        <v>413000.00000000006</v>
      </c>
      <c r="BR214" s="794">
        <f t="shared" si="408"/>
        <v>413000.00000000006</v>
      </c>
      <c r="BS214" s="794">
        <f t="shared" si="408"/>
        <v>0</v>
      </c>
      <c r="BT214" s="794">
        <f t="shared" si="408"/>
        <v>413000.00000000006</v>
      </c>
      <c r="BU214" s="794">
        <f t="shared" ref="BU214:CG214" si="410">SUM(BU213)</f>
        <v>0</v>
      </c>
      <c r="BV214" s="794">
        <f t="shared" si="410"/>
        <v>0</v>
      </c>
      <c r="BW214" s="839">
        <f t="shared" si="410"/>
        <v>413000.00000000006</v>
      </c>
      <c r="BX214" s="839">
        <f t="shared" si="410"/>
        <v>413000.00000000006</v>
      </c>
      <c r="BY214" s="839">
        <f t="shared" si="410"/>
        <v>0</v>
      </c>
      <c r="BZ214" s="839">
        <f t="shared" si="410"/>
        <v>413000.00000000006</v>
      </c>
      <c r="CA214" s="839">
        <f t="shared" si="410"/>
        <v>0</v>
      </c>
      <c r="CB214" s="839">
        <f t="shared" si="410"/>
        <v>0</v>
      </c>
      <c r="CC214" s="812">
        <f t="shared" si="410"/>
        <v>5900000</v>
      </c>
      <c r="CD214" s="785">
        <f t="shared" si="410"/>
        <v>5900000</v>
      </c>
      <c r="CE214" s="812">
        <f t="shared" si="410"/>
        <v>0</v>
      </c>
      <c r="CF214" s="812">
        <f t="shared" si="410"/>
        <v>0</v>
      </c>
      <c r="CG214" s="812">
        <f t="shared" si="410"/>
        <v>0</v>
      </c>
      <c r="CH214" s="579">
        <f>+CC214-I214</f>
        <v>0</v>
      </c>
    </row>
    <row r="215" spans="1:86" x14ac:dyDescent="0.2">
      <c r="A215" s="585"/>
      <c r="B215" s="585"/>
      <c r="C215" s="585"/>
      <c r="D215" s="634"/>
      <c r="E215" s="585"/>
      <c r="F215" s="634"/>
      <c r="G215" s="640"/>
      <c r="H215" s="639" t="s">
        <v>146</v>
      </c>
      <c r="I215" s="636"/>
      <c r="J215" s="774"/>
      <c r="K215" s="774"/>
      <c r="L215" s="774"/>
      <c r="M215" s="775"/>
      <c r="N215" s="775"/>
      <c r="O215" s="784"/>
      <c r="P215" s="784"/>
      <c r="Q215" s="783"/>
      <c r="R215" s="783"/>
      <c r="S215" s="783"/>
      <c r="T215" s="783"/>
      <c r="U215" s="793"/>
      <c r="V215" s="792"/>
      <c r="W215" s="792"/>
      <c r="X215" s="792"/>
      <c r="Y215" s="792"/>
      <c r="Z215" s="792"/>
      <c r="AA215" s="802"/>
      <c r="AB215" s="801"/>
      <c r="AC215" s="801"/>
      <c r="AD215" s="801"/>
      <c r="AE215" s="801"/>
      <c r="AF215" s="801"/>
      <c r="AG215" s="820"/>
      <c r="AH215" s="819"/>
      <c r="AI215" s="819"/>
      <c r="AJ215" s="819"/>
      <c r="AK215" s="819"/>
      <c r="AL215" s="819"/>
      <c r="AM215" s="774"/>
      <c r="AN215" s="775"/>
      <c r="AO215" s="775"/>
      <c r="AP215" s="775"/>
      <c r="AQ215" s="775"/>
      <c r="AR215" s="775"/>
      <c r="AS215" s="829"/>
      <c r="AT215" s="828"/>
      <c r="AU215" s="828"/>
      <c r="AV215" s="828"/>
      <c r="AW215" s="828"/>
      <c r="AX215" s="828"/>
      <c r="AY215" s="838"/>
      <c r="AZ215" s="837"/>
      <c r="BA215" s="837"/>
      <c r="BB215" s="837"/>
      <c r="BC215" s="837"/>
      <c r="BD215" s="837"/>
      <c r="BE215" s="774"/>
      <c r="BF215" s="775"/>
      <c r="BG215" s="775"/>
      <c r="BH215" s="775"/>
      <c r="BI215" s="775"/>
      <c r="BJ215" s="775"/>
      <c r="BK215" s="811"/>
      <c r="BL215" s="810"/>
      <c r="BM215" s="810"/>
      <c r="BN215" s="810"/>
      <c r="BO215" s="810"/>
      <c r="BP215" s="810"/>
      <c r="BQ215" s="793"/>
      <c r="BR215" s="792"/>
      <c r="BS215" s="792"/>
      <c r="BT215" s="792"/>
      <c r="BU215" s="792"/>
      <c r="BV215" s="792"/>
      <c r="BW215" s="838"/>
      <c r="BX215" s="837"/>
      <c r="BY215" s="837"/>
      <c r="BZ215" s="837"/>
      <c r="CA215" s="837"/>
      <c r="CB215" s="837"/>
      <c r="CC215" s="811"/>
      <c r="CD215" s="784"/>
      <c r="CE215" s="810"/>
      <c r="CF215" s="810"/>
      <c r="CG215" s="810"/>
      <c r="CH215" s="579"/>
    </row>
    <row r="216" spans="1:86" x14ac:dyDescent="0.2">
      <c r="A216" s="585"/>
      <c r="B216" s="585"/>
      <c r="C216" s="585"/>
      <c r="D216" s="634"/>
      <c r="E216" s="585"/>
      <c r="F216" s="634"/>
      <c r="G216" s="586" t="s">
        <v>18</v>
      </c>
      <c r="H216" s="635" t="s">
        <v>48</v>
      </c>
      <c r="I216" s="636">
        <f>+I213</f>
        <v>5900000</v>
      </c>
      <c r="J216" s="774"/>
      <c r="K216" s="774"/>
      <c r="L216" s="774"/>
      <c r="M216" s="775"/>
      <c r="N216" s="775"/>
      <c r="O216" s="784"/>
      <c r="P216" s="784"/>
      <c r="Q216" s="783"/>
      <c r="R216" s="783"/>
      <c r="S216" s="783"/>
      <c r="T216" s="783"/>
      <c r="U216" s="793"/>
      <c r="V216" s="792"/>
      <c r="W216" s="792"/>
      <c r="X216" s="792"/>
      <c r="Y216" s="792"/>
      <c r="Z216" s="792"/>
      <c r="AA216" s="802"/>
      <c r="AB216" s="801"/>
      <c r="AC216" s="801"/>
      <c r="AD216" s="801"/>
      <c r="AE216" s="801"/>
      <c r="AF216" s="801"/>
      <c r="AG216" s="820"/>
      <c r="AH216" s="819"/>
      <c r="AI216" s="819"/>
      <c r="AJ216" s="819"/>
      <c r="AK216" s="819"/>
      <c r="AL216" s="819"/>
      <c r="AM216" s="774"/>
      <c r="AN216" s="775"/>
      <c r="AO216" s="775"/>
      <c r="AP216" s="775"/>
      <c r="AQ216" s="775"/>
      <c r="AR216" s="775"/>
      <c r="AS216" s="829"/>
      <c r="AT216" s="828"/>
      <c r="AU216" s="828"/>
      <c r="AV216" s="828"/>
      <c r="AW216" s="828"/>
      <c r="AX216" s="828"/>
      <c r="AY216" s="838"/>
      <c r="AZ216" s="837"/>
      <c r="BA216" s="837"/>
      <c r="BB216" s="837"/>
      <c r="BC216" s="837"/>
      <c r="BD216" s="837"/>
      <c r="BE216" s="774"/>
      <c r="BF216" s="775"/>
      <c r="BG216" s="775"/>
      <c r="BH216" s="775"/>
      <c r="BI216" s="775"/>
      <c r="BJ216" s="775"/>
      <c r="BK216" s="811"/>
      <c r="BL216" s="810"/>
      <c r="BM216" s="810"/>
      <c r="BN216" s="810"/>
      <c r="BO216" s="810"/>
      <c r="BP216" s="810"/>
      <c r="BQ216" s="793"/>
      <c r="BR216" s="792"/>
      <c r="BS216" s="792"/>
      <c r="BT216" s="792"/>
      <c r="BU216" s="792"/>
      <c r="BV216" s="792"/>
      <c r="BW216" s="838"/>
      <c r="BX216" s="837"/>
      <c r="BY216" s="837"/>
      <c r="BZ216" s="837"/>
      <c r="CA216" s="837"/>
      <c r="CB216" s="837"/>
      <c r="CC216" s="811"/>
      <c r="CD216" s="784"/>
      <c r="CE216" s="810"/>
      <c r="CF216" s="810"/>
      <c r="CG216" s="810"/>
      <c r="CH216" s="579"/>
    </row>
    <row r="217" spans="1:86" x14ac:dyDescent="0.2">
      <c r="A217" s="585"/>
      <c r="B217" s="585"/>
      <c r="C217" s="585"/>
      <c r="D217" s="634"/>
      <c r="E217" s="585"/>
      <c r="F217" s="634"/>
      <c r="G217" s="586" t="s">
        <v>147</v>
      </c>
      <c r="H217" s="635" t="s">
        <v>148</v>
      </c>
      <c r="I217" s="636"/>
      <c r="J217" s="774"/>
      <c r="K217" s="774"/>
      <c r="L217" s="774"/>
      <c r="M217" s="775"/>
      <c r="N217" s="775"/>
      <c r="O217" s="784"/>
      <c r="P217" s="784"/>
      <c r="Q217" s="783"/>
      <c r="R217" s="783"/>
      <c r="S217" s="783"/>
      <c r="T217" s="783"/>
      <c r="U217" s="793"/>
      <c r="V217" s="792"/>
      <c r="W217" s="792"/>
      <c r="X217" s="792"/>
      <c r="Y217" s="792"/>
      <c r="Z217" s="792"/>
      <c r="AA217" s="802"/>
      <c r="AB217" s="801"/>
      <c r="AC217" s="801"/>
      <c r="AD217" s="801"/>
      <c r="AE217" s="801"/>
      <c r="AF217" s="801"/>
      <c r="AG217" s="820"/>
      <c r="AH217" s="819"/>
      <c r="AI217" s="819"/>
      <c r="AJ217" s="819"/>
      <c r="AK217" s="819"/>
      <c r="AL217" s="819"/>
      <c r="AM217" s="774"/>
      <c r="AN217" s="775"/>
      <c r="AO217" s="775"/>
      <c r="AP217" s="775"/>
      <c r="AQ217" s="775"/>
      <c r="AR217" s="775"/>
      <c r="AS217" s="829"/>
      <c r="AT217" s="828"/>
      <c r="AU217" s="828"/>
      <c r="AV217" s="828"/>
      <c r="AW217" s="828"/>
      <c r="AX217" s="828"/>
      <c r="AY217" s="838"/>
      <c r="AZ217" s="837"/>
      <c r="BA217" s="837"/>
      <c r="BB217" s="837"/>
      <c r="BC217" s="837"/>
      <c r="BD217" s="837"/>
      <c r="BE217" s="774"/>
      <c r="BF217" s="775"/>
      <c r="BG217" s="775"/>
      <c r="BH217" s="775"/>
      <c r="BI217" s="775"/>
      <c r="BJ217" s="775"/>
      <c r="BK217" s="811"/>
      <c r="BL217" s="810"/>
      <c r="BM217" s="810"/>
      <c r="BN217" s="810"/>
      <c r="BO217" s="810"/>
      <c r="BP217" s="810"/>
      <c r="BQ217" s="793"/>
      <c r="BR217" s="792"/>
      <c r="BS217" s="792"/>
      <c r="BT217" s="792"/>
      <c r="BU217" s="792"/>
      <c r="BV217" s="792"/>
      <c r="BW217" s="838"/>
      <c r="BX217" s="837"/>
      <c r="BY217" s="837"/>
      <c r="BZ217" s="837"/>
      <c r="CA217" s="837"/>
      <c r="CB217" s="837"/>
      <c r="CC217" s="811"/>
      <c r="CD217" s="784"/>
      <c r="CE217" s="810"/>
      <c r="CF217" s="810"/>
      <c r="CG217" s="810"/>
      <c r="CH217" s="579"/>
    </row>
    <row r="218" spans="1:86" x14ac:dyDescent="0.2">
      <c r="A218" s="585"/>
      <c r="B218" s="585"/>
      <c r="C218" s="585"/>
      <c r="D218" s="634"/>
      <c r="E218" s="585"/>
      <c r="F218" s="634"/>
      <c r="G218" s="586"/>
      <c r="H218" s="639" t="s">
        <v>149</v>
      </c>
      <c r="I218" s="636"/>
      <c r="J218" s="774"/>
      <c r="K218" s="774"/>
      <c r="L218" s="774"/>
      <c r="M218" s="775"/>
      <c r="N218" s="775"/>
      <c r="O218" s="784"/>
      <c r="P218" s="784"/>
      <c r="Q218" s="783"/>
      <c r="R218" s="783"/>
      <c r="S218" s="783"/>
      <c r="T218" s="783"/>
      <c r="U218" s="793"/>
      <c r="V218" s="792"/>
      <c r="W218" s="792"/>
      <c r="X218" s="792"/>
      <c r="Y218" s="792"/>
      <c r="Z218" s="792"/>
      <c r="AA218" s="802"/>
      <c r="AB218" s="801"/>
      <c r="AC218" s="801"/>
      <c r="AD218" s="801"/>
      <c r="AE218" s="801"/>
      <c r="AF218" s="801"/>
      <c r="AG218" s="820"/>
      <c r="AH218" s="819"/>
      <c r="AI218" s="819"/>
      <c r="AJ218" s="819"/>
      <c r="AK218" s="819"/>
      <c r="AL218" s="819"/>
      <c r="AM218" s="774"/>
      <c r="AN218" s="775"/>
      <c r="AO218" s="775"/>
      <c r="AP218" s="775"/>
      <c r="AQ218" s="775"/>
      <c r="AR218" s="775"/>
      <c r="AS218" s="829"/>
      <c r="AT218" s="828"/>
      <c r="AU218" s="828"/>
      <c r="AV218" s="828"/>
      <c r="AW218" s="828"/>
      <c r="AX218" s="828"/>
      <c r="AY218" s="838"/>
      <c r="AZ218" s="837"/>
      <c r="BA218" s="837"/>
      <c r="BB218" s="837"/>
      <c r="BC218" s="837"/>
      <c r="BD218" s="837"/>
      <c r="BE218" s="774"/>
      <c r="BF218" s="775"/>
      <c r="BG218" s="775"/>
      <c r="BH218" s="775"/>
      <c r="BI218" s="775"/>
      <c r="BJ218" s="775"/>
      <c r="BK218" s="811"/>
      <c r="BL218" s="810"/>
      <c r="BM218" s="810"/>
      <c r="BN218" s="810"/>
      <c r="BO218" s="810"/>
      <c r="BP218" s="810"/>
      <c r="BQ218" s="793"/>
      <c r="BR218" s="792"/>
      <c r="BS218" s="792"/>
      <c r="BT218" s="792"/>
      <c r="BU218" s="792"/>
      <c r="BV218" s="792"/>
      <c r="BW218" s="838"/>
      <c r="BX218" s="837"/>
      <c r="BY218" s="837"/>
      <c r="BZ218" s="837"/>
      <c r="CA218" s="837"/>
      <c r="CB218" s="837"/>
      <c r="CC218" s="811"/>
      <c r="CD218" s="784"/>
      <c r="CE218" s="810"/>
      <c r="CF218" s="810"/>
      <c r="CG218" s="810"/>
      <c r="CH218" s="579"/>
    </row>
    <row r="219" spans="1:86" x14ac:dyDescent="0.2">
      <c r="A219" s="585"/>
      <c r="B219" s="585"/>
      <c r="C219" s="585"/>
      <c r="D219" s="634"/>
      <c r="E219" s="585"/>
      <c r="F219" s="634"/>
      <c r="G219" s="685"/>
      <c r="H219" s="639" t="s">
        <v>150</v>
      </c>
      <c r="I219" s="686"/>
      <c r="J219" s="774"/>
      <c r="K219" s="774"/>
      <c r="L219" s="774"/>
      <c r="M219" s="775"/>
      <c r="N219" s="775"/>
      <c r="O219" s="784"/>
      <c r="P219" s="784"/>
      <c r="Q219" s="783"/>
      <c r="R219" s="783"/>
      <c r="S219" s="783"/>
      <c r="T219" s="783"/>
      <c r="U219" s="793"/>
      <c r="V219" s="792"/>
      <c r="W219" s="792"/>
      <c r="X219" s="792"/>
      <c r="Y219" s="792"/>
      <c r="Z219" s="792"/>
      <c r="AA219" s="802"/>
      <c r="AB219" s="801"/>
      <c r="AC219" s="801"/>
      <c r="AD219" s="801"/>
      <c r="AE219" s="801"/>
      <c r="AF219" s="801"/>
      <c r="AG219" s="820"/>
      <c r="AH219" s="819"/>
      <c r="AI219" s="819"/>
      <c r="AJ219" s="819"/>
      <c r="AK219" s="819"/>
      <c r="AL219" s="819"/>
      <c r="AM219" s="774"/>
      <c r="AN219" s="775"/>
      <c r="AO219" s="775"/>
      <c r="AP219" s="775"/>
      <c r="AQ219" s="775"/>
      <c r="AR219" s="775"/>
      <c r="AS219" s="829"/>
      <c r="AT219" s="828"/>
      <c r="AU219" s="828"/>
      <c r="AV219" s="828"/>
      <c r="AW219" s="828"/>
      <c r="AX219" s="828"/>
      <c r="AY219" s="838"/>
      <c r="AZ219" s="837"/>
      <c r="BA219" s="837"/>
      <c r="BB219" s="837"/>
      <c r="BC219" s="837"/>
      <c r="BD219" s="837"/>
      <c r="BE219" s="774"/>
      <c r="BF219" s="775"/>
      <c r="BG219" s="775"/>
      <c r="BH219" s="775"/>
      <c r="BI219" s="775"/>
      <c r="BJ219" s="775"/>
      <c r="BK219" s="811"/>
      <c r="BL219" s="810"/>
      <c r="BM219" s="810"/>
      <c r="BN219" s="810"/>
      <c r="BO219" s="810"/>
      <c r="BP219" s="810"/>
      <c r="BQ219" s="793"/>
      <c r="BR219" s="792"/>
      <c r="BS219" s="792"/>
      <c r="BT219" s="792"/>
      <c r="BU219" s="792"/>
      <c r="BV219" s="792"/>
      <c r="BW219" s="838"/>
      <c r="BX219" s="837"/>
      <c r="BY219" s="837"/>
      <c r="BZ219" s="837"/>
      <c r="CA219" s="837"/>
      <c r="CB219" s="837"/>
      <c r="CC219" s="811"/>
      <c r="CD219" s="784"/>
      <c r="CE219" s="810"/>
      <c r="CF219" s="810"/>
      <c r="CG219" s="810"/>
      <c r="CH219" s="579"/>
    </row>
    <row r="220" spans="1:86" x14ac:dyDescent="0.2">
      <c r="A220" s="585"/>
      <c r="B220" s="585"/>
      <c r="C220" s="585"/>
      <c r="D220" s="634"/>
      <c r="E220" s="585"/>
      <c r="F220" s="634"/>
      <c r="G220" s="687" t="s">
        <v>18</v>
      </c>
      <c r="H220" s="635" t="s">
        <v>48</v>
      </c>
      <c r="I220" s="686">
        <f>+I216</f>
        <v>5900000</v>
      </c>
      <c r="J220" s="774"/>
      <c r="K220" s="774"/>
      <c r="L220" s="774"/>
      <c r="M220" s="775"/>
      <c r="N220" s="775"/>
      <c r="O220" s="784"/>
      <c r="P220" s="784"/>
      <c r="Q220" s="783"/>
      <c r="R220" s="783"/>
      <c r="S220" s="783"/>
      <c r="T220" s="783"/>
      <c r="U220" s="793"/>
      <c r="V220" s="792"/>
      <c r="W220" s="792"/>
      <c r="X220" s="792"/>
      <c r="Y220" s="792"/>
      <c r="Z220" s="792"/>
      <c r="AA220" s="802"/>
      <c r="AB220" s="801"/>
      <c r="AC220" s="801"/>
      <c r="AD220" s="801"/>
      <c r="AE220" s="801"/>
      <c r="AF220" s="801"/>
      <c r="AG220" s="820"/>
      <c r="AH220" s="819"/>
      <c r="AI220" s="819"/>
      <c r="AJ220" s="819"/>
      <c r="AK220" s="819"/>
      <c r="AL220" s="819"/>
      <c r="AM220" s="774"/>
      <c r="AN220" s="775"/>
      <c r="AO220" s="775"/>
      <c r="AP220" s="775"/>
      <c r="AQ220" s="775"/>
      <c r="AR220" s="775"/>
      <c r="AS220" s="829"/>
      <c r="AT220" s="828"/>
      <c r="AU220" s="828"/>
      <c r="AV220" s="828"/>
      <c r="AW220" s="828"/>
      <c r="AX220" s="828"/>
      <c r="AY220" s="838"/>
      <c r="AZ220" s="837"/>
      <c r="BA220" s="837"/>
      <c r="BB220" s="837"/>
      <c r="BC220" s="837"/>
      <c r="BD220" s="837"/>
      <c r="BE220" s="774"/>
      <c r="BF220" s="775"/>
      <c r="BG220" s="775"/>
      <c r="BH220" s="775"/>
      <c r="BI220" s="775"/>
      <c r="BJ220" s="775"/>
      <c r="BK220" s="811"/>
      <c r="BL220" s="810"/>
      <c r="BM220" s="810"/>
      <c r="BN220" s="810"/>
      <c r="BO220" s="810"/>
      <c r="BP220" s="810"/>
      <c r="BQ220" s="793"/>
      <c r="BR220" s="792"/>
      <c r="BS220" s="792"/>
      <c r="BT220" s="792"/>
      <c r="BU220" s="792"/>
      <c r="BV220" s="792"/>
      <c r="BW220" s="838"/>
      <c r="BX220" s="837"/>
      <c r="BY220" s="837"/>
      <c r="BZ220" s="837"/>
      <c r="CA220" s="837"/>
      <c r="CB220" s="837"/>
      <c r="CC220" s="811"/>
      <c r="CD220" s="784"/>
      <c r="CE220" s="810"/>
      <c r="CF220" s="810"/>
      <c r="CG220" s="810"/>
      <c r="CH220" s="579"/>
    </row>
    <row r="221" spans="1:86" x14ac:dyDescent="0.2">
      <c r="A221" s="585"/>
      <c r="B221" s="585"/>
      <c r="C221" s="585"/>
      <c r="D221" s="634"/>
      <c r="E221" s="585"/>
      <c r="F221" s="634"/>
      <c r="G221" s="687" t="s">
        <v>147</v>
      </c>
      <c r="H221" s="635" t="s">
        <v>148</v>
      </c>
      <c r="I221" s="686"/>
      <c r="J221" s="774"/>
      <c r="K221" s="774"/>
      <c r="L221" s="774"/>
      <c r="M221" s="775"/>
      <c r="N221" s="775"/>
      <c r="O221" s="784"/>
      <c r="P221" s="784"/>
      <c r="Q221" s="783"/>
      <c r="R221" s="783"/>
      <c r="S221" s="783"/>
      <c r="T221" s="783"/>
      <c r="U221" s="793"/>
      <c r="V221" s="792"/>
      <c r="W221" s="792"/>
      <c r="X221" s="792"/>
      <c r="Y221" s="792"/>
      <c r="Z221" s="792"/>
      <c r="AA221" s="802"/>
      <c r="AB221" s="801"/>
      <c r="AC221" s="801"/>
      <c r="AD221" s="801"/>
      <c r="AE221" s="801"/>
      <c r="AF221" s="801"/>
      <c r="AG221" s="820"/>
      <c r="AH221" s="819"/>
      <c r="AI221" s="819"/>
      <c r="AJ221" s="819"/>
      <c r="AK221" s="819"/>
      <c r="AL221" s="819"/>
      <c r="AM221" s="774"/>
      <c r="AN221" s="775"/>
      <c r="AO221" s="775"/>
      <c r="AP221" s="775"/>
      <c r="AQ221" s="775"/>
      <c r="AR221" s="775"/>
      <c r="AS221" s="829"/>
      <c r="AT221" s="828"/>
      <c r="AU221" s="828"/>
      <c r="AV221" s="828"/>
      <c r="AW221" s="828"/>
      <c r="AX221" s="828"/>
      <c r="AY221" s="838"/>
      <c r="AZ221" s="837"/>
      <c r="BA221" s="837"/>
      <c r="BB221" s="837"/>
      <c r="BC221" s="837"/>
      <c r="BD221" s="837"/>
      <c r="BE221" s="774"/>
      <c r="BF221" s="775"/>
      <c r="BG221" s="775"/>
      <c r="BH221" s="775"/>
      <c r="BI221" s="775"/>
      <c r="BJ221" s="775"/>
      <c r="BK221" s="811"/>
      <c r="BL221" s="810"/>
      <c r="BM221" s="810"/>
      <c r="BN221" s="810"/>
      <c r="BO221" s="810"/>
      <c r="BP221" s="810"/>
      <c r="BQ221" s="793"/>
      <c r="BR221" s="792"/>
      <c r="BS221" s="792"/>
      <c r="BT221" s="792"/>
      <c r="BU221" s="792"/>
      <c r="BV221" s="792"/>
      <c r="BW221" s="838"/>
      <c r="BX221" s="837"/>
      <c r="BY221" s="837"/>
      <c r="BZ221" s="837"/>
      <c r="CA221" s="837"/>
      <c r="CB221" s="837"/>
      <c r="CC221" s="811"/>
      <c r="CD221" s="784"/>
      <c r="CE221" s="810"/>
      <c r="CF221" s="810"/>
      <c r="CG221" s="810"/>
      <c r="CH221" s="579"/>
    </row>
    <row r="222" spans="1:86" x14ac:dyDescent="0.2">
      <c r="A222" s="585"/>
      <c r="B222" s="585"/>
      <c r="C222" s="585"/>
      <c r="D222" s="634"/>
      <c r="E222" s="585"/>
      <c r="F222" s="634"/>
      <c r="G222" s="688"/>
      <c r="H222" s="642" t="s">
        <v>151</v>
      </c>
      <c r="I222" s="693"/>
      <c r="J222" s="774"/>
      <c r="K222" s="774"/>
      <c r="L222" s="774"/>
      <c r="M222" s="775"/>
      <c r="N222" s="775"/>
      <c r="O222" s="784"/>
      <c r="P222" s="784"/>
      <c r="Q222" s="783"/>
      <c r="R222" s="783"/>
      <c r="S222" s="783"/>
      <c r="T222" s="783"/>
      <c r="U222" s="793"/>
      <c r="V222" s="792"/>
      <c r="W222" s="792"/>
      <c r="X222" s="792"/>
      <c r="Y222" s="792"/>
      <c r="Z222" s="792"/>
      <c r="AA222" s="802"/>
      <c r="AB222" s="801"/>
      <c r="AC222" s="801"/>
      <c r="AD222" s="801"/>
      <c r="AE222" s="801"/>
      <c r="AF222" s="801"/>
      <c r="AG222" s="820"/>
      <c r="AH222" s="819"/>
      <c r="AI222" s="819"/>
      <c r="AJ222" s="819"/>
      <c r="AK222" s="819"/>
      <c r="AL222" s="819"/>
      <c r="AM222" s="774"/>
      <c r="AN222" s="775"/>
      <c r="AO222" s="775"/>
      <c r="AP222" s="775"/>
      <c r="AQ222" s="775"/>
      <c r="AR222" s="775"/>
      <c r="AS222" s="829"/>
      <c r="AT222" s="828"/>
      <c r="AU222" s="828"/>
      <c r="AV222" s="828"/>
      <c r="AW222" s="828"/>
      <c r="AX222" s="828"/>
      <c r="AY222" s="838"/>
      <c r="AZ222" s="837"/>
      <c r="BA222" s="837"/>
      <c r="BB222" s="837"/>
      <c r="BC222" s="837"/>
      <c r="BD222" s="837"/>
      <c r="BE222" s="774"/>
      <c r="BF222" s="775"/>
      <c r="BG222" s="775"/>
      <c r="BH222" s="775"/>
      <c r="BI222" s="775"/>
      <c r="BJ222" s="775"/>
      <c r="BK222" s="811"/>
      <c r="BL222" s="810"/>
      <c r="BM222" s="810"/>
      <c r="BN222" s="810"/>
      <c r="BO222" s="810"/>
      <c r="BP222" s="810"/>
      <c r="BQ222" s="793"/>
      <c r="BR222" s="792"/>
      <c r="BS222" s="792"/>
      <c r="BT222" s="792"/>
      <c r="BU222" s="792"/>
      <c r="BV222" s="792"/>
      <c r="BW222" s="838"/>
      <c r="BX222" s="837"/>
      <c r="BY222" s="837"/>
      <c r="BZ222" s="837"/>
      <c r="CA222" s="837"/>
      <c r="CB222" s="837"/>
      <c r="CC222" s="811"/>
      <c r="CD222" s="784"/>
      <c r="CE222" s="810"/>
      <c r="CF222" s="810"/>
      <c r="CG222" s="810"/>
      <c r="CH222" s="579"/>
    </row>
    <row r="223" spans="1:86" ht="24" x14ac:dyDescent="0.2">
      <c r="A223" s="596"/>
      <c r="B223" s="596" t="s">
        <v>152</v>
      </c>
      <c r="C223" s="663"/>
      <c r="D223" s="682"/>
      <c r="E223" s="596"/>
      <c r="F223" s="682"/>
      <c r="G223" s="694"/>
      <c r="H223" s="600" t="s">
        <v>153</v>
      </c>
      <c r="I223" s="601"/>
      <c r="J223" s="774"/>
      <c r="K223" s="774"/>
      <c r="L223" s="774"/>
      <c r="M223" s="775"/>
      <c r="N223" s="775"/>
      <c r="O223" s="784"/>
      <c r="P223" s="784"/>
      <c r="Q223" s="783"/>
      <c r="R223" s="783"/>
      <c r="S223" s="783"/>
      <c r="T223" s="783"/>
      <c r="U223" s="793"/>
      <c r="V223" s="792"/>
      <c r="W223" s="792"/>
      <c r="X223" s="792"/>
      <c r="Y223" s="792"/>
      <c r="Z223" s="792"/>
      <c r="AA223" s="802"/>
      <c r="AB223" s="801"/>
      <c r="AC223" s="801"/>
      <c r="AD223" s="801"/>
      <c r="AE223" s="801"/>
      <c r="AF223" s="801"/>
      <c r="AG223" s="820"/>
      <c r="AH223" s="819"/>
      <c r="AI223" s="819"/>
      <c r="AJ223" s="819"/>
      <c r="AK223" s="819"/>
      <c r="AL223" s="819"/>
      <c r="AM223" s="774"/>
      <c r="AN223" s="775"/>
      <c r="AO223" s="775"/>
      <c r="AP223" s="775"/>
      <c r="AQ223" s="775"/>
      <c r="AR223" s="775"/>
      <c r="AS223" s="829"/>
      <c r="AT223" s="828"/>
      <c r="AU223" s="828"/>
      <c r="AV223" s="828"/>
      <c r="AW223" s="828"/>
      <c r="AX223" s="828"/>
      <c r="AY223" s="838"/>
      <c r="AZ223" s="837"/>
      <c r="BA223" s="837"/>
      <c r="BB223" s="837"/>
      <c r="BC223" s="837"/>
      <c r="BD223" s="837"/>
      <c r="BE223" s="774"/>
      <c r="BF223" s="775"/>
      <c r="BG223" s="775"/>
      <c r="BH223" s="775"/>
      <c r="BI223" s="775"/>
      <c r="BJ223" s="775"/>
      <c r="BK223" s="811"/>
      <c r="BL223" s="810"/>
      <c r="BM223" s="810"/>
      <c r="BN223" s="810"/>
      <c r="BO223" s="810"/>
      <c r="BP223" s="810"/>
      <c r="BQ223" s="793"/>
      <c r="BR223" s="792"/>
      <c r="BS223" s="792"/>
      <c r="BT223" s="792"/>
      <c r="BU223" s="792"/>
      <c r="BV223" s="792"/>
      <c r="BW223" s="838"/>
      <c r="BX223" s="837"/>
      <c r="BY223" s="837"/>
      <c r="BZ223" s="837"/>
      <c r="CA223" s="837"/>
      <c r="CB223" s="837"/>
      <c r="CC223" s="811"/>
      <c r="CD223" s="784"/>
      <c r="CE223" s="810"/>
      <c r="CF223" s="810"/>
      <c r="CG223" s="810"/>
      <c r="CH223" s="579"/>
    </row>
    <row r="224" spans="1:86" x14ac:dyDescent="0.2">
      <c r="A224" s="596"/>
      <c r="B224" s="596"/>
      <c r="C224" s="690" t="s">
        <v>154</v>
      </c>
      <c r="D224" s="682"/>
      <c r="E224" s="596"/>
      <c r="F224" s="682"/>
      <c r="G224" s="694"/>
      <c r="H224" s="600" t="s">
        <v>155</v>
      </c>
      <c r="I224" s="601"/>
      <c r="J224" s="774"/>
      <c r="K224" s="774"/>
      <c r="L224" s="774"/>
      <c r="M224" s="775"/>
      <c r="N224" s="775"/>
      <c r="O224" s="784"/>
      <c r="P224" s="784"/>
      <c r="Q224" s="783"/>
      <c r="R224" s="783"/>
      <c r="S224" s="783"/>
      <c r="T224" s="783"/>
      <c r="U224" s="793"/>
      <c r="V224" s="792"/>
      <c r="W224" s="792"/>
      <c r="X224" s="792"/>
      <c r="Y224" s="792"/>
      <c r="Z224" s="792"/>
      <c r="AA224" s="802"/>
      <c r="AB224" s="801"/>
      <c r="AC224" s="801"/>
      <c r="AD224" s="801"/>
      <c r="AE224" s="801"/>
      <c r="AF224" s="801"/>
      <c r="AG224" s="820"/>
      <c r="AH224" s="819"/>
      <c r="AI224" s="819"/>
      <c r="AJ224" s="819"/>
      <c r="AK224" s="819"/>
      <c r="AL224" s="819"/>
      <c r="AM224" s="774"/>
      <c r="AN224" s="775"/>
      <c r="AO224" s="775"/>
      <c r="AP224" s="775"/>
      <c r="AQ224" s="775"/>
      <c r="AR224" s="775"/>
      <c r="AS224" s="829"/>
      <c r="AT224" s="828"/>
      <c r="AU224" s="828"/>
      <c r="AV224" s="828"/>
      <c r="AW224" s="828"/>
      <c r="AX224" s="828"/>
      <c r="AY224" s="838"/>
      <c r="AZ224" s="837"/>
      <c r="BA224" s="837"/>
      <c r="BB224" s="837"/>
      <c r="BC224" s="837"/>
      <c r="BD224" s="837"/>
      <c r="BE224" s="774"/>
      <c r="BF224" s="775"/>
      <c r="BG224" s="775"/>
      <c r="BH224" s="775"/>
      <c r="BI224" s="775"/>
      <c r="BJ224" s="775"/>
      <c r="BK224" s="811"/>
      <c r="BL224" s="810"/>
      <c r="BM224" s="810"/>
      <c r="BN224" s="810"/>
      <c r="BO224" s="810"/>
      <c r="BP224" s="810"/>
      <c r="BQ224" s="793"/>
      <c r="BR224" s="792"/>
      <c r="BS224" s="792"/>
      <c r="BT224" s="792"/>
      <c r="BU224" s="792"/>
      <c r="BV224" s="792"/>
      <c r="BW224" s="838"/>
      <c r="BX224" s="837"/>
      <c r="BY224" s="837"/>
      <c r="BZ224" s="837"/>
      <c r="CA224" s="837"/>
      <c r="CB224" s="837"/>
      <c r="CC224" s="811"/>
      <c r="CD224" s="784"/>
      <c r="CE224" s="810"/>
      <c r="CF224" s="810"/>
      <c r="CG224" s="810"/>
      <c r="CH224" s="579"/>
    </row>
    <row r="225" spans="1:86" x14ac:dyDescent="0.2">
      <c r="A225" s="596"/>
      <c r="B225" s="596"/>
      <c r="C225" s="623"/>
      <c r="D225" s="691" t="s">
        <v>140</v>
      </c>
      <c r="E225" s="596"/>
      <c r="F225" s="682"/>
      <c r="G225" s="694"/>
      <c r="H225" s="600" t="s">
        <v>141</v>
      </c>
      <c r="I225" s="601"/>
      <c r="J225" s="774"/>
      <c r="K225" s="774"/>
      <c r="L225" s="774"/>
      <c r="M225" s="775"/>
      <c r="N225" s="775"/>
      <c r="O225" s="784"/>
      <c r="P225" s="784"/>
      <c r="Q225" s="783"/>
      <c r="R225" s="783"/>
      <c r="S225" s="783"/>
      <c r="T225" s="783"/>
      <c r="U225" s="793"/>
      <c r="V225" s="792"/>
      <c r="W225" s="792"/>
      <c r="X225" s="792"/>
      <c r="Y225" s="792"/>
      <c r="Z225" s="792"/>
      <c r="AA225" s="802"/>
      <c r="AB225" s="801"/>
      <c r="AC225" s="801"/>
      <c r="AD225" s="801"/>
      <c r="AE225" s="801"/>
      <c r="AF225" s="801"/>
      <c r="AG225" s="820"/>
      <c r="AH225" s="819"/>
      <c r="AI225" s="819"/>
      <c r="AJ225" s="819"/>
      <c r="AK225" s="819"/>
      <c r="AL225" s="819"/>
      <c r="AM225" s="774"/>
      <c r="AN225" s="775"/>
      <c r="AO225" s="775"/>
      <c r="AP225" s="775"/>
      <c r="AQ225" s="775"/>
      <c r="AR225" s="775"/>
      <c r="AS225" s="829"/>
      <c r="AT225" s="828"/>
      <c r="AU225" s="828"/>
      <c r="AV225" s="828"/>
      <c r="AW225" s="828"/>
      <c r="AX225" s="828"/>
      <c r="AY225" s="838"/>
      <c r="AZ225" s="837"/>
      <c r="BA225" s="837"/>
      <c r="BB225" s="837"/>
      <c r="BC225" s="837"/>
      <c r="BD225" s="837"/>
      <c r="BE225" s="774"/>
      <c r="BF225" s="775"/>
      <c r="BG225" s="775"/>
      <c r="BH225" s="775"/>
      <c r="BI225" s="775"/>
      <c r="BJ225" s="775"/>
      <c r="BK225" s="811"/>
      <c r="BL225" s="810"/>
      <c r="BM225" s="810"/>
      <c r="BN225" s="810"/>
      <c r="BO225" s="810"/>
      <c r="BP225" s="810"/>
      <c r="BQ225" s="793"/>
      <c r="BR225" s="792"/>
      <c r="BS225" s="792"/>
      <c r="BT225" s="792"/>
      <c r="BU225" s="792"/>
      <c r="BV225" s="792"/>
      <c r="BW225" s="838"/>
      <c r="BX225" s="837"/>
      <c r="BY225" s="837"/>
      <c r="BZ225" s="837"/>
      <c r="CA225" s="837"/>
      <c r="CB225" s="837"/>
      <c r="CC225" s="811"/>
      <c r="CD225" s="784"/>
      <c r="CE225" s="810"/>
      <c r="CF225" s="810"/>
      <c r="CG225" s="810"/>
      <c r="CH225" s="579"/>
    </row>
    <row r="226" spans="1:86" ht="24" x14ac:dyDescent="0.2">
      <c r="A226" s="596"/>
      <c r="B226" s="596"/>
      <c r="C226" s="623"/>
      <c r="D226" s="606" t="s">
        <v>156</v>
      </c>
      <c r="E226" s="596"/>
      <c r="F226" s="682"/>
      <c r="G226" s="694"/>
      <c r="H226" s="645" t="s">
        <v>157</v>
      </c>
      <c r="I226" s="601"/>
      <c r="J226" s="774"/>
      <c r="K226" s="774"/>
      <c r="L226" s="774"/>
      <c r="M226" s="775"/>
      <c r="N226" s="775"/>
      <c r="O226" s="784"/>
      <c r="P226" s="784"/>
      <c r="Q226" s="783"/>
      <c r="R226" s="783"/>
      <c r="S226" s="783"/>
      <c r="T226" s="783"/>
      <c r="U226" s="793"/>
      <c r="V226" s="792"/>
      <c r="W226" s="792"/>
      <c r="X226" s="792"/>
      <c r="Y226" s="792"/>
      <c r="Z226" s="792"/>
      <c r="AA226" s="802"/>
      <c r="AB226" s="801"/>
      <c r="AC226" s="801"/>
      <c r="AD226" s="801"/>
      <c r="AE226" s="801"/>
      <c r="AF226" s="801"/>
      <c r="AG226" s="820"/>
      <c r="AH226" s="819"/>
      <c r="AI226" s="819"/>
      <c r="AJ226" s="819"/>
      <c r="AK226" s="819"/>
      <c r="AL226" s="819"/>
      <c r="AM226" s="774"/>
      <c r="AN226" s="775"/>
      <c r="AO226" s="775"/>
      <c r="AP226" s="775"/>
      <c r="AQ226" s="775"/>
      <c r="AR226" s="775"/>
      <c r="AS226" s="829"/>
      <c r="AT226" s="828"/>
      <c r="AU226" s="828"/>
      <c r="AV226" s="828"/>
      <c r="AW226" s="828"/>
      <c r="AX226" s="828"/>
      <c r="AY226" s="838"/>
      <c r="AZ226" s="837"/>
      <c r="BA226" s="837"/>
      <c r="BB226" s="837"/>
      <c r="BC226" s="837"/>
      <c r="BD226" s="837"/>
      <c r="BE226" s="774"/>
      <c r="BF226" s="775"/>
      <c r="BG226" s="775"/>
      <c r="BH226" s="775"/>
      <c r="BI226" s="775"/>
      <c r="BJ226" s="775"/>
      <c r="BK226" s="811"/>
      <c r="BL226" s="810"/>
      <c r="BM226" s="810"/>
      <c r="BN226" s="810"/>
      <c r="BO226" s="810"/>
      <c r="BP226" s="810"/>
      <c r="BQ226" s="793"/>
      <c r="BR226" s="792"/>
      <c r="BS226" s="792"/>
      <c r="BT226" s="792"/>
      <c r="BU226" s="792"/>
      <c r="BV226" s="792"/>
      <c r="BW226" s="838"/>
      <c r="BX226" s="837"/>
      <c r="BY226" s="837"/>
      <c r="BZ226" s="837"/>
      <c r="CA226" s="837"/>
      <c r="CB226" s="837"/>
      <c r="CC226" s="811"/>
      <c r="CD226" s="784"/>
      <c r="CE226" s="810"/>
      <c r="CF226" s="810"/>
      <c r="CG226" s="810"/>
      <c r="CH226" s="579"/>
    </row>
    <row r="227" spans="1:86" x14ac:dyDescent="0.2">
      <c r="A227" s="596"/>
      <c r="B227" s="596"/>
      <c r="C227" s="596"/>
      <c r="D227" s="607"/>
      <c r="E227" s="596">
        <f>E213+1</f>
        <v>73</v>
      </c>
      <c r="F227" s="607">
        <v>463</v>
      </c>
      <c r="G227" s="620"/>
      <c r="H227" s="695" t="s">
        <v>158</v>
      </c>
      <c r="I227" s="601">
        <v>4500000</v>
      </c>
      <c r="J227" s="774">
        <f>+I227*$J$1</f>
        <v>900000</v>
      </c>
      <c r="K227" s="774">
        <v>500000</v>
      </c>
      <c r="L227" s="774">
        <f t="shared" ref="L227:L228" si="411">+J227-K227</f>
        <v>400000</v>
      </c>
      <c r="M227" s="775"/>
      <c r="N227" s="774">
        <f>+K227-M227</f>
        <v>500000</v>
      </c>
      <c r="O227" s="784">
        <f>+I227*$O$1</f>
        <v>450000</v>
      </c>
      <c r="P227" s="784">
        <f t="shared" ref="P227:P228" si="412">O227+K227</f>
        <v>950000</v>
      </c>
      <c r="Q227" s="783">
        <v>500000</v>
      </c>
      <c r="R227" s="784">
        <f t="shared" ref="R227:R228" si="413">+P227-Q227</f>
        <v>450000</v>
      </c>
      <c r="S227" s="783"/>
      <c r="T227" s="784">
        <f t="shared" ref="T227:T228" si="414">+Q227-S227</f>
        <v>500000</v>
      </c>
      <c r="U227" s="793">
        <f>$I227*$U$1</f>
        <v>315000.00000000006</v>
      </c>
      <c r="V227" s="793">
        <f t="shared" ref="V227:V228" si="415">U227+Q227</f>
        <v>815000</v>
      </c>
      <c r="W227" s="792"/>
      <c r="X227" s="793">
        <f>+V227-W227</f>
        <v>815000</v>
      </c>
      <c r="Y227" s="792"/>
      <c r="Z227" s="793">
        <f t="shared" ref="Z227:Z228" si="416">+W227-Y227</f>
        <v>0</v>
      </c>
      <c r="AA227" s="802">
        <f>$I227*$AA$1</f>
        <v>315000.00000000006</v>
      </c>
      <c r="AB227" s="802">
        <f t="shared" ref="AB227:AB228" si="417">AA227+W227</f>
        <v>315000.00000000006</v>
      </c>
      <c r="AC227" s="801"/>
      <c r="AD227" s="802">
        <f>+AB227-AC227</f>
        <v>315000.00000000006</v>
      </c>
      <c r="AE227" s="801"/>
      <c r="AF227" s="802">
        <f t="shared" ref="AF227:AF228" si="418">+AC227-AE227</f>
        <v>0</v>
      </c>
      <c r="AG227" s="820">
        <f>$I227*$AG$1</f>
        <v>315000.00000000006</v>
      </c>
      <c r="AH227" s="820">
        <f t="shared" ref="AH227:AH228" si="419">AG227+AC227</f>
        <v>315000.00000000006</v>
      </c>
      <c r="AI227" s="819"/>
      <c r="AJ227" s="820">
        <f>+AH227-AI227</f>
        <v>315000.00000000006</v>
      </c>
      <c r="AK227" s="819"/>
      <c r="AL227" s="820">
        <f t="shared" ref="AL227:AL228" si="420">+AI227-AK227</f>
        <v>0</v>
      </c>
      <c r="AM227" s="774">
        <f>$I227*$AM$1</f>
        <v>315000.00000000006</v>
      </c>
      <c r="AN227" s="774">
        <f t="shared" ref="AN227:AN228" si="421">AM227+AI227</f>
        <v>315000.00000000006</v>
      </c>
      <c r="AO227" s="775"/>
      <c r="AP227" s="774">
        <f>+AN227-AO227</f>
        <v>315000.00000000006</v>
      </c>
      <c r="AQ227" s="775"/>
      <c r="AR227" s="774">
        <f t="shared" ref="AR227:AR228" si="422">+AO227-AQ227</f>
        <v>0</v>
      </c>
      <c r="AS227" s="829">
        <f>$I227*$AS$1</f>
        <v>315000.00000000006</v>
      </c>
      <c r="AT227" s="829">
        <f t="shared" ref="AT227:AT228" si="423">AS227+AO227</f>
        <v>315000.00000000006</v>
      </c>
      <c r="AU227" s="828"/>
      <c r="AV227" s="829">
        <f>+AT227-AU227</f>
        <v>315000.00000000006</v>
      </c>
      <c r="AW227" s="828"/>
      <c r="AX227" s="829">
        <f t="shared" ref="AX227:AX228" si="424">+AU227-AW227</f>
        <v>0</v>
      </c>
      <c r="AY227" s="838">
        <f>$I227*$AY$1</f>
        <v>315000.00000000006</v>
      </c>
      <c r="AZ227" s="838">
        <f t="shared" ref="AZ227:AZ228" si="425">AY227+AU227</f>
        <v>315000.00000000006</v>
      </c>
      <c r="BA227" s="837"/>
      <c r="BB227" s="838">
        <f>+AZ227-BA227</f>
        <v>315000.00000000006</v>
      </c>
      <c r="BC227" s="837"/>
      <c r="BD227" s="838">
        <f t="shared" ref="BD227:BD228" si="426">+BA227-BC227</f>
        <v>0</v>
      </c>
      <c r="BE227" s="774">
        <f>$I227*$BE$1</f>
        <v>315000.00000000006</v>
      </c>
      <c r="BF227" s="774">
        <f t="shared" ref="BF227:BF228" si="427">BE227+BA227</f>
        <v>315000.00000000006</v>
      </c>
      <c r="BG227" s="775"/>
      <c r="BH227" s="774">
        <f>+BF227-BG227</f>
        <v>315000.00000000006</v>
      </c>
      <c r="BI227" s="775"/>
      <c r="BJ227" s="774">
        <f t="shared" ref="BJ227:BJ228" si="428">+BG227-BI227</f>
        <v>0</v>
      </c>
      <c r="BK227" s="811">
        <f>$I227*$BK$1</f>
        <v>315000.00000000006</v>
      </c>
      <c r="BL227" s="811">
        <f t="shared" ref="BL227:BL228" si="429">BK227+BG227</f>
        <v>315000.00000000006</v>
      </c>
      <c r="BM227" s="810"/>
      <c r="BN227" s="811">
        <f>+BL227-BM227</f>
        <v>315000.00000000006</v>
      </c>
      <c r="BO227" s="810"/>
      <c r="BP227" s="811">
        <f t="shared" ref="BP227:BP228" si="430">+BM227-BO227</f>
        <v>0</v>
      </c>
      <c r="BQ227" s="793">
        <f>$I227*$BQ$1</f>
        <v>315000.00000000006</v>
      </c>
      <c r="BR227" s="793">
        <f t="shared" ref="BR227:BR228" si="431">BQ227+BM227</f>
        <v>315000.00000000006</v>
      </c>
      <c r="BS227" s="792"/>
      <c r="BT227" s="793">
        <f>+BR227-BS227</f>
        <v>315000.00000000006</v>
      </c>
      <c r="BU227" s="792"/>
      <c r="BV227" s="793">
        <f t="shared" ref="BV227:BV228" si="432">+BS227-BU227</f>
        <v>0</v>
      </c>
      <c r="BW227" s="838">
        <f>$I227*$BW$1</f>
        <v>315000.00000000006</v>
      </c>
      <c r="BX227" s="838">
        <f t="shared" ref="BX227:BX228" si="433">BW227+BS227</f>
        <v>315000.00000000006</v>
      </c>
      <c r="BY227" s="837"/>
      <c r="BZ227" s="838">
        <f>+BX227-BY227</f>
        <v>315000.00000000006</v>
      </c>
      <c r="CA227" s="837"/>
      <c r="CB227" s="838">
        <f t="shared" ref="CB227:CB228" si="434">+BY227-CA227</f>
        <v>0</v>
      </c>
      <c r="CC227" s="811">
        <f>+J227+O227+U227+AA227+AG227+AM227+AS227+AY227+BE227+BK227+BQ227+BW227</f>
        <v>4500000</v>
      </c>
      <c r="CD227" s="784">
        <f t="shared" ref="CD227:CD228" si="435">CC227+BY227</f>
        <v>4500000</v>
      </c>
      <c r="CE227" s="810"/>
      <c r="CF227" s="810"/>
      <c r="CG227" s="811">
        <f t="shared" ref="CG227:CG228" si="436">+CE227-CF227</f>
        <v>0</v>
      </c>
      <c r="CH227" s="579">
        <f>+CC227-I227</f>
        <v>0</v>
      </c>
    </row>
    <row r="228" spans="1:86" ht="36" x14ac:dyDescent="0.2">
      <c r="A228" s="596"/>
      <c r="B228" s="596"/>
      <c r="C228" s="596"/>
      <c r="D228" s="607"/>
      <c r="E228" s="596">
        <f>E227+1</f>
        <v>74</v>
      </c>
      <c r="F228" s="607">
        <v>472</v>
      </c>
      <c r="G228" s="620"/>
      <c r="H228" s="696" t="s">
        <v>159</v>
      </c>
      <c r="I228" s="601">
        <f>38280000+6380000+3980000+30000000-2000000</f>
        <v>76640000</v>
      </c>
      <c r="J228" s="774">
        <f>+I228*$J$1</f>
        <v>15328000</v>
      </c>
      <c r="K228" s="774">
        <v>5630000</v>
      </c>
      <c r="L228" s="774">
        <f t="shared" si="411"/>
        <v>9698000</v>
      </c>
      <c r="M228" s="775"/>
      <c r="N228" s="774">
        <f>+K228-M228</f>
        <v>5630000</v>
      </c>
      <c r="O228" s="784">
        <f>+I228*$O$1</f>
        <v>7664000</v>
      </c>
      <c r="P228" s="784">
        <f t="shared" si="412"/>
        <v>13294000</v>
      </c>
      <c r="Q228" s="783">
        <v>5630000</v>
      </c>
      <c r="R228" s="784">
        <f t="shared" si="413"/>
        <v>7664000</v>
      </c>
      <c r="S228" s="783"/>
      <c r="T228" s="784">
        <f t="shared" si="414"/>
        <v>5630000</v>
      </c>
      <c r="U228" s="793">
        <f>$I228*$U$1</f>
        <v>5364800.0000000009</v>
      </c>
      <c r="V228" s="793">
        <f t="shared" si="415"/>
        <v>10994800</v>
      </c>
      <c r="W228" s="792"/>
      <c r="X228" s="793">
        <f>+V228-W228</f>
        <v>10994800</v>
      </c>
      <c r="Y228" s="792"/>
      <c r="Z228" s="793">
        <f t="shared" si="416"/>
        <v>0</v>
      </c>
      <c r="AA228" s="802">
        <f>$I228*$AA$1</f>
        <v>5364800.0000000009</v>
      </c>
      <c r="AB228" s="802">
        <f t="shared" si="417"/>
        <v>5364800.0000000009</v>
      </c>
      <c r="AC228" s="801"/>
      <c r="AD228" s="802">
        <f>+AB228-AC228</f>
        <v>5364800.0000000009</v>
      </c>
      <c r="AE228" s="801"/>
      <c r="AF228" s="802">
        <f t="shared" si="418"/>
        <v>0</v>
      </c>
      <c r="AG228" s="820">
        <f>$I228*$AG$1</f>
        <v>5364800.0000000009</v>
      </c>
      <c r="AH228" s="820">
        <f t="shared" si="419"/>
        <v>5364800.0000000009</v>
      </c>
      <c r="AI228" s="819"/>
      <c r="AJ228" s="820">
        <f>+AH228-AI228</f>
        <v>5364800.0000000009</v>
      </c>
      <c r="AK228" s="819"/>
      <c r="AL228" s="820">
        <f t="shared" si="420"/>
        <v>0</v>
      </c>
      <c r="AM228" s="774">
        <f>$I228*$AM$1</f>
        <v>5364800.0000000009</v>
      </c>
      <c r="AN228" s="774">
        <f t="shared" si="421"/>
        <v>5364800.0000000009</v>
      </c>
      <c r="AO228" s="775"/>
      <c r="AP228" s="774">
        <f>+AN228-AO228</f>
        <v>5364800.0000000009</v>
      </c>
      <c r="AQ228" s="775"/>
      <c r="AR228" s="774">
        <f t="shared" si="422"/>
        <v>0</v>
      </c>
      <c r="AS228" s="829">
        <f>$I228*$AS$1</f>
        <v>5364800.0000000009</v>
      </c>
      <c r="AT228" s="829">
        <f t="shared" si="423"/>
        <v>5364800.0000000009</v>
      </c>
      <c r="AU228" s="828"/>
      <c r="AV228" s="829">
        <f>+AT228-AU228</f>
        <v>5364800.0000000009</v>
      </c>
      <c r="AW228" s="828"/>
      <c r="AX228" s="829">
        <f t="shared" si="424"/>
        <v>0</v>
      </c>
      <c r="AY228" s="838">
        <f>$I228*$AY$1</f>
        <v>5364800.0000000009</v>
      </c>
      <c r="AZ228" s="838">
        <f t="shared" si="425"/>
        <v>5364800.0000000009</v>
      </c>
      <c r="BA228" s="837"/>
      <c r="BB228" s="838">
        <f>+AZ228-BA228</f>
        <v>5364800.0000000009</v>
      </c>
      <c r="BC228" s="837"/>
      <c r="BD228" s="838">
        <f t="shared" si="426"/>
        <v>0</v>
      </c>
      <c r="BE228" s="774">
        <f>$I228*$BE$1</f>
        <v>5364800.0000000009</v>
      </c>
      <c r="BF228" s="774">
        <f t="shared" si="427"/>
        <v>5364800.0000000009</v>
      </c>
      <c r="BG228" s="775"/>
      <c r="BH228" s="774">
        <f>+BF228-BG228</f>
        <v>5364800.0000000009</v>
      </c>
      <c r="BI228" s="775"/>
      <c r="BJ228" s="774">
        <f t="shared" si="428"/>
        <v>0</v>
      </c>
      <c r="BK228" s="811">
        <f>$I228*$BK$1</f>
        <v>5364800.0000000009</v>
      </c>
      <c r="BL228" s="811">
        <f t="shared" si="429"/>
        <v>5364800.0000000009</v>
      </c>
      <c r="BM228" s="810"/>
      <c r="BN228" s="811">
        <f>+BL228-BM228</f>
        <v>5364800.0000000009</v>
      </c>
      <c r="BO228" s="810"/>
      <c r="BP228" s="811">
        <f t="shared" si="430"/>
        <v>0</v>
      </c>
      <c r="BQ228" s="793">
        <f>$I228*$BQ$1</f>
        <v>5364800.0000000009</v>
      </c>
      <c r="BR228" s="793">
        <f t="shared" si="431"/>
        <v>5364800.0000000009</v>
      </c>
      <c r="BS228" s="792"/>
      <c r="BT228" s="793">
        <f>+BR228-BS228</f>
        <v>5364800.0000000009</v>
      </c>
      <c r="BU228" s="792"/>
      <c r="BV228" s="793">
        <f t="shared" si="432"/>
        <v>0</v>
      </c>
      <c r="BW228" s="838">
        <f>$I228*$BW$1</f>
        <v>5364800.0000000009</v>
      </c>
      <c r="BX228" s="838">
        <f t="shared" si="433"/>
        <v>5364800.0000000009</v>
      </c>
      <c r="BY228" s="837"/>
      <c r="BZ228" s="838">
        <f>+BX228-BY228</f>
        <v>5364800.0000000009</v>
      </c>
      <c r="CA228" s="837"/>
      <c r="CB228" s="838">
        <f t="shared" si="434"/>
        <v>0</v>
      </c>
      <c r="CC228" s="811">
        <f>+J228+O228+U228+AA228+AG228+AM228+AS228+AY228+BE228+BK228+BQ228+BW228</f>
        <v>76640000</v>
      </c>
      <c r="CD228" s="784">
        <f t="shared" si="435"/>
        <v>76640000</v>
      </c>
      <c r="CE228" s="810"/>
      <c r="CF228" s="810"/>
      <c r="CG228" s="811">
        <f t="shared" si="436"/>
        <v>0</v>
      </c>
      <c r="CH228" s="579">
        <f>+CC228-I228</f>
        <v>0</v>
      </c>
    </row>
    <row r="229" spans="1:86" x14ac:dyDescent="0.2">
      <c r="A229" s="672"/>
      <c r="B229" s="652"/>
      <c r="C229" s="652"/>
      <c r="D229" s="653"/>
      <c r="E229" s="652"/>
      <c r="F229" s="653"/>
      <c r="G229" s="654"/>
      <c r="H229" s="692" t="s">
        <v>160</v>
      </c>
      <c r="I229" s="629">
        <f>SUM(I227:I228)</f>
        <v>81140000</v>
      </c>
      <c r="J229" s="776">
        <f t="shared" ref="J229:BU229" si="437">SUM(J227:J228)</f>
        <v>16228000</v>
      </c>
      <c r="K229" s="776">
        <f>SUM(K227:K228)</f>
        <v>6130000</v>
      </c>
      <c r="L229" s="776">
        <f t="shared" ref="L229" si="438">SUM(L227:L228)</f>
        <v>10098000</v>
      </c>
      <c r="M229" s="776">
        <f t="shared" si="437"/>
        <v>0</v>
      </c>
      <c r="N229" s="776">
        <f t="shared" si="437"/>
        <v>6130000</v>
      </c>
      <c r="O229" s="785">
        <f t="shared" si="437"/>
        <v>8114000</v>
      </c>
      <c r="P229" s="785">
        <f t="shared" si="437"/>
        <v>14244000</v>
      </c>
      <c r="Q229" s="785">
        <f t="shared" si="437"/>
        <v>6130000</v>
      </c>
      <c r="R229" s="785">
        <f t="shared" si="437"/>
        <v>8114000</v>
      </c>
      <c r="S229" s="785">
        <f t="shared" si="437"/>
        <v>0</v>
      </c>
      <c r="T229" s="785">
        <f t="shared" si="437"/>
        <v>6130000</v>
      </c>
      <c r="U229" s="794">
        <f t="shared" si="437"/>
        <v>5679800.0000000009</v>
      </c>
      <c r="V229" s="794">
        <f t="shared" si="437"/>
        <v>11809800</v>
      </c>
      <c r="W229" s="794">
        <f t="shared" si="437"/>
        <v>0</v>
      </c>
      <c r="X229" s="794">
        <f t="shared" si="437"/>
        <v>11809800</v>
      </c>
      <c r="Y229" s="794">
        <f t="shared" si="437"/>
        <v>0</v>
      </c>
      <c r="Z229" s="794">
        <f t="shared" si="437"/>
        <v>0</v>
      </c>
      <c r="AA229" s="803">
        <f t="shared" si="437"/>
        <v>5679800.0000000009</v>
      </c>
      <c r="AB229" s="803">
        <f t="shared" si="437"/>
        <v>5679800.0000000009</v>
      </c>
      <c r="AC229" s="803">
        <f t="shared" si="437"/>
        <v>0</v>
      </c>
      <c r="AD229" s="803">
        <f t="shared" si="437"/>
        <v>5679800.0000000009</v>
      </c>
      <c r="AE229" s="803">
        <f t="shared" si="437"/>
        <v>0</v>
      </c>
      <c r="AF229" s="803">
        <f t="shared" si="437"/>
        <v>0</v>
      </c>
      <c r="AG229" s="821">
        <f t="shared" si="437"/>
        <v>5679800.0000000009</v>
      </c>
      <c r="AH229" s="821">
        <f t="shared" si="437"/>
        <v>5679800.0000000009</v>
      </c>
      <c r="AI229" s="821">
        <f t="shared" si="437"/>
        <v>0</v>
      </c>
      <c r="AJ229" s="821">
        <f t="shared" si="437"/>
        <v>5679800.0000000009</v>
      </c>
      <c r="AK229" s="821">
        <f t="shared" si="437"/>
        <v>0</v>
      </c>
      <c r="AL229" s="821">
        <f t="shared" si="437"/>
        <v>0</v>
      </c>
      <c r="AM229" s="776">
        <f t="shared" si="437"/>
        <v>5679800.0000000009</v>
      </c>
      <c r="AN229" s="776">
        <f t="shared" si="437"/>
        <v>5679800.0000000009</v>
      </c>
      <c r="AO229" s="776">
        <f t="shared" si="437"/>
        <v>0</v>
      </c>
      <c r="AP229" s="776">
        <f t="shared" si="437"/>
        <v>5679800.0000000009</v>
      </c>
      <c r="AQ229" s="776">
        <f t="shared" si="437"/>
        <v>0</v>
      </c>
      <c r="AR229" s="776">
        <f t="shared" si="437"/>
        <v>0</v>
      </c>
      <c r="AS229" s="830">
        <f t="shared" si="437"/>
        <v>5679800.0000000009</v>
      </c>
      <c r="AT229" s="830">
        <f t="shared" si="437"/>
        <v>5679800.0000000009</v>
      </c>
      <c r="AU229" s="830">
        <f t="shared" si="437"/>
        <v>0</v>
      </c>
      <c r="AV229" s="830">
        <f t="shared" si="437"/>
        <v>5679800.0000000009</v>
      </c>
      <c r="AW229" s="830">
        <f t="shared" si="437"/>
        <v>0</v>
      </c>
      <c r="AX229" s="830">
        <f t="shared" si="437"/>
        <v>0</v>
      </c>
      <c r="AY229" s="839">
        <f t="shared" si="437"/>
        <v>5679800.0000000009</v>
      </c>
      <c r="AZ229" s="839">
        <f t="shared" si="437"/>
        <v>5679800.0000000009</v>
      </c>
      <c r="BA229" s="839">
        <f t="shared" si="437"/>
        <v>0</v>
      </c>
      <c r="BB229" s="839">
        <f t="shared" si="437"/>
        <v>5679800.0000000009</v>
      </c>
      <c r="BC229" s="839">
        <f t="shared" si="437"/>
        <v>0</v>
      </c>
      <c r="BD229" s="839">
        <f t="shared" si="437"/>
        <v>0</v>
      </c>
      <c r="BE229" s="776">
        <f t="shared" si="437"/>
        <v>5679800.0000000009</v>
      </c>
      <c r="BF229" s="776">
        <f t="shared" si="437"/>
        <v>5679800.0000000009</v>
      </c>
      <c r="BG229" s="776">
        <f t="shared" si="437"/>
        <v>0</v>
      </c>
      <c r="BH229" s="776">
        <f t="shared" si="437"/>
        <v>5679800.0000000009</v>
      </c>
      <c r="BI229" s="776">
        <f t="shared" si="437"/>
        <v>0</v>
      </c>
      <c r="BJ229" s="776">
        <f t="shared" si="437"/>
        <v>0</v>
      </c>
      <c r="BK229" s="812">
        <f t="shared" si="437"/>
        <v>5679800.0000000009</v>
      </c>
      <c r="BL229" s="812">
        <f t="shared" si="437"/>
        <v>5679800.0000000009</v>
      </c>
      <c r="BM229" s="812">
        <f t="shared" si="437"/>
        <v>0</v>
      </c>
      <c r="BN229" s="812">
        <f t="shared" si="437"/>
        <v>5679800.0000000009</v>
      </c>
      <c r="BO229" s="812">
        <f t="shared" si="437"/>
        <v>0</v>
      </c>
      <c r="BP229" s="812">
        <f t="shared" si="437"/>
        <v>0</v>
      </c>
      <c r="BQ229" s="794">
        <f t="shared" si="437"/>
        <v>5679800.0000000009</v>
      </c>
      <c r="BR229" s="794">
        <f t="shared" si="437"/>
        <v>5679800.0000000009</v>
      </c>
      <c r="BS229" s="794">
        <f t="shared" si="437"/>
        <v>0</v>
      </c>
      <c r="BT229" s="794">
        <f t="shared" si="437"/>
        <v>5679800.0000000009</v>
      </c>
      <c r="BU229" s="794">
        <f t="shared" si="437"/>
        <v>0</v>
      </c>
      <c r="BV229" s="794">
        <f t="shared" ref="BV229:CG229" si="439">SUM(BV227:BV228)</f>
        <v>0</v>
      </c>
      <c r="BW229" s="839">
        <f t="shared" si="439"/>
        <v>5679800.0000000009</v>
      </c>
      <c r="BX229" s="839">
        <f t="shared" si="439"/>
        <v>5679800.0000000009</v>
      </c>
      <c r="BY229" s="839">
        <f t="shared" si="439"/>
        <v>0</v>
      </c>
      <c r="BZ229" s="839">
        <f t="shared" si="439"/>
        <v>5679800.0000000009</v>
      </c>
      <c r="CA229" s="839">
        <f t="shared" si="439"/>
        <v>0</v>
      </c>
      <c r="CB229" s="839">
        <f t="shared" si="439"/>
        <v>0</v>
      </c>
      <c r="CC229" s="812">
        <f t="shared" si="439"/>
        <v>81140000</v>
      </c>
      <c r="CD229" s="785">
        <f t="shared" si="439"/>
        <v>81140000</v>
      </c>
      <c r="CE229" s="812">
        <f t="shared" si="439"/>
        <v>0</v>
      </c>
      <c r="CF229" s="812">
        <f t="shared" si="439"/>
        <v>0</v>
      </c>
      <c r="CG229" s="812">
        <f t="shared" si="439"/>
        <v>0</v>
      </c>
      <c r="CH229" s="579">
        <f>+CC229-I229</f>
        <v>0</v>
      </c>
    </row>
    <row r="230" spans="1:86" x14ac:dyDescent="0.2">
      <c r="A230" s="697"/>
      <c r="B230" s="585"/>
      <c r="C230" s="585"/>
      <c r="D230" s="634"/>
      <c r="E230" s="585"/>
      <c r="F230" s="634"/>
      <c r="G230" s="640"/>
      <c r="H230" s="639" t="s">
        <v>161</v>
      </c>
      <c r="I230" s="644"/>
      <c r="J230" s="774"/>
      <c r="K230" s="774"/>
      <c r="L230" s="774"/>
      <c r="M230" s="775"/>
      <c r="N230" s="775"/>
      <c r="O230" s="784"/>
      <c r="P230" s="784"/>
      <c r="Q230" s="783"/>
      <c r="R230" s="783"/>
      <c r="S230" s="783"/>
      <c r="T230" s="783"/>
      <c r="U230" s="793"/>
      <c r="V230" s="792"/>
      <c r="W230" s="792"/>
      <c r="X230" s="792"/>
      <c r="Y230" s="792"/>
      <c r="Z230" s="792"/>
      <c r="AA230" s="802"/>
      <c r="AB230" s="801"/>
      <c r="AC230" s="801"/>
      <c r="AD230" s="801"/>
      <c r="AE230" s="801"/>
      <c r="AF230" s="801"/>
      <c r="AG230" s="820"/>
      <c r="AH230" s="819"/>
      <c r="AI230" s="819"/>
      <c r="AJ230" s="819"/>
      <c r="AK230" s="819"/>
      <c r="AL230" s="819"/>
      <c r="AM230" s="774"/>
      <c r="AN230" s="775"/>
      <c r="AO230" s="775"/>
      <c r="AP230" s="775"/>
      <c r="AQ230" s="775"/>
      <c r="AR230" s="775"/>
      <c r="AS230" s="829"/>
      <c r="AT230" s="828"/>
      <c r="AU230" s="828"/>
      <c r="AV230" s="828"/>
      <c r="AW230" s="828"/>
      <c r="AX230" s="828"/>
      <c r="AY230" s="838"/>
      <c r="AZ230" s="837"/>
      <c r="BA230" s="837"/>
      <c r="BB230" s="837"/>
      <c r="BC230" s="837"/>
      <c r="BD230" s="837"/>
      <c r="BE230" s="774"/>
      <c r="BF230" s="775"/>
      <c r="BG230" s="775"/>
      <c r="BH230" s="775"/>
      <c r="BI230" s="775"/>
      <c r="BJ230" s="775"/>
      <c r="BK230" s="811"/>
      <c r="BL230" s="810"/>
      <c r="BM230" s="810"/>
      <c r="BN230" s="810"/>
      <c r="BO230" s="810"/>
      <c r="BP230" s="810"/>
      <c r="BQ230" s="793"/>
      <c r="BR230" s="792"/>
      <c r="BS230" s="792"/>
      <c r="BT230" s="792"/>
      <c r="BU230" s="792"/>
      <c r="BV230" s="792"/>
      <c r="BW230" s="838"/>
      <c r="BX230" s="837"/>
      <c r="BY230" s="837"/>
      <c r="BZ230" s="837"/>
      <c r="CA230" s="837"/>
      <c r="CB230" s="837"/>
      <c r="CC230" s="811"/>
      <c r="CD230" s="784"/>
      <c r="CE230" s="810"/>
      <c r="CF230" s="810"/>
      <c r="CG230" s="810"/>
      <c r="CH230" s="579"/>
    </row>
    <row r="231" spans="1:86" x14ac:dyDescent="0.2">
      <c r="A231" s="697"/>
      <c r="B231" s="585"/>
      <c r="C231" s="585"/>
      <c r="D231" s="634"/>
      <c r="E231" s="585"/>
      <c r="F231" s="634"/>
      <c r="G231" s="586" t="s">
        <v>18</v>
      </c>
      <c r="H231" s="635" t="s">
        <v>48</v>
      </c>
      <c r="I231" s="636">
        <f>+I228+I227</f>
        <v>81140000</v>
      </c>
      <c r="J231" s="774"/>
      <c r="K231" s="774"/>
      <c r="L231" s="774"/>
      <c r="M231" s="775"/>
      <c r="N231" s="775"/>
      <c r="O231" s="784"/>
      <c r="P231" s="784"/>
      <c r="Q231" s="783"/>
      <c r="R231" s="783"/>
      <c r="S231" s="783"/>
      <c r="T231" s="783"/>
      <c r="U231" s="793"/>
      <c r="V231" s="792"/>
      <c r="W231" s="792"/>
      <c r="X231" s="792"/>
      <c r="Y231" s="792"/>
      <c r="Z231" s="792"/>
      <c r="AA231" s="802"/>
      <c r="AB231" s="801"/>
      <c r="AC231" s="801"/>
      <c r="AD231" s="801"/>
      <c r="AE231" s="801"/>
      <c r="AF231" s="801"/>
      <c r="AG231" s="820"/>
      <c r="AH231" s="819"/>
      <c r="AI231" s="819"/>
      <c r="AJ231" s="819"/>
      <c r="AK231" s="819"/>
      <c r="AL231" s="819"/>
      <c r="AM231" s="774"/>
      <c r="AN231" s="775"/>
      <c r="AO231" s="775"/>
      <c r="AP231" s="775"/>
      <c r="AQ231" s="775"/>
      <c r="AR231" s="775"/>
      <c r="AS231" s="829"/>
      <c r="AT231" s="828"/>
      <c r="AU231" s="828"/>
      <c r="AV231" s="828"/>
      <c r="AW231" s="828"/>
      <c r="AX231" s="828"/>
      <c r="AY231" s="838"/>
      <c r="AZ231" s="837"/>
      <c r="BA231" s="837"/>
      <c r="BB231" s="837"/>
      <c r="BC231" s="837"/>
      <c r="BD231" s="837"/>
      <c r="BE231" s="774"/>
      <c r="BF231" s="775"/>
      <c r="BG231" s="775"/>
      <c r="BH231" s="775"/>
      <c r="BI231" s="775"/>
      <c r="BJ231" s="775"/>
      <c r="BK231" s="811"/>
      <c r="BL231" s="810"/>
      <c r="BM231" s="810"/>
      <c r="BN231" s="810"/>
      <c r="BO231" s="810"/>
      <c r="BP231" s="810"/>
      <c r="BQ231" s="793"/>
      <c r="BR231" s="792"/>
      <c r="BS231" s="792"/>
      <c r="BT231" s="792"/>
      <c r="BU231" s="792"/>
      <c r="BV231" s="792"/>
      <c r="BW231" s="838"/>
      <c r="BX231" s="837"/>
      <c r="BY231" s="837"/>
      <c r="BZ231" s="837"/>
      <c r="CA231" s="837"/>
      <c r="CB231" s="837"/>
      <c r="CC231" s="811"/>
      <c r="CD231" s="784"/>
      <c r="CE231" s="810"/>
      <c r="CF231" s="810"/>
      <c r="CG231" s="810"/>
      <c r="CH231" s="579"/>
    </row>
    <row r="232" spans="1:86" x14ac:dyDescent="0.2">
      <c r="A232" s="697"/>
      <c r="B232" s="585"/>
      <c r="C232" s="585"/>
      <c r="D232" s="634"/>
      <c r="E232" s="585"/>
      <c r="F232" s="634"/>
      <c r="G232" s="586" t="s">
        <v>57</v>
      </c>
      <c r="H232" s="635" t="s">
        <v>58</v>
      </c>
      <c r="I232" s="636"/>
      <c r="J232" s="774"/>
      <c r="K232" s="774"/>
      <c r="L232" s="774"/>
      <c r="M232" s="775"/>
      <c r="N232" s="775"/>
      <c r="O232" s="784"/>
      <c r="P232" s="784"/>
      <c r="Q232" s="783"/>
      <c r="R232" s="783"/>
      <c r="S232" s="783"/>
      <c r="T232" s="783"/>
      <c r="U232" s="793"/>
      <c r="V232" s="792"/>
      <c r="W232" s="792"/>
      <c r="X232" s="792"/>
      <c r="Y232" s="792"/>
      <c r="Z232" s="792"/>
      <c r="AA232" s="802"/>
      <c r="AB232" s="801"/>
      <c r="AC232" s="801"/>
      <c r="AD232" s="801"/>
      <c r="AE232" s="801"/>
      <c r="AF232" s="801"/>
      <c r="AG232" s="820"/>
      <c r="AH232" s="819"/>
      <c r="AI232" s="819"/>
      <c r="AJ232" s="819"/>
      <c r="AK232" s="819"/>
      <c r="AL232" s="819"/>
      <c r="AM232" s="774"/>
      <c r="AN232" s="775"/>
      <c r="AO232" s="775"/>
      <c r="AP232" s="775"/>
      <c r="AQ232" s="775"/>
      <c r="AR232" s="775"/>
      <c r="AS232" s="829"/>
      <c r="AT232" s="828"/>
      <c r="AU232" s="828"/>
      <c r="AV232" s="828"/>
      <c r="AW232" s="828"/>
      <c r="AX232" s="828"/>
      <c r="AY232" s="838"/>
      <c r="AZ232" s="837"/>
      <c r="BA232" s="837"/>
      <c r="BB232" s="837"/>
      <c r="BC232" s="837"/>
      <c r="BD232" s="837"/>
      <c r="BE232" s="774"/>
      <c r="BF232" s="775"/>
      <c r="BG232" s="775"/>
      <c r="BH232" s="775"/>
      <c r="BI232" s="775"/>
      <c r="BJ232" s="775"/>
      <c r="BK232" s="811"/>
      <c r="BL232" s="810"/>
      <c r="BM232" s="810"/>
      <c r="BN232" s="810"/>
      <c r="BO232" s="810"/>
      <c r="BP232" s="810"/>
      <c r="BQ232" s="793"/>
      <c r="BR232" s="792"/>
      <c r="BS232" s="792"/>
      <c r="BT232" s="792"/>
      <c r="BU232" s="792"/>
      <c r="BV232" s="792"/>
      <c r="BW232" s="838"/>
      <c r="BX232" s="837"/>
      <c r="BY232" s="837"/>
      <c r="BZ232" s="837"/>
      <c r="CA232" s="837"/>
      <c r="CB232" s="837"/>
      <c r="CC232" s="811"/>
      <c r="CD232" s="784"/>
      <c r="CE232" s="810"/>
      <c r="CF232" s="810"/>
      <c r="CG232" s="810"/>
      <c r="CH232" s="579"/>
    </row>
    <row r="233" spans="1:86" x14ac:dyDescent="0.2">
      <c r="A233" s="697"/>
      <c r="B233" s="585"/>
      <c r="C233" s="585"/>
      <c r="D233" s="634"/>
      <c r="E233" s="585"/>
      <c r="F233" s="634"/>
      <c r="G233" s="586"/>
      <c r="H233" s="639" t="s">
        <v>162</v>
      </c>
      <c r="I233" s="636"/>
      <c r="J233" s="774"/>
      <c r="K233" s="774"/>
      <c r="L233" s="774"/>
      <c r="M233" s="775"/>
      <c r="N233" s="775"/>
      <c r="O233" s="784"/>
      <c r="P233" s="784"/>
      <c r="Q233" s="783"/>
      <c r="R233" s="783"/>
      <c r="S233" s="783"/>
      <c r="T233" s="783"/>
      <c r="U233" s="793"/>
      <c r="V233" s="792"/>
      <c r="W233" s="792"/>
      <c r="X233" s="792"/>
      <c r="Y233" s="792"/>
      <c r="Z233" s="792"/>
      <c r="AA233" s="802"/>
      <c r="AB233" s="801"/>
      <c r="AC233" s="801"/>
      <c r="AD233" s="801"/>
      <c r="AE233" s="801"/>
      <c r="AF233" s="801"/>
      <c r="AG233" s="820"/>
      <c r="AH233" s="819"/>
      <c r="AI233" s="819"/>
      <c r="AJ233" s="819"/>
      <c r="AK233" s="819"/>
      <c r="AL233" s="819"/>
      <c r="AM233" s="774"/>
      <c r="AN233" s="775"/>
      <c r="AO233" s="775"/>
      <c r="AP233" s="775"/>
      <c r="AQ233" s="775"/>
      <c r="AR233" s="775"/>
      <c r="AS233" s="829"/>
      <c r="AT233" s="828"/>
      <c r="AU233" s="828"/>
      <c r="AV233" s="828"/>
      <c r="AW233" s="828"/>
      <c r="AX233" s="828"/>
      <c r="AY233" s="838"/>
      <c r="AZ233" s="837"/>
      <c r="BA233" s="837"/>
      <c r="BB233" s="837"/>
      <c r="BC233" s="837"/>
      <c r="BD233" s="837"/>
      <c r="BE233" s="774"/>
      <c r="BF233" s="775"/>
      <c r="BG233" s="775"/>
      <c r="BH233" s="775"/>
      <c r="BI233" s="775"/>
      <c r="BJ233" s="775"/>
      <c r="BK233" s="811"/>
      <c r="BL233" s="810"/>
      <c r="BM233" s="810"/>
      <c r="BN233" s="810"/>
      <c r="BO233" s="810"/>
      <c r="BP233" s="810"/>
      <c r="BQ233" s="793"/>
      <c r="BR233" s="792"/>
      <c r="BS233" s="792"/>
      <c r="BT233" s="792"/>
      <c r="BU233" s="792"/>
      <c r="BV233" s="792"/>
      <c r="BW233" s="838"/>
      <c r="BX233" s="837"/>
      <c r="BY233" s="837"/>
      <c r="BZ233" s="837"/>
      <c r="CA233" s="837"/>
      <c r="CB233" s="837"/>
      <c r="CC233" s="811"/>
      <c r="CD233" s="784"/>
      <c r="CE233" s="810"/>
      <c r="CF233" s="810"/>
      <c r="CG233" s="810"/>
      <c r="CH233" s="579"/>
    </row>
    <row r="234" spans="1:86" x14ac:dyDescent="0.2">
      <c r="A234" s="697"/>
      <c r="B234" s="585"/>
      <c r="C234" s="585"/>
      <c r="D234" s="634"/>
      <c r="E234" s="585"/>
      <c r="F234" s="634"/>
      <c r="G234" s="685"/>
      <c r="H234" s="639" t="s">
        <v>163</v>
      </c>
      <c r="I234" s="686"/>
      <c r="J234" s="774"/>
      <c r="K234" s="774"/>
      <c r="L234" s="774"/>
      <c r="M234" s="775"/>
      <c r="N234" s="775"/>
      <c r="O234" s="784"/>
      <c r="P234" s="784"/>
      <c r="Q234" s="783"/>
      <c r="R234" s="783"/>
      <c r="S234" s="783"/>
      <c r="T234" s="783"/>
      <c r="U234" s="793"/>
      <c r="V234" s="792"/>
      <c r="W234" s="792"/>
      <c r="X234" s="792"/>
      <c r="Y234" s="792"/>
      <c r="Z234" s="792"/>
      <c r="AA234" s="802"/>
      <c r="AB234" s="801"/>
      <c r="AC234" s="801"/>
      <c r="AD234" s="801"/>
      <c r="AE234" s="801"/>
      <c r="AF234" s="801"/>
      <c r="AG234" s="820"/>
      <c r="AH234" s="819"/>
      <c r="AI234" s="819"/>
      <c r="AJ234" s="819"/>
      <c r="AK234" s="819"/>
      <c r="AL234" s="819"/>
      <c r="AM234" s="774"/>
      <c r="AN234" s="775"/>
      <c r="AO234" s="775"/>
      <c r="AP234" s="775"/>
      <c r="AQ234" s="775"/>
      <c r="AR234" s="775"/>
      <c r="AS234" s="829"/>
      <c r="AT234" s="828"/>
      <c r="AU234" s="828"/>
      <c r="AV234" s="828"/>
      <c r="AW234" s="828"/>
      <c r="AX234" s="828"/>
      <c r="AY234" s="838"/>
      <c r="AZ234" s="837"/>
      <c r="BA234" s="837"/>
      <c r="BB234" s="837"/>
      <c r="BC234" s="837"/>
      <c r="BD234" s="837"/>
      <c r="BE234" s="774"/>
      <c r="BF234" s="775"/>
      <c r="BG234" s="775"/>
      <c r="BH234" s="775"/>
      <c r="BI234" s="775"/>
      <c r="BJ234" s="775"/>
      <c r="BK234" s="811"/>
      <c r="BL234" s="810"/>
      <c r="BM234" s="810"/>
      <c r="BN234" s="810"/>
      <c r="BO234" s="810"/>
      <c r="BP234" s="810"/>
      <c r="BQ234" s="793"/>
      <c r="BR234" s="792"/>
      <c r="BS234" s="792"/>
      <c r="BT234" s="792"/>
      <c r="BU234" s="792"/>
      <c r="BV234" s="792"/>
      <c r="BW234" s="838"/>
      <c r="BX234" s="837"/>
      <c r="BY234" s="837"/>
      <c r="BZ234" s="837"/>
      <c r="CA234" s="837"/>
      <c r="CB234" s="837"/>
      <c r="CC234" s="811"/>
      <c r="CD234" s="784"/>
      <c r="CE234" s="810"/>
      <c r="CF234" s="810"/>
      <c r="CG234" s="810"/>
      <c r="CH234" s="579"/>
    </row>
    <row r="235" spans="1:86" x14ac:dyDescent="0.2">
      <c r="A235" s="697"/>
      <c r="B235" s="585"/>
      <c r="C235" s="585"/>
      <c r="D235" s="634"/>
      <c r="E235" s="585"/>
      <c r="F235" s="634"/>
      <c r="G235" s="687" t="s">
        <v>18</v>
      </c>
      <c r="H235" s="635" t="s">
        <v>48</v>
      </c>
      <c r="I235" s="686">
        <f>+I231</f>
        <v>81140000</v>
      </c>
      <c r="J235" s="774"/>
      <c r="K235" s="774"/>
      <c r="L235" s="774"/>
      <c r="M235" s="775"/>
      <c r="N235" s="775"/>
      <c r="O235" s="784"/>
      <c r="P235" s="784"/>
      <c r="Q235" s="783"/>
      <c r="R235" s="783"/>
      <c r="S235" s="783"/>
      <c r="T235" s="783"/>
      <c r="U235" s="793"/>
      <c r="V235" s="792"/>
      <c r="W235" s="792"/>
      <c r="X235" s="792"/>
      <c r="Y235" s="792"/>
      <c r="Z235" s="792"/>
      <c r="AA235" s="802"/>
      <c r="AB235" s="801"/>
      <c r="AC235" s="801"/>
      <c r="AD235" s="801"/>
      <c r="AE235" s="801"/>
      <c r="AF235" s="801"/>
      <c r="AG235" s="820"/>
      <c r="AH235" s="819"/>
      <c r="AI235" s="819"/>
      <c r="AJ235" s="819"/>
      <c r="AK235" s="819"/>
      <c r="AL235" s="819"/>
      <c r="AM235" s="774"/>
      <c r="AN235" s="775"/>
      <c r="AO235" s="775"/>
      <c r="AP235" s="775"/>
      <c r="AQ235" s="775"/>
      <c r="AR235" s="775"/>
      <c r="AS235" s="829"/>
      <c r="AT235" s="828"/>
      <c r="AU235" s="828"/>
      <c r="AV235" s="828"/>
      <c r="AW235" s="828"/>
      <c r="AX235" s="828"/>
      <c r="AY235" s="838"/>
      <c r="AZ235" s="837"/>
      <c r="BA235" s="837"/>
      <c r="BB235" s="837"/>
      <c r="BC235" s="837"/>
      <c r="BD235" s="837"/>
      <c r="BE235" s="774"/>
      <c r="BF235" s="775"/>
      <c r="BG235" s="775"/>
      <c r="BH235" s="775"/>
      <c r="BI235" s="775"/>
      <c r="BJ235" s="775"/>
      <c r="BK235" s="811"/>
      <c r="BL235" s="810"/>
      <c r="BM235" s="810"/>
      <c r="BN235" s="810"/>
      <c r="BO235" s="810"/>
      <c r="BP235" s="810"/>
      <c r="BQ235" s="793"/>
      <c r="BR235" s="792"/>
      <c r="BS235" s="792"/>
      <c r="BT235" s="792"/>
      <c r="BU235" s="792"/>
      <c r="BV235" s="792"/>
      <c r="BW235" s="838"/>
      <c r="BX235" s="837"/>
      <c r="BY235" s="837"/>
      <c r="BZ235" s="837"/>
      <c r="CA235" s="837"/>
      <c r="CB235" s="837"/>
      <c r="CC235" s="811"/>
      <c r="CD235" s="784"/>
      <c r="CE235" s="810"/>
      <c r="CF235" s="810"/>
      <c r="CG235" s="810"/>
      <c r="CH235" s="579"/>
    </row>
    <row r="236" spans="1:86" x14ac:dyDescent="0.2">
      <c r="A236" s="697"/>
      <c r="B236" s="585"/>
      <c r="C236" s="585"/>
      <c r="D236" s="634"/>
      <c r="E236" s="585"/>
      <c r="F236" s="634"/>
      <c r="G236" s="586" t="s">
        <v>57</v>
      </c>
      <c r="H236" s="635" t="s">
        <v>58</v>
      </c>
      <c r="I236" s="686"/>
      <c r="J236" s="774"/>
      <c r="K236" s="774"/>
      <c r="L236" s="774"/>
      <c r="M236" s="775"/>
      <c r="N236" s="775"/>
      <c r="O236" s="784"/>
      <c r="P236" s="784"/>
      <c r="Q236" s="783"/>
      <c r="R236" s="783"/>
      <c r="S236" s="783"/>
      <c r="T236" s="783"/>
      <c r="U236" s="793"/>
      <c r="V236" s="792"/>
      <c r="W236" s="792"/>
      <c r="X236" s="792"/>
      <c r="Y236" s="792"/>
      <c r="Z236" s="792"/>
      <c r="AA236" s="802"/>
      <c r="AB236" s="801"/>
      <c r="AC236" s="801"/>
      <c r="AD236" s="801"/>
      <c r="AE236" s="801"/>
      <c r="AF236" s="801"/>
      <c r="AG236" s="820"/>
      <c r="AH236" s="819"/>
      <c r="AI236" s="819"/>
      <c r="AJ236" s="819"/>
      <c r="AK236" s="819"/>
      <c r="AL236" s="819"/>
      <c r="AM236" s="774"/>
      <c r="AN236" s="775"/>
      <c r="AO236" s="775"/>
      <c r="AP236" s="775"/>
      <c r="AQ236" s="775"/>
      <c r="AR236" s="775"/>
      <c r="AS236" s="829"/>
      <c r="AT236" s="828"/>
      <c r="AU236" s="828"/>
      <c r="AV236" s="828"/>
      <c r="AW236" s="828"/>
      <c r="AX236" s="828"/>
      <c r="AY236" s="838"/>
      <c r="AZ236" s="837"/>
      <c r="BA236" s="837"/>
      <c r="BB236" s="837"/>
      <c r="BC236" s="837"/>
      <c r="BD236" s="837"/>
      <c r="BE236" s="774"/>
      <c r="BF236" s="775"/>
      <c r="BG236" s="775"/>
      <c r="BH236" s="775"/>
      <c r="BI236" s="775"/>
      <c r="BJ236" s="775"/>
      <c r="BK236" s="811"/>
      <c r="BL236" s="810"/>
      <c r="BM236" s="810"/>
      <c r="BN236" s="810"/>
      <c r="BO236" s="810"/>
      <c r="BP236" s="810"/>
      <c r="BQ236" s="793"/>
      <c r="BR236" s="792"/>
      <c r="BS236" s="792"/>
      <c r="BT236" s="792"/>
      <c r="BU236" s="792"/>
      <c r="BV236" s="792"/>
      <c r="BW236" s="838"/>
      <c r="BX236" s="837"/>
      <c r="BY236" s="837"/>
      <c r="BZ236" s="837"/>
      <c r="CA236" s="837"/>
      <c r="CB236" s="837"/>
      <c r="CC236" s="811"/>
      <c r="CD236" s="784"/>
      <c r="CE236" s="810"/>
      <c r="CF236" s="810"/>
      <c r="CG236" s="810"/>
      <c r="CH236" s="579"/>
    </row>
    <row r="237" spans="1:86" x14ac:dyDescent="0.2">
      <c r="A237" s="697"/>
      <c r="B237" s="585"/>
      <c r="C237" s="585"/>
      <c r="D237" s="634"/>
      <c r="E237" s="585"/>
      <c r="F237" s="634"/>
      <c r="G237" s="685"/>
      <c r="H237" s="639" t="s">
        <v>164</v>
      </c>
      <c r="I237" s="644"/>
      <c r="J237" s="774"/>
      <c r="K237" s="774"/>
      <c r="L237" s="774"/>
      <c r="M237" s="775"/>
      <c r="N237" s="775"/>
      <c r="O237" s="784"/>
      <c r="P237" s="784"/>
      <c r="Q237" s="783"/>
      <c r="R237" s="783"/>
      <c r="S237" s="783"/>
      <c r="T237" s="783"/>
      <c r="U237" s="793"/>
      <c r="V237" s="792"/>
      <c r="W237" s="792"/>
      <c r="X237" s="792"/>
      <c r="Y237" s="792"/>
      <c r="Z237" s="792"/>
      <c r="AA237" s="802"/>
      <c r="AB237" s="801"/>
      <c r="AC237" s="801"/>
      <c r="AD237" s="801"/>
      <c r="AE237" s="801"/>
      <c r="AF237" s="801"/>
      <c r="AG237" s="820"/>
      <c r="AH237" s="819"/>
      <c r="AI237" s="819"/>
      <c r="AJ237" s="819"/>
      <c r="AK237" s="819"/>
      <c r="AL237" s="819"/>
      <c r="AM237" s="774"/>
      <c r="AN237" s="775"/>
      <c r="AO237" s="775"/>
      <c r="AP237" s="775"/>
      <c r="AQ237" s="775"/>
      <c r="AR237" s="775"/>
      <c r="AS237" s="829"/>
      <c r="AT237" s="828"/>
      <c r="AU237" s="828"/>
      <c r="AV237" s="828"/>
      <c r="AW237" s="828"/>
      <c r="AX237" s="828"/>
      <c r="AY237" s="838"/>
      <c r="AZ237" s="837"/>
      <c r="BA237" s="837"/>
      <c r="BB237" s="837"/>
      <c r="BC237" s="837"/>
      <c r="BD237" s="837"/>
      <c r="BE237" s="774"/>
      <c r="BF237" s="775"/>
      <c r="BG237" s="775"/>
      <c r="BH237" s="775"/>
      <c r="BI237" s="775"/>
      <c r="BJ237" s="775"/>
      <c r="BK237" s="811"/>
      <c r="BL237" s="810"/>
      <c r="BM237" s="810"/>
      <c r="BN237" s="810"/>
      <c r="BO237" s="810"/>
      <c r="BP237" s="810"/>
      <c r="BQ237" s="793"/>
      <c r="BR237" s="792"/>
      <c r="BS237" s="792"/>
      <c r="BT237" s="792"/>
      <c r="BU237" s="792"/>
      <c r="BV237" s="792"/>
      <c r="BW237" s="838"/>
      <c r="BX237" s="837"/>
      <c r="BY237" s="837"/>
      <c r="BZ237" s="837"/>
      <c r="CA237" s="837"/>
      <c r="CB237" s="837"/>
      <c r="CC237" s="811"/>
      <c r="CD237" s="784"/>
      <c r="CE237" s="810"/>
      <c r="CF237" s="810"/>
      <c r="CG237" s="810"/>
      <c r="CH237" s="579"/>
    </row>
    <row r="238" spans="1:86" x14ac:dyDescent="0.2">
      <c r="A238" s="596"/>
      <c r="B238" s="596"/>
      <c r="C238" s="663"/>
      <c r="D238" s="607"/>
      <c r="E238" s="596"/>
      <c r="F238" s="607"/>
      <c r="G238" s="620"/>
      <c r="H238" s="609"/>
      <c r="I238" s="602"/>
      <c r="J238" s="774"/>
      <c r="K238" s="774"/>
      <c r="L238" s="774"/>
      <c r="M238" s="775"/>
      <c r="N238" s="775"/>
      <c r="O238" s="784"/>
      <c r="P238" s="784"/>
      <c r="Q238" s="783"/>
      <c r="R238" s="783"/>
      <c r="S238" s="783"/>
      <c r="T238" s="783"/>
      <c r="U238" s="793"/>
      <c r="V238" s="792"/>
      <c r="W238" s="792"/>
      <c r="X238" s="792"/>
      <c r="Y238" s="792"/>
      <c r="Z238" s="792"/>
      <c r="AA238" s="802"/>
      <c r="AB238" s="801"/>
      <c r="AC238" s="801"/>
      <c r="AD238" s="801"/>
      <c r="AE238" s="801"/>
      <c r="AF238" s="801"/>
      <c r="AG238" s="820"/>
      <c r="AH238" s="819"/>
      <c r="AI238" s="819"/>
      <c r="AJ238" s="819"/>
      <c r="AK238" s="819"/>
      <c r="AL238" s="819"/>
      <c r="AM238" s="774"/>
      <c r="AN238" s="775"/>
      <c r="AO238" s="775"/>
      <c r="AP238" s="775"/>
      <c r="AQ238" s="775"/>
      <c r="AR238" s="775"/>
      <c r="AS238" s="829"/>
      <c r="AT238" s="828"/>
      <c r="AU238" s="828"/>
      <c r="AV238" s="828"/>
      <c r="AW238" s="828"/>
      <c r="AX238" s="828"/>
      <c r="AY238" s="838"/>
      <c r="AZ238" s="837"/>
      <c r="BA238" s="837"/>
      <c r="BB238" s="837"/>
      <c r="BC238" s="837"/>
      <c r="BD238" s="837"/>
      <c r="BE238" s="774"/>
      <c r="BF238" s="775"/>
      <c r="BG238" s="775"/>
      <c r="BH238" s="775"/>
      <c r="BI238" s="775"/>
      <c r="BJ238" s="775"/>
      <c r="BK238" s="811"/>
      <c r="BL238" s="810"/>
      <c r="BM238" s="810"/>
      <c r="BN238" s="810"/>
      <c r="BO238" s="810"/>
      <c r="BP238" s="810"/>
      <c r="BQ238" s="793"/>
      <c r="BR238" s="792"/>
      <c r="BS238" s="792"/>
      <c r="BT238" s="792"/>
      <c r="BU238" s="792"/>
      <c r="BV238" s="792"/>
      <c r="BW238" s="838"/>
      <c r="BX238" s="837"/>
      <c r="BY238" s="837"/>
      <c r="BZ238" s="837"/>
      <c r="CA238" s="837"/>
      <c r="CB238" s="837"/>
      <c r="CC238" s="811"/>
      <c r="CD238" s="784"/>
      <c r="CE238" s="810"/>
      <c r="CF238" s="810"/>
      <c r="CG238" s="810"/>
      <c r="CH238" s="579"/>
    </row>
    <row r="239" spans="1:86" x14ac:dyDescent="0.2">
      <c r="A239" s="596"/>
      <c r="B239" s="596"/>
      <c r="C239" s="663"/>
      <c r="D239" s="682"/>
      <c r="E239" s="596"/>
      <c r="F239" s="682"/>
      <c r="G239" s="694"/>
      <c r="H239" s="600" t="s">
        <v>165</v>
      </c>
      <c r="I239" s="682"/>
      <c r="J239" s="774"/>
      <c r="K239" s="774"/>
      <c r="L239" s="774"/>
      <c r="M239" s="775"/>
      <c r="N239" s="775"/>
      <c r="O239" s="784"/>
      <c r="P239" s="784"/>
      <c r="Q239" s="783"/>
      <c r="R239" s="783"/>
      <c r="S239" s="783"/>
      <c r="T239" s="783"/>
      <c r="U239" s="793"/>
      <c r="V239" s="792"/>
      <c r="W239" s="792"/>
      <c r="X239" s="792"/>
      <c r="Y239" s="792"/>
      <c r="Z239" s="792"/>
      <c r="AA239" s="802"/>
      <c r="AB239" s="801"/>
      <c r="AC239" s="801"/>
      <c r="AD239" s="801"/>
      <c r="AE239" s="801"/>
      <c r="AF239" s="801"/>
      <c r="AG239" s="820"/>
      <c r="AH239" s="819"/>
      <c r="AI239" s="819"/>
      <c r="AJ239" s="819"/>
      <c r="AK239" s="819"/>
      <c r="AL239" s="819"/>
      <c r="AM239" s="774"/>
      <c r="AN239" s="775"/>
      <c r="AO239" s="775"/>
      <c r="AP239" s="775"/>
      <c r="AQ239" s="775"/>
      <c r="AR239" s="775"/>
      <c r="AS239" s="829"/>
      <c r="AT239" s="828"/>
      <c r="AU239" s="828"/>
      <c r="AV239" s="828"/>
      <c r="AW239" s="828"/>
      <c r="AX239" s="828"/>
      <c r="AY239" s="838"/>
      <c r="AZ239" s="837"/>
      <c r="BA239" s="837"/>
      <c r="BB239" s="837"/>
      <c r="BC239" s="837"/>
      <c r="BD239" s="837"/>
      <c r="BE239" s="774"/>
      <c r="BF239" s="775"/>
      <c r="BG239" s="775"/>
      <c r="BH239" s="775"/>
      <c r="BI239" s="775"/>
      <c r="BJ239" s="775"/>
      <c r="BK239" s="811"/>
      <c r="BL239" s="810"/>
      <c r="BM239" s="810"/>
      <c r="BN239" s="810"/>
      <c r="BO239" s="810"/>
      <c r="BP239" s="810"/>
      <c r="BQ239" s="793"/>
      <c r="BR239" s="792"/>
      <c r="BS239" s="792"/>
      <c r="BT239" s="792"/>
      <c r="BU239" s="792"/>
      <c r="BV239" s="792"/>
      <c r="BW239" s="838"/>
      <c r="BX239" s="837"/>
      <c r="BY239" s="837"/>
      <c r="BZ239" s="837"/>
      <c r="CA239" s="837"/>
      <c r="CB239" s="837"/>
      <c r="CC239" s="811"/>
      <c r="CD239" s="784"/>
      <c r="CE239" s="810"/>
      <c r="CF239" s="810"/>
      <c r="CG239" s="810"/>
      <c r="CH239" s="579"/>
    </row>
    <row r="240" spans="1:86" x14ac:dyDescent="0.2">
      <c r="A240" s="596"/>
      <c r="B240" s="596" t="s">
        <v>166</v>
      </c>
      <c r="C240" s="596"/>
      <c r="D240" s="602"/>
      <c r="E240" s="596"/>
      <c r="F240" s="602"/>
      <c r="G240" s="698"/>
      <c r="H240" s="600" t="s">
        <v>167</v>
      </c>
      <c r="I240" s="682"/>
      <c r="J240" s="774"/>
      <c r="K240" s="774"/>
      <c r="L240" s="774"/>
      <c r="M240" s="775"/>
      <c r="N240" s="775"/>
      <c r="O240" s="784"/>
      <c r="P240" s="784"/>
      <c r="Q240" s="783"/>
      <c r="R240" s="783"/>
      <c r="S240" s="783"/>
      <c r="T240" s="783"/>
      <c r="U240" s="793"/>
      <c r="V240" s="792"/>
      <c r="W240" s="792"/>
      <c r="X240" s="792"/>
      <c r="Y240" s="792"/>
      <c r="Z240" s="792"/>
      <c r="AA240" s="802"/>
      <c r="AB240" s="801"/>
      <c r="AC240" s="801"/>
      <c r="AD240" s="801"/>
      <c r="AE240" s="801"/>
      <c r="AF240" s="801"/>
      <c r="AG240" s="820"/>
      <c r="AH240" s="819"/>
      <c r="AI240" s="819"/>
      <c r="AJ240" s="819"/>
      <c r="AK240" s="819"/>
      <c r="AL240" s="819"/>
      <c r="AM240" s="774"/>
      <c r="AN240" s="775"/>
      <c r="AO240" s="775"/>
      <c r="AP240" s="775"/>
      <c r="AQ240" s="775"/>
      <c r="AR240" s="775"/>
      <c r="AS240" s="829"/>
      <c r="AT240" s="828"/>
      <c r="AU240" s="828"/>
      <c r="AV240" s="828"/>
      <c r="AW240" s="828"/>
      <c r="AX240" s="828"/>
      <c r="AY240" s="838"/>
      <c r="AZ240" s="837"/>
      <c r="BA240" s="837"/>
      <c r="BB240" s="837"/>
      <c r="BC240" s="837"/>
      <c r="BD240" s="837"/>
      <c r="BE240" s="774"/>
      <c r="BF240" s="775"/>
      <c r="BG240" s="775"/>
      <c r="BH240" s="775"/>
      <c r="BI240" s="775"/>
      <c r="BJ240" s="775"/>
      <c r="BK240" s="811"/>
      <c r="BL240" s="810"/>
      <c r="BM240" s="810"/>
      <c r="BN240" s="810"/>
      <c r="BO240" s="810"/>
      <c r="BP240" s="810"/>
      <c r="BQ240" s="793"/>
      <c r="BR240" s="792"/>
      <c r="BS240" s="792"/>
      <c r="BT240" s="792"/>
      <c r="BU240" s="792"/>
      <c r="BV240" s="792"/>
      <c r="BW240" s="838"/>
      <c r="BX240" s="837"/>
      <c r="BY240" s="837"/>
      <c r="BZ240" s="837"/>
      <c r="CA240" s="837"/>
      <c r="CB240" s="837"/>
      <c r="CC240" s="811"/>
      <c r="CD240" s="784"/>
      <c r="CE240" s="810"/>
      <c r="CF240" s="810"/>
      <c r="CG240" s="810"/>
      <c r="CH240" s="579"/>
    </row>
    <row r="241" spans="1:86" x14ac:dyDescent="0.2">
      <c r="A241" s="596"/>
      <c r="B241" s="596"/>
      <c r="C241" s="699">
        <v>70</v>
      </c>
      <c r="D241" s="602"/>
      <c r="E241" s="596"/>
      <c r="F241" s="602"/>
      <c r="G241" s="698"/>
      <c r="H241" s="600" t="s">
        <v>168</v>
      </c>
      <c r="I241" s="682"/>
      <c r="J241" s="774"/>
      <c r="K241" s="774"/>
      <c r="L241" s="774"/>
      <c r="M241" s="775"/>
      <c r="N241" s="775"/>
      <c r="O241" s="784"/>
      <c r="P241" s="784"/>
      <c r="Q241" s="783"/>
      <c r="R241" s="783"/>
      <c r="S241" s="783"/>
      <c r="T241" s="783"/>
      <c r="U241" s="793"/>
      <c r="V241" s="792"/>
      <c r="W241" s="792"/>
      <c r="X241" s="792"/>
      <c r="Y241" s="792"/>
      <c r="Z241" s="792"/>
      <c r="AA241" s="802"/>
      <c r="AB241" s="801"/>
      <c r="AC241" s="801"/>
      <c r="AD241" s="801"/>
      <c r="AE241" s="801"/>
      <c r="AF241" s="801"/>
      <c r="AG241" s="820"/>
      <c r="AH241" s="819"/>
      <c r="AI241" s="819"/>
      <c r="AJ241" s="819"/>
      <c r="AK241" s="819"/>
      <c r="AL241" s="819"/>
      <c r="AM241" s="774"/>
      <c r="AN241" s="775"/>
      <c r="AO241" s="775"/>
      <c r="AP241" s="775"/>
      <c r="AQ241" s="775"/>
      <c r="AR241" s="775"/>
      <c r="AS241" s="829"/>
      <c r="AT241" s="828"/>
      <c r="AU241" s="828"/>
      <c r="AV241" s="828"/>
      <c r="AW241" s="828"/>
      <c r="AX241" s="828"/>
      <c r="AY241" s="838"/>
      <c r="AZ241" s="837"/>
      <c r="BA241" s="837"/>
      <c r="BB241" s="837"/>
      <c r="BC241" s="837"/>
      <c r="BD241" s="837"/>
      <c r="BE241" s="774"/>
      <c r="BF241" s="775"/>
      <c r="BG241" s="775"/>
      <c r="BH241" s="775"/>
      <c r="BI241" s="775"/>
      <c r="BJ241" s="775"/>
      <c r="BK241" s="811"/>
      <c r="BL241" s="810"/>
      <c r="BM241" s="810"/>
      <c r="BN241" s="810"/>
      <c r="BO241" s="810"/>
      <c r="BP241" s="810"/>
      <c r="BQ241" s="793"/>
      <c r="BR241" s="792"/>
      <c r="BS241" s="792"/>
      <c r="BT241" s="792"/>
      <c r="BU241" s="792"/>
      <c r="BV241" s="792"/>
      <c r="BW241" s="838"/>
      <c r="BX241" s="837"/>
      <c r="BY241" s="837"/>
      <c r="BZ241" s="837"/>
      <c r="CA241" s="837"/>
      <c r="CB241" s="837"/>
      <c r="CC241" s="811"/>
      <c r="CD241" s="784"/>
      <c r="CE241" s="810"/>
      <c r="CF241" s="810"/>
      <c r="CG241" s="810"/>
      <c r="CH241" s="579"/>
    </row>
    <row r="242" spans="1:86" x14ac:dyDescent="0.2">
      <c r="A242" s="596"/>
      <c r="B242" s="596"/>
      <c r="C242" s="699"/>
      <c r="D242" s="691" t="s">
        <v>140</v>
      </c>
      <c r="E242" s="596"/>
      <c r="F242" s="602"/>
      <c r="G242" s="599"/>
      <c r="H242" s="600" t="s">
        <v>141</v>
      </c>
      <c r="I242" s="666"/>
      <c r="J242" s="774"/>
      <c r="K242" s="774"/>
      <c r="L242" s="774"/>
      <c r="M242" s="775"/>
      <c r="N242" s="775"/>
      <c r="O242" s="784"/>
      <c r="P242" s="784"/>
      <c r="Q242" s="783"/>
      <c r="R242" s="783"/>
      <c r="S242" s="783"/>
      <c r="T242" s="783"/>
      <c r="U242" s="793"/>
      <c r="V242" s="792"/>
      <c r="W242" s="792"/>
      <c r="X242" s="792"/>
      <c r="Y242" s="792"/>
      <c r="Z242" s="792"/>
      <c r="AA242" s="802"/>
      <c r="AB242" s="801"/>
      <c r="AC242" s="801"/>
      <c r="AD242" s="801"/>
      <c r="AE242" s="801"/>
      <c r="AF242" s="801"/>
      <c r="AG242" s="820"/>
      <c r="AH242" s="819"/>
      <c r="AI242" s="819"/>
      <c r="AJ242" s="819"/>
      <c r="AK242" s="819"/>
      <c r="AL242" s="819"/>
      <c r="AM242" s="774"/>
      <c r="AN242" s="775"/>
      <c r="AO242" s="775"/>
      <c r="AP242" s="775"/>
      <c r="AQ242" s="775"/>
      <c r="AR242" s="775"/>
      <c r="AS242" s="829"/>
      <c r="AT242" s="828"/>
      <c r="AU242" s="828"/>
      <c r="AV242" s="828"/>
      <c r="AW242" s="828"/>
      <c r="AX242" s="828"/>
      <c r="AY242" s="838"/>
      <c r="AZ242" s="837"/>
      <c r="BA242" s="837"/>
      <c r="BB242" s="837"/>
      <c r="BC242" s="837"/>
      <c r="BD242" s="837"/>
      <c r="BE242" s="774"/>
      <c r="BF242" s="775"/>
      <c r="BG242" s="775"/>
      <c r="BH242" s="775"/>
      <c r="BI242" s="775"/>
      <c r="BJ242" s="775"/>
      <c r="BK242" s="811"/>
      <c r="BL242" s="810"/>
      <c r="BM242" s="810"/>
      <c r="BN242" s="810"/>
      <c r="BO242" s="810"/>
      <c r="BP242" s="810"/>
      <c r="BQ242" s="793"/>
      <c r="BR242" s="792"/>
      <c r="BS242" s="792"/>
      <c r="BT242" s="792"/>
      <c r="BU242" s="792"/>
      <c r="BV242" s="792"/>
      <c r="BW242" s="838"/>
      <c r="BX242" s="837"/>
      <c r="BY242" s="837"/>
      <c r="BZ242" s="837"/>
      <c r="CA242" s="837"/>
      <c r="CB242" s="837"/>
      <c r="CC242" s="811"/>
      <c r="CD242" s="784"/>
      <c r="CE242" s="810"/>
      <c r="CF242" s="810"/>
      <c r="CG242" s="810"/>
      <c r="CH242" s="579"/>
    </row>
    <row r="243" spans="1:86" ht="24" x14ac:dyDescent="0.2">
      <c r="A243" s="596"/>
      <c r="B243" s="596"/>
      <c r="C243" s="699"/>
      <c r="D243" s="606" t="s">
        <v>169</v>
      </c>
      <c r="E243" s="596"/>
      <c r="F243" s="602"/>
      <c r="G243" s="599"/>
      <c r="H243" s="645" t="s">
        <v>170</v>
      </c>
      <c r="I243" s="624"/>
      <c r="J243" s="774"/>
      <c r="K243" s="774"/>
      <c r="L243" s="774"/>
      <c r="M243" s="775"/>
      <c r="N243" s="775"/>
      <c r="O243" s="784"/>
      <c r="P243" s="784"/>
      <c r="Q243" s="783"/>
      <c r="R243" s="783"/>
      <c r="S243" s="783"/>
      <c r="T243" s="783"/>
      <c r="U243" s="793"/>
      <c r="V243" s="792"/>
      <c r="W243" s="792"/>
      <c r="X243" s="792"/>
      <c r="Y243" s="792"/>
      <c r="Z243" s="792"/>
      <c r="AA243" s="802"/>
      <c r="AB243" s="801"/>
      <c r="AC243" s="801"/>
      <c r="AD243" s="801"/>
      <c r="AE243" s="801"/>
      <c r="AF243" s="801"/>
      <c r="AG243" s="820"/>
      <c r="AH243" s="819"/>
      <c r="AI243" s="819"/>
      <c r="AJ243" s="819"/>
      <c r="AK243" s="819"/>
      <c r="AL243" s="819"/>
      <c r="AM243" s="774"/>
      <c r="AN243" s="775"/>
      <c r="AO243" s="775"/>
      <c r="AP243" s="775"/>
      <c r="AQ243" s="775"/>
      <c r="AR243" s="775"/>
      <c r="AS243" s="829"/>
      <c r="AT243" s="828"/>
      <c r="AU243" s="828"/>
      <c r="AV243" s="828"/>
      <c r="AW243" s="828"/>
      <c r="AX243" s="828"/>
      <c r="AY243" s="838"/>
      <c r="AZ243" s="837"/>
      <c r="BA243" s="837"/>
      <c r="BB243" s="837"/>
      <c r="BC243" s="837"/>
      <c r="BD243" s="837"/>
      <c r="BE243" s="774"/>
      <c r="BF243" s="775"/>
      <c r="BG243" s="775"/>
      <c r="BH243" s="775"/>
      <c r="BI243" s="775"/>
      <c r="BJ243" s="775"/>
      <c r="BK243" s="811"/>
      <c r="BL243" s="810"/>
      <c r="BM243" s="810"/>
      <c r="BN243" s="810"/>
      <c r="BO243" s="810"/>
      <c r="BP243" s="810"/>
      <c r="BQ243" s="793"/>
      <c r="BR243" s="792"/>
      <c r="BS243" s="792"/>
      <c r="BT243" s="792"/>
      <c r="BU243" s="792"/>
      <c r="BV243" s="792"/>
      <c r="BW243" s="838"/>
      <c r="BX243" s="837"/>
      <c r="BY243" s="837"/>
      <c r="BZ243" s="837"/>
      <c r="CA243" s="837"/>
      <c r="CB243" s="837"/>
      <c r="CC243" s="811"/>
      <c r="CD243" s="784"/>
      <c r="CE243" s="810"/>
      <c r="CF243" s="810"/>
      <c r="CG243" s="810"/>
      <c r="CH243" s="579"/>
    </row>
    <row r="244" spans="1:86" x14ac:dyDescent="0.2">
      <c r="A244" s="596"/>
      <c r="B244" s="596"/>
      <c r="C244" s="700"/>
      <c r="D244" s="607"/>
      <c r="E244" s="596">
        <f>E228+1</f>
        <v>75</v>
      </c>
      <c r="F244" s="607">
        <v>463</v>
      </c>
      <c r="G244" s="620"/>
      <c r="H244" s="609" t="s">
        <v>171</v>
      </c>
      <c r="I244" s="601">
        <f>7300000+500000</f>
        <v>7800000</v>
      </c>
      <c r="J244" s="774">
        <f>+I244*$J$1</f>
        <v>1560000</v>
      </c>
      <c r="K244" s="774">
        <v>750000</v>
      </c>
      <c r="L244" s="774">
        <f t="shared" ref="L244" si="440">+J244-K244</f>
        <v>810000</v>
      </c>
      <c r="M244" s="775"/>
      <c r="N244" s="774">
        <f>+K244-M244</f>
        <v>750000</v>
      </c>
      <c r="O244" s="784">
        <f>+I244*$O$1</f>
        <v>780000</v>
      </c>
      <c r="P244" s="784">
        <f t="shared" ref="P244" si="441">O244+K244</f>
        <v>1530000</v>
      </c>
      <c r="Q244" s="783">
        <v>750000</v>
      </c>
      <c r="R244" s="784">
        <f t="shared" ref="R244" si="442">+P244-Q244</f>
        <v>780000</v>
      </c>
      <c r="S244" s="783"/>
      <c r="T244" s="784">
        <f t="shared" ref="T244" si="443">+Q244-S244</f>
        <v>750000</v>
      </c>
      <c r="U244" s="793">
        <f>$I244*$U$1</f>
        <v>546000</v>
      </c>
      <c r="V244" s="793">
        <f t="shared" ref="V244" si="444">U244+Q244</f>
        <v>1296000</v>
      </c>
      <c r="W244" s="792"/>
      <c r="X244" s="793">
        <f>+V244-W244</f>
        <v>1296000</v>
      </c>
      <c r="Y244" s="792"/>
      <c r="Z244" s="793">
        <f t="shared" ref="Z244" si="445">+W244-Y244</f>
        <v>0</v>
      </c>
      <c r="AA244" s="802">
        <f>$I244*$AA$1</f>
        <v>546000</v>
      </c>
      <c r="AB244" s="802">
        <f t="shared" ref="AB244" si="446">AA244+W244</f>
        <v>546000</v>
      </c>
      <c r="AC244" s="801"/>
      <c r="AD244" s="802">
        <f>+AB244-AC244</f>
        <v>546000</v>
      </c>
      <c r="AE244" s="801"/>
      <c r="AF244" s="802">
        <f t="shared" ref="AF244" si="447">+AC244-AE244</f>
        <v>0</v>
      </c>
      <c r="AG244" s="820">
        <f>$I244*$AG$1</f>
        <v>546000</v>
      </c>
      <c r="AH244" s="820">
        <f t="shared" ref="AH244" si="448">AG244+AC244</f>
        <v>546000</v>
      </c>
      <c r="AI244" s="819"/>
      <c r="AJ244" s="820">
        <f>+AH244-AI244</f>
        <v>546000</v>
      </c>
      <c r="AK244" s="819"/>
      <c r="AL244" s="820">
        <f t="shared" ref="AL244" si="449">+AI244-AK244</f>
        <v>0</v>
      </c>
      <c r="AM244" s="774">
        <f>$I244*$AM$1</f>
        <v>546000</v>
      </c>
      <c r="AN244" s="774">
        <f t="shared" ref="AN244" si="450">AM244+AI244</f>
        <v>546000</v>
      </c>
      <c r="AO244" s="775"/>
      <c r="AP244" s="774">
        <f>+AN244-AO244</f>
        <v>546000</v>
      </c>
      <c r="AQ244" s="775"/>
      <c r="AR244" s="774">
        <f t="shared" ref="AR244" si="451">+AO244-AQ244</f>
        <v>0</v>
      </c>
      <c r="AS244" s="829">
        <f>$I244*$AS$1</f>
        <v>546000</v>
      </c>
      <c r="AT244" s="829">
        <f t="shared" ref="AT244" si="452">AS244+AO244</f>
        <v>546000</v>
      </c>
      <c r="AU244" s="828"/>
      <c r="AV244" s="829">
        <f>+AT244-AU244</f>
        <v>546000</v>
      </c>
      <c r="AW244" s="828"/>
      <c r="AX244" s="829">
        <f t="shared" ref="AX244" si="453">+AU244-AW244</f>
        <v>0</v>
      </c>
      <c r="AY244" s="838">
        <f>$I244*$AY$1</f>
        <v>546000</v>
      </c>
      <c r="AZ244" s="838">
        <f t="shared" ref="AZ244" si="454">AY244+AU244</f>
        <v>546000</v>
      </c>
      <c r="BA244" s="837"/>
      <c r="BB244" s="838">
        <f>+AZ244-BA244</f>
        <v>546000</v>
      </c>
      <c r="BC244" s="837"/>
      <c r="BD244" s="838">
        <f t="shared" ref="BD244" si="455">+BA244-BC244</f>
        <v>0</v>
      </c>
      <c r="BE244" s="774">
        <f>$I244*$BE$1</f>
        <v>546000</v>
      </c>
      <c r="BF244" s="774">
        <f t="shared" ref="BF244" si="456">BE244+BA244</f>
        <v>546000</v>
      </c>
      <c r="BG244" s="775"/>
      <c r="BH244" s="774">
        <f>+BF244-BG244</f>
        <v>546000</v>
      </c>
      <c r="BI244" s="775"/>
      <c r="BJ244" s="774">
        <f t="shared" ref="BJ244" si="457">+BG244-BI244</f>
        <v>0</v>
      </c>
      <c r="BK244" s="811">
        <f>$I244*$BK$1</f>
        <v>546000</v>
      </c>
      <c r="BL244" s="811">
        <f t="shared" ref="BL244" si="458">BK244+BG244</f>
        <v>546000</v>
      </c>
      <c r="BM244" s="810"/>
      <c r="BN244" s="811">
        <f>+BL244-BM244</f>
        <v>546000</v>
      </c>
      <c r="BO244" s="810"/>
      <c r="BP244" s="811">
        <f t="shared" ref="BP244" si="459">+BM244-BO244</f>
        <v>0</v>
      </c>
      <c r="BQ244" s="793">
        <f>$I244*$BQ$1</f>
        <v>546000</v>
      </c>
      <c r="BR244" s="793">
        <f t="shared" ref="BR244" si="460">BQ244+BM244</f>
        <v>546000</v>
      </c>
      <c r="BS244" s="792"/>
      <c r="BT244" s="793">
        <f>+BR244-BS244</f>
        <v>546000</v>
      </c>
      <c r="BU244" s="792"/>
      <c r="BV244" s="793">
        <f t="shared" ref="BV244" si="461">+BS244-BU244</f>
        <v>0</v>
      </c>
      <c r="BW244" s="838">
        <f>$I244*$BW$1</f>
        <v>546000</v>
      </c>
      <c r="BX244" s="838">
        <f t="shared" ref="BX244" si="462">BW244+BS244</f>
        <v>546000</v>
      </c>
      <c r="BY244" s="837"/>
      <c r="BZ244" s="838">
        <f>+BX244-BY244</f>
        <v>546000</v>
      </c>
      <c r="CA244" s="837"/>
      <c r="CB244" s="838">
        <f t="shared" ref="CB244" si="463">+BY244-CA244</f>
        <v>0</v>
      </c>
      <c r="CC244" s="811">
        <f t="shared" ref="CC244:CC252" si="464">+J244+O244+U244+AA244+AG244+AM244+AS244+AY244+BE244+BK244+BQ244+BW244</f>
        <v>7800000</v>
      </c>
      <c r="CD244" s="784">
        <f t="shared" ref="CD244" si="465">CC244+BY244</f>
        <v>7800000</v>
      </c>
      <c r="CE244" s="810"/>
      <c r="CF244" s="810"/>
      <c r="CG244" s="811">
        <f t="shared" ref="CG244" si="466">+CE244-CF244</f>
        <v>0</v>
      </c>
      <c r="CH244" s="579">
        <f t="shared" ref="CH244:CH253" si="467">+CC244-I244</f>
        <v>0</v>
      </c>
    </row>
    <row r="245" spans="1:86" x14ac:dyDescent="0.2">
      <c r="A245" s="596"/>
      <c r="B245" s="596"/>
      <c r="C245" s="700"/>
      <c r="D245" s="691" t="s">
        <v>140</v>
      </c>
      <c r="E245" s="596"/>
      <c r="F245" s="607"/>
      <c r="G245" s="620"/>
      <c r="H245" s="600" t="s">
        <v>141</v>
      </c>
      <c r="I245" s="601"/>
      <c r="J245" s="774"/>
      <c r="K245" s="774"/>
      <c r="L245" s="774"/>
      <c r="M245" s="775"/>
      <c r="N245" s="775"/>
      <c r="O245" s="784"/>
      <c r="P245" s="784"/>
      <c r="Q245" s="783"/>
      <c r="R245" s="783"/>
      <c r="S245" s="783"/>
      <c r="T245" s="783"/>
      <c r="U245" s="793"/>
      <c r="V245" s="792"/>
      <c r="W245" s="792"/>
      <c r="X245" s="792"/>
      <c r="Y245" s="792"/>
      <c r="Z245" s="792"/>
      <c r="AA245" s="802"/>
      <c r="AB245" s="801"/>
      <c r="AC245" s="801"/>
      <c r="AD245" s="801"/>
      <c r="AE245" s="801"/>
      <c r="AF245" s="801"/>
      <c r="AG245" s="820"/>
      <c r="AH245" s="819"/>
      <c r="AI245" s="819"/>
      <c r="AJ245" s="819"/>
      <c r="AK245" s="819"/>
      <c r="AL245" s="819"/>
      <c r="AM245" s="774"/>
      <c r="AN245" s="775"/>
      <c r="AO245" s="775"/>
      <c r="AP245" s="775"/>
      <c r="AQ245" s="775"/>
      <c r="AR245" s="775"/>
      <c r="AS245" s="829"/>
      <c r="AT245" s="828"/>
      <c r="AU245" s="828"/>
      <c r="AV245" s="828"/>
      <c r="AW245" s="828"/>
      <c r="AX245" s="828"/>
      <c r="AY245" s="838"/>
      <c r="AZ245" s="837"/>
      <c r="BA245" s="837"/>
      <c r="BB245" s="837"/>
      <c r="BC245" s="837"/>
      <c r="BD245" s="837"/>
      <c r="BE245" s="774"/>
      <c r="BF245" s="775"/>
      <c r="BG245" s="775"/>
      <c r="BH245" s="775"/>
      <c r="BI245" s="775"/>
      <c r="BJ245" s="775"/>
      <c r="BK245" s="811"/>
      <c r="BL245" s="810"/>
      <c r="BM245" s="810"/>
      <c r="BN245" s="810"/>
      <c r="BO245" s="810"/>
      <c r="BP245" s="810"/>
      <c r="BQ245" s="793"/>
      <c r="BR245" s="792"/>
      <c r="BS245" s="792"/>
      <c r="BT245" s="792"/>
      <c r="BU245" s="792"/>
      <c r="BV245" s="792"/>
      <c r="BW245" s="838"/>
      <c r="BX245" s="837"/>
      <c r="BY245" s="837"/>
      <c r="BZ245" s="837"/>
      <c r="CA245" s="837"/>
      <c r="CB245" s="837"/>
      <c r="CC245" s="811">
        <f t="shared" si="464"/>
        <v>0</v>
      </c>
      <c r="CD245" s="784"/>
      <c r="CE245" s="810"/>
      <c r="CF245" s="810"/>
      <c r="CG245" s="810"/>
      <c r="CH245" s="579">
        <f t="shared" si="467"/>
        <v>0</v>
      </c>
    </row>
    <row r="246" spans="1:86" ht="24" x14ac:dyDescent="0.2">
      <c r="A246" s="596"/>
      <c r="B246" s="596"/>
      <c r="C246" s="700"/>
      <c r="D246" s="606" t="s">
        <v>172</v>
      </c>
      <c r="E246" s="596"/>
      <c r="F246" s="607"/>
      <c r="G246" s="620"/>
      <c r="H246" s="645" t="s">
        <v>173</v>
      </c>
      <c r="I246" s="601"/>
      <c r="J246" s="774"/>
      <c r="K246" s="774"/>
      <c r="L246" s="774"/>
      <c r="M246" s="775"/>
      <c r="N246" s="775"/>
      <c r="O246" s="784"/>
      <c r="P246" s="784"/>
      <c r="Q246" s="783"/>
      <c r="R246" s="783"/>
      <c r="S246" s="783"/>
      <c r="T246" s="783"/>
      <c r="U246" s="793"/>
      <c r="V246" s="792"/>
      <c r="W246" s="792"/>
      <c r="X246" s="792"/>
      <c r="Y246" s="792"/>
      <c r="Z246" s="792"/>
      <c r="AA246" s="802"/>
      <c r="AB246" s="801"/>
      <c r="AC246" s="801"/>
      <c r="AD246" s="801"/>
      <c r="AE246" s="801"/>
      <c r="AF246" s="801"/>
      <c r="AG246" s="820"/>
      <c r="AH246" s="819"/>
      <c r="AI246" s="819"/>
      <c r="AJ246" s="819"/>
      <c r="AK246" s="819"/>
      <c r="AL246" s="819"/>
      <c r="AM246" s="774"/>
      <c r="AN246" s="775"/>
      <c r="AO246" s="775"/>
      <c r="AP246" s="775"/>
      <c r="AQ246" s="775"/>
      <c r="AR246" s="775"/>
      <c r="AS246" s="829"/>
      <c r="AT246" s="828"/>
      <c r="AU246" s="828"/>
      <c r="AV246" s="828"/>
      <c r="AW246" s="828"/>
      <c r="AX246" s="828"/>
      <c r="AY246" s="838"/>
      <c r="AZ246" s="837"/>
      <c r="BA246" s="837"/>
      <c r="BB246" s="837"/>
      <c r="BC246" s="837"/>
      <c r="BD246" s="837"/>
      <c r="BE246" s="774"/>
      <c r="BF246" s="775"/>
      <c r="BG246" s="775"/>
      <c r="BH246" s="775"/>
      <c r="BI246" s="775"/>
      <c r="BJ246" s="775"/>
      <c r="BK246" s="811"/>
      <c r="BL246" s="810"/>
      <c r="BM246" s="810"/>
      <c r="BN246" s="810"/>
      <c r="BO246" s="810"/>
      <c r="BP246" s="810"/>
      <c r="BQ246" s="793"/>
      <c r="BR246" s="792"/>
      <c r="BS246" s="792"/>
      <c r="BT246" s="792"/>
      <c r="BU246" s="792"/>
      <c r="BV246" s="792"/>
      <c r="BW246" s="838"/>
      <c r="BX246" s="837"/>
      <c r="BY246" s="837"/>
      <c r="BZ246" s="837"/>
      <c r="CA246" s="837"/>
      <c r="CB246" s="837"/>
      <c r="CC246" s="811">
        <f t="shared" si="464"/>
        <v>0</v>
      </c>
      <c r="CD246" s="784"/>
      <c r="CE246" s="810"/>
      <c r="CF246" s="810"/>
      <c r="CG246" s="810"/>
      <c r="CH246" s="579">
        <f t="shared" si="467"/>
        <v>0</v>
      </c>
    </row>
    <row r="247" spans="1:86" ht="24" x14ac:dyDescent="0.2">
      <c r="A247" s="596"/>
      <c r="B247" s="596"/>
      <c r="C247" s="596"/>
      <c r="D247" s="607"/>
      <c r="E247" s="596">
        <f>E244+1</f>
        <v>76</v>
      </c>
      <c r="F247" s="607">
        <v>472</v>
      </c>
      <c r="G247" s="620"/>
      <c r="H247" s="609" t="s">
        <v>174</v>
      </c>
      <c r="I247" s="601">
        <f>16000000+20000000</f>
        <v>36000000</v>
      </c>
      <c r="J247" s="774">
        <f>+I247*$J$1</f>
        <v>7200000</v>
      </c>
      <c r="K247" s="774">
        <v>3200000</v>
      </c>
      <c r="L247" s="774">
        <f t="shared" ref="L247" si="468">+J247-K247</f>
        <v>4000000</v>
      </c>
      <c r="M247" s="775"/>
      <c r="N247" s="774">
        <f>+K247-M247</f>
        <v>3200000</v>
      </c>
      <c r="O247" s="784">
        <f>+I247*$O$1</f>
        <v>3600000</v>
      </c>
      <c r="P247" s="784">
        <f t="shared" ref="P247" si="469">O247+K247</f>
        <v>6800000</v>
      </c>
      <c r="Q247" s="783">
        <v>3200000</v>
      </c>
      <c r="R247" s="784">
        <f t="shared" ref="R247" si="470">+P247-Q247</f>
        <v>3600000</v>
      </c>
      <c r="S247" s="783"/>
      <c r="T247" s="784">
        <f t="shared" ref="T247" si="471">+Q247-S247</f>
        <v>3200000</v>
      </c>
      <c r="U247" s="793">
        <f>$I247*$U$1</f>
        <v>2520000.0000000005</v>
      </c>
      <c r="V247" s="793">
        <f t="shared" ref="V247" si="472">U247+Q247</f>
        <v>5720000</v>
      </c>
      <c r="W247" s="792"/>
      <c r="X247" s="793">
        <f>+V247-W247</f>
        <v>5720000</v>
      </c>
      <c r="Y247" s="792"/>
      <c r="Z247" s="793">
        <f t="shared" ref="Z247" si="473">+W247-Y247</f>
        <v>0</v>
      </c>
      <c r="AA247" s="802">
        <f>$I247*$AA$1</f>
        <v>2520000.0000000005</v>
      </c>
      <c r="AB247" s="802">
        <f t="shared" ref="AB247" si="474">AA247+W247</f>
        <v>2520000.0000000005</v>
      </c>
      <c r="AC247" s="801"/>
      <c r="AD247" s="802">
        <f>+AB247-AC247</f>
        <v>2520000.0000000005</v>
      </c>
      <c r="AE247" s="801"/>
      <c r="AF247" s="802">
        <f t="shared" ref="AF247" si="475">+AC247-AE247</f>
        <v>0</v>
      </c>
      <c r="AG247" s="820">
        <f>$I247*$AG$1</f>
        <v>2520000.0000000005</v>
      </c>
      <c r="AH247" s="820">
        <f t="shared" ref="AH247" si="476">AG247+AC247</f>
        <v>2520000.0000000005</v>
      </c>
      <c r="AI247" s="819"/>
      <c r="AJ247" s="820">
        <f>+AH247-AI247</f>
        <v>2520000.0000000005</v>
      </c>
      <c r="AK247" s="819"/>
      <c r="AL247" s="820">
        <f t="shared" ref="AL247" si="477">+AI247-AK247</f>
        <v>0</v>
      </c>
      <c r="AM247" s="774">
        <f>$I247*$AM$1</f>
        <v>2520000.0000000005</v>
      </c>
      <c r="AN247" s="774">
        <f t="shared" ref="AN247" si="478">AM247+AI247</f>
        <v>2520000.0000000005</v>
      </c>
      <c r="AO247" s="775"/>
      <c r="AP247" s="774">
        <f>+AN247-AO247</f>
        <v>2520000.0000000005</v>
      </c>
      <c r="AQ247" s="775"/>
      <c r="AR247" s="774">
        <f t="shared" ref="AR247" si="479">+AO247-AQ247</f>
        <v>0</v>
      </c>
      <c r="AS247" s="829">
        <f>$I247*$AS$1</f>
        <v>2520000.0000000005</v>
      </c>
      <c r="AT247" s="829">
        <f t="shared" ref="AT247" si="480">AS247+AO247</f>
        <v>2520000.0000000005</v>
      </c>
      <c r="AU247" s="828"/>
      <c r="AV247" s="829">
        <f>+AT247-AU247</f>
        <v>2520000.0000000005</v>
      </c>
      <c r="AW247" s="828"/>
      <c r="AX247" s="829">
        <f t="shared" ref="AX247" si="481">+AU247-AW247</f>
        <v>0</v>
      </c>
      <c r="AY247" s="838">
        <f>$I247*$AY$1</f>
        <v>2520000.0000000005</v>
      </c>
      <c r="AZ247" s="838">
        <f t="shared" ref="AZ247" si="482">AY247+AU247</f>
        <v>2520000.0000000005</v>
      </c>
      <c r="BA247" s="837"/>
      <c r="BB247" s="838">
        <f>+AZ247-BA247</f>
        <v>2520000.0000000005</v>
      </c>
      <c r="BC247" s="837"/>
      <c r="BD247" s="838">
        <f t="shared" ref="BD247" si="483">+BA247-BC247</f>
        <v>0</v>
      </c>
      <c r="BE247" s="774">
        <f>$I247*$BE$1</f>
        <v>2520000.0000000005</v>
      </c>
      <c r="BF247" s="774">
        <f t="shared" ref="BF247" si="484">BE247+BA247</f>
        <v>2520000.0000000005</v>
      </c>
      <c r="BG247" s="775"/>
      <c r="BH247" s="774">
        <f>+BF247-BG247</f>
        <v>2520000.0000000005</v>
      </c>
      <c r="BI247" s="775"/>
      <c r="BJ247" s="774">
        <f t="shared" ref="BJ247" si="485">+BG247-BI247</f>
        <v>0</v>
      </c>
      <c r="BK247" s="811">
        <f>$I247*$BK$1</f>
        <v>2520000.0000000005</v>
      </c>
      <c r="BL247" s="811">
        <f t="shared" ref="BL247" si="486">BK247+BG247</f>
        <v>2520000.0000000005</v>
      </c>
      <c r="BM247" s="810"/>
      <c r="BN247" s="811">
        <f>+BL247-BM247</f>
        <v>2520000.0000000005</v>
      </c>
      <c r="BO247" s="810"/>
      <c r="BP247" s="811">
        <f t="shared" ref="BP247" si="487">+BM247-BO247</f>
        <v>0</v>
      </c>
      <c r="BQ247" s="793">
        <f>$I247*$BQ$1</f>
        <v>2520000.0000000005</v>
      </c>
      <c r="BR247" s="793">
        <f t="shared" ref="BR247" si="488">BQ247+BM247</f>
        <v>2520000.0000000005</v>
      </c>
      <c r="BS247" s="792"/>
      <c r="BT247" s="793">
        <f>+BR247-BS247</f>
        <v>2520000.0000000005</v>
      </c>
      <c r="BU247" s="792"/>
      <c r="BV247" s="793">
        <f t="shared" ref="BV247" si="489">+BS247-BU247</f>
        <v>0</v>
      </c>
      <c r="BW247" s="838">
        <f>$I247*$BW$1</f>
        <v>2520000.0000000005</v>
      </c>
      <c r="BX247" s="838">
        <f t="shared" ref="BX247" si="490">BW247+BS247</f>
        <v>2520000.0000000005</v>
      </c>
      <c r="BY247" s="837"/>
      <c r="BZ247" s="838">
        <f>+BX247-BY247</f>
        <v>2520000.0000000005</v>
      </c>
      <c r="CA247" s="837"/>
      <c r="CB247" s="838">
        <f t="shared" ref="CB247" si="491">+BY247-CA247</f>
        <v>0</v>
      </c>
      <c r="CC247" s="811">
        <f t="shared" si="464"/>
        <v>36000000</v>
      </c>
      <c r="CD247" s="784">
        <f t="shared" ref="CD247" si="492">CC247+BY247</f>
        <v>36000000</v>
      </c>
      <c r="CE247" s="810"/>
      <c r="CF247" s="810"/>
      <c r="CG247" s="811">
        <f t="shared" ref="CG247" si="493">+CE247-CF247</f>
        <v>0</v>
      </c>
      <c r="CH247" s="579">
        <f t="shared" si="467"/>
        <v>0</v>
      </c>
    </row>
    <row r="248" spans="1:86" x14ac:dyDescent="0.2">
      <c r="A248" s="596"/>
      <c r="B248" s="596"/>
      <c r="C248" s="596"/>
      <c r="D248" s="607"/>
      <c r="E248" s="596"/>
      <c r="F248" s="607"/>
      <c r="G248" s="620"/>
      <c r="H248" s="609"/>
      <c r="I248" s="601"/>
      <c r="J248" s="774"/>
      <c r="K248" s="774"/>
      <c r="L248" s="774"/>
      <c r="M248" s="775"/>
      <c r="N248" s="775"/>
      <c r="O248" s="784"/>
      <c r="P248" s="784"/>
      <c r="Q248" s="783"/>
      <c r="R248" s="783"/>
      <c r="S248" s="783"/>
      <c r="T248" s="783"/>
      <c r="U248" s="793"/>
      <c r="V248" s="792"/>
      <c r="W248" s="792"/>
      <c r="X248" s="792"/>
      <c r="Y248" s="792"/>
      <c r="Z248" s="792"/>
      <c r="AA248" s="802"/>
      <c r="AB248" s="801"/>
      <c r="AC248" s="801"/>
      <c r="AD248" s="801"/>
      <c r="AE248" s="801"/>
      <c r="AF248" s="801"/>
      <c r="AG248" s="820"/>
      <c r="AH248" s="819"/>
      <c r="AI248" s="819"/>
      <c r="AJ248" s="819"/>
      <c r="AK248" s="819"/>
      <c r="AL248" s="819"/>
      <c r="AM248" s="774"/>
      <c r="AN248" s="775"/>
      <c r="AO248" s="775"/>
      <c r="AP248" s="775"/>
      <c r="AQ248" s="775"/>
      <c r="AR248" s="775"/>
      <c r="AS248" s="829"/>
      <c r="AT248" s="828"/>
      <c r="AU248" s="828"/>
      <c r="AV248" s="828"/>
      <c r="AW248" s="828"/>
      <c r="AX248" s="828"/>
      <c r="AY248" s="838"/>
      <c r="AZ248" s="837"/>
      <c r="BA248" s="837"/>
      <c r="BB248" s="837"/>
      <c r="BC248" s="837"/>
      <c r="BD248" s="837"/>
      <c r="BE248" s="774"/>
      <c r="BF248" s="775"/>
      <c r="BG248" s="775"/>
      <c r="BH248" s="775"/>
      <c r="BI248" s="775"/>
      <c r="BJ248" s="775"/>
      <c r="BK248" s="811"/>
      <c r="BL248" s="810"/>
      <c r="BM248" s="810"/>
      <c r="BN248" s="810"/>
      <c r="BO248" s="810"/>
      <c r="BP248" s="810"/>
      <c r="BQ248" s="793"/>
      <c r="BR248" s="792"/>
      <c r="BS248" s="792"/>
      <c r="BT248" s="792"/>
      <c r="BU248" s="792"/>
      <c r="BV248" s="792"/>
      <c r="BW248" s="838"/>
      <c r="BX248" s="837"/>
      <c r="BY248" s="837"/>
      <c r="BZ248" s="837"/>
      <c r="CA248" s="837"/>
      <c r="CB248" s="837"/>
      <c r="CC248" s="811">
        <f t="shared" si="464"/>
        <v>0</v>
      </c>
      <c r="CD248" s="784"/>
      <c r="CE248" s="810"/>
      <c r="CF248" s="810"/>
      <c r="CG248" s="810"/>
      <c r="CH248" s="579">
        <f t="shared" si="467"/>
        <v>0</v>
      </c>
    </row>
    <row r="249" spans="1:86" x14ac:dyDescent="0.2">
      <c r="A249" s="596"/>
      <c r="B249" s="596" t="s">
        <v>175</v>
      </c>
      <c r="C249" s="608"/>
      <c r="D249" s="607"/>
      <c r="E249" s="596"/>
      <c r="F249" s="607"/>
      <c r="G249" s="620"/>
      <c r="H249" s="600" t="s">
        <v>176</v>
      </c>
      <c r="I249" s="601"/>
      <c r="J249" s="774"/>
      <c r="K249" s="774"/>
      <c r="L249" s="774"/>
      <c r="M249" s="775"/>
      <c r="N249" s="775"/>
      <c r="O249" s="784"/>
      <c r="P249" s="784"/>
      <c r="Q249" s="783"/>
      <c r="R249" s="783"/>
      <c r="S249" s="783"/>
      <c r="T249" s="783"/>
      <c r="U249" s="793"/>
      <c r="V249" s="792"/>
      <c r="W249" s="792"/>
      <c r="X249" s="792"/>
      <c r="Y249" s="792"/>
      <c r="Z249" s="792"/>
      <c r="AA249" s="802"/>
      <c r="AB249" s="801"/>
      <c r="AC249" s="801"/>
      <c r="AD249" s="801"/>
      <c r="AE249" s="801"/>
      <c r="AF249" s="801"/>
      <c r="AG249" s="820"/>
      <c r="AH249" s="819"/>
      <c r="AI249" s="819"/>
      <c r="AJ249" s="819"/>
      <c r="AK249" s="819"/>
      <c r="AL249" s="819"/>
      <c r="AM249" s="774"/>
      <c r="AN249" s="775"/>
      <c r="AO249" s="775"/>
      <c r="AP249" s="775"/>
      <c r="AQ249" s="775"/>
      <c r="AR249" s="775"/>
      <c r="AS249" s="829"/>
      <c r="AT249" s="828"/>
      <c r="AU249" s="828"/>
      <c r="AV249" s="828"/>
      <c r="AW249" s="828"/>
      <c r="AX249" s="828"/>
      <c r="AY249" s="838"/>
      <c r="AZ249" s="837"/>
      <c r="BA249" s="837"/>
      <c r="BB249" s="837"/>
      <c r="BC249" s="837"/>
      <c r="BD249" s="837"/>
      <c r="BE249" s="774"/>
      <c r="BF249" s="775"/>
      <c r="BG249" s="775"/>
      <c r="BH249" s="775"/>
      <c r="BI249" s="775"/>
      <c r="BJ249" s="775"/>
      <c r="BK249" s="811"/>
      <c r="BL249" s="810"/>
      <c r="BM249" s="810"/>
      <c r="BN249" s="810"/>
      <c r="BO249" s="810"/>
      <c r="BP249" s="810"/>
      <c r="BQ249" s="793"/>
      <c r="BR249" s="792"/>
      <c r="BS249" s="792"/>
      <c r="BT249" s="792"/>
      <c r="BU249" s="792"/>
      <c r="BV249" s="792"/>
      <c r="BW249" s="838"/>
      <c r="BX249" s="837"/>
      <c r="BY249" s="837"/>
      <c r="BZ249" s="837"/>
      <c r="CA249" s="837"/>
      <c r="CB249" s="837"/>
      <c r="CC249" s="811">
        <f t="shared" si="464"/>
        <v>0</v>
      </c>
      <c r="CD249" s="784"/>
      <c r="CE249" s="810"/>
      <c r="CF249" s="810"/>
      <c r="CG249" s="810"/>
      <c r="CH249" s="579">
        <f t="shared" si="467"/>
        <v>0</v>
      </c>
    </row>
    <row r="250" spans="1:86" x14ac:dyDescent="0.2">
      <c r="A250" s="596"/>
      <c r="B250" s="596"/>
      <c r="C250" s="596"/>
      <c r="D250" s="608" t="s">
        <v>140</v>
      </c>
      <c r="E250" s="596"/>
      <c r="F250" s="607"/>
      <c r="G250" s="620"/>
      <c r="H250" s="600" t="s">
        <v>177</v>
      </c>
      <c r="I250" s="601"/>
      <c r="J250" s="774"/>
      <c r="K250" s="774"/>
      <c r="L250" s="774"/>
      <c r="M250" s="775"/>
      <c r="N250" s="775"/>
      <c r="O250" s="784"/>
      <c r="P250" s="784"/>
      <c r="Q250" s="783"/>
      <c r="R250" s="783"/>
      <c r="S250" s="783"/>
      <c r="T250" s="783"/>
      <c r="U250" s="793"/>
      <c r="V250" s="792"/>
      <c r="W250" s="792"/>
      <c r="X250" s="792"/>
      <c r="Y250" s="792"/>
      <c r="Z250" s="792"/>
      <c r="AA250" s="802"/>
      <c r="AB250" s="801"/>
      <c r="AC250" s="801"/>
      <c r="AD250" s="801"/>
      <c r="AE250" s="801"/>
      <c r="AF250" s="801"/>
      <c r="AG250" s="820"/>
      <c r="AH250" s="819"/>
      <c r="AI250" s="819"/>
      <c r="AJ250" s="819"/>
      <c r="AK250" s="819"/>
      <c r="AL250" s="819"/>
      <c r="AM250" s="774"/>
      <c r="AN250" s="775"/>
      <c r="AO250" s="775"/>
      <c r="AP250" s="775"/>
      <c r="AQ250" s="775"/>
      <c r="AR250" s="775"/>
      <c r="AS250" s="829"/>
      <c r="AT250" s="828"/>
      <c r="AU250" s="828"/>
      <c r="AV250" s="828"/>
      <c r="AW250" s="828"/>
      <c r="AX250" s="828"/>
      <c r="AY250" s="838"/>
      <c r="AZ250" s="837"/>
      <c r="BA250" s="837"/>
      <c r="BB250" s="837"/>
      <c r="BC250" s="837"/>
      <c r="BD250" s="837"/>
      <c r="BE250" s="774"/>
      <c r="BF250" s="775"/>
      <c r="BG250" s="775"/>
      <c r="BH250" s="775"/>
      <c r="BI250" s="775"/>
      <c r="BJ250" s="775"/>
      <c r="BK250" s="811"/>
      <c r="BL250" s="810"/>
      <c r="BM250" s="810"/>
      <c r="BN250" s="810"/>
      <c r="BO250" s="810"/>
      <c r="BP250" s="810"/>
      <c r="BQ250" s="793"/>
      <c r="BR250" s="792"/>
      <c r="BS250" s="792"/>
      <c r="BT250" s="792"/>
      <c r="BU250" s="792"/>
      <c r="BV250" s="792"/>
      <c r="BW250" s="838"/>
      <c r="BX250" s="837"/>
      <c r="BY250" s="837"/>
      <c r="BZ250" s="837"/>
      <c r="CA250" s="837"/>
      <c r="CB250" s="837"/>
      <c r="CC250" s="811">
        <f t="shared" si="464"/>
        <v>0</v>
      </c>
      <c r="CD250" s="784"/>
      <c r="CE250" s="810"/>
      <c r="CF250" s="810"/>
      <c r="CG250" s="810"/>
      <c r="CH250" s="579">
        <f t="shared" si="467"/>
        <v>0</v>
      </c>
    </row>
    <row r="251" spans="1:86" ht="24" x14ac:dyDescent="0.2">
      <c r="A251" s="596"/>
      <c r="B251" s="596"/>
      <c r="C251" s="596"/>
      <c r="D251" s="608" t="s">
        <v>178</v>
      </c>
      <c r="E251" s="596"/>
      <c r="F251" s="607"/>
      <c r="G251" s="620"/>
      <c r="H251" s="600" t="s">
        <v>179</v>
      </c>
      <c r="I251" s="601"/>
      <c r="J251" s="774"/>
      <c r="K251" s="774"/>
      <c r="L251" s="774"/>
      <c r="M251" s="775"/>
      <c r="N251" s="775"/>
      <c r="O251" s="784"/>
      <c r="P251" s="784"/>
      <c r="Q251" s="783"/>
      <c r="R251" s="783"/>
      <c r="S251" s="783"/>
      <c r="T251" s="783"/>
      <c r="U251" s="793"/>
      <c r="V251" s="792"/>
      <c r="W251" s="792"/>
      <c r="X251" s="792"/>
      <c r="Y251" s="792"/>
      <c r="Z251" s="792"/>
      <c r="AA251" s="802"/>
      <c r="AB251" s="801"/>
      <c r="AC251" s="801"/>
      <c r="AD251" s="801"/>
      <c r="AE251" s="801"/>
      <c r="AF251" s="801"/>
      <c r="AG251" s="820"/>
      <c r="AH251" s="819"/>
      <c r="AI251" s="819"/>
      <c r="AJ251" s="819"/>
      <c r="AK251" s="819"/>
      <c r="AL251" s="819"/>
      <c r="AM251" s="774"/>
      <c r="AN251" s="775"/>
      <c r="AO251" s="775"/>
      <c r="AP251" s="775"/>
      <c r="AQ251" s="775"/>
      <c r="AR251" s="775"/>
      <c r="AS251" s="829"/>
      <c r="AT251" s="828"/>
      <c r="AU251" s="828"/>
      <c r="AV251" s="828"/>
      <c r="AW251" s="828"/>
      <c r="AX251" s="828"/>
      <c r="AY251" s="838"/>
      <c r="AZ251" s="837"/>
      <c r="BA251" s="837"/>
      <c r="BB251" s="837"/>
      <c r="BC251" s="837"/>
      <c r="BD251" s="837"/>
      <c r="BE251" s="774"/>
      <c r="BF251" s="775"/>
      <c r="BG251" s="775"/>
      <c r="BH251" s="775"/>
      <c r="BI251" s="775"/>
      <c r="BJ251" s="775"/>
      <c r="BK251" s="811"/>
      <c r="BL251" s="810"/>
      <c r="BM251" s="810"/>
      <c r="BN251" s="810"/>
      <c r="BO251" s="810"/>
      <c r="BP251" s="810"/>
      <c r="BQ251" s="793"/>
      <c r="BR251" s="792"/>
      <c r="BS251" s="792"/>
      <c r="BT251" s="792"/>
      <c r="BU251" s="792"/>
      <c r="BV251" s="792"/>
      <c r="BW251" s="838"/>
      <c r="BX251" s="837"/>
      <c r="BY251" s="837"/>
      <c r="BZ251" s="837"/>
      <c r="CA251" s="837"/>
      <c r="CB251" s="837"/>
      <c r="CC251" s="811">
        <f t="shared" si="464"/>
        <v>0</v>
      </c>
      <c r="CD251" s="784"/>
      <c r="CE251" s="810"/>
      <c r="CF251" s="810"/>
      <c r="CG251" s="810"/>
      <c r="CH251" s="579">
        <f t="shared" si="467"/>
        <v>0</v>
      </c>
    </row>
    <row r="252" spans="1:86" x14ac:dyDescent="0.2">
      <c r="A252" s="596"/>
      <c r="B252" s="596"/>
      <c r="C252" s="602"/>
      <c r="D252" s="607"/>
      <c r="E252" s="596">
        <f>+E247+1</f>
        <v>77</v>
      </c>
      <c r="F252" s="607">
        <v>481</v>
      </c>
      <c r="G252" s="620"/>
      <c r="H252" s="609" t="s">
        <v>110</v>
      </c>
      <c r="I252" s="601">
        <v>9000000</v>
      </c>
      <c r="J252" s="774">
        <f>+I252*$J$1</f>
        <v>1800000</v>
      </c>
      <c r="K252" s="774">
        <v>1500000</v>
      </c>
      <c r="L252" s="774">
        <f t="shared" ref="L252" si="494">+J252-K252</f>
        <v>300000</v>
      </c>
      <c r="M252" s="775"/>
      <c r="N252" s="774">
        <f>+K252-M252</f>
        <v>1500000</v>
      </c>
      <c r="O252" s="784">
        <f>+I252*$O$1</f>
        <v>900000</v>
      </c>
      <c r="P252" s="784">
        <f t="shared" ref="P252" si="495">O252+K252</f>
        <v>2400000</v>
      </c>
      <c r="Q252" s="783">
        <v>1500000</v>
      </c>
      <c r="R252" s="784">
        <f t="shared" ref="R252" si="496">+P252-Q252</f>
        <v>900000</v>
      </c>
      <c r="S252" s="783"/>
      <c r="T252" s="784">
        <f t="shared" ref="T252" si="497">+Q252-S252</f>
        <v>1500000</v>
      </c>
      <c r="U252" s="793">
        <f>$I252*$U$1</f>
        <v>630000.00000000012</v>
      </c>
      <c r="V252" s="793">
        <f t="shared" ref="V252" si="498">U252+Q252</f>
        <v>2130000</v>
      </c>
      <c r="W252" s="792"/>
      <c r="X252" s="793">
        <f>+V252-W252</f>
        <v>2130000</v>
      </c>
      <c r="Y252" s="792"/>
      <c r="Z252" s="793">
        <f t="shared" ref="Z252" si="499">+W252-Y252</f>
        <v>0</v>
      </c>
      <c r="AA252" s="802">
        <f>$I252*$AA$1</f>
        <v>630000.00000000012</v>
      </c>
      <c r="AB252" s="802">
        <f t="shared" ref="AB252" si="500">AA252+W252</f>
        <v>630000.00000000012</v>
      </c>
      <c r="AC252" s="801"/>
      <c r="AD252" s="802">
        <f>+AB252-AC252</f>
        <v>630000.00000000012</v>
      </c>
      <c r="AE252" s="801"/>
      <c r="AF252" s="802">
        <f t="shared" ref="AF252" si="501">+AC252-AE252</f>
        <v>0</v>
      </c>
      <c r="AG252" s="820">
        <f>$I252*$AG$1</f>
        <v>630000.00000000012</v>
      </c>
      <c r="AH252" s="820">
        <f t="shared" ref="AH252" si="502">AG252+AC252</f>
        <v>630000.00000000012</v>
      </c>
      <c r="AI252" s="819"/>
      <c r="AJ252" s="820">
        <f>+AH252-AI252</f>
        <v>630000.00000000012</v>
      </c>
      <c r="AK252" s="819"/>
      <c r="AL252" s="820">
        <f t="shared" ref="AL252" si="503">+AI252-AK252</f>
        <v>0</v>
      </c>
      <c r="AM252" s="774">
        <f>$I252*$AM$1</f>
        <v>630000.00000000012</v>
      </c>
      <c r="AN252" s="774">
        <f t="shared" ref="AN252" si="504">AM252+AI252</f>
        <v>630000.00000000012</v>
      </c>
      <c r="AO252" s="775"/>
      <c r="AP252" s="774">
        <f>+AN252-AO252</f>
        <v>630000.00000000012</v>
      </c>
      <c r="AQ252" s="775"/>
      <c r="AR252" s="774">
        <f t="shared" ref="AR252" si="505">+AO252-AQ252</f>
        <v>0</v>
      </c>
      <c r="AS252" s="829">
        <f>$I252*$AS$1</f>
        <v>630000.00000000012</v>
      </c>
      <c r="AT252" s="829">
        <f t="shared" ref="AT252" si="506">AS252+AO252</f>
        <v>630000.00000000012</v>
      </c>
      <c r="AU252" s="828"/>
      <c r="AV252" s="829">
        <f>+AT252-AU252</f>
        <v>630000.00000000012</v>
      </c>
      <c r="AW252" s="828"/>
      <c r="AX252" s="829">
        <f t="shared" ref="AX252" si="507">+AU252-AW252</f>
        <v>0</v>
      </c>
      <c r="AY252" s="838">
        <f>$I252*$AY$1</f>
        <v>630000.00000000012</v>
      </c>
      <c r="AZ252" s="838">
        <f t="shared" ref="AZ252" si="508">AY252+AU252</f>
        <v>630000.00000000012</v>
      </c>
      <c r="BA252" s="837"/>
      <c r="BB252" s="838">
        <f>+AZ252-BA252</f>
        <v>630000.00000000012</v>
      </c>
      <c r="BC252" s="837"/>
      <c r="BD252" s="838">
        <f t="shared" ref="BD252" si="509">+BA252-BC252</f>
        <v>0</v>
      </c>
      <c r="BE252" s="774">
        <f>$I252*$BE$1</f>
        <v>630000.00000000012</v>
      </c>
      <c r="BF252" s="774">
        <f t="shared" ref="BF252" si="510">BE252+BA252</f>
        <v>630000.00000000012</v>
      </c>
      <c r="BG252" s="775"/>
      <c r="BH252" s="774">
        <f>+BF252-BG252</f>
        <v>630000.00000000012</v>
      </c>
      <c r="BI252" s="775"/>
      <c r="BJ252" s="774">
        <f t="shared" ref="BJ252" si="511">+BG252-BI252</f>
        <v>0</v>
      </c>
      <c r="BK252" s="811">
        <f>$I252*$BK$1</f>
        <v>630000.00000000012</v>
      </c>
      <c r="BL252" s="811">
        <f t="shared" ref="BL252" si="512">BK252+BG252</f>
        <v>630000.00000000012</v>
      </c>
      <c r="BM252" s="810"/>
      <c r="BN252" s="811">
        <f>+BL252-BM252</f>
        <v>630000.00000000012</v>
      </c>
      <c r="BO252" s="810"/>
      <c r="BP252" s="811">
        <f t="shared" ref="BP252" si="513">+BM252-BO252</f>
        <v>0</v>
      </c>
      <c r="BQ252" s="793">
        <f>$I252*$BQ$1</f>
        <v>630000.00000000012</v>
      </c>
      <c r="BR252" s="793">
        <f t="shared" ref="BR252" si="514">BQ252+BM252</f>
        <v>630000.00000000012</v>
      </c>
      <c r="BS252" s="792"/>
      <c r="BT252" s="793">
        <f>+BR252-BS252</f>
        <v>630000.00000000012</v>
      </c>
      <c r="BU252" s="792"/>
      <c r="BV252" s="793">
        <f t="shared" ref="BV252" si="515">+BS252-BU252</f>
        <v>0</v>
      </c>
      <c r="BW252" s="838">
        <f>$I252*$BW$1</f>
        <v>630000.00000000012</v>
      </c>
      <c r="BX252" s="838">
        <f t="shared" ref="BX252" si="516">BW252+BS252</f>
        <v>630000.00000000012</v>
      </c>
      <c r="BY252" s="837"/>
      <c r="BZ252" s="838">
        <f>+BX252-BY252</f>
        <v>630000.00000000012</v>
      </c>
      <c r="CA252" s="837"/>
      <c r="CB252" s="838">
        <f t="shared" ref="CB252" si="517">+BY252-CA252</f>
        <v>0</v>
      </c>
      <c r="CC252" s="811">
        <f t="shared" si="464"/>
        <v>9000000</v>
      </c>
      <c r="CD252" s="784">
        <f t="shared" ref="CD252" si="518">CC252+BY252</f>
        <v>9000000</v>
      </c>
      <c r="CE252" s="810"/>
      <c r="CF252" s="810"/>
      <c r="CG252" s="811">
        <f t="shared" ref="CG252" si="519">+CE252-CF252</f>
        <v>0</v>
      </c>
      <c r="CH252" s="579">
        <f t="shared" si="467"/>
        <v>0</v>
      </c>
    </row>
    <row r="253" spans="1:86" x14ac:dyDescent="0.2">
      <c r="A253" s="701"/>
      <c r="B253" s="701"/>
      <c r="C253" s="615"/>
      <c r="D253" s="616"/>
      <c r="E253" s="701"/>
      <c r="F253" s="616"/>
      <c r="G253" s="667"/>
      <c r="H253" s="622" t="s">
        <v>180</v>
      </c>
      <c r="I253" s="628">
        <f t="shared" ref="I253:O253" si="520">+SUM(I244:I252)</f>
        <v>52800000</v>
      </c>
      <c r="J253" s="776">
        <f t="shared" si="520"/>
        <v>10560000</v>
      </c>
      <c r="K253" s="776">
        <f>+SUM(K244:K252)</f>
        <v>5450000</v>
      </c>
      <c r="L253" s="776">
        <f t="shared" ref="L253" si="521">+SUM(L244:L252)</f>
        <v>5110000</v>
      </c>
      <c r="M253" s="776">
        <f t="shared" si="520"/>
        <v>0</v>
      </c>
      <c r="N253" s="776">
        <f t="shared" si="520"/>
        <v>5450000</v>
      </c>
      <c r="O253" s="785">
        <f t="shared" si="520"/>
        <v>5280000</v>
      </c>
      <c r="P253" s="785">
        <f t="shared" ref="P253:CA253" si="522">+SUM(P244:P252)</f>
        <v>10730000</v>
      </c>
      <c r="Q253" s="785">
        <f t="shared" si="522"/>
        <v>5450000</v>
      </c>
      <c r="R253" s="785">
        <f t="shared" si="522"/>
        <v>5280000</v>
      </c>
      <c r="S253" s="785">
        <f t="shared" si="522"/>
        <v>0</v>
      </c>
      <c r="T253" s="785">
        <f t="shared" si="522"/>
        <v>5450000</v>
      </c>
      <c r="U253" s="794">
        <f t="shared" si="522"/>
        <v>3696000.0000000005</v>
      </c>
      <c r="V253" s="794">
        <f t="shared" si="522"/>
        <v>9146000</v>
      </c>
      <c r="W253" s="794">
        <f t="shared" si="522"/>
        <v>0</v>
      </c>
      <c r="X253" s="794">
        <f t="shared" si="522"/>
        <v>9146000</v>
      </c>
      <c r="Y253" s="794">
        <f t="shared" si="522"/>
        <v>0</v>
      </c>
      <c r="Z253" s="794">
        <f t="shared" si="522"/>
        <v>0</v>
      </c>
      <c r="AA253" s="803">
        <f t="shared" si="522"/>
        <v>3696000.0000000005</v>
      </c>
      <c r="AB253" s="803">
        <f t="shared" si="522"/>
        <v>3696000.0000000005</v>
      </c>
      <c r="AC253" s="803">
        <f t="shared" si="522"/>
        <v>0</v>
      </c>
      <c r="AD253" s="803">
        <f t="shared" si="522"/>
        <v>3696000.0000000005</v>
      </c>
      <c r="AE253" s="803">
        <f t="shared" si="522"/>
        <v>0</v>
      </c>
      <c r="AF253" s="803">
        <f t="shared" si="522"/>
        <v>0</v>
      </c>
      <c r="AG253" s="821">
        <f t="shared" si="522"/>
        <v>3696000.0000000005</v>
      </c>
      <c r="AH253" s="821">
        <f t="shared" si="522"/>
        <v>3696000.0000000005</v>
      </c>
      <c r="AI253" s="821">
        <f t="shared" si="522"/>
        <v>0</v>
      </c>
      <c r="AJ253" s="821">
        <f t="shared" si="522"/>
        <v>3696000.0000000005</v>
      </c>
      <c r="AK253" s="821">
        <f t="shared" si="522"/>
        <v>0</v>
      </c>
      <c r="AL253" s="821">
        <f t="shared" si="522"/>
        <v>0</v>
      </c>
      <c r="AM253" s="776">
        <f t="shared" si="522"/>
        <v>3696000.0000000005</v>
      </c>
      <c r="AN253" s="776">
        <f t="shared" si="522"/>
        <v>3696000.0000000005</v>
      </c>
      <c r="AO253" s="776">
        <f t="shared" si="522"/>
        <v>0</v>
      </c>
      <c r="AP253" s="776">
        <f t="shared" si="522"/>
        <v>3696000.0000000005</v>
      </c>
      <c r="AQ253" s="776">
        <f t="shared" si="522"/>
        <v>0</v>
      </c>
      <c r="AR253" s="776">
        <f t="shared" si="522"/>
        <v>0</v>
      </c>
      <c r="AS253" s="830">
        <f t="shared" si="522"/>
        <v>3696000.0000000005</v>
      </c>
      <c r="AT253" s="830">
        <f t="shared" si="522"/>
        <v>3696000.0000000005</v>
      </c>
      <c r="AU253" s="830">
        <f t="shared" si="522"/>
        <v>0</v>
      </c>
      <c r="AV253" s="830">
        <f t="shared" si="522"/>
        <v>3696000.0000000005</v>
      </c>
      <c r="AW253" s="830">
        <f t="shared" si="522"/>
        <v>0</v>
      </c>
      <c r="AX253" s="830">
        <f t="shared" si="522"/>
        <v>0</v>
      </c>
      <c r="AY253" s="839">
        <f t="shared" si="522"/>
        <v>3696000.0000000005</v>
      </c>
      <c r="AZ253" s="839">
        <f t="shared" si="522"/>
        <v>3696000.0000000005</v>
      </c>
      <c r="BA253" s="839">
        <f t="shared" si="522"/>
        <v>0</v>
      </c>
      <c r="BB253" s="839">
        <f t="shared" si="522"/>
        <v>3696000.0000000005</v>
      </c>
      <c r="BC253" s="839">
        <f t="shared" si="522"/>
        <v>0</v>
      </c>
      <c r="BD253" s="839">
        <f t="shared" si="522"/>
        <v>0</v>
      </c>
      <c r="BE253" s="776">
        <f t="shared" si="522"/>
        <v>3696000.0000000005</v>
      </c>
      <c r="BF253" s="776">
        <f t="shared" si="522"/>
        <v>3696000.0000000005</v>
      </c>
      <c r="BG253" s="776">
        <f t="shared" si="522"/>
        <v>0</v>
      </c>
      <c r="BH253" s="776">
        <f t="shared" si="522"/>
        <v>3696000.0000000005</v>
      </c>
      <c r="BI253" s="776">
        <f t="shared" si="522"/>
        <v>0</v>
      </c>
      <c r="BJ253" s="776">
        <f t="shared" si="522"/>
        <v>0</v>
      </c>
      <c r="BK253" s="812">
        <f t="shared" si="522"/>
        <v>3696000.0000000005</v>
      </c>
      <c r="BL253" s="812">
        <f t="shared" si="522"/>
        <v>3696000.0000000005</v>
      </c>
      <c r="BM253" s="812">
        <f t="shared" si="522"/>
        <v>0</v>
      </c>
      <c r="BN253" s="812">
        <f t="shared" si="522"/>
        <v>3696000.0000000005</v>
      </c>
      <c r="BO253" s="812">
        <f t="shared" si="522"/>
        <v>0</v>
      </c>
      <c r="BP253" s="812">
        <f t="shared" si="522"/>
        <v>0</v>
      </c>
      <c r="BQ253" s="794">
        <f t="shared" si="522"/>
        <v>3696000.0000000005</v>
      </c>
      <c r="BR253" s="794">
        <f t="shared" si="522"/>
        <v>3696000.0000000005</v>
      </c>
      <c r="BS253" s="794">
        <f t="shared" si="522"/>
        <v>0</v>
      </c>
      <c r="BT253" s="794">
        <f t="shared" si="522"/>
        <v>3696000.0000000005</v>
      </c>
      <c r="BU253" s="794">
        <f t="shared" si="522"/>
        <v>0</v>
      </c>
      <c r="BV253" s="794">
        <f t="shared" si="522"/>
        <v>0</v>
      </c>
      <c r="BW253" s="839">
        <f t="shared" si="522"/>
        <v>3696000.0000000005</v>
      </c>
      <c r="BX253" s="839">
        <f t="shared" si="522"/>
        <v>3696000.0000000005</v>
      </c>
      <c r="BY253" s="839">
        <f t="shared" si="522"/>
        <v>0</v>
      </c>
      <c r="BZ253" s="839">
        <f t="shared" si="522"/>
        <v>3696000.0000000005</v>
      </c>
      <c r="CA253" s="839">
        <f t="shared" si="522"/>
        <v>0</v>
      </c>
      <c r="CB253" s="839">
        <f t="shared" ref="CB253:CG253" si="523">+SUM(CB244:CB252)</f>
        <v>0</v>
      </c>
      <c r="CC253" s="812">
        <f t="shared" si="523"/>
        <v>52800000</v>
      </c>
      <c r="CD253" s="785">
        <f t="shared" si="523"/>
        <v>52800000</v>
      </c>
      <c r="CE253" s="812">
        <f t="shared" si="523"/>
        <v>0</v>
      </c>
      <c r="CF253" s="812">
        <f t="shared" si="523"/>
        <v>0</v>
      </c>
      <c r="CG253" s="812">
        <f t="shared" si="523"/>
        <v>0</v>
      </c>
      <c r="CH253" s="579">
        <f t="shared" si="467"/>
        <v>0</v>
      </c>
    </row>
    <row r="254" spans="1:86" x14ac:dyDescent="0.2">
      <c r="A254" s="702"/>
      <c r="B254" s="581"/>
      <c r="C254" s="630"/>
      <c r="D254" s="626"/>
      <c r="E254" s="581"/>
      <c r="F254" s="626"/>
      <c r="G254" s="703"/>
      <c r="H254" s="631" t="s">
        <v>181</v>
      </c>
      <c r="I254" s="704"/>
      <c r="J254" s="774"/>
      <c r="K254" s="774"/>
      <c r="L254" s="774"/>
      <c r="M254" s="775"/>
      <c r="N254" s="775"/>
      <c r="O254" s="784"/>
      <c r="P254" s="784"/>
      <c r="Q254" s="783"/>
      <c r="R254" s="783"/>
      <c r="S254" s="783"/>
      <c r="T254" s="783"/>
      <c r="U254" s="793"/>
      <c r="V254" s="792"/>
      <c r="W254" s="792"/>
      <c r="X254" s="792"/>
      <c r="Y254" s="792"/>
      <c r="Z254" s="792"/>
      <c r="AA254" s="802"/>
      <c r="AB254" s="801"/>
      <c r="AC254" s="801"/>
      <c r="AD254" s="801"/>
      <c r="AE254" s="801"/>
      <c r="AF254" s="801"/>
      <c r="AG254" s="820"/>
      <c r="AH254" s="819"/>
      <c r="AI254" s="819"/>
      <c r="AJ254" s="819"/>
      <c r="AK254" s="819"/>
      <c r="AL254" s="819"/>
      <c r="AM254" s="774"/>
      <c r="AN254" s="775"/>
      <c r="AO254" s="775"/>
      <c r="AP254" s="775"/>
      <c r="AQ254" s="775"/>
      <c r="AR254" s="775"/>
      <c r="AS254" s="829"/>
      <c r="AT254" s="828"/>
      <c r="AU254" s="828"/>
      <c r="AV254" s="828"/>
      <c r="AW254" s="828"/>
      <c r="AX254" s="828"/>
      <c r="AY254" s="838"/>
      <c r="AZ254" s="837"/>
      <c r="BA254" s="837"/>
      <c r="BB254" s="837"/>
      <c r="BC254" s="837"/>
      <c r="BD254" s="837"/>
      <c r="BE254" s="774"/>
      <c r="BF254" s="775"/>
      <c r="BG254" s="775"/>
      <c r="BH254" s="775"/>
      <c r="BI254" s="775"/>
      <c r="BJ254" s="775"/>
      <c r="BK254" s="811"/>
      <c r="BL254" s="810"/>
      <c r="BM254" s="810"/>
      <c r="BN254" s="810"/>
      <c r="BO254" s="810"/>
      <c r="BP254" s="810"/>
      <c r="BQ254" s="793"/>
      <c r="BR254" s="792"/>
      <c r="BS254" s="792"/>
      <c r="BT254" s="792"/>
      <c r="BU254" s="792"/>
      <c r="BV254" s="792"/>
      <c r="BW254" s="838"/>
      <c r="BX254" s="837"/>
      <c r="BY254" s="837"/>
      <c r="BZ254" s="837"/>
      <c r="CA254" s="837"/>
      <c r="CB254" s="837"/>
      <c r="CC254" s="811"/>
      <c r="CD254" s="784"/>
      <c r="CE254" s="810"/>
      <c r="CF254" s="810"/>
      <c r="CG254" s="810"/>
      <c r="CH254" s="579"/>
    </row>
    <row r="255" spans="1:86" x14ac:dyDescent="0.2">
      <c r="A255" s="697"/>
      <c r="B255" s="585"/>
      <c r="C255" s="633"/>
      <c r="D255" s="634"/>
      <c r="E255" s="585"/>
      <c r="F255" s="634"/>
      <c r="G255" s="679" t="s">
        <v>18</v>
      </c>
      <c r="H255" s="635" t="s">
        <v>48</v>
      </c>
      <c r="I255" s="636">
        <f>+I244+I247+I252</f>
        <v>52800000</v>
      </c>
      <c r="J255" s="774"/>
      <c r="K255" s="774"/>
      <c r="L255" s="774"/>
      <c r="M255" s="775"/>
      <c r="N255" s="775"/>
      <c r="O255" s="784"/>
      <c r="P255" s="784"/>
      <c r="Q255" s="783"/>
      <c r="R255" s="783"/>
      <c r="S255" s="783"/>
      <c r="T255" s="783"/>
      <c r="U255" s="793"/>
      <c r="V255" s="792"/>
      <c r="W255" s="792"/>
      <c r="X255" s="792"/>
      <c r="Y255" s="792"/>
      <c r="Z255" s="792"/>
      <c r="AA255" s="802"/>
      <c r="AB255" s="801"/>
      <c r="AC255" s="801"/>
      <c r="AD255" s="801"/>
      <c r="AE255" s="801"/>
      <c r="AF255" s="801"/>
      <c r="AG255" s="820"/>
      <c r="AH255" s="819"/>
      <c r="AI255" s="819"/>
      <c r="AJ255" s="819"/>
      <c r="AK255" s="819"/>
      <c r="AL255" s="819"/>
      <c r="AM255" s="774"/>
      <c r="AN255" s="775"/>
      <c r="AO255" s="775"/>
      <c r="AP255" s="775"/>
      <c r="AQ255" s="775"/>
      <c r="AR255" s="775"/>
      <c r="AS255" s="829"/>
      <c r="AT255" s="828"/>
      <c r="AU255" s="828"/>
      <c r="AV255" s="828"/>
      <c r="AW255" s="828"/>
      <c r="AX255" s="828"/>
      <c r="AY255" s="838"/>
      <c r="AZ255" s="837"/>
      <c r="BA255" s="837"/>
      <c r="BB255" s="837"/>
      <c r="BC255" s="837"/>
      <c r="BD255" s="837"/>
      <c r="BE255" s="774"/>
      <c r="BF255" s="775"/>
      <c r="BG255" s="775"/>
      <c r="BH255" s="775"/>
      <c r="BI255" s="775"/>
      <c r="BJ255" s="775"/>
      <c r="BK255" s="811"/>
      <c r="BL255" s="810"/>
      <c r="BM255" s="810"/>
      <c r="BN255" s="810"/>
      <c r="BO255" s="810"/>
      <c r="BP255" s="810"/>
      <c r="BQ255" s="793"/>
      <c r="BR255" s="792"/>
      <c r="BS255" s="792"/>
      <c r="BT255" s="792"/>
      <c r="BU255" s="792"/>
      <c r="BV255" s="792"/>
      <c r="BW255" s="838"/>
      <c r="BX255" s="837"/>
      <c r="BY255" s="837"/>
      <c r="BZ255" s="837"/>
      <c r="CA255" s="837"/>
      <c r="CB255" s="837"/>
      <c r="CC255" s="811"/>
      <c r="CD255" s="784"/>
      <c r="CE255" s="810"/>
      <c r="CF255" s="810"/>
      <c r="CG255" s="810"/>
      <c r="CH255" s="579"/>
    </row>
    <row r="256" spans="1:86" x14ac:dyDescent="0.2">
      <c r="A256" s="697"/>
      <c r="B256" s="585"/>
      <c r="C256" s="633"/>
      <c r="D256" s="634"/>
      <c r="E256" s="585"/>
      <c r="F256" s="634"/>
      <c r="G256" s="679" t="s">
        <v>55</v>
      </c>
      <c r="H256" s="635" t="s">
        <v>56</v>
      </c>
      <c r="I256" s="636"/>
      <c r="J256" s="774"/>
      <c r="K256" s="774"/>
      <c r="L256" s="774"/>
      <c r="M256" s="775"/>
      <c r="N256" s="775"/>
      <c r="O256" s="784"/>
      <c r="P256" s="784"/>
      <c r="Q256" s="783"/>
      <c r="R256" s="783"/>
      <c r="S256" s="783"/>
      <c r="T256" s="783"/>
      <c r="U256" s="793"/>
      <c r="V256" s="792"/>
      <c r="W256" s="792"/>
      <c r="X256" s="792"/>
      <c r="Y256" s="792"/>
      <c r="Z256" s="792"/>
      <c r="AA256" s="802"/>
      <c r="AB256" s="801"/>
      <c r="AC256" s="801"/>
      <c r="AD256" s="801"/>
      <c r="AE256" s="801"/>
      <c r="AF256" s="801"/>
      <c r="AG256" s="820"/>
      <c r="AH256" s="819"/>
      <c r="AI256" s="819"/>
      <c r="AJ256" s="819"/>
      <c r="AK256" s="819"/>
      <c r="AL256" s="819"/>
      <c r="AM256" s="774"/>
      <c r="AN256" s="775"/>
      <c r="AO256" s="775"/>
      <c r="AP256" s="775"/>
      <c r="AQ256" s="775"/>
      <c r="AR256" s="775"/>
      <c r="AS256" s="829"/>
      <c r="AT256" s="828"/>
      <c r="AU256" s="828"/>
      <c r="AV256" s="828"/>
      <c r="AW256" s="828"/>
      <c r="AX256" s="828"/>
      <c r="AY256" s="838"/>
      <c r="AZ256" s="837"/>
      <c r="BA256" s="837"/>
      <c r="BB256" s="837"/>
      <c r="BC256" s="837"/>
      <c r="BD256" s="837"/>
      <c r="BE256" s="774"/>
      <c r="BF256" s="775"/>
      <c r="BG256" s="775"/>
      <c r="BH256" s="775"/>
      <c r="BI256" s="775"/>
      <c r="BJ256" s="775"/>
      <c r="BK256" s="811"/>
      <c r="BL256" s="810"/>
      <c r="BM256" s="810"/>
      <c r="BN256" s="810"/>
      <c r="BO256" s="810"/>
      <c r="BP256" s="810"/>
      <c r="BQ256" s="793"/>
      <c r="BR256" s="792"/>
      <c r="BS256" s="792"/>
      <c r="BT256" s="792"/>
      <c r="BU256" s="792"/>
      <c r="BV256" s="792"/>
      <c r="BW256" s="838"/>
      <c r="BX256" s="837"/>
      <c r="BY256" s="837"/>
      <c r="BZ256" s="837"/>
      <c r="CA256" s="837"/>
      <c r="CB256" s="837"/>
      <c r="CC256" s="811"/>
      <c r="CD256" s="784"/>
      <c r="CE256" s="810"/>
      <c r="CF256" s="810"/>
      <c r="CG256" s="810"/>
      <c r="CH256" s="579"/>
    </row>
    <row r="257" spans="1:86" x14ac:dyDescent="0.2">
      <c r="A257" s="697"/>
      <c r="B257" s="585"/>
      <c r="C257" s="633"/>
      <c r="D257" s="634"/>
      <c r="E257" s="585"/>
      <c r="F257" s="634"/>
      <c r="G257" s="586" t="s">
        <v>57</v>
      </c>
      <c r="H257" s="635" t="s">
        <v>58</v>
      </c>
      <c r="I257" s="636"/>
      <c r="J257" s="774"/>
      <c r="K257" s="774"/>
      <c r="L257" s="774"/>
      <c r="M257" s="775"/>
      <c r="N257" s="775"/>
      <c r="O257" s="784"/>
      <c r="P257" s="784"/>
      <c r="Q257" s="783"/>
      <c r="R257" s="783"/>
      <c r="S257" s="783"/>
      <c r="T257" s="783"/>
      <c r="U257" s="793"/>
      <c r="V257" s="792"/>
      <c r="W257" s="792"/>
      <c r="X257" s="792"/>
      <c r="Y257" s="792"/>
      <c r="Z257" s="792"/>
      <c r="AA257" s="802"/>
      <c r="AB257" s="801"/>
      <c r="AC257" s="801"/>
      <c r="AD257" s="801"/>
      <c r="AE257" s="801"/>
      <c r="AF257" s="801"/>
      <c r="AG257" s="820"/>
      <c r="AH257" s="819"/>
      <c r="AI257" s="819"/>
      <c r="AJ257" s="819"/>
      <c r="AK257" s="819"/>
      <c r="AL257" s="819"/>
      <c r="AM257" s="774"/>
      <c r="AN257" s="775"/>
      <c r="AO257" s="775"/>
      <c r="AP257" s="775"/>
      <c r="AQ257" s="775"/>
      <c r="AR257" s="775"/>
      <c r="AS257" s="829"/>
      <c r="AT257" s="828"/>
      <c r="AU257" s="828"/>
      <c r="AV257" s="828"/>
      <c r="AW257" s="828"/>
      <c r="AX257" s="828"/>
      <c r="AY257" s="838"/>
      <c r="AZ257" s="837"/>
      <c r="BA257" s="837"/>
      <c r="BB257" s="837"/>
      <c r="BC257" s="837"/>
      <c r="BD257" s="837"/>
      <c r="BE257" s="774"/>
      <c r="BF257" s="775"/>
      <c r="BG257" s="775"/>
      <c r="BH257" s="775"/>
      <c r="BI257" s="775"/>
      <c r="BJ257" s="775"/>
      <c r="BK257" s="811"/>
      <c r="BL257" s="810"/>
      <c r="BM257" s="810"/>
      <c r="BN257" s="810"/>
      <c r="BO257" s="810"/>
      <c r="BP257" s="810"/>
      <c r="BQ257" s="793"/>
      <c r="BR257" s="792"/>
      <c r="BS257" s="792"/>
      <c r="BT257" s="792"/>
      <c r="BU257" s="792"/>
      <c r="BV257" s="792"/>
      <c r="BW257" s="838"/>
      <c r="BX257" s="837"/>
      <c r="BY257" s="837"/>
      <c r="BZ257" s="837"/>
      <c r="CA257" s="837"/>
      <c r="CB257" s="837"/>
      <c r="CC257" s="811"/>
      <c r="CD257" s="784"/>
      <c r="CE257" s="810"/>
      <c r="CF257" s="810"/>
      <c r="CG257" s="810"/>
      <c r="CH257" s="579"/>
    </row>
    <row r="258" spans="1:86" x14ac:dyDescent="0.2">
      <c r="A258" s="697"/>
      <c r="B258" s="585"/>
      <c r="C258" s="633"/>
      <c r="D258" s="634"/>
      <c r="E258" s="585"/>
      <c r="F258" s="634"/>
      <c r="G258" s="679"/>
      <c r="H258" s="639" t="s">
        <v>182</v>
      </c>
      <c r="I258" s="636"/>
      <c r="J258" s="774"/>
      <c r="K258" s="774"/>
      <c r="L258" s="774"/>
      <c r="M258" s="775"/>
      <c r="N258" s="775"/>
      <c r="O258" s="784"/>
      <c r="P258" s="784"/>
      <c r="Q258" s="783"/>
      <c r="R258" s="783"/>
      <c r="S258" s="783"/>
      <c r="T258" s="783"/>
      <c r="U258" s="793"/>
      <c r="V258" s="792"/>
      <c r="W258" s="792"/>
      <c r="X258" s="792"/>
      <c r="Y258" s="792"/>
      <c r="Z258" s="792"/>
      <c r="AA258" s="802"/>
      <c r="AB258" s="801"/>
      <c r="AC258" s="801"/>
      <c r="AD258" s="801"/>
      <c r="AE258" s="801"/>
      <c r="AF258" s="801"/>
      <c r="AG258" s="820"/>
      <c r="AH258" s="819"/>
      <c r="AI258" s="819"/>
      <c r="AJ258" s="819"/>
      <c r="AK258" s="819"/>
      <c r="AL258" s="819"/>
      <c r="AM258" s="774"/>
      <c r="AN258" s="775"/>
      <c r="AO258" s="775"/>
      <c r="AP258" s="775"/>
      <c r="AQ258" s="775"/>
      <c r="AR258" s="775"/>
      <c r="AS258" s="829"/>
      <c r="AT258" s="828"/>
      <c r="AU258" s="828"/>
      <c r="AV258" s="828"/>
      <c r="AW258" s="828"/>
      <c r="AX258" s="828"/>
      <c r="AY258" s="838"/>
      <c r="AZ258" s="837"/>
      <c r="BA258" s="837"/>
      <c r="BB258" s="837"/>
      <c r="BC258" s="837"/>
      <c r="BD258" s="837"/>
      <c r="BE258" s="774"/>
      <c r="BF258" s="775"/>
      <c r="BG258" s="775"/>
      <c r="BH258" s="775"/>
      <c r="BI258" s="775"/>
      <c r="BJ258" s="775"/>
      <c r="BK258" s="811"/>
      <c r="BL258" s="810"/>
      <c r="BM258" s="810"/>
      <c r="BN258" s="810"/>
      <c r="BO258" s="810"/>
      <c r="BP258" s="810"/>
      <c r="BQ258" s="793"/>
      <c r="BR258" s="792"/>
      <c r="BS258" s="792"/>
      <c r="BT258" s="792"/>
      <c r="BU258" s="792"/>
      <c r="BV258" s="792"/>
      <c r="BW258" s="838"/>
      <c r="BX258" s="837"/>
      <c r="BY258" s="837"/>
      <c r="BZ258" s="837"/>
      <c r="CA258" s="837"/>
      <c r="CB258" s="837"/>
      <c r="CC258" s="811"/>
      <c r="CD258" s="784"/>
      <c r="CE258" s="810"/>
      <c r="CF258" s="810"/>
      <c r="CG258" s="810"/>
      <c r="CH258" s="579"/>
    </row>
    <row r="259" spans="1:86" x14ac:dyDescent="0.2">
      <c r="C259" s="633"/>
      <c r="D259" s="634"/>
      <c r="E259" s="585"/>
      <c r="F259" s="634"/>
      <c r="G259" s="640"/>
      <c r="H259" s="639" t="s">
        <v>183</v>
      </c>
      <c r="I259" s="636"/>
      <c r="J259" s="774"/>
      <c r="K259" s="774"/>
      <c r="L259" s="774"/>
      <c r="M259" s="775"/>
      <c r="N259" s="775"/>
      <c r="O259" s="784"/>
      <c r="P259" s="784"/>
      <c r="Q259" s="783"/>
      <c r="R259" s="783"/>
      <c r="S259" s="783"/>
      <c r="T259" s="783"/>
      <c r="U259" s="793"/>
      <c r="V259" s="792"/>
      <c r="W259" s="792"/>
      <c r="X259" s="792"/>
      <c r="Y259" s="792"/>
      <c r="Z259" s="792"/>
      <c r="AA259" s="802"/>
      <c r="AB259" s="801"/>
      <c r="AC259" s="801"/>
      <c r="AD259" s="801"/>
      <c r="AE259" s="801"/>
      <c r="AF259" s="801"/>
      <c r="AG259" s="820"/>
      <c r="AH259" s="819"/>
      <c r="AI259" s="819"/>
      <c r="AJ259" s="819"/>
      <c r="AK259" s="819"/>
      <c r="AL259" s="819"/>
      <c r="AM259" s="774"/>
      <c r="AN259" s="775"/>
      <c r="AO259" s="775"/>
      <c r="AP259" s="775"/>
      <c r="AQ259" s="775"/>
      <c r="AR259" s="775"/>
      <c r="AS259" s="829"/>
      <c r="AT259" s="828"/>
      <c r="AU259" s="828"/>
      <c r="AV259" s="828"/>
      <c r="AW259" s="828"/>
      <c r="AX259" s="828"/>
      <c r="AY259" s="838"/>
      <c r="AZ259" s="837"/>
      <c r="BA259" s="837"/>
      <c r="BB259" s="837"/>
      <c r="BC259" s="837"/>
      <c r="BD259" s="837"/>
      <c r="BE259" s="774"/>
      <c r="BF259" s="775"/>
      <c r="BG259" s="775"/>
      <c r="BH259" s="775"/>
      <c r="BI259" s="775"/>
      <c r="BJ259" s="775"/>
      <c r="BK259" s="811"/>
      <c r="BL259" s="810"/>
      <c r="BM259" s="810"/>
      <c r="BN259" s="810"/>
      <c r="BO259" s="810"/>
      <c r="BP259" s="810"/>
      <c r="BQ259" s="793"/>
      <c r="BR259" s="792"/>
      <c r="BS259" s="792"/>
      <c r="BT259" s="792"/>
      <c r="BU259" s="792"/>
      <c r="BV259" s="792"/>
      <c r="BW259" s="838"/>
      <c r="BX259" s="837"/>
      <c r="BY259" s="837"/>
      <c r="BZ259" s="837"/>
      <c r="CA259" s="837"/>
      <c r="CB259" s="837"/>
      <c r="CC259" s="811"/>
      <c r="CD259" s="784"/>
      <c r="CE259" s="810"/>
      <c r="CF259" s="810"/>
      <c r="CG259" s="810"/>
      <c r="CH259" s="579"/>
    </row>
    <row r="260" spans="1:86" x14ac:dyDescent="0.2">
      <c r="A260" s="697"/>
      <c r="B260" s="585"/>
      <c r="C260" s="633"/>
      <c r="D260" s="634"/>
      <c r="E260" s="585"/>
      <c r="F260" s="634"/>
      <c r="G260" s="679" t="s">
        <v>18</v>
      </c>
      <c r="H260" s="635" t="s">
        <v>48</v>
      </c>
      <c r="I260" s="636">
        <f>+I255</f>
        <v>52800000</v>
      </c>
      <c r="J260" s="774"/>
      <c r="K260" s="774"/>
      <c r="L260" s="774"/>
      <c r="M260" s="775"/>
      <c r="N260" s="775"/>
      <c r="O260" s="784"/>
      <c r="P260" s="784"/>
      <c r="Q260" s="783"/>
      <c r="R260" s="783"/>
      <c r="S260" s="783"/>
      <c r="T260" s="783"/>
      <c r="U260" s="793"/>
      <c r="V260" s="792"/>
      <c r="W260" s="792"/>
      <c r="X260" s="792"/>
      <c r="Y260" s="792"/>
      <c r="Z260" s="792"/>
      <c r="AA260" s="802"/>
      <c r="AB260" s="801"/>
      <c r="AC260" s="801"/>
      <c r="AD260" s="801"/>
      <c r="AE260" s="801"/>
      <c r="AF260" s="801"/>
      <c r="AG260" s="820"/>
      <c r="AH260" s="819"/>
      <c r="AI260" s="819"/>
      <c r="AJ260" s="819"/>
      <c r="AK260" s="819"/>
      <c r="AL260" s="819"/>
      <c r="AM260" s="774"/>
      <c r="AN260" s="775"/>
      <c r="AO260" s="775"/>
      <c r="AP260" s="775"/>
      <c r="AQ260" s="775"/>
      <c r="AR260" s="775"/>
      <c r="AS260" s="829"/>
      <c r="AT260" s="828"/>
      <c r="AU260" s="828"/>
      <c r="AV260" s="828"/>
      <c r="AW260" s="828"/>
      <c r="AX260" s="828"/>
      <c r="AY260" s="838"/>
      <c r="AZ260" s="837"/>
      <c r="BA260" s="837"/>
      <c r="BB260" s="837"/>
      <c r="BC260" s="837"/>
      <c r="BD260" s="837"/>
      <c r="BE260" s="774"/>
      <c r="BF260" s="775"/>
      <c r="BG260" s="775"/>
      <c r="BH260" s="775"/>
      <c r="BI260" s="775"/>
      <c r="BJ260" s="775"/>
      <c r="BK260" s="811"/>
      <c r="BL260" s="810"/>
      <c r="BM260" s="810"/>
      <c r="BN260" s="810"/>
      <c r="BO260" s="810"/>
      <c r="BP260" s="810"/>
      <c r="BQ260" s="793"/>
      <c r="BR260" s="792"/>
      <c r="BS260" s="792"/>
      <c r="BT260" s="792"/>
      <c r="BU260" s="792"/>
      <c r="BV260" s="792"/>
      <c r="BW260" s="838"/>
      <c r="BX260" s="837"/>
      <c r="BY260" s="837"/>
      <c r="BZ260" s="837"/>
      <c r="CA260" s="837"/>
      <c r="CB260" s="837"/>
      <c r="CC260" s="811"/>
      <c r="CD260" s="784"/>
      <c r="CE260" s="810"/>
      <c r="CF260" s="810"/>
      <c r="CG260" s="810"/>
      <c r="CH260" s="579"/>
    </row>
    <row r="261" spans="1:86" x14ac:dyDescent="0.2">
      <c r="A261" s="697"/>
      <c r="B261" s="585"/>
      <c r="C261" s="633"/>
      <c r="D261" s="634"/>
      <c r="E261" s="585"/>
      <c r="F261" s="634"/>
      <c r="G261" s="586" t="s">
        <v>57</v>
      </c>
      <c r="H261" s="635" t="s">
        <v>58</v>
      </c>
      <c r="I261" s="636"/>
      <c r="J261" s="774"/>
      <c r="K261" s="774"/>
      <c r="L261" s="774"/>
      <c r="M261" s="775"/>
      <c r="N261" s="775"/>
      <c r="O261" s="784"/>
      <c r="P261" s="784"/>
      <c r="Q261" s="783"/>
      <c r="R261" s="783"/>
      <c r="S261" s="783"/>
      <c r="T261" s="783"/>
      <c r="U261" s="793"/>
      <c r="V261" s="792"/>
      <c r="W261" s="792"/>
      <c r="X261" s="792"/>
      <c r="Y261" s="792"/>
      <c r="Z261" s="792"/>
      <c r="AA261" s="802"/>
      <c r="AB261" s="801"/>
      <c r="AC261" s="801"/>
      <c r="AD261" s="801"/>
      <c r="AE261" s="801"/>
      <c r="AF261" s="801"/>
      <c r="AG261" s="820"/>
      <c r="AH261" s="819"/>
      <c r="AI261" s="819"/>
      <c r="AJ261" s="819"/>
      <c r="AK261" s="819"/>
      <c r="AL261" s="819"/>
      <c r="AM261" s="774"/>
      <c r="AN261" s="775"/>
      <c r="AO261" s="775"/>
      <c r="AP261" s="775"/>
      <c r="AQ261" s="775"/>
      <c r="AR261" s="775"/>
      <c r="AS261" s="829"/>
      <c r="AT261" s="828"/>
      <c r="AU261" s="828"/>
      <c r="AV261" s="828"/>
      <c r="AW261" s="828"/>
      <c r="AX261" s="828"/>
      <c r="AY261" s="838"/>
      <c r="AZ261" s="837"/>
      <c r="BA261" s="837"/>
      <c r="BB261" s="837"/>
      <c r="BC261" s="837"/>
      <c r="BD261" s="837"/>
      <c r="BE261" s="774"/>
      <c r="BF261" s="775"/>
      <c r="BG261" s="775"/>
      <c r="BH261" s="775"/>
      <c r="BI261" s="775"/>
      <c r="BJ261" s="775"/>
      <c r="BK261" s="811"/>
      <c r="BL261" s="810"/>
      <c r="BM261" s="810"/>
      <c r="BN261" s="810"/>
      <c r="BO261" s="810"/>
      <c r="BP261" s="810"/>
      <c r="BQ261" s="793"/>
      <c r="BR261" s="792"/>
      <c r="BS261" s="792"/>
      <c r="BT261" s="792"/>
      <c r="BU261" s="792"/>
      <c r="BV261" s="792"/>
      <c r="BW261" s="838"/>
      <c r="BX261" s="837"/>
      <c r="BY261" s="837"/>
      <c r="BZ261" s="837"/>
      <c r="CA261" s="837"/>
      <c r="CB261" s="837"/>
      <c r="CC261" s="811"/>
      <c r="CD261" s="784"/>
      <c r="CE261" s="810"/>
      <c r="CF261" s="810"/>
      <c r="CG261" s="810"/>
      <c r="CH261" s="579"/>
    </row>
    <row r="262" spans="1:86" x14ac:dyDescent="0.2">
      <c r="A262" s="705"/>
      <c r="B262" s="591"/>
      <c r="C262" s="590"/>
      <c r="D262" s="641"/>
      <c r="E262" s="591"/>
      <c r="F262" s="641"/>
      <c r="G262" s="655"/>
      <c r="H262" s="642" t="s">
        <v>184</v>
      </c>
      <c r="I262" s="643"/>
      <c r="J262" s="774"/>
      <c r="K262" s="774"/>
      <c r="L262" s="774"/>
      <c r="M262" s="775"/>
      <c r="N262" s="775"/>
      <c r="O262" s="784"/>
      <c r="P262" s="784"/>
      <c r="Q262" s="783"/>
      <c r="R262" s="783"/>
      <c r="S262" s="783"/>
      <c r="T262" s="783"/>
      <c r="U262" s="793"/>
      <c r="V262" s="792"/>
      <c r="W262" s="792"/>
      <c r="X262" s="792"/>
      <c r="Y262" s="792"/>
      <c r="Z262" s="792"/>
      <c r="AA262" s="802"/>
      <c r="AB262" s="801"/>
      <c r="AC262" s="801"/>
      <c r="AD262" s="801"/>
      <c r="AE262" s="801"/>
      <c r="AF262" s="801"/>
      <c r="AG262" s="820"/>
      <c r="AH262" s="819"/>
      <c r="AI262" s="819"/>
      <c r="AJ262" s="819"/>
      <c r="AK262" s="819"/>
      <c r="AL262" s="819"/>
      <c r="AM262" s="774"/>
      <c r="AN262" s="775"/>
      <c r="AO262" s="775"/>
      <c r="AP262" s="775"/>
      <c r="AQ262" s="775"/>
      <c r="AR262" s="775"/>
      <c r="AS262" s="829"/>
      <c r="AT262" s="828"/>
      <c r="AU262" s="828"/>
      <c r="AV262" s="828"/>
      <c r="AW262" s="828"/>
      <c r="AX262" s="828"/>
      <c r="AY262" s="838"/>
      <c r="AZ262" s="837"/>
      <c r="BA262" s="837"/>
      <c r="BB262" s="837"/>
      <c r="BC262" s="837"/>
      <c r="BD262" s="837"/>
      <c r="BE262" s="774"/>
      <c r="BF262" s="775"/>
      <c r="BG262" s="775"/>
      <c r="BH262" s="775"/>
      <c r="BI262" s="775"/>
      <c r="BJ262" s="775"/>
      <c r="BK262" s="811"/>
      <c r="BL262" s="810"/>
      <c r="BM262" s="810"/>
      <c r="BN262" s="810"/>
      <c r="BO262" s="810"/>
      <c r="BP262" s="810"/>
      <c r="BQ262" s="793"/>
      <c r="BR262" s="792"/>
      <c r="BS262" s="792"/>
      <c r="BT262" s="792"/>
      <c r="BU262" s="792"/>
      <c r="BV262" s="792"/>
      <c r="BW262" s="838"/>
      <c r="BX262" s="837"/>
      <c r="BY262" s="837"/>
      <c r="BZ262" s="837"/>
      <c r="CA262" s="837"/>
      <c r="CB262" s="837"/>
      <c r="CC262" s="811"/>
      <c r="CD262" s="784"/>
      <c r="CE262" s="810"/>
      <c r="CF262" s="810"/>
      <c r="CG262" s="810"/>
      <c r="CH262" s="579"/>
    </row>
    <row r="263" spans="1:86" x14ac:dyDescent="0.2">
      <c r="A263" s="596"/>
      <c r="B263" s="596"/>
      <c r="C263" s="602"/>
      <c r="D263" s="607"/>
      <c r="E263" s="596"/>
      <c r="F263" s="607"/>
      <c r="G263" s="620"/>
      <c r="H263" s="609"/>
      <c r="I263" s="602"/>
      <c r="J263" s="774"/>
      <c r="K263" s="774"/>
      <c r="L263" s="774"/>
      <c r="M263" s="775"/>
      <c r="N263" s="775"/>
      <c r="O263" s="784"/>
      <c r="P263" s="784"/>
      <c r="Q263" s="783"/>
      <c r="R263" s="783"/>
      <c r="S263" s="783"/>
      <c r="T263" s="783"/>
      <c r="U263" s="793"/>
      <c r="V263" s="792"/>
      <c r="W263" s="792"/>
      <c r="X263" s="792"/>
      <c r="Y263" s="792"/>
      <c r="Z263" s="792"/>
      <c r="AA263" s="802"/>
      <c r="AB263" s="801"/>
      <c r="AC263" s="801"/>
      <c r="AD263" s="801"/>
      <c r="AE263" s="801"/>
      <c r="AF263" s="801"/>
      <c r="AG263" s="820"/>
      <c r="AH263" s="819"/>
      <c r="AI263" s="819"/>
      <c r="AJ263" s="819"/>
      <c r="AK263" s="819"/>
      <c r="AL263" s="819"/>
      <c r="AM263" s="774"/>
      <c r="AN263" s="775"/>
      <c r="AO263" s="775"/>
      <c r="AP263" s="775"/>
      <c r="AQ263" s="775"/>
      <c r="AR263" s="775"/>
      <c r="AS263" s="829"/>
      <c r="AT263" s="828"/>
      <c r="AU263" s="828"/>
      <c r="AV263" s="828"/>
      <c r="AW263" s="828"/>
      <c r="AX263" s="828"/>
      <c r="AY263" s="838"/>
      <c r="AZ263" s="837"/>
      <c r="BA263" s="837"/>
      <c r="BB263" s="837"/>
      <c r="BC263" s="837"/>
      <c r="BD263" s="837"/>
      <c r="BE263" s="774"/>
      <c r="BF263" s="775"/>
      <c r="BG263" s="775"/>
      <c r="BH263" s="775"/>
      <c r="BI263" s="775"/>
      <c r="BJ263" s="775"/>
      <c r="BK263" s="811"/>
      <c r="BL263" s="810"/>
      <c r="BM263" s="810"/>
      <c r="BN263" s="810"/>
      <c r="BO263" s="810"/>
      <c r="BP263" s="810"/>
      <c r="BQ263" s="793"/>
      <c r="BR263" s="792"/>
      <c r="BS263" s="792"/>
      <c r="BT263" s="792"/>
      <c r="BU263" s="792"/>
      <c r="BV263" s="792"/>
      <c r="BW263" s="838"/>
      <c r="BX263" s="837"/>
      <c r="BY263" s="837"/>
      <c r="BZ263" s="837"/>
      <c r="CA263" s="837"/>
      <c r="CB263" s="837"/>
      <c r="CC263" s="811"/>
      <c r="CD263" s="784"/>
      <c r="CE263" s="810"/>
      <c r="CF263" s="810"/>
      <c r="CG263" s="810"/>
      <c r="CH263" s="579"/>
    </row>
    <row r="264" spans="1:86" x14ac:dyDescent="0.2">
      <c r="A264" s="596"/>
      <c r="B264" s="596" t="s">
        <v>185</v>
      </c>
      <c r="C264" s="699"/>
      <c r="D264" s="602"/>
      <c r="E264" s="596"/>
      <c r="F264" s="602"/>
      <c r="G264" s="698"/>
      <c r="H264" s="600" t="s">
        <v>186</v>
      </c>
      <c r="I264" s="682"/>
      <c r="J264" s="774"/>
      <c r="K264" s="774"/>
      <c r="L264" s="774"/>
      <c r="M264" s="775"/>
      <c r="N264" s="775"/>
      <c r="O264" s="784"/>
      <c r="P264" s="784"/>
      <c r="Q264" s="783"/>
      <c r="R264" s="783"/>
      <c r="S264" s="783"/>
      <c r="T264" s="783"/>
      <c r="U264" s="793"/>
      <c r="V264" s="792"/>
      <c r="W264" s="792"/>
      <c r="X264" s="792"/>
      <c r="Y264" s="792"/>
      <c r="Z264" s="792"/>
      <c r="AA264" s="802"/>
      <c r="AB264" s="801"/>
      <c r="AC264" s="801"/>
      <c r="AD264" s="801"/>
      <c r="AE264" s="801"/>
      <c r="AF264" s="801"/>
      <c r="AG264" s="820"/>
      <c r="AH264" s="819"/>
      <c r="AI264" s="819"/>
      <c r="AJ264" s="819"/>
      <c r="AK264" s="819"/>
      <c r="AL264" s="819"/>
      <c r="AM264" s="774"/>
      <c r="AN264" s="775"/>
      <c r="AO264" s="775"/>
      <c r="AP264" s="775"/>
      <c r="AQ264" s="775"/>
      <c r="AR264" s="775"/>
      <c r="AS264" s="829"/>
      <c r="AT264" s="828"/>
      <c r="AU264" s="828"/>
      <c r="AV264" s="828"/>
      <c r="AW264" s="828"/>
      <c r="AX264" s="828"/>
      <c r="AY264" s="838"/>
      <c r="AZ264" s="837"/>
      <c r="BA264" s="837"/>
      <c r="BB264" s="837"/>
      <c r="BC264" s="837"/>
      <c r="BD264" s="837"/>
      <c r="BE264" s="774"/>
      <c r="BF264" s="775"/>
      <c r="BG264" s="775"/>
      <c r="BH264" s="775"/>
      <c r="BI264" s="775"/>
      <c r="BJ264" s="775"/>
      <c r="BK264" s="811"/>
      <c r="BL264" s="810"/>
      <c r="BM264" s="810"/>
      <c r="BN264" s="810"/>
      <c r="BO264" s="810"/>
      <c r="BP264" s="810"/>
      <c r="BQ264" s="793"/>
      <c r="BR264" s="792"/>
      <c r="BS264" s="792"/>
      <c r="BT264" s="792"/>
      <c r="BU264" s="792"/>
      <c r="BV264" s="792"/>
      <c r="BW264" s="838"/>
      <c r="BX264" s="837"/>
      <c r="BY264" s="837"/>
      <c r="BZ264" s="837"/>
      <c r="CA264" s="837"/>
      <c r="CB264" s="837"/>
      <c r="CC264" s="811"/>
      <c r="CD264" s="784"/>
      <c r="CE264" s="810"/>
      <c r="CF264" s="810"/>
      <c r="CG264" s="810"/>
      <c r="CH264" s="579"/>
    </row>
    <row r="265" spans="1:86" x14ac:dyDescent="0.2">
      <c r="A265" s="596"/>
      <c r="B265" s="596"/>
      <c r="C265" s="699">
        <v>20</v>
      </c>
      <c r="D265" s="602"/>
      <c r="E265" s="596"/>
      <c r="F265" s="602"/>
      <c r="G265" s="698"/>
      <c r="H265" s="600" t="s">
        <v>187</v>
      </c>
      <c r="I265" s="682"/>
      <c r="J265" s="774"/>
      <c r="K265" s="774"/>
      <c r="L265" s="774"/>
      <c r="M265" s="775"/>
      <c r="N265" s="775"/>
      <c r="O265" s="784"/>
      <c r="P265" s="784"/>
      <c r="Q265" s="783"/>
      <c r="R265" s="783"/>
      <c r="S265" s="783"/>
      <c r="T265" s="783"/>
      <c r="U265" s="793"/>
      <c r="V265" s="792"/>
      <c r="W265" s="792"/>
      <c r="X265" s="792"/>
      <c r="Y265" s="792"/>
      <c r="Z265" s="792"/>
      <c r="AA265" s="802"/>
      <c r="AB265" s="801"/>
      <c r="AC265" s="801"/>
      <c r="AD265" s="801"/>
      <c r="AE265" s="801"/>
      <c r="AF265" s="801"/>
      <c r="AG265" s="820"/>
      <c r="AH265" s="819"/>
      <c r="AI265" s="819"/>
      <c r="AJ265" s="819"/>
      <c r="AK265" s="819"/>
      <c r="AL265" s="819"/>
      <c r="AM265" s="774"/>
      <c r="AN265" s="775"/>
      <c r="AO265" s="775"/>
      <c r="AP265" s="775"/>
      <c r="AQ265" s="775"/>
      <c r="AR265" s="775"/>
      <c r="AS265" s="829"/>
      <c r="AT265" s="828"/>
      <c r="AU265" s="828"/>
      <c r="AV265" s="828"/>
      <c r="AW265" s="828"/>
      <c r="AX265" s="828"/>
      <c r="AY265" s="838"/>
      <c r="AZ265" s="837"/>
      <c r="BA265" s="837"/>
      <c r="BB265" s="837"/>
      <c r="BC265" s="837"/>
      <c r="BD265" s="837"/>
      <c r="BE265" s="774"/>
      <c r="BF265" s="775"/>
      <c r="BG265" s="775"/>
      <c r="BH265" s="775"/>
      <c r="BI265" s="775"/>
      <c r="BJ265" s="775"/>
      <c r="BK265" s="811"/>
      <c r="BL265" s="810"/>
      <c r="BM265" s="810"/>
      <c r="BN265" s="810"/>
      <c r="BO265" s="810"/>
      <c r="BP265" s="810"/>
      <c r="BQ265" s="793"/>
      <c r="BR265" s="792"/>
      <c r="BS265" s="792"/>
      <c r="BT265" s="792"/>
      <c r="BU265" s="792"/>
      <c r="BV265" s="792"/>
      <c r="BW265" s="838"/>
      <c r="BX265" s="837"/>
      <c r="BY265" s="837"/>
      <c r="BZ265" s="837"/>
      <c r="CA265" s="837"/>
      <c r="CB265" s="837"/>
      <c r="CC265" s="811"/>
      <c r="CD265" s="784"/>
      <c r="CE265" s="810"/>
      <c r="CF265" s="810"/>
      <c r="CG265" s="810"/>
      <c r="CH265" s="579"/>
    </row>
    <row r="266" spans="1:86" x14ac:dyDescent="0.2">
      <c r="A266" s="596"/>
      <c r="B266" s="596"/>
      <c r="C266" s="699"/>
      <c r="D266" s="608" t="s">
        <v>140</v>
      </c>
      <c r="E266" s="706"/>
      <c r="F266" s="654"/>
      <c r="G266" s="654"/>
      <c r="H266" s="707" t="s">
        <v>141</v>
      </c>
      <c r="I266" s="682"/>
      <c r="J266" s="774"/>
      <c r="K266" s="774"/>
      <c r="L266" s="774"/>
      <c r="M266" s="775"/>
      <c r="N266" s="775"/>
      <c r="O266" s="784"/>
      <c r="P266" s="784"/>
      <c r="Q266" s="783"/>
      <c r="R266" s="783"/>
      <c r="S266" s="783"/>
      <c r="T266" s="783"/>
      <c r="U266" s="793"/>
      <c r="V266" s="792"/>
      <c r="W266" s="792"/>
      <c r="X266" s="792"/>
      <c r="Y266" s="792"/>
      <c r="Z266" s="792"/>
      <c r="AA266" s="802"/>
      <c r="AB266" s="801"/>
      <c r="AC266" s="801"/>
      <c r="AD266" s="801"/>
      <c r="AE266" s="801"/>
      <c r="AF266" s="801"/>
      <c r="AG266" s="820"/>
      <c r="AH266" s="819"/>
      <c r="AI266" s="819"/>
      <c r="AJ266" s="819"/>
      <c r="AK266" s="819"/>
      <c r="AL266" s="819"/>
      <c r="AM266" s="774"/>
      <c r="AN266" s="775"/>
      <c r="AO266" s="775"/>
      <c r="AP266" s="775"/>
      <c r="AQ266" s="775"/>
      <c r="AR266" s="775"/>
      <c r="AS266" s="829"/>
      <c r="AT266" s="828"/>
      <c r="AU266" s="828"/>
      <c r="AV266" s="828"/>
      <c r="AW266" s="828"/>
      <c r="AX266" s="828"/>
      <c r="AY266" s="838"/>
      <c r="AZ266" s="837"/>
      <c r="BA266" s="837"/>
      <c r="BB266" s="837"/>
      <c r="BC266" s="837"/>
      <c r="BD266" s="837"/>
      <c r="BE266" s="774"/>
      <c r="BF266" s="775"/>
      <c r="BG266" s="775"/>
      <c r="BH266" s="775"/>
      <c r="BI266" s="775"/>
      <c r="BJ266" s="775"/>
      <c r="BK266" s="811"/>
      <c r="BL266" s="810"/>
      <c r="BM266" s="810"/>
      <c r="BN266" s="810"/>
      <c r="BO266" s="810"/>
      <c r="BP266" s="810"/>
      <c r="BQ266" s="793"/>
      <c r="BR266" s="792"/>
      <c r="BS266" s="792"/>
      <c r="BT266" s="792"/>
      <c r="BU266" s="792"/>
      <c r="BV266" s="792"/>
      <c r="BW266" s="838"/>
      <c r="BX266" s="837"/>
      <c r="BY266" s="837"/>
      <c r="BZ266" s="837"/>
      <c r="CA266" s="837"/>
      <c r="CB266" s="837"/>
      <c r="CC266" s="811"/>
      <c r="CD266" s="784"/>
      <c r="CE266" s="810"/>
      <c r="CF266" s="810"/>
      <c r="CG266" s="810"/>
      <c r="CH266" s="579"/>
    </row>
    <row r="267" spans="1:86" ht="48" x14ac:dyDescent="0.2">
      <c r="A267" s="596"/>
      <c r="B267" s="596"/>
      <c r="C267" s="699"/>
      <c r="D267" s="608" t="s">
        <v>188</v>
      </c>
      <c r="E267" s="608"/>
      <c r="F267" s="620"/>
      <c r="G267" s="620"/>
      <c r="H267" s="707" t="s">
        <v>189</v>
      </c>
      <c r="I267" s="682"/>
      <c r="J267" s="774"/>
      <c r="K267" s="774"/>
      <c r="L267" s="774"/>
      <c r="M267" s="775"/>
      <c r="N267" s="775"/>
      <c r="O267" s="784"/>
      <c r="P267" s="784"/>
      <c r="Q267" s="783"/>
      <c r="R267" s="783"/>
      <c r="S267" s="783"/>
      <c r="T267" s="783"/>
      <c r="U267" s="793"/>
      <c r="V267" s="792"/>
      <c r="W267" s="792"/>
      <c r="X267" s="792"/>
      <c r="Y267" s="792"/>
      <c r="Z267" s="792"/>
      <c r="AA267" s="802"/>
      <c r="AB267" s="801"/>
      <c r="AC267" s="801"/>
      <c r="AD267" s="801"/>
      <c r="AE267" s="801"/>
      <c r="AF267" s="801"/>
      <c r="AG267" s="820"/>
      <c r="AH267" s="819"/>
      <c r="AI267" s="819"/>
      <c r="AJ267" s="819"/>
      <c r="AK267" s="819"/>
      <c r="AL267" s="819"/>
      <c r="AM267" s="774"/>
      <c r="AN267" s="775"/>
      <c r="AO267" s="775"/>
      <c r="AP267" s="775"/>
      <c r="AQ267" s="775"/>
      <c r="AR267" s="775"/>
      <c r="AS267" s="829"/>
      <c r="AT267" s="828"/>
      <c r="AU267" s="828"/>
      <c r="AV267" s="828"/>
      <c r="AW267" s="828"/>
      <c r="AX267" s="828"/>
      <c r="AY267" s="838"/>
      <c r="AZ267" s="837"/>
      <c r="BA267" s="837"/>
      <c r="BB267" s="837"/>
      <c r="BC267" s="837"/>
      <c r="BD267" s="837"/>
      <c r="BE267" s="774"/>
      <c r="BF267" s="775"/>
      <c r="BG267" s="775"/>
      <c r="BH267" s="775"/>
      <c r="BI267" s="775"/>
      <c r="BJ267" s="775"/>
      <c r="BK267" s="811"/>
      <c r="BL267" s="810"/>
      <c r="BM267" s="810"/>
      <c r="BN267" s="810"/>
      <c r="BO267" s="810"/>
      <c r="BP267" s="810"/>
      <c r="BQ267" s="793"/>
      <c r="BR267" s="792"/>
      <c r="BS267" s="792"/>
      <c r="BT267" s="792"/>
      <c r="BU267" s="792"/>
      <c r="BV267" s="792"/>
      <c r="BW267" s="838"/>
      <c r="BX267" s="837"/>
      <c r="BY267" s="837"/>
      <c r="BZ267" s="837"/>
      <c r="CA267" s="837"/>
      <c r="CB267" s="837"/>
      <c r="CC267" s="811"/>
      <c r="CD267" s="784"/>
      <c r="CE267" s="810"/>
      <c r="CF267" s="810"/>
      <c r="CG267" s="810"/>
      <c r="CH267" s="579"/>
    </row>
    <row r="268" spans="1:86" x14ac:dyDescent="0.2">
      <c r="A268" s="596"/>
      <c r="B268" s="596"/>
      <c r="C268" s="699"/>
      <c r="D268" s="602"/>
      <c r="E268" s="596">
        <f>+E252+1</f>
        <v>78</v>
      </c>
      <c r="F268" s="607">
        <v>423</v>
      </c>
      <c r="G268" s="698"/>
      <c r="H268" s="609" t="s">
        <v>90</v>
      </c>
      <c r="I268" s="708">
        <v>134000</v>
      </c>
      <c r="J268" s="774">
        <f>+I268*$J$1</f>
        <v>26800</v>
      </c>
      <c r="K268" s="774"/>
      <c r="L268" s="774">
        <f t="shared" ref="L268:L270" si="524">+J268-K268</f>
        <v>26800</v>
      </c>
      <c r="M268" s="775"/>
      <c r="N268" s="774">
        <f>+K268-M268</f>
        <v>0</v>
      </c>
      <c r="O268" s="784">
        <f>+I268*$O$1</f>
        <v>13400</v>
      </c>
      <c r="P268" s="784">
        <f t="shared" ref="P268:P270" si="525">O268+K268</f>
        <v>13400</v>
      </c>
      <c r="Q268" s="783"/>
      <c r="R268" s="784">
        <f t="shared" ref="R268:R270" si="526">+P268-Q268</f>
        <v>13400</v>
      </c>
      <c r="S268" s="783"/>
      <c r="T268" s="784">
        <f t="shared" ref="T268:T270" si="527">+Q268-S268</f>
        <v>0</v>
      </c>
      <c r="U268" s="793">
        <f>$I268*$U$1</f>
        <v>9380</v>
      </c>
      <c r="V268" s="793">
        <f t="shared" ref="V268:V270" si="528">U268+Q268</f>
        <v>9380</v>
      </c>
      <c r="W268" s="792"/>
      <c r="X268" s="793">
        <f t="shared" ref="X268:X270" si="529">+V268-W268</f>
        <v>9380</v>
      </c>
      <c r="Y268" s="792"/>
      <c r="Z268" s="793">
        <f t="shared" ref="Z268:Z270" si="530">+W268-Y268</f>
        <v>0</v>
      </c>
      <c r="AA268" s="802">
        <f>$I268*$AA$1</f>
        <v>9380</v>
      </c>
      <c r="AB268" s="802">
        <f t="shared" ref="AB268:AB270" si="531">AA268+W268</f>
        <v>9380</v>
      </c>
      <c r="AC268" s="801"/>
      <c r="AD268" s="802">
        <f t="shared" ref="AD268:AD270" si="532">+AB268-AC268</f>
        <v>9380</v>
      </c>
      <c r="AE268" s="801"/>
      <c r="AF268" s="802">
        <f t="shared" ref="AF268:AF270" si="533">+AC268-AE268</f>
        <v>0</v>
      </c>
      <c r="AG268" s="820">
        <f>$I268*$AG$1</f>
        <v>9380</v>
      </c>
      <c r="AH268" s="820">
        <f t="shared" ref="AH268:AH270" si="534">AG268+AC268</f>
        <v>9380</v>
      </c>
      <c r="AI268" s="819"/>
      <c r="AJ268" s="820">
        <f t="shared" ref="AJ268:AJ270" si="535">+AH268-AI268</f>
        <v>9380</v>
      </c>
      <c r="AK268" s="819"/>
      <c r="AL268" s="820">
        <f t="shared" ref="AL268:AL270" si="536">+AI268-AK268</f>
        <v>0</v>
      </c>
      <c r="AM268" s="774">
        <f>$I268*$AM$1</f>
        <v>9380</v>
      </c>
      <c r="AN268" s="774">
        <f t="shared" ref="AN268:AN270" si="537">AM268+AI268</f>
        <v>9380</v>
      </c>
      <c r="AO268" s="775"/>
      <c r="AP268" s="774">
        <f t="shared" ref="AP268:AP270" si="538">+AN268-AO268</f>
        <v>9380</v>
      </c>
      <c r="AQ268" s="775"/>
      <c r="AR268" s="774">
        <f t="shared" ref="AR268:AR270" si="539">+AO268-AQ268</f>
        <v>0</v>
      </c>
      <c r="AS268" s="829">
        <f>$I268*$AS$1</f>
        <v>9380</v>
      </c>
      <c r="AT268" s="829">
        <f t="shared" ref="AT268:AT270" si="540">AS268+AO268</f>
        <v>9380</v>
      </c>
      <c r="AU268" s="828"/>
      <c r="AV268" s="829">
        <f t="shared" ref="AV268:AV270" si="541">+AT268-AU268</f>
        <v>9380</v>
      </c>
      <c r="AW268" s="828"/>
      <c r="AX268" s="829">
        <f t="shared" ref="AX268:AX270" si="542">+AU268-AW268</f>
        <v>0</v>
      </c>
      <c r="AY268" s="838">
        <f>$I268*$AY$1</f>
        <v>9380</v>
      </c>
      <c r="AZ268" s="838">
        <f t="shared" ref="AZ268:AZ270" si="543">AY268+AU268</f>
        <v>9380</v>
      </c>
      <c r="BA268" s="837"/>
      <c r="BB268" s="838">
        <f t="shared" ref="BB268:BB270" si="544">+AZ268-BA268</f>
        <v>9380</v>
      </c>
      <c r="BC268" s="837"/>
      <c r="BD268" s="838">
        <f t="shared" ref="BD268:BD270" si="545">+BA268-BC268</f>
        <v>0</v>
      </c>
      <c r="BE268" s="774">
        <f>$I268*$BE$1</f>
        <v>9380</v>
      </c>
      <c r="BF268" s="774">
        <f t="shared" ref="BF268:BF270" si="546">BE268+BA268</f>
        <v>9380</v>
      </c>
      <c r="BG268" s="775"/>
      <c r="BH268" s="774">
        <f t="shared" ref="BH268:BH270" si="547">+BF268-BG268</f>
        <v>9380</v>
      </c>
      <c r="BI268" s="775"/>
      <c r="BJ268" s="774">
        <f t="shared" ref="BJ268:BJ270" si="548">+BG268-BI268</f>
        <v>0</v>
      </c>
      <c r="BK268" s="811">
        <f>$I268*$BK$1</f>
        <v>9380</v>
      </c>
      <c r="BL268" s="811">
        <f t="shared" ref="BL268:BL270" si="549">BK268+BG268</f>
        <v>9380</v>
      </c>
      <c r="BM268" s="810"/>
      <c r="BN268" s="811">
        <f t="shared" ref="BN268:BN270" si="550">+BL268-BM268</f>
        <v>9380</v>
      </c>
      <c r="BO268" s="810"/>
      <c r="BP268" s="811">
        <f t="shared" ref="BP268:BP270" si="551">+BM268-BO268</f>
        <v>0</v>
      </c>
      <c r="BQ268" s="793">
        <f>$I268*$BQ$1</f>
        <v>9380</v>
      </c>
      <c r="BR268" s="793">
        <f t="shared" ref="BR268:BR270" si="552">BQ268+BM268</f>
        <v>9380</v>
      </c>
      <c r="BS268" s="792"/>
      <c r="BT268" s="793">
        <f t="shared" ref="BT268:BT270" si="553">+BR268-BS268</f>
        <v>9380</v>
      </c>
      <c r="BU268" s="792"/>
      <c r="BV268" s="793">
        <f t="shared" ref="BV268:BV270" si="554">+BS268-BU268</f>
        <v>0</v>
      </c>
      <c r="BW268" s="838">
        <f>$I268*$BW$1</f>
        <v>9380</v>
      </c>
      <c r="BX268" s="838">
        <f t="shared" ref="BX268:BX270" si="555">BW268+BS268</f>
        <v>9380</v>
      </c>
      <c r="BY268" s="837"/>
      <c r="BZ268" s="838">
        <f t="shared" ref="BZ268:BZ270" si="556">+BX268-BY268</f>
        <v>9380</v>
      </c>
      <c r="CA268" s="837"/>
      <c r="CB268" s="838">
        <f t="shared" ref="CB268:CB270" si="557">+BY268-CA268</f>
        <v>0</v>
      </c>
      <c r="CC268" s="811">
        <f t="shared" ref="CC268:CC288" si="558">+J268+O268+U268+AA268+AG268+AM268+AS268+AY268+BE268+BK268+BQ268+BW268</f>
        <v>134000</v>
      </c>
      <c r="CD268" s="784">
        <f t="shared" ref="CD268:CD270" si="559">CC268+BY268</f>
        <v>134000</v>
      </c>
      <c r="CE268" s="810"/>
      <c r="CF268" s="810"/>
      <c r="CG268" s="811">
        <f t="shared" ref="CG268:CG270" si="560">+CE268-CF268</f>
        <v>0</v>
      </c>
      <c r="CH268" s="579">
        <f t="shared" ref="CH268:CH289" si="561">+CC268-I268</f>
        <v>0</v>
      </c>
    </row>
    <row r="269" spans="1:86" x14ac:dyDescent="0.2">
      <c r="A269" s="596"/>
      <c r="B269" s="596"/>
      <c r="C269" s="699"/>
      <c r="D269" s="602"/>
      <c r="E269" s="596">
        <f>+E268+1</f>
        <v>79</v>
      </c>
      <c r="F269" s="607">
        <v>426</v>
      </c>
      <c r="G269" s="698"/>
      <c r="H269" s="709" t="s">
        <v>35</v>
      </c>
      <c r="I269" s="708">
        <v>557000</v>
      </c>
      <c r="J269" s="774">
        <f>+I269*$J$1</f>
        <v>111400</v>
      </c>
      <c r="K269" s="774"/>
      <c r="L269" s="774">
        <f t="shared" si="524"/>
        <v>111400</v>
      </c>
      <c r="M269" s="775"/>
      <c r="N269" s="774">
        <f>+K269-M269</f>
        <v>0</v>
      </c>
      <c r="O269" s="784">
        <f>+I269*$O$1</f>
        <v>55700</v>
      </c>
      <c r="P269" s="784">
        <f t="shared" si="525"/>
        <v>55700</v>
      </c>
      <c r="Q269" s="783"/>
      <c r="R269" s="784">
        <f t="shared" si="526"/>
        <v>55700</v>
      </c>
      <c r="S269" s="783"/>
      <c r="T269" s="784">
        <f t="shared" si="527"/>
        <v>0</v>
      </c>
      <c r="U269" s="793">
        <f>$I269*$U$1</f>
        <v>38990.000000000007</v>
      </c>
      <c r="V269" s="793">
        <f t="shared" si="528"/>
        <v>38990.000000000007</v>
      </c>
      <c r="W269" s="792"/>
      <c r="X269" s="793">
        <f t="shared" si="529"/>
        <v>38990.000000000007</v>
      </c>
      <c r="Y269" s="792"/>
      <c r="Z269" s="793">
        <f t="shared" si="530"/>
        <v>0</v>
      </c>
      <c r="AA269" s="802">
        <f>$I269*$AA$1</f>
        <v>38990.000000000007</v>
      </c>
      <c r="AB269" s="802">
        <f t="shared" si="531"/>
        <v>38990.000000000007</v>
      </c>
      <c r="AC269" s="801"/>
      <c r="AD269" s="802">
        <f t="shared" si="532"/>
        <v>38990.000000000007</v>
      </c>
      <c r="AE269" s="801"/>
      <c r="AF269" s="802">
        <f t="shared" si="533"/>
        <v>0</v>
      </c>
      <c r="AG269" s="820">
        <f>$I269*$AG$1</f>
        <v>38990.000000000007</v>
      </c>
      <c r="AH269" s="820">
        <f t="shared" si="534"/>
        <v>38990.000000000007</v>
      </c>
      <c r="AI269" s="819"/>
      <c r="AJ269" s="820">
        <f t="shared" si="535"/>
        <v>38990.000000000007</v>
      </c>
      <c r="AK269" s="819"/>
      <c r="AL269" s="820">
        <f t="shared" si="536"/>
        <v>0</v>
      </c>
      <c r="AM269" s="774">
        <f>$I269*$AM$1</f>
        <v>38990.000000000007</v>
      </c>
      <c r="AN269" s="774">
        <f t="shared" si="537"/>
        <v>38990.000000000007</v>
      </c>
      <c r="AO269" s="775"/>
      <c r="AP269" s="774">
        <f t="shared" si="538"/>
        <v>38990.000000000007</v>
      </c>
      <c r="AQ269" s="775"/>
      <c r="AR269" s="774">
        <f t="shared" si="539"/>
        <v>0</v>
      </c>
      <c r="AS269" s="829">
        <f>$I269*$AS$1</f>
        <v>38990.000000000007</v>
      </c>
      <c r="AT269" s="829">
        <f t="shared" si="540"/>
        <v>38990.000000000007</v>
      </c>
      <c r="AU269" s="828"/>
      <c r="AV269" s="829">
        <f t="shared" si="541"/>
        <v>38990.000000000007</v>
      </c>
      <c r="AW269" s="828"/>
      <c r="AX269" s="829">
        <f t="shared" si="542"/>
        <v>0</v>
      </c>
      <c r="AY269" s="838">
        <f>$I269*$AY$1</f>
        <v>38990.000000000007</v>
      </c>
      <c r="AZ269" s="838">
        <f t="shared" si="543"/>
        <v>38990.000000000007</v>
      </c>
      <c r="BA269" s="837"/>
      <c r="BB269" s="838">
        <f t="shared" si="544"/>
        <v>38990.000000000007</v>
      </c>
      <c r="BC269" s="837"/>
      <c r="BD269" s="838">
        <f t="shared" si="545"/>
        <v>0</v>
      </c>
      <c r="BE269" s="774">
        <f>$I269*$BE$1</f>
        <v>38990.000000000007</v>
      </c>
      <c r="BF269" s="774">
        <f t="shared" si="546"/>
        <v>38990.000000000007</v>
      </c>
      <c r="BG269" s="775"/>
      <c r="BH269" s="774">
        <f t="shared" si="547"/>
        <v>38990.000000000007</v>
      </c>
      <c r="BI269" s="775"/>
      <c r="BJ269" s="774">
        <f t="shared" si="548"/>
        <v>0</v>
      </c>
      <c r="BK269" s="811">
        <f>$I269*$BK$1</f>
        <v>38990.000000000007</v>
      </c>
      <c r="BL269" s="811">
        <f t="shared" si="549"/>
        <v>38990.000000000007</v>
      </c>
      <c r="BM269" s="810"/>
      <c r="BN269" s="811">
        <f t="shared" si="550"/>
        <v>38990.000000000007</v>
      </c>
      <c r="BO269" s="810"/>
      <c r="BP269" s="811">
        <f t="shared" si="551"/>
        <v>0</v>
      </c>
      <c r="BQ269" s="793">
        <f>$I269*$BQ$1</f>
        <v>38990.000000000007</v>
      </c>
      <c r="BR269" s="793">
        <f t="shared" si="552"/>
        <v>38990.000000000007</v>
      </c>
      <c r="BS269" s="792"/>
      <c r="BT269" s="793">
        <f t="shared" si="553"/>
        <v>38990.000000000007</v>
      </c>
      <c r="BU269" s="792"/>
      <c r="BV269" s="793">
        <f t="shared" si="554"/>
        <v>0</v>
      </c>
      <c r="BW269" s="838">
        <f>$I269*$BW$1</f>
        <v>38990.000000000007</v>
      </c>
      <c r="BX269" s="838">
        <f t="shared" si="555"/>
        <v>38990.000000000007</v>
      </c>
      <c r="BY269" s="837"/>
      <c r="BZ269" s="838">
        <f t="shared" si="556"/>
        <v>38990.000000000007</v>
      </c>
      <c r="CA269" s="837"/>
      <c r="CB269" s="838">
        <f t="shared" si="557"/>
        <v>0</v>
      </c>
      <c r="CC269" s="811">
        <f t="shared" si="558"/>
        <v>557000</v>
      </c>
      <c r="CD269" s="784">
        <f t="shared" si="559"/>
        <v>557000</v>
      </c>
      <c r="CE269" s="810"/>
      <c r="CF269" s="810"/>
      <c r="CG269" s="811">
        <f t="shared" si="560"/>
        <v>0</v>
      </c>
      <c r="CH269" s="579">
        <f t="shared" si="561"/>
        <v>0</v>
      </c>
    </row>
    <row r="270" spans="1:86" x14ac:dyDescent="0.2">
      <c r="A270" s="596"/>
      <c r="B270" s="596"/>
      <c r="C270" s="699"/>
      <c r="D270" s="602"/>
      <c r="E270" s="596">
        <f>+E269+1</f>
        <v>80</v>
      </c>
      <c r="F270" s="607">
        <v>472</v>
      </c>
      <c r="G270" s="698"/>
      <c r="H270" s="709" t="s">
        <v>144</v>
      </c>
      <c r="I270" s="708">
        <v>2445000</v>
      </c>
      <c r="J270" s="774">
        <f>+I270*$J$1</f>
        <v>489000</v>
      </c>
      <c r="K270" s="774"/>
      <c r="L270" s="774">
        <f t="shared" si="524"/>
        <v>489000</v>
      </c>
      <c r="M270" s="775"/>
      <c r="N270" s="774">
        <f>+K270-M270</f>
        <v>0</v>
      </c>
      <c r="O270" s="784">
        <f>+I270*$O$1</f>
        <v>244500</v>
      </c>
      <c r="P270" s="784">
        <f t="shared" si="525"/>
        <v>244500</v>
      </c>
      <c r="Q270" s="783"/>
      <c r="R270" s="784">
        <f t="shared" si="526"/>
        <v>244500</v>
      </c>
      <c r="S270" s="783"/>
      <c r="T270" s="784">
        <f t="shared" si="527"/>
        <v>0</v>
      </c>
      <c r="U270" s="793">
        <f>$I270*$U$1</f>
        <v>171150.00000000003</v>
      </c>
      <c r="V270" s="793">
        <f t="shared" si="528"/>
        <v>171150.00000000003</v>
      </c>
      <c r="W270" s="792"/>
      <c r="X270" s="793">
        <f t="shared" si="529"/>
        <v>171150.00000000003</v>
      </c>
      <c r="Y270" s="792"/>
      <c r="Z270" s="793">
        <f t="shared" si="530"/>
        <v>0</v>
      </c>
      <c r="AA270" s="802">
        <f>$I270*$AA$1</f>
        <v>171150.00000000003</v>
      </c>
      <c r="AB270" s="802">
        <f t="shared" si="531"/>
        <v>171150.00000000003</v>
      </c>
      <c r="AC270" s="801"/>
      <c r="AD270" s="802">
        <f t="shared" si="532"/>
        <v>171150.00000000003</v>
      </c>
      <c r="AE270" s="801"/>
      <c r="AF270" s="802">
        <f t="shared" si="533"/>
        <v>0</v>
      </c>
      <c r="AG270" s="820">
        <f>$I270*$AG$1</f>
        <v>171150.00000000003</v>
      </c>
      <c r="AH270" s="820">
        <f t="shared" si="534"/>
        <v>171150.00000000003</v>
      </c>
      <c r="AI270" s="819"/>
      <c r="AJ270" s="820">
        <f t="shared" si="535"/>
        <v>171150.00000000003</v>
      </c>
      <c r="AK270" s="819"/>
      <c r="AL270" s="820">
        <f t="shared" si="536"/>
        <v>0</v>
      </c>
      <c r="AM270" s="774">
        <f>$I270*$AM$1</f>
        <v>171150.00000000003</v>
      </c>
      <c r="AN270" s="774">
        <f t="shared" si="537"/>
        <v>171150.00000000003</v>
      </c>
      <c r="AO270" s="775"/>
      <c r="AP270" s="774">
        <f t="shared" si="538"/>
        <v>171150.00000000003</v>
      </c>
      <c r="AQ270" s="775"/>
      <c r="AR270" s="774">
        <f t="shared" si="539"/>
        <v>0</v>
      </c>
      <c r="AS270" s="829">
        <f>$I270*$AS$1</f>
        <v>171150.00000000003</v>
      </c>
      <c r="AT270" s="829">
        <f t="shared" si="540"/>
        <v>171150.00000000003</v>
      </c>
      <c r="AU270" s="828"/>
      <c r="AV270" s="829">
        <f t="shared" si="541"/>
        <v>171150.00000000003</v>
      </c>
      <c r="AW270" s="828"/>
      <c r="AX270" s="829">
        <f t="shared" si="542"/>
        <v>0</v>
      </c>
      <c r="AY270" s="838">
        <f>$I270*$AY$1</f>
        <v>171150.00000000003</v>
      </c>
      <c r="AZ270" s="838">
        <f t="shared" si="543"/>
        <v>171150.00000000003</v>
      </c>
      <c r="BA270" s="837"/>
      <c r="BB270" s="838">
        <f t="shared" si="544"/>
        <v>171150.00000000003</v>
      </c>
      <c r="BC270" s="837"/>
      <c r="BD270" s="838">
        <f t="shared" si="545"/>
        <v>0</v>
      </c>
      <c r="BE270" s="774">
        <f>$I270*$BE$1</f>
        <v>171150.00000000003</v>
      </c>
      <c r="BF270" s="774">
        <f t="shared" si="546"/>
        <v>171150.00000000003</v>
      </c>
      <c r="BG270" s="775"/>
      <c r="BH270" s="774">
        <f t="shared" si="547"/>
        <v>171150.00000000003</v>
      </c>
      <c r="BI270" s="775"/>
      <c r="BJ270" s="774">
        <f t="shared" si="548"/>
        <v>0</v>
      </c>
      <c r="BK270" s="811">
        <f>$I270*$BK$1</f>
        <v>171150.00000000003</v>
      </c>
      <c r="BL270" s="811">
        <f t="shared" si="549"/>
        <v>171150.00000000003</v>
      </c>
      <c r="BM270" s="810"/>
      <c r="BN270" s="811">
        <f t="shared" si="550"/>
        <v>171150.00000000003</v>
      </c>
      <c r="BO270" s="810"/>
      <c r="BP270" s="811">
        <f t="shared" si="551"/>
        <v>0</v>
      </c>
      <c r="BQ270" s="793">
        <f>$I270*$BQ$1</f>
        <v>171150.00000000003</v>
      </c>
      <c r="BR270" s="793">
        <f t="shared" si="552"/>
        <v>171150.00000000003</v>
      </c>
      <c r="BS270" s="792"/>
      <c r="BT270" s="793">
        <f t="shared" si="553"/>
        <v>171150.00000000003</v>
      </c>
      <c r="BU270" s="792"/>
      <c r="BV270" s="793">
        <f t="shared" si="554"/>
        <v>0</v>
      </c>
      <c r="BW270" s="838">
        <f>$I270*$BW$1</f>
        <v>171150.00000000003</v>
      </c>
      <c r="BX270" s="838">
        <f t="shared" si="555"/>
        <v>171150.00000000003</v>
      </c>
      <c r="BY270" s="837"/>
      <c r="BZ270" s="838">
        <f t="shared" si="556"/>
        <v>171150.00000000003</v>
      </c>
      <c r="CA270" s="837"/>
      <c r="CB270" s="838">
        <f t="shared" si="557"/>
        <v>0</v>
      </c>
      <c r="CC270" s="811">
        <f t="shared" si="558"/>
        <v>2445000</v>
      </c>
      <c r="CD270" s="784">
        <f t="shared" si="559"/>
        <v>2445000</v>
      </c>
      <c r="CE270" s="810"/>
      <c r="CF270" s="810"/>
      <c r="CG270" s="811">
        <f t="shared" si="560"/>
        <v>0</v>
      </c>
      <c r="CH270" s="579">
        <f t="shared" si="561"/>
        <v>0</v>
      </c>
    </row>
    <row r="271" spans="1:86" x14ac:dyDescent="0.2">
      <c r="A271" s="596"/>
      <c r="B271" s="596"/>
      <c r="C271" s="699"/>
      <c r="D271" s="602"/>
      <c r="E271" s="596"/>
      <c r="F271" s="602"/>
      <c r="G271" s="698"/>
      <c r="H271" s="600"/>
      <c r="I271" s="682"/>
      <c r="J271" s="774"/>
      <c r="K271" s="774"/>
      <c r="L271" s="774"/>
      <c r="M271" s="775"/>
      <c r="N271" s="775"/>
      <c r="O271" s="784"/>
      <c r="P271" s="784"/>
      <c r="Q271" s="783"/>
      <c r="R271" s="783"/>
      <c r="S271" s="783"/>
      <c r="T271" s="783"/>
      <c r="U271" s="793"/>
      <c r="V271" s="792"/>
      <c r="W271" s="792"/>
      <c r="X271" s="792"/>
      <c r="Y271" s="792"/>
      <c r="Z271" s="792"/>
      <c r="AA271" s="802"/>
      <c r="AB271" s="801"/>
      <c r="AC271" s="801"/>
      <c r="AD271" s="801"/>
      <c r="AE271" s="801"/>
      <c r="AF271" s="801"/>
      <c r="AG271" s="820"/>
      <c r="AH271" s="819"/>
      <c r="AI271" s="819"/>
      <c r="AJ271" s="819"/>
      <c r="AK271" s="819"/>
      <c r="AL271" s="819"/>
      <c r="AM271" s="774"/>
      <c r="AN271" s="775"/>
      <c r="AO271" s="775"/>
      <c r="AP271" s="775"/>
      <c r="AQ271" s="775"/>
      <c r="AR271" s="775"/>
      <c r="AS271" s="829"/>
      <c r="AT271" s="828"/>
      <c r="AU271" s="828"/>
      <c r="AV271" s="828"/>
      <c r="AW271" s="828"/>
      <c r="AX271" s="828"/>
      <c r="AY271" s="838"/>
      <c r="AZ271" s="837"/>
      <c r="BA271" s="837"/>
      <c r="BB271" s="837"/>
      <c r="BC271" s="837"/>
      <c r="BD271" s="837"/>
      <c r="BE271" s="774"/>
      <c r="BF271" s="775"/>
      <c r="BG271" s="775"/>
      <c r="BH271" s="775"/>
      <c r="BI271" s="775"/>
      <c r="BJ271" s="775"/>
      <c r="BK271" s="811"/>
      <c r="BL271" s="810"/>
      <c r="BM271" s="810"/>
      <c r="BN271" s="810"/>
      <c r="BO271" s="810"/>
      <c r="BP271" s="810"/>
      <c r="BQ271" s="793"/>
      <c r="BR271" s="792"/>
      <c r="BS271" s="792"/>
      <c r="BT271" s="792"/>
      <c r="BU271" s="792"/>
      <c r="BV271" s="792"/>
      <c r="BW271" s="838"/>
      <c r="BX271" s="837"/>
      <c r="BY271" s="837"/>
      <c r="BZ271" s="837"/>
      <c r="CA271" s="837"/>
      <c r="CB271" s="837"/>
      <c r="CC271" s="811">
        <f t="shared" si="558"/>
        <v>0</v>
      </c>
      <c r="CD271" s="784"/>
      <c r="CE271" s="810"/>
      <c r="CF271" s="810"/>
      <c r="CG271" s="810"/>
      <c r="CH271" s="579">
        <f t="shared" si="561"/>
        <v>0</v>
      </c>
    </row>
    <row r="272" spans="1:86" x14ac:dyDescent="0.2">
      <c r="A272" s="596"/>
      <c r="B272" s="596"/>
      <c r="C272" s="596"/>
      <c r="D272" s="596" t="s">
        <v>140</v>
      </c>
      <c r="E272" s="596"/>
      <c r="F272" s="607"/>
      <c r="G272" s="620"/>
      <c r="H272" s="707" t="s">
        <v>141</v>
      </c>
      <c r="I272" s="601"/>
      <c r="J272" s="774"/>
      <c r="K272" s="774"/>
      <c r="L272" s="774"/>
      <c r="M272" s="775"/>
      <c r="N272" s="775"/>
      <c r="O272" s="784"/>
      <c r="P272" s="784"/>
      <c r="Q272" s="783"/>
      <c r="R272" s="783"/>
      <c r="S272" s="783"/>
      <c r="T272" s="783"/>
      <c r="U272" s="793"/>
      <c r="V272" s="792"/>
      <c r="W272" s="792"/>
      <c r="X272" s="792"/>
      <c r="Y272" s="792"/>
      <c r="Z272" s="792"/>
      <c r="AA272" s="802"/>
      <c r="AB272" s="801"/>
      <c r="AC272" s="801"/>
      <c r="AD272" s="801"/>
      <c r="AE272" s="801"/>
      <c r="AF272" s="801"/>
      <c r="AG272" s="820"/>
      <c r="AH272" s="819"/>
      <c r="AI272" s="819"/>
      <c r="AJ272" s="819"/>
      <c r="AK272" s="819"/>
      <c r="AL272" s="819"/>
      <c r="AM272" s="774"/>
      <c r="AN272" s="775"/>
      <c r="AO272" s="775"/>
      <c r="AP272" s="775"/>
      <c r="AQ272" s="775"/>
      <c r="AR272" s="775"/>
      <c r="AS272" s="829"/>
      <c r="AT272" s="828"/>
      <c r="AU272" s="828"/>
      <c r="AV272" s="828"/>
      <c r="AW272" s="828"/>
      <c r="AX272" s="828"/>
      <c r="AY272" s="838"/>
      <c r="AZ272" s="837"/>
      <c r="BA272" s="837"/>
      <c r="BB272" s="837"/>
      <c r="BC272" s="837"/>
      <c r="BD272" s="837"/>
      <c r="BE272" s="774"/>
      <c r="BF272" s="775"/>
      <c r="BG272" s="775"/>
      <c r="BH272" s="775"/>
      <c r="BI272" s="775"/>
      <c r="BJ272" s="775"/>
      <c r="BK272" s="811"/>
      <c r="BL272" s="810"/>
      <c r="BM272" s="810"/>
      <c r="BN272" s="810"/>
      <c r="BO272" s="810"/>
      <c r="BP272" s="810"/>
      <c r="BQ272" s="793"/>
      <c r="BR272" s="792"/>
      <c r="BS272" s="792"/>
      <c r="BT272" s="792"/>
      <c r="BU272" s="792"/>
      <c r="BV272" s="792"/>
      <c r="BW272" s="838"/>
      <c r="BX272" s="837"/>
      <c r="BY272" s="837"/>
      <c r="BZ272" s="837"/>
      <c r="CA272" s="837"/>
      <c r="CB272" s="837"/>
      <c r="CC272" s="811">
        <f t="shared" si="558"/>
        <v>0</v>
      </c>
      <c r="CD272" s="784"/>
      <c r="CE272" s="810"/>
      <c r="CF272" s="810"/>
      <c r="CG272" s="810"/>
      <c r="CH272" s="579">
        <f t="shared" si="561"/>
        <v>0</v>
      </c>
    </row>
    <row r="273" spans="1:86" ht="24" x14ac:dyDescent="0.2">
      <c r="A273" s="596"/>
      <c r="B273" s="596"/>
      <c r="C273" s="596"/>
      <c r="D273" s="596" t="s">
        <v>190</v>
      </c>
      <c r="E273" s="596"/>
      <c r="F273" s="607"/>
      <c r="G273" s="620"/>
      <c r="H273" s="707" t="s">
        <v>191</v>
      </c>
      <c r="I273" s="601"/>
      <c r="J273" s="774"/>
      <c r="K273" s="774"/>
      <c r="L273" s="774"/>
      <c r="M273" s="775"/>
      <c r="N273" s="775"/>
      <c r="O273" s="784"/>
      <c r="P273" s="784"/>
      <c r="Q273" s="783"/>
      <c r="R273" s="783"/>
      <c r="S273" s="783"/>
      <c r="T273" s="783"/>
      <c r="U273" s="793"/>
      <c r="V273" s="792"/>
      <c r="W273" s="792"/>
      <c r="X273" s="792"/>
      <c r="Y273" s="792"/>
      <c r="Z273" s="792"/>
      <c r="AA273" s="802"/>
      <c r="AB273" s="801"/>
      <c r="AC273" s="801"/>
      <c r="AD273" s="801"/>
      <c r="AE273" s="801"/>
      <c r="AF273" s="801"/>
      <c r="AG273" s="820"/>
      <c r="AH273" s="819"/>
      <c r="AI273" s="819"/>
      <c r="AJ273" s="819"/>
      <c r="AK273" s="819"/>
      <c r="AL273" s="819"/>
      <c r="AM273" s="774"/>
      <c r="AN273" s="775"/>
      <c r="AO273" s="775"/>
      <c r="AP273" s="775"/>
      <c r="AQ273" s="775"/>
      <c r="AR273" s="775"/>
      <c r="AS273" s="829"/>
      <c r="AT273" s="828"/>
      <c r="AU273" s="828"/>
      <c r="AV273" s="828"/>
      <c r="AW273" s="828"/>
      <c r="AX273" s="828"/>
      <c r="AY273" s="838"/>
      <c r="AZ273" s="837"/>
      <c r="BA273" s="837"/>
      <c r="BB273" s="837"/>
      <c r="BC273" s="837"/>
      <c r="BD273" s="837"/>
      <c r="BE273" s="774"/>
      <c r="BF273" s="775"/>
      <c r="BG273" s="775"/>
      <c r="BH273" s="775"/>
      <c r="BI273" s="775"/>
      <c r="BJ273" s="775"/>
      <c r="BK273" s="811"/>
      <c r="BL273" s="810"/>
      <c r="BM273" s="810"/>
      <c r="BN273" s="810"/>
      <c r="BO273" s="810"/>
      <c r="BP273" s="810"/>
      <c r="BQ273" s="793"/>
      <c r="BR273" s="792"/>
      <c r="BS273" s="792"/>
      <c r="BT273" s="792"/>
      <c r="BU273" s="792"/>
      <c r="BV273" s="792"/>
      <c r="BW273" s="838"/>
      <c r="BX273" s="837"/>
      <c r="BY273" s="837"/>
      <c r="BZ273" s="837"/>
      <c r="CA273" s="837"/>
      <c r="CB273" s="837"/>
      <c r="CC273" s="811">
        <f t="shared" si="558"/>
        <v>0</v>
      </c>
      <c r="CD273" s="784"/>
      <c r="CE273" s="810"/>
      <c r="CF273" s="810"/>
      <c r="CG273" s="810"/>
      <c r="CH273" s="579">
        <f t="shared" si="561"/>
        <v>0</v>
      </c>
    </row>
    <row r="274" spans="1:86" x14ac:dyDescent="0.2">
      <c r="A274" s="596"/>
      <c r="B274" s="596"/>
      <c r="C274" s="596"/>
      <c r="D274" s="607"/>
      <c r="E274" s="596">
        <f>+E270+1</f>
        <v>81</v>
      </c>
      <c r="F274" s="607">
        <v>423</v>
      </c>
      <c r="G274" s="620"/>
      <c r="H274" s="609" t="s">
        <v>44</v>
      </c>
      <c r="I274" s="601">
        <f>390000+303000</f>
        <v>693000</v>
      </c>
      <c r="J274" s="774">
        <f>+I274*$J$1</f>
        <v>138600</v>
      </c>
      <c r="K274" s="774"/>
      <c r="L274" s="774">
        <f t="shared" ref="L274" si="562">+J274-K274</f>
        <v>138600</v>
      </c>
      <c r="M274" s="775"/>
      <c r="N274" s="774">
        <f>+K274-M274</f>
        <v>0</v>
      </c>
      <c r="O274" s="784">
        <f>+I274*$O$1</f>
        <v>69300</v>
      </c>
      <c r="P274" s="784">
        <f t="shared" ref="P274" si="563">O274+K274</f>
        <v>69300</v>
      </c>
      <c r="Q274" s="783"/>
      <c r="R274" s="784">
        <f t="shared" ref="R274" si="564">+P274-Q274</f>
        <v>69300</v>
      </c>
      <c r="S274" s="783"/>
      <c r="T274" s="784">
        <f t="shared" ref="T274" si="565">+Q274-S274</f>
        <v>0</v>
      </c>
      <c r="U274" s="793">
        <f>$I274*$U$1</f>
        <v>48510.000000000007</v>
      </c>
      <c r="V274" s="793">
        <f t="shared" ref="V274" si="566">U274+Q274</f>
        <v>48510.000000000007</v>
      </c>
      <c r="W274" s="792"/>
      <c r="X274" s="793">
        <f>+V274-W274</f>
        <v>48510.000000000007</v>
      </c>
      <c r="Y274" s="792"/>
      <c r="Z274" s="793">
        <f t="shared" ref="Z274" si="567">+W274-Y274</f>
        <v>0</v>
      </c>
      <c r="AA274" s="802">
        <f>$I274*$AA$1</f>
        <v>48510.000000000007</v>
      </c>
      <c r="AB274" s="802">
        <f t="shared" ref="AB274" si="568">AA274+W274</f>
        <v>48510.000000000007</v>
      </c>
      <c r="AC274" s="801"/>
      <c r="AD274" s="802">
        <f>+AB274-AC274</f>
        <v>48510.000000000007</v>
      </c>
      <c r="AE274" s="801"/>
      <c r="AF274" s="802">
        <f t="shared" ref="AF274" si="569">+AC274-AE274</f>
        <v>0</v>
      </c>
      <c r="AG274" s="820">
        <f>$I274*$AG$1</f>
        <v>48510.000000000007</v>
      </c>
      <c r="AH274" s="820">
        <f t="shared" ref="AH274" si="570">AG274+AC274</f>
        <v>48510.000000000007</v>
      </c>
      <c r="AI274" s="819"/>
      <c r="AJ274" s="820">
        <f>+AH274-AI274</f>
        <v>48510.000000000007</v>
      </c>
      <c r="AK274" s="819"/>
      <c r="AL274" s="820">
        <f t="shared" ref="AL274" si="571">+AI274-AK274</f>
        <v>0</v>
      </c>
      <c r="AM274" s="774">
        <f>$I274*$AM$1</f>
        <v>48510.000000000007</v>
      </c>
      <c r="AN274" s="774">
        <f t="shared" ref="AN274" si="572">AM274+AI274</f>
        <v>48510.000000000007</v>
      </c>
      <c r="AO274" s="775"/>
      <c r="AP274" s="774">
        <f>+AN274-AO274</f>
        <v>48510.000000000007</v>
      </c>
      <c r="AQ274" s="775"/>
      <c r="AR274" s="774">
        <f t="shared" ref="AR274" si="573">+AO274-AQ274</f>
        <v>0</v>
      </c>
      <c r="AS274" s="829">
        <f>$I274*$AS$1</f>
        <v>48510.000000000007</v>
      </c>
      <c r="AT274" s="829">
        <f t="shared" ref="AT274" si="574">AS274+AO274</f>
        <v>48510.000000000007</v>
      </c>
      <c r="AU274" s="828"/>
      <c r="AV274" s="829">
        <f>+AT274-AU274</f>
        <v>48510.000000000007</v>
      </c>
      <c r="AW274" s="828"/>
      <c r="AX274" s="829">
        <f t="shared" ref="AX274" si="575">+AU274-AW274</f>
        <v>0</v>
      </c>
      <c r="AY274" s="838">
        <f>$I274*$AY$1</f>
        <v>48510.000000000007</v>
      </c>
      <c r="AZ274" s="838">
        <f t="shared" ref="AZ274" si="576">AY274+AU274</f>
        <v>48510.000000000007</v>
      </c>
      <c r="BA274" s="837"/>
      <c r="BB274" s="838">
        <f>+AZ274-BA274</f>
        <v>48510.000000000007</v>
      </c>
      <c r="BC274" s="837"/>
      <c r="BD274" s="838">
        <f t="shared" ref="BD274" si="577">+BA274-BC274</f>
        <v>0</v>
      </c>
      <c r="BE274" s="774">
        <f>$I274*$BE$1</f>
        <v>48510.000000000007</v>
      </c>
      <c r="BF274" s="774">
        <f t="shared" ref="BF274" si="578">BE274+BA274</f>
        <v>48510.000000000007</v>
      </c>
      <c r="BG274" s="775"/>
      <c r="BH274" s="774">
        <f>+BF274-BG274</f>
        <v>48510.000000000007</v>
      </c>
      <c r="BI274" s="775"/>
      <c r="BJ274" s="774">
        <f t="shared" ref="BJ274" si="579">+BG274-BI274</f>
        <v>0</v>
      </c>
      <c r="BK274" s="811">
        <f>$I274*$BK$1</f>
        <v>48510.000000000007</v>
      </c>
      <c r="BL274" s="811">
        <f t="shared" ref="BL274" si="580">BK274+BG274</f>
        <v>48510.000000000007</v>
      </c>
      <c r="BM274" s="810"/>
      <c r="BN274" s="811">
        <f>+BL274-BM274</f>
        <v>48510.000000000007</v>
      </c>
      <c r="BO274" s="810"/>
      <c r="BP274" s="811">
        <f t="shared" ref="BP274" si="581">+BM274-BO274</f>
        <v>0</v>
      </c>
      <c r="BQ274" s="793">
        <f>$I274*$BQ$1</f>
        <v>48510.000000000007</v>
      </c>
      <c r="BR274" s="793">
        <f t="shared" ref="BR274" si="582">BQ274+BM274</f>
        <v>48510.000000000007</v>
      </c>
      <c r="BS274" s="792"/>
      <c r="BT274" s="793">
        <f>+BR274-BS274</f>
        <v>48510.000000000007</v>
      </c>
      <c r="BU274" s="792"/>
      <c r="BV274" s="793">
        <f t="shared" ref="BV274" si="583">+BS274-BU274</f>
        <v>0</v>
      </c>
      <c r="BW274" s="838">
        <f>$I274*$BW$1</f>
        <v>48510.000000000007</v>
      </c>
      <c r="BX274" s="838">
        <f t="shared" ref="BX274" si="584">BW274+BS274</f>
        <v>48510.000000000007</v>
      </c>
      <c r="BY274" s="837"/>
      <c r="BZ274" s="838">
        <f>+BX274-BY274</f>
        <v>48510.000000000007</v>
      </c>
      <c r="CA274" s="837"/>
      <c r="CB274" s="838">
        <f t="shared" ref="CB274" si="585">+BY274-CA274</f>
        <v>0</v>
      </c>
      <c r="CC274" s="811">
        <f t="shared" si="558"/>
        <v>693000</v>
      </c>
      <c r="CD274" s="784">
        <f t="shared" ref="CD274" si="586">CC274+BY274</f>
        <v>693000</v>
      </c>
      <c r="CE274" s="810"/>
      <c r="CF274" s="810"/>
      <c r="CG274" s="811">
        <f t="shared" ref="CG274" si="587">+CE274-CF274</f>
        <v>0</v>
      </c>
      <c r="CH274" s="579">
        <f t="shared" si="561"/>
        <v>0</v>
      </c>
    </row>
    <row r="275" spans="1:86" x14ac:dyDescent="0.2">
      <c r="A275" s="596"/>
      <c r="B275" s="596"/>
      <c r="C275" s="596"/>
      <c r="D275" s="607"/>
      <c r="E275" s="596"/>
      <c r="F275" s="607"/>
      <c r="G275" s="620"/>
      <c r="H275" s="609"/>
      <c r="I275" s="601"/>
      <c r="J275" s="774"/>
      <c r="K275" s="774"/>
      <c r="L275" s="774"/>
      <c r="M275" s="775"/>
      <c r="N275" s="775"/>
      <c r="O275" s="784"/>
      <c r="P275" s="784"/>
      <c r="Q275" s="783"/>
      <c r="R275" s="783"/>
      <c r="S275" s="783"/>
      <c r="T275" s="783"/>
      <c r="U275" s="793"/>
      <c r="V275" s="792"/>
      <c r="W275" s="792"/>
      <c r="X275" s="792"/>
      <c r="Y275" s="792"/>
      <c r="Z275" s="792"/>
      <c r="AA275" s="802"/>
      <c r="AB275" s="801"/>
      <c r="AC275" s="801"/>
      <c r="AD275" s="801"/>
      <c r="AE275" s="801"/>
      <c r="AF275" s="801"/>
      <c r="AG275" s="820"/>
      <c r="AH275" s="819"/>
      <c r="AI275" s="819"/>
      <c r="AJ275" s="819"/>
      <c r="AK275" s="819"/>
      <c r="AL275" s="819"/>
      <c r="AM275" s="774"/>
      <c r="AN275" s="775"/>
      <c r="AO275" s="775"/>
      <c r="AP275" s="775"/>
      <c r="AQ275" s="775"/>
      <c r="AR275" s="775"/>
      <c r="AS275" s="829"/>
      <c r="AT275" s="828"/>
      <c r="AU275" s="828"/>
      <c r="AV275" s="828"/>
      <c r="AW275" s="828"/>
      <c r="AX275" s="828"/>
      <c r="AY275" s="838"/>
      <c r="AZ275" s="837"/>
      <c r="BA275" s="837"/>
      <c r="BB275" s="837"/>
      <c r="BC275" s="837"/>
      <c r="BD275" s="837"/>
      <c r="BE275" s="774"/>
      <c r="BF275" s="775"/>
      <c r="BG275" s="775"/>
      <c r="BH275" s="775"/>
      <c r="BI275" s="775"/>
      <c r="BJ275" s="775"/>
      <c r="BK275" s="811"/>
      <c r="BL275" s="810"/>
      <c r="BM275" s="810"/>
      <c r="BN275" s="810"/>
      <c r="BO275" s="810"/>
      <c r="BP275" s="810"/>
      <c r="BQ275" s="793"/>
      <c r="BR275" s="792"/>
      <c r="BS275" s="792"/>
      <c r="BT275" s="792"/>
      <c r="BU275" s="792"/>
      <c r="BV275" s="792"/>
      <c r="BW275" s="838"/>
      <c r="BX275" s="837"/>
      <c r="BY275" s="837"/>
      <c r="BZ275" s="837"/>
      <c r="CA275" s="837"/>
      <c r="CB275" s="837"/>
      <c r="CC275" s="811">
        <f t="shared" si="558"/>
        <v>0</v>
      </c>
      <c r="CD275" s="784"/>
      <c r="CE275" s="810"/>
      <c r="CF275" s="810"/>
      <c r="CG275" s="810"/>
      <c r="CH275" s="579">
        <f t="shared" si="561"/>
        <v>0</v>
      </c>
    </row>
    <row r="276" spans="1:86" x14ac:dyDescent="0.2">
      <c r="A276" s="596"/>
      <c r="B276" s="596"/>
      <c r="C276" s="596"/>
      <c r="D276" s="608" t="s">
        <v>140</v>
      </c>
      <c r="E276" s="608"/>
      <c r="F276" s="620"/>
      <c r="G276" s="620"/>
      <c r="H276" s="707" t="s">
        <v>141</v>
      </c>
      <c r="I276" s="601"/>
      <c r="J276" s="774"/>
      <c r="K276" s="774"/>
      <c r="L276" s="774"/>
      <c r="M276" s="775"/>
      <c r="N276" s="775"/>
      <c r="O276" s="784"/>
      <c r="P276" s="784"/>
      <c r="Q276" s="783"/>
      <c r="R276" s="783"/>
      <c r="S276" s="783"/>
      <c r="T276" s="783"/>
      <c r="U276" s="793"/>
      <c r="V276" s="792"/>
      <c r="W276" s="792"/>
      <c r="X276" s="792"/>
      <c r="Y276" s="792"/>
      <c r="Z276" s="792"/>
      <c r="AA276" s="802"/>
      <c r="AB276" s="801"/>
      <c r="AC276" s="801"/>
      <c r="AD276" s="801"/>
      <c r="AE276" s="801"/>
      <c r="AF276" s="801"/>
      <c r="AG276" s="820"/>
      <c r="AH276" s="819"/>
      <c r="AI276" s="819"/>
      <c r="AJ276" s="819"/>
      <c r="AK276" s="819"/>
      <c r="AL276" s="819"/>
      <c r="AM276" s="774"/>
      <c r="AN276" s="775"/>
      <c r="AO276" s="775"/>
      <c r="AP276" s="775"/>
      <c r="AQ276" s="775"/>
      <c r="AR276" s="775"/>
      <c r="AS276" s="829"/>
      <c r="AT276" s="828"/>
      <c r="AU276" s="828"/>
      <c r="AV276" s="828"/>
      <c r="AW276" s="828"/>
      <c r="AX276" s="828"/>
      <c r="AY276" s="838"/>
      <c r="AZ276" s="837"/>
      <c r="BA276" s="837"/>
      <c r="BB276" s="837"/>
      <c r="BC276" s="837"/>
      <c r="BD276" s="837"/>
      <c r="BE276" s="774"/>
      <c r="BF276" s="775"/>
      <c r="BG276" s="775"/>
      <c r="BH276" s="775"/>
      <c r="BI276" s="775"/>
      <c r="BJ276" s="775"/>
      <c r="BK276" s="811"/>
      <c r="BL276" s="810"/>
      <c r="BM276" s="810"/>
      <c r="BN276" s="810"/>
      <c r="BO276" s="810"/>
      <c r="BP276" s="810"/>
      <c r="BQ276" s="793"/>
      <c r="BR276" s="792"/>
      <c r="BS276" s="792"/>
      <c r="BT276" s="792"/>
      <c r="BU276" s="792"/>
      <c r="BV276" s="792"/>
      <c r="BW276" s="838"/>
      <c r="BX276" s="837"/>
      <c r="BY276" s="837"/>
      <c r="BZ276" s="837"/>
      <c r="CA276" s="837"/>
      <c r="CB276" s="837"/>
      <c r="CC276" s="811">
        <f t="shared" si="558"/>
        <v>0</v>
      </c>
      <c r="CD276" s="784"/>
      <c r="CE276" s="810"/>
      <c r="CF276" s="810"/>
      <c r="CG276" s="810"/>
      <c r="CH276" s="579">
        <f t="shared" si="561"/>
        <v>0</v>
      </c>
    </row>
    <row r="277" spans="1:86" ht="24" x14ac:dyDescent="0.2">
      <c r="A277" s="596"/>
      <c r="B277" s="596"/>
      <c r="C277" s="596"/>
      <c r="D277" s="620" t="s">
        <v>192</v>
      </c>
      <c r="E277" s="608"/>
      <c r="F277" s="620"/>
      <c r="G277" s="620"/>
      <c r="H277" s="707" t="s">
        <v>193</v>
      </c>
      <c r="I277" s="601"/>
      <c r="J277" s="774"/>
      <c r="K277" s="774"/>
      <c r="L277" s="774"/>
      <c r="M277" s="775"/>
      <c r="N277" s="775"/>
      <c r="O277" s="784"/>
      <c r="P277" s="784"/>
      <c r="Q277" s="783"/>
      <c r="R277" s="783"/>
      <c r="S277" s="783"/>
      <c r="T277" s="783"/>
      <c r="U277" s="793"/>
      <c r="V277" s="792"/>
      <c r="W277" s="792"/>
      <c r="X277" s="792"/>
      <c r="Y277" s="792"/>
      <c r="Z277" s="792"/>
      <c r="AA277" s="802"/>
      <c r="AB277" s="801"/>
      <c r="AC277" s="801"/>
      <c r="AD277" s="801"/>
      <c r="AE277" s="801"/>
      <c r="AF277" s="801"/>
      <c r="AG277" s="820"/>
      <c r="AH277" s="819"/>
      <c r="AI277" s="819"/>
      <c r="AJ277" s="819"/>
      <c r="AK277" s="819"/>
      <c r="AL277" s="819"/>
      <c r="AM277" s="774"/>
      <c r="AN277" s="775"/>
      <c r="AO277" s="775"/>
      <c r="AP277" s="775"/>
      <c r="AQ277" s="775"/>
      <c r="AR277" s="775"/>
      <c r="AS277" s="829"/>
      <c r="AT277" s="828"/>
      <c r="AU277" s="828"/>
      <c r="AV277" s="828"/>
      <c r="AW277" s="828"/>
      <c r="AX277" s="828"/>
      <c r="AY277" s="838"/>
      <c r="AZ277" s="837"/>
      <c r="BA277" s="837"/>
      <c r="BB277" s="837"/>
      <c r="BC277" s="837"/>
      <c r="BD277" s="837"/>
      <c r="BE277" s="774"/>
      <c r="BF277" s="775"/>
      <c r="BG277" s="775"/>
      <c r="BH277" s="775"/>
      <c r="BI277" s="775"/>
      <c r="BJ277" s="775"/>
      <c r="BK277" s="811"/>
      <c r="BL277" s="810"/>
      <c r="BM277" s="810"/>
      <c r="BN277" s="810"/>
      <c r="BO277" s="810"/>
      <c r="BP277" s="810"/>
      <c r="BQ277" s="793"/>
      <c r="BR277" s="792"/>
      <c r="BS277" s="792"/>
      <c r="BT277" s="792"/>
      <c r="BU277" s="792"/>
      <c r="BV277" s="792"/>
      <c r="BW277" s="838"/>
      <c r="BX277" s="837"/>
      <c r="BY277" s="837"/>
      <c r="BZ277" s="837"/>
      <c r="CA277" s="837"/>
      <c r="CB277" s="837"/>
      <c r="CC277" s="811">
        <f t="shared" si="558"/>
        <v>0</v>
      </c>
      <c r="CD277" s="784"/>
      <c r="CE277" s="810"/>
      <c r="CF277" s="810"/>
      <c r="CG277" s="810"/>
      <c r="CH277" s="579">
        <f t="shared" si="561"/>
        <v>0</v>
      </c>
    </row>
    <row r="278" spans="1:86" x14ac:dyDescent="0.2">
      <c r="A278" s="596"/>
      <c r="B278" s="596"/>
      <c r="C278" s="596"/>
      <c r="D278" s="620"/>
      <c r="E278" s="596">
        <f>+E274+1</f>
        <v>82</v>
      </c>
      <c r="F278" s="620" t="s">
        <v>194</v>
      </c>
      <c r="G278" s="620"/>
      <c r="H278" s="609" t="s">
        <v>88</v>
      </c>
      <c r="I278" s="601">
        <v>90000</v>
      </c>
      <c r="J278" s="774">
        <f>+I278*$J$1</f>
        <v>18000</v>
      </c>
      <c r="K278" s="774"/>
      <c r="L278" s="774">
        <f t="shared" ref="L278:L281" si="588">+J278-K278</f>
        <v>18000</v>
      </c>
      <c r="M278" s="775"/>
      <c r="N278" s="774">
        <f>+K278-M278</f>
        <v>0</v>
      </c>
      <c r="O278" s="784">
        <f>+I278*$O$1</f>
        <v>9000</v>
      </c>
      <c r="P278" s="784">
        <f t="shared" ref="P278:P281" si="589">O278+K278</f>
        <v>9000</v>
      </c>
      <c r="Q278" s="783"/>
      <c r="R278" s="784">
        <f t="shared" ref="R278:R281" si="590">+P278-Q278</f>
        <v>9000</v>
      </c>
      <c r="S278" s="783"/>
      <c r="T278" s="784">
        <f t="shared" ref="T278:T281" si="591">+Q278-S278</f>
        <v>0</v>
      </c>
      <c r="U278" s="793">
        <f>$I278*$U$1</f>
        <v>6300.0000000000009</v>
      </c>
      <c r="V278" s="793">
        <f t="shared" ref="V278:V281" si="592">U278+Q278</f>
        <v>6300.0000000000009</v>
      </c>
      <c r="W278" s="792"/>
      <c r="X278" s="793">
        <f t="shared" ref="X278:X281" si="593">+V278-W278</f>
        <v>6300.0000000000009</v>
      </c>
      <c r="Y278" s="792"/>
      <c r="Z278" s="793">
        <f t="shared" ref="Z278:Z281" si="594">+W278-Y278</f>
        <v>0</v>
      </c>
      <c r="AA278" s="802">
        <f>$I278*$AA$1</f>
        <v>6300.0000000000009</v>
      </c>
      <c r="AB278" s="802">
        <f t="shared" ref="AB278:AB281" si="595">AA278+W278</f>
        <v>6300.0000000000009</v>
      </c>
      <c r="AC278" s="801"/>
      <c r="AD278" s="802">
        <f t="shared" ref="AD278:AD281" si="596">+AB278-AC278</f>
        <v>6300.0000000000009</v>
      </c>
      <c r="AE278" s="801"/>
      <c r="AF278" s="802">
        <f t="shared" ref="AF278:AF281" si="597">+AC278-AE278</f>
        <v>0</v>
      </c>
      <c r="AG278" s="820">
        <f>$I278*$AG$1</f>
        <v>6300.0000000000009</v>
      </c>
      <c r="AH278" s="820">
        <f t="shared" ref="AH278:AH281" si="598">AG278+AC278</f>
        <v>6300.0000000000009</v>
      </c>
      <c r="AI278" s="819"/>
      <c r="AJ278" s="820">
        <f t="shared" ref="AJ278:AJ281" si="599">+AH278-AI278</f>
        <v>6300.0000000000009</v>
      </c>
      <c r="AK278" s="819"/>
      <c r="AL278" s="820">
        <f t="shared" ref="AL278:AL281" si="600">+AI278-AK278</f>
        <v>0</v>
      </c>
      <c r="AM278" s="774">
        <f>$I278*$AM$1</f>
        <v>6300.0000000000009</v>
      </c>
      <c r="AN278" s="774">
        <f t="shared" ref="AN278:AN281" si="601">AM278+AI278</f>
        <v>6300.0000000000009</v>
      </c>
      <c r="AO278" s="775"/>
      <c r="AP278" s="774">
        <f t="shared" ref="AP278:AP281" si="602">+AN278-AO278</f>
        <v>6300.0000000000009</v>
      </c>
      <c r="AQ278" s="775"/>
      <c r="AR278" s="774">
        <f t="shared" ref="AR278:AR281" si="603">+AO278-AQ278</f>
        <v>0</v>
      </c>
      <c r="AS278" s="829">
        <f>$I278*$AS$1</f>
        <v>6300.0000000000009</v>
      </c>
      <c r="AT278" s="829">
        <f t="shared" ref="AT278:AT281" si="604">AS278+AO278</f>
        <v>6300.0000000000009</v>
      </c>
      <c r="AU278" s="828"/>
      <c r="AV278" s="829">
        <f t="shared" ref="AV278:AV281" si="605">+AT278-AU278</f>
        <v>6300.0000000000009</v>
      </c>
      <c r="AW278" s="828"/>
      <c r="AX278" s="829">
        <f t="shared" ref="AX278:AX281" si="606">+AU278-AW278</f>
        <v>0</v>
      </c>
      <c r="AY278" s="838">
        <f>$I278*$AY$1</f>
        <v>6300.0000000000009</v>
      </c>
      <c r="AZ278" s="838">
        <f t="shared" ref="AZ278:AZ281" si="607">AY278+AU278</f>
        <v>6300.0000000000009</v>
      </c>
      <c r="BA278" s="837"/>
      <c r="BB278" s="838">
        <f t="shared" ref="BB278:BB281" si="608">+AZ278-BA278</f>
        <v>6300.0000000000009</v>
      </c>
      <c r="BC278" s="837"/>
      <c r="BD278" s="838">
        <f t="shared" ref="BD278:BD281" si="609">+BA278-BC278</f>
        <v>0</v>
      </c>
      <c r="BE278" s="774">
        <f>$I278*$BE$1</f>
        <v>6300.0000000000009</v>
      </c>
      <c r="BF278" s="774">
        <f t="shared" ref="BF278:BF281" si="610">BE278+BA278</f>
        <v>6300.0000000000009</v>
      </c>
      <c r="BG278" s="775"/>
      <c r="BH278" s="774">
        <f t="shared" ref="BH278:BH281" si="611">+BF278-BG278</f>
        <v>6300.0000000000009</v>
      </c>
      <c r="BI278" s="775"/>
      <c r="BJ278" s="774">
        <f t="shared" ref="BJ278:BJ281" si="612">+BG278-BI278</f>
        <v>0</v>
      </c>
      <c r="BK278" s="811">
        <f>$I278*$BK$1</f>
        <v>6300.0000000000009</v>
      </c>
      <c r="BL278" s="811">
        <f t="shared" ref="BL278:BL281" si="613">BK278+BG278</f>
        <v>6300.0000000000009</v>
      </c>
      <c r="BM278" s="810"/>
      <c r="BN278" s="811">
        <f t="shared" ref="BN278:BN281" si="614">+BL278-BM278</f>
        <v>6300.0000000000009</v>
      </c>
      <c r="BO278" s="810"/>
      <c r="BP278" s="811">
        <f t="shared" ref="BP278:BP281" si="615">+BM278-BO278</f>
        <v>0</v>
      </c>
      <c r="BQ278" s="793">
        <f>$I278*$BQ$1</f>
        <v>6300.0000000000009</v>
      </c>
      <c r="BR278" s="793">
        <f t="shared" ref="BR278:BR281" si="616">BQ278+BM278</f>
        <v>6300.0000000000009</v>
      </c>
      <c r="BS278" s="792"/>
      <c r="BT278" s="793">
        <f t="shared" ref="BT278:BT281" si="617">+BR278-BS278</f>
        <v>6300.0000000000009</v>
      </c>
      <c r="BU278" s="792"/>
      <c r="BV278" s="793">
        <f t="shared" ref="BV278:BV281" si="618">+BS278-BU278</f>
        <v>0</v>
      </c>
      <c r="BW278" s="838">
        <f>$I278*$BW$1</f>
        <v>6300.0000000000009</v>
      </c>
      <c r="BX278" s="838">
        <f t="shared" ref="BX278:BX281" si="619">BW278+BS278</f>
        <v>6300.0000000000009</v>
      </c>
      <c r="BY278" s="837"/>
      <c r="BZ278" s="838">
        <f t="shared" ref="BZ278:BZ281" si="620">+BX278-BY278</f>
        <v>6300.0000000000009</v>
      </c>
      <c r="CA278" s="837"/>
      <c r="CB278" s="838">
        <f t="shared" ref="CB278:CB281" si="621">+BY278-CA278</f>
        <v>0</v>
      </c>
      <c r="CC278" s="811">
        <f t="shared" si="558"/>
        <v>90000</v>
      </c>
      <c r="CD278" s="784">
        <f t="shared" ref="CD278:CD281" si="622">CC278+BY278</f>
        <v>90000</v>
      </c>
      <c r="CE278" s="810"/>
      <c r="CF278" s="810"/>
      <c r="CG278" s="811">
        <f t="shared" ref="CG278:CG281" si="623">+CE278-CF278</f>
        <v>0</v>
      </c>
      <c r="CH278" s="579">
        <f t="shared" si="561"/>
        <v>0</v>
      </c>
    </row>
    <row r="279" spans="1:86" x14ac:dyDescent="0.2">
      <c r="A279" s="596"/>
      <c r="B279" s="596"/>
      <c r="C279" s="596"/>
      <c r="D279" s="620"/>
      <c r="E279" s="596">
        <f>+E278+1</f>
        <v>83</v>
      </c>
      <c r="F279" s="620" t="s">
        <v>195</v>
      </c>
      <c r="G279" s="620"/>
      <c r="H279" s="609" t="s">
        <v>90</v>
      </c>
      <c r="I279" s="601">
        <v>3500000</v>
      </c>
      <c r="J279" s="774">
        <f>+I279*$J$1</f>
        <v>700000</v>
      </c>
      <c r="K279" s="774"/>
      <c r="L279" s="774">
        <f t="shared" si="588"/>
        <v>700000</v>
      </c>
      <c r="M279" s="775"/>
      <c r="N279" s="774">
        <f>+K279-M279</f>
        <v>0</v>
      </c>
      <c r="O279" s="784">
        <f>+I279*$O$1</f>
        <v>350000</v>
      </c>
      <c r="P279" s="784">
        <f t="shared" si="589"/>
        <v>350000</v>
      </c>
      <c r="Q279" s="783"/>
      <c r="R279" s="784">
        <f t="shared" si="590"/>
        <v>350000</v>
      </c>
      <c r="S279" s="783"/>
      <c r="T279" s="784">
        <f t="shared" si="591"/>
        <v>0</v>
      </c>
      <c r="U279" s="793">
        <f>$I279*$U$1</f>
        <v>245000.00000000003</v>
      </c>
      <c r="V279" s="793">
        <f t="shared" si="592"/>
        <v>245000.00000000003</v>
      </c>
      <c r="W279" s="792"/>
      <c r="X279" s="793">
        <f t="shared" si="593"/>
        <v>245000.00000000003</v>
      </c>
      <c r="Y279" s="792"/>
      <c r="Z279" s="793">
        <f t="shared" si="594"/>
        <v>0</v>
      </c>
      <c r="AA279" s="802">
        <f>$I279*$AA$1</f>
        <v>245000.00000000003</v>
      </c>
      <c r="AB279" s="802">
        <f t="shared" si="595"/>
        <v>245000.00000000003</v>
      </c>
      <c r="AC279" s="801"/>
      <c r="AD279" s="802">
        <f t="shared" si="596"/>
        <v>245000.00000000003</v>
      </c>
      <c r="AE279" s="801"/>
      <c r="AF279" s="802">
        <f t="shared" si="597"/>
        <v>0</v>
      </c>
      <c r="AG279" s="820">
        <f>$I279*$AG$1</f>
        <v>245000.00000000003</v>
      </c>
      <c r="AH279" s="820">
        <f t="shared" si="598"/>
        <v>245000.00000000003</v>
      </c>
      <c r="AI279" s="819"/>
      <c r="AJ279" s="820">
        <f t="shared" si="599"/>
        <v>245000.00000000003</v>
      </c>
      <c r="AK279" s="819"/>
      <c r="AL279" s="820">
        <f t="shared" si="600"/>
        <v>0</v>
      </c>
      <c r="AM279" s="774">
        <f>$I279*$AM$1</f>
        <v>245000.00000000003</v>
      </c>
      <c r="AN279" s="774">
        <f t="shared" si="601"/>
        <v>245000.00000000003</v>
      </c>
      <c r="AO279" s="775"/>
      <c r="AP279" s="774">
        <f t="shared" si="602"/>
        <v>245000.00000000003</v>
      </c>
      <c r="AQ279" s="775"/>
      <c r="AR279" s="774">
        <f t="shared" si="603"/>
        <v>0</v>
      </c>
      <c r="AS279" s="829">
        <f>$I279*$AS$1</f>
        <v>245000.00000000003</v>
      </c>
      <c r="AT279" s="829">
        <f t="shared" si="604"/>
        <v>245000.00000000003</v>
      </c>
      <c r="AU279" s="828"/>
      <c r="AV279" s="829">
        <f t="shared" si="605"/>
        <v>245000.00000000003</v>
      </c>
      <c r="AW279" s="828"/>
      <c r="AX279" s="829">
        <f t="shared" si="606"/>
        <v>0</v>
      </c>
      <c r="AY279" s="838">
        <f>$I279*$AY$1</f>
        <v>245000.00000000003</v>
      </c>
      <c r="AZ279" s="838">
        <f t="shared" si="607"/>
        <v>245000.00000000003</v>
      </c>
      <c r="BA279" s="837"/>
      <c r="BB279" s="838">
        <f t="shared" si="608"/>
        <v>245000.00000000003</v>
      </c>
      <c r="BC279" s="837"/>
      <c r="BD279" s="838">
        <f t="shared" si="609"/>
        <v>0</v>
      </c>
      <c r="BE279" s="774">
        <f>$I279*$BE$1</f>
        <v>245000.00000000003</v>
      </c>
      <c r="BF279" s="774">
        <f t="shared" si="610"/>
        <v>245000.00000000003</v>
      </c>
      <c r="BG279" s="775"/>
      <c r="BH279" s="774">
        <f t="shared" si="611"/>
        <v>245000.00000000003</v>
      </c>
      <c r="BI279" s="775"/>
      <c r="BJ279" s="774">
        <f t="shared" si="612"/>
        <v>0</v>
      </c>
      <c r="BK279" s="811">
        <f>$I279*$BK$1</f>
        <v>245000.00000000003</v>
      </c>
      <c r="BL279" s="811">
        <f t="shared" si="613"/>
        <v>245000.00000000003</v>
      </c>
      <c r="BM279" s="810"/>
      <c r="BN279" s="811">
        <f t="shared" si="614"/>
        <v>245000.00000000003</v>
      </c>
      <c r="BO279" s="810"/>
      <c r="BP279" s="811">
        <f t="shared" si="615"/>
        <v>0</v>
      </c>
      <c r="BQ279" s="793">
        <f>$I279*$BQ$1</f>
        <v>245000.00000000003</v>
      </c>
      <c r="BR279" s="793">
        <f t="shared" si="616"/>
        <v>245000.00000000003</v>
      </c>
      <c r="BS279" s="792"/>
      <c r="BT279" s="793">
        <f t="shared" si="617"/>
        <v>245000.00000000003</v>
      </c>
      <c r="BU279" s="792"/>
      <c r="BV279" s="793">
        <f t="shared" si="618"/>
        <v>0</v>
      </c>
      <c r="BW279" s="838">
        <f>$I279*$BW$1</f>
        <v>245000.00000000003</v>
      </c>
      <c r="BX279" s="838">
        <f t="shared" si="619"/>
        <v>245000.00000000003</v>
      </c>
      <c r="BY279" s="837"/>
      <c r="BZ279" s="838">
        <f t="shared" si="620"/>
        <v>245000.00000000003</v>
      </c>
      <c r="CA279" s="837"/>
      <c r="CB279" s="838">
        <f t="shared" si="621"/>
        <v>0</v>
      </c>
      <c r="CC279" s="811">
        <f t="shared" si="558"/>
        <v>3500000</v>
      </c>
      <c r="CD279" s="784">
        <f t="shared" si="622"/>
        <v>3500000</v>
      </c>
      <c r="CE279" s="810"/>
      <c r="CF279" s="810"/>
      <c r="CG279" s="811">
        <f t="shared" si="623"/>
        <v>0</v>
      </c>
      <c r="CH279" s="579">
        <f t="shared" si="561"/>
        <v>0</v>
      </c>
    </row>
    <row r="280" spans="1:86" x14ac:dyDescent="0.2">
      <c r="A280" s="596"/>
      <c r="B280" s="596"/>
      <c r="C280" s="596"/>
      <c r="D280" s="620"/>
      <c r="E280" s="596">
        <f t="shared" ref="E280:E281" si="624">+E279+1</f>
        <v>84</v>
      </c>
      <c r="F280" s="620" t="s">
        <v>196</v>
      </c>
      <c r="G280" s="620"/>
      <c r="H280" s="609" t="s">
        <v>35</v>
      </c>
      <c r="I280" s="601">
        <v>700000</v>
      </c>
      <c r="J280" s="774">
        <f>+I280*$J$1</f>
        <v>140000</v>
      </c>
      <c r="K280" s="774"/>
      <c r="L280" s="774">
        <f t="shared" si="588"/>
        <v>140000</v>
      </c>
      <c r="M280" s="775"/>
      <c r="N280" s="774">
        <f>+K280-M280</f>
        <v>0</v>
      </c>
      <c r="O280" s="784">
        <f>+I280*$O$1</f>
        <v>70000</v>
      </c>
      <c r="P280" s="784">
        <f t="shared" si="589"/>
        <v>70000</v>
      </c>
      <c r="Q280" s="783"/>
      <c r="R280" s="784">
        <f t="shared" si="590"/>
        <v>70000</v>
      </c>
      <c r="S280" s="783"/>
      <c r="T280" s="784">
        <f t="shared" si="591"/>
        <v>0</v>
      </c>
      <c r="U280" s="793">
        <f>$I280*$U$1</f>
        <v>49000.000000000007</v>
      </c>
      <c r="V280" s="793">
        <f t="shared" si="592"/>
        <v>49000.000000000007</v>
      </c>
      <c r="W280" s="792"/>
      <c r="X280" s="793">
        <f t="shared" si="593"/>
        <v>49000.000000000007</v>
      </c>
      <c r="Y280" s="792"/>
      <c r="Z280" s="793">
        <f t="shared" si="594"/>
        <v>0</v>
      </c>
      <c r="AA280" s="802">
        <f>$I280*$AA$1</f>
        <v>49000.000000000007</v>
      </c>
      <c r="AB280" s="802">
        <f t="shared" si="595"/>
        <v>49000.000000000007</v>
      </c>
      <c r="AC280" s="801"/>
      <c r="AD280" s="802">
        <f t="shared" si="596"/>
        <v>49000.000000000007</v>
      </c>
      <c r="AE280" s="801"/>
      <c r="AF280" s="802">
        <f t="shared" si="597"/>
        <v>0</v>
      </c>
      <c r="AG280" s="820">
        <f>$I280*$AG$1</f>
        <v>49000.000000000007</v>
      </c>
      <c r="AH280" s="820">
        <f t="shared" si="598"/>
        <v>49000.000000000007</v>
      </c>
      <c r="AI280" s="819"/>
      <c r="AJ280" s="820">
        <f t="shared" si="599"/>
        <v>49000.000000000007</v>
      </c>
      <c r="AK280" s="819"/>
      <c r="AL280" s="820">
        <f t="shared" si="600"/>
        <v>0</v>
      </c>
      <c r="AM280" s="774">
        <f>$I280*$AM$1</f>
        <v>49000.000000000007</v>
      </c>
      <c r="AN280" s="774">
        <f t="shared" si="601"/>
        <v>49000.000000000007</v>
      </c>
      <c r="AO280" s="775"/>
      <c r="AP280" s="774">
        <f t="shared" si="602"/>
        <v>49000.000000000007</v>
      </c>
      <c r="AQ280" s="775"/>
      <c r="AR280" s="774">
        <f t="shared" si="603"/>
        <v>0</v>
      </c>
      <c r="AS280" s="829">
        <f>$I280*$AS$1</f>
        <v>49000.000000000007</v>
      </c>
      <c r="AT280" s="829">
        <f t="shared" si="604"/>
        <v>49000.000000000007</v>
      </c>
      <c r="AU280" s="828"/>
      <c r="AV280" s="829">
        <f t="shared" si="605"/>
        <v>49000.000000000007</v>
      </c>
      <c r="AW280" s="828"/>
      <c r="AX280" s="829">
        <f t="shared" si="606"/>
        <v>0</v>
      </c>
      <c r="AY280" s="838">
        <f>$I280*$AY$1</f>
        <v>49000.000000000007</v>
      </c>
      <c r="AZ280" s="838">
        <f t="shared" si="607"/>
        <v>49000.000000000007</v>
      </c>
      <c r="BA280" s="837"/>
      <c r="BB280" s="838">
        <f t="shared" si="608"/>
        <v>49000.000000000007</v>
      </c>
      <c r="BC280" s="837"/>
      <c r="BD280" s="838">
        <f t="shared" si="609"/>
        <v>0</v>
      </c>
      <c r="BE280" s="774">
        <f>$I280*$BE$1</f>
        <v>49000.000000000007</v>
      </c>
      <c r="BF280" s="774">
        <f t="shared" si="610"/>
        <v>49000.000000000007</v>
      </c>
      <c r="BG280" s="775"/>
      <c r="BH280" s="774">
        <f t="shared" si="611"/>
        <v>49000.000000000007</v>
      </c>
      <c r="BI280" s="775"/>
      <c r="BJ280" s="774">
        <f t="shared" si="612"/>
        <v>0</v>
      </c>
      <c r="BK280" s="811">
        <f>$I280*$BK$1</f>
        <v>49000.000000000007</v>
      </c>
      <c r="BL280" s="811">
        <f t="shared" si="613"/>
        <v>49000.000000000007</v>
      </c>
      <c r="BM280" s="810"/>
      <c r="BN280" s="811">
        <f t="shared" si="614"/>
        <v>49000.000000000007</v>
      </c>
      <c r="BO280" s="810"/>
      <c r="BP280" s="811">
        <f t="shared" si="615"/>
        <v>0</v>
      </c>
      <c r="BQ280" s="793">
        <f>$I280*$BQ$1</f>
        <v>49000.000000000007</v>
      </c>
      <c r="BR280" s="793">
        <f t="shared" si="616"/>
        <v>49000.000000000007</v>
      </c>
      <c r="BS280" s="792"/>
      <c r="BT280" s="793">
        <f t="shared" si="617"/>
        <v>49000.000000000007</v>
      </c>
      <c r="BU280" s="792"/>
      <c r="BV280" s="793">
        <f t="shared" si="618"/>
        <v>0</v>
      </c>
      <c r="BW280" s="838">
        <f>$I280*$BW$1</f>
        <v>49000.000000000007</v>
      </c>
      <c r="BX280" s="838">
        <f t="shared" si="619"/>
        <v>49000.000000000007</v>
      </c>
      <c r="BY280" s="837"/>
      <c r="BZ280" s="838">
        <f t="shared" si="620"/>
        <v>49000.000000000007</v>
      </c>
      <c r="CA280" s="837"/>
      <c r="CB280" s="838">
        <f t="shared" si="621"/>
        <v>0</v>
      </c>
      <c r="CC280" s="811">
        <f t="shared" si="558"/>
        <v>700000</v>
      </c>
      <c r="CD280" s="784">
        <f t="shared" si="622"/>
        <v>700000</v>
      </c>
      <c r="CE280" s="810"/>
      <c r="CF280" s="810"/>
      <c r="CG280" s="811">
        <f t="shared" si="623"/>
        <v>0</v>
      </c>
      <c r="CH280" s="579">
        <f t="shared" si="561"/>
        <v>0</v>
      </c>
    </row>
    <row r="281" spans="1:86" x14ac:dyDescent="0.2">
      <c r="A281" s="596"/>
      <c r="B281" s="596"/>
      <c r="C281" s="596"/>
      <c r="D281" s="620"/>
      <c r="E281" s="596">
        <f t="shared" si="624"/>
        <v>85</v>
      </c>
      <c r="F281" s="620" t="s">
        <v>197</v>
      </c>
      <c r="G281" s="620"/>
      <c r="H281" s="609" t="s">
        <v>93</v>
      </c>
      <c r="I281" s="601">
        <v>1500000</v>
      </c>
      <c r="J281" s="774">
        <f>+I281*$J$1</f>
        <v>300000</v>
      </c>
      <c r="K281" s="774"/>
      <c r="L281" s="774">
        <f t="shared" si="588"/>
        <v>300000</v>
      </c>
      <c r="M281" s="775"/>
      <c r="N281" s="774">
        <f>+K281-M281</f>
        <v>0</v>
      </c>
      <c r="O281" s="784">
        <f>+I281*$O$1</f>
        <v>150000</v>
      </c>
      <c r="P281" s="784">
        <f t="shared" si="589"/>
        <v>150000</v>
      </c>
      <c r="Q281" s="783"/>
      <c r="R281" s="784">
        <f t="shared" si="590"/>
        <v>150000</v>
      </c>
      <c r="S281" s="783"/>
      <c r="T281" s="784">
        <f t="shared" si="591"/>
        <v>0</v>
      </c>
      <c r="U281" s="793">
        <f>$I281*$U$1</f>
        <v>105000.00000000001</v>
      </c>
      <c r="V281" s="793">
        <f t="shared" si="592"/>
        <v>105000.00000000001</v>
      </c>
      <c r="W281" s="792"/>
      <c r="X281" s="793">
        <f t="shared" si="593"/>
        <v>105000.00000000001</v>
      </c>
      <c r="Y281" s="792"/>
      <c r="Z281" s="793">
        <f t="shared" si="594"/>
        <v>0</v>
      </c>
      <c r="AA281" s="802">
        <f>$I281*$AA$1</f>
        <v>105000.00000000001</v>
      </c>
      <c r="AB281" s="802">
        <f t="shared" si="595"/>
        <v>105000.00000000001</v>
      </c>
      <c r="AC281" s="801"/>
      <c r="AD281" s="802">
        <f t="shared" si="596"/>
        <v>105000.00000000001</v>
      </c>
      <c r="AE281" s="801"/>
      <c r="AF281" s="802">
        <f t="shared" si="597"/>
        <v>0</v>
      </c>
      <c r="AG281" s="820">
        <f>$I281*$AG$1</f>
        <v>105000.00000000001</v>
      </c>
      <c r="AH281" s="820">
        <f t="shared" si="598"/>
        <v>105000.00000000001</v>
      </c>
      <c r="AI281" s="819"/>
      <c r="AJ281" s="820">
        <f t="shared" si="599"/>
        <v>105000.00000000001</v>
      </c>
      <c r="AK281" s="819"/>
      <c r="AL281" s="820">
        <f t="shared" si="600"/>
        <v>0</v>
      </c>
      <c r="AM281" s="774">
        <f>$I281*$AM$1</f>
        <v>105000.00000000001</v>
      </c>
      <c r="AN281" s="774">
        <f t="shared" si="601"/>
        <v>105000.00000000001</v>
      </c>
      <c r="AO281" s="775"/>
      <c r="AP281" s="774">
        <f t="shared" si="602"/>
        <v>105000.00000000001</v>
      </c>
      <c r="AQ281" s="775"/>
      <c r="AR281" s="774">
        <f t="shared" si="603"/>
        <v>0</v>
      </c>
      <c r="AS281" s="829">
        <f>$I281*$AS$1</f>
        <v>105000.00000000001</v>
      </c>
      <c r="AT281" s="829">
        <f t="shared" si="604"/>
        <v>105000.00000000001</v>
      </c>
      <c r="AU281" s="828"/>
      <c r="AV281" s="829">
        <f t="shared" si="605"/>
        <v>105000.00000000001</v>
      </c>
      <c r="AW281" s="828"/>
      <c r="AX281" s="829">
        <f t="shared" si="606"/>
        <v>0</v>
      </c>
      <c r="AY281" s="838">
        <f>$I281*$AY$1</f>
        <v>105000.00000000001</v>
      </c>
      <c r="AZ281" s="838">
        <f t="shared" si="607"/>
        <v>105000.00000000001</v>
      </c>
      <c r="BA281" s="837"/>
      <c r="BB281" s="838">
        <f t="shared" si="608"/>
        <v>105000.00000000001</v>
      </c>
      <c r="BC281" s="837"/>
      <c r="BD281" s="838">
        <f t="shared" si="609"/>
        <v>0</v>
      </c>
      <c r="BE281" s="774">
        <f>$I281*$BE$1</f>
        <v>105000.00000000001</v>
      </c>
      <c r="BF281" s="774">
        <f t="shared" si="610"/>
        <v>105000.00000000001</v>
      </c>
      <c r="BG281" s="775"/>
      <c r="BH281" s="774">
        <f t="shared" si="611"/>
        <v>105000.00000000001</v>
      </c>
      <c r="BI281" s="775"/>
      <c r="BJ281" s="774">
        <f t="shared" si="612"/>
        <v>0</v>
      </c>
      <c r="BK281" s="811">
        <f>$I281*$BK$1</f>
        <v>105000.00000000001</v>
      </c>
      <c r="BL281" s="811">
        <f t="shared" si="613"/>
        <v>105000.00000000001</v>
      </c>
      <c r="BM281" s="810"/>
      <c r="BN281" s="811">
        <f t="shared" si="614"/>
        <v>105000.00000000001</v>
      </c>
      <c r="BO281" s="810"/>
      <c r="BP281" s="811">
        <f t="shared" si="615"/>
        <v>0</v>
      </c>
      <c r="BQ281" s="793">
        <f>$I281*$BQ$1</f>
        <v>105000.00000000001</v>
      </c>
      <c r="BR281" s="793">
        <f t="shared" si="616"/>
        <v>105000.00000000001</v>
      </c>
      <c r="BS281" s="792"/>
      <c r="BT281" s="793">
        <f t="shared" si="617"/>
        <v>105000.00000000001</v>
      </c>
      <c r="BU281" s="792"/>
      <c r="BV281" s="793">
        <f t="shared" si="618"/>
        <v>0</v>
      </c>
      <c r="BW281" s="838">
        <f>$I281*$BW$1</f>
        <v>105000.00000000001</v>
      </c>
      <c r="BX281" s="838">
        <f t="shared" si="619"/>
        <v>105000.00000000001</v>
      </c>
      <c r="BY281" s="837"/>
      <c r="BZ281" s="838">
        <f t="shared" si="620"/>
        <v>105000.00000000001</v>
      </c>
      <c r="CA281" s="837"/>
      <c r="CB281" s="838">
        <f t="shared" si="621"/>
        <v>0</v>
      </c>
      <c r="CC281" s="811">
        <f t="shared" si="558"/>
        <v>1500000</v>
      </c>
      <c r="CD281" s="784">
        <f t="shared" si="622"/>
        <v>1500000</v>
      </c>
      <c r="CE281" s="810"/>
      <c r="CF281" s="810"/>
      <c r="CG281" s="811">
        <f t="shared" si="623"/>
        <v>0</v>
      </c>
      <c r="CH281" s="579">
        <f t="shared" si="561"/>
        <v>0</v>
      </c>
    </row>
    <row r="282" spans="1:86" x14ac:dyDescent="0.2">
      <c r="A282" s="596"/>
      <c r="B282" s="596"/>
      <c r="C282" s="596"/>
      <c r="D282" s="620"/>
      <c r="E282" s="608"/>
      <c r="F282" s="620"/>
      <c r="G282" s="620"/>
      <c r="H282" s="609"/>
      <c r="I282" s="601"/>
      <c r="J282" s="774"/>
      <c r="K282" s="774"/>
      <c r="L282" s="774"/>
      <c r="M282" s="775"/>
      <c r="N282" s="775"/>
      <c r="O282" s="784"/>
      <c r="P282" s="784"/>
      <c r="Q282" s="783"/>
      <c r="R282" s="783"/>
      <c r="S282" s="783"/>
      <c r="T282" s="783"/>
      <c r="U282" s="793"/>
      <c r="V282" s="792"/>
      <c r="W282" s="792"/>
      <c r="X282" s="792"/>
      <c r="Y282" s="792"/>
      <c r="Z282" s="792"/>
      <c r="AA282" s="802"/>
      <c r="AB282" s="801"/>
      <c r="AC282" s="801"/>
      <c r="AD282" s="801"/>
      <c r="AE282" s="801"/>
      <c r="AF282" s="801"/>
      <c r="AG282" s="820"/>
      <c r="AH282" s="819"/>
      <c r="AI282" s="819"/>
      <c r="AJ282" s="819"/>
      <c r="AK282" s="819"/>
      <c r="AL282" s="819"/>
      <c r="AM282" s="774"/>
      <c r="AN282" s="775"/>
      <c r="AO282" s="775"/>
      <c r="AP282" s="775"/>
      <c r="AQ282" s="775"/>
      <c r="AR282" s="775"/>
      <c r="AS282" s="829"/>
      <c r="AT282" s="828"/>
      <c r="AU282" s="828"/>
      <c r="AV282" s="828"/>
      <c r="AW282" s="828"/>
      <c r="AX282" s="828"/>
      <c r="AY282" s="838"/>
      <c r="AZ282" s="837"/>
      <c r="BA282" s="837"/>
      <c r="BB282" s="837"/>
      <c r="BC282" s="837"/>
      <c r="BD282" s="837"/>
      <c r="BE282" s="774"/>
      <c r="BF282" s="775"/>
      <c r="BG282" s="775"/>
      <c r="BH282" s="775"/>
      <c r="BI282" s="775"/>
      <c r="BJ282" s="775"/>
      <c r="BK282" s="811"/>
      <c r="BL282" s="810"/>
      <c r="BM282" s="810"/>
      <c r="BN282" s="810"/>
      <c r="BO282" s="810"/>
      <c r="BP282" s="810"/>
      <c r="BQ282" s="793"/>
      <c r="BR282" s="792"/>
      <c r="BS282" s="792"/>
      <c r="BT282" s="792"/>
      <c r="BU282" s="792"/>
      <c r="BV282" s="792"/>
      <c r="BW282" s="838"/>
      <c r="BX282" s="837"/>
      <c r="BY282" s="837"/>
      <c r="BZ282" s="837"/>
      <c r="CA282" s="837"/>
      <c r="CB282" s="837"/>
      <c r="CC282" s="811">
        <f t="shared" si="558"/>
        <v>0</v>
      </c>
      <c r="CD282" s="784"/>
      <c r="CE282" s="810"/>
      <c r="CF282" s="810"/>
      <c r="CG282" s="810"/>
      <c r="CH282" s="579">
        <f t="shared" si="561"/>
        <v>0</v>
      </c>
    </row>
    <row r="283" spans="1:86" x14ac:dyDescent="0.2">
      <c r="A283" s="596"/>
      <c r="B283" s="596"/>
      <c r="C283" s="596"/>
      <c r="D283" s="608" t="s">
        <v>140</v>
      </c>
      <c r="E283" s="608"/>
      <c r="F283" s="620"/>
      <c r="G283" s="620"/>
      <c r="H283" s="707" t="s">
        <v>141</v>
      </c>
      <c r="I283" s="601"/>
      <c r="J283" s="774"/>
      <c r="K283" s="774"/>
      <c r="L283" s="774"/>
      <c r="M283" s="775"/>
      <c r="N283" s="775"/>
      <c r="O283" s="784"/>
      <c r="P283" s="784"/>
      <c r="Q283" s="783"/>
      <c r="R283" s="783"/>
      <c r="S283" s="783"/>
      <c r="T283" s="783"/>
      <c r="U283" s="793"/>
      <c r="V283" s="792"/>
      <c r="W283" s="792"/>
      <c r="X283" s="792"/>
      <c r="Y283" s="792"/>
      <c r="Z283" s="792"/>
      <c r="AA283" s="802"/>
      <c r="AB283" s="801"/>
      <c r="AC283" s="801"/>
      <c r="AD283" s="801"/>
      <c r="AE283" s="801"/>
      <c r="AF283" s="801"/>
      <c r="AG283" s="820"/>
      <c r="AH283" s="819"/>
      <c r="AI283" s="819"/>
      <c r="AJ283" s="819"/>
      <c r="AK283" s="819"/>
      <c r="AL283" s="819"/>
      <c r="AM283" s="774"/>
      <c r="AN283" s="775"/>
      <c r="AO283" s="775"/>
      <c r="AP283" s="775"/>
      <c r="AQ283" s="775"/>
      <c r="AR283" s="775"/>
      <c r="AS283" s="829"/>
      <c r="AT283" s="828"/>
      <c r="AU283" s="828"/>
      <c r="AV283" s="828"/>
      <c r="AW283" s="828"/>
      <c r="AX283" s="828"/>
      <c r="AY283" s="838"/>
      <c r="AZ283" s="837"/>
      <c r="BA283" s="837"/>
      <c r="BB283" s="837"/>
      <c r="BC283" s="837"/>
      <c r="BD283" s="837"/>
      <c r="BE283" s="774"/>
      <c r="BF283" s="775"/>
      <c r="BG283" s="775"/>
      <c r="BH283" s="775"/>
      <c r="BI283" s="775"/>
      <c r="BJ283" s="775"/>
      <c r="BK283" s="811"/>
      <c r="BL283" s="810"/>
      <c r="BM283" s="810"/>
      <c r="BN283" s="810"/>
      <c r="BO283" s="810"/>
      <c r="BP283" s="810"/>
      <c r="BQ283" s="793"/>
      <c r="BR283" s="792"/>
      <c r="BS283" s="792"/>
      <c r="BT283" s="792"/>
      <c r="BU283" s="792"/>
      <c r="BV283" s="792"/>
      <c r="BW283" s="838"/>
      <c r="BX283" s="837"/>
      <c r="BY283" s="837"/>
      <c r="BZ283" s="837"/>
      <c r="CA283" s="837"/>
      <c r="CB283" s="837"/>
      <c r="CC283" s="811">
        <f t="shared" si="558"/>
        <v>0</v>
      </c>
      <c r="CD283" s="784"/>
      <c r="CE283" s="810"/>
      <c r="CF283" s="810"/>
      <c r="CG283" s="810"/>
      <c r="CH283" s="579">
        <f t="shared" si="561"/>
        <v>0</v>
      </c>
    </row>
    <row r="284" spans="1:86" ht="24" x14ac:dyDescent="0.2">
      <c r="A284" s="596"/>
      <c r="B284" s="596"/>
      <c r="C284" s="596"/>
      <c r="D284" s="608" t="s">
        <v>198</v>
      </c>
      <c r="E284" s="608"/>
      <c r="F284" s="620"/>
      <c r="G284" s="620"/>
      <c r="H284" s="707" t="s">
        <v>199</v>
      </c>
      <c r="I284" s="601"/>
      <c r="J284" s="774"/>
      <c r="K284" s="774"/>
      <c r="L284" s="774"/>
      <c r="M284" s="775"/>
      <c r="N284" s="775"/>
      <c r="O284" s="784"/>
      <c r="P284" s="784"/>
      <c r="Q284" s="783"/>
      <c r="R284" s="783"/>
      <c r="S284" s="783"/>
      <c r="T284" s="783"/>
      <c r="U284" s="793"/>
      <c r="V284" s="792"/>
      <c r="W284" s="792"/>
      <c r="X284" s="792"/>
      <c r="Y284" s="792"/>
      <c r="Z284" s="792"/>
      <c r="AA284" s="802"/>
      <c r="AB284" s="801"/>
      <c r="AC284" s="801"/>
      <c r="AD284" s="801"/>
      <c r="AE284" s="801"/>
      <c r="AF284" s="801"/>
      <c r="AG284" s="820"/>
      <c r="AH284" s="819"/>
      <c r="AI284" s="819"/>
      <c r="AJ284" s="819"/>
      <c r="AK284" s="819"/>
      <c r="AL284" s="819"/>
      <c r="AM284" s="774"/>
      <c r="AN284" s="775"/>
      <c r="AO284" s="775"/>
      <c r="AP284" s="775"/>
      <c r="AQ284" s="775"/>
      <c r="AR284" s="775"/>
      <c r="AS284" s="829"/>
      <c r="AT284" s="828"/>
      <c r="AU284" s="828"/>
      <c r="AV284" s="828"/>
      <c r="AW284" s="828"/>
      <c r="AX284" s="828"/>
      <c r="AY284" s="838"/>
      <c r="AZ284" s="837"/>
      <c r="BA284" s="837"/>
      <c r="BB284" s="837"/>
      <c r="BC284" s="837"/>
      <c r="BD284" s="837"/>
      <c r="BE284" s="774"/>
      <c r="BF284" s="775"/>
      <c r="BG284" s="775"/>
      <c r="BH284" s="775"/>
      <c r="BI284" s="775"/>
      <c r="BJ284" s="775"/>
      <c r="BK284" s="811"/>
      <c r="BL284" s="810"/>
      <c r="BM284" s="810"/>
      <c r="BN284" s="810"/>
      <c r="BO284" s="810"/>
      <c r="BP284" s="810"/>
      <c r="BQ284" s="793"/>
      <c r="BR284" s="792"/>
      <c r="BS284" s="792"/>
      <c r="BT284" s="792"/>
      <c r="BU284" s="792"/>
      <c r="BV284" s="792"/>
      <c r="BW284" s="838"/>
      <c r="BX284" s="837"/>
      <c r="BY284" s="837"/>
      <c r="BZ284" s="837"/>
      <c r="CA284" s="837"/>
      <c r="CB284" s="837"/>
      <c r="CC284" s="811">
        <f t="shared" si="558"/>
        <v>0</v>
      </c>
      <c r="CD284" s="784"/>
      <c r="CE284" s="810"/>
      <c r="CF284" s="810"/>
      <c r="CG284" s="810"/>
      <c r="CH284" s="579">
        <f t="shared" si="561"/>
        <v>0</v>
      </c>
    </row>
    <row r="285" spans="1:86" x14ac:dyDescent="0.2">
      <c r="A285" s="596"/>
      <c r="B285" s="596"/>
      <c r="C285" s="596"/>
      <c r="D285" s="620"/>
      <c r="E285" s="596">
        <f>+E281+1</f>
        <v>86</v>
      </c>
      <c r="F285" s="620" t="s">
        <v>195</v>
      </c>
      <c r="G285" s="620"/>
      <c r="H285" s="609" t="s">
        <v>90</v>
      </c>
      <c r="I285" s="601">
        <v>4000000</v>
      </c>
      <c r="J285" s="774">
        <f>+I285*$J$1</f>
        <v>800000</v>
      </c>
      <c r="K285" s="774"/>
      <c r="L285" s="774">
        <f t="shared" ref="L285:L287" si="625">+J285-K285</f>
        <v>800000</v>
      </c>
      <c r="M285" s="775"/>
      <c r="N285" s="774">
        <f>+K285-M285</f>
        <v>0</v>
      </c>
      <c r="O285" s="784">
        <f>+I285*$O$1</f>
        <v>400000</v>
      </c>
      <c r="P285" s="784">
        <f t="shared" ref="P285:P287" si="626">O285+K285</f>
        <v>400000</v>
      </c>
      <c r="Q285" s="783"/>
      <c r="R285" s="784">
        <f t="shared" ref="R285:R287" si="627">+P285-Q285</f>
        <v>400000</v>
      </c>
      <c r="S285" s="783"/>
      <c r="T285" s="784">
        <f t="shared" ref="T285:T287" si="628">+Q285-S285</f>
        <v>0</v>
      </c>
      <c r="U285" s="793">
        <f>$I285*$U$1</f>
        <v>280000</v>
      </c>
      <c r="V285" s="793">
        <f t="shared" ref="V285:V287" si="629">U285+Q285</f>
        <v>280000</v>
      </c>
      <c r="W285" s="792"/>
      <c r="X285" s="793">
        <f t="shared" ref="X285:X287" si="630">+V285-W285</f>
        <v>280000</v>
      </c>
      <c r="Y285" s="792"/>
      <c r="Z285" s="793">
        <f t="shared" ref="Z285:Z287" si="631">+W285-Y285</f>
        <v>0</v>
      </c>
      <c r="AA285" s="802">
        <f>$I285*$AA$1</f>
        <v>280000</v>
      </c>
      <c r="AB285" s="802">
        <f t="shared" ref="AB285:AB287" si="632">AA285+W285</f>
        <v>280000</v>
      </c>
      <c r="AC285" s="801"/>
      <c r="AD285" s="802">
        <f t="shared" ref="AD285:AD287" si="633">+AB285-AC285</f>
        <v>280000</v>
      </c>
      <c r="AE285" s="801"/>
      <c r="AF285" s="802">
        <f t="shared" ref="AF285:AF287" si="634">+AC285-AE285</f>
        <v>0</v>
      </c>
      <c r="AG285" s="820">
        <f>$I285*$AG$1</f>
        <v>280000</v>
      </c>
      <c r="AH285" s="820">
        <f t="shared" ref="AH285:AH287" si="635">AG285+AC285</f>
        <v>280000</v>
      </c>
      <c r="AI285" s="819"/>
      <c r="AJ285" s="820">
        <f t="shared" ref="AJ285:AJ287" si="636">+AH285-AI285</f>
        <v>280000</v>
      </c>
      <c r="AK285" s="819"/>
      <c r="AL285" s="820">
        <f t="shared" ref="AL285:AL287" si="637">+AI285-AK285</f>
        <v>0</v>
      </c>
      <c r="AM285" s="774">
        <f>$I285*$AM$1</f>
        <v>280000</v>
      </c>
      <c r="AN285" s="774">
        <f t="shared" ref="AN285:AN287" si="638">AM285+AI285</f>
        <v>280000</v>
      </c>
      <c r="AO285" s="775"/>
      <c r="AP285" s="774">
        <f t="shared" ref="AP285:AP287" si="639">+AN285-AO285</f>
        <v>280000</v>
      </c>
      <c r="AQ285" s="775"/>
      <c r="AR285" s="774">
        <f t="shared" ref="AR285:AR287" si="640">+AO285-AQ285</f>
        <v>0</v>
      </c>
      <c r="AS285" s="829">
        <f>$I285*$AS$1</f>
        <v>280000</v>
      </c>
      <c r="AT285" s="829">
        <f t="shared" ref="AT285:AT287" si="641">AS285+AO285</f>
        <v>280000</v>
      </c>
      <c r="AU285" s="828"/>
      <c r="AV285" s="829">
        <f t="shared" ref="AV285:AV287" si="642">+AT285-AU285</f>
        <v>280000</v>
      </c>
      <c r="AW285" s="828"/>
      <c r="AX285" s="829">
        <f t="shared" ref="AX285:AX287" si="643">+AU285-AW285</f>
        <v>0</v>
      </c>
      <c r="AY285" s="838">
        <f>$I285*$AY$1</f>
        <v>280000</v>
      </c>
      <c r="AZ285" s="838">
        <f t="shared" ref="AZ285:AZ287" si="644">AY285+AU285</f>
        <v>280000</v>
      </c>
      <c r="BA285" s="837"/>
      <c r="BB285" s="838">
        <f t="shared" ref="BB285:BB287" si="645">+AZ285-BA285</f>
        <v>280000</v>
      </c>
      <c r="BC285" s="837"/>
      <c r="BD285" s="838">
        <f t="shared" ref="BD285:BD287" si="646">+BA285-BC285</f>
        <v>0</v>
      </c>
      <c r="BE285" s="774">
        <f>$I285*$BE$1</f>
        <v>280000</v>
      </c>
      <c r="BF285" s="774">
        <f t="shared" ref="BF285:BF287" si="647">BE285+BA285</f>
        <v>280000</v>
      </c>
      <c r="BG285" s="775"/>
      <c r="BH285" s="774">
        <f t="shared" ref="BH285:BH287" si="648">+BF285-BG285</f>
        <v>280000</v>
      </c>
      <c r="BI285" s="775"/>
      <c r="BJ285" s="774">
        <f t="shared" ref="BJ285:BJ287" si="649">+BG285-BI285</f>
        <v>0</v>
      </c>
      <c r="BK285" s="811">
        <f>$I285*$BK$1</f>
        <v>280000</v>
      </c>
      <c r="BL285" s="811">
        <f t="shared" ref="BL285:BL287" si="650">BK285+BG285</f>
        <v>280000</v>
      </c>
      <c r="BM285" s="810"/>
      <c r="BN285" s="811">
        <f t="shared" ref="BN285:BN287" si="651">+BL285-BM285</f>
        <v>280000</v>
      </c>
      <c r="BO285" s="810"/>
      <c r="BP285" s="811">
        <f t="shared" ref="BP285:BP287" si="652">+BM285-BO285</f>
        <v>0</v>
      </c>
      <c r="BQ285" s="793">
        <f>$I285*$BQ$1</f>
        <v>280000</v>
      </c>
      <c r="BR285" s="793">
        <f t="shared" ref="BR285:BR287" si="653">BQ285+BM285</f>
        <v>280000</v>
      </c>
      <c r="BS285" s="792"/>
      <c r="BT285" s="793">
        <f t="shared" ref="BT285:BT287" si="654">+BR285-BS285</f>
        <v>280000</v>
      </c>
      <c r="BU285" s="792"/>
      <c r="BV285" s="793">
        <f t="shared" ref="BV285:BV287" si="655">+BS285-BU285</f>
        <v>0</v>
      </c>
      <c r="BW285" s="838">
        <f>$I285*$BW$1</f>
        <v>280000</v>
      </c>
      <c r="BX285" s="838">
        <f t="shared" ref="BX285:BX287" si="656">BW285+BS285</f>
        <v>280000</v>
      </c>
      <c r="BY285" s="837"/>
      <c r="BZ285" s="838">
        <f t="shared" ref="BZ285:BZ287" si="657">+BX285-BY285</f>
        <v>280000</v>
      </c>
      <c r="CA285" s="837"/>
      <c r="CB285" s="838">
        <f t="shared" ref="CB285:CB287" si="658">+BY285-CA285</f>
        <v>0</v>
      </c>
      <c r="CC285" s="811">
        <f t="shared" si="558"/>
        <v>4000000</v>
      </c>
      <c r="CD285" s="784">
        <f t="shared" ref="CD285:CD287" si="659">CC285+BY285</f>
        <v>4000000</v>
      </c>
      <c r="CE285" s="810"/>
      <c r="CF285" s="810"/>
      <c r="CG285" s="811">
        <f t="shared" ref="CG285:CG287" si="660">+CE285-CF285</f>
        <v>0</v>
      </c>
      <c r="CH285" s="579">
        <f t="shared" si="561"/>
        <v>0</v>
      </c>
    </row>
    <row r="286" spans="1:86" x14ac:dyDescent="0.2">
      <c r="A286" s="596"/>
      <c r="B286" s="596"/>
      <c r="C286" s="596"/>
      <c r="D286" s="620"/>
      <c r="E286" s="596">
        <f>+E285+1</f>
        <v>87</v>
      </c>
      <c r="F286" s="620" t="s">
        <v>196</v>
      </c>
      <c r="G286" s="620"/>
      <c r="H286" s="609" t="s">
        <v>35</v>
      </c>
      <c r="I286" s="601">
        <v>500000</v>
      </c>
      <c r="J286" s="774">
        <f>+I286*$J$1</f>
        <v>100000</v>
      </c>
      <c r="K286" s="774"/>
      <c r="L286" s="774">
        <f t="shared" si="625"/>
        <v>100000</v>
      </c>
      <c r="M286" s="775"/>
      <c r="N286" s="774">
        <f>+K286-M286</f>
        <v>0</v>
      </c>
      <c r="O286" s="784">
        <f>+I286*$O$1</f>
        <v>50000</v>
      </c>
      <c r="P286" s="784">
        <f t="shared" si="626"/>
        <v>50000</v>
      </c>
      <c r="Q286" s="783"/>
      <c r="R286" s="784">
        <f t="shared" si="627"/>
        <v>50000</v>
      </c>
      <c r="S286" s="783"/>
      <c r="T286" s="784">
        <f t="shared" si="628"/>
        <v>0</v>
      </c>
      <c r="U286" s="793">
        <f>$I286*$U$1</f>
        <v>35000</v>
      </c>
      <c r="V286" s="793">
        <f t="shared" si="629"/>
        <v>35000</v>
      </c>
      <c r="W286" s="792"/>
      <c r="X286" s="793">
        <f t="shared" si="630"/>
        <v>35000</v>
      </c>
      <c r="Y286" s="792"/>
      <c r="Z286" s="793">
        <f t="shared" si="631"/>
        <v>0</v>
      </c>
      <c r="AA286" s="802">
        <f>$I286*$AA$1</f>
        <v>35000</v>
      </c>
      <c r="AB286" s="802">
        <f t="shared" si="632"/>
        <v>35000</v>
      </c>
      <c r="AC286" s="801"/>
      <c r="AD286" s="802">
        <f t="shared" si="633"/>
        <v>35000</v>
      </c>
      <c r="AE286" s="801"/>
      <c r="AF286" s="802">
        <f t="shared" si="634"/>
        <v>0</v>
      </c>
      <c r="AG286" s="820">
        <f>$I286*$AG$1</f>
        <v>35000</v>
      </c>
      <c r="AH286" s="820">
        <f t="shared" si="635"/>
        <v>35000</v>
      </c>
      <c r="AI286" s="819"/>
      <c r="AJ286" s="820">
        <f t="shared" si="636"/>
        <v>35000</v>
      </c>
      <c r="AK286" s="819"/>
      <c r="AL286" s="820">
        <f t="shared" si="637"/>
        <v>0</v>
      </c>
      <c r="AM286" s="774">
        <f>$I286*$AM$1</f>
        <v>35000</v>
      </c>
      <c r="AN286" s="774">
        <f t="shared" si="638"/>
        <v>35000</v>
      </c>
      <c r="AO286" s="775"/>
      <c r="AP286" s="774">
        <f t="shared" si="639"/>
        <v>35000</v>
      </c>
      <c r="AQ286" s="775"/>
      <c r="AR286" s="774">
        <f t="shared" si="640"/>
        <v>0</v>
      </c>
      <c r="AS286" s="829">
        <f>$I286*$AS$1</f>
        <v>35000</v>
      </c>
      <c r="AT286" s="829">
        <f t="shared" si="641"/>
        <v>35000</v>
      </c>
      <c r="AU286" s="828"/>
      <c r="AV286" s="829">
        <f t="shared" si="642"/>
        <v>35000</v>
      </c>
      <c r="AW286" s="828"/>
      <c r="AX286" s="829">
        <f t="shared" si="643"/>
        <v>0</v>
      </c>
      <c r="AY286" s="838">
        <f>$I286*$AY$1</f>
        <v>35000</v>
      </c>
      <c r="AZ286" s="838">
        <f t="shared" si="644"/>
        <v>35000</v>
      </c>
      <c r="BA286" s="837"/>
      <c r="BB286" s="838">
        <f t="shared" si="645"/>
        <v>35000</v>
      </c>
      <c r="BC286" s="837"/>
      <c r="BD286" s="838">
        <f t="shared" si="646"/>
        <v>0</v>
      </c>
      <c r="BE286" s="774">
        <f>$I286*$BE$1</f>
        <v>35000</v>
      </c>
      <c r="BF286" s="774">
        <f t="shared" si="647"/>
        <v>35000</v>
      </c>
      <c r="BG286" s="775"/>
      <c r="BH286" s="774">
        <f t="shared" si="648"/>
        <v>35000</v>
      </c>
      <c r="BI286" s="775"/>
      <c r="BJ286" s="774">
        <f t="shared" si="649"/>
        <v>0</v>
      </c>
      <c r="BK286" s="811">
        <f>$I286*$BK$1</f>
        <v>35000</v>
      </c>
      <c r="BL286" s="811">
        <f t="shared" si="650"/>
        <v>35000</v>
      </c>
      <c r="BM286" s="810"/>
      <c r="BN286" s="811">
        <f t="shared" si="651"/>
        <v>35000</v>
      </c>
      <c r="BO286" s="810"/>
      <c r="BP286" s="811">
        <f t="shared" si="652"/>
        <v>0</v>
      </c>
      <c r="BQ286" s="793">
        <f>$I286*$BQ$1</f>
        <v>35000</v>
      </c>
      <c r="BR286" s="793">
        <f t="shared" si="653"/>
        <v>35000</v>
      </c>
      <c r="BS286" s="792"/>
      <c r="BT286" s="793">
        <f t="shared" si="654"/>
        <v>35000</v>
      </c>
      <c r="BU286" s="792"/>
      <c r="BV286" s="793">
        <f t="shared" si="655"/>
        <v>0</v>
      </c>
      <c r="BW286" s="838">
        <f>$I286*$BW$1</f>
        <v>35000</v>
      </c>
      <c r="BX286" s="838">
        <f t="shared" si="656"/>
        <v>35000</v>
      </c>
      <c r="BY286" s="837"/>
      <c r="BZ286" s="838">
        <f t="shared" si="657"/>
        <v>35000</v>
      </c>
      <c r="CA286" s="837"/>
      <c r="CB286" s="838">
        <f t="shared" si="658"/>
        <v>0</v>
      </c>
      <c r="CC286" s="811">
        <f t="shared" si="558"/>
        <v>500000</v>
      </c>
      <c r="CD286" s="784">
        <f t="shared" si="659"/>
        <v>500000</v>
      </c>
      <c r="CE286" s="810"/>
      <c r="CF286" s="810"/>
      <c r="CG286" s="811">
        <f t="shared" si="660"/>
        <v>0</v>
      </c>
      <c r="CH286" s="579">
        <f t="shared" si="561"/>
        <v>0</v>
      </c>
    </row>
    <row r="287" spans="1:86" x14ac:dyDescent="0.2">
      <c r="A287" s="596"/>
      <c r="B287" s="596"/>
      <c r="C287" s="596"/>
      <c r="D287" s="620"/>
      <c r="E287" s="596">
        <f>+E286+1</f>
        <v>88</v>
      </c>
      <c r="F287" s="620" t="s">
        <v>197</v>
      </c>
      <c r="G287" s="620"/>
      <c r="H287" s="609" t="s">
        <v>93</v>
      </c>
      <c r="I287" s="601">
        <v>1500000</v>
      </c>
      <c r="J287" s="774">
        <f>+I287*$J$1</f>
        <v>300000</v>
      </c>
      <c r="K287" s="774"/>
      <c r="L287" s="774">
        <f t="shared" si="625"/>
        <v>300000</v>
      </c>
      <c r="M287" s="775"/>
      <c r="N287" s="774">
        <f>+K287-M287</f>
        <v>0</v>
      </c>
      <c r="O287" s="784">
        <f>+I287*$O$1</f>
        <v>150000</v>
      </c>
      <c r="P287" s="784">
        <f t="shared" si="626"/>
        <v>150000</v>
      </c>
      <c r="Q287" s="783"/>
      <c r="R287" s="784">
        <f t="shared" si="627"/>
        <v>150000</v>
      </c>
      <c r="S287" s="783"/>
      <c r="T287" s="784">
        <f t="shared" si="628"/>
        <v>0</v>
      </c>
      <c r="U287" s="793">
        <f>$I287*$U$1</f>
        <v>105000.00000000001</v>
      </c>
      <c r="V287" s="793">
        <f t="shared" si="629"/>
        <v>105000.00000000001</v>
      </c>
      <c r="W287" s="792"/>
      <c r="X287" s="793">
        <f t="shared" si="630"/>
        <v>105000.00000000001</v>
      </c>
      <c r="Y287" s="792"/>
      <c r="Z287" s="793">
        <f t="shared" si="631"/>
        <v>0</v>
      </c>
      <c r="AA287" s="802">
        <f>$I287*$AA$1</f>
        <v>105000.00000000001</v>
      </c>
      <c r="AB287" s="802">
        <f t="shared" si="632"/>
        <v>105000.00000000001</v>
      </c>
      <c r="AC287" s="801"/>
      <c r="AD287" s="802">
        <f t="shared" si="633"/>
        <v>105000.00000000001</v>
      </c>
      <c r="AE287" s="801"/>
      <c r="AF287" s="802">
        <f t="shared" si="634"/>
        <v>0</v>
      </c>
      <c r="AG287" s="820">
        <f>$I287*$AG$1</f>
        <v>105000.00000000001</v>
      </c>
      <c r="AH287" s="820">
        <f t="shared" si="635"/>
        <v>105000.00000000001</v>
      </c>
      <c r="AI287" s="819"/>
      <c r="AJ287" s="820">
        <f t="shared" si="636"/>
        <v>105000.00000000001</v>
      </c>
      <c r="AK287" s="819"/>
      <c r="AL287" s="820">
        <f t="shared" si="637"/>
        <v>0</v>
      </c>
      <c r="AM287" s="774">
        <f>$I287*$AM$1</f>
        <v>105000.00000000001</v>
      </c>
      <c r="AN287" s="774">
        <f t="shared" si="638"/>
        <v>105000.00000000001</v>
      </c>
      <c r="AO287" s="775"/>
      <c r="AP287" s="774">
        <f t="shared" si="639"/>
        <v>105000.00000000001</v>
      </c>
      <c r="AQ287" s="775"/>
      <c r="AR287" s="774">
        <f t="shared" si="640"/>
        <v>0</v>
      </c>
      <c r="AS287" s="829">
        <f>$I287*$AS$1</f>
        <v>105000.00000000001</v>
      </c>
      <c r="AT287" s="829">
        <f t="shared" si="641"/>
        <v>105000.00000000001</v>
      </c>
      <c r="AU287" s="828"/>
      <c r="AV287" s="829">
        <f t="shared" si="642"/>
        <v>105000.00000000001</v>
      </c>
      <c r="AW287" s="828"/>
      <c r="AX287" s="829">
        <f t="shared" si="643"/>
        <v>0</v>
      </c>
      <c r="AY287" s="838">
        <f>$I287*$AY$1</f>
        <v>105000.00000000001</v>
      </c>
      <c r="AZ287" s="838">
        <f t="shared" si="644"/>
        <v>105000.00000000001</v>
      </c>
      <c r="BA287" s="837"/>
      <c r="BB287" s="838">
        <f t="shared" si="645"/>
        <v>105000.00000000001</v>
      </c>
      <c r="BC287" s="837"/>
      <c r="BD287" s="838">
        <f t="shared" si="646"/>
        <v>0</v>
      </c>
      <c r="BE287" s="774">
        <f>$I287*$BE$1</f>
        <v>105000.00000000001</v>
      </c>
      <c r="BF287" s="774">
        <f t="shared" si="647"/>
        <v>105000.00000000001</v>
      </c>
      <c r="BG287" s="775"/>
      <c r="BH287" s="774">
        <f t="shared" si="648"/>
        <v>105000.00000000001</v>
      </c>
      <c r="BI287" s="775"/>
      <c r="BJ287" s="774">
        <f t="shared" si="649"/>
        <v>0</v>
      </c>
      <c r="BK287" s="811">
        <f>$I287*$BK$1</f>
        <v>105000.00000000001</v>
      </c>
      <c r="BL287" s="811">
        <f t="shared" si="650"/>
        <v>105000.00000000001</v>
      </c>
      <c r="BM287" s="810"/>
      <c r="BN287" s="811">
        <f t="shared" si="651"/>
        <v>105000.00000000001</v>
      </c>
      <c r="BO287" s="810"/>
      <c r="BP287" s="811">
        <f t="shared" si="652"/>
        <v>0</v>
      </c>
      <c r="BQ287" s="793">
        <f>$I287*$BQ$1</f>
        <v>105000.00000000001</v>
      </c>
      <c r="BR287" s="793">
        <f t="shared" si="653"/>
        <v>105000.00000000001</v>
      </c>
      <c r="BS287" s="792"/>
      <c r="BT287" s="793">
        <f t="shared" si="654"/>
        <v>105000.00000000001</v>
      </c>
      <c r="BU287" s="792"/>
      <c r="BV287" s="793">
        <f t="shared" si="655"/>
        <v>0</v>
      </c>
      <c r="BW287" s="838">
        <f>$I287*$BW$1</f>
        <v>105000.00000000001</v>
      </c>
      <c r="BX287" s="838">
        <f t="shared" si="656"/>
        <v>105000.00000000001</v>
      </c>
      <c r="BY287" s="837"/>
      <c r="BZ287" s="838">
        <f t="shared" si="657"/>
        <v>105000.00000000001</v>
      </c>
      <c r="CA287" s="837"/>
      <c r="CB287" s="838">
        <f t="shared" si="658"/>
        <v>0</v>
      </c>
      <c r="CC287" s="811">
        <f t="shared" si="558"/>
        <v>1500000</v>
      </c>
      <c r="CD287" s="784">
        <f t="shared" si="659"/>
        <v>1500000</v>
      </c>
      <c r="CE287" s="810"/>
      <c r="CF287" s="810"/>
      <c r="CG287" s="811">
        <f t="shared" si="660"/>
        <v>0</v>
      </c>
      <c r="CH287" s="579">
        <f t="shared" si="561"/>
        <v>0</v>
      </c>
    </row>
    <row r="288" spans="1:86" x14ac:dyDescent="0.2">
      <c r="A288" s="652"/>
      <c r="B288" s="652"/>
      <c r="C288" s="652"/>
      <c r="D288" s="654"/>
      <c r="E288" s="706"/>
      <c r="F288" s="654"/>
      <c r="G288" s="654"/>
      <c r="H288" s="710"/>
      <c r="I288" s="601"/>
      <c r="J288" s="774"/>
      <c r="K288" s="774"/>
      <c r="L288" s="774"/>
      <c r="M288" s="775"/>
      <c r="N288" s="775"/>
      <c r="O288" s="784"/>
      <c r="P288" s="784"/>
      <c r="Q288" s="783"/>
      <c r="R288" s="783"/>
      <c r="S288" s="783"/>
      <c r="T288" s="783"/>
      <c r="U288" s="793"/>
      <c r="V288" s="792"/>
      <c r="W288" s="792"/>
      <c r="X288" s="792"/>
      <c r="Y288" s="792"/>
      <c r="Z288" s="792"/>
      <c r="AA288" s="802"/>
      <c r="AB288" s="801"/>
      <c r="AC288" s="801"/>
      <c r="AD288" s="801"/>
      <c r="AE288" s="801"/>
      <c r="AF288" s="801"/>
      <c r="AG288" s="820"/>
      <c r="AH288" s="819"/>
      <c r="AI288" s="819"/>
      <c r="AJ288" s="819"/>
      <c r="AK288" s="819"/>
      <c r="AL288" s="819"/>
      <c r="AM288" s="774"/>
      <c r="AN288" s="775"/>
      <c r="AO288" s="775"/>
      <c r="AP288" s="775"/>
      <c r="AQ288" s="775"/>
      <c r="AR288" s="775"/>
      <c r="AS288" s="829"/>
      <c r="AT288" s="828"/>
      <c r="AU288" s="828"/>
      <c r="AV288" s="828"/>
      <c r="AW288" s="828"/>
      <c r="AX288" s="828"/>
      <c r="AY288" s="838"/>
      <c r="AZ288" s="837"/>
      <c r="BA288" s="837"/>
      <c r="BB288" s="837"/>
      <c r="BC288" s="837"/>
      <c r="BD288" s="837"/>
      <c r="BE288" s="774"/>
      <c r="BF288" s="775"/>
      <c r="BG288" s="775"/>
      <c r="BH288" s="775"/>
      <c r="BI288" s="775"/>
      <c r="BJ288" s="775"/>
      <c r="BK288" s="811"/>
      <c r="BL288" s="810"/>
      <c r="BM288" s="810"/>
      <c r="BN288" s="810"/>
      <c r="BO288" s="810"/>
      <c r="BP288" s="810"/>
      <c r="BQ288" s="793"/>
      <c r="BR288" s="792"/>
      <c r="BS288" s="792"/>
      <c r="BT288" s="792"/>
      <c r="BU288" s="792"/>
      <c r="BV288" s="792"/>
      <c r="BW288" s="838"/>
      <c r="BX288" s="837"/>
      <c r="BY288" s="837"/>
      <c r="BZ288" s="837"/>
      <c r="CA288" s="837"/>
      <c r="CB288" s="837"/>
      <c r="CC288" s="811">
        <f t="shared" si="558"/>
        <v>0</v>
      </c>
      <c r="CD288" s="784"/>
      <c r="CE288" s="810"/>
      <c r="CF288" s="810"/>
      <c r="CG288" s="810"/>
      <c r="CH288" s="579">
        <f t="shared" si="561"/>
        <v>0</v>
      </c>
    </row>
    <row r="289" spans="1:86" x14ac:dyDescent="0.2">
      <c r="A289" s="675"/>
      <c r="B289" s="675"/>
      <c r="C289" s="675"/>
      <c r="D289" s="677"/>
      <c r="E289" s="675"/>
      <c r="F289" s="677"/>
      <c r="G289" s="678"/>
      <c r="H289" s="661" t="s">
        <v>200</v>
      </c>
      <c r="I289" s="629">
        <f>SUM(I268:I287)</f>
        <v>15619000</v>
      </c>
      <c r="J289" s="776">
        <f t="shared" ref="J289:BU289" si="661">SUM(J268:J287)</f>
        <v>3123800</v>
      </c>
      <c r="K289" s="776">
        <f>SUM(K268:K287)</f>
        <v>0</v>
      </c>
      <c r="L289" s="776">
        <f t="shared" ref="L289" si="662">SUM(L268:L287)</f>
        <v>3123800</v>
      </c>
      <c r="M289" s="776">
        <f t="shared" si="661"/>
        <v>0</v>
      </c>
      <c r="N289" s="776">
        <f t="shared" si="661"/>
        <v>0</v>
      </c>
      <c r="O289" s="785">
        <f t="shared" si="661"/>
        <v>1561900</v>
      </c>
      <c r="P289" s="785">
        <f t="shared" si="661"/>
        <v>1561900</v>
      </c>
      <c r="Q289" s="785">
        <f t="shared" si="661"/>
        <v>0</v>
      </c>
      <c r="R289" s="785">
        <f t="shared" si="661"/>
        <v>1561900</v>
      </c>
      <c r="S289" s="785">
        <f t="shared" si="661"/>
        <v>0</v>
      </c>
      <c r="T289" s="785">
        <f t="shared" si="661"/>
        <v>0</v>
      </c>
      <c r="U289" s="794">
        <f t="shared" si="661"/>
        <v>1093330.0000000002</v>
      </c>
      <c r="V289" s="794">
        <f t="shared" si="661"/>
        <v>1093330.0000000002</v>
      </c>
      <c r="W289" s="794">
        <f t="shared" si="661"/>
        <v>0</v>
      </c>
      <c r="X289" s="794">
        <f t="shared" si="661"/>
        <v>1093330.0000000002</v>
      </c>
      <c r="Y289" s="794">
        <f t="shared" si="661"/>
        <v>0</v>
      </c>
      <c r="Z289" s="794">
        <f t="shared" si="661"/>
        <v>0</v>
      </c>
      <c r="AA289" s="803">
        <f t="shared" si="661"/>
        <v>1093330.0000000002</v>
      </c>
      <c r="AB289" s="803">
        <f t="shared" si="661"/>
        <v>1093330.0000000002</v>
      </c>
      <c r="AC289" s="803">
        <f t="shared" si="661"/>
        <v>0</v>
      </c>
      <c r="AD289" s="803">
        <f t="shared" si="661"/>
        <v>1093330.0000000002</v>
      </c>
      <c r="AE289" s="803">
        <f t="shared" si="661"/>
        <v>0</v>
      </c>
      <c r="AF289" s="803">
        <f t="shared" si="661"/>
        <v>0</v>
      </c>
      <c r="AG289" s="821">
        <f t="shared" si="661"/>
        <v>1093330.0000000002</v>
      </c>
      <c r="AH289" s="821">
        <f t="shared" si="661"/>
        <v>1093330.0000000002</v>
      </c>
      <c r="AI289" s="821">
        <f t="shared" si="661"/>
        <v>0</v>
      </c>
      <c r="AJ289" s="821">
        <f t="shared" si="661"/>
        <v>1093330.0000000002</v>
      </c>
      <c r="AK289" s="821">
        <f t="shared" si="661"/>
        <v>0</v>
      </c>
      <c r="AL289" s="821">
        <f t="shared" si="661"/>
        <v>0</v>
      </c>
      <c r="AM289" s="776">
        <f t="shared" si="661"/>
        <v>1093330.0000000002</v>
      </c>
      <c r="AN289" s="776">
        <f t="shared" si="661"/>
        <v>1093330.0000000002</v>
      </c>
      <c r="AO289" s="776">
        <f t="shared" si="661"/>
        <v>0</v>
      </c>
      <c r="AP289" s="776">
        <f t="shared" si="661"/>
        <v>1093330.0000000002</v>
      </c>
      <c r="AQ289" s="776">
        <f t="shared" si="661"/>
        <v>0</v>
      </c>
      <c r="AR289" s="776">
        <f t="shared" si="661"/>
        <v>0</v>
      </c>
      <c r="AS289" s="830">
        <f t="shared" si="661"/>
        <v>1093330.0000000002</v>
      </c>
      <c r="AT289" s="830">
        <f t="shared" si="661"/>
        <v>1093330.0000000002</v>
      </c>
      <c r="AU289" s="830">
        <f t="shared" si="661"/>
        <v>0</v>
      </c>
      <c r="AV289" s="830">
        <f t="shared" si="661"/>
        <v>1093330.0000000002</v>
      </c>
      <c r="AW289" s="830">
        <f t="shared" si="661"/>
        <v>0</v>
      </c>
      <c r="AX289" s="830">
        <f t="shared" si="661"/>
        <v>0</v>
      </c>
      <c r="AY289" s="839">
        <f t="shared" si="661"/>
        <v>1093330.0000000002</v>
      </c>
      <c r="AZ289" s="839">
        <f t="shared" si="661"/>
        <v>1093330.0000000002</v>
      </c>
      <c r="BA289" s="839">
        <f t="shared" si="661"/>
        <v>0</v>
      </c>
      <c r="BB289" s="839">
        <f t="shared" si="661"/>
        <v>1093330.0000000002</v>
      </c>
      <c r="BC289" s="839">
        <f t="shared" si="661"/>
        <v>0</v>
      </c>
      <c r="BD289" s="839">
        <f t="shared" si="661"/>
        <v>0</v>
      </c>
      <c r="BE289" s="776">
        <f t="shared" si="661"/>
        <v>1093330.0000000002</v>
      </c>
      <c r="BF289" s="776">
        <f t="shared" si="661"/>
        <v>1093330.0000000002</v>
      </c>
      <c r="BG289" s="776">
        <f t="shared" si="661"/>
        <v>0</v>
      </c>
      <c r="BH289" s="776">
        <f t="shared" si="661"/>
        <v>1093330.0000000002</v>
      </c>
      <c r="BI289" s="776">
        <f t="shared" si="661"/>
        <v>0</v>
      </c>
      <c r="BJ289" s="776">
        <f t="shared" si="661"/>
        <v>0</v>
      </c>
      <c r="BK289" s="812">
        <f t="shared" si="661"/>
        <v>1093330.0000000002</v>
      </c>
      <c r="BL289" s="812">
        <f t="shared" si="661"/>
        <v>1093330.0000000002</v>
      </c>
      <c r="BM289" s="812">
        <f t="shared" si="661"/>
        <v>0</v>
      </c>
      <c r="BN289" s="812">
        <f t="shared" si="661"/>
        <v>1093330.0000000002</v>
      </c>
      <c r="BO289" s="812">
        <f t="shared" si="661"/>
        <v>0</v>
      </c>
      <c r="BP289" s="812">
        <f t="shared" si="661"/>
        <v>0</v>
      </c>
      <c r="BQ289" s="794">
        <f t="shared" si="661"/>
        <v>1093330.0000000002</v>
      </c>
      <c r="BR289" s="794">
        <f t="shared" si="661"/>
        <v>1093330.0000000002</v>
      </c>
      <c r="BS289" s="794">
        <f t="shared" si="661"/>
        <v>0</v>
      </c>
      <c r="BT289" s="794">
        <f t="shared" si="661"/>
        <v>1093330.0000000002</v>
      </c>
      <c r="BU289" s="794">
        <f t="shared" si="661"/>
        <v>0</v>
      </c>
      <c r="BV289" s="794">
        <f t="shared" ref="BV289:CG289" si="663">SUM(BV268:BV287)</f>
        <v>0</v>
      </c>
      <c r="BW289" s="839">
        <f t="shared" si="663"/>
        <v>1093330.0000000002</v>
      </c>
      <c r="BX289" s="839">
        <f t="shared" si="663"/>
        <v>1093330.0000000002</v>
      </c>
      <c r="BY289" s="839">
        <f t="shared" si="663"/>
        <v>0</v>
      </c>
      <c r="BZ289" s="839">
        <f t="shared" si="663"/>
        <v>1093330.0000000002</v>
      </c>
      <c r="CA289" s="839">
        <f t="shared" si="663"/>
        <v>0</v>
      </c>
      <c r="CB289" s="839">
        <f t="shared" si="663"/>
        <v>0</v>
      </c>
      <c r="CC289" s="812">
        <f t="shared" si="663"/>
        <v>15619000</v>
      </c>
      <c r="CD289" s="785">
        <f t="shared" si="663"/>
        <v>15619000</v>
      </c>
      <c r="CE289" s="812">
        <f t="shared" si="663"/>
        <v>0</v>
      </c>
      <c r="CF289" s="812">
        <f t="shared" si="663"/>
        <v>0</v>
      </c>
      <c r="CG289" s="812">
        <f t="shared" si="663"/>
        <v>0</v>
      </c>
      <c r="CH289" s="579">
        <f t="shared" si="561"/>
        <v>0</v>
      </c>
    </row>
    <row r="290" spans="1:86" x14ac:dyDescent="0.2">
      <c r="A290" s="711"/>
      <c r="B290" s="711"/>
      <c r="C290" s="711"/>
      <c r="D290" s="712"/>
      <c r="E290" s="711"/>
      <c r="F290" s="712"/>
      <c r="G290" s="713"/>
      <c r="H290" s="639" t="s">
        <v>201</v>
      </c>
      <c r="I290" s="714"/>
      <c r="J290" s="775"/>
      <c r="K290" s="774"/>
      <c r="L290" s="774"/>
      <c r="M290" s="775"/>
      <c r="N290" s="775"/>
      <c r="O290" s="783"/>
      <c r="P290" s="783"/>
      <c r="Q290" s="783"/>
      <c r="R290" s="783"/>
      <c r="S290" s="783"/>
      <c r="T290" s="783"/>
      <c r="U290" s="792"/>
      <c r="V290" s="792"/>
      <c r="W290" s="792"/>
      <c r="X290" s="792"/>
      <c r="Y290" s="792"/>
      <c r="Z290" s="792"/>
      <c r="AA290" s="801"/>
      <c r="AB290" s="801"/>
      <c r="AC290" s="801"/>
      <c r="AD290" s="801"/>
      <c r="AE290" s="801"/>
      <c r="AF290" s="801"/>
      <c r="AG290" s="819"/>
      <c r="AH290" s="819"/>
      <c r="AI290" s="819"/>
      <c r="AJ290" s="819"/>
      <c r="AK290" s="819"/>
      <c r="AL290" s="819"/>
      <c r="AM290" s="775"/>
      <c r="AN290" s="775"/>
      <c r="AO290" s="775"/>
      <c r="AP290" s="775"/>
      <c r="AQ290" s="775"/>
      <c r="AR290" s="775"/>
      <c r="AS290" s="828"/>
      <c r="AT290" s="828"/>
      <c r="AU290" s="828"/>
      <c r="AV290" s="828"/>
      <c r="AW290" s="828"/>
      <c r="AX290" s="828"/>
      <c r="AY290" s="837"/>
      <c r="AZ290" s="837"/>
      <c r="BA290" s="837"/>
      <c r="BB290" s="837"/>
      <c r="BC290" s="837"/>
      <c r="BD290" s="837"/>
      <c r="BE290" s="775"/>
      <c r="BF290" s="775"/>
      <c r="BG290" s="775"/>
      <c r="BH290" s="775"/>
      <c r="BI290" s="775"/>
      <c r="BJ290" s="775"/>
      <c r="BK290" s="810"/>
      <c r="BL290" s="810"/>
      <c r="BM290" s="810"/>
      <c r="BN290" s="810"/>
      <c r="BO290" s="810"/>
      <c r="BP290" s="810"/>
      <c r="BQ290" s="792"/>
      <c r="BR290" s="792"/>
      <c r="BS290" s="792"/>
      <c r="BT290" s="792"/>
      <c r="BU290" s="792"/>
      <c r="BV290" s="792"/>
      <c r="BW290" s="837"/>
      <c r="BX290" s="837"/>
      <c r="BY290" s="837"/>
      <c r="BZ290" s="837"/>
      <c r="CA290" s="837"/>
      <c r="CB290" s="837"/>
      <c r="CC290" s="810"/>
      <c r="CD290" s="783"/>
      <c r="CE290" s="810"/>
      <c r="CF290" s="810"/>
      <c r="CG290" s="810"/>
      <c r="CH290" s="579"/>
    </row>
    <row r="291" spans="1:86" x14ac:dyDescent="0.2">
      <c r="A291" s="711"/>
      <c r="B291" s="711"/>
      <c r="C291" s="711"/>
      <c r="D291" s="712"/>
      <c r="E291" s="711"/>
      <c r="F291" s="712"/>
      <c r="G291" s="679" t="s">
        <v>18</v>
      </c>
      <c r="H291" s="635" t="s">
        <v>48</v>
      </c>
      <c r="I291" s="715">
        <f>+I268+I269+I270</f>
        <v>3136000</v>
      </c>
      <c r="J291" s="775"/>
      <c r="K291" s="774"/>
      <c r="L291" s="774"/>
      <c r="M291" s="775"/>
      <c r="N291" s="775"/>
      <c r="O291" s="783"/>
      <c r="P291" s="783"/>
      <c r="Q291" s="783"/>
      <c r="R291" s="783"/>
      <c r="S291" s="783"/>
      <c r="T291" s="783"/>
      <c r="U291" s="792"/>
      <c r="V291" s="792"/>
      <c r="W291" s="792"/>
      <c r="X291" s="792"/>
      <c r="Y291" s="792"/>
      <c r="Z291" s="792"/>
      <c r="AA291" s="801"/>
      <c r="AB291" s="801"/>
      <c r="AC291" s="801"/>
      <c r="AD291" s="801"/>
      <c r="AE291" s="801"/>
      <c r="AF291" s="801"/>
      <c r="AG291" s="819"/>
      <c r="AH291" s="819"/>
      <c r="AI291" s="819"/>
      <c r="AJ291" s="819"/>
      <c r="AK291" s="819"/>
      <c r="AL291" s="819"/>
      <c r="AM291" s="775"/>
      <c r="AN291" s="775"/>
      <c r="AO291" s="775"/>
      <c r="AP291" s="775"/>
      <c r="AQ291" s="775"/>
      <c r="AR291" s="775"/>
      <c r="AS291" s="828"/>
      <c r="AT291" s="828"/>
      <c r="AU291" s="828"/>
      <c r="AV291" s="828"/>
      <c r="AW291" s="828"/>
      <c r="AX291" s="828"/>
      <c r="AY291" s="837"/>
      <c r="AZ291" s="837"/>
      <c r="BA291" s="837"/>
      <c r="BB291" s="837"/>
      <c r="BC291" s="837"/>
      <c r="BD291" s="837"/>
      <c r="BE291" s="775"/>
      <c r="BF291" s="775"/>
      <c r="BG291" s="775"/>
      <c r="BH291" s="775"/>
      <c r="BI291" s="775"/>
      <c r="BJ291" s="775"/>
      <c r="BK291" s="810"/>
      <c r="BL291" s="810"/>
      <c r="BM291" s="810"/>
      <c r="BN291" s="810"/>
      <c r="BO291" s="810"/>
      <c r="BP291" s="810"/>
      <c r="BQ291" s="792"/>
      <c r="BR291" s="792"/>
      <c r="BS291" s="792"/>
      <c r="BT291" s="792"/>
      <c r="BU291" s="792"/>
      <c r="BV291" s="792"/>
      <c r="BW291" s="837"/>
      <c r="BX291" s="837"/>
      <c r="BY291" s="837"/>
      <c r="BZ291" s="837"/>
      <c r="CA291" s="837"/>
      <c r="CB291" s="837"/>
      <c r="CC291" s="810"/>
      <c r="CD291" s="783"/>
      <c r="CE291" s="810"/>
      <c r="CF291" s="810"/>
      <c r="CG291" s="810"/>
      <c r="CH291" s="579"/>
    </row>
    <row r="292" spans="1:86" x14ac:dyDescent="0.2">
      <c r="A292" s="711"/>
      <c r="B292" s="711"/>
      <c r="C292" s="711"/>
      <c r="D292" s="712"/>
      <c r="E292" s="711"/>
      <c r="F292" s="712"/>
      <c r="G292" s="679"/>
      <c r="H292" s="639" t="s">
        <v>202</v>
      </c>
      <c r="I292" s="715"/>
      <c r="J292" s="775"/>
      <c r="K292" s="774"/>
      <c r="L292" s="774"/>
      <c r="M292" s="775"/>
      <c r="N292" s="775"/>
      <c r="O292" s="783"/>
      <c r="P292" s="783"/>
      <c r="Q292" s="783"/>
      <c r="R292" s="783"/>
      <c r="S292" s="783"/>
      <c r="T292" s="783"/>
      <c r="U292" s="792"/>
      <c r="V292" s="792"/>
      <c r="W292" s="792"/>
      <c r="X292" s="792"/>
      <c r="Y292" s="792"/>
      <c r="Z292" s="792"/>
      <c r="AA292" s="801"/>
      <c r="AB292" s="801"/>
      <c r="AC292" s="801"/>
      <c r="AD292" s="801"/>
      <c r="AE292" s="801"/>
      <c r="AF292" s="801"/>
      <c r="AG292" s="819"/>
      <c r="AH292" s="819"/>
      <c r="AI292" s="819"/>
      <c r="AJ292" s="819"/>
      <c r="AK292" s="819"/>
      <c r="AL292" s="819"/>
      <c r="AM292" s="775"/>
      <c r="AN292" s="775"/>
      <c r="AO292" s="775"/>
      <c r="AP292" s="775"/>
      <c r="AQ292" s="775"/>
      <c r="AR292" s="775"/>
      <c r="AS292" s="828"/>
      <c r="AT292" s="828"/>
      <c r="AU292" s="828"/>
      <c r="AV292" s="828"/>
      <c r="AW292" s="828"/>
      <c r="AX292" s="828"/>
      <c r="AY292" s="837"/>
      <c r="AZ292" s="837"/>
      <c r="BA292" s="837"/>
      <c r="BB292" s="837"/>
      <c r="BC292" s="837"/>
      <c r="BD292" s="837"/>
      <c r="BE292" s="775"/>
      <c r="BF292" s="775"/>
      <c r="BG292" s="775"/>
      <c r="BH292" s="775"/>
      <c r="BI292" s="775"/>
      <c r="BJ292" s="775"/>
      <c r="BK292" s="810"/>
      <c r="BL292" s="810"/>
      <c r="BM292" s="810"/>
      <c r="BN292" s="810"/>
      <c r="BO292" s="810"/>
      <c r="BP292" s="810"/>
      <c r="BQ292" s="792"/>
      <c r="BR292" s="792"/>
      <c r="BS292" s="792"/>
      <c r="BT292" s="792"/>
      <c r="BU292" s="792"/>
      <c r="BV292" s="792"/>
      <c r="BW292" s="837"/>
      <c r="BX292" s="837"/>
      <c r="BY292" s="837"/>
      <c r="BZ292" s="837"/>
      <c r="CA292" s="837"/>
      <c r="CB292" s="837"/>
      <c r="CC292" s="810"/>
      <c r="CD292" s="783"/>
      <c r="CE292" s="810"/>
      <c r="CF292" s="810"/>
      <c r="CG292" s="810"/>
      <c r="CH292" s="579"/>
    </row>
    <row r="293" spans="1:86" x14ac:dyDescent="0.2">
      <c r="A293" s="711"/>
      <c r="B293" s="711"/>
      <c r="C293" s="711"/>
      <c r="D293" s="712"/>
      <c r="E293" s="711"/>
      <c r="F293" s="712"/>
      <c r="G293" s="713"/>
      <c r="H293" s="639" t="s">
        <v>203</v>
      </c>
      <c r="I293" s="636"/>
      <c r="J293" s="775"/>
      <c r="K293" s="774"/>
      <c r="L293" s="774"/>
      <c r="M293" s="775"/>
      <c r="N293" s="775"/>
      <c r="O293" s="783"/>
      <c r="P293" s="783"/>
      <c r="Q293" s="783"/>
      <c r="R293" s="783"/>
      <c r="S293" s="783"/>
      <c r="T293" s="783"/>
      <c r="U293" s="792"/>
      <c r="V293" s="792"/>
      <c r="W293" s="792"/>
      <c r="X293" s="792"/>
      <c r="Y293" s="792"/>
      <c r="Z293" s="792"/>
      <c r="AA293" s="801"/>
      <c r="AB293" s="801"/>
      <c r="AC293" s="801"/>
      <c r="AD293" s="801"/>
      <c r="AE293" s="801"/>
      <c r="AF293" s="801"/>
      <c r="AG293" s="819"/>
      <c r="AH293" s="819"/>
      <c r="AI293" s="819"/>
      <c r="AJ293" s="819"/>
      <c r="AK293" s="819"/>
      <c r="AL293" s="819"/>
      <c r="AM293" s="775"/>
      <c r="AN293" s="775"/>
      <c r="AO293" s="775"/>
      <c r="AP293" s="775"/>
      <c r="AQ293" s="775"/>
      <c r="AR293" s="775"/>
      <c r="AS293" s="828"/>
      <c r="AT293" s="828"/>
      <c r="AU293" s="828"/>
      <c r="AV293" s="828"/>
      <c r="AW293" s="828"/>
      <c r="AX293" s="828"/>
      <c r="AY293" s="837"/>
      <c r="AZ293" s="837"/>
      <c r="BA293" s="837"/>
      <c r="BB293" s="837"/>
      <c r="BC293" s="837"/>
      <c r="BD293" s="837"/>
      <c r="BE293" s="775"/>
      <c r="BF293" s="775"/>
      <c r="BG293" s="775"/>
      <c r="BH293" s="775"/>
      <c r="BI293" s="775"/>
      <c r="BJ293" s="775"/>
      <c r="BK293" s="810"/>
      <c r="BL293" s="810"/>
      <c r="BM293" s="810"/>
      <c r="BN293" s="810"/>
      <c r="BO293" s="810"/>
      <c r="BP293" s="810"/>
      <c r="BQ293" s="792"/>
      <c r="BR293" s="792"/>
      <c r="BS293" s="792"/>
      <c r="BT293" s="792"/>
      <c r="BU293" s="792"/>
      <c r="BV293" s="792"/>
      <c r="BW293" s="837"/>
      <c r="BX293" s="837"/>
      <c r="BY293" s="837"/>
      <c r="BZ293" s="837"/>
      <c r="CA293" s="837"/>
      <c r="CB293" s="837"/>
      <c r="CC293" s="810"/>
      <c r="CD293" s="783"/>
      <c r="CE293" s="810"/>
      <c r="CF293" s="810"/>
      <c r="CG293" s="810"/>
      <c r="CH293" s="579"/>
    </row>
    <row r="294" spans="1:86" x14ac:dyDescent="0.2">
      <c r="A294" s="711"/>
      <c r="B294" s="711"/>
      <c r="C294" s="711"/>
      <c r="D294" s="712"/>
      <c r="E294" s="711"/>
      <c r="F294" s="712"/>
      <c r="G294" s="679" t="s">
        <v>18</v>
      </c>
      <c r="H294" s="635" t="s">
        <v>48</v>
      </c>
      <c r="I294" s="636">
        <f>+I274+I279+I285+I278+I280+I281+I287+I286</f>
        <v>12483000</v>
      </c>
      <c r="J294" s="775"/>
      <c r="K294" s="774"/>
      <c r="L294" s="774"/>
      <c r="M294" s="775"/>
      <c r="N294" s="775"/>
      <c r="O294" s="783"/>
      <c r="P294" s="783"/>
      <c r="Q294" s="783"/>
      <c r="R294" s="783"/>
      <c r="S294" s="783"/>
      <c r="T294" s="783"/>
      <c r="U294" s="792"/>
      <c r="V294" s="792"/>
      <c r="W294" s="792"/>
      <c r="X294" s="792"/>
      <c r="Y294" s="792"/>
      <c r="Z294" s="792"/>
      <c r="AA294" s="801"/>
      <c r="AB294" s="801"/>
      <c r="AC294" s="801"/>
      <c r="AD294" s="801"/>
      <c r="AE294" s="801"/>
      <c r="AF294" s="801"/>
      <c r="AG294" s="819"/>
      <c r="AH294" s="819"/>
      <c r="AI294" s="819"/>
      <c r="AJ294" s="819"/>
      <c r="AK294" s="819"/>
      <c r="AL294" s="819"/>
      <c r="AM294" s="775"/>
      <c r="AN294" s="775"/>
      <c r="AO294" s="775"/>
      <c r="AP294" s="775"/>
      <c r="AQ294" s="775"/>
      <c r="AR294" s="775"/>
      <c r="AS294" s="828"/>
      <c r="AT294" s="828"/>
      <c r="AU294" s="828"/>
      <c r="AV294" s="828"/>
      <c r="AW294" s="828"/>
      <c r="AX294" s="828"/>
      <c r="AY294" s="837"/>
      <c r="AZ294" s="837"/>
      <c r="BA294" s="837"/>
      <c r="BB294" s="837"/>
      <c r="BC294" s="837"/>
      <c r="BD294" s="837"/>
      <c r="BE294" s="775"/>
      <c r="BF294" s="775"/>
      <c r="BG294" s="775"/>
      <c r="BH294" s="775"/>
      <c r="BI294" s="775"/>
      <c r="BJ294" s="775"/>
      <c r="BK294" s="810"/>
      <c r="BL294" s="810"/>
      <c r="BM294" s="810"/>
      <c r="BN294" s="810"/>
      <c r="BO294" s="810"/>
      <c r="BP294" s="810"/>
      <c r="BQ294" s="792"/>
      <c r="BR294" s="792"/>
      <c r="BS294" s="792"/>
      <c r="BT294" s="792"/>
      <c r="BU294" s="792"/>
      <c r="BV294" s="792"/>
      <c r="BW294" s="837"/>
      <c r="BX294" s="837"/>
      <c r="BY294" s="837"/>
      <c r="BZ294" s="837"/>
      <c r="CA294" s="837"/>
      <c r="CB294" s="837"/>
      <c r="CC294" s="810"/>
      <c r="CD294" s="783"/>
      <c r="CE294" s="810"/>
      <c r="CF294" s="810"/>
      <c r="CG294" s="810"/>
      <c r="CH294" s="579"/>
    </row>
    <row r="295" spans="1:86" x14ac:dyDescent="0.2">
      <c r="A295" s="711"/>
      <c r="B295" s="711"/>
      <c r="C295" s="711"/>
      <c r="D295" s="712"/>
      <c r="E295" s="711"/>
      <c r="F295" s="712"/>
      <c r="G295" s="679" t="s">
        <v>55</v>
      </c>
      <c r="H295" s="635" t="s">
        <v>56</v>
      </c>
      <c r="I295" s="636"/>
      <c r="J295" s="775"/>
      <c r="K295" s="774"/>
      <c r="L295" s="774"/>
      <c r="M295" s="775"/>
      <c r="N295" s="775"/>
      <c r="O295" s="783"/>
      <c r="P295" s="783"/>
      <c r="Q295" s="783"/>
      <c r="R295" s="783"/>
      <c r="S295" s="783"/>
      <c r="T295" s="783"/>
      <c r="U295" s="792"/>
      <c r="V295" s="792"/>
      <c r="W295" s="792"/>
      <c r="X295" s="792"/>
      <c r="Y295" s="792"/>
      <c r="Z295" s="792"/>
      <c r="AA295" s="801"/>
      <c r="AB295" s="801"/>
      <c r="AC295" s="801"/>
      <c r="AD295" s="801"/>
      <c r="AE295" s="801"/>
      <c r="AF295" s="801"/>
      <c r="AG295" s="819"/>
      <c r="AH295" s="819"/>
      <c r="AI295" s="819"/>
      <c r="AJ295" s="819"/>
      <c r="AK295" s="819"/>
      <c r="AL295" s="819"/>
      <c r="AM295" s="775"/>
      <c r="AN295" s="775"/>
      <c r="AO295" s="775"/>
      <c r="AP295" s="775"/>
      <c r="AQ295" s="775"/>
      <c r="AR295" s="775"/>
      <c r="AS295" s="828"/>
      <c r="AT295" s="828"/>
      <c r="AU295" s="828"/>
      <c r="AV295" s="828"/>
      <c r="AW295" s="828"/>
      <c r="AX295" s="828"/>
      <c r="AY295" s="837"/>
      <c r="AZ295" s="837"/>
      <c r="BA295" s="837"/>
      <c r="BB295" s="837"/>
      <c r="BC295" s="837"/>
      <c r="BD295" s="837"/>
      <c r="BE295" s="775"/>
      <c r="BF295" s="775"/>
      <c r="BG295" s="775"/>
      <c r="BH295" s="775"/>
      <c r="BI295" s="775"/>
      <c r="BJ295" s="775"/>
      <c r="BK295" s="810"/>
      <c r="BL295" s="810"/>
      <c r="BM295" s="810"/>
      <c r="BN295" s="810"/>
      <c r="BO295" s="810"/>
      <c r="BP295" s="810"/>
      <c r="BQ295" s="792"/>
      <c r="BR295" s="792"/>
      <c r="BS295" s="792"/>
      <c r="BT295" s="792"/>
      <c r="BU295" s="792"/>
      <c r="BV295" s="792"/>
      <c r="BW295" s="837"/>
      <c r="BX295" s="837"/>
      <c r="BY295" s="837"/>
      <c r="BZ295" s="837"/>
      <c r="CA295" s="837"/>
      <c r="CB295" s="837"/>
      <c r="CC295" s="810"/>
      <c r="CD295" s="783"/>
      <c r="CE295" s="810"/>
      <c r="CF295" s="810"/>
      <c r="CG295" s="810"/>
      <c r="CH295" s="579"/>
    </row>
    <row r="296" spans="1:86" x14ac:dyDescent="0.2">
      <c r="A296" s="711"/>
      <c r="B296" s="711"/>
      <c r="C296" s="711"/>
      <c r="D296" s="712"/>
      <c r="E296" s="711"/>
      <c r="F296" s="712"/>
      <c r="G296" s="679" t="s">
        <v>57</v>
      </c>
      <c r="H296" s="635" t="s">
        <v>58</v>
      </c>
      <c r="I296" s="636"/>
      <c r="J296" s="775"/>
      <c r="K296" s="774"/>
      <c r="L296" s="774"/>
      <c r="M296" s="775"/>
      <c r="N296" s="775"/>
      <c r="O296" s="783"/>
      <c r="P296" s="783"/>
      <c r="Q296" s="783"/>
      <c r="R296" s="783"/>
      <c r="S296" s="783"/>
      <c r="T296" s="783"/>
      <c r="U296" s="792"/>
      <c r="V296" s="792"/>
      <c r="W296" s="792"/>
      <c r="X296" s="792"/>
      <c r="Y296" s="792"/>
      <c r="Z296" s="792"/>
      <c r="AA296" s="801"/>
      <c r="AB296" s="801"/>
      <c r="AC296" s="801"/>
      <c r="AD296" s="801"/>
      <c r="AE296" s="801"/>
      <c r="AF296" s="801"/>
      <c r="AG296" s="819"/>
      <c r="AH296" s="819"/>
      <c r="AI296" s="819"/>
      <c r="AJ296" s="819"/>
      <c r="AK296" s="819"/>
      <c r="AL296" s="819"/>
      <c r="AM296" s="775"/>
      <c r="AN296" s="775"/>
      <c r="AO296" s="775"/>
      <c r="AP296" s="775"/>
      <c r="AQ296" s="775"/>
      <c r="AR296" s="775"/>
      <c r="AS296" s="828"/>
      <c r="AT296" s="828"/>
      <c r="AU296" s="828"/>
      <c r="AV296" s="828"/>
      <c r="AW296" s="828"/>
      <c r="AX296" s="828"/>
      <c r="AY296" s="837"/>
      <c r="AZ296" s="837"/>
      <c r="BA296" s="837"/>
      <c r="BB296" s="837"/>
      <c r="BC296" s="837"/>
      <c r="BD296" s="837"/>
      <c r="BE296" s="775"/>
      <c r="BF296" s="775"/>
      <c r="BG296" s="775"/>
      <c r="BH296" s="775"/>
      <c r="BI296" s="775"/>
      <c r="BJ296" s="775"/>
      <c r="BK296" s="810"/>
      <c r="BL296" s="810"/>
      <c r="BM296" s="810"/>
      <c r="BN296" s="810"/>
      <c r="BO296" s="810"/>
      <c r="BP296" s="810"/>
      <c r="BQ296" s="792"/>
      <c r="BR296" s="792"/>
      <c r="BS296" s="792"/>
      <c r="BT296" s="792"/>
      <c r="BU296" s="792"/>
      <c r="BV296" s="792"/>
      <c r="BW296" s="837"/>
      <c r="BX296" s="837"/>
      <c r="BY296" s="837"/>
      <c r="BZ296" s="837"/>
      <c r="CA296" s="837"/>
      <c r="CB296" s="837"/>
      <c r="CC296" s="810"/>
      <c r="CD296" s="783"/>
      <c r="CE296" s="810"/>
      <c r="CF296" s="810"/>
      <c r="CG296" s="810"/>
      <c r="CH296" s="579"/>
    </row>
    <row r="297" spans="1:86" x14ac:dyDescent="0.2">
      <c r="A297" s="711"/>
      <c r="B297" s="711"/>
      <c r="C297" s="711"/>
      <c r="D297" s="712"/>
      <c r="E297" s="711"/>
      <c r="F297" s="712"/>
      <c r="G297" s="679"/>
      <c r="H297" s="639" t="s">
        <v>204</v>
      </c>
      <c r="I297" s="636"/>
      <c r="J297" s="775"/>
      <c r="K297" s="774"/>
      <c r="L297" s="774"/>
      <c r="M297" s="775"/>
      <c r="N297" s="775"/>
      <c r="O297" s="783"/>
      <c r="P297" s="783"/>
      <c r="Q297" s="783"/>
      <c r="R297" s="783"/>
      <c r="S297" s="783"/>
      <c r="T297" s="783"/>
      <c r="U297" s="792"/>
      <c r="V297" s="792"/>
      <c r="W297" s="792"/>
      <c r="X297" s="792"/>
      <c r="Y297" s="792"/>
      <c r="Z297" s="792"/>
      <c r="AA297" s="801"/>
      <c r="AB297" s="801"/>
      <c r="AC297" s="801"/>
      <c r="AD297" s="801"/>
      <c r="AE297" s="801"/>
      <c r="AF297" s="801"/>
      <c r="AG297" s="819"/>
      <c r="AH297" s="819"/>
      <c r="AI297" s="819"/>
      <c r="AJ297" s="819"/>
      <c r="AK297" s="819"/>
      <c r="AL297" s="819"/>
      <c r="AM297" s="775"/>
      <c r="AN297" s="775"/>
      <c r="AO297" s="775"/>
      <c r="AP297" s="775"/>
      <c r="AQ297" s="775"/>
      <c r="AR297" s="775"/>
      <c r="AS297" s="828"/>
      <c r="AT297" s="828"/>
      <c r="AU297" s="828"/>
      <c r="AV297" s="828"/>
      <c r="AW297" s="828"/>
      <c r="AX297" s="828"/>
      <c r="AY297" s="837"/>
      <c r="AZ297" s="837"/>
      <c r="BA297" s="837"/>
      <c r="BB297" s="837"/>
      <c r="BC297" s="837"/>
      <c r="BD297" s="837"/>
      <c r="BE297" s="775"/>
      <c r="BF297" s="775"/>
      <c r="BG297" s="775"/>
      <c r="BH297" s="775"/>
      <c r="BI297" s="775"/>
      <c r="BJ297" s="775"/>
      <c r="BK297" s="810"/>
      <c r="BL297" s="810"/>
      <c r="BM297" s="810"/>
      <c r="BN297" s="810"/>
      <c r="BO297" s="810"/>
      <c r="BP297" s="810"/>
      <c r="BQ297" s="792"/>
      <c r="BR297" s="792"/>
      <c r="BS297" s="792"/>
      <c r="BT297" s="792"/>
      <c r="BU297" s="792"/>
      <c r="BV297" s="792"/>
      <c r="BW297" s="837"/>
      <c r="BX297" s="837"/>
      <c r="BY297" s="837"/>
      <c r="BZ297" s="837"/>
      <c r="CA297" s="837"/>
      <c r="CB297" s="837"/>
      <c r="CC297" s="810"/>
      <c r="CD297" s="783"/>
      <c r="CE297" s="810"/>
      <c r="CF297" s="810"/>
      <c r="CG297" s="810"/>
      <c r="CH297" s="579"/>
    </row>
    <row r="298" spans="1:86" x14ac:dyDescent="0.2">
      <c r="A298" s="711"/>
      <c r="B298" s="711"/>
      <c r="C298" s="711"/>
      <c r="D298" s="712"/>
      <c r="E298" s="711"/>
      <c r="F298" s="712"/>
      <c r="G298" s="679"/>
      <c r="H298" s="639" t="s">
        <v>205</v>
      </c>
      <c r="I298" s="636"/>
      <c r="J298" s="775"/>
      <c r="K298" s="774"/>
      <c r="L298" s="774"/>
      <c r="M298" s="775"/>
      <c r="N298" s="775"/>
      <c r="O298" s="783"/>
      <c r="P298" s="783"/>
      <c r="Q298" s="783"/>
      <c r="R298" s="783"/>
      <c r="S298" s="783"/>
      <c r="T298" s="783"/>
      <c r="U298" s="792"/>
      <c r="V298" s="792"/>
      <c r="W298" s="792"/>
      <c r="X298" s="792"/>
      <c r="Y298" s="792"/>
      <c r="Z298" s="792"/>
      <c r="AA298" s="801"/>
      <c r="AB298" s="801"/>
      <c r="AC298" s="801"/>
      <c r="AD298" s="801"/>
      <c r="AE298" s="801"/>
      <c r="AF298" s="801"/>
      <c r="AG298" s="819"/>
      <c r="AH298" s="819"/>
      <c r="AI298" s="819"/>
      <c r="AJ298" s="819"/>
      <c r="AK298" s="819"/>
      <c r="AL298" s="819"/>
      <c r="AM298" s="775"/>
      <c r="AN298" s="775"/>
      <c r="AO298" s="775"/>
      <c r="AP298" s="775"/>
      <c r="AQ298" s="775"/>
      <c r="AR298" s="775"/>
      <c r="AS298" s="828"/>
      <c r="AT298" s="828"/>
      <c r="AU298" s="828"/>
      <c r="AV298" s="828"/>
      <c r="AW298" s="828"/>
      <c r="AX298" s="828"/>
      <c r="AY298" s="837"/>
      <c r="AZ298" s="837"/>
      <c r="BA298" s="837"/>
      <c r="BB298" s="837"/>
      <c r="BC298" s="837"/>
      <c r="BD298" s="837"/>
      <c r="BE298" s="775"/>
      <c r="BF298" s="775"/>
      <c r="BG298" s="775"/>
      <c r="BH298" s="775"/>
      <c r="BI298" s="775"/>
      <c r="BJ298" s="775"/>
      <c r="BK298" s="810"/>
      <c r="BL298" s="810"/>
      <c r="BM298" s="810"/>
      <c r="BN298" s="810"/>
      <c r="BO298" s="810"/>
      <c r="BP298" s="810"/>
      <c r="BQ298" s="792"/>
      <c r="BR298" s="792"/>
      <c r="BS298" s="792"/>
      <c r="BT298" s="792"/>
      <c r="BU298" s="792"/>
      <c r="BV298" s="792"/>
      <c r="BW298" s="837"/>
      <c r="BX298" s="837"/>
      <c r="BY298" s="837"/>
      <c r="BZ298" s="837"/>
      <c r="CA298" s="837"/>
      <c r="CB298" s="837"/>
      <c r="CC298" s="810"/>
      <c r="CD298" s="783"/>
      <c r="CE298" s="810"/>
      <c r="CF298" s="810"/>
      <c r="CG298" s="810"/>
      <c r="CH298" s="579"/>
    </row>
    <row r="299" spans="1:86" x14ac:dyDescent="0.2">
      <c r="A299" s="711"/>
      <c r="B299" s="711"/>
      <c r="C299" s="711"/>
      <c r="D299" s="712"/>
      <c r="E299" s="711"/>
      <c r="F299" s="712"/>
      <c r="G299" s="679" t="s">
        <v>18</v>
      </c>
      <c r="H299" s="635" t="s">
        <v>48</v>
      </c>
      <c r="I299" s="636">
        <f>+I294+I291</f>
        <v>15619000</v>
      </c>
      <c r="J299" s="775"/>
      <c r="K299" s="774"/>
      <c r="L299" s="774"/>
      <c r="M299" s="775"/>
      <c r="N299" s="775"/>
      <c r="O299" s="783"/>
      <c r="P299" s="783"/>
      <c r="Q299" s="783"/>
      <c r="R299" s="783"/>
      <c r="S299" s="783"/>
      <c r="T299" s="783"/>
      <c r="U299" s="792"/>
      <c r="V299" s="792"/>
      <c r="W299" s="792"/>
      <c r="X299" s="792"/>
      <c r="Y299" s="792"/>
      <c r="Z299" s="792"/>
      <c r="AA299" s="801"/>
      <c r="AB299" s="801"/>
      <c r="AC299" s="801"/>
      <c r="AD299" s="801"/>
      <c r="AE299" s="801"/>
      <c r="AF299" s="801"/>
      <c r="AG299" s="819"/>
      <c r="AH299" s="819"/>
      <c r="AI299" s="819"/>
      <c r="AJ299" s="819"/>
      <c r="AK299" s="819"/>
      <c r="AL299" s="819"/>
      <c r="AM299" s="775"/>
      <c r="AN299" s="775"/>
      <c r="AO299" s="775"/>
      <c r="AP299" s="775"/>
      <c r="AQ299" s="775"/>
      <c r="AR299" s="775"/>
      <c r="AS299" s="828"/>
      <c r="AT299" s="828"/>
      <c r="AU299" s="828"/>
      <c r="AV299" s="828"/>
      <c r="AW299" s="828"/>
      <c r="AX299" s="828"/>
      <c r="AY299" s="837"/>
      <c r="AZ299" s="837"/>
      <c r="BA299" s="837"/>
      <c r="BB299" s="837"/>
      <c r="BC299" s="837"/>
      <c r="BD299" s="837"/>
      <c r="BE299" s="775"/>
      <c r="BF299" s="775"/>
      <c r="BG299" s="775"/>
      <c r="BH299" s="775"/>
      <c r="BI299" s="775"/>
      <c r="BJ299" s="775"/>
      <c r="BK299" s="810"/>
      <c r="BL299" s="810"/>
      <c r="BM299" s="810"/>
      <c r="BN299" s="810"/>
      <c r="BO299" s="810"/>
      <c r="BP299" s="810"/>
      <c r="BQ299" s="792"/>
      <c r="BR299" s="792"/>
      <c r="BS299" s="792"/>
      <c r="BT299" s="792"/>
      <c r="BU299" s="792"/>
      <c r="BV299" s="792"/>
      <c r="BW299" s="837"/>
      <c r="BX299" s="837"/>
      <c r="BY299" s="837"/>
      <c r="BZ299" s="837"/>
      <c r="CA299" s="837"/>
      <c r="CB299" s="837"/>
      <c r="CC299" s="810"/>
      <c r="CD299" s="783"/>
      <c r="CE299" s="810"/>
      <c r="CF299" s="810"/>
      <c r="CG299" s="810"/>
      <c r="CH299" s="579"/>
    </row>
    <row r="300" spans="1:86" x14ac:dyDescent="0.2">
      <c r="A300" s="711"/>
      <c r="B300" s="711"/>
      <c r="C300" s="711"/>
      <c r="D300" s="712"/>
      <c r="E300" s="711"/>
      <c r="F300" s="712"/>
      <c r="G300" s="679" t="s">
        <v>55</v>
      </c>
      <c r="H300" s="635" t="s">
        <v>56</v>
      </c>
      <c r="I300" s="636"/>
      <c r="J300" s="775"/>
      <c r="K300" s="774"/>
      <c r="L300" s="774"/>
      <c r="M300" s="775"/>
      <c r="N300" s="775"/>
      <c r="O300" s="783"/>
      <c r="P300" s="783"/>
      <c r="Q300" s="783"/>
      <c r="R300" s="783"/>
      <c r="S300" s="783"/>
      <c r="T300" s="783"/>
      <c r="U300" s="792"/>
      <c r="V300" s="792"/>
      <c r="W300" s="792"/>
      <c r="X300" s="792"/>
      <c r="Y300" s="792"/>
      <c r="Z300" s="792"/>
      <c r="AA300" s="801"/>
      <c r="AB300" s="801"/>
      <c r="AC300" s="801"/>
      <c r="AD300" s="801"/>
      <c r="AE300" s="801"/>
      <c r="AF300" s="801"/>
      <c r="AG300" s="819"/>
      <c r="AH300" s="819"/>
      <c r="AI300" s="819"/>
      <c r="AJ300" s="819"/>
      <c r="AK300" s="819"/>
      <c r="AL300" s="819"/>
      <c r="AM300" s="775"/>
      <c r="AN300" s="775"/>
      <c r="AO300" s="775"/>
      <c r="AP300" s="775"/>
      <c r="AQ300" s="775"/>
      <c r="AR300" s="775"/>
      <c r="AS300" s="828"/>
      <c r="AT300" s="828"/>
      <c r="AU300" s="828"/>
      <c r="AV300" s="828"/>
      <c r="AW300" s="828"/>
      <c r="AX300" s="828"/>
      <c r="AY300" s="837"/>
      <c r="AZ300" s="837"/>
      <c r="BA300" s="837"/>
      <c r="BB300" s="837"/>
      <c r="BC300" s="837"/>
      <c r="BD300" s="837"/>
      <c r="BE300" s="775"/>
      <c r="BF300" s="775"/>
      <c r="BG300" s="775"/>
      <c r="BH300" s="775"/>
      <c r="BI300" s="775"/>
      <c r="BJ300" s="775"/>
      <c r="BK300" s="810"/>
      <c r="BL300" s="810"/>
      <c r="BM300" s="810"/>
      <c r="BN300" s="810"/>
      <c r="BO300" s="810"/>
      <c r="BP300" s="810"/>
      <c r="BQ300" s="792"/>
      <c r="BR300" s="792"/>
      <c r="BS300" s="792"/>
      <c r="BT300" s="792"/>
      <c r="BU300" s="792"/>
      <c r="BV300" s="792"/>
      <c r="BW300" s="837"/>
      <c r="BX300" s="837"/>
      <c r="BY300" s="837"/>
      <c r="BZ300" s="837"/>
      <c r="CA300" s="837"/>
      <c r="CB300" s="837"/>
      <c r="CC300" s="810"/>
      <c r="CD300" s="783"/>
      <c r="CE300" s="810"/>
      <c r="CF300" s="810"/>
      <c r="CG300" s="810"/>
      <c r="CH300" s="579"/>
    </row>
    <row r="301" spans="1:86" x14ac:dyDescent="0.2">
      <c r="A301" s="711"/>
      <c r="B301" s="711"/>
      <c r="C301" s="711"/>
      <c r="D301" s="712"/>
      <c r="E301" s="711"/>
      <c r="F301" s="712"/>
      <c r="G301" s="679" t="s">
        <v>57</v>
      </c>
      <c r="H301" s="635" t="s">
        <v>58</v>
      </c>
      <c r="I301" s="636"/>
      <c r="J301" s="775"/>
      <c r="K301" s="774"/>
      <c r="L301" s="774"/>
      <c r="M301" s="775"/>
      <c r="N301" s="775"/>
      <c r="O301" s="783"/>
      <c r="P301" s="783"/>
      <c r="Q301" s="783"/>
      <c r="R301" s="783"/>
      <c r="S301" s="783"/>
      <c r="T301" s="783"/>
      <c r="U301" s="792"/>
      <c r="V301" s="792"/>
      <c r="W301" s="792"/>
      <c r="X301" s="792"/>
      <c r="Y301" s="792"/>
      <c r="Z301" s="792"/>
      <c r="AA301" s="801"/>
      <c r="AB301" s="801"/>
      <c r="AC301" s="801"/>
      <c r="AD301" s="801"/>
      <c r="AE301" s="801"/>
      <c r="AF301" s="801"/>
      <c r="AG301" s="819"/>
      <c r="AH301" s="819"/>
      <c r="AI301" s="819"/>
      <c r="AJ301" s="819"/>
      <c r="AK301" s="819"/>
      <c r="AL301" s="819"/>
      <c r="AM301" s="775"/>
      <c r="AN301" s="775"/>
      <c r="AO301" s="775"/>
      <c r="AP301" s="775"/>
      <c r="AQ301" s="775"/>
      <c r="AR301" s="775"/>
      <c r="AS301" s="828"/>
      <c r="AT301" s="828"/>
      <c r="AU301" s="828"/>
      <c r="AV301" s="828"/>
      <c r="AW301" s="828"/>
      <c r="AX301" s="828"/>
      <c r="AY301" s="837"/>
      <c r="AZ301" s="837"/>
      <c r="BA301" s="837"/>
      <c r="BB301" s="837"/>
      <c r="BC301" s="837"/>
      <c r="BD301" s="837"/>
      <c r="BE301" s="775"/>
      <c r="BF301" s="775"/>
      <c r="BG301" s="775"/>
      <c r="BH301" s="775"/>
      <c r="BI301" s="775"/>
      <c r="BJ301" s="775"/>
      <c r="BK301" s="810"/>
      <c r="BL301" s="810"/>
      <c r="BM301" s="810"/>
      <c r="BN301" s="810"/>
      <c r="BO301" s="810"/>
      <c r="BP301" s="810"/>
      <c r="BQ301" s="792"/>
      <c r="BR301" s="792"/>
      <c r="BS301" s="792"/>
      <c r="BT301" s="792"/>
      <c r="BU301" s="792"/>
      <c r="BV301" s="792"/>
      <c r="BW301" s="837"/>
      <c r="BX301" s="837"/>
      <c r="BY301" s="837"/>
      <c r="BZ301" s="837"/>
      <c r="CA301" s="837"/>
      <c r="CB301" s="837"/>
      <c r="CC301" s="810"/>
      <c r="CD301" s="783"/>
      <c r="CE301" s="810"/>
      <c r="CF301" s="810"/>
      <c r="CG301" s="810"/>
      <c r="CH301" s="579"/>
    </row>
    <row r="302" spans="1:86" x14ac:dyDescent="0.2">
      <c r="A302" s="716"/>
      <c r="B302" s="716"/>
      <c r="C302" s="716"/>
      <c r="D302" s="717"/>
      <c r="E302" s="716"/>
      <c r="F302" s="717"/>
      <c r="G302" s="718"/>
      <c r="H302" s="642" t="s">
        <v>206</v>
      </c>
      <c r="I302" s="719"/>
      <c r="J302" s="775"/>
      <c r="K302" s="774"/>
      <c r="L302" s="774"/>
      <c r="M302" s="775"/>
      <c r="N302" s="775"/>
      <c r="O302" s="783"/>
      <c r="P302" s="783"/>
      <c r="Q302" s="783"/>
      <c r="R302" s="783"/>
      <c r="S302" s="783"/>
      <c r="T302" s="783"/>
      <c r="U302" s="792"/>
      <c r="V302" s="792"/>
      <c r="W302" s="792"/>
      <c r="X302" s="792"/>
      <c r="Y302" s="792"/>
      <c r="Z302" s="792"/>
      <c r="AA302" s="801"/>
      <c r="AB302" s="801"/>
      <c r="AC302" s="801"/>
      <c r="AD302" s="801"/>
      <c r="AE302" s="801"/>
      <c r="AF302" s="801"/>
      <c r="AG302" s="819"/>
      <c r="AH302" s="819"/>
      <c r="AI302" s="819"/>
      <c r="AJ302" s="819"/>
      <c r="AK302" s="819"/>
      <c r="AL302" s="819"/>
      <c r="AM302" s="775"/>
      <c r="AN302" s="775"/>
      <c r="AO302" s="775"/>
      <c r="AP302" s="775"/>
      <c r="AQ302" s="775"/>
      <c r="AR302" s="775"/>
      <c r="AS302" s="828"/>
      <c r="AT302" s="828"/>
      <c r="AU302" s="828"/>
      <c r="AV302" s="828"/>
      <c r="AW302" s="828"/>
      <c r="AX302" s="828"/>
      <c r="AY302" s="837"/>
      <c r="AZ302" s="837"/>
      <c r="BA302" s="837"/>
      <c r="BB302" s="837"/>
      <c r="BC302" s="837"/>
      <c r="BD302" s="837"/>
      <c r="BE302" s="775"/>
      <c r="BF302" s="775"/>
      <c r="BG302" s="775"/>
      <c r="BH302" s="775"/>
      <c r="BI302" s="775"/>
      <c r="BJ302" s="775"/>
      <c r="BK302" s="810"/>
      <c r="BL302" s="810"/>
      <c r="BM302" s="810"/>
      <c r="BN302" s="810"/>
      <c r="BO302" s="810"/>
      <c r="BP302" s="810"/>
      <c r="BQ302" s="792"/>
      <c r="BR302" s="792"/>
      <c r="BS302" s="792"/>
      <c r="BT302" s="792"/>
      <c r="BU302" s="792"/>
      <c r="BV302" s="792"/>
      <c r="BW302" s="837"/>
      <c r="BX302" s="837"/>
      <c r="BY302" s="837"/>
      <c r="BZ302" s="837"/>
      <c r="CA302" s="837"/>
      <c r="CB302" s="837"/>
      <c r="CC302" s="810"/>
      <c r="CD302" s="783"/>
      <c r="CE302" s="810"/>
      <c r="CF302" s="810"/>
      <c r="CG302" s="810"/>
      <c r="CH302" s="579"/>
    </row>
    <row r="303" spans="1:86" x14ac:dyDescent="0.2">
      <c r="A303" s="716"/>
      <c r="B303" s="716"/>
      <c r="C303" s="716"/>
      <c r="D303" s="717"/>
      <c r="E303" s="716"/>
      <c r="F303" s="717"/>
      <c r="G303" s="718"/>
      <c r="H303" s="642"/>
      <c r="I303" s="719"/>
      <c r="J303" s="775"/>
      <c r="K303" s="774"/>
      <c r="L303" s="774"/>
      <c r="M303" s="775"/>
      <c r="N303" s="775"/>
      <c r="O303" s="783"/>
      <c r="P303" s="783"/>
      <c r="Q303" s="783"/>
      <c r="R303" s="783"/>
      <c r="S303" s="783"/>
      <c r="T303" s="783"/>
      <c r="U303" s="792"/>
      <c r="V303" s="792"/>
      <c r="W303" s="792"/>
      <c r="X303" s="792"/>
      <c r="Y303" s="792"/>
      <c r="Z303" s="792"/>
      <c r="AA303" s="801"/>
      <c r="AB303" s="801"/>
      <c r="AC303" s="801"/>
      <c r="AD303" s="801"/>
      <c r="AE303" s="801"/>
      <c r="AF303" s="801"/>
      <c r="AG303" s="819"/>
      <c r="AH303" s="819"/>
      <c r="AI303" s="819"/>
      <c r="AJ303" s="819"/>
      <c r="AK303" s="819"/>
      <c r="AL303" s="819"/>
      <c r="AM303" s="775"/>
      <c r="AN303" s="775"/>
      <c r="AO303" s="775"/>
      <c r="AP303" s="775"/>
      <c r="AQ303" s="775"/>
      <c r="AR303" s="775"/>
      <c r="AS303" s="828"/>
      <c r="AT303" s="828"/>
      <c r="AU303" s="828"/>
      <c r="AV303" s="828"/>
      <c r="AW303" s="828"/>
      <c r="AX303" s="828"/>
      <c r="AY303" s="837"/>
      <c r="AZ303" s="837"/>
      <c r="BA303" s="837"/>
      <c r="BB303" s="837"/>
      <c r="BC303" s="837"/>
      <c r="BD303" s="837"/>
      <c r="BE303" s="775"/>
      <c r="BF303" s="775"/>
      <c r="BG303" s="775"/>
      <c r="BH303" s="775"/>
      <c r="BI303" s="775"/>
      <c r="BJ303" s="775"/>
      <c r="BK303" s="810"/>
      <c r="BL303" s="810"/>
      <c r="BM303" s="810"/>
      <c r="BN303" s="810"/>
      <c r="BO303" s="810"/>
      <c r="BP303" s="810"/>
      <c r="BQ303" s="792"/>
      <c r="BR303" s="792"/>
      <c r="BS303" s="792"/>
      <c r="BT303" s="792"/>
      <c r="BU303" s="792"/>
      <c r="BV303" s="792"/>
      <c r="BW303" s="837"/>
      <c r="BX303" s="837"/>
      <c r="BY303" s="837"/>
      <c r="BZ303" s="837"/>
      <c r="CA303" s="837"/>
      <c r="CB303" s="837"/>
      <c r="CC303" s="810"/>
      <c r="CD303" s="783"/>
      <c r="CE303" s="810"/>
      <c r="CF303" s="810"/>
      <c r="CG303" s="810"/>
      <c r="CH303" s="579"/>
    </row>
    <row r="304" spans="1:86" x14ac:dyDescent="0.2">
      <c r="A304" s="597"/>
      <c r="B304" s="603" t="s">
        <v>207</v>
      </c>
      <c r="C304" s="597"/>
      <c r="D304" s="597"/>
      <c r="E304" s="597"/>
      <c r="F304" s="597"/>
      <c r="G304" s="599"/>
      <c r="H304" s="605" t="s">
        <v>208</v>
      </c>
      <c r="I304" s="658"/>
      <c r="J304" s="775"/>
      <c r="K304" s="774"/>
      <c r="L304" s="774"/>
      <c r="M304" s="775"/>
      <c r="N304" s="775"/>
      <c r="O304" s="783"/>
      <c r="P304" s="783"/>
      <c r="Q304" s="783"/>
      <c r="R304" s="783"/>
      <c r="S304" s="783"/>
      <c r="T304" s="783"/>
      <c r="U304" s="792"/>
      <c r="V304" s="792"/>
      <c r="W304" s="792"/>
      <c r="X304" s="792"/>
      <c r="Y304" s="792"/>
      <c r="Z304" s="792"/>
      <c r="AA304" s="801"/>
      <c r="AB304" s="801"/>
      <c r="AC304" s="801"/>
      <c r="AD304" s="801"/>
      <c r="AE304" s="801"/>
      <c r="AF304" s="801"/>
      <c r="AG304" s="819"/>
      <c r="AH304" s="819"/>
      <c r="AI304" s="819"/>
      <c r="AJ304" s="819"/>
      <c r="AK304" s="819"/>
      <c r="AL304" s="819"/>
      <c r="AM304" s="775"/>
      <c r="AN304" s="775"/>
      <c r="AO304" s="775"/>
      <c r="AP304" s="775"/>
      <c r="AQ304" s="775"/>
      <c r="AR304" s="775"/>
      <c r="AS304" s="828"/>
      <c r="AT304" s="828"/>
      <c r="AU304" s="828"/>
      <c r="AV304" s="828"/>
      <c r="AW304" s="828"/>
      <c r="AX304" s="828"/>
      <c r="AY304" s="837"/>
      <c r="AZ304" s="837"/>
      <c r="BA304" s="837"/>
      <c r="BB304" s="837"/>
      <c r="BC304" s="837"/>
      <c r="BD304" s="837"/>
      <c r="BE304" s="775"/>
      <c r="BF304" s="775"/>
      <c r="BG304" s="775"/>
      <c r="BH304" s="775"/>
      <c r="BI304" s="775"/>
      <c r="BJ304" s="775"/>
      <c r="BK304" s="810"/>
      <c r="BL304" s="810"/>
      <c r="BM304" s="810"/>
      <c r="BN304" s="810"/>
      <c r="BO304" s="810"/>
      <c r="BP304" s="810"/>
      <c r="BQ304" s="792"/>
      <c r="BR304" s="792"/>
      <c r="BS304" s="792"/>
      <c r="BT304" s="792"/>
      <c r="BU304" s="792"/>
      <c r="BV304" s="792"/>
      <c r="BW304" s="837"/>
      <c r="BX304" s="837"/>
      <c r="BY304" s="837"/>
      <c r="BZ304" s="837"/>
      <c r="CA304" s="837"/>
      <c r="CB304" s="837"/>
      <c r="CC304" s="810"/>
      <c r="CD304" s="783"/>
      <c r="CE304" s="810"/>
      <c r="CF304" s="810"/>
      <c r="CG304" s="810"/>
      <c r="CH304" s="579"/>
    </row>
    <row r="305" spans="1:86" x14ac:dyDescent="0.2">
      <c r="A305" s="597"/>
      <c r="B305" s="597"/>
      <c r="C305" s="623">
        <v>130</v>
      </c>
      <c r="D305" s="682"/>
      <c r="E305" s="596"/>
      <c r="F305" s="682"/>
      <c r="G305" s="694"/>
      <c r="H305" s="600" t="s">
        <v>103</v>
      </c>
      <c r="I305" s="682"/>
      <c r="J305" s="775"/>
      <c r="K305" s="774"/>
      <c r="L305" s="774"/>
      <c r="M305" s="775"/>
      <c r="N305" s="775"/>
      <c r="O305" s="783"/>
      <c r="P305" s="783"/>
      <c r="Q305" s="783"/>
      <c r="R305" s="783"/>
      <c r="S305" s="783"/>
      <c r="T305" s="783"/>
      <c r="U305" s="792"/>
      <c r="V305" s="792"/>
      <c r="W305" s="792"/>
      <c r="X305" s="792"/>
      <c r="Y305" s="792"/>
      <c r="Z305" s="792"/>
      <c r="AA305" s="801"/>
      <c r="AB305" s="801"/>
      <c r="AC305" s="801"/>
      <c r="AD305" s="801"/>
      <c r="AE305" s="801"/>
      <c r="AF305" s="801"/>
      <c r="AG305" s="819"/>
      <c r="AH305" s="819"/>
      <c r="AI305" s="819"/>
      <c r="AJ305" s="819"/>
      <c r="AK305" s="819"/>
      <c r="AL305" s="819"/>
      <c r="AM305" s="775"/>
      <c r="AN305" s="775"/>
      <c r="AO305" s="775"/>
      <c r="AP305" s="775"/>
      <c r="AQ305" s="775"/>
      <c r="AR305" s="775"/>
      <c r="AS305" s="828"/>
      <c r="AT305" s="828"/>
      <c r="AU305" s="828"/>
      <c r="AV305" s="828"/>
      <c r="AW305" s="828"/>
      <c r="AX305" s="828"/>
      <c r="AY305" s="837"/>
      <c r="AZ305" s="837"/>
      <c r="BA305" s="837"/>
      <c r="BB305" s="837"/>
      <c r="BC305" s="837"/>
      <c r="BD305" s="837"/>
      <c r="BE305" s="775"/>
      <c r="BF305" s="775"/>
      <c r="BG305" s="775"/>
      <c r="BH305" s="775"/>
      <c r="BI305" s="775"/>
      <c r="BJ305" s="775"/>
      <c r="BK305" s="810"/>
      <c r="BL305" s="810"/>
      <c r="BM305" s="810"/>
      <c r="BN305" s="810"/>
      <c r="BO305" s="810"/>
      <c r="BP305" s="810"/>
      <c r="BQ305" s="792"/>
      <c r="BR305" s="792"/>
      <c r="BS305" s="792"/>
      <c r="BT305" s="792"/>
      <c r="BU305" s="792"/>
      <c r="BV305" s="792"/>
      <c r="BW305" s="837"/>
      <c r="BX305" s="837"/>
      <c r="BY305" s="837"/>
      <c r="BZ305" s="837"/>
      <c r="CA305" s="837"/>
      <c r="CB305" s="837"/>
      <c r="CC305" s="810"/>
      <c r="CD305" s="783"/>
      <c r="CE305" s="810"/>
      <c r="CF305" s="810"/>
      <c r="CG305" s="810"/>
      <c r="CH305" s="579"/>
    </row>
    <row r="306" spans="1:86" x14ac:dyDescent="0.2">
      <c r="A306" s="597"/>
      <c r="B306" s="597"/>
      <c r="C306" s="623"/>
      <c r="D306" s="691" t="s">
        <v>84</v>
      </c>
      <c r="E306" s="597"/>
      <c r="F306" s="597"/>
      <c r="G306" s="599"/>
      <c r="H306" s="605" t="s">
        <v>209</v>
      </c>
      <c r="I306" s="658"/>
      <c r="J306" s="774"/>
      <c r="K306" s="774"/>
      <c r="L306" s="774"/>
      <c r="M306" s="775"/>
      <c r="N306" s="775"/>
      <c r="O306" s="784"/>
      <c r="P306" s="784"/>
      <c r="Q306" s="783"/>
      <c r="R306" s="783"/>
      <c r="S306" s="783"/>
      <c r="T306" s="783"/>
      <c r="U306" s="793"/>
      <c r="V306" s="792"/>
      <c r="W306" s="792"/>
      <c r="X306" s="792"/>
      <c r="Y306" s="792"/>
      <c r="Z306" s="792"/>
      <c r="AA306" s="802"/>
      <c r="AB306" s="801"/>
      <c r="AC306" s="801"/>
      <c r="AD306" s="801"/>
      <c r="AE306" s="801"/>
      <c r="AF306" s="801"/>
      <c r="AG306" s="820"/>
      <c r="AH306" s="819"/>
      <c r="AI306" s="819"/>
      <c r="AJ306" s="819"/>
      <c r="AK306" s="819"/>
      <c r="AL306" s="819"/>
      <c r="AM306" s="774"/>
      <c r="AN306" s="775"/>
      <c r="AO306" s="775"/>
      <c r="AP306" s="775"/>
      <c r="AQ306" s="775"/>
      <c r="AR306" s="775"/>
      <c r="AS306" s="829"/>
      <c r="AT306" s="828"/>
      <c r="AU306" s="828"/>
      <c r="AV306" s="828"/>
      <c r="AW306" s="828"/>
      <c r="AX306" s="828"/>
      <c r="AY306" s="838"/>
      <c r="AZ306" s="837"/>
      <c r="BA306" s="837"/>
      <c r="BB306" s="837"/>
      <c r="BC306" s="837"/>
      <c r="BD306" s="837"/>
      <c r="BE306" s="774"/>
      <c r="BF306" s="775"/>
      <c r="BG306" s="775"/>
      <c r="BH306" s="775"/>
      <c r="BI306" s="775"/>
      <c r="BJ306" s="775"/>
      <c r="BK306" s="811"/>
      <c r="BL306" s="810"/>
      <c r="BM306" s="810"/>
      <c r="BN306" s="810"/>
      <c r="BO306" s="810"/>
      <c r="BP306" s="810"/>
      <c r="BQ306" s="793"/>
      <c r="BR306" s="792"/>
      <c r="BS306" s="792"/>
      <c r="BT306" s="792"/>
      <c r="BU306" s="792"/>
      <c r="BV306" s="792"/>
      <c r="BW306" s="838"/>
      <c r="BX306" s="837"/>
      <c r="BY306" s="837"/>
      <c r="BZ306" s="837"/>
      <c r="CA306" s="837"/>
      <c r="CB306" s="837"/>
      <c r="CC306" s="811"/>
      <c r="CD306" s="784"/>
      <c r="CE306" s="810"/>
      <c r="CF306" s="810"/>
      <c r="CG306" s="810"/>
      <c r="CH306" s="579"/>
    </row>
    <row r="307" spans="1:86" x14ac:dyDescent="0.2">
      <c r="A307" s="597"/>
      <c r="B307" s="597"/>
      <c r="C307" s="623"/>
      <c r="D307" s="691" t="s">
        <v>210</v>
      </c>
      <c r="E307" s="597"/>
      <c r="F307" s="597"/>
      <c r="G307" s="694"/>
      <c r="H307" s="645" t="s">
        <v>211</v>
      </c>
      <c r="I307" s="624"/>
      <c r="J307" s="774"/>
      <c r="K307" s="774"/>
      <c r="L307" s="774"/>
      <c r="M307" s="775"/>
      <c r="N307" s="775"/>
      <c r="O307" s="784"/>
      <c r="P307" s="784"/>
      <c r="Q307" s="783"/>
      <c r="R307" s="783"/>
      <c r="S307" s="783"/>
      <c r="T307" s="783"/>
      <c r="U307" s="793"/>
      <c r="V307" s="792"/>
      <c r="W307" s="792"/>
      <c r="X307" s="792"/>
      <c r="Y307" s="792"/>
      <c r="Z307" s="792"/>
      <c r="AA307" s="802"/>
      <c r="AB307" s="801"/>
      <c r="AC307" s="801"/>
      <c r="AD307" s="801"/>
      <c r="AE307" s="801"/>
      <c r="AF307" s="801"/>
      <c r="AG307" s="820"/>
      <c r="AH307" s="819"/>
      <c r="AI307" s="819"/>
      <c r="AJ307" s="819"/>
      <c r="AK307" s="819"/>
      <c r="AL307" s="819"/>
      <c r="AM307" s="774"/>
      <c r="AN307" s="775"/>
      <c r="AO307" s="775"/>
      <c r="AP307" s="775"/>
      <c r="AQ307" s="775"/>
      <c r="AR307" s="775"/>
      <c r="AS307" s="829"/>
      <c r="AT307" s="828"/>
      <c r="AU307" s="828"/>
      <c r="AV307" s="828"/>
      <c r="AW307" s="828"/>
      <c r="AX307" s="828"/>
      <c r="AY307" s="838"/>
      <c r="AZ307" s="837"/>
      <c r="BA307" s="837"/>
      <c r="BB307" s="837"/>
      <c r="BC307" s="837"/>
      <c r="BD307" s="837"/>
      <c r="BE307" s="774"/>
      <c r="BF307" s="775"/>
      <c r="BG307" s="775"/>
      <c r="BH307" s="775"/>
      <c r="BI307" s="775"/>
      <c r="BJ307" s="775"/>
      <c r="BK307" s="811"/>
      <c r="BL307" s="810"/>
      <c r="BM307" s="810"/>
      <c r="BN307" s="810"/>
      <c r="BO307" s="810"/>
      <c r="BP307" s="810"/>
      <c r="BQ307" s="793"/>
      <c r="BR307" s="792"/>
      <c r="BS307" s="792"/>
      <c r="BT307" s="792"/>
      <c r="BU307" s="792"/>
      <c r="BV307" s="792"/>
      <c r="BW307" s="838"/>
      <c r="BX307" s="837"/>
      <c r="BY307" s="837"/>
      <c r="BZ307" s="837"/>
      <c r="CA307" s="837"/>
      <c r="CB307" s="837"/>
      <c r="CC307" s="811"/>
      <c r="CD307" s="784"/>
      <c r="CE307" s="810"/>
      <c r="CF307" s="810"/>
      <c r="CG307" s="810"/>
      <c r="CH307" s="579"/>
    </row>
    <row r="308" spans="1:86" x14ac:dyDescent="0.2">
      <c r="A308" s="596"/>
      <c r="B308" s="596"/>
      <c r="C308" s="596"/>
      <c r="D308" s="607"/>
      <c r="E308" s="596">
        <f>+E287+1</f>
        <v>89</v>
      </c>
      <c r="F308" s="607">
        <v>425</v>
      </c>
      <c r="G308" s="620"/>
      <c r="H308" s="609" t="s">
        <v>34</v>
      </c>
      <c r="I308" s="601">
        <v>500000</v>
      </c>
      <c r="J308" s="774">
        <f>+I308*$J$1</f>
        <v>100000</v>
      </c>
      <c r="K308" s="774"/>
      <c r="L308" s="774">
        <f t="shared" ref="L308" si="664">+J308-K308</f>
        <v>100000</v>
      </c>
      <c r="M308" s="775"/>
      <c r="N308" s="774">
        <f>+K308-M308</f>
        <v>0</v>
      </c>
      <c r="O308" s="784">
        <f>+I308*$O$1</f>
        <v>50000</v>
      </c>
      <c r="P308" s="784">
        <f t="shared" ref="P308" si="665">O308+K308</f>
        <v>50000</v>
      </c>
      <c r="Q308" s="783"/>
      <c r="R308" s="784">
        <f t="shared" ref="R308" si="666">+P308-Q308</f>
        <v>50000</v>
      </c>
      <c r="S308" s="783"/>
      <c r="T308" s="784">
        <f t="shared" ref="T308" si="667">+Q308-S308</f>
        <v>0</v>
      </c>
      <c r="U308" s="793">
        <f>$I308*$U$1</f>
        <v>35000</v>
      </c>
      <c r="V308" s="793">
        <f t="shared" ref="V308" si="668">U308+Q308</f>
        <v>35000</v>
      </c>
      <c r="W308" s="792"/>
      <c r="X308" s="793">
        <f>+V308-W308</f>
        <v>35000</v>
      </c>
      <c r="Y308" s="792"/>
      <c r="Z308" s="793">
        <f t="shared" ref="Z308" si="669">+W308-Y308</f>
        <v>0</v>
      </c>
      <c r="AA308" s="802">
        <f>$I308*$AA$1</f>
        <v>35000</v>
      </c>
      <c r="AB308" s="802">
        <f t="shared" ref="AB308" si="670">AA308+W308</f>
        <v>35000</v>
      </c>
      <c r="AC308" s="801"/>
      <c r="AD308" s="802">
        <f>+AB308-AC308</f>
        <v>35000</v>
      </c>
      <c r="AE308" s="801"/>
      <c r="AF308" s="802">
        <f t="shared" ref="AF308" si="671">+AC308-AE308</f>
        <v>0</v>
      </c>
      <c r="AG308" s="820">
        <f>$I308*$AG$1</f>
        <v>35000</v>
      </c>
      <c r="AH308" s="820">
        <f t="shared" ref="AH308" si="672">AG308+AC308</f>
        <v>35000</v>
      </c>
      <c r="AI308" s="819"/>
      <c r="AJ308" s="820">
        <f>+AH308-AI308</f>
        <v>35000</v>
      </c>
      <c r="AK308" s="819"/>
      <c r="AL308" s="820">
        <f t="shared" ref="AL308" si="673">+AI308-AK308</f>
        <v>0</v>
      </c>
      <c r="AM308" s="774">
        <f>$I308*$AM$1</f>
        <v>35000</v>
      </c>
      <c r="AN308" s="774">
        <f t="shared" ref="AN308" si="674">AM308+AI308</f>
        <v>35000</v>
      </c>
      <c r="AO308" s="775"/>
      <c r="AP308" s="774">
        <f>+AN308-AO308</f>
        <v>35000</v>
      </c>
      <c r="AQ308" s="775"/>
      <c r="AR308" s="774">
        <f t="shared" ref="AR308" si="675">+AO308-AQ308</f>
        <v>0</v>
      </c>
      <c r="AS308" s="829">
        <f>$I308*$AS$1</f>
        <v>35000</v>
      </c>
      <c r="AT308" s="829">
        <f t="shared" ref="AT308" si="676">AS308+AO308</f>
        <v>35000</v>
      </c>
      <c r="AU308" s="828"/>
      <c r="AV308" s="829">
        <f>+AT308-AU308</f>
        <v>35000</v>
      </c>
      <c r="AW308" s="828"/>
      <c r="AX308" s="829">
        <f t="shared" ref="AX308" si="677">+AU308-AW308</f>
        <v>0</v>
      </c>
      <c r="AY308" s="838">
        <f>$I308*$AY$1</f>
        <v>35000</v>
      </c>
      <c r="AZ308" s="838">
        <f t="shared" ref="AZ308" si="678">AY308+AU308</f>
        <v>35000</v>
      </c>
      <c r="BA308" s="837"/>
      <c r="BB308" s="838">
        <f>+AZ308-BA308</f>
        <v>35000</v>
      </c>
      <c r="BC308" s="837"/>
      <c r="BD308" s="838">
        <f t="shared" ref="BD308" si="679">+BA308-BC308</f>
        <v>0</v>
      </c>
      <c r="BE308" s="774">
        <f>$I308*$BE$1</f>
        <v>35000</v>
      </c>
      <c r="BF308" s="774">
        <f t="shared" ref="BF308" si="680">BE308+BA308</f>
        <v>35000</v>
      </c>
      <c r="BG308" s="775"/>
      <c r="BH308" s="774">
        <f>+BF308-BG308</f>
        <v>35000</v>
      </c>
      <c r="BI308" s="775"/>
      <c r="BJ308" s="774">
        <f t="shared" ref="BJ308" si="681">+BG308-BI308</f>
        <v>0</v>
      </c>
      <c r="BK308" s="811">
        <f>$I308*$BK$1</f>
        <v>35000</v>
      </c>
      <c r="BL308" s="811">
        <f t="shared" ref="BL308" si="682">BK308+BG308</f>
        <v>35000</v>
      </c>
      <c r="BM308" s="810"/>
      <c r="BN308" s="811">
        <f>+BL308-BM308</f>
        <v>35000</v>
      </c>
      <c r="BO308" s="810"/>
      <c r="BP308" s="811">
        <f t="shared" ref="BP308" si="683">+BM308-BO308</f>
        <v>0</v>
      </c>
      <c r="BQ308" s="793">
        <f>$I308*$BQ$1</f>
        <v>35000</v>
      </c>
      <c r="BR308" s="793">
        <f t="shared" ref="BR308" si="684">BQ308+BM308</f>
        <v>35000</v>
      </c>
      <c r="BS308" s="792"/>
      <c r="BT308" s="793">
        <f>+BR308-BS308</f>
        <v>35000</v>
      </c>
      <c r="BU308" s="792"/>
      <c r="BV308" s="793">
        <f t="shared" ref="BV308" si="685">+BS308-BU308</f>
        <v>0</v>
      </c>
      <c r="BW308" s="838">
        <f>$I308*$BW$1</f>
        <v>35000</v>
      </c>
      <c r="BX308" s="838">
        <f t="shared" ref="BX308" si="686">BW308+BS308</f>
        <v>35000</v>
      </c>
      <c r="BY308" s="837"/>
      <c r="BZ308" s="838">
        <f>+BX308-BY308</f>
        <v>35000</v>
      </c>
      <c r="CA308" s="837"/>
      <c r="CB308" s="838">
        <f t="shared" ref="CB308" si="687">+BY308-CA308</f>
        <v>0</v>
      </c>
      <c r="CC308" s="811">
        <f>+J308+O308+U308+AA308+AG308+AM308+AS308+AY308+BE308+BK308+BQ308+BW308</f>
        <v>500000</v>
      </c>
      <c r="CD308" s="784">
        <f t="shared" ref="CD308" si="688">CC308+BY308</f>
        <v>500000</v>
      </c>
      <c r="CE308" s="810"/>
      <c r="CF308" s="810"/>
      <c r="CG308" s="811">
        <f t="shared" ref="CG308" si="689">+CE308-CF308</f>
        <v>0</v>
      </c>
      <c r="CH308" s="579">
        <f>+CC308-I308</f>
        <v>0</v>
      </c>
    </row>
    <row r="309" spans="1:86" x14ac:dyDescent="0.2">
      <c r="A309" s="675"/>
      <c r="B309" s="675"/>
      <c r="C309" s="675"/>
      <c r="D309" s="677"/>
      <c r="E309" s="675"/>
      <c r="F309" s="677"/>
      <c r="G309" s="678"/>
      <c r="H309" s="661" t="s">
        <v>212</v>
      </c>
      <c r="I309" s="629">
        <f t="shared" ref="I309:O309" si="690">SUM(I308)</f>
        <v>500000</v>
      </c>
      <c r="J309" s="776">
        <f t="shared" si="690"/>
        <v>100000</v>
      </c>
      <c r="K309" s="776">
        <f>SUM(K308)</f>
        <v>0</v>
      </c>
      <c r="L309" s="776">
        <f t="shared" ref="L309" si="691">SUM(L308)</f>
        <v>100000</v>
      </c>
      <c r="M309" s="776">
        <f t="shared" si="690"/>
        <v>0</v>
      </c>
      <c r="N309" s="776">
        <f t="shared" si="690"/>
        <v>0</v>
      </c>
      <c r="O309" s="785">
        <f t="shared" si="690"/>
        <v>50000</v>
      </c>
      <c r="P309" s="785"/>
      <c r="Q309" s="785">
        <f t="shared" ref="Q309:U309" si="692">SUM(Q308)</f>
        <v>0</v>
      </c>
      <c r="R309" s="785">
        <f t="shared" si="692"/>
        <v>50000</v>
      </c>
      <c r="S309" s="785">
        <f t="shared" si="692"/>
        <v>0</v>
      </c>
      <c r="T309" s="785">
        <f t="shared" si="692"/>
        <v>0</v>
      </c>
      <c r="U309" s="794">
        <f t="shared" si="692"/>
        <v>35000</v>
      </c>
      <c r="V309" s="794"/>
      <c r="W309" s="794">
        <f t="shared" ref="W309:AA309" si="693">SUM(W308)</f>
        <v>0</v>
      </c>
      <c r="X309" s="794">
        <f t="shared" si="693"/>
        <v>35000</v>
      </c>
      <c r="Y309" s="794">
        <f t="shared" si="693"/>
        <v>0</v>
      </c>
      <c r="Z309" s="794">
        <f t="shared" si="693"/>
        <v>0</v>
      </c>
      <c r="AA309" s="803">
        <f t="shared" si="693"/>
        <v>35000</v>
      </c>
      <c r="AB309" s="803"/>
      <c r="AC309" s="803">
        <f t="shared" ref="AC309:AG309" si="694">SUM(AC308)</f>
        <v>0</v>
      </c>
      <c r="AD309" s="803">
        <f t="shared" si="694"/>
        <v>35000</v>
      </c>
      <c r="AE309" s="803">
        <f t="shared" si="694"/>
        <v>0</v>
      </c>
      <c r="AF309" s="803">
        <f t="shared" si="694"/>
        <v>0</v>
      </c>
      <c r="AG309" s="821">
        <f t="shared" si="694"/>
        <v>35000</v>
      </c>
      <c r="AH309" s="821"/>
      <c r="AI309" s="821">
        <f t="shared" ref="AI309:AM309" si="695">SUM(AI308)</f>
        <v>0</v>
      </c>
      <c r="AJ309" s="821">
        <f t="shared" si="695"/>
        <v>35000</v>
      </c>
      <c r="AK309" s="821">
        <f t="shared" si="695"/>
        <v>0</v>
      </c>
      <c r="AL309" s="821">
        <f t="shared" si="695"/>
        <v>0</v>
      </c>
      <c r="AM309" s="776">
        <f t="shared" si="695"/>
        <v>35000</v>
      </c>
      <c r="AN309" s="776"/>
      <c r="AO309" s="776">
        <f t="shared" ref="AO309:AS309" si="696">SUM(AO308)</f>
        <v>0</v>
      </c>
      <c r="AP309" s="776">
        <f t="shared" si="696"/>
        <v>35000</v>
      </c>
      <c r="AQ309" s="776">
        <f t="shared" si="696"/>
        <v>0</v>
      </c>
      <c r="AR309" s="776">
        <f t="shared" si="696"/>
        <v>0</v>
      </c>
      <c r="AS309" s="830">
        <f t="shared" si="696"/>
        <v>35000</v>
      </c>
      <c r="AT309" s="830"/>
      <c r="AU309" s="830">
        <f t="shared" ref="AU309:AY309" si="697">SUM(AU308)</f>
        <v>0</v>
      </c>
      <c r="AV309" s="830">
        <f t="shared" si="697"/>
        <v>35000</v>
      </c>
      <c r="AW309" s="830">
        <f t="shared" si="697"/>
        <v>0</v>
      </c>
      <c r="AX309" s="830">
        <f t="shared" si="697"/>
        <v>0</v>
      </c>
      <c r="AY309" s="839">
        <f t="shared" si="697"/>
        <v>35000</v>
      </c>
      <c r="AZ309" s="839"/>
      <c r="BA309" s="839">
        <f t="shared" ref="BA309:BE309" si="698">SUM(BA308)</f>
        <v>0</v>
      </c>
      <c r="BB309" s="839">
        <f t="shared" si="698"/>
        <v>35000</v>
      </c>
      <c r="BC309" s="839">
        <f t="shared" si="698"/>
        <v>0</v>
      </c>
      <c r="BD309" s="839">
        <f t="shared" si="698"/>
        <v>0</v>
      </c>
      <c r="BE309" s="776">
        <f t="shared" si="698"/>
        <v>35000</v>
      </c>
      <c r="BF309" s="776"/>
      <c r="BG309" s="776">
        <f t="shared" ref="BG309:BK309" si="699">SUM(BG308)</f>
        <v>0</v>
      </c>
      <c r="BH309" s="776">
        <f t="shared" si="699"/>
        <v>35000</v>
      </c>
      <c r="BI309" s="776">
        <f t="shared" si="699"/>
        <v>0</v>
      </c>
      <c r="BJ309" s="776">
        <f t="shared" si="699"/>
        <v>0</v>
      </c>
      <c r="BK309" s="812">
        <f t="shared" si="699"/>
        <v>35000</v>
      </c>
      <c r="BL309" s="812"/>
      <c r="BM309" s="812">
        <f t="shared" ref="BM309:BQ309" si="700">SUM(BM308)</f>
        <v>0</v>
      </c>
      <c r="BN309" s="812">
        <f t="shared" si="700"/>
        <v>35000</v>
      </c>
      <c r="BO309" s="812">
        <f t="shared" si="700"/>
        <v>0</v>
      </c>
      <c r="BP309" s="812">
        <f t="shared" si="700"/>
        <v>0</v>
      </c>
      <c r="BQ309" s="794">
        <f t="shared" si="700"/>
        <v>35000</v>
      </c>
      <c r="BR309" s="794"/>
      <c r="BS309" s="794">
        <f t="shared" ref="BS309:BW309" si="701">SUM(BS308)</f>
        <v>0</v>
      </c>
      <c r="BT309" s="794">
        <f t="shared" si="701"/>
        <v>35000</v>
      </c>
      <c r="BU309" s="794">
        <f t="shared" si="701"/>
        <v>0</v>
      </c>
      <c r="BV309" s="794">
        <f t="shared" si="701"/>
        <v>0</v>
      </c>
      <c r="BW309" s="839">
        <f t="shared" si="701"/>
        <v>35000</v>
      </c>
      <c r="BX309" s="839"/>
      <c r="BY309" s="839">
        <f t="shared" ref="BY309:CC309" si="702">SUM(BY308)</f>
        <v>0</v>
      </c>
      <c r="BZ309" s="839">
        <f t="shared" si="702"/>
        <v>35000</v>
      </c>
      <c r="CA309" s="839">
        <f t="shared" si="702"/>
        <v>0</v>
      </c>
      <c r="CB309" s="839">
        <f t="shared" si="702"/>
        <v>0</v>
      </c>
      <c r="CC309" s="812">
        <f t="shared" si="702"/>
        <v>500000</v>
      </c>
      <c r="CD309" s="785"/>
      <c r="CE309" s="812">
        <f t="shared" ref="CE309:CG309" si="703">SUM(CE308)</f>
        <v>0</v>
      </c>
      <c r="CF309" s="812">
        <f t="shared" si="703"/>
        <v>0</v>
      </c>
      <c r="CG309" s="812">
        <f t="shared" si="703"/>
        <v>0</v>
      </c>
      <c r="CH309" s="579">
        <f>+CC309-I309</f>
        <v>0</v>
      </c>
    </row>
    <row r="310" spans="1:86" x14ac:dyDescent="0.2">
      <c r="A310" s="711"/>
      <c r="B310" s="711"/>
      <c r="C310" s="711"/>
      <c r="D310" s="712"/>
      <c r="E310" s="711"/>
      <c r="F310" s="712"/>
      <c r="G310" s="713"/>
      <c r="H310" s="639" t="s">
        <v>52</v>
      </c>
      <c r="I310" s="714"/>
      <c r="J310" s="774"/>
      <c r="K310" s="774"/>
      <c r="L310" s="774"/>
      <c r="M310" s="775"/>
      <c r="N310" s="775"/>
      <c r="O310" s="784"/>
      <c r="P310" s="784"/>
      <c r="Q310" s="783"/>
      <c r="R310" s="783"/>
      <c r="S310" s="783"/>
      <c r="T310" s="783"/>
      <c r="U310" s="793"/>
      <c r="V310" s="792"/>
      <c r="W310" s="792"/>
      <c r="X310" s="792"/>
      <c r="Y310" s="792"/>
      <c r="Z310" s="792"/>
      <c r="AA310" s="802"/>
      <c r="AB310" s="801"/>
      <c r="AC310" s="801"/>
      <c r="AD310" s="801"/>
      <c r="AE310" s="801"/>
      <c r="AF310" s="801"/>
      <c r="AG310" s="820"/>
      <c r="AH310" s="819"/>
      <c r="AI310" s="819"/>
      <c r="AJ310" s="819"/>
      <c r="AK310" s="819"/>
      <c r="AL310" s="819"/>
      <c r="AM310" s="774"/>
      <c r="AN310" s="775"/>
      <c r="AO310" s="775"/>
      <c r="AP310" s="775"/>
      <c r="AQ310" s="775"/>
      <c r="AR310" s="775"/>
      <c r="AS310" s="829"/>
      <c r="AT310" s="828"/>
      <c r="AU310" s="828"/>
      <c r="AV310" s="828"/>
      <c r="AW310" s="828"/>
      <c r="AX310" s="828"/>
      <c r="AY310" s="838"/>
      <c r="AZ310" s="837"/>
      <c r="BA310" s="837"/>
      <c r="BB310" s="837"/>
      <c r="BC310" s="837"/>
      <c r="BD310" s="837"/>
      <c r="BE310" s="774"/>
      <c r="BF310" s="775"/>
      <c r="BG310" s="775"/>
      <c r="BH310" s="775"/>
      <c r="BI310" s="775"/>
      <c r="BJ310" s="775"/>
      <c r="BK310" s="811"/>
      <c r="BL310" s="810"/>
      <c r="BM310" s="810"/>
      <c r="BN310" s="810"/>
      <c r="BO310" s="810"/>
      <c r="BP310" s="810"/>
      <c r="BQ310" s="793"/>
      <c r="BR310" s="792"/>
      <c r="BS310" s="792"/>
      <c r="BT310" s="792"/>
      <c r="BU310" s="792"/>
      <c r="BV310" s="792"/>
      <c r="BW310" s="838"/>
      <c r="BX310" s="837"/>
      <c r="BY310" s="837"/>
      <c r="BZ310" s="837"/>
      <c r="CA310" s="837"/>
      <c r="CB310" s="837"/>
      <c r="CC310" s="811"/>
      <c r="CD310" s="784"/>
      <c r="CE310" s="810"/>
      <c r="CF310" s="810"/>
      <c r="CG310" s="810"/>
      <c r="CH310" s="579"/>
    </row>
    <row r="311" spans="1:86" x14ac:dyDescent="0.2">
      <c r="A311" s="711"/>
      <c r="B311" s="711"/>
      <c r="C311" s="711"/>
      <c r="D311" s="712"/>
      <c r="E311" s="711"/>
      <c r="F311" s="712"/>
      <c r="G311" s="679" t="s">
        <v>18</v>
      </c>
      <c r="H311" s="635" t="s">
        <v>48</v>
      </c>
      <c r="I311" s="715">
        <f>+I308</f>
        <v>500000</v>
      </c>
      <c r="J311" s="774"/>
      <c r="K311" s="774"/>
      <c r="L311" s="774"/>
      <c r="M311" s="775"/>
      <c r="N311" s="775"/>
      <c r="O311" s="784"/>
      <c r="P311" s="784"/>
      <c r="Q311" s="783"/>
      <c r="R311" s="783"/>
      <c r="S311" s="783"/>
      <c r="T311" s="783"/>
      <c r="U311" s="793"/>
      <c r="V311" s="792"/>
      <c r="W311" s="792"/>
      <c r="X311" s="792"/>
      <c r="Y311" s="792"/>
      <c r="Z311" s="792"/>
      <c r="AA311" s="802"/>
      <c r="AB311" s="801"/>
      <c r="AC311" s="801"/>
      <c r="AD311" s="801"/>
      <c r="AE311" s="801"/>
      <c r="AF311" s="801"/>
      <c r="AG311" s="820"/>
      <c r="AH311" s="819"/>
      <c r="AI311" s="819"/>
      <c r="AJ311" s="819"/>
      <c r="AK311" s="819"/>
      <c r="AL311" s="819"/>
      <c r="AM311" s="774"/>
      <c r="AN311" s="775"/>
      <c r="AO311" s="775"/>
      <c r="AP311" s="775"/>
      <c r="AQ311" s="775"/>
      <c r="AR311" s="775"/>
      <c r="AS311" s="829"/>
      <c r="AT311" s="828"/>
      <c r="AU311" s="828"/>
      <c r="AV311" s="828"/>
      <c r="AW311" s="828"/>
      <c r="AX311" s="828"/>
      <c r="AY311" s="838"/>
      <c r="AZ311" s="837"/>
      <c r="BA311" s="837"/>
      <c r="BB311" s="837"/>
      <c r="BC311" s="837"/>
      <c r="BD311" s="837"/>
      <c r="BE311" s="774"/>
      <c r="BF311" s="775"/>
      <c r="BG311" s="775"/>
      <c r="BH311" s="775"/>
      <c r="BI311" s="775"/>
      <c r="BJ311" s="775"/>
      <c r="BK311" s="811"/>
      <c r="BL311" s="810"/>
      <c r="BM311" s="810"/>
      <c r="BN311" s="810"/>
      <c r="BO311" s="810"/>
      <c r="BP311" s="810"/>
      <c r="BQ311" s="793"/>
      <c r="BR311" s="792"/>
      <c r="BS311" s="792"/>
      <c r="BT311" s="792"/>
      <c r="BU311" s="792"/>
      <c r="BV311" s="792"/>
      <c r="BW311" s="838"/>
      <c r="BX311" s="837"/>
      <c r="BY311" s="837"/>
      <c r="BZ311" s="837"/>
      <c r="CA311" s="837"/>
      <c r="CB311" s="837"/>
      <c r="CC311" s="811"/>
      <c r="CD311" s="784"/>
      <c r="CE311" s="810"/>
      <c r="CF311" s="810"/>
      <c r="CG311" s="810"/>
      <c r="CH311" s="579"/>
    </row>
    <row r="312" spans="1:86" x14ac:dyDescent="0.2">
      <c r="A312" s="711"/>
      <c r="B312" s="711"/>
      <c r="C312" s="711"/>
      <c r="D312" s="712"/>
      <c r="E312" s="711"/>
      <c r="F312" s="712"/>
      <c r="G312" s="679"/>
      <c r="H312" s="639" t="s">
        <v>53</v>
      </c>
      <c r="I312" s="714"/>
      <c r="J312" s="774"/>
      <c r="K312" s="774"/>
      <c r="L312" s="774"/>
      <c r="M312" s="775"/>
      <c r="N312" s="775"/>
      <c r="O312" s="784"/>
      <c r="P312" s="784"/>
      <c r="Q312" s="783"/>
      <c r="R312" s="783"/>
      <c r="S312" s="783"/>
      <c r="T312" s="783"/>
      <c r="U312" s="793"/>
      <c r="V312" s="792"/>
      <c r="W312" s="792"/>
      <c r="X312" s="792"/>
      <c r="Y312" s="792"/>
      <c r="Z312" s="792"/>
      <c r="AA312" s="802"/>
      <c r="AB312" s="801"/>
      <c r="AC312" s="801"/>
      <c r="AD312" s="801"/>
      <c r="AE312" s="801"/>
      <c r="AF312" s="801"/>
      <c r="AG312" s="820"/>
      <c r="AH312" s="819"/>
      <c r="AI312" s="819"/>
      <c r="AJ312" s="819"/>
      <c r="AK312" s="819"/>
      <c r="AL312" s="819"/>
      <c r="AM312" s="774"/>
      <c r="AN312" s="775"/>
      <c r="AO312" s="775"/>
      <c r="AP312" s="775"/>
      <c r="AQ312" s="775"/>
      <c r="AR312" s="775"/>
      <c r="AS312" s="829"/>
      <c r="AT312" s="828"/>
      <c r="AU312" s="828"/>
      <c r="AV312" s="828"/>
      <c r="AW312" s="828"/>
      <c r="AX312" s="828"/>
      <c r="AY312" s="838"/>
      <c r="AZ312" s="837"/>
      <c r="BA312" s="837"/>
      <c r="BB312" s="837"/>
      <c r="BC312" s="837"/>
      <c r="BD312" s="837"/>
      <c r="BE312" s="774"/>
      <c r="BF312" s="775"/>
      <c r="BG312" s="775"/>
      <c r="BH312" s="775"/>
      <c r="BI312" s="775"/>
      <c r="BJ312" s="775"/>
      <c r="BK312" s="811"/>
      <c r="BL312" s="810"/>
      <c r="BM312" s="810"/>
      <c r="BN312" s="810"/>
      <c r="BO312" s="810"/>
      <c r="BP312" s="810"/>
      <c r="BQ312" s="793"/>
      <c r="BR312" s="792"/>
      <c r="BS312" s="792"/>
      <c r="BT312" s="792"/>
      <c r="BU312" s="792"/>
      <c r="BV312" s="792"/>
      <c r="BW312" s="838"/>
      <c r="BX312" s="837"/>
      <c r="BY312" s="837"/>
      <c r="BZ312" s="837"/>
      <c r="CA312" s="837"/>
      <c r="CB312" s="837"/>
      <c r="CC312" s="811"/>
      <c r="CD312" s="784"/>
      <c r="CE312" s="810"/>
      <c r="CF312" s="810"/>
      <c r="CG312" s="810"/>
      <c r="CH312" s="579"/>
    </row>
    <row r="313" spans="1:86" x14ac:dyDescent="0.2">
      <c r="A313" s="711"/>
      <c r="B313" s="711"/>
      <c r="C313" s="711"/>
      <c r="D313" s="712"/>
      <c r="E313" s="711"/>
      <c r="F313" s="712"/>
      <c r="G313" s="679"/>
      <c r="H313" s="639" t="s">
        <v>213</v>
      </c>
      <c r="I313" s="714"/>
      <c r="J313" s="774"/>
      <c r="K313" s="774"/>
      <c r="L313" s="774"/>
      <c r="M313" s="775"/>
      <c r="N313" s="775"/>
      <c r="O313" s="784"/>
      <c r="P313" s="784"/>
      <c r="Q313" s="783"/>
      <c r="R313" s="783"/>
      <c r="S313" s="783"/>
      <c r="T313" s="783"/>
      <c r="U313" s="793"/>
      <c r="V313" s="792"/>
      <c r="W313" s="792"/>
      <c r="X313" s="792"/>
      <c r="Y313" s="792"/>
      <c r="Z313" s="792"/>
      <c r="AA313" s="802"/>
      <c r="AB313" s="801"/>
      <c r="AC313" s="801"/>
      <c r="AD313" s="801"/>
      <c r="AE313" s="801"/>
      <c r="AF313" s="801"/>
      <c r="AG313" s="820"/>
      <c r="AH313" s="819"/>
      <c r="AI313" s="819"/>
      <c r="AJ313" s="819"/>
      <c r="AK313" s="819"/>
      <c r="AL313" s="819"/>
      <c r="AM313" s="774"/>
      <c r="AN313" s="775"/>
      <c r="AO313" s="775"/>
      <c r="AP313" s="775"/>
      <c r="AQ313" s="775"/>
      <c r="AR313" s="775"/>
      <c r="AS313" s="829"/>
      <c r="AT313" s="828"/>
      <c r="AU313" s="828"/>
      <c r="AV313" s="828"/>
      <c r="AW313" s="828"/>
      <c r="AX313" s="828"/>
      <c r="AY313" s="838"/>
      <c r="AZ313" s="837"/>
      <c r="BA313" s="837"/>
      <c r="BB313" s="837"/>
      <c r="BC313" s="837"/>
      <c r="BD313" s="837"/>
      <c r="BE313" s="774"/>
      <c r="BF313" s="775"/>
      <c r="BG313" s="775"/>
      <c r="BH313" s="775"/>
      <c r="BI313" s="775"/>
      <c r="BJ313" s="775"/>
      <c r="BK313" s="811"/>
      <c r="BL313" s="810"/>
      <c r="BM313" s="810"/>
      <c r="BN313" s="810"/>
      <c r="BO313" s="810"/>
      <c r="BP313" s="810"/>
      <c r="BQ313" s="793"/>
      <c r="BR313" s="792"/>
      <c r="BS313" s="792"/>
      <c r="BT313" s="792"/>
      <c r="BU313" s="792"/>
      <c r="BV313" s="792"/>
      <c r="BW313" s="838"/>
      <c r="BX313" s="837"/>
      <c r="BY313" s="837"/>
      <c r="BZ313" s="837"/>
      <c r="CA313" s="837"/>
      <c r="CB313" s="837"/>
      <c r="CC313" s="811"/>
      <c r="CD313" s="784"/>
      <c r="CE313" s="810"/>
      <c r="CF313" s="810"/>
      <c r="CG313" s="810"/>
      <c r="CH313" s="579"/>
    </row>
    <row r="314" spans="1:86" x14ac:dyDescent="0.2">
      <c r="A314" s="711"/>
      <c r="B314" s="711"/>
      <c r="C314" s="711"/>
      <c r="D314" s="712"/>
      <c r="E314" s="711"/>
      <c r="F314" s="712"/>
      <c r="G314" s="679" t="s">
        <v>18</v>
      </c>
      <c r="H314" s="635" t="s">
        <v>48</v>
      </c>
      <c r="I314" s="715">
        <f>+I311</f>
        <v>500000</v>
      </c>
      <c r="J314" s="774"/>
      <c r="K314" s="774"/>
      <c r="L314" s="774"/>
      <c r="M314" s="775"/>
      <c r="N314" s="775"/>
      <c r="O314" s="784"/>
      <c r="P314" s="784"/>
      <c r="Q314" s="783"/>
      <c r="R314" s="783"/>
      <c r="S314" s="783"/>
      <c r="T314" s="783"/>
      <c r="U314" s="793"/>
      <c r="V314" s="792"/>
      <c r="W314" s="792"/>
      <c r="X314" s="792"/>
      <c r="Y314" s="792"/>
      <c r="Z314" s="792"/>
      <c r="AA314" s="802"/>
      <c r="AB314" s="801"/>
      <c r="AC314" s="801"/>
      <c r="AD314" s="801"/>
      <c r="AE314" s="801"/>
      <c r="AF314" s="801"/>
      <c r="AG314" s="820"/>
      <c r="AH314" s="819"/>
      <c r="AI314" s="819"/>
      <c r="AJ314" s="819"/>
      <c r="AK314" s="819"/>
      <c r="AL314" s="819"/>
      <c r="AM314" s="774"/>
      <c r="AN314" s="775"/>
      <c r="AO314" s="775"/>
      <c r="AP314" s="775"/>
      <c r="AQ314" s="775"/>
      <c r="AR314" s="775"/>
      <c r="AS314" s="829"/>
      <c r="AT314" s="828"/>
      <c r="AU314" s="828"/>
      <c r="AV314" s="828"/>
      <c r="AW314" s="828"/>
      <c r="AX314" s="828"/>
      <c r="AY314" s="838"/>
      <c r="AZ314" s="837"/>
      <c r="BA314" s="837"/>
      <c r="BB314" s="837"/>
      <c r="BC314" s="837"/>
      <c r="BD314" s="837"/>
      <c r="BE314" s="774"/>
      <c r="BF314" s="775"/>
      <c r="BG314" s="775"/>
      <c r="BH314" s="775"/>
      <c r="BI314" s="775"/>
      <c r="BJ314" s="775"/>
      <c r="BK314" s="811"/>
      <c r="BL314" s="810"/>
      <c r="BM314" s="810"/>
      <c r="BN314" s="810"/>
      <c r="BO314" s="810"/>
      <c r="BP314" s="810"/>
      <c r="BQ314" s="793"/>
      <c r="BR314" s="792"/>
      <c r="BS314" s="792"/>
      <c r="BT314" s="792"/>
      <c r="BU314" s="792"/>
      <c r="BV314" s="792"/>
      <c r="BW314" s="838"/>
      <c r="BX314" s="837"/>
      <c r="BY314" s="837"/>
      <c r="BZ314" s="837"/>
      <c r="CA314" s="837"/>
      <c r="CB314" s="837"/>
      <c r="CC314" s="811"/>
      <c r="CD314" s="784"/>
      <c r="CE314" s="810"/>
      <c r="CF314" s="810"/>
      <c r="CG314" s="810"/>
      <c r="CH314" s="579"/>
    </row>
    <row r="315" spans="1:86" x14ac:dyDescent="0.2">
      <c r="A315" s="716"/>
      <c r="B315" s="716"/>
      <c r="C315" s="716"/>
      <c r="D315" s="717"/>
      <c r="E315" s="716"/>
      <c r="F315" s="717"/>
      <c r="G315" s="718"/>
      <c r="H315" s="642" t="s">
        <v>214</v>
      </c>
      <c r="I315" s="720"/>
      <c r="J315" s="774"/>
      <c r="K315" s="774"/>
      <c r="L315" s="774"/>
      <c r="M315" s="775"/>
      <c r="N315" s="775"/>
      <c r="O315" s="784"/>
      <c r="P315" s="784"/>
      <c r="Q315" s="783"/>
      <c r="R315" s="783"/>
      <c r="S315" s="783"/>
      <c r="T315" s="783"/>
      <c r="U315" s="793"/>
      <c r="V315" s="792"/>
      <c r="W315" s="792"/>
      <c r="X315" s="792"/>
      <c r="Y315" s="792"/>
      <c r="Z315" s="792"/>
      <c r="AA315" s="802"/>
      <c r="AB315" s="801"/>
      <c r="AC315" s="801"/>
      <c r="AD315" s="801"/>
      <c r="AE315" s="801"/>
      <c r="AF315" s="801"/>
      <c r="AG315" s="820"/>
      <c r="AH315" s="819"/>
      <c r="AI315" s="819"/>
      <c r="AJ315" s="819"/>
      <c r="AK315" s="819"/>
      <c r="AL315" s="819"/>
      <c r="AM315" s="774"/>
      <c r="AN315" s="775"/>
      <c r="AO315" s="775"/>
      <c r="AP315" s="775"/>
      <c r="AQ315" s="775"/>
      <c r="AR315" s="775"/>
      <c r="AS315" s="829"/>
      <c r="AT315" s="828"/>
      <c r="AU315" s="828"/>
      <c r="AV315" s="828"/>
      <c r="AW315" s="828"/>
      <c r="AX315" s="828"/>
      <c r="AY315" s="838"/>
      <c r="AZ315" s="837"/>
      <c r="BA315" s="837"/>
      <c r="BB315" s="837"/>
      <c r="BC315" s="837"/>
      <c r="BD315" s="837"/>
      <c r="BE315" s="774"/>
      <c r="BF315" s="775"/>
      <c r="BG315" s="775"/>
      <c r="BH315" s="775"/>
      <c r="BI315" s="775"/>
      <c r="BJ315" s="775"/>
      <c r="BK315" s="811"/>
      <c r="BL315" s="810"/>
      <c r="BM315" s="810"/>
      <c r="BN315" s="810"/>
      <c r="BO315" s="810"/>
      <c r="BP315" s="810"/>
      <c r="BQ315" s="793"/>
      <c r="BR315" s="792"/>
      <c r="BS315" s="792"/>
      <c r="BT315" s="792"/>
      <c r="BU315" s="792"/>
      <c r="BV315" s="792"/>
      <c r="BW315" s="838"/>
      <c r="BX315" s="837"/>
      <c r="BY315" s="837"/>
      <c r="BZ315" s="837"/>
      <c r="CA315" s="837"/>
      <c r="CB315" s="837"/>
      <c r="CC315" s="811"/>
      <c r="CD315" s="784"/>
      <c r="CE315" s="810"/>
      <c r="CF315" s="810"/>
      <c r="CG315" s="810"/>
      <c r="CH315" s="579"/>
    </row>
    <row r="316" spans="1:86" x14ac:dyDescent="0.2">
      <c r="A316" s="716"/>
      <c r="B316" s="716"/>
      <c r="C316" s="716"/>
      <c r="D316" s="717"/>
      <c r="E316" s="716"/>
      <c r="F316" s="717"/>
      <c r="G316" s="718"/>
      <c r="H316" s="642"/>
      <c r="I316" s="719"/>
      <c r="J316" s="774"/>
      <c r="K316" s="774"/>
      <c r="L316" s="774"/>
      <c r="M316" s="775"/>
      <c r="N316" s="775"/>
      <c r="O316" s="784"/>
      <c r="P316" s="784"/>
      <c r="Q316" s="783"/>
      <c r="R316" s="783"/>
      <c r="S316" s="783"/>
      <c r="T316" s="783"/>
      <c r="U316" s="793"/>
      <c r="V316" s="792"/>
      <c r="W316" s="792"/>
      <c r="X316" s="792"/>
      <c r="Y316" s="792"/>
      <c r="Z316" s="792"/>
      <c r="AA316" s="802"/>
      <c r="AB316" s="801"/>
      <c r="AC316" s="801"/>
      <c r="AD316" s="801"/>
      <c r="AE316" s="801"/>
      <c r="AF316" s="801"/>
      <c r="AG316" s="820"/>
      <c r="AH316" s="819"/>
      <c r="AI316" s="819"/>
      <c r="AJ316" s="819"/>
      <c r="AK316" s="819"/>
      <c r="AL316" s="819"/>
      <c r="AM316" s="774"/>
      <c r="AN316" s="775"/>
      <c r="AO316" s="775"/>
      <c r="AP316" s="775"/>
      <c r="AQ316" s="775"/>
      <c r="AR316" s="775"/>
      <c r="AS316" s="829"/>
      <c r="AT316" s="828"/>
      <c r="AU316" s="828"/>
      <c r="AV316" s="828"/>
      <c r="AW316" s="828"/>
      <c r="AX316" s="828"/>
      <c r="AY316" s="838"/>
      <c r="AZ316" s="837"/>
      <c r="BA316" s="837"/>
      <c r="BB316" s="837"/>
      <c r="BC316" s="837"/>
      <c r="BD316" s="837"/>
      <c r="BE316" s="774"/>
      <c r="BF316" s="775"/>
      <c r="BG316" s="775"/>
      <c r="BH316" s="775"/>
      <c r="BI316" s="775"/>
      <c r="BJ316" s="775"/>
      <c r="BK316" s="811"/>
      <c r="BL316" s="810"/>
      <c r="BM316" s="810"/>
      <c r="BN316" s="810"/>
      <c r="BO316" s="810"/>
      <c r="BP316" s="810"/>
      <c r="BQ316" s="793"/>
      <c r="BR316" s="792"/>
      <c r="BS316" s="792"/>
      <c r="BT316" s="792"/>
      <c r="BU316" s="792"/>
      <c r="BV316" s="792"/>
      <c r="BW316" s="838"/>
      <c r="BX316" s="837"/>
      <c r="BY316" s="837"/>
      <c r="BZ316" s="837"/>
      <c r="CA316" s="837"/>
      <c r="CB316" s="837"/>
      <c r="CC316" s="811"/>
      <c r="CD316" s="784"/>
      <c r="CE316" s="810"/>
      <c r="CF316" s="810"/>
      <c r="CG316" s="810"/>
      <c r="CH316" s="579"/>
    </row>
    <row r="317" spans="1:86" x14ac:dyDescent="0.2">
      <c r="A317" s="596"/>
      <c r="B317" s="596" t="s">
        <v>215</v>
      </c>
      <c r="C317" s="663"/>
      <c r="D317" s="607"/>
      <c r="E317" s="596"/>
      <c r="F317" s="607"/>
      <c r="G317" s="620"/>
      <c r="H317" s="600" t="s">
        <v>216</v>
      </c>
      <c r="I317" s="601"/>
      <c r="J317" s="774"/>
      <c r="K317" s="774"/>
      <c r="L317" s="774"/>
      <c r="M317" s="775"/>
      <c r="N317" s="775"/>
      <c r="O317" s="784"/>
      <c r="P317" s="784"/>
      <c r="Q317" s="783"/>
      <c r="R317" s="783"/>
      <c r="S317" s="783"/>
      <c r="T317" s="783"/>
      <c r="U317" s="793"/>
      <c r="V317" s="792"/>
      <c r="W317" s="792"/>
      <c r="X317" s="792"/>
      <c r="Y317" s="792"/>
      <c r="Z317" s="792"/>
      <c r="AA317" s="802"/>
      <c r="AB317" s="801"/>
      <c r="AC317" s="801"/>
      <c r="AD317" s="801"/>
      <c r="AE317" s="801"/>
      <c r="AF317" s="801"/>
      <c r="AG317" s="820"/>
      <c r="AH317" s="819"/>
      <c r="AI317" s="819"/>
      <c r="AJ317" s="819"/>
      <c r="AK317" s="819"/>
      <c r="AL317" s="819"/>
      <c r="AM317" s="774"/>
      <c r="AN317" s="775"/>
      <c r="AO317" s="775"/>
      <c r="AP317" s="775"/>
      <c r="AQ317" s="775"/>
      <c r="AR317" s="775"/>
      <c r="AS317" s="829"/>
      <c r="AT317" s="828"/>
      <c r="AU317" s="828"/>
      <c r="AV317" s="828"/>
      <c r="AW317" s="828"/>
      <c r="AX317" s="828"/>
      <c r="AY317" s="838"/>
      <c r="AZ317" s="837"/>
      <c r="BA317" s="837"/>
      <c r="BB317" s="837"/>
      <c r="BC317" s="837"/>
      <c r="BD317" s="837"/>
      <c r="BE317" s="774"/>
      <c r="BF317" s="775"/>
      <c r="BG317" s="775"/>
      <c r="BH317" s="775"/>
      <c r="BI317" s="775"/>
      <c r="BJ317" s="775"/>
      <c r="BK317" s="811"/>
      <c r="BL317" s="810"/>
      <c r="BM317" s="810"/>
      <c r="BN317" s="810"/>
      <c r="BO317" s="810"/>
      <c r="BP317" s="810"/>
      <c r="BQ317" s="793"/>
      <c r="BR317" s="792"/>
      <c r="BS317" s="792"/>
      <c r="BT317" s="792"/>
      <c r="BU317" s="792"/>
      <c r="BV317" s="792"/>
      <c r="BW317" s="838"/>
      <c r="BX317" s="837"/>
      <c r="BY317" s="837"/>
      <c r="BZ317" s="837"/>
      <c r="CA317" s="837"/>
      <c r="CB317" s="837"/>
      <c r="CC317" s="811"/>
      <c r="CD317" s="784"/>
      <c r="CE317" s="810"/>
      <c r="CF317" s="810"/>
      <c r="CG317" s="810"/>
      <c r="CH317" s="579"/>
    </row>
    <row r="318" spans="1:86" x14ac:dyDescent="0.2">
      <c r="A318" s="596"/>
      <c r="B318" s="596"/>
      <c r="C318" s="623">
        <v>160</v>
      </c>
      <c r="E318" s="596"/>
      <c r="F318" s="607"/>
      <c r="G318" s="620"/>
      <c r="H318" s="600" t="s">
        <v>217</v>
      </c>
      <c r="I318" s="601"/>
      <c r="J318" s="774"/>
      <c r="K318" s="774"/>
      <c r="L318" s="774"/>
      <c r="M318" s="775"/>
      <c r="N318" s="775"/>
      <c r="O318" s="784"/>
      <c r="P318" s="784"/>
      <c r="Q318" s="783"/>
      <c r="R318" s="783"/>
      <c r="S318" s="783"/>
      <c r="T318" s="783"/>
      <c r="U318" s="793"/>
      <c r="V318" s="792"/>
      <c r="W318" s="792"/>
      <c r="X318" s="792"/>
      <c r="Y318" s="792"/>
      <c r="Z318" s="792"/>
      <c r="AA318" s="802"/>
      <c r="AB318" s="801"/>
      <c r="AC318" s="801"/>
      <c r="AD318" s="801"/>
      <c r="AE318" s="801"/>
      <c r="AF318" s="801"/>
      <c r="AG318" s="820"/>
      <c r="AH318" s="819"/>
      <c r="AI318" s="819"/>
      <c r="AJ318" s="819"/>
      <c r="AK318" s="819"/>
      <c r="AL318" s="819"/>
      <c r="AM318" s="774"/>
      <c r="AN318" s="775"/>
      <c r="AO318" s="775"/>
      <c r="AP318" s="775"/>
      <c r="AQ318" s="775"/>
      <c r="AR318" s="775"/>
      <c r="AS318" s="829"/>
      <c r="AT318" s="828"/>
      <c r="AU318" s="828"/>
      <c r="AV318" s="828"/>
      <c r="AW318" s="828"/>
      <c r="AX318" s="828"/>
      <c r="AY318" s="838"/>
      <c r="AZ318" s="837"/>
      <c r="BA318" s="837"/>
      <c r="BB318" s="837"/>
      <c r="BC318" s="837"/>
      <c r="BD318" s="837"/>
      <c r="BE318" s="774"/>
      <c r="BF318" s="775"/>
      <c r="BG318" s="775"/>
      <c r="BH318" s="775"/>
      <c r="BI318" s="775"/>
      <c r="BJ318" s="775"/>
      <c r="BK318" s="811"/>
      <c r="BL318" s="810"/>
      <c r="BM318" s="810"/>
      <c r="BN318" s="810"/>
      <c r="BO318" s="810"/>
      <c r="BP318" s="810"/>
      <c r="BQ318" s="793"/>
      <c r="BR318" s="792"/>
      <c r="BS318" s="792"/>
      <c r="BT318" s="792"/>
      <c r="BU318" s="792"/>
      <c r="BV318" s="792"/>
      <c r="BW318" s="838"/>
      <c r="BX318" s="837"/>
      <c r="BY318" s="837"/>
      <c r="BZ318" s="837"/>
      <c r="CA318" s="837"/>
      <c r="CB318" s="837"/>
      <c r="CC318" s="811"/>
      <c r="CD318" s="784"/>
      <c r="CE318" s="810"/>
      <c r="CF318" s="810"/>
      <c r="CG318" s="810"/>
      <c r="CH318" s="579"/>
    </row>
    <row r="319" spans="1:86" x14ac:dyDescent="0.2">
      <c r="A319" s="596"/>
      <c r="B319" s="596"/>
      <c r="C319" s="623"/>
      <c r="D319" s="604" t="s">
        <v>84</v>
      </c>
      <c r="E319" s="596"/>
      <c r="F319" s="607"/>
      <c r="G319" s="620"/>
      <c r="H319" s="605" t="s">
        <v>85</v>
      </c>
      <c r="I319" s="601"/>
      <c r="J319" s="774"/>
      <c r="K319" s="774"/>
      <c r="L319" s="774"/>
      <c r="M319" s="775"/>
      <c r="N319" s="775"/>
      <c r="O319" s="784"/>
      <c r="P319" s="784"/>
      <c r="Q319" s="783"/>
      <c r="R319" s="783"/>
      <c r="S319" s="783"/>
      <c r="T319" s="783"/>
      <c r="U319" s="793"/>
      <c r="V319" s="792"/>
      <c r="W319" s="792"/>
      <c r="X319" s="792"/>
      <c r="Y319" s="792"/>
      <c r="Z319" s="792"/>
      <c r="AA319" s="802"/>
      <c r="AB319" s="801"/>
      <c r="AC319" s="801"/>
      <c r="AD319" s="801"/>
      <c r="AE319" s="801"/>
      <c r="AF319" s="801"/>
      <c r="AG319" s="820"/>
      <c r="AH319" s="819"/>
      <c r="AI319" s="819"/>
      <c r="AJ319" s="819"/>
      <c r="AK319" s="819"/>
      <c r="AL319" s="819"/>
      <c r="AM319" s="774"/>
      <c r="AN319" s="775"/>
      <c r="AO319" s="775"/>
      <c r="AP319" s="775"/>
      <c r="AQ319" s="775"/>
      <c r="AR319" s="775"/>
      <c r="AS319" s="829"/>
      <c r="AT319" s="828"/>
      <c r="AU319" s="828"/>
      <c r="AV319" s="828"/>
      <c r="AW319" s="828"/>
      <c r="AX319" s="828"/>
      <c r="AY319" s="838"/>
      <c r="AZ319" s="837"/>
      <c r="BA319" s="837"/>
      <c r="BB319" s="837"/>
      <c r="BC319" s="837"/>
      <c r="BD319" s="837"/>
      <c r="BE319" s="774"/>
      <c r="BF319" s="775"/>
      <c r="BG319" s="775"/>
      <c r="BH319" s="775"/>
      <c r="BI319" s="775"/>
      <c r="BJ319" s="775"/>
      <c r="BK319" s="811"/>
      <c r="BL319" s="810"/>
      <c r="BM319" s="810"/>
      <c r="BN319" s="810"/>
      <c r="BO319" s="810"/>
      <c r="BP319" s="810"/>
      <c r="BQ319" s="793"/>
      <c r="BR319" s="792"/>
      <c r="BS319" s="792"/>
      <c r="BT319" s="792"/>
      <c r="BU319" s="792"/>
      <c r="BV319" s="792"/>
      <c r="BW319" s="838"/>
      <c r="BX319" s="837"/>
      <c r="BY319" s="837"/>
      <c r="BZ319" s="837"/>
      <c r="CA319" s="837"/>
      <c r="CB319" s="837"/>
      <c r="CC319" s="811"/>
      <c r="CD319" s="784"/>
      <c r="CE319" s="810"/>
      <c r="CF319" s="810"/>
      <c r="CG319" s="810"/>
      <c r="CH319" s="579"/>
    </row>
    <row r="320" spans="1:86" ht="24" x14ac:dyDescent="0.2">
      <c r="A320" s="596"/>
      <c r="B320" s="596"/>
      <c r="C320" s="623"/>
      <c r="D320" s="606" t="s">
        <v>104</v>
      </c>
      <c r="E320" s="596"/>
      <c r="F320" s="607"/>
      <c r="G320" s="620"/>
      <c r="H320" s="605" t="s">
        <v>105</v>
      </c>
      <c r="I320" s="601"/>
      <c r="J320" s="774"/>
      <c r="K320" s="774"/>
      <c r="L320" s="774"/>
      <c r="M320" s="775"/>
      <c r="N320" s="775"/>
      <c r="O320" s="784"/>
      <c r="P320" s="784"/>
      <c r="Q320" s="783"/>
      <c r="R320" s="783"/>
      <c r="S320" s="783"/>
      <c r="T320" s="783"/>
      <c r="U320" s="793"/>
      <c r="V320" s="792"/>
      <c r="W320" s="792"/>
      <c r="X320" s="792"/>
      <c r="Y320" s="792"/>
      <c r="Z320" s="792"/>
      <c r="AA320" s="802"/>
      <c r="AB320" s="801"/>
      <c r="AC320" s="801"/>
      <c r="AD320" s="801"/>
      <c r="AE320" s="801"/>
      <c r="AF320" s="801"/>
      <c r="AG320" s="820"/>
      <c r="AH320" s="819"/>
      <c r="AI320" s="819"/>
      <c r="AJ320" s="819"/>
      <c r="AK320" s="819"/>
      <c r="AL320" s="819"/>
      <c r="AM320" s="774"/>
      <c r="AN320" s="775"/>
      <c r="AO320" s="775"/>
      <c r="AP320" s="775"/>
      <c r="AQ320" s="775"/>
      <c r="AR320" s="775"/>
      <c r="AS320" s="829"/>
      <c r="AT320" s="828"/>
      <c r="AU320" s="828"/>
      <c r="AV320" s="828"/>
      <c r="AW320" s="828"/>
      <c r="AX320" s="828"/>
      <c r="AY320" s="838"/>
      <c r="AZ320" s="837"/>
      <c r="BA320" s="837"/>
      <c r="BB320" s="837"/>
      <c r="BC320" s="837"/>
      <c r="BD320" s="837"/>
      <c r="BE320" s="774"/>
      <c r="BF320" s="775"/>
      <c r="BG320" s="775"/>
      <c r="BH320" s="775"/>
      <c r="BI320" s="775"/>
      <c r="BJ320" s="775"/>
      <c r="BK320" s="811"/>
      <c r="BL320" s="810"/>
      <c r="BM320" s="810"/>
      <c r="BN320" s="810"/>
      <c r="BO320" s="810"/>
      <c r="BP320" s="810"/>
      <c r="BQ320" s="793"/>
      <c r="BR320" s="792"/>
      <c r="BS320" s="792"/>
      <c r="BT320" s="792"/>
      <c r="BU320" s="792"/>
      <c r="BV320" s="792"/>
      <c r="BW320" s="838"/>
      <c r="BX320" s="837"/>
      <c r="BY320" s="837"/>
      <c r="BZ320" s="837"/>
      <c r="CA320" s="837"/>
      <c r="CB320" s="837"/>
      <c r="CC320" s="811"/>
      <c r="CD320" s="784"/>
      <c r="CE320" s="810"/>
      <c r="CF320" s="810"/>
      <c r="CG320" s="810"/>
      <c r="CH320" s="579"/>
    </row>
    <row r="321" spans="1:86" ht="24" x14ac:dyDescent="0.2">
      <c r="A321" s="596"/>
      <c r="B321" s="596"/>
      <c r="C321" s="602"/>
      <c r="D321" s="607"/>
      <c r="E321" s="596">
        <f>+E308+1</f>
        <v>90</v>
      </c>
      <c r="F321" s="607">
        <v>481</v>
      </c>
      <c r="G321" s="620"/>
      <c r="H321" s="609" t="s">
        <v>218</v>
      </c>
      <c r="I321" s="601">
        <f>25000000+2346000</f>
        <v>27346000</v>
      </c>
      <c r="J321" s="774">
        <f>+I321*$J$1</f>
        <v>5469200</v>
      </c>
      <c r="K321" s="774"/>
      <c r="L321" s="774">
        <f t="shared" ref="L321" si="704">+J321-K321</f>
        <v>5469200</v>
      </c>
      <c r="M321" s="775"/>
      <c r="N321" s="774">
        <f>+K321-M321</f>
        <v>0</v>
      </c>
      <c r="O321" s="784">
        <f>+I321*$O$1</f>
        <v>2734600</v>
      </c>
      <c r="P321" s="784">
        <f t="shared" ref="P321" si="705">O321+K321</f>
        <v>2734600</v>
      </c>
      <c r="Q321" s="783"/>
      <c r="R321" s="784">
        <f t="shared" ref="R321" si="706">+P321-Q321</f>
        <v>2734600</v>
      </c>
      <c r="S321" s="783"/>
      <c r="T321" s="784">
        <f t="shared" ref="T321" si="707">+Q321-S321</f>
        <v>0</v>
      </c>
      <c r="U321" s="793">
        <f>$I321*$U$1</f>
        <v>1914220.0000000002</v>
      </c>
      <c r="V321" s="793">
        <f t="shared" ref="V321" si="708">U321+Q321</f>
        <v>1914220.0000000002</v>
      </c>
      <c r="W321" s="792"/>
      <c r="X321" s="793">
        <f>+V321-W321</f>
        <v>1914220.0000000002</v>
      </c>
      <c r="Y321" s="792"/>
      <c r="Z321" s="793">
        <f t="shared" ref="Z321" si="709">+W321-Y321</f>
        <v>0</v>
      </c>
      <c r="AA321" s="802">
        <f>$I321*$AA$1</f>
        <v>1914220.0000000002</v>
      </c>
      <c r="AB321" s="802">
        <f t="shared" ref="AB321" si="710">AA321+W321</f>
        <v>1914220.0000000002</v>
      </c>
      <c r="AC321" s="801"/>
      <c r="AD321" s="802">
        <f>+AB321-AC321</f>
        <v>1914220.0000000002</v>
      </c>
      <c r="AE321" s="801"/>
      <c r="AF321" s="802">
        <f t="shared" ref="AF321" si="711">+AC321-AE321</f>
        <v>0</v>
      </c>
      <c r="AG321" s="820">
        <f>$I321*$AG$1</f>
        <v>1914220.0000000002</v>
      </c>
      <c r="AH321" s="820">
        <f t="shared" ref="AH321" si="712">AG321+AC321</f>
        <v>1914220.0000000002</v>
      </c>
      <c r="AI321" s="819"/>
      <c r="AJ321" s="820">
        <f>+AH321-AI321</f>
        <v>1914220.0000000002</v>
      </c>
      <c r="AK321" s="819"/>
      <c r="AL321" s="820">
        <f t="shared" ref="AL321" si="713">+AI321-AK321</f>
        <v>0</v>
      </c>
      <c r="AM321" s="774">
        <f>$I321*$AM$1</f>
        <v>1914220.0000000002</v>
      </c>
      <c r="AN321" s="774">
        <f t="shared" ref="AN321" si="714">AM321+AI321</f>
        <v>1914220.0000000002</v>
      </c>
      <c r="AO321" s="775"/>
      <c r="AP321" s="774">
        <f>+AN321-AO321</f>
        <v>1914220.0000000002</v>
      </c>
      <c r="AQ321" s="775"/>
      <c r="AR321" s="774">
        <f t="shared" ref="AR321" si="715">+AO321-AQ321</f>
        <v>0</v>
      </c>
      <c r="AS321" s="829">
        <f>$I321*$AS$1</f>
        <v>1914220.0000000002</v>
      </c>
      <c r="AT321" s="829">
        <f t="shared" ref="AT321" si="716">AS321+AO321</f>
        <v>1914220.0000000002</v>
      </c>
      <c r="AU321" s="828"/>
      <c r="AV321" s="829">
        <f>+AT321-AU321</f>
        <v>1914220.0000000002</v>
      </c>
      <c r="AW321" s="828"/>
      <c r="AX321" s="829">
        <f t="shared" ref="AX321" si="717">+AU321-AW321</f>
        <v>0</v>
      </c>
      <c r="AY321" s="838">
        <f>$I321*$AY$1</f>
        <v>1914220.0000000002</v>
      </c>
      <c r="AZ321" s="838">
        <f t="shared" ref="AZ321" si="718">AY321+AU321</f>
        <v>1914220.0000000002</v>
      </c>
      <c r="BA321" s="837"/>
      <c r="BB321" s="838">
        <f>+AZ321-BA321</f>
        <v>1914220.0000000002</v>
      </c>
      <c r="BC321" s="837"/>
      <c r="BD321" s="838">
        <f t="shared" ref="BD321" si="719">+BA321-BC321</f>
        <v>0</v>
      </c>
      <c r="BE321" s="774">
        <f>$I321*$BE$1</f>
        <v>1914220.0000000002</v>
      </c>
      <c r="BF321" s="774">
        <f t="shared" ref="BF321" si="720">BE321+BA321</f>
        <v>1914220.0000000002</v>
      </c>
      <c r="BG321" s="775"/>
      <c r="BH321" s="774">
        <f>+BF321-BG321</f>
        <v>1914220.0000000002</v>
      </c>
      <c r="BI321" s="775"/>
      <c r="BJ321" s="774">
        <f t="shared" ref="BJ321" si="721">+BG321-BI321</f>
        <v>0</v>
      </c>
      <c r="BK321" s="811">
        <f>$I321*$BK$1</f>
        <v>1914220.0000000002</v>
      </c>
      <c r="BL321" s="811">
        <f t="shared" ref="BL321" si="722">BK321+BG321</f>
        <v>1914220.0000000002</v>
      </c>
      <c r="BM321" s="810"/>
      <c r="BN321" s="811">
        <f>+BL321-BM321</f>
        <v>1914220.0000000002</v>
      </c>
      <c r="BO321" s="810"/>
      <c r="BP321" s="811">
        <f t="shared" ref="BP321" si="723">+BM321-BO321</f>
        <v>0</v>
      </c>
      <c r="BQ321" s="793">
        <f>$I321*$BQ$1</f>
        <v>1914220.0000000002</v>
      </c>
      <c r="BR321" s="793">
        <f t="shared" ref="BR321" si="724">BQ321+BM321</f>
        <v>1914220.0000000002</v>
      </c>
      <c r="BS321" s="792"/>
      <c r="BT321" s="793">
        <f>+BR321-BS321</f>
        <v>1914220.0000000002</v>
      </c>
      <c r="BU321" s="792"/>
      <c r="BV321" s="793">
        <f t="shared" ref="BV321" si="725">+BS321-BU321</f>
        <v>0</v>
      </c>
      <c r="BW321" s="838">
        <f>$I321*$BW$1</f>
        <v>1914220.0000000002</v>
      </c>
      <c r="BX321" s="838">
        <f t="shared" ref="BX321" si="726">BW321+BS321</f>
        <v>1914220.0000000002</v>
      </c>
      <c r="BY321" s="837"/>
      <c r="BZ321" s="838">
        <f>+BX321-BY321</f>
        <v>1914220.0000000002</v>
      </c>
      <c r="CA321" s="837"/>
      <c r="CB321" s="838">
        <f t="shared" ref="CB321" si="727">+BY321-CA321</f>
        <v>0</v>
      </c>
      <c r="CC321" s="811">
        <f>+J321+O321+U321+AA321+AG321+AM321+AS321+AY321+BE321+BK321+BQ321+BW321</f>
        <v>27346000</v>
      </c>
      <c r="CD321" s="784">
        <f t="shared" ref="CD321" si="728">CC321+BY321</f>
        <v>27346000</v>
      </c>
      <c r="CE321" s="810"/>
      <c r="CF321" s="810"/>
      <c r="CG321" s="811">
        <f t="shared" ref="CG321" si="729">+CE321-CF321</f>
        <v>0</v>
      </c>
      <c r="CH321" s="579">
        <f>+CC321-I321</f>
        <v>0</v>
      </c>
    </row>
    <row r="322" spans="1:86" x14ac:dyDescent="0.2">
      <c r="A322" s="591"/>
      <c r="B322" s="591"/>
      <c r="C322" s="590"/>
      <c r="D322" s="641"/>
      <c r="E322" s="591"/>
      <c r="F322" s="641"/>
      <c r="G322" s="655"/>
      <c r="H322" s="593"/>
      <c r="I322" s="719"/>
      <c r="J322" s="774"/>
      <c r="K322" s="774"/>
      <c r="L322" s="774"/>
      <c r="M322" s="775"/>
      <c r="N322" s="775"/>
      <c r="O322" s="784"/>
      <c r="P322" s="784"/>
      <c r="Q322" s="783"/>
      <c r="R322" s="783"/>
      <c r="S322" s="783"/>
      <c r="T322" s="783"/>
      <c r="U322" s="793"/>
      <c r="V322" s="792"/>
      <c r="W322" s="792"/>
      <c r="X322" s="792"/>
      <c r="Y322" s="792"/>
      <c r="Z322" s="792"/>
      <c r="AA322" s="802"/>
      <c r="AB322" s="801"/>
      <c r="AC322" s="801"/>
      <c r="AD322" s="801"/>
      <c r="AE322" s="801"/>
      <c r="AF322" s="801"/>
      <c r="AG322" s="820"/>
      <c r="AH322" s="819"/>
      <c r="AI322" s="819"/>
      <c r="AJ322" s="819"/>
      <c r="AK322" s="819"/>
      <c r="AL322" s="819"/>
      <c r="AM322" s="774"/>
      <c r="AN322" s="775"/>
      <c r="AO322" s="775"/>
      <c r="AP322" s="775"/>
      <c r="AQ322" s="775"/>
      <c r="AR322" s="775"/>
      <c r="AS322" s="829"/>
      <c r="AT322" s="828"/>
      <c r="AU322" s="828"/>
      <c r="AV322" s="828"/>
      <c r="AW322" s="828"/>
      <c r="AX322" s="828"/>
      <c r="AY322" s="838"/>
      <c r="AZ322" s="837"/>
      <c r="BA322" s="837"/>
      <c r="BB322" s="837"/>
      <c r="BC322" s="837"/>
      <c r="BD322" s="837"/>
      <c r="BE322" s="774"/>
      <c r="BF322" s="775"/>
      <c r="BG322" s="775"/>
      <c r="BH322" s="775"/>
      <c r="BI322" s="775"/>
      <c r="BJ322" s="775"/>
      <c r="BK322" s="811"/>
      <c r="BL322" s="810"/>
      <c r="BM322" s="810"/>
      <c r="BN322" s="810"/>
      <c r="BO322" s="810"/>
      <c r="BP322" s="810"/>
      <c r="BQ322" s="793"/>
      <c r="BR322" s="792"/>
      <c r="BS322" s="792"/>
      <c r="BT322" s="792"/>
      <c r="BU322" s="792"/>
      <c r="BV322" s="792"/>
      <c r="BW322" s="838"/>
      <c r="BX322" s="837"/>
      <c r="BY322" s="837"/>
      <c r="BZ322" s="837"/>
      <c r="CA322" s="837"/>
      <c r="CB322" s="837"/>
      <c r="CC322" s="811"/>
      <c r="CD322" s="784"/>
      <c r="CE322" s="810"/>
      <c r="CF322" s="810"/>
      <c r="CG322" s="810"/>
      <c r="CH322" s="579"/>
    </row>
    <row r="323" spans="1:86" x14ac:dyDescent="0.2">
      <c r="A323" s="602"/>
      <c r="B323" s="596" t="s">
        <v>219</v>
      </c>
      <c r="C323" s="596"/>
      <c r="D323" s="607"/>
      <c r="E323" s="602"/>
      <c r="F323" s="607"/>
      <c r="G323" s="620"/>
      <c r="H323" s="600" t="s">
        <v>220</v>
      </c>
      <c r="I323" s="601"/>
      <c r="J323" s="774"/>
      <c r="K323" s="774"/>
      <c r="L323" s="774"/>
      <c r="M323" s="775"/>
      <c r="N323" s="775"/>
      <c r="O323" s="784"/>
      <c r="P323" s="784"/>
      <c r="Q323" s="783"/>
      <c r="R323" s="783"/>
      <c r="S323" s="783"/>
      <c r="T323" s="783"/>
      <c r="U323" s="793"/>
      <c r="V323" s="792"/>
      <c r="W323" s="792"/>
      <c r="X323" s="792"/>
      <c r="Y323" s="792"/>
      <c r="Z323" s="792"/>
      <c r="AA323" s="802"/>
      <c r="AB323" s="801"/>
      <c r="AC323" s="801"/>
      <c r="AD323" s="801"/>
      <c r="AE323" s="801"/>
      <c r="AF323" s="801"/>
      <c r="AG323" s="820"/>
      <c r="AH323" s="819"/>
      <c r="AI323" s="819"/>
      <c r="AJ323" s="819"/>
      <c r="AK323" s="819"/>
      <c r="AL323" s="819"/>
      <c r="AM323" s="774"/>
      <c r="AN323" s="775"/>
      <c r="AO323" s="775"/>
      <c r="AP323" s="775"/>
      <c r="AQ323" s="775"/>
      <c r="AR323" s="775"/>
      <c r="AS323" s="829"/>
      <c r="AT323" s="828"/>
      <c r="AU323" s="828"/>
      <c r="AV323" s="828"/>
      <c r="AW323" s="828"/>
      <c r="AX323" s="828"/>
      <c r="AY323" s="838"/>
      <c r="AZ323" s="837"/>
      <c r="BA323" s="837"/>
      <c r="BB323" s="837"/>
      <c r="BC323" s="837"/>
      <c r="BD323" s="837"/>
      <c r="BE323" s="774"/>
      <c r="BF323" s="775"/>
      <c r="BG323" s="775"/>
      <c r="BH323" s="775"/>
      <c r="BI323" s="775"/>
      <c r="BJ323" s="775"/>
      <c r="BK323" s="811"/>
      <c r="BL323" s="810"/>
      <c r="BM323" s="810"/>
      <c r="BN323" s="810"/>
      <c r="BO323" s="810"/>
      <c r="BP323" s="810"/>
      <c r="BQ323" s="793"/>
      <c r="BR323" s="792"/>
      <c r="BS323" s="792"/>
      <c r="BT323" s="792"/>
      <c r="BU323" s="792"/>
      <c r="BV323" s="792"/>
      <c r="BW323" s="838"/>
      <c r="BX323" s="837"/>
      <c r="BY323" s="837"/>
      <c r="BZ323" s="837"/>
      <c r="CA323" s="837"/>
      <c r="CB323" s="837"/>
      <c r="CC323" s="811"/>
      <c r="CD323" s="784"/>
      <c r="CE323" s="810"/>
      <c r="CF323" s="810"/>
      <c r="CG323" s="810"/>
      <c r="CH323" s="579"/>
    </row>
    <row r="324" spans="1:86" x14ac:dyDescent="0.2">
      <c r="A324" s="602"/>
      <c r="B324" s="602"/>
      <c r="C324" s="623">
        <v>160</v>
      </c>
      <c r="D324" s="607"/>
      <c r="E324" s="602"/>
      <c r="F324" s="607"/>
      <c r="G324" s="620"/>
      <c r="H324" s="600" t="s">
        <v>217</v>
      </c>
      <c r="I324" s="601"/>
      <c r="J324" s="774"/>
      <c r="K324" s="774"/>
      <c r="L324" s="774"/>
      <c r="M324" s="775"/>
      <c r="N324" s="775"/>
      <c r="O324" s="784"/>
      <c r="P324" s="784"/>
      <c r="Q324" s="783"/>
      <c r="R324" s="783"/>
      <c r="S324" s="783"/>
      <c r="T324" s="783"/>
      <c r="U324" s="793"/>
      <c r="V324" s="792"/>
      <c r="W324" s="792"/>
      <c r="X324" s="792"/>
      <c r="Y324" s="792"/>
      <c r="Z324" s="792"/>
      <c r="AA324" s="802"/>
      <c r="AB324" s="801"/>
      <c r="AC324" s="801"/>
      <c r="AD324" s="801"/>
      <c r="AE324" s="801"/>
      <c r="AF324" s="801"/>
      <c r="AG324" s="820"/>
      <c r="AH324" s="819"/>
      <c r="AI324" s="819"/>
      <c r="AJ324" s="819"/>
      <c r="AK324" s="819"/>
      <c r="AL324" s="819"/>
      <c r="AM324" s="774"/>
      <c r="AN324" s="775"/>
      <c r="AO324" s="775"/>
      <c r="AP324" s="775"/>
      <c r="AQ324" s="775"/>
      <c r="AR324" s="775"/>
      <c r="AS324" s="829"/>
      <c r="AT324" s="828"/>
      <c r="AU324" s="828"/>
      <c r="AV324" s="828"/>
      <c r="AW324" s="828"/>
      <c r="AX324" s="828"/>
      <c r="AY324" s="838"/>
      <c r="AZ324" s="837"/>
      <c r="BA324" s="837"/>
      <c r="BB324" s="837"/>
      <c r="BC324" s="837"/>
      <c r="BD324" s="837"/>
      <c r="BE324" s="774"/>
      <c r="BF324" s="775"/>
      <c r="BG324" s="775"/>
      <c r="BH324" s="775"/>
      <c r="BI324" s="775"/>
      <c r="BJ324" s="775"/>
      <c r="BK324" s="811"/>
      <c r="BL324" s="810"/>
      <c r="BM324" s="810"/>
      <c r="BN324" s="810"/>
      <c r="BO324" s="810"/>
      <c r="BP324" s="810"/>
      <c r="BQ324" s="793"/>
      <c r="BR324" s="792"/>
      <c r="BS324" s="792"/>
      <c r="BT324" s="792"/>
      <c r="BU324" s="792"/>
      <c r="BV324" s="792"/>
      <c r="BW324" s="838"/>
      <c r="BX324" s="837"/>
      <c r="BY324" s="837"/>
      <c r="BZ324" s="837"/>
      <c r="CA324" s="837"/>
      <c r="CB324" s="837"/>
      <c r="CC324" s="811"/>
      <c r="CD324" s="784"/>
      <c r="CE324" s="810"/>
      <c r="CF324" s="810"/>
      <c r="CG324" s="810"/>
      <c r="CH324" s="579"/>
    </row>
    <row r="325" spans="1:86" x14ac:dyDescent="0.2">
      <c r="A325" s="602"/>
      <c r="B325" s="602"/>
      <c r="C325" s="623"/>
      <c r="D325" s="606">
        <v>1201</v>
      </c>
      <c r="E325" s="602"/>
      <c r="F325" s="607"/>
      <c r="G325" s="620"/>
      <c r="H325" s="600" t="s">
        <v>71</v>
      </c>
      <c r="I325" s="601"/>
      <c r="J325" s="774"/>
      <c r="K325" s="774"/>
      <c r="L325" s="774"/>
      <c r="M325" s="775"/>
      <c r="N325" s="775"/>
      <c r="O325" s="784"/>
      <c r="P325" s="784"/>
      <c r="Q325" s="783"/>
      <c r="R325" s="783"/>
      <c r="S325" s="783"/>
      <c r="T325" s="783"/>
      <c r="U325" s="793"/>
      <c r="V325" s="792"/>
      <c r="W325" s="792"/>
      <c r="X325" s="792"/>
      <c r="Y325" s="792"/>
      <c r="Z325" s="792"/>
      <c r="AA325" s="802"/>
      <c r="AB325" s="801"/>
      <c r="AC325" s="801"/>
      <c r="AD325" s="801"/>
      <c r="AE325" s="801"/>
      <c r="AF325" s="801"/>
      <c r="AG325" s="820"/>
      <c r="AH325" s="819"/>
      <c r="AI325" s="819"/>
      <c r="AJ325" s="819"/>
      <c r="AK325" s="819"/>
      <c r="AL325" s="819"/>
      <c r="AM325" s="774"/>
      <c r="AN325" s="775"/>
      <c r="AO325" s="775"/>
      <c r="AP325" s="775"/>
      <c r="AQ325" s="775"/>
      <c r="AR325" s="775"/>
      <c r="AS325" s="829"/>
      <c r="AT325" s="828"/>
      <c r="AU325" s="828"/>
      <c r="AV325" s="828"/>
      <c r="AW325" s="828"/>
      <c r="AX325" s="828"/>
      <c r="AY325" s="838"/>
      <c r="AZ325" s="837"/>
      <c r="BA325" s="837"/>
      <c r="BB325" s="837"/>
      <c r="BC325" s="837"/>
      <c r="BD325" s="837"/>
      <c r="BE325" s="774"/>
      <c r="BF325" s="775"/>
      <c r="BG325" s="775"/>
      <c r="BH325" s="775"/>
      <c r="BI325" s="775"/>
      <c r="BJ325" s="775"/>
      <c r="BK325" s="811"/>
      <c r="BL325" s="810"/>
      <c r="BM325" s="810"/>
      <c r="BN325" s="810"/>
      <c r="BO325" s="810"/>
      <c r="BP325" s="810"/>
      <c r="BQ325" s="793"/>
      <c r="BR325" s="792"/>
      <c r="BS325" s="792"/>
      <c r="BT325" s="792"/>
      <c r="BU325" s="792"/>
      <c r="BV325" s="792"/>
      <c r="BW325" s="838"/>
      <c r="BX325" s="837"/>
      <c r="BY325" s="837"/>
      <c r="BZ325" s="837"/>
      <c r="CA325" s="837"/>
      <c r="CB325" s="837"/>
      <c r="CC325" s="811"/>
      <c r="CD325" s="784"/>
      <c r="CE325" s="810"/>
      <c r="CF325" s="810"/>
      <c r="CG325" s="810"/>
      <c r="CH325" s="579"/>
    </row>
    <row r="326" spans="1:86" ht="24" x14ac:dyDescent="0.2">
      <c r="A326" s="602"/>
      <c r="B326" s="602"/>
      <c r="C326" s="623"/>
      <c r="D326" s="606" t="s">
        <v>221</v>
      </c>
      <c r="E326" s="602"/>
      <c r="F326" s="607"/>
      <c r="G326" s="620"/>
      <c r="H326" s="645" t="s">
        <v>222</v>
      </c>
      <c r="I326" s="601"/>
      <c r="J326" s="774"/>
      <c r="K326" s="774"/>
      <c r="L326" s="774"/>
      <c r="M326" s="775"/>
      <c r="N326" s="775"/>
      <c r="O326" s="784"/>
      <c r="P326" s="784"/>
      <c r="Q326" s="783"/>
      <c r="R326" s="783"/>
      <c r="S326" s="783"/>
      <c r="T326" s="783"/>
      <c r="U326" s="793"/>
      <c r="V326" s="792"/>
      <c r="W326" s="792"/>
      <c r="X326" s="792"/>
      <c r="Y326" s="792"/>
      <c r="Z326" s="792"/>
      <c r="AA326" s="802"/>
      <c r="AB326" s="801"/>
      <c r="AC326" s="801"/>
      <c r="AD326" s="801"/>
      <c r="AE326" s="801"/>
      <c r="AF326" s="801"/>
      <c r="AG326" s="820"/>
      <c r="AH326" s="819"/>
      <c r="AI326" s="819"/>
      <c r="AJ326" s="819"/>
      <c r="AK326" s="819"/>
      <c r="AL326" s="819"/>
      <c r="AM326" s="774"/>
      <c r="AN326" s="775"/>
      <c r="AO326" s="775"/>
      <c r="AP326" s="775"/>
      <c r="AQ326" s="775"/>
      <c r="AR326" s="775"/>
      <c r="AS326" s="829"/>
      <c r="AT326" s="828"/>
      <c r="AU326" s="828"/>
      <c r="AV326" s="828"/>
      <c r="AW326" s="828"/>
      <c r="AX326" s="828"/>
      <c r="AY326" s="838"/>
      <c r="AZ326" s="837"/>
      <c r="BA326" s="837"/>
      <c r="BB326" s="837"/>
      <c r="BC326" s="837"/>
      <c r="BD326" s="837"/>
      <c r="BE326" s="774"/>
      <c r="BF326" s="775"/>
      <c r="BG326" s="775"/>
      <c r="BH326" s="775"/>
      <c r="BI326" s="775"/>
      <c r="BJ326" s="775"/>
      <c r="BK326" s="811"/>
      <c r="BL326" s="810"/>
      <c r="BM326" s="810"/>
      <c r="BN326" s="810"/>
      <c r="BO326" s="810"/>
      <c r="BP326" s="810"/>
      <c r="BQ326" s="793"/>
      <c r="BR326" s="792"/>
      <c r="BS326" s="792"/>
      <c r="BT326" s="792"/>
      <c r="BU326" s="792"/>
      <c r="BV326" s="792"/>
      <c r="BW326" s="838"/>
      <c r="BX326" s="837"/>
      <c r="BY326" s="837"/>
      <c r="BZ326" s="837"/>
      <c r="CA326" s="837"/>
      <c r="CB326" s="837"/>
      <c r="CC326" s="811"/>
      <c r="CD326" s="784"/>
      <c r="CE326" s="810"/>
      <c r="CF326" s="810"/>
      <c r="CG326" s="810"/>
      <c r="CH326" s="579"/>
    </row>
    <row r="327" spans="1:86" x14ac:dyDescent="0.2">
      <c r="A327" s="596"/>
      <c r="B327" s="596"/>
      <c r="C327" s="623"/>
      <c r="D327" s="607"/>
      <c r="E327" s="621">
        <f>+E321+1</f>
        <v>91</v>
      </c>
      <c r="F327" s="607">
        <v>463</v>
      </c>
      <c r="G327" s="620"/>
      <c r="H327" s="609" t="s">
        <v>223</v>
      </c>
      <c r="I327" s="601">
        <v>315000</v>
      </c>
      <c r="J327" s="774">
        <f>+I327*$J$1</f>
        <v>63000</v>
      </c>
      <c r="K327" s="774"/>
      <c r="L327" s="774">
        <f t="shared" ref="L327" si="730">+J327-K327</f>
        <v>63000</v>
      </c>
      <c r="M327" s="775"/>
      <c r="N327" s="774">
        <f>+K327-M327</f>
        <v>0</v>
      </c>
      <c r="O327" s="784">
        <f>+I327*$O$1</f>
        <v>31500</v>
      </c>
      <c r="P327" s="784">
        <f t="shared" ref="P327" si="731">O327+K327</f>
        <v>31500</v>
      </c>
      <c r="Q327" s="783"/>
      <c r="R327" s="784">
        <f t="shared" ref="R327" si="732">+P327-Q327</f>
        <v>31500</v>
      </c>
      <c r="S327" s="783"/>
      <c r="T327" s="784">
        <f t="shared" ref="T327" si="733">+Q327-S327</f>
        <v>0</v>
      </c>
      <c r="U327" s="793">
        <f>$I327*$U$1</f>
        <v>22050.000000000004</v>
      </c>
      <c r="V327" s="793">
        <f t="shared" ref="V327" si="734">U327+Q327</f>
        <v>22050.000000000004</v>
      </c>
      <c r="W327" s="792"/>
      <c r="X327" s="793">
        <f>+V327-W327</f>
        <v>22050.000000000004</v>
      </c>
      <c r="Y327" s="792"/>
      <c r="Z327" s="793">
        <f t="shared" ref="Z327" si="735">+W327-Y327</f>
        <v>0</v>
      </c>
      <c r="AA327" s="802">
        <f>$I327*$AA$1</f>
        <v>22050.000000000004</v>
      </c>
      <c r="AB327" s="802">
        <f t="shared" ref="AB327" si="736">AA327+W327</f>
        <v>22050.000000000004</v>
      </c>
      <c r="AC327" s="801"/>
      <c r="AD327" s="802">
        <f>+AB327-AC327</f>
        <v>22050.000000000004</v>
      </c>
      <c r="AE327" s="801"/>
      <c r="AF327" s="802">
        <f t="shared" ref="AF327" si="737">+AC327-AE327</f>
        <v>0</v>
      </c>
      <c r="AG327" s="820">
        <f>$I327*$AG$1</f>
        <v>22050.000000000004</v>
      </c>
      <c r="AH327" s="820">
        <f t="shared" ref="AH327" si="738">AG327+AC327</f>
        <v>22050.000000000004</v>
      </c>
      <c r="AI327" s="819"/>
      <c r="AJ327" s="820">
        <f>+AH327-AI327</f>
        <v>22050.000000000004</v>
      </c>
      <c r="AK327" s="819"/>
      <c r="AL327" s="820">
        <f t="shared" ref="AL327" si="739">+AI327-AK327</f>
        <v>0</v>
      </c>
      <c r="AM327" s="774">
        <f>$I327*$AM$1</f>
        <v>22050.000000000004</v>
      </c>
      <c r="AN327" s="774">
        <f t="shared" ref="AN327" si="740">AM327+AI327</f>
        <v>22050.000000000004</v>
      </c>
      <c r="AO327" s="775"/>
      <c r="AP327" s="774">
        <f>+AN327-AO327</f>
        <v>22050.000000000004</v>
      </c>
      <c r="AQ327" s="775"/>
      <c r="AR327" s="774">
        <f t="shared" ref="AR327" si="741">+AO327-AQ327</f>
        <v>0</v>
      </c>
      <c r="AS327" s="829">
        <f>$I327*$AS$1</f>
        <v>22050.000000000004</v>
      </c>
      <c r="AT327" s="829">
        <f t="shared" ref="AT327" si="742">AS327+AO327</f>
        <v>22050.000000000004</v>
      </c>
      <c r="AU327" s="828"/>
      <c r="AV327" s="829">
        <f>+AT327-AU327</f>
        <v>22050.000000000004</v>
      </c>
      <c r="AW327" s="828"/>
      <c r="AX327" s="829">
        <f t="shared" ref="AX327" si="743">+AU327-AW327</f>
        <v>0</v>
      </c>
      <c r="AY327" s="838">
        <f>$I327*$AY$1</f>
        <v>22050.000000000004</v>
      </c>
      <c r="AZ327" s="838">
        <f t="shared" ref="AZ327" si="744">AY327+AU327</f>
        <v>22050.000000000004</v>
      </c>
      <c r="BA327" s="837"/>
      <c r="BB327" s="838">
        <f>+AZ327-BA327</f>
        <v>22050.000000000004</v>
      </c>
      <c r="BC327" s="837"/>
      <c r="BD327" s="838">
        <f t="shared" ref="BD327" si="745">+BA327-BC327</f>
        <v>0</v>
      </c>
      <c r="BE327" s="774">
        <f>$I327*$BE$1</f>
        <v>22050.000000000004</v>
      </c>
      <c r="BF327" s="774">
        <f t="shared" ref="BF327" si="746">BE327+BA327</f>
        <v>22050.000000000004</v>
      </c>
      <c r="BG327" s="775"/>
      <c r="BH327" s="774">
        <f>+BF327-BG327</f>
        <v>22050.000000000004</v>
      </c>
      <c r="BI327" s="775"/>
      <c r="BJ327" s="774">
        <f t="shared" ref="BJ327" si="747">+BG327-BI327</f>
        <v>0</v>
      </c>
      <c r="BK327" s="811">
        <f>$I327*$BK$1</f>
        <v>22050.000000000004</v>
      </c>
      <c r="BL327" s="811">
        <f t="shared" ref="BL327" si="748">BK327+BG327</f>
        <v>22050.000000000004</v>
      </c>
      <c r="BM327" s="810"/>
      <c r="BN327" s="811">
        <f>+BL327-BM327</f>
        <v>22050.000000000004</v>
      </c>
      <c r="BO327" s="810"/>
      <c r="BP327" s="811">
        <f t="shared" ref="BP327" si="749">+BM327-BO327</f>
        <v>0</v>
      </c>
      <c r="BQ327" s="793">
        <f>$I327*$BQ$1</f>
        <v>22050.000000000004</v>
      </c>
      <c r="BR327" s="793">
        <f t="shared" ref="BR327" si="750">BQ327+BM327</f>
        <v>22050.000000000004</v>
      </c>
      <c r="BS327" s="792"/>
      <c r="BT327" s="793">
        <f>+BR327-BS327</f>
        <v>22050.000000000004</v>
      </c>
      <c r="BU327" s="792"/>
      <c r="BV327" s="793">
        <f t="shared" ref="BV327" si="751">+BS327-BU327</f>
        <v>0</v>
      </c>
      <c r="BW327" s="838">
        <f>$I327*$BW$1</f>
        <v>22050.000000000004</v>
      </c>
      <c r="BX327" s="838">
        <f t="shared" ref="BX327" si="752">BW327+BS327</f>
        <v>22050.000000000004</v>
      </c>
      <c r="BY327" s="837"/>
      <c r="BZ327" s="838">
        <f>+BX327-BY327</f>
        <v>22050.000000000004</v>
      </c>
      <c r="CA327" s="837"/>
      <c r="CB327" s="838">
        <f t="shared" ref="CB327" si="753">+BY327-CA327</f>
        <v>0</v>
      </c>
      <c r="CC327" s="811">
        <f>+J327+O327+U327+AA327+AG327+AM327+AS327+AY327+BE327+BK327+BQ327+BW327</f>
        <v>315000</v>
      </c>
      <c r="CD327" s="784">
        <f t="shared" ref="CD327" si="754">CC327+BY327</f>
        <v>315000</v>
      </c>
      <c r="CE327" s="810"/>
      <c r="CF327" s="810"/>
      <c r="CG327" s="811">
        <f t="shared" ref="CG327" si="755">+CE327-CF327</f>
        <v>0</v>
      </c>
      <c r="CH327" s="579">
        <f>+CC327-I327</f>
        <v>0</v>
      </c>
    </row>
    <row r="328" spans="1:86" x14ac:dyDescent="0.2">
      <c r="A328" s="675"/>
      <c r="B328" s="675"/>
      <c r="C328" s="675"/>
      <c r="D328" s="676"/>
      <c r="E328" s="675"/>
      <c r="F328" s="677"/>
      <c r="G328" s="678"/>
      <c r="H328" s="661" t="s">
        <v>224</v>
      </c>
      <c r="I328" s="629">
        <f>SUM(I321:I327)</f>
        <v>27661000</v>
      </c>
      <c r="J328" s="776">
        <f t="shared" ref="J328:BU328" si="756">SUM(J321:J327)</f>
        <v>5532200</v>
      </c>
      <c r="K328" s="776">
        <f>SUM(K321:K327)</f>
        <v>0</v>
      </c>
      <c r="L328" s="776">
        <f t="shared" ref="L328" si="757">SUM(L321:L327)</f>
        <v>5532200</v>
      </c>
      <c r="M328" s="776">
        <f t="shared" si="756"/>
        <v>0</v>
      </c>
      <c r="N328" s="776">
        <f t="shared" si="756"/>
        <v>0</v>
      </c>
      <c r="O328" s="785">
        <f t="shared" si="756"/>
        <v>2766100</v>
      </c>
      <c r="P328" s="785">
        <f t="shared" si="756"/>
        <v>2766100</v>
      </c>
      <c r="Q328" s="785">
        <f t="shared" si="756"/>
        <v>0</v>
      </c>
      <c r="R328" s="785">
        <f t="shared" si="756"/>
        <v>2766100</v>
      </c>
      <c r="S328" s="785">
        <f t="shared" si="756"/>
        <v>0</v>
      </c>
      <c r="T328" s="785">
        <f t="shared" si="756"/>
        <v>0</v>
      </c>
      <c r="U328" s="794">
        <f t="shared" si="756"/>
        <v>1936270.0000000002</v>
      </c>
      <c r="V328" s="794">
        <f t="shared" si="756"/>
        <v>1936270.0000000002</v>
      </c>
      <c r="W328" s="794">
        <f t="shared" si="756"/>
        <v>0</v>
      </c>
      <c r="X328" s="794">
        <f t="shared" si="756"/>
        <v>1936270.0000000002</v>
      </c>
      <c r="Y328" s="794">
        <f t="shared" si="756"/>
        <v>0</v>
      </c>
      <c r="Z328" s="794">
        <f t="shared" si="756"/>
        <v>0</v>
      </c>
      <c r="AA328" s="803">
        <f t="shared" si="756"/>
        <v>1936270.0000000002</v>
      </c>
      <c r="AB328" s="803">
        <f t="shared" si="756"/>
        <v>1936270.0000000002</v>
      </c>
      <c r="AC328" s="803">
        <f t="shared" si="756"/>
        <v>0</v>
      </c>
      <c r="AD328" s="803">
        <f t="shared" si="756"/>
        <v>1936270.0000000002</v>
      </c>
      <c r="AE328" s="803">
        <f t="shared" si="756"/>
        <v>0</v>
      </c>
      <c r="AF328" s="803">
        <f t="shared" si="756"/>
        <v>0</v>
      </c>
      <c r="AG328" s="821">
        <f t="shared" si="756"/>
        <v>1936270.0000000002</v>
      </c>
      <c r="AH328" s="821">
        <f t="shared" si="756"/>
        <v>1936270.0000000002</v>
      </c>
      <c r="AI328" s="821">
        <f t="shared" si="756"/>
        <v>0</v>
      </c>
      <c r="AJ328" s="821">
        <f t="shared" si="756"/>
        <v>1936270.0000000002</v>
      </c>
      <c r="AK328" s="821">
        <f t="shared" si="756"/>
        <v>0</v>
      </c>
      <c r="AL328" s="821">
        <f t="shared" si="756"/>
        <v>0</v>
      </c>
      <c r="AM328" s="776">
        <f t="shared" si="756"/>
        <v>1936270.0000000002</v>
      </c>
      <c r="AN328" s="776">
        <f t="shared" si="756"/>
        <v>1936270.0000000002</v>
      </c>
      <c r="AO328" s="776">
        <f t="shared" si="756"/>
        <v>0</v>
      </c>
      <c r="AP328" s="776">
        <f t="shared" si="756"/>
        <v>1936270.0000000002</v>
      </c>
      <c r="AQ328" s="776">
        <f t="shared" si="756"/>
        <v>0</v>
      </c>
      <c r="AR328" s="776">
        <f t="shared" si="756"/>
        <v>0</v>
      </c>
      <c r="AS328" s="830">
        <f t="shared" si="756"/>
        <v>1936270.0000000002</v>
      </c>
      <c r="AT328" s="830">
        <f t="shared" si="756"/>
        <v>1936270.0000000002</v>
      </c>
      <c r="AU328" s="830">
        <f t="shared" si="756"/>
        <v>0</v>
      </c>
      <c r="AV328" s="830">
        <f t="shared" si="756"/>
        <v>1936270.0000000002</v>
      </c>
      <c r="AW328" s="830">
        <f t="shared" si="756"/>
        <v>0</v>
      </c>
      <c r="AX328" s="830">
        <f t="shared" si="756"/>
        <v>0</v>
      </c>
      <c r="AY328" s="839">
        <f t="shared" si="756"/>
        <v>1936270.0000000002</v>
      </c>
      <c r="AZ328" s="839">
        <f t="shared" si="756"/>
        <v>1936270.0000000002</v>
      </c>
      <c r="BA328" s="839">
        <f t="shared" si="756"/>
        <v>0</v>
      </c>
      <c r="BB328" s="839">
        <f t="shared" si="756"/>
        <v>1936270.0000000002</v>
      </c>
      <c r="BC328" s="839">
        <f t="shared" si="756"/>
        <v>0</v>
      </c>
      <c r="BD328" s="839">
        <f t="shared" si="756"/>
        <v>0</v>
      </c>
      <c r="BE328" s="776">
        <f t="shared" si="756"/>
        <v>1936270.0000000002</v>
      </c>
      <c r="BF328" s="776">
        <f t="shared" si="756"/>
        <v>1936270.0000000002</v>
      </c>
      <c r="BG328" s="776">
        <f t="shared" si="756"/>
        <v>0</v>
      </c>
      <c r="BH328" s="776">
        <f t="shared" si="756"/>
        <v>1936270.0000000002</v>
      </c>
      <c r="BI328" s="776">
        <f t="shared" si="756"/>
        <v>0</v>
      </c>
      <c r="BJ328" s="776">
        <f t="shared" si="756"/>
        <v>0</v>
      </c>
      <c r="BK328" s="812">
        <f t="shared" si="756"/>
        <v>1936270.0000000002</v>
      </c>
      <c r="BL328" s="812">
        <f t="shared" si="756"/>
        <v>1936270.0000000002</v>
      </c>
      <c r="BM328" s="812">
        <f t="shared" si="756"/>
        <v>0</v>
      </c>
      <c r="BN328" s="812">
        <f t="shared" si="756"/>
        <v>1936270.0000000002</v>
      </c>
      <c r="BO328" s="812">
        <f t="shared" si="756"/>
        <v>0</v>
      </c>
      <c r="BP328" s="812">
        <f t="shared" si="756"/>
        <v>0</v>
      </c>
      <c r="BQ328" s="794">
        <f t="shared" si="756"/>
        <v>1936270.0000000002</v>
      </c>
      <c r="BR328" s="794">
        <f t="shared" si="756"/>
        <v>1936270.0000000002</v>
      </c>
      <c r="BS328" s="794">
        <f t="shared" si="756"/>
        <v>0</v>
      </c>
      <c r="BT328" s="794">
        <f t="shared" si="756"/>
        <v>1936270.0000000002</v>
      </c>
      <c r="BU328" s="794">
        <f t="shared" si="756"/>
        <v>0</v>
      </c>
      <c r="BV328" s="794">
        <f t="shared" ref="BV328:CG328" si="758">SUM(BV321:BV327)</f>
        <v>0</v>
      </c>
      <c r="BW328" s="839">
        <f t="shared" si="758"/>
        <v>1936270.0000000002</v>
      </c>
      <c r="BX328" s="839">
        <f t="shared" si="758"/>
        <v>1936270.0000000002</v>
      </c>
      <c r="BY328" s="839">
        <f t="shared" si="758"/>
        <v>0</v>
      </c>
      <c r="BZ328" s="839">
        <f t="shared" si="758"/>
        <v>1936270.0000000002</v>
      </c>
      <c r="CA328" s="839">
        <f t="shared" si="758"/>
        <v>0</v>
      </c>
      <c r="CB328" s="839">
        <f t="shared" si="758"/>
        <v>0</v>
      </c>
      <c r="CC328" s="812">
        <f t="shared" si="758"/>
        <v>27661000</v>
      </c>
      <c r="CD328" s="785">
        <f t="shared" si="758"/>
        <v>27661000</v>
      </c>
      <c r="CE328" s="812">
        <f t="shared" si="758"/>
        <v>0</v>
      </c>
      <c r="CF328" s="812">
        <f t="shared" si="758"/>
        <v>0</v>
      </c>
      <c r="CG328" s="812">
        <f t="shared" si="758"/>
        <v>0</v>
      </c>
      <c r="CH328" s="579">
        <f>+CC328-I328</f>
        <v>0</v>
      </c>
    </row>
    <row r="329" spans="1:86" x14ac:dyDescent="0.2">
      <c r="A329" s="580"/>
      <c r="B329" s="580"/>
      <c r="C329" s="580"/>
      <c r="D329" s="580"/>
      <c r="E329" s="580"/>
      <c r="F329" s="580"/>
      <c r="G329" s="627"/>
      <c r="H329" s="631" t="s">
        <v>54</v>
      </c>
      <c r="I329" s="632"/>
      <c r="J329" s="774"/>
      <c r="K329" s="774"/>
      <c r="L329" s="774"/>
      <c r="M329" s="775"/>
      <c r="N329" s="775"/>
      <c r="O329" s="784"/>
      <c r="P329" s="784"/>
      <c r="Q329" s="783"/>
      <c r="R329" s="783"/>
      <c r="S329" s="783"/>
      <c r="T329" s="783"/>
      <c r="U329" s="793"/>
      <c r="V329" s="792"/>
      <c r="W329" s="792"/>
      <c r="X329" s="792"/>
      <c r="Y329" s="792"/>
      <c r="Z329" s="792"/>
      <c r="AA329" s="802"/>
      <c r="AB329" s="801"/>
      <c r="AC329" s="801"/>
      <c r="AD329" s="801"/>
      <c r="AE329" s="801"/>
      <c r="AF329" s="801"/>
      <c r="AG329" s="820"/>
      <c r="AH329" s="819"/>
      <c r="AI329" s="819"/>
      <c r="AJ329" s="819"/>
      <c r="AK329" s="819"/>
      <c r="AL329" s="819"/>
      <c r="AM329" s="774"/>
      <c r="AN329" s="775"/>
      <c r="AO329" s="775"/>
      <c r="AP329" s="775"/>
      <c r="AQ329" s="775"/>
      <c r="AR329" s="775"/>
      <c r="AS329" s="829"/>
      <c r="AT329" s="828"/>
      <c r="AU329" s="828"/>
      <c r="AV329" s="828"/>
      <c r="AW329" s="828"/>
      <c r="AX329" s="828"/>
      <c r="AY329" s="838"/>
      <c r="AZ329" s="837"/>
      <c r="BA329" s="837"/>
      <c r="BB329" s="837"/>
      <c r="BC329" s="837"/>
      <c r="BD329" s="837"/>
      <c r="BE329" s="774"/>
      <c r="BF329" s="775"/>
      <c r="BG329" s="775"/>
      <c r="BH329" s="775"/>
      <c r="BI329" s="775"/>
      <c r="BJ329" s="775"/>
      <c r="BK329" s="811"/>
      <c r="BL329" s="810"/>
      <c r="BM329" s="810"/>
      <c r="BN329" s="810"/>
      <c r="BO329" s="810"/>
      <c r="BP329" s="810"/>
      <c r="BQ329" s="793"/>
      <c r="BR329" s="792"/>
      <c r="BS329" s="792"/>
      <c r="BT329" s="792"/>
      <c r="BU329" s="792"/>
      <c r="BV329" s="792"/>
      <c r="BW329" s="838"/>
      <c r="BX329" s="837"/>
      <c r="BY329" s="837"/>
      <c r="BZ329" s="837"/>
      <c r="CA329" s="837"/>
      <c r="CB329" s="837"/>
      <c r="CC329" s="811"/>
      <c r="CD329" s="784"/>
      <c r="CE329" s="810"/>
      <c r="CF329" s="810"/>
      <c r="CG329" s="810"/>
      <c r="CH329" s="579"/>
    </row>
    <row r="330" spans="1:86" x14ac:dyDescent="0.2">
      <c r="A330" s="589"/>
      <c r="B330" s="589"/>
      <c r="C330" s="589"/>
      <c r="D330" s="589"/>
      <c r="E330" s="589"/>
      <c r="F330" s="589"/>
      <c r="G330" s="586" t="s">
        <v>18</v>
      </c>
      <c r="H330" s="635" t="s">
        <v>48</v>
      </c>
      <c r="I330" s="686">
        <f>+I327+I321</f>
        <v>27661000</v>
      </c>
      <c r="J330" s="774"/>
      <c r="K330" s="774"/>
      <c r="L330" s="774"/>
      <c r="M330" s="775"/>
      <c r="N330" s="775"/>
      <c r="O330" s="784"/>
      <c r="P330" s="784"/>
      <c r="Q330" s="783"/>
      <c r="R330" s="783"/>
      <c r="S330" s="783"/>
      <c r="T330" s="783"/>
      <c r="U330" s="793"/>
      <c r="V330" s="792"/>
      <c r="W330" s="792"/>
      <c r="X330" s="792"/>
      <c r="Y330" s="792"/>
      <c r="Z330" s="792"/>
      <c r="AA330" s="802"/>
      <c r="AB330" s="801"/>
      <c r="AC330" s="801"/>
      <c r="AD330" s="801"/>
      <c r="AE330" s="801"/>
      <c r="AF330" s="801"/>
      <c r="AG330" s="820"/>
      <c r="AH330" s="819"/>
      <c r="AI330" s="819"/>
      <c r="AJ330" s="819"/>
      <c r="AK330" s="819"/>
      <c r="AL330" s="819"/>
      <c r="AM330" s="774"/>
      <c r="AN330" s="775"/>
      <c r="AO330" s="775"/>
      <c r="AP330" s="775"/>
      <c r="AQ330" s="775"/>
      <c r="AR330" s="775"/>
      <c r="AS330" s="829"/>
      <c r="AT330" s="828"/>
      <c r="AU330" s="828"/>
      <c r="AV330" s="828"/>
      <c r="AW330" s="828"/>
      <c r="AX330" s="828"/>
      <c r="AY330" s="838"/>
      <c r="AZ330" s="837"/>
      <c r="BA330" s="837"/>
      <c r="BB330" s="837"/>
      <c r="BC330" s="837"/>
      <c r="BD330" s="837"/>
      <c r="BE330" s="774"/>
      <c r="BF330" s="775"/>
      <c r="BG330" s="775"/>
      <c r="BH330" s="775"/>
      <c r="BI330" s="775"/>
      <c r="BJ330" s="775"/>
      <c r="BK330" s="811"/>
      <c r="BL330" s="810"/>
      <c r="BM330" s="810"/>
      <c r="BN330" s="810"/>
      <c r="BO330" s="810"/>
      <c r="BP330" s="810"/>
      <c r="BQ330" s="793"/>
      <c r="BR330" s="792"/>
      <c r="BS330" s="792"/>
      <c r="BT330" s="792"/>
      <c r="BU330" s="792"/>
      <c r="BV330" s="792"/>
      <c r="BW330" s="838"/>
      <c r="BX330" s="837"/>
      <c r="BY330" s="837"/>
      <c r="BZ330" s="837"/>
      <c r="CA330" s="837"/>
      <c r="CB330" s="837"/>
      <c r="CC330" s="811"/>
      <c r="CD330" s="784"/>
      <c r="CE330" s="810"/>
      <c r="CF330" s="810"/>
      <c r="CG330" s="810"/>
      <c r="CH330" s="579"/>
    </row>
    <row r="331" spans="1:86" x14ac:dyDescent="0.2">
      <c r="A331" s="589"/>
      <c r="B331" s="589"/>
      <c r="C331" s="589"/>
      <c r="D331" s="589"/>
      <c r="E331" s="589"/>
      <c r="F331" s="589"/>
      <c r="G331" s="640"/>
      <c r="H331" s="639" t="s">
        <v>59</v>
      </c>
      <c r="I331" s="686"/>
      <c r="J331" s="774"/>
      <c r="K331" s="774"/>
      <c r="L331" s="774"/>
      <c r="M331" s="775"/>
      <c r="N331" s="775"/>
      <c r="O331" s="784"/>
      <c r="P331" s="784"/>
      <c r="Q331" s="783"/>
      <c r="R331" s="783"/>
      <c r="S331" s="783"/>
      <c r="T331" s="783"/>
      <c r="U331" s="793"/>
      <c r="V331" s="792"/>
      <c r="W331" s="792"/>
      <c r="X331" s="792"/>
      <c r="Y331" s="792"/>
      <c r="Z331" s="792"/>
      <c r="AA331" s="802"/>
      <c r="AB331" s="801"/>
      <c r="AC331" s="801"/>
      <c r="AD331" s="801"/>
      <c r="AE331" s="801"/>
      <c r="AF331" s="801"/>
      <c r="AG331" s="820"/>
      <c r="AH331" s="819"/>
      <c r="AI331" s="819"/>
      <c r="AJ331" s="819"/>
      <c r="AK331" s="819"/>
      <c r="AL331" s="819"/>
      <c r="AM331" s="774"/>
      <c r="AN331" s="775"/>
      <c r="AO331" s="775"/>
      <c r="AP331" s="775"/>
      <c r="AQ331" s="775"/>
      <c r="AR331" s="775"/>
      <c r="AS331" s="829"/>
      <c r="AT331" s="828"/>
      <c r="AU331" s="828"/>
      <c r="AV331" s="828"/>
      <c r="AW331" s="828"/>
      <c r="AX331" s="828"/>
      <c r="AY331" s="838"/>
      <c r="AZ331" s="837"/>
      <c r="BA331" s="837"/>
      <c r="BB331" s="837"/>
      <c r="BC331" s="837"/>
      <c r="BD331" s="837"/>
      <c r="BE331" s="774"/>
      <c r="BF331" s="775"/>
      <c r="BG331" s="775"/>
      <c r="BH331" s="775"/>
      <c r="BI331" s="775"/>
      <c r="BJ331" s="775"/>
      <c r="BK331" s="811"/>
      <c r="BL331" s="810"/>
      <c r="BM331" s="810"/>
      <c r="BN331" s="810"/>
      <c r="BO331" s="810"/>
      <c r="BP331" s="810"/>
      <c r="BQ331" s="793"/>
      <c r="BR331" s="792"/>
      <c r="BS331" s="792"/>
      <c r="BT331" s="792"/>
      <c r="BU331" s="792"/>
      <c r="BV331" s="792"/>
      <c r="BW331" s="838"/>
      <c r="BX331" s="837"/>
      <c r="BY331" s="837"/>
      <c r="BZ331" s="837"/>
      <c r="CA331" s="837"/>
      <c r="CB331" s="837"/>
      <c r="CC331" s="811"/>
      <c r="CD331" s="784"/>
      <c r="CE331" s="810"/>
      <c r="CF331" s="810"/>
      <c r="CG331" s="810"/>
      <c r="CH331" s="579"/>
    </row>
    <row r="332" spans="1:86" x14ac:dyDescent="0.2">
      <c r="A332" s="589"/>
      <c r="B332" s="589"/>
      <c r="C332" s="589"/>
      <c r="D332" s="589"/>
      <c r="E332" s="589"/>
      <c r="F332" s="589"/>
      <c r="G332" s="640"/>
      <c r="H332" s="639" t="s">
        <v>225</v>
      </c>
      <c r="I332" s="686"/>
      <c r="J332" s="774"/>
      <c r="K332" s="774"/>
      <c r="L332" s="774"/>
      <c r="M332" s="775"/>
      <c r="N332" s="775"/>
      <c r="O332" s="784"/>
      <c r="P332" s="784"/>
      <c r="Q332" s="783"/>
      <c r="R332" s="783"/>
      <c r="S332" s="783"/>
      <c r="T332" s="783"/>
      <c r="U332" s="793"/>
      <c r="V332" s="792"/>
      <c r="W332" s="792"/>
      <c r="X332" s="792"/>
      <c r="Y332" s="792"/>
      <c r="Z332" s="792"/>
      <c r="AA332" s="802"/>
      <c r="AB332" s="801"/>
      <c r="AC332" s="801"/>
      <c r="AD332" s="801"/>
      <c r="AE332" s="801"/>
      <c r="AF332" s="801"/>
      <c r="AG332" s="820"/>
      <c r="AH332" s="819"/>
      <c r="AI332" s="819"/>
      <c r="AJ332" s="819"/>
      <c r="AK332" s="819"/>
      <c r="AL332" s="819"/>
      <c r="AM332" s="774"/>
      <c r="AN332" s="775"/>
      <c r="AO332" s="775"/>
      <c r="AP332" s="775"/>
      <c r="AQ332" s="775"/>
      <c r="AR332" s="775"/>
      <c r="AS332" s="829"/>
      <c r="AT332" s="828"/>
      <c r="AU332" s="828"/>
      <c r="AV332" s="828"/>
      <c r="AW332" s="828"/>
      <c r="AX332" s="828"/>
      <c r="AY332" s="838"/>
      <c r="AZ332" s="837"/>
      <c r="BA332" s="837"/>
      <c r="BB332" s="837"/>
      <c r="BC332" s="837"/>
      <c r="BD332" s="837"/>
      <c r="BE332" s="774"/>
      <c r="BF332" s="775"/>
      <c r="BG332" s="775"/>
      <c r="BH332" s="775"/>
      <c r="BI332" s="775"/>
      <c r="BJ332" s="775"/>
      <c r="BK332" s="811"/>
      <c r="BL332" s="810"/>
      <c r="BM332" s="810"/>
      <c r="BN332" s="810"/>
      <c r="BO332" s="810"/>
      <c r="BP332" s="810"/>
      <c r="BQ332" s="793"/>
      <c r="BR332" s="792"/>
      <c r="BS332" s="792"/>
      <c r="BT332" s="792"/>
      <c r="BU332" s="792"/>
      <c r="BV332" s="792"/>
      <c r="BW332" s="838"/>
      <c r="BX332" s="837"/>
      <c r="BY332" s="837"/>
      <c r="BZ332" s="837"/>
      <c r="CA332" s="837"/>
      <c r="CB332" s="837"/>
      <c r="CC332" s="811"/>
      <c r="CD332" s="784"/>
      <c r="CE332" s="810"/>
      <c r="CF332" s="810"/>
      <c r="CG332" s="810"/>
      <c r="CH332" s="579"/>
    </row>
    <row r="333" spans="1:86" x14ac:dyDescent="0.2">
      <c r="A333" s="589"/>
      <c r="B333" s="589"/>
      <c r="C333" s="589"/>
      <c r="D333" s="589"/>
      <c r="E333" s="589"/>
      <c r="F333" s="589"/>
      <c r="G333" s="586" t="s">
        <v>18</v>
      </c>
      <c r="H333" s="635" t="s">
        <v>48</v>
      </c>
      <c r="I333" s="686">
        <f>+I330</f>
        <v>27661000</v>
      </c>
      <c r="J333" s="774"/>
      <c r="K333" s="774"/>
      <c r="L333" s="774"/>
      <c r="M333" s="775"/>
      <c r="N333" s="775"/>
      <c r="O333" s="784"/>
      <c r="P333" s="784"/>
      <c r="Q333" s="783"/>
      <c r="R333" s="783"/>
      <c r="S333" s="783"/>
      <c r="T333" s="783"/>
      <c r="U333" s="793"/>
      <c r="V333" s="792"/>
      <c r="W333" s="792"/>
      <c r="X333" s="792"/>
      <c r="Y333" s="792"/>
      <c r="Z333" s="792"/>
      <c r="AA333" s="802"/>
      <c r="AB333" s="801"/>
      <c r="AC333" s="801"/>
      <c r="AD333" s="801"/>
      <c r="AE333" s="801"/>
      <c r="AF333" s="801"/>
      <c r="AG333" s="820"/>
      <c r="AH333" s="819"/>
      <c r="AI333" s="819"/>
      <c r="AJ333" s="819"/>
      <c r="AK333" s="819"/>
      <c r="AL333" s="819"/>
      <c r="AM333" s="774"/>
      <c r="AN333" s="775"/>
      <c r="AO333" s="775"/>
      <c r="AP333" s="775"/>
      <c r="AQ333" s="775"/>
      <c r="AR333" s="775"/>
      <c r="AS333" s="829"/>
      <c r="AT333" s="828"/>
      <c r="AU333" s="828"/>
      <c r="AV333" s="828"/>
      <c r="AW333" s="828"/>
      <c r="AX333" s="828"/>
      <c r="AY333" s="838"/>
      <c r="AZ333" s="837"/>
      <c r="BA333" s="837"/>
      <c r="BB333" s="837"/>
      <c r="BC333" s="837"/>
      <c r="BD333" s="837"/>
      <c r="BE333" s="774"/>
      <c r="BF333" s="775"/>
      <c r="BG333" s="775"/>
      <c r="BH333" s="775"/>
      <c r="BI333" s="775"/>
      <c r="BJ333" s="775"/>
      <c r="BK333" s="811"/>
      <c r="BL333" s="810"/>
      <c r="BM333" s="810"/>
      <c r="BN333" s="810"/>
      <c r="BO333" s="810"/>
      <c r="BP333" s="810"/>
      <c r="BQ333" s="793"/>
      <c r="BR333" s="792"/>
      <c r="BS333" s="792"/>
      <c r="BT333" s="792"/>
      <c r="BU333" s="792"/>
      <c r="BV333" s="792"/>
      <c r="BW333" s="838"/>
      <c r="BX333" s="837"/>
      <c r="BY333" s="837"/>
      <c r="BZ333" s="837"/>
      <c r="CA333" s="837"/>
      <c r="CB333" s="837"/>
      <c r="CC333" s="811"/>
      <c r="CD333" s="784"/>
      <c r="CE333" s="810"/>
      <c r="CF333" s="810"/>
      <c r="CG333" s="810"/>
      <c r="CH333" s="579"/>
    </row>
    <row r="334" spans="1:86" x14ac:dyDescent="0.2">
      <c r="A334" s="594"/>
      <c r="B334" s="594"/>
      <c r="C334" s="594"/>
      <c r="D334" s="594"/>
      <c r="E334" s="594"/>
      <c r="F334" s="594"/>
      <c r="G334" s="655"/>
      <c r="H334" s="642" t="s">
        <v>226</v>
      </c>
      <c r="I334" s="643"/>
      <c r="J334" s="774"/>
      <c r="K334" s="774"/>
      <c r="L334" s="774"/>
      <c r="M334" s="775"/>
      <c r="N334" s="775"/>
      <c r="O334" s="784"/>
      <c r="P334" s="784"/>
      <c r="Q334" s="783"/>
      <c r="R334" s="783"/>
      <c r="S334" s="783"/>
      <c r="T334" s="783"/>
      <c r="U334" s="793"/>
      <c r="V334" s="792"/>
      <c r="W334" s="792"/>
      <c r="X334" s="792"/>
      <c r="Y334" s="792"/>
      <c r="Z334" s="792"/>
      <c r="AA334" s="802"/>
      <c r="AB334" s="801"/>
      <c r="AC334" s="801"/>
      <c r="AD334" s="801"/>
      <c r="AE334" s="801"/>
      <c r="AF334" s="801"/>
      <c r="AG334" s="820"/>
      <c r="AH334" s="819"/>
      <c r="AI334" s="819"/>
      <c r="AJ334" s="819"/>
      <c r="AK334" s="819"/>
      <c r="AL334" s="819"/>
      <c r="AM334" s="774"/>
      <c r="AN334" s="775"/>
      <c r="AO334" s="775"/>
      <c r="AP334" s="775"/>
      <c r="AQ334" s="775"/>
      <c r="AR334" s="775"/>
      <c r="AS334" s="829"/>
      <c r="AT334" s="828"/>
      <c r="AU334" s="828"/>
      <c r="AV334" s="828"/>
      <c r="AW334" s="828"/>
      <c r="AX334" s="828"/>
      <c r="AY334" s="838"/>
      <c r="AZ334" s="837"/>
      <c r="BA334" s="837"/>
      <c r="BB334" s="837"/>
      <c r="BC334" s="837"/>
      <c r="BD334" s="837"/>
      <c r="BE334" s="774"/>
      <c r="BF334" s="775"/>
      <c r="BG334" s="775"/>
      <c r="BH334" s="775"/>
      <c r="BI334" s="775"/>
      <c r="BJ334" s="775"/>
      <c r="BK334" s="811"/>
      <c r="BL334" s="810"/>
      <c r="BM334" s="810"/>
      <c r="BN334" s="810"/>
      <c r="BO334" s="810"/>
      <c r="BP334" s="810"/>
      <c r="BQ334" s="793"/>
      <c r="BR334" s="792"/>
      <c r="BS334" s="792"/>
      <c r="BT334" s="792"/>
      <c r="BU334" s="792"/>
      <c r="BV334" s="792"/>
      <c r="BW334" s="838"/>
      <c r="BX334" s="837"/>
      <c r="BY334" s="837"/>
      <c r="BZ334" s="837"/>
      <c r="CA334" s="837"/>
      <c r="CB334" s="837"/>
      <c r="CC334" s="811"/>
      <c r="CD334" s="784"/>
      <c r="CE334" s="810"/>
      <c r="CF334" s="810"/>
      <c r="CG334" s="810"/>
      <c r="CH334" s="579"/>
    </row>
    <row r="335" spans="1:86" x14ac:dyDescent="0.2">
      <c r="A335" s="716"/>
      <c r="B335" s="716"/>
      <c r="C335" s="716"/>
      <c r="D335" s="717"/>
      <c r="E335" s="716"/>
      <c r="F335" s="717"/>
      <c r="G335" s="718"/>
      <c r="H335" s="642"/>
      <c r="I335" s="643"/>
      <c r="J335" s="774"/>
      <c r="K335" s="774"/>
      <c r="L335" s="774"/>
      <c r="M335" s="775"/>
      <c r="N335" s="775"/>
      <c r="O335" s="784"/>
      <c r="P335" s="784"/>
      <c r="Q335" s="783"/>
      <c r="R335" s="783"/>
      <c r="S335" s="783"/>
      <c r="T335" s="783"/>
      <c r="U335" s="793"/>
      <c r="V335" s="792"/>
      <c r="W335" s="792"/>
      <c r="X335" s="792"/>
      <c r="Y335" s="792"/>
      <c r="Z335" s="792"/>
      <c r="AA335" s="802"/>
      <c r="AB335" s="801"/>
      <c r="AC335" s="801"/>
      <c r="AD335" s="801"/>
      <c r="AE335" s="801"/>
      <c r="AF335" s="801"/>
      <c r="AG335" s="820"/>
      <c r="AH335" s="819"/>
      <c r="AI335" s="819"/>
      <c r="AJ335" s="819"/>
      <c r="AK335" s="819"/>
      <c r="AL335" s="819"/>
      <c r="AM335" s="774"/>
      <c r="AN335" s="775"/>
      <c r="AO335" s="775"/>
      <c r="AP335" s="775"/>
      <c r="AQ335" s="775"/>
      <c r="AR335" s="775"/>
      <c r="AS335" s="829"/>
      <c r="AT335" s="828"/>
      <c r="AU335" s="828"/>
      <c r="AV335" s="828"/>
      <c r="AW335" s="828"/>
      <c r="AX335" s="828"/>
      <c r="AY335" s="838"/>
      <c r="AZ335" s="837"/>
      <c r="BA335" s="837"/>
      <c r="BB335" s="837"/>
      <c r="BC335" s="837"/>
      <c r="BD335" s="837"/>
      <c r="BE335" s="774"/>
      <c r="BF335" s="775"/>
      <c r="BG335" s="775"/>
      <c r="BH335" s="775"/>
      <c r="BI335" s="775"/>
      <c r="BJ335" s="775"/>
      <c r="BK335" s="811"/>
      <c r="BL335" s="810"/>
      <c r="BM335" s="810"/>
      <c r="BN335" s="810"/>
      <c r="BO335" s="810"/>
      <c r="BP335" s="810"/>
      <c r="BQ335" s="793"/>
      <c r="BR335" s="792"/>
      <c r="BS335" s="792"/>
      <c r="BT335" s="792"/>
      <c r="BU335" s="792"/>
      <c r="BV335" s="792"/>
      <c r="BW335" s="838"/>
      <c r="BX335" s="837"/>
      <c r="BY335" s="837"/>
      <c r="BZ335" s="837"/>
      <c r="CA335" s="837"/>
      <c r="CB335" s="837"/>
      <c r="CC335" s="811"/>
      <c r="CD335" s="784"/>
      <c r="CE335" s="810"/>
      <c r="CF335" s="810"/>
      <c r="CG335" s="810"/>
      <c r="CH335" s="579"/>
    </row>
    <row r="336" spans="1:86" x14ac:dyDescent="0.2">
      <c r="A336" s="602"/>
      <c r="B336" s="596" t="s">
        <v>227</v>
      </c>
      <c r="C336" s="623"/>
      <c r="D336" s="607"/>
      <c r="E336" s="602"/>
      <c r="F336" s="607"/>
      <c r="G336" s="620"/>
      <c r="H336" s="600" t="s">
        <v>228</v>
      </c>
      <c r="I336" s="682"/>
      <c r="J336" s="774"/>
      <c r="K336" s="774"/>
      <c r="L336" s="774"/>
      <c r="M336" s="775"/>
      <c r="N336" s="775"/>
      <c r="O336" s="784"/>
      <c r="P336" s="784"/>
      <c r="Q336" s="783"/>
      <c r="R336" s="783"/>
      <c r="S336" s="783"/>
      <c r="T336" s="783"/>
      <c r="U336" s="793"/>
      <c r="V336" s="792"/>
      <c r="W336" s="792"/>
      <c r="X336" s="792"/>
      <c r="Y336" s="792"/>
      <c r="Z336" s="792"/>
      <c r="AA336" s="802"/>
      <c r="AB336" s="801"/>
      <c r="AC336" s="801"/>
      <c r="AD336" s="801"/>
      <c r="AE336" s="801"/>
      <c r="AF336" s="801"/>
      <c r="AG336" s="820"/>
      <c r="AH336" s="819"/>
      <c r="AI336" s="819"/>
      <c r="AJ336" s="819"/>
      <c r="AK336" s="819"/>
      <c r="AL336" s="819"/>
      <c r="AM336" s="774"/>
      <c r="AN336" s="775"/>
      <c r="AO336" s="775"/>
      <c r="AP336" s="775"/>
      <c r="AQ336" s="775"/>
      <c r="AR336" s="775"/>
      <c r="AS336" s="829"/>
      <c r="AT336" s="828"/>
      <c r="AU336" s="828"/>
      <c r="AV336" s="828"/>
      <c r="AW336" s="828"/>
      <c r="AX336" s="828"/>
      <c r="AY336" s="838"/>
      <c r="AZ336" s="837"/>
      <c r="BA336" s="837"/>
      <c r="BB336" s="837"/>
      <c r="BC336" s="837"/>
      <c r="BD336" s="837"/>
      <c r="BE336" s="774"/>
      <c r="BF336" s="775"/>
      <c r="BG336" s="775"/>
      <c r="BH336" s="775"/>
      <c r="BI336" s="775"/>
      <c r="BJ336" s="775"/>
      <c r="BK336" s="811"/>
      <c r="BL336" s="810"/>
      <c r="BM336" s="810"/>
      <c r="BN336" s="810"/>
      <c r="BO336" s="810"/>
      <c r="BP336" s="810"/>
      <c r="BQ336" s="793"/>
      <c r="BR336" s="792"/>
      <c r="BS336" s="792"/>
      <c r="BT336" s="792"/>
      <c r="BU336" s="792"/>
      <c r="BV336" s="792"/>
      <c r="BW336" s="838"/>
      <c r="BX336" s="837"/>
      <c r="BY336" s="837"/>
      <c r="BZ336" s="837"/>
      <c r="CA336" s="837"/>
      <c r="CB336" s="837"/>
      <c r="CC336" s="811"/>
      <c r="CD336" s="784"/>
      <c r="CE336" s="810"/>
      <c r="CF336" s="810"/>
      <c r="CG336" s="810"/>
      <c r="CH336" s="579"/>
    </row>
    <row r="337" spans="1:86" x14ac:dyDescent="0.2">
      <c r="A337" s="602"/>
      <c r="B337" s="602"/>
      <c r="C337" s="623">
        <v>170</v>
      </c>
      <c r="D337" s="607"/>
      <c r="E337" s="602"/>
      <c r="F337" s="607"/>
      <c r="G337" s="620"/>
      <c r="H337" s="600" t="s">
        <v>229</v>
      </c>
      <c r="I337" s="682"/>
      <c r="J337" s="774"/>
      <c r="K337" s="774"/>
      <c r="L337" s="774"/>
      <c r="M337" s="775"/>
      <c r="N337" s="775"/>
      <c r="O337" s="784"/>
      <c r="P337" s="784"/>
      <c r="Q337" s="783"/>
      <c r="R337" s="783"/>
      <c r="S337" s="783"/>
      <c r="T337" s="783"/>
      <c r="U337" s="793"/>
      <c r="V337" s="792"/>
      <c r="W337" s="792"/>
      <c r="X337" s="792"/>
      <c r="Y337" s="792"/>
      <c r="Z337" s="792"/>
      <c r="AA337" s="802"/>
      <c r="AB337" s="801"/>
      <c r="AC337" s="801"/>
      <c r="AD337" s="801"/>
      <c r="AE337" s="801"/>
      <c r="AF337" s="801"/>
      <c r="AG337" s="820"/>
      <c r="AH337" s="819"/>
      <c r="AI337" s="819"/>
      <c r="AJ337" s="819"/>
      <c r="AK337" s="819"/>
      <c r="AL337" s="819"/>
      <c r="AM337" s="774"/>
      <c r="AN337" s="775"/>
      <c r="AO337" s="775"/>
      <c r="AP337" s="775"/>
      <c r="AQ337" s="775"/>
      <c r="AR337" s="775"/>
      <c r="AS337" s="829"/>
      <c r="AT337" s="828"/>
      <c r="AU337" s="828"/>
      <c r="AV337" s="828"/>
      <c r="AW337" s="828"/>
      <c r="AX337" s="828"/>
      <c r="AY337" s="838"/>
      <c r="AZ337" s="837"/>
      <c r="BA337" s="837"/>
      <c r="BB337" s="837"/>
      <c r="BC337" s="837"/>
      <c r="BD337" s="837"/>
      <c r="BE337" s="774"/>
      <c r="BF337" s="775"/>
      <c r="BG337" s="775"/>
      <c r="BH337" s="775"/>
      <c r="BI337" s="775"/>
      <c r="BJ337" s="775"/>
      <c r="BK337" s="811"/>
      <c r="BL337" s="810"/>
      <c r="BM337" s="810"/>
      <c r="BN337" s="810"/>
      <c r="BO337" s="810"/>
      <c r="BP337" s="810"/>
      <c r="BQ337" s="793"/>
      <c r="BR337" s="792"/>
      <c r="BS337" s="792"/>
      <c r="BT337" s="792"/>
      <c r="BU337" s="792"/>
      <c r="BV337" s="792"/>
      <c r="BW337" s="838"/>
      <c r="BX337" s="837"/>
      <c r="BY337" s="837"/>
      <c r="BZ337" s="837"/>
      <c r="CA337" s="837"/>
      <c r="CB337" s="837"/>
      <c r="CC337" s="811"/>
      <c r="CD337" s="784"/>
      <c r="CE337" s="810"/>
      <c r="CF337" s="810"/>
      <c r="CG337" s="810"/>
      <c r="CH337" s="579"/>
    </row>
    <row r="338" spans="1:86" x14ac:dyDescent="0.2">
      <c r="A338" s="602"/>
      <c r="B338" s="602"/>
      <c r="C338" s="623"/>
      <c r="D338" s="604" t="s">
        <v>84</v>
      </c>
      <c r="E338" s="602"/>
      <c r="F338" s="607"/>
      <c r="G338" s="599"/>
      <c r="H338" s="605" t="s">
        <v>85</v>
      </c>
      <c r="I338" s="646"/>
      <c r="J338" s="774"/>
      <c r="K338" s="774"/>
      <c r="L338" s="774"/>
      <c r="M338" s="775"/>
      <c r="N338" s="775"/>
      <c r="O338" s="784"/>
      <c r="P338" s="784"/>
      <c r="Q338" s="783"/>
      <c r="R338" s="783"/>
      <c r="S338" s="783"/>
      <c r="T338" s="783"/>
      <c r="U338" s="793"/>
      <c r="V338" s="792"/>
      <c r="W338" s="792"/>
      <c r="X338" s="792"/>
      <c r="Y338" s="792"/>
      <c r="Z338" s="792"/>
      <c r="AA338" s="802"/>
      <c r="AB338" s="801"/>
      <c r="AC338" s="801"/>
      <c r="AD338" s="801"/>
      <c r="AE338" s="801"/>
      <c r="AF338" s="801"/>
      <c r="AG338" s="820"/>
      <c r="AH338" s="819"/>
      <c r="AI338" s="819"/>
      <c r="AJ338" s="819"/>
      <c r="AK338" s="819"/>
      <c r="AL338" s="819"/>
      <c r="AM338" s="774"/>
      <c r="AN338" s="775"/>
      <c r="AO338" s="775"/>
      <c r="AP338" s="775"/>
      <c r="AQ338" s="775"/>
      <c r="AR338" s="775"/>
      <c r="AS338" s="829"/>
      <c r="AT338" s="828"/>
      <c r="AU338" s="828"/>
      <c r="AV338" s="828"/>
      <c r="AW338" s="828"/>
      <c r="AX338" s="828"/>
      <c r="AY338" s="838"/>
      <c r="AZ338" s="837"/>
      <c r="BA338" s="837"/>
      <c r="BB338" s="837"/>
      <c r="BC338" s="837"/>
      <c r="BD338" s="837"/>
      <c r="BE338" s="774"/>
      <c r="BF338" s="775"/>
      <c r="BG338" s="775"/>
      <c r="BH338" s="775"/>
      <c r="BI338" s="775"/>
      <c r="BJ338" s="775"/>
      <c r="BK338" s="811"/>
      <c r="BL338" s="810"/>
      <c r="BM338" s="810"/>
      <c r="BN338" s="810"/>
      <c r="BO338" s="810"/>
      <c r="BP338" s="810"/>
      <c r="BQ338" s="793"/>
      <c r="BR338" s="792"/>
      <c r="BS338" s="792"/>
      <c r="BT338" s="792"/>
      <c r="BU338" s="792"/>
      <c r="BV338" s="792"/>
      <c r="BW338" s="838"/>
      <c r="BX338" s="837"/>
      <c r="BY338" s="837"/>
      <c r="BZ338" s="837"/>
      <c r="CA338" s="837"/>
      <c r="CB338" s="837"/>
      <c r="CC338" s="811"/>
      <c r="CD338" s="784"/>
      <c r="CE338" s="810"/>
      <c r="CF338" s="810"/>
      <c r="CG338" s="810"/>
      <c r="CH338" s="579"/>
    </row>
    <row r="339" spans="1:86" x14ac:dyDescent="0.2">
      <c r="A339" s="602"/>
      <c r="B339" s="602"/>
      <c r="C339" s="623"/>
      <c r="D339" s="606" t="s">
        <v>230</v>
      </c>
      <c r="E339" s="602"/>
      <c r="F339" s="607"/>
      <c r="G339" s="620"/>
      <c r="H339" s="645" t="s">
        <v>231</v>
      </c>
      <c r="I339" s="624"/>
      <c r="J339" s="774"/>
      <c r="K339" s="774"/>
      <c r="L339" s="774"/>
      <c r="M339" s="775"/>
      <c r="N339" s="775"/>
      <c r="O339" s="784"/>
      <c r="P339" s="784"/>
      <c r="Q339" s="783"/>
      <c r="R339" s="783"/>
      <c r="S339" s="783"/>
      <c r="T339" s="783"/>
      <c r="U339" s="793"/>
      <c r="V339" s="792"/>
      <c r="W339" s="792"/>
      <c r="X339" s="792"/>
      <c r="Y339" s="792"/>
      <c r="Z339" s="792"/>
      <c r="AA339" s="802"/>
      <c r="AB339" s="801"/>
      <c r="AC339" s="801"/>
      <c r="AD339" s="801"/>
      <c r="AE339" s="801"/>
      <c r="AF339" s="801"/>
      <c r="AG339" s="820"/>
      <c r="AH339" s="819"/>
      <c r="AI339" s="819"/>
      <c r="AJ339" s="819"/>
      <c r="AK339" s="819"/>
      <c r="AL339" s="819"/>
      <c r="AM339" s="774"/>
      <c r="AN339" s="775"/>
      <c r="AO339" s="775"/>
      <c r="AP339" s="775"/>
      <c r="AQ339" s="775"/>
      <c r="AR339" s="775"/>
      <c r="AS339" s="829"/>
      <c r="AT339" s="828"/>
      <c r="AU339" s="828"/>
      <c r="AV339" s="828"/>
      <c r="AW339" s="828"/>
      <c r="AX339" s="828"/>
      <c r="AY339" s="838"/>
      <c r="AZ339" s="837"/>
      <c r="BA339" s="837"/>
      <c r="BB339" s="837"/>
      <c r="BC339" s="837"/>
      <c r="BD339" s="837"/>
      <c r="BE339" s="774"/>
      <c r="BF339" s="775"/>
      <c r="BG339" s="775"/>
      <c r="BH339" s="775"/>
      <c r="BI339" s="775"/>
      <c r="BJ339" s="775"/>
      <c r="BK339" s="811"/>
      <c r="BL339" s="810"/>
      <c r="BM339" s="810"/>
      <c r="BN339" s="810"/>
      <c r="BO339" s="810"/>
      <c r="BP339" s="810"/>
      <c r="BQ339" s="793"/>
      <c r="BR339" s="792"/>
      <c r="BS339" s="792"/>
      <c r="BT339" s="792"/>
      <c r="BU339" s="792"/>
      <c r="BV339" s="792"/>
      <c r="BW339" s="838"/>
      <c r="BX339" s="837"/>
      <c r="BY339" s="837"/>
      <c r="BZ339" s="837"/>
      <c r="CA339" s="837"/>
      <c r="CB339" s="837"/>
      <c r="CC339" s="811"/>
      <c r="CD339" s="784"/>
      <c r="CE339" s="810"/>
      <c r="CF339" s="810"/>
      <c r="CG339" s="810"/>
      <c r="CH339" s="579"/>
    </row>
    <row r="340" spans="1:86" x14ac:dyDescent="0.2">
      <c r="A340" s="596"/>
      <c r="B340" s="596"/>
      <c r="C340" s="596"/>
      <c r="D340" s="607"/>
      <c r="E340" s="596">
        <f>+E327+1</f>
        <v>92</v>
      </c>
      <c r="F340" s="607">
        <v>441</v>
      </c>
      <c r="G340" s="620"/>
      <c r="H340" s="609" t="s">
        <v>232</v>
      </c>
      <c r="I340" s="610">
        <f>5000000+9000000+2700000</f>
        <v>16700000</v>
      </c>
      <c r="J340" s="774">
        <f>+I340*$J$1</f>
        <v>3340000</v>
      </c>
      <c r="K340" s="774">
        <v>250000</v>
      </c>
      <c r="L340" s="774">
        <f t="shared" ref="L340:L342" si="759">+J340-K340</f>
        <v>3090000</v>
      </c>
      <c r="M340" s="775"/>
      <c r="N340" s="774">
        <f>+K340-M340</f>
        <v>250000</v>
      </c>
      <c r="O340" s="784">
        <f>+I340*$O$1</f>
        <v>1670000</v>
      </c>
      <c r="P340" s="784">
        <f t="shared" ref="P340:P342" si="760">O340+K340</f>
        <v>1920000</v>
      </c>
      <c r="Q340" s="783">
        <v>350000</v>
      </c>
      <c r="R340" s="784">
        <f t="shared" ref="R340:R342" si="761">+P340-Q340</f>
        <v>1570000</v>
      </c>
      <c r="S340" s="783"/>
      <c r="T340" s="784">
        <f t="shared" ref="T340:T342" si="762">+Q340-S340</f>
        <v>350000</v>
      </c>
      <c r="U340" s="793">
        <f>$I340*$U$1</f>
        <v>1169000</v>
      </c>
      <c r="V340" s="793">
        <f t="shared" ref="V340:V342" si="763">U340+Q340</f>
        <v>1519000</v>
      </c>
      <c r="W340" s="792"/>
      <c r="X340" s="793">
        <f t="shared" ref="X340:X342" si="764">+V340-W340</f>
        <v>1519000</v>
      </c>
      <c r="Y340" s="792"/>
      <c r="Z340" s="793">
        <f t="shared" ref="Z340:Z342" si="765">+W340-Y340</f>
        <v>0</v>
      </c>
      <c r="AA340" s="802">
        <f>$I340*$AA$1</f>
        <v>1169000</v>
      </c>
      <c r="AB340" s="802">
        <f t="shared" ref="AB340:AB342" si="766">AA340+W340</f>
        <v>1169000</v>
      </c>
      <c r="AC340" s="801"/>
      <c r="AD340" s="802">
        <f t="shared" ref="AD340:AD342" si="767">+AB340-AC340</f>
        <v>1169000</v>
      </c>
      <c r="AE340" s="801"/>
      <c r="AF340" s="802">
        <f t="shared" ref="AF340:AF342" si="768">+AC340-AE340</f>
        <v>0</v>
      </c>
      <c r="AG340" s="820">
        <f>$I340*$AG$1</f>
        <v>1169000</v>
      </c>
      <c r="AH340" s="820">
        <f t="shared" ref="AH340:AH342" si="769">AG340+AC340</f>
        <v>1169000</v>
      </c>
      <c r="AI340" s="819"/>
      <c r="AJ340" s="820">
        <f t="shared" ref="AJ340:AJ342" si="770">+AH340-AI340</f>
        <v>1169000</v>
      </c>
      <c r="AK340" s="819"/>
      <c r="AL340" s="820">
        <f t="shared" ref="AL340:AL342" si="771">+AI340-AK340</f>
        <v>0</v>
      </c>
      <c r="AM340" s="774">
        <f>$I340*$AM$1</f>
        <v>1169000</v>
      </c>
      <c r="AN340" s="774">
        <f t="shared" ref="AN340:AN342" si="772">AM340+AI340</f>
        <v>1169000</v>
      </c>
      <c r="AO340" s="775"/>
      <c r="AP340" s="774">
        <f t="shared" ref="AP340:AP342" si="773">+AN340-AO340</f>
        <v>1169000</v>
      </c>
      <c r="AQ340" s="775"/>
      <c r="AR340" s="774">
        <f t="shared" ref="AR340:AR342" si="774">+AO340-AQ340</f>
        <v>0</v>
      </c>
      <c r="AS340" s="829">
        <f>$I340*$AS$1</f>
        <v>1169000</v>
      </c>
      <c r="AT340" s="829">
        <f t="shared" ref="AT340:AT342" si="775">AS340+AO340</f>
        <v>1169000</v>
      </c>
      <c r="AU340" s="828"/>
      <c r="AV340" s="829">
        <f t="shared" ref="AV340:AV342" si="776">+AT340-AU340</f>
        <v>1169000</v>
      </c>
      <c r="AW340" s="828"/>
      <c r="AX340" s="829">
        <f t="shared" ref="AX340:AX342" si="777">+AU340-AW340</f>
        <v>0</v>
      </c>
      <c r="AY340" s="838">
        <f>$I340*$AY$1</f>
        <v>1169000</v>
      </c>
      <c r="AZ340" s="838">
        <f t="shared" ref="AZ340:AZ342" si="778">AY340+AU340</f>
        <v>1169000</v>
      </c>
      <c r="BA340" s="837"/>
      <c r="BB340" s="838">
        <f t="shared" ref="BB340:BB342" si="779">+AZ340-BA340</f>
        <v>1169000</v>
      </c>
      <c r="BC340" s="837"/>
      <c r="BD340" s="838">
        <f t="shared" ref="BD340:BD342" si="780">+BA340-BC340</f>
        <v>0</v>
      </c>
      <c r="BE340" s="774">
        <f>$I340*$BE$1</f>
        <v>1169000</v>
      </c>
      <c r="BF340" s="774">
        <f t="shared" ref="BF340:BF342" si="781">BE340+BA340</f>
        <v>1169000</v>
      </c>
      <c r="BG340" s="775"/>
      <c r="BH340" s="774">
        <f t="shared" ref="BH340:BH342" si="782">+BF340-BG340</f>
        <v>1169000</v>
      </c>
      <c r="BI340" s="775"/>
      <c r="BJ340" s="774">
        <f t="shared" ref="BJ340:BJ342" si="783">+BG340-BI340</f>
        <v>0</v>
      </c>
      <c r="BK340" s="811">
        <f>$I340*$BK$1</f>
        <v>1169000</v>
      </c>
      <c r="BL340" s="811">
        <f t="shared" ref="BL340:BL342" si="784">BK340+BG340</f>
        <v>1169000</v>
      </c>
      <c r="BM340" s="810"/>
      <c r="BN340" s="811">
        <f t="shared" ref="BN340:BN342" si="785">+BL340-BM340</f>
        <v>1169000</v>
      </c>
      <c r="BO340" s="810"/>
      <c r="BP340" s="811">
        <f t="shared" ref="BP340:BP342" si="786">+BM340-BO340</f>
        <v>0</v>
      </c>
      <c r="BQ340" s="793">
        <f>$I340*$BQ$1</f>
        <v>1169000</v>
      </c>
      <c r="BR340" s="793">
        <f t="shared" ref="BR340:BR342" si="787">BQ340+BM340</f>
        <v>1169000</v>
      </c>
      <c r="BS340" s="792"/>
      <c r="BT340" s="793">
        <f t="shared" ref="BT340:BT342" si="788">+BR340-BS340</f>
        <v>1169000</v>
      </c>
      <c r="BU340" s="792"/>
      <c r="BV340" s="793">
        <f t="shared" ref="BV340:BV342" si="789">+BS340-BU340</f>
        <v>0</v>
      </c>
      <c r="BW340" s="838">
        <f>$I340*$BW$1</f>
        <v>1169000</v>
      </c>
      <c r="BX340" s="838">
        <f t="shared" ref="BX340:BX342" si="790">BW340+BS340</f>
        <v>1169000</v>
      </c>
      <c r="BY340" s="837"/>
      <c r="BZ340" s="838">
        <f t="shared" ref="BZ340:BZ342" si="791">+BX340-BY340</f>
        <v>1169000</v>
      </c>
      <c r="CA340" s="837"/>
      <c r="CB340" s="838">
        <f t="shared" ref="CB340:CB342" si="792">+BY340-CA340</f>
        <v>0</v>
      </c>
      <c r="CC340" s="811">
        <f>+J340+O340+U340+AA340+AG340+AM340+AS340+AY340+BE340+BK340+BQ340+BW340</f>
        <v>16700000</v>
      </c>
      <c r="CD340" s="784">
        <f t="shared" ref="CD340:CD342" si="793">CC340+BY340</f>
        <v>16700000</v>
      </c>
      <c r="CE340" s="810"/>
      <c r="CF340" s="810"/>
      <c r="CG340" s="811">
        <f t="shared" ref="CG340:CG342" si="794">+CE340-CF340</f>
        <v>0</v>
      </c>
      <c r="CH340" s="579">
        <f>+CC340-I340</f>
        <v>0</v>
      </c>
    </row>
    <row r="341" spans="1:86" x14ac:dyDescent="0.2">
      <c r="A341" s="596"/>
      <c r="B341" s="596"/>
      <c r="C341" s="596"/>
      <c r="D341" s="607"/>
      <c r="E341" s="596">
        <f>+E340+1</f>
        <v>93</v>
      </c>
      <c r="F341" s="607">
        <v>444</v>
      </c>
      <c r="G341" s="620"/>
      <c r="H341" s="609" t="s">
        <v>233</v>
      </c>
      <c r="I341" s="610">
        <v>600000</v>
      </c>
      <c r="J341" s="774">
        <f>+I341*$J$1</f>
        <v>120000</v>
      </c>
      <c r="K341" s="774">
        <v>20000</v>
      </c>
      <c r="L341" s="774">
        <f t="shared" si="759"/>
        <v>100000</v>
      </c>
      <c r="M341" s="775"/>
      <c r="N341" s="774">
        <f>+K341-M341</f>
        <v>20000</v>
      </c>
      <c r="O341" s="784">
        <f>+I341*$O$1</f>
        <v>60000</v>
      </c>
      <c r="P341" s="784">
        <f t="shared" si="760"/>
        <v>80000</v>
      </c>
      <c r="Q341" s="783">
        <v>20000</v>
      </c>
      <c r="R341" s="784">
        <f t="shared" si="761"/>
        <v>60000</v>
      </c>
      <c r="S341" s="783"/>
      <c r="T341" s="784">
        <f t="shared" si="762"/>
        <v>20000</v>
      </c>
      <c r="U341" s="793">
        <f>$I341*$U$1</f>
        <v>42000.000000000007</v>
      </c>
      <c r="V341" s="793">
        <f t="shared" si="763"/>
        <v>62000.000000000007</v>
      </c>
      <c r="W341" s="792"/>
      <c r="X341" s="793">
        <f t="shared" si="764"/>
        <v>62000.000000000007</v>
      </c>
      <c r="Y341" s="792"/>
      <c r="Z341" s="793">
        <f t="shared" si="765"/>
        <v>0</v>
      </c>
      <c r="AA341" s="802">
        <f>$I341*$AA$1</f>
        <v>42000.000000000007</v>
      </c>
      <c r="AB341" s="802">
        <f t="shared" si="766"/>
        <v>42000.000000000007</v>
      </c>
      <c r="AC341" s="801"/>
      <c r="AD341" s="802">
        <f t="shared" si="767"/>
        <v>42000.000000000007</v>
      </c>
      <c r="AE341" s="801"/>
      <c r="AF341" s="802">
        <f t="shared" si="768"/>
        <v>0</v>
      </c>
      <c r="AG341" s="820">
        <f>$I341*$AG$1</f>
        <v>42000.000000000007</v>
      </c>
      <c r="AH341" s="820">
        <f t="shared" si="769"/>
        <v>42000.000000000007</v>
      </c>
      <c r="AI341" s="819"/>
      <c r="AJ341" s="820">
        <f t="shared" si="770"/>
        <v>42000.000000000007</v>
      </c>
      <c r="AK341" s="819"/>
      <c r="AL341" s="820">
        <f t="shared" si="771"/>
        <v>0</v>
      </c>
      <c r="AM341" s="774">
        <f>$I341*$AM$1</f>
        <v>42000.000000000007</v>
      </c>
      <c r="AN341" s="774">
        <f t="shared" si="772"/>
        <v>42000.000000000007</v>
      </c>
      <c r="AO341" s="775"/>
      <c r="AP341" s="774">
        <f t="shared" si="773"/>
        <v>42000.000000000007</v>
      </c>
      <c r="AQ341" s="775"/>
      <c r="AR341" s="774">
        <f t="shared" si="774"/>
        <v>0</v>
      </c>
      <c r="AS341" s="829">
        <f>$I341*$AS$1</f>
        <v>42000.000000000007</v>
      </c>
      <c r="AT341" s="829">
        <f t="shared" si="775"/>
        <v>42000.000000000007</v>
      </c>
      <c r="AU341" s="828"/>
      <c r="AV341" s="829">
        <f t="shared" si="776"/>
        <v>42000.000000000007</v>
      </c>
      <c r="AW341" s="828"/>
      <c r="AX341" s="829">
        <f t="shared" si="777"/>
        <v>0</v>
      </c>
      <c r="AY341" s="838">
        <f>$I341*$AY$1</f>
        <v>42000.000000000007</v>
      </c>
      <c r="AZ341" s="838">
        <f t="shared" si="778"/>
        <v>42000.000000000007</v>
      </c>
      <c r="BA341" s="837"/>
      <c r="BB341" s="838">
        <f t="shared" si="779"/>
        <v>42000.000000000007</v>
      </c>
      <c r="BC341" s="837"/>
      <c r="BD341" s="838">
        <f t="shared" si="780"/>
        <v>0</v>
      </c>
      <c r="BE341" s="774">
        <f>$I341*$BE$1</f>
        <v>42000.000000000007</v>
      </c>
      <c r="BF341" s="774">
        <f t="shared" si="781"/>
        <v>42000.000000000007</v>
      </c>
      <c r="BG341" s="775"/>
      <c r="BH341" s="774">
        <f t="shared" si="782"/>
        <v>42000.000000000007</v>
      </c>
      <c r="BI341" s="775"/>
      <c r="BJ341" s="774">
        <f t="shared" si="783"/>
        <v>0</v>
      </c>
      <c r="BK341" s="811">
        <f>$I341*$BK$1</f>
        <v>42000.000000000007</v>
      </c>
      <c r="BL341" s="811">
        <f t="shared" si="784"/>
        <v>42000.000000000007</v>
      </c>
      <c r="BM341" s="810"/>
      <c r="BN341" s="811">
        <f t="shared" si="785"/>
        <v>42000.000000000007</v>
      </c>
      <c r="BO341" s="810"/>
      <c r="BP341" s="811">
        <f t="shared" si="786"/>
        <v>0</v>
      </c>
      <c r="BQ341" s="793">
        <f>$I341*$BQ$1</f>
        <v>42000.000000000007</v>
      </c>
      <c r="BR341" s="793">
        <f t="shared" si="787"/>
        <v>42000.000000000007</v>
      </c>
      <c r="BS341" s="792"/>
      <c r="BT341" s="793">
        <f t="shared" si="788"/>
        <v>42000.000000000007</v>
      </c>
      <c r="BU341" s="792"/>
      <c r="BV341" s="793">
        <f t="shared" si="789"/>
        <v>0</v>
      </c>
      <c r="BW341" s="838">
        <f>$I341*$BW$1</f>
        <v>42000.000000000007</v>
      </c>
      <c r="BX341" s="838">
        <f t="shared" si="790"/>
        <v>42000.000000000007</v>
      </c>
      <c r="BY341" s="837"/>
      <c r="BZ341" s="838">
        <f t="shared" si="791"/>
        <v>42000.000000000007</v>
      </c>
      <c r="CA341" s="837"/>
      <c r="CB341" s="838">
        <f t="shared" si="792"/>
        <v>0</v>
      </c>
      <c r="CC341" s="811">
        <f>+J341+O341+U341+AA341+AG341+AM341+AS341+AY341+BE341+BK341+BQ341+BW341</f>
        <v>600000</v>
      </c>
      <c r="CD341" s="784">
        <f t="shared" si="793"/>
        <v>600000</v>
      </c>
      <c r="CE341" s="810"/>
      <c r="CF341" s="810"/>
      <c r="CG341" s="811">
        <f t="shared" si="794"/>
        <v>0</v>
      </c>
      <c r="CH341" s="579">
        <f>+CC341-I341</f>
        <v>0</v>
      </c>
    </row>
    <row r="342" spans="1:86" x14ac:dyDescent="0.2">
      <c r="A342" s="596"/>
      <c r="B342" s="596"/>
      <c r="C342" s="596"/>
      <c r="D342" s="607"/>
      <c r="E342" s="596">
        <f>+E341+1</f>
        <v>94</v>
      </c>
      <c r="F342" s="607">
        <v>611</v>
      </c>
      <c r="G342" s="620"/>
      <c r="H342" s="609" t="s">
        <v>234</v>
      </c>
      <c r="I342" s="610">
        <f>38000000+90000000</f>
        <v>128000000</v>
      </c>
      <c r="J342" s="774">
        <f>+I342*$J$1</f>
        <v>25600000</v>
      </c>
      <c r="K342" s="774">
        <v>2750000</v>
      </c>
      <c r="L342" s="774">
        <f t="shared" si="759"/>
        <v>22850000</v>
      </c>
      <c r="M342" s="775"/>
      <c r="N342" s="774">
        <f>+K342-M342</f>
        <v>2750000</v>
      </c>
      <c r="O342" s="784">
        <f>+I342*$O$1</f>
        <v>12800000</v>
      </c>
      <c r="P342" s="784">
        <f t="shared" si="760"/>
        <v>15550000</v>
      </c>
      <c r="Q342" s="783">
        <v>2650000</v>
      </c>
      <c r="R342" s="784">
        <f t="shared" si="761"/>
        <v>12900000</v>
      </c>
      <c r="S342" s="783"/>
      <c r="T342" s="784">
        <f t="shared" si="762"/>
        <v>2650000</v>
      </c>
      <c r="U342" s="793">
        <f>$I342*$U$1</f>
        <v>8960000</v>
      </c>
      <c r="V342" s="793">
        <f t="shared" si="763"/>
        <v>11610000</v>
      </c>
      <c r="W342" s="792"/>
      <c r="X342" s="793">
        <f t="shared" si="764"/>
        <v>11610000</v>
      </c>
      <c r="Y342" s="792"/>
      <c r="Z342" s="793">
        <f t="shared" si="765"/>
        <v>0</v>
      </c>
      <c r="AA342" s="802">
        <f>$I342*$AA$1</f>
        <v>8960000</v>
      </c>
      <c r="AB342" s="802">
        <f t="shared" si="766"/>
        <v>8960000</v>
      </c>
      <c r="AC342" s="801"/>
      <c r="AD342" s="802">
        <f t="shared" si="767"/>
        <v>8960000</v>
      </c>
      <c r="AE342" s="801"/>
      <c r="AF342" s="802">
        <f t="shared" si="768"/>
        <v>0</v>
      </c>
      <c r="AG342" s="820">
        <f>$I342*$AG$1</f>
        <v>8960000</v>
      </c>
      <c r="AH342" s="820">
        <f t="shared" si="769"/>
        <v>8960000</v>
      </c>
      <c r="AI342" s="819"/>
      <c r="AJ342" s="820">
        <f t="shared" si="770"/>
        <v>8960000</v>
      </c>
      <c r="AK342" s="819"/>
      <c r="AL342" s="820">
        <f t="shared" si="771"/>
        <v>0</v>
      </c>
      <c r="AM342" s="774">
        <f>$I342*$AM$1</f>
        <v>8960000</v>
      </c>
      <c r="AN342" s="774">
        <f t="shared" si="772"/>
        <v>8960000</v>
      </c>
      <c r="AO342" s="775"/>
      <c r="AP342" s="774">
        <f t="shared" si="773"/>
        <v>8960000</v>
      </c>
      <c r="AQ342" s="775"/>
      <c r="AR342" s="774">
        <f t="shared" si="774"/>
        <v>0</v>
      </c>
      <c r="AS342" s="829">
        <f>$I342*$AS$1</f>
        <v>8960000</v>
      </c>
      <c r="AT342" s="829">
        <f t="shared" si="775"/>
        <v>8960000</v>
      </c>
      <c r="AU342" s="828"/>
      <c r="AV342" s="829">
        <f t="shared" si="776"/>
        <v>8960000</v>
      </c>
      <c r="AW342" s="828"/>
      <c r="AX342" s="829">
        <f t="shared" si="777"/>
        <v>0</v>
      </c>
      <c r="AY342" s="838">
        <f>$I342*$AY$1</f>
        <v>8960000</v>
      </c>
      <c r="AZ342" s="838">
        <f t="shared" si="778"/>
        <v>8960000</v>
      </c>
      <c r="BA342" s="837"/>
      <c r="BB342" s="838">
        <f t="shared" si="779"/>
        <v>8960000</v>
      </c>
      <c r="BC342" s="837"/>
      <c r="BD342" s="838">
        <f t="shared" si="780"/>
        <v>0</v>
      </c>
      <c r="BE342" s="774">
        <f>$I342*$BE$1</f>
        <v>8960000</v>
      </c>
      <c r="BF342" s="774">
        <f t="shared" si="781"/>
        <v>8960000</v>
      </c>
      <c r="BG342" s="775"/>
      <c r="BH342" s="774">
        <f t="shared" si="782"/>
        <v>8960000</v>
      </c>
      <c r="BI342" s="775"/>
      <c r="BJ342" s="774">
        <f t="shared" si="783"/>
        <v>0</v>
      </c>
      <c r="BK342" s="811">
        <f>$I342*$BK$1</f>
        <v>8960000</v>
      </c>
      <c r="BL342" s="811">
        <f t="shared" si="784"/>
        <v>8960000</v>
      </c>
      <c r="BM342" s="810"/>
      <c r="BN342" s="811">
        <f t="shared" si="785"/>
        <v>8960000</v>
      </c>
      <c r="BO342" s="810"/>
      <c r="BP342" s="811">
        <f t="shared" si="786"/>
        <v>0</v>
      </c>
      <c r="BQ342" s="793">
        <f>$I342*$BQ$1</f>
        <v>8960000</v>
      </c>
      <c r="BR342" s="793">
        <f t="shared" si="787"/>
        <v>8960000</v>
      </c>
      <c r="BS342" s="792"/>
      <c r="BT342" s="793">
        <f t="shared" si="788"/>
        <v>8960000</v>
      </c>
      <c r="BU342" s="792"/>
      <c r="BV342" s="793">
        <f t="shared" si="789"/>
        <v>0</v>
      </c>
      <c r="BW342" s="838">
        <f>$I342*$BW$1</f>
        <v>8960000</v>
      </c>
      <c r="BX342" s="838">
        <f t="shared" si="790"/>
        <v>8960000</v>
      </c>
      <c r="BY342" s="837"/>
      <c r="BZ342" s="838">
        <f t="shared" si="791"/>
        <v>8960000</v>
      </c>
      <c r="CA342" s="837"/>
      <c r="CB342" s="838">
        <f t="shared" si="792"/>
        <v>0</v>
      </c>
      <c r="CC342" s="811">
        <f>+J342+O342+U342+AA342+AG342+AM342+AS342+AY342+BE342+BK342+BQ342+BW342</f>
        <v>128000000</v>
      </c>
      <c r="CD342" s="784">
        <f t="shared" si="793"/>
        <v>128000000</v>
      </c>
      <c r="CE342" s="810"/>
      <c r="CF342" s="810"/>
      <c r="CG342" s="811">
        <f t="shared" si="794"/>
        <v>0</v>
      </c>
      <c r="CH342" s="579">
        <f>+CC342-I342</f>
        <v>0</v>
      </c>
    </row>
    <row r="343" spans="1:86" x14ac:dyDescent="0.2">
      <c r="A343" s="675"/>
      <c r="B343" s="675"/>
      <c r="C343" s="675"/>
      <c r="D343" s="676"/>
      <c r="E343" s="675"/>
      <c r="F343" s="677"/>
      <c r="G343" s="678"/>
      <c r="H343" s="661" t="s">
        <v>235</v>
      </c>
      <c r="I343" s="629">
        <f t="shared" ref="I343:P343" si="795">SUM(I340:I342)</f>
        <v>145300000</v>
      </c>
      <c r="J343" s="776">
        <f t="shared" si="795"/>
        <v>29060000</v>
      </c>
      <c r="K343" s="776">
        <f>SUM(K340:K342)</f>
        <v>3020000</v>
      </c>
      <c r="L343" s="776">
        <f t="shared" ref="L343" si="796">SUM(L340:L342)</f>
        <v>26040000</v>
      </c>
      <c r="M343" s="776">
        <f t="shared" si="795"/>
        <v>0</v>
      </c>
      <c r="N343" s="776">
        <f t="shared" si="795"/>
        <v>3020000</v>
      </c>
      <c r="O343" s="785">
        <f t="shared" si="795"/>
        <v>14530000</v>
      </c>
      <c r="P343" s="785">
        <f t="shared" si="795"/>
        <v>17550000</v>
      </c>
      <c r="Q343" s="785">
        <f t="shared" ref="Q343:CB343" si="797">SUM(Q340:Q342)</f>
        <v>3020000</v>
      </c>
      <c r="R343" s="785">
        <f t="shared" si="797"/>
        <v>14530000</v>
      </c>
      <c r="S343" s="785">
        <f t="shared" si="797"/>
        <v>0</v>
      </c>
      <c r="T343" s="785">
        <f t="shared" si="797"/>
        <v>3020000</v>
      </c>
      <c r="U343" s="794">
        <f t="shared" si="797"/>
        <v>10171000</v>
      </c>
      <c r="V343" s="794">
        <f t="shared" si="797"/>
        <v>13191000</v>
      </c>
      <c r="W343" s="794">
        <f t="shared" si="797"/>
        <v>0</v>
      </c>
      <c r="X343" s="794">
        <f t="shared" si="797"/>
        <v>13191000</v>
      </c>
      <c r="Y343" s="794">
        <f t="shared" si="797"/>
        <v>0</v>
      </c>
      <c r="Z343" s="794">
        <f t="shared" si="797"/>
        <v>0</v>
      </c>
      <c r="AA343" s="803">
        <f t="shared" si="797"/>
        <v>10171000</v>
      </c>
      <c r="AB343" s="803">
        <f t="shared" si="797"/>
        <v>10171000</v>
      </c>
      <c r="AC343" s="803">
        <f t="shared" si="797"/>
        <v>0</v>
      </c>
      <c r="AD343" s="803">
        <f t="shared" si="797"/>
        <v>10171000</v>
      </c>
      <c r="AE343" s="803">
        <f t="shared" si="797"/>
        <v>0</v>
      </c>
      <c r="AF343" s="803">
        <f t="shared" si="797"/>
        <v>0</v>
      </c>
      <c r="AG343" s="821">
        <f t="shared" si="797"/>
        <v>10171000</v>
      </c>
      <c r="AH343" s="821">
        <f t="shared" si="797"/>
        <v>10171000</v>
      </c>
      <c r="AI343" s="821">
        <f t="shared" si="797"/>
        <v>0</v>
      </c>
      <c r="AJ343" s="821">
        <f t="shared" si="797"/>
        <v>10171000</v>
      </c>
      <c r="AK343" s="821">
        <f t="shared" si="797"/>
        <v>0</v>
      </c>
      <c r="AL343" s="821">
        <f t="shared" si="797"/>
        <v>0</v>
      </c>
      <c r="AM343" s="776">
        <f t="shared" si="797"/>
        <v>10171000</v>
      </c>
      <c r="AN343" s="776">
        <f t="shared" si="797"/>
        <v>10171000</v>
      </c>
      <c r="AO343" s="776">
        <f t="shared" si="797"/>
        <v>0</v>
      </c>
      <c r="AP343" s="776">
        <f t="shared" si="797"/>
        <v>10171000</v>
      </c>
      <c r="AQ343" s="776">
        <f t="shared" si="797"/>
        <v>0</v>
      </c>
      <c r="AR343" s="776">
        <f t="shared" si="797"/>
        <v>0</v>
      </c>
      <c r="AS343" s="830">
        <f t="shared" si="797"/>
        <v>10171000</v>
      </c>
      <c r="AT343" s="830">
        <f t="shared" si="797"/>
        <v>10171000</v>
      </c>
      <c r="AU343" s="830">
        <f t="shared" si="797"/>
        <v>0</v>
      </c>
      <c r="AV343" s="830">
        <f t="shared" si="797"/>
        <v>10171000</v>
      </c>
      <c r="AW343" s="830">
        <f t="shared" si="797"/>
        <v>0</v>
      </c>
      <c r="AX343" s="830">
        <f t="shared" si="797"/>
        <v>0</v>
      </c>
      <c r="AY343" s="839">
        <f t="shared" si="797"/>
        <v>10171000</v>
      </c>
      <c r="AZ343" s="839">
        <f t="shared" si="797"/>
        <v>10171000</v>
      </c>
      <c r="BA343" s="839">
        <f t="shared" si="797"/>
        <v>0</v>
      </c>
      <c r="BB343" s="839">
        <f t="shared" si="797"/>
        <v>10171000</v>
      </c>
      <c r="BC343" s="839">
        <f t="shared" si="797"/>
        <v>0</v>
      </c>
      <c r="BD343" s="839">
        <f t="shared" si="797"/>
        <v>0</v>
      </c>
      <c r="BE343" s="776">
        <f t="shared" si="797"/>
        <v>10171000</v>
      </c>
      <c r="BF343" s="776">
        <f t="shared" si="797"/>
        <v>10171000</v>
      </c>
      <c r="BG343" s="776">
        <f t="shared" si="797"/>
        <v>0</v>
      </c>
      <c r="BH343" s="776">
        <f t="shared" si="797"/>
        <v>10171000</v>
      </c>
      <c r="BI343" s="776">
        <f t="shared" si="797"/>
        <v>0</v>
      </c>
      <c r="BJ343" s="776">
        <f t="shared" si="797"/>
        <v>0</v>
      </c>
      <c r="BK343" s="812">
        <f t="shared" si="797"/>
        <v>10171000</v>
      </c>
      <c r="BL343" s="812">
        <f t="shared" si="797"/>
        <v>10171000</v>
      </c>
      <c r="BM343" s="812">
        <f t="shared" si="797"/>
        <v>0</v>
      </c>
      <c r="BN343" s="812">
        <f t="shared" si="797"/>
        <v>10171000</v>
      </c>
      <c r="BO343" s="812">
        <f t="shared" si="797"/>
        <v>0</v>
      </c>
      <c r="BP343" s="812">
        <f t="shared" si="797"/>
        <v>0</v>
      </c>
      <c r="BQ343" s="794">
        <f t="shared" si="797"/>
        <v>10171000</v>
      </c>
      <c r="BR343" s="794">
        <f t="shared" si="797"/>
        <v>10171000</v>
      </c>
      <c r="BS343" s="794">
        <f t="shared" si="797"/>
        <v>0</v>
      </c>
      <c r="BT343" s="794">
        <f t="shared" si="797"/>
        <v>10171000</v>
      </c>
      <c r="BU343" s="794">
        <f t="shared" si="797"/>
        <v>0</v>
      </c>
      <c r="BV343" s="794">
        <f t="shared" si="797"/>
        <v>0</v>
      </c>
      <c r="BW343" s="839">
        <f t="shared" si="797"/>
        <v>10171000</v>
      </c>
      <c r="BX343" s="839">
        <f t="shared" si="797"/>
        <v>10171000</v>
      </c>
      <c r="BY343" s="839">
        <f t="shared" si="797"/>
        <v>0</v>
      </c>
      <c r="BZ343" s="839">
        <f t="shared" si="797"/>
        <v>10171000</v>
      </c>
      <c r="CA343" s="839">
        <f t="shared" si="797"/>
        <v>0</v>
      </c>
      <c r="CB343" s="839">
        <f t="shared" si="797"/>
        <v>0</v>
      </c>
      <c r="CC343" s="812">
        <f t="shared" ref="CC343:CG343" si="798">SUM(CC340:CC342)</f>
        <v>145300000</v>
      </c>
      <c r="CD343" s="785">
        <f t="shared" si="798"/>
        <v>145300000</v>
      </c>
      <c r="CE343" s="812">
        <f t="shared" si="798"/>
        <v>0</v>
      </c>
      <c r="CF343" s="812">
        <f t="shared" si="798"/>
        <v>0</v>
      </c>
      <c r="CG343" s="812">
        <f t="shared" si="798"/>
        <v>0</v>
      </c>
      <c r="CH343" s="579">
        <f>+CC343-I343</f>
        <v>0</v>
      </c>
    </row>
    <row r="344" spans="1:86" x14ac:dyDescent="0.2">
      <c r="A344" s="721"/>
      <c r="B344" s="721"/>
      <c r="C344" s="721"/>
      <c r="D344" s="676"/>
      <c r="E344" s="721"/>
      <c r="F344" s="676"/>
      <c r="G344" s="703"/>
      <c r="H344" s="639" t="s">
        <v>236</v>
      </c>
      <c r="J344" s="774"/>
      <c r="K344" s="774"/>
      <c r="L344" s="774"/>
      <c r="M344" s="775"/>
      <c r="N344" s="775"/>
      <c r="O344" s="784"/>
      <c r="P344" s="784"/>
      <c r="Q344" s="783"/>
      <c r="R344" s="783"/>
      <c r="S344" s="783"/>
      <c r="T344" s="783"/>
      <c r="U344" s="793"/>
      <c r="V344" s="792"/>
      <c r="W344" s="792"/>
      <c r="X344" s="792"/>
      <c r="Y344" s="792"/>
      <c r="Z344" s="792"/>
      <c r="AA344" s="802"/>
      <c r="AB344" s="801"/>
      <c r="AC344" s="801"/>
      <c r="AD344" s="801"/>
      <c r="AE344" s="801"/>
      <c r="AF344" s="801"/>
      <c r="AG344" s="820"/>
      <c r="AH344" s="819"/>
      <c r="AI344" s="819"/>
      <c r="AJ344" s="819"/>
      <c r="AK344" s="819"/>
      <c r="AL344" s="819"/>
      <c r="AM344" s="774"/>
      <c r="AN344" s="775"/>
      <c r="AO344" s="775"/>
      <c r="AP344" s="775"/>
      <c r="AQ344" s="775"/>
      <c r="AR344" s="775"/>
      <c r="AS344" s="829"/>
      <c r="AT344" s="828"/>
      <c r="AU344" s="828"/>
      <c r="AV344" s="828"/>
      <c r="AW344" s="828"/>
      <c r="AX344" s="828"/>
      <c r="AY344" s="838"/>
      <c r="AZ344" s="837"/>
      <c r="BA344" s="837"/>
      <c r="BB344" s="837"/>
      <c r="BC344" s="837"/>
      <c r="BD344" s="837"/>
      <c r="BE344" s="774"/>
      <c r="BF344" s="775"/>
      <c r="BG344" s="775"/>
      <c r="BH344" s="775"/>
      <c r="BI344" s="775"/>
      <c r="BJ344" s="775"/>
      <c r="BK344" s="811"/>
      <c r="BL344" s="810"/>
      <c r="BM344" s="810"/>
      <c r="BN344" s="810"/>
      <c r="BO344" s="810"/>
      <c r="BP344" s="810"/>
      <c r="BQ344" s="793"/>
      <c r="BR344" s="792"/>
      <c r="BS344" s="792"/>
      <c r="BT344" s="792"/>
      <c r="BU344" s="792"/>
      <c r="BV344" s="792"/>
      <c r="BW344" s="838"/>
      <c r="BX344" s="837"/>
      <c r="BY344" s="837"/>
      <c r="BZ344" s="837"/>
      <c r="CA344" s="837"/>
      <c r="CB344" s="837"/>
      <c r="CC344" s="811"/>
      <c r="CD344" s="784"/>
      <c r="CE344" s="810"/>
      <c r="CF344" s="810"/>
      <c r="CG344" s="810"/>
      <c r="CH344" s="579"/>
    </row>
    <row r="345" spans="1:86" x14ac:dyDescent="0.2">
      <c r="A345" s="711"/>
      <c r="B345" s="711"/>
      <c r="C345" s="711"/>
      <c r="D345" s="712"/>
      <c r="E345" s="711"/>
      <c r="F345" s="712"/>
      <c r="G345" s="679" t="s">
        <v>18</v>
      </c>
      <c r="H345" s="635" t="s">
        <v>48</v>
      </c>
      <c r="I345" s="636">
        <f>+I342+I340+I341</f>
        <v>145300000</v>
      </c>
      <c r="J345" s="774"/>
      <c r="K345" s="774"/>
      <c r="L345" s="774"/>
      <c r="M345" s="775"/>
      <c r="N345" s="775"/>
      <c r="O345" s="784"/>
      <c r="P345" s="784"/>
      <c r="Q345" s="783"/>
      <c r="R345" s="783"/>
      <c r="S345" s="783"/>
      <c r="T345" s="783"/>
      <c r="U345" s="793"/>
      <c r="V345" s="792"/>
      <c r="W345" s="792"/>
      <c r="X345" s="792"/>
      <c r="Y345" s="792"/>
      <c r="Z345" s="792"/>
      <c r="AA345" s="802"/>
      <c r="AB345" s="801"/>
      <c r="AC345" s="801"/>
      <c r="AD345" s="801"/>
      <c r="AE345" s="801"/>
      <c r="AF345" s="801"/>
      <c r="AG345" s="820"/>
      <c r="AH345" s="819"/>
      <c r="AI345" s="819"/>
      <c r="AJ345" s="819"/>
      <c r="AK345" s="819"/>
      <c r="AL345" s="819"/>
      <c r="AM345" s="774"/>
      <c r="AN345" s="775"/>
      <c r="AO345" s="775"/>
      <c r="AP345" s="775"/>
      <c r="AQ345" s="775"/>
      <c r="AR345" s="775"/>
      <c r="AS345" s="829"/>
      <c r="AT345" s="828"/>
      <c r="AU345" s="828"/>
      <c r="AV345" s="828"/>
      <c r="AW345" s="828"/>
      <c r="AX345" s="828"/>
      <c r="AY345" s="838"/>
      <c r="AZ345" s="837"/>
      <c r="BA345" s="837"/>
      <c r="BB345" s="837"/>
      <c r="BC345" s="837"/>
      <c r="BD345" s="837"/>
      <c r="BE345" s="774"/>
      <c r="BF345" s="775"/>
      <c r="BG345" s="775"/>
      <c r="BH345" s="775"/>
      <c r="BI345" s="775"/>
      <c r="BJ345" s="775"/>
      <c r="BK345" s="811"/>
      <c r="BL345" s="810"/>
      <c r="BM345" s="810"/>
      <c r="BN345" s="810"/>
      <c r="BO345" s="810"/>
      <c r="BP345" s="810"/>
      <c r="BQ345" s="793"/>
      <c r="BR345" s="792"/>
      <c r="BS345" s="792"/>
      <c r="BT345" s="792"/>
      <c r="BU345" s="792"/>
      <c r="BV345" s="792"/>
      <c r="BW345" s="838"/>
      <c r="BX345" s="837"/>
      <c r="BY345" s="837"/>
      <c r="BZ345" s="837"/>
      <c r="CA345" s="837"/>
      <c r="CB345" s="837"/>
      <c r="CC345" s="811"/>
      <c r="CD345" s="784"/>
      <c r="CE345" s="810"/>
      <c r="CF345" s="810"/>
      <c r="CG345" s="810"/>
      <c r="CH345" s="579"/>
    </row>
    <row r="346" spans="1:86" x14ac:dyDescent="0.2">
      <c r="A346" s="711"/>
      <c r="B346" s="711"/>
      <c r="C346" s="711"/>
      <c r="D346" s="712"/>
      <c r="E346" s="711"/>
      <c r="F346" s="712"/>
      <c r="G346" s="679"/>
      <c r="H346" s="639" t="s">
        <v>237</v>
      </c>
      <c r="I346" s="636"/>
      <c r="J346" s="774"/>
      <c r="K346" s="774"/>
      <c r="L346" s="774"/>
      <c r="M346" s="775"/>
      <c r="N346" s="775"/>
      <c r="O346" s="784"/>
      <c r="P346" s="784"/>
      <c r="Q346" s="783"/>
      <c r="R346" s="783"/>
      <c r="S346" s="783"/>
      <c r="T346" s="783"/>
      <c r="U346" s="793"/>
      <c r="V346" s="792"/>
      <c r="W346" s="792"/>
      <c r="X346" s="792"/>
      <c r="Y346" s="792"/>
      <c r="Z346" s="792"/>
      <c r="AA346" s="802"/>
      <c r="AB346" s="801"/>
      <c r="AC346" s="801"/>
      <c r="AD346" s="801"/>
      <c r="AE346" s="801"/>
      <c r="AF346" s="801"/>
      <c r="AG346" s="820"/>
      <c r="AH346" s="819"/>
      <c r="AI346" s="819"/>
      <c r="AJ346" s="819"/>
      <c r="AK346" s="819"/>
      <c r="AL346" s="819"/>
      <c r="AM346" s="774"/>
      <c r="AN346" s="775"/>
      <c r="AO346" s="775"/>
      <c r="AP346" s="775"/>
      <c r="AQ346" s="775"/>
      <c r="AR346" s="775"/>
      <c r="AS346" s="829"/>
      <c r="AT346" s="828"/>
      <c r="AU346" s="828"/>
      <c r="AV346" s="828"/>
      <c r="AW346" s="828"/>
      <c r="AX346" s="828"/>
      <c r="AY346" s="838"/>
      <c r="AZ346" s="837"/>
      <c r="BA346" s="837"/>
      <c r="BB346" s="837"/>
      <c r="BC346" s="837"/>
      <c r="BD346" s="837"/>
      <c r="BE346" s="774"/>
      <c r="BF346" s="775"/>
      <c r="BG346" s="775"/>
      <c r="BH346" s="775"/>
      <c r="BI346" s="775"/>
      <c r="BJ346" s="775"/>
      <c r="BK346" s="811"/>
      <c r="BL346" s="810"/>
      <c r="BM346" s="810"/>
      <c r="BN346" s="810"/>
      <c r="BO346" s="810"/>
      <c r="BP346" s="810"/>
      <c r="BQ346" s="793"/>
      <c r="BR346" s="792"/>
      <c r="BS346" s="792"/>
      <c r="BT346" s="792"/>
      <c r="BU346" s="792"/>
      <c r="BV346" s="792"/>
      <c r="BW346" s="838"/>
      <c r="BX346" s="837"/>
      <c r="BY346" s="837"/>
      <c r="BZ346" s="837"/>
      <c r="CA346" s="837"/>
      <c r="CB346" s="837"/>
      <c r="CC346" s="811"/>
      <c r="CD346" s="784"/>
      <c r="CE346" s="810"/>
      <c r="CF346" s="810"/>
      <c r="CG346" s="810"/>
      <c r="CH346" s="579"/>
    </row>
    <row r="347" spans="1:86" x14ac:dyDescent="0.2">
      <c r="A347" s="711"/>
      <c r="B347" s="711"/>
      <c r="C347" s="711"/>
      <c r="D347" s="712"/>
      <c r="E347" s="711"/>
      <c r="F347" s="712"/>
      <c r="G347" s="679"/>
      <c r="H347" s="639" t="s">
        <v>238</v>
      </c>
      <c r="I347" s="636"/>
      <c r="J347" s="774"/>
      <c r="K347" s="774"/>
      <c r="L347" s="774"/>
      <c r="M347" s="775"/>
      <c r="N347" s="775"/>
      <c r="O347" s="784"/>
      <c r="P347" s="784"/>
      <c r="Q347" s="783"/>
      <c r="R347" s="783"/>
      <c r="S347" s="783"/>
      <c r="T347" s="783"/>
      <c r="U347" s="793"/>
      <c r="V347" s="792"/>
      <c r="W347" s="792"/>
      <c r="X347" s="792"/>
      <c r="Y347" s="792"/>
      <c r="Z347" s="792"/>
      <c r="AA347" s="802"/>
      <c r="AB347" s="801"/>
      <c r="AC347" s="801"/>
      <c r="AD347" s="801"/>
      <c r="AE347" s="801"/>
      <c r="AF347" s="801"/>
      <c r="AG347" s="820"/>
      <c r="AH347" s="819"/>
      <c r="AI347" s="819"/>
      <c r="AJ347" s="819"/>
      <c r="AK347" s="819"/>
      <c r="AL347" s="819"/>
      <c r="AM347" s="774"/>
      <c r="AN347" s="775"/>
      <c r="AO347" s="775"/>
      <c r="AP347" s="775"/>
      <c r="AQ347" s="775"/>
      <c r="AR347" s="775"/>
      <c r="AS347" s="829"/>
      <c r="AT347" s="828"/>
      <c r="AU347" s="828"/>
      <c r="AV347" s="828"/>
      <c r="AW347" s="828"/>
      <c r="AX347" s="828"/>
      <c r="AY347" s="838"/>
      <c r="AZ347" s="837"/>
      <c r="BA347" s="837"/>
      <c r="BB347" s="837"/>
      <c r="BC347" s="837"/>
      <c r="BD347" s="837"/>
      <c r="BE347" s="774"/>
      <c r="BF347" s="775"/>
      <c r="BG347" s="775"/>
      <c r="BH347" s="775"/>
      <c r="BI347" s="775"/>
      <c r="BJ347" s="775"/>
      <c r="BK347" s="811"/>
      <c r="BL347" s="810"/>
      <c r="BM347" s="810"/>
      <c r="BN347" s="810"/>
      <c r="BO347" s="810"/>
      <c r="BP347" s="810"/>
      <c r="BQ347" s="793"/>
      <c r="BR347" s="792"/>
      <c r="BS347" s="792"/>
      <c r="BT347" s="792"/>
      <c r="BU347" s="792"/>
      <c r="BV347" s="792"/>
      <c r="BW347" s="838"/>
      <c r="BX347" s="837"/>
      <c r="BY347" s="837"/>
      <c r="BZ347" s="837"/>
      <c r="CA347" s="837"/>
      <c r="CB347" s="837"/>
      <c r="CC347" s="811"/>
      <c r="CD347" s="784"/>
      <c r="CE347" s="810"/>
      <c r="CF347" s="810"/>
      <c r="CG347" s="810"/>
      <c r="CH347" s="579"/>
    </row>
    <row r="348" spans="1:86" x14ac:dyDescent="0.2">
      <c r="A348" s="711"/>
      <c r="B348" s="711"/>
      <c r="C348" s="711"/>
      <c r="D348" s="712"/>
      <c r="E348" s="711"/>
      <c r="F348" s="712"/>
      <c r="G348" s="679" t="s">
        <v>18</v>
      </c>
      <c r="H348" s="635" t="s">
        <v>48</v>
      </c>
      <c r="I348" s="636">
        <f>+I345</f>
        <v>145300000</v>
      </c>
      <c r="J348" s="774"/>
      <c r="K348" s="774"/>
      <c r="L348" s="774"/>
      <c r="M348" s="775"/>
      <c r="N348" s="775"/>
      <c r="O348" s="784"/>
      <c r="P348" s="784"/>
      <c r="Q348" s="783"/>
      <c r="R348" s="783"/>
      <c r="S348" s="783"/>
      <c r="T348" s="783"/>
      <c r="U348" s="793"/>
      <c r="V348" s="792"/>
      <c r="W348" s="792"/>
      <c r="X348" s="792"/>
      <c r="Y348" s="792"/>
      <c r="Z348" s="792"/>
      <c r="AA348" s="802"/>
      <c r="AB348" s="801"/>
      <c r="AC348" s="801"/>
      <c r="AD348" s="801"/>
      <c r="AE348" s="801"/>
      <c r="AF348" s="801"/>
      <c r="AG348" s="820"/>
      <c r="AH348" s="819"/>
      <c r="AI348" s="819"/>
      <c r="AJ348" s="819"/>
      <c r="AK348" s="819"/>
      <c r="AL348" s="819"/>
      <c r="AM348" s="774"/>
      <c r="AN348" s="775"/>
      <c r="AO348" s="775"/>
      <c r="AP348" s="775"/>
      <c r="AQ348" s="775"/>
      <c r="AR348" s="775"/>
      <c r="AS348" s="829"/>
      <c r="AT348" s="828"/>
      <c r="AU348" s="828"/>
      <c r="AV348" s="828"/>
      <c r="AW348" s="828"/>
      <c r="AX348" s="828"/>
      <c r="AY348" s="838"/>
      <c r="AZ348" s="837"/>
      <c r="BA348" s="837"/>
      <c r="BB348" s="837"/>
      <c r="BC348" s="837"/>
      <c r="BD348" s="837"/>
      <c r="BE348" s="774"/>
      <c r="BF348" s="775"/>
      <c r="BG348" s="775"/>
      <c r="BH348" s="775"/>
      <c r="BI348" s="775"/>
      <c r="BJ348" s="775"/>
      <c r="BK348" s="811"/>
      <c r="BL348" s="810"/>
      <c r="BM348" s="810"/>
      <c r="BN348" s="810"/>
      <c r="BO348" s="810"/>
      <c r="BP348" s="810"/>
      <c r="BQ348" s="793"/>
      <c r="BR348" s="792"/>
      <c r="BS348" s="792"/>
      <c r="BT348" s="792"/>
      <c r="BU348" s="792"/>
      <c r="BV348" s="792"/>
      <c r="BW348" s="838"/>
      <c r="BX348" s="837"/>
      <c r="BY348" s="837"/>
      <c r="BZ348" s="837"/>
      <c r="CA348" s="837"/>
      <c r="CB348" s="837"/>
      <c r="CC348" s="811"/>
      <c r="CD348" s="784"/>
      <c r="CE348" s="810"/>
      <c r="CF348" s="810"/>
      <c r="CG348" s="810"/>
      <c r="CH348" s="579"/>
    </row>
    <row r="349" spans="1:86" x14ac:dyDescent="0.2">
      <c r="A349" s="716"/>
      <c r="B349" s="716"/>
      <c r="C349" s="716"/>
      <c r="D349" s="717"/>
      <c r="E349" s="716"/>
      <c r="F349" s="717"/>
      <c r="G349" s="718"/>
      <c r="H349" s="642" t="s">
        <v>239</v>
      </c>
      <c r="I349" s="643"/>
      <c r="J349" s="774"/>
      <c r="K349" s="774"/>
      <c r="L349" s="774"/>
      <c r="M349" s="775"/>
      <c r="N349" s="775"/>
      <c r="O349" s="784"/>
      <c r="P349" s="784"/>
      <c r="Q349" s="783"/>
      <c r="R349" s="783"/>
      <c r="S349" s="783"/>
      <c r="T349" s="783"/>
      <c r="U349" s="793"/>
      <c r="V349" s="792"/>
      <c r="W349" s="792"/>
      <c r="X349" s="792"/>
      <c r="Y349" s="792"/>
      <c r="Z349" s="792"/>
      <c r="AA349" s="802"/>
      <c r="AB349" s="801"/>
      <c r="AC349" s="801"/>
      <c r="AD349" s="801"/>
      <c r="AE349" s="801"/>
      <c r="AF349" s="801"/>
      <c r="AG349" s="820"/>
      <c r="AH349" s="819"/>
      <c r="AI349" s="819"/>
      <c r="AJ349" s="819"/>
      <c r="AK349" s="819"/>
      <c r="AL349" s="819"/>
      <c r="AM349" s="774"/>
      <c r="AN349" s="775"/>
      <c r="AO349" s="775"/>
      <c r="AP349" s="775"/>
      <c r="AQ349" s="775"/>
      <c r="AR349" s="775"/>
      <c r="AS349" s="829"/>
      <c r="AT349" s="828"/>
      <c r="AU349" s="828"/>
      <c r="AV349" s="828"/>
      <c r="AW349" s="828"/>
      <c r="AX349" s="828"/>
      <c r="AY349" s="838"/>
      <c r="AZ349" s="837"/>
      <c r="BA349" s="837"/>
      <c r="BB349" s="837"/>
      <c r="BC349" s="837"/>
      <c r="BD349" s="837"/>
      <c r="BE349" s="774"/>
      <c r="BF349" s="775"/>
      <c r="BG349" s="775"/>
      <c r="BH349" s="775"/>
      <c r="BI349" s="775"/>
      <c r="BJ349" s="775"/>
      <c r="BK349" s="811"/>
      <c r="BL349" s="810"/>
      <c r="BM349" s="810"/>
      <c r="BN349" s="810"/>
      <c r="BO349" s="810"/>
      <c r="BP349" s="810"/>
      <c r="BQ349" s="793"/>
      <c r="BR349" s="792"/>
      <c r="BS349" s="792"/>
      <c r="BT349" s="792"/>
      <c r="BU349" s="792"/>
      <c r="BV349" s="792"/>
      <c r="BW349" s="838"/>
      <c r="BX349" s="837"/>
      <c r="BY349" s="837"/>
      <c r="BZ349" s="837"/>
      <c r="CA349" s="837"/>
      <c r="CB349" s="837"/>
      <c r="CC349" s="811"/>
      <c r="CD349" s="784"/>
      <c r="CE349" s="810"/>
      <c r="CF349" s="810"/>
      <c r="CG349" s="810"/>
      <c r="CH349" s="579"/>
    </row>
    <row r="350" spans="1:86" x14ac:dyDescent="0.2">
      <c r="A350" s="716"/>
      <c r="B350" s="716"/>
      <c r="C350" s="716"/>
      <c r="D350" s="717"/>
      <c r="E350" s="716"/>
      <c r="F350" s="717"/>
      <c r="G350" s="718"/>
      <c r="H350" s="642"/>
      <c r="I350" s="643"/>
      <c r="J350" s="774"/>
      <c r="K350" s="774"/>
      <c r="L350" s="774"/>
      <c r="M350" s="775"/>
      <c r="N350" s="775"/>
      <c r="O350" s="784"/>
      <c r="P350" s="784"/>
      <c r="Q350" s="783"/>
      <c r="R350" s="783"/>
      <c r="S350" s="783"/>
      <c r="T350" s="783"/>
      <c r="U350" s="793"/>
      <c r="V350" s="792"/>
      <c r="W350" s="792"/>
      <c r="X350" s="792"/>
      <c r="Y350" s="792"/>
      <c r="Z350" s="792"/>
      <c r="AA350" s="802"/>
      <c r="AB350" s="801"/>
      <c r="AC350" s="801"/>
      <c r="AD350" s="801"/>
      <c r="AE350" s="801"/>
      <c r="AF350" s="801"/>
      <c r="AG350" s="820"/>
      <c r="AH350" s="819"/>
      <c r="AI350" s="819"/>
      <c r="AJ350" s="819"/>
      <c r="AK350" s="819"/>
      <c r="AL350" s="819"/>
      <c r="AM350" s="774"/>
      <c r="AN350" s="775"/>
      <c r="AO350" s="775"/>
      <c r="AP350" s="775"/>
      <c r="AQ350" s="775"/>
      <c r="AR350" s="775"/>
      <c r="AS350" s="829"/>
      <c r="AT350" s="828"/>
      <c r="AU350" s="828"/>
      <c r="AV350" s="828"/>
      <c r="AW350" s="828"/>
      <c r="AX350" s="828"/>
      <c r="AY350" s="838"/>
      <c r="AZ350" s="837"/>
      <c r="BA350" s="837"/>
      <c r="BB350" s="837"/>
      <c r="BC350" s="837"/>
      <c r="BD350" s="837"/>
      <c r="BE350" s="774"/>
      <c r="BF350" s="775"/>
      <c r="BG350" s="775"/>
      <c r="BH350" s="775"/>
      <c r="BI350" s="775"/>
      <c r="BJ350" s="775"/>
      <c r="BK350" s="811"/>
      <c r="BL350" s="810"/>
      <c r="BM350" s="810"/>
      <c r="BN350" s="810"/>
      <c r="BO350" s="810"/>
      <c r="BP350" s="810"/>
      <c r="BQ350" s="793"/>
      <c r="BR350" s="792"/>
      <c r="BS350" s="792"/>
      <c r="BT350" s="792"/>
      <c r="BU350" s="792"/>
      <c r="BV350" s="792"/>
      <c r="BW350" s="838"/>
      <c r="BX350" s="837"/>
      <c r="BY350" s="837"/>
      <c r="BZ350" s="837"/>
      <c r="CA350" s="837"/>
      <c r="CB350" s="837"/>
      <c r="CC350" s="811"/>
      <c r="CD350" s="784"/>
      <c r="CE350" s="810"/>
      <c r="CF350" s="810"/>
      <c r="CG350" s="810"/>
      <c r="CH350" s="579"/>
    </row>
    <row r="351" spans="1:86" ht="24" x14ac:dyDescent="0.2">
      <c r="A351" s="602"/>
      <c r="B351" s="596" t="s">
        <v>240</v>
      </c>
      <c r="C351" s="596"/>
      <c r="D351" s="607"/>
      <c r="E351" s="602"/>
      <c r="F351" s="607"/>
      <c r="G351" s="620"/>
      <c r="H351" s="600" t="s">
        <v>241</v>
      </c>
      <c r="I351" s="682"/>
      <c r="J351" s="774"/>
      <c r="K351" s="774"/>
      <c r="L351" s="774"/>
      <c r="M351" s="775"/>
      <c r="N351" s="775"/>
      <c r="O351" s="784"/>
      <c r="P351" s="784"/>
      <c r="Q351" s="783"/>
      <c r="R351" s="783"/>
      <c r="S351" s="783"/>
      <c r="T351" s="783"/>
      <c r="U351" s="793"/>
      <c r="V351" s="792"/>
      <c r="W351" s="792"/>
      <c r="X351" s="792"/>
      <c r="Y351" s="792"/>
      <c r="Z351" s="792"/>
      <c r="AA351" s="802"/>
      <c r="AB351" s="801"/>
      <c r="AC351" s="801"/>
      <c r="AD351" s="801"/>
      <c r="AE351" s="801"/>
      <c r="AF351" s="801"/>
      <c r="AG351" s="820"/>
      <c r="AH351" s="819"/>
      <c r="AI351" s="819"/>
      <c r="AJ351" s="819"/>
      <c r="AK351" s="819"/>
      <c r="AL351" s="819"/>
      <c r="AM351" s="774"/>
      <c r="AN351" s="775"/>
      <c r="AO351" s="775"/>
      <c r="AP351" s="775"/>
      <c r="AQ351" s="775"/>
      <c r="AR351" s="775"/>
      <c r="AS351" s="829"/>
      <c r="AT351" s="828"/>
      <c r="AU351" s="828"/>
      <c r="AV351" s="828"/>
      <c r="AW351" s="828"/>
      <c r="AX351" s="828"/>
      <c r="AY351" s="838"/>
      <c r="AZ351" s="837"/>
      <c r="BA351" s="837"/>
      <c r="BB351" s="837"/>
      <c r="BC351" s="837"/>
      <c r="BD351" s="837"/>
      <c r="BE351" s="774"/>
      <c r="BF351" s="775"/>
      <c r="BG351" s="775"/>
      <c r="BH351" s="775"/>
      <c r="BI351" s="775"/>
      <c r="BJ351" s="775"/>
      <c r="BK351" s="811"/>
      <c r="BL351" s="810"/>
      <c r="BM351" s="810"/>
      <c r="BN351" s="810"/>
      <c r="BO351" s="810"/>
      <c r="BP351" s="810"/>
      <c r="BQ351" s="793"/>
      <c r="BR351" s="792"/>
      <c r="BS351" s="792"/>
      <c r="BT351" s="792"/>
      <c r="BU351" s="792"/>
      <c r="BV351" s="792"/>
      <c r="BW351" s="838"/>
      <c r="BX351" s="837"/>
      <c r="BY351" s="837"/>
      <c r="BZ351" s="837"/>
      <c r="CA351" s="837"/>
      <c r="CB351" s="837"/>
      <c r="CC351" s="811"/>
      <c r="CD351" s="784"/>
      <c r="CE351" s="810"/>
      <c r="CF351" s="810"/>
      <c r="CG351" s="810"/>
      <c r="CH351" s="579"/>
    </row>
    <row r="352" spans="1:86" x14ac:dyDescent="0.2">
      <c r="A352" s="701"/>
      <c r="B352" s="615"/>
      <c r="C352" s="615">
        <v>220</v>
      </c>
      <c r="D352" s="616"/>
      <c r="E352" s="602"/>
      <c r="F352" s="607"/>
      <c r="G352" s="620"/>
      <c r="H352" s="600" t="s">
        <v>242</v>
      </c>
      <c r="I352" s="722"/>
      <c r="J352" s="774"/>
      <c r="K352" s="774"/>
      <c r="L352" s="774"/>
      <c r="M352" s="775"/>
      <c r="N352" s="775"/>
      <c r="O352" s="784"/>
      <c r="P352" s="784"/>
      <c r="Q352" s="783"/>
      <c r="R352" s="783"/>
      <c r="S352" s="783"/>
      <c r="T352" s="783"/>
      <c r="U352" s="793"/>
      <c r="V352" s="792"/>
      <c r="W352" s="792"/>
      <c r="X352" s="792"/>
      <c r="Y352" s="792"/>
      <c r="Z352" s="792"/>
      <c r="AA352" s="802"/>
      <c r="AB352" s="801"/>
      <c r="AC352" s="801"/>
      <c r="AD352" s="801"/>
      <c r="AE352" s="801"/>
      <c r="AF352" s="801"/>
      <c r="AG352" s="820"/>
      <c r="AH352" s="819"/>
      <c r="AI352" s="819"/>
      <c r="AJ352" s="819"/>
      <c r="AK352" s="819"/>
      <c r="AL352" s="819"/>
      <c r="AM352" s="774"/>
      <c r="AN352" s="775"/>
      <c r="AO352" s="775"/>
      <c r="AP352" s="775"/>
      <c r="AQ352" s="775"/>
      <c r="AR352" s="775"/>
      <c r="AS352" s="829"/>
      <c r="AT352" s="828"/>
      <c r="AU352" s="828"/>
      <c r="AV352" s="828"/>
      <c r="AW352" s="828"/>
      <c r="AX352" s="828"/>
      <c r="AY352" s="838"/>
      <c r="AZ352" s="837"/>
      <c r="BA352" s="837"/>
      <c r="BB352" s="837"/>
      <c r="BC352" s="837"/>
      <c r="BD352" s="837"/>
      <c r="BE352" s="774"/>
      <c r="BF352" s="775"/>
      <c r="BG352" s="775"/>
      <c r="BH352" s="775"/>
      <c r="BI352" s="775"/>
      <c r="BJ352" s="775"/>
      <c r="BK352" s="811"/>
      <c r="BL352" s="810"/>
      <c r="BM352" s="810"/>
      <c r="BN352" s="810"/>
      <c r="BO352" s="810"/>
      <c r="BP352" s="810"/>
      <c r="BQ352" s="793"/>
      <c r="BR352" s="792"/>
      <c r="BS352" s="792"/>
      <c r="BT352" s="792"/>
      <c r="BU352" s="792"/>
      <c r="BV352" s="792"/>
      <c r="BW352" s="838"/>
      <c r="BX352" s="837"/>
      <c r="BY352" s="837"/>
      <c r="BZ352" s="837"/>
      <c r="CA352" s="837"/>
      <c r="CB352" s="837"/>
      <c r="CC352" s="811"/>
      <c r="CD352" s="784"/>
      <c r="CE352" s="810"/>
      <c r="CF352" s="810"/>
      <c r="CG352" s="810"/>
      <c r="CH352" s="579"/>
    </row>
    <row r="353" spans="1:86" x14ac:dyDescent="0.2">
      <c r="A353" s="701"/>
      <c r="B353" s="581"/>
      <c r="C353" s="615"/>
      <c r="D353" s="604" t="s">
        <v>84</v>
      </c>
      <c r="E353" s="602"/>
      <c r="F353" s="607"/>
      <c r="G353" s="599"/>
      <c r="H353" s="605" t="s">
        <v>85</v>
      </c>
      <c r="I353" s="723"/>
      <c r="J353" s="774"/>
      <c r="K353" s="774"/>
      <c r="L353" s="774"/>
      <c r="M353" s="775"/>
      <c r="N353" s="775"/>
      <c r="O353" s="784"/>
      <c r="P353" s="784"/>
      <c r="Q353" s="783"/>
      <c r="R353" s="783"/>
      <c r="S353" s="783"/>
      <c r="T353" s="783"/>
      <c r="U353" s="793"/>
      <c r="V353" s="792"/>
      <c r="W353" s="792"/>
      <c r="X353" s="792"/>
      <c r="Y353" s="792"/>
      <c r="Z353" s="792"/>
      <c r="AA353" s="802"/>
      <c r="AB353" s="801"/>
      <c r="AC353" s="801"/>
      <c r="AD353" s="801"/>
      <c r="AE353" s="801"/>
      <c r="AF353" s="801"/>
      <c r="AG353" s="820"/>
      <c r="AH353" s="819"/>
      <c r="AI353" s="819"/>
      <c r="AJ353" s="819"/>
      <c r="AK353" s="819"/>
      <c r="AL353" s="819"/>
      <c r="AM353" s="774"/>
      <c r="AN353" s="775"/>
      <c r="AO353" s="775"/>
      <c r="AP353" s="775"/>
      <c r="AQ353" s="775"/>
      <c r="AR353" s="775"/>
      <c r="AS353" s="829"/>
      <c r="AT353" s="828"/>
      <c r="AU353" s="828"/>
      <c r="AV353" s="828"/>
      <c r="AW353" s="828"/>
      <c r="AX353" s="828"/>
      <c r="AY353" s="838"/>
      <c r="AZ353" s="837"/>
      <c r="BA353" s="837"/>
      <c r="BB353" s="837"/>
      <c r="BC353" s="837"/>
      <c r="BD353" s="837"/>
      <c r="BE353" s="774"/>
      <c r="BF353" s="775"/>
      <c r="BG353" s="775"/>
      <c r="BH353" s="775"/>
      <c r="BI353" s="775"/>
      <c r="BJ353" s="775"/>
      <c r="BK353" s="811"/>
      <c r="BL353" s="810"/>
      <c r="BM353" s="810"/>
      <c r="BN353" s="810"/>
      <c r="BO353" s="810"/>
      <c r="BP353" s="810"/>
      <c r="BQ353" s="793"/>
      <c r="BR353" s="792"/>
      <c r="BS353" s="792"/>
      <c r="BT353" s="792"/>
      <c r="BU353" s="792"/>
      <c r="BV353" s="792"/>
      <c r="BW353" s="838"/>
      <c r="BX353" s="837"/>
      <c r="BY353" s="837"/>
      <c r="BZ353" s="837"/>
      <c r="CA353" s="837"/>
      <c r="CB353" s="837"/>
      <c r="CC353" s="811"/>
      <c r="CD353" s="784"/>
      <c r="CE353" s="810"/>
      <c r="CF353" s="810"/>
      <c r="CG353" s="810"/>
      <c r="CH353" s="579"/>
    </row>
    <row r="354" spans="1:86" ht="24" x14ac:dyDescent="0.2">
      <c r="A354" s="701"/>
      <c r="B354" s="581"/>
      <c r="C354" s="615"/>
      <c r="D354" s="606" t="s">
        <v>243</v>
      </c>
      <c r="E354" s="602"/>
      <c r="F354" s="607"/>
      <c r="G354" s="599"/>
      <c r="H354" s="605" t="s">
        <v>244</v>
      </c>
      <c r="I354" s="723"/>
      <c r="J354" s="774"/>
      <c r="K354" s="774"/>
      <c r="L354" s="774"/>
      <c r="M354" s="775"/>
      <c r="N354" s="775"/>
      <c r="O354" s="784"/>
      <c r="P354" s="784"/>
      <c r="Q354" s="783"/>
      <c r="R354" s="783"/>
      <c r="S354" s="783"/>
      <c r="T354" s="783"/>
      <c r="U354" s="793"/>
      <c r="V354" s="792"/>
      <c r="W354" s="792"/>
      <c r="X354" s="792"/>
      <c r="Y354" s="792"/>
      <c r="Z354" s="792"/>
      <c r="AA354" s="802"/>
      <c r="AB354" s="801"/>
      <c r="AC354" s="801"/>
      <c r="AD354" s="801"/>
      <c r="AE354" s="801"/>
      <c r="AF354" s="801"/>
      <c r="AG354" s="820"/>
      <c r="AH354" s="819"/>
      <c r="AI354" s="819"/>
      <c r="AJ354" s="819"/>
      <c r="AK354" s="819"/>
      <c r="AL354" s="819"/>
      <c r="AM354" s="774"/>
      <c r="AN354" s="775"/>
      <c r="AO354" s="775"/>
      <c r="AP354" s="775"/>
      <c r="AQ354" s="775"/>
      <c r="AR354" s="775"/>
      <c r="AS354" s="829"/>
      <c r="AT354" s="828"/>
      <c r="AU354" s="828"/>
      <c r="AV354" s="828"/>
      <c r="AW354" s="828"/>
      <c r="AX354" s="828"/>
      <c r="AY354" s="838"/>
      <c r="AZ354" s="837"/>
      <c r="BA354" s="837"/>
      <c r="BB354" s="837"/>
      <c r="BC354" s="837"/>
      <c r="BD354" s="837"/>
      <c r="BE354" s="774"/>
      <c r="BF354" s="775"/>
      <c r="BG354" s="775"/>
      <c r="BH354" s="775"/>
      <c r="BI354" s="775"/>
      <c r="BJ354" s="775"/>
      <c r="BK354" s="811"/>
      <c r="BL354" s="810"/>
      <c r="BM354" s="810"/>
      <c r="BN354" s="810"/>
      <c r="BO354" s="810"/>
      <c r="BP354" s="810"/>
      <c r="BQ354" s="793"/>
      <c r="BR354" s="792"/>
      <c r="BS354" s="792"/>
      <c r="BT354" s="792"/>
      <c r="BU354" s="792"/>
      <c r="BV354" s="792"/>
      <c r="BW354" s="838"/>
      <c r="BX354" s="837"/>
      <c r="BY354" s="837"/>
      <c r="BZ354" s="837"/>
      <c r="CA354" s="837"/>
      <c r="CB354" s="837"/>
      <c r="CC354" s="811"/>
      <c r="CD354" s="784"/>
      <c r="CE354" s="810"/>
      <c r="CF354" s="810"/>
      <c r="CG354" s="810"/>
      <c r="CH354" s="579"/>
    </row>
    <row r="355" spans="1:86" x14ac:dyDescent="0.2">
      <c r="A355" s="701"/>
      <c r="B355" s="581"/>
      <c r="C355" s="615"/>
      <c r="D355" s="724"/>
      <c r="E355" s="615">
        <f>+E342+1</f>
        <v>95</v>
      </c>
      <c r="F355" s="607">
        <v>423</v>
      </c>
      <c r="G355" s="608"/>
      <c r="H355" s="609" t="s">
        <v>44</v>
      </c>
      <c r="I355" s="618">
        <f>1000000-70000</f>
        <v>930000</v>
      </c>
      <c r="J355" s="774">
        <f t="shared" ref="J355:J361" si="799">+I355*$J$1</f>
        <v>186000</v>
      </c>
      <c r="K355" s="774"/>
      <c r="L355" s="774">
        <f t="shared" ref="L355:L361" si="800">+J355-K355</f>
        <v>186000</v>
      </c>
      <c r="M355" s="775"/>
      <c r="N355" s="774">
        <f t="shared" ref="N355:N361" si="801">+K355-M355</f>
        <v>0</v>
      </c>
      <c r="O355" s="784">
        <f t="shared" ref="O355:O361" si="802">+I355*$O$1</f>
        <v>93000</v>
      </c>
      <c r="P355" s="784">
        <f t="shared" ref="P355:P361" si="803">O355+K355</f>
        <v>93000</v>
      </c>
      <c r="Q355" s="783"/>
      <c r="R355" s="784">
        <f t="shared" ref="R355:R361" si="804">+P355-Q355</f>
        <v>93000</v>
      </c>
      <c r="S355" s="783"/>
      <c r="T355" s="784">
        <f t="shared" ref="T355:T361" si="805">+Q355-S355</f>
        <v>0</v>
      </c>
      <c r="U355" s="793">
        <f t="shared" ref="U355:U361" si="806">$I355*$U$1</f>
        <v>65100.000000000007</v>
      </c>
      <c r="V355" s="793">
        <f t="shared" ref="V355:V361" si="807">U355+Q355</f>
        <v>65100.000000000007</v>
      </c>
      <c r="W355" s="792"/>
      <c r="X355" s="793">
        <f t="shared" ref="X355:X361" si="808">+V355-W355</f>
        <v>65100.000000000007</v>
      </c>
      <c r="Y355" s="792"/>
      <c r="Z355" s="793">
        <f t="shared" ref="Z355:Z361" si="809">+W355-Y355</f>
        <v>0</v>
      </c>
      <c r="AA355" s="802">
        <f>$I355*$AA$1</f>
        <v>65100.000000000007</v>
      </c>
      <c r="AB355" s="802">
        <f t="shared" ref="AB355:AB361" si="810">AA355+W355</f>
        <v>65100.000000000007</v>
      </c>
      <c r="AC355" s="801"/>
      <c r="AD355" s="802">
        <f t="shared" ref="AD355:AD361" si="811">+AB355-AC355</f>
        <v>65100.000000000007</v>
      </c>
      <c r="AE355" s="801"/>
      <c r="AF355" s="802">
        <f t="shared" ref="AF355:AF361" si="812">+AC355-AE355</f>
        <v>0</v>
      </c>
      <c r="AG355" s="820">
        <f t="shared" ref="AG355:AG361" si="813">$I355*$AG$1</f>
        <v>65100.000000000007</v>
      </c>
      <c r="AH355" s="820">
        <f t="shared" ref="AH355:AH361" si="814">AG355+AC355</f>
        <v>65100.000000000007</v>
      </c>
      <c r="AI355" s="819"/>
      <c r="AJ355" s="820">
        <f t="shared" ref="AJ355:AJ361" si="815">+AH355-AI355</f>
        <v>65100.000000000007</v>
      </c>
      <c r="AK355" s="819"/>
      <c r="AL355" s="820">
        <f t="shared" ref="AL355:AL361" si="816">+AI355-AK355</f>
        <v>0</v>
      </c>
      <c r="AM355" s="774">
        <f t="shared" ref="AM355:AM361" si="817">$I355*$AM$1</f>
        <v>65100.000000000007</v>
      </c>
      <c r="AN355" s="774">
        <f t="shared" ref="AN355:AN361" si="818">AM355+AI355</f>
        <v>65100.000000000007</v>
      </c>
      <c r="AO355" s="775"/>
      <c r="AP355" s="774">
        <f t="shared" ref="AP355:AP361" si="819">+AN355-AO355</f>
        <v>65100.000000000007</v>
      </c>
      <c r="AQ355" s="775"/>
      <c r="AR355" s="774">
        <f t="shared" ref="AR355:AR361" si="820">+AO355-AQ355</f>
        <v>0</v>
      </c>
      <c r="AS355" s="829">
        <f t="shared" ref="AS355:AS361" si="821">$I355*$AS$1</f>
        <v>65100.000000000007</v>
      </c>
      <c r="AT355" s="829">
        <f t="shared" ref="AT355:AT361" si="822">AS355+AO355</f>
        <v>65100.000000000007</v>
      </c>
      <c r="AU355" s="828"/>
      <c r="AV355" s="829">
        <f t="shared" ref="AV355:AV361" si="823">+AT355-AU355</f>
        <v>65100.000000000007</v>
      </c>
      <c r="AW355" s="828"/>
      <c r="AX355" s="829">
        <f t="shared" ref="AX355:AX361" si="824">+AU355-AW355</f>
        <v>0</v>
      </c>
      <c r="AY355" s="838">
        <f t="shared" ref="AY355:AY361" si="825">$I355*$AY$1</f>
        <v>65100.000000000007</v>
      </c>
      <c r="AZ355" s="838">
        <f t="shared" ref="AZ355:AZ361" si="826">AY355+AU355</f>
        <v>65100.000000000007</v>
      </c>
      <c r="BA355" s="837"/>
      <c r="BB355" s="838">
        <f t="shared" ref="BB355:BB361" si="827">+AZ355-BA355</f>
        <v>65100.000000000007</v>
      </c>
      <c r="BC355" s="837"/>
      <c r="BD355" s="838">
        <f t="shared" ref="BD355:BD361" si="828">+BA355-BC355</f>
        <v>0</v>
      </c>
      <c r="BE355" s="774">
        <f t="shared" ref="BE355:BE361" si="829">$I355*$BE$1</f>
        <v>65100.000000000007</v>
      </c>
      <c r="BF355" s="774">
        <f t="shared" ref="BF355:BF361" si="830">BE355+BA355</f>
        <v>65100.000000000007</v>
      </c>
      <c r="BG355" s="775"/>
      <c r="BH355" s="774">
        <f t="shared" ref="BH355:BH361" si="831">+BF355-BG355</f>
        <v>65100.000000000007</v>
      </c>
      <c r="BI355" s="775"/>
      <c r="BJ355" s="774">
        <f t="shared" ref="BJ355:BJ361" si="832">+BG355-BI355</f>
        <v>0</v>
      </c>
      <c r="BK355" s="811">
        <f t="shared" ref="BK355:BK361" si="833">$I355*$BK$1</f>
        <v>65100.000000000007</v>
      </c>
      <c r="BL355" s="811">
        <f t="shared" ref="BL355:BL361" si="834">BK355+BG355</f>
        <v>65100.000000000007</v>
      </c>
      <c r="BM355" s="810"/>
      <c r="BN355" s="811">
        <f t="shared" ref="BN355:BN361" si="835">+BL355-BM355</f>
        <v>65100.000000000007</v>
      </c>
      <c r="BO355" s="810"/>
      <c r="BP355" s="811">
        <f t="shared" ref="BP355:BP361" si="836">+BM355-BO355</f>
        <v>0</v>
      </c>
      <c r="BQ355" s="793">
        <f t="shared" ref="BQ355:BQ361" si="837">$I355*$BQ$1</f>
        <v>65100.000000000007</v>
      </c>
      <c r="BR355" s="793">
        <f t="shared" ref="BR355:BR361" si="838">BQ355+BM355</f>
        <v>65100.000000000007</v>
      </c>
      <c r="BS355" s="792"/>
      <c r="BT355" s="793">
        <f t="shared" ref="BT355:BT361" si="839">+BR355-BS355</f>
        <v>65100.000000000007</v>
      </c>
      <c r="BU355" s="792"/>
      <c r="BV355" s="793">
        <f t="shared" ref="BV355:BV361" si="840">+BS355-BU355</f>
        <v>0</v>
      </c>
      <c r="BW355" s="838">
        <f t="shared" ref="BW355:BW361" si="841">$I355*$BW$1</f>
        <v>65100.000000000007</v>
      </c>
      <c r="BX355" s="838">
        <f t="shared" ref="BX355:BX361" si="842">BW355+BS355</f>
        <v>65100.000000000007</v>
      </c>
      <c r="BY355" s="837"/>
      <c r="BZ355" s="838">
        <f t="shared" ref="BZ355:BZ361" si="843">+BX355-BY355</f>
        <v>65100.000000000007</v>
      </c>
      <c r="CA355" s="837"/>
      <c r="CB355" s="838">
        <f t="shared" ref="CB355:CB361" si="844">+BY355-CA355</f>
        <v>0</v>
      </c>
      <c r="CC355" s="811">
        <f t="shared" ref="CC355:CC361" si="845">+J355+O355+U355+AA355+AG355+AM355+AS355+AY355+BE355+BK355+BQ355+BW355</f>
        <v>930000</v>
      </c>
      <c r="CD355" s="784">
        <f t="shared" ref="CD355:CD361" si="846">CC355+BY355</f>
        <v>930000</v>
      </c>
      <c r="CE355" s="810"/>
      <c r="CF355" s="810"/>
      <c r="CG355" s="811">
        <f t="shared" ref="CG355:CG361" si="847">+CE355-CF355</f>
        <v>0</v>
      </c>
      <c r="CH355" s="579">
        <f t="shared" ref="CH355:CH362" si="848">+CC355-I355</f>
        <v>0</v>
      </c>
    </row>
    <row r="356" spans="1:86" x14ac:dyDescent="0.2">
      <c r="A356" s="701"/>
      <c r="B356" s="581"/>
      <c r="C356" s="615"/>
      <c r="D356" s="724"/>
      <c r="E356" s="615">
        <f>+E355+1</f>
        <v>96</v>
      </c>
      <c r="F356" s="626">
        <v>424</v>
      </c>
      <c r="G356" s="617"/>
      <c r="H356" s="583" t="s">
        <v>45</v>
      </c>
      <c r="I356" s="618">
        <v>500000</v>
      </c>
      <c r="J356" s="774">
        <f t="shared" si="799"/>
        <v>100000</v>
      </c>
      <c r="K356" s="774"/>
      <c r="L356" s="774">
        <f t="shared" si="800"/>
        <v>100000</v>
      </c>
      <c r="M356" s="775"/>
      <c r="N356" s="774">
        <f t="shared" si="801"/>
        <v>0</v>
      </c>
      <c r="O356" s="784">
        <f t="shared" si="802"/>
        <v>50000</v>
      </c>
      <c r="P356" s="784">
        <f t="shared" si="803"/>
        <v>50000</v>
      </c>
      <c r="Q356" s="783"/>
      <c r="R356" s="784">
        <f t="shared" si="804"/>
        <v>50000</v>
      </c>
      <c r="S356" s="783"/>
      <c r="T356" s="784">
        <f t="shared" si="805"/>
        <v>0</v>
      </c>
      <c r="U356" s="793">
        <f t="shared" si="806"/>
        <v>35000</v>
      </c>
      <c r="V356" s="793">
        <f t="shared" si="807"/>
        <v>35000</v>
      </c>
      <c r="W356" s="792"/>
      <c r="X356" s="793">
        <f t="shared" si="808"/>
        <v>35000</v>
      </c>
      <c r="Y356" s="792"/>
      <c r="Z356" s="793">
        <f t="shared" si="809"/>
        <v>0</v>
      </c>
      <c r="AA356" s="802">
        <f>$I356*$AA$1</f>
        <v>35000</v>
      </c>
      <c r="AB356" s="802">
        <f t="shared" si="810"/>
        <v>35000</v>
      </c>
      <c r="AC356" s="801"/>
      <c r="AD356" s="802">
        <f t="shared" si="811"/>
        <v>35000</v>
      </c>
      <c r="AE356" s="801"/>
      <c r="AF356" s="802">
        <f t="shared" si="812"/>
        <v>0</v>
      </c>
      <c r="AG356" s="820">
        <f t="shared" si="813"/>
        <v>35000</v>
      </c>
      <c r="AH356" s="820">
        <f t="shared" si="814"/>
        <v>35000</v>
      </c>
      <c r="AI356" s="819"/>
      <c r="AJ356" s="820">
        <f t="shared" si="815"/>
        <v>35000</v>
      </c>
      <c r="AK356" s="819"/>
      <c r="AL356" s="820">
        <f t="shared" si="816"/>
        <v>0</v>
      </c>
      <c r="AM356" s="774">
        <f t="shared" si="817"/>
        <v>35000</v>
      </c>
      <c r="AN356" s="774">
        <f t="shared" si="818"/>
        <v>35000</v>
      </c>
      <c r="AO356" s="775"/>
      <c r="AP356" s="774">
        <f t="shared" si="819"/>
        <v>35000</v>
      </c>
      <c r="AQ356" s="775"/>
      <c r="AR356" s="774">
        <f t="shared" si="820"/>
        <v>0</v>
      </c>
      <c r="AS356" s="829">
        <f t="shared" si="821"/>
        <v>35000</v>
      </c>
      <c r="AT356" s="829">
        <f t="shared" si="822"/>
        <v>35000</v>
      </c>
      <c r="AU356" s="828"/>
      <c r="AV356" s="829">
        <f t="shared" si="823"/>
        <v>35000</v>
      </c>
      <c r="AW356" s="828"/>
      <c r="AX356" s="829">
        <f t="shared" si="824"/>
        <v>0</v>
      </c>
      <c r="AY356" s="838">
        <f t="shared" si="825"/>
        <v>35000</v>
      </c>
      <c r="AZ356" s="838">
        <f t="shared" si="826"/>
        <v>35000</v>
      </c>
      <c r="BA356" s="837"/>
      <c r="BB356" s="838">
        <f t="shared" si="827"/>
        <v>35000</v>
      </c>
      <c r="BC356" s="837"/>
      <c r="BD356" s="838">
        <f t="shared" si="828"/>
        <v>0</v>
      </c>
      <c r="BE356" s="774">
        <f t="shared" si="829"/>
        <v>35000</v>
      </c>
      <c r="BF356" s="774">
        <f t="shared" si="830"/>
        <v>35000</v>
      </c>
      <c r="BG356" s="775"/>
      <c r="BH356" s="774">
        <f t="shared" si="831"/>
        <v>35000</v>
      </c>
      <c r="BI356" s="775"/>
      <c r="BJ356" s="774">
        <f t="shared" si="832"/>
        <v>0</v>
      </c>
      <c r="BK356" s="811">
        <f t="shared" si="833"/>
        <v>35000</v>
      </c>
      <c r="BL356" s="811">
        <f t="shared" si="834"/>
        <v>35000</v>
      </c>
      <c r="BM356" s="810"/>
      <c r="BN356" s="811">
        <f t="shared" si="835"/>
        <v>35000</v>
      </c>
      <c r="BO356" s="810"/>
      <c r="BP356" s="811">
        <f t="shared" si="836"/>
        <v>0</v>
      </c>
      <c r="BQ356" s="793">
        <f t="shared" si="837"/>
        <v>35000</v>
      </c>
      <c r="BR356" s="793">
        <f t="shared" si="838"/>
        <v>35000</v>
      </c>
      <c r="BS356" s="792"/>
      <c r="BT356" s="793">
        <f t="shared" si="839"/>
        <v>35000</v>
      </c>
      <c r="BU356" s="792"/>
      <c r="BV356" s="793">
        <f t="shared" si="840"/>
        <v>0</v>
      </c>
      <c r="BW356" s="838">
        <f t="shared" si="841"/>
        <v>35000</v>
      </c>
      <c r="BX356" s="838">
        <f t="shared" si="842"/>
        <v>35000</v>
      </c>
      <c r="BY356" s="837"/>
      <c r="BZ356" s="838">
        <f t="shared" si="843"/>
        <v>35000</v>
      </c>
      <c r="CA356" s="837"/>
      <c r="CB356" s="838">
        <f t="shared" si="844"/>
        <v>0</v>
      </c>
      <c r="CC356" s="811">
        <f t="shared" si="845"/>
        <v>500000</v>
      </c>
      <c r="CD356" s="784">
        <f t="shared" si="846"/>
        <v>500000</v>
      </c>
      <c r="CE356" s="810"/>
      <c r="CF356" s="810"/>
      <c r="CG356" s="811">
        <f t="shared" si="847"/>
        <v>0</v>
      </c>
      <c r="CH356" s="579">
        <f t="shared" si="848"/>
        <v>0</v>
      </c>
    </row>
    <row r="357" spans="1:86" x14ac:dyDescent="0.2">
      <c r="A357" s="701"/>
      <c r="B357" s="581"/>
      <c r="C357" s="615"/>
      <c r="D357" s="724"/>
      <c r="E357" s="615">
        <f t="shared" ref="E357:E361" si="849">+E356+1</f>
        <v>97</v>
      </c>
      <c r="F357" s="626">
        <v>425</v>
      </c>
      <c r="G357" s="725"/>
      <c r="H357" s="726" t="s">
        <v>34</v>
      </c>
      <c r="I357" s="618">
        <v>4000000</v>
      </c>
      <c r="J357" s="774">
        <f t="shared" si="799"/>
        <v>800000</v>
      </c>
      <c r="K357" s="774">
        <v>200000</v>
      </c>
      <c r="L357" s="774">
        <f t="shared" si="800"/>
        <v>600000</v>
      </c>
      <c r="M357" s="775"/>
      <c r="N357" s="774">
        <f t="shared" si="801"/>
        <v>200000</v>
      </c>
      <c r="O357" s="784">
        <f t="shared" si="802"/>
        <v>400000</v>
      </c>
      <c r="P357" s="784">
        <f t="shared" si="803"/>
        <v>600000</v>
      </c>
      <c r="Q357" s="783">
        <v>200000</v>
      </c>
      <c r="R357" s="784">
        <f t="shared" si="804"/>
        <v>400000</v>
      </c>
      <c r="S357" s="783"/>
      <c r="T357" s="784">
        <f t="shared" si="805"/>
        <v>200000</v>
      </c>
      <c r="U357" s="793">
        <f t="shared" si="806"/>
        <v>280000</v>
      </c>
      <c r="V357" s="793">
        <f t="shared" si="807"/>
        <v>480000</v>
      </c>
      <c r="W357" s="792"/>
      <c r="X357" s="793">
        <f t="shared" si="808"/>
        <v>480000</v>
      </c>
      <c r="Y357" s="792"/>
      <c r="Z357" s="793">
        <f t="shared" si="809"/>
        <v>0</v>
      </c>
      <c r="AA357" s="802">
        <f>$I357*$AA$1</f>
        <v>280000</v>
      </c>
      <c r="AB357" s="802">
        <f t="shared" si="810"/>
        <v>280000</v>
      </c>
      <c r="AC357" s="801"/>
      <c r="AD357" s="802">
        <f t="shared" si="811"/>
        <v>280000</v>
      </c>
      <c r="AE357" s="801"/>
      <c r="AF357" s="802">
        <f t="shared" si="812"/>
        <v>0</v>
      </c>
      <c r="AG357" s="820">
        <f t="shared" si="813"/>
        <v>280000</v>
      </c>
      <c r="AH357" s="820">
        <f t="shared" si="814"/>
        <v>280000</v>
      </c>
      <c r="AI357" s="819"/>
      <c r="AJ357" s="820">
        <f t="shared" si="815"/>
        <v>280000</v>
      </c>
      <c r="AK357" s="819"/>
      <c r="AL357" s="820">
        <f t="shared" si="816"/>
        <v>0</v>
      </c>
      <c r="AM357" s="774">
        <f t="shared" si="817"/>
        <v>280000</v>
      </c>
      <c r="AN357" s="774">
        <f t="shared" si="818"/>
        <v>280000</v>
      </c>
      <c r="AO357" s="775"/>
      <c r="AP357" s="774">
        <f t="shared" si="819"/>
        <v>280000</v>
      </c>
      <c r="AQ357" s="775"/>
      <c r="AR357" s="774">
        <f t="shared" si="820"/>
        <v>0</v>
      </c>
      <c r="AS357" s="829">
        <f t="shared" si="821"/>
        <v>280000</v>
      </c>
      <c r="AT357" s="829">
        <f t="shared" si="822"/>
        <v>280000</v>
      </c>
      <c r="AU357" s="828"/>
      <c r="AV357" s="829">
        <f t="shared" si="823"/>
        <v>280000</v>
      </c>
      <c r="AW357" s="828"/>
      <c r="AX357" s="829">
        <f t="shared" si="824"/>
        <v>0</v>
      </c>
      <c r="AY357" s="838">
        <f t="shared" si="825"/>
        <v>280000</v>
      </c>
      <c r="AZ357" s="838">
        <f t="shared" si="826"/>
        <v>280000</v>
      </c>
      <c r="BA357" s="837"/>
      <c r="BB357" s="838">
        <f t="shared" si="827"/>
        <v>280000</v>
      </c>
      <c r="BC357" s="837"/>
      <c r="BD357" s="838">
        <f t="shared" si="828"/>
        <v>0</v>
      </c>
      <c r="BE357" s="774">
        <f t="shared" si="829"/>
        <v>280000</v>
      </c>
      <c r="BF357" s="774">
        <f t="shared" si="830"/>
        <v>280000</v>
      </c>
      <c r="BG357" s="775"/>
      <c r="BH357" s="774">
        <f t="shared" si="831"/>
        <v>280000</v>
      </c>
      <c r="BI357" s="775"/>
      <c r="BJ357" s="774">
        <f t="shared" si="832"/>
        <v>0</v>
      </c>
      <c r="BK357" s="811">
        <f t="shared" si="833"/>
        <v>280000</v>
      </c>
      <c r="BL357" s="811">
        <f t="shared" si="834"/>
        <v>280000</v>
      </c>
      <c r="BM357" s="810"/>
      <c r="BN357" s="811">
        <f t="shared" si="835"/>
        <v>280000</v>
      </c>
      <c r="BO357" s="810"/>
      <c r="BP357" s="811">
        <f t="shared" si="836"/>
        <v>0</v>
      </c>
      <c r="BQ357" s="793">
        <f t="shared" si="837"/>
        <v>280000</v>
      </c>
      <c r="BR357" s="793">
        <f t="shared" si="838"/>
        <v>280000</v>
      </c>
      <c r="BS357" s="792"/>
      <c r="BT357" s="793">
        <f t="shared" si="839"/>
        <v>280000</v>
      </c>
      <c r="BU357" s="792"/>
      <c r="BV357" s="793">
        <f t="shared" si="840"/>
        <v>0</v>
      </c>
      <c r="BW357" s="838">
        <f t="shared" si="841"/>
        <v>280000</v>
      </c>
      <c r="BX357" s="838">
        <f t="shared" si="842"/>
        <v>280000</v>
      </c>
      <c r="BY357" s="837"/>
      <c r="BZ357" s="838">
        <f t="shared" si="843"/>
        <v>280000</v>
      </c>
      <c r="CA357" s="837"/>
      <c r="CB357" s="838">
        <f t="shared" si="844"/>
        <v>0</v>
      </c>
      <c r="CC357" s="811">
        <f t="shared" si="845"/>
        <v>4000000</v>
      </c>
      <c r="CD357" s="784">
        <f t="shared" si="846"/>
        <v>4000000</v>
      </c>
      <c r="CE357" s="810"/>
      <c r="CF357" s="810"/>
      <c r="CG357" s="811">
        <f t="shared" si="847"/>
        <v>0</v>
      </c>
      <c r="CH357" s="579">
        <f t="shared" si="848"/>
        <v>0</v>
      </c>
    </row>
    <row r="358" spans="1:86" x14ac:dyDescent="0.2">
      <c r="A358" s="701"/>
      <c r="B358" s="581"/>
      <c r="C358" s="615"/>
      <c r="D358" s="724"/>
      <c r="E358" s="615">
        <f t="shared" si="849"/>
        <v>98</v>
      </c>
      <c r="F358" s="626">
        <v>426</v>
      </c>
      <c r="G358" s="725"/>
      <c r="H358" s="726" t="s">
        <v>35</v>
      </c>
      <c r="I358" s="618">
        <v>500000</v>
      </c>
      <c r="J358" s="774">
        <f t="shared" si="799"/>
        <v>100000</v>
      </c>
      <c r="K358" s="774"/>
      <c r="L358" s="774">
        <f t="shared" si="800"/>
        <v>100000</v>
      </c>
      <c r="M358" s="775"/>
      <c r="N358" s="774">
        <f t="shared" si="801"/>
        <v>0</v>
      </c>
      <c r="O358" s="784">
        <f t="shared" si="802"/>
        <v>50000</v>
      </c>
      <c r="P358" s="784">
        <f t="shared" si="803"/>
        <v>50000</v>
      </c>
      <c r="Q358" s="783"/>
      <c r="R358" s="784">
        <f t="shared" si="804"/>
        <v>50000</v>
      </c>
      <c r="S358" s="783"/>
      <c r="T358" s="784">
        <f t="shared" si="805"/>
        <v>0</v>
      </c>
      <c r="U358" s="793">
        <f t="shared" si="806"/>
        <v>35000</v>
      </c>
      <c r="V358" s="793">
        <f t="shared" si="807"/>
        <v>35000</v>
      </c>
      <c r="W358" s="792"/>
      <c r="X358" s="793">
        <f t="shared" si="808"/>
        <v>35000</v>
      </c>
      <c r="Y358" s="792"/>
      <c r="Z358" s="793">
        <f t="shared" si="809"/>
        <v>0</v>
      </c>
      <c r="AA358" s="802">
        <f>$I358*$AA$1</f>
        <v>35000</v>
      </c>
      <c r="AB358" s="802">
        <f t="shared" si="810"/>
        <v>35000</v>
      </c>
      <c r="AC358" s="801"/>
      <c r="AD358" s="802">
        <f t="shared" si="811"/>
        <v>35000</v>
      </c>
      <c r="AE358" s="801"/>
      <c r="AF358" s="802">
        <f t="shared" si="812"/>
        <v>0</v>
      </c>
      <c r="AG358" s="820">
        <f t="shared" si="813"/>
        <v>35000</v>
      </c>
      <c r="AH358" s="820">
        <f t="shared" si="814"/>
        <v>35000</v>
      </c>
      <c r="AI358" s="819"/>
      <c r="AJ358" s="820">
        <f t="shared" si="815"/>
        <v>35000</v>
      </c>
      <c r="AK358" s="819"/>
      <c r="AL358" s="820">
        <f t="shared" si="816"/>
        <v>0</v>
      </c>
      <c r="AM358" s="774">
        <f t="shared" si="817"/>
        <v>35000</v>
      </c>
      <c r="AN358" s="774">
        <f t="shared" si="818"/>
        <v>35000</v>
      </c>
      <c r="AO358" s="775"/>
      <c r="AP358" s="774">
        <f t="shared" si="819"/>
        <v>35000</v>
      </c>
      <c r="AQ358" s="775"/>
      <c r="AR358" s="774">
        <f t="shared" si="820"/>
        <v>0</v>
      </c>
      <c r="AS358" s="829">
        <f t="shared" si="821"/>
        <v>35000</v>
      </c>
      <c r="AT358" s="829">
        <f t="shared" si="822"/>
        <v>35000</v>
      </c>
      <c r="AU358" s="828"/>
      <c r="AV358" s="829">
        <f t="shared" si="823"/>
        <v>35000</v>
      </c>
      <c r="AW358" s="828"/>
      <c r="AX358" s="829">
        <f t="shared" si="824"/>
        <v>0</v>
      </c>
      <c r="AY358" s="838">
        <f t="shared" si="825"/>
        <v>35000</v>
      </c>
      <c r="AZ358" s="838">
        <f t="shared" si="826"/>
        <v>35000</v>
      </c>
      <c r="BA358" s="837"/>
      <c r="BB358" s="838">
        <f t="shared" si="827"/>
        <v>35000</v>
      </c>
      <c r="BC358" s="837"/>
      <c r="BD358" s="838">
        <f t="shared" si="828"/>
        <v>0</v>
      </c>
      <c r="BE358" s="774">
        <f t="shared" si="829"/>
        <v>35000</v>
      </c>
      <c r="BF358" s="774">
        <f t="shared" si="830"/>
        <v>35000</v>
      </c>
      <c r="BG358" s="775"/>
      <c r="BH358" s="774">
        <f t="shared" si="831"/>
        <v>35000</v>
      </c>
      <c r="BI358" s="775"/>
      <c r="BJ358" s="774">
        <f t="shared" si="832"/>
        <v>0</v>
      </c>
      <c r="BK358" s="811">
        <f t="shared" si="833"/>
        <v>35000</v>
      </c>
      <c r="BL358" s="811">
        <f t="shared" si="834"/>
        <v>35000</v>
      </c>
      <c r="BM358" s="810"/>
      <c r="BN358" s="811">
        <f t="shared" si="835"/>
        <v>35000</v>
      </c>
      <c r="BO358" s="810"/>
      <c r="BP358" s="811">
        <f t="shared" si="836"/>
        <v>0</v>
      </c>
      <c r="BQ358" s="793">
        <f t="shared" si="837"/>
        <v>35000</v>
      </c>
      <c r="BR358" s="793">
        <f t="shared" si="838"/>
        <v>35000</v>
      </c>
      <c r="BS358" s="792"/>
      <c r="BT358" s="793">
        <f t="shared" si="839"/>
        <v>35000</v>
      </c>
      <c r="BU358" s="792"/>
      <c r="BV358" s="793">
        <f t="shared" si="840"/>
        <v>0</v>
      </c>
      <c r="BW358" s="838">
        <f t="shared" si="841"/>
        <v>35000</v>
      </c>
      <c r="BX358" s="838">
        <f t="shared" si="842"/>
        <v>35000</v>
      </c>
      <c r="BY358" s="837"/>
      <c r="BZ358" s="838">
        <f t="shared" si="843"/>
        <v>35000</v>
      </c>
      <c r="CA358" s="837"/>
      <c r="CB358" s="838">
        <f t="shared" si="844"/>
        <v>0</v>
      </c>
      <c r="CC358" s="811">
        <f t="shared" si="845"/>
        <v>500000</v>
      </c>
      <c r="CD358" s="784">
        <f t="shared" si="846"/>
        <v>500000</v>
      </c>
      <c r="CE358" s="810"/>
      <c r="CF358" s="810"/>
      <c r="CG358" s="811">
        <f t="shared" si="847"/>
        <v>0</v>
      </c>
      <c r="CH358" s="579">
        <f t="shared" si="848"/>
        <v>0</v>
      </c>
    </row>
    <row r="359" spans="1:86" ht="24" x14ac:dyDescent="0.2">
      <c r="A359" s="596"/>
      <c r="B359" s="596"/>
      <c r="C359" s="663"/>
      <c r="D359" s="607"/>
      <c r="E359" s="615">
        <f t="shared" si="849"/>
        <v>99</v>
      </c>
      <c r="F359" s="626">
        <v>484</v>
      </c>
      <c r="G359" s="667"/>
      <c r="H359" s="583" t="s">
        <v>245</v>
      </c>
      <c r="I359" s="618">
        <v>200000</v>
      </c>
      <c r="J359" s="774">
        <f t="shared" si="799"/>
        <v>40000</v>
      </c>
      <c r="K359" s="774"/>
      <c r="L359" s="774">
        <f t="shared" si="800"/>
        <v>40000</v>
      </c>
      <c r="M359" s="775"/>
      <c r="N359" s="774">
        <f t="shared" si="801"/>
        <v>0</v>
      </c>
      <c r="O359" s="784">
        <f t="shared" si="802"/>
        <v>20000</v>
      </c>
      <c r="P359" s="784">
        <f t="shared" si="803"/>
        <v>20000</v>
      </c>
      <c r="Q359" s="783"/>
      <c r="R359" s="784">
        <f t="shared" si="804"/>
        <v>20000</v>
      </c>
      <c r="S359" s="783"/>
      <c r="T359" s="784">
        <f t="shared" si="805"/>
        <v>0</v>
      </c>
      <c r="U359" s="793">
        <f t="shared" si="806"/>
        <v>14000.000000000002</v>
      </c>
      <c r="V359" s="793">
        <f t="shared" si="807"/>
        <v>14000.000000000002</v>
      </c>
      <c r="W359" s="792"/>
      <c r="X359" s="793">
        <f t="shared" si="808"/>
        <v>14000.000000000002</v>
      </c>
      <c r="Y359" s="792"/>
      <c r="Z359" s="793">
        <f t="shared" si="809"/>
        <v>0</v>
      </c>
      <c r="AA359" s="802">
        <f>$I359*$AA$1</f>
        <v>14000.000000000002</v>
      </c>
      <c r="AB359" s="802">
        <f t="shared" si="810"/>
        <v>14000.000000000002</v>
      </c>
      <c r="AC359" s="801"/>
      <c r="AD359" s="802">
        <f t="shared" si="811"/>
        <v>14000.000000000002</v>
      </c>
      <c r="AE359" s="801"/>
      <c r="AF359" s="802">
        <f t="shared" si="812"/>
        <v>0</v>
      </c>
      <c r="AG359" s="820">
        <f t="shared" si="813"/>
        <v>14000.000000000002</v>
      </c>
      <c r="AH359" s="820">
        <f t="shared" si="814"/>
        <v>14000.000000000002</v>
      </c>
      <c r="AI359" s="819"/>
      <c r="AJ359" s="820">
        <f t="shared" si="815"/>
        <v>14000.000000000002</v>
      </c>
      <c r="AK359" s="819"/>
      <c r="AL359" s="820">
        <f t="shared" si="816"/>
        <v>0</v>
      </c>
      <c r="AM359" s="774">
        <f t="shared" si="817"/>
        <v>14000.000000000002</v>
      </c>
      <c r="AN359" s="774">
        <f t="shared" si="818"/>
        <v>14000.000000000002</v>
      </c>
      <c r="AO359" s="775"/>
      <c r="AP359" s="774">
        <f t="shared" si="819"/>
        <v>14000.000000000002</v>
      </c>
      <c r="AQ359" s="775"/>
      <c r="AR359" s="774">
        <f t="shared" si="820"/>
        <v>0</v>
      </c>
      <c r="AS359" s="829">
        <f t="shared" si="821"/>
        <v>14000.000000000002</v>
      </c>
      <c r="AT359" s="829">
        <f t="shared" si="822"/>
        <v>14000.000000000002</v>
      </c>
      <c r="AU359" s="828"/>
      <c r="AV359" s="829">
        <f t="shared" si="823"/>
        <v>14000.000000000002</v>
      </c>
      <c r="AW359" s="828"/>
      <c r="AX359" s="829">
        <f t="shared" si="824"/>
        <v>0</v>
      </c>
      <c r="AY359" s="838">
        <f t="shared" si="825"/>
        <v>14000.000000000002</v>
      </c>
      <c r="AZ359" s="838">
        <f t="shared" si="826"/>
        <v>14000.000000000002</v>
      </c>
      <c r="BA359" s="837"/>
      <c r="BB359" s="838">
        <f t="shared" si="827"/>
        <v>14000.000000000002</v>
      </c>
      <c r="BC359" s="837"/>
      <c r="BD359" s="838">
        <f t="shared" si="828"/>
        <v>0</v>
      </c>
      <c r="BE359" s="774">
        <f t="shared" si="829"/>
        <v>14000.000000000002</v>
      </c>
      <c r="BF359" s="774">
        <f t="shared" si="830"/>
        <v>14000.000000000002</v>
      </c>
      <c r="BG359" s="775"/>
      <c r="BH359" s="774">
        <f t="shared" si="831"/>
        <v>14000.000000000002</v>
      </c>
      <c r="BI359" s="775"/>
      <c r="BJ359" s="774">
        <f t="shared" si="832"/>
        <v>0</v>
      </c>
      <c r="BK359" s="811">
        <f t="shared" si="833"/>
        <v>14000.000000000002</v>
      </c>
      <c r="BL359" s="811">
        <f t="shared" si="834"/>
        <v>14000.000000000002</v>
      </c>
      <c r="BM359" s="810"/>
      <c r="BN359" s="811">
        <f t="shared" si="835"/>
        <v>14000.000000000002</v>
      </c>
      <c r="BO359" s="810"/>
      <c r="BP359" s="811">
        <f t="shared" si="836"/>
        <v>0</v>
      </c>
      <c r="BQ359" s="793">
        <f t="shared" si="837"/>
        <v>14000.000000000002</v>
      </c>
      <c r="BR359" s="793">
        <f t="shared" si="838"/>
        <v>14000.000000000002</v>
      </c>
      <c r="BS359" s="792"/>
      <c r="BT359" s="793">
        <f t="shared" si="839"/>
        <v>14000.000000000002</v>
      </c>
      <c r="BU359" s="792"/>
      <c r="BV359" s="793">
        <f t="shared" si="840"/>
        <v>0</v>
      </c>
      <c r="BW359" s="838">
        <f t="shared" si="841"/>
        <v>14000.000000000002</v>
      </c>
      <c r="BX359" s="838">
        <f t="shared" si="842"/>
        <v>14000.000000000002</v>
      </c>
      <c r="BY359" s="837"/>
      <c r="BZ359" s="838">
        <f t="shared" si="843"/>
        <v>14000.000000000002</v>
      </c>
      <c r="CA359" s="837"/>
      <c r="CB359" s="838">
        <f t="shared" si="844"/>
        <v>0</v>
      </c>
      <c r="CC359" s="811">
        <f t="shared" si="845"/>
        <v>200000</v>
      </c>
      <c r="CD359" s="784">
        <f t="shared" si="846"/>
        <v>200000</v>
      </c>
      <c r="CE359" s="810"/>
      <c r="CF359" s="810"/>
      <c r="CG359" s="811">
        <f t="shared" si="847"/>
        <v>0</v>
      </c>
      <c r="CH359" s="579">
        <f t="shared" si="848"/>
        <v>0</v>
      </c>
    </row>
    <row r="360" spans="1:86" x14ac:dyDescent="0.2">
      <c r="A360" s="596"/>
      <c r="B360" s="596"/>
      <c r="C360" s="663"/>
      <c r="D360" s="607"/>
      <c r="E360" s="615">
        <f t="shared" si="849"/>
        <v>100</v>
      </c>
      <c r="F360" s="607">
        <v>511</v>
      </c>
      <c r="G360" s="620"/>
      <c r="H360" s="583" t="s">
        <v>111</v>
      </c>
      <c r="I360" s="618">
        <v>0</v>
      </c>
      <c r="J360" s="774">
        <f t="shared" si="799"/>
        <v>0</v>
      </c>
      <c r="K360" s="774"/>
      <c r="L360" s="774">
        <f t="shared" si="800"/>
        <v>0</v>
      </c>
      <c r="M360" s="775"/>
      <c r="N360" s="774">
        <f t="shared" si="801"/>
        <v>0</v>
      </c>
      <c r="O360" s="784">
        <f t="shared" si="802"/>
        <v>0</v>
      </c>
      <c r="P360" s="784">
        <f t="shared" si="803"/>
        <v>0</v>
      </c>
      <c r="Q360" s="783"/>
      <c r="R360" s="784">
        <f t="shared" si="804"/>
        <v>0</v>
      </c>
      <c r="S360" s="783"/>
      <c r="T360" s="784">
        <f t="shared" si="805"/>
        <v>0</v>
      </c>
      <c r="U360" s="793">
        <f t="shared" si="806"/>
        <v>0</v>
      </c>
      <c r="V360" s="793">
        <f t="shared" si="807"/>
        <v>0</v>
      </c>
      <c r="W360" s="792"/>
      <c r="X360" s="793">
        <f t="shared" si="808"/>
        <v>0</v>
      </c>
      <c r="Y360" s="792"/>
      <c r="Z360" s="793">
        <f t="shared" si="809"/>
        <v>0</v>
      </c>
      <c r="AA360" s="802"/>
      <c r="AB360" s="802">
        <f t="shared" si="810"/>
        <v>0</v>
      </c>
      <c r="AC360" s="801"/>
      <c r="AD360" s="802">
        <f t="shared" si="811"/>
        <v>0</v>
      </c>
      <c r="AE360" s="801"/>
      <c r="AF360" s="802">
        <f t="shared" si="812"/>
        <v>0</v>
      </c>
      <c r="AG360" s="820">
        <f t="shared" si="813"/>
        <v>0</v>
      </c>
      <c r="AH360" s="820">
        <f t="shared" si="814"/>
        <v>0</v>
      </c>
      <c r="AI360" s="819"/>
      <c r="AJ360" s="820">
        <f t="shared" si="815"/>
        <v>0</v>
      </c>
      <c r="AK360" s="819"/>
      <c r="AL360" s="820">
        <f t="shared" si="816"/>
        <v>0</v>
      </c>
      <c r="AM360" s="774">
        <f t="shared" si="817"/>
        <v>0</v>
      </c>
      <c r="AN360" s="774">
        <f t="shared" si="818"/>
        <v>0</v>
      </c>
      <c r="AO360" s="775"/>
      <c r="AP360" s="774">
        <f t="shared" si="819"/>
        <v>0</v>
      </c>
      <c r="AQ360" s="775"/>
      <c r="AR360" s="774">
        <f t="shared" si="820"/>
        <v>0</v>
      </c>
      <c r="AS360" s="829">
        <f t="shared" si="821"/>
        <v>0</v>
      </c>
      <c r="AT360" s="829">
        <f t="shared" si="822"/>
        <v>0</v>
      </c>
      <c r="AU360" s="828"/>
      <c r="AV360" s="829">
        <f t="shared" si="823"/>
        <v>0</v>
      </c>
      <c r="AW360" s="828"/>
      <c r="AX360" s="829">
        <f t="shared" si="824"/>
        <v>0</v>
      </c>
      <c r="AY360" s="838">
        <f t="shared" si="825"/>
        <v>0</v>
      </c>
      <c r="AZ360" s="838">
        <f t="shared" si="826"/>
        <v>0</v>
      </c>
      <c r="BA360" s="837"/>
      <c r="BB360" s="838">
        <f t="shared" si="827"/>
        <v>0</v>
      </c>
      <c r="BC360" s="837"/>
      <c r="BD360" s="838">
        <f t="shared" si="828"/>
        <v>0</v>
      </c>
      <c r="BE360" s="774">
        <f t="shared" si="829"/>
        <v>0</v>
      </c>
      <c r="BF360" s="774">
        <f t="shared" si="830"/>
        <v>0</v>
      </c>
      <c r="BG360" s="775"/>
      <c r="BH360" s="774">
        <f t="shared" si="831"/>
        <v>0</v>
      </c>
      <c r="BI360" s="775"/>
      <c r="BJ360" s="774">
        <f t="shared" si="832"/>
        <v>0</v>
      </c>
      <c r="BK360" s="811">
        <f t="shared" si="833"/>
        <v>0</v>
      </c>
      <c r="BL360" s="811">
        <f t="shared" si="834"/>
        <v>0</v>
      </c>
      <c r="BM360" s="810"/>
      <c r="BN360" s="811">
        <f t="shared" si="835"/>
        <v>0</v>
      </c>
      <c r="BO360" s="810"/>
      <c r="BP360" s="811">
        <f t="shared" si="836"/>
        <v>0</v>
      </c>
      <c r="BQ360" s="793">
        <f t="shared" si="837"/>
        <v>0</v>
      </c>
      <c r="BR360" s="793">
        <f t="shared" si="838"/>
        <v>0</v>
      </c>
      <c r="BS360" s="792"/>
      <c r="BT360" s="793">
        <f t="shared" si="839"/>
        <v>0</v>
      </c>
      <c r="BU360" s="792"/>
      <c r="BV360" s="793">
        <f t="shared" si="840"/>
        <v>0</v>
      </c>
      <c r="BW360" s="838">
        <f t="shared" si="841"/>
        <v>0</v>
      </c>
      <c r="BX360" s="838">
        <f t="shared" si="842"/>
        <v>0</v>
      </c>
      <c r="BY360" s="837"/>
      <c r="BZ360" s="838">
        <f t="shared" si="843"/>
        <v>0</v>
      </c>
      <c r="CA360" s="837"/>
      <c r="CB360" s="838">
        <f t="shared" si="844"/>
        <v>0</v>
      </c>
      <c r="CC360" s="811">
        <f t="shared" si="845"/>
        <v>0</v>
      </c>
      <c r="CD360" s="784">
        <f t="shared" si="846"/>
        <v>0</v>
      </c>
      <c r="CE360" s="810"/>
      <c r="CF360" s="810"/>
      <c r="CG360" s="811">
        <f t="shared" si="847"/>
        <v>0</v>
      </c>
      <c r="CH360" s="579">
        <f t="shared" si="848"/>
        <v>0</v>
      </c>
    </row>
    <row r="361" spans="1:86" x14ac:dyDescent="0.2">
      <c r="A361" s="596"/>
      <c r="B361" s="596"/>
      <c r="C361" s="663"/>
      <c r="D361" s="607"/>
      <c r="E361" s="615">
        <f t="shared" si="849"/>
        <v>101</v>
      </c>
      <c r="F361" s="607">
        <v>512</v>
      </c>
      <c r="G361" s="620"/>
      <c r="H361" s="583" t="s">
        <v>37</v>
      </c>
      <c r="I361" s="618">
        <v>200000</v>
      </c>
      <c r="J361" s="774">
        <f t="shared" si="799"/>
        <v>40000</v>
      </c>
      <c r="K361" s="774"/>
      <c r="L361" s="774">
        <f t="shared" si="800"/>
        <v>40000</v>
      </c>
      <c r="M361" s="775"/>
      <c r="N361" s="774">
        <f t="shared" si="801"/>
        <v>0</v>
      </c>
      <c r="O361" s="784">
        <f t="shared" si="802"/>
        <v>20000</v>
      </c>
      <c r="P361" s="784">
        <f t="shared" si="803"/>
        <v>20000</v>
      </c>
      <c r="Q361" s="783"/>
      <c r="R361" s="784">
        <f t="shared" si="804"/>
        <v>20000</v>
      </c>
      <c r="S361" s="783"/>
      <c r="T361" s="784">
        <f t="shared" si="805"/>
        <v>0</v>
      </c>
      <c r="U361" s="793">
        <f t="shared" si="806"/>
        <v>14000.000000000002</v>
      </c>
      <c r="V361" s="793">
        <f t="shared" si="807"/>
        <v>14000.000000000002</v>
      </c>
      <c r="W361" s="792"/>
      <c r="X361" s="793">
        <f t="shared" si="808"/>
        <v>14000.000000000002</v>
      </c>
      <c r="Y361" s="792"/>
      <c r="Z361" s="793">
        <f t="shared" si="809"/>
        <v>0</v>
      </c>
      <c r="AA361" s="802">
        <f>$I361*$AA$1</f>
        <v>14000.000000000002</v>
      </c>
      <c r="AB361" s="802">
        <f t="shared" si="810"/>
        <v>14000.000000000002</v>
      </c>
      <c r="AC361" s="801"/>
      <c r="AD361" s="802">
        <f t="shared" si="811"/>
        <v>14000.000000000002</v>
      </c>
      <c r="AE361" s="801"/>
      <c r="AF361" s="802">
        <f t="shared" si="812"/>
        <v>0</v>
      </c>
      <c r="AG361" s="820">
        <f t="shared" si="813"/>
        <v>14000.000000000002</v>
      </c>
      <c r="AH361" s="820">
        <f t="shared" si="814"/>
        <v>14000.000000000002</v>
      </c>
      <c r="AI361" s="819"/>
      <c r="AJ361" s="820">
        <f t="shared" si="815"/>
        <v>14000.000000000002</v>
      </c>
      <c r="AK361" s="819"/>
      <c r="AL361" s="820">
        <f t="shared" si="816"/>
        <v>0</v>
      </c>
      <c r="AM361" s="774">
        <f t="shared" si="817"/>
        <v>14000.000000000002</v>
      </c>
      <c r="AN361" s="774">
        <f t="shared" si="818"/>
        <v>14000.000000000002</v>
      </c>
      <c r="AO361" s="775"/>
      <c r="AP361" s="774">
        <f t="shared" si="819"/>
        <v>14000.000000000002</v>
      </c>
      <c r="AQ361" s="775"/>
      <c r="AR361" s="774">
        <f t="shared" si="820"/>
        <v>0</v>
      </c>
      <c r="AS361" s="829">
        <f t="shared" si="821"/>
        <v>14000.000000000002</v>
      </c>
      <c r="AT361" s="829">
        <f t="shared" si="822"/>
        <v>14000.000000000002</v>
      </c>
      <c r="AU361" s="828"/>
      <c r="AV361" s="829">
        <f t="shared" si="823"/>
        <v>14000.000000000002</v>
      </c>
      <c r="AW361" s="828"/>
      <c r="AX361" s="829">
        <f t="shared" si="824"/>
        <v>0</v>
      </c>
      <c r="AY361" s="838">
        <f t="shared" si="825"/>
        <v>14000.000000000002</v>
      </c>
      <c r="AZ361" s="838">
        <f t="shared" si="826"/>
        <v>14000.000000000002</v>
      </c>
      <c r="BA361" s="837"/>
      <c r="BB361" s="838">
        <f t="shared" si="827"/>
        <v>14000.000000000002</v>
      </c>
      <c r="BC361" s="837"/>
      <c r="BD361" s="838">
        <f t="shared" si="828"/>
        <v>0</v>
      </c>
      <c r="BE361" s="774">
        <f t="shared" si="829"/>
        <v>14000.000000000002</v>
      </c>
      <c r="BF361" s="774">
        <f t="shared" si="830"/>
        <v>14000.000000000002</v>
      </c>
      <c r="BG361" s="775"/>
      <c r="BH361" s="774">
        <f t="shared" si="831"/>
        <v>14000.000000000002</v>
      </c>
      <c r="BI361" s="775"/>
      <c r="BJ361" s="774">
        <f t="shared" si="832"/>
        <v>0</v>
      </c>
      <c r="BK361" s="811">
        <f t="shared" si="833"/>
        <v>14000.000000000002</v>
      </c>
      <c r="BL361" s="811">
        <f t="shared" si="834"/>
        <v>14000.000000000002</v>
      </c>
      <c r="BM361" s="810"/>
      <c r="BN361" s="811">
        <f t="shared" si="835"/>
        <v>14000.000000000002</v>
      </c>
      <c r="BO361" s="810"/>
      <c r="BP361" s="811">
        <f t="shared" si="836"/>
        <v>0</v>
      </c>
      <c r="BQ361" s="793">
        <f t="shared" si="837"/>
        <v>14000.000000000002</v>
      </c>
      <c r="BR361" s="793">
        <f t="shared" si="838"/>
        <v>14000.000000000002</v>
      </c>
      <c r="BS361" s="792"/>
      <c r="BT361" s="793">
        <f t="shared" si="839"/>
        <v>14000.000000000002</v>
      </c>
      <c r="BU361" s="792"/>
      <c r="BV361" s="793">
        <f t="shared" si="840"/>
        <v>0</v>
      </c>
      <c r="BW361" s="838">
        <f t="shared" si="841"/>
        <v>14000.000000000002</v>
      </c>
      <c r="BX361" s="838">
        <f t="shared" si="842"/>
        <v>14000.000000000002</v>
      </c>
      <c r="BY361" s="837"/>
      <c r="BZ361" s="838">
        <f t="shared" si="843"/>
        <v>14000.000000000002</v>
      </c>
      <c r="CA361" s="837"/>
      <c r="CB361" s="838">
        <f t="shared" si="844"/>
        <v>0</v>
      </c>
      <c r="CC361" s="811">
        <f t="shared" si="845"/>
        <v>200000</v>
      </c>
      <c r="CD361" s="784">
        <f t="shared" si="846"/>
        <v>200000</v>
      </c>
      <c r="CE361" s="810"/>
      <c r="CF361" s="810"/>
      <c r="CG361" s="811">
        <f t="shared" si="847"/>
        <v>0</v>
      </c>
      <c r="CH361" s="579">
        <f t="shared" si="848"/>
        <v>0</v>
      </c>
    </row>
    <row r="362" spans="1:86" x14ac:dyDescent="0.2">
      <c r="A362" s="727"/>
      <c r="B362" s="675"/>
      <c r="C362" s="675"/>
      <c r="D362" s="677"/>
      <c r="E362" s="675"/>
      <c r="F362" s="677"/>
      <c r="G362" s="678"/>
      <c r="H362" s="661" t="s">
        <v>246</v>
      </c>
      <c r="I362" s="629">
        <f>SUM(I355:I361)</f>
        <v>6330000</v>
      </c>
      <c r="J362" s="776">
        <f t="shared" ref="J362:BU362" si="850">SUM(J355:J361)</f>
        <v>1266000</v>
      </c>
      <c r="K362" s="776">
        <f>SUM(K355:K361)</f>
        <v>200000</v>
      </c>
      <c r="L362" s="776">
        <f t="shared" ref="L362" si="851">SUM(L355:L361)</f>
        <v>1066000</v>
      </c>
      <c r="M362" s="776">
        <f t="shared" si="850"/>
        <v>0</v>
      </c>
      <c r="N362" s="776">
        <f t="shared" si="850"/>
        <v>200000</v>
      </c>
      <c r="O362" s="785">
        <f t="shared" si="850"/>
        <v>633000</v>
      </c>
      <c r="P362" s="785">
        <f t="shared" si="850"/>
        <v>833000</v>
      </c>
      <c r="Q362" s="785">
        <f t="shared" si="850"/>
        <v>200000</v>
      </c>
      <c r="R362" s="785">
        <f t="shared" si="850"/>
        <v>633000</v>
      </c>
      <c r="S362" s="785">
        <f t="shared" si="850"/>
        <v>0</v>
      </c>
      <c r="T362" s="785">
        <f t="shared" si="850"/>
        <v>200000</v>
      </c>
      <c r="U362" s="794">
        <f t="shared" si="850"/>
        <v>443100</v>
      </c>
      <c r="V362" s="794">
        <f t="shared" si="850"/>
        <v>643100</v>
      </c>
      <c r="W362" s="794">
        <f t="shared" si="850"/>
        <v>0</v>
      </c>
      <c r="X362" s="794">
        <f t="shared" si="850"/>
        <v>643100</v>
      </c>
      <c r="Y362" s="794">
        <f t="shared" si="850"/>
        <v>0</v>
      </c>
      <c r="Z362" s="794">
        <f t="shared" si="850"/>
        <v>0</v>
      </c>
      <c r="AA362" s="803">
        <f t="shared" si="850"/>
        <v>443100</v>
      </c>
      <c r="AB362" s="803">
        <f t="shared" si="850"/>
        <v>443100</v>
      </c>
      <c r="AC362" s="803">
        <f t="shared" si="850"/>
        <v>0</v>
      </c>
      <c r="AD362" s="803">
        <f t="shared" si="850"/>
        <v>443100</v>
      </c>
      <c r="AE362" s="803">
        <f t="shared" si="850"/>
        <v>0</v>
      </c>
      <c r="AF362" s="803">
        <f t="shared" si="850"/>
        <v>0</v>
      </c>
      <c r="AG362" s="821">
        <f t="shared" si="850"/>
        <v>443100</v>
      </c>
      <c r="AH362" s="821">
        <f t="shared" si="850"/>
        <v>443100</v>
      </c>
      <c r="AI362" s="821">
        <f t="shared" si="850"/>
        <v>0</v>
      </c>
      <c r="AJ362" s="821">
        <f t="shared" si="850"/>
        <v>443100</v>
      </c>
      <c r="AK362" s="821">
        <f t="shared" si="850"/>
        <v>0</v>
      </c>
      <c r="AL362" s="821">
        <f t="shared" si="850"/>
        <v>0</v>
      </c>
      <c r="AM362" s="776">
        <f t="shared" si="850"/>
        <v>443100</v>
      </c>
      <c r="AN362" s="776">
        <f t="shared" si="850"/>
        <v>443100</v>
      </c>
      <c r="AO362" s="776">
        <f t="shared" si="850"/>
        <v>0</v>
      </c>
      <c r="AP362" s="776">
        <f t="shared" si="850"/>
        <v>443100</v>
      </c>
      <c r="AQ362" s="776">
        <f t="shared" si="850"/>
        <v>0</v>
      </c>
      <c r="AR362" s="776">
        <f t="shared" si="850"/>
        <v>0</v>
      </c>
      <c r="AS362" s="830">
        <f t="shared" si="850"/>
        <v>443100</v>
      </c>
      <c r="AT362" s="830">
        <f t="shared" si="850"/>
        <v>443100</v>
      </c>
      <c r="AU362" s="830">
        <f t="shared" si="850"/>
        <v>0</v>
      </c>
      <c r="AV362" s="830">
        <f t="shared" si="850"/>
        <v>443100</v>
      </c>
      <c r="AW362" s="830">
        <f t="shared" si="850"/>
        <v>0</v>
      </c>
      <c r="AX362" s="830">
        <f t="shared" si="850"/>
        <v>0</v>
      </c>
      <c r="AY362" s="839">
        <f t="shared" si="850"/>
        <v>443100</v>
      </c>
      <c r="AZ362" s="839">
        <f t="shared" si="850"/>
        <v>443100</v>
      </c>
      <c r="BA362" s="839">
        <f t="shared" si="850"/>
        <v>0</v>
      </c>
      <c r="BB362" s="839">
        <f t="shared" si="850"/>
        <v>443100</v>
      </c>
      <c r="BC362" s="839">
        <f t="shared" si="850"/>
        <v>0</v>
      </c>
      <c r="BD362" s="839">
        <f t="shared" si="850"/>
        <v>0</v>
      </c>
      <c r="BE362" s="776">
        <f t="shared" si="850"/>
        <v>443100</v>
      </c>
      <c r="BF362" s="776">
        <f t="shared" si="850"/>
        <v>443100</v>
      </c>
      <c r="BG362" s="776">
        <f t="shared" si="850"/>
        <v>0</v>
      </c>
      <c r="BH362" s="776">
        <f t="shared" si="850"/>
        <v>443100</v>
      </c>
      <c r="BI362" s="776">
        <f t="shared" si="850"/>
        <v>0</v>
      </c>
      <c r="BJ362" s="776">
        <f t="shared" si="850"/>
        <v>0</v>
      </c>
      <c r="BK362" s="812">
        <f t="shared" si="850"/>
        <v>443100</v>
      </c>
      <c r="BL362" s="812">
        <f t="shared" si="850"/>
        <v>443100</v>
      </c>
      <c r="BM362" s="812">
        <f t="shared" si="850"/>
        <v>0</v>
      </c>
      <c r="BN362" s="812">
        <f t="shared" si="850"/>
        <v>443100</v>
      </c>
      <c r="BO362" s="812">
        <f t="shared" si="850"/>
        <v>0</v>
      </c>
      <c r="BP362" s="812">
        <f t="shared" si="850"/>
        <v>0</v>
      </c>
      <c r="BQ362" s="794">
        <f t="shared" si="850"/>
        <v>443100</v>
      </c>
      <c r="BR362" s="794">
        <f t="shared" si="850"/>
        <v>443100</v>
      </c>
      <c r="BS362" s="794">
        <f t="shared" si="850"/>
        <v>0</v>
      </c>
      <c r="BT362" s="794">
        <f t="shared" si="850"/>
        <v>443100</v>
      </c>
      <c r="BU362" s="794">
        <f t="shared" si="850"/>
        <v>0</v>
      </c>
      <c r="BV362" s="794">
        <f t="shared" ref="BV362:CG362" si="852">SUM(BV355:BV361)</f>
        <v>0</v>
      </c>
      <c r="BW362" s="839">
        <f t="shared" si="852"/>
        <v>443100</v>
      </c>
      <c r="BX362" s="839">
        <f t="shared" si="852"/>
        <v>443100</v>
      </c>
      <c r="BY362" s="839">
        <f t="shared" si="852"/>
        <v>0</v>
      </c>
      <c r="BZ362" s="839">
        <f t="shared" si="852"/>
        <v>443100</v>
      </c>
      <c r="CA362" s="839">
        <f t="shared" si="852"/>
        <v>0</v>
      </c>
      <c r="CB362" s="839">
        <f t="shared" si="852"/>
        <v>0</v>
      </c>
      <c r="CC362" s="812">
        <f t="shared" si="852"/>
        <v>6330000</v>
      </c>
      <c r="CD362" s="785">
        <f t="shared" si="852"/>
        <v>6330000</v>
      </c>
      <c r="CE362" s="812">
        <f t="shared" si="852"/>
        <v>0</v>
      </c>
      <c r="CF362" s="812">
        <f t="shared" si="852"/>
        <v>0</v>
      </c>
      <c r="CG362" s="812">
        <f t="shared" si="852"/>
        <v>0</v>
      </c>
      <c r="CH362" s="579">
        <f t="shared" si="848"/>
        <v>0</v>
      </c>
    </row>
    <row r="363" spans="1:86" x14ac:dyDescent="0.2">
      <c r="A363" s="702"/>
      <c r="B363" s="581"/>
      <c r="C363" s="630"/>
      <c r="D363" s="626"/>
      <c r="E363" s="581"/>
      <c r="F363" s="626"/>
      <c r="G363" s="582"/>
      <c r="H363" s="631" t="s">
        <v>247</v>
      </c>
      <c r="I363" s="704"/>
      <c r="J363" s="774"/>
      <c r="K363" s="774"/>
      <c r="L363" s="774"/>
      <c r="M363" s="775"/>
      <c r="N363" s="775"/>
      <c r="O363" s="784"/>
      <c r="P363" s="784"/>
      <c r="Q363" s="783"/>
      <c r="R363" s="783"/>
      <c r="S363" s="783"/>
      <c r="T363" s="783"/>
      <c r="U363" s="793"/>
      <c r="V363" s="792"/>
      <c r="W363" s="792"/>
      <c r="X363" s="792"/>
      <c r="Y363" s="792"/>
      <c r="Z363" s="792"/>
      <c r="AA363" s="802"/>
      <c r="AB363" s="801"/>
      <c r="AC363" s="801"/>
      <c r="AD363" s="801"/>
      <c r="AE363" s="801"/>
      <c r="AF363" s="801"/>
      <c r="AG363" s="820"/>
      <c r="AH363" s="819"/>
      <c r="AI363" s="819"/>
      <c r="AJ363" s="819"/>
      <c r="AK363" s="819"/>
      <c r="AL363" s="819"/>
      <c r="AM363" s="774"/>
      <c r="AN363" s="775"/>
      <c r="AO363" s="775"/>
      <c r="AP363" s="775"/>
      <c r="AQ363" s="775"/>
      <c r="AR363" s="775"/>
      <c r="AS363" s="829"/>
      <c r="AT363" s="828"/>
      <c r="AU363" s="828"/>
      <c r="AV363" s="828"/>
      <c r="AW363" s="828"/>
      <c r="AX363" s="828"/>
      <c r="AY363" s="838"/>
      <c r="AZ363" s="837"/>
      <c r="BA363" s="837"/>
      <c r="BB363" s="837"/>
      <c r="BC363" s="837"/>
      <c r="BD363" s="837"/>
      <c r="BE363" s="774"/>
      <c r="BF363" s="775"/>
      <c r="BG363" s="775"/>
      <c r="BH363" s="775"/>
      <c r="BI363" s="775"/>
      <c r="BJ363" s="775"/>
      <c r="BK363" s="811"/>
      <c r="BL363" s="810"/>
      <c r="BM363" s="810"/>
      <c r="BN363" s="810"/>
      <c r="BO363" s="810"/>
      <c r="BP363" s="810"/>
      <c r="BQ363" s="793"/>
      <c r="BR363" s="792"/>
      <c r="BS363" s="792"/>
      <c r="BT363" s="792"/>
      <c r="BU363" s="792"/>
      <c r="BV363" s="792"/>
      <c r="BW363" s="838"/>
      <c r="BX363" s="837"/>
      <c r="BY363" s="837"/>
      <c r="BZ363" s="837"/>
      <c r="CA363" s="837"/>
      <c r="CB363" s="837"/>
      <c r="CC363" s="811"/>
      <c r="CD363" s="784"/>
      <c r="CE363" s="810"/>
      <c r="CF363" s="810"/>
      <c r="CG363" s="810"/>
      <c r="CH363" s="579"/>
    </row>
    <row r="364" spans="1:86" x14ac:dyDescent="0.2">
      <c r="A364" s="697"/>
      <c r="B364" s="585"/>
      <c r="C364" s="633"/>
      <c r="D364" s="634"/>
      <c r="E364" s="585"/>
      <c r="F364" s="634"/>
      <c r="G364" s="586" t="s">
        <v>18</v>
      </c>
      <c r="H364" s="635" t="s">
        <v>48</v>
      </c>
      <c r="I364" s="636">
        <f>+I355+I357+I359+I361+I356+I358+I360</f>
        <v>6330000</v>
      </c>
      <c r="J364" s="774"/>
      <c r="K364" s="774"/>
      <c r="L364" s="774"/>
      <c r="M364" s="775"/>
      <c r="N364" s="775"/>
      <c r="O364" s="784"/>
      <c r="P364" s="784"/>
      <c r="Q364" s="783"/>
      <c r="R364" s="783"/>
      <c r="S364" s="783"/>
      <c r="T364" s="783"/>
      <c r="U364" s="793"/>
      <c r="V364" s="792"/>
      <c r="W364" s="792"/>
      <c r="X364" s="792"/>
      <c r="Y364" s="792"/>
      <c r="Z364" s="792"/>
      <c r="AA364" s="802"/>
      <c r="AB364" s="801"/>
      <c r="AC364" s="801"/>
      <c r="AD364" s="801"/>
      <c r="AE364" s="801"/>
      <c r="AF364" s="801"/>
      <c r="AG364" s="820"/>
      <c r="AH364" s="819"/>
      <c r="AI364" s="819"/>
      <c r="AJ364" s="819"/>
      <c r="AK364" s="819"/>
      <c r="AL364" s="819"/>
      <c r="AM364" s="774"/>
      <c r="AN364" s="775"/>
      <c r="AO364" s="775"/>
      <c r="AP364" s="775"/>
      <c r="AQ364" s="775"/>
      <c r="AR364" s="775"/>
      <c r="AS364" s="829"/>
      <c r="AT364" s="828"/>
      <c r="AU364" s="828"/>
      <c r="AV364" s="828"/>
      <c r="AW364" s="828"/>
      <c r="AX364" s="828"/>
      <c r="AY364" s="838"/>
      <c r="AZ364" s="837"/>
      <c r="BA364" s="837"/>
      <c r="BB364" s="837"/>
      <c r="BC364" s="837"/>
      <c r="BD364" s="837"/>
      <c r="BE364" s="774"/>
      <c r="BF364" s="775"/>
      <c r="BG364" s="775"/>
      <c r="BH364" s="775"/>
      <c r="BI364" s="775"/>
      <c r="BJ364" s="775"/>
      <c r="BK364" s="811"/>
      <c r="BL364" s="810"/>
      <c r="BM364" s="810"/>
      <c r="BN364" s="810"/>
      <c r="BO364" s="810"/>
      <c r="BP364" s="810"/>
      <c r="BQ364" s="793"/>
      <c r="BR364" s="792"/>
      <c r="BS364" s="792"/>
      <c r="BT364" s="792"/>
      <c r="BU364" s="792"/>
      <c r="BV364" s="792"/>
      <c r="BW364" s="838"/>
      <c r="BX364" s="837"/>
      <c r="BY364" s="837"/>
      <c r="BZ364" s="837"/>
      <c r="CA364" s="837"/>
      <c r="CB364" s="837"/>
      <c r="CC364" s="811"/>
      <c r="CD364" s="784"/>
      <c r="CE364" s="810"/>
      <c r="CF364" s="810"/>
      <c r="CG364" s="810"/>
      <c r="CH364" s="579"/>
    </row>
    <row r="365" spans="1:86" x14ac:dyDescent="0.2">
      <c r="A365" s="697"/>
      <c r="B365" s="585"/>
      <c r="C365" s="633"/>
      <c r="D365" s="634"/>
      <c r="E365" s="585"/>
      <c r="F365" s="634"/>
      <c r="G365" s="679" t="s">
        <v>57</v>
      </c>
      <c r="H365" s="635" t="s">
        <v>58</v>
      </c>
      <c r="I365" s="636"/>
      <c r="J365" s="774"/>
      <c r="K365" s="774"/>
      <c r="L365" s="774"/>
      <c r="M365" s="775"/>
      <c r="N365" s="775"/>
      <c r="O365" s="784"/>
      <c r="P365" s="784"/>
      <c r="Q365" s="783"/>
      <c r="R365" s="783"/>
      <c r="S365" s="783"/>
      <c r="T365" s="783"/>
      <c r="U365" s="793"/>
      <c r="V365" s="792"/>
      <c r="W365" s="792"/>
      <c r="X365" s="792"/>
      <c r="Y365" s="792"/>
      <c r="Z365" s="792"/>
      <c r="AA365" s="802"/>
      <c r="AB365" s="801"/>
      <c r="AC365" s="801"/>
      <c r="AD365" s="801"/>
      <c r="AE365" s="801"/>
      <c r="AF365" s="801"/>
      <c r="AG365" s="820"/>
      <c r="AH365" s="819"/>
      <c r="AI365" s="819"/>
      <c r="AJ365" s="819"/>
      <c r="AK365" s="819"/>
      <c r="AL365" s="819"/>
      <c r="AM365" s="774"/>
      <c r="AN365" s="775"/>
      <c r="AO365" s="775"/>
      <c r="AP365" s="775"/>
      <c r="AQ365" s="775"/>
      <c r="AR365" s="775"/>
      <c r="AS365" s="829"/>
      <c r="AT365" s="828"/>
      <c r="AU365" s="828"/>
      <c r="AV365" s="828"/>
      <c r="AW365" s="828"/>
      <c r="AX365" s="828"/>
      <c r="AY365" s="838"/>
      <c r="AZ365" s="837"/>
      <c r="BA365" s="837"/>
      <c r="BB365" s="837"/>
      <c r="BC365" s="837"/>
      <c r="BD365" s="837"/>
      <c r="BE365" s="774"/>
      <c r="BF365" s="775"/>
      <c r="BG365" s="775"/>
      <c r="BH365" s="775"/>
      <c r="BI365" s="775"/>
      <c r="BJ365" s="775"/>
      <c r="BK365" s="811"/>
      <c r="BL365" s="810"/>
      <c r="BM365" s="810"/>
      <c r="BN365" s="810"/>
      <c r="BO365" s="810"/>
      <c r="BP365" s="810"/>
      <c r="BQ365" s="793"/>
      <c r="BR365" s="792"/>
      <c r="BS365" s="792"/>
      <c r="BT365" s="792"/>
      <c r="BU365" s="792"/>
      <c r="BV365" s="792"/>
      <c r="BW365" s="838"/>
      <c r="BX365" s="837"/>
      <c r="BY365" s="837"/>
      <c r="BZ365" s="837"/>
      <c r="CA365" s="837"/>
      <c r="CB365" s="837"/>
      <c r="CC365" s="811"/>
      <c r="CD365" s="784"/>
      <c r="CE365" s="810"/>
      <c r="CF365" s="810"/>
      <c r="CG365" s="810"/>
      <c r="CH365" s="579"/>
    </row>
    <row r="366" spans="1:86" x14ac:dyDescent="0.2">
      <c r="A366" s="697"/>
      <c r="B366" s="585"/>
      <c r="C366" s="633"/>
      <c r="D366" s="634"/>
      <c r="E366" s="585"/>
      <c r="F366" s="634"/>
      <c r="G366" s="586"/>
      <c r="H366" s="639" t="s">
        <v>248</v>
      </c>
      <c r="I366" s="636"/>
      <c r="J366" s="774"/>
      <c r="K366" s="774"/>
      <c r="L366" s="774"/>
      <c r="M366" s="775"/>
      <c r="N366" s="775"/>
      <c r="O366" s="784"/>
      <c r="P366" s="784"/>
      <c r="Q366" s="783"/>
      <c r="R366" s="783"/>
      <c r="S366" s="783"/>
      <c r="T366" s="783"/>
      <c r="U366" s="793"/>
      <c r="V366" s="792"/>
      <c r="W366" s="792"/>
      <c r="X366" s="792"/>
      <c r="Y366" s="792"/>
      <c r="Z366" s="792"/>
      <c r="AA366" s="802"/>
      <c r="AB366" s="801"/>
      <c r="AC366" s="801"/>
      <c r="AD366" s="801"/>
      <c r="AE366" s="801"/>
      <c r="AF366" s="801"/>
      <c r="AG366" s="820"/>
      <c r="AH366" s="819"/>
      <c r="AI366" s="819"/>
      <c r="AJ366" s="819"/>
      <c r="AK366" s="819"/>
      <c r="AL366" s="819"/>
      <c r="AM366" s="774"/>
      <c r="AN366" s="775"/>
      <c r="AO366" s="775"/>
      <c r="AP366" s="775"/>
      <c r="AQ366" s="775"/>
      <c r="AR366" s="775"/>
      <c r="AS366" s="829"/>
      <c r="AT366" s="828"/>
      <c r="AU366" s="828"/>
      <c r="AV366" s="828"/>
      <c r="AW366" s="828"/>
      <c r="AX366" s="828"/>
      <c r="AY366" s="838"/>
      <c r="AZ366" s="837"/>
      <c r="BA366" s="837"/>
      <c r="BB366" s="837"/>
      <c r="BC366" s="837"/>
      <c r="BD366" s="837"/>
      <c r="BE366" s="774"/>
      <c r="BF366" s="775"/>
      <c r="BG366" s="775"/>
      <c r="BH366" s="775"/>
      <c r="BI366" s="775"/>
      <c r="BJ366" s="775"/>
      <c r="BK366" s="811"/>
      <c r="BL366" s="810"/>
      <c r="BM366" s="810"/>
      <c r="BN366" s="810"/>
      <c r="BO366" s="810"/>
      <c r="BP366" s="810"/>
      <c r="BQ366" s="793"/>
      <c r="BR366" s="792"/>
      <c r="BS366" s="792"/>
      <c r="BT366" s="792"/>
      <c r="BU366" s="792"/>
      <c r="BV366" s="792"/>
      <c r="BW366" s="838"/>
      <c r="BX366" s="837"/>
      <c r="BY366" s="837"/>
      <c r="BZ366" s="837"/>
      <c r="CA366" s="837"/>
      <c r="CB366" s="837"/>
      <c r="CC366" s="811"/>
      <c r="CD366" s="784"/>
      <c r="CE366" s="810"/>
      <c r="CF366" s="810"/>
      <c r="CG366" s="810"/>
      <c r="CH366" s="579"/>
    </row>
    <row r="367" spans="1:86" x14ac:dyDescent="0.2">
      <c r="A367" s="697"/>
      <c r="B367" s="585"/>
      <c r="C367" s="633"/>
      <c r="D367" s="634"/>
      <c r="E367" s="585"/>
      <c r="F367" s="634"/>
      <c r="G367" s="679"/>
      <c r="H367" s="639" t="s">
        <v>249</v>
      </c>
      <c r="I367" s="636"/>
      <c r="J367" s="774"/>
      <c r="K367" s="774"/>
      <c r="L367" s="774"/>
      <c r="M367" s="775"/>
      <c r="N367" s="775"/>
      <c r="O367" s="784"/>
      <c r="P367" s="784"/>
      <c r="Q367" s="783"/>
      <c r="R367" s="783"/>
      <c r="S367" s="783"/>
      <c r="T367" s="783"/>
      <c r="U367" s="793"/>
      <c r="V367" s="792"/>
      <c r="W367" s="792"/>
      <c r="X367" s="792"/>
      <c r="Y367" s="792"/>
      <c r="Z367" s="792"/>
      <c r="AA367" s="802"/>
      <c r="AB367" s="801"/>
      <c r="AC367" s="801"/>
      <c r="AD367" s="801"/>
      <c r="AE367" s="801"/>
      <c r="AF367" s="801"/>
      <c r="AG367" s="820"/>
      <c r="AH367" s="819"/>
      <c r="AI367" s="819"/>
      <c r="AJ367" s="819"/>
      <c r="AK367" s="819"/>
      <c r="AL367" s="819"/>
      <c r="AM367" s="774"/>
      <c r="AN367" s="775"/>
      <c r="AO367" s="775"/>
      <c r="AP367" s="775"/>
      <c r="AQ367" s="775"/>
      <c r="AR367" s="775"/>
      <c r="AS367" s="829"/>
      <c r="AT367" s="828"/>
      <c r="AU367" s="828"/>
      <c r="AV367" s="828"/>
      <c r="AW367" s="828"/>
      <c r="AX367" s="828"/>
      <c r="AY367" s="838"/>
      <c r="AZ367" s="837"/>
      <c r="BA367" s="837"/>
      <c r="BB367" s="837"/>
      <c r="BC367" s="837"/>
      <c r="BD367" s="837"/>
      <c r="BE367" s="774"/>
      <c r="BF367" s="775"/>
      <c r="BG367" s="775"/>
      <c r="BH367" s="775"/>
      <c r="BI367" s="775"/>
      <c r="BJ367" s="775"/>
      <c r="BK367" s="811"/>
      <c r="BL367" s="810"/>
      <c r="BM367" s="810"/>
      <c r="BN367" s="810"/>
      <c r="BO367" s="810"/>
      <c r="BP367" s="810"/>
      <c r="BQ367" s="793"/>
      <c r="BR367" s="792"/>
      <c r="BS367" s="792"/>
      <c r="BT367" s="792"/>
      <c r="BU367" s="792"/>
      <c r="BV367" s="792"/>
      <c r="BW367" s="838"/>
      <c r="BX367" s="837"/>
      <c r="BY367" s="837"/>
      <c r="BZ367" s="837"/>
      <c r="CA367" s="837"/>
      <c r="CB367" s="837"/>
      <c r="CC367" s="811"/>
      <c r="CD367" s="784"/>
      <c r="CE367" s="810"/>
      <c r="CF367" s="810"/>
      <c r="CG367" s="810"/>
      <c r="CH367" s="579"/>
    </row>
    <row r="368" spans="1:86" x14ac:dyDescent="0.2">
      <c r="A368" s="697"/>
      <c r="B368" s="585"/>
      <c r="C368" s="633"/>
      <c r="D368" s="634"/>
      <c r="E368" s="585"/>
      <c r="F368" s="634"/>
      <c r="G368" s="679" t="s">
        <v>18</v>
      </c>
      <c r="H368" s="635" t="s">
        <v>48</v>
      </c>
      <c r="I368" s="636">
        <f>+I364</f>
        <v>6330000</v>
      </c>
      <c r="J368" s="774"/>
      <c r="K368" s="774"/>
      <c r="L368" s="774"/>
      <c r="M368" s="775"/>
      <c r="N368" s="775"/>
      <c r="O368" s="784"/>
      <c r="P368" s="784"/>
      <c r="Q368" s="783"/>
      <c r="R368" s="783"/>
      <c r="S368" s="783"/>
      <c r="T368" s="783"/>
      <c r="U368" s="793"/>
      <c r="V368" s="792"/>
      <c r="W368" s="792"/>
      <c r="X368" s="792"/>
      <c r="Y368" s="792"/>
      <c r="Z368" s="792"/>
      <c r="AA368" s="802"/>
      <c r="AB368" s="801"/>
      <c r="AC368" s="801"/>
      <c r="AD368" s="801"/>
      <c r="AE368" s="801"/>
      <c r="AF368" s="801"/>
      <c r="AG368" s="820"/>
      <c r="AH368" s="819"/>
      <c r="AI368" s="819"/>
      <c r="AJ368" s="819"/>
      <c r="AK368" s="819"/>
      <c r="AL368" s="819"/>
      <c r="AM368" s="774"/>
      <c r="AN368" s="775"/>
      <c r="AO368" s="775"/>
      <c r="AP368" s="775"/>
      <c r="AQ368" s="775"/>
      <c r="AR368" s="775"/>
      <c r="AS368" s="829"/>
      <c r="AT368" s="828"/>
      <c r="AU368" s="828"/>
      <c r="AV368" s="828"/>
      <c r="AW368" s="828"/>
      <c r="AX368" s="828"/>
      <c r="AY368" s="838"/>
      <c r="AZ368" s="837"/>
      <c r="BA368" s="837"/>
      <c r="BB368" s="837"/>
      <c r="BC368" s="837"/>
      <c r="BD368" s="837"/>
      <c r="BE368" s="774"/>
      <c r="BF368" s="775"/>
      <c r="BG368" s="775"/>
      <c r="BH368" s="775"/>
      <c r="BI368" s="775"/>
      <c r="BJ368" s="775"/>
      <c r="BK368" s="811"/>
      <c r="BL368" s="810"/>
      <c r="BM368" s="810"/>
      <c r="BN368" s="810"/>
      <c r="BO368" s="810"/>
      <c r="BP368" s="810"/>
      <c r="BQ368" s="793"/>
      <c r="BR368" s="792"/>
      <c r="BS368" s="792"/>
      <c r="BT368" s="792"/>
      <c r="BU368" s="792"/>
      <c r="BV368" s="792"/>
      <c r="BW368" s="838"/>
      <c r="BX368" s="837"/>
      <c r="BY368" s="837"/>
      <c r="BZ368" s="837"/>
      <c r="CA368" s="837"/>
      <c r="CB368" s="837"/>
      <c r="CC368" s="811"/>
      <c r="CD368" s="784"/>
      <c r="CE368" s="810"/>
      <c r="CF368" s="810"/>
      <c r="CG368" s="810"/>
      <c r="CH368" s="579"/>
    </row>
    <row r="369" spans="1:86" x14ac:dyDescent="0.2">
      <c r="A369" s="697"/>
      <c r="B369" s="585"/>
      <c r="C369" s="633"/>
      <c r="D369" s="634"/>
      <c r="E369" s="585"/>
      <c r="F369" s="634"/>
      <c r="G369" s="679" t="s">
        <v>57</v>
      </c>
      <c r="H369" s="635" t="s">
        <v>58</v>
      </c>
      <c r="I369" s="636"/>
      <c r="J369" s="774"/>
      <c r="K369" s="774"/>
      <c r="L369" s="774"/>
      <c r="M369" s="775"/>
      <c r="N369" s="775"/>
      <c r="O369" s="784"/>
      <c r="P369" s="784"/>
      <c r="Q369" s="783"/>
      <c r="R369" s="783"/>
      <c r="S369" s="783"/>
      <c r="T369" s="783"/>
      <c r="U369" s="793"/>
      <c r="V369" s="792"/>
      <c r="W369" s="792"/>
      <c r="X369" s="792"/>
      <c r="Y369" s="792"/>
      <c r="Z369" s="792"/>
      <c r="AA369" s="802"/>
      <c r="AB369" s="801"/>
      <c r="AC369" s="801"/>
      <c r="AD369" s="801"/>
      <c r="AE369" s="801"/>
      <c r="AF369" s="801"/>
      <c r="AG369" s="820"/>
      <c r="AH369" s="819"/>
      <c r="AI369" s="819"/>
      <c r="AJ369" s="819"/>
      <c r="AK369" s="819"/>
      <c r="AL369" s="819"/>
      <c r="AM369" s="774"/>
      <c r="AN369" s="775"/>
      <c r="AO369" s="775"/>
      <c r="AP369" s="775"/>
      <c r="AQ369" s="775"/>
      <c r="AR369" s="775"/>
      <c r="AS369" s="829"/>
      <c r="AT369" s="828"/>
      <c r="AU369" s="828"/>
      <c r="AV369" s="828"/>
      <c r="AW369" s="828"/>
      <c r="AX369" s="828"/>
      <c r="AY369" s="838"/>
      <c r="AZ369" s="837"/>
      <c r="BA369" s="837"/>
      <c r="BB369" s="837"/>
      <c r="BC369" s="837"/>
      <c r="BD369" s="837"/>
      <c r="BE369" s="774"/>
      <c r="BF369" s="775"/>
      <c r="BG369" s="775"/>
      <c r="BH369" s="775"/>
      <c r="BI369" s="775"/>
      <c r="BJ369" s="775"/>
      <c r="BK369" s="811"/>
      <c r="BL369" s="810"/>
      <c r="BM369" s="810"/>
      <c r="BN369" s="810"/>
      <c r="BO369" s="810"/>
      <c r="BP369" s="810"/>
      <c r="BQ369" s="793"/>
      <c r="BR369" s="792"/>
      <c r="BS369" s="792"/>
      <c r="BT369" s="792"/>
      <c r="BU369" s="792"/>
      <c r="BV369" s="792"/>
      <c r="BW369" s="838"/>
      <c r="BX369" s="837"/>
      <c r="BY369" s="837"/>
      <c r="BZ369" s="837"/>
      <c r="CA369" s="837"/>
      <c r="CB369" s="837"/>
      <c r="CC369" s="811"/>
      <c r="CD369" s="784"/>
      <c r="CE369" s="810"/>
      <c r="CF369" s="810"/>
      <c r="CG369" s="810"/>
      <c r="CH369" s="579"/>
    </row>
    <row r="370" spans="1:86" x14ac:dyDescent="0.2">
      <c r="A370" s="705"/>
      <c r="B370" s="591"/>
      <c r="C370" s="590"/>
      <c r="D370" s="641"/>
      <c r="E370" s="591"/>
      <c r="F370" s="641"/>
      <c r="G370" s="718"/>
      <c r="H370" s="642" t="s">
        <v>250</v>
      </c>
      <c r="I370" s="643"/>
      <c r="J370" s="774"/>
      <c r="K370" s="774"/>
      <c r="L370" s="774"/>
      <c r="M370" s="775"/>
      <c r="N370" s="775"/>
      <c r="O370" s="784"/>
      <c r="P370" s="784"/>
      <c r="Q370" s="783"/>
      <c r="R370" s="783"/>
      <c r="S370" s="783"/>
      <c r="T370" s="783"/>
      <c r="U370" s="793"/>
      <c r="V370" s="792"/>
      <c r="W370" s="792"/>
      <c r="X370" s="792"/>
      <c r="Y370" s="792"/>
      <c r="Z370" s="792"/>
      <c r="AA370" s="802"/>
      <c r="AB370" s="801"/>
      <c r="AC370" s="801"/>
      <c r="AD370" s="801"/>
      <c r="AE370" s="801"/>
      <c r="AF370" s="801"/>
      <c r="AG370" s="820"/>
      <c r="AH370" s="819"/>
      <c r="AI370" s="819"/>
      <c r="AJ370" s="819"/>
      <c r="AK370" s="819"/>
      <c r="AL370" s="819"/>
      <c r="AM370" s="774"/>
      <c r="AN370" s="775"/>
      <c r="AO370" s="775"/>
      <c r="AP370" s="775"/>
      <c r="AQ370" s="775"/>
      <c r="AR370" s="775"/>
      <c r="AS370" s="829"/>
      <c r="AT370" s="828"/>
      <c r="AU370" s="828"/>
      <c r="AV370" s="828"/>
      <c r="AW370" s="828"/>
      <c r="AX370" s="828"/>
      <c r="AY370" s="838"/>
      <c r="AZ370" s="837"/>
      <c r="BA370" s="837"/>
      <c r="BB370" s="837"/>
      <c r="BC370" s="837"/>
      <c r="BD370" s="837"/>
      <c r="BE370" s="774"/>
      <c r="BF370" s="775"/>
      <c r="BG370" s="775"/>
      <c r="BH370" s="775"/>
      <c r="BI370" s="775"/>
      <c r="BJ370" s="775"/>
      <c r="BK370" s="811"/>
      <c r="BL370" s="810"/>
      <c r="BM370" s="810"/>
      <c r="BN370" s="810"/>
      <c r="BO370" s="810"/>
      <c r="BP370" s="810"/>
      <c r="BQ370" s="793"/>
      <c r="BR370" s="792"/>
      <c r="BS370" s="792"/>
      <c r="BT370" s="792"/>
      <c r="BU370" s="792"/>
      <c r="BV370" s="792"/>
      <c r="BW370" s="838"/>
      <c r="BX370" s="837"/>
      <c r="BY370" s="837"/>
      <c r="BZ370" s="837"/>
      <c r="CA370" s="837"/>
      <c r="CB370" s="837"/>
      <c r="CC370" s="811"/>
      <c r="CD370" s="784"/>
      <c r="CE370" s="810"/>
      <c r="CF370" s="810"/>
      <c r="CG370" s="810"/>
      <c r="CH370" s="579"/>
    </row>
    <row r="371" spans="1:86" x14ac:dyDescent="0.2">
      <c r="A371" s="716"/>
      <c r="B371" s="716"/>
      <c r="C371" s="716"/>
      <c r="D371" s="717"/>
      <c r="E371" s="716"/>
      <c r="F371" s="717"/>
      <c r="G371" s="718"/>
      <c r="H371" s="642"/>
      <c r="I371" s="643"/>
      <c r="J371" s="774"/>
      <c r="K371" s="774"/>
      <c r="L371" s="774"/>
      <c r="M371" s="775"/>
      <c r="N371" s="775"/>
      <c r="O371" s="784"/>
      <c r="P371" s="784"/>
      <c r="Q371" s="783"/>
      <c r="R371" s="783"/>
      <c r="S371" s="783"/>
      <c r="T371" s="783"/>
      <c r="U371" s="793"/>
      <c r="V371" s="792"/>
      <c r="W371" s="792"/>
      <c r="X371" s="792"/>
      <c r="Y371" s="792"/>
      <c r="Z371" s="792"/>
      <c r="AA371" s="802"/>
      <c r="AB371" s="801"/>
      <c r="AC371" s="801"/>
      <c r="AD371" s="801"/>
      <c r="AE371" s="801"/>
      <c r="AF371" s="801"/>
      <c r="AG371" s="820"/>
      <c r="AH371" s="819"/>
      <c r="AI371" s="819"/>
      <c r="AJ371" s="819"/>
      <c r="AK371" s="819"/>
      <c r="AL371" s="819"/>
      <c r="AM371" s="774"/>
      <c r="AN371" s="775"/>
      <c r="AO371" s="775"/>
      <c r="AP371" s="775"/>
      <c r="AQ371" s="775"/>
      <c r="AR371" s="775"/>
      <c r="AS371" s="829"/>
      <c r="AT371" s="828"/>
      <c r="AU371" s="828"/>
      <c r="AV371" s="828"/>
      <c r="AW371" s="828"/>
      <c r="AX371" s="828"/>
      <c r="AY371" s="838"/>
      <c r="AZ371" s="837"/>
      <c r="BA371" s="837"/>
      <c r="BB371" s="837"/>
      <c r="BC371" s="837"/>
      <c r="BD371" s="837"/>
      <c r="BE371" s="774"/>
      <c r="BF371" s="775"/>
      <c r="BG371" s="775"/>
      <c r="BH371" s="775"/>
      <c r="BI371" s="775"/>
      <c r="BJ371" s="775"/>
      <c r="BK371" s="811"/>
      <c r="BL371" s="810"/>
      <c r="BM371" s="810"/>
      <c r="BN371" s="810"/>
      <c r="BO371" s="810"/>
      <c r="BP371" s="810"/>
      <c r="BQ371" s="793"/>
      <c r="BR371" s="792"/>
      <c r="BS371" s="792"/>
      <c r="BT371" s="792"/>
      <c r="BU371" s="792"/>
      <c r="BV371" s="792"/>
      <c r="BW371" s="838"/>
      <c r="BX371" s="837"/>
      <c r="BY371" s="837"/>
      <c r="BZ371" s="837"/>
      <c r="CA371" s="837"/>
      <c r="CB371" s="837"/>
      <c r="CC371" s="811"/>
      <c r="CD371" s="784"/>
      <c r="CE371" s="810"/>
      <c r="CF371" s="810"/>
      <c r="CG371" s="810"/>
      <c r="CH371" s="579"/>
    </row>
    <row r="372" spans="1:86" x14ac:dyDescent="0.2">
      <c r="A372" s="596"/>
      <c r="B372" s="596" t="s">
        <v>251</v>
      </c>
      <c r="C372" s="623"/>
      <c r="D372" s="607"/>
      <c r="E372" s="596"/>
      <c r="F372" s="607"/>
      <c r="G372" s="620"/>
      <c r="H372" s="600" t="s">
        <v>252</v>
      </c>
      <c r="I372" s="682"/>
      <c r="J372" s="774"/>
      <c r="K372" s="774"/>
      <c r="L372" s="774"/>
      <c r="M372" s="775"/>
      <c r="N372" s="775"/>
      <c r="O372" s="784"/>
      <c r="P372" s="784"/>
      <c r="Q372" s="783"/>
      <c r="R372" s="783"/>
      <c r="S372" s="783"/>
      <c r="T372" s="783"/>
      <c r="U372" s="793"/>
      <c r="V372" s="792"/>
      <c r="W372" s="792"/>
      <c r="X372" s="792"/>
      <c r="Y372" s="792"/>
      <c r="Z372" s="792"/>
      <c r="AA372" s="802"/>
      <c r="AB372" s="801"/>
      <c r="AC372" s="801"/>
      <c r="AD372" s="801"/>
      <c r="AE372" s="801"/>
      <c r="AF372" s="801"/>
      <c r="AG372" s="820"/>
      <c r="AH372" s="819"/>
      <c r="AI372" s="819"/>
      <c r="AJ372" s="819"/>
      <c r="AK372" s="819"/>
      <c r="AL372" s="819"/>
      <c r="AM372" s="774"/>
      <c r="AN372" s="775"/>
      <c r="AO372" s="775"/>
      <c r="AP372" s="775"/>
      <c r="AQ372" s="775"/>
      <c r="AR372" s="775"/>
      <c r="AS372" s="829"/>
      <c r="AT372" s="828"/>
      <c r="AU372" s="828"/>
      <c r="AV372" s="828"/>
      <c r="AW372" s="828"/>
      <c r="AX372" s="828"/>
      <c r="AY372" s="838"/>
      <c r="AZ372" s="837"/>
      <c r="BA372" s="837"/>
      <c r="BB372" s="837"/>
      <c r="BC372" s="837"/>
      <c r="BD372" s="837"/>
      <c r="BE372" s="774"/>
      <c r="BF372" s="775"/>
      <c r="BG372" s="775"/>
      <c r="BH372" s="775"/>
      <c r="BI372" s="775"/>
      <c r="BJ372" s="775"/>
      <c r="BK372" s="811"/>
      <c r="BL372" s="810"/>
      <c r="BM372" s="810"/>
      <c r="BN372" s="810"/>
      <c r="BO372" s="810"/>
      <c r="BP372" s="810"/>
      <c r="BQ372" s="793"/>
      <c r="BR372" s="792"/>
      <c r="BS372" s="792"/>
      <c r="BT372" s="792"/>
      <c r="BU372" s="792"/>
      <c r="BV372" s="792"/>
      <c r="BW372" s="838"/>
      <c r="BX372" s="837"/>
      <c r="BY372" s="837"/>
      <c r="BZ372" s="837"/>
      <c r="CA372" s="837"/>
      <c r="CB372" s="837"/>
      <c r="CC372" s="811"/>
      <c r="CD372" s="784"/>
      <c r="CE372" s="810"/>
      <c r="CF372" s="810"/>
      <c r="CG372" s="810"/>
      <c r="CH372" s="579"/>
    </row>
    <row r="373" spans="1:86" x14ac:dyDescent="0.2">
      <c r="A373" s="596"/>
      <c r="B373" s="597"/>
      <c r="C373" s="623">
        <v>412</v>
      </c>
      <c r="D373" s="607"/>
      <c r="E373" s="596"/>
      <c r="F373" s="607"/>
      <c r="G373" s="620"/>
      <c r="H373" s="600" t="s">
        <v>253</v>
      </c>
      <c r="I373" s="682"/>
      <c r="J373" s="774"/>
      <c r="K373" s="774"/>
      <c r="L373" s="774"/>
      <c r="M373" s="775"/>
      <c r="N373" s="775"/>
      <c r="O373" s="784"/>
      <c r="P373" s="784"/>
      <c r="Q373" s="783"/>
      <c r="R373" s="783"/>
      <c r="S373" s="783"/>
      <c r="T373" s="783"/>
      <c r="U373" s="793"/>
      <c r="V373" s="792"/>
      <c r="W373" s="792"/>
      <c r="X373" s="792"/>
      <c r="Y373" s="792"/>
      <c r="Z373" s="792"/>
      <c r="AA373" s="802"/>
      <c r="AB373" s="801"/>
      <c r="AC373" s="801"/>
      <c r="AD373" s="801"/>
      <c r="AE373" s="801"/>
      <c r="AF373" s="801"/>
      <c r="AG373" s="820"/>
      <c r="AH373" s="819"/>
      <c r="AI373" s="819"/>
      <c r="AJ373" s="819"/>
      <c r="AK373" s="819"/>
      <c r="AL373" s="819"/>
      <c r="AM373" s="774"/>
      <c r="AN373" s="775"/>
      <c r="AO373" s="775"/>
      <c r="AP373" s="775"/>
      <c r="AQ373" s="775"/>
      <c r="AR373" s="775"/>
      <c r="AS373" s="829"/>
      <c r="AT373" s="828"/>
      <c r="AU373" s="828"/>
      <c r="AV373" s="828"/>
      <c r="AW373" s="828"/>
      <c r="AX373" s="828"/>
      <c r="AY373" s="838"/>
      <c r="AZ373" s="837"/>
      <c r="BA373" s="837"/>
      <c r="BB373" s="837"/>
      <c r="BC373" s="837"/>
      <c r="BD373" s="837"/>
      <c r="BE373" s="774"/>
      <c r="BF373" s="775"/>
      <c r="BG373" s="775"/>
      <c r="BH373" s="775"/>
      <c r="BI373" s="775"/>
      <c r="BJ373" s="775"/>
      <c r="BK373" s="811"/>
      <c r="BL373" s="810"/>
      <c r="BM373" s="810"/>
      <c r="BN373" s="810"/>
      <c r="BO373" s="810"/>
      <c r="BP373" s="810"/>
      <c r="BQ373" s="793"/>
      <c r="BR373" s="792"/>
      <c r="BS373" s="792"/>
      <c r="BT373" s="792"/>
      <c r="BU373" s="792"/>
      <c r="BV373" s="792"/>
      <c r="BW373" s="838"/>
      <c r="BX373" s="837"/>
      <c r="BY373" s="837"/>
      <c r="BZ373" s="837"/>
      <c r="CA373" s="837"/>
      <c r="CB373" s="837"/>
      <c r="CC373" s="811"/>
      <c r="CD373" s="784"/>
      <c r="CE373" s="810"/>
      <c r="CF373" s="810"/>
      <c r="CG373" s="810"/>
      <c r="CH373" s="579"/>
    </row>
    <row r="374" spans="1:86" x14ac:dyDescent="0.2">
      <c r="A374" s="596"/>
      <c r="B374" s="597"/>
      <c r="C374" s="623"/>
      <c r="D374" s="691" t="s">
        <v>254</v>
      </c>
      <c r="E374" s="596"/>
      <c r="F374" s="607"/>
      <c r="G374" s="620"/>
      <c r="H374" s="600" t="s">
        <v>113</v>
      </c>
      <c r="I374" s="682"/>
      <c r="J374" s="774"/>
      <c r="K374" s="774"/>
      <c r="L374" s="774"/>
      <c r="M374" s="775"/>
      <c r="N374" s="775"/>
      <c r="O374" s="784"/>
      <c r="P374" s="784"/>
      <c r="Q374" s="783"/>
      <c r="R374" s="783"/>
      <c r="S374" s="783"/>
      <c r="T374" s="783"/>
      <c r="U374" s="793"/>
      <c r="V374" s="792"/>
      <c r="W374" s="792"/>
      <c r="X374" s="792"/>
      <c r="Y374" s="792"/>
      <c r="Z374" s="792"/>
      <c r="AA374" s="802"/>
      <c r="AB374" s="801"/>
      <c r="AC374" s="801"/>
      <c r="AD374" s="801"/>
      <c r="AE374" s="801"/>
      <c r="AF374" s="801"/>
      <c r="AG374" s="820"/>
      <c r="AH374" s="819"/>
      <c r="AI374" s="819"/>
      <c r="AJ374" s="819"/>
      <c r="AK374" s="819"/>
      <c r="AL374" s="819"/>
      <c r="AM374" s="774"/>
      <c r="AN374" s="775"/>
      <c r="AO374" s="775"/>
      <c r="AP374" s="775"/>
      <c r="AQ374" s="775"/>
      <c r="AR374" s="775"/>
      <c r="AS374" s="829"/>
      <c r="AT374" s="828"/>
      <c r="AU374" s="828"/>
      <c r="AV374" s="828"/>
      <c r="AW374" s="828"/>
      <c r="AX374" s="828"/>
      <c r="AY374" s="838"/>
      <c r="AZ374" s="837"/>
      <c r="BA374" s="837"/>
      <c r="BB374" s="837"/>
      <c r="BC374" s="837"/>
      <c r="BD374" s="837"/>
      <c r="BE374" s="774"/>
      <c r="BF374" s="775"/>
      <c r="BG374" s="775"/>
      <c r="BH374" s="775"/>
      <c r="BI374" s="775"/>
      <c r="BJ374" s="775"/>
      <c r="BK374" s="811"/>
      <c r="BL374" s="810"/>
      <c r="BM374" s="810"/>
      <c r="BN374" s="810"/>
      <c r="BO374" s="810"/>
      <c r="BP374" s="810"/>
      <c r="BQ374" s="793"/>
      <c r="BR374" s="792"/>
      <c r="BS374" s="792"/>
      <c r="BT374" s="792"/>
      <c r="BU374" s="792"/>
      <c r="BV374" s="792"/>
      <c r="BW374" s="838"/>
      <c r="BX374" s="837"/>
      <c r="BY374" s="837"/>
      <c r="BZ374" s="837"/>
      <c r="CA374" s="837"/>
      <c r="CB374" s="837"/>
      <c r="CC374" s="811"/>
      <c r="CD374" s="784"/>
      <c r="CE374" s="810"/>
      <c r="CF374" s="810"/>
      <c r="CG374" s="810"/>
      <c r="CH374" s="579"/>
    </row>
    <row r="375" spans="1:86" ht="24" x14ac:dyDescent="0.2">
      <c r="A375" s="596"/>
      <c r="B375" s="597"/>
      <c r="C375" s="623"/>
      <c r="D375" s="606" t="s">
        <v>255</v>
      </c>
      <c r="E375" s="596"/>
      <c r="F375" s="607"/>
      <c r="G375" s="620"/>
      <c r="H375" s="645" t="s">
        <v>256</v>
      </c>
      <c r="I375" s="624"/>
      <c r="J375" s="774"/>
      <c r="K375" s="774"/>
      <c r="L375" s="774"/>
      <c r="M375" s="775"/>
      <c r="N375" s="775"/>
      <c r="O375" s="784"/>
      <c r="P375" s="784"/>
      <c r="Q375" s="783"/>
      <c r="R375" s="783"/>
      <c r="S375" s="783"/>
      <c r="T375" s="783"/>
      <c r="U375" s="793"/>
      <c r="V375" s="792"/>
      <c r="W375" s="792"/>
      <c r="X375" s="792"/>
      <c r="Y375" s="792"/>
      <c r="Z375" s="792"/>
      <c r="AA375" s="802"/>
      <c r="AB375" s="801"/>
      <c r="AC375" s="801"/>
      <c r="AD375" s="801"/>
      <c r="AE375" s="801"/>
      <c r="AF375" s="801"/>
      <c r="AG375" s="820"/>
      <c r="AH375" s="819"/>
      <c r="AI375" s="819"/>
      <c r="AJ375" s="819"/>
      <c r="AK375" s="819"/>
      <c r="AL375" s="819"/>
      <c r="AM375" s="774"/>
      <c r="AN375" s="775"/>
      <c r="AO375" s="775"/>
      <c r="AP375" s="775"/>
      <c r="AQ375" s="775"/>
      <c r="AR375" s="775"/>
      <c r="AS375" s="829"/>
      <c r="AT375" s="828"/>
      <c r="AU375" s="828"/>
      <c r="AV375" s="828"/>
      <c r="AW375" s="828"/>
      <c r="AX375" s="828"/>
      <c r="AY375" s="838"/>
      <c r="AZ375" s="837"/>
      <c r="BA375" s="837"/>
      <c r="BB375" s="837"/>
      <c r="BC375" s="837"/>
      <c r="BD375" s="837"/>
      <c r="BE375" s="774"/>
      <c r="BF375" s="775"/>
      <c r="BG375" s="775"/>
      <c r="BH375" s="775"/>
      <c r="BI375" s="775"/>
      <c r="BJ375" s="775"/>
      <c r="BK375" s="811"/>
      <c r="BL375" s="810"/>
      <c r="BM375" s="810"/>
      <c r="BN375" s="810"/>
      <c r="BO375" s="810"/>
      <c r="BP375" s="810"/>
      <c r="BQ375" s="793"/>
      <c r="BR375" s="792"/>
      <c r="BS375" s="792"/>
      <c r="BT375" s="792"/>
      <c r="BU375" s="792"/>
      <c r="BV375" s="792"/>
      <c r="BW375" s="838"/>
      <c r="BX375" s="837"/>
      <c r="BY375" s="837"/>
      <c r="BZ375" s="837"/>
      <c r="CA375" s="837"/>
      <c r="CB375" s="837"/>
      <c r="CC375" s="811"/>
      <c r="CD375" s="784"/>
      <c r="CE375" s="810"/>
      <c r="CF375" s="810"/>
      <c r="CG375" s="810"/>
      <c r="CH375" s="579"/>
    </row>
    <row r="376" spans="1:86" x14ac:dyDescent="0.2">
      <c r="A376" s="596"/>
      <c r="B376" s="596"/>
      <c r="C376" s="663"/>
      <c r="D376" s="607"/>
      <c r="E376" s="596">
        <f>+E361+1</f>
        <v>102</v>
      </c>
      <c r="F376" s="607">
        <v>464</v>
      </c>
      <c r="G376" s="620"/>
      <c r="H376" s="609" t="s">
        <v>257</v>
      </c>
      <c r="I376" s="601">
        <f>3000000+1500000</f>
        <v>4500000</v>
      </c>
      <c r="J376" s="774">
        <f>+I376*$J$1</f>
        <v>900000</v>
      </c>
      <c r="K376" s="774">
        <v>300000</v>
      </c>
      <c r="L376" s="774">
        <f t="shared" ref="L376" si="853">+J376-K376</f>
        <v>600000</v>
      </c>
      <c r="M376" s="775"/>
      <c r="N376" s="774">
        <f>+K376-M376</f>
        <v>300000</v>
      </c>
      <c r="O376" s="784">
        <f>+I376*$O$1</f>
        <v>450000</v>
      </c>
      <c r="P376" s="784">
        <f t="shared" ref="P376" si="854">O376+K376</f>
        <v>750000</v>
      </c>
      <c r="Q376" s="783">
        <v>300000</v>
      </c>
      <c r="R376" s="784">
        <f t="shared" ref="R376" si="855">+P376-Q376</f>
        <v>450000</v>
      </c>
      <c r="S376" s="783"/>
      <c r="T376" s="784">
        <f t="shared" ref="T376" si="856">+Q376-S376</f>
        <v>300000</v>
      </c>
      <c r="U376" s="793">
        <f>$I376*$U$1</f>
        <v>315000.00000000006</v>
      </c>
      <c r="V376" s="793">
        <f t="shared" ref="V376" si="857">U376+Q376</f>
        <v>615000</v>
      </c>
      <c r="W376" s="792"/>
      <c r="X376" s="793">
        <f>+V376-W376</f>
        <v>615000</v>
      </c>
      <c r="Y376" s="792"/>
      <c r="Z376" s="793">
        <f t="shared" ref="Z376" si="858">+W376-Y376</f>
        <v>0</v>
      </c>
      <c r="AA376" s="802">
        <f>$I376*$AA$1</f>
        <v>315000.00000000006</v>
      </c>
      <c r="AB376" s="802">
        <f t="shared" ref="AB376" si="859">AA376+W376</f>
        <v>315000.00000000006</v>
      </c>
      <c r="AC376" s="801"/>
      <c r="AD376" s="802">
        <f>+AB376-AC376</f>
        <v>315000.00000000006</v>
      </c>
      <c r="AE376" s="801"/>
      <c r="AF376" s="802">
        <f t="shared" ref="AF376" si="860">+AC376-AE376</f>
        <v>0</v>
      </c>
      <c r="AG376" s="820">
        <f>$I376*$AG$1</f>
        <v>315000.00000000006</v>
      </c>
      <c r="AH376" s="820">
        <f t="shared" ref="AH376" si="861">AG376+AC376</f>
        <v>315000.00000000006</v>
      </c>
      <c r="AI376" s="819"/>
      <c r="AJ376" s="820">
        <f>+AH376-AI376</f>
        <v>315000.00000000006</v>
      </c>
      <c r="AK376" s="819"/>
      <c r="AL376" s="820">
        <f t="shared" ref="AL376" si="862">+AI376-AK376</f>
        <v>0</v>
      </c>
      <c r="AM376" s="774">
        <f>$I376*$AM$1</f>
        <v>315000.00000000006</v>
      </c>
      <c r="AN376" s="774">
        <f t="shared" ref="AN376" si="863">AM376+AI376</f>
        <v>315000.00000000006</v>
      </c>
      <c r="AO376" s="775"/>
      <c r="AP376" s="774">
        <f>+AN376-AO376</f>
        <v>315000.00000000006</v>
      </c>
      <c r="AQ376" s="775"/>
      <c r="AR376" s="774">
        <f t="shared" ref="AR376" si="864">+AO376-AQ376</f>
        <v>0</v>
      </c>
      <c r="AS376" s="829">
        <f>$I376*$AS$1</f>
        <v>315000.00000000006</v>
      </c>
      <c r="AT376" s="829">
        <f t="shared" ref="AT376" si="865">AS376+AO376</f>
        <v>315000.00000000006</v>
      </c>
      <c r="AU376" s="828"/>
      <c r="AV376" s="829">
        <f>+AT376-AU376</f>
        <v>315000.00000000006</v>
      </c>
      <c r="AW376" s="828"/>
      <c r="AX376" s="829">
        <f t="shared" ref="AX376" si="866">+AU376-AW376</f>
        <v>0</v>
      </c>
      <c r="AY376" s="838">
        <f>$I376*$AY$1</f>
        <v>315000.00000000006</v>
      </c>
      <c r="AZ376" s="838">
        <f t="shared" ref="AZ376" si="867">AY376+AU376</f>
        <v>315000.00000000006</v>
      </c>
      <c r="BA376" s="837"/>
      <c r="BB376" s="838">
        <f>+AZ376-BA376</f>
        <v>315000.00000000006</v>
      </c>
      <c r="BC376" s="837"/>
      <c r="BD376" s="838">
        <f t="shared" ref="BD376" si="868">+BA376-BC376</f>
        <v>0</v>
      </c>
      <c r="BE376" s="774">
        <f>$I376*$BE$1</f>
        <v>315000.00000000006</v>
      </c>
      <c r="BF376" s="774">
        <f t="shared" ref="BF376" si="869">BE376+BA376</f>
        <v>315000.00000000006</v>
      </c>
      <c r="BG376" s="775"/>
      <c r="BH376" s="774">
        <f>+BF376-BG376</f>
        <v>315000.00000000006</v>
      </c>
      <c r="BI376" s="775"/>
      <c r="BJ376" s="774">
        <f t="shared" ref="BJ376" si="870">+BG376-BI376</f>
        <v>0</v>
      </c>
      <c r="BK376" s="811">
        <f>$I376*$BK$1</f>
        <v>315000.00000000006</v>
      </c>
      <c r="BL376" s="811">
        <f t="shared" ref="BL376" si="871">BK376+BG376</f>
        <v>315000.00000000006</v>
      </c>
      <c r="BM376" s="810"/>
      <c r="BN376" s="811">
        <f>+BL376-BM376</f>
        <v>315000.00000000006</v>
      </c>
      <c r="BO376" s="810"/>
      <c r="BP376" s="811">
        <f t="shared" ref="BP376" si="872">+BM376-BO376</f>
        <v>0</v>
      </c>
      <c r="BQ376" s="793">
        <f>$I376*$BQ$1</f>
        <v>315000.00000000006</v>
      </c>
      <c r="BR376" s="793">
        <f t="shared" ref="BR376" si="873">BQ376+BM376</f>
        <v>315000.00000000006</v>
      </c>
      <c r="BS376" s="792"/>
      <c r="BT376" s="793">
        <f>+BR376-BS376</f>
        <v>315000.00000000006</v>
      </c>
      <c r="BU376" s="792"/>
      <c r="BV376" s="793">
        <f t="shared" ref="BV376" si="874">+BS376-BU376</f>
        <v>0</v>
      </c>
      <c r="BW376" s="838">
        <f>$I376*$BW$1</f>
        <v>315000.00000000006</v>
      </c>
      <c r="BX376" s="838">
        <f t="shared" ref="BX376" si="875">BW376+BS376</f>
        <v>315000.00000000006</v>
      </c>
      <c r="BY376" s="837"/>
      <c r="BZ376" s="838">
        <f>+BX376-BY376</f>
        <v>315000.00000000006</v>
      </c>
      <c r="CA376" s="837"/>
      <c r="CB376" s="838">
        <f t="shared" ref="CB376" si="876">+BY376-CA376</f>
        <v>0</v>
      </c>
      <c r="CC376" s="811">
        <f>+J376+O376+U376+AA376+AG376+AM376+AS376+AY376+BE376+BK376+BQ376+BW376</f>
        <v>4500000</v>
      </c>
      <c r="CD376" s="784">
        <f t="shared" ref="CD376" si="877">CC376+BY376</f>
        <v>4500000</v>
      </c>
      <c r="CE376" s="810"/>
      <c r="CF376" s="810"/>
      <c r="CG376" s="811">
        <f t="shared" ref="CG376" si="878">+CE376-CF376</f>
        <v>0</v>
      </c>
      <c r="CH376" s="579">
        <f>+CC376-I376</f>
        <v>0</v>
      </c>
    </row>
    <row r="377" spans="1:86" x14ac:dyDescent="0.2">
      <c r="A377" s="727"/>
      <c r="B377" s="675"/>
      <c r="C377" s="675"/>
      <c r="D377" s="677"/>
      <c r="E377" s="675"/>
      <c r="F377" s="677"/>
      <c r="G377" s="678"/>
      <c r="H377" s="661" t="s">
        <v>258</v>
      </c>
      <c r="I377" s="629">
        <f t="shared" ref="I377:O377" si="879">SUM(I376)</f>
        <v>4500000</v>
      </c>
      <c r="J377" s="776">
        <f t="shared" si="879"/>
        <v>900000</v>
      </c>
      <c r="K377" s="776">
        <f>SUM(K376)</f>
        <v>300000</v>
      </c>
      <c r="L377" s="776">
        <f t="shared" ref="L377" si="880">SUM(L376)</f>
        <v>600000</v>
      </c>
      <c r="M377" s="776">
        <f t="shared" si="879"/>
        <v>0</v>
      </c>
      <c r="N377" s="776">
        <f t="shared" si="879"/>
        <v>300000</v>
      </c>
      <c r="O377" s="785">
        <f t="shared" si="879"/>
        <v>450000</v>
      </c>
      <c r="P377" s="785">
        <f t="shared" ref="P377:CA377" si="881">SUM(P376)</f>
        <v>750000</v>
      </c>
      <c r="Q377" s="785">
        <f t="shared" si="881"/>
        <v>300000</v>
      </c>
      <c r="R377" s="785">
        <f t="shared" si="881"/>
        <v>450000</v>
      </c>
      <c r="S377" s="785">
        <f t="shared" si="881"/>
        <v>0</v>
      </c>
      <c r="T377" s="785">
        <f t="shared" si="881"/>
        <v>300000</v>
      </c>
      <c r="U377" s="794">
        <f t="shared" si="881"/>
        <v>315000.00000000006</v>
      </c>
      <c r="V377" s="794">
        <f t="shared" si="881"/>
        <v>615000</v>
      </c>
      <c r="W377" s="794">
        <f t="shared" si="881"/>
        <v>0</v>
      </c>
      <c r="X377" s="794">
        <f t="shared" si="881"/>
        <v>615000</v>
      </c>
      <c r="Y377" s="794">
        <f t="shared" si="881"/>
        <v>0</v>
      </c>
      <c r="Z377" s="794">
        <f t="shared" si="881"/>
        <v>0</v>
      </c>
      <c r="AA377" s="803">
        <f t="shared" si="881"/>
        <v>315000.00000000006</v>
      </c>
      <c r="AB377" s="803">
        <f t="shared" si="881"/>
        <v>315000.00000000006</v>
      </c>
      <c r="AC377" s="803">
        <f t="shared" si="881"/>
        <v>0</v>
      </c>
      <c r="AD377" s="803">
        <f t="shared" si="881"/>
        <v>315000.00000000006</v>
      </c>
      <c r="AE377" s="803">
        <f t="shared" si="881"/>
        <v>0</v>
      </c>
      <c r="AF377" s="803">
        <f t="shared" si="881"/>
        <v>0</v>
      </c>
      <c r="AG377" s="821">
        <f t="shared" si="881"/>
        <v>315000.00000000006</v>
      </c>
      <c r="AH377" s="821">
        <f t="shared" si="881"/>
        <v>315000.00000000006</v>
      </c>
      <c r="AI377" s="821">
        <f t="shared" si="881"/>
        <v>0</v>
      </c>
      <c r="AJ377" s="821">
        <f t="shared" si="881"/>
        <v>315000.00000000006</v>
      </c>
      <c r="AK377" s="821">
        <f t="shared" si="881"/>
        <v>0</v>
      </c>
      <c r="AL377" s="821">
        <f t="shared" si="881"/>
        <v>0</v>
      </c>
      <c r="AM377" s="776">
        <f t="shared" si="881"/>
        <v>315000.00000000006</v>
      </c>
      <c r="AN377" s="776">
        <f t="shared" si="881"/>
        <v>315000.00000000006</v>
      </c>
      <c r="AO377" s="776">
        <f t="shared" si="881"/>
        <v>0</v>
      </c>
      <c r="AP377" s="776">
        <f t="shared" si="881"/>
        <v>315000.00000000006</v>
      </c>
      <c r="AQ377" s="776">
        <f t="shared" si="881"/>
        <v>0</v>
      </c>
      <c r="AR377" s="776">
        <f t="shared" si="881"/>
        <v>0</v>
      </c>
      <c r="AS377" s="830">
        <f t="shared" si="881"/>
        <v>315000.00000000006</v>
      </c>
      <c r="AT377" s="830">
        <f t="shared" si="881"/>
        <v>315000.00000000006</v>
      </c>
      <c r="AU377" s="830">
        <f t="shared" si="881"/>
        <v>0</v>
      </c>
      <c r="AV377" s="830">
        <f t="shared" si="881"/>
        <v>315000.00000000006</v>
      </c>
      <c r="AW377" s="830">
        <f t="shared" si="881"/>
        <v>0</v>
      </c>
      <c r="AX377" s="830">
        <f t="shared" si="881"/>
        <v>0</v>
      </c>
      <c r="AY377" s="839">
        <f t="shared" si="881"/>
        <v>315000.00000000006</v>
      </c>
      <c r="AZ377" s="839">
        <f t="shared" si="881"/>
        <v>315000.00000000006</v>
      </c>
      <c r="BA377" s="839">
        <f t="shared" si="881"/>
        <v>0</v>
      </c>
      <c r="BB377" s="839">
        <f t="shared" si="881"/>
        <v>315000.00000000006</v>
      </c>
      <c r="BC377" s="839">
        <f t="shared" si="881"/>
        <v>0</v>
      </c>
      <c r="BD377" s="839">
        <f t="shared" si="881"/>
        <v>0</v>
      </c>
      <c r="BE377" s="776">
        <f t="shared" si="881"/>
        <v>315000.00000000006</v>
      </c>
      <c r="BF377" s="776">
        <f t="shared" si="881"/>
        <v>315000.00000000006</v>
      </c>
      <c r="BG377" s="776">
        <f t="shared" si="881"/>
        <v>0</v>
      </c>
      <c r="BH377" s="776">
        <f t="shared" si="881"/>
        <v>315000.00000000006</v>
      </c>
      <c r="BI377" s="776">
        <f t="shared" si="881"/>
        <v>0</v>
      </c>
      <c r="BJ377" s="776">
        <f t="shared" si="881"/>
        <v>0</v>
      </c>
      <c r="BK377" s="812">
        <f t="shared" si="881"/>
        <v>315000.00000000006</v>
      </c>
      <c r="BL377" s="812">
        <f t="shared" si="881"/>
        <v>315000.00000000006</v>
      </c>
      <c r="BM377" s="812">
        <f t="shared" si="881"/>
        <v>0</v>
      </c>
      <c r="BN377" s="812">
        <f t="shared" si="881"/>
        <v>315000.00000000006</v>
      </c>
      <c r="BO377" s="812">
        <f t="shared" si="881"/>
        <v>0</v>
      </c>
      <c r="BP377" s="812">
        <f t="shared" si="881"/>
        <v>0</v>
      </c>
      <c r="BQ377" s="794">
        <f t="shared" si="881"/>
        <v>315000.00000000006</v>
      </c>
      <c r="BR377" s="794">
        <f t="shared" si="881"/>
        <v>315000.00000000006</v>
      </c>
      <c r="BS377" s="794">
        <f t="shared" si="881"/>
        <v>0</v>
      </c>
      <c r="BT377" s="794">
        <f t="shared" si="881"/>
        <v>315000.00000000006</v>
      </c>
      <c r="BU377" s="794">
        <f t="shared" si="881"/>
        <v>0</v>
      </c>
      <c r="BV377" s="794">
        <f t="shared" si="881"/>
        <v>0</v>
      </c>
      <c r="BW377" s="839">
        <f t="shared" si="881"/>
        <v>315000.00000000006</v>
      </c>
      <c r="BX377" s="839">
        <f t="shared" si="881"/>
        <v>315000.00000000006</v>
      </c>
      <c r="BY377" s="839">
        <f t="shared" si="881"/>
        <v>0</v>
      </c>
      <c r="BZ377" s="839">
        <f t="shared" si="881"/>
        <v>315000.00000000006</v>
      </c>
      <c r="CA377" s="839">
        <f t="shared" si="881"/>
        <v>0</v>
      </c>
      <c r="CB377" s="839">
        <f t="shared" ref="CB377:CG377" si="882">SUM(CB376)</f>
        <v>0</v>
      </c>
      <c r="CC377" s="812">
        <f t="shared" si="882"/>
        <v>4500000</v>
      </c>
      <c r="CD377" s="785">
        <f t="shared" si="882"/>
        <v>4500000</v>
      </c>
      <c r="CE377" s="812">
        <f t="shared" si="882"/>
        <v>0</v>
      </c>
      <c r="CF377" s="812">
        <f t="shared" si="882"/>
        <v>0</v>
      </c>
      <c r="CG377" s="812">
        <f t="shared" si="882"/>
        <v>0</v>
      </c>
      <c r="CH377" s="579">
        <f>+CC377-I377</f>
        <v>0</v>
      </c>
    </row>
    <row r="378" spans="1:86" x14ac:dyDescent="0.2">
      <c r="A378" s="702"/>
      <c r="B378" s="581"/>
      <c r="C378" s="721"/>
      <c r="D378" s="626"/>
      <c r="E378" s="581"/>
      <c r="F378" s="626"/>
      <c r="G378" s="627"/>
      <c r="H378" s="631" t="s">
        <v>259</v>
      </c>
      <c r="I378" s="704"/>
      <c r="J378" s="774"/>
      <c r="K378" s="774"/>
      <c r="L378" s="774"/>
      <c r="M378" s="775"/>
      <c r="N378" s="775"/>
      <c r="O378" s="784"/>
      <c r="P378" s="784"/>
      <c r="Q378" s="783"/>
      <c r="R378" s="783"/>
      <c r="S378" s="783"/>
      <c r="T378" s="783"/>
      <c r="U378" s="793"/>
      <c r="V378" s="792"/>
      <c r="W378" s="792"/>
      <c r="X378" s="792"/>
      <c r="Y378" s="792"/>
      <c r="Z378" s="792"/>
      <c r="AA378" s="802"/>
      <c r="AB378" s="801"/>
      <c r="AC378" s="801"/>
      <c r="AD378" s="801"/>
      <c r="AE378" s="801"/>
      <c r="AF378" s="801"/>
      <c r="AG378" s="820"/>
      <c r="AH378" s="819"/>
      <c r="AI378" s="819"/>
      <c r="AJ378" s="819"/>
      <c r="AK378" s="819"/>
      <c r="AL378" s="819"/>
      <c r="AM378" s="774"/>
      <c r="AN378" s="775"/>
      <c r="AO378" s="775"/>
      <c r="AP378" s="775"/>
      <c r="AQ378" s="775"/>
      <c r="AR378" s="775"/>
      <c r="AS378" s="829"/>
      <c r="AT378" s="828"/>
      <c r="AU378" s="828"/>
      <c r="AV378" s="828"/>
      <c r="AW378" s="828"/>
      <c r="AX378" s="828"/>
      <c r="AY378" s="838"/>
      <c r="AZ378" s="837"/>
      <c r="BA378" s="837"/>
      <c r="BB378" s="837"/>
      <c r="BC378" s="837"/>
      <c r="BD378" s="837"/>
      <c r="BE378" s="774"/>
      <c r="BF378" s="775"/>
      <c r="BG378" s="775"/>
      <c r="BH378" s="775"/>
      <c r="BI378" s="775"/>
      <c r="BJ378" s="775"/>
      <c r="BK378" s="811"/>
      <c r="BL378" s="810"/>
      <c r="BM378" s="810"/>
      <c r="BN378" s="810"/>
      <c r="BO378" s="810"/>
      <c r="BP378" s="810"/>
      <c r="BQ378" s="793"/>
      <c r="BR378" s="792"/>
      <c r="BS378" s="792"/>
      <c r="BT378" s="792"/>
      <c r="BU378" s="792"/>
      <c r="BV378" s="792"/>
      <c r="BW378" s="838"/>
      <c r="BX378" s="837"/>
      <c r="BY378" s="837"/>
      <c r="BZ378" s="837"/>
      <c r="CA378" s="837"/>
      <c r="CB378" s="837"/>
      <c r="CC378" s="811"/>
      <c r="CD378" s="784"/>
      <c r="CE378" s="810"/>
      <c r="CF378" s="810"/>
      <c r="CG378" s="810"/>
      <c r="CH378" s="579"/>
    </row>
    <row r="379" spans="1:86" x14ac:dyDescent="0.2">
      <c r="A379" s="697"/>
      <c r="B379" s="585"/>
      <c r="C379" s="711"/>
      <c r="D379" s="634"/>
      <c r="E379" s="585"/>
      <c r="F379" s="634"/>
      <c r="G379" s="586" t="s">
        <v>18</v>
      </c>
      <c r="H379" s="635" t="s">
        <v>48</v>
      </c>
      <c r="I379" s="636">
        <f>+I376</f>
        <v>4500000</v>
      </c>
      <c r="J379" s="774"/>
      <c r="K379" s="774"/>
      <c r="L379" s="774"/>
      <c r="M379" s="775"/>
      <c r="N379" s="775"/>
      <c r="O379" s="784"/>
      <c r="P379" s="784"/>
      <c r="Q379" s="783"/>
      <c r="R379" s="783"/>
      <c r="S379" s="783"/>
      <c r="T379" s="783"/>
      <c r="U379" s="793"/>
      <c r="V379" s="792"/>
      <c r="W379" s="792"/>
      <c r="X379" s="792"/>
      <c r="Y379" s="792"/>
      <c r="Z379" s="792"/>
      <c r="AA379" s="802"/>
      <c r="AB379" s="801"/>
      <c r="AC379" s="801"/>
      <c r="AD379" s="801"/>
      <c r="AE379" s="801"/>
      <c r="AF379" s="801"/>
      <c r="AG379" s="820"/>
      <c r="AH379" s="819"/>
      <c r="AI379" s="819"/>
      <c r="AJ379" s="819"/>
      <c r="AK379" s="819"/>
      <c r="AL379" s="819"/>
      <c r="AM379" s="774"/>
      <c r="AN379" s="775"/>
      <c r="AO379" s="775"/>
      <c r="AP379" s="775"/>
      <c r="AQ379" s="775"/>
      <c r="AR379" s="775"/>
      <c r="AS379" s="829"/>
      <c r="AT379" s="828"/>
      <c r="AU379" s="828"/>
      <c r="AV379" s="828"/>
      <c r="AW379" s="828"/>
      <c r="AX379" s="828"/>
      <c r="AY379" s="838"/>
      <c r="AZ379" s="837"/>
      <c r="BA379" s="837"/>
      <c r="BB379" s="837"/>
      <c r="BC379" s="837"/>
      <c r="BD379" s="837"/>
      <c r="BE379" s="774"/>
      <c r="BF379" s="775"/>
      <c r="BG379" s="775"/>
      <c r="BH379" s="775"/>
      <c r="BI379" s="775"/>
      <c r="BJ379" s="775"/>
      <c r="BK379" s="811"/>
      <c r="BL379" s="810"/>
      <c r="BM379" s="810"/>
      <c r="BN379" s="810"/>
      <c r="BO379" s="810"/>
      <c r="BP379" s="810"/>
      <c r="BQ379" s="793"/>
      <c r="BR379" s="792"/>
      <c r="BS379" s="792"/>
      <c r="BT379" s="792"/>
      <c r="BU379" s="792"/>
      <c r="BV379" s="792"/>
      <c r="BW379" s="838"/>
      <c r="BX379" s="837"/>
      <c r="BY379" s="837"/>
      <c r="BZ379" s="837"/>
      <c r="CA379" s="837"/>
      <c r="CB379" s="837"/>
      <c r="CC379" s="811"/>
      <c r="CD379" s="784"/>
      <c r="CE379" s="810"/>
      <c r="CF379" s="810"/>
      <c r="CG379" s="810"/>
      <c r="CH379" s="579"/>
    </row>
    <row r="380" spans="1:86" x14ac:dyDescent="0.2">
      <c r="A380" s="697"/>
      <c r="B380" s="585"/>
      <c r="C380" s="711"/>
      <c r="D380" s="634"/>
      <c r="E380" s="585"/>
      <c r="F380" s="634"/>
      <c r="G380" s="586"/>
      <c r="H380" s="639" t="s">
        <v>260</v>
      </c>
      <c r="I380" s="636"/>
      <c r="J380" s="774"/>
      <c r="K380" s="774"/>
      <c r="L380" s="774"/>
      <c r="M380" s="775"/>
      <c r="N380" s="775"/>
      <c r="O380" s="784"/>
      <c r="P380" s="784"/>
      <c r="Q380" s="783"/>
      <c r="R380" s="783"/>
      <c r="S380" s="783"/>
      <c r="T380" s="783"/>
      <c r="U380" s="793"/>
      <c r="V380" s="792"/>
      <c r="W380" s="792"/>
      <c r="X380" s="792"/>
      <c r="Y380" s="792"/>
      <c r="Z380" s="792"/>
      <c r="AA380" s="802"/>
      <c r="AB380" s="801"/>
      <c r="AC380" s="801"/>
      <c r="AD380" s="801"/>
      <c r="AE380" s="801"/>
      <c r="AF380" s="801"/>
      <c r="AG380" s="820"/>
      <c r="AH380" s="819"/>
      <c r="AI380" s="819"/>
      <c r="AJ380" s="819"/>
      <c r="AK380" s="819"/>
      <c r="AL380" s="819"/>
      <c r="AM380" s="774"/>
      <c r="AN380" s="775"/>
      <c r="AO380" s="775"/>
      <c r="AP380" s="775"/>
      <c r="AQ380" s="775"/>
      <c r="AR380" s="775"/>
      <c r="AS380" s="829"/>
      <c r="AT380" s="828"/>
      <c r="AU380" s="828"/>
      <c r="AV380" s="828"/>
      <c r="AW380" s="828"/>
      <c r="AX380" s="828"/>
      <c r="AY380" s="838"/>
      <c r="AZ380" s="837"/>
      <c r="BA380" s="837"/>
      <c r="BB380" s="837"/>
      <c r="BC380" s="837"/>
      <c r="BD380" s="837"/>
      <c r="BE380" s="774"/>
      <c r="BF380" s="775"/>
      <c r="BG380" s="775"/>
      <c r="BH380" s="775"/>
      <c r="BI380" s="775"/>
      <c r="BJ380" s="775"/>
      <c r="BK380" s="811"/>
      <c r="BL380" s="810"/>
      <c r="BM380" s="810"/>
      <c r="BN380" s="810"/>
      <c r="BO380" s="810"/>
      <c r="BP380" s="810"/>
      <c r="BQ380" s="793"/>
      <c r="BR380" s="792"/>
      <c r="BS380" s="792"/>
      <c r="BT380" s="792"/>
      <c r="BU380" s="792"/>
      <c r="BV380" s="792"/>
      <c r="BW380" s="838"/>
      <c r="BX380" s="837"/>
      <c r="BY380" s="837"/>
      <c r="BZ380" s="837"/>
      <c r="CA380" s="837"/>
      <c r="CB380" s="837"/>
      <c r="CC380" s="811"/>
      <c r="CD380" s="784"/>
      <c r="CE380" s="810"/>
      <c r="CF380" s="810"/>
      <c r="CG380" s="810"/>
      <c r="CH380" s="579"/>
    </row>
    <row r="381" spans="1:86" x14ac:dyDescent="0.2">
      <c r="A381" s="697"/>
      <c r="B381" s="585"/>
      <c r="C381" s="711"/>
      <c r="D381" s="634"/>
      <c r="E381" s="585"/>
      <c r="F381" s="634"/>
      <c r="G381" s="679"/>
      <c r="H381" s="639" t="s">
        <v>261</v>
      </c>
      <c r="I381" s="636"/>
      <c r="J381" s="774"/>
      <c r="K381" s="774"/>
      <c r="L381" s="774"/>
      <c r="M381" s="775"/>
      <c r="N381" s="775"/>
      <c r="O381" s="784"/>
      <c r="P381" s="784"/>
      <c r="Q381" s="783"/>
      <c r="R381" s="783"/>
      <c r="S381" s="783"/>
      <c r="T381" s="783"/>
      <c r="U381" s="793"/>
      <c r="V381" s="792"/>
      <c r="W381" s="792"/>
      <c r="X381" s="792"/>
      <c r="Y381" s="792"/>
      <c r="Z381" s="792"/>
      <c r="AA381" s="802"/>
      <c r="AB381" s="801"/>
      <c r="AC381" s="801"/>
      <c r="AD381" s="801"/>
      <c r="AE381" s="801"/>
      <c r="AF381" s="801"/>
      <c r="AG381" s="820"/>
      <c r="AH381" s="819"/>
      <c r="AI381" s="819"/>
      <c r="AJ381" s="819"/>
      <c r="AK381" s="819"/>
      <c r="AL381" s="819"/>
      <c r="AM381" s="774"/>
      <c r="AN381" s="775"/>
      <c r="AO381" s="775"/>
      <c r="AP381" s="775"/>
      <c r="AQ381" s="775"/>
      <c r="AR381" s="775"/>
      <c r="AS381" s="829"/>
      <c r="AT381" s="828"/>
      <c r="AU381" s="828"/>
      <c r="AV381" s="828"/>
      <c r="AW381" s="828"/>
      <c r="AX381" s="828"/>
      <c r="AY381" s="838"/>
      <c r="AZ381" s="837"/>
      <c r="BA381" s="837"/>
      <c r="BB381" s="837"/>
      <c r="BC381" s="837"/>
      <c r="BD381" s="837"/>
      <c r="BE381" s="774"/>
      <c r="BF381" s="775"/>
      <c r="BG381" s="775"/>
      <c r="BH381" s="775"/>
      <c r="BI381" s="775"/>
      <c r="BJ381" s="775"/>
      <c r="BK381" s="811"/>
      <c r="BL381" s="810"/>
      <c r="BM381" s="810"/>
      <c r="BN381" s="810"/>
      <c r="BO381" s="810"/>
      <c r="BP381" s="810"/>
      <c r="BQ381" s="793"/>
      <c r="BR381" s="792"/>
      <c r="BS381" s="792"/>
      <c r="BT381" s="792"/>
      <c r="BU381" s="792"/>
      <c r="BV381" s="792"/>
      <c r="BW381" s="838"/>
      <c r="BX381" s="837"/>
      <c r="BY381" s="837"/>
      <c r="BZ381" s="837"/>
      <c r="CA381" s="837"/>
      <c r="CB381" s="837"/>
      <c r="CC381" s="811"/>
      <c r="CD381" s="784"/>
      <c r="CE381" s="810"/>
      <c r="CF381" s="810"/>
      <c r="CG381" s="810"/>
      <c r="CH381" s="579"/>
    </row>
    <row r="382" spans="1:86" x14ac:dyDescent="0.2">
      <c r="A382" s="697"/>
      <c r="B382" s="585"/>
      <c r="C382" s="711"/>
      <c r="D382" s="634"/>
      <c r="E382" s="585"/>
      <c r="F382" s="634"/>
      <c r="G382" s="679" t="s">
        <v>18</v>
      </c>
      <c r="H382" s="635" t="s">
        <v>48</v>
      </c>
      <c r="I382" s="636">
        <f>+I379</f>
        <v>4500000</v>
      </c>
      <c r="J382" s="774"/>
      <c r="K382" s="774"/>
      <c r="L382" s="774"/>
      <c r="M382" s="775"/>
      <c r="N382" s="775"/>
      <c r="O382" s="784"/>
      <c r="P382" s="784"/>
      <c r="Q382" s="783"/>
      <c r="R382" s="783"/>
      <c r="S382" s="783"/>
      <c r="T382" s="783"/>
      <c r="U382" s="793"/>
      <c r="V382" s="792"/>
      <c r="W382" s="792"/>
      <c r="X382" s="792"/>
      <c r="Y382" s="792"/>
      <c r="Z382" s="792"/>
      <c r="AA382" s="802"/>
      <c r="AB382" s="801"/>
      <c r="AC382" s="801"/>
      <c r="AD382" s="801"/>
      <c r="AE382" s="801"/>
      <c r="AF382" s="801"/>
      <c r="AG382" s="820"/>
      <c r="AH382" s="819"/>
      <c r="AI382" s="819"/>
      <c r="AJ382" s="819"/>
      <c r="AK382" s="819"/>
      <c r="AL382" s="819"/>
      <c r="AM382" s="774"/>
      <c r="AN382" s="775"/>
      <c r="AO382" s="775"/>
      <c r="AP382" s="775"/>
      <c r="AQ382" s="775"/>
      <c r="AR382" s="775"/>
      <c r="AS382" s="829"/>
      <c r="AT382" s="828"/>
      <c r="AU382" s="828"/>
      <c r="AV382" s="828"/>
      <c r="AW382" s="828"/>
      <c r="AX382" s="828"/>
      <c r="AY382" s="838"/>
      <c r="AZ382" s="837"/>
      <c r="BA382" s="837"/>
      <c r="BB382" s="837"/>
      <c r="BC382" s="837"/>
      <c r="BD382" s="837"/>
      <c r="BE382" s="774"/>
      <c r="BF382" s="775"/>
      <c r="BG382" s="775"/>
      <c r="BH382" s="775"/>
      <c r="BI382" s="775"/>
      <c r="BJ382" s="775"/>
      <c r="BK382" s="811"/>
      <c r="BL382" s="810"/>
      <c r="BM382" s="810"/>
      <c r="BN382" s="810"/>
      <c r="BO382" s="810"/>
      <c r="BP382" s="810"/>
      <c r="BQ382" s="793"/>
      <c r="BR382" s="792"/>
      <c r="BS382" s="792"/>
      <c r="BT382" s="792"/>
      <c r="BU382" s="792"/>
      <c r="BV382" s="792"/>
      <c r="BW382" s="838"/>
      <c r="BX382" s="837"/>
      <c r="BY382" s="837"/>
      <c r="BZ382" s="837"/>
      <c r="CA382" s="837"/>
      <c r="CB382" s="837"/>
      <c r="CC382" s="811"/>
      <c r="CD382" s="784"/>
      <c r="CE382" s="810"/>
      <c r="CF382" s="810"/>
      <c r="CG382" s="810"/>
      <c r="CH382" s="579"/>
    </row>
    <row r="383" spans="1:86" x14ac:dyDescent="0.2">
      <c r="A383" s="705"/>
      <c r="B383" s="591"/>
      <c r="C383" s="716"/>
      <c r="D383" s="641"/>
      <c r="E383" s="591"/>
      <c r="F383" s="641"/>
      <c r="G383" s="718"/>
      <c r="H383" s="642" t="s">
        <v>262</v>
      </c>
      <c r="I383" s="643"/>
      <c r="J383" s="774"/>
      <c r="K383" s="774"/>
      <c r="L383" s="774"/>
      <c r="M383" s="775"/>
      <c r="N383" s="775"/>
      <c r="O383" s="784"/>
      <c r="P383" s="784"/>
      <c r="Q383" s="783"/>
      <c r="R383" s="783"/>
      <c r="S383" s="783"/>
      <c r="T383" s="783"/>
      <c r="U383" s="793"/>
      <c r="V383" s="792"/>
      <c r="W383" s="792"/>
      <c r="X383" s="792"/>
      <c r="Y383" s="792"/>
      <c r="Z383" s="792"/>
      <c r="AA383" s="802"/>
      <c r="AB383" s="801"/>
      <c r="AC383" s="801"/>
      <c r="AD383" s="801"/>
      <c r="AE383" s="801"/>
      <c r="AF383" s="801"/>
      <c r="AG383" s="820"/>
      <c r="AH383" s="819"/>
      <c r="AI383" s="819"/>
      <c r="AJ383" s="819"/>
      <c r="AK383" s="819"/>
      <c r="AL383" s="819"/>
      <c r="AM383" s="774"/>
      <c r="AN383" s="775"/>
      <c r="AO383" s="775"/>
      <c r="AP383" s="775"/>
      <c r="AQ383" s="775"/>
      <c r="AR383" s="775"/>
      <c r="AS383" s="829"/>
      <c r="AT383" s="828"/>
      <c r="AU383" s="828"/>
      <c r="AV383" s="828"/>
      <c r="AW383" s="828"/>
      <c r="AX383" s="828"/>
      <c r="AY383" s="838"/>
      <c r="AZ383" s="837"/>
      <c r="BA383" s="837"/>
      <c r="BB383" s="837"/>
      <c r="BC383" s="837"/>
      <c r="BD383" s="837"/>
      <c r="BE383" s="774"/>
      <c r="BF383" s="775"/>
      <c r="BG383" s="775"/>
      <c r="BH383" s="775"/>
      <c r="BI383" s="775"/>
      <c r="BJ383" s="775"/>
      <c r="BK383" s="811"/>
      <c r="BL383" s="810"/>
      <c r="BM383" s="810"/>
      <c r="BN383" s="810"/>
      <c r="BO383" s="810"/>
      <c r="BP383" s="810"/>
      <c r="BQ383" s="793"/>
      <c r="BR383" s="792"/>
      <c r="BS383" s="792"/>
      <c r="BT383" s="792"/>
      <c r="BU383" s="792"/>
      <c r="BV383" s="792"/>
      <c r="BW383" s="838"/>
      <c r="BX383" s="837"/>
      <c r="BY383" s="837"/>
      <c r="BZ383" s="837"/>
      <c r="CA383" s="837"/>
      <c r="CB383" s="837"/>
      <c r="CC383" s="811"/>
      <c r="CD383" s="784"/>
      <c r="CE383" s="810"/>
      <c r="CF383" s="810"/>
      <c r="CG383" s="810"/>
      <c r="CH383" s="579"/>
    </row>
    <row r="384" spans="1:86" x14ac:dyDescent="0.2">
      <c r="A384" s="716"/>
      <c r="B384" s="716"/>
      <c r="C384" s="716"/>
      <c r="D384" s="717"/>
      <c r="E384" s="716"/>
      <c r="F384" s="717"/>
      <c r="G384" s="718"/>
      <c r="H384" s="642"/>
      <c r="I384" s="643"/>
      <c r="J384" s="774"/>
      <c r="K384" s="774"/>
      <c r="L384" s="774"/>
      <c r="M384" s="775"/>
      <c r="N384" s="775"/>
      <c r="O384" s="784"/>
      <c r="P384" s="784"/>
      <c r="Q384" s="783"/>
      <c r="R384" s="783"/>
      <c r="S384" s="783"/>
      <c r="T384" s="783"/>
      <c r="U384" s="793"/>
      <c r="V384" s="792"/>
      <c r="W384" s="792"/>
      <c r="X384" s="792"/>
      <c r="Y384" s="792"/>
      <c r="Z384" s="792"/>
      <c r="AA384" s="802"/>
      <c r="AB384" s="801"/>
      <c r="AC384" s="801"/>
      <c r="AD384" s="801"/>
      <c r="AE384" s="801"/>
      <c r="AF384" s="801"/>
      <c r="AG384" s="820"/>
      <c r="AH384" s="819"/>
      <c r="AI384" s="819"/>
      <c r="AJ384" s="819"/>
      <c r="AK384" s="819"/>
      <c r="AL384" s="819"/>
      <c r="AM384" s="774"/>
      <c r="AN384" s="775"/>
      <c r="AO384" s="775"/>
      <c r="AP384" s="775"/>
      <c r="AQ384" s="775"/>
      <c r="AR384" s="775"/>
      <c r="AS384" s="829"/>
      <c r="AT384" s="828"/>
      <c r="AU384" s="828"/>
      <c r="AV384" s="828"/>
      <c r="AW384" s="828"/>
      <c r="AX384" s="828"/>
      <c r="AY384" s="838"/>
      <c r="AZ384" s="837"/>
      <c r="BA384" s="837"/>
      <c r="BB384" s="837"/>
      <c r="BC384" s="837"/>
      <c r="BD384" s="837"/>
      <c r="BE384" s="774"/>
      <c r="BF384" s="775"/>
      <c r="BG384" s="775"/>
      <c r="BH384" s="775"/>
      <c r="BI384" s="775"/>
      <c r="BJ384" s="775"/>
      <c r="BK384" s="811"/>
      <c r="BL384" s="810"/>
      <c r="BM384" s="810"/>
      <c r="BN384" s="810"/>
      <c r="BO384" s="810"/>
      <c r="BP384" s="810"/>
      <c r="BQ384" s="793"/>
      <c r="BR384" s="792"/>
      <c r="BS384" s="792"/>
      <c r="BT384" s="792"/>
      <c r="BU384" s="792"/>
      <c r="BV384" s="792"/>
      <c r="BW384" s="838"/>
      <c r="BX384" s="837"/>
      <c r="BY384" s="837"/>
      <c r="BZ384" s="837"/>
      <c r="CA384" s="837"/>
      <c r="CB384" s="837"/>
      <c r="CC384" s="811"/>
      <c r="CD384" s="784"/>
      <c r="CE384" s="810"/>
      <c r="CF384" s="810"/>
      <c r="CG384" s="810"/>
      <c r="CH384" s="579"/>
    </row>
    <row r="385" spans="1:86" x14ac:dyDescent="0.2">
      <c r="A385" s="596"/>
      <c r="B385" s="596" t="s">
        <v>263</v>
      </c>
      <c r="C385" s="623"/>
      <c r="D385" s="602"/>
      <c r="E385" s="596"/>
      <c r="F385" s="602"/>
      <c r="G385" s="698"/>
      <c r="H385" s="600" t="s">
        <v>264</v>
      </c>
      <c r="I385" s="682"/>
      <c r="J385" s="774"/>
      <c r="K385" s="774"/>
      <c r="L385" s="774"/>
      <c r="M385" s="775"/>
      <c r="N385" s="775"/>
      <c r="O385" s="784"/>
      <c r="P385" s="784"/>
      <c r="Q385" s="783"/>
      <c r="R385" s="783"/>
      <c r="S385" s="783"/>
      <c r="T385" s="783"/>
      <c r="U385" s="793"/>
      <c r="V385" s="792"/>
      <c r="W385" s="792"/>
      <c r="X385" s="792"/>
      <c r="Y385" s="792"/>
      <c r="Z385" s="792"/>
      <c r="AA385" s="802"/>
      <c r="AB385" s="801"/>
      <c r="AC385" s="801"/>
      <c r="AD385" s="801"/>
      <c r="AE385" s="801"/>
      <c r="AF385" s="801"/>
      <c r="AG385" s="820"/>
      <c r="AH385" s="819"/>
      <c r="AI385" s="819"/>
      <c r="AJ385" s="819"/>
      <c r="AK385" s="819"/>
      <c r="AL385" s="819"/>
      <c r="AM385" s="774"/>
      <c r="AN385" s="775"/>
      <c r="AO385" s="775"/>
      <c r="AP385" s="775"/>
      <c r="AQ385" s="775"/>
      <c r="AR385" s="775"/>
      <c r="AS385" s="829"/>
      <c r="AT385" s="828"/>
      <c r="AU385" s="828"/>
      <c r="AV385" s="828"/>
      <c r="AW385" s="828"/>
      <c r="AX385" s="828"/>
      <c r="AY385" s="838"/>
      <c r="AZ385" s="837"/>
      <c r="BA385" s="837"/>
      <c r="BB385" s="837"/>
      <c r="BC385" s="837"/>
      <c r="BD385" s="837"/>
      <c r="BE385" s="774"/>
      <c r="BF385" s="775"/>
      <c r="BG385" s="775"/>
      <c r="BH385" s="775"/>
      <c r="BI385" s="775"/>
      <c r="BJ385" s="775"/>
      <c r="BK385" s="811"/>
      <c r="BL385" s="810"/>
      <c r="BM385" s="810"/>
      <c r="BN385" s="810"/>
      <c r="BO385" s="810"/>
      <c r="BP385" s="810"/>
      <c r="BQ385" s="793"/>
      <c r="BR385" s="792"/>
      <c r="BS385" s="792"/>
      <c r="BT385" s="792"/>
      <c r="BU385" s="792"/>
      <c r="BV385" s="792"/>
      <c r="BW385" s="838"/>
      <c r="BX385" s="837"/>
      <c r="BY385" s="837"/>
      <c r="BZ385" s="837"/>
      <c r="CA385" s="837"/>
      <c r="CB385" s="837"/>
      <c r="CC385" s="811"/>
      <c r="CD385" s="784"/>
      <c r="CE385" s="810"/>
      <c r="CF385" s="810"/>
      <c r="CG385" s="810"/>
      <c r="CH385" s="579"/>
    </row>
    <row r="386" spans="1:86" x14ac:dyDescent="0.2">
      <c r="A386" s="596"/>
      <c r="B386" s="596"/>
      <c r="C386" s="623">
        <v>421</v>
      </c>
      <c r="D386" s="602"/>
      <c r="E386" s="596"/>
      <c r="F386" s="602"/>
      <c r="G386" s="698"/>
      <c r="H386" s="600" t="s">
        <v>265</v>
      </c>
      <c r="I386" s="682"/>
      <c r="J386" s="774"/>
      <c r="K386" s="774"/>
      <c r="L386" s="774"/>
      <c r="M386" s="775"/>
      <c r="N386" s="775"/>
      <c r="O386" s="784"/>
      <c r="P386" s="784"/>
      <c r="Q386" s="783"/>
      <c r="R386" s="783"/>
      <c r="S386" s="783"/>
      <c r="T386" s="783"/>
      <c r="U386" s="793"/>
      <c r="V386" s="792"/>
      <c r="W386" s="792"/>
      <c r="X386" s="792"/>
      <c r="Y386" s="792"/>
      <c r="Z386" s="792"/>
      <c r="AA386" s="802"/>
      <c r="AB386" s="801"/>
      <c r="AC386" s="801"/>
      <c r="AD386" s="801"/>
      <c r="AE386" s="801"/>
      <c r="AF386" s="801"/>
      <c r="AG386" s="820"/>
      <c r="AH386" s="819"/>
      <c r="AI386" s="819"/>
      <c r="AJ386" s="819"/>
      <c r="AK386" s="819"/>
      <c r="AL386" s="819"/>
      <c r="AM386" s="774"/>
      <c r="AN386" s="775"/>
      <c r="AO386" s="775"/>
      <c r="AP386" s="775"/>
      <c r="AQ386" s="775"/>
      <c r="AR386" s="775"/>
      <c r="AS386" s="829"/>
      <c r="AT386" s="828"/>
      <c r="AU386" s="828"/>
      <c r="AV386" s="828"/>
      <c r="AW386" s="828"/>
      <c r="AX386" s="828"/>
      <c r="AY386" s="838"/>
      <c r="AZ386" s="837"/>
      <c r="BA386" s="837"/>
      <c r="BB386" s="837"/>
      <c r="BC386" s="837"/>
      <c r="BD386" s="837"/>
      <c r="BE386" s="774"/>
      <c r="BF386" s="775"/>
      <c r="BG386" s="775"/>
      <c r="BH386" s="775"/>
      <c r="BI386" s="775"/>
      <c r="BJ386" s="775"/>
      <c r="BK386" s="811"/>
      <c r="BL386" s="810"/>
      <c r="BM386" s="810"/>
      <c r="BN386" s="810"/>
      <c r="BO386" s="810"/>
      <c r="BP386" s="810"/>
      <c r="BQ386" s="793"/>
      <c r="BR386" s="792"/>
      <c r="BS386" s="792"/>
      <c r="BT386" s="792"/>
      <c r="BU386" s="792"/>
      <c r="BV386" s="792"/>
      <c r="BW386" s="838"/>
      <c r="BX386" s="837"/>
      <c r="BY386" s="837"/>
      <c r="BZ386" s="837"/>
      <c r="CA386" s="837"/>
      <c r="CB386" s="837"/>
      <c r="CC386" s="811"/>
      <c r="CD386" s="784"/>
      <c r="CE386" s="810"/>
      <c r="CF386" s="810"/>
      <c r="CG386" s="810"/>
      <c r="CH386" s="579"/>
    </row>
    <row r="387" spans="1:86" x14ac:dyDescent="0.2">
      <c r="A387" s="596"/>
      <c r="B387" s="596"/>
      <c r="C387" s="623"/>
      <c r="D387" s="604" t="s">
        <v>266</v>
      </c>
      <c r="E387" s="596"/>
      <c r="F387" s="602"/>
      <c r="G387" s="698"/>
      <c r="H387" s="600" t="s">
        <v>267</v>
      </c>
      <c r="I387" s="682"/>
      <c r="J387" s="774"/>
      <c r="K387" s="774"/>
      <c r="L387" s="774"/>
      <c r="M387" s="775"/>
      <c r="N387" s="775"/>
      <c r="O387" s="784"/>
      <c r="P387" s="784"/>
      <c r="Q387" s="783"/>
      <c r="R387" s="783"/>
      <c r="S387" s="783"/>
      <c r="T387" s="783"/>
      <c r="U387" s="793"/>
      <c r="V387" s="792"/>
      <c r="W387" s="792"/>
      <c r="X387" s="792"/>
      <c r="Y387" s="792"/>
      <c r="Z387" s="792"/>
      <c r="AA387" s="802"/>
      <c r="AB387" s="801"/>
      <c r="AC387" s="801"/>
      <c r="AD387" s="801"/>
      <c r="AE387" s="801"/>
      <c r="AF387" s="801"/>
      <c r="AG387" s="820"/>
      <c r="AH387" s="819"/>
      <c r="AI387" s="819"/>
      <c r="AJ387" s="819"/>
      <c r="AK387" s="819"/>
      <c r="AL387" s="819"/>
      <c r="AM387" s="774"/>
      <c r="AN387" s="775"/>
      <c r="AO387" s="775"/>
      <c r="AP387" s="775"/>
      <c r="AQ387" s="775"/>
      <c r="AR387" s="775"/>
      <c r="AS387" s="829"/>
      <c r="AT387" s="828"/>
      <c r="AU387" s="828"/>
      <c r="AV387" s="828"/>
      <c r="AW387" s="828"/>
      <c r="AX387" s="828"/>
      <c r="AY387" s="838"/>
      <c r="AZ387" s="837"/>
      <c r="BA387" s="837"/>
      <c r="BB387" s="837"/>
      <c r="BC387" s="837"/>
      <c r="BD387" s="837"/>
      <c r="BE387" s="774"/>
      <c r="BF387" s="775"/>
      <c r="BG387" s="775"/>
      <c r="BH387" s="775"/>
      <c r="BI387" s="775"/>
      <c r="BJ387" s="775"/>
      <c r="BK387" s="811"/>
      <c r="BL387" s="810"/>
      <c r="BM387" s="810"/>
      <c r="BN387" s="810"/>
      <c r="BO387" s="810"/>
      <c r="BP387" s="810"/>
      <c r="BQ387" s="793"/>
      <c r="BR387" s="792"/>
      <c r="BS387" s="792"/>
      <c r="BT387" s="792"/>
      <c r="BU387" s="792"/>
      <c r="BV387" s="792"/>
      <c r="BW387" s="838"/>
      <c r="BX387" s="837"/>
      <c r="BY387" s="837"/>
      <c r="BZ387" s="837"/>
      <c r="CA387" s="837"/>
      <c r="CB387" s="837"/>
      <c r="CC387" s="811"/>
      <c r="CD387" s="784"/>
      <c r="CE387" s="810"/>
      <c r="CF387" s="810"/>
      <c r="CG387" s="810"/>
      <c r="CH387" s="579"/>
    </row>
    <row r="388" spans="1:86" ht="24" x14ac:dyDescent="0.2">
      <c r="A388" s="596"/>
      <c r="B388" s="596"/>
      <c r="C388" s="623"/>
      <c r="D388" s="606" t="s">
        <v>268</v>
      </c>
      <c r="E388" s="596"/>
      <c r="F388" s="602"/>
      <c r="G388" s="698"/>
      <c r="H388" s="645" t="s">
        <v>269</v>
      </c>
      <c r="I388" s="624"/>
      <c r="J388" s="774"/>
      <c r="K388" s="774"/>
      <c r="L388" s="774"/>
      <c r="M388" s="775"/>
      <c r="N388" s="775"/>
      <c r="O388" s="784"/>
      <c r="P388" s="784"/>
      <c r="Q388" s="783"/>
      <c r="R388" s="783"/>
      <c r="S388" s="783"/>
      <c r="T388" s="783"/>
      <c r="U388" s="793"/>
      <c r="V388" s="792"/>
      <c r="W388" s="792"/>
      <c r="X388" s="792"/>
      <c r="Y388" s="792"/>
      <c r="Z388" s="792"/>
      <c r="AA388" s="802"/>
      <c r="AB388" s="801"/>
      <c r="AC388" s="801"/>
      <c r="AD388" s="801"/>
      <c r="AE388" s="801"/>
      <c r="AF388" s="801"/>
      <c r="AG388" s="820"/>
      <c r="AH388" s="819"/>
      <c r="AI388" s="819"/>
      <c r="AJ388" s="819"/>
      <c r="AK388" s="819"/>
      <c r="AL388" s="819"/>
      <c r="AM388" s="774"/>
      <c r="AN388" s="775"/>
      <c r="AO388" s="775"/>
      <c r="AP388" s="775"/>
      <c r="AQ388" s="775"/>
      <c r="AR388" s="775"/>
      <c r="AS388" s="829"/>
      <c r="AT388" s="828"/>
      <c r="AU388" s="828"/>
      <c r="AV388" s="828"/>
      <c r="AW388" s="828"/>
      <c r="AX388" s="828"/>
      <c r="AY388" s="838"/>
      <c r="AZ388" s="837"/>
      <c r="BA388" s="837"/>
      <c r="BB388" s="837"/>
      <c r="BC388" s="837"/>
      <c r="BD388" s="837"/>
      <c r="BE388" s="774"/>
      <c r="BF388" s="775"/>
      <c r="BG388" s="775"/>
      <c r="BH388" s="775"/>
      <c r="BI388" s="775"/>
      <c r="BJ388" s="775"/>
      <c r="BK388" s="811"/>
      <c r="BL388" s="810"/>
      <c r="BM388" s="810"/>
      <c r="BN388" s="810"/>
      <c r="BO388" s="810"/>
      <c r="BP388" s="810"/>
      <c r="BQ388" s="793"/>
      <c r="BR388" s="792"/>
      <c r="BS388" s="792"/>
      <c r="BT388" s="792"/>
      <c r="BU388" s="792"/>
      <c r="BV388" s="792"/>
      <c r="BW388" s="838"/>
      <c r="BX388" s="837"/>
      <c r="BY388" s="837"/>
      <c r="BZ388" s="837"/>
      <c r="CA388" s="837"/>
      <c r="CB388" s="837"/>
      <c r="CC388" s="811"/>
      <c r="CD388" s="784"/>
      <c r="CE388" s="810"/>
      <c r="CF388" s="810"/>
      <c r="CG388" s="810"/>
      <c r="CH388" s="579"/>
    </row>
    <row r="389" spans="1:86" x14ac:dyDescent="0.2">
      <c r="A389" s="596"/>
      <c r="B389" s="596"/>
      <c r="C389" s="623"/>
      <c r="D389" s="606"/>
      <c r="E389" s="596">
        <f>+E376+1</f>
        <v>103</v>
      </c>
      <c r="F389" s="607">
        <v>423</v>
      </c>
      <c r="G389" s="698"/>
      <c r="H389" s="728" t="s">
        <v>44</v>
      </c>
      <c r="I389" s="601">
        <v>1000000</v>
      </c>
      <c r="J389" s="774">
        <f>+I389*$J$1</f>
        <v>200000</v>
      </c>
      <c r="K389" s="774"/>
      <c r="L389" s="774">
        <f t="shared" ref="L389:L391" si="883">+J389-K389</f>
        <v>200000</v>
      </c>
      <c r="M389" s="775"/>
      <c r="N389" s="774">
        <f>+K389-M389</f>
        <v>0</v>
      </c>
      <c r="O389" s="784">
        <f>+I389*$O$1</f>
        <v>100000</v>
      </c>
      <c r="P389" s="784">
        <f t="shared" ref="P389:P391" si="884">O389+K389</f>
        <v>100000</v>
      </c>
      <c r="Q389" s="783"/>
      <c r="R389" s="784">
        <f t="shared" ref="R389:R391" si="885">+P389-Q389</f>
        <v>100000</v>
      </c>
      <c r="S389" s="783"/>
      <c r="T389" s="784">
        <f t="shared" ref="T389:T391" si="886">+Q389-S389</f>
        <v>0</v>
      </c>
      <c r="U389" s="793">
        <f>$I389*$U$1</f>
        <v>70000</v>
      </c>
      <c r="V389" s="793">
        <f t="shared" ref="V389:V391" si="887">U389+Q389</f>
        <v>70000</v>
      </c>
      <c r="W389" s="792"/>
      <c r="X389" s="793">
        <f t="shared" ref="X389:X391" si="888">+V389-W389</f>
        <v>70000</v>
      </c>
      <c r="Y389" s="792"/>
      <c r="Z389" s="793">
        <f t="shared" ref="Z389:Z391" si="889">+W389-Y389</f>
        <v>0</v>
      </c>
      <c r="AA389" s="802">
        <f>$I389*$AA$1</f>
        <v>70000</v>
      </c>
      <c r="AB389" s="802">
        <f t="shared" ref="AB389:AB391" si="890">AA389+W389</f>
        <v>70000</v>
      </c>
      <c r="AC389" s="801"/>
      <c r="AD389" s="802">
        <f t="shared" ref="AD389:AD391" si="891">+AB389-AC389</f>
        <v>70000</v>
      </c>
      <c r="AE389" s="801"/>
      <c r="AF389" s="802">
        <f t="shared" ref="AF389:AF391" si="892">+AC389-AE389</f>
        <v>0</v>
      </c>
      <c r="AG389" s="820">
        <f>$I389*$AG$1</f>
        <v>70000</v>
      </c>
      <c r="AH389" s="820">
        <f t="shared" ref="AH389:AH391" si="893">AG389+AC389</f>
        <v>70000</v>
      </c>
      <c r="AI389" s="819"/>
      <c r="AJ389" s="820">
        <f t="shared" ref="AJ389:AJ391" si="894">+AH389-AI389</f>
        <v>70000</v>
      </c>
      <c r="AK389" s="819"/>
      <c r="AL389" s="820">
        <f t="shared" ref="AL389:AL391" si="895">+AI389-AK389</f>
        <v>0</v>
      </c>
      <c r="AM389" s="774">
        <f>$I389*$AM$1</f>
        <v>70000</v>
      </c>
      <c r="AN389" s="774">
        <f t="shared" ref="AN389:AN391" si="896">AM389+AI389</f>
        <v>70000</v>
      </c>
      <c r="AO389" s="775"/>
      <c r="AP389" s="774">
        <f t="shared" ref="AP389:AP391" si="897">+AN389-AO389</f>
        <v>70000</v>
      </c>
      <c r="AQ389" s="775"/>
      <c r="AR389" s="774">
        <f t="shared" ref="AR389:AR391" si="898">+AO389-AQ389</f>
        <v>0</v>
      </c>
      <c r="AS389" s="829">
        <f>$I389*$AS$1</f>
        <v>70000</v>
      </c>
      <c r="AT389" s="829">
        <f t="shared" ref="AT389:AT391" si="899">AS389+AO389</f>
        <v>70000</v>
      </c>
      <c r="AU389" s="828"/>
      <c r="AV389" s="829">
        <f t="shared" ref="AV389:AV391" si="900">+AT389-AU389</f>
        <v>70000</v>
      </c>
      <c r="AW389" s="828"/>
      <c r="AX389" s="829">
        <f t="shared" ref="AX389:AX391" si="901">+AU389-AW389</f>
        <v>0</v>
      </c>
      <c r="AY389" s="838">
        <f>$I389*$AY$1</f>
        <v>70000</v>
      </c>
      <c r="AZ389" s="838">
        <f t="shared" ref="AZ389:AZ391" si="902">AY389+AU389</f>
        <v>70000</v>
      </c>
      <c r="BA389" s="837"/>
      <c r="BB389" s="838">
        <f t="shared" ref="BB389:BB391" si="903">+AZ389-BA389</f>
        <v>70000</v>
      </c>
      <c r="BC389" s="837"/>
      <c r="BD389" s="838">
        <f t="shared" ref="BD389:BD391" si="904">+BA389-BC389</f>
        <v>0</v>
      </c>
      <c r="BE389" s="774">
        <f>$I389*$BE$1</f>
        <v>70000</v>
      </c>
      <c r="BF389" s="774">
        <f t="shared" ref="BF389:BF391" si="905">BE389+BA389</f>
        <v>70000</v>
      </c>
      <c r="BG389" s="775"/>
      <c r="BH389" s="774">
        <f t="shared" ref="BH389:BH391" si="906">+BF389-BG389</f>
        <v>70000</v>
      </c>
      <c r="BI389" s="775"/>
      <c r="BJ389" s="774">
        <f t="shared" ref="BJ389:BJ391" si="907">+BG389-BI389</f>
        <v>0</v>
      </c>
      <c r="BK389" s="811">
        <f>$I389*$BK$1</f>
        <v>70000</v>
      </c>
      <c r="BL389" s="811">
        <f t="shared" ref="BL389:BL391" si="908">BK389+BG389</f>
        <v>70000</v>
      </c>
      <c r="BM389" s="810"/>
      <c r="BN389" s="811">
        <f t="shared" ref="BN389:BN391" si="909">+BL389-BM389</f>
        <v>70000</v>
      </c>
      <c r="BO389" s="810"/>
      <c r="BP389" s="811">
        <f t="shared" ref="BP389:BP391" si="910">+BM389-BO389</f>
        <v>0</v>
      </c>
      <c r="BQ389" s="793">
        <f>$I389*$BQ$1</f>
        <v>70000</v>
      </c>
      <c r="BR389" s="793">
        <f t="shared" ref="BR389:BR391" si="911">BQ389+BM389</f>
        <v>70000</v>
      </c>
      <c r="BS389" s="792"/>
      <c r="BT389" s="793">
        <f t="shared" ref="BT389:BT391" si="912">+BR389-BS389</f>
        <v>70000</v>
      </c>
      <c r="BU389" s="792"/>
      <c r="BV389" s="793">
        <f t="shared" ref="BV389:BV391" si="913">+BS389-BU389</f>
        <v>0</v>
      </c>
      <c r="BW389" s="838">
        <f>$I389*$BW$1</f>
        <v>70000</v>
      </c>
      <c r="BX389" s="838">
        <f t="shared" ref="BX389:BX391" si="914">BW389+BS389</f>
        <v>70000</v>
      </c>
      <c r="BY389" s="837"/>
      <c r="BZ389" s="838">
        <f t="shared" ref="BZ389:BZ391" si="915">+BX389-BY389</f>
        <v>70000</v>
      </c>
      <c r="CA389" s="837"/>
      <c r="CB389" s="838">
        <f t="shared" ref="CB389:CB391" si="916">+BY389-CA389</f>
        <v>0</v>
      </c>
      <c r="CC389" s="811">
        <f>+J389+O389+U389+AA389+AG389+AM389+AS389+AY389+BE389+BK389+BQ389+BW389</f>
        <v>1000000</v>
      </c>
      <c r="CD389" s="784">
        <f t="shared" ref="CD389:CD391" si="917">CC389+BY389</f>
        <v>1000000</v>
      </c>
      <c r="CE389" s="810"/>
      <c r="CF389" s="810"/>
      <c r="CG389" s="811">
        <f t="shared" ref="CG389:CG391" si="918">+CE389-CF389</f>
        <v>0</v>
      </c>
      <c r="CH389" s="579">
        <f>+CC389-I389</f>
        <v>0</v>
      </c>
    </row>
    <row r="390" spans="1:86" x14ac:dyDescent="0.2">
      <c r="A390" s="596"/>
      <c r="B390" s="596"/>
      <c r="C390" s="623"/>
      <c r="D390" s="606"/>
      <c r="E390" s="596">
        <f>+E389+1</f>
        <v>104</v>
      </c>
      <c r="F390" s="607">
        <v>424</v>
      </c>
      <c r="G390" s="698"/>
      <c r="H390" s="728" t="s">
        <v>45</v>
      </c>
      <c r="I390" s="601">
        <v>100000</v>
      </c>
      <c r="J390" s="774">
        <f>+I390*$J$1</f>
        <v>20000</v>
      </c>
      <c r="K390" s="774"/>
      <c r="L390" s="774">
        <f t="shared" si="883"/>
        <v>20000</v>
      </c>
      <c r="M390" s="775"/>
      <c r="N390" s="774">
        <f>+K390-M390</f>
        <v>0</v>
      </c>
      <c r="O390" s="784">
        <f>+I390*$O$1</f>
        <v>10000</v>
      </c>
      <c r="P390" s="784">
        <f t="shared" si="884"/>
        <v>10000</v>
      </c>
      <c r="Q390" s="783"/>
      <c r="R390" s="784">
        <f t="shared" si="885"/>
        <v>10000</v>
      </c>
      <c r="S390" s="783"/>
      <c r="T390" s="784">
        <f t="shared" si="886"/>
        <v>0</v>
      </c>
      <c r="U390" s="793">
        <f>$I390*$U$1</f>
        <v>7000.0000000000009</v>
      </c>
      <c r="V390" s="793">
        <f t="shared" si="887"/>
        <v>7000.0000000000009</v>
      </c>
      <c r="W390" s="792"/>
      <c r="X390" s="793">
        <f t="shared" si="888"/>
        <v>7000.0000000000009</v>
      </c>
      <c r="Y390" s="792"/>
      <c r="Z390" s="793">
        <f t="shared" si="889"/>
        <v>0</v>
      </c>
      <c r="AA390" s="802">
        <f>$I390*$AA$1</f>
        <v>7000.0000000000009</v>
      </c>
      <c r="AB390" s="802">
        <f t="shared" si="890"/>
        <v>7000.0000000000009</v>
      </c>
      <c r="AC390" s="801"/>
      <c r="AD390" s="802">
        <f t="shared" si="891"/>
        <v>7000.0000000000009</v>
      </c>
      <c r="AE390" s="801"/>
      <c r="AF390" s="802">
        <f t="shared" si="892"/>
        <v>0</v>
      </c>
      <c r="AG390" s="820">
        <f>$I390*$AG$1</f>
        <v>7000.0000000000009</v>
      </c>
      <c r="AH390" s="820">
        <f t="shared" si="893"/>
        <v>7000.0000000000009</v>
      </c>
      <c r="AI390" s="819"/>
      <c r="AJ390" s="820">
        <f t="shared" si="894"/>
        <v>7000.0000000000009</v>
      </c>
      <c r="AK390" s="819"/>
      <c r="AL390" s="820">
        <f t="shared" si="895"/>
        <v>0</v>
      </c>
      <c r="AM390" s="774">
        <f>$I390*$AM$1</f>
        <v>7000.0000000000009</v>
      </c>
      <c r="AN390" s="774">
        <f t="shared" si="896"/>
        <v>7000.0000000000009</v>
      </c>
      <c r="AO390" s="775"/>
      <c r="AP390" s="774">
        <f t="shared" si="897"/>
        <v>7000.0000000000009</v>
      </c>
      <c r="AQ390" s="775"/>
      <c r="AR390" s="774">
        <f t="shared" si="898"/>
        <v>0</v>
      </c>
      <c r="AS390" s="829">
        <f>$I390*$AS$1</f>
        <v>7000.0000000000009</v>
      </c>
      <c r="AT390" s="829">
        <f t="shared" si="899"/>
        <v>7000.0000000000009</v>
      </c>
      <c r="AU390" s="828"/>
      <c r="AV390" s="829">
        <f t="shared" si="900"/>
        <v>7000.0000000000009</v>
      </c>
      <c r="AW390" s="828"/>
      <c r="AX390" s="829">
        <f t="shared" si="901"/>
        <v>0</v>
      </c>
      <c r="AY390" s="838">
        <f>$I390*$AY$1</f>
        <v>7000.0000000000009</v>
      </c>
      <c r="AZ390" s="838">
        <f t="shared" si="902"/>
        <v>7000.0000000000009</v>
      </c>
      <c r="BA390" s="837"/>
      <c r="BB390" s="838">
        <f t="shared" si="903"/>
        <v>7000.0000000000009</v>
      </c>
      <c r="BC390" s="837"/>
      <c r="BD390" s="838">
        <f t="shared" si="904"/>
        <v>0</v>
      </c>
      <c r="BE390" s="774">
        <f>$I390*$BE$1</f>
        <v>7000.0000000000009</v>
      </c>
      <c r="BF390" s="774">
        <f t="shared" si="905"/>
        <v>7000.0000000000009</v>
      </c>
      <c r="BG390" s="775"/>
      <c r="BH390" s="774">
        <f t="shared" si="906"/>
        <v>7000.0000000000009</v>
      </c>
      <c r="BI390" s="775"/>
      <c r="BJ390" s="774">
        <f t="shared" si="907"/>
        <v>0</v>
      </c>
      <c r="BK390" s="811">
        <f>$I390*$BK$1</f>
        <v>7000.0000000000009</v>
      </c>
      <c r="BL390" s="811">
        <f t="shared" si="908"/>
        <v>7000.0000000000009</v>
      </c>
      <c r="BM390" s="810"/>
      <c r="BN390" s="811">
        <f t="shared" si="909"/>
        <v>7000.0000000000009</v>
      </c>
      <c r="BO390" s="810"/>
      <c r="BP390" s="811">
        <f t="shared" si="910"/>
        <v>0</v>
      </c>
      <c r="BQ390" s="793">
        <f>$I390*$BQ$1</f>
        <v>7000.0000000000009</v>
      </c>
      <c r="BR390" s="793">
        <f t="shared" si="911"/>
        <v>7000.0000000000009</v>
      </c>
      <c r="BS390" s="792"/>
      <c r="BT390" s="793">
        <f t="shared" si="912"/>
        <v>7000.0000000000009</v>
      </c>
      <c r="BU390" s="792"/>
      <c r="BV390" s="793">
        <f t="shared" si="913"/>
        <v>0</v>
      </c>
      <c r="BW390" s="838">
        <f>$I390*$BW$1</f>
        <v>7000.0000000000009</v>
      </c>
      <c r="BX390" s="838">
        <f t="shared" si="914"/>
        <v>7000.0000000000009</v>
      </c>
      <c r="BY390" s="837"/>
      <c r="BZ390" s="838">
        <f t="shared" si="915"/>
        <v>7000.0000000000009</v>
      </c>
      <c r="CA390" s="837"/>
      <c r="CB390" s="838">
        <f t="shared" si="916"/>
        <v>0</v>
      </c>
      <c r="CC390" s="811">
        <f>+J390+O390+U390+AA390+AG390+AM390+AS390+AY390+BE390+BK390+BQ390+BW390</f>
        <v>100000</v>
      </c>
      <c r="CD390" s="784">
        <f t="shared" si="917"/>
        <v>100000</v>
      </c>
      <c r="CE390" s="810"/>
      <c r="CF390" s="810"/>
      <c r="CG390" s="811">
        <f t="shared" si="918"/>
        <v>0</v>
      </c>
      <c r="CH390" s="579">
        <f>+CC390-I390</f>
        <v>0</v>
      </c>
    </row>
    <row r="391" spans="1:86" ht="24" x14ac:dyDescent="0.2">
      <c r="A391" s="596"/>
      <c r="B391" s="596"/>
      <c r="C391" s="663"/>
      <c r="D391" s="607"/>
      <c r="E391" s="596">
        <f>+E390+1</f>
        <v>105</v>
      </c>
      <c r="F391" s="607">
        <v>451</v>
      </c>
      <c r="G391" s="620"/>
      <c r="H391" s="609" t="s">
        <v>270</v>
      </c>
      <c r="I391" s="601">
        <f>7000000+3000000</f>
        <v>10000000</v>
      </c>
      <c r="J391" s="774">
        <f>+I391*$J$1</f>
        <v>2000000</v>
      </c>
      <c r="K391" s="774"/>
      <c r="L391" s="774">
        <f t="shared" si="883"/>
        <v>2000000</v>
      </c>
      <c r="M391" s="775"/>
      <c r="N391" s="774">
        <f>+K391-M391</f>
        <v>0</v>
      </c>
      <c r="O391" s="784">
        <f>+I391*$O$1</f>
        <v>1000000</v>
      </c>
      <c r="P391" s="784">
        <f t="shared" si="884"/>
        <v>1000000</v>
      </c>
      <c r="Q391" s="783"/>
      <c r="R391" s="784">
        <f t="shared" si="885"/>
        <v>1000000</v>
      </c>
      <c r="S391" s="783"/>
      <c r="T391" s="784">
        <f t="shared" si="886"/>
        <v>0</v>
      </c>
      <c r="U391" s="793">
        <f>$I391*$U$1</f>
        <v>700000.00000000012</v>
      </c>
      <c r="V391" s="793">
        <f t="shared" si="887"/>
        <v>700000.00000000012</v>
      </c>
      <c r="W391" s="792"/>
      <c r="X391" s="793">
        <f t="shared" si="888"/>
        <v>700000.00000000012</v>
      </c>
      <c r="Y391" s="792"/>
      <c r="Z391" s="793">
        <f t="shared" si="889"/>
        <v>0</v>
      </c>
      <c r="AA391" s="802">
        <f>$I391*$AA$1</f>
        <v>700000.00000000012</v>
      </c>
      <c r="AB391" s="802">
        <f t="shared" si="890"/>
        <v>700000.00000000012</v>
      </c>
      <c r="AC391" s="801"/>
      <c r="AD391" s="802">
        <f t="shared" si="891"/>
        <v>700000.00000000012</v>
      </c>
      <c r="AE391" s="801"/>
      <c r="AF391" s="802">
        <f t="shared" si="892"/>
        <v>0</v>
      </c>
      <c r="AG391" s="820">
        <f>$I391*$AG$1</f>
        <v>700000.00000000012</v>
      </c>
      <c r="AH391" s="820">
        <f t="shared" si="893"/>
        <v>700000.00000000012</v>
      </c>
      <c r="AI391" s="819"/>
      <c r="AJ391" s="820">
        <f t="shared" si="894"/>
        <v>700000.00000000012</v>
      </c>
      <c r="AK391" s="819"/>
      <c r="AL391" s="820">
        <f t="shared" si="895"/>
        <v>0</v>
      </c>
      <c r="AM391" s="774">
        <f>$I391*$AM$1</f>
        <v>700000.00000000012</v>
      </c>
      <c r="AN391" s="774">
        <f t="shared" si="896"/>
        <v>700000.00000000012</v>
      </c>
      <c r="AO391" s="775"/>
      <c r="AP391" s="774">
        <f t="shared" si="897"/>
        <v>700000.00000000012</v>
      </c>
      <c r="AQ391" s="775"/>
      <c r="AR391" s="774">
        <f t="shared" si="898"/>
        <v>0</v>
      </c>
      <c r="AS391" s="829">
        <f>$I391*$AS$1</f>
        <v>700000.00000000012</v>
      </c>
      <c r="AT391" s="829">
        <f t="shared" si="899"/>
        <v>700000.00000000012</v>
      </c>
      <c r="AU391" s="828"/>
      <c r="AV391" s="829">
        <f t="shared" si="900"/>
        <v>700000.00000000012</v>
      </c>
      <c r="AW391" s="828"/>
      <c r="AX391" s="829">
        <f t="shared" si="901"/>
        <v>0</v>
      </c>
      <c r="AY391" s="838">
        <f>$I391*$AY$1</f>
        <v>700000.00000000012</v>
      </c>
      <c r="AZ391" s="838">
        <f t="shared" si="902"/>
        <v>700000.00000000012</v>
      </c>
      <c r="BA391" s="837"/>
      <c r="BB391" s="838">
        <f t="shared" si="903"/>
        <v>700000.00000000012</v>
      </c>
      <c r="BC391" s="837"/>
      <c r="BD391" s="838">
        <f t="shared" si="904"/>
        <v>0</v>
      </c>
      <c r="BE391" s="774">
        <f>$I391*$BE$1</f>
        <v>700000.00000000012</v>
      </c>
      <c r="BF391" s="774">
        <f t="shared" si="905"/>
        <v>700000.00000000012</v>
      </c>
      <c r="BG391" s="775"/>
      <c r="BH391" s="774">
        <f t="shared" si="906"/>
        <v>700000.00000000012</v>
      </c>
      <c r="BI391" s="775"/>
      <c r="BJ391" s="774">
        <f t="shared" si="907"/>
        <v>0</v>
      </c>
      <c r="BK391" s="811">
        <f>$I391*$BK$1</f>
        <v>700000.00000000012</v>
      </c>
      <c r="BL391" s="811">
        <f t="shared" si="908"/>
        <v>700000.00000000012</v>
      </c>
      <c r="BM391" s="810"/>
      <c r="BN391" s="811">
        <f t="shared" si="909"/>
        <v>700000.00000000012</v>
      </c>
      <c r="BO391" s="810"/>
      <c r="BP391" s="811">
        <f t="shared" si="910"/>
        <v>0</v>
      </c>
      <c r="BQ391" s="793">
        <f>$I391*$BQ$1</f>
        <v>700000.00000000012</v>
      </c>
      <c r="BR391" s="793">
        <f t="shared" si="911"/>
        <v>700000.00000000012</v>
      </c>
      <c r="BS391" s="792"/>
      <c r="BT391" s="793">
        <f t="shared" si="912"/>
        <v>700000.00000000012</v>
      </c>
      <c r="BU391" s="792"/>
      <c r="BV391" s="793">
        <f t="shared" si="913"/>
        <v>0</v>
      </c>
      <c r="BW391" s="838">
        <f>$I391*$BW$1</f>
        <v>700000.00000000012</v>
      </c>
      <c r="BX391" s="838">
        <f t="shared" si="914"/>
        <v>700000.00000000012</v>
      </c>
      <c r="BY391" s="837"/>
      <c r="BZ391" s="838">
        <f t="shared" si="915"/>
        <v>700000.00000000012</v>
      </c>
      <c r="CA391" s="837"/>
      <c r="CB391" s="838">
        <f t="shared" si="916"/>
        <v>0</v>
      </c>
      <c r="CC391" s="811">
        <f>+J391+O391+U391+AA391+AG391+AM391+AS391+AY391+BE391+BK391+BQ391+BW391</f>
        <v>10000000</v>
      </c>
      <c r="CD391" s="784">
        <f t="shared" si="917"/>
        <v>10000000</v>
      </c>
      <c r="CE391" s="810"/>
      <c r="CF391" s="810"/>
      <c r="CG391" s="811">
        <f t="shared" si="918"/>
        <v>0</v>
      </c>
      <c r="CH391" s="579">
        <f>+CC391-I391</f>
        <v>0</v>
      </c>
    </row>
    <row r="392" spans="1:86" x14ac:dyDescent="0.2">
      <c r="A392" s="675"/>
      <c r="B392" s="675"/>
      <c r="C392" s="675"/>
      <c r="D392" s="676"/>
      <c r="E392" s="675"/>
      <c r="F392" s="677"/>
      <c r="G392" s="678"/>
      <c r="H392" s="661" t="s">
        <v>271</v>
      </c>
      <c r="I392" s="629">
        <f>SUM(I389:I391)</f>
        <v>11100000</v>
      </c>
      <c r="J392" s="776">
        <f t="shared" ref="J392:BU392" si="919">SUM(J389:J391)</f>
        <v>2220000</v>
      </c>
      <c r="K392" s="776">
        <f>SUM(K389:K391)</f>
        <v>0</v>
      </c>
      <c r="L392" s="776">
        <f t="shared" ref="L392" si="920">SUM(L389:L391)</f>
        <v>2220000</v>
      </c>
      <c r="M392" s="776">
        <f t="shared" si="919"/>
        <v>0</v>
      </c>
      <c r="N392" s="776">
        <f t="shared" si="919"/>
        <v>0</v>
      </c>
      <c r="O392" s="785">
        <f t="shared" si="919"/>
        <v>1110000</v>
      </c>
      <c r="P392" s="785">
        <f t="shared" si="919"/>
        <v>1110000</v>
      </c>
      <c r="Q392" s="785">
        <f t="shared" si="919"/>
        <v>0</v>
      </c>
      <c r="R392" s="785">
        <f t="shared" si="919"/>
        <v>1110000</v>
      </c>
      <c r="S392" s="785">
        <f t="shared" si="919"/>
        <v>0</v>
      </c>
      <c r="T392" s="785">
        <f t="shared" si="919"/>
        <v>0</v>
      </c>
      <c r="U392" s="794">
        <f t="shared" si="919"/>
        <v>777000.00000000012</v>
      </c>
      <c r="V392" s="794">
        <f t="shared" si="919"/>
        <v>777000.00000000012</v>
      </c>
      <c r="W392" s="794">
        <f t="shared" si="919"/>
        <v>0</v>
      </c>
      <c r="X392" s="794">
        <f t="shared" si="919"/>
        <v>777000.00000000012</v>
      </c>
      <c r="Y392" s="794">
        <f t="shared" si="919"/>
        <v>0</v>
      </c>
      <c r="Z392" s="794">
        <f t="shared" si="919"/>
        <v>0</v>
      </c>
      <c r="AA392" s="803">
        <f t="shared" si="919"/>
        <v>777000.00000000012</v>
      </c>
      <c r="AB392" s="803">
        <f t="shared" si="919"/>
        <v>777000.00000000012</v>
      </c>
      <c r="AC392" s="803">
        <f t="shared" si="919"/>
        <v>0</v>
      </c>
      <c r="AD392" s="803">
        <f t="shared" si="919"/>
        <v>777000.00000000012</v>
      </c>
      <c r="AE392" s="803">
        <f t="shared" si="919"/>
        <v>0</v>
      </c>
      <c r="AF392" s="803">
        <f t="shared" si="919"/>
        <v>0</v>
      </c>
      <c r="AG392" s="821">
        <f t="shared" si="919"/>
        <v>777000.00000000012</v>
      </c>
      <c r="AH392" s="821">
        <f t="shared" si="919"/>
        <v>777000.00000000012</v>
      </c>
      <c r="AI392" s="821">
        <f t="shared" si="919"/>
        <v>0</v>
      </c>
      <c r="AJ392" s="821">
        <f t="shared" si="919"/>
        <v>777000.00000000012</v>
      </c>
      <c r="AK392" s="821">
        <f t="shared" si="919"/>
        <v>0</v>
      </c>
      <c r="AL392" s="821">
        <f t="shared" si="919"/>
        <v>0</v>
      </c>
      <c r="AM392" s="776">
        <f t="shared" si="919"/>
        <v>777000.00000000012</v>
      </c>
      <c r="AN392" s="776">
        <f t="shared" si="919"/>
        <v>777000.00000000012</v>
      </c>
      <c r="AO392" s="776">
        <f t="shared" si="919"/>
        <v>0</v>
      </c>
      <c r="AP392" s="776">
        <f t="shared" si="919"/>
        <v>777000.00000000012</v>
      </c>
      <c r="AQ392" s="776">
        <f t="shared" si="919"/>
        <v>0</v>
      </c>
      <c r="AR392" s="776">
        <f t="shared" si="919"/>
        <v>0</v>
      </c>
      <c r="AS392" s="830">
        <f t="shared" si="919"/>
        <v>777000.00000000012</v>
      </c>
      <c r="AT392" s="830">
        <f t="shared" si="919"/>
        <v>777000.00000000012</v>
      </c>
      <c r="AU392" s="830">
        <f t="shared" si="919"/>
        <v>0</v>
      </c>
      <c r="AV392" s="830">
        <f t="shared" si="919"/>
        <v>777000.00000000012</v>
      </c>
      <c r="AW392" s="830">
        <f t="shared" si="919"/>
        <v>0</v>
      </c>
      <c r="AX392" s="830">
        <f t="shared" si="919"/>
        <v>0</v>
      </c>
      <c r="AY392" s="839">
        <f t="shared" si="919"/>
        <v>777000.00000000012</v>
      </c>
      <c r="AZ392" s="839">
        <f t="shared" si="919"/>
        <v>777000.00000000012</v>
      </c>
      <c r="BA392" s="839">
        <f t="shared" si="919"/>
        <v>0</v>
      </c>
      <c r="BB392" s="839">
        <f t="shared" si="919"/>
        <v>777000.00000000012</v>
      </c>
      <c r="BC392" s="839">
        <f t="shared" si="919"/>
        <v>0</v>
      </c>
      <c r="BD392" s="839">
        <f t="shared" si="919"/>
        <v>0</v>
      </c>
      <c r="BE392" s="776">
        <f t="shared" si="919"/>
        <v>777000.00000000012</v>
      </c>
      <c r="BF392" s="776">
        <f t="shared" si="919"/>
        <v>777000.00000000012</v>
      </c>
      <c r="BG392" s="776">
        <f t="shared" si="919"/>
        <v>0</v>
      </c>
      <c r="BH392" s="776">
        <f t="shared" si="919"/>
        <v>777000.00000000012</v>
      </c>
      <c r="BI392" s="776">
        <f t="shared" si="919"/>
        <v>0</v>
      </c>
      <c r="BJ392" s="776">
        <f t="shared" si="919"/>
        <v>0</v>
      </c>
      <c r="BK392" s="812">
        <f t="shared" si="919"/>
        <v>777000.00000000012</v>
      </c>
      <c r="BL392" s="812">
        <f t="shared" si="919"/>
        <v>777000.00000000012</v>
      </c>
      <c r="BM392" s="812">
        <f t="shared" si="919"/>
        <v>0</v>
      </c>
      <c r="BN392" s="812">
        <f t="shared" si="919"/>
        <v>777000.00000000012</v>
      </c>
      <c r="BO392" s="812">
        <f t="shared" si="919"/>
        <v>0</v>
      </c>
      <c r="BP392" s="812">
        <f t="shared" si="919"/>
        <v>0</v>
      </c>
      <c r="BQ392" s="794">
        <f t="shared" si="919"/>
        <v>777000.00000000012</v>
      </c>
      <c r="BR392" s="794">
        <f t="shared" si="919"/>
        <v>777000.00000000012</v>
      </c>
      <c r="BS392" s="794">
        <f t="shared" si="919"/>
        <v>0</v>
      </c>
      <c r="BT392" s="794">
        <f t="shared" si="919"/>
        <v>777000.00000000012</v>
      </c>
      <c r="BU392" s="794">
        <f t="shared" si="919"/>
        <v>0</v>
      </c>
      <c r="BV392" s="794">
        <f t="shared" ref="BV392:CG392" si="921">SUM(BV389:BV391)</f>
        <v>0</v>
      </c>
      <c r="BW392" s="839">
        <f t="shared" si="921"/>
        <v>777000.00000000012</v>
      </c>
      <c r="BX392" s="839">
        <f t="shared" si="921"/>
        <v>777000.00000000012</v>
      </c>
      <c r="BY392" s="839">
        <f t="shared" si="921"/>
        <v>0</v>
      </c>
      <c r="BZ392" s="839">
        <f t="shared" si="921"/>
        <v>777000.00000000012</v>
      </c>
      <c r="CA392" s="839">
        <f t="shared" si="921"/>
        <v>0</v>
      </c>
      <c r="CB392" s="839">
        <f t="shared" si="921"/>
        <v>0</v>
      </c>
      <c r="CC392" s="812">
        <f t="shared" si="921"/>
        <v>11100000</v>
      </c>
      <c r="CD392" s="785">
        <f t="shared" si="921"/>
        <v>11100000</v>
      </c>
      <c r="CE392" s="812">
        <f t="shared" si="921"/>
        <v>0</v>
      </c>
      <c r="CF392" s="812">
        <f t="shared" si="921"/>
        <v>0</v>
      </c>
      <c r="CG392" s="812">
        <f t="shared" si="921"/>
        <v>0</v>
      </c>
      <c r="CH392" s="579">
        <f>+CC392-I392</f>
        <v>0</v>
      </c>
    </row>
    <row r="393" spans="1:86" x14ac:dyDescent="0.2">
      <c r="A393" s="721"/>
      <c r="B393" s="721"/>
      <c r="C393" s="721"/>
      <c r="D393" s="676"/>
      <c r="E393" s="721"/>
      <c r="F393" s="676"/>
      <c r="G393" s="703"/>
      <c r="H393" s="631" t="s">
        <v>272</v>
      </c>
      <c r="I393" s="704"/>
      <c r="J393" s="774"/>
      <c r="K393" s="774"/>
      <c r="L393" s="774"/>
      <c r="M393" s="775"/>
      <c r="N393" s="775"/>
      <c r="O393" s="784"/>
      <c r="P393" s="784"/>
      <c r="Q393" s="783"/>
      <c r="R393" s="783"/>
      <c r="S393" s="783"/>
      <c r="T393" s="783"/>
      <c r="U393" s="793"/>
      <c r="V393" s="792"/>
      <c r="W393" s="792"/>
      <c r="X393" s="792"/>
      <c r="Y393" s="792"/>
      <c r="Z393" s="792"/>
      <c r="AA393" s="802"/>
      <c r="AB393" s="801"/>
      <c r="AC393" s="801"/>
      <c r="AD393" s="801"/>
      <c r="AE393" s="801"/>
      <c r="AF393" s="801"/>
      <c r="AG393" s="820"/>
      <c r="AH393" s="819"/>
      <c r="AI393" s="819"/>
      <c r="AJ393" s="819"/>
      <c r="AK393" s="819"/>
      <c r="AL393" s="819"/>
      <c r="AM393" s="774"/>
      <c r="AN393" s="775"/>
      <c r="AO393" s="775"/>
      <c r="AP393" s="775"/>
      <c r="AQ393" s="775"/>
      <c r="AR393" s="775"/>
      <c r="AS393" s="829"/>
      <c r="AT393" s="828"/>
      <c r="AU393" s="828"/>
      <c r="AV393" s="828"/>
      <c r="AW393" s="828"/>
      <c r="AX393" s="828"/>
      <c r="AY393" s="838"/>
      <c r="AZ393" s="837"/>
      <c r="BA393" s="837"/>
      <c r="BB393" s="837"/>
      <c r="BC393" s="837"/>
      <c r="BD393" s="837"/>
      <c r="BE393" s="774"/>
      <c r="BF393" s="775"/>
      <c r="BG393" s="775"/>
      <c r="BH393" s="775"/>
      <c r="BI393" s="775"/>
      <c r="BJ393" s="775"/>
      <c r="BK393" s="811"/>
      <c r="BL393" s="810"/>
      <c r="BM393" s="810"/>
      <c r="BN393" s="810"/>
      <c r="BO393" s="810"/>
      <c r="BP393" s="810"/>
      <c r="BQ393" s="793"/>
      <c r="BR393" s="792"/>
      <c r="BS393" s="792"/>
      <c r="BT393" s="792"/>
      <c r="BU393" s="792"/>
      <c r="BV393" s="792"/>
      <c r="BW393" s="838"/>
      <c r="BX393" s="837"/>
      <c r="BY393" s="837"/>
      <c r="BZ393" s="837"/>
      <c r="CA393" s="837"/>
      <c r="CB393" s="837"/>
      <c r="CC393" s="811"/>
      <c r="CD393" s="784"/>
      <c r="CE393" s="810"/>
      <c r="CF393" s="810"/>
      <c r="CG393" s="810"/>
      <c r="CH393" s="579"/>
    </row>
    <row r="394" spans="1:86" x14ac:dyDescent="0.2">
      <c r="A394" s="711"/>
      <c r="B394" s="711"/>
      <c r="C394" s="711"/>
      <c r="D394" s="712"/>
      <c r="E394" s="711"/>
      <c r="F394" s="712"/>
      <c r="G394" s="679" t="s">
        <v>18</v>
      </c>
      <c r="H394" s="635" t="s">
        <v>48</v>
      </c>
      <c r="I394" s="636">
        <f>+I391+I390+I389</f>
        <v>11100000</v>
      </c>
      <c r="J394" s="774"/>
      <c r="K394" s="774"/>
      <c r="L394" s="774"/>
      <c r="M394" s="775"/>
      <c r="N394" s="775"/>
      <c r="O394" s="784"/>
      <c r="P394" s="784"/>
      <c r="Q394" s="783"/>
      <c r="R394" s="783"/>
      <c r="S394" s="783"/>
      <c r="T394" s="783"/>
      <c r="U394" s="793"/>
      <c r="V394" s="792"/>
      <c r="W394" s="792"/>
      <c r="X394" s="792"/>
      <c r="Y394" s="792"/>
      <c r="Z394" s="792"/>
      <c r="AA394" s="802"/>
      <c r="AB394" s="801"/>
      <c r="AC394" s="801"/>
      <c r="AD394" s="801"/>
      <c r="AE394" s="801"/>
      <c r="AF394" s="801"/>
      <c r="AG394" s="820"/>
      <c r="AH394" s="819"/>
      <c r="AI394" s="819"/>
      <c r="AJ394" s="819"/>
      <c r="AK394" s="819"/>
      <c r="AL394" s="819"/>
      <c r="AM394" s="774"/>
      <c r="AN394" s="775"/>
      <c r="AO394" s="775"/>
      <c r="AP394" s="775"/>
      <c r="AQ394" s="775"/>
      <c r="AR394" s="775"/>
      <c r="AS394" s="829"/>
      <c r="AT394" s="828"/>
      <c r="AU394" s="828"/>
      <c r="AV394" s="828"/>
      <c r="AW394" s="828"/>
      <c r="AX394" s="828"/>
      <c r="AY394" s="838"/>
      <c r="AZ394" s="837"/>
      <c r="BA394" s="837"/>
      <c r="BB394" s="837"/>
      <c r="BC394" s="837"/>
      <c r="BD394" s="837"/>
      <c r="BE394" s="774"/>
      <c r="BF394" s="775"/>
      <c r="BG394" s="775"/>
      <c r="BH394" s="775"/>
      <c r="BI394" s="775"/>
      <c r="BJ394" s="775"/>
      <c r="BK394" s="811"/>
      <c r="BL394" s="810"/>
      <c r="BM394" s="810"/>
      <c r="BN394" s="810"/>
      <c r="BO394" s="810"/>
      <c r="BP394" s="810"/>
      <c r="BQ394" s="793"/>
      <c r="BR394" s="792"/>
      <c r="BS394" s="792"/>
      <c r="BT394" s="792"/>
      <c r="BU394" s="792"/>
      <c r="BV394" s="792"/>
      <c r="BW394" s="838"/>
      <c r="BX394" s="837"/>
      <c r="BY394" s="837"/>
      <c r="BZ394" s="837"/>
      <c r="CA394" s="837"/>
      <c r="CB394" s="837"/>
      <c r="CC394" s="811"/>
      <c r="CD394" s="784"/>
      <c r="CE394" s="810"/>
      <c r="CF394" s="810"/>
      <c r="CG394" s="810"/>
      <c r="CH394" s="579"/>
    </row>
    <row r="395" spans="1:86" x14ac:dyDescent="0.2">
      <c r="A395" s="711"/>
      <c r="B395" s="711"/>
      <c r="C395" s="711"/>
      <c r="D395" s="712"/>
      <c r="E395" s="711"/>
      <c r="F395" s="712"/>
      <c r="G395" s="679"/>
      <c r="H395" s="639" t="s">
        <v>273</v>
      </c>
      <c r="I395" s="636"/>
      <c r="J395" s="774"/>
      <c r="K395" s="774"/>
      <c r="L395" s="774"/>
      <c r="M395" s="775"/>
      <c r="N395" s="775"/>
      <c r="O395" s="784"/>
      <c r="P395" s="784"/>
      <c r="Q395" s="783"/>
      <c r="R395" s="783"/>
      <c r="S395" s="783"/>
      <c r="T395" s="783"/>
      <c r="U395" s="793"/>
      <c r="V395" s="792"/>
      <c r="W395" s="792"/>
      <c r="X395" s="792"/>
      <c r="Y395" s="792"/>
      <c r="Z395" s="792"/>
      <c r="AA395" s="802"/>
      <c r="AB395" s="801"/>
      <c r="AC395" s="801"/>
      <c r="AD395" s="801"/>
      <c r="AE395" s="801"/>
      <c r="AF395" s="801"/>
      <c r="AG395" s="820"/>
      <c r="AH395" s="819"/>
      <c r="AI395" s="819"/>
      <c r="AJ395" s="819"/>
      <c r="AK395" s="819"/>
      <c r="AL395" s="819"/>
      <c r="AM395" s="774"/>
      <c r="AN395" s="775"/>
      <c r="AO395" s="775"/>
      <c r="AP395" s="775"/>
      <c r="AQ395" s="775"/>
      <c r="AR395" s="775"/>
      <c r="AS395" s="829"/>
      <c r="AT395" s="828"/>
      <c r="AU395" s="828"/>
      <c r="AV395" s="828"/>
      <c r="AW395" s="828"/>
      <c r="AX395" s="828"/>
      <c r="AY395" s="838"/>
      <c r="AZ395" s="837"/>
      <c r="BA395" s="837"/>
      <c r="BB395" s="837"/>
      <c r="BC395" s="837"/>
      <c r="BD395" s="837"/>
      <c r="BE395" s="774"/>
      <c r="BF395" s="775"/>
      <c r="BG395" s="775"/>
      <c r="BH395" s="775"/>
      <c r="BI395" s="775"/>
      <c r="BJ395" s="775"/>
      <c r="BK395" s="811"/>
      <c r="BL395" s="810"/>
      <c r="BM395" s="810"/>
      <c r="BN395" s="810"/>
      <c r="BO395" s="810"/>
      <c r="BP395" s="810"/>
      <c r="BQ395" s="793"/>
      <c r="BR395" s="792"/>
      <c r="BS395" s="792"/>
      <c r="BT395" s="792"/>
      <c r="BU395" s="792"/>
      <c r="BV395" s="792"/>
      <c r="BW395" s="838"/>
      <c r="BX395" s="837"/>
      <c r="BY395" s="837"/>
      <c r="BZ395" s="837"/>
      <c r="CA395" s="837"/>
      <c r="CB395" s="837"/>
      <c r="CC395" s="811"/>
      <c r="CD395" s="784"/>
      <c r="CE395" s="810"/>
      <c r="CF395" s="810"/>
      <c r="CG395" s="810"/>
      <c r="CH395" s="579"/>
    </row>
    <row r="396" spans="1:86" x14ac:dyDescent="0.2">
      <c r="A396" s="711"/>
      <c r="B396" s="711"/>
      <c r="C396" s="711"/>
      <c r="D396" s="712"/>
      <c r="E396" s="711"/>
      <c r="F396" s="712"/>
      <c r="G396" s="679"/>
      <c r="H396" s="639" t="s">
        <v>274</v>
      </c>
      <c r="I396" s="636"/>
      <c r="J396" s="774"/>
      <c r="K396" s="774"/>
      <c r="L396" s="774"/>
      <c r="M396" s="775"/>
      <c r="N396" s="775"/>
      <c r="O396" s="784"/>
      <c r="P396" s="784"/>
      <c r="Q396" s="783"/>
      <c r="R396" s="783"/>
      <c r="S396" s="783"/>
      <c r="T396" s="783"/>
      <c r="U396" s="793"/>
      <c r="V396" s="792"/>
      <c r="W396" s="792"/>
      <c r="X396" s="792"/>
      <c r="Y396" s="792"/>
      <c r="Z396" s="792"/>
      <c r="AA396" s="802"/>
      <c r="AB396" s="801"/>
      <c r="AC396" s="801"/>
      <c r="AD396" s="801"/>
      <c r="AE396" s="801"/>
      <c r="AF396" s="801"/>
      <c r="AG396" s="820"/>
      <c r="AH396" s="819"/>
      <c r="AI396" s="819"/>
      <c r="AJ396" s="819"/>
      <c r="AK396" s="819"/>
      <c r="AL396" s="819"/>
      <c r="AM396" s="774"/>
      <c r="AN396" s="775"/>
      <c r="AO396" s="775"/>
      <c r="AP396" s="775"/>
      <c r="AQ396" s="775"/>
      <c r="AR396" s="775"/>
      <c r="AS396" s="829"/>
      <c r="AT396" s="828"/>
      <c r="AU396" s="828"/>
      <c r="AV396" s="828"/>
      <c r="AW396" s="828"/>
      <c r="AX396" s="828"/>
      <c r="AY396" s="838"/>
      <c r="AZ396" s="837"/>
      <c r="BA396" s="837"/>
      <c r="BB396" s="837"/>
      <c r="BC396" s="837"/>
      <c r="BD396" s="837"/>
      <c r="BE396" s="774"/>
      <c r="BF396" s="775"/>
      <c r="BG396" s="775"/>
      <c r="BH396" s="775"/>
      <c r="BI396" s="775"/>
      <c r="BJ396" s="775"/>
      <c r="BK396" s="811"/>
      <c r="BL396" s="810"/>
      <c r="BM396" s="810"/>
      <c r="BN396" s="810"/>
      <c r="BO396" s="810"/>
      <c r="BP396" s="810"/>
      <c r="BQ396" s="793"/>
      <c r="BR396" s="792"/>
      <c r="BS396" s="792"/>
      <c r="BT396" s="792"/>
      <c r="BU396" s="792"/>
      <c r="BV396" s="792"/>
      <c r="BW396" s="838"/>
      <c r="BX396" s="837"/>
      <c r="BY396" s="837"/>
      <c r="BZ396" s="837"/>
      <c r="CA396" s="837"/>
      <c r="CB396" s="837"/>
      <c r="CC396" s="811"/>
      <c r="CD396" s="784"/>
      <c r="CE396" s="810"/>
      <c r="CF396" s="810"/>
      <c r="CG396" s="810"/>
      <c r="CH396" s="579"/>
    </row>
    <row r="397" spans="1:86" x14ac:dyDescent="0.2">
      <c r="A397" s="711"/>
      <c r="B397" s="711"/>
      <c r="C397" s="711"/>
      <c r="D397" s="712"/>
      <c r="E397" s="711"/>
      <c r="F397" s="712"/>
      <c r="G397" s="679" t="s">
        <v>18</v>
      </c>
      <c r="H397" s="635" t="s">
        <v>48</v>
      </c>
      <c r="I397" s="636">
        <f>+I394</f>
        <v>11100000</v>
      </c>
      <c r="J397" s="774"/>
      <c r="K397" s="774"/>
      <c r="L397" s="774"/>
      <c r="M397" s="775"/>
      <c r="N397" s="775"/>
      <c r="O397" s="784"/>
      <c r="P397" s="784"/>
      <c r="Q397" s="783"/>
      <c r="R397" s="783"/>
      <c r="S397" s="783"/>
      <c r="T397" s="783"/>
      <c r="U397" s="793"/>
      <c r="V397" s="792"/>
      <c r="W397" s="792"/>
      <c r="X397" s="792"/>
      <c r="Y397" s="792"/>
      <c r="Z397" s="792"/>
      <c r="AA397" s="802"/>
      <c r="AB397" s="801"/>
      <c r="AC397" s="801"/>
      <c r="AD397" s="801"/>
      <c r="AE397" s="801"/>
      <c r="AF397" s="801"/>
      <c r="AG397" s="820"/>
      <c r="AH397" s="819"/>
      <c r="AI397" s="819"/>
      <c r="AJ397" s="819"/>
      <c r="AK397" s="819"/>
      <c r="AL397" s="819"/>
      <c r="AM397" s="774"/>
      <c r="AN397" s="775"/>
      <c r="AO397" s="775"/>
      <c r="AP397" s="775"/>
      <c r="AQ397" s="775"/>
      <c r="AR397" s="775"/>
      <c r="AS397" s="829"/>
      <c r="AT397" s="828"/>
      <c r="AU397" s="828"/>
      <c r="AV397" s="828"/>
      <c r="AW397" s="828"/>
      <c r="AX397" s="828"/>
      <c r="AY397" s="838"/>
      <c r="AZ397" s="837"/>
      <c r="BA397" s="837"/>
      <c r="BB397" s="837"/>
      <c r="BC397" s="837"/>
      <c r="BD397" s="837"/>
      <c r="BE397" s="774"/>
      <c r="BF397" s="775"/>
      <c r="BG397" s="775"/>
      <c r="BH397" s="775"/>
      <c r="BI397" s="775"/>
      <c r="BJ397" s="775"/>
      <c r="BK397" s="811"/>
      <c r="BL397" s="810"/>
      <c r="BM397" s="810"/>
      <c r="BN397" s="810"/>
      <c r="BO397" s="810"/>
      <c r="BP397" s="810"/>
      <c r="BQ397" s="793"/>
      <c r="BR397" s="792"/>
      <c r="BS397" s="792"/>
      <c r="BT397" s="792"/>
      <c r="BU397" s="792"/>
      <c r="BV397" s="792"/>
      <c r="BW397" s="838"/>
      <c r="BX397" s="837"/>
      <c r="BY397" s="837"/>
      <c r="BZ397" s="837"/>
      <c r="CA397" s="837"/>
      <c r="CB397" s="837"/>
      <c r="CC397" s="811"/>
      <c r="CD397" s="784"/>
      <c r="CE397" s="810"/>
      <c r="CF397" s="810"/>
      <c r="CG397" s="810"/>
      <c r="CH397" s="579"/>
    </row>
    <row r="398" spans="1:86" x14ac:dyDescent="0.2">
      <c r="A398" s="716"/>
      <c r="B398" s="716"/>
      <c r="C398" s="716"/>
      <c r="D398" s="717"/>
      <c r="E398" s="716"/>
      <c r="F398" s="717"/>
      <c r="G398" s="718"/>
      <c r="H398" s="642" t="s">
        <v>275</v>
      </c>
      <c r="I398" s="643"/>
      <c r="J398" s="774"/>
      <c r="K398" s="774"/>
      <c r="L398" s="774"/>
      <c r="M398" s="775"/>
      <c r="N398" s="775"/>
      <c r="O398" s="784"/>
      <c r="P398" s="784"/>
      <c r="Q398" s="783"/>
      <c r="R398" s="783"/>
      <c r="S398" s="783"/>
      <c r="T398" s="783"/>
      <c r="U398" s="793"/>
      <c r="V398" s="792"/>
      <c r="W398" s="792"/>
      <c r="X398" s="792"/>
      <c r="Y398" s="792"/>
      <c r="Z398" s="792"/>
      <c r="AA398" s="802"/>
      <c r="AB398" s="801"/>
      <c r="AC398" s="801"/>
      <c r="AD398" s="801"/>
      <c r="AE398" s="801"/>
      <c r="AF398" s="801"/>
      <c r="AG398" s="820"/>
      <c r="AH398" s="819"/>
      <c r="AI398" s="819"/>
      <c r="AJ398" s="819"/>
      <c r="AK398" s="819"/>
      <c r="AL398" s="819"/>
      <c r="AM398" s="774"/>
      <c r="AN398" s="775"/>
      <c r="AO398" s="775"/>
      <c r="AP398" s="775"/>
      <c r="AQ398" s="775"/>
      <c r="AR398" s="775"/>
      <c r="AS398" s="829"/>
      <c r="AT398" s="828"/>
      <c r="AU398" s="828"/>
      <c r="AV398" s="828"/>
      <c r="AW398" s="828"/>
      <c r="AX398" s="828"/>
      <c r="AY398" s="838"/>
      <c r="AZ398" s="837"/>
      <c r="BA398" s="837"/>
      <c r="BB398" s="837"/>
      <c r="BC398" s="837"/>
      <c r="BD398" s="837"/>
      <c r="BE398" s="774"/>
      <c r="BF398" s="775"/>
      <c r="BG398" s="775"/>
      <c r="BH398" s="775"/>
      <c r="BI398" s="775"/>
      <c r="BJ398" s="775"/>
      <c r="BK398" s="811"/>
      <c r="BL398" s="810"/>
      <c r="BM398" s="810"/>
      <c r="BN398" s="810"/>
      <c r="BO398" s="810"/>
      <c r="BP398" s="810"/>
      <c r="BQ398" s="793"/>
      <c r="BR398" s="792"/>
      <c r="BS398" s="792"/>
      <c r="BT398" s="792"/>
      <c r="BU398" s="792"/>
      <c r="BV398" s="792"/>
      <c r="BW398" s="838"/>
      <c r="BX398" s="837"/>
      <c r="BY398" s="837"/>
      <c r="BZ398" s="837"/>
      <c r="CA398" s="837"/>
      <c r="CB398" s="837"/>
      <c r="CC398" s="811"/>
      <c r="CD398" s="784"/>
      <c r="CE398" s="810"/>
      <c r="CF398" s="810"/>
      <c r="CG398" s="810"/>
      <c r="CH398" s="579"/>
    </row>
    <row r="399" spans="1:86" x14ac:dyDescent="0.2">
      <c r="A399" s="711"/>
      <c r="B399" s="711"/>
      <c r="C399" s="711"/>
      <c r="D399" s="712"/>
      <c r="E399" s="711"/>
      <c r="F399" s="712"/>
      <c r="G399" s="713"/>
      <c r="H399" s="639"/>
      <c r="I399" s="644"/>
      <c r="J399" s="774"/>
      <c r="K399" s="774"/>
      <c r="L399" s="774"/>
      <c r="M399" s="775"/>
      <c r="N399" s="775"/>
      <c r="O399" s="784"/>
      <c r="P399" s="784"/>
      <c r="Q399" s="783"/>
      <c r="R399" s="783"/>
      <c r="S399" s="783"/>
      <c r="T399" s="783"/>
      <c r="U399" s="793"/>
      <c r="V399" s="792"/>
      <c r="W399" s="792"/>
      <c r="X399" s="792"/>
      <c r="Y399" s="792"/>
      <c r="Z399" s="792"/>
      <c r="AA399" s="802"/>
      <c r="AB399" s="801"/>
      <c r="AC399" s="801"/>
      <c r="AD399" s="801"/>
      <c r="AE399" s="801"/>
      <c r="AF399" s="801"/>
      <c r="AG399" s="820"/>
      <c r="AH399" s="819"/>
      <c r="AI399" s="819"/>
      <c r="AJ399" s="819"/>
      <c r="AK399" s="819"/>
      <c r="AL399" s="819"/>
      <c r="AM399" s="774"/>
      <c r="AN399" s="775"/>
      <c r="AO399" s="775"/>
      <c r="AP399" s="775"/>
      <c r="AQ399" s="775"/>
      <c r="AR399" s="775"/>
      <c r="AS399" s="829"/>
      <c r="AT399" s="828"/>
      <c r="AU399" s="828"/>
      <c r="AV399" s="828"/>
      <c r="AW399" s="828"/>
      <c r="AX399" s="828"/>
      <c r="AY399" s="838"/>
      <c r="AZ399" s="837"/>
      <c r="BA399" s="837"/>
      <c r="BB399" s="837"/>
      <c r="BC399" s="837"/>
      <c r="BD399" s="837"/>
      <c r="BE399" s="774"/>
      <c r="BF399" s="775"/>
      <c r="BG399" s="775"/>
      <c r="BH399" s="775"/>
      <c r="BI399" s="775"/>
      <c r="BJ399" s="775"/>
      <c r="BK399" s="811"/>
      <c r="BL399" s="810"/>
      <c r="BM399" s="810"/>
      <c r="BN399" s="810"/>
      <c r="BO399" s="810"/>
      <c r="BP399" s="810"/>
      <c r="BQ399" s="793"/>
      <c r="BR399" s="792"/>
      <c r="BS399" s="792"/>
      <c r="BT399" s="792"/>
      <c r="BU399" s="792"/>
      <c r="BV399" s="792"/>
      <c r="BW399" s="838"/>
      <c r="BX399" s="837"/>
      <c r="BY399" s="837"/>
      <c r="BZ399" s="837"/>
      <c r="CA399" s="837"/>
      <c r="CB399" s="837"/>
      <c r="CC399" s="811"/>
      <c r="CD399" s="784"/>
      <c r="CE399" s="810"/>
      <c r="CF399" s="810"/>
      <c r="CG399" s="810"/>
      <c r="CH399" s="579"/>
    </row>
    <row r="400" spans="1:86" ht="24" x14ac:dyDescent="0.2">
      <c r="A400" s="596"/>
      <c r="B400" s="596" t="s">
        <v>276</v>
      </c>
      <c r="C400" s="623"/>
      <c r="D400" s="602"/>
      <c r="E400" s="596"/>
      <c r="F400" s="602"/>
      <c r="G400" s="698"/>
      <c r="H400" s="600" t="s">
        <v>277</v>
      </c>
      <c r="I400" s="682"/>
      <c r="J400" s="774"/>
      <c r="K400" s="774"/>
      <c r="L400" s="774"/>
      <c r="M400" s="775"/>
      <c r="N400" s="775"/>
      <c r="O400" s="784"/>
      <c r="P400" s="784"/>
      <c r="Q400" s="783"/>
      <c r="R400" s="783"/>
      <c r="S400" s="783"/>
      <c r="T400" s="783"/>
      <c r="U400" s="793"/>
      <c r="V400" s="792"/>
      <c r="W400" s="792"/>
      <c r="X400" s="792"/>
      <c r="Y400" s="792"/>
      <c r="Z400" s="792"/>
      <c r="AA400" s="802"/>
      <c r="AB400" s="801"/>
      <c r="AC400" s="801"/>
      <c r="AD400" s="801"/>
      <c r="AE400" s="801"/>
      <c r="AF400" s="801"/>
      <c r="AG400" s="820"/>
      <c r="AH400" s="819"/>
      <c r="AI400" s="819"/>
      <c r="AJ400" s="819"/>
      <c r="AK400" s="819"/>
      <c r="AL400" s="819"/>
      <c r="AM400" s="774"/>
      <c r="AN400" s="775"/>
      <c r="AO400" s="775"/>
      <c r="AP400" s="775"/>
      <c r="AQ400" s="775"/>
      <c r="AR400" s="775"/>
      <c r="AS400" s="829"/>
      <c r="AT400" s="828"/>
      <c r="AU400" s="828"/>
      <c r="AV400" s="828"/>
      <c r="AW400" s="828"/>
      <c r="AX400" s="828"/>
      <c r="AY400" s="838"/>
      <c r="AZ400" s="837"/>
      <c r="BA400" s="837"/>
      <c r="BB400" s="837"/>
      <c r="BC400" s="837"/>
      <c r="BD400" s="837"/>
      <c r="BE400" s="774"/>
      <c r="BF400" s="775"/>
      <c r="BG400" s="775"/>
      <c r="BH400" s="775"/>
      <c r="BI400" s="775"/>
      <c r="BJ400" s="775"/>
      <c r="BK400" s="811"/>
      <c r="BL400" s="810"/>
      <c r="BM400" s="810"/>
      <c r="BN400" s="810"/>
      <c r="BO400" s="810"/>
      <c r="BP400" s="810"/>
      <c r="BQ400" s="793"/>
      <c r="BR400" s="792"/>
      <c r="BS400" s="792"/>
      <c r="BT400" s="792"/>
      <c r="BU400" s="792"/>
      <c r="BV400" s="792"/>
      <c r="BW400" s="838"/>
      <c r="BX400" s="837"/>
      <c r="BY400" s="837"/>
      <c r="BZ400" s="837"/>
      <c r="CA400" s="837"/>
      <c r="CB400" s="837"/>
      <c r="CC400" s="811"/>
      <c r="CD400" s="784"/>
      <c r="CE400" s="810"/>
      <c r="CF400" s="810"/>
      <c r="CG400" s="810"/>
      <c r="CH400" s="579"/>
    </row>
    <row r="401" spans="1:86" x14ac:dyDescent="0.2">
      <c r="A401" s="596"/>
      <c r="B401" s="596"/>
      <c r="C401" s="623">
        <v>421</v>
      </c>
      <c r="D401" s="602"/>
      <c r="E401" s="596"/>
      <c r="F401" s="602"/>
      <c r="G401" s="698"/>
      <c r="H401" s="600" t="s">
        <v>265</v>
      </c>
      <c r="I401" s="682"/>
      <c r="J401" s="774"/>
      <c r="K401" s="774"/>
      <c r="L401" s="774"/>
      <c r="M401" s="775"/>
      <c r="N401" s="775"/>
      <c r="O401" s="784"/>
      <c r="P401" s="784"/>
      <c r="Q401" s="783"/>
      <c r="R401" s="783"/>
      <c r="S401" s="783"/>
      <c r="T401" s="783"/>
      <c r="U401" s="793"/>
      <c r="V401" s="792"/>
      <c r="W401" s="792"/>
      <c r="X401" s="792"/>
      <c r="Y401" s="792"/>
      <c r="Z401" s="792"/>
      <c r="AA401" s="802"/>
      <c r="AB401" s="801"/>
      <c r="AC401" s="801"/>
      <c r="AD401" s="801"/>
      <c r="AE401" s="801"/>
      <c r="AF401" s="801"/>
      <c r="AG401" s="820"/>
      <c r="AH401" s="819"/>
      <c r="AI401" s="819"/>
      <c r="AJ401" s="819"/>
      <c r="AK401" s="819"/>
      <c r="AL401" s="819"/>
      <c r="AM401" s="774"/>
      <c r="AN401" s="775"/>
      <c r="AO401" s="775"/>
      <c r="AP401" s="775"/>
      <c r="AQ401" s="775"/>
      <c r="AR401" s="775"/>
      <c r="AS401" s="829"/>
      <c r="AT401" s="828"/>
      <c r="AU401" s="828"/>
      <c r="AV401" s="828"/>
      <c r="AW401" s="828"/>
      <c r="AX401" s="828"/>
      <c r="AY401" s="838"/>
      <c r="AZ401" s="837"/>
      <c r="BA401" s="837"/>
      <c r="BB401" s="837"/>
      <c r="BC401" s="837"/>
      <c r="BD401" s="837"/>
      <c r="BE401" s="774"/>
      <c r="BF401" s="775"/>
      <c r="BG401" s="775"/>
      <c r="BH401" s="775"/>
      <c r="BI401" s="775"/>
      <c r="BJ401" s="775"/>
      <c r="BK401" s="811"/>
      <c r="BL401" s="810"/>
      <c r="BM401" s="810"/>
      <c r="BN401" s="810"/>
      <c r="BO401" s="810"/>
      <c r="BP401" s="810"/>
      <c r="BQ401" s="793"/>
      <c r="BR401" s="792"/>
      <c r="BS401" s="792"/>
      <c r="BT401" s="792"/>
      <c r="BU401" s="792"/>
      <c r="BV401" s="792"/>
      <c r="BW401" s="838"/>
      <c r="BX401" s="837"/>
      <c r="BY401" s="837"/>
      <c r="BZ401" s="837"/>
      <c r="CA401" s="837"/>
      <c r="CB401" s="837"/>
      <c r="CC401" s="811"/>
      <c r="CD401" s="784"/>
      <c r="CE401" s="810"/>
      <c r="CF401" s="810"/>
      <c r="CG401" s="810"/>
      <c r="CH401" s="579"/>
    </row>
    <row r="402" spans="1:86" x14ac:dyDescent="0.2">
      <c r="A402" s="596"/>
      <c r="B402" s="596"/>
      <c r="C402" s="623"/>
      <c r="D402" s="604" t="s">
        <v>266</v>
      </c>
      <c r="E402" s="596"/>
      <c r="F402" s="602"/>
      <c r="G402" s="698"/>
      <c r="H402" s="600" t="s">
        <v>267</v>
      </c>
      <c r="I402" s="682"/>
      <c r="J402" s="774"/>
      <c r="K402" s="774"/>
      <c r="L402" s="774"/>
      <c r="M402" s="775"/>
      <c r="N402" s="775"/>
      <c r="O402" s="784"/>
      <c r="P402" s="784"/>
      <c r="Q402" s="783"/>
      <c r="R402" s="783"/>
      <c r="S402" s="783"/>
      <c r="T402" s="783"/>
      <c r="U402" s="793"/>
      <c r="V402" s="792"/>
      <c r="W402" s="792"/>
      <c r="X402" s="792"/>
      <c r="Y402" s="792"/>
      <c r="Z402" s="792"/>
      <c r="AA402" s="802"/>
      <c r="AB402" s="801"/>
      <c r="AC402" s="801"/>
      <c r="AD402" s="801"/>
      <c r="AE402" s="801"/>
      <c r="AF402" s="801"/>
      <c r="AG402" s="820"/>
      <c r="AH402" s="819"/>
      <c r="AI402" s="819"/>
      <c r="AJ402" s="819"/>
      <c r="AK402" s="819"/>
      <c r="AL402" s="819"/>
      <c r="AM402" s="774"/>
      <c r="AN402" s="775"/>
      <c r="AO402" s="775"/>
      <c r="AP402" s="775"/>
      <c r="AQ402" s="775"/>
      <c r="AR402" s="775"/>
      <c r="AS402" s="829"/>
      <c r="AT402" s="828"/>
      <c r="AU402" s="828"/>
      <c r="AV402" s="828"/>
      <c r="AW402" s="828"/>
      <c r="AX402" s="828"/>
      <c r="AY402" s="838"/>
      <c r="AZ402" s="837"/>
      <c r="BA402" s="837"/>
      <c r="BB402" s="837"/>
      <c r="BC402" s="837"/>
      <c r="BD402" s="837"/>
      <c r="BE402" s="774"/>
      <c r="BF402" s="775"/>
      <c r="BG402" s="775"/>
      <c r="BH402" s="775"/>
      <c r="BI402" s="775"/>
      <c r="BJ402" s="775"/>
      <c r="BK402" s="811"/>
      <c r="BL402" s="810"/>
      <c r="BM402" s="810"/>
      <c r="BN402" s="810"/>
      <c r="BO402" s="810"/>
      <c r="BP402" s="810"/>
      <c r="BQ402" s="793"/>
      <c r="BR402" s="792"/>
      <c r="BS402" s="792"/>
      <c r="BT402" s="792"/>
      <c r="BU402" s="792"/>
      <c r="BV402" s="792"/>
      <c r="BW402" s="838"/>
      <c r="BX402" s="837"/>
      <c r="BY402" s="837"/>
      <c r="BZ402" s="837"/>
      <c r="CA402" s="837"/>
      <c r="CB402" s="837"/>
      <c r="CC402" s="811"/>
      <c r="CD402" s="784"/>
      <c r="CE402" s="810"/>
      <c r="CF402" s="810"/>
      <c r="CG402" s="810"/>
      <c r="CH402" s="579"/>
    </row>
    <row r="403" spans="1:86" ht="24" x14ac:dyDescent="0.2">
      <c r="A403" s="596"/>
      <c r="B403" s="596"/>
      <c r="C403" s="623"/>
      <c r="D403" s="606" t="s">
        <v>278</v>
      </c>
      <c r="E403" s="596"/>
      <c r="F403" s="602"/>
      <c r="G403" s="698"/>
      <c r="H403" s="645" t="s">
        <v>279</v>
      </c>
      <c r="I403" s="624"/>
      <c r="J403" s="774"/>
      <c r="K403" s="774"/>
      <c r="L403" s="774"/>
      <c r="M403" s="775"/>
      <c r="N403" s="775"/>
      <c r="O403" s="784"/>
      <c r="P403" s="784"/>
      <c r="Q403" s="783"/>
      <c r="R403" s="783"/>
      <c r="S403" s="783"/>
      <c r="T403" s="783"/>
      <c r="U403" s="793"/>
      <c r="V403" s="792"/>
      <c r="W403" s="792"/>
      <c r="X403" s="792"/>
      <c r="Y403" s="792"/>
      <c r="Z403" s="792"/>
      <c r="AA403" s="802"/>
      <c r="AB403" s="801"/>
      <c r="AC403" s="801"/>
      <c r="AD403" s="801"/>
      <c r="AE403" s="801"/>
      <c r="AF403" s="801"/>
      <c r="AG403" s="820"/>
      <c r="AH403" s="819"/>
      <c r="AI403" s="819"/>
      <c r="AJ403" s="819"/>
      <c r="AK403" s="819"/>
      <c r="AL403" s="819"/>
      <c r="AM403" s="774"/>
      <c r="AN403" s="775"/>
      <c r="AO403" s="775"/>
      <c r="AP403" s="775"/>
      <c r="AQ403" s="775"/>
      <c r="AR403" s="775"/>
      <c r="AS403" s="829"/>
      <c r="AT403" s="828"/>
      <c r="AU403" s="828"/>
      <c r="AV403" s="828"/>
      <c r="AW403" s="828"/>
      <c r="AX403" s="828"/>
      <c r="AY403" s="838"/>
      <c r="AZ403" s="837"/>
      <c r="BA403" s="837"/>
      <c r="BB403" s="837"/>
      <c r="BC403" s="837"/>
      <c r="BD403" s="837"/>
      <c r="BE403" s="774"/>
      <c r="BF403" s="775"/>
      <c r="BG403" s="775"/>
      <c r="BH403" s="775"/>
      <c r="BI403" s="775"/>
      <c r="BJ403" s="775"/>
      <c r="BK403" s="811"/>
      <c r="BL403" s="810"/>
      <c r="BM403" s="810"/>
      <c r="BN403" s="810"/>
      <c r="BO403" s="810"/>
      <c r="BP403" s="810"/>
      <c r="BQ403" s="793"/>
      <c r="BR403" s="792"/>
      <c r="BS403" s="792"/>
      <c r="BT403" s="792"/>
      <c r="BU403" s="792"/>
      <c r="BV403" s="792"/>
      <c r="BW403" s="838"/>
      <c r="BX403" s="837"/>
      <c r="BY403" s="837"/>
      <c r="BZ403" s="837"/>
      <c r="CA403" s="837"/>
      <c r="CB403" s="837"/>
      <c r="CC403" s="811"/>
      <c r="CD403" s="784"/>
      <c r="CE403" s="810"/>
      <c r="CF403" s="810"/>
      <c r="CG403" s="810"/>
      <c r="CH403" s="579"/>
    </row>
    <row r="404" spans="1:86" x14ac:dyDescent="0.2">
      <c r="A404" s="596"/>
      <c r="B404" s="596"/>
      <c r="C404" s="663"/>
      <c r="D404" s="607"/>
      <c r="E404" s="596">
        <f>+E391+1</f>
        <v>106</v>
      </c>
      <c r="F404" s="607">
        <v>511</v>
      </c>
      <c r="G404" s="620"/>
      <c r="H404" s="609" t="s">
        <v>280</v>
      </c>
      <c r="I404" s="601">
        <v>100000</v>
      </c>
      <c r="J404" s="774">
        <f>+I404*$J$1</f>
        <v>20000</v>
      </c>
      <c r="K404" s="774"/>
      <c r="L404" s="774">
        <f t="shared" ref="L404" si="922">+J404-K404</f>
        <v>20000</v>
      </c>
      <c r="M404" s="775"/>
      <c r="N404" s="774">
        <f>+K404-M404</f>
        <v>0</v>
      </c>
      <c r="O404" s="784">
        <f>+I404*$O$1</f>
        <v>10000</v>
      </c>
      <c r="P404" s="784">
        <f t="shared" ref="P404" si="923">O404+K404</f>
        <v>10000</v>
      </c>
      <c r="Q404" s="783"/>
      <c r="R404" s="784">
        <f t="shared" ref="R404" si="924">+P404-Q404</f>
        <v>10000</v>
      </c>
      <c r="S404" s="783"/>
      <c r="T404" s="784">
        <f t="shared" ref="T404" si="925">+Q404-S404</f>
        <v>0</v>
      </c>
      <c r="U404" s="793">
        <f>$I404*$U$1</f>
        <v>7000.0000000000009</v>
      </c>
      <c r="V404" s="793">
        <f t="shared" ref="V404" si="926">U404+Q404</f>
        <v>7000.0000000000009</v>
      </c>
      <c r="W404" s="792"/>
      <c r="X404" s="793">
        <f>+V404-W404</f>
        <v>7000.0000000000009</v>
      </c>
      <c r="Y404" s="792"/>
      <c r="Z404" s="793">
        <f t="shared" ref="Z404" si="927">+W404-Y404</f>
        <v>0</v>
      </c>
      <c r="AA404" s="802">
        <f>$I404*$AA$1</f>
        <v>7000.0000000000009</v>
      </c>
      <c r="AB404" s="802">
        <f t="shared" ref="AB404" si="928">AA404+W404</f>
        <v>7000.0000000000009</v>
      </c>
      <c r="AC404" s="801"/>
      <c r="AD404" s="802">
        <f>+AB404-AC404</f>
        <v>7000.0000000000009</v>
      </c>
      <c r="AE404" s="801"/>
      <c r="AF404" s="802">
        <f t="shared" ref="AF404" si="929">+AC404-AE404</f>
        <v>0</v>
      </c>
      <c r="AG404" s="820">
        <f>$I404*$AG$1</f>
        <v>7000.0000000000009</v>
      </c>
      <c r="AH404" s="820">
        <f t="shared" ref="AH404" si="930">AG404+AC404</f>
        <v>7000.0000000000009</v>
      </c>
      <c r="AI404" s="819"/>
      <c r="AJ404" s="820">
        <f>+AH404-AI404</f>
        <v>7000.0000000000009</v>
      </c>
      <c r="AK404" s="819"/>
      <c r="AL404" s="820">
        <f t="shared" ref="AL404" si="931">+AI404-AK404</f>
        <v>0</v>
      </c>
      <c r="AM404" s="774">
        <f>$I404*$AM$1</f>
        <v>7000.0000000000009</v>
      </c>
      <c r="AN404" s="774">
        <f t="shared" ref="AN404" si="932">AM404+AI404</f>
        <v>7000.0000000000009</v>
      </c>
      <c r="AO404" s="775"/>
      <c r="AP404" s="774">
        <f>+AN404-AO404</f>
        <v>7000.0000000000009</v>
      </c>
      <c r="AQ404" s="775"/>
      <c r="AR404" s="774">
        <f t="shared" ref="AR404" si="933">+AO404-AQ404</f>
        <v>0</v>
      </c>
      <c r="AS404" s="829">
        <f>$I404*$AS$1</f>
        <v>7000.0000000000009</v>
      </c>
      <c r="AT404" s="829">
        <f t="shared" ref="AT404" si="934">AS404+AO404</f>
        <v>7000.0000000000009</v>
      </c>
      <c r="AU404" s="828"/>
      <c r="AV404" s="829">
        <f>+AT404-AU404</f>
        <v>7000.0000000000009</v>
      </c>
      <c r="AW404" s="828"/>
      <c r="AX404" s="829">
        <f t="shared" ref="AX404" si="935">+AU404-AW404</f>
        <v>0</v>
      </c>
      <c r="AY404" s="838">
        <f>$I404*$AY$1</f>
        <v>7000.0000000000009</v>
      </c>
      <c r="AZ404" s="838">
        <f t="shared" ref="AZ404" si="936">AY404+AU404</f>
        <v>7000.0000000000009</v>
      </c>
      <c r="BA404" s="837"/>
      <c r="BB404" s="838">
        <f>+AZ404-BA404</f>
        <v>7000.0000000000009</v>
      </c>
      <c r="BC404" s="837"/>
      <c r="BD404" s="838">
        <f t="shared" ref="BD404" si="937">+BA404-BC404</f>
        <v>0</v>
      </c>
      <c r="BE404" s="774">
        <f>$I404*$BE$1</f>
        <v>7000.0000000000009</v>
      </c>
      <c r="BF404" s="774">
        <f t="shared" ref="BF404" si="938">BE404+BA404</f>
        <v>7000.0000000000009</v>
      </c>
      <c r="BG404" s="775"/>
      <c r="BH404" s="774">
        <f>+BF404-BG404</f>
        <v>7000.0000000000009</v>
      </c>
      <c r="BI404" s="775"/>
      <c r="BJ404" s="774">
        <f t="shared" ref="BJ404" si="939">+BG404-BI404</f>
        <v>0</v>
      </c>
      <c r="BK404" s="811">
        <f>$I404*$BK$1</f>
        <v>7000.0000000000009</v>
      </c>
      <c r="BL404" s="811">
        <f t="shared" ref="BL404" si="940">BK404+BG404</f>
        <v>7000.0000000000009</v>
      </c>
      <c r="BM404" s="810"/>
      <c r="BN404" s="811">
        <f>+BL404-BM404</f>
        <v>7000.0000000000009</v>
      </c>
      <c r="BO404" s="810"/>
      <c r="BP404" s="811">
        <f t="shared" ref="BP404" si="941">+BM404-BO404</f>
        <v>0</v>
      </c>
      <c r="BQ404" s="793">
        <f>$I404*$BQ$1</f>
        <v>7000.0000000000009</v>
      </c>
      <c r="BR404" s="793">
        <f t="shared" ref="BR404" si="942">BQ404+BM404</f>
        <v>7000.0000000000009</v>
      </c>
      <c r="BS404" s="792"/>
      <c r="BT404" s="793">
        <f>+BR404-BS404</f>
        <v>7000.0000000000009</v>
      </c>
      <c r="BU404" s="792"/>
      <c r="BV404" s="793">
        <f t="shared" ref="BV404" si="943">+BS404-BU404</f>
        <v>0</v>
      </c>
      <c r="BW404" s="838">
        <f>$I404*$BW$1</f>
        <v>7000.0000000000009</v>
      </c>
      <c r="BX404" s="838">
        <f t="shared" ref="BX404" si="944">BW404+BS404</f>
        <v>7000.0000000000009</v>
      </c>
      <c r="BY404" s="837"/>
      <c r="BZ404" s="838">
        <f>+BX404-BY404</f>
        <v>7000.0000000000009</v>
      </c>
      <c r="CA404" s="837"/>
      <c r="CB404" s="838">
        <f t="shared" ref="CB404" si="945">+BY404-CA404</f>
        <v>0</v>
      </c>
      <c r="CC404" s="811">
        <f>+J404+O404+U404+AA404+AG404+AM404+AS404+AY404+BE404+BK404+BQ404+BW404</f>
        <v>100000</v>
      </c>
      <c r="CD404" s="784">
        <f t="shared" ref="CD404" si="946">CC404+BY404</f>
        <v>100000</v>
      </c>
      <c r="CE404" s="810"/>
      <c r="CF404" s="810"/>
      <c r="CG404" s="811">
        <f t="shared" ref="CG404" si="947">+CE404-CF404</f>
        <v>0</v>
      </c>
      <c r="CH404" s="579">
        <f>+CC404-I404</f>
        <v>0</v>
      </c>
    </row>
    <row r="405" spans="1:86" x14ac:dyDescent="0.2">
      <c r="A405" s="675"/>
      <c r="B405" s="675"/>
      <c r="C405" s="675"/>
      <c r="D405" s="676"/>
      <c r="E405" s="675"/>
      <c r="F405" s="677"/>
      <c r="G405" s="678"/>
      <c r="H405" s="661" t="s">
        <v>281</v>
      </c>
      <c r="I405" s="629">
        <f t="shared" ref="I405:O405" si="948">SUM(I404)</f>
        <v>100000</v>
      </c>
      <c r="J405" s="776">
        <f t="shared" si="948"/>
        <v>20000</v>
      </c>
      <c r="K405" s="776">
        <f>SUM(K404)</f>
        <v>0</v>
      </c>
      <c r="L405" s="776">
        <f t="shared" ref="L405" si="949">SUM(L404)</f>
        <v>20000</v>
      </c>
      <c r="M405" s="776">
        <f t="shared" si="948"/>
        <v>0</v>
      </c>
      <c r="N405" s="776">
        <f t="shared" si="948"/>
        <v>0</v>
      </c>
      <c r="O405" s="785">
        <f t="shared" si="948"/>
        <v>10000</v>
      </c>
      <c r="P405" s="785">
        <f t="shared" ref="P405:CA405" si="950">SUM(P404)</f>
        <v>10000</v>
      </c>
      <c r="Q405" s="785">
        <f t="shared" si="950"/>
        <v>0</v>
      </c>
      <c r="R405" s="785">
        <f t="shared" si="950"/>
        <v>10000</v>
      </c>
      <c r="S405" s="785">
        <f t="shared" si="950"/>
        <v>0</v>
      </c>
      <c r="T405" s="785">
        <f t="shared" si="950"/>
        <v>0</v>
      </c>
      <c r="U405" s="794">
        <f t="shared" si="950"/>
        <v>7000.0000000000009</v>
      </c>
      <c r="V405" s="794">
        <f t="shared" si="950"/>
        <v>7000.0000000000009</v>
      </c>
      <c r="W405" s="794">
        <f t="shared" si="950"/>
        <v>0</v>
      </c>
      <c r="X405" s="794">
        <f t="shared" si="950"/>
        <v>7000.0000000000009</v>
      </c>
      <c r="Y405" s="794">
        <f t="shared" si="950"/>
        <v>0</v>
      </c>
      <c r="Z405" s="794">
        <f t="shared" si="950"/>
        <v>0</v>
      </c>
      <c r="AA405" s="803">
        <f t="shared" si="950"/>
        <v>7000.0000000000009</v>
      </c>
      <c r="AB405" s="803">
        <f t="shared" si="950"/>
        <v>7000.0000000000009</v>
      </c>
      <c r="AC405" s="803">
        <f t="shared" si="950"/>
        <v>0</v>
      </c>
      <c r="AD405" s="803">
        <f t="shared" si="950"/>
        <v>7000.0000000000009</v>
      </c>
      <c r="AE405" s="803">
        <f t="shared" si="950"/>
        <v>0</v>
      </c>
      <c r="AF405" s="803">
        <f t="shared" si="950"/>
        <v>0</v>
      </c>
      <c r="AG405" s="821">
        <f t="shared" si="950"/>
        <v>7000.0000000000009</v>
      </c>
      <c r="AH405" s="821">
        <f t="shared" si="950"/>
        <v>7000.0000000000009</v>
      </c>
      <c r="AI405" s="821">
        <f t="shared" si="950"/>
        <v>0</v>
      </c>
      <c r="AJ405" s="821">
        <f t="shared" si="950"/>
        <v>7000.0000000000009</v>
      </c>
      <c r="AK405" s="821">
        <f t="shared" si="950"/>
        <v>0</v>
      </c>
      <c r="AL405" s="821">
        <f t="shared" si="950"/>
        <v>0</v>
      </c>
      <c r="AM405" s="776">
        <f t="shared" si="950"/>
        <v>7000.0000000000009</v>
      </c>
      <c r="AN405" s="776">
        <f t="shared" si="950"/>
        <v>7000.0000000000009</v>
      </c>
      <c r="AO405" s="776">
        <f t="shared" si="950"/>
        <v>0</v>
      </c>
      <c r="AP405" s="776">
        <f t="shared" si="950"/>
        <v>7000.0000000000009</v>
      </c>
      <c r="AQ405" s="776">
        <f t="shared" si="950"/>
        <v>0</v>
      </c>
      <c r="AR405" s="776">
        <f t="shared" si="950"/>
        <v>0</v>
      </c>
      <c r="AS405" s="830">
        <f t="shared" si="950"/>
        <v>7000.0000000000009</v>
      </c>
      <c r="AT405" s="830">
        <f t="shared" si="950"/>
        <v>7000.0000000000009</v>
      </c>
      <c r="AU405" s="830">
        <f t="shared" si="950"/>
        <v>0</v>
      </c>
      <c r="AV405" s="830">
        <f t="shared" si="950"/>
        <v>7000.0000000000009</v>
      </c>
      <c r="AW405" s="830">
        <f t="shared" si="950"/>
        <v>0</v>
      </c>
      <c r="AX405" s="830">
        <f t="shared" si="950"/>
        <v>0</v>
      </c>
      <c r="AY405" s="839">
        <f t="shared" si="950"/>
        <v>7000.0000000000009</v>
      </c>
      <c r="AZ405" s="839">
        <f t="shared" si="950"/>
        <v>7000.0000000000009</v>
      </c>
      <c r="BA405" s="839">
        <f t="shared" si="950"/>
        <v>0</v>
      </c>
      <c r="BB405" s="839">
        <f t="shared" si="950"/>
        <v>7000.0000000000009</v>
      </c>
      <c r="BC405" s="839">
        <f t="shared" si="950"/>
        <v>0</v>
      </c>
      <c r="BD405" s="839">
        <f t="shared" si="950"/>
        <v>0</v>
      </c>
      <c r="BE405" s="776">
        <f t="shared" si="950"/>
        <v>7000.0000000000009</v>
      </c>
      <c r="BF405" s="776">
        <f t="shared" si="950"/>
        <v>7000.0000000000009</v>
      </c>
      <c r="BG405" s="776">
        <f t="shared" si="950"/>
        <v>0</v>
      </c>
      <c r="BH405" s="776">
        <f t="shared" si="950"/>
        <v>7000.0000000000009</v>
      </c>
      <c r="BI405" s="776">
        <f t="shared" si="950"/>
        <v>0</v>
      </c>
      <c r="BJ405" s="776">
        <f t="shared" si="950"/>
        <v>0</v>
      </c>
      <c r="BK405" s="812">
        <f t="shared" si="950"/>
        <v>7000.0000000000009</v>
      </c>
      <c r="BL405" s="812">
        <f t="shared" si="950"/>
        <v>7000.0000000000009</v>
      </c>
      <c r="BM405" s="812">
        <f t="shared" si="950"/>
        <v>0</v>
      </c>
      <c r="BN405" s="812">
        <f t="shared" si="950"/>
        <v>7000.0000000000009</v>
      </c>
      <c r="BO405" s="812">
        <f t="shared" si="950"/>
        <v>0</v>
      </c>
      <c r="BP405" s="812">
        <f t="shared" si="950"/>
        <v>0</v>
      </c>
      <c r="BQ405" s="794">
        <f t="shared" si="950"/>
        <v>7000.0000000000009</v>
      </c>
      <c r="BR405" s="794">
        <f t="shared" si="950"/>
        <v>7000.0000000000009</v>
      </c>
      <c r="BS405" s="794">
        <f t="shared" si="950"/>
        <v>0</v>
      </c>
      <c r="BT405" s="794">
        <f t="shared" si="950"/>
        <v>7000.0000000000009</v>
      </c>
      <c r="BU405" s="794">
        <f t="shared" si="950"/>
        <v>0</v>
      </c>
      <c r="BV405" s="794">
        <f t="shared" si="950"/>
        <v>0</v>
      </c>
      <c r="BW405" s="839">
        <f t="shared" si="950"/>
        <v>7000.0000000000009</v>
      </c>
      <c r="BX405" s="839">
        <f t="shared" si="950"/>
        <v>7000.0000000000009</v>
      </c>
      <c r="BY405" s="839">
        <f t="shared" si="950"/>
        <v>0</v>
      </c>
      <c r="BZ405" s="839">
        <f t="shared" si="950"/>
        <v>7000.0000000000009</v>
      </c>
      <c r="CA405" s="839">
        <f t="shared" si="950"/>
        <v>0</v>
      </c>
      <c r="CB405" s="839">
        <f t="shared" ref="CB405:CG405" si="951">SUM(CB404)</f>
        <v>0</v>
      </c>
      <c r="CC405" s="812">
        <f t="shared" si="951"/>
        <v>100000</v>
      </c>
      <c r="CD405" s="785">
        <f t="shared" si="951"/>
        <v>100000</v>
      </c>
      <c r="CE405" s="812">
        <f t="shared" si="951"/>
        <v>0</v>
      </c>
      <c r="CF405" s="812">
        <f t="shared" si="951"/>
        <v>0</v>
      </c>
      <c r="CG405" s="812">
        <f t="shared" si="951"/>
        <v>0</v>
      </c>
      <c r="CH405" s="579">
        <f>+CC405-I405</f>
        <v>0</v>
      </c>
    </row>
    <row r="406" spans="1:86" x14ac:dyDescent="0.2">
      <c r="A406" s="721"/>
      <c r="B406" s="721"/>
      <c r="C406" s="721"/>
      <c r="D406" s="676"/>
      <c r="E406" s="721"/>
      <c r="F406" s="676"/>
      <c r="G406" s="703"/>
      <c r="H406" s="631" t="s">
        <v>272</v>
      </c>
      <c r="I406" s="704"/>
      <c r="J406" s="774"/>
      <c r="K406" s="774"/>
      <c r="L406" s="774"/>
      <c r="M406" s="775"/>
      <c r="N406" s="775"/>
      <c r="O406" s="784"/>
      <c r="P406" s="784"/>
      <c r="Q406" s="783"/>
      <c r="R406" s="783"/>
      <c r="S406" s="783"/>
      <c r="T406" s="783"/>
      <c r="U406" s="793"/>
      <c r="V406" s="792"/>
      <c r="W406" s="792"/>
      <c r="X406" s="792"/>
      <c r="Y406" s="792"/>
      <c r="Z406" s="792"/>
      <c r="AA406" s="802"/>
      <c r="AB406" s="801"/>
      <c r="AC406" s="801"/>
      <c r="AD406" s="801"/>
      <c r="AE406" s="801"/>
      <c r="AF406" s="801"/>
      <c r="AG406" s="820"/>
      <c r="AH406" s="819"/>
      <c r="AI406" s="819"/>
      <c r="AJ406" s="819"/>
      <c r="AK406" s="819"/>
      <c r="AL406" s="819"/>
      <c r="AM406" s="774"/>
      <c r="AN406" s="775"/>
      <c r="AO406" s="775"/>
      <c r="AP406" s="775"/>
      <c r="AQ406" s="775"/>
      <c r="AR406" s="775"/>
      <c r="AS406" s="829"/>
      <c r="AT406" s="828"/>
      <c r="AU406" s="828"/>
      <c r="AV406" s="828"/>
      <c r="AW406" s="828"/>
      <c r="AX406" s="828"/>
      <c r="AY406" s="838"/>
      <c r="AZ406" s="837"/>
      <c r="BA406" s="837"/>
      <c r="BB406" s="837"/>
      <c r="BC406" s="837"/>
      <c r="BD406" s="837"/>
      <c r="BE406" s="774"/>
      <c r="BF406" s="775"/>
      <c r="BG406" s="775"/>
      <c r="BH406" s="775"/>
      <c r="BI406" s="775"/>
      <c r="BJ406" s="775"/>
      <c r="BK406" s="811"/>
      <c r="BL406" s="810"/>
      <c r="BM406" s="810"/>
      <c r="BN406" s="810"/>
      <c r="BO406" s="810"/>
      <c r="BP406" s="810"/>
      <c r="BQ406" s="793"/>
      <c r="BR406" s="792"/>
      <c r="BS406" s="792"/>
      <c r="BT406" s="792"/>
      <c r="BU406" s="792"/>
      <c r="BV406" s="792"/>
      <c r="BW406" s="838"/>
      <c r="BX406" s="837"/>
      <c r="BY406" s="837"/>
      <c r="BZ406" s="837"/>
      <c r="CA406" s="837"/>
      <c r="CB406" s="837"/>
      <c r="CC406" s="811"/>
      <c r="CD406" s="784"/>
      <c r="CE406" s="810"/>
      <c r="CF406" s="810"/>
      <c r="CG406" s="810"/>
      <c r="CH406" s="579"/>
    </row>
    <row r="407" spans="1:86" x14ac:dyDescent="0.2">
      <c r="A407" s="711"/>
      <c r="B407" s="711"/>
      <c r="C407" s="711"/>
      <c r="D407" s="712"/>
      <c r="E407" s="711"/>
      <c r="F407" s="712"/>
      <c r="G407" s="679" t="s">
        <v>18</v>
      </c>
      <c r="H407" s="635" t="s">
        <v>48</v>
      </c>
      <c r="I407" s="636">
        <f>+I404</f>
        <v>100000</v>
      </c>
      <c r="J407" s="774"/>
      <c r="K407" s="774"/>
      <c r="L407" s="774"/>
      <c r="M407" s="775"/>
      <c r="N407" s="775"/>
      <c r="O407" s="784"/>
      <c r="P407" s="784"/>
      <c r="Q407" s="783"/>
      <c r="R407" s="783"/>
      <c r="S407" s="783"/>
      <c r="T407" s="783"/>
      <c r="U407" s="793"/>
      <c r="V407" s="792"/>
      <c r="W407" s="792"/>
      <c r="X407" s="792"/>
      <c r="Y407" s="792"/>
      <c r="Z407" s="792"/>
      <c r="AA407" s="802"/>
      <c r="AB407" s="801"/>
      <c r="AC407" s="801"/>
      <c r="AD407" s="801"/>
      <c r="AE407" s="801"/>
      <c r="AF407" s="801"/>
      <c r="AG407" s="820"/>
      <c r="AH407" s="819"/>
      <c r="AI407" s="819"/>
      <c r="AJ407" s="819"/>
      <c r="AK407" s="819"/>
      <c r="AL407" s="819"/>
      <c r="AM407" s="774"/>
      <c r="AN407" s="775"/>
      <c r="AO407" s="775"/>
      <c r="AP407" s="775"/>
      <c r="AQ407" s="775"/>
      <c r="AR407" s="775"/>
      <c r="AS407" s="829"/>
      <c r="AT407" s="828"/>
      <c r="AU407" s="828"/>
      <c r="AV407" s="828"/>
      <c r="AW407" s="828"/>
      <c r="AX407" s="828"/>
      <c r="AY407" s="838"/>
      <c r="AZ407" s="837"/>
      <c r="BA407" s="837"/>
      <c r="BB407" s="837"/>
      <c r="BC407" s="837"/>
      <c r="BD407" s="837"/>
      <c r="BE407" s="774"/>
      <c r="BF407" s="775"/>
      <c r="BG407" s="775"/>
      <c r="BH407" s="775"/>
      <c r="BI407" s="775"/>
      <c r="BJ407" s="775"/>
      <c r="BK407" s="811"/>
      <c r="BL407" s="810"/>
      <c r="BM407" s="810"/>
      <c r="BN407" s="810"/>
      <c r="BO407" s="810"/>
      <c r="BP407" s="810"/>
      <c r="BQ407" s="793"/>
      <c r="BR407" s="792"/>
      <c r="BS407" s="792"/>
      <c r="BT407" s="792"/>
      <c r="BU407" s="792"/>
      <c r="BV407" s="792"/>
      <c r="BW407" s="838"/>
      <c r="BX407" s="837"/>
      <c r="BY407" s="837"/>
      <c r="BZ407" s="837"/>
      <c r="CA407" s="837"/>
      <c r="CB407" s="837"/>
      <c r="CC407" s="811"/>
      <c r="CD407" s="784"/>
      <c r="CE407" s="810"/>
      <c r="CF407" s="810"/>
      <c r="CG407" s="810"/>
      <c r="CH407" s="579"/>
    </row>
    <row r="408" spans="1:86" x14ac:dyDescent="0.2">
      <c r="A408" s="711"/>
      <c r="B408" s="711"/>
      <c r="C408" s="711"/>
      <c r="D408" s="712"/>
      <c r="E408" s="711"/>
      <c r="F408" s="712"/>
      <c r="G408" s="679"/>
      <c r="H408" s="639" t="s">
        <v>273</v>
      </c>
      <c r="I408" s="636"/>
      <c r="J408" s="774"/>
      <c r="K408" s="774"/>
      <c r="L408" s="774"/>
      <c r="M408" s="775"/>
      <c r="N408" s="775"/>
      <c r="O408" s="784"/>
      <c r="P408" s="784"/>
      <c r="Q408" s="783"/>
      <c r="R408" s="783"/>
      <c r="S408" s="783"/>
      <c r="T408" s="783"/>
      <c r="U408" s="793"/>
      <c r="V408" s="792"/>
      <c r="W408" s="792"/>
      <c r="X408" s="792"/>
      <c r="Y408" s="792"/>
      <c r="Z408" s="792"/>
      <c r="AA408" s="802"/>
      <c r="AB408" s="801"/>
      <c r="AC408" s="801"/>
      <c r="AD408" s="801"/>
      <c r="AE408" s="801"/>
      <c r="AF408" s="801"/>
      <c r="AG408" s="820"/>
      <c r="AH408" s="819"/>
      <c r="AI408" s="819"/>
      <c r="AJ408" s="819"/>
      <c r="AK408" s="819"/>
      <c r="AL408" s="819"/>
      <c r="AM408" s="774"/>
      <c r="AN408" s="775"/>
      <c r="AO408" s="775"/>
      <c r="AP408" s="775"/>
      <c r="AQ408" s="775"/>
      <c r="AR408" s="775"/>
      <c r="AS408" s="829"/>
      <c r="AT408" s="828"/>
      <c r="AU408" s="828"/>
      <c r="AV408" s="828"/>
      <c r="AW408" s="828"/>
      <c r="AX408" s="828"/>
      <c r="AY408" s="838"/>
      <c r="AZ408" s="837"/>
      <c r="BA408" s="837"/>
      <c r="BB408" s="837"/>
      <c r="BC408" s="837"/>
      <c r="BD408" s="837"/>
      <c r="BE408" s="774"/>
      <c r="BF408" s="775"/>
      <c r="BG408" s="775"/>
      <c r="BH408" s="775"/>
      <c r="BI408" s="775"/>
      <c r="BJ408" s="775"/>
      <c r="BK408" s="811"/>
      <c r="BL408" s="810"/>
      <c r="BM408" s="810"/>
      <c r="BN408" s="810"/>
      <c r="BO408" s="810"/>
      <c r="BP408" s="810"/>
      <c r="BQ408" s="793"/>
      <c r="BR408" s="792"/>
      <c r="BS408" s="792"/>
      <c r="BT408" s="792"/>
      <c r="BU408" s="792"/>
      <c r="BV408" s="792"/>
      <c r="BW408" s="838"/>
      <c r="BX408" s="837"/>
      <c r="BY408" s="837"/>
      <c r="BZ408" s="837"/>
      <c r="CA408" s="837"/>
      <c r="CB408" s="837"/>
      <c r="CC408" s="811"/>
      <c r="CD408" s="784"/>
      <c r="CE408" s="810"/>
      <c r="CF408" s="810"/>
      <c r="CG408" s="810"/>
      <c r="CH408" s="579"/>
    </row>
    <row r="409" spans="1:86" x14ac:dyDescent="0.2">
      <c r="A409" s="711"/>
      <c r="B409" s="711"/>
      <c r="C409" s="711"/>
      <c r="D409" s="712"/>
      <c r="E409" s="711"/>
      <c r="F409" s="712"/>
      <c r="G409" s="679"/>
      <c r="H409" s="639" t="s">
        <v>282</v>
      </c>
      <c r="I409" s="636"/>
      <c r="J409" s="774"/>
      <c r="K409" s="774"/>
      <c r="L409" s="774"/>
      <c r="M409" s="775"/>
      <c r="N409" s="775"/>
      <c r="O409" s="784"/>
      <c r="P409" s="784"/>
      <c r="Q409" s="783"/>
      <c r="R409" s="783"/>
      <c r="S409" s="783"/>
      <c r="T409" s="783"/>
      <c r="U409" s="793"/>
      <c r="V409" s="792"/>
      <c r="W409" s="792"/>
      <c r="X409" s="792"/>
      <c r="Y409" s="792"/>
      <c r="Z409" s="792"/>
      <c r="AA409" s="802"/>
      <c r="AB409" s="801"/>
      <c r="AC409" s="801"/>
      <c r="AD409" s="801"/>
      <c r="AE409" s="801"/>
      <c r="AF409" s="801"/>
      <c r="AG409" s="820"/>
      <c r="AH409" s="819"/>
      <c r="AI409" s="819"/>
      <c r="AJ409" s="819"/>
      <c r="AK409" s="819"/>
      <c r="AL409" s="819"/>
      <c r="AM409" s="774"/>
      <c r="AN409" s="775"/>
      <c r="AO409" s="775"/>
      <c r="AP409" s="775"/>
      <c r="AQ409" s="775"/>
      <c r="AR409" s="775"/>
      <c r="AS409" s="829"/>
      <c r="AT409" s="828"/>
      <c r="AU409" s="828"/>
      <c r="AV409" s="828"/>
      <c r="AW409" s="828"/>
      <c r="AX409" s="828"/>
      <c r="AY409" s="838"/>
      <c r="AZ409" s="837"/>
      <c r="BA409" s="837"/>
      <c r="BB409" s="837"/>
      <c r="BC409" s="837"/>
      <c r="BD409" s="837"/>
      <c r="BE409" s="774"/>
      <c r="BF409" s="775"/>
      <c r="BG409" s="775"/>
      <c r="BH409" s="775"/>
      <c r="BI409" s="775"/>
      <c r="BJ409" s="775"/>
      <c r="BK409" s="811"/>
      <c r="BL409" s="810"/>
      <c r="BM409" s="810"/>
      <c r="BN409" s="810"/>
      <c r="BO409" s="810"/>
      <c r="BP409" s="810"/>
      <c r="BQ409" s="793"/>
      <c r="BR409" s="792"/>
      <c r="BS409" s="792"/>
      <c r="BT409" s="792"/>
      <c r="BU409" s="792"/>
      <c r="BV409" s="792"/>
      <c r="BW409" s="838"/>
      <c r="BX409" s="837"/>
      <c r="BY409" s="837"/>
      <c r="BZ409" s="837"/>
      <c r="CA409" s="837"/>
      <c r="CB409" s="837"/>
      <c r="CC409" s="811"/>
      <c r="CD409" s="784"/>
      <c r="CE409" s="810"/>
      <c r="CF409" s="810"/>
      <c r="CG409" s="810"/>
      <c r="CH409" s="579"/>
    </row>
    <row r="410" spans="1:86" x14ac:dyDescent="0.2">
      <c r="A410" s="711"/>
      <c r="B410" s="711"/>
      <c r="C410" s="711"/>
      <c r="D410" s="712"/>
      <c r="E410" s="711"/>
      <c r="F410" s="712"/>
      <c r="G410" s="679" t="s">
        <v>18</v>
      </c>
      <c r="H410" s="635" t="s">
        <v>48</v>
      </c>
      <c r="I410" s="636">
        <f>+I407</f>
        <v>100000</v>
      </c>
      <c r="J410" s="774"/>
      <c r="K410" s="774"/>
      <c r="L410" s="774"/>
      <c r="M410" s="775"/>
      <c r="N410" s="775"/>
      <c r="O410" s="784"/>
      <c r="P410" s="784"/>
      <c r="Q410" s="783"/>
      <c r="R410" s="783"/>
      <c r="S410" s="783"/>
      <c r="T410" s="783"/>
      <c r="U410" s="793"/>
      <c r="V410" s="792"/>
      <c r="W410" s="792"/>
      <c r="X410" s="792"/>
      <c r="Y410" s="792"/>
      <c r="Z410" s="792"/>
      <c r="AA410" s="802"/>
      <c r="AB410" s="801"/>
      <c r="AC410" s="801"/>
      <c r="AD410" s="801"/>
      <c r="AE410" s="801"/>
      <c r="AF410" s="801"/>
      <c r="AG410" s="820"/>
      <c r="AH410" s="819"/>
      <c r="AI410" s="819"/>
      <c r="AJ410" s="819"/>
      <c r="AK410" s="819"/>
      <c r="AL410" s="819"/>
      <c r="AM410" s="774"/>
      <c r="AN410" s="775"/>
      <c r="AO410" s="775"/>
      <c r="AP410" s="775"/>
      <c r="AQ410" s="775"/>
      <c r="AR410" s="775"/>
      <c r="AS410" s="829"/>
      <c r="AT410" s="828"/>
      <c r="AU410" s="828"/>
      <c r="AV410" s="828"/>
      <c r="AW410" s="828"/>
      <c r="AX410" s="828"/>
      <c r="AY410" s="838"/>
      <c r="AZ410" s="837"/>
      <c r="BA410" s="837"/>
      <c r="BB410" s="837"/>
      <c r="BC410" s="837"/>
      <c r="BD410" s="837"/>
      <c r="BE410" s="774"/>
      <c r="BF410" s="775"/>
      <c r="BG410" s="775"/>
      <c r="BH410" s="775"/>
      <c r="BI410" s="775"/>
      <c r="BJ410" s="775"/>
      <c r="BK410" s="811"/>
      <c r="BL410" s="810"/>
      <c r="BM410" s="810"/>
      <c r="BN410" s="810"/>
      <c r="BO410" s="810"/>
      <c r="BP410" s="810"/>
      <c r="BQ410" s="793"/>
      <c r="BR410" s="792"/>
      <c r="BS410" s="792"/>
      <c r="BT410" s="792"/>
      <c r="BU410" s="792"/>
      <c r="BV410" s="792"/>
      <c r="BW410" s="838"/>
      <c r="BX410" s="837"/>
      <c r="BY410" s="837"/>
      <c r="BZ410" s="837"/>
      <c r="CA410" s="837"/>
      <c r="CB410" s="837"/>
      <c r="CC410" s="811"/>
      <c r="CD410" s="784"/>
      <c r="CE410" s="810"/>
      <c r="CF410" s="810"/>
      <c r="CG410" s="810"/>
      <c r="CH410" s="579"/>
    </row>
    <row r="411" spans="1:86" x14ac:dyDescent="0.2">
      <c r="A411" s="716"/>
      <c r="B411" s="716"/>
      <c r="C411" s="716"/>
      <c r="D411" s="717"/>
      <c r="E411" s="716"/>
      <c r="F411" s="717"/>
      <c r="G411" s="718"/>
      <c r="H411" s="642" t="s">
        <v>283</v>
      </c>
      <c r="I411" s="643"/>
      <c r="J411" s="774"/>
      <c r="K411" s="774"/>
      <c r="L411" s="774"/>
      <c r="M411" s="775"/>
      <c r="N411" s="775"/>
      <c r="O411" s="784"/>
      <c r="P411" s="784"/>
      <c r="Q411" s="783"/>
      <c r="R411" s="783"/>
      <c r="S411" s="783"/>
      <c r="T411" s="783"/>
      <c r="U411" s="793"/>
      <c r="V411" s="792"/>
      <c r="W411" s="792"/>
      <c r="X411" s="792"/>
      <c r="Y411" s="792"/>
      <c r="Z411" s="792"/>
      <c r="AA411" s="802"/>
      <c r="AB411" s="801"/>
      <c r="AC411" s="801"/>
      <c r="AD411" s="801"/>
      <c r="AE411" s="801"/>
      <c r="AF411" s="801"/>
      <c r="AG411" s="820"/>
      <c r="AH411" s="819"/>
      <c r="AI411" s="819"/>
      <c r="AJ411" s="819"/>
      <c r="AK411" s="819"/>
      <c r="AL411" s="819"/>
      <c r="AM411" s="774"/>
      <c r="AN411" s="775"/>
      <c r="AO411" s="775"/>
      <c r="AP411" s="775"/>
      <c r="AQ411" s="775"/>
      <c r="AR411" s="775"/>
      <c r="AS411" s="829"/>
      <c r="AT411" s="828"/>
      <c r="AU411" s="828"/>
      <c r="AV411" s="828"/>
      <c r="AW411" s="828"/>
      <c r="AX411" s="828"/>
      <c r="AY411" s="838"/>
      <c r="AZ411" s="837"/>
      <c r="BA411" s="837"/>
      <c r="BB411" s="837"/>
      <c r="BC411" s="837"/>
      <c r="BD411" s="837"/>
      <c r="BE411" s="774"/>
      <c r="BF411" s="775"/>
      <c r="BG411" s="775"/>
      <c r="BH411" s="775"/>
      <c r="BI411" s="775"/>
      <c r="BJ411" s="775"/>
      <c r="BK411" s="811"/>
      <c r="BL411" s="810"/>
      <c r="BM411" s="810"/>
      <c r="BN411" s="810"/>
      <c r="BO411" s="810"/>
      <c r="BP411" s="810"/>
      <c r="BQ411" s="793"/>
      <c r="BR411" s="792"/>
      <c r="BS411" s="792"/>
      <c r="BT411" s="792"/>
      <c r="BU411" s="792"/>
      <c r="BV411" s="792"/>
      <c r="BW411" s="838"/>
      <c r="BX411" s="837"/>
      <c r="BY411" s="837"/>
      <c r="BZ411" s="837"/>
      <c r="CA411" s="837"/>
      <c r="CB411" s="837"/>
      <c r="CC411" s="811"/>
      <c r="CD411" s="784"/>
      <c r="CE411" s="810"/>
      <c r="CF411" s="810"/>
      <c r="CG411" s="810"/>
      <c r="CH411" s="579"/>
    </row>
    <row r="412" spans="1:86" x14ac:dyDescent="0.2">
      <c r="A412" s="596"/>
      <c r="B412" s="596" t="s">
        <v>284</v>
      </c>
      <c r="C412" s="623">
        <v>450</v>
      </c>
      <c r="D412" s="691"/>
      <c r="E412" s="603"/>
      <c r="F412" s="607"/>
      <c r="G412" s="620"/>
      <c r="H412" s="600" t="s">
        <v>285</v>
      </c>
      <c r="I412" s="601"/>
      <c r="J412" s="774"/>
      <c r="K412" s="774"/>
      <c r="L412" s="774"/>
      <c r="M412" s="775"/>
      <c r="N412" s="775"/>
      <c r="O412" s="784"/>
      <c r="P412" s="784"/>
      <c r="Q412" s="783"/>
      <c r="R412" s="783"/>
      <c r="S412" s="783"/>
      <c r="T412" s="783"/>
      <c r="U412" s="793"/>
      <c r="V412" s="792"/>
      <c r="W412" s="792"/>
      <c r="X412" s="792"/>
      <c r="Y412" s="792"/>
      <c r="Z412" s="792"/>
      <c r="AA412" s="802"/>
      <c r="AB412" s="801"/>
      <c r="AC412" s="801"/>
      <c r="AD412" s="801"/>
      <c r="AE412" s="801"/>
      <c r="AF412" s="801"/>
      <c r="AG412" s="820"/>
      <c r="AH412" s="819"/>
      <c r="AI412" s="819"/>
      <c r="AJ412" s="819"/>
      <c r="AK412" s="819"/>
      <c r="AL412" s="819"/>
      <c r="AM412" s="774"/>
      <c r="AN412" s="775"/>
      <c r="AO412" s="775"/>
      <c r="AP412" s="775"/>
      <c r="AQ412" s="775"/>
      <c r="AR412" s="775"/>
      <c r="AS412" s="829"/>
      <c r="AT412" s="828"/>
      <c r="AU412" s="828"/>
      <c r="AV412" s="828"/>
      <c r="AW412" s="828"/>
      <c r="AX412" s="828"/>
      <c r="AY412" s="838"/>
      <c r="AZ412" s="837"/>
      <c r="BA412" s="837"/>
      <c r="BB412" s="837"/>
      <c r="BC412" s="837"/>
      <c r="BD412" s="837"/>
      <c r="BE412" s="774"/>
      <c r="BF412" s="775"/>
      <c r="BG412" s="775"/>
      <c r="BH412" s="775"/>
      <c r="BI412" s="775"/>
      <c r="BJ412" s="775"/>
      <c r="BK412" s="811"/>
      <c r="BL412" s="810"/>
      <c r="BM412" s="810"/>
      <c r="BN412" s="810"/>
      <c r="BO412" s="810"/>
      <c r="BP412" s="810"/>
      <c r="BQ412" s="793"/>
      <c r="BR412" s="792"/>
      <c r="BS412" s="792"/>
      <c r="BT412" s="792"/>
      <c r="BU412" s="792"/>
      <c r="BV412" s="792"/>
      <c r="BW412" s="838"/>
      <c r="BX412" s="837"/>
      <c r="BY412" s="837"/>
      <c r="BZ412" s="837"/>
      <c r="CA412" s="837"/>
      <c r="CB412" s="837"/>
      <c r="CC412" s="811"/>
      <c r="CD412" s="784"/>
      <c r="CE412" s="810"/>
      <c r="CF412" s="810"/>
      <c r="CG412" s="810"/>
      <c r="CH412" s="579"/>
    </row>
    <row r="413" spans="1:86" x14ac:dyDescent="0.2">
      <c r="A413" s="596"/>
      <c r="B413" s="596"/>
      <c r="C413" s="623"/>
      <c r="D413" s="691" t="s">
        <v>286</v>
      </c>
      <c r="E413" s="603"/>
      <c r="F413" s="607"/>
      <c r="G413" s="620"/>
      <c r="H413" s="600" t="s">
        <v>287</v>
      </c>
      <c r="I413" s="601"/>
      <c r="J413" s="774"/>
      <c r="K413" s="774"/>
      <c r="L413" s="774"/>
      <c r="M413" s="775"/>
      <c r="N413" s="775"/>
      <c r="O413" s="784"/>
      <c r="P413" s="784"/>
      <c r="Q413" s="783"/>
      <c r="R413" s="783"/>
      <c r="S413" s="783"/>
      <c r="T413" s="783"/>
      <c r="U413" s="793"/>
      <c r="V413" s="792"/>
      <c r="W413" s="792"/>
      <c r="X413" s="792"/>
      <c r="Y413" s="792"/>
      <c r="Z413" s="792"/>
      <c r="AA413" s="802"/>
      <c r="AB413" s="801"/>
      <c r="AC413" s="801"/>
      <c r="AD413" s="801"/>
      <c r="AE413" s="801"/>
      <c r="AF413" s="801"/>
      <c r="AG413" s="820"/>
      <c r="AH413" s="819"/>
      <c r="AI413" s="819"/>
      <c r="AJ413" s="819"/>
      <c r="AK413" s="819"/>
      <c r="AL413" s="819"/>
      <c r="AM413" s="774"/>
      <c r="AN413" s="775"/>
      <c r="AO413" s="775"/>
      <c r="AP413" s="775"/>
      <c r="AQ413" s="775"/>
      <c r="AR413" s="775"/>
      <c r="AS413" s="829"/>
      <c r="AT413" s="828"/>
      <c r="AU413" s="828"/>
      <c r="AV413" s="828"/>
      <c r="AW413" s="828"/>
      <c r="AX413" s="828"/>
      <c r="AY413" s="838"/>
      <c r="AZ413" s="837"/>
      <c r="BA413" s="837"/>
      <c r="BB413" s="837"/>
      <c r="BC413" s="837"/>
      <c r="BD413" s="837"/>
      <c r="BE413" s="774"/>
      <c r="BF413" s="775"/>
      <c r="BG413" s="775"/>
      <c r="BH413" s="775"/>
      <c r="BI413" s="775"/>
      <c r="BJ413" s="775"/>
      <c r="BK413" s="811"/>
      <c r="BL413" s="810"/>
      <c r="BM413" s="810"/>
      <c r="BN413" s="810"/>
      <c r="BO413" s="810"/>
      <c r="BP413" s="810"/>
      <c r="BQ413" s="793"/>
      <c r="BR413" s="792"/>
      <c r="BS413" s="792"/>
      <c r="BT413" s="792"/>
      <c r="BU413" s="792"/>
      <c r="BV413" s="792"/>
      <c r="BW413" s="838"/>
      <c r="BX413" s="837"/>
      <c r="BY413" s="837"/>
      <c r="BZ413" s="837"/>
      <c r="CA413" s="837"/>
      <c r="CB413" s="837"/>
      <c r="CC413" s="811"/>
      <c r="CD413" s="784"/>
      <c r="CE413" s="810"/>
      <c r="CF413" s="810"/>
      <c r="CG413" s="810"/>
      <c r="CH413" s="579"/>
    </row>
    <row r="414" spans="1:86" ht="24" x14ac:dyDescent="0.2">
      <c r="A414" s="596"/>
      <c r="B414" s="596"/>
      <c r="C414" s="623"/>
      <c r="D414" s="691" t="s">
        <v>288</v>
      </c>
      <c r="E414" s="603"/>
      <c r="F414" s="607"/>
      <c r="G414" s="620"/>
      <c r="H414" s="605" t="s">
        <v>289</v>
      </c>
      <c r="I414" s="601"/>
      <c r="J414" s="774"/>
      <c r="K414" s="774"/>
      <c r="L414" s="774"/>
      <c r="M414" s="775"/>
      <c r="N414" s="775"/>
      <c r="O414" s="784"/>
      <c r="P414" s="784"/>
      <c r="Q414" s="783"/>
      <c r="R414" s="783"/>
      <c r="S414" s="783"/>
      <c r="T414" s="783"/>
      <c r="U414" s="793"/>
      <c r="V414" s="792"/>
      <c r="W414" s="792"/>
      <c r="X414" s="792"/>
      <c r="Y414" s="792"/>
      <c r="Z414" s="792"/>
      <c r="AA414" s="802"/>
      <c r="AB414" s="801"/>
      <c r="AC414" s="801"/>
      <c r="AD414" s="801"/>
      <c r="AE414" s="801"/>
      <c r="AF414" s="801"/>
      <c r="AG414" s="820"/>
      <c r="AH414" s="819"/>
      <c r="AI414" s="819"/>
      <c r="AJ414" s="819"/>
      <c r="AK414" s="819"/>
      <c r="AL414" s="819"/>
      <c r="AM414" s="774"/>
      <c r="AN414" s="775"/>
      <c r="AO414" s="775"/>
      <c r="AP414" s="775"/>
      <c r="AQ414" s="775"/>
      <c r="AR414" s="775"/>
      <c r="AS414" s="829"/>
      <c r="AT414" s="828"/>
      <c r="AU414" s="828"/>
      <c r="AV414" s="828"/>
      <c r="AW414" s="828"/>
      <c r="AX414" s="828"/>
      <c r="AY414" s="838"/>
      <c r="AZ414" s="837"/>
      <c r="BA414" s="837"/>
      <c r="BB414" s="837"/>
      <c r="BC414" s="837"/>
      <c r="BD414" s="837"/>
      <c r="BE414" s="774"/>
      <c r="BF414" s="775"/>
      <c r="BG414" s="775"/>
      <c r="BH414" s="775"/>
      <c r="BI414" s="775"/>
      <c r="BJ414" s="775"/>
      <c r="BK414" s="811"/>
      <c r="BL414" s="810"/>
      <c r="BM414" s="810"/>
      <c r="BN414" s="810"/>
      <c r="BO414" s="810"/>
      <c r="BP414" s="810"/>
      <c r="BQ414" s="793"/>
      <c r="BR414" s="792"/>
      <c r="BS414" s="792"/>
      <c r="BT414" s="792"/>
      <c r="BU414" s="792"/>
      <c r="BV414" s="792"/>
      <c r="BW414" s="838"/>
      <c r="BX414" s="837"/>
      <c r="BY414" s="837"/>
      <c r="BZ414" s="837"/>
      <c r="CA414" s="837"/>
      <c r="CB414" s="837"/>
      <c r="CC414" s="811"/>
      <c r="CD414" s="784"/>
      <c r="CE414" s="810"/>
      <c r="CF414" s="810"/>
      <c r="CG414" s="810"/>
      <c r="CH414" s="579"/>
    </row>
    <row r="415" spans="1:86" x14ac:dyDescent="0.2">
      <c r="A415" s="596"/>
      <c r="B415" s="596"/>
      <c r="C415" s="623"/>
      <c r="D415" s="691"/>
      <c r="E415" s="603">
        <f>+E404+1</f>
        <v>107</v>
      </c>
      <c r="F415" s="607">
        <v>416</v>
      </c>
      <c r="G415" s="620"/>
      <c r="H415" s="729" t="s">
        <v>30</v>
      </c>
      <c r="I415" s="601">
        <v>30000</v>
      </c>
      <c r="J415" s="774">
        <f>+I415*$J$1</f>
        <v>6000</v>
      </c>
      <c r="K415" s="774"/>
      <c r="L415" s="774">
        <f t="shared" ref="L415:L419" si="952">+J415-K415</f>
        <v>6000</v>
      </c>
      <c r="M415" s="775"/>
      <c r="N415" s="774">
        <f>+K415-M415</f>
        <v>0</v>
      </c>
      <c r="O415" s="784">
        <f>+I415*$O$1</f>
        <v>3000</v>
      </c>
      <c r="P415" s="784">
        <f t="shared" ref="P415:P419" si="953">O415+K415</f>
        <v>3000</v>
      </c>
      <c r="Q415" s="783"/>
      <c r="R415" s="784">
        <f t="shared" ref="R415:R419" si="954">+P415-Q415</f>
        <v>3000</v>
      </c>
      <c r="S415" s="783"/>
      <c r="T415" s="784">
        <f t="shared" ref="T415:T419" si="955">+Q415-S415</f>
        <v>0</v>
      </c>
      <c r="U415" s="793">
        <f>$I415*$U$1</f>
        <v>2100</v>
      </c>
      <c r="V415" s="793">
        <f t="shared" ref="V415:V419" si="956">U415+Q415</f>
        <v>2100</v>
      </c>
      <c r="W415" s="792"/>
      <c r="X415" s="793">
        <f t="shared" ref="X415:X419" si="957">+V415-W415</f>
        <v>2100</v>
      </c>
      <c r="Y415" s="792"/>
      <c r="Z415" s="793">
        <f t="shared" ref="Z415:Z419" si="958">+W415-Y415</f>
        <v>0</v>
      </c>
      <c r="AA415" s="802">
        <f>$I415*$AA$1</f>
        <v>2100</v>
      </c>
      <c r="AB415" s="802">
        <f t="shared" ref="AB415:AB419" si="959">AA415+W415</f>
        <v>2100</v>
      </c>
      <c r="AC415" s="801"/>
      <c r="AD415" s="802">
        <f t="shared" ref="AD415:AD419" si="960">+AB415-AC415</f>
        <v>2100</v>
      </c>
      <c r="AE415" s="801"/>
      <c r="AF415" s="802">
        <f t="shared" ref="AF415:AF419" si="961">+AC415-AE415</f>
        <v>0</v>
      </c>
      <c r="AG415" s="820">
        <f>$I415*$AG$1</f>
        <v>2100</v>
      </c>
      <c r="AH415" s="820">
        <f t="shared" ref="AH415:AH419" si="962">AG415+AC415</f>
        <v>2100</v>
      </c>
      <c r="AI415" s="819"/>
      <c r="AJ415" s="820">
        <f t="shared" ref="AJ415:AJ419" si="963">+AH415-AI415</f>
        <v>2100</v>
      </c>
      <c r="AK415" s="819"/>
      <c r="AL415" s="820">
        <f t="shared" ref="AL415:AL419" si="964">+AI415-AK415</f>
        <v>0</v>
      </c>
      <c r="AM415" s="774">
        <f>$I415*$AM$1</f>
        <v>2100</v>
      </c>
      <c r="AN415" s="774">
        <f t="shared" ref="AN415:AN419" si="965">AM415+AI415</f>
        <v>2100</v>
      </c>
      <c r="AO415" s="775"/>
      <c r="AP415" s="774">
        <f t="shared" ref="AP415:AP419" si="966">+AN415-AO415</f>
        <v>2100</v>
      </c>
      <c r="AQ415" s="775"/>
      <c r="AR415" s="774">
        <f t="shared" ref="AR415:AR419" si="967">+AO415-AQ415</f>
        <v>0</v>
      </c>
      <c r="AS415" s="829">
        <f>$I415*$AS$1</f>
        <v>2100</v>
      </c>
      <c r="AT415" s="829">
        <f t="shared" ref="AT415:AT419" si="968">AS415+AO415</f>
        <v>2100</v>
      </c>
      <c r="AU415" s="828"/>
      <c r="AV415" s="829">
        <f t="shared" ref="AV415:AV419" si="969">+AT415-AU415</f>
        <v>2100</v>
      </c>
      <c r="AW415" s="828"/>
      <c r="AX415" s="829">
        <f t="shared" ref="AX415:AX419" si="970">+AU415-AW415</f>
        <v>0</v>
      </c>
      <c r="AY415" s="838">
        <f>$I415*$AY$1</f>
        <v>2100</v>
      </c>
      <c r="AZ415" s="838">
        <f t="shared" ref="AZ415:AZ419" si="971">AY415+AU415</f>
        <v>2100</v>
      </c>
      <c r="BA415" s="837"/>
      <c r="BB415" s="838">
        <f t="shared" ref="BB415:BB419" si="972">+AZ415-BA415</f>
        <v>2100</v>
      </c>
      <c r="BC415" s="837"/>
      <c r="BD415" s="838">
        <f t="shared" ref="BD415:BD419" si="973">+BA415-BC415</f>
        <v>0</v>
      </c>
      <c r="BE415" s="774">
        <f>$I415*$BE$1</f>
        <v>2100</v>
      </c>
      <c r="BF415" s="774">
        <f t="shared" ref="BF415:BF419" si="974">BE415+BA415</f>
        <v>2100</v>
      </c>
      <c r="BG415" s="775"/>
      <c r="BH415" s="774">
        <f t="shared" ref="BH415:BH419" si="975">+BF415-BG415</f>
        <v>2100</v>
      </c>
      <c r="BI415" s="775"/>
      <c r="BJ415" s="774">
        <f t="shared" ref="BJ415:BJ419" si="976">+BG415-BI415</f>
        <v>0</v>
      </c>
      <c r="BK415" s="811">
        <f>$I415*$BK$1</f>
        <v>2100</v>
      </c>
      <c r="BL415" s="811">
        <f t="shared" ref="BL415:BL419" si="977">BK415+BG415</f>
        <v>2100</v>
      </c>
      <c r="BM415" s="810"/>
      <c r="BN415" s="811">
        <f t="shared" ref="BN415:BN419" si="978">+BL415-BM415</f>
        <v>2100</v>
      </c>
      <c r="BO415" s="810"/>
      <c r="BP415" s="811">
        <f t="shared" ref="BP415:BP419" si="979">+BM415-BO415</f>
        <v>0</v>
      </c>
      <c r="BQ415" s="793">
        <f>$I415*$BQ$1</f>
        <v>2100</v>
      </c>
      <c r="BR415" s="793">
        <f t="shared" ref="BR415:BR419" si="980">BQ415+BM415</f>
        <v>2100</v>
      </c>
      <c r="BS415" s="792"/>
      <c r="BT415" s="793">
        <f t="shared" ref="BT415:BT419" si="981">+BR415-BS415</f>
        <v>2100</v>
      </c>
      <c r="BU415" s="792"/>
      <c r="BV415" s="793">
        <f t="shared" ref="BV415:BV419" si="982">+BS415-BU415</f>
        <v>0</v>
      </c>
      <c r="BW415" s="838">
        <f>$I415*$BW$1</f>
        <v>2100</v>
      </c>
      <c r="BX415" s="838">
        <f t="shared" ref="BX415:BX419" si="983">BW415+BS415</f>
        <v>2100</v>
      </c>
      <c r="BY415" s="837"/>
      <c r="BZ415" s="838">
        <f t="shared" ref="BZ415:BZ419" si="984">+BX415-BY415</f>
        <v>2100</v>
      </c>
      <c r="CA415" s="837"/>
      <c r="CB415" s="838">
        <f t="shared" ref="CB415:CB419" si="985">+BY415-CA415</f>
        <v>0</v>
      </c>
      <c r="CC415" s="811">
        <f>+J415+O415+U415+AA415+AG415+AM415+AS415+AY415+BE415+BK415+BQ415+BW415</f>
        <v>30000</v>
      </c>
      <c r="CD415" s="784">
        <f t="shared" ref="CD415:CD419" si="986">CC415+BY415</f>
        <v>30000</v>
      </c>
      <c r="CE415" s="810"/>
      <c r="CF415" s="810"/>
      <c r="CG415" s="811">
        <f t="shared" ref="CG415:CG419" si="987">+CE415-CF415</f>
        <v>0</v>
      </c>
      <c r="CH415" s="579">
        <f t="shared" ref="CH415:CH420" si="988">+CC415-I415</f>
        <v>0</v>
      </c>
    </row>
    <row r="416" spans="1:86" x14ac:dyDescent="0.2">
      <c r="A416" s="596"/>
      <c r="B416" s="596"/>
      <c r="C416" s="623"/>
      <c r="D416" s="607"/>
      <c r="E416" s="596">
        <f>+E415+1</f>
        <v>108</v>
      </c>
      <c r="F416" s="607">
        <v>423</v>
      </c>
      <c r="G416" s="620"/>
      <c r="H416" s="609" t="s">
        <v>44</v>
      </c>
      <c r="I416" s="601">
        <v>1370000</v>
      </c>
      <c r="J416" s="774">
        <f>+I416*$J$1</f>
        <v>274000</v>
      </c>
      <c r="K416" s="774"/>
      <c r="L416" s="774">
        <f t="shared" si="952"/>
        <v>274000</v>
      </c>
      <c r="M416" s="775"/>
      <c r="N416" s="774">
        <f>+K416-M416</f>
        <v>0</v>
      </c>
      <c r="O416" s="784">
        <f>+I416*$O$1</f>
        <v>137000</v>
      </c>
      <c r="P416" s="784">
        <f t="shared" si="953"/>
        <v>137000</v>
      </c>
      <c r="Q416" s="783"/>
      <c r="R416" s="784">
        <f t="shared" si="954"/>
        <v>137000</v>
      </c>
      <c r="S416" s="783"/>
      <c r="T416" s="784">
        <f t="shared" si="955"/>
        <v>0</v>
      </c>
      <c r="U416" s="793">
        <f>$I416*$U$1</f>
        <v>95900.000000000015</v>
      </c>
      <c r="V416" s="793">
        <f t="shared" si="956"/>
        <v>95900.000000000015</v>
      </c>
      <c r="W416" s="792"/>
      <c r="X416" s="793">
        <f t="shared" si="957"/>
        <v>95900.000000000015</v>
      </c>
      <c r="Y416" s="792"/>
      <c r="Z416" s="793">
        <f t="shared" si="958"/>
        <v>0</v>
      </c>
      <c r="AA416" s="802">
        <f>$I416*$AA$1</f>
        <v>95900.000000000015</v>
      </c>
      <c r="AB416" s="802">
        <f t="shared" si="959"/>
        <v>95900.000000000015</v>
      </c>
      <c r="AC416" s="801"/>
      <c r="AD416" s="802">
        <f t="shared" si="960"/>
        <v>95900.000000000015</v>
      </c>
      <c r="AE416" s="801"/>
      <c r="AF416" s="802">
        <f t="shared" si="961"/>
        <v>0</v>
      </c>
      <c r="AG416" s="820">
        <f>$I416*$AG$1</f>
        <v>95900.000000000015</v>
      </c>
      <c r="AH416" s="820">
        <f t="shared" si="962"/>
        <v>95900.000000000015</v>
      </c>
      <c r="AI416" s="819"/>
      <c r="AJ416" s="820">
        <f t="shared" si="963"/>
        <v>95900.000000000015</v>
      </c>
      <c r="AK416" s="819"/>
      <c r="AL416" s="820">
        <f t="shared" si="964"/>
        <v>0</v>
      </c>
      <c r="AM416" s="774">
        <f>$I416*$AM$1</f>
        <v>95900.000000000015</v>
      </c>
      <c r="AN416" s="774">
        <f t="shared" si="965"/>
        <v>95900.000000000015</v>
      </c>
      <c r="AO416" s="775"/>
      <c r="AP416" s="774">
        <f t="shared" si="966"/>
        <v>95900.000000000015</v>
      </c>
      <c r="AQ416" s="775"/>
      <c r="AR416" s="774">
        <f t="shared" si="967"/>
        <v>0</v>
      </c>
      <c r="AS416" s="829">
        <f>$I416*$AS$1</f>
        <v>95900.000000000015</v>
      </c>
      <c r="AT416" s="829">
        <f t="shared" si="968"/>
        <v>95900.000000000015</v>
      </c>
      <c r="AU416" s="828"/>
      <c r="AV416" s="829">
        <f t="shared" si="969"/>
        <v>95900.000000000015</v>
      </c>
      <c r="AW416" s="828"/>
      <c r="AX416" s="829">
        <f t="shared" si="970"/>
        <v>0</v>
      </c>
      <c r="AY416" s="838">
        <f>$I416*$AY$1</f>
        <v>95900.000000000015</v>
      </c>
      <c r="AZ416" s="838">
        <f t="shared" si="971"/>
        <v>95900.000000000015</v>
      </c>
      <c r="BA416" s="837"/>
      <c r="BB416" s="838">
        <f t="shared" si="972"/>
        <v>95900.000000000015</v>
      </c>
      <c r="BC416" s="837"/>
      <c r="BD416" s="838">
        <f t="shared" si="973"/>
        <v>0</v>
      </c>
      <c r="BE416" s="774">
        <f>$I416*$BE$1</f>
        <v>95900.000000000015</v>
      </c>
      <c r="BF416" s="774">
        <f t="shared" si="974"/>
        <v>95900.000000000015</v>
      </c>
      <c r="BG416" s="775"/>
      <c r="BH416" s="774">
        <f t="shared" si="975"/>
        <v>95900.000000000015</v>
      </c>
      <c r="BI416" s="775"/>
      <c r="BJ416" s="774">
        <f t="shared" si="976"/>
        <v>0</v>
      </c>
      <c r="BK416" s="811">
        <f>$I416*$BK$1</f>
        <v>95900.000000000015</v>
      </c>
      <c r="BL416" s="811">
        <f t="shared" si="977"/>
        <v>95900.000000000015</v>
      </c>
      <c r="BM416" s="810"/>
      <c r="BN416" s="811">
        <f t="shared" si="978"/>
        <v>95900.000000000015</v>
      </c>
      <c r="BO416" s="810"/>
      <c r="BP416" s="811">
        <f t="shared" si="979"/>
        <v>0</v>
      </c>
      <c r="BQ416" s="793">
        <f>$I416*$BQ$1</f>
        <v>95900.000000000015</v>
      </c>
      <c r="BR416" s="793">
        <f t="shared" si="980"/>
        <v>95900.000000000015</v>
      </c>
      <c r="BS416" s="792"/>
      <c r="BT416" s="793">
        <f t="shared" si="981"/>
        <v>95900.000000000015</v>
      </c>
      <c r="BU416" s="792"/>
      <c r="BV416" s="793">
        <f t="shared" si="982"/>
        <v>0</v>
      </c>
      <c r="BW416" s="838">
        <f>$I416*$BW$1</f>
        <v>95900.000000000015</v>
      </c>
      <c r="BX416" s="838">
        <f t="shared" si="983"/>
        <v>95900.000000000015</v>
      </c>
      <c r="BY416" s="837"/>
      <c r="BZ416" s="838">
        <f t="shared" si="984"/>
        <v>95900.000000000015</v>
      </c>
      <c r="CA416" s="837"/>
      <c r="CB416" s="838">
        <f t="shared" si="985"/>
        <v>0</v>
      </c>
      <c r="CC416" s="811">
        <f>+J416+O416+U416+AA416+AG416+AM416+AS416+AY416+BE416+BK416+BQ416+BW416</f>
        <v>1370000</v>
      </c>
      <c r="CD416" s="784">
        <f t="shared" si="986"/>
        <v>1370000</v>
      </c>
      <c r="CE416" s="810"/>
      <c r="CF416" s="810"/>
      <c r="CG416" s="811">
        <f t="shared" si="987"/>
        <v>0</v>
      </c>
      <c r="CH416" s="579">
        <f t="shared" si="988"/>
        <v>0</v>
      </c>
    </row>
    <row r="417" spans="1:86" x14ac:dyDescent="0.2">
      <c r="A417" s="596"/>
      <c r="B417" s="596"/>
      <c r="C417" s="623"/>
      <c r="D417" s="607"/>
      <c r="E417" s="596"/>
      <c r="F417" s="607">
        <v>425</v>
      </c>
      <c r="G417" s="620"/>
      <c r="H417" s="726" t="s">
        <v>34</v>
      </c>
      <c r="I417" s="601">
        <v>2800000</v>
      </c>
      <c r="J417" s="774">
        <f>+I417*$J$1</f>
        <v>560000</v>
      </c>
      <c r="K417" s="774"/>
      <c r="L417" s="774">
        <f t="shared" si="952"/>
        <v>560000</v>
      </c>
      <c r="M417" s="775"/>
      <c r="N417" s="774">
        <f>+K417-M417</f>
        <v>0</v>
      </c>
      <c r="O417" s="784">
        <f>+I417*$O$1</f>
        <v>280000</v>
      </c>
      <c r="P417" s="784">
        <f t="shared" si="953"/>
        <v>280000</v>
      </c>
      <c r="Q417" s="783"/>
      <c r="R417" s="784">
        <f t="shared" si="954"/>
        <v>280000</v>
      </c>
      <c r="S417" s="783"/>
      <c r="T417" s="784">
        <f t="shared" si="955"/>
        <v>0</v>
      </c>
      <c r="U417" s="793">
        <f>$I417*$U$1</f>
        <v>196000.00000000003</v>
      </c>
      <c r="V417" s="793">
        <f t="shared" si="956"/>
        <v>196000.00000000003</v>
      </c>
      <c r="W417" s="792"/>
      <c r="X417" s="793">
        <f t="shared" si="957"/>
        <v>196000.00000000003</v>
      </c>
      <c r="Y417" s="792"/>
      <c r="Z417" s="793">
        <f t="shared" si="958"/>
        <v>0</v>
      </c>
      <c r="AA417" s="802">
        <f>$I417*$AA$1</f>
        <v>196000.00000000003</v>
      </c>
      <c r="AB417" s="802">
        <f t="shared" si="959"/>
        <v>196000.00000000003</v>
      </c>
      <c r="AC417" s="801"/>
      <c r="AD417" s="802">
        <f t="shared" si="960"/>
        <v>196000.00000000003</v>
      </c>
      <c r="AE417" s="801"/>
      <c r="AF417" s="802">
        <f t="shared" si="961"/>
        <v>0</v>
      </c>
      <c r="AG417" s="820">
        <f>$I417*$AG$1</f>
        <v>196000.00000000003</v>
      </c>
      <c r="AH417" s="820">
        <f t="shared" si="962"/>
        <v>196000.00000000003</v>
      </c>
      <c r="AI417" s="819"/>
      <c r="AJ417" s="820">
        <f t="shared" si="963"/>
        <v>196000.00000000003</v>
      </c>
      <c r="AK417" s="819"/>
      <c r="AL417" s="820">
        <f t="shared" si="964"/>
        <v>0</v>
      </c>
      <c r="AM417" s="774">
        <f>$I417*$AM$1</f>
        <v>196000.00000000003</v>
      </c>
      <c r="AN417" s="774">
        <f t="shared" si="965"/>
        <v>196000.00000000003</v>
      </c>
      <c r="AO417" s="775"/>
      <c r="AP417" s="774">
        <f t="shared" si="966"/>
        <v>196000.00000000003</v>
      </c>
      <c r="AQ417" s="775"/>
      <c r="AR417" s="774">
        <f t="shared" si="967"/>
        <v>0</v>
      </c>
      <c r="AS417" s="829">
        <f>$I417*$AS$1</f>
        <v>196000.00000000003</v>
      </c>
      <c r="AT417" s="829">
        <f t="shared" si="968"/>
        <v>196000.00000000003</v>
      </c>
      <c r="AU417" s="828"/>
      <c r="AV417" s="829">
        <f t="shared" si="969"/>
        <v>196000.00000000003</v>
      </c>
      <c r="AW417" s="828"/>
      <c r="AX417" s="829">
        <f t="shared" si="970"/>
        <v>0</v>
      </c>
      <c r="AY417" s="838">
        <f>$I417*$AY$1</f>
        <v>196000.00000000003</v>
      </c>
      <c r="AZ417" s="838">
        <f t="shared" si="971"/>
        <v>196000.00000000003</v>
      </c>
      <c r="BA417" s="837"/>
      <c r="BB417" s="838">
        <f t="shared" si="972"/>
        <v>196000.00000000003</v>
      </c>
      <c r="BC417" s="837"/>
      <c r="BD417" s="838">
        <f t="shared" si="973"/>
        <v>0</v>
      </c>
      <c r="BE417" s="774">
        <f>$I417*$BE$1</f>
        <v>196000.00000000003</v>
      </c>
      <c r="BF417" s="774">
        <f t="shared" si="974"/>
        <v>196000.00000000003</v>
      </c>
      <c r="BG417" s="775"/>
      <c r="BH417" s="774">
        <f t="shared" si="975"/>
        <v>196000.00000000003</v>
      </c>
      <c r="BI417" s="775"/>
      <c r="BJ417" s="774">
        <f t="shared" si="976"/>
        <v>0</v>
      </c>
      <c r="BK417" s="811">
        <f>$I417*$BK$1</f>
        <v>196000.00000000003</v>
      </c>
      <c r="BL417" s="811">
        <f t="shared" si="977"/>
        <v>196000.00000000003</v>
      </c>
      <c r="BM417" s="810"/>
      <c r="BN417" s="811">
        <f t="shared" si="978"/>
        <v>196000.00000000003</v>
      </c>
      <c r="BO417" s="810"/>
      <c r="BP417" s="811">
        <f t="shared" si="979"/>
        <v>0</v>
      </c>
      <c r="BQ417" s="793">
        <f>$I417*$BQ$1</f>
        <v>196000.00000000003</v>
      </c>
      <c r="BR417" s="793">
        <f t="shared" si="980"/>
        <v>196000.00000000003</v>
      </c>
      <c r="BS417" s="792"/>
      <c r="BT417" s="793">
        <f t="shared" si="981"/>
        <v>196000.00000000003</v>
      </c>
      <c r="BU417" s="792"/>
      <c r="BV417" s="793">
        <f t="shared" si="982"/>
        <v>0</v>
      </c>
      <c r="BW417" s="838">
        <f>$I417*$BW$1</f>
        <v>196000.00000000003</v>
      </c>
      <c r="BX417" s="838">
        <f t="shared" si="983"/>
        <v>196000.00000000003</v>
      </c>
      <c r="BY417" s="837"/>
      <c r="BZ417" s="838">
        <f t="shared" si="984"/>
        <v>196000.00000000003</v>
      </c>
      <c r="CA417" s="837"/>
      <c r="CB417" s="838">
        <f t="shared" si="985"/>
        <v>0</v>
      </c>
      <c r="CC417" s="811">
        <f>+J417+O417+U417+AA417+AG417+AM417+AS417+AY417+BE417+BK417+BQ417+BW417</f>
        <v>2800000</v>
      </c>
      <c r="CD417" s="784">
        <f t="shared" si="986"/>
        <v>2800000</v>
      </c>
      <c r="CE417" s="810"/>
      <c r="CF417" s="810"/>
      <c r="CG417" s="811">
        <f t="shared" si="987"/>
        <v>0</v>
      </c>
      <c r="CH417" s="579">
        <f t="shared" si="988"/>
        <v>0</v>
      </c>
    </row>
    <row r="418" spans="1:86" x14ac:dyDescent="0.2">
      <c r="A418" s="596"/>
      <c r="B418" s="596"/>
      <c r="C418" s="623"/>
      <c r="D418" s="607"/>
      <c r="E418" s="596">
        <f>+E416+1</f>
        <v>109</v>
      </c>
      <c r="F418" s="607">
        <v>426</v>
      </c>
      <c r="G418" s="620"/>
      <c r="H418" s="609" t="s">
        <v>35</v>
      </c>
      <c r="I418" s="601">
        <v>2800000</v>
      </c>
      <c r="J418" s="774">
        <f>+I418*$J$1</f>
        <v>560000</v>
      </c>
      <c r="K418" s="774"/>
      <c r="L418" s="774">
        <f t="shared" si="952"/>
        <v>560000</v>
      </c>
      <c r="M418" s="775"/>
      <c r="N418" s="774">
        <f>+K418-M418</f>
        <v>0</v>
      </c>
      <c r="O418" s="784">
        <f>+I418*$O$1</f>
        <v>280000</v>
      </c>
      <c r="P418" s="784">
        <f t="shared" si="953"/>
        <v>280000</v>
      </c>
      <c r="Q418" s="783"/>
      <c r="R418" s="784">
        <f t="shared" si="954"/>
        <v>280000</v>
      </c>
      <c r="S418" s="783"/>
      <c r="T418" s="784">
        <f t="shared" si="955"/>
        <v>0</v>
      </c>
      <c r="U418" s="793">
        <f>$I418*$U$1</f>
        <v>196000.00000000003</v>
      </c>
      <c r="V418" s="793">
        <f t="shared" si="956"/>
        <v>196000.00000000003</v>
      </c>
      <c r="W418" s="792"/>
      <c r="X418" s="793">
        <f t="shared" si="957"/>
        <v>196000.00000000003</v>
      </c>
      <c r="Y418" s="792"/>
      <c r="Z418" s="793">
        <f t="shared" si="958"/>
        <v>0</v>
      </c>
      <c r="AA418" s="802">
        <f>$I418*$AA$1</f>
        <v>196000.00000000003</v>
      </c>
      <c r="AB418" s="802">
        <f t="shared" si="959"/>
        <v>196000.00000000003</v>
      </c>
      <c r="AC418" s="801"/>
      <c r="AD418" s="802">
        <f t="shared" si="960"/>
        <v>196000.00000000003</v>
      </c>
      <c r="AE418" s="801"/>
      <c r="AF418" s="802">
        <f t="shared" si="961"/>
        <v>0</v>
      </c>
      <c r="AG418" s="820">
        <f>$I418*$AG$1</f>
        <v>196000.00000000003</v>
      </c>
      <c r="AH418" s="820">
        <f t="shared" si="962"/>
        <v>196000.00000000003</v>
      </c>
      <c r="AI418" s="819"/>
      <c r="AJ418" s="820">
        <f t="shared" si="963"/>
        <v>196000.00000000003</v>
      </c>
      <c r="AK418" s="819"/>
      <c r="AL418" s="820">
        <f t="shared" si="964"/>
        <v>0</v>
      </c>
      <c r="AM418" s="774">
        <f>$I418*$AM$1</f>
        <v>196000.00000000003</v>
      </c>
      <c r="AN418" s="774">
        <f t="shared" si="965"/>
        <v>196000.00000000003</v>
      </c>
      <c r="AO418" s="775"/>
      <c r="AP418" s="774">
        <f t="shared" si="966"/>
        <v>196000.00000000003</v>
      </c>
      <c r="AQ418" s="775"/>
      <c r="AR418" s="774">
        <f t="shared" si="967"/>
        <v>0</v>
      </c>
      <c r="AS418" s="829">
        <f>$I418*$AS$1</f>
        <v>196000.00000000003</v>
      </c>
      <c r="AT418" s="829">
        <f t="shared" si="968"/>
        <v>196000.00000000003</v>
      </c>
      <c r="AU418" s="828"/>
      <c r="AV418" s="829">
        <f t="shared" si="969"/>
        <v>196000.00000000003</v>
      </c>
      <c r="AW418" s="828"/>
      <c r="AX418" s="829">
        <f t="shared" si="970"/>
        <v>0</v>
      </c>
      <c r="AY418" s="838">
        <f>$I418*$AY$1</f>
        <v>196000.00000000003</v>
      </c>
      <c r="AZ418" s="838">
        <f t="shared" si="971"/>
        <v>196000.00000000003</v>
      </c>
      <c r="BA418" s="837"/>
      <c r="BB418" s="838">
        <f t="shared" si="972"/>
        <v>196000.00000000003</v>
      </c>
      <c r="BC418" s="837"/>
      <c r="BD418" s="838">
        <f t="shared" si="973"/>
        <v>0</v>
      </c>
      <c r="BE418" s="774">
        <f>$I418*$BE$1</f>
        <v>196000.00000000003</v>
      </c>
      <c r="BF418" s="774">
        <f t="shared" si="974"/>
        <v>196000.00000000003</v>
      </c>
      <c r="BG418" s="775"/>
      <c r="BH418" s="774">
        <f t="shared" si="975"/>
        <v>196000.00000000003</v>
      </c>
      <c r="BI418" s="775"/>
      <c r="BJ418" s="774">
        <f t="shared" si="976"/>
        <v>0</v>
      </c>
      <c r="BK418" s="811">
        <f>$I418*$BK$1</f>
        <v>196000.00000000003</v>
      </c>
      <c r="BL418" s="811">
        <f t="shared" si="977"/>
        <v>196000.00000000003</v>
      </c>
      <c r="BM418" s="810"/>
      <c r="BN418" s="811">
        <f t="shared" si="978"/>
        <v>196000.00000000003</v>
      </c>
      <c r="BO418" s="810"/>
      <c r="BP418" s="811">
        <f t="shared" si="979"/>
        <v>0</v>
      </c>
      <c r="BQ418" s="793">
        <f>$I418*$BQ$1</f>
        <v>196000.00000000003</v>
      </c>
      <c r="BR418" s="793">
        <f t="shared" si="980"/>
        <v>196000.00000000003</v>
      </c>
      <c r="BS418" s="792"/>
      <c r="BT418" s="793">
        <f t="shared" si="981"/>
        <v>196000.00000000003</v>
      </c>
      <c r="BU418" s="792"/>
      <c r="BV418" s="793">
        <f t="shared" si="982"/>
        <v>0</v>
      </c>
      <c r="BW418" s="838">
        <f>$I418*$BW$1</f>
        <v>196000.00000000003</v>
      </c>
      <c r="BX418" s="838">
        <f t="shared" si="983"/>
        <v>196000.00000000003</v>
      </c>
      <c r="BY418" s="837"/>
      <c r="BZ418" s="838">
        <f t="shared" si="984"/>
        <v>196000.00000000003</v>
      </c>
      <c r="CA418" s="837"/>
      <c r="CB418" s="838">
        <f t="shared" si="985"/>
        <v>0</v>
      </c>
      <c r="CC418" s="811">
        <f>+J418+O418+U418+AA418+AG418+AM418+AS418+AY418+BE418+BK418+BQ418+BW418</f>
        <v>2800000</v>
      </c>
      <c r="CD418" s="784">
        <f t="shared" si="986"/>
        <v>2800000</v>
      </c>
      <c r="CE418" s="810"/>
      <c r="CF418" s="810"/>
      <c r="CG418" s="811">
        <f t="shared" si="987"/>
        <v>0</v>
      </c>
      <c r="CH418" s="579">
        <f t="shared" si="988"/>
        <v>0</v>
      </c>
    </row>
    <row r="419" spans="1:86" x14ac:dyDescent="0.2">
      <c r="A419" s="596"/>
      <c r="B419" s="596"/>
      <c r="C419" s="623"/>
      <c r="D419" s="597"/>
      <c r="E419" s="596">
        <f t="shared" ref="E419" si="989">+E418+1</f>
        <v>110</v>
      </c>
      <c r="F419" s="607">
        <v>512</v>
      </c>
      <c r="G419" s="620"/>
      <c r="H419" s="609" t="s">
        <v>37</v>
      </c>
      <c r="I419" s="601"/>
      <c r="J419" s="774">
        <f>+I419*$J$1</f>
        <v>0</v>
      </c>
      <c r="K419" s="774"/>
      <c r="L419" s="774">
        <f t="shared" si="952"/>
        <v>0</v>
      </c>
      <c r="M419" s="775"/>
      <c r="N419" s="774">
        <f>+K419-M419</f>
        <v>0</v>
      </c>
      <c r="O419" s="784">
        <f>+I419*$O$1</f>
        <v>0</v>
      </c>
      <c r="P419" s="784">
        <f t="shared" si="953"/>
        <v>0</v>
      </c>
      <c r="Q419" s="783"/>
      <c r="R419" s="784">
        <f t="shared" si="954"/>
        <v>0</v>
      </c>
      <c r="S419" s="783"/>
      <c r="T419" s="784">
        <f t="shared" si="955"/>
        <v>0</v>
      </c>
      <c r="U419" s="793">
        <f>$I419*$U$1</f>
        <v>0</v>
      </c>
      <c r="V419" s="793">
        <f t="shared" si="956"/>
        <v>0</v>
      </c>
      <c r="W419" s="792"/>
      <c r="X419" s="793">
        <f t="shared" si="957"/>
        <v>0</v>
      </c>
      <c r="Y419" s="792"/>
      <c r="Z419" s="793">
        <f t="shared" si="958"/>
        <v>0</v>
      </c>
      <c r="AA419" s="802">
        <f>$I419*$AA$1</f>
        <v>0</v>
      </c>
      <c r="AB419" s="802">
        <f t="shared" si="959"/>
        <v>0</v>
      </c>
      <c r="AC419" s="801"/>
      <c r="AD419" s="802">
        <f t="shared" si="960"/>
        <v>0</v>
      </c>
      <c r="AE419" s="801"/>
      <c r="AF419" s="802">
        <f t="shared" si="961"/>
        <v>0</v>
      </c>
      <c r="AG419" s="820">
        <f>$I419*$AG$1</f>
        <v>0</v>
      </c>
      <c r="AH419" s="820">
        <f t="shared" si="962"/>
        <v>0</v>
      </c>
      <c r="AI419" s="819"/>
      <c r="AJ419" s="820">
        <f t="shared" si="963"/>
        <v>0</v>
      </c>
      <c r="AK419" s="819"/>
      <c r="AL419" s="820">
        <f t="shared" si="964"/>
        <v>0</v>
      </c>
      <c r="AM419" s="774">
        <f>$I419*$AM$1</f>
        <v>0</v>
      </c>
      <c r="AN419" s="774">
        <f t="shared" si="965"/>
        <v>0</v>
      </c>
      <c r="AO419" s="775"/>
      <c r="AP419" s="774">
        <f t="shared" si="966"/>
        <v>0</v>
      </c>
      <c r="AQ419" s="775"/>
      <c r="AR419" s="774">
        <f t="shared" si="967"/>
        <v>0</v>
      </c>
      <c r="AS419" s="829">
        <f>$I419*$AS$1</f>
        <v>0</v>
      </c>
      <c r="AT419" s="829">
        <f t="shared" si="968"/>
        <v>0</v>
      </c>
      <c r="AU419" s="828"/>
      <c r="AV419" s="829">
        <f t="shared" si="969"/>
        <v>0</v>
      </c>
      <c r="AW419" s="828"/>
      <c r="AX419" s="829">
        <f t="shared" si="970"/>
        <v>0</v>
      </c>
      <c r="AY419" s="838">
        <f>$I419*$AY$1</f>
        <v>0</v>
      </c>
      <c r="AZ419" s="838">
        <f t="shared" si="971"/>
        <v>0</v>
      </c>
      <c r="BA419" s="837"/>
      <c r="BB419" s="838">
        <f t="shared" si="972"/>
        <v>0</v>
      </c>
      <c r="BC419" s="837"/>
      <c r="BD419" s="838">
        <f t="shared" si="973"/>
        <v>0</v>
      </c>
      <c r="BE419" s="774">
        <f>$I419*$BE$1</f>
        <v>0</v>
      </c>
      <c r="BF419" s="774">
        <f t="shared" si="974"/>
        <v>0</v>
      </c>
      <c r="BG419" s="775"/>
      <c r="BH419" s="774">
        <f t="shared" si="975"/>
        <v>0</v>
      </c>
      <c r="BI419" s="775"/>
      <c r="BJ419" s="774">
        <f t="shared" si="976"/>
        <v>0</v>
      </c>
      <c r="BK419" s="811">
        <f>$I419*$BK$1</f>
        <v>0</v>
      </c>
      <c r="BL419" s="811">
        <f t="shared" si="977"/>
        <v>0</v>
      </c>
      <c r="BM419" s="810"/>
      <c r="BN419" s="811">
        <f t="shared" si="978"/>
        <v>0</v>
      </c>
      <c r="BO419" s="810"/>
      <c r="BP419" s="811">
        <f t="shared" si="979"/>
        <v>0</v>
      </c>
      <c r="BQ419" s="793">
        <f>$I419*$BQ$1</f>
        <v>0</v>
      </c>
      <c r="BR419" s="793">
        <f t="shared" si="980"/>
        <v>0</v>
      </c>
      <c r="BS419" s="792"/>
      <c r="BT419" s="793">
        <f t="shared" si="981"/>
        <v>0</v>
      </c>
      <c r="BU419" s="792"/>
      <c r="BV419" s="793">
        <f t="shared" si="982"/>
        <v>0</v>
      </c>
      <c r="BW419" s="838">
        <f>$I419*$BW$1</f>
        <v>0</v>
      </c>
      <c r="BX419" s="838">
        <f t="shared" si="983"/>
        <v>0</v>
      </c>
      <c r="BY419" s="837"/>
      <c r="BZ419" s="838">
        <f t="shared" si="984"/>
        <v>0</v>
      </c>
      <c r="CA419" s="837"/>
      <c r="CB419" s="838">
        <f t="shared" si="985"/>
        <v>0</v>
      </c>
      <c r="CC419" s="811">
        <f>+J419+O419+U419+AA419+AG419+AM419+AS419+AY419+BE419+BK419+BQ419+BW419</f>
        <v>0</v>
      </c>
      <c r="CD419" s="784">
        <f t="shared" si="986"/>
        <v>0</v>
      </c>
      <c r="CE419" s="810"/>
      <c r="CF419" s="810"/>
      <c r="CG419" s="811">
        <f t="shared" si="987"/>
        <v>0</v>
      </c>
      <c r="CH419" s="579">
        <f t="shared" si="988"/>
        <v>0</v>
      </c>
    </row>
    <row r="420" spans="1:86" x14ac:dyDescent="0.2">
      <c r="A420" s="675"/>
      <c r="B420" s="675"/>
      <c r="C420" s="675"/>
      <c r="D420" s="677"/>
      <c r="E420" s="675"/>
      <c r="F420" s="677"/>
      <c r="G420" s="678"/>
      <c r="H420" s="661" t="s">
        <v>290</v>
      </c>
      <c r="I420" s="629">
        <f>SUM(I415:I419)</f>
        <v>7000000</v>
      </c>
      <c r="J420" s="776">
        <f t="shared" ref="J420:BU420" si="990">SUM(J415:J419)</f>
        <v>1400000</v>
      </c>
      <c r="K420" s="776">
        <f>SUM(K415:K419)</f>
        <v>0</v>
      </c>
      <c r="L420" s="776">
        <f t="shared" ref="L420" si="991">SUM(L415:L419)</f>
        <v>1400000</v>
      </c>
      <c r="M420" s="776">
        <f t="shared" si="990"/>
        <v>0</v>
      </c>
      <c r="N420" s="776">
        <f t="shared" si="990"/>
        <v>0</v>
      </c>
      <c r="O420" s="785">
        <f t="shared" si="990"/>
        <v>700000</v>
      </c>
      <c r="P420" s="785">
        <f t="shared" si="990"/>
        <v>700000</v>
      </c>
      <c r="Q420" s="785">
        <f t="shared" si="990"/>
        <v>0</v>
      </c>
      <c r="R420" s="785">
        <f t="shared" si="990"/>
        <v>700000</v>
      </c>
      <c r="S420" s="785">
        <f t="shared" si="990"/>
        <v>0</v>
      </c>
      <c r="T420" s="785">
        <f t="shared" si="990"/>
        <v>0</v>
      </c>
      <c r="U420" s="794">
        <f t="shared" si="990"/>
        <v>490000.00000000012</v>
      </c>
      <c r="V420" s="794">
        <f t="shared" si="990"/>
        <v>490000.00000000012</v>
      </c>
      <c r="W420" s="794">
        <f t="shared" si="990"/>
        <v>0</v>
      </c>
      <c r="X420" s="794">
        <f t="shared" si="990"/>
        <v>490000.00000000012</v>
      </c>
      <c r="Y420" s="794">
        <f t="shared" si="990"/>
        <v>0</v>
      </c>
      <c r="Z420" s="794">
        <f t="shared" si="990"/>
        <v>0</v>
      </c>
      <c r="AA420" s="803">
        <f t="shared" si="990"/>
        <v>490000.00000000012</v>
      </c>
      <c r="AB420" s="803">
        <f t="shared" si="990"/>
        <v>490000.00000000012</v>
      </c>
      <c r="AC420" s="803">
        <f t="shared" si="990"/>
        <v>0</v>
      </c>
      <c r="AD420" s="803">
        <f t="shared" si="990"/>
        <v>490000.00000000012</v>
      </c>
      <c r="AE420" s="803">
        <f t="shared" si="990"/>
        <v>0</v>
      </c>
      <c r="AF420" s="803">
        <f t="shared" si="990"/>
        <v>0</v>
      </c>
      <c r="AG420" s="821">
        <f t="shared" si="990"/>
        <v>490000.00000000012</v>
      </c>
      <c r="AH420" s="821">
        <f t="shared" si="990"/>
        <v>490000.00000000012</v>
      </c>
      <c r="AI420" s="821">
        <f t="shared" si="990"/>
        <v>0</v>
      </c>
      <c r="AJ420" s="821">
        <f t="shared" si="990"/>
        <v>490000.00000000012</v>
      </c>
      <c r="AK420" s="821">
        <f t="shared" si="990"/>
        <v>0</v>
      </c>
      <c r="AL420" s="821">
        <f t="shared" si="990"/>
        <v>0</v>
      </c>
      <c r="AM420" s="776">
        <f t="shared" si="990"/>
        <v>490000.00000000012</v>
      </c>
      <c r="AN420" s="776">
        <f t="shared" si="990"/>
        <v>490000.00000000012</v>
      </c>
      <c r="AO420" s="776">
        <f t="shared" si="990"/>
        <v>0</v>
      </c>
      <c r="AP420" s="776">
        <f t="shared" si="990"/>
        <v>490000.00000000012</v>
      </c>
      <c r="AQ420" s="776">
        <f t="shared" si="990"/>
        <v>0</v>
      </c>
      <c r="AR420" s="776">
        <f t="shared" si="990"/>
        <v>0</v>
      </c>
      <c r="AS420" s="830">
        <f t="shared" si="990"/>
        <v>490000.00000000012</v>
      </c>
      <c r="AT420" s="830">
        <f t="shared" si="990"/>
        <v>490000.00000000012</v>
      </c>
      <c r="AU420" s="830">
        <f t="shared" si="990"/>
        <v>0</v>
      </c>
      <c r="AV420" s="830">
        <f t="shared" si="990"/>
        <v>490000.00000000012</v>
      </c>
      <c r="AW420" s="830">
        <f t="shared" si="990"/>
        <v>0</v>
      </c>
      <c r="AX420" s="830">
        <f t="shared" si="990"/>
        <v>0</v>
      </c>
      <c r="AY420" s="839">
        <f t="shared" si="990"/>
        <v>490000.00000000012</v>
      </c>
      <c r="AZ420" s="839">
        <f t="shared" si="990"/>
        <v>490000.00000000012</v>
      </c>
      <c r="BA420" s="839">
        <f t="shared" si="990"/>
        <v>0</v>
      </c>
      <c r="BB420" s="839">
        <f t="shared" si="990"/>
        <v>490000.00000000012</v>
      </c>
      <c r="BC420" s="839">
        <f t="shared" si="990"/>
        <v>0</v>
      </c>
      <c r="BD420" s="839">
        <f t="shared" si="990"/>
        <v>0</v>
      </c>
      <c r="BE420" s="776">
        <f t="shared" si="990"/>
        <v>490000.00000000012</v>
      </c>
      <c r="BF420" s="776">
        <f t="shared" si="990"/>
        <v>490000.00000000012</v>
      </c>
      <c r="BG420" s="776">
        <f t="shared" si="990"/>
        <v>0</v>
      </c>
      <c r="BH420" s="776">
        <f t="shared" si="990"/>
        <v>490000.00000000012</v>
      </c>
      <c r="BI420" s="776">
        <f t="shared" si="990"/>
        <v>0</v>
      </c>
      <c r="BJ420" s="776">
        <f t="shared" si="990"/>
        <v>0</v>
      </c>
      <c r="BK420" s="812">
        <f t="shared" si="990"/>
        <v>490000.00000000012</v>
      </c>
      <c r="BL420" s="812">
        <f t="shared" si="990"/>
        <v>490000.00000000012</v>
      </c>
      <c r="BM420" s="812">
        <f t="shared" si="990"/>
        <v>0</v>
      </c>
      <c r="BN420" s="812">
        <f t="shared" si="990"/>
        <v>490000.00000000012</v>
      </c>
      <c r="BO420" s="812">
        <f t="shared" si="990"/>
        <v>0</v>
      </c>
      <c r="BP420" s="812">
        <f t="shared" si="990"/>
        <v>0</v>
      </c>
      <c r="BQ420" s="794">
        <f t="shared" si="990"/>
        <v>490000.00000000012</v>
      </c>
      <c r="BR420" s="794">
        <f t="shared" si="990"/>
        <v>490000.00000000012</v>
      </c>
      <c r="BS420" s="794">
        <f t="shared" si="990"/>
        <v>0</v>
      </c>
      <c r="BT420" s="794">
        <f t="shared" si="990"/>
        <v>490000.00000000012</v>
      </c>
      <c r="BU420" s="794">
        <f t="shared" si="990"/>
        <v>0</v>
      </c>
      <c r="BV420" s="794">
        <f t="shared" ref="BV420:CG420" si="992">SUM(BV415:BV419)</f>
        <v>0</v>
      </c>
      <c r="BW420" s="839">
        <f t="shared" si="992"/>
        <v>490000.00000000012</v>
      </c>
      <c r="BX420" s="839">
        <f t="shared" si="992"/>
        <v>490000.00000000012</v>
      </c>
      <c r="BY420" s="839">
        <f t="shared" si="992"/>
        <v>0</v>
      </c>
      <c r="BZ420" s="839">
        <f t="shared" si="992"/>
        <v>490000.00000000012</v>
      </c>
      <c r="CA420" s="839">
        <f t="shared" si="992"/>
        <v>0</v>
      </c>
      <c r="CB420" s="839">
        <f t="shared" si="992"/>
        <v>0</v>
      </c>
      <c r="CC420" s="812">
        <f t="shared" si="992"/>
        <v>7000000</v>
      </c>
      <c r="CD420" s="785">
        <f t="shared" si="992"/>
        <v>7000000</v>
      </c>
      <c r="CE420" s="812">
        <f t="shared" si="992"/>
        <v>0</v>
      </c>
      <c r="CF420" s="812">
        <f t="shared" si="992"/>
        <v>0</v>
      </c>
      <c r="CG420" s="812">
        <f t="shared" si="992"/>
        <v>0</v>
      </c>
      <c r="CH420" s="579">
        <f t="shared" si="988"/>
        <v>0</v>
      </c>
    </row>
    <row r="421" spans="1:86" x14ac:dyDescent="0.2">
      <c r="A421" s="711"/>
      <c r="B421" s="711"/>
      <c r="C421" s="711"/>
      <c r="D421" s="712"/>
      <c r="E421" s="711"/>
      <c r="F421" s="712"/>
      <c r="G421" s="679"/>
      <c r="H421" s="639" t="s">
        <v>291</v>
      </c>
      <c r="I421" s="636"/>
      <c r="J421" s="774"/>
      <c r="K421" s="774"/>
      <c r="L421" s="774"/>
      <c r="M421" s="775"/>
      <c r="N421" s="775"/>
      <c r="O421" s="784"/>
      <c r="P421" s="784"/>
      <c r="Q421" s="783"/>
      <c r="R421" s="783"/>
      <c r="S421" s="783"/>
      <c r="T421" s="783"/>
      <c r="U421" s="793"/>
      <c r="V421" s="792"/>
      <c r="W421" s="792"/>
      <c r="X421" s="792"/>
      <c r="Y421" s="792"/>
      <c r="Z421" s="792"/>
      <c r="AA421" s="802"/>
      <c r="AB421" s="801"/>
      <c r="AC421" s="801"/>
      <c r="AD421" s="801"/>
      <c r="AE421" s="801"/>
      <c r="AF421" s="801"/>
      <c r="AG421" s="820"/>
      <c r="AH421" s="819"/>
      <c r="AI421" s="819"/>
      <c r="AJ421" s="819"/>
      <c r="AK421" s="819"/>
      <c r="AL421" s="819"/>
      <c r="AM421" s="774"/>
      <c r="AN421" s="775"/>
      <c r="AO421" s="775"/>
      <c r="AP421" s="775"/>
      <c r="AQ421" s="775"/>
      <c r="AR421" s="775"/>
      <c r="AS421" s="829"/>
      <c r="AT421" s="828"/>
      <c r="AU421" s="828"/>
      <c r="AV421" s="828"/>
      <c r="AW421" s="828"/>
      <c r="AX421" s="828"/>
      <c r="AY421" s="838"/>
      <c r="AZ421" s="837"/>
      <c r="BA421" s="837"/>
      <c r="BB421" s="837"/>
      <c r="BC421" s="837"/>
      <c r="BD421" s="837"/>
      <c r="BE421" s="774"/>
      <c r="BF421" s="775"/>
      <c r="BG421" s="775"/>
      <c r="BH421" s="775"/>
      <c r="BI421" s="775"/>
      <c r="BJ421" s="775"/>
      <c r="BK421" s="811"/>
      <c r="BL421" s="810"/>
      <c r="BM421" s="810"/>
      <c r="BN421" s="810"/>
      <c r="BO421" s="810"/>
      <c r="BP421" s="810"/>
      <c r="BQ421" s="793"/>
      <c r="BR421" s="792"/>
      <c r="BS421" s="792"/>
      <c r="BT421" s="792"/>
      <c r="BU421" s="792"/>
      <c r="BV421" s="792"/>
      <c r="BW421" s="838"/>
      <c r="BX421" s="837"/>
      <c r="BY421" s="837"/>
      <c r="BZ421" s="837"/>
      <c r="CA421" s="837"/>
      <c r="CB421" s="837"/>
      <c r="CC421" s="811"/>
      <c r="CD421" s="784"/>
      <c r="CE421" s="810"/>
      <c r="CF421" s="810"/>
      <c r="CG421" s="810"/>
      <c r="CH421" s="579"/>
    </row>
    <row r="422" spans="1:86" x14ac:dyDescent="0.2">
      <c r="A422" s="711"/>
      <c r="B422" s="711"/>
      <c r="C422" s="711"/>
      <c r="D422" s="712"/>
      <c r="E422" s="711"/>
      <c r="F422" s="712"/>
      <c r="G422" s="679" t="s">
        <v>18</v>
      </c>
      <c r="H422" s="635" t="s">
        <v>48</v>
      </c>
      <c r="I422" s="636">
        <f>+I420</f>
        <v>7000000</v>
      </c>
      <c r="J422" s="774"/>
      <c r="K422" s="774"/>
      <c r="L422" s="774"/>
      <c r="M422" s="775"/>
      <c r="N422" s="775"/>
      <c r="O422" s="784"/>
      <c r="P422" s="784"/>
      <c r="Q422" s="783"/>
      <c r="R422" s="783"/>
      <c r="S422" s="783"/>
      <c r="T422" s="783"/>
      <c r="U422" s="793"/>
      <c r="V422" s="792"/>
      <c r="W422" s="792"/>
      <c r="X422" s="792"/>
      <c r="Y422" s="792"/>
      <c r="Z422" s="792"/>
      <c r="AA422" s="802"/>
      <c r="AB422" s="801"/>
      <c r="AC422" s="801"/>
      <c r="AD422" s="801"/>
      <c r="AE422" s="801"/>
      <c r="AF422" s="801"/>
      <c r="AG422" s="820"/>
      <c r="AH422" s="819"/>
      <c r="AI422" s="819"/>
      <c r="AJ422" s="819"/>
      <c r="AK422" s="819"/>
      <c r="AL422" s="819"/>
      <c r="AM422" s="774"/>
      <c r="AN422" s="775"/>
      <c r="AO422" s="775"/>
      <c r="AP422" s="775"/>
      <c r="AQ422" s="775"/>
      <c r="AR422" s="775"/>
      <c r="AS422" s="829"/>
      <c r="AT422" s="828"/>
      <c r="AU422" s="828"/>
      <c r="AV422" s="828"/>
      <c r="AW422" s="828"/>
      <c r="AX422" s="828"/>
      <c r="AY422" s="838"/>
      <c r="AZ422" s="837"/>
      <c r="BA422" s="837"/>
      <c r="BB422" s="837"/>
      <c r="BC422" s="837"/>
      <c r="BD422" s="837"/>
      <c r="BE422" s="774"/>
      <c r="BF422" s="775"/>
      <c r="BG422" s="775"/>
      <c r="BH422" s="775"/>
      <c r="BI422" s="775"/>
      <c r="BJ422" s="775"/>
      <c r="BK422" s="811"/>
      <c r="BL422" s="810"/>
      <c r="BM422" s="810"/>
      <c r="BN422" s="810"/>
      <c r="BO422" s="810"/>
      <c r="BP422" s="810"/>
      <c r="BQ422" s="793"/>
      <c r="BR422" s="792"/>
      <c r="BS422" s="792"/>
      <c r="BT422" s="792"/>
      <c r="BU422" s="792"/>
      <c r="BV422" s="792"/>
      <c r="BW422" s="838"/>
      <c r="BX422" s="837"/>
      <c r="BY422" s="837"/>
      <c r="BZ422" s="837"/>
      <c r="CA422" s="837"/>
      <c r="CB422" s="837"/>
      <c r="CC422" s="811"/>
      <c r="CD422" s="784"/>
      <c r="CE422" s="810"/>
      <c r="CF422" s="810"/>
      <c r="CG422" s="810"/>
      <c r="CH422" s="579"/>
    </row>
    <row r="423" spans="1:86" x14ac:dyDescent="0.2">
      <c r="A423" s="711"/>
      <c r="B423" s="711"/>
      <c r="C423" s="711"/>
      <c r="D423" s="712"/>
      <c r="E423" s="711"/>
      <c r="F423" s="712"/>
      <c r="G423" s="679"/>
      <c r="H423" s="639" t="s">
        <v>292</v>
      </c>
      <c r="I423" s="636"/>
      <c r="J423" s="774"/>
      <c r="K423" s="774"/>
      <c r="L423" s="774"/>
      <c r="M423" s="775"/>
      <c r="N423" s="775"/>
      <c r="O423" s="784"/>
      <c r="P423" s="784"/>
      <c r="Q423" s="783"/>
      <c r="R423" s="783"/>
      <c r="S423" s="783"/>
      <c r="T423" s="783"/>
      <c r="U423" s="793"/>
      <c r="V423" s="792"/>
      <c r="W423" s="792"/>
      <c r="X423" s="792"/>
      <c r="Y423" s="792"/>
      <c r="Z423" s="792"/>
      <c r="AA423" s="802"/>
      <c r="AB423" s="801"/>
      <c r="AC423" s="801"/>
      <c r="AD423" s="801"/>
      <c r="AE423" s="801"/>
      <c r="AF423" s="801"/>
      <c r="AG423" s="820"/>
      <c r="AH423" s="819"/>
      <c r="AI423" s="819"/>
      <c r="AJ423" s="819"/>
      <c r="AK423" s="819"/>
      <c r="AL423" s="819"/>
      <c r="AM423" s="774"/>
      <c r="AN423" s="775"/>
      <c r="AO423" s="775"/>
      <c r="AP423" s="775"/>
      <c r="AQ423" s="775"/>
      <c r="AR423" s="775"/>
      <c r="AS423" s="829"/>
      <c r="AT423" s="828"/>
      <c r="AU423" s="828"/>
      <c r="AV423" s="828"/>
      <c r="AW423" s="828"/>
      <c r="AX423" s="828"/>
      <c r="AY423" s="838"/>
      <c r="AZ423" s="837"/>
      <c r="BA423" s="837"/>
      <c r="BB423" s="837"/>
      <c r="BC423" s="837"/>
      <c r="BD423" s="837"/>
      <c r="BE423" s="774"/>
      <c r="BF423" s="775"/>
      <c r="BG423" s="775"/>
      <c r="BH423" s="775"/>
      <c r="BI423" s="775"/>
      <c r="BJ423" s="775"/>
      <c r="BK423" s="811"/>
      <c r="BL423" s="810"/>
      <c r="BM423" s="810"/>
      <c r="BN423" s="810"/>
      <c r="BO423" s="810"/>
      <c r="BP423" s="810"/>
      <c r="BQ423" s="793"/>
      <c r="BR423" s="792"/>
      <c r="BS423" s="792"/>
      <c r="BT423" s="792"/>
      <c r="BU423" s="792"/>
      <c r="BV423" s="792"/>
      <c r="BW423" s="838"/>
      <c r="BX423" s="837"/>
      <c r="BY423" s="837"/>
      <c r="BZ423" s="837"/>
      <c r="CA423" s="837"/>
      <c r="CB423" s="837"/>
      <c r="CC423" s="811"/>
      <c r="CD423" s="784"/>
      <c r="CE423" s="810"/>
      <c r="CF423" s="810"/>
      <c r="CG423" s="810"/>
      <c r="CH423" s="579"/>
    </row>
    <row r="424" spans="1:86" x14ac:dyDescent="0.2">
      <c r="A424" s="711"/>
      <c r="B424" s="711"/>
      <c r="C424" s="711"/>
      <c r="D424" s="712"/>
      <c r="E424" s="711"/>
      <c r="F424" s="712"/>
      <c r="G424" s="679"/>
      <c r="H424" s="639" t="s">
        <v>293</v>
      </c>
      <c r="I424" s="644"/>
      <c r="J424" s="774"/>
      <c r="K424" s="774"/>
      <c r="L424" s="774"/>
      <c r="M424" s="775"/>
      <c r="N424" s="775"/>
      <c r="O424" s="784"/>
      <c r="P424" s="784"/>
      <c r="Q424" s="783"/>
      <c r="R424" s="783"/>
      <c r="S424" s="783"/>
      <c r="T424" s="783"/>
      <c r="U424" s="793"/>
      <c r="V424" s="792"/>
      <c r="W424" s="792"/>
      <c r="X424" s="792"/>
      <c r="Y424" s="792"/>
      <c r="Z424" s="792"/>
      <c r="AA424" s="802"/>
      <c r="AB424" s="801"/>
      <c r="AC424" s="801"/>
      <c r="AD424" s="801"/>
      <c r="AE424" s="801"/>
      <c r="AF424" s="801"/>
      <c r="AG424" s="820"/>
      <c r="AH424" s="819"/>
      <c r="AI424" s="819"/>
      <c r="AJ424" s="819"/>
      <c r="AK424" s="819"/>
      <c r="AL424" s="819"/>
      <c r="AM424" s="774"/>
      <c r="AN424" s="775"/>
      <c r="AO424" s="775"/>
      <c r="AP424" s="775"/>
      <c r="AQ424" s="775"/>
      <c r="AR424" s="775"/>
      <c r="AS424" s="829"/>
      <c r="AT424" s="828"/>
      <c r="AU424" s="828"/>
      <c r="AV424" s="828"/>
      <c r="AW424" s="828"/>
      <c r="AX424" s="828"/>
      <c r="AY424" s="838"/>
      <c r="AZ424" s="837"/>
      <c r="BA424" s="837"/>
      <c r="BB424" s="837"/>
      <c r="BC424" s="837"/>
      <c r="BD424" s="837"/>
      <c r="BE424" s="774"/>
      <c r="BF424" s="775"/>
      <c r="BG424" s="775"/>
      <c r="BH424" s="775"/>
      <c r="BI424" s="775"/>
      <c r="BJ424" s="775"/>
      <c r="BK424" s="811"/>
      <c r="BL424" s="810"/>
      <c r="BM424" s="810"/>
      <c r="BN424" s="810"/>
      <c r="BO424" s="810"/>
      <c r="BP424" s="810"/>
      <c r="BQ424" s="793"/>
      <c r="BR424" s="792"/>
      <c r="BS424" s="792"/>
      <c r="BT424" s="792"/>
      <c r="BU424" s="792"/>
      <c r="BV424" s="792"/>
      <c r="BW424" s="838"/>
      <c r="BX424" s="837"/>
      <c r="BY424" s="837"/>
      <c r="BZ424" s="837"/>
      <c r="CA424" s="837"/>
      <c r="CB424" s="837"/>
      <c r="CC424" s="811"/>
      <c r="CD424" s="784"/>
      <c r="CE424" s="810"/>
      <c r="CF424" s="810"/>
      <c r="CG424" s="810"/>
      <c r="CH424" s="579"/>
    </row>
    <row r="425" spans="1:86" x14ac:dyDescent="0.2">
      <c r="A425" s="711"/>
      <c r="B425" s="711"/>
      <c r="C425" s="711"/>
      <c r="D425" s="712"/>
      <c r="E425" s="711"/>
      <c r="F425" s="712"/>
      <c r="G425" s="679" t="s">
        <v>18</v>
      </c>
      <c r="H425" s="635" t="s">
        <v>48</v>
      </c>
      <c r="I425" s="730">
        <f>+I422</f>
        <v>7000000</v>
      </c>
      <c r="J425" s="774"/>
      <c r="K425" s="774"/>
      <c r="L425" s="774"/>
      <c r="M425" s="775"/>
      <c r="N425" s="775"/>
      <c r="O425" s="784"/>
      <c r="P425" s="784"/>
      <c r="Q425" s="783"/>
      <c r="R425" s="783"/>
      <c r="S425" s="783"/>
      <c r="T425" s="783"/>
      <c r="U425" s="793"/>
      <c r="V425" s="792"/>
      <c r="W425" s="792"/>
      <c r="X425" s="792"/>
      <c r="Y425" s="792"/>
      <c r="Z425" s="792"/>
      <c r="AA425" s="802"/>
      <c r="AB425" s="801"/>
      <c r="AC425" s="801"/>
      <c r="AD425" s="801"/>
      <c r="AE425" s="801"/>
      <c r="AF425" s="801"/>
      <c r="AG425" s="820"/>
      <c r="AH425" s="819"/>
      <c r="AI425" s="819"/>
      <c r="AJ425" s="819"/>
      <c r="AK425" s="819"/>
      <c r="AL425" s="819"/>
      <c r="AM425" s="774"/>
      <c r="AN425" s="775"/>
      <c r="AO425" s="775"/>
      <c r="AP425" s="775"/>
      <c r="AQ425" s="775"/>
      <c r="AR425" s="775"/>
      <c r="AS425" s="829"/>
      <c r="AT425" s="828"/>
      <c r="AU425" s="828"/>
      <c r="AV425" s="828"/>
      <c r="AW425" s="828"/>
      <c r="AX425" s="828"/>
      <c r="AY425" s="838"/>
      <c r="AZ425" s="837"/>
      <c r="BA425" s="837"/>
      <c r="BB425" s="837"/>
      <c r="BC425" s="837"/>
      <c r="BD425" s="837"/>
      <c r="BE425" s="774"/>
      <c r="BF425" s="775"/>
      <c r="BG425" s="775"/>
      <c r="BH425" s="775"/>
      <c r="BI425" s="775"/>
      <c r="BJ425" s="775"/>
      <c r="BK425" s="811"/>
      <c r="BL425" s="810"/>
      <c r="BM425" s="810"/>
      <c r="BN425" s="810"/>
      <c r="BO425" s="810"/>
      <c r="BP425" s="810"/>
      <c r="BQ425" s="793"/>
      <c r="BR425" s="792"/>
      <c r="BS425" s="792"/>
      <c r="BT425" s="792"/>
      <c r="BU425" s="792"/>
      <c r="BV425" s="792"/>
      <c r="BW425" s="838"/>
      <c r="BX425" s="837"/>
      <c r="BY425" s="837"/>
      <c r="BZ425" s="837"/>
      <c r="CA425" s="837"/>
      <c r="CB425" s="837"/>
      <c r="CC425" s="811"/>
      <c r="CD425" s="784"/>
      <c r="CE425" s="810"/>
      <c r="CF425" s="810"/>
      <c r="CG425" s="810"/>
      <c r="CH425" s="579"/>
    </row>
    <row r="426" spans="1:86" x14ac:dyDescent="0.2">
      <c r="A426" s="711"/>
      <c r="B426" s="711"/>
      <c r="C426" s="711"/>
      <c r="D426" s="712"/>
      <c r="E426" s="711"/>
      <c r="F426" s="712"/>
      <c r="G426" s="713"/>
      <c r="H426" s="639" t="s">
        <v>294</v>
      </c>
      <c r="I426" s="643"/>
      <c r="J426" s="774"/>
      <c r="K426" s="774"/>
      <c r="L426" s="774"/>
      <c r="M426" s="775"/>
      <c r="N426" s="775"/>
      <c r="O426" s="784"/>
      <c r="P426" s="784"/>
      <c r="Q426" s="783"/>
      <c r="R426" s="783"/>
      <c r="S426" s="783"/>
      <c r="T426" s="783"/>
      <c r="U426" s="793"/>
      <c r="V426" s="792"/>
      <c r="W426" s="792"/>
      <c r="X426" s="792"/>
      <c r="Y426" s="792"/>
      <c r="Z426" s="792"/>
      <c r="AA426" s="802"/>
      <c r="AB426" s="801"/>
      <c r="AC426" s="801"/>
      <c r="AD426" s="801"/>
      <c r="AE426" s="801"/>
      <c r="AF426" s="801"/>
      <c r="AG426" s="820"/>
      <c r="AH426" s="819"/>
      <c r="AI426" s="819"/>
      <c r="AJ426" s="819"/>
      <c r="AK426" s="819"/>
      <c r="AL426" s="819"/>
      <c r="AM426" s="774"/>
      <c r="AN426" s="775"/>
      <c r="AO426" s="775"/>
      <c r="AP426" s="775"/>
      <c r="AQ426" s="775"/>
      <c r="AR426" s="775"/>
      <c r="AS426" s="829"/>
      <c r="AT426" s="828"/>
      <c r="AU426" s="828"/>
      <c r="AV426" s="828"/>
      <c r="AW426" s="828"/>
      <c r="AX426" s="828"/>
      <c r="AY426" s="838"/>
      <c r="AZ426" s="837"/>
      <c r="BA426" s="837"/>
      <c r="BB426" s="837"/>
      <c r="BC426" s="837"/>
      <c r="BD426" s="837"/>
      <c r="BE426" s="774"/>
      <c r="BF426" s="775"/>
      <c r="BG426" s="775"/>
      <c r="BH426" s="775"/>
      <c r="BI426" s="775"/>
      <c r="BJ426" s="775"/>
      <c r="BK426" s="811"/>
      <c r="BL426" s="810"/>
      <c r="BM426" s="810"/>
      <c r="BN426" s="810"/>
      <c r="BO426" s="810"/>
      <c r="BP426" s="810"/>
      <c r="BQ426" s="793"/>
      <c r="BR426" s="792"/>
      <c r="BS426" s="792"/>
      <c r="BT426" s="792"/>
      <c r="BU426" s="792"/>
      <c r="BV426" s="792"/>
      <c r="BW426" s="838"/>
      <c r="BX426" s="837"/>
      <c r="BY426" s="837"/>
      <c r="BZ426" s="837"/>
      <c r="CA426" s="837"/>
      <c r="CB426" s="837"/>
      <c r="CC426" s="811"/>
      <c r="CD426" s="784"/>
      <c r="CE426" s="810"/>
      <c r="CF426" s="810"/>
      <c r="CG426" s="810"/>
      <c r="CH426" s="579"/>
    </row>
    <row r="427" spans="1:86" x14ac:dyDescent="0.2">
      <c r="A427" s="675"/>
      <c r="B427" s="675"/>
      <c r="C427" s="675"/>
      <c r="D427" s="677"/>
      <c r="E427" s="675"/>
      <c r="F427" s="677"/>
      <c r="G427" s="678"/>
      <c r="H427" s="731"/>
      <c r="I427" s="644"/>
      <c r="J427" s="774"/>
      <c r="K427" s="774"/>
      <c r="L427" s="774"/>
      <c r="M427" s="775"/>
      <c r="N427" s="775"/>
      <c r="O427" s="784"/>
      <c r="P427" s="784"/>
      <c r="Q427" s="783"/>
      <c r="R427" s="783"/>
      <c r="S427" s="783"/>
      <c r="T427" s="783"/>
      <c r="U427" s="793"/>
      <c r="V427" s="792"/>
      <c r="W427" s="792"/>
      <c r="X427" s="792"/>
      <c r="Y427" s="792"/>
      <c r="Z427" s="792"/>
      <c r="AA427" s="802"/>
      <c r="AB427" s="801"/>
      <c r="AC427" s="801"/>
      <c r="AD427" s="801"/>
      <c r="AE427" s="801"/>
      <c r="AF427" s="801"/>
      <c r="AG427" s="820"/>
      <c r="AH427" s="819"/>
      <c r="AI427" s="819"/>
      <c r="AJ427" s="819"/>
      <c r="AK427" s="819"/>
      <c r="AL427" s="819"/>
      <c r="AM427" s="774"/>
      <c r="AN427" s="775"/>
      <c r="AO427" s="775"/>
      <c r="AP427" s="775"/>
      <c r="AQ427" s="775"/>
      <c r="AR427" s="775"/>
      <c r="AS427" s="829"/>
      <c r="AT427" s="828"/>
      <c r="AU427" s="828"/>
      <c r="AV427" s="828"/>
      <c r="AW427" s="828"/>
      <c r="AX427" s="828"/>
      <c r="AY427" s="838"/>
      <c r="AZ427" s="837"/>
      <c r="BA427" s="837"/>
      <c r="BB427" s="837"/>
      <c r="BC427" s="837"/>
      <c r="BD427" s="837"/>
      <c r="BE427" s="774"/>
      <c r="BF427" s="775"/>
      <c r="BG427" s="775"/>
      <c r="BH427" s="775"/>
      <c r="BI427" s="775"/>
      <c r="BJ427" s="775"/>
      <c r="BK427" s="811"/>
      <c r="BL427" s="810"/>
      <c r="BM427" s="810"/>
      <c r="BN427" s="810"/>
      <c r="BO427" s="810"/>
      <c r="BP427" s="810"/>
      <c r="BQ427" s="793"/>
      <c r="BR427" s="792"/>
      <c r="BS427" s="792"/>
      <c r="BT427" s="792"/>
      <c r="BU427" s="792"/>
      <c r="BV427" s="792"/>
      <c r="BW427" s="838"/>
      <c r="BX427" s="837"/>
      <c r="BY427" s="837"/>
      <c r="BZ427" s="837"/>
      <c r="CA427" s="837"/>
      <c r="CB427" s="837"/>
      <c r="CC427" s="811"/>
      <c r="CD427" s="784"/>
      <c r="CE427" s="810"/>
      <c r="CF427" s="810"/>
      <c r="CG427" s="810"/>
      <c r="CH427" s="579"/>
    </row>
    <row r="428" spans="1:86" x14ac:dyDescent="0.2">
      <c r="A428" s="596"/>
      <c r="B428" s="596" t="s">
        <v>295</v>
      </c>
      <c r="C428" s="597"/>
      <c r="D428" s="597"/>
      <c r="E428" s="597"/>
      <c r="F428" s="597"/>
      <c r="G428" s="597"/>
      <c r="H428" s="732" t="s">
        <v>296</v>
      </c>
      <c r="I428" s="601"/>
      <c r="J428" s="774"/>
      <c r="K428" s="774"/>
      <c r="L428" s="774"/>
      <c r="M428" s="775"/>
      <c r="N428" s="775"/>
      <c r="O428" s="784"/>
      <c r="P428" s="784"/>
      <c r="Q428" s="783"/>
      <c r="R428" s="783"/>
      <c r="S428" s="783"/>
      <c r="T428" s="783"/>
      <c r="U428" s="793"/>
      <c r="V428" s="792"/>
      <c r="W428" s="792"/>
      <c r="X428" s="792"/>
      <c r="Y428" s="792"/>
      <c r="Z428" s="792"/>
      <c r="AA428" s="802"/>
      <c r="AB428" s="801"/>
      <c r="AC428" s="801"/>
      <c r="AD428" s="801"/>
      <c r="AE428" s="801"/>
      <c r="AF428" s="801"/>
      <c r="AG428" s="820"/>
      <c r="AH428" s="819"/>
      <c r="AI428" s="819"/>
      <c r="AJ428" s="819"/>
      <c r="AK428" s="819"/>
      <c r="AL428" s="819"/>
      <c r="AM428" s="774"/>
      <c r="AN428" s="775"/>
      <c r="AO428" s="775"/>
      <c r="AP428" s="775"/>
      <c r="AQ428" s="775"/>
      <c r="AR428" s="775"/>
      <c r="AS428" s="829"/>
      <c r="AT428" s="828"/>
      <c r="AU428" s="828"/>
      <c r="AV428" s="828"/>
      <c r="AW428" s="828"/>
      <c r="AX428" s="828"/>
      <c r="AY428" s="838"/>
      <c r="AZ428" s="837"/>
      <c r="BA428" s="837"/>
      <c r="BB428" s="837"/>
      <c r="BC428" s="837"/>
      <c r="BD428" s="837"/>
      <c r="BE428" s="774"/>
      <c r="BF428" s="775"/>
      <c r="BG428" s="775"/>
      <c r="BH428" s="775"/>
      <c r="BI428" s="775"/>
      <c r="BJ428" s="775"/>
      <c r="BK428" s="811"/>
      <c r="BL428" s="810"/>
      <c r="BM428" s="810"/>
      <c r="BN428" s="810"/>
      <c r="BO428" s="810"/>
      <c r="BP428" s="810"/>
      <c r="BQ428" s="793"/>
      <c r="BR428" s="792"/>
      <c r="BS428" s="792"/>
      <c r="BT428" s="792"/>
      <c r="BU428" s="792"/>
      <c r="BV428" s="792"/>
      <c r="BW428" s="838"/>
      <c r="BX428" s="837"/>
      <c r="BY428" s="837"/>
      <c r="BZ428" s="837"/>
      <c r="CA428" s="837"/>
      <c r="CB428" s="837"/>
      <c r="CC428" s="811"/>
      <c r="CD428" s="784"/>
      <c r="CE428" s="810"/>
      <c r="CF428" s="810"/>
      <c r="CG428" s="810"/>
      <c r="CH428" s="579"/>
    </row>
    <row r="429" spans="1:86" x14ac:dyDescent="0.2">
      <c r="A429" s="596"/>
      <c r="B429" s="596"/>
      <c r="C429" s="623">
        <v>481</v>
      </c>
      <c r="D429" s="691"/>
      <c r="E429" s="603"/>
      <c r="F429" s="607"/>
      <c r="G429" s="620"/>
      <c r="H429" s="600" t="s">
        <v>297</v>
      </c>
      <c r="I429" s="601"/>
      <c r="J429" s="774"/>
      <c r="K429" s="774"/>
      <c r="L429" s="774"/>
      <c r="M429" s="775"/>
      <c r="N429" s="775"/>
      <c r="O429" s="784"/>
      <c r="P429" s="784"/>
      <c r="Q429" s="783"/>
      <c r="R429" s="783"/>
      <c r="S429" s="783"/>
      <c r="T429" s="783"/>
      <c r="U429" s="793"/>
      <c r="V429" s="792"/>
      <c r="W429" s="792"/>
      <c r="X429" s="792"/>
      <c r="Y429" s="792"/>
      <c r="Z429" s="792"/>
      <c r="AA429" s="802"/>
      <c r="AB429" s="801"/>
      <c r="AC429" s="801"/>
      <c r="AD429" s="801"/>
      <c r="AE429" s="801"/>
      <c r="AF429" s="801"/>
      <c r="AG429" s="820"/>
      <c r="AH429" s="819"/>
      <c r="AI429" s="819"/>
      <c r="AJ429" s="819"/>
      <c r="AK429" s="819"/>
      <c r="AL429" s="819"/>
      <c r="AM429" s="774"/>
      <c r="AN429" s="775"/>
      <c r="AO429" s="775"/>
      <c r="AP429" s="775"/>
      <c r="AQ429" s="775"/>
      <c r="AR429" s="775"/>
      <c r="AS429" s="829"/>
      <c r="AT429" s="828"/>
      <c r="AU429" s="828"/>
      <c r="AV429" s="828"/>
      <c r="AW429" s="828"/>
      <c r="AX429" s="828"/>
      <c r="AY429" s="838"/>
      <c r="AZ429" s="837"/>
      <c r="BA429" s="837"/>
      <c r="BB429" s="837"/>
      <c r="BC429" s="837"/>
      <c r="BD429" s="837"/>
      <c r="BE429" s="774"/>
      <c r="BF429" s="775"/>
      <c r="BG429" s="775"/>
      <c r="BH429" s="775"/>
      <c r="BI429" s="775"/>
      <c r="BJ429" s="775"/>
      <c r="BK429" s="811"/>
      <c r="BL429" s="810"/>
      <c r="BM429" s="810"/>
      <c r="BN429" s="810"/>
      <c r="BO429" s="810"/>
      <c r="BP429" s="810"/>
      <c r="BQ429" s="793"/>
      <c r="BR429" s="792"/>
      <c r="BS429" s="792"/>
      <c r="BT429" s="792"/>
      <c r="BU429" s="792"/>
      <c r="BV429" s="792"/>
      <c r="BW429" s="838"/>
      <c r="BX429" s="837"/>
      <c r="BY429" s="837"/>
      <c r="BZ429" s="837"/>
      <c r="CA429" s="837"/>
      <c r="CB429" s="837"/>
      <c r="CC429" s="811"/>
      <c r="CD429" s="784"/>
      <c r="CE429" s="810"/>
      <c r="CF429" s="810"/>
      <c r="CG429" s="810"/>
      <c r="CH429" s="579"/>
    </row>
    <row r="430" spans="1:86" x14ac:dyDescent="0.2">
      <c r="A430" s="596"/>
      <c r="B430" s="596"/>
      <c r="C430" s="623"/>
      <c r="D430" s="691" t="s">
        <v>254</v>
      </c>
      <c r="E430" s="603"/>
      <c r="F430" s="607"/>
      <c r="G430" s="620"/>
      <c r="H430" s="600" t="s">
        <v>113</v>
      </c>
      <c r="I430" s="601"/>
      <c r="J430" s="774"/>
      <c r="K430" s="774"/>
      <c r="L430" s="774"/>
      <c r="M430" s="775"/>
      <c r="N430" s="775"/>
      <c r="O430" s="784"/>
      <c r="P430" s="784"/>
      <c r="Q430" s="783"/>
      <c r="R430" s="783"/>
      <c r="S430" s="783"/>
      <c r="T430" s="783"/>
      <c r="U430" s="793"/>
      <c r="V430" s="792"/>
      <c r="W430" s="792"/>
      <c r="X430" s="792"/>
      <c r="Y430" s="792"/>
      <c r="Z430" s="792"/>
      <c r="AA430" s="802"/>
      <c r="AB430" s="801"/>
      <c r="AC430" s="801"/>
      <c r="AD430" s="801"/>
      <c r="AE430" s="801"/>
      <c r="AF430" s="801"/>
      <c r="AG430" s="820"/>
      <c r="AH430" s="819"/>
      <c r="AI430" s="819"/>
      <c r="AJ430" s="819"/>
      <c r="AK430" s="819"/>
      <c r="AL430" s="819"/>
      <c r="AM430" s="774"/>
      <c r="AN430" s="775"/>
      <c r="AO430" s="775"/>
      <c r="AP430" s="775"/>
      <c r="AQ430" s="775"/>
      <c r="AR430" s="775"/>
      <c r="AS430" s="829"/>
      <c r="AT430" s="828"/>
      <c r="AU430" s="828"/>
      <c r="AV430" s="828"/>
      <c r="AW430" s="828"/>
      <c r="AX430" s="828"/>
      <c r="AY430" s="838"/>
      <c r="AZ430" s="837"/>
      <c r="BA430" s="837"/>
      <c r="BB430" s="837"/>
      <c r="BC430" s="837"/>
      <c r="BD430" s="837"/>
      <c r="BE430" s="774"/>
      <c r="BF430" s="775"/>
      <c r="BG430" s="775"/>
      <c r="BH430" s="775"/>
      <c r="BI430" s="775"/>
      <c r="BJ430" s="775"/>
      <c r="BK430" s="811"/>
      <c r="BL430" s="810"/>
      <c r="BM430" s="810"/>
      <c r="BN430" s="810"/>
      <c r="BO430" s="810"/>
      <c r="BP430" s="810"/>
      <c r="BQ430" s="793"/>
      <c r="BR430" s="792"/>
      <c r="BS430" s="792"/>
      <c r="BT430" s="792"/>
      <c r="BU430" s="792"/>
      <c r="BV430" s="792"/>
      <c r="BW430" s="838"/>
      <c r="BX430" s="837"/>
      <c r="BY430" s="837"/>
      <c r="BZ430" s="837"/>
      <c r="CA430" s="837"/>
      <c r="CB430" s="837"/>
      <c r="CC430" s="811"/>
      <c r="CD430" s="784"/>
      <c r="CE430" s="810"/>
      <c r="CF430" s="810"/>
      <c r="CG430" s="810"/>
      <c r="CH430" s="579"/>
    </row>
    <row r="431" spans="1:86" ht="24" x14ac:dyDescent="0.2">
      <c r="A431" s="596"/>
      <c r="B431" s="596"/>
      <c r="C431" s="623"/>
      <c r="D431" s="691" t="s">
        <v>114</v>
      </c>
      <c r="E431" s="603"/>
      <c r="F431" s="607"/>
      <c r="G431" s="620"/>
      <c r="H431" s="605" t="s">
        <v>298</v>
      </c>
      <c r="I431" s="601"/>
      <c r="J431" s="774"/>
      <c r="K431" s="774"/>
      <c r="L431" s="774"/>
      <c r="M431" s="775"/>
      <c r="N431" s="775"/>
      <c r="O431" s="784"/>
      <c r="P431" s="784"/>
      <c r="Q431" s="783"/>
      <c r="R431" s="783"/>
      <c r="S431" s="783"/>
      <c r="T431" s="783"/>
      <c r="U431" s="793"/>
      <c r="V431" s="792"/>
      <c r="W431" s="792"/>
      <c r="X431" s="792"/>
      <c r="Y431" s="792"/>
      <c r="Z431" s="792"/>
      <c r="AA431" s="802"/>
      <c r="AB431" s="801"/>
      <c r="AC431" s="801"/>
      <c r="AD431" s="801"/>
      <c r="AE431" s="801"/>
      <c r="AF431" s="801"/>
      <c r="AG431" s="820"/>
      <c r="AH431" s="819"/>
      <c r="AI431" s="819"/>
      <c r="AJ431" s="819"/>
      <c r="AK431" s="819"/>
      <c r="AL431" s="819"/>
      <c r="AM431" s="774"/>
      <c r="AN431" s="775"/>
      <c r="AO431" s="775"/>
      <c r="AP431" s="775"/>
      <c r="AQ431" s="775"/>
      <c r="AR431" s="775"/>
      <c r="AS431" s="829"/>
      <c r="AT431" s="828"/>
      <c r="AU431" s="828"/>
      <c r="AV431" s="828"/>
      <c r="AW431" s="828"/>
      <c r="AX431" s="828"/>
      <c r="AY431" s="838"/>
      <c r="AZ431" s="837"/>
      <c r="BA431" s="837"/>
      <c r="BB431" s="837"/>
      <c r="BC431" s="837"/>
      <c r="BD431" s="837"/>
      <c r="BE431" s="774"/>
      <c r="BF431" s="775"/>
      <c r="BG431" s="775"/>
      <c r="BH431" s="775"/>
      <c r="BI431" s="775"/>
      <c r="BJ431" s="775"/>
      <c r="BK431" s="811"/>
      <c r="BL431" s="810"/>
      <c r="BM431" s="810"/>
      <c r="BN431" s="810"/>
      <c r="BO431" s="810"/>
      <c r="BP431" s="810"/>
      <c r="BQ431" s="793"/>
      <c r="BR431" s="792"/>
      <c r="BS431" s="792"/>
      <c r="BT431" s="792"/>
      <c r="BU431" s="792"/>
      <c r="BV431" s="792"/>
      <c r="BW431" s="838"/>
      <c r="BX431" s="837"/>
      <c r="BY431" s="837"/>
      <c r="BZ431" s="837"/>
      <c r="CA431" s="837"/>
      <c r="CB431" s="837"/>
      <c r="CC431" s="811"/>
      <c r="CD431" s="784"/>
      <c r="CE431" s="810"/>
      <c r="CF431" s="810"/>
      <c r="CG431" s="810"/>
      <c r="CH431" s="579"/>
    </row>
    <row r="432" spans="1:86" ht="24" x14ac:dyDescent="0.2">
      <c r="A432" s="596"/>
      <c r="B432" s="596"/>
      <c r="C432" s="623"/>
      <c r="D432" s="691"/>
      <c r="E432" s="603">
        <f>+E404+1</f>
        <v>107</v>
      </c>
      <c r="F432" s="607">
        <v>451</v>
      </c>
      <c r="G432" s="620"/>
      <c r="H432" s="609" t="s">
        <v>270</v>
      </c>
      <c r="I432" s="601">
        <v>9206000</v>
      </c>
      <c r="J432" s="774">
        <f>+I432*$J$1</f>
        <v>1841200</v>
      </c>
      <c r="K432" s="774">
        <v>700000</v>
      </c>
      <c r="L432" s="774">
        <f t="shared" ref="L432" si="993">+J432-K432</f>
        <v>1141200</v>
      </c>
      <c r="M432" s="775"/>
      <c r="N432" s="774">
        <f>+K432-M432</f>
        <v>700000</v>
      </c>
      <c r="O432" s="784">
        <f>+I432*$O$1</f>
        <v>920600</v>
      </c>
      <c r="P432" s="784">
        <f t="shared" ref="P432" si="994">O432+K432</f>
        <v>1620600</v>
      </c>
      <c r="Q432" s="783">
        <v>700000</v>
      </c>
      <c r="R432" s="784">
        <f t="shared" ref="R432" si="995">+P432-Q432</f>
        <v>920600</v>
      </c>
      <c r="S432" s="783"/>
      <c r="T432" s="784">
        <f t="shared" ref="T432" si="996">+Q432-S432</f>
        <v>700000</v>
      </c>
      <c r="U432" s="793">
        <f>$I432*$U$1</f>
        <v>644420.00000000012</v>
      </c>
      <c r="V432" s="793">
        <f t="shared" ref="V432" si="997">U432+Q432</f>
        <v>1344420</v>
      </c>
      <c r="W432" s="792"/>
      <c r="X432" s="793">
        <f>+V432-W432</f>
        <v>1344420</v>
      </c>
      <c r="Y432" s="792"/>
      <c r="Z432" s="793">
        <f t="shared" ref="Z432" si="998">+W432-Y432</f>
        <v>0</v>
      </c>
      <c r="AA432" s="802">
        <f>$I432*$AA$1</f>
        <v>644420.00000000012</v>
      </c>
      <c r="AB432" s="802">
        <f t="shared" ref="AB432" si="999">AA432+W432</f>
        <v>644420.00000000012</v>
      </c>
      <c r="AC432" s="801"/>
      <c r="AD432" s="802">
        <f>+AB432-AC432</f>
        <v>644420.00000000012</v>
      </c>
      <c r="AE432" s="801"/>
      <c r="AF432" s="802">
        <f t="shared" ref="AF432" si="1000">+AC432-AE432</f>
        <v>0</v>
      </c>
      <c r="AG432" s="820">
        <f>$I432*$AG$1</f>
        <v>644420.00000000012</v>
      </c>
      <c r="AH432" s="820">
        <f t="shared" ref="AH432" si="1001">AG432+AC432</f>
        <v>644420.00000000012</v>
      </c>
      <c r="AI432" s="819"/>
      <c r="AJ432" s="820">
        <f>+AH432-AI432</f>
        <v>644420.00000000012</v>
      </c>
      <c r="AK432" s="819"/>
      <c r="AL432" s="820">
        <f t="shared" ref="AL432" si="1002">+AI432-AK432</f>
        <v>0</v>
      </c>
      <c r="AM432" s="774">
        <f>$I432*$AM$1</f>
        <v>644420.00000000012</v>
      </c>
      <c r="AN432" s="774">
        <f t="shared" ref="AN432" si="1003">AM432+AI432</f>
        <v>644420.00000000012</v>
      </c>
      <c r="AO432" s="775"/>
      <c r="AP432" s="774">
        <f>+AN432-AO432</f>
        <v>644420.00000000012</v>
      </c>
      <c r="AQ432" s="775"/>
      <c r="AR432" s="774">
        <f t="shared" ref="AR432" si="1004">+AO432-AQ432</f>
        <v>0</v>
      </c>
      <c r="AS432" s="829">
        <f>$I432*$AS$1</f>
        <v>644420.00000000012</v>
      </c>
      <c r="AT432" s="829">
        <f t="shared" ref="AT432" si="1005">AS432+AO432</f>
        <v>644420.00000000012</v>
      </c>
      <c r="AU432" s="828"/>
      <c r="AV432" s="829">
        <f>+AT432-AU432</f>
        <v>644420.00000000012</v>
      </c>
      <c r="AW432" s="828"/>
      <c r="AX432" s="829">
        <f t="shared" ref="AX432" si="1006">+AU432-AW432</f>
        <v>0</v>
      </c>
      <c r="AY432" s="838">
        <f>$I432*$AY$1</f>
        <v>644420.00000000012</v>
      </c>
      <c r="AZ432" s="838">
        <f t="shared" ref="AZ432" si="1007">AY432+AU432</f>
        <v>644420.00000000012</v>
      </c>
      <c r="BA432" s="837"/>
      <c r="BB432" s="838">
        <f>+AZ432-BA432</f>
        <v>644420.00000000012</v>
      </c>
      <c r="BC432" s="837"/>
      <c r="BD432" s="838">
        <f t="shared" ref="BD432" si="1008">+BA432-BC432</f>
        <v>0</v>
      </c>
      <c r="BE432" s="774">
        <f>$I432*$BE$1</f>
        <v>644420.00000000012</v>
      </c>
      <c r="BF432" s="774">
        <f t="shared" ref="BF432" si="1009">BE432+BA432</f>
        <v>644420.00000000012</v>
      </c>
      <c r="BG432" s="775"/>
      <c r="BH432" s="774">
        <f>+BF432-BG432</f>
        <v>644420.00000000012</v>
      </c>
      <c r="BI432" s="775"/>
      <c r="BJ432" s="774">
        <f t="shared" ref="BJ432" si="1010">+BG432-BI432</f>
        <v>0</v>
      </c>
      <c r="BK432" s="811">
        <f>$I432*$BK$1</f>
        <v>644420.00000000012</v>
      </c>
      <c r="BL432" s="811">
        <f t="shared" ref="BL432" si="1011">BK432+BG432</f>
        <v>644420.00000000012</v>
      </c>
      <c r="BM432" s="810"/>
      <c r="BN432" s="811">
        <f>+BL432-BM432</f>
        <v>644420.00000000012</v>
      </c>
      <c r="BO432" s="810"/>
      <c r="BP432" s="811">
        <f t="shared" ref="BP432" si="1012">+BM432-BO432</f>
        <v>0</v>
      </c>
      <c r="BQ432" s="793">
        <f>$I432*$BQ$1</f>
        <v>644420.00000000012</v>
      </c>
      <c r="BR432" s="793">
        <f t="shared" ref="BR432" si="1013">BQ432+BM432</f>
        <v>644420.00000000012</v>
      </c>
      <c r="BS432" s="792"/>
      <c r="BT432" s="793">
        <f>+BR432-BS432</f>
        <v>644420.00000000012</v>
      </c>
      <c r="BU432" s="792"/>
      <c r="BV432" s="793">
        <f t="shared" ref="BV432" si="1014">+BS432-BU432</f>
        <v>0</v>
      </c>
      <c r="BW432" s="838">
        <f>$I432*$BW$1</f>
        <v>644420.00000000012</v>
      </c>
      <c r="BX432" s="838">
        <f t="shared" ref="BX432" si="1015">BW432+BS432</f>
        <v>644420.00000000012</v>
      </c>
      <c r="BY432" s="837"/>
      <c r="BZ432" s="838">
        <f>+BX432-BY432</f>
        <v>644420.00000000012</v>
      </c>
      <c r="CA432" s="837"/>
      <c r="CB432" s="838">
        <f t="shared" ref="CB432" si="1016">+BY432-CA432</f>
        <v>0</v>
      </c>
      <c r="CC432" s="811">
        <f>+J432+O432+U432+AA432+AG432+AM432+AS432+AY432+BE432+BK432+BQ432+BW432</f>
        <v>9206000</v>
      </c>
      <c r="CD432" s="784">
        <f t="shared" ref="CD432" si="1017">CC432+BY432</f>
        <v>9206000</v>
      </c>
      <c r="CE432" s="810"/>
      <c r="CF432" s="810"/>
      <c r="CG432" s="811">
        <f t="shared" ref="CG432" si="1018">+CE432-CF432</f>
        <v>0</v>
      </c>
      <c r="CH432" s="579"/>
    </row>
    <row r="433" spans="1:86" x14ac:dyDescent="0.2">
      <c r="A433" s="675"/>
      <c r="B433" s="675"/>
      <c r="C433" s="675"/>
      <c r="D433" s="677"/>
      <c r="E433" s="675"/>
      <c r="F433" s="677"/>
      <c r="G433" s="678"/>
      <c r="H433" s="661" t="s">
        <v>299</v>
      </c>
      <c r="I433" s="629">
        <f>SUM(I432:I432)</f>
        <v>9206000</v>
      </c>
      <c r="J433" s="776">
        <f>SUM(J432:J432)</f>
        <v>1841200</v>
      </c>
      <c r="K433" s="776">
        <f>SUM(K432:K432)</f>
        <v>700000</v>
      </c>
      <c r="L433" s="776">
        <f>SUM(L432:L432)</f>
        <v>1141200</v>
      </c>
      <c r="M433" s="776">
        <f t="shared" ref="M433:O433" si="1019">SUM(M432:M432)</f>
        <v>0</v>
      </c>
      <c r="N433" s="776">
        <f t="shared" si="1019"/>
        <v>700000</v>
      </c>
      <c r="O433" s="785">
        <f t="shared" si="1019"/>
        <v>920600</v>
      </c>
      <c r="P433" s="785">
        <f>SUM(P432:P432)</f>
        <v>1620600</v>
      </c>
      <c r="Q433" s="785">
        <f>SUM(Q432:Q432)</f>
        <v>700000</v>
      </c>
      <c r="R433" s="785">
        <f>SUM(R432:R432)</f>
        <v>920600</v>
      </c>
      <c r="S433" s="785">
        <f t="shared" ref="S433:U433" si="1020">SUM(S432:S432)</f>
        <v>0</v>
      </c>
      <c r="T433" s="785">
        <f t="shared" si="1020"/>
        <v>700000</v>
      </c>
      <c r="U433" s="794">
        <f t="shared" si="1020"/>
        <v>644420.00000000012</v>
      </c>
      <c r="V433" s="794">
        <f>SUM(V432:V432)</f>
        <v>1344420</v>
      </c>
      <c r="W433" s="794">
        <f>SUM(W432:W432)</f>
        <v>0</v>
      </c>
      <c r="X433" s="794">
        <f>SUM(X432:X432)</f>
        <v>1344420</v>
      </c>
      <c r="Y433" s="794">
        <f t="shared" ref="Y433:AA433" si="1021">SUM(Y432:Y432)</f>
        <v>0</v>
      </c>
      <c r="Z433" s="794">
        <f t="shared" si="1021"/>
        <v>0</v>
      </c>
      <c r="AA433" s="803">
        <f t="shared" si="1021"/>
        <v>644420.00000000012</v>
      </c>
      <c r="AB433" s="803">
        <f>SUM(AB432:AB432)</f>
        <v>644420.00000000012</v>
      </c>
      <c r="AC433" s="803">
        <f>SUM(AC432:AC432)</f>
        <v>0</v>
      </c>
      <c r="AD433" s="803">
        <f>SUM(AD432:AD432)</f>
        <v>644420.00000000012</v>
      </c>
      <c r="AE433" s="803">
        <f t="shared" ref="AE433:AG433" si="1022">SUM(AE432:AE432)</f>
        <v>0</v>
      </c>
      <c r="AF433" s="803">
        <f t="shared" si="1022"/>
        <v>0</v>
      </c>
      <c r="AG433" s="821">
        <f t="shared" si="1022"/>
        <v>644420.00000000012</v>
      </c>
      <c r="AH433" s="821">
        <f>SUM(AH432:AH432)</f>
        <v>644420.00000000012</v>
      </c>
      <c r="AI433" s="821">
        <f>SUM(AI432:AI432)</f>
        <v>0</v>
      </c>
      <c r="AJ433" s="821">
        <f>SUM(AJ432:AJ432)</f>
        <v>644420.00000000012</v>
      </c>
      <c r="AK433" s="821">
        <f t="shared" ref="AK433:AM433" si="1023">SUM(AK432:AK432)</f>
        <v>0</v>
      </c>
      <c r="AL433" s="821">
        <f t="shared" si="1023"/>
        <v>0</v>
      </c>
      <c r="AM433" s="776">
        <f t="shared" si="1023"/>
        <v>644420.00000000012</v>
      </c>
      <c r="AN433" s="776">
        <f>SUM(AN432:AN432)</f>
        <v>644420.00000000012</v>
      </c>
      <c r="AO433" s="776">
        <f>SUM(AO432:AO432)</f>
        <v>0</v>
      </c>
      <c r="AP433" s="776">
        <f>SUM(AP432:AP432)</f>
        <v>644420.00000000012</v>
      </c>
      <c r="AQ433" s="776">
        <f t="shared" ref="AQ433:AS433" si="1024">SUM(AQ432:AQ432)</f>
        <v>0</v>
      </c>
      <c r="AR433" s="776">
        <f t="shared" si="1024"/>
        <v>0</v>
      </c>
      <c r="AS433" s="830">
        <f t="shared" si="1024"/>
        <v>644420.00000000012</v>
      </c>
      <c r="AT433" s="830">
        <f>SUM(AT432:AT432)</f>
        <v>644420.00000000012</v>
      </c>
      <c r="AU433" s="830">
        <f>SUM(AU432:AU432)</f>
        <v>0</v>
      </c>
      <c r="AV433" s="830">
        <f>SUM(AV432:AV432)</f>
        <v>644420.00000000012</v>
      </c>
      <c r="AW433" s="830">
        <f t="shared" ref="AW433:AY433" si="1025">SUM(AW432:AW432)</f>
        <v>0</v>
      </c>
      <c r="AX433" s="830">
        <f t="shared" si="1025"/>
        <v>0</v>
      </c>
      <c r="AY433" s="839">
        <f t="shared" si="1025"/>
        <v>644420.00000000012</v>
      </c>
      <c r="AZ433" s="839">
        <f>SUM(AZ432:AZ432)</f>
        <v>644420.00000000012</v>
      </c>
      <c r="BA433" s="839">
        <f>SUM(BA432:BA432)</f>
        <v>0</v>
      </c>
      <c r="BB433" s="839">
        <f>SUM(BB432:BB432)</f>
        <v>644420.00000000012</v>
      </c>
      <c r="BC433" s="839">
        <f t="shared" ref="BC433:BE433" si="1026">SUM(BC432:BC432)</f>
        <v>0</v>
      </c>
      <c r="BD433" s="839">
        <f t="shared" si="1026"/>
        <v>0</v>
      </c>
      <c r="BE433" s="776">
        <f t="shared" si="1026"/>
        <v>644420.00000000012</v>
      </c>
      <c r="BF433" s="776">
        <f>SUM(BF432:BF432)</f>
        <v>644420.00000000012</v>
      </c>
      <c r="BG433" s="776">
        <f>SUM(BG432:BG432)</f>
        <v>0</v>
      </c>
      <c r="BH433" s="776">
        <f>SUM(BH432:BH432)</f>
        <v>644420.00000000012</v>
      </c>
      <c r="BI433" s="776">
        <f t="shared" ref="BI433:BK433" si="1027">SUM(BI432:BI432)</f>
        <v>0</v>
      </c>
      <c r="BJ433" s="776">
        <f t="shared" si="1027"/>
        <v>0</v>
      </c>
      <c r="BK433" s="812">
        <f t="shared" si="1027"/>
        <v>644420.00000000012</v>
      </c>
      <c r="BL433" s="812">
        <f>SUM(BL432:BL432)</f>
        <v>644420.00000000012</v>
      </c>
      <c r="BM433" s="812">
        <f>SUM(BM432:BM432)</f>
        <v>0</v>
      </c>
      <c r="BN433" s="812">
        <f>SUM(BN432:BN432)</f>
        <v>644420.00000000012</v>
      </c>
      <c r="BO433" s="812">
        <f t="shared" ref="BO433:BQ433" si="1028">SUM(BO432:BO432)</f>
        <v>0</v>
      </c>
      <c r="BP433" s="812">
        <f t="shared" si="1028"/>
        <v>0</v>
      </c>
      <c r="BQ433" s="794">
        <f t="shared" si="1028"/>
        <v>644420.00000000012</v>
      </c>
      <c r="BR433" s="794">
        <f>SUM(BR432:BR432)</f>
        <v>644420.00000000012</v>
      </c>
      <c r="BS433" s="794">
        <f>SUM(BS432:BS432)</f>
        <v>0</v>
      </c>
      <c r="BT433" s="794">
        <f>SUM(BT432:BT432)</f>
        <v>644420.00000000012</v>
      </c>
      <c r="BU433" s="794">
        <f t="shared" ref="BU433:BW433" si="1029">SUM(BU432:BU432)</f>
        <v>0</v>
      </c>
      <c r="BV433" s="794">
        <f t="shared" si="1029"/>
        <v>0</v>
      </c>
      <c r="BW433" s="839">
        <f t="shared" si="1029"/>
        <v>644420.00000000012</v>
      </c>
      <c r="BX433" s="839">
        <f>SUM(BX432:BX432)</f>
        <v>644420.00000000012</v>
      </c>
      <c r="BY433" s="839">
        <f>SUM(BY432:BY432)</f>
        <v>0</v>
      </c>
      <c r="BZ433" s="839">
        <f>SUM(BZ432:BZ432)</f>
        <v>644420.00000000012</v>
      </c>
      <c r="CA433" s="839">
        <f t="shared" ref="CA433:CC433" si="1030">SUM(CA432:CA432)</f>
        <v>0</v>
      </c>
      <c r="CB433" s="839">
        <f t="shared" si="1030"/>
        <v>0</v>
      </c>
      <c r="CC433" s="812">
        <f t="shared" si="1030"/>
        <v>9206000</v>
      </c>
      <c r="CD433" s="785">
        <f>SUM(CD432:CD432)</f>
        <v>9206000</v>
      </c>
      <c r="CE433" s="812">
        <f>SUM(CE432:CE432)</f>
        <v>0</v>
      </c>
      <c r="CF433" s="812">
        <f t="shared" ref="CF433:CG433" si="1031">SUM(CF432:CF432)</f>
        <v>0</v>
      </c>
      <c r="CG433" s="812">
        <f t="shared" si="1031"/>
        <v>0</v>
      </c>
      <c r="CH433" s="579">
        <f>+CC433-I433</f>
        <v>0</v>
      </c>
    </row>
    <row r="434" spans="1:86" x14ac:dyDescent="0.2">
      <c r="A434" s="711"/>
      <c r="B434" s="711"/>
      <c r="C434" s="711"/>
      <c r="D434" s="712"/>
      <c r="E434" s="711"/>
      <c r="F434" s="712"/>
      <c r="G434" s="679"/>
      <c r="H434" s="639" t="s">
        <v>300</v>
      </c>
      <c r="I434" s="636"/>
      <c r="J434" s="774"/>
      <c r="K434" s="774"/>
      <c r="L434" s="774"/>
      <c r="M434" s="775"/>
      <c r="N434" s="775"/>
      <c r="O434" s="784"/>
      <c r="P434" s="784"/>
      <c r="Q434" s="783"/>
      <c r="R434" s="783"/>
      <c r="S434" s="783"/>
      <c r="T434" s="783"/>
      <c r="U434" s="793"/>
      <c r="V434" s="792"/>
      <c r="W434" s="792"/>
      <c r="X434" s="792"/>
      <c r="Y434" s="792"/>
      <c r="Z434" s="792"/>
      <c r="AA434" s="802"/>
      <c r="AB434" s="801"/>
      <c r="AC434" s="801"/>
      <c r="AD434" s="801"/>
      <c r="AE434" s="801"/>
      <c r="AF434" s="801"/>
      <c r="AG434" s="820"/>
      <c r="AH434" s="819"/>
      <c r="AI434" s="819"/>
      <c r="AJ434" s="819"/>
      <c r="AK434" s="819"/>
      <c r="AL434" s="819"/>
      <c r="AM434" s="774"/>
      <c r="AN434" s="775"/>
      <c r="AO434" s="775"/>
      <c r="AP434" s="775"/>
      <c r="AQ434" s="775"/>
      <c r="AR434" s="775"/>
      <c r="AS434" s="829"/>
      <c r="AT434" s="828"/>
      <c r="AU434" s="828"/>
      <c r="AV434" s="828"/>
      <c r="AW434" s="828"/>
      <c r="AX434" s="828"/>
      <c r="AY434" s="838"/>
      <c r="AZ434" s="837"/>
      <c r="BA434" s="837"/>
      <c r="BB434" s="837"/>
      <c r="BC434" s="837"/>
      <c r="BD434" s="837"/>
      <c r="BE434" s="774"/>
      <c r="BF434" s="775"/>
      <c r="BG434" s="775"/>
      <c r="BH434" s="775"/>
      <c r="BI434" s="775"/>
      <c r="BJ434" s="775"/>
      <c r="BK434" s="811"/>
      <c r="BL434" s="810"/>
      <c r="BM434" s="810"/>
      <c r="BN434" s="810"/>
      <c r="BO434" s="810"/>
      <c r="BP434" s="810"/>
      <c r="BQ434" s="793"/>
      <c r="BR434" s="792"/>
      <c r="BS434" s="792"/>
      <c r="BT434" s="792"/>
      <c r="BU434" s="792"/>
      <c r="BV434" s="792"/>
      <c r="BW434" s="838"/>
      <c r="BX434" s="837"/>
      <c r="BY434" s="837"/>
      <c r="BZ434" s="837"/>
      <c r="CA434" s="837"/>
      <c r="CB434" s="837"/>
      <c r="CC434" s="811"/>
      <c r="CD434" s="784"/>
      <c r="CE434" s="810"/>
      <c r="CF434" s="810"/>
      <c r="CG434" s="810"/>
      <c r="CH434" s="579"/>
    </row>
    <row r="435" spans="1:86" x14ac:dyDescent="0.2">
      <c r="A435" s="711"/>
      <c r="B435" s="711"/>
      <c r="C435" s="711"/>
      <c r="D435" s="712"/>
      <c r="E435" s="711"/>
      <c r="F435" s="712"/>
      <c r="G435" s="679" t="s">
        <v>18</v>
      </c>
      <c r="H435" s="635" t="s">
        <v>48</v>
      </c>
      <c r="I435" s="636">
        <f>+I433</f>
        <v>9206000</v>
      </c>
      <c r="J435" s="774"/>
      <c r="K435" s="774"/>
      <c r="L435" s="774"/>
      <c r="M435" s="775"/>
      <c r="N435" s="775"/>
      <c r="O435" s="784"/>
      <c r="P435" s="784"/>
      <c r="Q435" s="783"/>
      <c r="R435" s="783"/>
      <c r="S435" s="783"/>
      <c r="T435" s="783"/>
      <c r="U435" s="793"/>
      <c r="V435" s="792"/>
      <c r="W435" s="792"/>
      <c r="X435" s="792"/>
      <c r="Y435" s="792"/>
      <c r="Z435" s="792"/>
      <c r="AA435" s="802"/>
      <c r="AB435" s="801"/>
      <c r="AC435" s="801"/>
      <c r="AD435" s="801"/>
      <c r="AE435" s="801"/>
      <c r="AF435" s="801"/>
      <c r="AG435" s="820"/>
      <c r="AH435" s="819"/>
      <c r="AI435" s="819"/>
      <c r="AJ435" s="819"/>
      <c r="AK435" s="819"/>
      <c r="AL435" s="819"/>
      <c r="AM435" s="774"/>
      <c r="AN435" s="775"/>
      <c r="AO435" s="775"/>
      <c r="AP435" s="775"/>
      <c r="AQ435" s="775"/>
      <c r="AR435" s="775"/>
      <c r="AS435" s="829"/>
      <c r="AT435" s="828"/>
      <c r="AU435" s="828"/>
      <c r="AV435" s="828"/>
      <c r="AW435" s="828"/>
      <c r="AX435" s="828"/>
      <c r="AY435" s="838"/>
      <c r="AZ435" s="837"/>
      <c r="BA435" s="837"/>
      <c r="BB435" s="837"/>
      <c r="BC435" s="837"/>
      <c r="BD435" s="837"/>
      <c r="BE435" s="774"/>
      <c r="BF435" s="775"/>
      <c r="BG435" s="775"/>
      <c r="BH435" s="775"/>
      <c r="BI435" s="775"/>
      <c r="BJ435" s="775"/>
      <c r="BK435" s="811"/>
      <c r="BL435" s="810"/>
      <c r="BM435" s="810"/>
      <c r="BN435" s="810"/>
      <c r="BO435" s="810"/>
      <c r="BP435" s="810"/>
      <c r="BQ435" s="793"/>
      <c r="BR435" s="792"/>
      <c r="BS435" s="792"/>
      <c r="BT435" s="792"/>
      <c r="BU435" s="792"/>
      <c r="BV435" s="792"/>
      <c r="BW435" s="838"/>
      <c r="BX435" s="837"/>
      <c r="BY435" s="837"/>
      <c r="BZ435" s="837"/>
      <c r="CA435" s="837"/>
      <c r="CB435" s="837"/>
      <c r="CC435" s="811"/>
      <c r="CD435" s="784"/>
      <c r="CE435" s="810"/>
      <c r="CF435" s="810"/>
      <c r="CG435" s="810"/>
      <c r="CH435" s="579"/>
    </row>
    <row r="436" spans="1:86" x14ac:dyDescent="0.2">
      <c r="A436" s="711"/>
      <c r="B436" s="711"/>
      <c r="C436" s="711"/>
      <c r="D436" s="712"/>
      <c r="E436" s="711"/>
      <c r="F436" s="712"/>
      <c r="G436" s="679" t="s">
        <v>55</v>
      </c>
      <c r="H436" s="635" t="s">
        <v>56</v>
      </c>
      <c r="I436" s="636"/>
      <c r="J436" s="774"/>
      <c r="K436" s="774"/>
      <c r="L436" s="774"/>
      <c r="M436" s="775"/>
      <c r="N436" s="775"/>
      <c r="O436" s="784"/>
      <c r="P436" s="784"/>
      <c r="Q436" s="783"/>
      <c r="R436" s="783"/>
      <c r="S436" s="783"/>
      <c r="T436" s="783"/>
      <c r="U436" s="793"/>
      <c r="V436" s="792"/>
      <c r="W436" s="792"/>
      <c r="X436" s="792"/>
      <c r="Y436" s="792"/>
      <c r="Z436" s="792"/>
      <c r="AA436" s="802"/>
      <c r="AB436" s="801"/>
      <c r="AC436" s="801"/>
      <c r="AD436" s="801"/>
      <c r="AE436" s="801"/>
      <c r="AF436" s="801"/>
      <c r="AG436" s="820"/>
      <c r="AH436" s="819"/>
      <c r="AI436" s="819"/>
      <c r="AJ436" s="819"/>
      <c r="AK436" s="819"/>
      <c r="AL436" s="819"/>
      <c r="AM436" s="774"/>
      <c r="AN436" s="775"/>
      <c r="AO436" s="775"/>
      <c r="AP436" s="775"/>
      <c r="AQ436" s="775"/>
      <c r="AR436" s="775"/>
      <c r="AS436" s="829"/>
      <c r="AT436" s="828"/>
      <c r="AU436" s="828"/>
      <c r="AV436" s="828"/>
      <c r="AW436" s="828"/>
      <c r="AX436" s="828"/>
      <c r="AY436" s="838"/>
      <c r="AZ436" s="837"/>
      <c r="BA436" s="837"/>
      <c r="BB436" s="837"/>
      <c r="BC436" s="837"/>
      <c r="BD436" s="837"/>
      <c r="BE436" s="774"/>
      <c r="BF436" s="775"/>
      <c r="BG436" s="775"/>
      <c r="BH436" s="775"/>
      <c r="BI436" s="775"/>
      <c r="BJ436" s="775"/>
      <c r="BK436" s="811"/>
      <c r="BL436" s="810"/>
      <c r="BM436" s="810"/>
      <c r="BN436" s="810"/>
      <c r="BO436" s="810"/>
      <c r="BP436" s="810"/>
      <c r="BQ436" s="793"/>
      <c r="BR436" s="792"/>
      <c r="BS436" s="792"/>
      <c r="BT436" s="792"/>
      <c r="BU436" s="792"/>
      <c r="BV436" s="792"/>
      <c r="BW436" s="838"/>
      <c r="BX436" s="837"/>
      <c r="BY436" s="837"/>
      <c r="BZ436" s="837"/>
      <c r="CA436" s="837"/>
      <c r="CB436" s="837"/>
      <c r="CC436" s="811"/>
      <c r="CD436" s="784"/>
      <c r="CE436" s="810"/>
      <c r="CF436" s="810"/>
      <c r="CG436" s="810"/>
      <c r="CH436" s="579"/>
    </row>
    <row r="437" spans="1:86" x14ac:dyDescent="0.2">
      <c r="A437" s="711"/>
      <c r="B437" s="711"/>
      <c r="C437" s="711"/>
      <c r="D437" s="712"/>
      <c r="E437" s="711"/>
      <c r="F437" s="712"/>
      <c r="G437" s="679" t="s">
        <v>57</v>
      </c>
      <c r="H437" s="635" t="s">
        <v>58</v>
      </c>
      <c r="I437" s="636"/>
      <c r="J437" s="774"/>
      <c r="K437" s="774"/>
      <c r="L437" s="774"/>
      <c r="M437" s="775"/>
      <c r="N437" s="775"/>
      <c r="O437" s="784"/>
      <c r="P437" s="784"/>
      <c r="Q437" s="783"/>
      <c r="R437" s="783"/>
      <c r="S437" s="783"/>
      <c r="T437" s="783"/>
      <c r="U437" s="793"/>
      <c r="V437" s="792"/>
      <c r="W437" s="792"/>
      <c r="X437" s="792"/>
      <c r="Y437" s="792"/>
      <c r="Z437" s="792"/>
      <c r="AA437" s="802"/>
      <c r="AB437" s="801"/>
      <c r="AC437" s="801"/>
      <c r="AD437" s="801"/>
      <c r="AE437" s="801"/>
      <c r="AF437" s="801"/>
      <c r="AG437" s="820"/>
      <c r="AH437" s="819"/>
      <c r="AI437" s="819"/>
      <c r="AJ437" s="819"/>
      <c r="AK437" s="819"/>
      <c r="AL437" s="819"/>
      <c r="AM437" s="774"/>
      <c r="AN437" s="775"/>
      <c r="AO437" s="775"/>
      <c r="AP437" s="775"/>
      <c r="AQ437" s="775"/>
      <c r="AR437" s="775"/>
      <c r="AS437" s="829"/>
      <c r="AT437" s="828"/>
      <c r="AU437" s="828"/>
      <c r="AV437" s="828"/>
      <c r="AW437" s="828"/>
      <c r="AX437" s="828"/>
      <c r="AY437" s="838"/>
      <c r="AZ437" s="837"/>
      <c r="BA437" s="837"/>
      <c r="BB437" s="837"/>
      <c r="BC437" s="837"/>
      <c r="BD437" s="837"/>
      <c r="BE437" s="774"/>
      <c r="BF437" s="775"/>
      <c r="BG437" s="775"/>
      <c r="BH437" s="775"/>
      <c r="BI437" s="775"/>
      <c r="BJ437" s="775"/>
      <c r="BK437" s="811"/>
      <c r="BL437" s="810"/>
      <c r="BM437" s="810"/>
      <c r="BN437" s="810"/>
      <c r="BO437" s="810"/>
      <c r="BP437" s="810"/>
      <c r="BQ437" s="793"/>
      <c r="BR437" s="792"/>
      <c r="BS437" s="792"/>
      <c r="BT437" s="792"/>
      <c r="BU437" s="792"/>
      <c r="BV437" s="792"/>
      <c r="BW437" s="838"/>
      <c r="BX437" s="837"/>
      <c r="BY437" s="837"/>
      <c r="BZ437" s="837"/>
      <c r="CA437" s="837"/>
      <c r="CB437" s="837"/>
      <c r="CC437" s="811"/>
      <c r="CD437" s="784"/>
      <c r="CE437" s="810"/>
      <c r="CF437" s="810"/>
      <c r="CG437" s="810"/>
      <c r="CH437" s="579"/>
    </row>
    <row r="438" spans="1:86" x14ac:dyDescent="0.2">
      <c r="A438" s="711"/>
      <c r="B438" s="711"/>
      <c r="C438" s="711"/>
      <c r="D438" s="712"/>
      <c r="E438" s="711"/>
      <c r="F438" s="712"/>
      <c r="G438" s="679"/>
      <c r="H438" s="639" t="s">
        <v>301</v>
      </c>
      <c r="I438" s="636"/>
      <c r="J438" s="774"/>
      <c r="K438" s="774"/>
      <c r="L438" s="774"/>
      <c r="M438" s="775"/>
      <c r="N438" s="775"/>
      <c r="O438" s="784"/>
      <c r="P438" s="784"/>
      <c r="Q438" s="783"/>
      <c r="R438" s="783"/>
      <c r="S438" s="783"/>
      <c r="T438" s="783"/>
      <c r="U438" s="793"/>
      <c r="V438" s="792"/>
      <c r="W438" s="792"/>
      <c r="X438" s="792"/>
      <c r="Y438" s="792"/>
      <c r="Z438" s="792"/>
      <c r="AA438" s="802"/>
      <c r="AB438" s="801"/>
      <c r="AC438" s="801"/>
      <c r="AD438" s="801"/>
      <c r="AE438" s="801"/>
      <c r="AF438" s="801"/>
      <c r="AG438" s="820"/>
      <c r="AH438" s="819"/>
      <c r="AI438" s="819"/>
      <c r="AJ438" s="819"/>
      <c r="AK438" s="819"/>
      <c r="AL438" s="819"/>
      <c r="AM438" s="774"/>
      <c r="AN438" s="775"/>
      <c r="AO438" s="775"/>
      <c r="AP438" s="775"/>
      <c r="AQ438" s="775"/>
      <c r="AR438" s="775"/>
      <c r="AS438" s="829"/>
      <c r="AT438" s="828"/>
      <c r="AU438" s="828"/>
      <c r="AV438" s="828"/>
      <c r="AW438" s="828"/>
      <c r="AX438" s="828"/>
      <c r="AY438" s="838"/>
      <c r="AZ438" s="837"/>
      <c r="BA438" s="837"/>
      <c r="BB438" s="837"/>
      <c r="BC438" s="837"/>
      <c r="BD438" s="837"/>
      <c r="BE438" s="774"/>
      <c r="BF438" s="775"/>
      <c r="BG438" s="775"/>
      <c r="BH438" s="775"/>
      <c r="BI438" s="775"/>
      <c r="BJ438" s="775"/>
      <c r="BK438" s="811"/>
      <c r="BL438" s="810"/>
      <c r="BM438" s="810"/>
      <c r="BN438" s="810"/>
      <c r="BO438" s="810"/>
      <c r="BP438" s="810"/>
      <c r="BQ438" s="793"/>
      <c r="BR438" s="792"/>
      <c r="BS438" s="792"/>
      <c r="BT438" s="792"/>
      <c r="BU438" s="792"/>
      <c r="BV438" s="792"/>
      <c r="BW438" s="838"/>
      <c r="BX438" s="837"/>
      <c r="BY438" s="837"/>
      <c r="BZ438" s="837"/>
      <c r="CA438" s="837"/>
      <c r="CB438" s="837"/>
      <c r="CC438" s="811"/>
      <c r="CD438" s="784"/>
      <c r="CE438" s="810"/>
      <c r="CF438" s="810"/>
      <c r="CG438" s="810"/>
      <c r="CH438" s="579"/>
    </row>
    <row r="439" spans="1:86" x14ac:dyDescent="0.2">
      <c r="A439" s="711"/>
      <c r="B439" s="711"/>
      <c r="C439" s="711"/>
      <c r="D439" s="712"/>
      <c r="E439" s="711"/>
      <c r="F439" s="712"/>
      <c r="G439" s="679"/>
      <c r="H439" s="639" t="s">
        <v>302</v>
      </c>
      <c r="I439" s="644"/>
      <c r="J439" s="774"/>
      <c r="K439" s="774"/>
      <c r="L439" s="774"/>
      <c r="M439" s="775"/>
      <c r="N439" s="775"/>
      <c r="O439" s="784"/>
      <c r="P439" s="784"/>
      <c r="Q439" s="783"/>
      <c r="R439" s="783"/>
      <c r="S439" s="783"/>
      <c r="T439" s="783"/>
      <c r="U439" s="793"/>
      <c r="V439" s="792"/>
      <c r="W439" s="792"/>
      <c r="X439" s="792"/>
      <c r="Y439" s="792"/>
      <c r="Z439" s="792"/>
      <c r="AA439" s="802"/>
      <c r="AB439" s="801"/>
      <c r="AC439" s="801"/>
      <c r="AD439" s="801"/>
      <c r="AE439" s="801"/>
      <c r="AF439" s="801"/>
      <c r="AG439" s="820"/>
      <c r="AH439" s="819"/>
      <c r="AI439" s="819"/>
      <c r="AJ439" s="819"/>
      <c r="AK439" s="819"/>
      <c r="AL439" s="819"/>
      <c r="AM439" s="774"/>
      <c r="AN439" s="775"/>
      <c r="AO439" s="775"/>
      <c r="AP439" s="775"/>
      <c r="AQ439" s="775"/>
      <c r="AR439" s="775"/>
      <c r="AS439" s="829"/>
      <c r="AT439" s="828"/>
      <c r="AU439" s="828"/>
      <c r="AV439" s="828"/>
      <c r="AW439" s="828"/>
      <c r="AX439" s="828"/>
      <c r="AY439" s="838"/>
      <c r="AZ439" s="837"/>
      <c r="BA439" s="837"/>
      <c r="BB439" s="837"/>
      <c r="BC439" s="837"/>
      <c r="BD439" s="837"/>
      <c r="BE439" s="774"/>
      <c r="BF439" s="775"/>
      <c r="BG439" s="775"/>
      <c r="BH439" s="775"/>
      <c r="BI439" s="775"/>
      <c r="BJ439" s="775"/>
      <c r="BK439" s="811"/>
      <c r="BL439" s="810"/>
      <c r="BM439" s="810"/>
      <c r="BN439" s="810"/>
      <c r="BO439" s="810"/>
      <c r="BP439" s="810"/>
      <c r="BQ439" s="793"/>
      <c r="BR439" s="792"/>
      <c r="BS439" s="792"/>
      <c r="BT439" s="792"/>
      <c r="BU439" s="792"/>
      <c r="BV439" s="792"/>
      <c r="BW439" s="838"/>
      <c r="BX439" s="837"/>
      <c r="BY439" s="837"/>
      <c r="BZ439" s="837"/>
      <c r="CA439" s="837"/>
      <c r="CB439" s="837"/>
      <c r="CC439" s="811"/>
      <c r="CD439" s="784"/>
      <c r="CE439" s="810"/>
      <c r="CF439" s="810"/>
      <c r="CG439" s="810"/>
      <c r="CH439" s="579"/>
    </row>
    <row r="440" spans="1:86" x14ac:dyDescent="0.2">
      <c r="A440" s="711"/>
      <c r="B440" s="711"/>
      <c r="C440" s="711"/>
      <c r="D440" s="712"/>
      <c r="E440" s="711"/>
      <c r="F440" s="712"/>
      <c r="G440" s="679" t="s">
        <v>18</v>
      </c>
      <c r="H440" s="635" t="s">
        <v>48</v>
      </c>
      <c r="I440" s="730">
        <f>+I435</f>
        <v>9206000</v>
      </c>
      <c r="J440" s="774"/>
      <c r="K440" s="774"/>
      <c r="L440" s="774"/>
      <c r="M440" s="775"/>
      <c r="N440" s="775"/>
      <c r="O440" s="784"/>
      <c r="P440" s="784"/>
      <c r="Q440" s="783"/>
      <c r="R440" s="783"/>
      <c r="S440" s="783"/>
      <c r="T440" s="783"/>
      <c r="U440" s="793"/>
      <c r="V440" s="792"/>
      <c r="W440" s="792"/>
      <c r="X440" s="792"/>
      <c r="Y440" s="792"/>
      <c r="Z440" s="792"/>
      <c r="AA440" s="802"/>
      <c r="AB440" s="801"/>
      <c r="AC440" s="801"/>
      <c r="AD440" s="801"/>
      <c r="AE440" s="801"/>
      <c r="AF440" s="801"/>
      <c r="AG440" s="820"/>
      <c r="AH440" s="819"/>
      <c r="AI440" s="819"/>
      <c r="AJ440" s="819"/>
      <c r="AK440" s="819"/>
      <c r="AL440" s="819"/>
      <c r="AM440" s="774"/>
      <c r="AN440" s="775"/>
      <c r="AO440" s="775"/>
      <c r="AP440" s="775"/>
      <c r="AQ440" s="775"/>
      <c r="AR440" s="775"/>
      <c r="AS440" s="829"/>
      <c r="AT440" s="828"/>
      <c r="AU440" s="828"/>
      <c r="AV440" s="828"/>
      <c r="AW440" s="828"/>
      <c r="AX440" s="828"/>
      <c r="AY440" s="838"/>
      <c r="AZ440" s="837"/>
      <c r="BA440" s="837"/>
      <c r="BB440" s="837"/>
      <c r="BC440" s="837"/>
      <c r="BD440" s="837"/>
      <c r="BE440" s="774"/>
      <c r="BF440" s="775"/>
      <c r="BG440" s="775"/>
      <c r="BH440" s="775"/>
      <c r="BI440" s="775"/>
      <c r="BJ440" s="775"/>
      <c r="BK440" s="811"/>
      <c r="BL440" s="810"/>
      <c r="BM440" s="810"/>
      <c r="BN440" s="810"/>
      <c r="BO440" s="810"/>
      <c r="BP440" s="810"/>
      <c r="BQ440" s="793"/>
      <c r="BR440" s="792"/>
      <c r="BS440" s="792"/>
      <c r="BT440" s="792"/>
      <c r="BU440" s="792"/>
      <c r="BV440" s="792"/>
      <c r="BW440" s="838"/>
      <c r="BX440" s="837"/>
      <c r="BY440" s="837"/>
      <c r="BZ440" s="837"/>
      <c r="CA440" s="837"/>
      <c r="CB440" s="837"/>
      <c r="CC440" s="811"/>
      <c r="CD440" s="784"/>
      <c r="CE440" s="810"/>
      <c r="CF440" s="810"/>
      <c r="CG440" s="810"/>
      <c r="CH440" s="579"/>
    </row>
    <row r="441" spans="1:86" x14ac:dyDescent="0.2">
      <c r="A441" s="711"/>
      <c r="B441" s="711"/>
      <c r="C441" s="711"/>
      <c r="D441" s="712"/>
      <c r="E441" s="711"/>
      <c r="F441" s="712"/>
      <c r="G441" s="679" t="s">
        <v>55</v>
      </c>
      <c r="H441" s="635" t="s">
        <v>56</v>
      </c>
      <c r="I441" s="730"/>
      <c r="J441" s="774"/>
      <c r="K441" s="774"/>
      <c r="L441" s="774"/>
      <c r="M441" s="775"/>
      <c r="N441" s="775"/>
      <c r="O441" s="784"/>
      <c r="P441" s="784"/>
      <c r="Q441" s="783"/>
      <c r="R441" s="783"/>
      <c r="S441" s="783"/>
      <c r="T441" s="783"/>
      <c r="U441" s="793"/>
      <c r="V441" s="792"/>
      <c r="W441" s="792"/>
      <c r="X441" s="792"/>
      <c r="Y441" s="792"/>
      <c r="Z441" s="792"/>
      <c r="AA441" s="802"/>
      <c r="AB441" s="801"/>
      <c r="AC441" s="801"/>
      <c r="AD441" s="801"/>
      <c r="AE441" s="801"/>
      <c r="AF441" s="801"/>
      <c r="AG441" s="820"/>
      <c r="AH441" s="819"/>
      <c r="AI441" s="819"/>
      <c r="AJ441" s="819"/>
      <c r="AK441" s="819"/>
      <c r="AL441" s="819"/>
      <c r="AM441" s="774"/>
      <c r="AN441" s="775"/>
      <c r="AO441" s="775"/>
      <c r="AP441" s="775"/>
      <c r="AQ441" s="775"/>
      <c r="AR441" s="775"/>
      <c r="AS441" s="829"/>
      <c r="AT441" s="828"/>
      <c r="AU441" s="828"/>
      <c r="AV441" s="828"/>
      <c r="AW441" s="828"/>
      <c r="AX441" s="828"/>
      <c r="AY441" s="838"/>
      <c r="AZ441" s="837"/>
      <c r="BA441" s="837"/>
      <c r="BB441" s="837"/>
      <c r="BC441" s="837"/>
      <c r="BD441" s="837"/>
      <c r="BE441" s="774"/>
      <c r="BF441" s="775"/>
      <c r="BG441" s="775"/>
      <c r="BH441" s="775"/>
      <c r="BI441" s="775"/>
      <c r="BJ441" s="775"/>
      <c r="BK441" s="811"/>
      <c r="BL441" s="810"/>
      <c r="BM441" s="810"/>
      <c r="BN441" s="810"/>
      <c r="BO441" s="810"/>
      <c r="BP441" s="810"/>
      <c r="BQ441" s="793"/>
      <c r="BR441" s="792"/>
      <c r="BS441" s="792"/>
      <c r="BT441" s="792"/>
      <c r="BU441" s="792"/>
      <c r="BV441" s="792"/>
      <c r="BW441" s="838"/>
      <c r="BX441" s="837"/>
      <c r="BY441" s="837"/>
      <c r="BZ441" s="837"/>
      <c r="CA441" s="837"/>
      <c r="CB441" s="837"/>
      <c r="CC441" s="811"/>
      <c r="CD441" s="784"/>
      <c r="CE441" s="810"/>
      <c r="CF441" s="810"/>
      <c r="CG441" s="810"/>
      <c r="CH441" s="579"/>
    </row>
    <row r="442" spans="1:86" x14ac:dyDescent="0.2">
      <c r="A442" s="711"/>
      <c r="B442" s="711"/>
      <c r="C442" s="711"/>
      <c r="D442" s="712"/>
      <c r="E442" s="711"/>
      <c r="F442" s="712"/>
      <c r="G442" s="679" t="s">
        <v>57</v>
      </c>
      <c r="H442" s="635" t="s">
        <v>58</v>
      </c>
      <c r="I442" s="730"/>
      <c r="J442" s="774"/>
      <c r="K442" s="774"/>
      <c r="L442" s="774"/>
      <c r="M442" s="775"/>
      <c r="N442" s="775"/>
      <c r="O442" s="784"/>
      <c r="P442" s="784"/>
      <c r="Q442" s="783"/>
      <c r="R442" s="783"/>
      <c r="S442" s="783"/>
      <c r="T442" s="783"/>
      <c r="U442" s="793"/>
      <c r="V442" s="792"/>
      <c r="W442" s="792"/>
      <c r="X442" s="792"/>
      <c r="Y442" s="792"/>
      <c r="Z442" s="792"/>
      <c r="AA442" s="802"/>
      <c r="AB442" s="801"/>
      <c r="AC442" s="801"/>
      <c r="AD442" s="801"/>
      <c r="AE442" s="801"/>
      <c r="AF442" s="801"/>
      <c r="AG442" s="820"/>
      <c r="AH442" s="819"/>
      <c r="AI442" s="819"/>
      <c r="AJ442" s="819"/>
      <c r="AK442" s="819"/>
      <c r="AL442" s="819"/>
      <c r="AM442" s="774"/>
      <c r="AN442" s="775"/>
      <c r="AO442" s="775"/>
      <c r="AP442" s="775"/>
      <c r="AQ442" s="775"/>
      <c r="AR442" s="775"/>
      <c r="AS442" s="829"/>
      <c r="AT442" s="828"/>
      <c r="AU442" s="828"/>
      <c r="AV442" s="828"/>
      <c r="AW442" s="828"/>
      <c r="AX442" s="828"/>
      <c r="AY442" s="838"/>
      <c r="AZ442" s="837"/>
      <c r="BA442" s="837"/>
      <c r="BB442" s="837"/>
      <c r="BC442" s="837"/>
      <c r="BD442" s="837"/>
      <c r="BE442" s="774"/>
      <c r="BF442" s="775"/>
      <c r="BG442" s="775"/>
      <c r="BH442" s="775"/>
      <c r="BI442" s="775"/>
      <c r="BJ442" s="775"/>
      <c r="BK442" s="811"/>
      <c r="BL442" s="810"/>
      <c r="BM442" s="810"/>
      <c r="BN442" s="810"/>
      <c r="BO442" s="810"/>
      <c r="BP442" s="810"/>
      <c r="BQ442" s="793"/>
      <c r="BR442" s="792"/>
      <c r="BS442" s="792"/>
      <c r="BT442" s="792"/>
      <c r="BU442" s="792"/>
      <c r="BV442" s="792"/>
      <c r="BW442" s="838"/>
      <c r="BX442" s="837"/>
      <c r="BY442" s="837"/>
      <c r="BZ442" s="837"/>
      <c r="CA442" s="837"/>
      <c r="CB442" s="837"/>
      <c r="CC442" s="811"/>
      <c r="CD442" s="784"/>
      <c r="CE442" s="810"/>
      <c r="CF442" s="810"/>
      <c r="CG442" s="810"/>
      <c r="CH442" s="579"/>
    </row>
    <row r="443" spans="1:86" x14ac:dyDescent="0.2">
      <c r="A443" s="716"/>
      <c r="B443" s="716"/>
      <c r="C443" s="716"/>
      <c r="D443" s="717"/>
      <c r="E443" s="716"/>
      <c r="F443" s="717"/>
      <c r="G443" s="718"/>
      <c r="H443" s="642" t="s">
        <v>303</v>
      </c>
      <c r="I443" s="643"/>
      <c r="J443" s="774"/>
      <c r="K443" s="774"/>
      <c r="L443" s="774"/>
      <c r="M443" s="775"/>
      <c r="N443" s="775"/>
      <c r="O443" s="784"/>
      <c r="P443" s="784"/>
      <c r="Q443" s="783"/>
      <c r="R443" s="783"/>
      <c r="S443" s="783"/>
      <c r="T443" s="783"/>
      <c r="U443" s="793"/>
      <c r="V443" s="792"/>
      <c r="W443" s="792"/>
      <c r="X443" s="792"/>
      <c r="Y443" s="792"/>
      <c r="Z443" s="792"/>
      <c r="AA443" s="802"/>
      <c r="AB443" s="801"/>
      <c r="AC443" s="801"/>
      <c r="AD443" s="801"/>
      <c r="AE443" s="801"/>
      <c r="AF443" s="801"/>
      <c r="AG443" s="820"/>
      <c r="AH443" s="819"/>
      <c r="AI443" s="819"/>
      <c r="AJ443" s="819"/>
      <c r="AK443" s="819"/>
      <c r="AL443" s="819"/>
      <c r="AM443" s="774"/>
      <c r="AN443" s="775"/>
      <c r="AO443" s="775"/>
      <c r="AP443" s="775"/>
      <c r="AQ443" s="775"/>
      <c r="AR443" s="775"/>
      <c r="AS443" s="829"/>
      <c r="AT443" s="828"/>
      <c r="AU443" s="828"/>
      <c r="AV443" s="828"/>
      <c r="AW443" s="828"/>
      <c r="AX443" s="828"/>
      <c r="AY443" s="838"/>
      <c r="AZ443" s="837"/>
      <c r="BA443" s="837"/>
      <c r="BB443" s="837"/>
      <c r="BC443" s="837"/>
      <c r="BD443" s="837"/>
      <c r="BE443" s="774"/>
      <c r="BF443" s="775"/>
      <c r="BG443" s="775"/>
      <c r="BH443" s="775"/>
      <c r="BI443" s="775"/>
      <c r="BJ443" s="775"/>
      <c r="BK443" s="811"/>
      <c r="BL443" s="810"/>
      <c r="BM443" s="810"/>
      <c r="BN443" s="810"/>
      <c r="BO443" s="810"/>
      <c r="BP443" s="810"/>
      <c r="BQ443" s="793"/>
      <c r="BR443" s="792"/>
      <c r="BS443" s="792"/>
      <c r="BT443" s="792"/>
      <c r="BU443" s="792"/>
      <c r="BV443" s="792"/>
      <c r="BW443" s="838"/>
      <c r="BX443" s="837"/>
      <c r="BY443" s="837"/>
      <c r="BZ443" s="837"/>
      <c r="CA443" s="837"/>
      <c r="CB443" s="837"/>
      <c r="CC443" s="811"/>
      <c r="CD443" s="784"/>
      <c r="CE443" s="810"/>
      <c r="CF443" s="810"/>
      <c r="CG443" s="810"/>
      <c r="CH443" s="579"/>
    </row>
    <row r="444" spans="1:86" x14ac:dyDescent="0.2">
      <c r="A444" s="675"/>
      <c r="B444" s="675"/>
      <c r="C444" s="675"/>
      <c r="D444" s="677"/>
      <c r="E444" s="675"/>
      <c r="F444" s="677"/>
      <c r="G444" s="678"/>
      <c r="H444" s="731"/>
      <c r="I444" s="643"/>
      <c r="J444" s="774"/>
      <c r="K444" s="774"/>
      <c r="L444" s="774"/>
      <c r="M444" s="775"/>
      <c r="N444" s="775"/>
      <c r="O444" s="784"/>
      <c r="P444" s="784"/>
      <c r="Q444" s="783"/>
      <c r="R444" s="783"/>
      <c r="S444" s="783"/>
      <c r="T444" s="783"/>
      <c r="U444" s="793"/>
      <c r="V444" s="792"/>
      <c r="W444" s="792"/>
      <c r="X444" s="792"/>
      <c r="Y444" s="792"/>
      <c r="Z444" s="792"/>
      <c r="AA444" s="802"/>
      <c r="AB444" s="801"/>
      <c r="AC444" s="801"/>
      <c r="AD444" s="801"/>
      <c r="AE444" s="801"/>
      <c r="AF444" s="801"/>
      <c r="AG444" s="820"/>
      <c r="AH444" s="819"/>
      <c r="AI444" s="819"/>
      <c r="AJ444" s="819"/>
      <c r="AK444" s="819"/>
      <c r="AL444" s="819"/>
      <c r="AM444" s="774"/>
      <c r="AN444" s="775"/>
      <c r="AO444" s="775"/>
      <c r="AP444" s="775"/>
      <c r="AQ444" s="775"/>
      <c r="AR444" s="775"/>
      <c r="AS444" s="829"/>
      <c r="AT444" s="828"/>
      <c r="AU444" s="828"/>
      <c r="AV444" s="828"/>
      <c r="AW444" s="828"/>
      <c r="AX444" s="828"/>
      <c r="AY444" s="838"/>
      <c r="AZ444" s="837"/>
      <c r="BA444" s="837"/>
      <c r="BB444" s="837"/>
      <c r="BC444" s="837"/>
      <c r="BD444" s="837"/>
      <c r="BE444" s="774"/>
      <c r="BF444" s="775"/>
      <c r="BG444" s="775"/>
      <c r="BH444" s="775"/>
      <c r="BI444" s="775"/>
      <c r="BJ444" s="775"/>
      <c r="BK444" s="811"/>
      <c r="BL444" s="810"/>
      <c r="BM444" s="810"/>
      <c r="BN444" s="810"/>
      <c r="BO444" s="810"/>
      <c r="BP444" s="810"/>
      <c r="BQ444" s="793"/>
      <c r="BR444" s="792"/>
      <c r="BS444" s="792"/>
      <c r="BT444" s="792"/>
      <c r="BU444" s="792"/>
      <c r="BV444" s="792"/>
      <c r="BW444" s="838"/>
      <c r="BX444" s="837"/>
      <c r="BY444" s="837"/>
      <c r="BZ444" s="837"/>
      <c r="CA444" s="837"/>
      <c r="CB444" s="837"/>
      <c r="CC444" s="811"/>
      <c r="CD444" s="784"/>
      <c r="CE444" s="810"/>
      <c r="CF444" s="810"/>
      <c r="CG444" s="810"/>
      <c r="CH444" s="579"/>
    </row>
    <row r="445" spans="1:86" ht="24" x14ac:dyDescent="0.2">
      <c r="A445" s="596"/>
      <c r="B445" s="596" t="s">
        <v>304</v>
      </c>
      <c r="C445" s="596"/>
      <c r="D445" s="602"/>
      <c r="E445" s="596"/>
      <c r="F445" s="602"/>
      <c r="G445" s="698"/>
      <c r="H445" s="600" t="s">
        <v>305</v>
      </c>
      <c r="I445" s="682"/>
      <c r="J445" s="774"/>
      <c r="K445" s="774"/>
      <c r="L445" s="774"/>
      <c r="M445" s="775"/>
      <c r="N445" s="775"/>
      <c r="O445" s="784"/>
      <c r="P445" s="784"/>
      <c r="Q445" s="783"/>
      <c r="R445" s="783"/>
      <c r="S445" s="783"/>
      <c r="T445" s="783"/>
      <c r="U445" s="793"/>
      <c r="V445" s="792"/>
      <c r="W445" s="792"/>
      <c r="X445" s="792"/>
      <c r="Y445" s="792"/>
      <c r="Z445" s="792"/>
      <c r="AA445" s="802"/>
      <c r="AB445" s="801"/>
      <c r="AC445" s="801"/>
      <c r="AD445" s="801"/>
      <c r="AE445" s="801"/>
      <c r="AF445" s="801"/>
      <c r="AG445" s="820"/>
      <c r="AH445" s="819"/>
      <c r="AI445" s="819"/>
      <c r="AJ445" s="819"/>
      <c r="AK445" s="819"/>
      <c r="AL445" s="819"/>
      <c r="AM445" s="774"/>
      <c r="AN445" s="775"/>
      <c r="AO445" s="775"/>
      <c r="AP445" s="775"/>
      <c r="AQ445" s="775"/>
      <c r="AR445" s="775"/>
      <c r="AS445" s="829"/>
      <c r="AT445" s="828"/>
      <c r="AU445" s="828"/>
      <c r="AV445" s="828"/>
      <c r="AW445" s="828"/>
      <c r="AX445" s="828"/>
      <c r="AY445" s="838"/>
      <c r="AZ445" s="837"/>
      <c r="BA445" s="837"/>
      <c r="BB445" s="837"/>
      <c r="BC445" s="837"/>
      <c r="BD445" s="837"/>
      <c r="BE445" s="774"/>
      <c r="BF445" s="775"/>
      <c r="BG445" s="775"/>
      <c r="BH445" s="775"/>
      <c r="BI445" s="775"/>
      <c r="BJ445" s="775"/>
      <c r="BK445" s="811"/>
      <c r="BL445" s="810"/>
      <c r="BM445" s="810"/>
      <c r="BN445" s="810"/>
      <c r="BO445" s="810"/>
      <c r="BP445" s="810"/>
      <c r="BQ445" s="793"/>
      <c r="BR445" s="792"/>
      <c r="BS445" s="792"/>
      <c r="BT445" s="792"/>
      <c r="BU445" s="792"/>
      <c r="BV445" s="792"/>
      <c r="BW445" s="838"/>
      <c r="BX445" s="837"/>
      <c r="BY445" s="837"/>
      <c r="BZ445" s="837"/>
      <c r="CA445" s="837"/>
      <c r="CB445" s="837"/>
      <c r="CC445" s="811"/>
      <c r="CD445" s="784"/>
      <c r="CE445" s="810"/>
      <c r="CF445" s="810"/>
      <c r="CG445" s="810"/>
      <c r="CH445" s="579"/>
    </row>
    <row r="446" spans="1:86" x14ac:dyDescent="0.2">
      <c r="A446" s="596"/>
      <c r="B446" s="596"/>
      <c r="C446" s="623">
        <v>510</v>
      </c>
      <c r="D446" s="597"/>
      <c r="E446" s="596"/>
      <c r="F446" s="597"/>
      <c r="G446" s="694"/>
      <c r="H446" s="600" t="s">
        <v>306</v>
      </c>
      <c r="I446" s="682"/>
      <c r="J446" s="774"/>
      <c r="K446" s="774"/>
      <c r="L446" s="774"/>
      <c r="M446" s="775"/>
      <c r="N446" s="775"/>
      <c r="O446" s="784"/>
      <c r="P446" s="784"/>
      <c r="Q446" s="783"/>
      <c r="R446" s="783"/>
      <c r="S446" s="783"/>
      <c r="T446" s="783"/>
      <c r="U446" s="793"/>
      <c r="V446" s="792"/>
      <c r="W446" s="792"/>
      <c r="X446" s="792"/>
      <c r="Y446" s="792"/>
      <c r="Z446" s="792"/>
      <c r="AA446" s="802"/>
      <c r="AB446" s="801"/>
      <c r="AC446" s="801"/>
      <c r="AD446" s="801"/>
      <c r="AE446" s="801"/>
      <c r="AF446" s="801"/>
      <c r="AG446" s="820"/>
      <c r="AH446" s="819"/>
      <c r="AI446" s="819"/>
      <c r="AJ446" s="819"/>
      <c r="AK446" s="819"/>
      <c r="AL446" s="819"/>
      <c r="AM446" s="774"/>
      <c r="AN446" s="775"/>
      <c r="AO446" s="775"/>
      <c r="AP446" s="775"/>
      <c r="AQ446" s="775"/>
      <c r="AR446" s="775"/>
      <c r="AS446" s="829"/>
      <c r="AT446" s="828"/>
      <c r="AU446" s="828"/>
      <c r="AV446" s="828"/>
      <c r="AW446" s="828"/>
      <c r="AX446" s="828"/>
      <c r="AY446" s="838"/>
      <c r="AZ446" s="837"/>
      <c r="BA446" s="837"/>
      <c r="BB446" s="837"/>
      <c r="BC446" s="837"/>
      <c r="BD446" s="837"/>
      <c r="BE446" s="774"/>
      <c r="BF446" s="775"/>
      <c r="BG446" s="775"/>
      <c r="BH446" s="775"/>
      <c r="BI446" s="775"/>
      <c r="BJ446" s="775"/>
      <c r="BK446" s="811"/>
      <c r="BL446" s="810"/>
      <c r="BM446" s="810"/>
      <c r="BN446" s="810"/>
      <c r="BO446" s="810"/>
      <c r="BP446" s="810"/>
      <c r="BQ446" s="793"/>
      <c r="BR446" s="792"/>
      <c r="BS446" s="792"/>
      <c r="BT446" s="792"/>
      <c r="BU446" s="792"/>
      <c r="BV446" s="792"/>
      <c r="BW446" s="838"/>
      <c r="BX446" s="837"/>
      <c r="BY446" s="837"/>
      <c r="BZ446" s="837"/>
      <c r="CA446" s="837"/>
      <c r="CB446" s="837"/>
      <c r="CC446" s="811"/>
      <c r="CD446" s="784"/>
      <c r="CE446" s="810"/>
      <c r="CF446" s="810"/>
      <c r="CG446" s="810"/>
      <c r="CH446" s="579"/>
    </row>
    <row r="447" spans="1:86" x14ac:dyDescent="0.2">
      <c r="A447" s="596"/>
      <c r="B447" s="596"/>
      <c r="C447" s="623"/>
      <c r="D447" s="691" t="s">
        <v>307</v>
      </c>
      <c r="E447" s="596"/>
      <c r="F447" s="597"/>
      <c r="G447" s="694"/>
      <c r="H447" s="600" t="s">
        <v>308</v>
      </c>
      <c r="I447" s="682"/>
      <c r="J447" s="774"/>
      <c r="K447" s="774"/>
      <c r="L447" s="774"/>
      <c r="M447" s="775"/>
      <c r="N447" s="775"/>
      <c r="O447" s="784"/>
      <c r="P447" s="784"/>
      <c r="Q447" s="783"/>
      <c r="R447" s="783"/>
      <c r="S447" s="783"/>
      <c r="T447" s="783"/>
      <c r="U447" s="793"/>
      <c r="V447" s="792"/>
      <c r="W447" s="792"/>
      <c r="X447" s="792"/>
      <c r="Y447" s="792"/>
      <c r="Z447" s="792"/>
      <c r="AA447" s="802"/>
      <c r="AB447" s="801"/>
      <c r="AC447" s="801"/>
      <c r="AD447" s="801"/>
      <c r="AE447" s="801"/>
      <c r="AF447" s="801"/>
      <c r="AG447" s="820"/>
      <c r="AH447" s="819"/>
      <c r="AI447" s="819"/>
      <c r="AJ447" s="819"/>
      <c r="AK447" s="819"/>
      <c r="AL447" s="819"/>
      <c r="AM447" s="774"/>
      <c r="AN447" s="775"/>
      <c r="AO447" s="775"/>
      <c r="AP447" s="775"/>
      <c r="AQ447" s="775"/>
      <c r="AR447" s="775"/>
      <c r="AS447" s="829"/>
      <c r="AT447" s="828"/>
      <c r="AU447" s="828"/>
      <c r="AV447" s="828"/>
      <c r="AW447" s="828"/>
      <c r="AX447" s="828"/>
      <c r="AY447" s="838"/>
      <c r="AZ447" s="837"/>
      <c r="BA447" s="837"/>
      <c r="BB447" s="837"/>
      <c r="BC447" s="837"/>
      <c r="BD447" s="837"/>
      <c r="BE447" s="774"/>
      <c r="BF447" s="775"/>
      <c r="BG447" s="775"/>
      <c r="BH447" s="775"/>
      <c r="BI447" s="775"/>
      <c r="BJ447" s="775"/>
      <c r="BK447" s="811"/>
      <c r="BL447" s="810"/>
      <c r="BM447" s="810"/>
      <c r="BN447" s="810"/>
      <c r="BO447" s="810"/>
      <c r="BP447" s="810"/>
      <c r="BQ447" s="793"/>
      <c r="BR447" s="792"/>
      <c r="BS447" s="792"/>
      <c r="BT447" s="792"/>
      <c r="BU447" s="792"/>
      <c r="BV447" s="792"/>
      <c r="BW447" s="838"/>
      <c r="BX447" s="837"/>
      <c r="BY447" s="837"/>
      <c r="BZ447" s="837"/>
      <c r="CA447" s="837"/>
      <c r="CB447" s="837"/>
      <c r="CC447" s="811"/>
      <c r="CD447" s="784"/>
      <c r="CE447" s="810"/>
      <c r="CF447" s="810"/>
      <c r="CG447" s="810"/>
      <c r="CH447" s="579"/>
    </row>
    <row r="448" spans="1:86" ht="24" x14ac:dyDescent="0.2">
      <c r="A448" s="596"/>
      <c r="B448" s="596"/>
      <c r="C448" s="623"/>
      <c r="D448" s="606" t="s">
        <v>309</v>
      </c>
      <c r="E448" s="596"/>
      <c r="F448" s="597"/>
      <c r="G448" s="694"/>
      <c r="H448" s="645" t="s">
        <v>310</v>
      </c>
      <c r="I448" s="624"/>
      <c r="J448" s="774"/>
      <c r="K448" s="774"/>
      <c r="L448" s="774"/>
      <c r="M448" s="775"/>
      <c r="N448" s="775"/>
      <c r="O448" s="784"/>
      <c r="P448" s="784"/>
      <c r="Q448" s="783"/>
      <c r="R448" s="783"/>
      <c r="S448" s="783"/>
      <c r="T448" s="783"/>
      <c r="U448" s="793"/>
      <c r="V448" s="792"/>
      <c r="W448" s="792"/>
      <c r="X448" s="792"/>
      <c r="Y448" s="792"/>
      <c r="Z448" s="792"/>
      <c r="AA448" s="802"/>
      <c r="AB448" s="801"/>
      <c r="AC448" s="801"/>
      <c r="AD448" s="801"/>
      <c r="AE448" s="801"/>
      <c r="AF448" s="801"/>
      <c r="AG448" s="820"/>
      <c r="AH448" s="819"/>
      <c r="AI448" s="819"/>
      <c r="AJ448" s="819"/>
      <c r="AK448" s="819"/>
      <c r="AL448" s="819"/>
      <c r="AM448" s="774"/>
      <c r="AN448" s="775"/>
      <c r="AO448" s="775"/>
      <c r="AP448" s="775"/>
      <c r="AQ448" s="775"/>
      <c r="AR448" s="775"/>
      <c r="AS448" s="829"/>
      <c r="AT448" s="828"/>
      <c r="AU448" s="828"/>
      <c r="AV448" s="828"/>
      <c r="AW448" s="828"/>
      <c r="AX448" s="828"/>
      <c r="AY448" s="838"/>
      <c r="AZ448" s="837"/>
      <c r="BA448" s="837"/>
      <c r="BB448" s="837"/>
      <c r="BC448" s="837"/>
      <c r="BD448" s="837"/>
      <c r="BE448" s="774"/>
      <c r="BF448" s="775"/>
      <c r="BG448" s="775"/>
      <c r="BH448" s="775"/>
      <c r="BI448" s="775"/>
      <c r="BJ448" s="775"/>
      <c r="BK448" s="811"/>
      <c r="BL448" s="810"/>
      <c r="BM448" s="810"/>
      <c r="BN448" s="810"/>
      <c r="BO448" s="810"/>
      <c r="BP448" s="810"/>
      <c r="BQ448" s="793"/>
      <c r="BR448" s="792"/>
      <c r="BS448" s="792"/>
      <c r="BT448" s="792"/>
      <c r="BU448" s="792"/>
      <c r="BV448" s="792"/>
      <c r="BW448" s="838"/>
      <c r="BX448" s="837"/>
      <c r="BY448" s="837"/>
      <c r="BZ448" s="837"/>
      <c r="CA448" s="837"/>
      <c r="CB448" s="837"/>
      <c r="CC448" s="811"/>
      <c r="CD448" s="784"/>
      <c r="CE448" s="810"/>
      <c r="CF448" s="810"/>
      <c r="CG448" s="810"/>
      <c r="CH448" s="579"/>
    </row>
    <row r="449" spans="1:86" ht="24" x14ac:dyDescent="0.2">
      <c r="A449" s="596"/>
      <c r="B449" s="596"/>
      <c r="C449" s="596"/>
      <c r="D449" s="607"/>
      <c r="E449" s="596">
        <f>+E432+1</f>
        <v>108</v>
      </c>
      <c r="F449" s="607">
        <v>451</v>
      </c>
      <c r="G449" s="620"/>
      <c r="H449" s="609" t="s">
        <v>270</v>
      </c>
      <c r="I449" s="601">
        <v>247000</v>
      </c>
      <c r="J449" s="774">
        <f>+I449*$J$1</f>
        <v>49400</v>
      </c>
      <c r="K449" s="774"/>
      <c r="L449" s="774">
        <f t="shared" ref="L449" si="1032">+J449-K449</f>
        <v>49400</v>
      </c>
      <c r="M449" s="775"/>
      <c r="N449" s="774">
        <f>+K449-M449</f>
        <v>0</v>
      </c>
      <c r="O449" s="784">
        <f>+I449*$O$1</f>
        <v>24700</v>
      </c>
      <c r="P449" s="784">
        <f t="shared" ref="P449" si="1033">O449+K449</f>
        <v>24700</v>
      </c>
      <c r="Q449" s="783"/>
      <c r="R449" s="784">
        <f t="shared" ref="R449" si="1034">+P449-Q449</f>
        <v>24700</v>
      </c>
      <c r="S449" s="783"/>
      <c r="T449" s="784">
        <f t="shared" ref="T449" si="1035">+Q449-S449</f>
        <v>0</v>
      </c>
      <c r="U449" s="793">
        <f>$I449*$U$1</f>
        <v>17290</v>
      </c>
      <c r="V449" s="793">
        <f t="shared" ref="V449" si="1036">U449+Q449</f>
        <v>17290</v>
      </c>
      <c r="W449" s="792"/>
      <c r="X449" s="793">
        <f>+V449-W449</f>
        <v>17290</v>
      </c>
      <c r="Y449" s="792"/>
      <c r="Z449" s="793">
        <f t="shared" ref="Z449" si="1037">+W449-Y449</f>
        <v>0</v>
      </c>
      <c r="AA449" s="802">
        <f>$I449*$AA$1</f>
        <v>17290</v>
      </c>
      <c r="AB449" s="802">
        <f t="shared" ref="AB449" si="1038">AA449+W449</f>
        <v>17290</v>
      </c>
      <c r="AC449" s="801"/>
      <c r="AD449" s="802">
        <f>+AB449-AC449</f>
        <v>17290</v>
      </c>
      <c r="AE449" s="801"/>
      <c r="AF449" s="802">
        <f t="shared" ref="AF449" si="1039">+AC449-AE449</f>
        <v>0</v>
      </c>
      <c r="AG449" s="820">
        <f>$I449*$AG$1</f>
        <v>17290</v>
      </c>
      <c r="AH449" s="820">
        <f t="shared" ref="AH449" si="1040">AG449+AC449</f>
        <v>17290</v>
      </c>
      <c r="AI449" s="819"/>
      <c r="AJ449" s="820">
        <f>+AH449-AI449</f>
        <v>17290</v>
      </c>
      <c r="AK449" s="819"/>
      <c r="AL449" s="820">
        <f t="shared" ref="AL449" si="1041">+AI449-AK449</f>
        <v>0</v>
      </c>
      <c r="AM449" s="774">
        <f>$I449*$AM$1</f>
        <v>17290</v>
      </c>
      <c r="AN449" s="774">
        <f t="shared" ref="AN449" si="1042">AM449+AI449</f>
        <v>17290</v>
      </c>
      <c r="AO449" s="775"/>
      <c r="AP449" s="774">
        <f>+AN449-AO449</f>
        <v>17290</v>
      </c>
      <c r="AQ449" s="775"/>
      <c r="AR449" s="774">
        <f t="shared" ref="AR449" si="1043">+AO449-AQ449</f>
        <v>0</v>
      </c>
      <c r="AS449" s="829">
        <f>$I449*$AS$1</f>
        <v>17290</v>
      </c>
      <c r="AT449" s="829">
        <f t="shared" ref="AT449" si="1044">AS449+AO449</f>
        <v>17290</v>
      </c>
      <c r="AU449" s="828"/>
      <c r="AV449" s="829">
        <f>+AT449-AU449</f>
        <v>17290</v>
      </c>
      <c r="AW449" s="828"/>
      <c r="AX449" s="829">
        <f t="shared" ref="AX449" si="1045">+AU449-AW449</f>
        <v>0</v>
      </c>
      <c r="AY449" s="838">
        <f>$I449*$AY$1</f>
        <v>17290</v>
      </c>
      <c r="AZ449" s="838">
        <f t="shared" ref="AZ449" si="1046">AY449+AU449</f>
        <v>17290</v>
      </c>
      <c r="BA449" s="837"/>
      <c r="BB449" s="838">
        <f>+AZ449-BA449</f>
        <v>17290</v>
      </c>
      <c r="BC449" s="837"/>
      <c r="BD449" s="838">
        <f t="shared" ref="BD449" si="1047">+BA449-BC449</f>
        <v>0</v>
      </c>
      <c r="BE449" s="774">
        <f>$I449*$BE$1</f>
        <v>17290</v>
      </c>
      <c r="BF449" s="774">
        <f t="shared" ref="BF449" si="1048">BE449+BA449</f>
        <v>17290</v>
      </c>
      <c r="BG449" s="775"/>
      <c r="BH449" s="774">
        <f>+BF449-BG449</f>
        <v>17290</v>
      </c>
      <c r="BI449" s="775"/>
      <c r="BJ449" s="774">
        <f t="shared" ref="BJ449" si="1049">+BG449-BI449</f>
        <v>0</v>
      </c>
      <c r="BK449" s="811">
        <f>$I449*$BK$1</f>
        <v>17290</v>
      </c>
      <c r="BL449" s="811">
        <f t="shared" ref="BL449" si="1050">BK449+BG449</f>
        <v>17290</v>
      </c>
      <c r="BM449" s="810"/>
      <c r="BN449" s="811">
        <f>+BL449-BM449</f>
        <v>17290</v>
      </c>
      <c r="BO449" s="810"/>
      <c r="BP449" s="811">
        <f t="shared" ref="BP449" si="1051">+BM449-BO449</f>
        <v>0</v>
      </c>
      <c r="BQ449" s="793">
        <f>$I449*$BQ$1</f>
        <v>17290</v>
      </c>
      <c r="BR449" s="793">
        <f t="shared" ref="BR449" si="1052">BQ449+BM449</f>
        <v>17290</v>
      </c>
      <c r="BS449" s="792"/>
      <c r="BT449" s="793">
        <f>+BR449-BS449</f>
        <v>17290</v>
      </c>
      <c r="BU449" s="792"/>
      <c r="BV449" s="793">
        <f t="shared" ref="BV449" si="1053">+BS449-BU449</f>
        <v>0</v>
      </c>
      <c r="BW449" s="838">
        <f>$I449*$BW$1</f>
        <v>17290</v>
      </c>
      <c r="BX449" s="838">
        <f t="shared" ref="BX449" si="1054">BW449+BS449</f>
        <v>17290</v>
      </c>
      <c r="BY449" s="837"/>
      <c r="BZ449" s="838">
        <f>+BX449-BY449</f>
        <v>17290</v>
      </c>
      <c r="CA449" s="837"/>
      <c r="CB449" s="838">
        <f t="shared" ref="CB449" si="1055">+BY449-CA449</f>
        <v>0</v>
      </c>
      <c r="CC449" s="811">
        <f>+J449+O449+U449+AA449+AG449+AM449+AS449+AY449+BE449+BK449+BQ449+BW449</f>
        <v>247000</v>
      </c>
      <c r="CD449" s="784">
        <f t="shared" ref="CD449" si="1056">CC449+BY449</f>
        <v>247000</v>
      </c>
      <c r="CE449" s="810"/>
      <c r="CF449" s="810"/>
      <c r="CG449" s="811">
        <f t="shared" ref="CG449" si="1057">+CE449-CF449</f>
        <v>0</v>
      </c>
      <c r="CH449" s="579">
        <f>+CC449-I449</f>
        <v>0</v>
      </c>
    </row>
    <row r="450" spans="1:86" x14ac:dyDescent="0.2">
      <c r="A450" s="727"/>
      <c r="B450" s="675"/>
      <c r="C450" s="675"/>
      <c r="D450" s="677"/>
      <c r="E450" s="675"/>
      <c r="F450" s="677"/>
      <c r="G450" s="678"/>
      <c r="H450" s="661" t="s">
        <v>311</v>
      </c>
      <c r="I450" s="629">
        <f>SUM(I448:I449)</f>
        <v>247000</v>
      </c>
      <c r="J450" s="776">
        <f>SUM(J448:J449)</f>
        <v>49400</v>
      </c>
      <c r="K450" s="776">
        <f>SUM(K448:K449)</f>
        <v>0</v>
      </c>
      <c r="L450" s="776">
        <f>SUM(L448:L449)</f>
        <v>49400</v>
      </c>
      <c r="M450" s="776">
        <f t="shared" ref="M450:O450" si="1058">SUM(M448:M449)</f>
        <v>0</v>
      </c>
      <c r="N450" s="776">
        <f t="shared" si="1058"/>
        <v>0</v>
      </c>
      <c r="O450" s="785">
        <f t="shared" si="1058"/>
        <v>24700</v>
      </c>
      <c r="P450" s="785">
        <f>SUM(P448:P449)</f>
        <v>24700</v>
      </c>
      <c r="Q450" s="785">
        <f>SUM(Q448:Q449)</f>
        <v>0</v>
      </c>
      <c r="R450" s="785">
        <f>SUM(R448:R449)</f>
        <v>24700</v>
      </c>
      <c r="S450" s="785">
        <f t="shared" ref="S450:U450" si="1059">SUM(S448:S449)</f>
        <v>0</v>
      </c>
      <c r="T450" s="785">
        <f t="shared" si="1059"/>
        <v>0</v>
      </c>
      <c r="U450" s="794">
        <f t="shared" si="1059"/>
        <v>17290</v>
      </c>
      <c r="V450" s="794">
        <f>SUM(V448:V449)</f>
        <v>17290</v>
      </c>
      <c r="W450" s="794">
        <f>SUM(W448:W449)</f>
        <v>0</v>
      </c>
      <c r="X450" s="794">
        <f>SUM(X448:X449)</f>
        <v>17290</v>
      </c>
      <c r="Y450" s="794">
        <f t="shared" ref="Y450:AA450" si="1060">SUM(Y448:Y449)</f>
        <v>0</v>
      </c>
      <c r="Z450" s="794">
        <f t="shared" si="1060"/>
        <v>0</v>
      </c>
      <c r="AA450" s="803">
        <f t="shared" si="1060"/>
        <v>17290</v>
      </c>
      <c r="AB450" s="803">
        <f>SUM(AB448:AB449)</f>
        <v>17290</v>
      </c>
      <c r="AC450" s="803">
        <f>SUM(AC448:AC449)</f>
        <v>0</v>
      </c>
      <c r="AD450" s="803">
        <f>SUM(AD448:AD449)</f>
        <v>17290</v>
      </c>
      <c r="AE450" s="803">
        <f t="shared" ref="AE450:AG450" si="1061">SUM(AE448:AE449)</f>
        <v>0</v>
      </c>
      <c r="AF450" s="803">
        <f t="shared" si="1061"/>
        <v>0</v>
      </c>
      <c r="AG450" s="821">
        <f t="shared" si="1061"/>
        <v>17290</v>
      </c>
      <c r="AH450" s="821">
        <f>SUM(AH448:AH449)</f>
        <v>17290</v>
      </c>
      <c r="AI450" s="821">
        <f>SUM(AI448:AI449)</f>
        <v>0</v>
      </c>
      <c r="AJ450" s="821">
        <f>SUM(AJ448:AJ449)</f>
        <v>17290</v>
      </c>
      <c r="AK450" s="821">
        <f t="shared" ref="AK450:AM450" si="1062">SUM(AK448:AK449)</f>
        <v>0</v>
      </c>
      <c r="AL450" s="821">
        <f t="shared" si="1062"/>
        <v>0</v>
      </c>
      <c r="AM450" s="776">
        <f t="shared" si="1062"/>
        <v>17290</v>
      </c>
      <c r="AN450" s="776">
        <f>SUM(AN448:AN449)</f>
        <v>17290</v>
      </c>
      <c r="AO450" s="776">
        <f>SUM(AO448:AO449)</f>
        <v>0</v>
      </c>
      <c r="AP450" s="776">
        <f>SUM(AP448:AP449)</f>
        <v>17290</v>
      </c>
      <c r="AQ450" s="776">
        <f t="shared" ref="AQ450:AS450" si="1063">SUM(AQ448:AQ449)</f>
        <v>0</v>
      </c>
      <c r="AR450" s="776">
        <f t="shared" si="1063"/>
        <v>0</v>
      </c>
      <c r="AS450" s="830">
        <f t="shared" si="1063"/>
        <v>17290</v>
      </c>
      <c r="AT450" s="830">
        <f>SUM(AT448:AT449)</f>
        <v>17290</v>
      </c>
      <c r="AU450" s="830">
        <f>SUM(AU448:AU449)</f>
        <v>0</v>
      </c>
      <c r="AV450" s="830">
        <f>SUM(AV448:AV449)</f>
        <v>17290</v>
      </c>
      <c r="AW450" s="830">
        <f t="shared" ref="AW450:AY450" si="1064">SUM(AW448:AW449)</f>
        <v>0</v>
      </c>
      <c r="AX450" s="830">
        <f t="shared" si="1064"/>
        <v>0</v>
      </c>
      <c r="AY450" s="839">
        <f t="shared" si="1064"/>
        <v>17290</v>
      </c>
      <c r="AZ450" s="839">
        <f>SUM(AZ448:AZ449)</f>
        <v>17290</v>
      </c>
      <c r="BA450" s="839">
        <f>SUM(BA448:BA449)</f>
        <v>0</v>
      </c>
      <c r="BB450" s="839">
        <f>SUM(BB448:BB449)</f>
        <v>17290</v>
      </c>
      <c r="BC450" s="839">
        <f t="shared" ref="BC450:BE450" si="1065">SUM(BC448:BC449)</f>
        <v>0</v>
      </c>
      <c r="BD450" s="839">
        <f t="shared" si="1065"/>
        <v>0</v>
      </c>
      <c r="BE450" s="776">
        <f t="shared" si="1065"/>
        <v>17290</v>
      </c>
      <c r="BF450" s="776">
        <f>SUM(BF448:BF449)</f>
        <v>17290</v>
      </c>
      <c r="BG450" s="776">
        <f>SUM(BG448:BG449)</f>
        <v>0</v>
      </c>
      <c r="BH450" s="776">
        <f>SUM(BH448:BH449)</f>
        <v>17290</v>
      </c>
      <c r="BI450" s="776">
        <f t="shared" ref="BI450:BK450" si="1066">SUM(BI448:BI449)</f>
        <v>0</v>
      </c>
      <c r="BJ450" s="776">
        <f t="shared" si="1066"/>
        <v>0</v>
      </c>
      <c r="BK450" s="812">
        <f t="shared" si="1066"/>
        <v>17290</v>
      </c>
      <c r="BL450" s="812">
        <f>SUM(BL448:BL449)</f>
        <v>17290</v>
      </c>
      <c r="BM450" s="812">
        <f>SUM(BM448:BM449)</f>
        <v>0</v>
      </c>
      <c r="BN450" s="812">
        <f>SUM(BN448:BN449)</f>
        <v>17290</v>
      </c>
      <c r="BO450" s="812">
        <f t="shared" ref="BO450:BQ450" si="1067">SUM(BO448:BO449)</f>
        <v>0</v>
      </c>
      <c r="BP450" s="812">
        <f t="shared" si="1067"/>
        <v>0</v>
      </c>
      <c r="BQ450" s="794">
        <f t="shared" si="1067"/>
        <v>17290</v>
      </c>
      <c r="BR450" s="794">
        <f>SUM(BR448:BR449)</f>
        <v>17290</v>
      </c>
      <c r="BS450" s="794">
        <f>SUM(BS448:BS449)</f>
        <v>0</v>
      </c>
      <c r="BT450" s="794">
        <f>SUM(BT448:BT449)</f>
        <v>17290</v>
      </c>
      <c r="BU450" s="794">
        <f t="shared" ref="BU450:BW450" si="1068">SUM(BU448:BU449)</f>
        <v>0</v>
      </c>
      <c r="BV450" s="794">
        <f t="shared" si="1068"/>
        <v>0</v>
      </c>
      <c r="BW450" s="839">
        <f t="shared" si="1068"/>
        <v>17290</v>
      </c>
      <c r="BX450" s="839">
        <f>SUM(BX448:BX449)</f>
        <v>17290</v>
      </c>
      <c r="BY450" s="839">
        <f>SUM(BY448:BY449)</f>
        <v>0</v>
      </c>
      <c r="BZ450" s="839">
        <f>SUM(BZ448:BZ449)</f>
        <v>17290</v>
      </c>
      <c r="CA450" s="839">
        <f t="shared" ref="CA450:CC450" si="1069">SUM(CA448:CA449)</f>
        <v>0</v>
      </c>
      <c r="CB450" s="839">
        <f t="shared" si="1069"/>
        <v>0</v>
      </c>
      <c r="CC450" s="812">
        <f t="shared" si="1069"/>
        <v>247000</v>
      </c>
      <c r="CD450" s="785">
        <f>SUM(CD448:CD449)</f>
        <v>247000</v>
      </c>
      <c r="CE450" s="812">
        <f>SUM(CE448:CE449)</f>
        <v>0</v>
      </c>
      <c r="CF450" s="812">
        <f t="shared" ref="CF450:CG450" si="1070">SUM(CF448:CF449)</f>
        <v>0</v>
      </c>
      <c r="CG450" s="812">
        <f t="shared" si="1070"/>
        <v>0</v>
      </c>
      <c r="CH450" s="579">
        <f>+CC450-I450</f>
        <v>0</v>
      </c>
    </row>
    <row r="451" spans="1:86" x14ac:dyDescent="0.2">
      <c r="A451" s="702"/>
      <c r="B451" s="581"/>
      <c r="C451" s="581"/>
      <c r="D451" s="626"/>
      <c r="E451" s="581"/>
      <c r="F451" s="626"/>
      <c r="G451" s="703"/>
      <c r="H451" s="631" t="s">
        <v>312</v>
      </c>
      <c r="I451" s="733"/>
      <c r="J451" s="774"/>
      <c r="K451" s="774"/>
      <c r="L451" s="774"/>
      <c r="M451" s="775"/>
      <c r="N451" s="775"/>
      <c r="O451" s="784"/>
      <c r="P451" s="784"/>
      <c r="Q451" s="783"/>
      <c r="R451" s="783"/>
      <c r="S451" s="783"/>
      <c r="T451" s="783"/>
      <c r="U451" s="793"/>
      <c r="V451" s="792"/>
      <c r="W451" s="792"/>
      <c r="X451" s="792"/>
      <c r="Y451" s="792"/>
      <c r="Z451" s="792"/>
      <c r="AA451" s="802"/>
      <c r="AB451" s="801"/>
      <c r="AC451" s="801"/>
      <c r="AD451" s="801"/>
      <c r="AE451" s="801"/>
      <c r="AF451" s="801"/>
      <c r="AG451" s="820"/>
      <c r="AH451" s="819"/>
      <c r="AI451" s="819"/>
      <c r="AJ451" s="819"/>
      <c r="AK451" s="819"/>
      <c r="AL451" s="819"/>
      <c r="AM451" s="774"/>
      <c r="AN451" s="775"/>
      <c r="AO451" s="775"/>
      <c r="AP451" s="775"/>
      <c r="AQ451" s="775"/>
      <c r="AR451" s="775"/>
      <c r="AS451" s="829"/>
      <c r="AT451" s="828"/>
      <c r="AU451" s="828"/>
      <c r="AV451" s="828"/>
      <c r="AW451" s="828"/>
      <c r="AX451" s="828"/>
      <c r="AY451" s="838"/>
      <c r="AZ451" s="837"/>
      <c r="BA451" s="837"/>
      <c r="BB451" s="837"/>
      <c r="BC451" s="837"/>
      <c r="BD451" s="837"/>
      <c r="BE451" s="774"/>
      <c r="BF451" s="775"/>
      <c r="BG451" s="775"/>
      <c r="BH451" s="775"/>
      <c r="BI451" s="775"/>
      <c r="BJ451" s="775"/>
      <c r="BK451" s="811"/>
      <c r="BL451" s="810"/>
      <c r="BM451" s="810"/>
      <c r="BN451" s="810"/>
      <c r="BO451" s="810"/>
      <c r="BP451" s="810"/>
      <c r="BQ451" s="793"/>
      <c r="BR451" s="792"/>
      <c r="BS451" s="792"/>
      <c r="BT451" s="792"/>
      <c r="BU451" s="792"/>
      <c r="BV451" s="792"/>
      <c r="BW451" s="838"/>
      <c r="BX451" s="837"/>
      <c r="BY451" s="837"/>
      <c r="BZ451" s="837"/>
      <c r="CA451" s="837"/>
      <c r="CB451" s="837"/>
      <c r="CC451" s="811"/>
      <c r="CD451" s="784"/>
      <c r="CE451" s="810"/>
      <c r="CF451" s="810"/>
      <c r="CG451" s="810"/>
      <c r="CH451" s="579"/>
    </row>
    <row r="452" spans="1:86" x14ac:dyDescent="0.2">
      <c r="A452" s="697"/>
      <c r="B452" s="585"/>
      <c r="C452" s="585"/>
      <c r="D452" s="634"/>
      <c r="E452" s="585"/>
      <c r="F452" s="634"/>
      <c r="G452" s="679" t="s">
        <v>18</v>
      </c>
      <c r="H452" s="635" t="s">
        <v>48</v>
      </c>
      <c r="I452" s="715">
        <f>+I449</f>
        <v>247000</v>
      </c>
      <c r="J452" s="774"/>
      <c r="K452" s="774"/>
      <c r="L452" s="774"/>
      <c r="M452" s="775"/>
      <c r="N452" s="775"/>
      <c r="O452" s="784"/>
      <c r="P452" s="784"/>
      <c r="Q452" s="783"/>
      <c r="R452" s="783"/>
      <c r="S452" s="783"/>
      <c r="T452" s="783"/>
      <c r="U452" s="793"/>
      <c r="V452" s="792"/>
      <c r="W452" s="792"/>
      <c r="X452" s="792"/>
      <c r="Y452" s="792"/>
      <c r="Z452" s="792"/>
      <c r="AA452" s="802"/>
      <c r="AB452" s="801"/>
      <c r="AC452" s="801"/>
      <c r="AD452" s="801"/>
      <c r="AE452" s="801"/>
      <c r="AF452" s="801"/>
      <c r="AG452" s="820"/>
      <c r="AH452" s="819"/>
      <c r="AI452" s="819"/>
      <c r="AJ452" s="819"/>
      <c r="AK452" s="819"/>
      <c r="AL452" s="819"/>
      <c r="AM452" s="774"/>
      <c r="AN452" s="775"/>
      <c r="AO452" s="775"/>
      <c r="AP452" s="775"/>
      <c r="AQ452" s="775"/>
      <c r="AR452" s="775"/>
      <c r="AS452" s="829"/>
      <c r="AT452" s="828"/>
      <c r="AU452" s="828"/>
      <c r="AV452" s="828"/>
      <c r="AW452" s="828"/>
      <c r="AX452" s="828"/>
      <c r="AY452" s="838"/>
      <c r="AZ452" s="837"/>
      <c r="BA452" s="837"/>
      <c r="BB452" s="837"/>
      <c r="BC452" s="837"/>
      <c r="BD452" s="837"/>
      <c r="BE452" s="774"/>
      <c r="BF452" s="775"/>
      <c r="BG452" s="775"/>
      <c r="BH452" s="775"/>
      <c r="BI452" s="775"/>
      <c r="BJ452" s="775"/>
      <c r="BK452" s="811"/>
      <c r="BL452" s="810"/>
      <c r="BM452" s="810"/>
      <c r="BN452" s="810"/>
      <c r="BO452" s="810"/>
      <c r="BP452" s="810"/>
      <c r="BQ452" s="793"/>
      <c r="BR452" s="792"/>
      <c r="BS452" s="792"/>
      <c r="BT452" s="792"/>
      <c r="BU452" s="792"/>
      <c r="BV452" s="792"/>
      <c r="BW452" s="838"/>
      <c r="BX452" s="837"/>
      <c r="BY452" s="837"/>
      <c r="BZ452" s="837"/>
      <c r="CA452" s="837"/>
      <c r="CB452" s="837"/>
      <c r="CC452" s="811"/>
      <c r="CD452" s="784"/>
      <c r="CE452" s="810"/>
      <c r="CF452" s="810"/>
      <c r="CG452" s="810"/>
      <c r="CH452" s="579"/>
    </row>
    <row r="453" spans="1:86" x14ac:dyDescent="0.2">
      <c r="A453" s="697"/>
      <c r="B453" s="585"/>
      <c r="C453" s="585"/>
      <c r="D453" s="634"/>
      <c r="E453" s="585"/>
      <c r="F453" s="634"/>
      <c r="G453" s="679"/>
      <c r="H453" s="639" t="s">
        <v>313</v>
      </c>
      <c r="I453" s="714"/>
      <c r="J453" s="774"/>
      <c r="K453" s="774"/>
      <c r="L453" s="774"/>
      <c r="M453" s="775"/>
      <c r="N453" s="775"/>
      <c r="O453" s="784"/>
      <c r="P453" s="784"/>
      <c r="Q453" s="783"/>
      <c r="R453" s="783"/>
      <c r="S453" s="783"/>
      <c r="T453" s="783"/>
      <c r="U453" s="793"/>
      <c r="V453" s="792"/>
      <c r="W453" s="792"/>
      <c r="X453" s="792"/>
      <c r="Y453" s="792"/>
      <c r="Z453" s="792"/>
      <c r="AA453" s="802"/>
      <c r="AB453" s="801"/>
      <c r="AC453" s="801"/>
      <c r="AD453" s="801"/>
      <c r="AE453" s="801"/>
      <c r="AF453" s="801"/>
      <c r="AG453" s="820"/>
      <c r="AH453" s="819"/>
      <c r="AI453" s="819"/>
      <c r="AJ453" s="819"/>
      <c r="AK453" s="819"/>
      <c r="AL453" s="819"/>
      <c r="AM453" s="774"/>
      <c r="AN453" s="775"/>
      <c r="AO453" s="775"/>
      <c r="AP453" s="775"/>
      <c r="AQ453" s="775"/>
      <c r="AR453" s="775"/>
      <c r="AS453" s="829"/>
      <c r="AT453" s="828"/>
      <c r="AU453" s="828"/>
      <c r="AV453" s="828"/>
      <c r="AW453" s="828"/>
      <c r="AX453" s="828"/>
      <c r="AY453" s="838"/>
      <c r="AZ453" s="837"/>
      <c r="BA453" s="837"/>
      <c r="BB453" s="837"/>
      <c r="BC453" s="837"/>
      <c r="BD453" s="837"/>
      <c r="BE453" s="774"/>
      <c r="BF453" s="775"/>
      <c r="BG453" s="775"/>
      <c r="BH453" s="775"/>
      <c r="BI453" s="775"/>
      <c r="BJ453" s="775"/>
      <c r="BK453" s="811"/>
      <c r="BL453" s="810"/>
      <c r="BM453" s="810"/>
      <c r="BN453" s="810"/>
      <c r="BO453" s="810"/>
      <c r="BP453" s="810"/>
      <c r="BQ453" s="793"/>
      <c r="BR453" s="792"/>
      <c r="BS453" s="792"/>
      <c r="BT453" s="792"/>
      <c r="BU453" s="792"/>
      <c r="BV453" s="792"/>
      <c r="BW453" s="838"/>
      <c r="BX453" s="837"/>
      <c r="BY453" s="837"/>
      <c r="BZ453" s="837"/>
      <c r="CA453" s="837"/>
      <c r="CB453" s="837"/>
      <c r="CC453" s="811"/>
      <c r="CD453" s="784"/>
      <c r="CE453" s="810"/>
      <c r="CF453" s="810"/>
      <c r="CG453" s="810"/>
      <c r="CH453" s="579"/>
    </row>
    <row r="454" spans="1:86" x14ac:dyDescent="0.2">
      <c r="A454" s="697"/>
      <c r="B454" s="585"/>
      <c r="C454" s="585"/>
      <c r="D454" s="634"/>
      <c r="E454" s="585"/>
      <c r="F454" s="634"/>
      <c r="G454" s="679"/>
      <c r="H454" s="639" t="s">
        <v>314</v>
      </c>
      <c r="I454" s="636"/>
      <c r="J454" s="774"/>
      <c r="K454" s="774"/>
      <c r="L454" s="774"/>
      <c r="M454" s="775"/>
      <c r="N454" s="775"/>
      <c r="O454" s="784"/>
      <c r="P454" s="784"/>
      <c r="Q454" s="783"/>
      <c r="R454" s="783"/>
      <c r="S454" s="783"/>
      <c r="T454" s="783"/>
      <c r="U454" s="793"/>
      <c r="V454" s="792"/>
      <c r="W454" s="792"/>
      <c r="X454" s="792"/>
      <c r="Y454" s="792"/>
      <c r="Z454" s="792"/>
      <c r="AA454" s="802"/>
      <c r="AB454" s="801"/>
      <c r="AC454" s="801"/>
      <c r="AD454" s="801"/>
      <c r="AE454" s="801"/>
      <c r="AF454" s="801"/>
      <c r="AG454" s="820"/>
      <c r="AH454" s="819"/>
      <c r="AI454" s="819"/>
      <c r="AJ454" s="819"/>
      <c r="AK454" s="819"/>
      <c r="AL454" s="819"/>
      <c r="AM454" s="774"/>
      <c r="AN454" s="775"/>
      <c r="AO454" s="775"/>
      <c r="AP454" s="775"/>
      <c r="AQ454" s="775"/>
      <c r="AR454" s="775"/>
      <c r="AS454" s="829"/>
      <c r="AT454" s="828"/>
      <c r="AU454" s="828"/>
      <c r="AV454" s="828"/>
      <c r="AW454" s="828"/>
      <c r="AX454" s="828"/>
      <c r="AY454" s="838"/>
      <c r="AZ454" s="837"/>
      <c r="BA454" s="837"/>
      <c r="BB454" s="837"/>
      <c r="BC454" s="837"/>
      <c r="BD454" s="837"/>
      <c r="BE454" s="774"/>
      <c r="BF454" s="775"/>
      <c r="BG454" s="775"/>
      <c r="BH454" s="775"/>
      <c r="BI454" s="775"/>
      <c r="BJ454" s="775"/>
      <c r="BK454" s="811"/>
      <c r="BL454" s="810"/>
      <c r="BM454" s="810"/>
      <c r="BN454" s="810"/>
      <c r="BO454" s="810"/>
      <c r="BP454" s="810"/>
      <c r="BQ454" s="793"/>
      <c r="BR454" s="792"/>
      <c r="BS454" s="792"/>
      <c r="BT454" s="792"/>
      <c r="BU454" s="792"/>
      <c r="BV454" s="792"/>
      <c r="BW454" s="838"/>
      <c r="BX454" s="837"/>
      <c r="BY454" s="837"/>
      <c r="BZ454" s="837"/>
      <c r="CA454" s="837"/>
      <c r="CB454" s="837"/>
      <c r="CC454" s="811"/>
      <c r="CD454" s="784"/>
      <c r="CE454" s="810"/>
      <c r="CF454" s="810"/>
      <c r="CG454" s="810"/>
      <c r="CH454" s="579"/>
    </row>
    <row r="455" spans="1:86" x14ac:dyDescent="0.2">
      <c r="A455" s="697"/>
      <c r="B455" s="585"/>
      <c r="C455" s="585"/>
      <c r="D455" s="634"/>
      <c r="E455" s="585"/>
      <c r="F455" s="634"/>
      <c r="G455" s="679" t="s">
        <v>18</v>
      </c>
      <c r="H455" s="635" t="s">
        <v>48</v>
      </c>
      <c r="I455" s="636">
        <f>+I452</f>
        <v>247000</v>
      </c>
      <c r="J455" s="774"/>
      <c r="K455" s="774"/>
      <c r="L455" s="774"/>
      <c r="M455" s="775"/>
      <c r="N455" s="775"/>
      <c r="O455" s="784"/>
      <c r="P455" s="784"/>
      <c r="Q455" s="783"/>
      <c r="R455" s="783"/>
      <c r="S455" s="783"/>
      <c r="T455" s="783"/>
      <c r="U455" s="793"/>
      <c r="V455" s="792"/>
      <c r="W455" s="792"/>
      <c r="X455" s="792"/>
      <c r="Y455" s="792"/>
      <c r="Z455" s="792"/>
      <c r="AA455" s="802"/>
      <c r="AB455" s="801"/>
      <c r="AC455" s="801"/>
      <c r="AD455" s="801"/>
      <c r="AE455" s="801"/>
      <c r="AF455" s="801"/>
      <c r="AG455" s="820"/>
      <c r="AH455" s="819"/>
      <c r="AI455" s="819"/>
      <c r="AJ455" s="819"/>
      <c r="AK455" s="819"/>
      <c r="AL455" s="819"/>
      <c r="AM455" s="774"/>
      <c r="AN455" s="775"/>
      <c r="AO455" s="775"/>
      <c r="AP455" s="775"/>
      <c r="AQ455" s="775"/>
      <c r="AR455" s="775"/>
      <c r="AS455" s="829"/>
      <c r="AT455" s="828"/>
      <c r="AU455" s="828"/>
      <c r="AV455" s="828"/>
      <c r="AW455" s="828"/>
      <c r="AX455" s="828"/>
      <c r="AY455" s="838"/>
      <c r="AZ455" s="837"/>
      <c r="BA455" s="837"/>
      <c r="BB455" s="837"/>
      <c r="BC455" s="837"/>
      <c r="BD455" s="837"/>
      <c r="BE455" s="774"/>
      <c r="BF455" s="775"/>
      <c r="BG455" s="775"/>
      <c r="BH455" s="775"/>
      <c r="BI455" s="775"/>
      <c r="BJ455" s="775"/>
      <c r="BK455" s="811"/>
      <c r="BL455" s="810"/>
      <c r="BM455" s="810"/>
      <c r="BN455" s="810"/>
      <c r="BO455" s="810"/>
      <c r="BP455" s="810"/>
      <c r="BQ455" s="793"/>
      <c r="BR455" s="792"/>
      <c r="BS455" s="792"/>
      <c r="BT455" s="792"/>
      <c r="BU455" s="792"/>
      <c r="BV455" s="792"/>
      <c r="BW455" s="838"/>
      <c r="BX455" s="837"/>
      <c r="BY455" s="837"/>
      <c r="BZ455" s="837"/>
      <c r="CA455" s="837"/>
      <c r="CB455" s="837"/>
      <c r="CC455" s="811"/>
      <c r="CD455" s="784"/>
      <c r="CE455" s="810"/>
      <c r="CF455" s="810"/>
      <c r="CG455" s="810"/>
      <c r="CH455" s="579"/>
    </row>
    <row r="456" spans="1:86" x14ac:dyDescent="0.2">
      <c r="A456" s="705"/>
      <c r="B456" s="591"/>
      <c r="C456" s="591"/>
      <c r="D456" s="641"/>
      <c r="E456" s="591"/>
      <c r="F456" s="641"/>
      <c r="G456" s="718"/>
      <c r="H456" s="642" t="s">
        <v>315</v>
      </c>
      <c r="I456" s="643"/>
      <c r="J456" s="774"/>
      <c r="K456" s="774"/>
      <c r="L456" s="774"/>
      <c r="M456" s="775"/>
      <c r="N456" s="775"/>
      <c r="O456" s="784"/>
      <c r="P456" s="784"/>
      <c r="Q456" s="783"/>
      <c r="R456" s="783"/>
      <c r="S456" s="783"/>
      <c r="T456" s="783"/>
      <c r="U456" s="793"/>
      <c r="V456" s="792"/>
      <c r="W456" s="792"/>
      <c r="X456" s="792"/>
      <c r="Y456" s="792"/>
      <c r="Z456" s="792"/>
      <c r="AA456" s="802"/>
      <c r="AB456" s="801"/>
      <c r="AC456" s="801"/>
      <c r="AD456" s="801"/>
      <c r="AE456" s="801"/>
      <c r="AF456" s="801"/>
      <c r="AG456" s="820"/>
      <c r="AH456" s="819"/>
      <c r="AI456" s="819"/>
      <c r="AJ456" s="819"/>
      <c r="AK456" s="819"/>
      <c r="AL456" s="819"/>
      <c r="AM456" s="774"/>
      <c r="AN456" s="775"/>
      <c r="AO456" s="775"/>
      <c r="AP456" s="775"/>
      <c r="AQ456" s="775"/>
      <c r="AR456" s="775"/>
      <c r="AS456" s="829"/>
      <c r="AT456" s="828"/>
      <c r="AU456" s="828"/>
      <c r="AV456" s="828"/>
      <c r="AW456" s="828"/>
      <c r="AX456" s="828"/>
      <c r="AY456" s="838"/>
      <c r="AZ456" s="837"/>
      <c r="BA456" s="837"/>
      <c r="BB456" s="837"/>
      <c r="BC456" s="837"/>
      <c r="BD456" s="837"/>
      <c r="BE456" s="774"/>
      <c r="BF456" s="775"/>
      <c r="BG456" s="775"/>
      <c r="BH456" s="775"/>
      <c r="BI456" s="775"/>
      <c r="BJ456" s="775"/>
      <c r="BK456" s="811"/>
      <c r="BL456" s="810"/>
      <c r="BM456" s="810"/>
      <c r="BN456" s="810"/>
      <c r="BO456" s="810"/>
      <c r="BP456" s="810"/>
      <c r="BQ456" s="793"/>
      <c r="BR456" s="792"/>
      <c r="BS456" s="792"/>
      <c r="BT456" s="792"/>
      <c r="BU456" s="792"/>
      <c r="BV456" s="792"/>
      <c r="BW456" s="838"/>
      <c r="BX456" s="837"/>
      <c r="BY456" s="837"/>
      <c r="BZ456" s="837"/>
      <c r="CA456" s="837"/>
      <c r="CB456" s="837"/>
      <c r="CC456" s="811"/>
      <c r="CD456" s="784"/>
      <c r="CE456" s="810"/>
      <c r="CF456" s="810"/>
      <c r="CG456" s="810"/>
      <c r="CH456" s="579"/>
    </row>
    <row r="457" spans="1:86" x14ac:dyDescent="0.2">
      <c r="A457" s="705"/>
      <c r="B457" s="591"/>
      <c r="C457" s="591"/>
      <c r="D457" s="641"/>
      <c r="E457" s="591"/>
      <c r="F457" s="641"/>
      <c r="G457" s="718"/>
      <c r="H457" s="642"/>
      <c r="I457" s="643"/>
      <c r="J457" s="774"/>
      <c r="K457" s="774"/>
      <c r="L457" s="774"/>
      <c r="M457" s="775"/>
      <c r="N457" s="775"/>
      <c r="O457" s="784"/>
      <c r="P457" s="784"/>
      <c r="Q457" s="783"/>
      <c r="R457" s="783"/>
      <c r="S457" s="783"/>
      <c r="T457" s="783"/>
      <c r="U457" s="793"/>
      <c r="V457" s="792"/>
      <c r="W457" s="792"/>
      <c r="X457" s="792"/>
      <c r="Y457" s="792"/>
      <c r="Z457" s="792"/>
      <c r="AA457" s="802"/>
      <c r="AB457" s="801"/>
      <c r="AC457" s="801"/>
      <c r="AD457" s="801"/>
      <c r="AE457" s="801"/>
      <c r="AF457" s="801"/>
      <c r="AG457" s="820"/>
      <c r="AH457" s="819"/>
      <c r="AI457" s="819"/>
      <c r="AJ457" s="819"/>
      <c r="AK457" s="819"/>
      <c r="AL457" s="819"/>
      <c r="AM457" s="774"/>
      <c r="AN457" s="775"/>
      <c r="AO457" s="775"/>
      <c r="AP457" s="775"/>
      <c r="AQ457" s="775"/>
      <c r="AR457" s="775"/>
      <c r="AS457" s="829"/>
      <c r="AT457" s="828"/>
      <c r="AU457" s="828"/>
      <c r="AV457" s="828"/>
      <c r="AW457" s="828"/>
      <c r="AX457" s="828"/>
      <c r="AY457" s="838"/>
      <c r="AZ457" s="837"/>
      <c r="BA457" s="837"/>
      <c r="BB457" s="837"/>
      <c r="BC457" s="837"/>
      <c r="BD457" s="837"/>
      <c r="BE457" s="774"/>
      <c r="BF457" s="775"/>
      <c r="BG457" s="775"/>
      <c r="BH457" s="775"/>
      <c r="BI457" s="775"/>
      <c r="BJ457" s="775"/>
      <c r="BK457" s="811"/>
      <c r="BL457" s="810"/>
      <c r="BM457" s="810"/>
      <c r="BN457" s="810"/>
      <c r="BO457" s="810"/>
      <c r="BP457" s="810"/>
      <c r="BQ457" s="793"/>
      <c r="BR457" s="792"/>
      <c r="BS457" s="792"/>
      <c r="BT457" s="792"/>
      <c r="BU457" s="792"/>
      <c r="BV457" s="792"/>
      <c r="BW457" s="838"/>
      <c r="BX457" s="837"/>
      <c r="BY457" s="837"/>
      <c r="BZ457" s="837"/>
      <c r="CA457" s="837"/>
      <c r="CB457" s="837"/>
      <c r="CC457" s="811"/>
      <c r="CD457" s="784"/>
      <c r="CE457" s="810"/>
      <c r="CF457" s="810"/>
      <c r="CG457" s="810"/>
      <c r="CH457" s="579"/>
    </row>
    <row r="458" spans="1:86" x14ac:dyDescent="0.2">
      <c r="A458" s="596"/>
      <c r="B458" s="596" t="s">
        <v>316</v>
      </c>
      <c r="C458" s="663"/>
      <c r="D458" s="607"/>
      <c r="E458" s="596"/>
      <c r="F458" s="607"/>
      <c r="G458" s="620"/>
      <c r="H458" s="600" t="s">
        <v>308</v>
      </c>
      <c r="I458" s="682"/>
      <c r="J458" s="774"/>
      <c r="K458" s="774"/>
      <c r="L458" s="774"/>
      <c r="M458" s="775"/>
      <c r="N458" s="775"/>
      <c r="O458" s="784"/>
      <c r="P458" s="784"/>
      <c r="Q458" s="783"/>
      <c r="R458" s="783"/>
      <c r="S458" s="783"/>
      <c r="T458" s="783"/>
      <c r="U458" s="793"/>
      <c r="V458" s="792"/>
      <c r="W458" s="792"/>
      <c r="X458" s="792"/>
      <c r="Y458" s="792"/>
      <c r="Z458" s="792"/>
      <c r="AA458" s="802"/>
      <c r="AB458" s="801"/>
      <c r="AC458" s="801"/>
      <c r="AD458" s="801"/>
      <c r="AE458" s="801"/>
      <c r="AF458" s="801"/>
      <c r="AG458" s="820"/>
      <c r="AH458" s="819"/>
      <c r="AI458" s="819"/>
      <c r="AJ458" s="819"/>
      <c r="AK458" s="819"/>
      <c r="AL458" s="819"/>
      <c r="AM458" s="774"/>
      <c r="AN458" s="775"/>
      <c r="AO458" s="775"/>
      <c r="AP458" s="775"/>
      <c r="AQ458" s="775"/>
      <c r="AR458" s="775"/>
      <c r="AS458" s="829"/>
      <c r="AT458" s="828"/>
      <c r="AU458" s="828"/>
      <c r="AV458" s="828"/>
      <c r="AW458" s="828"/>
      <c r="AX458" s="828"/>
      <c r="AY458" s="838"/>
      <c r="AZ458" s="837"/>
      <c r="BA458" s="837"/>
      <c r="BB458" s="837"/>
      <c r="BC458" s="837"/>
      <c r="BD458" s="837"/>
      <c r="BE458" s="774"/>
      <c r="BF458" s="775"/>
      <c r="BG458" s="775"/>
      <c r="BH458" s="775"/>
      <c r="BI458" s="775"/>
      <c r="BJ458" s="775"/>
      <c r="BK458" s="811"/>
      <c r="BL458" s="810"/>
      <c r="BM458" s="810"/>
      <c r="BN458" s="810"/>
      <c r="BO458" s="810"/>
      <c r="BP458" s="810"/>
      <c r="BQ458" s="793"/>
      <c r="BR458" s="792"/>
      <c r="BS458" s="792"/>
      <c r="BT458" s="792"/>
      <c r="BU458" s="792"/>
      <c r="BV458" s="792"/>
      <c r="BW458" s="838"/>
      <c r="BX458" s="837"/>
      <c r="BY458" s="837"/>
      <c r="BZ458" s="837"/>
      <c r="CA458" s="837"/>
      <c r="CB458" s="837"/>
      <c r="CC458" s="811"/>
      <c r="CD458" s="784"/>
      <c r="CE458" s="810"/>
      <c r="CF458" s="810"/>
      <c r="CG458" s="810"/>
      <c r="CH458" s="579"/>
    </row>
    <row r="459" spans="1:86" ht="24" x14ac:dyDescent="0.2">
      <c r="A459" s="596"/>
      <c r="B459" s="596"/>
      <c r="C459" s="623">
        <v>560</v>
      </c>
      <c r="D459" s="607"/>
      <c r="E459" s="596"/>
      <c r="F459" s="607"/>
      <c r="G459" s="620"/>
      <c r="H459" s="600" t="s">
        <v>317</v>
      </c>
      <c r="I459" s="682"/>
      <c r="J459" s="774"/>
      <c r="K459" s="774"/>
      <c r="L459" s="774"/>
      <c r="M459" s="775"/>
      <c r="N459" s="775"/>
      <c r="O459" s="784"/>
      <c r="P459" s="784"/>
      <c r="Q459" s="783"/>
      <c r="R459" s="783"/>
      <c r="S459" s="783"/>
      <c r="T459" s="783"/>
      <c r="U459" s="793"/>
      <c r="V459" s="792"/>
      <c r="W459" s="792"/>
      <c r="X459" s="792"/>
      <c r="Y459" s="792"/>
      <c r="Z459" s="792"/>
      <c r="AA459" s="802"/>
      <c r="AB459" s="801"/>
      <c r="AC459" s="801"/>
      <c r="AD459" s="801"/>
      <c r="AE459" s="801"/>
      <c r="AF459" s="801"/>
      <c r="AG459" s="820"/>
      <c r="AH459" s="819"/>
      <c r="AI459" s="819"/>
      <c r="AJ459" s="819"/>
      <c r="AK459" s="819"/>
      <c r="AL459" s="819"/>
      <c r="AM459" s="774"/>
      <c r="AN459" s="775"/>
      <c r="AO459" s="775"/>
      <c r="AP459" s="775"/>
      <c r="AQ459" s="775"/>
      <c r="AR459" s="775"/>
      <c r="AS459" s="829"/>
      <c r="AT459" s="828"/>
      <c r="AU459" s="828"/>
      <c r="AV459" s="828"/>
      <c r="AW459" s="828"/>
      <c r="AX459" s="828"/>
      <c r="AY459" s="838"/>
      <c r="AZ459" s="837"/>
      <c r="BA459" s="837"/>
      <c r="BB459" s="837"/>
      <c r="BC459" s="837"/>
      <c r="BD459" s="837"/>
      <c r="BE459" s="774"/>
      <c r="BF459" s="775"/>
      <c r="BG459" s="775"/>
      <c r="BH459" s="775"/>
      <c r="BI459" s="775"/>
      <c r="BJ459" s="775"/>
      <c r="BK459" s="811"/>
      <c r="BL459" s="810"/>
      <c r="BM459" s="810"/>
      <c r="BN459" s="810"/>
      <c r="BO459" s="810"/>
      <c r="BP459" s="810"/>
      <c r="BQ459" s="793"/>
      <c r="BR459" s="792"/>
      <c r="BS459" s="792"/>
      <c r="BT459" s="792"/>
      <c r="BU459" s="792"/>
      <c r="BV459" s="792"/>
      <c r="BW459" s="838"/>
      <c r="BX459" s="837"/>
      <c r="BY459" s="837"/>
      <c r="BZ459" s="837"/>
      <c r="CA459" s="837"/>
      <c r="CB459" s="837"/>
      <c r="CC459" s="811"/>
      <c r="CD459" s="784"/>
      <c r="CE459" s="810"/>
      <c r="CF459" s="810"/>
      <c r="CG459" s="810"/>
      <c r="CH459" s="579"/>
    </row>
    <row r="460" spans="1:86" x14ac:dyDescent="0.2">
      <c r="A460" s="596"/>
      <c r="B460" s="596"/>
      <c r="C460" s="623"/>
      <c r="D460" s="608" t="s">
        <v>307</v>
      </c>
      <c r="E460" s="596"/>
      <c r="F460" s="607"/>
      <c r="G460" s="620"/>
      <c r="H460" s="600" t="s">
        <v>308</v>
      </c>
      <c r="I460" s="682"/>
      <c r="J460" s="774"/>
      <c r="K460" s="774"/>
      <c r="L460" s="774"/>
      <c r="M460" s="775"/>
      <c r="N460" s="775"/>
      <c r="O460" s="784"/>
      <c r="P460" s="784"/>
      <c r="Q460" s="783"/>
      <c r="R460" s="783"/>
      <c r="S460" s="783"/>
      <c r="T460" s="783"/>
      <c r="U460" s="793"/>
      <c r="V460" s="792"/>
      <c r="W460" s="792"/>
      <c r="X460" s="792"/>
      <c r="Y460" s="792"/>
      <c r="Z460" s="792"/>
      <c r="AA460" s="802"/>
      <c r="AB460" s="801"/>
      <c r="AC460" s="801"/>
      <c r="AD460" s="801"/>
      <c r="AE460" s="801"/>
      <c r="AF460" s="801"/>
      <c r="AG460" s="820"/>
      <c r="AH460" s="819"/>
      <c r="AI460" s="819"/>
      <c r="AJ460" s="819"/>
      <c r="AK460" s="819"/>
      <c r="AL460" s="819"/>
      <c r="AM460" s="774"/>
      <c r="AN460" s="775"/>
      <c r="AO460" s="775"/>
      <c r="AP460" s="775"/>
      <c r="AQ460" s="775"/>
      <c r="AR460" s="775"/>
      <c r="AS460" s="829"/>
      <c r="AT460" s="828"/>
      <c r="AU460" s="828"/>
      <c r="AV460" s="828"/>
      <c r="AW460" s="828"/>
      <c r="AX460" s="828"/>
      <c r="AY460" s="838"/>
      <c r="AZ460" s="837"/>
      <c r="BA460" s="837"/>
      <c r="BB460" s="837"/>
      <c r="BC460" s="837"/>
      <c r="BD460" s="837"/>
      <c r="BE460" s="774"/>
      <c r="BF460" s="775"/>
      <c r="BG460" s="775"/>
      <c r="BH460" s="775"/>
      <c r="BI460" s="775"/>
      <c r="BJ460" s="775"/>
      <c r="BK460" s="811"/>
      <c r="BL460" s="810"/>
      <c r="BM460" s="810"/>
      <c r="BN460" s="810"/>
      <c r="BO460" s="810"/>
      <c r="BP460" s="810"/>
      <c r="BQ460" s="793"/>
      <c r="BR460" s="792"/>
      <c r="BS460" s="792"/>
      <c r="BT460" s="792"/>
      <c r="BU460" s="792"/>
      <c r="BV460" s="792"/>
      <c r="BW460" s="838"/>
      <c r="BX460" s="837"/>
      <c r="BY460" s="837"/>
      <c r="BZ460" s="837"/>
      <c r="CA460" s="837"/>
      <c r="CB460" s="837"/>
      <c r="CC460" s="811"/>
      <c r="CD460" s="784"/>
      <c r="CE460" s="810"/>
      <c r="CF460" s="810"/>
      <c r="CG460" s="810"/>
      <c r="CH460" s="579"/>
    </row>
    <row r="461" spans="1:86" ht="24" x14ac:dyDescent="0.2">
      <c r="A461" s="596"/>
      <c r="B461" s="596"/>
      <c r="C461" s="623"/>
      <c r="D461" s="606" t="s">
        <v>318</v>
      </c>
      <c r="E461" s="596"/>
      <c r="F461" s="607"/>
      <c r="G461" s="620"/>
      <c r="H461" s="645" t="s">
        <v>319</v>
      </c>
      <c r="I461" s="624"/>
      <c r="J461" s="774"/>
      <c r="K461" s="774"/>
      <c r="L461" s="774"/>
      <c r="M461" s="775"/>
      <c r="N461" s="775"/>
      <c r="O461" s="784"/>
      <c r="P461" s="784"/>
      <c r="Q461" s="783"/>
      <c r="R461" s="783"/>
      <c r="S461" s="783"/>
      <c r="T461" s="783"/>
      <c r="U461" s="793"/>
      <c r="V461" s="792"/>
      <c r="W461" s="792"/>
      <c r="X461" s="792"/>
      <c r="Y461" s="792"/>
      <c r="Z461" s="792"/>
      <c r="AA461" s="802"/>
      <c r="AB461" s="801"/>
      <c r="AC461" s="801"/>
      <c r="AD461" s="801"/>
      <c r="AE461" s="801"/>
      <c r="AF461" s="801"/>
      <c r="AG461" s="820"/>
      <c r="AH461" s="819"/>
      <c r="AI461" s="819"/>
      <c r="AJ461" s="819"/>
      <c r="AK461" s="819"/>
      <c r="AL461" s="819"/>
      <c r="AM461" s="774"/>
      <c r="AN461" s="775"/>
      <c r="AO461" s="775"/>
      <c r="AP461" s="775"/>
      <c r="AQ461" s="775"/>
      <c r="AR461" s="775"/>
      <c r="AS461" s="829"/>
      <c r="AT461" s="828"/>
      <c r="AU461" s="828"/>
      <c r="AV461" s="828"/>
      <c r="AW461" s="828"/>
      <c r="AX461" s="828"/>
      <c r="AY461" s="838"/>
      <c r="AZ461" s="837"/>
      <c r="BA461" s="837"/>
      <c r="BB461" s="837"/>
      <c r="BC461" s="837"/>
      <c r="BD461" s="837"/>
      <c r="BE461" s="774"/>
      <c r="BF461" s="775"/>
      <c r="BG461" s="775"/>
      <c r="BH461" s="775"/>
      <c r="BI461" s="775"/>
      <c r="BJ461" s="775"/>
      <c r="BK461" s="811"/>
      <c r="BL461" s="810"/>
      <c r="BM461" s="810"/>
      <c r="BN461" s="810"/>
      <c r="BO461" s="810"/>
      <c r="BP461" s="810"/>
      <c r="BQ461" s="793"/>
      <c r="BR461" s="792"/>
      <c r="BS461" s="792"/>
      <c r="BT461" s="792"/>
      <c r="BU461" s="792"/>
      <c r="BV461" s="792"/>
      <c r="BW461" s="838"/>
      <c r="BX461" s="837"/>
      <c r="BY461" s="837"/>
      <c r="BZ461" s="837"/>
      <c r="CA461" s="837"/>
      <c r="CB461" s="837"/>
      <c r="CC461" s="811"/>
      <c r="CD461" s="784"/>
      <c r="CE461" s="810"/>
      <c r="CF461" s="810"/>
      <c r="CG461" s="810"/>
      <c r="CH461" s="579"/>
    </row>
    <row r="462" spans="1:86" x14ac:dyDescent="0.2">
      <c r="A462" s="596"/>
      <c r="B462" s="596"/>
      <c r="C462" s="734"/>
      <c r="D462" s="616"/>
      <c r="E462" s="615">
        <f>+E449+1</f>
        <v>109</v>
      </c>
      <c r="F462" s="616">
        <v>423</v>
      </c>
      <c r="G462" s="667"/>
      <c r="H462" s="735" t="s">
        <v>44</v>
      </c>
      <c r="I462" s="618">
        <f>100000-16000</f>
        <v>84000</v>
      </c>
      <c r="J462" s="774">
        <f>+I462*$J$1</f>
        <v>16800</v>
      </c>
      <c r="K462" s="774"/>
      <c r="L462" s="774">
        <f t="shared" ref="L462:L464" si="1071">+J462-K462</f>
        <v>16800</v>
      </c>
      <c r="M462" s="775"/>
      <c r="N462" s="774">
        <f>+K462-M462</f>
        <v>0</v>
      </c>
      <c r="O462" s="784">
        <f>+I462*$O$1</f>
        <v>8400</v>
      </c>
      <c r="P462" s="784">
        <f t="shared" ref="P462:P464" si="1072">O462+K462</f>
        <v>8400</v>
      </c>
      <c r="Q462" s="783"/>
      <c r="R462" s="784">
        <f t="shared" ref="R462:R464" si="1073">+P462-Q462</f>
        <v>8400</v>
      </c>
      <c r="S462" s="783"/>
      <c r="T462" s="784">
        <f t="shared" ref="T462:T464" si="1074">+Q462-S462</f>
        <v>0</v>
      </c>
      <c r="U462" s="793">
        <f>$I462*$U$1</f>
        <v>5880.0000000000009</v>
      </c>
      <c r="V462" s="793">
        <f t="shared" ref="V462:V464" si="1075">U462+Q462</f>
        <v>5880.0000000000009</v>
      </c>
      <c r="W462" s="792"/>
      <c r="X462" s="793">
        <f t="shared" ref="X462:X464" si="1076">+V462-W462</f>
        <v>5880.0000000000009</v>
      </c>
      <c r="Y462" s="792"/>
      <c r="Z462" s="793">
        <f t="shared" ref="Z462:Z464" si="1077">+W462-Y462</f>
        <v>0</v>
      </c>
      <c r="AA462" s="802">
        <f>$I462*$AA$1</f>
        <v>5880.0000000000009</v>
      </c>
      <c r="AB462" s="802">
        <f t="shared" ref="AB462:AB464" si="1078">AA462+W462</f>
        <v>5880.0000000000009</v>
      </c>
      <c r="AC462" s="801"/>
      <c r="AD462" s="802">
        <f t="shared" ref="AD462:AD464" si="1079">+AB462-AC462</f>
        <v>5880.0000000000009</v>
      </c>
      <c r="AE462" s="801"/>
      <c r="AF462" s="802">
        <f t="shared" ref="AF462:AF464" si="1080">+AC462-AE462</f>
        <v>0</v>
      </c>
      <c r="AG462" s="820">
        <f>$I462*$AG$1</f>
        <v>5880.0000000000009</v>
      </c>
      <c r="AH462" s="820">
        <f t="shared" ref="AH462:AH464" si="1081">AG462+AC462</f>
        <v>5880.0000000000009</v>
      </c>
      <c r="AI462" s="819"/>
      <c r="AJ462" s="820">
        <f t="shared" ref="AJ462:AJ464" si="1082">+AH462-AI462</f>
        <v>5880.0000000000009</v>
      </c>
      <c r="AK462" s="819"/>
      <c r="AL462" s="820">
        <f t="shared" ref="AL462:AL464" si="1083">+AI462-AK462</f>
        <v>0</v>
      </c>
      <c r="AM462" s="774">
        <f>$I462*$AM$1</f>
        <v>5880.0000000000009</v>
      </c>
      <c r="AN462" s="774">
        <f t="shared" ref="AN462:AN464" si="1084">AM462+AI462</f>
        <v>5880.0000000000009</v>
      </c>
      <c r="AO462" s="775"/>
      <c r="AP462" s="774">
        <f t="shared" ref="AP462:AP464" si="1085">+AN462-AO462</f>
        <v>5880.0000000000009</v>
      </c>
      <c r="AQ462" s="775"/>
      <c r="AR462" s="774">
        <f t="shared" ref="AR462:AR464" si="1086">+AO462-AQ462</f>
        <v>0</v>
      </c>
      <c r="AS462" s="829">
        <f>$I462*$AS$1</f>
        <v>5880.0000000000009</v>
      </c>
      <c r="AT462" s="829">
        <f t="shared" ref="AT462:AT464" si="1087">AS462+AO462</f>
        <v>5880.0000000000009</v>
      </c>
      <c r="AU462" s="828"/>
      <c r="AV462" s="829">
        <f t="shared" ref="AV462:AV464" si="1088">+AT462-AU462</f>
        <v>5880.0000000000009</v>
      </c>
      <c r="AW462" s="828"/>
      <c r="AX462" s="829">
        <f t="shared" ref="AX462:AX464" si="1089">+AU462-AW462</f>
        <v>0</v>
      </c>
      <c r="AY462" s="838">
        <f>$I462*$AY$1</f>
        <v>5880.0000000000009</v>
      </c>
      <c r="AZ462" s="838">
        <f t="shared" ref="AZ462:AZ464" si="1090">AY462+AU462</f>
        <v>5880.0000000000009</v>
      </c>
      <c r="BA462" s="837"/>
      <c r="BB462" s="838">
        <f t="shared" ref="BB462:BB464" si="1091">+AZ462-BA462</f>
        <v>5880.0000000000009</v>
      </c>
      <c r="BC462" s="837"/>
      <c r="BD462" s="838">
        <f t="shared" ref="BD462:BD464" si="1092">+BA462-BC462</f>
        <v>0</v>
      </c>
      <c r="BE462" s="774">
        <f>$I462*$BE$1</f>
        <v>5880.0000000000009</v>
      </c>
      <c r="BF462" s="774">
        <f t="shared" ref="BF462:BF464" si="1093">BE462+BA462</f>
        <v>5880.0000000000009</v>
      </c>
      <c r="BG462" s="775"/>
      <c r="BH462" s="774">
        <f t="shared" ref="BH462:BH464" si="1094">+BF462-BG462</f>
        <v>5880.0000000000009</v>
      </c>
      <c r="BI462" s="775"/>
      <c r="BJ462" s="774">
        <f t="shared" ref="BJ462:BJ464" si="1095">+BG462-BI462</f>
        <v>0</v>
      </c>
      <c r="BK462" s="811">
        <f>$I462*$BK$1</f>
        <v>5880.0000000000009</v>
      </c>
      <c r="BL462" s="811">
        <f t="shared" ref="BL462:BL464" si="1096">BK462+BG462</f>
        <v>5880.0000000000009</v>
      </c>
      <c r="BM462" s="810"/>
      <c r="BN462" s="811">
        <f t="shared" ref="BN462:BN464" si="1097">+BL462-BM462</f>
        <v>5880.0000000000009</v>
      </c>
      <c r="BO462" s="810"/>
      <c r="BP462" s="811">
        <f t="shared" ref="BP462:BP464" si="1098">+BM462-BO462</f>
        <v>0</v>
      </c>
      <c r="BQ462" s="793">
        <f>$I462*$BQ$1</f>
        <v>5880.0000000000009</v>
      </c>
      <c r="BR462" s="793">
        <f t="shared" ref="BR462:BR464" si="1099">BQ462+BM462</f>
        <v>5880.0000000000009</v>
      </c>
      <c r="BS462" s="792"/>
      <c r="BT462" s="793">
        <f t="shared" ref="BT462:BT464" si="1100">+BR462-BS462</f>
        <v>5880.0000000000009</v>
      </c>
      <c r="BU462" s="792"/>
      <c r="BV462" s="793">
        <f t="shared" ref="BV462:BV464" si="1101">+BS462-BU462</f>
        <v>0</v>
      </c>
      <c r="BW462" s="838">
        <f>$I462*$BW$1</f>
        <v>5880.0000000000009</v>
      </c>
      <c r="BX462" s="838">
        <f t="shared" ref="BX462:BX464" si="1102">BW462+BS462</f>
        <v>5880.0000000000009</v>
      </c>
      <c r="BY462" s="837"/>
      <c r="BZ462" s="838">
        <f t="shared" ref="BZ462:BZ464" si="1103">+BX462-BY462</f>
        <v>5880.0000000000009</v>
      </c>
      <c r="CA462" s="837"/>
      <c r="CB462" s="838">
        <f t="shared" ref="CB462:CB464" si="1104">+BY462-CA462</f>
        <v>0</v>
      </c>
      <c r="CC462" s="811">
        <f>+J462+O462+U462+AA462+AG462+AM462+AS462+AY462+BE462+BK462+BQ462+BW462</f>
        <v>84000</v>
      </c>
      <c r="CD462" s="784">
        <f t="shared" ref="CD462:CD464" si="1105">CC462+BY462</f>
        <v>84000</v>
      </c>
      <c r="CE462" s="810"/>
      <c r="CF462" s="810"/>
      <c r="CG462" s="811">
        <f t="shared" ref="CG462:CG464" si="1106">+CE462-CF462</f>
        <v>0</v>
      </c>
      <c r="CH462" s="579">
        <f>+CC462-I462</f>
        <v>0</v>
      </c>
    </row>
    <row r="463" spans="1:86" x14ac:dyDescent="0.2">
      <c r="A463" s="596"/>
      <c r="B463" s="596"/>
      <c r="C463" s="734"/>
      <c r="D463" s="616"/>
      <c r="E463" s="615">
        <f>+E462+1</f>
        <v>110</v>
      </c>
      <c r="F463" s="616">
        <v>424</v>
      </c>
      <c r="G463" s="667"/>
      <c r="H463" s="609" t="s">
        <v>45</v>
      </c>
      <c r="I463" s="618">
        <v>1400000</v>
      </c>
      <c r="J463" s="774">
        <f>+I463*$J$1</f>
        <v>280000</v>
      </c>
      <c r="K463" s="774"/>
      <c r="L463" s="774">
        <f t="shared" si="1071"/>
        <v>280000</v>
      </c>
      <c r="M463" s="775"/>
      <c r="N463" s="774">
        <f>+K463-M463</f>
        <v>0</v>
      </c>
      <c r="O463" s="784">
        <f>+I463*$O$1</f>
        <v>140000</v>
      </c>
      <c r="P463" s="784">
        <f t="shared" si="1072"/>
        <v>140000</v>
      </c>
      <c r="Q463" s="783"/>
      <c r="R463" s="784">
        <f t="shared" si="1073"/>
        <v>140000</v>
      </c>
      <c r="S463" s="783"/>
      <c r="T463" s="784">
        <f t="shared" si="1074"/>
        <v>0</v>
      </c>
      <c r="U463" s="793">
        <f>$I463*$U$1</f>
        <v>98000.000000000015</v>
      </c>
      <c r="V463" s="793">
        <f t="shared" si="1075"/>
        <v>98000.000000000015</v>
      </c>
      <c r="W463" s="792"/>
      <c r="X463" s="793">
        <f t="shared" si="1076"/>
        <v>98000.000000000015</v>
      </c>
      <c r="Y463" s="792"/>
      <c r="Z463" s="793">
        <f t="shared" si="1077"/>
        <v>0</v>
      </c>
      <c r="AA463" s="802">
        <f>$I463*$AA$1</f>
        <v>98000.000000000015</v>
      </c>
      <c r="AB463" s="802">
        <f t="shared" si="1078"/>
        <v>98000.000000000015</v>
      </c>
      <c r="AC463" s="801"/>
      <c r="AD463" s="802">
        <f t="shared" si="1079"/>
        <v>98000.000000000015</v>
      </c>
      <c r="AE463" s="801"/>
      <c r="AF463" s="802">
        <f t="shared" si="1080"/>
        <v>0</v>
      </c>
      <c r="AG463" s="820">
        <f>$I463*$AG$1</f>
        <v>98000.000000000015</v>
      </c>
      <c r="AH463" s="820">
        <f t="shared" si="1081"/>
        <v>98000.000000000015</v>
      </c>
      <c r="AI463" s="819"/>
      <c r="AJ463" s="820">
        <f t="shared" si="1082"/>
        <v>98000.000000000015</v>
      </c>
      <c r="AK463" s="819"/>
      <c r="AL463" s="820">
        <f t="shared" si="1083"/>
        <v>0</v>
      </c>
      <c r="AM463" s="774">
        <f>$I463*$AM$1</f>
        <v>98000.000000000015</v>
      </c>
      <c r="AN463" s="774">
        <f t="shared" si="1084"/>
        <v>98000.000000000015</v>
      </c>
      <c r="AO463" s="775"/>
      <c r="AP463" s="774">
        <f t="shared" si="1085"/>
        <v>98000.000000000015</v>
      </c>
      <c r="AQ463" s="775"/>
      <c r="AR463" s="774">
        <f t="shared" si="1086"/>
        <v>0</v>
      </c>
      <c r="AS463" s="829">
        <f>$I463*$AS$1</f>
        <v>98000.000000000015</v>
      </c>
      <c r="AT463" s="829">
        <f t="shared" si="1087"/>
        <v>98000.000000000015</v>
      </c>
      <c r="AU463" s="828"/>
      <c r="AV463" s="829">
        <f t="shared" si="1088"/>
        <v>98000.000000000015</v>
      </c>
      <c r="AW463" s="828"/>
      <c r="AX463" s="829">
        <f t="shared" si="1089"/>
        <v>0</v>
      </c>
      <c r="AY463" s="838">
        <f>$I463*$AY$1</f>
        <v>98000.000000000015</v>
      </c>
      <c r="AZ463" s="838">
        <f t="shared" si="1090"/>
        <v>98000.000000000015</v>
      </c>
      <c r="BA463" s="837"/>
      <c r="BB463" s="838">
        <f t="shared" si="1091"/>
        <v>98000.000000000015</v>
      </c>
      <c r="BC463" s="837"/>
      <c r="BD463" s="838">
        <f t="shared" si="1092"/>
        <v>0</v>
      </c>
      <c r="BE463" s="774">
        <f>$I463*$BE$1</f>
        <v>98000.000000000015</v>
      </c>
      <c r="BF463" s="774">
        <f t="shared" si="1093"/>
        <v>98000.000000000015</v>
      </c>
      <c r="BG463" s="775"/>
      <c r="BH463" s="774">
        <f t="shared" si="1094"/>
        <v>98000.000000000015</v>
      </c>
      <c r="BI463" s="775"/>
      <c r="BJ463" s="774">
        <f t="shared" si="1095"/>
        <v>0</v>
      </c>
      <c r="BK463" s="811">
        <f>$I463*$BK$1</f>
        <v>98000.000000000015</v>
      </c>
      <c r="BL463" s="811">
        <f t="shared" si="1096"/>
        <v>98000.000000000015</v>
      </c>
      <c r="BM463" s="810"/>
      <c r="BN463" s="811">
        <f t="shared" si="1097"/>
        <v>98000.000000000015</v>
      </c>
      <c r="BO463" s="810"/>
      <c r="BP463" s="811">
        <f t="shared" si="1098"/>
        <v>0</v>
      </c>
      <c r="BQ463" s="793">
        <f>$I463*$BQ$1</f>
        <v>98000.000000000015</v>
      </c>
      <c r="BR463" s="793">
        <f t="shared" si="1099"/>
        <v>98000.000000000015</v>
      </c>
      <c r="BS463" s="792"/>
      <c r="BT463" s="793">
        <f t="shared" si="1100"/>
        <v>98000.000000000015</v>
      </c>
      <c r="BU463" s="792"/>
      <c r="BV463" s="793">
        <f t="shared" si="1101"/>
        <v>0</v>
      </c>
      <c r="BW463" s="838">
        <f>$I463*$BW$1</f>
        <v>98000.000000000015</v>
      </c>
      <c r="BX463" s="838">
        <f t="shared" si="1102"/>
        <v>98000.000000000015</v>
      </c>
      <c r="BY463" s="837"/>
      <c r="BZ463" s="838">
        <f t="shared" si="1103"/>
        <v>98000.000000000015</v>
      </c>
      <c r="CA463" s="837"/>
      <c r="CB463" s="838">
        <f t="shared" si="1104"/>
        <v>0</v>
      </c>
      <c r="CC463" s="811">
        <f>+J463+O463+U463+AA463+AG463+AM463+AS463+AY463+BE463+BK463+BQ463+BW463</f>
        <v>1400000</v>
      </c>
      <c r="CD463" s="784">
        <f t="shared" si="1105"/>
        <v>1400000</v>
      </c>
      <c r="CE463" s="810"/>
      <c r="CF463" s="810"/>
      <c r="CG463" s="811">
        <f t="shared" si="1106"/>
        <v>0</v>
      </c>
      <c r="CH463" s="579">
        <f>+CC463-I463</f>
        <v>0</v>
      </c>
    </row>
    <row r="464" spans="1:86" x14ac:dyDescent="0.2">
      <c r="A464" s="596"/>
      <c r="B464" s="596"/>
      <c r="C464" s="663"/>
      <c r="D464" s="607"/>
      <c r="E464" s="615">
        <f>+E463+1</f>
        <v>111</v>
      </c>
      <c r="F464" s="607">
        <v>543</v>
      </c>
      <c r="G464" s="620"/>
      <c r="H464" s="609" t="s">
        <v>320</v>
      </c>
      <c r="I464" s="601">
        <v>100000</v>
      </c>
      <c r="J464" s="774">
        <f>+I464*$J$1</f>
        <v>20000</v>
      </c>
      <c r="K464" s="774"/>
      <c r="L464" s="774">
        <f t="shared" si="1071"/>
        <v>20000</v>
      </c>
      <c r="M464" s="775"/>
      <c r="N464" s="774">
        <f>+K464-M464</f>
        <v>0</v>
      </c>
      <c r="O464" s="784">
        <f>+I464*$O$1</f>
        <v>10000</v>
      </c>
      <c r="P464" s="784">
        <f t="shared" si="1072"/>
        <v>10000</v>
      </c>
      <c r="Q464" s="783"/>
      <c r="R464" s="784">
        <f t="shared" si="1073"/>
        <v>10000</v>
      </c>
      <c r="S464" s="783"/>
      <c r="T464" s="784">
        <f t="shared" si="1074"/>
        <v>0</v>
      </c>
      <c r="U464" s="793">
        <f>$I464*$U$1</f>
        <v>7000.0000000000009</v>
      </c>
      <c r="V464" s="793">
        <f t="shared" si="1075"/>
        <v>7000.0000000000009</v>
      </c>
      <c r="W464" s="792"/>
      <c r="X464" s="793">
        <f t="shared" si="1076"/>
        <v>7000.0000000000009</v>
      </c>
      <c r="Y464" s="792"/>
      <c r="Z464" s="793">
        <f t="shared" si="1077"/>
        <v>0</v>
      </c>
      <c r="AA464" s="802">
        <f>$I464*$AA$1</f>
        <v>7000.0000000000009</v>
      </c>
      <c r="AB464" s="802">
        <f t="shared" si="1078"/>
        <v>7000.0000000000009</v>
      </c>
      <c r="AC464" s="801"/>
      <c r="AD464" s="802">
        <f t="shared" si="1079"/>
        <v>7000.0000000000009</v>
      </c>
      <c r="AE464" s="801"/>
      <c r="AF464" s="802">
        <f t="shared" si="1080"/>
        <v>0</v>
      </c>
      <c r="AG464" s="820">
        <f>$I464*$AG$1</f>
        <v>7000.0000000000009</v>
      </c>
      <c r="AH464" s="820">
        <f t="shared" si="1081"/>
        <v>7000.0000000000009</v>
      </c>
      <c r="AI464" s="819"/>
      <c r="AJ464" s="820">
        <f t="shared" si="1082"/>
        <v>7000.0000000000009</v>
      </c>
      <c r="AK464" s="819"/>
      <c r="AL464" s="820">
        <f t="shared" si="1083"/>
        <v>0</v>
      </c>
      <c r="AM464" s="774">
        <f>$I464*$AM$1</f>
        <v>7000.0000000000009</v>
      </c>
      <c r="AN464" s="774">
        <f t="shared" si="1084"/>
        <v>7000.0000000000009</v>
      </c>
      <c r="AO464" s="775"/>
      <c r="AP464" s="774">
        <f t="shared" si="1085"/>
        <v>7000.0000000000009</v>
      </c>
      <c r="AQ464" s="775"/>
      <c r="AR464" s="774">
        <f t="shared" si="1086"/>
        <v>0</v>
      </c>
      <c r="AS464" s="829">
        <f>$I464*$AS$1</f>
        <v>7000.0000000000009</v>
      </c>
      <c r="AT464" s="829">
        <f t="shared" si="1087"/>
        <v>7000.0000000000009</v>
      </c>
      <c r="AU464" s="828"/>
      <c r="AV464" s="829">
        <f t="shared" si="1088"/>
        <v>7000.0000000000009</v>
      </c>
      <c r="AW464" s="828"/>
      <c r="AX464" s="829">
        <f t="shared" si="1089"/>
        <v>0</v>
      </c>
      <c r="AY464" s="838">
        <f>$I464*$AY$1</f>
        <v>7000.0000000000009</v>
      </c>
      <c r="AZ464" s="838">
        <f t="shared" si="1090"/>
        <v>7000.0000000000009</v>
      </c>
      <c r="BA464" s="837"/>
      <c r="BB464" s="838">
        <f t="shared" si="1091"/>
        <v>7000.0000000000009</v>
      </c>
      <c r="BC464" s="837"/>
      <c r="BD464" s="838">
        <f t="shared" si="1092"/>
        <v>0</v>
      </c>
      <c r="BE464" s="774">
        <f>$I464*$BE$1</f>
        <v>7000.0000000000009</v>
      </c>
      <c r="BF464" s="774">
        <f t="shared" si="1093"/>
        <v>7000.0000000000009</v>
      </c>
      <c r="BG464" s="775"/>
      <c r="BH464" s="774">
        <f t="shared" si="1094"/>
        <v>7000.0000000000009</v>
      </c>
      <c r="BI464" s="775"/>
      <c r="BJ464" s="774">
        <f t="shared" si="1095"/>
        <v>0</v>
      </c>
      <c r="BK464" s="811">
        <f>$I464*$BK$1</f>
        <v>7000.0000000000009</v>
      </c>
      <c r="BL464" s="811">
        <f t="shared" si="1096"/>
        <v>7000.0000000000009</v>
      </c>
      <c r="BM464" s="810"/>
      <c r="BN464" s="811">
        <f t="shared" si="1097"/>
        <v>7000.0000000000009</v>
      </c>
      <c r="BO464" s="810"/>
      <c r="BP464" s="811">
        <f t="shared" si="1098"/>
        <v>0</v>
      </c>
      <c r="BQ464" s="793">
        <f>$I464*$BQ$1</f>
        <v>7000.0000000000009</v>
      </c>
      <c r="BR464" s="793">
        <f t="shared" si="1099"/>
        <v>7000.0000000000009</v>
      </c>
      <c r="BS464" s="792"/>
      <c r="BT464" s="793">
        <f t="shared" si="1100"/>
        <v>7000.0000000000009</v>
      </c>
      <c r="BU464" s="792"/>
      <c r="BV464" s="793">
        <f t="shared" si="1101"/>
        <v>0</v>
      </c>
      <c r="BW464" s="838">
        <f>$I464*$BW$1</f>
        <v>7000.0000000000009</v>
      </c>
      <c r="BX464" s="838">
        <f t="shared" si="1102"/>
        <v>7000.0000000000009</v>
      </c>
      <c r="BY464" s="837"/>
      <c r="BZ464" s="838">
        <f t="shared" si="1103"/>
        <v>7000.0000000000009</v>
      </c>
      <c r="CA464" s="837"/>
      <c r="CB464" s="838">
        <f t="shared" si="1104"/>
        <v>0</v>
      </c>
      <c r="CC464" s="811">
        <f>+J464+O464+U464+AA464+AG464+AM464+AS464+AY464+BE464+BK464+BQ464+BW464</f>
        <v>100000</v>
      </c>
      <c r="CD464" s="784">
        <f t="shared" si="1105"/>
        <v>100000</v>
      </c>
      <c r="CE464" s="810"/>
      <c r="CF464" s="810"/>
      <c r="CG464" s="811">
        <f t="shared" si="1106"/>
        <v>0</v>
      </c>
      <c r="CH464" s="579">
        <f>+CC464-I464</f>
        <v>0</v>
      </c>
    </row>
    <row r="465" spans="1:86" x14ac:dyDescent="0.2">
      <c r="A465" s="675"/>
      <c r="B465" s="675"/>
      <c r="C465" s="675"/>
      <c r="D465" s="676"/>
      <c r="E465" s="675"/>
      <c r="F465" s="677"/>
      <c r="G465" s="678"/>
      <c r="H465" s="661" t="s">
        <v>321</v>
      </c>
      <c r="I465" s="629">
        <f>SUM(I462:I464)</f>
        <v>1584000</v>
      </c>
      <c r="J465" s="776">
        <f t="shared" ref="J465:BU465" si="1107">SUM(J462:J464)</f>
        <v>316800</v>
      </c>
      <c r="K465" s="776">
        <f>SUM(K462:K464)</f>
        <v>0</v>
      </c>
      <c r="L465" s="776">
        <f t="shared" ref="L465" si="1108">SUM(L462:L464)</f>
        <v>316800</v>
      </c>
      <c r="M465" s="776">
        <f t="shared" si="1107"/>
        <v>0</v>
      </c>
      <c r="N465" s="776">
        <f t="shared" si="1107"/>
        <v>0</v>
      </c>
      <c r="O465" s="785">
        <f t="shared" si="1107"/>
        <v>158400</v>
      </c>
      <c r="P465" s="785">
        <f t="shared" si="1107"/>
        <v>158400</v>
      </c>
      <c r="Q465" s="785">
        <f t="shared" si="1107"/>
        <v>0</v>
      </c>
      <c r="R465" s="785">
        <f t="shared" si="1107"/>
        <v>158400</v>
      </c>
      <c r="S465" s="785">
        <f t="shared" si="1107"/>
        <v>0</v>
      </c>
      <c r="T465" s="785">
        <f t="shared" si="1107"/>
        <v>0</v>
      </c>
      <c r="U465" s="794">
        <f t="shared" si="1107"/>
        <v>110880.00000000001</v>
      </c>
      <c r="V465" s="794">
        <f t="shared" si="1107"/>
        <v>110880.00000000001</v>
      </c>
      <c r="W465" s="794">
        <f t="shared" si="1107"/>
        <v>0</v>
      </c>
      <c r="X465" s="794">
        <f t="shared" si="1107"/>
        <v>110880.00000000001</v>
      </c>
      <c r="Y465" s="794">
        <f t="shared" si="1107"/>
        <v>0</v>
      </c>
      <c r="Z465" s="794">
        <f t="shared" si="1107"/>
        <v>0</v>
      </c>
      <c r="AA465" s="803">
        <f t="shared" si="1107"/>
        <v>110880.00000000001</v>
      </c>
      <c r="AB465" s="803">
        <f t="shared" si="1107"/>
        <v>110880.00000000001</v>
      </c>
      <c r="AC465" s="803">
        <f t="shared" si="1107"/>
        <v>0</v>
      </c>
      <c r="AD465" s="803">
        <f t="shared" si="1107"/>
        <v>110880.00000000001</v>
      </c>
      <c r="AE465" s="803">
        <f t="shared" si="1107"/>
        <v>0</v>
      </c>
      <c r="AF465" s="803">
        <f t="shared" si="1107"/>
        <v>0</v>
      </c>
      <c r="AG465" s="821">
        <f t="shared" si="1107"/>
        <v>110880.00000000001</v>
      </c>
      <c r="AH465" s="821">
        <f t="shared" si="1107"/>
        <v>110880.00000000001</v>
      </c>
      <c r="AI465" s="821">
        <f t="shared" si="1107"/>
        <v>0</v>
      </c>
      <c r="AJ465" s="821">
        <f t="shared" si="1107"/>
        <v>110880.00000000001</v>
      </c>
      <c r="AK465" s="821">
        <f t="shared" si="1107"/>
        <v>0</v>
      </c>
      <c r="AL465" s="821">
        <f t="shared" si="1107"/>
        <v>0</v>
      </c>
      <c r="AM465" s="776">
        <f t="shared" si="1107"/>
        <v>110880.00000000001</v>
      </c>
      <c r="AN465" s="776">
        <f t="shared" si="1107"/>
        <v>110880.00000000001</v>
      </c>
      <c r="AO465" s="776">
        <f t="shared" si="1107"/>
        <v>0</v>
      </c>
      <c r="AP465" s="776">
        <f t="shared" si="1107"/>
        <v>110880.00000000001</v>
      </c>
      <c r="AQ465" s="776">
        <f t="shared" si="1107"/>
        <v>0</v>
      </c>
      <c r="AR465" s="776">
        <f t="shared" si="1107"/>
        <v>0</v>
      </c>
      <c r="AS465" s="830">
        <f t="shared" si="1107"/>
        <v>110880.00000000001</v>
      </c>
      <c r="AT465" s="830">
        <f t="shared" si="1107"/>
        <v>110880.00000000001</v>
      </c>
      <c r="AU465" s="830">
        <f t="shared" si="1107"/>
        <v>0</v>
      </c>
      <c r="AV465" s="830">
        <f t="shared" si="1107"/>
        <v>110880.00000000001</v>
      </c>
      <c r="AW465" s="830">
        <f t="shared" si="1107"/>
        <v>0</v>
      </c>
      <c r="AX465" s="830">
        <f t="shared" si="1107"/>
        <v>0</v>
      </c>
      <c r="AY465" s="839">
        <f t="shared" si="1107"/>
        <v>110880.00000000001</v>
      </c>
      <c r="AZ465" s="839">
        <f t="shared" si="1107"/>
        <v>110880.00000000001</v>
      </c>
      <c r="BA465" s="839">
        <f t="shared" si="1107"/>
        <v>0</v>
      </c>
      <c r="BB465" s="839">
        <f t="shared" si="1107"/>
        <v>110880.00000000001</v>
      </c>
      <c r="BC465" s="839">
        <f t="shared" si="1107"/>
        <v>0</v>
      </c>
      <c r="BD465" s="839">
        <f t="shared" si="1107"/>
        <v>0</v>
      </c>
      <c r="BE465" s="776">
        <f t="shared" si="1107"/>
        <v>110880.00000000001</v>
      </c>
      <c r="BF465" s="776">
        <f t="shared" si="1107"/>
        <v>110880.00000000001</v>
      </c>
      <c r="BG465" s="776">
        <f t="shared" si="1107"/>
        <v>0</v>
      </c>
      <c r="BH465" s="776">
        <f t="shared" si="1107"/>
        <v>110880.00000000001</v>
      </c>
      <c r="BI465" s="776">
        <f t="shared" si="1107"/>
        <v>0</v>
      </c>
      <c r="BJ465" s="776">
        <f t="shared" si="1107"/>
        <v>0</v>
      </c>
      <c r="BK465" s="812">
        <f t="shared" si="1107"/>
        <v>110880.00000000001</v>
      </c>
      <c r="BL465" s="812">
        <f t="shared" si="1107"/>
        <v>110880.00000000001</v>
      </c>
      <c r="BM465" s="812">
        <f t="shared" si="1107"/>
        <v>0</v>
      </c>
      <c r="BN465" s="812">
        <f t="shared" si="1107"/>
        <v>110880.00000000001</v>
      </c>
      <c r="BO465" s="812">
        <f t="shared" si="1107"/>
        <v>0</v>
      </c>
      <c r="BP465" s="812">
        <f t="shared" si="1107"/>
        <v>0</v>
      </c>
      <c r="BQ465" s="794">
        <f t="shared" si="1107"/>
        <v>110880.00000000001</v>
      </c>
      <c r="BR465" s="794">
        <f t="shared" si="1107"/>
        <v>110880.00000000001</v>
      </c>
      <c r="BS465" s="794">
        <f t="shared" si="1107"/>
        <v>0</v>
      </c>
      <c r="BT465" s="794">
        <f t="shared" si="1107"/>
        <v>110880.00000000001</v>
      </c>
      <c r="BU465" s="794">
        <f t="shared" si="1107"/>
        <v>0</v>
      </c>
      <c r="BV465" s="794">
        <f t="shared" ref="BV465:CG465" si="1109">SUM(BV462:BV464)</f>
        <v>0</v>
      </c>
      <c r="BW465" s="839">
        <f t="shared" si="1109"/>
        <v>110880.00000000001</v>
      </c>
      <c r="BX465" s="839">
        <f t="shared" si="1109"/>
        <v>110880.00000000001</v>
      </c>
      <c r="BY465" s="839">
        <f t="shared" si="1109"/>
        <v>0</v>
      </c>
      <c r="BZ465" s="839">
        <f t="shared" si="1109"/>
        <v>110880.00000000001</v>
      </c>
      <c r="CA465" s="839">
        <f t="shared" si="1109"/>
        <v>0</v>
      </c>
      <c r="CB465" s="839">
        <f t="shared" si="1109"/>
        <v>0</v>
      </c>
      <c r="CC465" s="812">
        <f t="shared" si="1109"/>
        <v>1584000</v>
      </c>
      <c r="CD465" s="785">
        <f t="shared" si="1109"/>
        <v>1584000</v>
      </c>
      <c r="CE465" s="812">
        <f t="shared" si="1109"/>
        <v>0</v>
      </c>
      <c r="CF465" s="812">
        <f t="shared" si="1109"/>
        <v>0</v>
      </c>
      <c r="CG465" s="812">
        <f t="shared" si="1109"/>
        <v>0</v>
      </c>
      <c r="CH465" s="579">
        <f>+CC465-I465</f>
        <v>0</v>
      </c>
    </row>
    <row r="466" spans="1:86" x14ac:dyDescent="0.2">
      <c r="A466" s="721"/>
      <c r="B466" s="721"/>
      <c r="C466" s="721"/>
      <c r="D466" s="676"/>
      <c r="E466" s="721"/>
      <c r="F466" s="676"/>
      <c r="G466" s="703"/>
      <c r="H466" s="631" t="s">
        <v>322</v>
      </c>
      <c r="I466" s="704"/>
      <c r="J466" s="774"/>
      <c r="K466" s="774"/>
      <c r="L466" s="774"/>
      <c r="M466" s="775"/>
      <c r="N466" s="775"/>
      <c r="O466" s="784"/>
      <c r="P466" s="784"/>
      <c r="Q466" s="783"/>
      <c r="R466" s="783"/>
      <c r="S466" s="783"/>
      <c r="T466" s="783"/>
      <c r="U466" s="793"/>
      <c r="V466" s="792"/>
      <c r="W466" s="792"/>
      <c r="X466" s="792"/>
      <c r="Y466" s="792"/>
      <c r="Z466" s="792"/>
      <c r="AA466" s="802"/>
      <c r="AB466" s="801"/>
      <c r="AC466" s="801"/>
      <c r="AD466" s="801"/>
      <c r="AE466" s="801"/>
      <c r="AF466" s="801"/>
      <c r="AG466" s="820"/>
      <c r="AH466" s="819"/>
      <c r="AI466" s="819"/>
      <c r="AJ466" s="819"/>
      <c r="AK466" s="819"/>
      <c r="AL466" s="819"/>
      <c r="AM466" s="774"/>
      <c r="AN466" s="775"/>
      <c r="AO466" s="775"/>
      <c r="AP466" s="775"/>
      <c r="AQ466" s="775"/>
      <c r="AR466" s="775"/>
      <c r="AS466" s="829"/>
      <c r="AT466" s="828"/>
      <c r="AU466" s="828"/>
      <c r="AV466" s="828"/>
      <c r="AW466" s="828"/>
      <c r="AX466" s="828"/>
      <c r="AY466" s="838"/>
      <c r="AZ466" s="837"/>
      <c r="BA466" s="837"/>
      <c r="BB466" s="837"/>
      <c r="BC466" s="837"/>
      <c r="BD466" s="837"/>
      <c r="BE466" s="774"/>
      <c r="BF466" s="775"/>
      <c r="BG466" s="775"/>
      <c r="BH466" s="775"/>
      <c r="BI466" s="775"/>
      <c r="BJ466" s="775"/>
      <c r="BK466" s="811"/>
      <c r="BL466" s="810"/>
      <c r="BM466" s="810"/>
      <c r="BN466" s="810"/>
      <c r="BO466" s="810"/>
      <c r="BP466" s="810"/>
      <c r="BQ466" s="793"/>
      <c r="BR466" s="792"/>
      <c r="BS466" s="792"/>
      <c r="BT466" s="792"/>
      <c r="BU466" s="792"/>
      <c r="BV466" s="792"/>
      <c r="BW466" s="838"/>
      <c r="BX466" s="837"/>
      <c r="BY466" s="837"/>
      <c r="BZ466" s="837"/>
      <c r="CA466" s="837"/>
      <c r="CB466" s="837"/>
      <c r="CC466" s="811"/>
      <c r="CD466" s="784"/>
      <c r="CE466" s="810"/>
      <c r="CF466" s="810"/>
      <c r="CG466" s="810"/>
      <c r="CH466" s="579"/>
    </row>
    <row r="467" spans="1:86" x14ac:dyDescent="0.2">
      <c r="A467" s="711"/>
      <c r="B467" s="711"/>
      <c r="C467" s="711"/>
      <c r="D467" s="712"/>
      <c r="E467" s="711"/>
      <c r="F467" s="712"/>
      <c r="G467" s="679" t="s">
        <v>18</v>
      </c>
      <c r="H467" s="635" t="s">
        <v>48</v>
      </c>
      <c r="I467" s="636">
        <f>+I465</f>
        <v>1584000</v>
      </c>
      <c r="J467" s="774"/>
      <c r="K467" s="774"/>
      <c r="L467" s="774"/>
      <c r="M467" s="775"/>
      <c r="N467" s="775"/>
      <c r="O467" s="784"/>
      <c r="P467" s="784"/>
      <c r="Q467" s="783"/>
      <c r="R467" s="783"/>
      <c r="S467" s="783"/>
      <c r="T467" s="783"/>
      <c r="U467" s="793"/>
      <c r="V467" s="792"/>
      <c r="W467" s="792"/>
      <c r="X467" s="792"/>
      <c r="Y467" s="792"/>
      <c r="Z467" s="792"/>
      <c r="AA467" s="802"/>
      <c r="AB467" s="801"/>
      <c r="AC467" s="801"/>
      <c r="AD467" s="801"/>
      <c r="AE467" s="801"/>
      <c r="AF467" s="801"/>
      <c r="AG467" s="820"/>
      <c r="AH467" s="819"/>
      <c r="AI467" s="819"/>
      <c r="AJ467" s="819"/>
      <c r="AK467" s="819"/>
      <c r="AL467" s="819"/>
      <c r="AM467" s="774"/>
      <c r="AN467" s="775"/>
      <c r="AO467" s="775"/>
      <c r="AP467" s="775"/>
      <c r="AQ467" s="775"/>
      <c r="AR467" s="775"/>
      <c r="AS467" s="829"/>
      <c r="AT467" s="828"/>
      <c r="AU467" s="828"/>
      <c r="AV467" s="828"/>
      <c r="AW467" s="828"/>
      <c r="AX467" s="828"/>
      <c r="AY467" s="838"/>
      <c r="AZ467" s="837"/>
      <c r="BA467" s="837"/>
      <c r="BB467" s="837"/>
      <c r="BC467" s="837"/>
      <c r="BD467" s="837"/>
      <c r="BE467" s="774"/>
      <c r="BF467" s="775"/>
      <c r="BG467" s="775"/>
      <c r="BH467" s="775"/>
      <c r="BI467" s="775"/>
      <c r="BJ467" s="775"/>
      <c r="BK467" s="811"/>
      <c r="BL467" s="810"/>
      <c r="BM467" s="810"/>
      <c r="BN467" s="810"/>
      <c r="BO467" s="810"/>
      <c r="BP467" s="810"/>
      <c r="BQ467" s="793"/>
      <c r="BR467" s="792"/>
      <c r="BS467" s="792"/>
      <c r="BT467" s="792"/>
      <c r="BU467" s="792"/>
      <c r="BV467" s="792"/>
      <c r="BW467" s="838"/>
      <c r="BX467" s="837"/>
      <c r="BY467" s="837"/>
      <c r="BZ467" s="837"/>
      <c r="CA467" s="837"/>
      <c r="CB467" s="837"/>
      <c r="CC467" s="811"/>
      <c r="CD467" s="784"/>
      <c r="CE467" s="810"/>
      <c r="CF467" s="810"/>
      <c r="CG467" s="810"/>
      <c r="CH467" s="579"/>
    </row>
    <row r="468" spans="1:86" x14ac:dyDescent="0.2">
      <c r="A468" s="711"/>
      <c r="B468" s="711"/>
      <c r="C468" s="711"/>
      <c r="D468" s="712"/>
      <c r="E468" s="711"/>
      <c r="F468" s="712"/>
      <c r="G468" s="679"/>
      <c r="H468" s="639" t="s">
        <v>323</v>
      </c>
      <c r="I468" s="636"/>
      <c r="J468" s="774"/>
      <c r="K468" s="774"/>
      <c r="L468" s="774"/>
      <c r="M468" s="775"/>
      <c r="N468" s="775"/>
      <c r="O468" s="784"/>
      <c r="P468" s="784"/>
      <c r="Q468" s="783"/>
      <c r="R468" s="783"/>
      <c r="S468" s="783"/>
      <c r="T468" s="783"/>
      <c r="U468" s="793"/>
      <c r="V468" s="792"/>
      <c r="W468" s="792"/>
      <c r="X468" s="792"/>
      <c r="Y468" s="792"/>
      <c r="Z468" s="792"/>
      <c r="AA468" s="802"/>
      <c r="AB468" s="801"/>
      <c r="AC468" s="801"/>
      <c r="AD468" s="801"/>
      <c r="AE468" s="801"/>
      <c r="AF468" s="801"/>
      <c r="AG468" s="820"/>
      <c r="AH468" s="819"/>
      <c r="AI468" s="819"/>
      <c r="AJ468" s="819"/>
      <c r="AK468" s="819"/>
      <c r="AL468" s="819"/>
      <c r="AM468" s="774"/>
      <c r="AN468" s="775"/>
      <c r="AO468" s="775"/>
      <c r="AP468" s="775"/>
      <c r="AQ468" s="775"/>
      <c r="AR468" s="775"/>
      <c r="AS468" s="829"/>
      <c r="AT468" s="828"/>
      <c r="AU468" s="828"/>
      <c r="AV468" s="828"/>
      <c r="AW468" s="828"/>
      <c r="AX468" s="828"/>
      <c r="AY468" s="838"/>
      <c r="AZ468" s="837"/>
      <c r="BA468" s="837"/>
      <c r="BB468" s="837"/>
      <c r="BC468" s="837"/>
      <c r="BD468" s="837"/>
      <c r="BE468" s="774"/>
      <c r="BF468" s="775"/>
      <c r="BG468" s="775"/>
      <c r="BH468" s="775"/>
      <c r="BI468" s="775"/>
      <c r="BJ468" s="775"/>
      <c r="BK468" s="811"/>
      <c r="BL468" s="810"/>
      <c r="BM468" s="810"/>
      <c r="BN468" s="810"/>
      <c r="BO468" s="810"/>
      <c r="BP468" s="810"/>
      <c r="BQ468" s="793"/>
      <c r="BR468" s="792"/>
      <c r="BS468" s="792"/>
      <c r="BT468" s="792"/>
      <c r="BU468" s="792"/>
      <c r="BV468" s="792"/>
      <c r="BW468" s="838"/>
      <c r="BX468" s="837"/>
      <c r="BY468" s="837"/>
      <c r="BZ468" s="837"/>
      <c r="CA468" s="837"/>
      <c r="CB468" s="837"/>
      <c r="CC468" s="811"/>
      <c r="CD468" s="784"/>
      <c r="CE468" s="810"/>
      <c r="CF468" s="810"/>
      <c r="CG468" s="810"/>
      <c r="CH468" s="579"/>
    </row>
    <row r="469" spans="1:86" x14ac:dyDescent="0.2">
      <c r="A469" s="711"/>
      <c r="B469" s="711"/>
      <c r="C469" s="711"/>
      <c r="D469" s="712"/>
      <c r="E469" s="711"/>
      <c r="F469" s="712"/>
      <c r="G469" s="679"/>
      <c r="H469" s="639" t="s">
        <v>324</v>
      </c>
      <c r="I469" s="636"/>
      <c r="J469" s="774"/>
      <c r="K469" s="774"/>
      <c r="L469" s="774"/>
      <c r="M469" s="775"/>
      <c r="N469" s="775"/>
      <c r="O469" s="784"/>
      <c r="P469" s="784"/>
      <c r="Q469" s="783"/>
      <c r="R469" s="783"/>
      <c r="S469" s="783"/>
      <c r="T469" s="783"/>
      <c r="U469" s="793"/>
      <c r="V469" s="792"/>
      <c r="W469" s="792"/>
      <c r="X469" s="792"/>
      <c r="Y469" s="792"/>
      <c r="Z469" s="792"/>
      <c r="AA469" s="802"/>
      <c r="AB469" s="801"/>
      <c r="AC469" s="801"/>
      <c r="AD469" s="801"/>
      <c r="AE469" s="801"/>
      <c r="AF469" s="801"/>
      <c r="AG469" s="820"/>
      <c r="AH469" s="819"/>
      <c r="AI469" s="819"/>
      <c r="AJ469" s="819"/>
      <c r="AK469" s="819"/>
      <c r="AL469" s="819"/>
      <c r="AM469" s="774"/>
      <c r="AN469" s="775"/>
      <c r="AO469" s="775"/>
      <c r="AP469" s="775"/>
      <c r="AQ469" s="775"/>
      <c r="AR469" s="775"/>
      <c r="AS469" s="829"/>
      <c r="AT469" s="828"/>
      <c r="AU469" s="828"/>
      <c r="AV469" s="828"/>
      <c r="AW469" s="828"/>
      <c r="AX469" s="828"/>
      <c r="AY469" s="838"/>
      <c r="AZ469" s="837"/>
      <c r="BA469" s="837"/>
      <c r="BB469" s="837"/>
      <c r="BC469" s="837"/>
      <c r="BD469" s="837"/>
      <c r="BE469" s="774"/>
      <c r="BF469" s="775"/>
      <c r="BG469" s="775"/>
      <c r="BH469" s="775"/>
      <c r="BI469" s="775"/>
      <c r="BJ469" s="775"/>
      <c r="BK469" s="811"/>
      <c r="BL469" s="810"/>
      <c r="BM469" s="810"/>
      <c r="BN469" s="810"/>
      <c r="BO469" s="810"/>
      <c r="BP469" s="810"/>
      <c r="BQ469" s="793"/>
      <c r="BR469" s="792"/>
      <c r="BS469" s="792"/>
      <c r="BT469" s="792"/>
      <c r="BU469" s="792"/>
      <c r="BV469" s="792"/>
      <c r="BW469" s="838"/>
      <c r="BX469" s="837"/>
      <c r="BY469" s="837"/>
      <c r="BZ469" s="837"/>
      <c r="CA469" s="837"/>
      <c r="CB469" s="837"/>
      <c r="CC469" s="811"/>
      <c r="CD469" s="784"/>
      <c r="CE469" s="810"/>
      <c r="CF469" s="810"/>
      <c r="CG469" s="810"/>
      <c r="CH469" s="579"/>
    </row>
    <row r="470" spans="1:86" x14ac:dyDescent="0.2">
      <c r="A470" s="711"/>
      <c r="B470" s="711"/>
      <c r="C470" s="711"/>
      <c r="D470" s="712"/>
      <c r="E470" s="711"/>
      <c r="F470" s="712"/>
      <c r="G470" s="679" t="s">
        <v>18</v>
      </c>
      <c r="H470" s="635" t="s">
        <v>48</v>
      </c>
      <c r="I470" s="636">
        <f>+I467</f>
        <v>1584000</v>
      </c>
      <c r="J470" s="774"/>
      <c r="K470" s="774"/>
      <c r="L470" s="774"/>
      <c r="M470" s="775"/>
      <c r="N470" s="775"/>
      <c r="O470" s="784"/>
      <c r="P470" s="784"/>
      <c r="Q470" s="783"/>
      <c r="R470" s="783"/>
      <c r="S470" s="783"/>
      <c r="T470" s="783"/>
      <c r="U470" s="793"/>
      <c r="V470" s="792"/>
      <c r="W470" s="792"/>
      <c r="X470" s="792"/>
      <c r="Y470" s="792"/>
      <c r="Z470" s="792"/>
      <c r="AA470" s="802"/>
      <c r="AB470" s="801"/>
      <c r="AC470" s="801"/>
      <c r="AD470" s="801"/>
      <c r="AE470" s="801"/>
      <c r="AF470" s="801"/>
      <c r="AG470" s="820"/>
      <c r="AH470" s="819"/>
      <c r="AI470" s="819"/>
      <c r="AJ470" s="819"/>
      <c r="AK470" s="819"/>
      <c r="AL470" s="819"/>
      <c r="AM470" s="774"/>
      <c r="AN470" s="775"/>
      <c r="AO470" s="775"/>
      <c r="AP470" s="775"/>
      <c r="AQ470" s="775"/>
      <c r="AR470" s="775"/>
      <c r="AS470" s="829"/>
      <c r="AT470" s="828"/>
      <c r="AU470" s="828"/>
      <c r="AV470" s="828"/>
      <c r="AW470" s="828"/>
      <c r="AX470" s="828"/>
      <c r="AY470" s="838"/>
      <c r="AZ470" s="837"/>
      <c r="BA470" s="837"/>
      <c r="BB470" s="837"/>
      <c r="BC470" s="837"/>
      <c r="BD470" s="837"/>
      <c r="BE470" s="774"/>
      <c r="BF470" s="775"/>
      <c r="BG470" s="775"/>
      <c r="BH470" s="775"/>
      <c r="BI470" s="775"/>
      <c r="BJ470" s="775"/>
      <c r="BK470" s="811"/>
      <c r="BL470" s="810"/>
      <c r="BM470" s="810"/>
      <c r="BN470" s="810"/>
      <c r="BO470" s="810"/>
      <c r="BP470" s="810"/>
      <c r="BQ470" s="793"/>
      <c r="BR470" s="792"/>
      <c r="BS470" s="792"/>
      <c r="BT470" s="792"/>
      <c r="BU470" s="792"/>
      <c r="BV470" s="792"/>
      <c r="BW470" s="838"/>
      <c r="BX470" s="837"/>
      <c r="BY470" s="837"/>
      <c r="BZ470" s="837"/>
      <c r="CA470" s="837"/>
      <c r="CB470" s="837"/>
      <c r="CC470" s="811"/>
      <c r="CD470" s="784"/>
      <c r="CE470" s="810"/>
      <c r="CF470" s="810"/>
      <c r="CG470" s="810"/>
      <c r="CH470" s="579"/>
    </row>
    <row r="471" spans="1:86" x14ac:dyDescent="0.2">
      <c r="A471" s="716"/>
      <c r="B471" s="716"/>
      <c r="C471" s="716"/>
      <c r="D471" s="717"/>
      <c r="E471" s="716"/>
      <c r="F471" s="717"/>
      <c r="G471" s="718"/>
      <c r="H471" s="642" t="s">
        <v>325</v>
      </c>
      <c r="I471" s="643"/>
      <c r="J471" s="774"/>
      <c r="K471" s="774"/>
      <c r="L471" s="774"/>
      <c r="M471" s="775"/>
      <c r="N471" s="775"/>
      <c r="O471" s="784"/>
      <c r="P471" s="784"/>
      <c r="Q471" s="783"/>
      <c r="R471" s="783"/>
      <c r="S471" s="783"/>
      <c r="T471" s="783"/>
      <c r="U471" s="793"/>
      <c r="V471" s="792"/>
      <c r="W471" s="792"/>
      <c r="X471" s="792"/>
      <c r="Y471" s="792"/>
      <c r="Z471" s="792"/>
      <c r="AA471" s="802"/>
      <c r="AB471" s="801"/>
      <c r="AC471" s="801"/>
      <c r="AD471" s="801"/>
      <c r="AE471" s="801"/>
      <c r="AF471" s="801"/>
      <c r="AG471" s="820"/>
      <c r="AH471" s="819"/>
      <c r="AI471" s="819"/>
      <c r="AJ471" s="819"/>
      <c r="AK471" s="819"/>
      <c r="AL471" s="819"/>
      <c r="AM471" s="774"/>
      <c r="AN471" s="775"/>
      <c r="AO471" s="775"/>
      <c r="AP471" s="775"/>
      <c r="AQ471" s="775"/>
      <c r="AR471" s="775"/>
      <c r="AS471" s="829"/>
      <c r="AT471" s="828"/>
      <c r="AU471" s="828"/>
      <c r="AV471" s="828"/>
      <c r="AW471" s="828"/>
      <c r="AX471" s="828"/>
      <c r="AY471" s="838"/>
      <c r="AZ471" s="837"/>
      <c r="BA471" s="837"/>
      <c r="BB471" s="837"/>
      <c r="BC471" s="837"/>
      <c r="BD471" s="837"/>
      <c r="BE471" s="774"/>
      <c r="BF471" s="775"/>
      <c r="BG471" s="775"/>
      <c r="BH471" s="775"/>
      <c r="BI471" s="775"/>
      <c r="BJ471" s="775"/>
      <c r="BK471" s="811"/>
      <c r="BL471" s="810"/>
      <c r="BM471" s="810"/>
      <c r="BN471" s="810"/>
      <c r="BO471" s="810"/>
      <c r="BP471" s="810"/>
      <c r="BQ471" s="793"/>
      <c r="BR471" s="792"/>
      <c r="BS471" s="792"/>
      <c r="BT471" s="792"/>
      <c r="BU471" s="792"/>
      <c r="BV471" s="792"/>
      <c r="BW471" s="838"/>
      <c r="BX471" s="837"/>
      <c r="BY471" s="837"/>
      <c r="BZ471" s="837"/>
      <c r="CA471" s="837"/>
      <c r="CB471" s="837"/>
      <c r="CC471" s="811"/>
      <c r="CD471" s="784"/>
      <c r="CE471" s="810"/>
      <c r="CF471" s="810"/>
      <c r="CG471" s="810"/>
      <c r="CH471" s="579"/>
    </row>
    <row r="472" spans="1:86" x14ac:dyDescent="0.2">
      <c r="A472" s="716"/>
      <c r="B472" s="716"/>
      <c r="C472" s="716"/>
      <c r="D472" s="717"/>
      <c r="E472" s="716"/>
      <c r="F472" s="717"/>
      <c r="G472" s="718"/>
      <c r="H472" s="642"/>
      <c r="I472" s="643"/>
      <c r="J472" s="774"/>
      <c r="K472" s="774"/>
      <c r="L472" s="774"/>
      <c r="M472" s="775"/>
      <c r="N472" s="775"/>
      <c r="O472" s="784"/>
      <c r="P472" s="784"/>
      <c r="Q472" s="783"/>
      <c r="R472" s="783"/>
      <c r="S472" s="783"/>
      <c r="T472" s="783"/>
      <c r="U472" s="793"/>
      <c r="V472" s="792"/>
      <c r="W472" s="792"/>
      <c r="X472" s="792"/>
      <c r="Y472" s="792"/>
      <c r="Z472" s="792"/>
      <c r="AA472" s="802"/>
      <c r="AB472" s="801"/>
      <c r="AC472" s="801"/>
      <c r="AD472" s="801"/>
      <c r="AE472" s="801"/>
      <c r="AF472" s="801"/>
      <c r="AG472" s="820"/>
      <c r="AH472" s="819"/>
      <c r="AI472" s="819"/>
      <c r="AJ472" s="819"/>
      <c r="AK472" s="819"/>
      <c r="AL472" s="819"/>
      <c r="AM472" s="774"/>
      <c r="AN472" s="775"/>
      <c r="AO472" s="775"/>
      <c r="AP472" s="775"/>
      <c r="AQ472" s="775"/>
      <c r="AR472" s="775"/>
      <c r="AS472" s="829"/>
      <c r="AT472" s="828"/>
      <c r="AU472" s="828"/>
      <c r="AV472" s="828"/>
      <c r="AW472" s="828"/>
      <c r="AX472" s="828"/>
      <c r="AY472" s="838"/>
      <c r="AZ472" s="837"/>
      <c r="BA472" s="837"/>
      <c r="BB472" s="837"/>
      <c r="BC472" s="837"/>
      <c r="BD472" s="837"/>
      <c r="BE472" s="774"/>
      <c r="BF472" s="775"/>
      <c r="BG472" s="775"/>
      <c r="BH472" s="775"/>
      <c r="BI472" s="775"/>
      <c r="BJ472" s="775"/>
      <c r="BK472" s="811"/>
      <c r="BL472" s="810"/>
      <c r="BM472" s="810"/>
      <c r="BN472" s="810"/>
      <c r="BO472" s="810"/>
      <c r="BP472" s="810"/>
      <c r="BQ472" s="793"/>
      <c r="BR472" s="792"/>
      <c r="BS472" s="792"/>
      <c r="BT472" s="792"/>
      <c r="BU472" s="792"/>
      <c r="BV472" s="792"/>
      <c r="BW472" s="838"/>
      <c r="BX472" s="837"/>
      <c r="BY472" s="837"/>
      <c r="BZ472" s="837"/>
      <c r="CA472" s="837"/>
      <c r="CB472" s="837"/>
      <c r="CC472" s="811"/>
      <c r="CD472" s="784"/>
      <c r="CE472" s="810"/>
      <c r="CF472" s="810"/>
      <c r="CG472" s="810"/>
      <c r="CH472" s="579"/>
    </row>
    <row r="473" spans="1:86" x14ac:dyDescent="0.2">
      <c r="A473" s="736"/>
      <c r="B473" s="716"/>
      <c r="C473" s="716"/>
      <c r="D473" s="717"/>
      <c r="E473" s="716"/>
      <c r="F473" s="717"/>
      <c r="G473" s="718"/>
      <c r="H473" s="642"/>
      <c r="I473" s="643"/>
      <c r="J473" s="774"/>
      <c r="K473" s="774"/>
      <c r="L473" s="774"/>
      <c r="M473" s="775"/>
      <c r="N473" s="775"/>
      <c r="O473" s="784"/>
      <c r="P473" s="784"/>
      <c r="Q473" s="783"/>
      <c r="R473" s="783"/>
      <c r="S473" s="783"/>
      <c r="T473" s="783"/>
      <c r="U473" s="793"/>
      <c r="V473" s="792"/>
      <c r="W473" s="792"/>
      <c r="X473" s="792"/>
      <c r="Y473" s="792"/>
      <c r="Z473" s="792"/>
      <c r="AA473" s="802"/>
      <c r="AB473" s="801"/>
      <c r="AC473" s="801"/>
      <c r="AD473" s="801"/>
      <c r="AE473" s="801"/>
      <c r="AF473" s="801"/>
      <c r="AG473" s="820"/>
      <c r="AH473" s="819"/>
      <c r="AI473" s="819"/>
      <c r="AJ473" s="819"/>
      <c r="AK473" s="819"/>
      <c r="AL473" s="819"/>
      <c r="AM473" s="774"/>
      <c r="AN473" s="775"/>
      <c r="AO473" s="775"/>
      <c r="AP473" s="775"/>
      <c r="AQ473" s="775"/>
      <c r="AR473" s="775"/>
      <c r="AS473" s="829"/>
      <c r="AT473" s="828"/>
      <c r="AU473" s="828"/>
      <c r="AV473" s="828"/>
      <c r="AW473" s="828"/>
      <c r="AX473" s="828"/>
      <c r="AY473" s="838"/>
      <c r="AZ473" s="837"/>
      <c r="BA473" s="837"/>
      <c r="BB473" s="837"/>
      <c r="BC473" s="837"/>
      <c r="BD473" s="837"/>
      <c r="BE473" s="774"/>
      <c r="BF473" s="775"/>
      <c r="BG473" s="775"/>
      <c r="BH473" s="775"/>
      <c r="BI473" s="775"/>
      <c r="BJ473" s="775"/>
      <c r="BK473" s="811"/>
      <c r="BL473" s="810"/>
      <c r="BM473" s="810"/>
      <c r="BN473" s="810"/>
      <c r="BO473" s="810"/>
      <c r="BP473" s="810"/>
      <c r="BQ473" s="793"/>
      <c r="BR473" s="792"/>
      <c r="BS473" s="792"/>
      <c r="BT473" s="792"/>
      <c r="BU473" s="792"/>
      <c r="BV473" s="792"/>
      <c r="BW473" s="838"/>
      <c r="BX473" s="837"/>
      <c r="BY473" s="837"/>
      <c r="BZ473" s="837"/>
      <c r="CA473" s="837"/>
      <c r="CB473" s="837"/>
      <c r="CC473" s="811"/>
      <c r="CD473" s="784"/>
      <c r="CE473" s="810"/>
      <c r="CF473" s="810"/>
      <c r="CG473" s="810"/>
      <c r="CH473" s="579"/>
    </row>
    <row r="474" spans="1:86" x14ac:dyDescent="0.2">
      <c r="A474" s="596"/>
      <c r="B474" s="596" t="s">
        <v>326</v>
      </c>
      <c r="C474" s="596"/>
      <c r="D474" s="602"/>
      <c r="E474" s="596"/>
      <c r="F474" s="602"/>
      <c r="G474" s="698"/>
      <c r="H474" s="600" t="s">
        <v>327</v>
      </c>
      <c r="I474" s="682"/>
      <c r="J474" s="774"/>
      <c r="K474" s="774"/>
      <c r="L474" s="774"/>
      <c r="M474" s="775"/>
      <c r="N474" s="775"/>
      <c r="O474" s="784"/>
      <c r="P474" s="784"/>
      <c r="Q474" s="783"/>
      <c r="R474" s="783"/>
      <c r="S474" s="783"/>
      <c r="T474" s="783"/>
      <c r="U474" s="793"/>
      <c r="V474" s="792"/>
      <c r="W474" s="792"/>
      <c r="X474" s="792"/>
      <c r="Y474" s="792"/>
      <c r="Z474" s="792"/>
      <c r="AA474" s="802"/>
      <c r="AB474" s="801"/>
      <c r="AC474" s="801"/>
      <c r="AD474" s="801"/>
      <c r="AE474" s="801"/>
      <c r="AF474" s="801"/>
      <c r="AG474" s="820"/>
      <c r="AH474" s="819"/>
      <c r="AI474" s="819"/>
      <c r="AJ474" s="819"/>
      <c r="AK474" s="819"/>
      <c r="AL474" s="819"/>
      <c r="AM474" s="774"/>
      <c r="AN474" s="775"/>
      <c r="AO474" s="775"/>
      <c r="AP474" s="775"/>
      <c r="AQ474" s="775"/>
      <c r="AR474" s="775"/>
      <c r="AS474" s="829"/>
      <c r="AT474" s="828"/>
      <c r="AU474" s="828"/>
      <c r="AV474" s="828"/>
      <c r="AW474" s="828"/>
      <c r="AX474" s="828"/>
      <c r="AY474" s="838"/>
      <c r="AZ474" s="837"/>
      <c r="BA474" s="837"/>
      <c r="BB474" s="837"/>
      <c r="BC474" s="837"/>
      <c r="BD474" s="837"/>
      <c r="BE474" s="774"/>
      <c r="BF474" s="775"/>
      <c r="BG474" s="775"/>
      <c r="BH474" s="775"/>
      <c r="BI474" s="775"/>
      <c r="BJ474" s="775"/>
      <c r="BK474" s="811"/>
      <c r="BL474" s="810"/>
      <c r="BM474" s="810"/>
      <c r="BN474" s="810"/>
      <c r="BO474" s="810"/>
      <c r="BP474" s="810"/>
      <c r="BQ474" s="793"/>
      <c r="BR474" s="792"/>
      <c r="BS474" s="792"/>
      <c r="BT474" s="792"/>
      <c r="BU474" s="792"/>
      <c r="BV474" s="792"/>
      <c r="BW474" s="838"/>
      <c r="BX474" s="837"/>
      <c r="BY474" s="837"/>
      <c r="BZ474" s="837"/>
      <c r="CA474" s="837"/>
      <c r="CB474" s="837"/>
      <c r="CC474" s="811"/>
      <c r="CD474" s="784"/>
      <c r="CE474" s="810"/>
      <c r="CF474" s="810"/>
      <c r="CG474" s="810"/>
      <c r="CH474" s="579"/>
    </row>
    <row r="475" spans="1:86" ht="24" x14ac:dyDescent="0.2">
      <c r="A475" s="596"/>
      <c r="B475" s="596"/>
      <c r="C475" s="623">
        <v>560</v>
      </c>
      <c r="D475" s="597"/>
      <c r="E475" s="596"/>
      <c r="F475" s="597"/>
      <c r="G475" s="694"/>
      <c r="H475" s="600" t="s">
        <v>317</v>
      </c>
      <c r="I475" s="682"/>
      <c r="J475" s="774"/>
      <c r="K475" s="774"/>
      <c r="L475" s="774"/>
      <c r="M475" s="775"/>
      <c r="N475" s="775"/>
      <c r="O475" s="784"/>
      <c r="P475" s="784"/>
      <c r="Q475" s="783"/>
      <c r="R475" s="783"/>
      <c r="S475" s="783"/>
      <c r="T475" s="783"/>
      <c r="U475" s="793"/>
      <c r="V475" s="792"/>
      <c r="W475" s="792"/>
      <c r="X475" s="792"/>
      <c r="Y475" s="792"/>
      <c r="Z475" s="792"/>
      <c r="AA475" s="802"/>
      <c r="AB475" s="801"/>
      <c r="AC475" s="801"/>
      <c r="AD475" s="801"/>
      <c r="AE475" s="801"/>
      <c r="AF475" s="801"/>
      <c r="AG475" s="820"/>
      <c r="AH475" s="819"/>
      <c r="AI475" s="819"/>
      <c r="AJ475" s="819"/>
      <c r="AK475" s="819"/>
      <c r="AL475" s="819"/>
      <c r="AM475" s="774"/>
      <c r="AN475" s="775"/>
      <c r="AO475" s="775"/>
      <c r="AP475" s="775"/>
      <c r="AQ475" s="775"/>
      <c r="AR475" s="775"/>
      <c r="AS475" s="829"/>
      <c r="AT475" s="828"/>
      <c r="AU475" s="828"/>
      <c r="AV475" s="828"/>
      <c r="AW475" s="828"/>
      <c r="AX475" s="828"/>
      <c r="AY475" s="838"/>
      <c r="AZ475" s="837"/>
      <c r="BA475" s="837"/>
      <c r="BB475" s="837"/>
      <c r="BC475" s="837"/>
      <c r="BD475" s="837"/>
      <c r="BE475" s="774"/>
      <c r="BF475" s="775"/>
      <c r="BG475" s="775"/>
      <c r="BH475" s="775"/>
      <c r="BI475" s="775"/>
      <c r="BJ475" s="775"/>
      <c r="BK475" s="811"/>
      <c r="BL475" s="810"/>
      <c r="BM475" s="810"/>
      <c r="BN475" s="810"/>
      <c r="BO475" s="810"/>
      <c r="BP475" s="810"/>
      <c r="BQ475" s="793"/>
      <c r="BR475" s="792"/>
      <c r="BS475" s="792"/>
      <c r="BT475" s="792"/>
      <c r="BU475" s="792"/>
      <c r="BV475" s="792"/>
      <c r="BW475" s="838"/>
      <c r="BX475" s="837"/>
      <c r="BY475" s="837"/>
      <c r="BZ475" s="837"/>
      <c r="CA475" s="837"/>
      <c r="CB475" s="837"/>
      <c r="CC475" s="811"/>
      <c r="CD475" s="784"/>
      <c r="CE475" s="810"/>
      <c r="CF475" s="810"/>
      <c r="CG475" s="810"/>
      <c r="CH475" s="579"/>
    </row>
    <row r="476" spans="1:86" x14ac:dyDescent="0.2">
      <c r="A476" s="596"/>
      <c r="B476" s="596"/>
      <c r="C476" s="623"/>
      <c r="D476" s="691" t="s">
        <v>328</v>
      </c>
      <c r="E476" s="596"/>
      <c r="F476" s="597"/>
      <c r="G476" s="694"/>
      <c r="H476" s="600" t="s">
        <v>209</v>
      </c>
      <c r="I476" s="682"/>
      <c r="J476" s="774"/>
      <c r="K476" s="774"/>
      <c r="L476" s="774"/>
      <c r="M476" s="775"/>
      <c r="N476" s="775"/>
      <c r="O476" s="784"/>
      <c r="P476" s="784"/>
      <c r="Q476" s="783"/>
      <c r="R476" s="783"/>
      <c r="S476" s="783"/>
      <c r="T476" s="783"/>
      <c r="U476" s="793"/>
      <c r="V476" s="792"/>
      <c r="W476" s="792"/>
      <c r="X476" s="792"/>
      <c r="Y476" s="792"/>
      <c r="Z476" s="792"/>
      <c r="AA476" s="802"/>
      <c r="AB476" s="801"/>
      <c r="AC476" s="801"/>
      <c r="AD476" s="801"/>
      <c r="AE476" s="801"/>
      <c r="AF476" s="801"/>
      <c r="AG476" s="820"/>
      <c r="AH476" s="819"/>
      <c r="AI476" s="819"/>
      <c r="AJ476" s="819"/>
      <c r="AK476" s="819"/>
      <c r="AL476" s="819"/>
      <c r="AM476" s="774"/>
      <c r="AN476" s="775"/>
      <c r="AO476" s="775"/>
      <c r="AP476" s="775"/>
      <c r="AQ476" s="775"/>
      <c r="AR476" s="775"/>
      <c r="AS476" s="829"/>
      <c r="AT476" s="828"/>
      <c r="AU476" s="828"/>
      <c r="AV476" s="828"/>
      <c r="AW476" s="828"/>
      <c r="AX476" s="828"/>
      <c r="AY476" s="838"/>
      <c r="AZ476" s="837"/>
      <c r="BA476" s="837"/>
      <c r="BB476" s="837"/>
      <c r="BC476" s="837"/>
      <c r="BD476" s="837"/>
      <c r="BE476" s="774"/>
      <c r="BF476" s="775"/>
      <c r="BG476" s="775"/>
      <c r="BH476" s="775"/>
      <c r="BI476" s="775"/>
      <c r="BJ476" s="775"/>
      <c r="BK476" s="811"/>
      <c r="BL476" s="810"/>
      <c r="BM476" s="810"/>
      <c r="BN476" s="810"/>
      <c r="BO476" s="810"/>
      <c r="BP476" s="810"/>
      <c r="BQ476" s="793"/>
      <c r="BR476" s="792"/>
      <c r="BS476" s="792"/>
      <c r="BT476" s="792"/>
      <c r="BU476" s="792"/>
      <c r="BV476" s="792"/>
      <c r="BW476" s="838"/>
      <c r="BX476" s="837"/>
      <c r="BY476" s="837"/>
      <c r="BZ476" s="837"/>
      <c r="CA476" s="837"/>
      <c r="CB476" s="837"/>
      <c r="CC476" s="811"/>
      <c r="CD476" s="784"/>
      <c r="CE476" s="810"/>
      <c r="CF476" s="810"/>
      <c r="CG476" s="810"/>
      <c r="CH476" s="579"/>
    </row>
    <row r="477" spans="1:86" ht="24" x14ac:dyDescent="0.2">
      <c r="A477" s="596"/>
      <c r="B477" s="596"/>
      <c r="C477" s="623"/>
      <c r="D477" s="606" t="s">
        <v>329</v>
      </c>
      <c r="E477" s="596"/>
      <c r="F477" s="597"/>
      <c r="G477" s="694"/>
      <c r="H477" s="645" t="s">
        <v>330</v>
      </c>
      <c r="I477" s="624"/>
      <c r="J477" s="774"/>
      <c r="K477" s="774"/>
      <c r="L477" s="774"/>
      <c r="M477" s="775"/>
      <c r="N477" s="775"/>
      <c r="O477" s="784"/>
      <c r="P477" s="784"/>
      <c r="Q477" s="783"/>
      <c r="R477" s="783"/>
      <c r="S477" s="783"/>
      <c r="T477" s="783"/>
      <c r="U477" s="793"/>
      <c r="V477" s="792"/>
      <c r="W477" s="792"/>
      <c r="X477" s="792"/>
      <c r="Y477" s="792"/>
      <c r="Z477" s="792"/>
      <c r="AA477" s="802"/>
      <c r="AB477" s="801"/>
      <c r="AC477" s="801"/>
      <c r="AD477" s="801"/>
      <c r="AE477" s="801"/>
      <c r="AF477" s="801"/>
      <c r="AG477" s="820"/>
      <c r="AH477" s="819"/>
      <c r="AI477" s="819"/>
      <c r="AJ477" s="819"/>
      <c r="AK477" s="819"/>
      <c r="AL477" s="819"/>
      <c r="AM477" s="774"/>
      <c r="AN477" s="775"/>
      <c r="AO477" s="775"/>
      <c r="AP477" s="775"/>
      <c r="AQ477" s="775"/>
      <c r="AR477" s="775"/>
      <c r="AS477" s="829"/>
      <c r="AT477" s="828"/>
      <c r="AU477" s="828"/>
      <c r="AV477" s="828"/>
      <c r="AW477" s="828"/>
      <c r="AX477" s="828"/>
      <c r="AY477" s="838"/>
      <c r="AZ477" s="837"/>
      <c r="BA477" s="837"/>
      <c r="BB477" s="837"/>
      <c r="BC477" s="837"/>
      <c r="BD477" s="837"/>
      <c r="BE477" s="774"/>
      <c r="BF477" s="775"/>
      <c r="BG477" s="775"/>
      <c r="BH477" s="775"/>
      <c r="BI477" s="775"/>
      <c r="BJ477" s="775"/>
      <c r="BK477" s="811"/>
      <c r="BL477" s="810"/>
      <c r="BM477" s="810"/>
      <c r="BN477" s="810"/>
      <c r="BO477" s="810"/>
      <c r="BP477" s="810"/>
      <c r="BQ477" s="793"/>
      <c r="BR477" s="792"/>
      <c r="BS477" s="792"/>
      <c r="BT477" s="792"/>
      <c r="BU477" s="792"/>
      <c r="BV477" s="792"/>
      <c r="BW477" s="838"/>
      <c r="BX477" s="837"/>
      <c r="BY477" s="837"/>
      <c r="BZ477" s="837"/>
      <c r="CA477" s="837"/>
      <c r="CB477" s="837"/>
      <c r="CC477" s="811"/>
      <c r="CD477" s="784"/>
      <c r="CE477" s="810"/>
      <c r="CF477" s="810"/>
      <c r="CG477" s="810"/>
      <c r="CH477" s="579"/>
    </row>
    <row r="478" spans="1:86" x14ac:dyDescent="0.2">
      <c r="A478" s="596"/>
      <c r="B478" s="596"/>
      <c r="C478" s="623"/>
      <c r="D478" s="607"/>
      <c r="E478" s="596">
        <f>+E464+1</f>
        <v>112</v>
      </c>
      <c r="F478" s="607">
        <v>424</v>
      </c>
      <c r="G478" s="620"/>
      <c r="H478" s="609" t="s">
        <v>45</v>
      </c>
      <c r="I478" s="708">
        <f>102000000-6000000</f>
        <v>96000000</v>
      </c>
      <c r="J478" s="774">
        <f>+I478*$J$1</f>
        <v>19200000</v>
      </c>
      <c r="K478" s="774">
        <v>10000000</v>
      </c>
      <c r="L478" s="774">
        <f t="shared" ref="L478" si="1110">+J478-K478</f>
        <v>9200000</v>
      </c>
      <c r="M478" s="775"/>
      <c r="N478" s="774">
        <f>+K478-M478</f>
        <v>10000000</v>
      </c>
      <c r="O478" s="784">
        <f>+I478*$O$1</f>
        <v>9600000</v>
      </c>
      <c r="P478" s="784">
        <f t="shared" ref="P478" si="1111">O478+K478</f>
        <v>19600000</v>
      </c>
      <c r="Q478" s="783">
        <v>9000000</v>
      </c>
      <c r="R478" s="784">
        <f t="shared" ref="R478" si="1112">+P478-Q478</f>
        <v>10600000</v>
      </c>
      <c r="S478" s="783"/>
      <c r="T478" s="784">
        <f t="shared" ref="T478" si="1113">+Q478-S478</f>
        <v>9000000</v>
      </c>
      <c r="U478" s="793">
        <f>$I478*$U$1</f>
        <v>6720000.0000000009</v>
      </c>
      <c r="V478" s="793">
        <f t="shared" ref="V478" si="1114">U478+Q478</f>
        <v>15720000</v>
      </c>
      <c r="W478" s="792"/>
      <c r="X478" s="793">
        <f>+V478-W478</f>
        <v>15720000</v>
      </c>
      <c r="Y478" s="792"/>
      <c r="Z478" s="793">
        <f t="shared" ref="Z478" si="1115">+W478-Y478</f>
        <v>0</v>
      </c>
      <c r="AA478" s="802">
        <f>$I478*$AA$1</f>
        <v>6720000.0000000009</v>
      </c>
      <c r="AB478" s="802">
        <f t="shared" ref="AB478" si="1116">AA478+W478</f>
        <v>6720000.0000000009</v>
      </c>
      <c r="AC478" s="801"/>
      <c r="AD478" s="802">
        <f>+AB478-AC478</f>
        <v>6720000.0000000009</v>
      </c>
      <c r="AE478" s="801"/>
      <c r="AF478" s="802">
        <f t="shared" ref="AF478" si="1117">+AC478-AE478</f>
        <v>0</v>
      </c>
      <c r="AG478" s="820">
        <f>$I478*$AG$1</f>
        <v>6720000.0000000009</v>
      </c>
      <c r="AH478" s="820">
        <f t="shared" ref="AH478" si="1118">AG478+AC478</f>
        <v>6720000.0000000009</v>
      </c>
      <c r="AI478" s="819"/>
      <c r="AJ478" s="820">
        <f>+AH478-AI478</f>
        <v>6720000.0000000009</v>
      </c>
      <c r="AK478" s="819"/>
      <c r="AL478" s="820">
        <f t="shared" ref="AL478" si="1119">+AI478-AK478</f>
        <v>0</v>
      </c>
      <c r="AM478" s="774">
        <f>$I478*$AM$1</f>
        <v>6720000.0000000009</v>
      </c>
      <c r="AN478" s="774">
        <f t="shared" ref="AN478" si="1120">AM478+AI478</f>
        <v>6720000.0000000009</v>
      </c>
      <c r="AO478" s="775"/>
      <c r="AP478" s="774">
        <f>+AN478-AO478</f>
        <v>6720000.0000000009</v>
      </c>
      <c r="AQ478" s="775"/>
      <c r="AR478" s="774">
        <f t="shared" ref="AR478" si="1121">+AO478-AQ478</f>
        <v>0</v>
      </c>
      <c r="AS478" s="829">
        <f>$I478*$AS$1</f>
        <v>6720000.0000000009</v>
      </c>
      <c r="AT478" s="829">
        <f t="shared" ref="AT478" si="1122">AS478+AO478</f>
        <v>6720000.0000000009</v>
      </c>
      <c r="AU478" s="828"/>
      <c r="AV478" s="829">
        <f>+AT478-AU478</f>
        <v>6720000.0000000009</v>
      </c>
      <c r="AW478" s="828"/>
      <c r="AX478" s="829">
        <f t="shared" ref="AX478" si="1123">+AU478-AW478</f>
        <v>0</v>
      </c>
      <c r="AY478" s="838">
        <f>$I478*$AY$1</f>
        <v>6720000.0000000009</v>
      </c>
      <c r="AZ478" s="838">
        <f t="shared" ref="AZ478" si="1124">AY478+AU478</f>
        <v>6720000.0000000009</v>
      </c>
      <c r="BA478" s="837"/>
      <c r="BB478" s="838">
        <f>+AZ478-BA478</f>
        <v>6720000.0000000009</v>
      </c>
      <c r="BC478" s="837"/>
      <c r="BD478" s="838">
        <f t="shared" ref="BD478" si="1125">+BA478-BC478</f>
        <v>0</v>
      </c>
      <c r="BE478" s="774">
        <f>$I478*$BE$1</f>
        <v>6720000.0000000009</v>
      </c>
      <c r="BF478" s="774">
        <f t="shared" ref="BF478" si="1126">BE478+BA478</f>
        <v>6720000.0000000009</v>
      </c>
      <c r="BG478" s="775"/>
      <c r="BH478" s="774">
        <f>+BF478-BG478</f>
        <v>6720000.0000000009</v>
      </c>
      <c r="BI478" s="775"/>
      <c r="BJ478" s="774">
        <f t="shared" ref="BJ478" si="1127">+BG478-BI478</f>
        <v>0</v>
      </c>
      <c r="BK478" s="811">
        <f>$I478*$BK$1</f>
        <v>6720000.0000000009</v>
      </c>
      <c r="BL478" s="811">
        <f t="shared" ref="BL478" si="1128">BK478+BG478</f>
        <v>6720000.0000000009</v>
      </c>
      <c r="BM478" s="810"/>
      <c r="BN478" s="811">
        <f>+BL478-BM478</f>
        <v>6720000.0000000009</v>
      </c>
      <c r="BO478" s="810"/>
      <c r="BP478" s="811">
        <f t="shared" ref="BP478" si="1129">+BM478-BO478</f>
        <v>0</v>
      </c>
      <c r="BQ478" s="793">
        <f>$I478*$BQ$1</f>
        <v>6720000.0000000009</v>
      </c>
      <c r="BR478" s="793">
        <f t="shared" ref="BR478" si="1130">BQ478+BM478</f>
        <v>6720000.0000000009</v>
      </c>
      <c r="BS478" s="792"/>
      <c r="BT478" s="793">
        <f>+BR478-BS478</f>
        <v>6720000.0000000009</v>
      </c>
      <c r="BU478" s="792"/>
      <c r="BV478" s="793">
        <f t="shared" ref="BV478" si="1131">+BS478-BU478</f>
        <v>0</v>
      </c>
      <c r="BW478" s="838">
        <f>$I478*$BW$1</f>
        <v>6720000.0000000009</v>
      </c>
      <c r="BX478" s="838">
        <f t="shared" ref="BX478" si="1132">BW478+BS478</f>
        <v>6720000.0000000009</v>
      </c>
      <c r="BY478" s="837"/>
      <c r="BZ478" s="838">
        <f>+BX478-BY478</f>
        <v>6720000.0000000009</v>
      </c>
      <c r="CA478" s="837"/>
      <c r="CB478" s="838">
        <f t="shared" ref="CB478" si="1133">+BY478-CA478</f>
        <v>0</v>
      </c>
      <c r="CC478" s="811">
        <f>+J478+O478+U478+AA478+AG478+AM478+AS478+AY478+BE478+BK478+BQ478+BW478</f>
        <v>96000000</v>
      </c>
      <c r="CD478" s="784">
        <f t="shared" ref="CD478" si="1134">CC478+BY478</f>
        <v>96000000</v>
      </c>
      <c r="CE478" s="810"/>
      <c r="CF478" s="810"/>
      <c r="CG478" s="811">
        <f t="shared" ref="CG478" si="1135">+CE478-CF478</f>
        <v>0</v>
      </c>
      <c r="CH478" s="579">
        <f>+CC478-I478</f>
        <v>0</v>
      </c>
    </row>
    <row r="479" spans="1:86" x14ac:dyDescent="0.2">
      <c r="A479" s="727"/>
      <c r="B479" s="675"/>
      <c r="C479" s="675"/>
      <c r="D479" s="677"/>
      <c r="E479" s="675"/>
      <c r="F479" s="677"/>
      <c r="G479" s="678"/>
      <c r="H479" s="661" t="s">
        <v>331</v>
      </c>
      <c r="I479" s="629">
        <f>SUM(I478)</f>
        <v>96000000</v>
      </c>
      <c r="J479" s="776">
        <f t="shared" ref="J479:BU479" si="1136">SUM(J478)</f>
        <v>19200000</v>
      </c>
      <c r="K479" s="776">
        <f>SUM(K478)</f>
        <v>10000000</v>
      </c>
      <c r="L479" s="776">
        <f t="shared" ref="L479" si="1137">SUM(L478)</f>
        <v>9200000</v>
      </c>
      <c r="M479" s="776">
        <f t="shared" si="1136"/>
        <v>0</v>
      </c>
      <c r="N479" s="776">
        <f t="shared" si="1136"/>
        <v>10000000</v>
      </c>
      <c r="O479" s="785">
        <f t="shared" si="1136"/>
        <v>9600000</v>
      </c>
      <c r="P479" s="785">
        <f t="shared" si="1136"/>
        <v>19600000</v>
      </c>
      <c r="Q479" s="785">
        <f t="shared" si="1136"/>
        <v>9000000</v>
      </c>
      <c r="R479" s="785">
        <f t="shared" si="1136"/>
        <v>10600000</v>
      </c>
      <c r="S479" s="785">
        <f t="shared" si="1136"/>
        <v>0</v>
      </c>
      <c r="T479" s="785">
        <f t="shared" si="1136"/>
        <v>9000000</v>
      </c>
      <c r="U479" s="794">
        <f t="shared" si="1136"/>
        <v>6720000.0000000009</v>
      </c>
      <c r="V479" s="794">
        <f t="shared" si="1136"/>
        <v>15720000</v>
      </c>
      <c r="W479" s="794">
        <f t="shared" si="1136"/>
        <v>0</v>
      </c>
      <c r="X479" s="794">
        <f t="shared" si="1136"/>
        <v>15720000</v>
      </c>
      <c r="Y479" s="794">
        <f t="shared" si="1136"/>
        <v>0</v>
      </c>
      <c r="Z479" s="794">
        <f t="shared" si="1136"/>
        <v>0</v>
      </c>
      <c r="AA479" s="803">
        <f t="shared" si="1136"/>
        <v>6720000.0000000009</v>
      </c>
      <c r="AB479" s="803">
        <f t="shared" si="1136"/>
        <v>6720000.0000000009</v>
      </c>
      <c r="AC479" s="803">
        <f t="shared" si="1136"/>
        <v>0</v>
      </c>
      <c r="AD479" s="803">
        <f t="shared" si="1136"/>
        <v>6720000.0000000009</v>
      </c>
      <c r="AE479" s="803">
        <f t="shared" si="1136"/>
        <v>0</v>
      </c>
      <c r="AF479" s="803">
        <f t="shared" si="1136"/>
        <v>0</v>
      </c>
      <c r="AG479" s="821">
        <f t="shared" si="1136"/>
        <v>6720000.0000000009</v>
      </c>
      <c r="AH479" s="821">
        <f t="shared" si="1136"/>
        <v>6720000.0000000009</v>
      </c>
      <c r="AI479" s="821">
        <f t="shared" si="1136"/>
        <v>0</v>
      </c>
      <c r="AJ479" s="821">
        <f t="shared" si="1136"/>
        <v>6720000.0000000009</v>
      </c>
      <c r="AK479" s="821">
        <f t="shared" si="1136"/>
        <v>0</v>
      </c>
      <c r="AL479" s="821">
        <f t="shared" si="1136"/>
        <v>0</v>
      </c>
      <c r="AM479" s="776">
        <f t="shared" si="1136"/>
        <v>6720000.0000000009</v>
      </c>
      <c r="AN479" s="776">
        <f t="shared" si="1136"/>
        <v>6720000.0000000009</v>
      </c>
      <c r="AO479" s="776">
        <f t="shared" si="1136"/>
        <v>0</v>
      </c>
      <c r="AP479" s="776">
        <f t="shared" si="1136"/>
        <v>6720000.0000000009</v>
      </c>
      <c r="AQ479" s="776">
        <f t="shared" si="1136"/>
        <v>0</v>
      </c>
      <c r="AR479" s="776">
        <f t="shared" si="1136"/>
        <v>0</v>
      </c>
      <c r="AS479" s="830">
        <f t="shared" si="1136"/>
        <v>6720000.0000000009</v>
      </c>
      <c r="AT479" s="830">
        <f t="shared" si="1136"/>
        <v>6720000.0000000009</v>
      </c>
      <c r="AU479" s="830">
        <f t="shared" si="1136"/>
        <v>0</v>
      </c>
      <c r="AV479" s="830">
        <f t="shared" si="1136"/>
        <v>6720000.0000000009</v>
      </c>
      <c r="AW479" s="830">
        <f t="shared" si="1136"/>
        <v>0</v>
      </c>
      <c r="AX479" s="830">
        <f t="shared" si="1136"/>
        <v>0</v>
      </c>
      <c r="AY479" s="839">
        <f t="shared" si="1136"/>
        <v>6720000.0000000009</v>
      </c>
      <c r="AZ479" s="839">
        <f t="shared" si="1136"/>
        <v>6720000.0000000009</v>
      </c>
      <c r="BA479" s="839">
        <f t="shared" si="1136"/>
        <v>0</v>
      </c>
      <c r="BB479" s="839">
        <f t="shared" si="1136"/>
        <v>6720000.0000000009</v>
      </c>
      <c r="BC479" s="839">
        <f t="shared" si="1136"/>
        <v>0</v>
      </c>
      <c r="BD479" s="839">
        <f t="shared" si="1136"/>
        <v>0</v>
      </c>
      <c r="BE479" s="776">
        <f t="shared" si="1136"/>
        <v>6720000.0000000009</v>
      </c>
      <c r="BF479" s="776">
        <f t="shared" si="1136"/>
        <v>6720000.0000000009</v>
      </c>
      <c r="BG479" s="776">
        <f t="shared" si="1136"/>
        <v>0</v>
      </c>
      <c r="BH479" s="776">
        <f t="shared" si="1136"/>
        <v>6720000.0000000009</v>
      </c>
      <c r="BI479" s="776">
        <f t="shared" si="1136"/>
        <v>0</v>
      </c>
      <c r="BJ479" s="776">
        <f t="shared" si="1136"/>
        <v>0</v>
      </c>
      <c r="BK479" s="812">
        <f t="shared" si="1136"/>
        <v>6720000.0000000009</v>
      </c>
      <c r="BL479" s="812">
        <f t="shared" si="1136"/>
        <v>6720000.0000000009</v>
      </c>
      <c r="BM479" s="812">
        <f t="shared" si="1136"/>
        <v>0</v>
      </c>
      <c r="BN479" s="812">
        <f t="shared" si="1136"/>
        <v>6720000.0000000009</v>
      </c>
      <c r="BO479" s="812">
        <f t="shared" si="1136"/>
        <v>0</v>
      </c>
      <c r="BP479" s="812">
        <f t="shared" si="1136"/>
        <v>0</v>
      </c>
      <c r="BQ479" s="794">
        <f t="shared" si="1136"/>
        <v>6720000.0000000009</v>
      </c>
      <c r="BR479" s="794">
        <f t="shared" si="1136"/>
        <v>6720000.0000000009</v>
      </c>
      <c r="BS479" s="794">
        <f t="shared" si="1136"/>
        <v>0</v>
      </c>
      <c r="BT479" s="794">
        <f t="shared" si="1136"/>
        <v>6720000.0000000009</v>
      </c>
      <c r="BU479" s="794">
        <f t="shared" si="1136"/>
        <v>0</v>
      </c>
      <c r="BV479" s="794">
        <f t="shared" ref="BV479:CG479" si="1138">SUM(BV478)</f>
        <v>0</v>
      </c>
      <c r="BW479" s="839">
        <f t="shared" si="1138"/>
        <v>6720000.0000000009</v>
      </c>
      <c r="BX479" s="839">
        <f t="shared" si="1138"/>
        <v>6720000.0000000009</v>
      </c>
      <c r="BY479" s="839">
        <f t="shared" si="1138"/>
        <v>0</v>
      </c>
      <c r="BZ479" s="839">
        <f t="shared" si="1138"/>
        <v>6720000.0000000009</v>
      </c>
      <c r="CA479" s="839">
        <f t="shared" si="1138"/>
        <v>0</v>
      </c>
      <c r="CB479" s="839">
        <f t="shared" si="1138"/>
        <v>0</v>
      </c>
      <c r="CC479" s="812">
        <f t="shared" si="1138"/>
        <v>96000000</v>
      </c>
      <c r="CD479" s="785">
        <f t="shared" si="1138"/>
        <v>96000000</v>
      </c>
      <c r="CE479" s="812">
        <f t="shared" si="1138"/>
        <v>0</v>
      </c>
      <c r="CF479" s="812">
        <f t="shared" si="1138"/>
        <v>0</v>
      </c>
      <c r="CG479" s="812">
        <f t="shared" si="1138"/>
        <v>0</v>
      </c>
      <c r="CH479" s="579">
        <f>+CC479-I479</f>
        <v>0</v>
      </c>
    </row>
    <row r="480" spans="1:86" x14ac:dyDescent="0.2">
      <c r="A480" s="702"/>
      <c r="B480" s="581"/>
      <c r="C480" s="737"/>
      <c r="D480" s="626"/>
      <c r="E480" s="581"/>
      <c r="F480" s="626"/>
      <c r="G480" s="738"/>
      <c r="H480" s="631" t="s">
        <v>322</v>
      </c>
      <c r="I480" s="733"/>
      <c r="J480" s="774"/>
      <c r="K480" s="774"/>
      <c r="L480" s="774"/>
      <c r="M480" s="775"/>
      <c r="N480" s="775"/>
      <c r="O480" s="784"/>
      <c r="P480" s="784"/>
      <c r="Q480" s="783"/>
      <c r="R480" s="783"/>
      <c r="S480" s="783"/>
      <c r="T480" s="783"/>
      <c r="U480" s="793"/>
      <c r="V480" s="792"/>
      <c r="W480" s="792"/>
      <c r="X480" s="792"/>
      <c r="Y480" s="792"/>
      <c r="Z480" s="792"/>
      <c r="AA480" s="802"/>
      <c r="AB480" s="801"/>
      <c r="AC480" s="801"/>
      <c r="AD480" s="801"/>
      <c r="AE480" s="801"/>
      <c r="AF480" s="801"/>
      <c r="AG480" s="820"/>
      <c r="AH480" s="819"/>
      <c r="AI480" s="819"/>
      <c r="AJ480" s="819"/>
      <c r="AK480" s="819"/>
      <c r="AL480" s="819"/>
      <c r="AM480" s="774"/>
      <c r="AN480" s="775"/>
      <c r="AO480" s="775"/>
      <c r="AP480" s="775"/>
      <c r="AQ480" s="775"/>
      <c r="AR480" s="775"/>
      <c r="AS480" s="829"/>
      <c r="AT480" s="828"/>
      <c r="AU480" s="828"/>
      <c r="AV480" s="828"/>
      <c r="AW480" s="828"/>
      <c r="AX480" s="828"/>
      <c r="AY480" s="838"/>
      <c r="AZ480" s="837"/>
      <c r="BA480" s="837"/>
      <c r="BB480" s="837"/>
      <c r="BC480" s="837"/>
      <c r="BD480" s="837"/>
      <c r="BE480" s="774"/>
      <c r="BF480" s="775"/>
      <c r="BG480" s="775"/>
      <c r="BH480" s="775"/>
      <c r="BI480" s="775"/>
      <c r="BJ480" s="775"/>
      <c r="BK480" s="811"/>
      <c r="BL480" s="810"/>
      <c r="BM480" s="810"/>
      <c r="BN480" s="810"/>
      <c r="BO480" s="810"/>
      <c r="BP480" s="810"/>
      <c r="BQ480" s="793"/>
      <c r="BR480" s="792"/>
      <c r="BS480" s="792"/>
      <c r="BT480" s="792"/>
      <c r="BU480" s="792"/>
      <c r="BV480" s="792"/>
      <c r="BW480" s="838"/>
      <c r="BX480" s="837"/>
      <c r="BY480" s="837"/>
      <c r="BZ480" s="837"/>
      <c r="CA480" s="837"/>
      <c r="CB480" s="837"/>
      <c r="CC480" s="811"/>
      <c r="CD480" s="784"/>
      <c r="CE480" s="810"/>
      <c r="CF480" s="810"/>
      <c r="CG480" s="810"/>
      <c r="CH480" s="579"/>
    </row>
    <row r="481" spans="1:86" x14ac:dyDescent="0.2">
      <c r="A481" s="697"/>
      <c r="B481" s="585"/>
      <c r="C481" s="739"/>
      <c r="D481" s="634"/>
      <c r="E481" s="585"/>
      <c r="F481" s="634"/>
      <c r="G481" s="679" t="s">
        <v>18</v>
      </c>
      <c r="H481" s="635" t="s">
        <v>48</v>
      </c>
      <c r="I481" s="715">
        <f>+I478</f>
        <v>96000000</v>
      </c>
      <c r="J481" s="774"/>
      <c r="K481" s="774"/>
      <c r="L481" s="774"/>
      <c r="M481" s="775"/>
      <c r="N481" s="775"/>
      <c r="O481" s="784"/>
      <c r="P481" s="784"/>
      <c r="Q481" s="783"/>
      <c r="R481" s="783"/>
      <c r="S481" s="783"/>
      <c r="T481" s="783"/>
      <c r="U481" s="793"/>
      <c r="V481" s="792"/>
      <c r="W481" s="792"/>
      <c r="X481" s="792"/>
      <c r="Y481" s="792"/>
      <c r="Z481" s="792"/>
      <c r="AA481" s="802"/>
      <c r="AB481" s="801"/>
      <c r="AC481" s="801"/>
      <c r="AD481" s="801"/>
      <c r="AE481" s="801"/>
      <c r="AF481" s="801"/>
      <c r="AG481" s="820"/>
      <c r="AH481" s="819"/>
      <c r="AI481" s="819"/>
      <c r="AJ481" s="819"/>
      <c r="AK481" s="819"/>
      <c r="AL481" s="819"/>
      <c r="AM481" s="774"/>
      <c r="AN481" s="775"/>
      <c r="AO481" s="775"/>
      <c r="AP481" s="775"/>
      <c r="AQ481" s="775"/>
      <c r="AR481" s="775"/>
      <c r="AS481" s="829"/>
      <c r="AT481" s="828"/>
      <c r="AU481" s="828"/>
      <c r="AV481" s="828"/>
      <c r="AW481" s="828"/>
      <c r="AX481" s="828"/>
      <c r="AY481" s="838"/>
      <c r="AZ481" s="837"/>
      <c r="BA481" s="837"/>
      <c r="BB481" s="837"/>
      <c r="BC481" s="837"/>
      <c r="BD481" s="837"/>
      <c r="BE481" s="774"/>
      <c r="BF481" s="775"/>
      <c r="BG481" s="775"/>
      <c r="BH481" s="775"/>
      <c r="BI481" s="775"/>
      <c r="BJ481" s="775"/>
      <c r="BK481" s="811"/>
      <c r="BL481" s="810"/>
      <c r="BM481" s="810"/>
      <c r="BN481" s="810"/>
      <c r="BO481" s="810"/>
      <c r="BP481" s="810"/>
      <c r="BQ481" s="793"/>
      <c r="BR481" s="792"/>
      <c r="BS481" s="792"/>
      <c r="BT481" s="792"/>
      <c r="BU481" s="792"/>
      <c r="BV481" s="792"/>
      <c r="BW481" s="838"/>
      <c r="BX481" s="837"/>
      <c r="BY481" s="837"/>
      <c r="BZ481" s="837"/>
      <c r="CA481" s="837"/>
      <c r="CB481" s="837"/>
      <c r="CC481" s="811"/>
      <c r="CD481" s="784"/>
      <c r="CE481" s="810"/>
      <c r="CF481" s="810"/>
      <c r="CG481" s="810"/>
      <c r="CH481" s="579"/>
    </row>
    <row r="482" spans="1:86" x14ac:dyDescent="0.2">
      <c r="A482" s="697"/>
      <c r="B482" s="585"/>
      <c r="C482" s="739"/>
      <c r="D482" s="634"/>
      <c r="E482" s="585"/>
      <c r="F482" s="634"/>
      <c r="G482" s="713"/>
      <c r="H482" s="639" t="s">
        <v>322</v>
      </c>
      <c r="I482" s="636"/>
      <c r="J482" s="774"/>
      <c r="K482" s="774"/>
      <c r="L482" s="774"/>
      <c r="M482" s="775"/>
      <c r="N482" s="775"/>
      <c r="O482" s="784"/>
      <c r="P482" s="784"/>
      <c r="Q482" s="783"/>
      <c r="R482" s="783"/>
      <c r="S482" s="783"/>
      <c r="T482" s="783"/>
      <c r="U482" s="793"/>
      <c r="V482" s="792"/>
      <c r="W482" s="792"/>
      <c r="X482" s="792"/>
      <c r="Y482" s="792"/>
      <c r="Z482" s="792"/>
      <c r="AA482" s="802"/>
      <c r="AB482" s="801"/>
      <c r="AC482" s="801"/>
      <c r="AD482" s="801"/>
      <c r="AE482" s="801"/>
      <c r="AF482" s="801"/>
      <c r="AG482" s="820"/>
      <c r="AH482" s="819"/>
      <c r="AI482" s="819"/>
      <c r="AJ482" s="819"/>
      <c r="AK482" s="819"/>
      <c r="AL482" s="819"/>
      <c r="AM482" s="774"/>
      <c r="AN482" s="775"/>
      <c r="AO482" s="775"/>
      <c r="AP482" s="775"/>
      <c r="AQ482" s="775"/>
      <c r="AR482" s="775"/>
      <c r="AS482" s="829"/>
      <c r="AT482" s="828"/>
      <c r="AU482" s="828"/>
      <c r="AV482" s="828"/>
      <c r="AW482" s="828"/>
      <c r="AX482" s="828"/>
      <c r="AY482" s="838"/>
      <c r="AZ482" s="837"/>
      <c r="BA482" s="837"/>
      <c r="BB482" s="837"/>
      <c r="BC482" s="837"/>
      <c r="BD482" s="837"/>
      <c r="BE482" s="774"/>
      <c r="BF482" s="775"/>
      <c r="BG482" s="775"/>
      <c r="BH482" s="775"/>
      <c r="BI482" s="775"/>
      <c r="BJ482" s="775"/>
      <c r="BK482" s="811"/>
      <c r="BL482" s="810"/>
      <c r="BM482" s="810"/>
      <c r="BN482" s="810"/>
      <c r="BO482" s="810"/>
      <c r="BP482" s="810"/>
      <c r="BQ482" s="793"/>
      <c r="BR482" s="792"/>
      <c r="BS482" s="792"/>
      <c r="BT482" s="792"/>
      <c r="BU482" s="792"/>
      <c r="BV482" s="792"/>
      <c r="BW482" s="838"/>
      <c r="BX482" s="837"/>
      <c r="BY482" s="837"/>
      <c r="BZ482" s="837"/>
      <c r="CA482" s="837"/>
      <c r="CB482" s="837"/>
      <c r="CC482" s="811"/>
      <c r="CD482" s="784"/>
      <c r="CE482" s="810"/>
      <c r="CF482" s="810"/>
      <c r="CG482" s="810"/>
      <c r="CH482" s="579"/>
    </row>
    <row r="483" spans="1:86" x14ac:dyDescent="0.2">
      <c r="A483" s="697"/>
      <c r="B483" s="585"/>
      <c r="C483" s="739"/>
      <c r="D483" s="634"/>
      <c r="E483" s="585"/>
      <c r="F483" s="634"/>
      <c r="G483" s="679"/>
      <c r="H483" s="639" t="s">
        <v>332</v>
      </c>
      <c r="I483" s="636"/>
      <c r="J483" s="774"/>
      <c r="K483" s="774"/>
      <c r="L483" s="774"/>
      <c r="M483" s="775"/>
      <c r="N483" s="775"/>
      <c r="O483" s="784"/>
      <c r="P483" s="784"/>
      <c r="Q483" s="783"/>
      <c r="R483" s="783"/>
      <c r="S483" s="783"/>
      <c r="T483" s="783"/>
      <c r="U483" s="793"/>
      <c r="V483" s="792"/>
      <c r="W483" s="792"/>
      <c r="X483" s="792"/>
      <c r="Y483" s="792"/>
      <c r="Z483" s="792"/>
      <c r="AA483" s="802"/>
      <c r="AB483" s="801"/>
      <c r="AC483" s="801"/>
      <c r="AD483" s="801"/>
      <c r="AE483" s="801"/>
      <c r="AF483" s="801"/>
      <c r="AG483" s="820"/>
      <c r="AH483" s="819"/>
      <c r="AI483" s="819"/>
      <c r="AJ483" s="819"/>
      <c r="AK483" s="819"/>
      <c r="AL483" s="819"/>
      <c r="AM483" s="774"/>
      <c r="AN483" s="775"/>
      <c r="AO483" s="775"/>
      <c r="AP483" s="775"/>
      <c r="AQ483" s="775"/>
      <c r="AR483" s="775"/>
      <c r="AS483" s="829"/>
      <c r="AT483" s="828"/>
      <c r="AU483" s="828"/>
      <c r="AV483" s="828"/>
      <c r="AW483" s="828"/>
      <c r="AX483" s="828"/>
      <c r="AY483" s="838"/>
      <c r="AZ483" s="837"/>
      <c r="BA483" s="837"/>
      <c r="BB483" s="837"/>
      <c r="BC483" s="837"/>
      <c r="BD483" s="837"/>
      <c r="BE483" s="774"/>
      <c r="BF483" s="775"/>
      <c r="BG483" s="775"/>
      <c r="BH483" s="775"/>
      <c r="BI483" s="775"/>
      <c r="BJ483" s="775"/>
      <c r="BK483" s="811"/>
      <c r="BL483" s="810"/>
      <c r="BM483" s="810"/>
      <c r="BN483" s="810"/>
      <c r="BO483" s="810"/>
      <c r="BP483" s="810"/>
      <c r="BQ483" s="793"/>
      <c r="BR483" s="792"/>
      <c r="BS483" s="792"/>
      <c r="BT483" s="792"/>
      <c r="BU483" s="792"/>
      <c r="BV483" s="792"/>
      <c r="BW483" s="838"/>
      <c r="BX483" s="837"/>
      <c r="BY483" s="837"/>
      <c r="BZ483" s="837"/>
      <c r="CA483" s="837"/>
      <c r="CB483" s="837"/>
      <c r="CC483" s="811"/>
      <c r="CD483" s="784"/>
      <c r="CE483" s="810"/>
      <c r="CF483" s="810"/>
      <c r="CG483" s="810"/>
      <c r="CH483" s="579"/>
    </row>
    <row r="484" spans="1:86" x14ac:dyDescent="0.2">
      <c r="A484" s="697"/>
      <c r="B484" s="585"/>
      <c r="C484" s="739"/>
      <c r="D484" s="634"/>
      <c r="E484" s="585"/>
      <c r="F484" s="634"/>
      <c r="G484" s="679" t="s">
        <v>18</v>
      </c>
      <c r="H484" s="635" t="s">
        <v>48</v>
      </c>
      <c r="I484" s="636">
        <f>+I481</f>
        <v>96000000</v>
      </c>
      <c r="J484" s="774"/>
      <c r="K484" s="774"/>
      <c r="L484" s="774"/>
      <c r="M484" s="775"/>
      <c r="N484" s="775"/>
      <c r="O484" s="784"/>
      <c r="P484" s="784"/>
      <c r="Q484" s="783"/>
      <c r="R484" s="783"/>
      <c r="S484" s="783"/>
      <c r="T484" s="783"/>
      <c r="U484" s="793"/>
      <c r="V484" s="792"/>
      <c r="W484" s="792"/>
      <c r="X484" s="792"/>
      <c r="Y484" s="792"/>
      <c r="Z484" s="792"/>
      <c r="AA484" s="802"/>
      <c r="AB484" s="801"/>
      <c r="AC484" s="801"/>
      <c r="AD484" s="801"/>
      <c r="AE484" s="801"/>
      <c r="AF484" s="801"/>
      <c r="AG484" s="820"/>
      <c r="AH484" s="819"/>
      <c r="AI484" s="819"/>
      <c r="AJ484" s="819"/>
      <c r="AK484" s="819"/>
      <c r="AL484" s="819"/>
      <c r="AM484" s="774"/>
      <c r="AN484" s="775"/>
      <c r="AO484" s="775"/>
      <c r="AP484" s="775"/>
      <c r="AQ484" s="775"/>
      <c r="AR484" s="775"/>
      <c r="AS484" s="829"/>
      <c r="AT484" s="828"/>
      <c r="AU484" s="828"/>
      <c r="AV484" s="828"/>
      <c r="AW484" s="828"/>
      <c r="AX484" s="828"/>
      <c r="AY484" s="838"/>
      <c r="AZ484" s="837"/>
      <c r="BA484" s="837"/>
      <c r="BB484" s="837"/>
      <c r="BC484" s="837"/>
      <c r="BD484" s="837"/>
      <c r="BE484" s="774"/>
      <c r="BF484" s="775"/>
      <c r="BG484" s="775"/>
      <c r="BH484" s="775"/>
      <c r="BI484" s="775"/>
      <c r="BJ484" s="775"/>
      <c r="BK484" s="811"/>
      <c r="BL484" s="810"/>
      <c r="BM484" s="810"/>
      <c r="BN484" s="810"/>
      <c r="BO484" s="810"/>
      <c r="BP484" s="810"/>
      <c r="BQ484" s="793"/>
      <c r="BR484" s="792"/>
      <c r="BS484" s="792"/>
      <c r="BT484" s="792"/>
      <c r="BU484" s="792"/>
      <c r="BV484" s="792"/>
      <c r="BW484" s="838"/>
      <c r="BX484" s="837"/>
      <c r="BY484" s="837"/>
      <c r="BZ484" s="837"/>
      <c r="CA484" s="837"/>
      <c r="CB484" s="837"/>
      <c r="CC484" s="811"/>
      <c r="CD484" s="784"/>
      <c r="CE484" s="810"/>
      <c r="CF484" s="810"/>
      <c r="CG484" s="810"/>
      <c r="CH484" s="579"/>
    </row>
    <row r="485" spans="1:86" x14ac:dyDescent="0.2">
      <c r="A485" s="705"/>
      <c r="B485" s="591"/>
      <c r="C485" s="740"/>
      <c r="D485" s="641"/>
      <c r="E485" s="591"/>
      <c r="F485" s="641"/>
      <c r="G485" s="718"/>
      <c r="H485" s="642" t="s">
        <v>333</v>
      </c>
      <c r="I485" s="643"/>
      <c r="J485" s="774"/>
      <c r="K485" s="774"/>
      <c r="L485" s="774"/>
      <c r="M485" s="775"/>
      <c r="N485" s="775"/>
      <c r="O485" s="784"/>
      <c r="P485" s="784"/>
      <c r="Q485" s="783"/>
      <c r="R485" s="783"/>
      <c r="S485" s="783"/>
      <c r="T485" s="783"/>
      <c r="U485" s="793"/>
      <c r="V485" s="792"/>
      <c r="W485" s="792"/>
      <c r="X485" s="792"/>
      <c r="Y485" s="792"/>
      <c r="Z485" s="792"/>
      <c r="AA485" s="802"/>
      <c r="AB485" s="801"/>
      <c r="AC485" s="801"/>
      <c r="AD485" s="801"/>
      <c r="AE485" s="801"/>
      <c r="AF485" s="801"/>
      <c r="AG485" s="820"/>
      <c r="AH485" s="819"/>
      <c r="AI485" s="819"/>
      <c r="AJ485" s="819"/>
      <c r="AK485" s="819"/>
      <c r="AL485" s="819"/>
      <c r="AM485" s="774"/>
      <c r="AN485" s="775"/>
      <c r="AO485" s="775"/>
      <c r="AP485" s="775"/>
      <c r="AQ485" s="775"/>
      <c r="AR485" s="775"/>
      <c r="AS485" s="829"/>
      <c r="AT485" s="828"/>
      <c r="AU485" s="828"/>
      <c r="AV485" s="828"/>
      <c r="AW485" s="828"/>
      <c r="AX485" s="828"/>
      <c r="AY485" s="838"/>
      <c r="AZ485" s="837"/>
      <c r="BA485" s="837"/>
      <c r="BB485" s="837"/>
      <c r="BC485" s="837"/>
      <c r="BD485" s="837"/>
      <c r="BE485" s="774"/>
      <c r="BF485" s="775"/>
      <c r="BG485" s="775"/>
      <c r="BH485" s="775"/>
      <c r="BI485" s="775"/>
      <c r="BJ485" s="775"/>
      <c r="BK485" s="811"/>
      <c r="BL485" s="810"/>
      <c r="BM485" s="810"/>
      <c r="BN485" s="810"/>
      <c r="BO485" s="810"/>
      <c r="BP485" s="810"/>
      <c r="BQ485" s="793"/>
      <c r="BR485" s="792"/>
      <c r="BS485" s="792"/>
      <c r="BT485" s="792"/>
      <c r="BU485" s="792"/>
      <c r="BV485" s="792"/>
      <c r="BW485" s="838"/>
      <c r="BX485" s="837"/>
      <c r="BY485" s="837"/>
      <c r="BZ485" s="837"/>
      <c r="CA485" s="837"/>
      <c r="CB485" s="837"/>
      <c r="CC485" s="811"/>
      <c r="CD485" s="784"/>
      <c r="CE485" s="810"/>
      <c r="CF485" s="810"/>
      <c r="CG485" s="810"/>
      <c r="CH485" s="579"/>
    </row>
    <row r="486" spans="1:86" x14ac:dyDescent="0.2">
      <c r="A486" s="585"/>
      <c r="B486" s="585"/>
      <c r="C486" s="739"/>
      <c r="D486" s="634"/>
      <c r="E486" s="585"/>
      <c r="F486" s="634"/>
      <c r="G486" s="640"/>
      <c r="H486" s="683"/>
      <c r="I486" s="633"/>
      <c r="J486" s="774"/>
      <c r="K486" s="774"/>
      <c r="L486" s="774"/>
      <c r="M486" s="775"/>
      <c r="N486" s="775"/>
      <c r="O486" s="784"/>
      <c r="P486" s="784"/>
      <c r="Q486" s="783"/>
      <c r="R486" s="783"/>
      <c r="S486" s="783"/>
      <c r="T486" s="783"/>
      <c r="U486" s="793"/>
      <c r="V486" s="792"/>
      <c r="W486" s="792"/>
      <c r="X486" s="792"/>
      <c r="Y486" s="792"/>
      <c r="Z486" s="792"/>
      <c r="AA486" s="802"/>
      <c r="AB486" s="801"/>
      <c r="AC486" s="801"/>
      <c r="AD486" s="801"/>
      <c r="AE486" s="801"/>
      <c r="AF486" s="801"/>
      <c r="AG486" s="820"/>
      <c r="AH486" s="819"/>
      <c r="AI486" s="819"/>
      <c r="AJ486" s="819"/>
      <c r="AK486" s="819"/>
      <c r="AL486" s="819"/>
      <c r="AM486" s="774"/>
      <c r="AN486" s="775"/>
      <c r="AO486" s="775"/>
      <c r="AP486" s="775"/>
      <c r="AQ486" s="775"/>
      <c r="AR486" s="775"/>
      <c r="AS486" s="829"/>
      <c r="AT486" s="828"/>
      <c r="AU486" s="828"/>
      <c r="AV486" s="828"/>
      <c r="AW486" s="828"/>
      <c r="AX486" s="828"/>
      <c r="AY486" s="838"/>
      <c r="AZ486" s="837"/>
      <c r="BA486" s="837"/>
      <c r="BB486" s="837"/>
      <c r="BC486" s="837"/>
      <c r="BD486" s="837"/>
      <c r="BE486" s="774"/>
      <c r="BF486" s="775"/>
      <c r="BG486" s="775"/>
      <c r="BH486" s="775"/>
      <c r="BI486" s="775"/>
      <c r="BJ486" s="775"/>
      <c r="BK486" s="811"/>
      <c r="BL486" s="810"/>
      <c r="BM486" s="810"/>
      <c r="BN486" s="810"/>
      <c r="BO486" s="810"/>
      <c r="BP486" s="810"/>
      <c r="BQ486" s="793"/>
      <c r="BR486" s="792"/>
      <c r="BS486" s="792"/>
      <c r="BT486" s="792"/>
      <c r="BU486" s="792"/>
      <c r="BV486" s="792"/>
      <c r="BW486" s="838"/>
      <c r="BX486" s="837"/>
      <c r="BY486" s="837"/>
      <c r="BZ486" s="837"/>
      <c r="CA486" s="837"/>
      <c r="CB486" s="837"/>
      <c r="CC486" s="811"/>
      <c r="CD486" s="784"/>
      <c r="CE486" s="810"/>
      <c r="CF486" s="810"/>
      <c r="CG486" s="810"/>
      <c r="CH486" s="579"/>
    </row>
    <row r="487" spans="1:86" x14ac:dyDescent="0.2">
      <c r="A487" s="602"/>
      <c r="B487" s="596" t="s">
        <v>334</v>
      </c>
      <c r="C487" s="596"/>
      <c r="D487" s="607"/>
      <c r="E487" s="602"/>
      <c r="F487" s="607"/>
      <c r="G487" s="620"/>
      <c r="H487" s="600" t="s">
        <v>335</v>
      </c>
      <c r="I487" s="601"/>
      <c r="J487" s="774"/>
      <c r="K487" s="774"/>
      <c r="L487" s="774"/>
      <c r="M487" s="775"/>
      <c r="N487" s="775"/>
      <c r="O487" s="784"/>
      <c r="P487" s="784"/>
      <c r="Q487" s="783"/>
      <c r="R487" s="783"/>
      <c r="S487" s="783"/>
      <c r="T487" s="783"/>
      <c r="U487" s="793"/>
      <c r="V487" s="792"/>
      <c r="W487" s="792"/>
      <c r="X487" s="792"/>
      <c r="Y487" s="792"/>
      <c r="Z487" s="792"/>
      <c r="AA487" s="802"/>
      <c r="AB487" s="801"/>
      <c r="AC487" s="801"/>
      <c r="AD487" s="801"/>
      <c r="AE487" s="801"/>
      <c r="AF487" s="801"/>
      <c r="AG487" s="820"/>
      <c r="AH487" s="819"/>
      <c r="AI487" s="819"/>
      <c r="AJ487" s="819"/>
      <c r="AK487" s="819"/>
      <c r="AL487" s="819"/>
      <c r="AM487" s="774"/>
      <c r="AN487" s="775"/>
      <c r="AO487" s="775"/>
      <c r="AP487" s="775"/>
      <c r="AQ487" s="775"/>
      <c r="AR487" s="775"/>
      <c r="AS487" s="829"/>
      <c r="AT487" s="828"/>
      <c r="AU487" s="828"/>
      <c r="AV487" s="828"/>
      <c r="AW487" s="828"/>
      <c r="AX487" s="828"/>
      <c r="AY487" s="838"/>
      <c r="AZ487" s="837"/>
      <c r="BA487" s="837"/>
      <c r="BB487" s="837"/>
      <c r="BC487" s="837"/>
      <c r="BD487" s="837"/>
      <c r="BE487" s="774"/>
      <c r="BF487" s="775"/>
      <c r="BG487" s="775"/>
      <c r="BH487" s="775"/>
      <c r="BI487" s="775"/>
      <c r="BJ487" s="775"/>
      <c r="BK487" s="811"/>
      <c r="BL487" s="810"/>
      <c r="BM487" s="810"/>
      <c r="BN487" s="810"/>
      <c r="BO487" s="810"/>
      <c r="BP487" s="810"/>
      <c r="BQ487" s="793"/>
      <c r="BR487" s="792"/>
      <c r="BS487" s="792"/>
      <c r="BT487" s="792"/>
      <c r="BU487" s="792"/>
      <c r="BV487" s="792"/>
      <c r="BW487" s="838"/>
      <c r="BX487" s="837"/>
      <c r="BY487" s="837"/>
      <c r="BZ487" s="837"/>
      <c r="CA487" s="837"/>
      <c r="CB487" s="837"/>
      <c r="CC487" s="811"/>
      <c r="CD487" s="784"/>
      <c r="CE487" s="810"/>
      <c r="CF487" s="810"/>
      <c r="CG487" s="810"/>
      <c r="CH487" s="579"/>
    </row>
    <row r="488" spans="1:86" x14ac:dyDescent="0.2">
      <c r="A488" s="602"/>
      <c r="B488" s="596"/>
      <c r="C488" s="596">
        <v>620</v>
      </c>
      <c r="D488" s="607"/>
      <c r="E488" s="602"/>
      <c r="F488" s="607"/>
      <c r="G488" s="620"/>
      <c r="H488" s="600" t="s">
        <v>336</v>
      </c>
      <c r="I488" s="601"/>
      <c r="J488" s="774"/>
      <c r="K488" s="774"/>
      <c r="L488" s="774"/>
      <c r="M488" s="775"/>
      <c r="N488" s="775"/>
      <c r="O488" s="784"/>
      <c r="P488" s="784"/>
      <c r="Q488" s="783"/>
      <c r="R488" s="783"/>
      <c r="S488" s="783"/>
      <c r="T488" s="783"/>
      <c r="U488" s="793"/>
      <c r="V488" s="792"/>
      <c r="W488" s="792"/>
      <c r="X488" s="792"/>
      <c r="Y488" s="792"/>
      <c r="Z488" s="792"/>
      <c r="AA488" s="802"/>
      <c r="AB488" s="801"/>
      <c r="AC488" s="801"/>
      <c r="AD488" s="801"/>
      <c r="AE488" s="801"/>
      <c r="AF488" s="801"/>
      <c r="AG488" s="820"/>
      <c r="AH488" s="819"/>
      <c r="AI488" s="819"/>
      <c r="AJ488" s="819"/>
      <c r="AK488" s="819"/>
      <c r="AL488" s="819"/>
      <c r="AM488" s="774"/>
      <c r="AN488" s="775"/>
      <c r="AO488" s="775"/>
      <c r="AP488" s="775"/>
      <c r="AQ488" s="775"/>
      <c r="AR488" s="775"/>
      <c r="AS488" s="829"/>
      <c r="AT488" s="828"/>
      <c r="AU488" s="828"/>
      <c r="AV488" s="828"/>
      <c r="AW488" s="828"/>
      <c r="AX488" s="828"/>
      <c r="AY488" s="838"/>
      <c r="AZ488" s="837"/>
      <c r="BA488" s="837"/>
      <c r="BB488" s="837"/>
      <c r="BC488" s="837"/>
      <c r="BD488" s="837"/>
      <c r="BE488" s="774"/>
      <c r="BF488" s="775"/>
      <c r="BG488" s="775"/>
      <c r="BH488" s="775"/>
      <c r="BI488" s="775"/>
      <c r="BJ488" s="775"/>
      <c r="BK488" s="811"/>
      <c r="BL488" s="810"/>
      <c r="BM488" s="810"/>
      <c r="BN488" s="810"/>
      <c r="BO488" s="810"/>
      <c r="BP488" s="810"/>
      <c r="BQ488" s="793"/>
      <c r="BR488" s="792"/>
      <c r="BS488" s="792"/>
      <c r="BT488" s="792"/>
      <c r="BU488" s="792"/>
      <c r="BV488" s="792"/>
      <c r="BW488" s="838"/>
      <c r="BX488" s="837"/>
      <c r="BY488" s="837"/>
      <c r="BZ488" s="837"/>
      <c r="CA488" s="837"/>
      <c r="CB488" s="837"/>
      <c r="CC488" s="811"/>
      <c r="CD488" s="784"/>
      <c r="CE488" s="810"/>
      <c r="CF488" s="810"/>
      <c r="CG488" s="810"/>
      <c r="CH488" s="579"/>
    </row>
    <row r="489" spans="1:86" x14ac:dyDescent="0.2">
      <c r="A489" s="602"/>
      <c r="B489" s="596"/>
      <c r="C489" s="596"/>
      <c r="D489" s="604" t="s">
        <v>337</v>
      </c>
      <c r="E489" s="602"/>
      <c r="F489" s="607"/>
      <c r="G489" s="599"/>
      <c r="H489" s="605" t="s">
        <v>338</v>
      </c>
      <c r="I489" s="601"/>
      <c r="J489" s="774"/>
      <c r="K489" s="774"/>
      <c r="L489" s="774"/>
      <c r="M489" s="775"/>
      <c r="N489" s="775"/>
      <c r="O489" s="784"/>
      <c r="P489" s="784"/>
      <c r="Q489" s="783"/>
      <c r="R489" s="783"/>
      <c r="S489" s="783"/>
      <c r="T489" s="783"/>
      <c r="U489" s="793"/>
      <c r="V489" s="792"/>
      <c r="W489" s="792"/>
      <c r="X489" s="792"/>
      <c r="Y489" s="792"/>
      <c r="Z489" s="792"/>
      <c r="AA489" s="802"/>
      <c r="AB489" s="801"/>
      <c r="AC489" s="801"/>
      <c r="AD489" s="801"/>
      <c r="AE489" s="801"/>
      <c r="AF489" s="801"/>
      <c r="AG489" s="820"/>
      <c r="AH489" s="819"/>
      <c r="AI489" s="819"/>
      <c r="AJ489" s="819"/>
      <c r="AK489" s="819"/>
      <c r="AL489" s="819"/>
      <c r="AM489" s="774"/>
      <c r="AN489" s="775"/>
      <c r="AO489" s="775"/>
      <c r="AP489" s="775"/>
      <c r="AQ489" s="775"/>
      <c r="AR489" s="775"/>
      <c r="AS489" s="829"/>
      <c r="AT489" s="828"/>
      <c r="AU489" s="828"/>
      <c r="AV489" s="828"/>
      <c r="AW489" s="828"/>
      <c r="AX489" s="828"/>
      <c r="AY489" s="838"/>
      <c r="AZ489" s="837"/>
      <c r="BA489" s="837"/>
      <c r="BB489" s="837"/>
      <c r="BC489" s="837"/>
      <c r="BD489" s="837"/>
      <c r="BE489" s="774"/>
      <c r="BF489" s="775"/>
      <c r="BG489" s="775"/>
      <c r="BH489" s="775"/>
      <c r="BI489" s="775"/>
      <c r="BJ489" s="775"/>
      <c r="BK489" s="811"/>
      <c r="BL489" s="810"/>
      <c r="BM489" s="810"/>
      <c r="BN489" s="810"/>
      <c r="BO489" s="810"/>
      <c r="BP489" s="810"/>
      <c r="BQ489" s="793"/>
      <c r="BR489" s="792"/>
      <c r="BS489" s="792"/>
      <c r="BT489" s="792"/>
      <c r="BU489" s="792"/>
      <c r="BV489" s="792"/>
      <c r="BW489" s="838"/>
      <c r="BX489" s="837"/>
      <c r="BY489" s="837"/>
      <c r="BZ489" s="837"/>
      <c r="CA489" s="837"/>
      <c r="CB489" s="837"/>
      <c r="CC489" s="811"/>
      <c r="CD489" s="784"/>
      <c r="CE489" s="810"/>
      <c r="CF489" s="810"/>
      <c r="CG489" s="810"/>
      <c r="CH489" s="579"/>
    </row>
    <row r="490" spans="1:86" ht="24" x14ac:dyDescent="0.2">
      <c r="A490" s="602"/>
      <c r="B490" s="596"/>
      <c r="C490" s="596"/>
      <c r="D490" s="606" t="s">
        <v>339</v>
      </c>
      <c r="E490" s="602"/>
      <c r="F490" s="607"/>
      <c r="G490" s="599"/>
      <c r="H490" s="605" t="s">
        <v>340</v>
      </c>
      <c r="I490" s="601"/>
      <c r="J490" s="774"/>
      <c r="K490" s="774"/>
      <c r="L490" s="774"/>
      <c r="M490" s="775"/>
      <c r="N490" s="775"/>
      <c r="O490" s="784"/>
      <c r="P490" s="784"/>
      <c r="Q490" s="783"/>
      <c r="R490" s="783"/>
      <c r="S490" s="783"/>
      <c r="T490" s="783"/>
      <c r="U490" s="793"/>
      <c r="V490" s="792"/>
      <c r="W490" s="792"/>
      <c r="X490" s="792"/>
      <c r="Y490" s="792"/>
      <c r="Z490" s="792"/>
      <c r="AA490" s="802"/>
      <c r="AB490" s="801"/>
      <c r="AC490" s="801"/>
      <c r="AD490" s="801"/>
      <c r="AE490" s="801"/>
      <c r="AF490" s="801"/>
      <c r="AG490" s="820"/>
      <c r="AH490" s="819"/>
      <c r="AI490" s="819"/>
      <c r="AJ490" s="819"/>
      <c r="AK490" s="819"/>
      <c r="AL490" s="819"/>
      <c r="AM490" s="774"/>
      <c r="AN490" s="775"/>
      <c r="AO490" s="775"/>
      <c r="AP490" s="775"/>
      <c r="AQ490" s="775"/>
      <c r="AR490" s="775"/>
      <c r="AS490" s="829"/>
      <c r="AT490" s="828"/>
      <c r="AU490" s="828"/>
      <c r="AV490" s="828"/>
      <c r="AW490" s="828"/>
      <c r="AX490" s="828"/>
      <c r="AY490" s="838"/>
      <c r="AZ490" s="837"/>
      <c r="BA490" s="837"/>
      <c r="BB490" s="837"/>
      <c r="BC490" s="837"/>
      <c r="BD490" s="837"/>
      <c r="BE490" s="774"/>
      <c r="BF490" s="775"/>
      <c r="BG490" s="775"/>
      <c r="BH490" s="775"/>
      <c r="BI490" s="775"/>
      <c r="BJ490" s="775"/>
      <c r="BK490" s="811"/>
      <c r="BL490" s="810"/>
      <c r="BM490" s="810"/>
      <c r="BN490" s="810"/>
      <c r="BO490" s="810"/>
      <c r="BP490" s="810"/>
      <c r="BQ490" s="793"/>
      <c r="BR490" s="792"/>
      <c r="BS490" s="792"/>
      <c r="BT490" s="792"/>
      <c r="BU490" s="792"/>
      <c r="BV490" s="792"/>
      <c r="BW490" s="838"/>
      <c r="BX490" s="837"/>
      <c r="BY490" s="837"/>
      <c r="BZ490" s="837"/>
      <c r="CA490" s="837"/>
      <c r="CB490" s="837"/>
      <c r="CC490" s="811"/>
      <c r="CD490" s="784"/>
      <c r="CE490" s="810"/>
      <c r="CF490" s="810"/>
      <c r="CG490" s="810"/>
      <c r="CH490" s="579"/>
    </row>
    <row r="491" spans="1:86" x14ac:dyDescent="0.2">
      <c r="A491" s="596"/>
      <c r="B491" s="596"/>
      <c r="C491" s="663"/>
      <c r="D491" s="607"/>
      <c r="E491" s="596">
        <f>E478+1</f>
        <v>113</v>
      </c>
      <c r="F491" s="607">
        <v>511</v>
      </c>
      <c r="G491" s="620"/>
      <c r="H491" s="609" t="s">
        <v>341</v>
      </c>
      <c r="I491" s="601">
        <f>5000000-2000000</f>
        <v>3000000</v>
      </c>
      <c r="J491" s="774">
        <f>+I491*$J$1</f>
        <v>600000</v>
      </c>
      <c r="K491" s="774"/>
      <c r="L491" s="774">
        <f t="shared" ref="L491:L492" si="1139">+J491-K491</f>
        <v>600000</v>
      </c>
      <c r="M491" s="775"/>
      <c r="N491" s="774">
        <f>+K491-M491</f>
        <v>0</v>
      </c>
      <c r="O491" s="784">
        <f>+I491*$O$1</f>
        <v>300000</v>
      </c>
      <c r="P491" s="784">
        <f t="shared" ref="P491:P492" si="1140">O491+K491</f>
        <v>300000</v>
      </c>
      <c r="Q491" s="783"/>
      <c r="R491" s="784">
        <f t="shared" ref="R491:R492" si="1141">+P491-Q491</f>
        <v>300000</v>
      </c>
      <c r="S491" s="783"/>
      <c r="T491" s="784">
        <f t="shared" ref="T491:T492" si="1142">+Q491-S491</f>
        <v>0</v>
      </c>
      <c r="U491" s="793">
        <f>$I491*$U$1</f>
        <v>210000.00000000003</v>
      </c>
      <c r="V491" s="793">
        <f t="shared" ref="V491:V492" si="1143">U491+Q491</f>
        <v>210000.00000000003</v>
      </c>
      <c r="W491" s="792"/>
      <c r="X491" s="793">
        <f t="shared" ref="X491:X492" si="1144">+V491-W491</f>
        <v>210000.00000000003</v>
      </c>
      <c r="Y491" s="792"/>
      <c r="Z491" s="793">
        <f t="shared" ref="Z491:Z492" si="1145">+W491-Y491</f>
        <v>0</v>
      </c>
      <c r="AA491" s="802">
        <f>$I491*$AA$1</f>
        <v>210000.00000000003</v>
      </c>
      <c r="AB491" s="802">
        <f t="shared" ref="AB491:AB492" si="1146">AA491+W491</f>
        <v>210000.00000000003</v>
      </c>
      <c r="AC491" s="801"/>
      <c r="AD491" s="802">
        <f t="shared" ref="AD491:AD492" si="1147">+AB491-AC491</f>
        <v>210000.00000000003</v>
      </c>
      <c r="AE491" s="801"/>
      <c r="AF491" s="802">
        <f t="shared" ref="AF491:AF492" si="1148">+AC491-AE491</f>
        <v>0</v>
      </c>
      <c r="AG491" s="820">
        <f>$I491*$AG$1</f>
        <v>210000.00000000003</v>
      </c>
      <c r="AH491" s="820">
        <f t="shared" ref="AH491:AH492" si="1149">AG491+AC491</f>
        <v>210000.00000000003</v>
      </c>
      <c r="AI491" s="819"/>
      <c r="AJ491" s="820">
        <f t="shared" ref="AJ491:AJ492" si="1150">+AH491-AI491</f>
        <v>210000.00000000003</v>
      </c>
      <c r="AK491" s="819"/>
      <c r="AL491" s="820">
        <f t="shared" ref="AL491:AL492" si="1151">+AI491-AK491</f>
        <v>0</v>
      </c>
      <c r="AM491" s="774">
        <f>$I491*$AM$1</f>
        <v>210000.00000000003</v>
      </c>
      <c r="AN491" s="774">
        <f t="shared" ref="AN491:AN492" si="1152">AM491+AI491</f>
        <v>210000.00000000003</v>
      </c>
      <c r="AO491" s="775"/>
      <c r="AP491" s="774">
        <f t="shared" ref="AP491:AP492" si="1153">+AN491-AO491</f>
        <v>210000.00000000003</v>
      </c>
      <c r="AQ491" s="775"/>
      <c r="AR491" s="774">
        <f t="shared" ref="AR491:AR492" si="1154">+AO491-AQ491</f>
        <v>0</v>
      </c>
      <c r="AS491" s="829">
        <f>$I491*$AS$1</f>
        <v>210000.00000000003</v>
      </c>
      <c r="AT491" s="829">
        <f t="shared" ref="AT491:AT492" si="1155">AS491+AO491</f>
        <v>210000.00000000003</v>
      </c>
      <c r="AU491" s="828"/>
      <c r="AV491" s="829">
        <f t="shared" ref="AV491:AV492" si="1156">+AT491-AU491</f>
        <v>210000.00000000003</v>
      </c>
      <c r="AW491" s="828"/>
      <c r="AX491" s="829">
        <f t="shared" ref="AX491:AX492" si="1157">+AU491-AW491</f>
        <v>0</v>
      </c>
      <c r="AY491" s="838">
        <f>$I491*$AY$1</f>
        <v>210000.00000000003</v>
      </c>
      <c r="AZ491" s="838">
        <f t="shared" ref="AZ491:AZ492" si="1158">AY491+AU491</f>
        <v>210000.00000000003</v>
      </c>
      <c r="BA491" s="837"/>
      <c r="BB491" s="838">
        <f t="shared" ref="BB491:BB492" si="1159">+AZ491-BA491</f>
        <v>210000.00000000003</v>
      </c>
      <c r="BC491" s="837"/>
      <c r="BD491" s="838">
        <f t="shared" ref="BD491:BD492" si="1160">+BA491-BC491</f>
        <v>0</v>
      </c>
      <c r="BE491" s="774">
        <f>$I491*$BE$1</f>
        <v>210000.00000000003</v>
      </c>
      <c r="BF491" s="774">
        <f t="shared" ref="BF491:BF492" si="1161">BE491+BA491</f>
        <v>210000.00000000003</v>
      </c>
      <c r="BG491" s="775"/>
      <c r="BH491" s="774">
        <f t="shared" ref="BH491:BH492" si="1162">+BF491-BG491</f>
        <v>210000.00000000003</v>
      </c>
      <c r="BI491" s="775"/>
      <c r="BJ491" s="774">
        <f t="shared" ref="BJ491:BJ492" si="1163">+BG491-BI491</f>
        <v>0</v>
      </c>
      <c r="BK491" s="811">
        <f>$I491*$BK$1</f>
        <v>210000.00000000003</v>
      </c>
      <c r="BL491" s="811">
        <f t="shared" ref="BL491:BL492" si="1164">BK491+BG491</f>
        <v>210000.00000000003</v>
      </c>
      <c r="BM491" s="810"/>
      <c r="BN491" s="811">
        <f t="shared" ref="BN491:BN492" si="1165">+BL491-BM491</f>
        <v>210000.00000000003</v>
      </c>
      <c r="BO491" s="810"/>
      <c r="BP491" s="811">
        <f t="shared" ref="BP491:BP492" si="1166">+BM491-BO491</f>
        <v>0</v>
      </c>
      <c r="BQ491" s="793">
        <f>$I491*$BQ$1</f>
        <v>210000.00000000003</v>
      </c>
      <c r="BR491" s="793">
        <f t="shared" ref="BR491:BR492" si="1167">BQ491+BM491</f>
        <v>210000.00000000003</v>
      </c>
      <c r="BS491" s="792"/>
      <c r="BT491" s="793">
        <f t="shared" ref="BT491:BT492" si="1168">+BR491-BS491</f>
        <v>210000.00000000003</v>
      </c>
      <c r="BU491" s="792"/>
      <c r="BV491" s="793">
        <f t="shared" ref="BV491:BV492" si="1169">+BS491-BU491</f>
        <v>0</v>
      </c>
      <c r="BW491" s="838">
        <f>$I491*$BW$1</f>
        <v>210000.00000000003</v>
      </c>
      <c r="BX491" s="838">
        <f t="shared" ref="BX491:BX492" si="1170">BW491+BS491</f>
        <v>210000.00000000003</v>
      </c>
      <c r="BY491" s="837"/>
      <c r="BZ491" s="838">
        <f t="shared" ref="BZ491:BZ492" si="1171">+BX491-BY491</f>
        <v>210000.00000000003</v>
      </c>
      <c r="CA491" s="837"/>
      <c r="CB491" s="838">
        <f t="shared" ref="CB491:CB492" si="1172">+BY491-CA491</f>
        <v>0</v>
      </c>
      <c r="CC491" s="811">
        <f t="shared" ref="CC491:CC504" si="1173">+J491+O491+U491+AA491+AG491+AM491+AS491+AY491+BE491+BK491+BQ491+BW491</f>
        <v>3000000</v>
      </c>
      <c r="CD491" s="784">
        <f t="shared" ref="CD491:CD492" si="1174">CC491+BY491</f>
        <v>3000000</v>
      </c>
      <c r="CE491" s="810"/>
      <c r="CF491" s="810"/>
      <c r="CG491" s="811">
        <f t="shared" ref="CG491:CG492" si="1175">+CE491-CF491</f>
        <v>0</v>
      </c>
      <c r="CH491" s="579">
        <f>+CC491-I491</f>
        <v>0</v>
      </c>
    </row>
    <row r="492" spans="1:86" x14ac:dyDescent="0.2">
      <c r="A492" s="596"/>
      <c r="B492" s="596"/>
      <c r="C492" s="663"/>
      <c r="D492" s="607"/>
      <c r="E492" s="596">
        <f>+E491+1</f>
        <v>114</v>
      </c>
      <c r="F492" s="607">
        <v>541</v>
      </c>
      <c r="G492" s="620"/>
      <c r="H492" s="609" t="s">
        <v>342</v>
      </c>
      <c r="I492" s="601">
        <f>200000+8000000</f>
        <v>8200000</v>
      </c>
      <c r="J492" s="774">
        <f>+I492*$J$1</f>
        <v>1640000</v>
      </c>
      <c r="K492" s="774">
        <v>300000</v>
      </c>
      <c r="L492" s="774">
        <f t="shared" si="1139"/>
        <v>1340000</v>
      </c>
      <c r="M492" s="775"/>
      <c r="N492" s="774">
        <f>+K492-M492</f>
        <v>300000</v>
      </c>
      <c r="O492" s="784">
        <f>+I492*$O$1</f>
        <v>820000</v>
      </c>
      <c r="P492" s="784">
        <f t="shared" si="1140"/>
        <v>1120000</v>
      </c>
      <c r="Q492" s="783">
        <v>1000000</v>
      </c>
      <c r="R492" s="784">
        <f t="shared" si="1141"/>
        <v>120000</v>
      </c>
      <c r="S492" s="783"/>
      <c r="T492" s="784">
        <f t="shared" si="1142"/>
        <v>1000000</v>
      </c>
      <c r="U492" s="793">
        <f>$I492*$U$1</f>
        <v>574000</v>
      </c>
      <c r="V492" s="793">
        <f t="shared" si="1143"/>
        <v>1574000</v>
      </c>
      <c r="W492" s="792"/>
      <c r="X492" s="793">
        <f t="shared" si="1144"/>
        <v>1574000</v>
      </c>
      <c r="Y492" s="792"/>
      <c r="Z492" s="793">
        <f t="shared" si="1145"/>
        <v>0</v>
      </c>
      <c r="AA492" s="802">
        <f>$I492*$AA$1</f>
        <v>574000</v>
      </c>
      <c r="AB492" s="802">
        <f t="shared" si="1146"/>
        <v>574000</v>
      </c>
      <c r="AC492" s="801"/>
      <c r="AD492" s="802">
        <f t="shared" si="1147"/>
        <v>574000</v>
      </c>
      <c r="AE492" s="801"/>
      <c r="AF492" s="802">
        <f t="shared" si="1148"/>
        <v>0</v>
      </c>
      <c r="AG492" s="820">
        <f>$I492*$AG$1</f>
        <v>574000</v>
      </c>
      <c r="AH492" s="820">
        <f t="shared" si="1149"/>
        <v>574000</v>
      </c>
      <c r="AI492" s="819"/>
      <c r="AJ492" s="820">
        <f t="shared" si="1150"/>
        <v>574000</v>
      </c>
      <c r="AK492" s="819"/>
      <c r="AL492" s="820">
        <f t="shared" si="1151"/>
        <v>0</v>
      </c>
      <c r="AM492" s="774">
        <f>$I492*$AM$1</f>
        <v>574000</v>
      </c>
      <c r="AN492" s="774">
        <f t="shared" si="1152"/>
        <v>574000</v>
      </c>
      <c r="AO492" s="775"/>
      <c r="AP492" s="774">
        <f t="shared" si="1153"/>
        <v>574000</v>
      </c>
      <c r="AQ492" s="775"/>
      <c r="AR492" s="774">
        <f t="shared" si="1154"/>
        <v>0</v>
      </c>
      <c r="AS492" s="829">
        <f>$I492*$AS$1</f>
        <v>574000</v>
      </c>
      <c r="AT492" s="829">
        <f t="shared" si="1155"/>
        <v>574000</v>
      </c>
      <c r="AU492" s="828"/>
      <c r="AV492" s="829">
        <f t="shared" si="1156"/>
        <v>574000</v>
      </c>
      <c r="AW492" s="828"/>
      <c r="AX492" s="829">
        <f t="shared" si="1157"/>
        <v>0</v>
      </c>
      <c r="AY492" s="838">
        <f>$I492*$AY$1</f>
        <v>574000</v>
      </c>
      <c r="AZ492" s="838">
        <f t="shared" si="1158"/>
        <v>574000</v>
      </c>
      <c r="BA492" s="837"/>
      <c r="BB492" s="838">
        <f t="shared" si="1159"/>
        <v>574000</v>
      </c>
      <c r="BC492" s="837"/>
      <c r="BD492" s="838">
        <f t="shared" si="1160"/>
        <v>0</v>
      </c>
      <c r="BE492" s="774">
        <f>$I492*$BE$1</f>
        <v>574000</v>
      </c>
      <c r="BF492" s="774">
        <f t="shared" si="1161"/>
        <v>574000</v>
      </c>
      <c r="BG492" s="775"/>
      <c r="BH492" s="774">
        <f t="shared" si="1162"/>
        <v>574000</v>
      </c>
      <c r="BI492" s="775"/>
      <c r="BJ492" s="774">
        <f t="shared" si="1163"/>
        <v>0</v>
      </c>
      <c r="BK492" s="811">
        <f>$I492*$BK$1</f>
        <v>574000</v>
      </c>
      <c r="BL492" s="811">
        <f t="shared" si="1164"/>
        <v>574000</v>
      </c>
      <c r="BM492" s="810"/>
      <c r="BN492" s="811">
        <f t="shared" si="1165"/>
        <v>574000</v>
      </c>
      <c r="BO492" s="810"/>
      <c r="BP492" s="811">
        <f t="shared" si="1166"/>
        <v>0</v>
      </c>
      <c r="BQ492" s="793">
        <f>$I492*$BQ$1</f>
        <v>574000</v>
      </c>
      <c r="BR492" s="793">
        <f t="shared" si="1167"/>
        <v>574000</v>
      </c>
      <c r="BS492" s="792"/>
      <c r="BT492" s="793">
        <f t="shared" si="1168"/>
        <v>574000</v>
      </c>
      <c r="BU492" s="792"/>
      <c r="BV492" s="793">
        <f t="shared" si="1169"/>
        <v>0</v>
      </c>
      <c r="BW492" s="838">
        <f>$I492*$BW$1</f>
        <v>574000</v>
      </c>
      <c r="BX492" s="838">
        <f t="shared" si="1170"/>
        <v>574000</v>
      </c>
      <c r="BY492" s="837"/>
      <c r="BZ492" s="838">
        <f t="shared" si="1171"/>
        <v>574000</v>
      </c>
      <c r="CA492" s="837"/>
      <c r="CB492" s="838">
        <f t="shared" si="1172"/>
        <v>0</v>
      </c>
      <c r="CC492" s="811">
        <f t="shared" si="1173"/>
        <v>8200000</v>
      </c>
      <c r="CD492" s="784">
        <f t="shared" si="1174"/>
        <v>8200000</v>
      </c>
      <c r="CE492" s="810"/>
      <c r="CF492" s="810"/>
      <c r="CG492" s="811">
        <f t="shared" si="1175"/>
        <v>0</v>
      </c>
      <c r="CH492" s="579">
        <f>+CC492-I492</f>
        <v>0</v>
      </c>
    </row>
    <row r="493" spans="1:86" x14ac:dyDescent="0.2">
      <c r="A493" s="716"/>
      <c r="B493" s="716"/>
      <c r="C493" s="716"/>
      <c r="D493" s="717"/>
      <c r="E493" s="716"/>
      <c r="F493" s="717"/>
      <c r="G493" s="718"/>
      <c r="H493" s="642"/>
      <c r="I493" s="719"/>
      <c r="J493" s="774"/>
      <c r="K493" s="774"/>
      <c r="L493" s="774"/>
      <c r="M493" s="775"/>
      <c r="N493" s="775"/>
      <c r="O493" s="784"/>
      <c r="P493" s="784"/>
      <c r="Q493" s="783"/>
      <c r="R493" s="783"/>
      <c r="S493" s="783"/>
      <c r="T493" s="783"/>
      <c r="U493" s="793"/>
      <c r="V493" s="792"/>
      <c r="W493" s="792"/>
      <c r="X493" s="792"/>
      <c r="Y493" s="792"/>
      <c r="Z493" s="792"/>
      <c r="AA493" s="802"/>
      <c r="AB493" s="801"/>
      <c r="AC493" s="801"/>
      <c r="AD493" s="801"/>
      <c r="AE493" s="801"/>
      <c r="AF493" s="801"/>
      <c r="AG493" s="820"/>
      <c r="AH493" s="819"/>
      <c r="AI493" s="819"/>
      <c r="AJ493" s="819"/>
      <c r="AK493" s="819"/>
      <c r="AL493" s="819"/>
      <c r="AM493" s="774"/>
      <c r="AN493" s="775"/>
      <c r="AO493" s="775"/>
      <c r="AP493" s="775"/>
      <c r="AQ493" s="775"/>
      <c r="AR493" s="775"/>
      <c r="AS493" s="829"/>
      <c r="AT493" s="828"/>
      <c r="AU493" s="828"/>
      <c r="AV493" s="828"/>
      <c r="AW493" s="828"/>
      <c r="AX493" s="828"/>
      <c r="AY493" s="838"/>
      <c r="AZ493" s="837"/>
      <c r="BA493" s="837"/>
      <c r="BB493" s="837"/>
      <c r="BC493" s="837"/>
      <c r="BD493" s="837"/>
      <c r="BE493" s="774"/>
      <c r="BF493" s="775"/>
      <c r="BG493" s="775"/>
      <c r="BH493" s="775"/>
      <c r="BI493" s="775"/>
      <c r="BJ493" s="775"/>
      <c r="BK493" s="811"/>
      <c r="BL493" s="810"/>
      <c r="BM493" s="810"/>
      <c r="BN493" s="810"/>
      <c r="BO493" s="810"/>
      <c r="BP493" s="810"/>
      <c r="BQ493" s="793"/>
      <c r="BR493" s="792"/>
      <c r="BS493" s="792"/>
      <c r="BT493" s="792"/>
      <c r="BU493" s="792"/>
      <c r="BV493" s="792"/>
      <c r="BW493" s="838"/>
      <c r="BX493" s="837"/>
      <c r="BY493" s="837"/>
      <c r="BZ493" s="837"/>
      <c r="CA493" s="837"/>
      <c r="CB493" s="837"/>
      <c r="CC493" s="811">
        <f t="shared" si="1173"/>
        <v>0</v>
      </c>
      <c r="CD493" s="784"/>
      <c r="CE493" s="810"/>
      <c r="CF493" s="810"/>
      <c r="CG493" s="810"/>
      <c r="CH493" s="579">
        <f>+CC493-I493</f>
        <v>0</v>
      </c>
    </row>
    <row r="494" spans="1:86" ht="24" x14ac:dyDescent="0.2">
      <c r="A494" s="596"/>
      <c r="B494" s="596" t="s">
        <v>343</v>
      </c>
      <c r="C494" s="596"/>
      <c r="D494" s="607"/>
      <c r="E494" s="596"/>
      <c r="F494" s="607"/>
      <c r="G494" s="620"/>
      <c r="H494" s="600" t="s">
        <v>344</v>
      </c>
      <c r="I494" s="601"/>
      <c r="J494" s="774"/>
      <c r="K494" s="774"/>
      <c r="L494" s="774"/>
      <c r="M494" s="775"/>
      <c r="N494" s="775"/>
      <c r="O494" s="784"/>
      <c r="P494" s="784"/>
      <c r="Q494" s="783"/>
      <c r="R494" s="783"/>
      <c r="S494" s="783"/>
      <c r="T494" s="783"/>
      <c r="U494" s="793"/>
      <c r="V494" s="792"/>
      <c r="W494" s="792"/>
      <c r="X494" s="792"/>
      <c r="Y494" s="792"/>
      <c r="Z494" s="792"/>
      <c r="AA494" s="802"/>
      <c r="AB494" s="801"/>
      <c r="AC494" s="801"/>
      <c r="AD494" s="801"/>
      <c r="AE494" s="801"/>
      <c r="AF494" s="801"/>
      <c r="AG494" s="820"/>
      <c r="AH494" s="819"/>
      <c r="AI494" s="819"/>
      <c r="AJ494" s="819"/>
      <c r="AK494" s="819"/>
      <c r="AL494" s="819"/>
      <c r="AM494" s="774"/>
      <c r="AN494" s="775"/>
      <c r="AO494" s="775"/>
      <c r="AP494" s="775"/>
      <c r="AQ494" s="775"/>
      <c r="AR494" s="775"/>
      <c r="AS494" s="829"/>
      <c r="AT494" s="828"/>
      <c r="AU494" s="828"/>
      <c r="AV494" s="828"/>
      <c r="AW494" s="828"/>
      <c r="AX494" s="828"/>
      <c r="AY494" s="838"/>
      <c r="AZ494" s="837"/>
      <c r="BA494" s="837"/>
      <c r="BB494" s="837"/>
      <c r="BC494" s="837"/>
      <c r="BD494" s="837"/>
      <c r="BE494" s="774"/>
      <c r="BF494" s="775"/>
      <c r="BG494" s="775"/>
      <c r="BH494" s="775"/>
      <c r="BI494" s="775"/>
      <c r="BJ494" s="775"/>
      <c r="BK494" s="811"/>
      <c r="BL494" s="810"/>
      <c r="BM494" s="810"/>
      <c r="BN494" s="810"/>
      <c r="BO494" s="810"/>
      <c r="BP494" s="810"/>
      <c r="BQ494" s="793"/>
      <c r="BR494" s="792"/>
      <c r="BS494" s="792"/>
      <c r="BT494" s="792"/>
      <c r="BU494" s="792"/>
      <c r="BV494" s="792"/>
      <c r="BW494" s="838"/>
      <c r="BX494" s="837"/>
      <c r="BY494" s="837"/>
      <c r="BZ494" s="837"/>
      <c r="CA494" s="837"/>
      <c r="CB494" s="837"/>
      <c r="CC494" s="811">
        <f t="shared" si="1173"/>
        <v>0</v>
      </c>
      <c r="CD494" s="784"/>
      <c r="CE494" s="810"/>
      <c r="CF494" s="810"/>
      <c r="CG494" s="810"/>
      <c r="CH494" s="579"/>
    </row>
    <row r="495" spans="1:86" x14ac:dyDescent="0.2">
      <c r="A495" s="596"/>
      <c r="B495" s="596"/>
      <c r="C495" s="623">
        <v>620</v>
      </c>
      <c r="D495" s="597"/>
      <c r="E495" s="596"/>
      <c r="F495" s="597"/>
      <c r="G495" s="694"/>
      <c r="H495" s="600" t="s">
        <v>336</v>
      </c>
      <c r="I495" s="601"/>
      <c r="J495" s="774"/>
      <c r="K495" s="774"/>
      <c r="L495" s="774"/>
      <c r="M495" s="775"/>
      <c r="N495" s="775"/>
      <c r="O495" s="784"/>
      <c r="P495" s="784"/>
      <c r="Q495" s="783"/>
      <c r="R495" s="783"/>
      <c r="S495" s="783"/>
      <c r="T495" s="783"/>
      <c r="U495" s="793"/>
      <c r="V495" s="792"/>
      <c r="W495" s="792"/>
      <c r="X495" s="792"/>
      <c r="Y495" s="792"/>
      <c r="Z495" s="792"/>
      <c r="AA495" s="802"/>
      <c r="AB495" s="801"/>
      <c r="AC495" s="801"/>
      <c r="AD495" s="801"/>
      <c r="AE495" s="801"/>
      <c r="AF495" s="801"/>
      <c r="AG495" s="820"/>
      <c r="AH495" s="819"/>
      <c r="AI495" s="819"/>
      <c r="AJ495" s="819"/>
      <c r="AK495" s="819"/>
      <c r="AL495" s="819"/>
      <c r="AM495" s="774"/>
      <c r="AN495" s="775"/>
      <c r="AO495" s="775"/>
      <c r="AP495" s="775"/>
      <c r="AQ495" s="775"/>
      <c r="AR495" s="775"/>
      <c r="AS495" s="829"/>
      <c r="AT495" s="828"/>
      <c r="AU495" s="828"/>
      <c r="AV495" s="828"/>
      <c r="AW495" s="828"/>
      <c r="AX495" s="828"/>
      <c r="AY495" s="838"/>
      <c r="AZ495" s="837"/>
      <c r="BA495" s="837"/>
      <c r="BB495" s="837"/>
      <c r="BC495" s="837"/>
      <c r="BD495" s="837"/>
      <c r="BE495" s="774"/>
      <c r="BF495" s="775"/>
      <c r="BG495" s="775"/>
      <c r="BH495" s="775"/>
      <c r="BI495" s="775"/>
      <c r="BJ495" s="775"/>
      <c r="BK495" s="811"/>
      <c r="BL495" s="810"/>
      <c r="BM495" s="810"/>
      <c r="BN495" s="810"/>
      <c r="BO495" s="810"/>
      <c r="BP495" s="810"/>
      <c r="BQ495" s="793"/>
      <c r="BR495" s="792"/>
      <c r="BS495" s="792"/>
      <c r="BT495" s="792"/>
      <c r="BU495" s="792"/>
      <c r="BV495" s="792"/>
      <c r="BW495" s="838"/>
      <c r="BX495" s="837"/>
      <c r="BY495" s="837"/>
      <c r="BZ495" s="837"/>
      <c r="CA495" s="837"/>
      <c r="CB495" s="837"/>
      <c r="CC495" s="811">
        <f t="shared" si="1173"/>
        <v>0</v>
      </c>
      <c r="CD495" s="784"/>
      <c r="CE495" s="810"/>
      <c r="CF495" s="810"/>
      <c r="CG495" s="810"/>
      <c r="CH495" s="579"/>
    </row>
    <row r="496" spans="1:86" x14ac:dyDescent="0.2">
      <c r="A496" s="596"/>
      <c r="B496" s="596"/>
      <c r="C496" s="623"/>
      <c r="D496" s="691" t="s">
        <v>328</v>
      </c>
      <c r="E496" s="596"/>
      <c r="F496" s="597"/>
      <c r="G496" s="694"/>
      <c r="H496" s="600" t="s">
        <v>209</v>
      </c>
      <c r="I496" s="601"/>
      <c r="J496" s="774"/>
      <c r="K496" s="774"/>
      <c r="L496" s="774"/>
      <c r="M496" s="775"/>
      <c r="N496" s="775"/>
      <c r="O496" s="784"/>
      <c r="P496" s="784"/>
      <c r="Q496" s="783"/>
      <c r="R496" s="783"/>
      <c r="S496" s="783"/>
      <c r="T496" s="783"/>
      <c r="U496" s="793"/>
      <c r="V496" s="792"/>
      <c r="W496" s="792"/>
      <c r="X496" s="792"/>
      <c r="Y496" s="792"/>
      <c r="Z496" s="792"/>
      <c r="AA496" s="802"/>
      <c r="AB496" s="801"/>
      <c r="AC496" s="801"/>
      <c r="AD496" s="801"/>
      <c r="AE496" s="801"/>
      <c r="AF496" s="801"/>
      <c r="AG496" s="820"/>
      <c r="AH496" s="819"/>
      <c r="AI496" s="819"/>
      <c r="AJ496" s="819"/>
      <c r="AK496" s="819"/>
      <c r="AL496" s="819"/>
      <c r="AM496" s="774"/>
      <c r="AN496" s="775"/>
      <c r="AO496" s="775"/>
      <c r="AP496" s="775"/>
      <c r="AQ496" s="775"/>
      <c r="AR496" s="775"/>
      <c r="AS496" s="829"/>
      <c r="AT496" s="828"/>
      <c r="AU496" s="828"/>
      <c r="AV496" s="828"/>
      <c r="AW496" s="828"/>
      <c r="AX496" s="828"/>
      <c r="AY496" s="838"/>
      <c r="AZ496" s="837"/>
      <c r="BA496" s="837"/>
      <c r="BB496" s="837"/>
      <c r="BC496" s="837"/>
      <c r="BD496" s="837"/>
      <c r="BE496" s="774"/>
      <c r="BF496" s="775"/>
      <c r="BG496" s="775"/>
      <c r="BH496" s="775"/>
      <c r="BI496" s="775"/>
      <c r="BJ496" s="775"/>
      <c r="BK496" s="811"/>
      <c r="BL496" s="810"/>
      <c r="BM496" s="810"/>
      <c r="BN496" s="810"/>
      <c r="BO496" s="810"/>
      <c r="BP496" s="810"/>
      <c r="BQ496" s="793"/>
      <c r="BR496" s="792"/>
      <c r="BS496" s="792"/>
      <c r="BT496" s="792"/>
      <c r="BU496" s="792"/>
      <c r="BV496" s="792"/>
      <c r="BW496" s="838"/>
      <c r="BX496" s="837"/>
      <c r="BY496" s="837"/>
      <c r="BZ496" s="837"/>
      <c r="CA496" s="837"/>
      <c r="CB496" s="837"/>
      <c r="CC496" s="811">
        <f t="shared" si="1173"/>
        <v>0</v>
      </c>
      <c r="CD496" s="784"/>
      <c r="CE496" s="810"/>
      <c r="CF496" s="810"/>
      <c r="CG496" s="810"/>
      <c r="CH496" s="579"/>
    </row>
    <row r="497" spans="1:86" ht="24" x14ac:dyDescent="0.2">
      <c r="A497" s="596"/>
      <c r="B497" s="596"/>
      <c r="C497" s="623"/>
      <c r="D497" s="606" t="s">
        <v>329</v>
      </c>
      <c r="E497" s="596"/>
      <c r="F497" s="597"/>
      <c r="G497" s="694"/>
      <c r="H497" s="645" t="s">
        <v>345</v>
      </c>
      <c r="I497" s="601"/>
      <c r="J497" s="774"/>
      <c r="K497" s="774"/>
      <c r="L497" s="774"/>
      <c r="M497" s="775"/>
      <c r="N497" s="775"/>
      <c r="O497" s="784"/>
      <c r="P497" s="784"/>
      <c r="Q497" s="783"/>
      <c r="R497" s="783"/>
      <c r="S497" s="783"/>
      <c r="T497" s="783"/>
      <c r="U497" s="793"/>
      <c r="V497" s="792"/>
      <c r="W497" s="792"/>
      <c r="X497" s="792"/>
      <c r="Y497" s="792"/>
      <c r="Z497" s="792"/>
      <c r="AA497" s="802"/>
      <c r="AB497" s="801"/>
      <c r="AC497" s="801"/>
      <c r="AD497" s="801"/>
      <c r="AE497" s="801"/>
      <c r="AF497" s="801"/>
      <c r="AG497" s="820"/>
      <c r="AH497" s="819"/>
      <c r="AI497" s="819"/>
      <c r="AJ497" s="819"/>
      <c r="AK497" s="819"/>
      <c r="AL497" s="819"/>
      <c r="AM497" s="774"/>
      <c r="AN497" s="775"/>
      <c r="AO497" s="775"/>
      <c r="AP497" s="775"/>
      <c r="AQ497" s="775"/>
      <c r="AR497" s="775"/>
      <c r="AS497" s="829"/>
      <c r="AT497" s="828"/>
      <c r="AU497" s="828"/>
      <c r="AV497" s="828"/>
      <c r="AW497" s="828"/>
      <c r="AX497" s="828"/>
      <c r="AY497" s="838"/>
      <c r="AZ497" s="837"/>
      <c r="BA497" s="837"/>
      <c r="BB497" s="837"/>
      <c r="BC497" s="837"/>
      <c r="BD497" s="837"/>
      <c r="BE497" s="774"/>
      <c r="BF497" s="775"/>
      <c r="BG497" s="775"/>
      <c r="BH497" s="775"/>
      <c r="BI497" s="775"/>
      <c r="BJ497" s="775"/>
      <c r="BK497" s="811"/>
      <c r="BL497" s="810"/>
      <c r="BM497" s="810"/>
      <c r="BN497" s="810"/>
      <c r="BO497" s="810"/>
      <c r="BP497" s="810"/>
      <c r="BQ497" s="793"/>
      <c r="BR497" s="792"/>
      <c r="BS497" s="792"/>
      <c r="BT497" s="792"/>
      <c r="BU497" s="792"/>
      <c r="BV497" s="792"/>
      <c r="BW497" s="838"/>
      <c r="BX497" s="837"/>
      <c r="BY497" s="837"/>
      <c r="BZ497" s="837"/>
      <c r="CA497" s="837"/>
      <c r="CB497" s="837"/>
      <c r="CC497" s="811">
        <f t="shared" si="1173"/>
        <v>0</v>
      </c>
      <c r="CD497" s="784"/>
      <c r="CE497" s="810"/>
      <c r="CF497" s="810"/>
      <c r="CG497" s="810"/>
      <c r="CH497" s="579"/>
    </row>
    <row r="498" spans="1:86" x14ac:dyDescent="0.2">
      <c r="A498" s="596"/>
      <c r="B498" s="596"/>
      <c r="C498" s="596"/>
      <c r="D498" s="607"/>
      <c r="E498" s="596">
        <f>+E492+1</f>
        <v>115</v>
      </c>
      <c r="F498" s="607">
        <v>425</v>
      </c>
      <c r="G498" s="620"/>
      <c r="H498" s="609" t="s">
        <v>34</v>
      </c>
      <c r="I498" s="601">
        <f>4500000-2000000</f>
        <v>2500000</v>
      </c>
      <c r="J498" s="774">
        <f>+I498*$J$1</f>
        <v>500000</v>
      </c>
      <c r="K498" s="774">
        <v>1800000</v>
      </c>
      <c r="L498" s="774">
        <f t="shared" ref="L498" si="1176">+J498-K498</f>
        <v>-1300000</v>
      </c>
      <c r="M498" s="775"/>
      <c r="N498" s="774">
        <f>+K498-M498</f>
        <v>1800000</v>
      </c>
      <c r="O498" s="784">
        <f>+I498*$O$1</f>
        <v>250000</v>
      </c>
      <c r="P498" s="784">
        <f t="shared" ref="P498" si="1177">O498+K498</f>
        <v>2050000</v>
      </c>
      <c r="Q498" s="783">
        <v>300000</v>
      </c>
      <c r="R498" s="784">
        <f t="shared" ref="R498" si="1178">+P498-Q498</f>
        <v>1750000</v>
      </c>
      <c r="S498" s="783"/>
      <c r="T498" s="784">
        <f t="shared" ref="T498" si="1179">+Q498-S498</f>
        <v>300000</v>
      </c>
      <c r="U498" s="793">
        <f>$I498*$U$1</f>
        <v>175000.00000000003</v>
      </c>
      <c r="V498" s="793">
        <f t="shared" ref="V498" si="1180">U498+Q498</f>
        <v>475000</v>
      </c>
      <c r="W498" s="792"/>
      <c r="X498" s="793">
        <f>+V498-W498</f>
        <v>475000</v>
      </c>
      <c r="Y498" s="792"/>
      <c r="Z498" s="793">
        <f t="shared" ref="Z498" si="1181">+W498-Y498</f>
        <v>0</v>
      </c>
      <c r="AA498" s="802">
        <f>$I498*$AA$1</f>
        <v>175000.00000000003</v>
      </c>
      <c r="AB498" s="802">
        <f t="shared" ref="AB498" si="1182">AA498+W498</f>
        <v>175000.00000000003</v>
      </c>
      <c r="AC498" s="801"/>
      <c r="AD498" s="802">
        <f>+AB498-AC498</f>
        <v>175000.00000000003</v>
      </c>
      <c r="AE498" s="801"/>
      <c r="AF498" s="802">
        <f t="shared" ref="AF498" si="1183">+AC498-AE498</f>
        <v>0</v>
      </c>
      <c r="AG498" s="820">
        <f>$I498*$AG$1</f>
        <v>175000.00000000003</v>
      </c>
      <c r="AH498" s="820">
        <f t="shared" ref="AH498" si="1184">AG498+AC498</f>
        <v>175000.00000000003</v>
      </c>
      <c r="AI498" s="819"/>
      <c r="AJ498" s="820">
        <f>+AH498-AI498</f>
        <v>175000.00000000003</v>
      </c>
      <c r="AK498" s="819"/>
      <c r="AL498" s="820">
        <f t="shared" ref="AL498" si="1185">+AI498-AK498</f>
        <v>0</v>
      </c>
      <c r="AM498" s="774">
        <f>$I498*$AM$1</f>
        <v>175000.00000000003</v>
      </c>
      <c r="AN498" s="774">
        <f t="shared" ref="AN498" si="1186">AM498+AI498</f>
        <v>175000.00000000003</v>
      </c>
      <c r="AO498" s="775"/>
      <c r="AP498" s="774">
        <f>+AN498-AO498</f>
        <v>175000.00000000003</v>
      </c>
      <c r="AQ498" s="775"/>
      <c r="AR498" s="774">
        <f t="shared" ref="AR498" si="1187">+AO498-AQ498</f>
        <v>0</v>
      </c>
      <c r="AS498" s="829">
        <f>$I498*$AS$1</f>
        <v>175000.00000000003</v>
      </c>
      <c r="AT498" s="829">
        <f t="shared" ref="AT498" si="1188">AS498+AO498</f>
        <v>175000.00000000003</v>
      </c>
      <c r="AU498" s="828"/>
      <c r="AV498" s="829">
        <f>+AT498-AU498</f>
        <v>175000.00000000003</v>
      </c>
      <c r="AW498" s="828"/>
      <c r="AX498" s="829">
        <f t="shared" ref="AX498" si="1189">+AU498-AW498</f>
        <v>0</v>
      </c>
      <c r="AY498" s="838">
        <f>$I498*$AY$1</f>
        <v>175000.00000000003</v>
      </c>
      <c r="AZ498" s="838">
        <f t="shared" ref="AZ498" si="1190">AY498+AU498</f>
        <v>175000.00000000003</v>
      </c>
      <c r="BA498" s="837"/>
      <c r="BB498" s="838">
        <f>+AZ498-BA498</f>
        <v>175000.00000000003</v>
      </c>
      <c r="BC498" s="837"/>
      <c r="BD498" s="838">
        <f t="shared" ref="BD498" si="1191">+BA498-BC498</f>
        <v>0</v>
      </c>
      <c r="BE498" s="774">
        <f>$I498*$BE$1</f>
        <v>175000.00000000003</v>
      </c>
      <c r="BF498" s="774">
        <f t="shared" ref="BF498" si="1192">BE498+BA498</f>
        <v>175000.00000000003</v>
      </c>
      <c r="BG498" s="775"/>
      <c r="BH498" s="774">
        <f>+BF498-BG498</f>
        <v>175000.00000000003</v>
      </c>
      <c r="BI498" s="775"/>
      <c r="BJ498" s="774">
        <f t="shared" ref="BJ498" si="1193">+BG498-BI498</f>
        <v>0</v>
      </c>
      <c r="BK498" s="811">
        <f>$I498*$BK$1</f>
        <v>175000.00000000003</v>
      </c>
      <c r="BL498" s="811">
        <f t="shared" ref="BL498" si="1194">BK498+BG498</f>
        <v>175000.00000000003</v>
      </c>
      <c r="BM498" s="810"/>
      <c r="BN498" s="811">
        <f>+BL498-BM498</f>
        <v>175000.00000000003</v>
      </c>
      <c r="BO498" s="810"/>
      <c r="BP498" s="811">
        <f t="shared" ref="BP498" si="1195">+BM498-BO498</f>
        <v>0</v>
      </c>
      <c r="BQ498" s="793">
        <f>$I498*$BQ$1</f>
        <v>175000.00000000003</v>
      </c>
      <c r="BR498" s="793">
        <f t="shared" ref="BR498" si="1196">BQ498+BM498</f>
        <v>175000.00000000003</v>
      </c>
      <c r="BS498" s="792"/>
      <c r="BT498" s="793">
        <f>+BR498-BS498</f>
        <v>175000.00000000003</v>
      </c>
      <c r="BU498" s="792"/>
      <c r="BV498" s="793">
        <f t="shared" ref="BV498" si="1197">+BS498-BU498</f>
        <v>0</v>
      </c>
      <c r="BW498" s="838">
        <f>$I498*$BW$1</f>
        <v>175000.00000000003</v>
      </c>
      <c r="BX498" s="838">
        <f t="shared" ref="BX498" si="1198">BW498+BS498</f>
        <v>175000.00000000003</v>
      </c>
      <c r="BY498" s="837"/>
      <c r="BZ498" s="838">
        <f>+BX498-BY498</f>
        <v>175000.00000000003</v>
      </c>
      <c r="CA498" s="837"/>
      <c r="CB498" s="838">
        <f t="shared" ref="CB498" si="1199">+BY498-CA498</f>
        <v>0</v>
      </c>
      <c r="CC498" s="811">
        <f t="shared" si="1173"/>
        <v>2500000</v>
      </c>
      <c r="CD498" s="784">
        <f t="shared" ref="CD498" si="1200">CC498+BY498</f>
        <v>2500000</v>
      </c>
      <c r="CE498" s="810"/>
      <c r="CF498" s="810"/>
      <c r="CG498" s="811">
        <f t="shared" ref="CG498" si="1201">+CE498-CF498</f>
        <v>0</v>
      </c>
      <c r="CH498" s="579">
        <f>+CC498-I498</f>
        <v>0</v>
      </c>
    </row>
    <row r="499" spans="1:86" x14ac:dyDescent="0.2">
      <c r="A499" s="596"/>
      <c r="B499" s="596"/>
      <c r="C499" s="596"/>
      <c r="D499" s="607"/>
      <c r="E499" s="596"/>
      <c r="F499" s="607"/>
      <c r="G499" s="620"/>
      <c r="H499" s="609"/>
      <c r="I499" s="601"/>
      <c r="J499" s="774"/>
      <c r="K499" s="774"/>
      <c r="L499" s="774"/>
      <c r="M499" s="775"/>
      <c r="N499" s="775"/>
      <c r="O499" s="784"/>
      <c r="P499" s="784"/>
      <c r="Q499" s="783"/>
      <c r="R499" s="783"/>
      <c r="S499" s="783"/>
      <c r="T499" s="783"/>
      <c r="U499" s="793"/>
      <c r="V499" s="792"/>
      <c r="W499" s="792"/>
      <c r="X499" s="792"/>
      <c r="Y499" s="792"/>
      <c r="Z499" s="792"/>
      <c r="AA499" s="802"/>
      <c r="AB499" s="801"/>
      <c r="AC499" s="801"/>
      <c r="AD499" s="801"/>
      <c r="AE499" s="801"/>
      <c r="AF499" s="801"/>
      <c r="AG499" s="820"/>
      <c r="AH499" s="819"/>
      <c r="AI499" s="819"/>
      <c r="AJ499" s="819"/>
      <c r="AK499" s="819"/>
      <c r="AL499" s="819"/>
      <c r="AM499" s="774"/>
      <c r="AN499" s="775"/>
      <c r="AO499" s="775"/>
      <c r="AP499" s="775"/>
      <c r="AQ499" s="775"/>
      <c r="AR499" s="775"/>
      <c r="AS499" s="829"/>
      <c r="AT499" s="828"/>
      <c r="AU499" s="828"/>
      <c r="AV499" s="828"/>
      <c r="AW499" s="828"/>
      <c r="AX499" s="828"/>
      <c r="AY499" s="838"/>
      <c r="AZ499" s="837"/>
      <c r="BA499" s="837"/>
      <c r="BB499" s="837"/>
      <c r="BC499" s="837"/>
      <c r="BD499" s="837"/>
      <c r="BE499" s="774"/>
      <c r="BF499" s="775"/>
      <c r="BG499" s="775"/>
      <c r="BH499" s="775"/>
      <c r="BI499" s="775"/>
      <c r="BJ499" s="775"/>
      <c r="BK499" s="811"/>
      <c r="BL499" s="810"/>
      <c r="BM499" s="810"/>
      <c r="BN499" s="810"/>
      <c r="BO499" s="810"/>
      <c r="BP499" s="810"/>
      <c r="BQ499" s="793"/>
      <c r="BR499" s="792"/>
      <c r="BS499" s="792"/>
      <c r="BT499" s="792"/>
      <c r="BU499" s="792"/>
      <c r="BV499" s="792"/>
      <c r="BW499" s="838"/>
      <c r="BX499" s="837"/>
      <c r="BY499" s="837"/>
      <c r="BZ499" s="837"/>
      <c r="CA499" s="837"/>
      <c r="CB499" s="837"/>
      <c r="CC499" s="811">
        <f t="shared" si="1173"/>
        <v>0</v>
      </c>
      <c r="CD499" s="784"/>
      <c r="CE499" s="810"/>
      <c r="CF499" s="810"/>
      <c r="CG499" s="810"/>
      <c r="CH499" s="579"/>
    </row>
    <row r="500" spans="1:86" x14ac:dyDescent="0.2">
      <c r="A500" s="596"/>
      <c r="B500" s="596" t="s">
        <v>346</v>
      </c>
      <c r="C500" s="596"/>
      <c r="D500" s="602"/>
      <c r="E500" s="596"/>
      <c r="F500" s="602"/>
      <c r="G500" s="698"/>
      <c r="H500" s="600" t="s">
        <v>347</v>
      </c>
      <c r="I500" s="601"/>
      <c r="J500" s="774"/>
      <c r="K500" s="774"/>
      <c r="L500" s="774"/>
      <c r="M500" s="775"/>
      <c r="N500" s="775"/>
      <c r="O500" s="784"/>
      <c r="P500" s="784"/>
      <c r="Q500" s="783"/>
      <c r="R500" s="783"/>
      <c r="S500" s="783"/>
      <c r="T500" s="783"/>
      <c r="U500" s="793"/>
      <c r="V500" s="792"/>
      <c r="W500" s="792"/>
      <c r="X500" s="792"/>
      <c r="Y500" s="792"/>
      <c r="Z500" s="792"/>
      <c r="AA500" s="802"/>
      <c r="AB500" s="801"/>
      <c r="AC500" s="801"/>
      <c r="AD500" s="801"/>
      <c r="AE500" s="801"/>
      <c r="AF500" s="801"/>
      <c r="AG500" s="820"/>
      <c r="AH500" s="819"/>
      <c r="AI500" s="819"/>
      <c r="AJ500" s="819"/>
      <c r="AK500" s="819"/>
      <c r="AL500" s="819"/>
      <c r="AM500" s="774"/>
      <c r="AN500" s="775"/>
      <c r="AO500" s="775"/>
      <c r="AP500" s="775"/>
      <c r="AQ500" s="775"/>
      <c r="AR500" s="775"/>
      <c r="AS500" s="829"/>
      <c r="AT500" s="828"/>
      <c r="AU500" s="828"/>
      <c r="AV500" s="828"/>
      <c r="AW500" s="828"/>
      <c r="AX500" s="828"/>
      <c r="AY500" s="838"/>
      <c r="AZ500" s="837"/>
      <c r="BA500" s="837"/>
      <c r="BB500" s="837"/>
      <c r="BC500" s="837"/>
      <c r="BD500" s="837"/>
      <c r="BE500" s="774"/>
      <c r="BF500" s="775"/>
      <c r="BG500" s="775"/>
      <c r="BH500" s="775"/>
      <c r="BI500" s="775"/>
      <c r="BJ500" s="775"/>
      <c r="BK500" s="811"/>
      <c r="BL500" s="810"/>
      <c r="BM500" s="810"/>
      <c r="BN500" s="810"/>
      <c r="BO500" s="810"/>
      <c r="BP500" s="810"/>
      <c r="BQ500" s="793"/>
      <c r="BR500" s="792"/>
      <c r="BS500" s="792"/>
      <c r="BT500" s="792"/>
      <c r="BU500" s="792"/>
      <c r="BV500" s="792"/>
      <c r="BW500" s="838"/>
      <c r="BX500" s="837"/>
      <c r="BY500" s="837"/>
      <c r="BZ500" s="837"/>
      <c r="CA500" s="837"/>
      <c r="CB500" s="837"/>
      <c r="CC500" s="811">
        <f t="shared" si="1173"/>
        <v>0</v>
      </c>
      <c r="CD500" s="784"/>
      <c r="CE500" s="810"/>
      <c r="CF500" s="810"/>
      <c r="CG500" s="810"/>
      <c r="CH500" s="579"/>
    </row>
    <row r="501" spans="1:86" x14ac:dyDescent="0.2">
      <c r="A501" s="596"/>
      <c r="B501" s="596"/>
      <c r="C501" s="623">
        <v>620</v>
      </c>
      <c r="D501" s="597"/>
      <c r="E501" s="596"/>
      <c r="F501" s="597"/>
      <c r="G501" s="694"/>
      <c r="H501" s="600" t="s">
        <v>336</v>
      </c>
      <c r="I501" s="601"/>
      <c r="J501" s="774"/>
      <c r="K501" s="774"/>
      <c r="L501" s="774"/>
      <c r="M501" s="775"/>
      <c r="N501" s="775"/>
      <c r="O501" s="784"/>
      <c r="P501" s="784"/>
      <c r="Q501" s="783"/>
      <c r="R501" s="783"/>
      <c r="S501" s="783"/>
      <c r="T501" s="783"/>
      <c r="U501" s="793"/>
      <c r="V501" s="792"/>
      <c r="W501" s="792"/>
      <c r="X501" s="792"/>
      <c r="Y501" s="792"/>
      <c r="Z501" s="792"/>
      <c r="AA501" s="802"/>
      <c r="AB501" s="801"/>
      <c r="AC501" s="801"/>
      <c r="AD501" s="801"/>
      <c r="AE501" s="801"/>
      <c r="AF501" s="801"/>
      <c r="AG501" s="820"/>
      <c r="AH501" s="819"/>
      <c r="AI501" s="819"/>
      <c r="AJ501" s="819"/>
      <c r="AK501" s="819"/>
      <c r="AL501" s="819"/>
      <c r="AM501" s="774"/>
      <c r="AN501" s="775"/>
      <c r="AO501" s="775"/>
      <c r="AP501" s="775"/>
      <c r="AQ501" s="775"/>
      <c r="AR501" s="775"/>
      <c r="AS501" s="829"/>
      <c r="AT501" s="828"/>
      <c r="AU501" s="828"/>
      <c r="AV501" s="828"/>
      <c r="AW501" s="828"/>
      <c r="AX501" s="828"/>
      <c r="AY501" s="838"/>
      <c r="AZ501" s="837"/>
      <c r="BA501" s="837"/>
      <c r="BB501" s="837"/>
      <c r="BC501" s="837"/>
      <c r="BD501" s="837"/>
      <c r="BE501" s="774"/>
      <c r="BF501" s="775"/>
      <c r="BG501" s="775"/>
      <c r="BH501" s="775"/>
      <c r="BI501" s="775"/>
      <c r="BJ501" s="775"/>
      <c r="BK501" s="811"/>
      <c r="BL501" s="810"/>
      <c r="BM501" s="810"/>
      <c r="BN501" s="810"/>
      <c r="BO501" s="810"/>
      <c r="BP501" s="810"/>
      <c r="BQ501" s="793"/>
      <c r="BR501" s="792"/>
      <c r="BS501" s="792"/>
      <c r="BT501" s="792"/>
      <c r="BU501" s="792"/>
      <c r="BV501" s="792"/>
      <c r="BW501" s="838"/>
      <c r="BX501" s="837"/>
      <c r="BY501" s="837"/>
      <c r="BZ501" s="837"/>
      <c r="CA501" s="837"/>
      <c r="CB501" s="837"/>
      <c r="CC501" s="811">
        <f t="shared" si="1173"/>
        <v>0</v>
      </c>
      <c r="CD501" s="784"/>
      <c r="CE501" s="810"/>
      <c r="CF501" s="810"/>
      <c r="CG501" s="810"/>
      <c r="CH501" s="579"/>
    </row>
    <row r="502" spans="1:86" x14ac:dyDescent="0.2">
      <c r="A502" s="596"/>
      <c r="B502" s="596"/>
      <c r="C502" s="623"/>
      <c r="D502" s="604" t="s">
        <v>84</v>
      </c>
      <c r="E502" s="596"/>
      <c r="F502" s="597"/>
      <c r="G502" s="694"/>
      <c r="H502" s="605" t="s">
        <v>85</v>
      </c>
      <c r="I502" s="601"/>
      <c r="J502" s="774"/>
      <c r="K502" s="774"/>
      <c r="L502" s="774"/>
      <c r="M502" s="775"/>
      <c r="N502" s="775"/>
      <c r="O502" s="784"/>
      <c r="P502" s="784"/>
      <c r="Q502" s="783"/>
      <c r="R502" s="783"/>
      <c r="S502" s="783"/>
      <c r="T502" s="783"/>
      <c r="U502" s="793"/>
      <c r="V502" s="792"/>
      <c r="W502" s="792"/>
      <c r="X502" s="792"/>
      <c r="Y502" s="792"/>
      <c r="Z502" s="792"/>
      <c r="AA502" s="802"/>
      <c r="AB502" s="801"/>
      <c r="AC502" s="801"/>
      <c r="AD502" s="801"/>
      <c r="AE502" s="801"/>
      <c r="AF502" s="801"/>
      <c r="AG502" s="820"/>
      <c r="AH502" s="819"/>
      <c r="AI502" s="819"/>
      <c r="AJ502" s="819"/>
      <c r="AK502" s="819"/>
      <c r="AL502" s="819"/>
      <c r="AM502" s="774"/>
      <c r="AN502" s="775"/>
      <c r="AO502" s="775"/>
      <c r="AP502" s="775"/>
      <c r="AQ502" s="775"/>
      <c r="AR502" s="775"/>
      <c r="AS502" s="829"/>
      <c r="AT502" s="828"/>
      <c r="AU502" s="828"/>
      <c r="AV502" s="828"/>
      <c r="AW502" s="828"/>
      <c r="AX502" s="828"/>
      <c r="AY502" s="838"/>
      <c r="AZ502" s="837"/>
      <c r="BA502" s="837"/>
      <c r="BB502" s="837"/>
      <c r="BC502" s="837"/>
      <c r="BD502" s="837"/>
      <c r="BE502" s="774"/>
      <c r="BF502" s="775"/>
      <c r="BG502" s="775"/>
      <c r="BH502" s="775"/>
      <c r="BI502" s="775"/>
      <c r="BJ502" s="775"/>
      <c r="BK502" s="811"/>
      <c r="BL502" s="810"/>
      <c r="BM502" s="810"/>
      <c r="BN502" s="810"/>
      <c r="BO502" s="810"/>
      <c r="BP502" s="810"/>
      <c r="BQ502" s="793"/>
      <c r="BR502" s="792"/>
      <c r="BS502" s="792"/>
      <c r="BT502" s="792"/>
      <c r="BU502" s="792"/>
      <c r="BV502" s="792"/>
      <c r="BW502" s="838"/>
      <c r="BX502" s="837"/>
      <c r="BY502" s="837"/>
      <c r="BZ502" s="837"/>
      <c r="CA502" s="837"/>
      <c r="CB502" s="837"/>
      <c r="CC502" s="811">
        <f t="shared" si="1173"/>
        <v>0</v>
      </c>
      <c r="CD502" s="784"/>
      <c r="CE502" s="810"/>
      <c r="CF502" s="810"/>
      <c r="CG502" s="810"/>
      <c r="CH502" s="579"/>
    </row>
    <row r="503" spans="1:86" ht="24" x14ac:dyDescent="0.2">
      <c r="A503" s="596"/>
      <c r="B503" s="596"/>
      <c r="C503" s="623"/>
      <c r="D503" s="606" t="s">
        <v>104</v>
      </c>
      <c r="E503" s="596"/>
      <c r="F503" s="597"/>
      <c r="G503" s="694"/>
      <c r="H503" s="605" t="s">
        <v>105</v>
      </c>
      <c r="I503" s="601"/>
      <c r="J503" s="774"/>
      <c r="K503" s="774"/>
      <c r="L503" s="774"/>
      <c r="M503" s="775"/>
      <c r="N503" s="775"/>
      <c r="O503" s="784"/>
      <c r="P503" s="784"/>
      <c r="Q503" s="783"/>
      <c r="R503" s="783"/>
      <c r="S503" s="783"/>
      <c r="T503" s="783"/>
      <c r="U503" s="793"/>
      <c r="V503" s="792"/>
      <c r="W503" s="792"/>
      <c r="X503" s="792"/>
      <c r="Y503" s="792"/>
      <c r="Z503" s="792"/>
      <c r="AA503" s="802"/>
      <c r="AB503" s="801"/>
      <c r="AC503" s="801"/>
      <c r="AD503" s="801"/>
      <c r="AE503" s="801"/>
      <c r="AF503" s="801"/>
      <c r="AG503" s="820"/>
      <c r="AH503" s="819"/>
      <c r="AI503" s="819"/>
      <c r="AJ503" s="819"/>
      <c r="AK503" s="819"/>
      <c r="AL503" s="819"/>
      <c r="AM503" s="774"/>
      <c r="AN503" s="775"/>
      <c r="AO503" s="775"/>
      <c r="AP503" s="775"/>
      <c r="AQ503" s="775"/>
      <c r="AR503" s="775"/>
      <c r="AS503" s="829"/>
      <c r="AT503" s="828"/>
      <c r="AU503" s="828"/>
      <c r="AV503" s="828"/>
      <c r="AW503" s="828"/>
      <c r="AX503" s="828"/>
      <c r="AY503" s="838"/>
      <c r="AZ503" s="837"/>
      <c r="BA503" s="837"/>
      <c r="BB503" s="837"/>
      <c r="BC503" s="837"/>
      <c r="BD503" s="837"/>
      <c r="BE503" s="774"/>
      <c r="BF503" s="775"/>
      <c r="BG503" s="775"/>
      <c r="BH503" s="775"/>
      <c r="BI503" s="775"/>
      <c r="BJ503" s="775"/>
      <c r="BK503" s="811"/>
      <c r="BL503" s="810"/>
      <c r="BM503" s="810"/>
      <c r="BN503" s="810"/>
      <c r="BO503" s="810"/>
      <c r="BP503" s="810"/>
      <c r="BQ503" s="793"/>
      <c r="BR503" s="792"/>
      <c r="BS503" s="792"/>
      <c r="BT503" s="792"/>
      <c r="BU503" s="792"/>
      <c r="BV503" s="792"/>
      <c r="BW503" s="838"/>
      <c r="BX503" s="837"/>
      <c r="BY503" s="837"/>
      <c r="BZ503" s="837"/>
      <c r="CA503" s="837"/>
      <c r="CB503" s="837"/>
      <c r="CC503" s="811">
        <f t="shared" si="1173"/>
        <v>0</v>
      </c>
      <c r="CD503" s="784"/>
      <c r="CE503" s="810"/>
      <c r="CF503" s="810"/>
      <c r="CG503" s="810"/>
      <c r="CH503" s="579"/>
    </row>
    <row r="504" spans="1:86" x14ac:dyDescent="0.2">
      <c r="A504" s="596"/>
      <c r="B504" s="596"/>
      <c r="C504" s="596"/>
      <c r="D504" s="607"/>
      <c r="E504" s="596">
        <f>+E498+1</f>
        <v>116</v>
      </c>
      <c r="F504" s="607">
        <v>621</v>
      </c>
      <c r="G504" s="620"/>
      <c r="H504" s="609" t="s">
        <v>348</v>
      </c>
      <c r="I504" s="601">
        <f>6000000+6000000+7000000+8500000+12500000+2000000</f>
        <v>42000000</v>
      </c>
      <c r="J504" s="774">
        <f>+I504*$J$1</f>
        <v>8400000</v>
      </c>
      <c r="K504" s="774">
        <v>2000000</v>
      </c>
      <c r="L504" s="774">
        <f t="shared" ref="L504" si="1202">+J504-K504</f>
        <v>6400000</v>
      </c>
      <c r="M504" s="775"/>
      <c r="N504" s="774">
        <f>+K504-M504</f>
        <v>2000000</v>
      </c>
      <c r="O504" s="784">
        <f>+I504*$O$1</f>
        <v>4200000</v>
      </c>
      <c r="P504" s="784">
        <f t="shared" ref="P504" si="1203">O504+K504</f>
        <v>6200000</v>
      </c>
      <c r="Q504" s="783">
        <v>2000000</v>
      </c>
      <c r="R504" s="784">
        <f t="shared" ref="R504" si="1204">+P504-Q504</f>
        <v>4200000</v>
      </c>
      <c r="S504" s="783"/>
      <c r="T504" s="784">
        <f t="shared" ref="T504" si="1205">+Q504-S504</f>
        <v>2000000</v>
      </c>
      <c r="U504" s="793">
        <f>$I504*$U$1</f>
        <v>2940000.0000000005</v>
      </c>
      <c r="V504" s="793">
        <f t="shared" ref="V504" si="1206">U504+Q504</f>
        <v>4940000</v>
      </c>
      <c r="W504" s="792"/>
      <c r="X504" s="793">
        <f>+V504-W504</f>
        <v>4940000</v>
      </c>
      <c r="Y504" s="792"/>
      <c r="Z504" s="793">
        <f t="shared" ref="Z504" si="1207">+W504-Y504</f>
        <v>0</v>
      </c>
      <c r="AA504" s="802">
        <f>$I504*$AA$1</f>
        <v>2940000.0000000005</v>
      </c>
      <c r="AB504" s="802">
        <f t="shared" ref="AB504" si="1208">AA504+W504</f>
        <v>2940000.0000000005</v>
      </c>
      <c r="AC504" s="801"/>
      <c r="AD504" s="802">
        <f>+AB504-AC504</f>
        <v>2940000.0000000005</v>
      </c>
      <c r="AE504" s="801"/>
      <c r="AF504" s="802">
        <f t="shared" ref="AF504" si="1209">+AC504-AE504</f>
        <v>0</v>
      </c>
      <c r="AG504" s="820">
        <f>$I504*$AG$1</f>
        <v>2940000.0000000005</v>
      </c>
      <c r="AH504" s="820">
        <f t="shared" ref="AH504" si="1210">AG504+AC504</f>
        <v>2940000.0000000005</v>
      </c>
      <c r="AI504" s="819"/>
      <c r="AJ504" s="820">
        <f>+AH504-AI504</f>
        <v>2940000.0000000005</v>
      </c>
      <c r="AK504" s="819"/>
      <c r="AL504" s="820">
        <f t="shared" ref="AL504" si="1211">+AI504-AK504</f>
        <v>0</v>
      </c>
      <c r="AM504" s="774">
        <f>$I504*$AM$1</f>
        <v>2940000.0000000005</v>
      </c>
      <c r="AN504" s="774">
        <f t="shared" ref="AN504" si="1212">AM504+AI504</f>
        <v>2940000.0000000005</v>
      </c>
      <c r="AO504" s="775"/>
      <c r="AP504" s="774">
        <f>+AN504-AO504</f>
        <v>2940000.0000000005</v>
      </c>
      <c r="AQ504" s="775"/>
      <c r="AR504" s="774">
        <f t="shared" ref="AR504" si="1213">+AO504-AQ504</f>
        <v>0</v>
      </c>
      <c r="AS504" s="829">
        <f>$I504*$AS$1</f>
        <v>2940000.0000000005</v>
      </c>
      <c r="AT504" s="829">
        <f t="shared" ref="AT504" si="1214">AS504+AO504</f>
        <v>2940000.0000000005</v>
      </c>
      <c r="AU504" s="828"/>
      <c r="AV504" s="829">
        <f>+AT504-AU504</f>
        <v>2940000.0000000005</v>
      </c>
      <c r="AW504" s="828"/>
      <c r="AX504" s="829">
        <f t="shared" ref="AX504" si="1215">+AU504-AW504</f>
        <v>0</v>
      </c>
      <c r="AY504" s="838">
        <f>$I504*$AY$1</f>
        <v>2940000.0000000005</v>
      </c>
      <c r="AZ504" s="838">
        <f t="shared" ref="AZ504" si="1216">AY504+AU504</f>
        <v>2940000.0000000005</v>
      </c>
      <c r="BA504" s="837"/>
      <c r="BB504" s="838">
        <f>+AZ504-BA504</f>
        <v>2940000.0000000005</v>
      </c>
      <c r="BC504" s="837"/>
      <c r="BD504" s="838">
        <f t="shared" ref="BD504" si="1217">+BA504-BC504</f>
        <v>0</v>
      </c>
      <c r="BE504" s="774">
        <f>$I504*$BE$1</f>
        <v>2940000.0000000005</v>
      </c>
      <c r="BF504" s="774">
        <f t="shared" ref="BF504" si="1218">BE504+BA504</f>
        <v>2940000.0000000005</v>
      </c>
      <c r="BG504" s="775"/>
      <c r="BH504" s="774">
        <f>+BF504-BG504</f>
        <v>2940000.0000000005</v>
      </c>
      <c r="BI504" s="775"/>
      <c r="BJ504" s="774">
        <f t="shared" ref="BJ504" si="1219">+BG504-BI504</f>
        <v>0</v>
      </c>
      <c r="BK504" s="811">
        <f>$I504*$BK$1</f>
        <v>2940000.0000000005</v>
      </c>
      <c r="BL504" s="811">
        <f t="shared" ref="BL504" si="1220">BK504+BG504</f>
        <v>2940000.0000000005</v>
      </c>
      <c r="BM504" s="810"/>
      <c r="BN504" s="811">
        <f>+BL504-BM504</f>
        <v>2940000.0000000005</v>
      </c>
      <c r="BO504" s="810"/>
      <c r="BP504" s="811">
        <f t="shared" ref="BP504" si="1221">+BM504-BO504</f>
        <v>0</v>
      </c>
      <c r="BQ504" s="793">
        <f>$I504*$BQ$1</f>
        <v>2940000.0000000005</v>
      </c>
      <c r="BR504" s="793">
        <f t="shared" ref="BR504" si="1222">BQ504+BM504</f>
        <v>2940000.0000000005</v>
      </c>
      <c r="BS504" s="792"/>
      <c r="BT504" s="793">
        <f>+BR504-BS504</f>
        <v>2940000.0000000005</v>
      </c>
      <c r="BU504" s="792"/>
      <c r="BV504" s="793">
        <f t="shared" ref="BV504" si="1223">+BS504-BU504</f>
        <v>0</v>
      </c>
      <c r="BW504" s="838">
        <f>$I504*$BW$1</f>
        <v>2940000.0000000005</v>
      </c>
      <c r="BX504" s="838">
        <f t="shared" ref="BX504" si="1224">BW504+BS504</f>
        <v>2940000.0000000005</v>
      </c>
      <c r="BY504" s="837"/>
      <c r="BZ504" s="838">
        <f>+BX504-BY504</f>
        <v>2940000.0000000005</v>
      </c>
      <c r="CA504" s="837"/>
      <c r="CB504" s="838">
        <f t="shared" ref="CB504" si="1225">+BY504-CA504</f>
        <v>0</v>
      </c>
      <c r="CC504" s="811">
        <f t="shared" si="1173"/>
        <v>42000000</v>
      </c>
      <c r="CD504" s="784">
        <f t="shared" ref="CD504" si="1226">CC504+BY504</f>
        <v>42000000</v>
      </c>
      <c r="CE504" s="810"/>
      <c r="CF504" s="810"/>
      <c r="CG504" s="811">
        <f t="shared" ref="CG504" si="1227">+CE504-CF504</f>
        <v>0</v>
      </c>
      <c r="CH504" s="579">
        <f>+CC504-I504</f>
        <v>0</v>
      </c>
    </row>
    <row r="505" spans="1:86" x14ac:dyDescent="0.2">
      <c r="A505" s="675"/>
      <c r="B505" s="675"/>
      <c r="C505" s="675"/>
      <c r="D505" s="677"/>
      <c r="E505" s="675"/>
      <c r="F505" s="677"/>
      <c r="G505" s="678"/>
      <c r="H505" s="661" t="s">
        <v>349</v>
      </c>
      <c r="I505" s="629">
        <f>SUM(I491:I504)</f>
        <v>55700000</v>
      </c>
      <c r="J505" s="776">
        <f t="shared" ref="J505:BU505" si="1228">SUM(J491:J504)</f>
        <v>11140000</v>
      </c>
      <c r="K505" s="776">
        <f>SUM(K491:K504)</f>
        <v>4100000</v>
      </c>
      <c r="L505" s="776">
        <f t="shared" ref="L505" si="1229">SUM(L491:L504)</f>
        <v>7040000</v>
      </c>
      <c r="M505" s="776">
        <f t="shared" si="1228"/>
        <v>0</v>
      </c>
      <c r="N505" s="776">
        <f t="shared" si="1228"/>
        <v>4100000</v>
      </c>
      <c r="O505" s="785">
        <f t="shared" si="1228"/>
        <v>5570000</v>
      </c>
      <c r="P505" s="785">
        <f t="shared" si="1228"/>
        <v>9670000</v>
      </c>
      <c r="Q505" s="785">
        <f t="shared" si="1228"/>
        <v>3300000</v>
      </c>
      <c r="R505" s="785">
        <f t="shared" si="1228"/>
        <v>6370000</v>
      </c>
      <c r="S505" s="785">
        <f t="shared" si="1228"/>
        <v>0</v>
      </c>
      <c r="T505" s="785">
        <f t="shared" si="1228"/>
        <v>3300000</v>
      </c>
      <c r="U505" s="794">
        <f t="shared" si="1228"/>
        <v>3899000.0000000005</v>
      </c>
      <c r="V505" s="794">
        <f t="shared" si="1228"/>
        <v>7199000</v>
      </c>
      <c r="W505" s="794">
        <f t="shared" si="1228"/>
        <v>0</v>
      </c>
      <c r="X505" s="794">
        <f t="shared" si="1228"/>
        <v>7199000</v>
      </c>
      <c r="Y505" s="794">
        <f t="shared" si="1228"/>
        <v>0</v>
      </c>
      <c r="Z505" s="794">
        <f t="shared" si="1228"/>
        <v>0</v>
      </c>
      <c r="AA505" s="803">
        <f t="shared" si="1228"/>
        <v>3899000.0000000005</v>
      </c>
      <c r="AB505" s="803">
        <f t="shared" si="1228"/>
        <v>3899000.0000000005</v>
      </c>
      <c r="AC505" s="803">
        <f t="shared" si="1228"/>
        <v>0</v>
      </c>
      <c r="AD505" s="803">
        <f t="shared" si="1228"/>
        <v>3899000.0000000005</v>
      </c>
      <c r="AE505" s="803">
        <f t="shared" si="1228"/>
        <v>0</v>
      </c>
      <c r="AF505" s="803">
        <f t="shared" si="1228"/>
        <v>0</v>
      </c>
      <c r="AG505" s="821">
        <f t="shared" si="1228"/>
        <v>3899000.0000000005</v>
      </c>
      <c r="AH505" s="821">
        <f t="shared" si="1228"/>
        <v>3899000.0000000005</v>
      </c>
      <c r="AI505" s="821">
        <f t="shared" si="1228"/>
        <v>0</v>
      </c>
      <c r="AJ505" s="821">
        <f t="shared" si="1228"/>
        <v>3899000.0000000005</v>
      </c>
      <c r="AK505" s="821">
        <f t="shared" si="1228"/>
        <v>0</v>
      </c>
      <c r="AL505" s="821">
        <f t="shared" si="1228"/>
        <v>0</v>
      </c>
      <c r="AM505" s="776">
        <f t="shared" si="1228"/>
        <v>3899000.0000000005</v>
      </c>
      <c r="AN505" s="776">
        <f t="shared" si="1228"/>
        <v>3899000.0000000005</v>
      </c>
      <c r="AO505" s="776">
        <f t="shared" si="1228"/>
        <v>0</v>
      </c>
      <c r="AP505" s="776">
        <f t="shared" si="1228"/>
        <v>3899000.0000000005</v>
      </c>
      <c r="AQ505" s="776">
        <f t="shared" si="1228"/>
        <v>0</v>
      </c>
      <c r="AR505" s="776">
        <f t="shared" si="1228"/>
        <v>0</v>
      </c>
      <c r="AS505" s="830">
        <f t="shared" si="1228"/>
        <v>3899000.0000000005</v>
      </c>
      <c r="AT505" s="830">
        <f t="shared" si="1228"/>
        <v>3899000.0000000005</v>
      </c>
      <c r="AU505" s="830">
        <f t="shared" si="1228"/>
        <v>0</v>
      </c>
      <c r="AV505" s="830">
        <f t="shared" si="1228"/>
        <v>3899000.0000000005</v>
      </c>
      <c r="AW505" s="830">
        <f t="shared" si="1228"/>
        <v>0</v>
      </c>
      <c r="AX505" s="830">
        <f t="shared" si="1228"/>
        <v>0</v>
      </c>
      <c r="AY505" s="839">
        <f t="shared" si="1228"/>
        <v>3899000.0000000005</v>
      </c>
      <c r="AZ505" s="839">
        <f t="shared" si="1228"/>
        <v>3899000.0000000005</v>
      </c>
      <c r="BA505" s="839">
        <f t="shared" si="1228"/>
        <v>0</v>
      </c>
      <c r="BB505" s="839">
        <f t="shared" si="1228"/>
        <v>3899000.0000000005</v>
      </c>
      <c r="BC505" s="839">
        <f t="shared" si="1228"/>
        <v>0</v>
      </c>
      <c r="BD505" s="839">
        <f t="shared" si="1228"/>
        <v>0</v>
      </c>
      <c r="BE505" s="776">
        <f t="shared" si="1228"/>
        <v>3899000.0000000005</v>
      </c>
      <c r="BF505" s="776">
        <f t="shared" si="1228"/>
        <v>3899000.0000000005</v>
      </c>
      <c r="BG505" s="776">
        <f t="shared" si="1228"/>
        <v>0</v>
      </c>
      <c r="BH505" s="776">
        <f t="shared" si="1228"/>
        <v>3899000.0000000005</v>
      </c>
      <c r="BI505" s="776">
        <f t="shared" si="1228"/>
        <v>0</v>
      </c>
      <c r="BJ505" s="776">
        <f t="shared" si="1228"/>
        <v>0</v>
      </c>
      <c r="BK505" s="812">
        <f t="shared" si="1228"/>
        <v>3899000.0000000005</v>
      </c>
      <c r="BL505" s="812">
        <f t="shared" si="1228"/>
        <v>3899000.0000000005</v>
      </c>
      <c r="BM505" s="812">
        <f t="shared" si="1228"/>
        <v>0</v>
      </c>
      <c r="BN505" s="812">
        <f t="shared" si="1228"/>
        <v>3899000.0000000005</v>
      </c>
      <c r="BO505" s="812">
        <f t="shared" si="1228"/>
        <v>0</v>
      </c>
      <c r="BP505" s="812">
        <f t="shared" si="1228"/>
        <v>0</v>
      </c>
      <c r="BQ505" s="794">
        <f t="shared" si="1228"/>
        <v>3899000.0000000005</v>
      </c>
      <c r="BR505" s="794">
        <f t="shared" si="1228"/>
        <v>3899000.0000000005</v>
      </c>
      <c r="BS505" s="794">
        <f t="shared" si="1228"/>
        <v>0</v>
      </c>
      <c r="BT505" s="794">
        <f t="shared" si="1228"/>
        <v>3899000.0000000005</v>
      </c>
      <c r="BU505" s="794">
        <f t="shared" si="1228"/>
        <v>0</v>
      </c>
      <c r="BV505" s="794">
        <f t="shared" ref="BV505:CG505" si="1230">SUM(BV491:BV504)</f>
        <v>0</v>
      </c>
      <c r="BW505" s="839">
        <f t="shared" si="1230"/>
        <v>3899000.0000000005</v>
      </c>
      <c r="BX505" s="839">
        <f t="shared" si="1230"/>
        <v>3899000.0000000005</v>
      </c>
      <c r="BY505" s="839">
        <f t="shared" si="1230"/>
        <v>0</v>
      </c>
      <c r="BZ505" s="839">
        <f t="shared" si="1230"/>
        <v>3899000.0000000005</v>
      </c>
      <c r="CA505" s="839">
        <f t="shared" si="1230"/>
        <v>0</v>
      </c>
      <c r="CB505" s="839">
        <f t="shared" si="1230"/>
        <v>0</v>
      </c>
      <c r="CC505" s="812">
        <f t="shared" si="1230"/>
        <v>55700000</v>
      </c>
      <c r="CD505" s="785">
        <f t="shared" si="1230"/>
        <v>55700000</v>
      </c>
      <c r="CE505" s="812">
        <f t="shared" si="1230"/>
        <v>0</v>
      </c>
      <c r="CF505" s="812">
        <f t="shared" si="1230"/>
        <v>0</v>
      </c>
      <c r="CG505" s="812">
        <f t="shared" si="1230"/>
        <v>0</v>
      </c>
      <c r="CH505" s="579">
        <f>+CC505-I505</f>
        <v>0</v>
      </c>
    </row>
    <row r="506" spans="1:86" x14ac:dyDescent="0.2">
      <c r="A506" s="713"/>
      <c r="B506" s="644"/>
      <c r="C506" s="711"/>
      <c r="D506" s="712"/>
      <c r="E506" s="711"/>
      <c r="F506" s="712"/>
      <c r="G506" s="679"/>
      <c r="H506" s="639" t="s">
        <v>350</v>
      </c>
      <c r="I506" s="644"/>
      <c r="J506" s="774"/>
      <c r="K506" s="774"/>
      <c r="L506" s="774"/>
      <c r="M506" s="775"/>
      <c r="N506" s="775"/>
      <c r="O506" s="784"/>
      <c r="P506" s="784"/>
      <c r="Q506" s="783"/>
      <c r="R506" s="783"/>
      <c r="S506" s="783"/>
      <c r="T506" s="783"/>
      <c r="U506" s="793"/>
      <c r="V506" s="792"/>
      <c r="W506" s="792"/>
      <c r="X506" s="792"/>
      <c r="Y506" s="792"/>
      <c r="Z506" s="792"/>
      <c r="AA506" s="802"/>
      <c r="AB506" s="801"/>
      <c r="AC506" s="801"/>
      <c r="AD506" s="801"/>
      <c r="AE506" s="801"/>
      <c r="AF506" s="801"/>
      <c r="AG506" s="820"/>
      <c r="AH506" s="819"/>
      <c r="AI506" s="819"/>
      <c r="AJ506" s="819"/>
      <c r="AK506" s="819"/>
      <c r="AL506" s="819"/>
      <c r="AM506" s="774"/>
      <c r="AN506" s="775"/>
      <c r="AO506" s="775"/>
      <c r="AP506" s="775"/>
      <c r="AQ506" s="775"/>
      <c r="AR506" s="775"/>
      <c r="AS506" s="829"/>
      <c r="AT506" s="828"/>
      <c r="AU506" s="828"/>
      <c r="AV506" s="828"/>
      <c r="AW506" s="828"/>
      <c r="AX506" s="828"/>
      <c r="AY506" s="838"/>
      <c r="AZ506" s="837"/>
      <c r="BA506" s="837"/>
      <c r="BB506" s="837"/>
      <c r="BC506" s="837"/>
      <c r="BD506" s="837"/>
      <c r="BE506" s="774"/>
      <c r="BF506" s="775"/>
      <c r="BG506" s="775"/>
      <c r="BH506" s="775"/>
      <c r="BI506" s="775"/>
      <c r="BJ506" s="775"/>
      <c r="BK506" s="811"/>
      <c r="BL506" s="810"/>
      <c r="BM506" s="810"/>
      <c r="BN506" s="810"/>
      <c r="BO506" s="810"/>
      <c r="BP506" s="810"/>
      <c r="BQ506" s="793"/>
      <c r="BR506" s="792"/>
      <c r="BS506" s="792"/>
      <c r="BT506" s="792"/>
      <c r="BU506" s="792"/>
      <c r="BV506" s="792"/>
      <c r="BW506" s="838"/>
      <c r="BX506" s="837"/>
      <c r="BY506" s="837"/>
      <c r="BZ506" s="837"/>
      <c r="CA506" s="837"/>
      <c r="CB506" s="837"/>
      <c r="CC506" s="811"/>
      <c r="CD506" s="784"/>
      <c r="CE506" s="810"/>
      <c r="CF506" s="810"/>
      <c r="CG506" s="810"/>
      <c r="CH506" s="579"/>
    </row>
    <row r="507" spans="1:86" x14ac:dyDescent="0.2">
      <c r="A507" s="679"/>
      <c r="B507" s="634"/>
      <c r="C507" s="711"/>
      <c r="D507" s="712"/>
      <c r="E507" s="711"/>
      <c r="F507" s="712"/>
      <c r="G507" s="679" t="s">
        <v>18</v>
      </c>
      <c r="H507" s="635" t="s">
        <v>48</v>
      </c>
      <c r="I507" s="715">
        <f>I491+I492+I498+I504</f>
        <v>55700000</v>
      </c>
      <c r="J507" s="774"/>
      <c r="K507" s="774"/>
      <c r="L507" s="774"/>
      <c r="M507" s="775"/>
      <c r="N507" s="775"/>
      <c r="O507" s="784"/>
      <c r="P507" s="784"/>
      <c r="Q507" s="783"/>
      <c r="R507" s="783"/>
      <c r="S507" s="783"/>
      <c r="T507" s="783"/>
      <c r="U507" s="793"/>
      <c r="V507" s="792"/>
      <c r="W507" s="792"/>
      <c r="X507" s="792"/>
      <c r="Y507" s="792"/>
      <c r="Z507" s="792"/>
      <c r="AA507" s="802"/>
      <c r="AB507" s="801"/>
      <c r="AC507" s="801"/>
      <c r="AD507" s="801"/>
      <c r="AE507" s="801"/>
      <c r="AF507" s="801"/>
      <c r="AG507" s="820"/>
      <c r="AH507" s="819"/>
      <c r="AI507" s="819"/>
      <c r="AJ507" s="819"/>
      <c r="AK507" s="819"/>
      <c r="AL507" s="819"/>
      <c r="AM507" s="774"/>
      <c r="AN507" s="775"/>
      <c r="AO507" s="775"/>
      <c r="AP507" s="775"/>
      <c r="AQ507" s="775"/>
      <c r="AR507" s="775"/>
      <c r="AS507" s="829"/>
      <c r="AT507" s="828"/>
      <c r="AU507" s="828"/>
      <c r="AV507" s="828"/>
      <c r="AW507" s="828"/>
      <c r="AX507" s="828"/>
      <c r="AY507" s="838"/>
      <c r="AZ507" s="837"/>
      <c r="BA507" s="837"/>
      <c r="BB507" s="837"/>
      <c r="BC507" s="837"/>
      <c r="BD507" s="837"/>
      <c r="BE507" s="774"/>
      <c r="BF507" s="775"/>
      <c r="BG507" s="775"/>
      <c r="BH507" s="775"/>
      <c r="BI507" s="775"/>
      <c r="BJ507" s="775"/>
      <c r="BK507" s="811"/>
      <c r="BL507" s="810"/>
      <c r="BM507" s="810"/>
      <c r="BN507" s="810"/>
      <c r="BO507" s="810"/>
      <c r="BP507" s="810"/>
      <c r="BQ507" s="793"/>
      <c r="BR507" s="792"/>
      <c r="BS507" s="792"/>
      <c r="BT507" s="792"/>
      <c r="BU507" s="792"/>
      <c r="BV507" s="792"/>
      <c r="BW507" s="838"/>
      <c r="BX507" s="837"/>
      <c r="BY507" s="837"/>
      <c r="BZ507" s="837"/>
      <c r="CA507" s="837"/>
      <c r="CB507" s="837"/>
      <c r="CC507" s="811"/>
      <c r="CD507" s="784"/>
      <c r="CE507" s="810"/>
      <c r="CF507" s="810"/>
      <c r="CG507" s="810"/>
      <c r="CH507" s="579"/>
    </row>
    <row r="508" spans="1:86" x14ac:dyDescent="0.2">
      <c r="A508" s="679"/>
      <c r="B508" s="634"/>
      <c r="C508" s="711"/>
      <c r="D508" s="712"/>
      <c r="E508" s="711"/>
      <c r="F508" s="712"/>
      <c r="G508" s="586" t="s">
        <v>49</v>
      </c>
      <c r="H508" s="635" t="s">
        <v>50</v>
      </c>
      <c r="I508" s="715"/>
      <c r="J508" s="774"/>
      <c r="K508" s="774"/>
      <c r="L508" s="774"/>
      <c r="M508" s="775"/>
      <c r="N508" s="775"/>
      <c r="O508" s="784"/>
      <c r="P508" s="784"/>
      <c r="Q508" s="783"/>
      <c r="R508" s="783"/>
      <c r="S508" s="783"/>
      <c r="T508" s="783"/>
      <c r="U508" s="793"/>
      <c r="V508" s="792"/>
      <c r="W508" s="792"/>
      <c r="X508" s="792"/>
      <c r="Y508" s="792"/>
      <c r="Z508" s="792"/>
      <c r="AA508" s="802"/>
      <c r="AB508" s="801"/>
      <c r="AC508" s="801"/>
      <c r="AD508" s="801"/>
      <c r="AE508" s="801"/>
      <c r="AF508" s="801"/>
      <c r="AG508" s="820"/>
      <c r="AH508" s="819"/>
      <c r="AI508" s="819"/>
      <c r="AJ508" s="819"/>
      <c r="AK508" s="819"/>
      <c r="AL508" s="819"/>
      <c r="AM508" s="774"/>
      <c r="AN508" s="775"/>
      <c r="AO508" s="775"/>
      <c r="AP508" s="775"/>
      <c r="AQ508" s="775"/>
      <c r="AR508" s="775"/>
      <c r="AS508" s="829"/>
      <c r="AT508" s="828"/>
      <c r="AU508" s="828"/>
      <c r="AV508" s="828"/>
      <c r="AW508" s="828"/>
      <c r="AX508" s="828"/>
      <c r="AY508" s="838"/>
      <c r="AZ508" s="837"/>
      <c r="BA508" s="837"/>
      <c r="BB508" s="837"/>
      <c r="BC508" s="837"/>
      <c r="BD508" s="837"/>
      <c r="BE508" s="774"/>
      <c r="BF508" s="775"/>
      <c r="BG508" s="775"/>
      <c r="BH508" s="775"/>
      <c r="BI508" s="775"/>
      <c r="BJ508" s="775"/>
      <c r="BK508" s="811"/>
      <c r="BL508" s="810"/>
      <c r="BM508" s="810"/>
      <c r="BN508" s="810"/>
      <c r="BO508" s="810"/>
      <c r="BP508" s="810"/>
      <c r="BQ508" s="793"/>
      <c r="BR508" s="792"/>
      <c r="BS508" s="792"/>
      <c r="BT508" s="792"/>
      <c r="BU508" s="792"/>
      <c r="BV508" s="792"/>
      <c r="BW508" s="838"/>
      <c r="BX508" s="837"/>
      <c r="BY508" s="837"/>
      <c r="BZ508" s="837"/>
      <c r="CA508" s="837"/>
      <c r="CB508" s="837"/>
      <c r="CC508" s="811"/>
      <c r="CD508" s="784"/>
      <c r="CE508" s="810"/>
      <c r="CF508" s="810"/>
      <c r="CG508" s="810"/>
      <c r="CH508" s="579"/>
    </row>
    <row r="509" spans="1:86" x14ac:dyDescent="0.2">
      <c r="A509" s="679"/>
      <c r="B509" s="634"/>
      <c r="C509" s="711"/>
      <c r="D509" s="712"/>
      <c r="E509" s="711"/>
      <c r="F509" s="712"/>
      <c r="G509" s="679"/>
      <c r="H509" s="639" t="s">
        <v>351</v>
      </c>
      <c r="I509" s="636"/>
      <c r="J509" s="774"/>
      <c r="K509" s="774"/>
      <c r="L509" s="774"/>
      <c r="M509" s="775"/>
      <c r="N509" s="775"/>
      <c r="O509" s="784"/>
      <c r="P509" s="784"/>
      <c r="Q509" s="783"/>
      <c r="R509" s="783"/>
      <c r="S509" s="783"/>
      <c r="T509" s="783"/>
      <c r="U509" s="793"/>
      <c r="V509" s="792"/>
      <c r="W509" s="792"/>
      <c r="X509" s="792"/>
      <c r="Y509" s="792"/>
      <c r="Z509" s="792"/>
      <c r="AA509" s="802"/>
      <c r="AB509" s="801"/>
      <c r="AC509" s="801"/>
      <c r="AD509" s="801"/>
      <c r="AE509" s="801"/>
      <c r="AF509" s="801"/>
      <c r="AG509" s="820"/>
      <c r="AH509" s="819"/>
      <c r="AI509" s="819"/>
      <c r="AJ509" s="819"/>
      <c r="AK509" s="819"/>
      <c r="AL509" s="819"/>
      <c r="AM509" s="774"/>
      <c r="AN509" s="775"/>
      <c r="AO509" s="775"/>
      <c r="AP509" s="775"/>
      <c r="AQ509" s="775"/>
      <c r="AR509" s="775"/>
      <c r="AS509" s="829"/>
      <c r="AT509" s="828"/>
      <c r="AU509" s="828"/>
      <c r="AV509" s="828"/>
      <c r="AW509" s="828"/>
      <c r="AX509" s="828"/>
      <c r="AY509" s="838"/>
      <c r="AZ509" s="837"/>
      <c r="BA509" s="837"/>
      <c r="BB509" s="837"/>
      <c r="BC509" s="837"/>
      <c r="BD509" s="837"/>
      <c r="BE509" s="774"/>
      <c r="BF509" s="775"/>
      <c r="BG509" s="775"/>
      <c r="BH509" s="775"/>
      <c r="BI509" s="775"/>
      <c r="BJ509" s="775"/>
      <c r="BK509" s="811"/>
      <c r="BL509" s="810"/>
      <c r="BM509" s="810"/>
      <c r="BN509" s="810"/>
      <c r="BO509" s="810"/>
      <c r="BP509" s="810"/>
      <c r="BQ509" s="793"/>
      <c r="BR509" s="792"/>
      <c r="BS509" s="792"/>
      <c r="BT509" s="792"/>
      <c r="BU509" s="792"/>
      <c r="BV509" s="792"/>
      <c r="BW509" s="838"/>
      <c r="BX509" s="837"/>
      <c r="BY509" s="837"/>
      <c r="BZ509" s="837"/>
      <c r="CA509" s="837"/>
      <c r="CB509" s="837"/>
      <c r="CC509" s="811"/>
      <c r="CD509" s="784"/>
      <c r="CE509" s="810"/>
      <c r="CF509" s="810"/>
      <c r="CG509" s="810"/>
      <c r="CH509" s="579"/>
    </row>
    <row r="510" spans="1:86" x14ac:dyDescent="0.2">
      <c r="A510" s="679"/>
      <c r="B510" s="644"/>
      <c r="C510" s="711"/>
      <c r="D510" s="712"/>
      <c r="E510" s="711"/>
      <c r="F510" s="712"/>
      <c r="G510" s="679"/>
      <c r="H510" s="639" t="s">
        <v>352</v>
      </c>
      <c r="I510" s="636"/>
      <c r="J510" s="774"/>
      <c r="K510" s="774"/>
      <c r="L510" s="774"/>
      <c r="M510" s="775"/>
      <c r="N510" s="775"/>
      <c r="O510" s="784"/>
      <c r="P510" s="784"/>
      <c r="Q510" s="783"/>
      <c r="R510" s="783"/>
      <c r="S510" s="783"/>
      <c r="T510" s="783"/>
      <c r="U510" s="793"/>
      <c r="V510" s="792"/>
      <c r="W510" s="792"/>
      <c r="X510" s="792"/>
      <c r="Y510" s="792"/>
      <c r="Z510" s="792"/>
      <c r="AA510" s="802"/>
      <c r="AB510" s="801"/>
      <c r="AC510" s="801"/>
      <c r="AD510" s="801"/>
      <c r="AE510" s="801"/>
      <c r="AF510" s="801"/>
      <c r="AG510" s="820"/>
      <c r="AH510" s="819"/>
      <c r="AI510" s="819"/>
      <c r="AJ510" s="819"/>
      <c r="AK510" s="819"/>
      <c r="AL510" s="819"/>
      <c r="AM510" s="774"/>
      <c r="AN510" s="775"/>
      <c r="AO510" s="775"/>
      <c r="AP510" s="775"/>
      <c r="AQ510" s="775"/>
      <c r="AR510" s="775"/>
      <c r="AS510" s="829"/>
      <c r="AT510" s="828"/>
      <c r="AU510" s="828"/>
      <c r="AV510" s="828"/>
      <c r="AW510" s="828"/>
      <c r="AX510" s="828"/>
      <c r="AY510" s="838"/>
      <c r="AZ510" s="837"/>
      <c r="BA510" s="837"/>
      <c r="BB510" s="837"/>
      <c r="BC510" s="837"/>
      <c r="BD510" s="837"/>
      <c r="BE510" s="774"/>
      <c r="BF510" s="775"/>
      <c r="BG510" s="775"/>
      <c r="BH510" s="775"/>
      <c r="BI510" s="775"/>
      <c r="BJ510" s="775"/>
      <c r="BK510" s="811"/>
      <c r="BL510" s="810"/>
      <c r="BM510" s="810"/>
      <c r="BN510" s="810"/>
      <c r="BO510" s="810"/>
      <c r="BP510" s="810"/>
      <c r="BQ510" s="793"/>
      <c r="BR510" s="792"/>
      <c r="BS510" s="792"/>
      <c r="BT510" s="792"/>
      <c r="BU510" s="792"/>
      <c r="BV510" s="792"/>
      <c r="BW510" s="838"/>
      <c r="BX510" s="837"/>
      <c r="BY510" s="837"/>
      <c r="BZ510" s="837"/>
      <c r="CA510" s="837"/>
      <c r="CB510" s="837"/>
      <c r="CC510" s="811"/>
      <c r="CD510" s="784"/>
      <c r="CE510" s="810"/>
      <c r="CF510" s="810"/>
      <c r="CG510" s="810"/>
      <c r="CH510" s="579"/>
    </row>
    <row r="511" spans="1:86" x14ac:dyDescent="0.2">
      <c r="A511" s="711"/>
      <c r="B511" s="711"/>
      <c r="C511" s="711"/>
      <c r="D511" s="712"/>
      <c r="E511" s="711"/>
      <c r="F511" s="712"/>
      <c r="G511" s="679" t="s">
        <v>18</v>
      </c>
      <c r="H511" s="635" t="s">
        <v>48</v>
      </c>
      <c r="I511" s="636">
        <f>+I507</f>
        <v>55700000</v>
      </c>
      <c r="J511" s="774"/>
      <c r="K511" s="774"/>
      <c r="L511" s="774"/>
      <c r="M511" s="775"/>
      <c r="N511" s="775"/>
      <c r="O511" s="784"/>
      <c r="P511" s="784"/>
      <c r="Q511" s="783"/>
      <c r="R511" s="783"/>
      <c r="S511" s="783"/>
      <c r="T511" s="783"/>
      <c r="U511" s="793"/>
      <c r="V511" s="792"/>
      <c r="W511" s="792"/>
      <c r="X511" s="792"/>
      <c r="Y511" s="792"/>
      <c r="Z511" s="792"/>
      <c r="AA511" s="802"/>
      <c r="AB511" s="801"/>
      <c r="AC511" s="801"/>
      <c r="AD511" s="801"/>
      <c r="AE511" s="801"/>
      <c r="AF511" s="801"/>
      <c r="AG511" s="820"/>
      <c r="AH511" s="819"/>
      <c r="AI511" s="819"/>
      <c r="AJ511" s="819"/>
      <c r="AK511" s="819"/>
      <c r="AL511" s="819"/>
      <c r="AM511" s="774"/>
      <c r="AN511" s="775"/>
      <c r="AO511" s="775"/>
      <c r="AP511" s="775"/>
      <c r="AQ511" s="775"/>
      <c r="AR511" s="775"/>
      <c r="AS511" s="829"/>
      <c r="AT511" s="828"/>
      <c r="AU511" s="828"/>
      <c r="AV511" s="828"/>
      <c r="AW511" s="828"/>
      <c r="AX511" s="828"/>
      <c r="AY511" s="838"/>
      <c r="AZ511" s="837"/>
      <c r="BA511" s="837"/>
      <c r="BB511" s="837"/>
      <c r="BC511" s="837"/>
      <c r="BD511" s="837"/>
      <c r="BE511" s="774"/>
      <c r="BF511" s="775"/>
      <c r="BG511" s="775"/>
      <c r="BH511" s="775"/>
      <c r="BI511" s="775"/>
      <c r="BJ511" s="775"/>
      <c r="BK511" s="811"/>
      <c r="BL511" s="810"/>
      <c r="BM511" s="810"/>
      <c r="BN511" s="810"/>
      <c r="BO511" s="810"/>
      <c r="BP511" s="810"/>
      <c r="BQ511" s="793"/>
      <c r="BR511" s="792"/>
      <c r="BS511" s="792"/>
      <c r="BT511" s="792"/>
      <c r="BU511" s="792"/>
      <c r="BV511" s="792"/>
      <c r="BW511" s="838"/>
      <c r="BX511" s="837"/>
      <c r="BY511" s="837"/>
      <c r="BZ511" s="837"/>
      <c r="CA511" s="837"/>
      <c r="CB511" s="837"/>
      <c r="CC511" s="811"/>
      <c r="CD511" s="784"/>
      <c r="CE511" s="810"/>
      <c r="CF511" s="810"/>
      <c r="CG511" s="810"/>
      <c r="CH511" s="579"/>
    </row>
    <row r="512" spans="1:86" x14ac:dyDescent="0.2">
      <c r="A512" s="711"/>
      <c r="B512" s="711"/>
      <c r="C512" s="711"/>
      <c r="D512" s="712"/>
      <c r="E512" s="711"/>
      <c r="F512" s="712"/>
      <c r="G512" s="586" t="s">
        <v>49</v>
      </c>
      <c r="H512" s="635" t="s">
        <v>50</v>
      </c>
      <c r="I512" s="636"/>
      <c r="J512" s="774"/>
      <c r="K512" s="774"/>
      <c r="L512" s="774"/>
      <c r="M512" s="775"/>
      <c r="N512" s="775"/>
      <c r="O512" s="784"/>
      <c r="P512" s="784"/>
      <c r="Q512" s="783"/>
      <c r="R512" s="783"/>
      <c r="S512" s="783"/>
      <c r="T512" s="783"/>
      <c r="U512" s="793"/>
      <c r="V512" s="792"/>
      <c r="W512" s="792"/>
      <c r="X512" s="792"/>
      <c r="Y512" s="792"/>
      <c r="Z512" s="792"/>
      <c r="AA512" s="802"/>
      <c r="AB512" s="801"/>
      <c r="AC512" s="801"/>
      <c r="AD512" s="801"/>
      <c r="AE512" s="801"/>
      <c r="AF512" s="801"/>
      <c r="AG512" s="820"/>
      <c r="AH512" s="819"/>
      <c r="AI512" s="819"/>
      <c r="AJ512" s="819"/>
      <c r="AK512" s="819"/>
      <c r="AL512" s="819"/>
      <c r="AM512" s="774"/>
      <c r="AN512" s="775"/>
      <c r="AO512" s="775"/>
      <c r="AP512" s="775"/>
      <c r="AQ512" s="775"/>
      <c r="AR512" s="775"/>
      <c r="AS512" s="829"/>
      <c r="AT512" s="828"/>
      <c r="AU512" s="828"/>
      <c r="AV512" s="828"/>
      <c r="AW512" s="828"/>
      <c r="AX512" s="828"/>
      <c r="AY512" s="838"/>
      <c r="AZ512" s="837"/>
      <c r="BA512" s="837"/>
      <c r="BB512" s="837"/>
      <c r="BC512" s="837"/>
      <c r="BD512" s="837"/>
      <c r="BE512" s="774"/>
      <c r="BF512" s="775"/>
      <c r="BG512" s="775"/>
      <c r="BH512" s="775"/>
      <c r="BI512" s="775"/>
      <c r="BJ512" s="775"/>
      <c r="BK512" s="811"/>
      <c r="BL512" s="810"/>
      <c r="BM512" s="810"/>
      <c r="BN512" s="810"/>
      <c r="BO512" s="810"/>
      <c r="BP512" s="810"/>
      <c r="BQ512" s="793"/>
      <c r="BR512" s="792"/>
      <c r="BS512" s="792"/>
      <c r="BT512" s="792"/>
      <c r="BU512" s="792"/>
      <c r="BV512" s="792"/>
      <c r="BW512" s="838"/>
      <c r="BX512" s="837"/>
      <c r="BY512" s="837"/>
      <c r="BZ512" s="837"/>
      <c r="CA512" s="837"/>
      <c r="CB512" s="837"/>
      <c r="CC512" s="811"/>
      <c r="CD512" s="784"/>
      <c r="CE512" s="810"/>
      <c r="CF512" s="810"/>
      <c r="CG512" s="810"/>
      <c r="CH512" s="579"/>
    </row>
    <row r="513" spans="1:86" x14ac:dyDescent="0.2">
      <c r="A513" s="716"/>
      <c r="B513" s="716"/>
      <c r="C513" s="711"/>
      <c r="D513" s="712"/>
      <c r="E513" s="716"/>
      <c r="F513" s="717"/>
      <c r="G513" s="718"/>
      <c r="H513" s="642" t="s">
        <v>353</v>
      </c>
      <c r="I513" s="643"/>
      <c r="J513" s="774"/>
      <c r="K513" s="774"/>
      <c r="L513" s="774"/>
      <c r="M513" s="775"/>
      <c r="N513" s="775"/>
      <c r="O513" s="784"/>
      <c r="P513" s="784"/>
      <c r="Q513" s="783"/>
      <c r="R513" s="783"/>
      <c r="S513" s="783"/>
      <c r="T513" s="783"/>
      <c r="U513" s="793"/>
      <c r="V513" s="792"/>
      <c r="W513" s="792"/>
      <c r="X513" s="792"/>
      <c r="Y513" s="792"/>
      <c r="Z513" s="792"/>
      <c r="AA513" s="802"/>
      <c r="AB513" s="801"/>
      <c r="AC513" s="801"/>
      <c r="AD513" s="801"/>
      <c r="AE513" s="801"/>
      <c r="AF513" s="801"/>
      <c r="AG513" s="820"/>
      <c r="AH513" s="819"/>
      <c r="AI513" s="819"/>
      <c r="AJ513" s="819"/>
      <c r="AK513" s="819"/>
      <c r="AL513" s="819"/>
      <c r="AM513" s="774"/>
      <c r="AN513" s="775"/>
      <c r="AO513" s="775"/>
      <c r="AP513" s="775"/>
      <c r="AQ513" s="775"/>
      <c r="AR513" s="775"/>
      <c r="AS513" s="829"/>
      <c r="AT513" s="828"/>
      <c r="AU513" s="828"/>
      <c r="AV513" s="828"/>
      <c r="AW513" s="828"/>
      <c r="AX513" s="828"/>
      <c r="AY513" s="838"/>
      <c r="AZ513" s="837"/>
      <c r="BA513" s="837"/>
      <c r="BB513" s="837"/>
      <c r="BC513" s="837"/>
      <c r="BD513" s="837"/>
      <c r="BE513" s="774"/>
      <c r="BF513" s="775"/>
      <c r="BG513" s="775"/>
      <c r="BH513" s="775"/>
      <c r="BI513" s="775"/>
      <c r="BJ513" s="775"/>
      <c r="BK513" s="811"/>
      <c r="BL513" s="810"/>
      <c r="BM513" s="810"/>
      <c r="BN513" s="810"/>
      <c r="BO513" s="810"/>
      <c r="BP513" s="810"/>
      <c r="BQ513" s="793"/>
      <c r="BR513" s="792"/>
      <c r="BS513" s="792"/>
      <c r="BT513" s="792"/>
      <c r="BU513" s="792"/>
      <c r="BV513" s="792"/>
      <c r="BW513" s="838"/>
      <c r="BX513" s="837"/>
      <c r="BY513" s="837"/>
      <c r="BZ513" s="837"/>
      <c r="CA513" s="837"/>
      <c r="CB513" s="837"/>
      <c r="CC513" s="811"/>
      <c r="CD513" s="784"/>
      <c r="CE513" s="810"/>
      <c r="CF513" s="810"/>
      <c r="CG513" s="810"/>
      <c r="CH513" s="579"/>
    </row>
    <row r="514" spans="1:86" x14ac:dyDescent="0.2">
      <c r="C514" s="741"/>
      <c r="D514" s="741"/>
      <c r="I514" s="742"/>
      <c r="J514" s="774"/>
      <c r="K514" s="774"/>
      <c r="L514" s="774"/>
      <c r="M514" s="775"/>
      <c r="N514" s="775"/>
      <c r="O514" s="784"/>
      <c r="P514" s="784"/>
      <c r="Q514" s="783"/>
      <c r="R514" s="783"/>
      <c r="S514" s="783"/>
      <c r="T514" s="783"/>
      <c r="U514" s="793"/>
      <c r="V514" s="792"/>
      <c r="W514" s="792"/>
      <c r="X514" s="792"/>
      <c r="Y514" s="792"/>
      <c r="Z514" s="792"/>
      <c r="AA514" s="802"/>
      <c r="AB514" s="801"/>
      <c r="AC514" s="801"/>
      <c r="AD514" s="801"/>
      <c r="AE514" s="801"/>
      <c r="AF514" s="801"/>
      <c r="AG514" s="820"/>
      <c r="AH514" s="819"/>
      <c r="AI514" s="819"/>
      <c r="AJ514" s="819"/>
      <c r="AK514" s="819"/>
      <c r="AL514" s="819"/>
      <c r="AM514" s="774"/>
      <c r="AN514" s="775"/>
      <c r="AO514" s="775"/>
      <c r="AP514" s="775"/>
      <c r="AQ514" s="775"/>
      <c r="AR514" s="775"/>
      <c r="AS514" s="829"/>
      <c r="AT514" s="828"/>
      <c r="AU514" s="828"/>
      <c r="AV514" s="828"/>
      <c r="AW514" s="828"/>
      <c r="AX514" s="828"/>
      <c r="AY514" s="838"/>
      <c r="AZ514" s="837"/>
      <c r="BA514" s="837"/>
      <c r="BB514" s="837"/>
      <c r="BC514" s="837"/>
      <c r="BD514" s="837"/>
      <c r="BE514" s="774"/>
      <c r="BF514" s="775"/>
      <c r="BG514" s="775"/>
      <c r="BH514" s="775"/>
      <c r="BI514" s="775"/>
      <c r="BJ514" s="775"/>
      <c r="BK514" s="811"/>
      <c r="BL514" s="810"/>
      <c r="BM514" s="810"/>
      <c r="BN514" s="810"/>
      <c r="BO514" s="810"/>
      <c r="BP514" s="810"/>
      <c r="BQ514" s="793"/>
      <c r="BR514" s="792"/>
      <c r="BS514" s="792"/>
      <c r="BT514" s="792"/>
      <c r="BU514" s="792"/>
      <c r="BV514" s="792"/>
      <c r="BW514" s="838"/>
      <c r="BX514" s="837"/>
      <c r="BY514" s="837"/>
      <c r="BZ514" s="837"/>
      <c r="CA514" s="837"/>
      <c r="CB514" s="837"/>
      <c r="CC514" s="811"/>
      <c r="CD514" s="784"/>
      <c r="CE514" s="810"/>
      <c r="CF514" s="810"/>
      <c r="CG514" s="810"/>
      <c r="CH514" s="579"/>
    </row>
    <row r="515" spans="1:86" x14ac:dyDescent="0.2">
      <c r="A515" s="597"/>
      <c r="B515" s="596" t="s">
        <v>354</v>
      </c>
      <c r="C515" s="597"/>
      <c r="D515" s="597"/>
      <c r="E515" s="597"/>
      <c r="F515" s="597"/>
      <c r="G515" s="599"/>
      <c r="H515" s="605" t="s">
        <v>355</v>
      </c>
      <c r="I515" s="658"/>
      <c r="J515" s="774"/>
      <c r="K515" s="774"/>
      <c r="L515" s="774"/>
      <c r="M515" s="775"/>
      <c r="N515" s="775"/>
      <c r="O515" s="784"/>
      <c r="P515" s="784"/>
      <c r="Q515" s="783"/>
      <c r="R515" s="783"/>
      <c r="S515" s="783"/>
      <c r="T515" s="783"/>
      <c r="U515" s="793"/>
      <c r="V515" s="792"/>
      <c r="W515" s="792"/>
      <c r="X515" s="792"/>
      <c r="Y515" s="792"/>
      <c r="Z515" s="792"/>
      <c r="AA515" s="802"/>
      <c r="AB515" s="801"/>
      <c r="AC515" s="801"/>
      <c r="AD515" s="801"/>
      <c r="AE515" s="801"/>
      <c r="AF515" s="801"/>
      <c r="AG515" s="820"/>
      <c r="AH515" s="819"/>
      <c r="AI515" s="819"/>
      <c r="AJ515" s="819"/>
      <c r="AK515" s="819"/>
      <c r="AL515" s="819"/>
      <c r="AM515" s="774"/>
      <c r="AN515" s="775"/>
      <c r="AO515" s="775"/>
      <c r="AP515" s="775"/>
      <c r="AQ515" s="775"/>
      <c r="AR515" s="775"/>
      <c r="AS515" s="829"/>
      <c r="AT515" s="828"/>
      <c r="AU515" s="828"/>
      <c r="AV515" s="828"/>
      <c r="AW515" s="828"/>
      <c r="AX515" s="828"/>
      <c r="AY515" s="838"/>
      <c r="AZ515" s="837"/>
      <c r="BA515" s="837"/>
      <c r="BB515" s="837"/>
      <c r="BC515" s="837"/>
      <c r="BD515" s="837"/>
      <c r="BE515" s="774"/>
      <c r="BF515" s="775"/>
      <c r="BG515" s="775"/>
      <c r="BH515" s="775"/>
      <c r="BI515" s="775"/>
      <c r="BJ515" s="775"/>
      <c r="BK515" s="811"/>
      <c r="BL515" s="810"/>
      <c r="BM515" s="810"/>
      <c r="BN515" s="810"/>
      <c r="BO515" s="810"/>
      <c r="BP515" s="810"/>
      <c r="BQ515" s="793"/>
      <c r="BR515" s="792"/>
      <c r="BS515" s="792"/>
      <c r="BT515" s="792"/>
      <c r="BU515" s="792"/>
      <c r="BV515" s="792"/>
      <c r="BW515" s="838"/>
      <c r="BX515" s="837"/>
      <c r="BY515" s="837"/>
      <c r="BZ515" s="837"/>
      <c r="CA515" s="837"/>
      <c r="CB515" s="837"/>
      <c r="CC515" s="811"/>
      <c r="CD515" s="784"/>
      <c r="CE515" s="810"/>
      <c r="CF515" s="810"/>
      <c r="CG515" s="810"/>
      <c r="CH515" s="579"/>
    </row>
    <row r="516" spans="1:86" x14ac:dyDescent="0.2">
      <c r="A516" s="597"/>
      <c r="B516" s="603"/>
      <c r="C516" s="623">
        <v>640</v>
      </c>
      <c r="D516" s="597"/>
      <c r="E516" s="597"/>
      <c r="F516" s="597"/>
      <c r="G516" s="599"/>
      <c r="H516" s="605" t="s">
        <v>356</v>
      </c>
      <c r="I516" s="658"/>
      <c r="J516" s="774"/>
      <c r="K516" s="774"/>
      <c r="L516" s="774"/>
      <c r="M516" s="775"/>
      <c r="N516" s="775"/>
      <c r="O516" s="784"/>
      <c r="P516" s="784"/>
      <c r="Q516" s="783"/>
      <c r="R516" s="783"/>
      <c r="S516" s="783"/>
      <c r="T516" s="783"/>
      <c r="U516" s="793"/>
      <c r="V516" s="792"/>
      <c r="W516" s="792"/>
      <c r="X516" s="792"/>
      <c r="Y516" s="792"/>
      <c r="Z516" s="792"/>
      <c r="AA516" s="802"/>
      <c r="AB516" s="801"/>
      <c r="AC516" s="801"/>
      <c r="AD516" s="801"/>
      <c r="AE516" s="801"/>
      <c r="AF516" s="801"/>
      <c r="AG516" s="820"/>
      <c r="AH516" s="819"/>
      <c r="AI516" s="819"/>
      <c r="AJ516" s="819"/>
      <c r="AK516" s="819"/>
      <c r="AL516" s="819"/>
      <c r="AM516" s="774"/>
      <c r="AN516" s="775"/>
      <c r="AO516" s="775"/>
      <c r="AP516" s="775"/>
      <c r="AQ516" s="775"/>
      <c r="AR516" s="775"/>
      <c r="AS516" s="829"/>
      <c r="AT516" s="828"/>
      <c r="AU516" s="828"/>
      <c r="AV516" s="828"/>
      <c r="AW516" s="828"/>
      <c r="AX516" s="828"/>
      <c r="AY516" s="838"/>
      <c r="AZ516" s="837"/>
      <c r="BA516" s="837"/>
      <c r="BB516" s="837"/>
      <c r="BC516" s="837"/>
      <c r="BD516" s="837"/>
      <c r="BE516" s="774"/>
      <c r="BF516" s="775"/>
      <c r="BG516" s="775"/>
      <c r="BH516" s="775"/>
      <c r="BI516" s="775"/>
      <c r="BJ516" s="775"/>
      <c r="BK516" s="811"/>
      <c r="BL516" s="810"/>
      <c r="BM516" s="810"/>
      <c r="BN516" s="810"/>
      <c r="BO516" s="810"/>
      <c r="BP516" s="810"/>
      <c r="BQ516" s="793"/>
      <c r="BR516" s="792"/>
      <c r="BS516" s="792"/>
      <c r="BT516" s="792"/>
      <c r="BU516" s="792"/>
      <c r="BV516" s="792"/>
      <c r="BW516" s="838"/>
      <c r="BX516" s="837"/>
      <c r="BY516" s="837"/>
      <c r="BZ516" s="837"/>
      <c r="CA516" s="837"/>
      <c r="CB516" s="837"/>
      <c r="CC516" s="811"/>
      <c r="CD516" s="784"/>
      <c r="CE516" s="810"/>
      <c r="CF516" s="810"/>
      <c r="CG516" s="810"/>
      <c r="CH516" s="579"/>
    </row>
    <row r="517" spans="1:86" x14ac:dyDescent="0.2">
      <c r="A517" s="597"/>
      <c r="B517" s="603"/>
      <c r="C517" s="623"/>
      <c r="D517" s="691" t="s">
        <v>328</v>
      </c>
      <c r="E517" s="597"/>
      <c r="F517" s="597"/>
      <c r="G517" s="599"/>
      <c r="H517" s="605" t="s">
        <v>357</v>
      </c>
      <c r="I517" s="658"/>
      <c r="J517" s="774"/>
      <c r="K517" s="774"/>
      <c r="L517" s="774"/>
      <c r="M517" s="775"/>
      <c r="N517" s="775"/>
      <c r="O517" s="784"/>
      <c r="P517" s="784"/>
      <c r="Q517" s="783"/>
      <c r="R517" s="783"/>
      <c r="S517" s="783"/>
      <c r="T517" s="783"/>
      <c r="U517" s="793"/>
      <c r="V517" s="792"/>
      <c r="W517" s="792"/>
      <c r="X517" s="792"/>
      <c r="Y517" s="792"/>
      <c r="Z517" s="792"/>
      <c r="AA517" s="802"/>
      <c r="AB517" s="801"/>
      <c r="AC517" s="801"/>
      <c r="AD517" s="801"/>
      <c r="AE517" s="801"/>
      <c r="AF517" s="801"/>
      <c r="AG517" s="820"/>
      <c r="AH517" s="819"/>
      <c r="AI517" s="819"/>
      <c r="AJ517" s="819"/>
      <c r="AK517" s="819"/>
      <c r="AL517" s="819"/>
      <c r="AM517" s="774"/>
      <c r="AN517" s="775"/>
      <c r="AO517" s="775"/>
      <c r="AP517" s="775"/>
      <c r="AQ517" s="775"/>
      <c r="AR517" s="775"/>
      <c r="AS517" s="829"/>
      <c r="AT517" s="828"/>
      <c r="AU517" s="828"/>
      <c r="AV517" s="828"/>
      <c r="AW517" s="828"/>
      <c r="AX517" s="828"/>
      <c r="AY517" s="838"/>
      <c r="AZ517" s="837"/>
      <c r="BA517" s="837"/>
      <c r="BB517" s="837"/>
      <c r="BC517" s="837"/>
      <c r="BD517" s="837"/>
      <c r="BE517" s="774"/>
      <c r="BF517" s="775"/>
      <c r="BG517" s="775"/>
      <c r="BH517" s="775"/>
      <c r="BI517" s="775"/>
      <c r="BJ517" s="775"/>
      <c r="BK517" s="811"/>
      <c r="BL517" s="810"/>
      <c r="BM517" s="810"/>
      <c r="BN517" s="810"/>
      <c r="BO517" s="810"/>
      <c r="BP517" s="810"/>
      <c r="BQ517" s="793"/>
      <c r="BR517" s="792"/>
      <c r="BS517" s="792"/>
      <c r="BT517" s="792"/>
      <c r="BU517" s="792"/>
      <c r="BV517" s="792"/>
      <c r="BW517" s="838"/>
      <c r="BX517" s="837"/>
      <c r="BY517" s="837"/>
      <c r="BZ517" s="837"/>
      <c r="CA517" s="837"/>
      <c r="CB517" s="837"/>
      <c r="CC517" s="811"/>
      <c r="CD517" s="784"/>
      <c r="CE517" s="810"/>
      <c r="CF517" s="810"/>
      <c r="CG517" s="810"/>
      <c r="CH517" s="579"/>
    </row>
    <row r="518" spans="1:86" ht="24" x14ac:dyDescent="0.2">
      <c r="A518" s="597"/>
      <c r="B518" s="603"/>
      <c r="C518" s="623"/>
      <c r="D518" s="606" t="s">
        <v>358</v>
      </c>
      <c r="E518" s="597"/>
      <c r="F518" s="597"/>
      <c r="G518" s="599"/>
      <c r="H518" s="645" t="s">
        <v>359</v>
      </c>
      <c r="I518" s="624"/>
      <c r="J518" s="774"/>
      <c r="K518" s="774"/>
      <c r="L518" s="774"/>
      <c r="M518" s="775"/>
      <c r="N518" s="775"/>
      <c r="O518" s="784"/>
      <c r="P518" s="784"/>
      <c r="Q518" s="783"/>
      <c r="R518" s="783"/>
      <c r="S518" s="783"/>
      <c r="T518" s="783"/>
      <c r="U518" s="793"/>
      <c r="V518" s="792"/>
      <c r="W518" s="792"/>
      <c r="X518" s="792"/>
      <c r="Y518" s="792"/>
      <c r="Z518" s="792"/>
      <c r="AA518" s="802"/>
      <c r="AB518" s="801"/>
      <c r="AC518" s="801"/>
      <c r="AD518" s="801"/>
      <c r="AE518" s="801"/>
      <c r="AF518" s="801"/>
      <c r="AG518" s="820"/>
      <c r="AH518" s="819"/>
      <c r="AI518" s="819"/>
      <c r="AJ518" s="819"/>
      <c r="AK518" s="819"/>
      <c r="AL518" s="819"/>
      <c r="AM518" s="774"/>
      <c r="AN518" s="775"/>
      <c r="AO518" s="775"/>
      <c r="AP518" s="775"/>
      <c r="AQ518" s="775"/>
      <c r="AR518" s="775"/>
      <c r="AS518" s="829"/>
      <c r="AT518" s="828"/>
      <c r="AU518" s="828"/>
      <c r="AV518" s="828"/>
      <c r="AW518" s="828"/>
      <c r="AX518" s="828"/>
      <c r="AY518" s="838"/>
      <c r="AZ518" s="837"/>
      <c r="BA518" s="837"/>
      <c r="BB518" s="837"/>
      <c r="BC518" s="837"/>
      <c r="BD518" s="837"/>
      <c r="BE518" s="774"/>
      <c r="BF518" s="775"/>
      <c r="BG518" s="775"/>
      <c r="BH518" s="775"/>
      <c r="BI518" s="775"/>
      <c r="BJ518" s="775"/>
      <c r="BK518" s="811"/>
      <c r="BL518" s="810"/>
      <c r="BM518" s="810"/>
      <c r="BN518" s="810"/>
      <c r="BO518" s="810"/>
      <c r="BP518" s="810"/>
      <c r="BQ518" s="793"/>
      <c r="BR518" s="792"/>
      <c r="BS518" s="792"/>
      <c r="BT518" s="792"/>
      <c r="BU518" s="792"/>
      <c r="BV518" s="792"/>
      <c r="BW518" s="838"/>
      <c r="BX518" s="837"/>
      <c r="BY518" s="837"/>
      <c r="BZ518" s="837"/>
      <c r="CA518" s="837"/>
      <c r="CB518" s="837"/>
      <c r="CC518" s="811"/>
      <c r="CD518" s="784"/>
      <c r="CE518" s="810"/>
      <c r="CF518" s="810"/>
      <c r="CG518" s="810"/>
      <c r="CH518" s="579"/>
    </row>
    <row r="519" spans="1:86" x14ac:dyDescent="0.2">
      <c r="A519" s="596"/>
      <c r="B519" s="596"/>
      <c r="C519" s="623"/>
      <c r="D519" s="607"/>
      <c r="E519" s="596">
        <f>+E504+1</f>
        <v>117</v>
      </c>
      <c r="F519" s="607">
        <v>421</v>
      </c>
      <c r="G519" s="620"/>
      <c r="H519" s="609" t="s">
        <v>360</v>
      </c>
      <c r="I519" s="601">
        <f>118000000-3000000</f>
        <v>115000000</v>
      </c>
      <c r="J519" s="774">
        <f>+I519*$J$1</f>
        <v>23000000</v>
      </c>
      <c r="K519" s="774">
        <v>7516650</v>
      </c>
      <c r="L519" s="774">
        <f t="shared" ref="L519" si="1231">+J519-K519</f>
        <v>15483350</v>
      </c>
      <c r="M519" s="775"/>
      <c r="N519" s="774">
        <f>+K519-M519</f>
        <v>7516650</v>
      </c>
      <c r="O519" s="784">
        <f>+I519*$O$1</f>
        <v>11500000</v>
      </c>
      <c r="P519" s="784">
        <f t="shared" ref="P519" si="1232">O519+K519</f>
        <v>19016650</v>
      </c>
      <c r="Q519" s="783">
        <v>7900000</v>
      </c>
      <c r="R519" s="784">
        <f t="shared" ref="R519" si="1233">+P519-Q519</f>
        <v>11116650</v>
      </c>
      <c r="S519" s="783"/>
      <c r="T519" s="784">
        <f t="shared" ref="T519" si="1234">+Q519-S519</f>
        <v>7900000</v>
      </c>
      <c r="U519" s="793">
        <f>$I519*$U$1</f>
        <v>8050000.0000000009</v>
      </c>
      <c r="V519" s="793">
        <f t="shared" ref="V519" si="1235">U519+Q519</f>
        <v>15950000</v>
      </c>
      <c r="W519" s="792"/>
      <c r="X519" s="793">
        <f>+V519-W519</f>
        <v>15950000</v>
      </c>
      <c r="Y519" s="792"/>
      <c r="Z519" s="793">
        <f t="shared" ref="Z519" si="1236">+W519-Y519</f>
        <v>0</v>
      </c>
      <c r="AA519" s="802">
        <f>$I519*$AA$1</f>
        <v>8050000.0000000009</v>
      </c>
      <c r="AB519" s="802">
        <f t="shared" ref="AB519" si="1237">AA519+W519</f>
        <v>8050000.0000000009</v>
      </c>
      <c r="AC519" s="801"/>
      <c r="AD519" s="802">
        <f>+AB519-AC519</f>
        <v>8050000.0000000009</v>
      </c>
      <c r="AE519" s="801"/>
      <c r="AF519" s="802">
        <f t="shared" ref="AF519" si="1238">+AC519-AE519</f>
        <v>0</v>
      </c>
      <c r="AG519" s="820">
        <f>$I519*$AG$1</f>
        <v>8050000.0000000009</v>
      </c>
      <c r="AH519" s="820">
        <f t="shared" ref="AH519" si="1239">AG519+AC519</f>
        <v>8050000.0000000009</v>
      </c>
      <c r="AI519" s="819"/>
      <c r="AJ519" s="820">
        <f>+AH519-AI519</f>
        <v>8050000.0000000009</v>
      </c>
      <c r="AK519" s="819"/>
      <c r="AL519" s="820">
        <f t="shared" ref="AL519" si="1240">+AI519-AK519</f>
        <v>0</v>
      </c>
      <c r="AM519" s="774">
        <f>$I519*$AM$1</f>
        <v>8050000.0000000009</v>
      </c>
      <c r="AN519" s="774">
        <f t="shared" ref="AN519" si="1241">AM519+AI519</f>
        <v>8050000.0000000009</v>
      </c>
      <c r="AO519" s="775"/>
      <c r="AP519" s="774">
        <f>+AN519-AO519</f>
        <v>8050000.0000000009</v>
      </c>
      <c r="AQ519" s="775"/>
      <c r="AR519" s="774">
        <f t="shared" ref="AR519" si="1242">+AO519-AQ519</f>
        <v>0</v>
      </c>
      <c r="AS519" s="829">
        <f>$I519*$AS$1</f>
        <v>8050000.0000000009</v>
      </c>
      <c r="AT519" s="829">
        <f t="shared" ref="AT519" si="1243">AS519+AO519</f>
        <v>8050000.0000000009</v>
      </c>
      <c r="AU519" s="828"/>
      <c r="AV519" s="829">
        <f>+AT519-AU519</f>
        <v>8050000.0000000009</v>
      </c>
      <c r="AW519" s="828"/>
      <c r="AX519" s="829">
        <f t="shared" ref="AX519" si="1244">+AU519-AW519</f>
        <v>0</v>
      </c>
      <c r="AY519" s="838">
        <f>$I519*$AY$1</f>
        <v>8050000.0000000009</v>
      </c>
      <c r="AZ519" s="838">
        <f t="shared" ref="AZ519" si="1245">AY519+AU519</f>
        <v>8050000.0000000009</v>
      </c>
      <c r="BA519" s="837"/>
      <c r="BB519" s="838">
        <f>+AZ519-BA519</f>
        <v>8050000.0000000009</v>
      </c>
      <c r="BC519" s="837"/>
      <c r="BD519" s="838">
        <f t="shared" ref="BD519" si="1246">+BA519-BC519</f>
        <v>0</v>
      </c>
      <c r="BE519" s="774">
        <f>$I519*$BE$1</f>
        <v>8050000.0000000009</v>
      </c>
      <c r="BF519" s="774">
        <f t="shared" ref="BF519" si="1247">BE519+BA519</f>
        <v>8050000.0000000009</v>
      </c>
      <c r="BG519" s="775"/>
      <c r="BH519" s="774">
        <f>+BF519-BG519</f>
        <v>8050000.0000000009</v>
      </c>
      <c r="BI519" s="775"/>
      <c r="BJ519" s="774">
        <f t="shared" ref="BJ519" si="1248">+BG519-BI519</f>
        <v>0</v>
      </c>
      <c r="BK519" s="811">
        <f>$I519*$BK$1</f>
        <v>8050000.0000000009</v>
      </c>
      <c r="BL519" s="811">
        <f t="shared" ref="BL519" si="1249">BK519+BG519</f>
        <v>8050000.0000000009</v>
      </c>
      <c r="BM519" s="810"/>
      <c r="BN519" s="811">
        <f>+BL519-BM519</f>
        <v>8050000.0000000009</v>
      </c>
      <c r="BO519" s="810"/>
      <c r="BP519" s="811">
        <f t="shared" ref="BP519" si="1250">+BM519-BO519</f>
        <v>0</v>
      </c>
      <c r="BQ519" s="793">
        <f>$I519*$BQ$1</f>
        <v>8050000.0000000009</v>
      </c>
      <c r="BR519" s="793">
        <f t="shared" ref="BR519" si="1251">BQ519+BM519</f>
        <v>8050000.0000000009</v>
      </c>
      <c r="BS519" s="792"/>
      <c r="BT519" s="793">
        <f>+BR519-BS519</f>
        <v>8050000.0000000009</v>
      </c>
      <c r="BU519" s="792"/>
      <c r="BV519" s="793">
        <f t="shared" ref="BV519" si="1252">+BS519-BU519</f>
        <v>0</v>
      </c>
      <c r="BW519" s="838">
        <f>$I519*$BW$1</f>
        <v>8050000.0000000009</v>
      </c>
      <c r="BX519" s="838">
        <f t="shared" ref="BX519" si="1253">BW519+BS519</f>
        <v>8050000.0000000009</v>
      </c>
      <c r="BY519" s="837"/>
      <c r="BZ519" s="838">
        <f>+BX519-BY519</f>
        <v>8050000.0000000009</v>
      </c>
      <c r="CA519" s="837"/>
      <c r="CB519" s="838">
        <f t="shared" ref="CB519" si="1254">+BY519-CA519</f>
        <v>0</v>
      </c>
      <c r="CC519" s="811">
        <f>+J519+O519+U519+AA519+AG519+AM519+AS519+AY519+BE519+BK519+BQ519+BW519</f>
        <v>115000000</v>
      </c>
      <c r="CD519" s="784">
        <f t="shared" ref="CD519" si="1255">CC519+BY519</f>
        <v>115000000</v>
      </c>
      <c r="CE519" s="810"/>
      <c r="CF519" s="810"/>
      <c r="CG519" s="811">
        <f t="shared" ref="CG519" si="1256">+CE519-CF519</f>
        <v>0</v>
      </c>
      <c r="CH519" s="579">
        <f>+CC519-I519</f>
        <v>0</v>
      </c>
    </row>
    <row r="520" spans="1:86" x14ac:dyDescent="0.2">
      <c r="A520" s="727"/>
      <c r="B520" s="675"/>
      <c r="C520" s="675"/>
      <c r="D520" s="677"/>
      <c r="E520" s="675"/>
      <c r="F520" s="677"/>
      <c r="G520" s="678"/>
      <c r="H520" s="661" t="s">
        <v>361</v>
      </c>
      <c r="I520" s="629">
        <f t="shared" ref="I520:O520" si="1257">SUM(I519)</f>
        <v>115000000</v>
      </c>
      <c r="J520" s="776">
        <f t="shared" si="1257"/>
        <v>23000000</v>
      </c>
      <c r="K520" s="776">
        <f>SUM(K519)</f>
        <v>7516650</v>
      </c>
      <c r="L520" s="776"/>
      <c r="M520" s="776">
        <f t="shared" si="1257"/>
        <v>0</v>
      </c>
      <c r="N520" s="776">
        <f t="shared" si="1257"/>
        <v>7516650</v>
      </c>
      <c r="O520" s="785">
        <f t="shared" si="1257"/>
        <v>11500000</v>
      </c>
      <c r="P520" s="785">
        <f t="shared" ref="P520:CA520" si="1258">SUM(P519)</f>
        <v>19016650</v>
      </c>
      <c r="Q520" s="785">
        <f t="shared" si="1258"/>
        <v>7900000</v>
      </c>
      <c r="R520" s="785"/>
      <c r="S520" s="785">
        <f t="shared" si="1258"/>
        <v>0</v>
      </c>
      <c r="T520" s="785">
        <f t="shared" si="1258"/>
        <v>7900000</v>
      </c>
      <c r="U520" s="794">
        <f t="shared" si="1258"/>
        <v>8050000.0000000009</v>
      </c>
      <c r="V520" s="794">
        <f t="shared" si="1258"/>
        <v>15950000</v>
      </c>
      <c r="W520" s="794">
        <f t="shared" si="1258"/>
        <v>0</v>
      </c>
      <c r="X520" s="794"/>
      <c r="Y520" s="794">
        <f t="shared" si="1258"/>
        <v>0</v>
      </c>
      <c r="Z520" s="794">
        <f t="shared" si="1258"/>
        <v>0</v>
      </c>
      <c r="AA520" s="803">
        <f t="shared" si="1258"/>
        <v>8050000.0000000009</v>
      </c>
      <c r="AB520" s="803">
        <f t="shared" si="1258"/>
        <v>8050000.0000000009</v>
      </c>
      <c r="AC520" s="803">
        <f t="shared" si="1258"/>
        <v>0</v>
      </c>
      <c r="AD520" s="803"/>
      <c r="AE520" s="803">
        <f t="shared" si="1258"/>
        <v>0</v>
      </c>
      <c r="AF520" s="803">
        <f t="shared" si="1258"/>
        <v>0</v>
      </c>
      <c r="AG520" s="821">
        <f t="shared" si="1258"/>
        <v>8050000.0000000009</v>
      </c>
      <c r="AH520" s="821">
        <f t="shared" si="1258"/>
        <v>8050000.0000000009</v>
      </c>
      <c r="AI520" s="821">
        <f t="shared" si="1258"/>
        <v>0</v>
      </c>
      <c r="AJ520" s="821"/>
      <c r="AK520" s="821">
        <f t="shared" si="1258"/>
        <v>0</v>
      </c>
      <c r="AL520" s="821">
        <f t="shared" si="1258"/>
        <v>0</v>
      </c>
      <c r="AM520" s="776">
        <f t="shared" si="1258"/>
        <v>8050000.0000000009</v>
      </c>
      <c r="AN520" s="776">
        <f t="shared" si="1258"/>
        <v>8050000.0000000009</v>
      </c>
      <c r="AO520" s="776">
        <f t="shared" si="1258"/>
        <v>0</v>
      </c>
      <c r="AP520" s="776"/>
      <c r="AQ520" s="776">
        <f t="shared" si="1258"/>
        <v>0</v>
      </c>
      <c r="AR520" s="776">
        <f t="shared" si="1258"/>
        <v>0</v>
      </c>
      <c r="AS520" s="830">
        <f t="shared" si="1258"/>
        <v>8050000.0000000009</v>
      </c>
      <c r="AT520" s="830">
        <f t="shared" si="1258"/>
        <v>8050000.0000000009</v>
      </c>
      <c r="AU520" s="830">
        <f t="shared" si="1258"/>
        <v>0</v>
      </c>
      <c r="AV520" s="830"/>
      <c r="AW520" s="830">
        <f t="shared" si="1258"/>
        <v>0</v>
      </c>
      <c r="AX520" s="830">
        <f t="shared" si="1258"/>
        <v>0</v>
      </c>
      <c r="AY520" s="839">
        <f t="shared" si="1258"/>
        <v>8050000.0000000009</v>
      </c>
      <c r="AZ520" s="839">
        <f t="shared" si="1258"/>
        <v>8050000.0000000009</v>
      </c>
      <c r="BA520" s="839">
        <f t="shared" si="1258"/>
        <v>0</v>
      </c>
      <c r="BB520" s="839"/>
      <c r="BC520" s="839">
        <f t="shared" si="1258"/>
        <v>0</v>
      </c>
      <c r="BD520" s="839">
        <f t="shared" si="1258"/>
        <v>0</v>
      </c>
      <c r="BE520" s="776">
        <f t="shared" si="1258"/>
        <v>8050000.0000000009</v>
      </c>
      <c r="BF520" s="776">
        <f t="shared" si="1258"/>
        <v>8050000.0000000009</v>
      </c>
      <c r="BG520" s="776">
        <f t="shared" si="1258"/>
        <v>0</v>
      </c>
      <c r="BH520" s="776"/>
      <c r="BI520" s="776">
        <f t="shared" si="1258"/>
        <v>0</v>
      </c>
      <c r="BJ520" s="776">
        <f t="shared" si="1258"/>
        <v>0</v>
      </c>
      <c r="BK520" s="812">
        <f t="shared" si="1258"/>
        <v>8050000.0000000009</v>
      </c>
      <c r="BL520" s="812">
        <f t="shared" si="1258"/>
        <v>8050000.0000000009</v>
      </c>
      <c r="BM520" s="812">
        <f t="shared" si="1258"/>
        <v>0</v>
      </c>
      <c r="BN520" s="812"/>
      <c r="BO520" s="812">
        <f t="shared" si="1258"/>
        <v>0</v>
      </c>
      <c r="BP520" s="812">
        <f t="shared" si="1258"/>
        <v>0</v>
      </c>
      <c r="BQ520" s="794">
        <f t="shared" si="1258"/>
        <v>8050000.0000000009</v>
      </c>
      <c r="BR520" s="794">
        <f t="shared" si="1258"/>
        <v>8050000.0000000009</v>
      </c>
      <c r="BS520" s="794">
        <f t="shared" si="1258"/>
        <v>0</v>
      </c>
      <c r="BT520" s="794"/>
      <c r="BU520" s="794">
        <f t="shared" si="1258"/>
        <v>0</v>
      </c>
      <c r="BV520" s="794">
        <f t="shared" si="1258"/>
        <v>0</v>
      </c>
      <c r="BW520" s="839">
        <f t="shared" si="1258"/>
        <v>8050000.0000000009</v>
      </c>
      <c r="BX520" s="839">
        <f t="shared" si="1258"/>
        <v>8050000.0000000009</v>
      </c>
      <c r="BY520" s="839">
        <f t="shared" si="1258"/>
        <v>0</v>
      </c>
      <c r="BZ520" s="839"/>
      <c r="CA520" s="839">
        <f t="shared" si="1258"/>
        <v>0</v>
      </c>
      <c r="CB520" s="839">
        <f t="shared" ref="CB520:CG520" si="1259">SUM(CB519)</f>
        <v>0</v>
      </c>
      <c r="CC520" s="812">
        <f t="shared" si="1259"/>
        <v>115000000</v>
      </c>
      <c r="CD520" s="785">
        <f t="shared" si="1259"/>
        <v>115000000</v>
      </c>
      <c r="CE520" s="812">
        <f t="shared" si="1259"/>
        <v>0</v>
      </c>
      <c r="CF520" s="812">
        <f t="shared" si="1259"/>
        <v>0</v>
      </c>
      <c r="CG520" s="812">
        <f t="shared" si="1259"/>
        <v>0</v>
      </c>
      <c r="CH520" s="579">
        <f>+CC520-I520</f>
        <v>0</v>
      </c>
    </row>
    <row r="521" spans="1:86" x14ac:dyDescent="0.2">
      <c r="A521" s="702"/>
      <c r="B521" s="581"/>
      <c r="C521" s="737"/>
      <c r="D521" s="626"/>
      <c r="E521" s="581"/>
      <c r="F521" s="626"/>
      <c r="G521" s="627"/>
      <c r="H521" s="631" t="s">
        <v>362</v>
      </c>
      <c r="I521" s="704"/>
      <c r="J521" s="774"/>
      <c r="K521" s="774"/>
      <c r="L521" s="774"/>
      <c r="M521" s="775"/>
      <c r="N521" s="775"/>
      <c r="O521" s="784"/>
      <c r="P521" s="784"/>
      <c r="Q521" s="783"/>
      <c r="R521" s="783"/>
      <c r="S521" s="783"/>
      <c r="T521" s="783"/>
      <c r="U521" s="793"/>
      <c r="V521" s="792"/>
      <c r="W521" s="792"/>
      <c r="X521" s="792"/>
      <c r="Y521" s="792"/>
      <c r="Z521" s="792"/>
      <c r="AA521" s="802"/>
      <c r="AB521" s="801"/>
      <c r="AC521" s="801"/>
      <c r="AD521" s="801"/>
      <c r="AE521" s="801"/>
      <c r="AF521" s="801"/>
      <c r="AG521" s="820"/>
      <c r="AH521" s="819"/>
      <c r="AI521" s="819"/>
      <c r="AJ521" s="819"/>
      <c r="AK521" s="819"/>
      <c r="AL521" s="819"/>
      <c r="AM521" s="774"/>
      <c r="AN521" s="775"/>
      <c r="AO521" s="775"/>
      <c r="AP521" s="775"/>
      <c r="AQ521" s="775"/>
      <c r="AR521" s="775"/>
      <c r="AS521" s="829"/>
      <c r="AT521" s="828"/>
      <c r="AU521" s="828"/>
      <c r="AV521" s="828"/>
      <c r="AW521" s="828"/>
      <c r="AX521" s="828"/>
      <c r="AY521" s="838"/>
      <c r="AZ521" s="837"/>
      <c r="BA521" s="837"/>
      <c r="BB521" s="837"/>
      <c r="BC521" s="837"/>
      <c r="BD521" s="837"/>
      <c r="BE521" s="774"/>
      <c r="BF521" s="775"/>
      <c r="BG521" s="775"/>
      <c r="BH521" s="775"/>
      <c r="BI521" s="775"/>
      <c r="BJ521" s="775"/>
      <c r="BK521" s="811"/>
      <c r="BL521" s="810"/>
      <c r="BM521" s="810"/>
      <c r="BN521" s="810"/>
      <c r="BO521" s="810"/>
      <c r="BP521" s="810"/>
      <c r="BQ521" s="793"/>
      <c r="BR521" s="792"/>
      <c r="BS521" s="792"/>
      <c r="BT521" s="792"/>
      <c r="BU521" s="792"/>
      <c r="BV521" s="792"/>
      <c r="BW521" s="838"/>
      <c r="BX521" s="837"/>
      <c r="BY521" s="837"/>
      <c r="BZ521" s="837"/>
      <c r="CA521" s="837"/>
      <c r="CB521" s="837"/>
      <c r="CC521" s="811"/>
      <c r="CD521" s="784"/>
      <c r="CE521" s="810"/>
      <c r="CF521" s="810"/>
      <c r="CG521" s="810"/>
      <c r="CH521" s="579"/>
    </row>
    <row r="522" spans="1:86" x14ac:dyDescent="0.2">
      <c r="A522" s="697"/>
      <c r="B522" s="585"/>
      <c r="C522" s="739"/>
      <c r="D522" s="634"/>
      <c r="E522" s="585"/>
      <c r="F522" s="634"/>
      <c r="G522" s="586" t="s">
        <v>18</v>
      </c>
      <c r="H522" s="635" t="s">
        <v>48</v>
      </c>
      <c r="I522" s="636">
        <f>+I519</f>
        <v>115000000</v>
      </c>
      <c r="J522" s="774"/>
      <c r="K522" s="774"/>
      <c r="L522" s="774"/>
      <c r="M522" s="775"/>
      <c r="N522" s="775"/>
      <c r="O522" s="784"/>
      <c r="P522" s="784"/>
      <c r="Q522" s="783"/>
      <c r="R522" s="783"/>
      <c r="S522" s="783"/>
      <c r="T522" s="783"/>
      <c r="U522" s="793"/>
      <c r="V522" s="792"/>
      <c r="W522" s="792"/>
      <c r="X522" s="792"/>
      <c r="Y522" s="792"/>
      <c r="Z522" s="792"/>
      <c r="AA522" s="802"/>
      <c r="AB522" s="801"/>
      <c r="AC522" s="801"/>
      <c r="AD522" s="801"/>
      <c r="AE522" s="801"/>
      <c r="AF522" s="801"/>
      <c r="AG522" s="820"/>
      <c r="AH522" s="819"/>
      <c r="AI522" s="819"/>
      <c r="AJ522" s="819"/>
      <c r="AK522" s="819"/>
      <c r="AL522" s="819"/>
      <c r="AM522" s="774"/>
      <c r="AN522" s="775"/>
      <c r="AO522" s="775"/>
      <c r="AP522" s="775"/>
      <c r="AQ522" s="775"/>
      <c r="AR522" s="775"/>
      <c r="AS522" s="829"/>
      <c r="AT522" s="828"/>
      <c r="AU522" s="828"/>
      <c r="AV522" s="828"/>
      <c r="AW522" s="828"/>
      <c r="AX522" s="828"/>
      <c r="AY522" s="838"/>
      <c r="AZ522" s="837"/>
      <c r="BA522" s="837"/>
      <c r="BB522" s="837"/>
      <c r="BC522" s="837"/>
      <c r="BD522" s="837"/>
      <c r="BE522" s="774"/>
      <c r="BF522" s="775"/>
      <c r="BG522" s="775"/>
      <c r="BH522" s="775"/>
      <c r="BI522" s="775"/>
      <c r="BJ522" s="775"/>
      <c r="BK522" s="811"/>
      <c r="BL522" s="810"/>
      <c r="BM522" s="810"/>
      <c r="BN522" s="810"/>
      <c r="BO522" s="810"/>
      <c r="BP522" s="810"/>
      <c r="BQ522" s="793"/>
      <c r="BR522" s="792"/>
      <c r="BS522" s="792"/>
      <c r="BT522" s="792"/>
      <c r="BU522" s="792"/>
      <c r="BV522" s="792"/>
      <c r="BW522" s="838"/>
      <c r="BX522" s="837"/>
      <c r="BY522" s="837"/>
      <c r="BZ522" s="837"/>
      <c r="CA522" s="837"/>
      <c r="CB522" s="837"/>
      <c r="CC522" s="811"/>
      <c r="CD522" s="784"/>
      <c r="CE522" s="810"/>
      <c r="CF522" s="810"/>
      <c r="CG522" s="810"/>
      <c r="CH522" s="579"/>
    </row>
    <row r="523" spans="1:86" x14ac:dyDescent="0.2">
      <c r="A523" s="697"/>
      <c r="B523" s="585"/>
      <c r="C523" s="739"/>
      <c r="D523" s="634"/>
      <c r="E523" s="585"/>
      <c r="F523" s="634"/>
      <c r="G523" s="586" t="s">
        <v>49</v>
      </c>
      <c r="H523" s="635" t="s">
        <v>50</v>
      </c>
      <c r="I523" s="636"/>
      <c r="J523" s="774"/>
      <c r="K523" s="774"/>
      <c r="L523" s="774"/>
      <c r="M523" s="775"/>
      <c r="N523" s="775"/>
      <c r="O523" s="784"/>
      <c r="P523" s="784"/>
      <c r="Q523" s="783"/>
      <c r="R523" s="783"/>
      <c r="S523" s="783"/>
      <c r="T523" s="783"/>
      <c r="U523" s="793"/>
      <c r="V523" s="792"/>
      <c r="W523" s="792"/>
      <c r="X523" s="792"/>
      <c r="Y523" s="792"/>
      <c r="Z523" s="792"/>
      <c r="AA523" s="802"/>
      <c r="AB523" s="801"/>
      <c r="AC523" s="801"/>
      <c r="AD523" s="801"/>
      <c r="AE523" s="801"/>
      <c r="AF523" s="801"/>
      <c r="AG523" s="820"/>
      <c r="AH523" s="819"/>
      <c r="AI523" s="819"/>
      <c r="AJ523" s="819"/>
      <c r="AK523" s="819"/>
      <c r="AL523" s="819"/>
      <c r="AM523" s="774"/>
      <c r="AN523" s="775"/>
      <c r="AO523" s="775"/>
      <c r="AP523" s="775"/>
      <c r="AQ523" s="775"/>
      <c r="AR523" s="775"/>
      <c r="AS523" s="829"/>
      <c r="AT523" s="828"/>
      <c r="AU523" s="828"/>
      <c r="AV523" s="828"/>
      <c r="AW523" s="828"/>
      <c r="AX523" s="828"/>
      <c r="AY523" s="838"/>
      <c r="AZ523" s="837"/>
      <c r="BA523" s="837"/>
      <c r="BB523" s="837"/>
      <c r="BC523" s="837"/>
      <c r="BD523" s="837"/>
      <c r="BE523" s="774"/>
      <c r="BF523" s="775"/>
      <c r="BG523" s="775"/>
      <c r="BH523" s="775"/>
      <c r="BI523" s="775"/>
      <c r="BJ523" s="775"/>
      <c r="BK523" s="811"/>
      <c r="BL523" s="810"/>
      <c r="BM523" s="810"/>
      <c r="BN523" s="810"/>
      <c r="BO523" s="810"/>
      <c r="BP523" s="810"/>
      <c r="BQ523" s="793"/>
      <c r="BR523" s="792"/>
      <c r="BS523" s="792"/>
      <c r="BT523" s="792"/>
      <c r="BU523" s="792"/>
      <c r="BV523" s="792"/>
      <c r="BW523" s="838"/>
      <c r="BX523" s="837"/>
      <c r="BY523" s="837"/>
      <c r="BZ523" s="837"/>
      <c r="CA523" s="837"/>
      <c r="CB523" s="837"/>
      <c r="CC523" s="811"/>
      <c r="CD523" s="784"/>
      <c r="CE523" s="810"/>
      <c r="CF523" s="810"/>
      <c r="CG523" s="810"/>
      <c r="CH523" s="579"/>
    </row>
    <row r="524" spans="1:86" x14ac:dyDescent="0.2">
      <c r="A524" s="697"/>
      <c r="B524" s="585"/>
      <c r="C524" s="739"/>
      <c r="D524" s="634"/>
      <c r="E524" s="585"/>
      <c r="F524" s="634"/>
      <c r="G524" s="586"/>
      <c r="H524" s="639" t="s">
        <v>363</v>
      </c>
      <c r="I524" s="636"/>
      <c r="J524" s="774"/>
      <c r="K524" s="774"/>
      <c r="L524" s="774"/>
      <c r="M524" s="775"/>
      <c r="N524" s="775"/>
      <c r="O524" s="784"/>
      <c r="P524" s="784"/>
      <c r="Q524" s="783"/>
      <c r="R524" s="783"/>
      <c r="S524" s="783"/>
      <c r="T524" s="783"/>
      <c r="U524" s="793"/>
      <c r="V524" s="792"/>
      <c r="W524" s="792"/>
      <c r="X524" s="792"/>
      <c r="Y524" s="792"/>
      <c r="Z524" s="792"/>
      <c r="AA524" s="802"/>
      <c r="AB524" s="801"/>
      <c r="AC524" s="801"/>
      <c r="AD524" s="801"/>
      <c r="AE524" s="801"/>
      <c r="AF524" s="801"/>
      <c r="AG524" s="820"/>
      <c r="AH524" s="819"/>
      <c r="AI524" s="819"/>
      <c r="AJ524" s="819"/>
      <c r="AK524" s="819"/>
      <c r="AL524" s="819"/>
      <c r="AM524" s="774"/>
      <c r="AN524" s="775"/>
      <c r="AO524" s="775"/>
      <c r="AP524" s="775"/>
      <c r="AQ524" s="775"/>
      <c r="AR524" s="775"/>
      <c r="AS524" s="829"/>
      <c r="AT524" s="828"/>
      <c r="AU524" s="828"/>
      <c r="AV524" s="828"/>
      <c r="AW524" s="828"/>
      <c r="AX524" s="828"/>
      <c r="AY524" s="838"/>
      <c r="AZ524" s="837"/>
      <c r="BA524" s="837"/>
      <c r="BB524" s="837"/>
      <c r="BC524" s="837"/>
      <c r="BD524" s="837"/>
      <c r="BE524" s="774"/>
      <c r="BF524" s="775"/>
      <c r="BG524" s="775"/>
      <c r="BH524" s="775"/>
      <c r="BI524" s="775"/>
      <c r="BJ524" s="775"/>
      <c r="BK524" s="811"/>
      <c r="BL524" s="810"/>
      <c r="BM524" s="810"/>
      <c r="BN524" s="810"/>
      <c r="BO524" s="810"/>
      <c r="BP524" s="810"/>
      <c r="BQ524" s="793"/>
      <c r="BR524" s="792"/>
      <c r="BS524" s="792"/>
      <c r="BT524" s="792"/>
      <c r="BU524" s="792"/>
      <c r="BV524" s="792"/>
      <c r="BW524" s="838"/>
      <c r="BX524" s="837"/>
      <c r="BY524" s="837"/>
      <c r="BZ524" s="837"/>
      <c r="CA524" s="837"/>
      <c r="CB524" s="837"/>
      <c r="CC524" s="811"/>
      <c r="CD524" s="784"/>
      <c r="CE524" s="810"/>
      <c r="CF524" s="810"/>
      <c r="CG524" s="810"/>
      <c r="CH524" s="579"/>
    </row>
    <row r="525" spans="1:86" x14ac:dyDescent="0.2">
      <c r="A525" s="697"/>
      <c r="B525" s="585"/>
      <c r="C525" s="739"/>
      <c r="D525" s="634"/>
      <c r="E525" s="585"/>
      <c r="F525" s="634"/>
      <c r="G525" s="679"/>
      <c r="H525" s="639" t="s">
        <v>364</v>
      </c>
      <c r="I525" s="636"/>
      <c r="J525" s="774"/>
      <c r="K525" s="774"/>
      <c r="L525" s="774"/>
      <c r="M525" s="775"/>
      <c r="N525" s="775"/>
      <c r="O525" s="784"/>
      <c r="P525" s="784"/>
      <c r="Q525" s="783"/>
      <c r="R525" s="783"/>
      <c r="S525" s="783"/>
      <c r="T525" s="783"/>
      <c r="U525" s="793"/>
      <c r="V525" s="792"/>
      <c r="W525" s="792"/>
      <c r="X525" s="792"/>
      <c r="Y525" s="792"/>
      <c r="Z525" s="792"/>
      <c r="AA525" s="802"/>
      <c r="AB525" s="801"/>
      <c r="AC525" s="801"/>
      <c r="AD525" s="801"/>
      <c r="AE525" s="801"/>
      <c r="AF525" s="801"/>
      <c r="AG525" s="820"/>
      <c r="AH525" s="819"/>
      <c r="AI525" s="819"/>
      <c r="AJ525" s="819"/>
      <c r="AK525" s="819"/>
      <c r="AL525" s="819"/>
      <c r="AM525" s="774"/>
      <c r="AN525" s="775"/>
      <c r="AO525" s="775"/>
      <c r="AP525" s="775"/>
      <c r="AQ525" s="775"/>
      <c r="AR525" s="775"/>
      <c r="AS525" s="829"/>
      <c r="AT525" s="828"/>
      <c r="AU525" s="828"/>
      <c r="AV525" s="828"/>
      <c r="AW525" s="828"/>
      <c r="AX525" s="828"/>
      <c r="AY525" s="838"/>
      <c r="AZ525" s="837"/>
      <c r="BA525" s="837"/>
      <c r="BB525" s="837"/>
      <c r="BC525" s="837"/>
      <c r="BD525" s="837"/>
      <c r="BE525" s="774"/>
      <c r="BF525" s="775"/>
      <c r="BG525" s="775"/>
      <c r="BH525" s="775"/>
      <c r="BI525" s="775"/>
      <c r="BJ525" s="775"/>
      <c r="BK525" s="811"/>
      <c r="BL525" s="810"/>
      <c r="BM525" s="810"/>
      <c r="BN525" s="810"/>
      <c r="BO525" s="810"/>
      <c r="BP525" s="810"/>
      <c r="BQ525" s="793"/>
      <c r="BR525" s="792"/>
      <c r="BS525" s="792"/>
      <c r="BT525" s="792"/>
      <c r="BU525" s="792"/>
      <c r="BV525" s="792"/>
      <c r="BW525" s="838"/>
      <c r="BX525" s="837"/>
      <c r="BY525" s="837"/>
      <c r="BZ525" s="837"/>
      <c r="CA525" s="837"/>
      <c r="CB525" s="837"/>
      <c r="CC525" s="811"/>
      <c r="CD525" s="784"/>
      <c r="CE525" s="810"/>
      <c r="CF525" s="810"/>
      <c r="CG525" s="810"/>
      <c r="CH525" s="579"/>
    </row>
    <row r="526" spans="1:86" x14ac:dyDescent="0.2">
      <c r="A526" s="697"/>
      <c r="B526" s="585"/>
      <c r="C526" s="739"/>
      <c r="D526" s="634"/>
      <c r="E526" s="585"/>
      <c r="F526" s="634"/>
      <c r="G526" s="679" t="s">
        <v>18</v>
      </c>
      <c r="H526" s="635" t="s">
        <v>48</v>
      </c>
      <c r="I526" s="636">
        <f>+I522</f>
        <v>115000000</v>
      </c>
      <c r="J526" s="774"/>
      <c r="K526" s="774"/>
      <c r="L526" s="774"/>
      <c r="M526" s="775"/>
      <c r="N526" s="775"/>
      <c r="O526" s="784"/>
      <c r="P526" s="784"/>
      <c r="Q526" s="783"/>
      <c r="R526" s="783"/>
      <c r="S526" s="783"/>
      <c r="T526" s="783"/>
      <c r="U526" s="793"/>
      <c r="V526" s="792"/>
      <c r="W526" s="792"/>
      <c r="X526" s="792"/>
      <c r="Y526" s="792"/>
      <c r="Z526" s="792"/>
      <c r="AA526" s="802"/>
      <c r="AB526" s="801"/>
      <c r="AC526" s="801"/>
      <c r="AD526" s="801"/>
      <c r="AE526" s="801"/>
      <c r="AF526" s="801"/>
      <c r="AG526" s="820"/>
      <c r="AH526" s="819"/>
      <c r="AI526" s="819"/>
      <c r="AJ526" s="819"/>
      <c r="AK526" s="819"/>
      <c r="AL526" s="819"/>
      <c r="AM526" s="774"/>
      <c r="AN526" s="775"/>
      <c r="AO526" s="775"/>
      <c r="AP526" s="775"/>
      <c r="AQ526" s="775"/>
      <c r="AR526" s="775"/>
      <c r="AS526" s="829"/>
      <c r="AT526" s="828"/>
      <c r="AU526" s="828"/>
      <c r="AV526" s="828"/>
      <c r="AW526" s="828"/>
      <c r="AX526" s="828"/>
      <c r="AY526" s="838"/>
      <c r="AZ526" s="837"/>
      <c r="BA526" s="837"/>
      <c r="BB526" s="837"/>
      <c r="BC526" s="837"/>
      <c r="BD526" s="837"/>
      <c r="BE526" s="774"/>
      <c r="BF526" s="775"/>
      <c r="BG526" s="775"/>
      <c r="BH526" s="775"/>
      <c r="BI526" s="775"/>
      <c r="BJ526" s="775"/>
      <c r="BK526" s="811"/>
      <c r="BL526" s="810"/>
      <c r="BM526" s="810"/>
      <c r="BN526" s="810"/>
      <c r="BO526" s="810"/>
      <c r="BP526" s="810"/>
      <c r="BQ526" s="793"/>
      <c r="BR526" s="792"/>
      <c r="BS526" s="792"/>
      <c r="BT526" s="792"/>
      <c r="BU526" s="792"/>
      <c r="BV526" s="792"/>
      <c r="BW526" s="838"/>
      <c r="BX526" s="837"/>
      <c r="BY526" s="837"/>
      <c r="BZ526" s="837"/>
      <c r="CA526" s="837"/>
      <c r="CB526" s="837"/>
      <c r="CC526" s="811"/>
      <c r="CD526" s="784"/>
      <c r="CE526" s="810"/>
      <c r="CF526" s="810"/>
      <c r="CG526" s="810"/>
      <c r="CH526" s="579"/>
    </row>
    <row r="527" spans="1:86" x14ac:dyDescent="0.2">
      <c r="A527" s="697"/>
      <c r="B527" s="585"/>
      <c r="C527" s="739"/>
      <c r="D527" s="634"/>
      <c r="E527" s="585"/>
      <c r="F527" s="634"/>
      <c r="G527" s="586" t="s">
        <v>49</v>
      </c>
      <c r="H527" s="635" t="s">
        <v>50</v>
      </c>
      <c r="I527" s="636"/>
      <c r="J527" s="774"/>
      <c r="K527" s="774"/>
      <c r="L527" s="774"/>
      <c r="M527" s="775"/>
      <c r="N527" s="775"/>
      <c r="O527" s="784"/>
      <c r="P527" s="784"/>
      <c r="Q527" s="783"/>
      <c r="R527" s="783"/>
      <c r="S527" s="783"/>
      <c r="T527" s="783"/>
      <c r="U527" s="793"/>
      <c r="V527" s="792"/>
      <c r="W527" s="792"/>
      <c r="X527" s="792"/>
      <c r="Y527" s="792"/>
      <c r="Z527" s="792"/>
      <c r="AA527" s="802"/>
      <c r="AB527" s="801"/>
      <c r="AC527" s="801"/>
      <c r="AD527" s="801"/>
      <c r="AE527" s="801"/>
      <c r="AF527" s="801"/>
      <c r="AG527" s="820"/>
      <c r="AH527" s="819"/>
      <c r="AI527" s="819"/>
      <c r="AJ527" s="819"/>
      <c r="AK527" s="819"/>
      <c r="AL527" s="819"/>
      <c r="AM527" s="774"/>
      <c r="AN527" s="775"/>
      <c r="AO527" s="775"/>
      <c r="AP527" s="775"/>
      <c r="AQ527" s="775"/>
      <c r="AR527" s="775"/>
      <c r="AS527" s="829"/>
      <c r="AT527" s="828"/>
      <c r="AU527" s="828"/>
      <c r="AV527" s="828"/>
      <c r="AW527" s="828"/>
      <c r="AX527" s="828"/>
      <c r="AY527" s="838"/>
      <c r="AZ527" s="837"/>
      <c r="BA527" s="837"/>
      <c r="BB527" s="837"/>
      <c r="BC527" s="837"/>
      <c r="BD527" s="837"/>
      <c r="BE527" s="774"/>
      <c r="BF527" s="775"/>
      <c r="BG527" s="775"/>
      <c r="BH527" s="775"/>
      <c r="BI527" s="775"/>
      <c r="BJ527" s="775"/>
      <c r="BK527" s="811"/>
      <c r="BL527" s="810"/>
      <c r="BM527" s="810"/>
      <c r="BN527" s="810"/>
      <c r="BO527" s="810"/>
      <c r="BP527" s="810"/>
      <c r="BQ527" s="793"/>
      <c r="BR527" s="792"/>
      <c r="BS527" s="792"/>
      <c r="BT527" s="792"/>
      <c r="BU527" s="792"/>
      <c r="BV527" s="792"/>
      <c r="BW527" s="838"/>
      <c r="BX527" s="837"/>
      <c r="BY527" s="837"/>
      <c r="BZ527" s="837"/>
      <c r="CA527" s="837"/>
      <c r="CB527" s="837"/>
      <c r="CC527" s="811"/>
      <c r="CD527" s="784"/>
      <c r="CE527" s="810"/>
      <c r="CF527" s="810"/>
      <c r="CG527" s="810"/>
      <c r="CH527" s="579"/>
    </row>
    <row r="528" spans="1:86" x14ac:dyDescent="0.2">
      <c r="A528" s="705"/>
      <c r="B528" s="591"/>
      <c r="C528" s="740"/>
      <c r="D528" s="641"/>
      <c r="E528" s="591"/>
      <c r="F528" s="641"/>
      <c r="G528" s="718"/>
      <c r="H528" s="642" t="s">
        <v>365</v>
      </c>
      <c r="I528" s="643"/>
      <c r="J528" s="774"/>
      <c r="K528" s="774"/>
      <c r="L528" s="774"/>
      <c r="M528" s="775"/>
      <c r="N528" s="775"/>
      <c r="O528" s="784"/>
      <c r="P528" s="784"/>
      <c r="Q528" s="783"/>
      <c r="R528" s="783"/>
      <c r="S528" s="783"/>
      <c r="T528" s="783"/>
      <c r="U528" s="793"/>
      <c r="V528" s="792"/>
      <c r="W528" s="792"/>
      <c r="X528" s="792"/>
      <c r="Y528" s="792"/>
      <c r="Z528" s="792"/>
      <c r="AA528" s="802"/>
      <c r="AB528" s="801"/>
      <c r="AC528" s="801"/>
      <c r="AD528" s="801"/>
      <c r="AE528" s="801"/>
      <c r="AF528" s="801"/>
      <c r="AG528" s="820"/>
      <c r="AH528" s="819"/>
      <c r="AI528" s="819"/>
      <c r="AJ528" s="819"/>
      <c r="AK528" s="819"/>
      <c r="AL528" s="819"/>
      <c r="AM528" s="774"/>
      <c r="AN528" s="775"/>
      <c r="AO528" s="775"/>
      <c r="AP528" s="775"/>
      <c r="AQ528" s="775"/>
      <c r="AR528" s="775"/>
      <c r="AS528" s="829"/>
      <c r="AT528" s="828"/>
      <c r="AU528" s="828"/>
      <c r="AV528" s="828"/>
      <c r="AW528" s="828"/>
      <c r="AX528" s="828"/>
      <c r="AY528" s="838"/>
      <c r="AZ528" s="837"/>
      <c r="BA528" s="837"/>
      <c r="BB528" s="837"/>
      <c r="BC528" s="837"/>
      <c r="BD528" s="837"/>
      <c r="BE528" s="774"/>
      <c r="BF528" s="775"/>
      <c r="BG528" s="775"/>
      <c r="BH528" s="775"/>
      <c r="BI528" s="775"/>
      <c r="BJ528" s="775"/>
      <c r="BK528" s="811"/>
      <c r="BL528" s="810"/>
      <c r="BM528" s="810"/>
      <c r="BN528" s="810"/>
      <c r="BO528" s="810"/>
      <c r="BP528" s="810"/>
      <c r="BQ528" s="793"/>
      <c r="BR528" s="792"/>
      <c r="BS528" s="792"/>
      <c r="BT528" s="792"/>
      <c r="BU528" s="792"/>
      <c r="BV528" s="792"/>
      <c r="BW528" s="838"/>
      <c r="BX528" s="837"/>
      <c r="BY528" s="837"/>
      <c r="BZ528" s="837"/>
      <c r="CA528" s="837"/>
      <c r="CB528" s="837"/>
      <c r="CC528" s="811"/>
      <c r="CD528" s="784"/>
      <c r="CE528" s="810"/>
      <c r="CF528" s="810"/>
      <c r="CG528" s="810"/>
      <c r="CH528" s="579"/>
    </row>
    <row r="529" spans="1:86" x14ac:dyDescent="0.2">
      <c r="A529" s="591"/>
      <c r="B529" s="591"/>
      <c r="C529" s="740"/>
      <c r="D529" s="641"/>
      <c r="E529" s="591"/>
      <c r="F529" s="641"/>
      <c r="G529" s="718"/>
      <c r="H529" s="642"/>
      <c r="I529" s="643"/>
      <c r="J529" s="774"/>
      <c r="K529" s="774"/>
      <c r="L529" s="774"/>
      <c r="M529" s="775"/>
      <c r="N529" s="775"/>
      <c r="O529" s="784"/>
      <c r="P529" s="784"/>
      <c r="Q529" s="783"/>
      <c r="R529" s="783"/>
      <c r="S529" s="783"/>
      <c r="T529" s="783"/>
      <c r="U529" s="793"/>
      <c r="V529" s="792"/>
      <c r="W529" s="792"/>
      <c r="X529" s="792"/>
      <c r="Y529" s="792"/>
      <c r="Z529" s="792"/>
      <c r="AA529" s="802"/>
      <c r="AB529" s="801"/>
      <c r="AC529" s="801"/>
      <c r="AD529" s="801"/>
      <c r="AE529" s="801"/>
      <c r="AF529" s="801"/>
      <c r="AG529" s="820"/>
      <c r="AH529" s="819"/>
      <c r="AI529" s="819"/>
      <c r="AJ529" s="819"/>
      <c r="AK529" s="819"/>
      <c r="AL529" s="819"/>
      <c r="AM529" s="774"/>
      <c r="AN529" s="775"/>
      <c r="AO529" s="775"/>
      <c r="AP529" s="775"/>
      <c r="AQ529" s="775"/>
      <c r="AR529" s="775"/>
      <c r="AS529" s="829"/>
      <c r="AT529" s="828"/>
      <c r="AU529" s="828"/>
      <c r="AV529" s="828"/>
      <c r="AW529" s="828"/>
      <c r="AX529" s="828"/>
      <c r="AY529" s="838"/>
      <c r="AZ529" s="837"/>
      <c r="BA529" s="837"/>
      <c r="BB529" s="837"/>
      <c r="BC529" s="837"/>
      <c r="BD529" s="837"/>
      <c r="BE529" s="774"/>
      <c r="BF529" s="775"/>
      <c r="BG529" s="775"/>
      <c r="BH529" s="775"/>
      <c r="BI529" s="775"/>
      <c r="BJ529" s="775"/>
      <c r="BK529" s="811"/>
      <c r="BL529" s="810"/>
      <c r="BM529" s="810"/>
      <c r="BN529" s="810"/>
      <c r="BO529" s="810"/>
      <c r="BP529" s="810"/>
      <c r="BQ529" s="793"/>
      <c r="BR529" s="792"/>
      <c r="BS529" s="792"/>
      <c r="BT529" s="792"/>
      <c r="BU529" s="792"/>
      <c r="BV529" s="792"/>
      <c r="BW529" s="838"/>
      <c r="BX529" s="837"/>
      <c r="BY529" s="837"/>
      <c r="BZ529" s="837"/>
      <c r="CA529" s="837"/>
      <c r="CB529" s="837"/>
      <c r="CC529" s="811"/>
      <c r="CD529" s="784"/>
      <c r="CE529" s="810"/>
      <c r="CF529" s="810"/>
      <c r="CG529" s="810"/>
      <c r="CH529" s="579"/>
    </row>
    <row r="530" spans="1:86" x14ac:dyDescent="0.2">
      <c r="A530" s="591"/>
      <c r="B530" s="596" t="s">
        <v>366</v>
      </c>
      <c r="C530" s="623"/>
      <c r="D530" s="607"/>
      <c r="E530" s="596"/>
      <c r="F530" s="607"/>
      <c r="G530" s="694"/>
      <c r="H530" s="600" t="s">
        <v>367</v>
      </c>
      <c r="I530" s="743"/>
      <c r="J530" s="774"/>
      <c r="K530" s="774"/>
      <c r="L530" s="774"/>
      <c r="M530" s="775"/>
      <c r="N530" s="775"/>
      <c r="O530" s="784"/>
      <c r="P530" s="784"/>
      <c r="Q530" s="783"/>
      <c r="R530" s="783"/>
      <c r="S530" s="783"/>
      <c r="T530" s="783"/>
      <c r="U530" s="793"/>
      <c r="V530" s="792"/>
      <c r="W530" s="792"/>
      <c r="X530" s="792"/>
      <c r="Y530" s="792"/>
      <c r="Z530" s="792"/>
      <c r="AA530" s="802"/>
      <c r="AB530" s="801"/>
      <c r="AC530" s="801"/>
      <c r="AD530" s="801"/>
      <c r="AE530" s="801"/>
      <c r="AF530" s="801"/>
      <c r="AG530" s="820"/>
      <c r="AH530" s="819"/>
      <c r="AI530" s="819"/>
      <c r="AJ530" s="819"/>
      <c r="AK530" s="819"/>
      <c r="AL530" s="819"/>
      <c r="AM530" s="774"/>
      <c r="AN530" s="775"/>
      <c r="AO530" s="775"/>
      <c r="AP530" s="775"/>
      <c r="AQ530" s="775"/>
      <c r="AR530" s="775"/>
      <c r="AS530" s="829"/>
      <c r="AT530" s="828"/>
      <c r="AU530" s="828"/>
      <c r="AV530" s="828"/>
      <c r="AW530" s="828"/>
      <c r="AX530" s="828"/>
      <c r="AY530" s="838"/>
      <c r="AZ530" s="837"/>
      <c r="BA530" s="837"/>
      <c r="BB530" s="837"/>
      <c r="BC530" s="837"/>
      <c r="BD530" s="837"/>
      <c r="BE530" s="774"/>
      <c r="BF530" s="775"/>
      <c r="BG530" s="775"/>
      <c r="BH530" s="775"/>
      <c r="BI530" s="775"/>
      <c r="BJ530" s="775"/>
      <c r="BK530" s="811"/>
      <c r="BL530" s="810"/>
      <c r="BM530" s="810"/>
      <c r="BN530" s="810"/>
      <c r="BO530" s="810"/>
      <c r="BP530" s="810"/>
      <c r="BQ530" s="793"/>
      <c r="BR530" s="792"/>
      <c r="BS530" s="792"/>
      <c r="BT530" s="792"/>
      <c r="BU530" s="792"/>
      <c r="BV530" s="792"/>
      <c r="BW530" s="838"/>
      <c r="BX530" s="837"/>
      <c r="BY530" s="837"/>
      <c r="BZ530" s="837"/>
      <c r="CA530" s="837"/>
      <c r="CB530" s="837"/>
      <c r="CC530" s="811"/>
      <c r="CD530" s="784"/>
      <c r="CE530" s="810"/>
      <c r="CF530" s="810"/>
      <c r="CG530" s="810"/>
      <c r="CH530" s="579"/>
    </row>
    <row r="531" spans="1:86" x14ac:dyDescent="0.2">
      <c r="A531" s="652"/>
      <c r="B531" s="596"/>
      <c r="C531" s="596">
        <v>740</v>
      </c>
      <c r="D531" s="607"/>
      <c r="E531" s="596"/>
      <c r="F531" s="607"/>
      <c r="G531" s="620"/>
      <c r="H531" s="600" t="s">
        <v>368</v>
      </c>
      <c r="I531" s="744"/>
      <c r="J531" s="774"/>
      <c r="K531" s="774"/>
      <c r="L531" s="774"/>
      <c r="M531" s="775"/>
      <c r="N531" s="775"/>
      <c r="O531" s="784"/>
      <c r="P531" s="784"/>
      <c r="Q531" s="783"/>
      <c r="R531" s="783"/>
      <c r="S531" s="783"/>
      <c r="T531" s="783"/>
      <c r="U531" s="793"/>
      <c r="V531" s="792"/>
      <c r="W531" s="792"/>
      <c r="X531" s="792"/>
      <c r="Y531" s="792"/>
      <c r="Z531" s="792"/>
      <c r="AA531" s="802"/>
      <c r="AB531" s="801"/>
      <c r="AC531" s="801"/>
      <c r="AD531" s="801"/>
      <c r="AE531" s="801"/>
      <c r="AF531" s="801"/>
      <c r="AG531" s="820"/>
      <c r="AH531" s="819"/>
      <c r="AI531" s="819"/>
      <c r="AJ531" s="819"/>
      <c r="AK531" s="819"/>
      <c r="AL531" s="819"/>
      <c r="AM531" s="774"/>
      <c r="AN531" s="775"/>
      <c r="AO531" s="775"/>
      <c r="AP531" s="775"/>
      <c r="AQ531" s="775"/>
      <c r="AR531" s="775"/>
      <c r="AS531" s="829"/>
      <c r="AT531" s="828"/>
      <c r="AU531" s="828"/>
      <c r="AV531" s="828"/>
      <c r="AW531" s="828"/>
      <c r="AX531" s="828"/>
      <c r="AY531" s="838"/>
      <c r="AZ531" s="837"/>
      <c r="BA531" s="837"/>
      <c r="BB531" s="837"/>
      <c r="BC531" s="837"/>
      <c r="BD531" s="837"/>
      <c r="BE531" s="774"/>
      <c r="BF531" s="775"/>
      <c r="BG531" s="775"/>
      <c r="BH531" s="775"/>
      <c r="BI531" s="775"/>
      <c r="BJ531" s="775"/>
      <c r="BK531" s="811"/>
      <c r="BL531" s="810"/>
      <c r="BM531" s="810"/>
      <c r="BN531" s="810"/>
      <c r="BO531" s="810"/>
      <c r="BP531" s="810"/>
      <c r="BQ531" s="793"/>
      <c r="BR531" s="792"/>
      <c r="BS531" s="792"/>
      <c r="BT531" s="792"/>
      <c r="BU531" s="792"/>
      <c r="BV531" s="792"/>
      <c r="BW531" s="838"/>
      <c r="BX531" s="837"/>
      <c r="BY531" s="837"/>
      <c r="BZ531" s="837"/>
      <c r="CA531" s="837"/>
      <c r="CB531" s="837"/>
      <c r="CC531" s="811"/>
      <c r="CD531" s="784"/>
      <c r="CE531" s="810"/>
      <c r="CF531" s="810"/>
      <c r="CG531" s="810"/>
      <c r="CH531" s="579"/>
    </row>
    <row r="532" spans="1:86" x14ac:dyDescent="0.2">
      <c r="A532" s="652"/>
      <c r="B532" s="596"/>
      <c r="C532" s="602"/>
      <c r="D532" s="606">
        <v>1801</v>
      </c>
      <c r="E532" s="596"/>
      <c r="F532" s="607"/>
      <c r="G532" s="620"/>
      <c r="H532" s="600" t="s">
        <v>369</v>
      </c>
      <c r="I532" s="682"/>
      <c r="J532" s="774"/>
      <c r="K532" s="774"/>
      <c r="L532" s="774"/>
      <c r="M532" s="775"/>
      <c r="N532" s="775"/>
      <c r="O532" s="784"/>
      <c r="P532" s="784"/>
      <c r="Q532" s="783"/>
      <c r="R532" s="783"/>
      <c r="S532" s="783"/>
      <c r="T532" s="783"/>
      <c r="U532" s="793"/>
      <c r="V532" s="792"/>
      <c r="W532" s="792"/>
      <c r="X532" s="792"/>
      <c r="Y532" s="792"/>
      <c r="Z532" s="792"/>
      <c r="AA532" s="802"/>
      <c r="AB532" s="801"/>
      <c r="AC532" s="801"/>
      <c r="AD532" s="801"/>
      <c r="AE532" s="801"/>
      <c r="AF532" s="801"/>
      <c r="AG532" s="820"/>
      <c r="AH532" s="819"/>
      <c r="AI532" s="819"/>
      <c r="AJ532" s="819"/>
      <c r="AK532" s="819"/>
      <c r="AL532" s="819"/>
      <c r="AM532" s="774"/>
      <c r="AN532" s="775"/>
      <c r="AO532" s="775"/>
      <c r="AP532" s="775"/>
      <c r="AQ532" s="775"/>
      <c r="AR532" s="775"/>
      <c r="AS532" s="829"/>
      <c r="AT532" s="828"/>
      <c r="AU532" s="828"/>
      <c r="AV532" s="828"/>
      <c r="AW532" s="828"/>
      <c r="AX532" s="828"/>
      <c r="AY532" s="838"/>
      <c r="AZ532" s="837"/>
      <c r="BA532" s="837"/>
      <c r="BB532" s="837"/>
      <c r="BC532" s="837"/>
      <c r="BD532" s="837"/>
      <c r="BE532" s="774"/>
      <c r="BF532" s="775"/>
      <c r="BG532" s="775"/>
      <c r="BH532" s="775"/>
      <c r="BI532" s="775"/>
      <c r="BJ532" s="775"/>
      <c r="BK532" s="811"/>
      <c r="BL532" s="810"/>
      <c r="BM532" s="810"/>
      <c r="BN532" s="810"/>
      <c r="BO532" s="810"/>
      <c r="BP532" s="810"/>
      <c r="BQ532" s="793"/>
      <c r="BR532" s="792"/>
      <c r="BS532" s="792"/>
      <c r="BT532" s="792"/>
      <c r="BU532" s="792"/>
      <c r="BV532" s="792"/>
      <c r="BW532" s="838"/>
      <c r="BX532" s="837"/>
      <c r="BY532" s="837"/>
      <c r="BZ532" s="837"/>
      <c r="CA532" s="837"/>
      <c r="CB532" s="837"/>
      <c r="CC532" s="811"/>
      <c r="CD532" s="784"/>
      <c r="CE532" s="810"/>
      <c r="CF532" s="810"/>
      <c r="CG532" s="810"/>
      <c r="CH532" s="579"/>
    </row>
    <row r="533" spans="1:86" ht="24" x14ac:dyDescent="0.2">
      <c r="A533" s="652"/>
      <c r="B533" s="596"/>
      <c r="C533" s="602"/>
      <c r="D533" s="606" t="s">
        <v>370</v>
      </c>
      <c r="E533" s="596"/>
      <c r="F533" s="607"/>
      <c r="G533" s="620"/>
      <c r="H533" s="645" t="s">
        <v>371</v>
      </c>
      <c r="I533" s="624"/>
      <c r="J533" s="774"/>
      <c r="K533" s="774"/>
      <c r="L533" s="774"/>
      <c r="M533" s="775"/>
      <c r="N533" s="775"/>
      <c r="O533" s="784"/>
      <c r="P533" s="784"/>
      <c r="Q533" s="783"/>
      <c r="R533" s="783"/>
      <c r="S533" s="783"/>
      <c r="T533" s="783"/>
      <c r="U533" s="793"/>
      <c r="V533" s="792"/>
      <c r="W533" s="792"/>
      <c r="X533" s="792"/>
      <c r="Y533" s="792"/>
      <c r="Z533" s="792"/>
      <c r="AA533" s="802"/>
      <c r="AB533" s="801"/>
      <c r="AC533" s="801"/>
      <c r="AD533" s="801"/>
      <c r="AE533" s="801"/>
      <c r="AF533" s="801"/>
      <c r="AG533" s="820"/>
      <c r="AH533" s="819"/>
      <c r="AI533" s="819"/>
      <c r="AJ533" s="819"/>
      <c r="AK533" s="819"/>
      <c r="AL533" s="819"/>
      <c r="AM533" s="774"/>
      <c r="AN533" s="775"/>
      <c r="AO533" s="775"/>
      <c r="AP533" s="775"/>
      <c r="AQ533" s="775"/>
      <c r="AR533" s="775"/>
      <c r="AS533" s="829"/>
      <c r="AT533" s="828"/>
      <c r="AU533" s="828"/>
      <c r="AV533" s="828"/>
      <c r="AW533" s="828"/>
      <c r="AX533" s="828"/>
      <c r="AY533" s="838"/>
      <c r="AZ533" s="837"/>
      <c r="BA533" s="837"/>
      <c r="BB533" s="837"/>
      <c r="BC533" s="837"/>
      <c r="BD533" s="837"/>
      <c r="BE533" s="774"/>
      <c r="BF533" s="775"/>
      <c r="BG533" s="775"/>
      <c r="BH533" s="775"/>
      <c r="BI533" s="775"/>
      <c r="BJ533" s="775"/>
      <c r="BK533" s="811"/>
      <c r="BL533" s="810"/>
      <c r="BM533" s="810"/>
      <c r="BN533" s="810"/>
      <c r="BO533" s="810"/>
      <c r="BP533" s="810"/>
      <c r="BQ533" s="793"/>
      <c r="BR533" s="792"/>
      <c r="BS533" s="792"/>
      <c r="BT533" s="792"/>
      <c r="BU533" s="792"/>
      <c r="BV533" s="792"/>
      <c r="BW533" s="838"/>
      <c r="BX533" s="837"/>
      <c r="BY533" s="837"/>
      <c r="BZ533" s="837"/>
      <c r="CA533" s="837"/>
      <c r="CB533" s="837"/>
      <c r="CC533" s="811"/>
      <c r="CD533" s="784"/>
      <c r="CE533" s="810"/>
      <c r="CF533" s="810"/>
      <c r="CG533" s="810"/>
      <c r="CH533" s="579"/>
    </row>
    <row r="534" spans="1:86" x14ac:dyDescent="0.2">
      <c r="A534" s="652"/>
      <c r="B534" s="596"/>
      <c r="C534" s="602"/>
      <c r="D534" s="606"/>
      <c r="E534" s="596">
        <f>+E519+1</f>
        <v>118</v>
      </c>
      <c r="F534" s="607">
        <v>421</v>
      </c>
      <c r="G534" s="620"/>
      <c r="H534" s="745" t="s">
        <v>31</v>
      </c>
      <c r="I534" s="601">
        <v>900000</v>
      </c>
      <c r="J534" s="774">
        <f>+I534*$J$1</f>
        <v>180000</v>
      </c>
      <c r="K534" s="774">
        <v>110000</v>
      </c>
      <c r="L534" s="774">
        <f t="shared" ref="L534:L537" si="1260">+J534-K534</f>
        <v>70000</v>
      </c>
      <c r="M534" s="775"/>
      <c r="N534" s="774">
        <f>+K534-M534</f>
        <v>110000</v>
      </c>
      <c r="O534" s="784">
        <f>+I534*$O$1</f>
        <v>90000</v>
      </c>
      <c r="P534" s="784">
        <f t="shared" ref="P534" si="1261">O534+K534</f>
        <v>200000</v>
      </c>
      <c r="Q534" s="783">
        <v>110000</v>
      </c>
      <c r="R534" s="784">
        <f t="shared" ref="R534:R537" si="1262">+P534-Q534</f>
        <v>90000</v>
      </c>
      <c r="S534" s="783"/>
      <c r="T534" s="784">
        <f t="shared" ref="T534" si="1263">+Q534-S534</f>
        <v>110000</v>
      </c>
      <c r="U534" s="793">
        <f>$I534*$U$1</f>
        <v>63000.000000000007</v>
      </c>
      <c r="V534" s="793">
        <f t="shared" ref="V534" si="1264">U534+Q534</f>
        <v>173000</v>
      </c>
      <c r="W534" s="792"/>
      <c r="X534" s="793">
        <f>+V534-W534</f>
        <v>173000</v>
      </c>
      <c r="Y534" s="792"/>
      <c r="Z534" s="793">
        <f t="shared" ref="Z534" si="1265">+W534-Y534</f>
        <v>0</v>
      </c>
      <c r="AA534" s="802">
        <f>$I534*$AA$1</f>
        <v>63000.000000000007</v>
      </c>
      <c r="AB534" s="802">
        <f t="shared" ref="AB534" si="1266">AA534+W534</f>
        <v>63000.000000000007</v>
      </c>
      <c r="AC534" s="801"/>
      <c r="AD534" s="802">
        <f>+AB534-AC534</f>
        <v>63000.000000000007</v>
      </c>
      <c r="AE534" s="801"/>
      <c r="AF534" s="802">
        <f t="shared" ref="AF534" si="1267">+AC534-AE534</f>
        <v>0</v>
      </c>
      <c r="AG534" s="820">
        <f>$I534*$AG$1</f>
        <v>63000.000000000007</v>
      </c>
      <c r="AH534" s="820">
        <f t="shared" ref="AH534" si="1268">AG534+AC534</f>
        <v>63000.000000000007</v>
      </c>
      <c r="AI534" s="819"/>
      <c r="AJ534" s="820">
        <f>+AH534-AI534</f>
        <v>63000.000000000007</v>
      </c>
      <c r="AK534" s="819"/>
      <c r="AL534" s="820">
        <f t="shared" ref="AL534" si="1269">+AI534-AK534</f>
        <v>0</v>
      </c>
      <c r="AM534" s="774">
        <f>$I534*$AM$1</f>
        <v>63000.000000000007</v>
      </c>
      <c r="AN534" s="774">
        <f t="shared" ref="AN534" si="1270">AM534+AI534</f>
        <v>63000.000000000007</v>
      </c>
      <c r="AO534" s="775"/>
      <c r="AP534" s="774">
        <f>+AN534-AO534</f>
        <v>63000.000000000007</v>
      </c>
      <c r="AQ534" s="775"/>
      <c r="AR534" s="774">
        <f t="shared" ref="AR534" si="1271">+AO534-AQ534</f>
        <v>0</v>
      </c>
      <c r="AS534" s="829">
        <f>$I534*$AS$1</f>
        <v>63000.000000000007</v>
      </c>
      <c r="AT534" s="829">
        <f t="shared" ref="AT534" si="1272">AS534+AO534</f>
        <v>63000.000000000007</v>
      </c>
      <c r="AU534" s="828"/>
      <c r="AV534" s="829">
        <f>+AT534-AU534</f>
        <v>63000.000000000007</v>
      </c>
      <c r="AW534" s="828"/>
      <c r="AX534" s="829">
        <f t="shared" ref="AX534" si="1273">+AU534-AW534</f>
        <v>0</v>
      </c>
      <c r="AY534" s="838">
        <f>$I534*$AY$1</f>
        <v>63000.000000000007</v>
      </c>
      <c r="AZ534" s="838">
        <f t="shared" ref="AZ534" si="1274">AY534+AU534</f>
        <v>63000.000000000007</v>
      </c>
      <c r="BA534" s="837"/>
      <c r="BB534" s="838">
        <f>+AZ534-BA534</f>
        <v>63000.000000000007</v>
      </c>
      <c r="BC534" s="837"/>
      <c r="BD534" s="838">
        <f t="shared" ref="BD534" si="1275">+BA534-BC534</f>
        <v>0</v>
      </c>
      <c r="BE534" s="774">
        <f>$I534*$BE$1</f>
        <v>63000.000000000007</v>
      </c>
      <c r="BF534" s="774">
        <f t="shared" ref="BF534" si="1276">BE534+BA534</f>
        <v>63000.000000000007</v>
      </c>
      <c r="BG534" s="775"/>
      <c r="BH534" s="774">
        <f>+BF534-BG534</f>
        <v>63000.000000000007</v>
      </c>
      <c r="BI534" s="775"/>
      <c r="BJ534" s="774">
        <f t="shared" ref="BJ534" si="1277">+BG534-BI534</f>
        <v>0</v>
      </c>
      <c r="BK534" s="811">
        <f>$I534*$BK$1</f>
        <v>63000.000000000007</v>
      </c>
      <c r="BL534" s="811">
        <f t="shared" ref="BL534" si="1278">BK534+BG534</f>
        <v>63000.000000000007</v>
      </c>
      <c r="BM534" s="810"/>
      <c r="BN534" s="811">
        <f>+BL534-BM534</f>
        <v>63000.000000000007</v>
      </c>
      <c r="BO534" s="810"/>
      <c r="BP534" s="811">
        <f t="shared" ref="BP534" si="1279">+BM534-BO534</f>
        <v>0</v>
      </c>
      <c r="BQ534" s="793">
        <f>$I534*$BQ$1</f>
        <v>63000.000000000007</v>
      </c>
      <c r="BR534" s="793">
        <f t="shared" ref="BR534" si="1280">BQ534+BM534</f>
        <v>63000.000000000007</v>
      </c>
      <c r="BS534" s="792"/>
      <c r="BT534" s="793">
        <f>+BR534-BS534</f>
        <v>63000.000000000007</v>
      </c>
      <c r="BU534" s="792"/>
      <c r="BV534" s="793">
        <f t="shared" ref="BV534" si="1281">+BS534-BU534</f>
        <v>0</v>
      </c>
      <c r="BW534" s="838">
        <f>$I534*$BW$1</f>
        <v>63000.000000000007</v>
      </c>
      <c r="BX534" s="838">
        <f t="shared" ref="BX534" si="1282">BW534+BS534</f>
        <v>63000.000000000007</v>
      </c>
      <c r="BY534" s="837"/>
      <c r="BZ534" s="838">
        <f>+BX534-BY534</f>
        <v>63000.000000000007</v>
      </c>
      <c r="CA534" s="837"/>
      <c r="CB534" s="838">
        <f t="shared" ref="CB534" si="1283">+BY534-CA534</f>
        <v>0</v>
      </c>
      <c r="CC534" s="811">
        <f>+J534+O534+U534+AA534+AG534+AM534+AS534+AY534+BE534+BK534+BQ534+BW534</f>
        <v>900000</v>
      </c>
      <c r="CD534" s="784">
        <f t="shared" ref="CD534" si="1284">CC534+BY534</f>
        <v>900000</v>
      </c>
      <c r="CE534" s="810"/>
      <c r="CF534" s="810"/>
      <c r="CG534" s="811">
        <f t="shared" ref="CG534" si="1285">+CE534-CF534</f>
        <v>0</v>
      </c>
      <c r="CH534" s="579">
        <f>+CC534-I534</f>
        <v>0</v>
      </c>
    </row>
    <row r="535" spans="1:86" x14ac:dyDescent="0.2">
      <c r="A535" s="652"/>
      <c r="B535" s="596"/>
      <c r="C535" s="602"/>
      <c r="D535" s="607"/>
      <c r="E535" s="615">
        <f>+E534+1</f>
        <v>119</v>
      </c>
      <c r="F535" s="607">
        <v>423</v>
      </c>
      <c r="G535" s="620"/>
      <c r="H535" s="609" t="s">
        <v>44</v>
      </c>
      <c r="I535" s="601"/>
      <c r="J535" s="774"/>
      <c r="K535" s="774"/>
      <c r="L535" s="774"/>
      <c r="M535" s="775"/>
      <c r="N535" s="775"/>
      <c r="O535" s="784"/>
      <c r="P535" s="784"/>
      <c r="Q535" s="783"/>
      <c r="R535" s="783"/>
      <c r="S535" s="783"/>
      <c r="T535" s="783"/>
      <c r="U535" s="793"/>
      <c r="V535" s="792"/>
      <c r="W535" s="792"/>
      <c r="X535" s="792"/>
      <c r="Y535" s="792"/>
      <c r="Z535" s="792"/>
      <c r="AA535" s="802"/>
      <c r="AB535" s="801"/>
      <c r="AC535" s="801"/>
      <c r="AD535" s="801"/>
      <c r="AE535" s="801"/>
      <c r="AF535" s="801"/>
      <c r="AG535" s="820"/>
      <c r="AH535" s="819"/>
      <c r="AI535" s="819"/>
      <c r="AJ535" s="819"/>
      <c r="AK535" s="819"/>
      <c r="AL535" s="819"/>
      <c r="AM535" s="774"/>
      <c r="AN535" s="775"/>
      <c r="AO535" s="775"/>
      <c r="AP535" s="775"/>
      <c r="AQ535" s="775"/>
      <c r="AR535" s="775"/>
      <c r="AS535" s="829"/>
      <c r="AT535" s="828"/>
      <c r="AU535" s="828"/>
      <c r="AV535" s="828"/>
      <c r="AW535" s="828"/>
      <c r="AX535" s="828"/>
      <c r="AY535" s="838"/>
      <c r="AZ535" s="837"/>
      <c r="BA535" s="837"/>
      <c r="BB535" s="837"/>
      <c r="BC535" s="837"/>
      <c r="BD535" s="837"/>
      <c r="BE535" s="774"/>
      <c r="BF535" s="775"/>
      <c r="BG535" s="775"/>
      <c r="BH535" s="775"/>
      <c r="BI535" s="775"/>
      <c r="BJ535" s="775"/>
      <c r="BK535" s="811"/>
      <c r="BL535" s="810"/>
      <c r="BM535" s="810"/>
      <c r="BN535" s="810"/>
      <c r="BO535" s="810"/>
      <c r="BP535" s="810"/>
      <c r="BQ535" s="793"/>
      <c r="BR535" s="792"/>
      <c r="BS535" s="792"/>
      <c r="BT535" s="792"/>
      <c r="BU535" s="792"/>
      <c r="BV535" s="792"/>
      <c r="BW535" s="838"/>
      <c r="BX535" s="837"/>
      <c r="BY535" s="837"/>
      <c r="BZ535" s="837"/>
      <c r="CA535" s="837"/>
      <c r="CB535" s="837"/>
      <c r="CC535" s="811"/>
      <c r="CD535" s="784"/>
      <c r="CE535" s="810"/>
      <c r="CF535" s="810"/>
      <c r="CG535" s="810"/>
      <c r="CH535" s="579"/>
    </row>
    <row r="536" spans="1:86" x14ac:dyDescent="0.2">
      <c r="A536" s="581"/>
      <c r="B536" s="615"/>
      <c r="C536" s="701"/>
      <c r="D536" s="616"/>
      <c r="E536" s="615">
        <f t="shared" ref="E536:E537" si="1286">+E535+1</f>
        <v>120</v>
      </c>
      <c r="F536" s="616">
        <v>426</v>
      </c>
      <c r="G536" s="667"/>
      <c r="H536" s="619" t="s">
        <v>35</v>
      </c>
      <c r="I536" s="618"/>
      <c r="J536" s="774"/>
      <c r="K536" s="774"/>
      <c r="L536" s="774"/>
      <c r="M536" s="775"/>
      <c r="N536" s="775"/>
      <c r="O536" s="784"/>
      <c r="P536" s="784"/>
      <c r="Q536" s="783"/>
      <c r="R536" s="783"/>
      <c r="S536" s="783"/>
      <c r="T536" s="783"/>
      <c r="U536" s="793"/>
      <c r="V536" s="792"/>
      <c r="W536" s="792"/>
      <c r="X536" s="792"/>
      <c r="Y536" s="792"/>
      <c r="Z536" s="792"/>
      <c r="AA536" s="802"/>
      <c r="AB536" s="801"/>
      <c r="AC536" s="801"/>
      <c r="AD536" s="801"/>
      <c r="AE536" s="801"/>
      <c r="AF536" s="801"/>
      <c r="AG536" s="820"/>
      <c r="AH536" s="819"/>
      <c r="AI536" s="819"/>
      <c r="AJ536" s="819"/>
      <c r="AK536" s="819"/>
      <c r="AL536" s="819"/>
      <c r="AM536" s="774"/>
      <c r="AN536" s="775"/>
      <c r="AO536" s="775"/>
      <c r="AP536" s="775"/>
      <c r="AQ536" s="775"/>
      <c r="AR536" s="775"/>
      <c r="AS536" s="829"/>
      <c r="AT536" s="828"/>
      <c r="AU536" s="828"/>
      <c r="AV536" s="828"/>
      <c r="AW536" s="828"/>
      <c r="AX536" s="828"/>
      <c r="AY536" s="838"/>
      <c r="AZ536" s="837"/>
      <c r="BA536" s="837"/>
      <c r="BB536" s="837"/>
      <c r="BC536" s="837"/>
      <c r="BD536" s="837"/>
      <c r="BE536" s="774"/>
      <c r="BF536" s="775"/>
      <c r="BG536" s="775"/>
      <c r="BH536" s="775"/>
      <c r="BI536" s="775"/>
      <c r="BJ536" s="775"/>
      <c r="BK536" s="811"/>
      <c r="BL536" s="810"/>
      <c r="BM536" s="810"/>
      <c r="BN536" s="810"/>
      <c r="BO536" s="810"/>
      <c r="BP536" s="810"/>
      <c r="BQ536" s="793"/>
      <c r="BR536" s="792"/>
      <c r="BS536" s="792"/>
      <c r="BT536" s="792"/>
      <c r="BU536" s="792"/>
      <c r="BV536" s="792"/>
      <c r="BW536" s="838"/>
      <c r="BX536" s="837"/>
      <c r="BY536" s="837"/>
      <c r="BZ536" s="837"/>
      <c r="CA536" s="837"/>
      <c r="CB536" s="837"/>
      <c r="CC536" s="811"/>
      <c r="CD536" s="784"/>
      <c r="CE536" s="810"/>
      <c r="CF536" s="810"/>
      <c r="CG536" s="810"/>
      <c r="CH536" s="579"/>
    </row>
    <row r="537" spans="1:86" ht="24" x14ac:dyDescent="0.2">
      <c r="A537" s="596"/>
      <c r="B537" s="596"/>
      <c r="C537" s="602"/>
      <c r="D537" s="607"/>
      <c r="E537" s="615">
        <f t="shared" si="1286"/>
        <v>121</v>
      </c>
      <c r="F537" s="607">
        <v>482</v>
      </c>
      <c r="G537" s="620"/>
      <c r="H537" s="670" t="s">
        <v>67</v>
      </c>
      <c r="I537" s="618">
        <v>200000</v>
      </c>
      <c r="J537" s="774">
        <f>+I537*$J$1</f>
        <v>40000</v>
      </c>
      <c r="K537" s="774">
        <v>21000</v>
      </c>
      <c r="L537" s="774">
        <f t="shared" si="1260"/>
        <v>19000</v>
      </c>
      <c r="M537" s="775"/>
      <c r="N537" s="774">
        <f>+K537-M537</f>
        <v>21000</v>
      </c>
      <c r="O537" s="784">
        <f>+I537*$O$1</f>
        <v>20000</v>
      </c>
      <c r="P537" s="784">
        <f t="shared" ref="P537" si="1287">O537+K537</f>
        <v>41000</v>
      </c>
      <c r="Q537" s="783">
        <v>21000</v>
      </c>
      <c r="R537" s="784">
        <f t="shared" si="1262"/>
        <v>20000</v>
      </c>
      <c r="S537" s="783"/>
      <c r="T537" s="784">
        <f t="shared" ref="T537" si="1288">+Q537-S537</f>
        <v>21000</v>
      </c>
      <c r="U537" s="793">
        <f>$I537*$U$1</f>
        <v>14000.000000000002</v>
      </c>
      <c r="V537" s="793">
        <f t="shared" ref="V537" si="1289">U537+Q537</f>
        <v>35000</v>
      </c>
      <c r="W537" s="792"/>
      <c r="X537" s="793">
        <f>+V537-W537</f>
        <v>35000</v>
      </c>
      <c r="Y537" s="792"/>
      <c r="Z537" s="793">
        <f t="shared" ref="Z537" si="1290">+W537-Y537</f>
        <v>0</v>
      </c>
      <c r="AA537" s="802">
        <f>$I537*$AA$1</f>
        <v>14000.000000000002</v>
      </c>
      <c r="AB537" s="802">
        <f t="shared" ref="AB537" si="1291">AA537+W537</f>
        <v>14000.000000000002</v>
      </c>
      <c r="AC537" s="801"/>
      <c r="AD537" s="802">
        <f>+AB537-AC537</f>
        <v>14000.000000000002</v>
      </c>
      <c r="AE537" s="801"/>
      <c r="AF537" s="802">
        <f t="shared" ref="AF537" si="1292">+AC537-AE537</f>
        <v>0</v>
      </c>
      <c r="AG537" s="820">
        <f>$I537*$AG$1</f>
        <v>14000.000000000002</v>
      </c>
      <c r="AH537" s="820">
        <f t="shared" ref="AH537" si="1293">AG537+AC537</f>
        <v>14000.000000000002</v>
      </c>
      <c r="AI537" s="819"/>
      <c r="AJ537" s="820">
        <f>+AH537-AI537</f>
        <v>14000.000000000002</v>
      </c>
      <c r="AK537" s="819"/>
      <c r="AL537" s="820">
        <f t="shared" ref="AL537" si="1294">+AI537-AK537</f>
        <v>0</v>
      </c>
      <c r="AM537" s="774">
        <f>$I537*$AM$1</f>
        <v>14000.000000000002</v>
      </c>
      <c r="AN537" s="774">
        <f t="shared" ref="AN537" si="1295">AM537+AI537</f>
        <v>14000.000000000002</v>
      </c>
      <c r="AO537" s="775"/>
      <c r="AP537" s="774">
        <f>+AN537-AO537</f>
        <v>14000.000000000002</v>
      </c>
      <c r="AQ537" s="775"/>
      <c r="AR537" s="774">
        <f t="shared" ref="AR537" si="1296">+AO537-AQ537</f>
        <v>0</v>
      </c>
      <c r="AS537" s="829">
        <f>$I537*$AS$1</f>
        <v>14000.000000000002</v>
      </c>
      <c r="AT537" s="829">
        <f t="shared" ref="AT537" si="1297">AS537+AO537</f>
        <v>14000.000000000002</v>
      </c>
      <c r="AU537" s="828"/>
      <c r="AV537" s="829">
        <f>+AT537-AU537</f>
        <v>14000.000000000002</v>
      </c>
      <c r="AW537" s="828"/>
      <c r="AX537" s="829">
        <f t="shared" ref="AX537" si="1298">+AU537-AW537</f>
        <v>0</v>
      </c>
      <c r="AY537" s="838">
        <f>$I537*$AY$1</f>
        <v>14000.000000000002</v>
      </c>
      <c r="AZ537" s="838">
        <f t="shared" ref="AZ537" si="1299">AY537+AU537</f>
        <v>14000.000000000002</v>
      </c>
      <c r="BA537" s="837"/>
      <c r="BB537" s="838">
        <f>+AZ537-BA537</f>
        <v>14000.000000000002</v>
      </c>
      <c r="BC537" s="837"/>
      <c r="BD537" s="838">
        <f t="shared" ref="BD537" si="1300">+BA537-BC537</f>
        <v>0</v>
      </c>
      <c r="BE537" s="774">
        <f>$I537*$BE$1</f>
        <v>14000.000000000002</v>
      </c>
      <c r="BF537" s="774">
        <f t="shared" ref="BF537" si="1301">BE537+BA537</f>
        <v>14000.000000000002</v>
      </c>
      <c r="BG537" s="775"/>
      <c r="BH537" s="774">
        <f>+BF537-BG537</f>
        <v>14000.000000000002</v>
      </c>
      <c r="BI537" s="775"/>
      <c r="BJ537" s="774">
        <f t="shared" ref="BJ537" si="1302">+BG537-BI537</f>
        <v>0</v>
      </c>
      <c r="BK537" s="811">
        <f>$I537*$BK$1</f>
        <v>14000.000000000002</v>
      </c>
      <c r="BL537" s="811">
        <f t="shared" ref="BL537" si="1303">BK537+BG537</f>
        <v>14000.000000000002</v>
      </c>
      <c r="BM537" s="810"/>
      <c r="BN537" s="811">
        <f>+BL537-BM537</f>
        <v>14000.000000000002</v>
      </c>
      <c r="BO537" s="810"/>
      <c r="BP537" s="811">
        <f t="shared" ref="BP537" si="1304">+BM537-BO537</f>
        <v>0</v>
      </c>
      <c r="BQ537" s="793">
        <f>$I537*$BQ$1</f>
        <v>14000.000000000002</v>
      </c>
      <c r="BR537" s="793">
        <f t="shared" ref="BR537" si="1305">BQ537+BM537</f>
        <v>14000.000000000002</v>
      </c>
      <c r="BS537" s="792"/>
      <c r="BT537" s="793">
        <f>+BR537-BS537</f>
        <v>14000.000000000002</v>
      </c>
      <c r="BU537" s="792"/>
      <c r="BV537" s="793">
        <f t="shared" ref="BV537" si="1306">+BS537-BU537</f>
        <v>0</v>
      </c>
      <c r="BW537" s="838">
        <f>$I537*$BW$1</f>
        <v>14000.000000000002</v>
      </c>
      <c r="BX537" s="838">
        <f t="shared" ref="BX537" si="1307">BW537+BS537</f>
        <v>14000.000000000002</v>
      </c>
      <c r="BY537" s="837"/>
      <c r="BZ537" s="838">
        <f>+BX537-BY537</f>
        <v>14000.000000000002</v>
      </c>
      <c r="CA537" s="837"/>
      <c r="CB537" s="838">
        <f t="shared" ref="CB537" si="1308">+BY537-CA537</f>
        <v>0</v>
      </c>
      <c r="CC537" s="811">
        <f>+J537+O537+U537+AA537+AG537+AM537+AS537+AY537+BE537+BK537+BQ537+BW537</f>
        <v>200000</v>
      </c>
      <c r="CD537" s="784">
        <f t="shared" ref="CD537" si="1309">CC537+BY537</f>
        <v>200000</v>
      </c>
      <c r="CE537" s="810"/>
      <c r="CF537" s="810"/>
      <c r="CG537" s="811">
        <f t="shared" ref="CG537" si="1310">+CE537-CF537</f>
        <v>0</v>
      </c>
      <c r="CH537" s="579">
        <f>+CC537-I537</f>
        <v>0</v>
      </c>
    </row>
    <row r="538" spans="1:86" x14ac:dyDescent="0.2">
      <c r="A538" s="727"/>
      <c r="B538" s="675"/>
      <c r="C538" s="675"/>
      <c r="D538" s="677"/>
      <c r="E538" s="675"/>
      <c r="F538" s="677"/>
      <c r="G538" s="678"/>
      <c r="H538" s="661" t="s">
        <v>372</v>
      </c>
      <c r="I538" s="629">
        <f>SUM(I534:I537)</f>
        <v>1100000</v>
      </c>
      <c r="J538" s="776">
        <f t="shared" ref="J538:BU538" si="1311">SUM(J534:J537)</f>
        <v>220000</v>
      </c>
      <c r="K538" s="776">
        <f>SUM(K534:K537)</f>
        <v>131000</v>
      </c>
      <c r="L538" s="776">
        <f t="shared" ref="L538" si="1312">SUM(L534:L537)</f>
        <v>89000</v>
      </c>
      <c r="M538" s="776">
        <f t="shared" si="1311"/>
        <v>0</v>
      </c>
      <c r="N538" s="776">
        <f t="shared" si="1311"/>
        <v>131000</v>
      </c>
      <c r="O538" s="785">
        <f t="shared" si="1311"/>
        <v>110000</v>
      </c>
      <c r="P538" s="785">
        <f t="shared" si="1311"/>
        <v>241000</v>
      </c>
      <c r="Q538" s="785">
        <f t="shared" si="1311"/>
        <v>131000</v>
      </c>
      <c r="R538" s="785">
        <f t="shared" si="1311"/>
        <v>110000</v>
      </c>
      <c r="S538" s="785">
        <f t="shared" si="1311"/>
        <v>0</v>
      </c>
      <c r="T538" s="785">
        <f t="shared" si="1311"/>
        <v>131000</v>
      </c>
      <c r="U538" s="794">
        <f t="shared" si="1311"/>
        <v>77000.000000000015</v>
      </c>
      <c r="V538" s="794">
        <f t="shared" si="1311"/>
        <v>208000</v>
      </c>
      <c r="W538" s="794">
        <f t="shared" si="1311"/>
        <v>0</v>
      </c>
      <c r="X538" s="794">
        <f t="shared" si="1311"/>
        <v>208000</v>
      </c>
      <c r="Y538" s="794">
        <f t="shared" si="1311"/>
        <v>0</v>
      </c>
      <c r="Z538" s="794">
        <f t="shared" si="1311"/>
        <v>0</v>
      </c>
      <c r="AA538" s="803">
        <f t="shared" si="1311"/>
        <v>77000.000000000015</v>
      </c>
      <c r="AB538" s="803">
        <f t="shared" si="1311"/>
        <v>77000.000000000015</v>
      </c>
      <c r="AC538" s="803">
        <f t="shared" si="1311"/>
        <v>0</v>
      </c>
      <c r="AD538" s="803">
        <f t="shared" si="1311"/>
        <v>77000.000000000015</v>
      </c>
      <c r="AE538" s="803">
        <f t="shared" si="1311"/>
        <v>0</v>
      </c>
      <c r="AF538" s="803">
        <f t="shared" si="1311"/>
        <v>0</v>
      </c>
      <c r="AG538" s="821">
        <f t="shared" si="1311"/>
        <v>77000.000000000015</v>
      </c>
      <c r="AH538" s="821">
        <f t="shared" si="1311"/>
        <v>77000.000000000015</v>
      </c>
      <c r="AI538" s="821">
        <f t="shared" si="1311"/>
        <v>0</v>
      </c>
      <c r="AJ538" s="821">
        <f t="shared" si="1311"/>
        <v>77000.000000000015</v>
      </c>
      <c r="AK538" s="821">
        <f t="shared" si="1311"/>
        <v>0</v>
      </c>
      <c r="AL538" s="821">
        <f t="shared" si="1311"/>
        <v>0</v>
      </c>
      <c r="AM538" s="776">
        <f t="shared" si="1311"/>
        <v>77000.000000000015</v>
      </c>
      <c r="AN538" s="776">
        <f t="shared" si="1311"/>
        <v>77000.000000000015</v>
      </c>
      <c r="AO538" s="776">
        <f t="shared" si="1311"/>
        <v>0</v>
      </c>
      <c r="AP538" s="776">
        <f t="shared" si="1311"/>
        <v>77000.000000000015</v>
      </c>
      <c r="AQ538" s="776">
        <f t="shared" si="1311"/>
        <v>0</v>
      </c>
      <c r="AR538" s="776">
        <f t="shared" si="1311"/>
        <v>0</v>
      </c>
      <c r="AS538" s="830">
        <f t="shared" si="1311"/>
        <v>77000.000000000015</v>
      </c>
      <c r="AT538" s="830">
        <f t="shared" si="1311"/>
        <v>77000.000000000015</v>
      </c>
      <c r="AU538" s="830">
        <f t="shared" si="1311"/>
        <v>0</v>
      </c>
      <c r="AV538" s="830">
        <f t="shared" si="1311"/>
        <v>77000.000000000015</v>
      </c>
      <c r="AW538" s="830">
        <f t="shared" si="1311"/>
        <v>0</v>
      </c>
      <c r="AX538" s="830">
        <f t="shared" si="1311"/>
        <v>0</v>
      </c>
      <c r="AY538" s="839">
        <f t="shared" si="1311"/>
        <v>77000.000000000015</v>
      </c>
      <c r="AZ538" s="839">
        <f t="shared" si="1311"/>
        <v>77000.000000000015</v>
      </c>
      <c r="BA538" s="839">
        <f t="shared" si="1311"/>
        <v>0</v>
      </c>
      <c r="BB538" s="839">
        <f t="shared" si="1311"/>
        <v>77000.000000000015</v>
      </c>
      <c r="BC538" s="839">
        <f t="shared" si="1311"/>
        <v>0</v>
      </c>
      <c r="BD538" s="839">
        <f t="shared" si="1311"/>
        <v>0</v>
      </c>
      <c r="BE538" s="776">
        <f t="shared" si="1311"/>
        <v>77000.000000000015</v>
      </c>
      <c r="BF538" s="776">
        <f t="shared" si="1311"/>
        <v>77000.000000000015</v>
      </c>
      <c r="BG538" s="776">
        <f t="shared" si="1311"/>
        <v>0</v>
      </c>
      <c r="BH538" s="776">
        <f t="shared" si="1311"/>
        <v>77000.000000000015</v>
      </c>
      <c r="BI538" s="776">
        <f t="shared" si="1311"/>
        <v>0</v>
      </c>
      <c r="BJ538" s="776">
        <f t="shared" si="1311"/>
        <v>0</v>
      </c>
      <c r="BK538" s="812">
        <f t="shared" si="1311"/>
        <v>77000.000000000015</v>
      </c>
      <c r="BL538" s="812">
        <f t="shared" si="1311"/>
        <v>77000.000000000015</v>
      </c>
      <c r="BM538" s="812">
        <f t="shared" si="1311"/>
        <v>0</v>
      </c>
      <c r="BN538" s="812">
        <f t="shared" si="1311"/>
        <v>77000.000000000015</v>
      </c>
      <c r="BO538" s="812">
        <f t="shared" si="1311"/>
        <v>0</v>
      </c>
      <c r="BP538" s="812">
        <f t="shared" si="1311"/>
        <v>0</v>
      </c>
      <c r="BQ538" s="794">
        <f t="shared" si="1311"/>
        <v>77000.000000000015</v>
      </c>
      <c r="BR538" s="794">
        <f t="shared" si="1311"/>
        <v>77000.000000000015</v>
      </c>
      <c r="BS538" s="794">
        <f t="shared" si="1311"/>
        <v>0</v>
      </c>
      <c r="BT538" s="794">
        <f t="shared" si="1311"/>
        <v>77000.000000000015</v>
      </c>
      <c r="BU538" s="794">
        <f t="shared" si="1311"/>
        <v>0</v>
      </c>
      <c r="BV538" s="794">
        <f t="shared" ref="BV538:CG538" si="1313">SUM(BV534:BV537)</f>
        <v>0</v>
      </c>
      <c r="BW538" s="839">
        <f t="shared" si="1313"/>
        <v>77000.000000000015</v>
      </c>
      <c r="BX538" s="839">
        <f t="shared" si="1313"/>
        <v>77000.000000000015</v>
      </c>
      <c r="BY538" s="839">
        <f t="shared" si="1313"/>
        <v>0</v>
      </c>
      <c r="BZ538" s="839">
        <f t="shared" si="1313"/>
        <v>77000.000000000015</v>
      </c>
      <c r="CA538" s="839">
        <f t="shared" si="1313"/>
        <v>0</v>
      </c>
      <c r="CB538" s="839">
        <f t="shared" si="1313"/>
        <v>0</v>
      </c>
      <c r="CC538" s="812">
        <f t="shared" si="1313"/>
        <v>1100000</v>
      </c>
      <c r="CD538" s="785">
        <f t="shared" si="1313"/>
        <v>1100000</v>
      </c>
      <c r="CE538" s="812">
        <f t="shared" si="1313"/>
        <v>0</v>
      </c>
      <c r="CF538" s="812">
        <f t="shared" si="1313"/>
        <v>0</v>
      </c>
      <c r="CG538" s="812">
        <f t="shared" si="1313"/>
        <v>0</v>
      </c>
      <c r="CH538" s="579">
        <f>+CC538-I538</f>
        <v>0</v>
      </c>
    </row>
    <row r="539" spans="1:86" x14ac:dyDescent="0.2">
      <c r="A539" s="702"/>
      <c r="B539" s="581"/>
      <c r="C539" s="630"/>
      <c r="D539" s="626"/>
      <c r="E539" s="581"/>
      <c r="F539" s="626"/>
      <c r="G539" s="746"/>
      <c r="H539" s="631" t="s">
        <v>373</v>
      </c>
      <c r="I539" s="733"/>
      <c r="J539" s="774"/>
      <c r="K539" s="774"/>
      <c r="L539" s="774"/>
      <c r="M539" s="775"/>
      <c r="N539" s="775"/>
      <c r="O539" s="784"/>
      <c r="P539" s="784"/>
      <c r="Q539" s="783"/>
      <c r="R539" s="783"/>
      <c r="S539" s="783"/>
      <c r="T539" s="783"/>
      <c r="U539" s="793"/>
      <c r="V539" s="792"/>
      <c r="W539" s="792"/>
      <c r="X539" s="792"/>
      <c r="Y539" s="792"/>
      <c r="Z539" s="792"/>
      <c r="AA539" s="802"/>
      <c r="AB539" s="801"/>
      <c r="AC539" s="801"/>
      <c r="AD539" s="801"/>
      <c r="AE539" s="801"/>
      <c r="AF539" s="801"/>
      <c r="AG539" s="820"/>
      <c r="AH539" s="819"/>
      <c r="AI539" s="819"/>
      <c r="AJ539" s="819"/>
      <c r="AK539" s="819"/>
      <c r="AL539" s="819"/>
      <c r="AM539" s="774"/>
      <c r="AN539" s="775"/>
      <c r="AO539" s="775"/>
      <c r="AP539" s="775"/>
      <c r="AQ539" s="775"/>
      <c r="AR539" s="775"/>
      <c r="AS539" s="829"/>
      <c r="AT539" s="828"/>
      <c r="AU539" s="828"/>
      <c r="AV539" s="828"/>
      <c r="AW539" s="828"/>
      <c r="AX539" s="828"/>
      <c r="AY539" s="838"/>
      <c r="AZ539" s="837"/>
      <c r="BA539" s="837"/>
      <c r="BB539" s="837"/>
      <c r="BC539" s="837"/>
      <c r="BD539" s="837"/>
      <c r="BE539" s="774"/>
      <c r="BF539" s="775"/>
      <c r="BG539" s="775"/>
      <c r="BH539" s="775"/>
      <c r="BI539" s="775"/>
      <c r="BJ539" s="775"/>
      <c r="BK539" s="811"/>
      <c r="BL539" s="810"/>
      <c r="BM539" s="810"/>
      <c r="BN539" s="810"/>
      <c r="BO539" s="810"/>
      <c r="BP539" s="810"/>
      <c r="BQ539" s="793"/>
      <c r="BR539" s="792"/>
      <c r="BS539" s="792"/>
      <c r="BT539" s="792"/>
      <c r="BU539" s="792"/>
      <c r="BV539" s="792"/>
      <c r="BW539" s="838"/>
      <c r="BX539" s="837"/>
      <c r="BY539" s="837"/>
      <c r="BZ539" s="837"/>
      <c r="CA539" s="837"/>
      <c r="CB539" s="837"/>
      <c r="CC539" s="811"/>
      <c r="CD539" s="784"/>
      <c r="CE539" s="810"/>
      <c r="CF539" s="810"/>
      <c r="CG539" s="810"/>
      <c r="CH539" s="579"/>
    </row>
    <row r="540" spans="1:86" x14ac:dyDescent="0.2">
      <c r="A540" s="697"/>
      <c r="B540" s="585"/>
      <c r="C540" s="633"/>
      <c r="D540" s="634"/>
      <c r="E540" s="585"/>
      <c r="F540" s="634"/>
      <c r="G540" s="687" t="s">
        <v>18</v>
      </c>
      <c r="H540" s="635" t="s">
        <v>48</v>
      </c>
      <c r="I540" s="715">
        <f>+I535+I536+I537+I534</f>
        <v>1100000</v>
      </c>
      <c r="J540" s="774"/>
      <c r="K540" s="774"/>
      <c r="L540" s="774"/>
      <c r="M540" s="775"/>
      <c r="N540" s="775"/>
      <c r="O540" s="784"/>
      <c r="P540" s="784"/>
      <c r="Q540" s="783"/>
      <c r="R540" s="783"/>
      <c r="S540" s="783"/>
      <c r="T540" s="783"/>
      <c r="U540" s="793"/>
      <c r="V540" s="792"/>
      <c r="W540" s="792"/>
      <c r="X540" s="792"/>
      <c r="Y540" s="792"/>
      <c r="Z540" s="792"/>
      <c r="AA540" s="802"/>
      <c r="AB540" s="801"/>
      <c r="AC540" s="801"/>
      <c r="AD540" s="801"/>
      <c r="AE540" s="801"/>
      <c r="AF540" s="801"/>
      <c r="AG540" s="820"/>
      <c r="AH540" s="819"/>
      <c r="AI540" s="819"/>
      <c r="AJ540" s="819"/>
      <c r="AK540" s="819"/>
      <c r="AL540" s="819"/>
      <c r="AM540" s="774"/>
      <c r="AN540" s="775"/>
      <c r="AO540" s="775"/>
      <c r="AP540" s="775"/>
      <c r="AQ540" s="775"/>
      <c r="AR540" s="775"/>
      <c r="AS540" s="829"/>
      <c r="AT540" s="828"/>
      <c r="AU540" s="828"/>
      <c r="AV540" s="828"/>
      <c r="AW540" s="828"/>
      <c r="AX540" s="828"/>
      <c r="AY540" s="838"/>
      <c r="AZ540" s="837"/>
      <c r="BA540" s="837"/>
      <c r="BB540" s="837"/>
      <c r="BC540" s="837"/>
      <c r="BD540" s="837"/>
      <c r="BE540" s="774"/>
      <c r="BF540" s="775"/>
      <c r="BG540" s="775"/>
      <c r="BH540" s="775"/>
      <c r="BI540" s="775"/>
      <c r="BJ540" s="775"/>
      <c r="BK540" s="811"/>
      <c r="BL540" s="810"/>
      <c r="BM540" s="810"/>
      <c r="BN540" s="810"/>
      <c r="BO540" s="810"/>
      <c r="BP540" s="810"/>
      <c r="BQ540" s="793"/>
      <c r="BR540" s="792"/>
      <c r="BS540" s="792"/>
      <c r="BT540" s="792"/>
      <c r="BU540" s="792"/>
      <c r="BV540" s="792"/>
      <c r="BW540" s="838"/>
      <c r="BX540" s="837"/>
      <c r="BY540" s="837"/>
      <c r="BZ540" s="837"/>
      <c r="CA540" s="837"/>
      <c r="CB540" s="837"/>
      <c r="CC540" s="811"/>
      <c r="CD540" s="784"/>
      <c r="CE540" s="810"/>
      <c r="CF540" s="810"/>
      <c r="CG540" s="810"/>
      <c r="CH540" s="579"/>
    </row>
    <row r="541" spans="1:86" x14ac:dyDescent="0.2">
      <c r="A541" s="697"/>
      <c r="B541" s="585"/>
      <c r="C541" s="633"/>
      <c r="D541" s="634"/>
      <c r="E541" s="585"/>
      <c r="F541" s="634"/>
      <c r="G541" s="687"/>
      <c r="H541" s="639" t="s">
        <v>374</v>
      </c>
      <c r="I541" s="714"/>
      <c r="J541" s="774"/>
      <c r="K541" s="774"/>
      <c r="L541" s="774"/>
      <c r="M541" s="775"/>
      <c r="N541" s="775"/>
      <c r="O541" s="784"/>
      <c r="P541" s="784"/>
      <c r="Q541" s="783"/>
      <c r="R541" s="783"/>
      <c r="S541" s="783"/>
      <c r="T541" s="783"/>
      <c r="U541" s="793"/>
      <c r="V541" s="792"/>
      <c r="W541" s="792"/>
      <c r="X541" s="792"/>
      <c r="Y541" s="792"/>
      <c r="Z541" s="792"/>
      <c r="AA541" s="802"/>
      <c r="AB541" s="801"/>
      <c r="AC541" s="801"/>
      <c r="AD541" s="801"/>
      <c r="AE541" s="801"/>
      <c r="AF541" s="801"/>
      <c r="AG541" s="820"/>
      <c r="AH541" s="819"/>
      <c r="AI541" s="819"/>
      <c r="AJ541" s="819"/>
      <c r="AK541" s="819"/>
      <c r="AL541" s="819"/>
      <c r="AM541" s="774"/>
      <c r="AN541" s="775"/>
      <c r="AO541" s="775"/>
      <c r="AP541" s="775"/>
      <c r="AQ541" s="775"/>
      <c r="AR541" s="775"/>
      <c r="AS541" s="829"/>
      <c r="AT541" s="828"/>
      <c r="AU541" s="828"/>
      <c r="AV541" s="828"/>
      <c r="AW541" s="828"/>
      <c r="AX541" s="828"/>
      <c r="AY541" s="838"/>
      <c r="AZ541" s="837"/>
      <c r="BA541" s="837"/>
      <c r="BB541" s="837"/>
      <c r="BC541" s="837"/>
      <c r="BD541" s="837"/>
      <c r="BE541" s="774"/>
      <c r="BF541" s="775"/>
      <c r="BG541" s="775"/>
      <c r="BH541" s="775"/>
      <c r="BI541" s="775"/>
      <c r="BJ541" s="775"/>
      <c r="BK541" s="811"/>
      <c r="BL541" s="810"/>
      <c r="BM541" s="810"/>
      <c r="BN541" s="810"/>
      <c r="BO541" s="810"/>
      <c r="BP541" s="810"/>
      <c r="BQ541" s="793"/>
      <c r="BR541" s="792"/>
      <c r="BS541" s="792"/>
      <c r="BT541" s="792"/>
      <c r="BU541" s="792"/>
      <c r="BV541" s="792"/>
      <c r="BW541" s="838"/>
      <c r="BX541" s="837"/>
      <c r="BY541" s="837"/>
      <c r="BZ541" s="837"/>
      <c r="CA541" s="837"/>
      <c r="CB541" s="837"/>
      <c r="CC541" s="811"/>
      <c r="CD541" s="784"/>
      <c r="CE541" s="810"/>
      <c r="CF541" s="810"/>
      <c r="CG541" s="810"/>
      <c r="CH541" s="579"/>
    </row>
    <row r="542" spans="1:86" x14ac:dyDescent="0.2">
      <c r="A542" s="697"/>
      <c r="B542" s="585"/>
      <c r="C542" s="633"/>
      <c r="D542" s="634"/>
      <c r="E542" s="585"/>
      <c r="F542" s="634"/>
      <c r="G542" s="679"/>
      <c r="H542" s="639" t="s">
        <v>375</v>
      </c>
      <c r="I542" s="636"/>
      <c r="J542" s="774"/>
      <c r="K542" s="774"/>
      <c r="L542" s="774"/>
      <c r="M542" s="775"/>
      <c r="N542" s="775"/>
      <c r="O542" s="784"/>
      <c r="P542" s="784"/>
      <c r="Q542" s="783"/>
      <c r="R542" s="783"/>
      <c r="S542" s="783"/>
      <c r="T542" s="783"/>
      <c r="U542" s="793"/>
      <c r="V542" s="792"/>
      <c r="W542" s="792"/>
      <c r="X542" s="792"/>
      <c r="Y542" s="792"/>
      <c r="Z542" s="792"/>
      <c r="AA542" s="802"/>
      <c r="AB542" s="801"/>
      <c r="AC542" s="801"/>
      <c r="AD542" s="801"/>
      <c r="AE542" s="801"/>
      <c r="AF542" s="801"/>
      <c r="AG542" s="820"/>
      <c r="AH542" s="819"/>
      <c r="AI542" s="819"/>
      <c r="AJ542" s="819"/>
      <c r="AK542" s="819"/>
      <c r="AL542" s="819"/>
      <c r="AM542" s="774"/>
      <c r="AN542" s="775"/>
      <c r="AO542" s="775"/>
      <c r="AP542" s="775"/>
      <c r="AQ542" s="775"/>
      <c r="AR542" s="775"/>
      <c r="AS542" s="829"/>
      <c r="AT542" s="828"/>
      <c r="AU542" s="828"/>
      <c r="AV542" s="828"/>
      <c r="AW542" s="828"/>
      <c r="AX542" s="828"/>
      <c r="AY542" s="838"/>
      <c r="AZ542" s="837"/>
      <c r="BA542" s="837"/>
      <c r="BB542" s="837"/>
      <c r="BC542" s="837"/>
      <c r="BD542" s="837"/>
      <c r="BE542" s="774"/>
      <c r="BF542" s="775"/>
      <c r="BG542" s="775"/>
      <c r="BH542" s="775"/>
      <c r="BI542" s="775"/>
      <c r="BJ542" s="775"/>
      <c r="BK542" s="811"/>
      <c r="BL542" s="810"/>
      <c r="BM542" s="810"/>
      <c r="BN542" s="810"/>
      <c r="BO542" s="810"/>
      <c r="BP542" s="810"/>
      <c r="BQ542" s="793"/>
      <c r="BR542" s="792"/>
      <c r="BS542" s="792"/>
      <c r="BT542" s="792"/>
      <c r="BU542" s="792"/>
      <c r="BV542" s="792"/>
      <c r="BW542" s="838"/>
      <c r="BX542" s="837"/>
      <c r="BY542" s="837"/>
      <c r="BZ542" s="837"/>
      <c r="CA542" s="837"/>
      <c r="CB542" s="837"/>
      <c r="CC542" s="811"/>
      <c r="CD542" s="784"/>
      <c r="CE542" s="810"/>
      <c r="CF542" s="810"/>
      <c r="CG542" s="810"/>
      <c r="CH542" s="579"/>
    </row>
    <row r="543" spans="1:86" x14ac:dyDescent="0.2">
      <c r="A543" s="697"/>
      <c r="B543" s="585"/>
      <c r="C543" s="633"/>
      <c r="D543" s="634"/>
      <c r="E543" s="585"/>
      <c r="F543" s="634"/>
      <c r="G543" s="679" t="s">
        <v>18</v>
      </c>
      <c r="H543" s="635" t="s">
        <v>48</v>
      </c>
      <c r="I543" s="636">
        <f>+I540</f>
        <v>1100000</v>
      </c>
      <c r="J543" s="774"/>
      <c r="K543" s="774"/>
      <c r="L543" s="774"/>
      <c r="M543" s="775"/>
      <c r="N543" s="775"/>
      <c r="O543" s="784"/>
      <c r="P543" s="784"/>
      <c r="Q543" s="783"/>
      <c r="R543" s="783"/>
      <c r="S543" s="783"/>
      <c r="T543" s="783"/>
      <c r="U543" s="793"/>
      <c r="V543" s="792"/>
      <c r="W543" s="792"/>
      <c r="X543" s="792"/>
      <c r="Y543" s="792"/>
      <c r="Z543" s="792"/>
      <c r="AA543" s="802"/>
      <c r="AB543" s="801"/>
      <c r="AC543" s="801"/>
      <c r="AD543" s="801"/>
      <c r="AE543" s="801"/>
      <c r="AF543" s="801"/>
      <c r="AG543" s="820"/>
      <c r="AH543" s="819"/>
      <c r="AI543" s="819"/>
      <c r="AJ543" s="819"/>
      <c r="AK543" s="819"/>
      <c r="AL543" s="819"/>
      <c r="AM543" s="774"/>
      <c r="AN543" s="775"/>
      <c r="AO543" s="775"/>
      <c r="AP543" s="775"/>
      <c r="AQ543" s="775"/>
      <c r="AR543" s="775"/>
      <c r="AS543" s="829"/>
      <c r="AT543" s="828"/>
      <c r="AU543" s="828"/>
      <c r="AV543" s="828"/>
      <c r="AW543" s="828"/>
      <c r="AX543" s="828"/>
      <c r="AY543" s="838"/>
      <c r="AZ543" s="837"/>
      <c r="BA543" s="837"/>
      <c r="BB543" s="837"/>
      <c r="BC543" s="837"/>
      <c r="BD543" s="837"/>
      <c r="BE543" s="774"/>
      <c r="BF543" s="775"/>
      <c r="BG543" s="775"/>
      <c r="BH543" s="775"/>
      <c r="BI543" s="775"/>
      <c r="BJ543" s="775"/>
      <c r="BK543" s="811"/>
      <c r="BL543" s="810"/>
      <c r="BM543" s="810"/>
      <c r="BN543" s="810"/>
      <c r="BO543" s="810"/>
      <c r="BP543" s="810"/>
      <c r="BQ543" s="793"/>
      <c r="BR543" s="792"/>
      <c r="BS543" s="792"/>
      <c r="BT543" s="792"/>
      <c r="BU543" s="792"/>
      <c r="BV543" s="792"/>
      <c r="BW543" s="838"/>
      <c r="BX543" s="837"/>
      <c r="BY543" s="837"/>
      <c r="BZ543" s="837"/>
      <c r="CA543" s="837"/>
      <c r="CB543" s="837"/>
      <c r="CC543" s="811"/>
      <c r="CD543" s="784"/>
      <c r="CE543" s="810"/>
      <c r="CF543" s="810"/>
      <c r="CG543" s="810"/>
      <c r="CH543" s="579"/>
    </row>
    <row r="544" spans="1:86" x14ac:dyDescent="0.2">
      <c r="A544" s="705"/>
      <c r="B544" s="591"/>
      <c r="C544" s="590"/>
      <c r="D544" s="641"/>
      <c r="E544" s="591"/>
      <c r="F544" s="641"/>
      <c r="G544" s="718"/>
      <c r="H544" s="642" t="s">
        <v>376</v>
      </c>
      <c r="I544" s="643"/>
      <c r="J544" s="774"/>
      <c r="K544" s="774"/>
      <c r="L544" s="774"/>
      <c r="M544" s="775"/>
      <c r="N544" s="775"/>
      <c r="O544" s="784"/>
      <c r="P544" s="784"/>
      <c r="Q544" s="783"/>
      <c r="R544" s="783"/>
      <c r="S544" s="783"/>
      <c r="T544" s="783"/>
      <c r="U544" s="793"/>
      <c r="V544" s="792"/>
      <c r="W544" s="792"/>
      <c r="X544" s="792"/>
      <c r="Y544" s="792"/>
      <c r="Z544" s="792"/>
      <c r="AA544" s="802"/>
      <c r="AB544" s="801"/>
      <c r="AC544" s="801"/>
      <c r="AD544" s="801"/>
      <c r="AE544" s="801"/>
      <c r="AF544" s="801"/>
      <c r="AG544" s="820"/>
      <c r="AH544" s="819"/>
      <c r="AI544" s="819"/>
      <c r="AJ544" s="819"/>
      <c r="AK544" s="819"/>
      <c r="AL544" s="819"/>
      <c r="AM544" s="774"/>
      <c r="AN544" s="775"/>
      <c r="AO544" s="775"/>
      <c r="AP544" s="775"/>
      <c r="AQ544" s="775"/>
      <c r="AR544" s="775"/>
      <c r="AS544" s="829"/>
      <c r="AT544" s="828"/>
      <c r="AU544" s="828"/>
      <c r="AV544" s="828"/>
      <c r="AW544" s="828"/>
      <c r="AX544" s="828"/>
      <c r="AY544" s="838"/>
      <c r="AZ544" s="837"/>
      <c r="BA544" s="837"/>
      <c r="BB544" s="837"/>
      <c r="BC544" s="837"/>
      <c r="BD544" s="837"/>
      <c r="BE544" s="774"/>
      <c r="BF544" s="775"/>
      <c r="BG544" s="775"/>
      <c r="BH544" s="775"/>
      <c r="BI544" s="775"/>
      <c r="BJ544" s="775"/>
      <c r="BK544" s="811"/>
      <c r="BL544" s="810"/>
      <c r="BM544" s="810"/>
      <c r="BN544" s="810"/>
      <c r="BO544" s="810"/>
      <c r="BP544" s="810"/>
      <c r="BQ544" s="793"/>
      <c r="BR544" s="792"/>
      <c r="BS544" s="792"/>
      <c r="BT544" s="792"/>
      <c r="BU544" s="792"/>
      <c r="BV544" s="792"/>
      <c r="BW544" s="838"/>
      <c r="BX544" s="837"/>
      <c r="BY544" s="837"/>
      <c r="BZ544" s="837"/>
      <c r="CA544" s="837"/>
      <c r="CB544" s="837"/>
      <c r="CC544" s="811"/>
      <c r="CD544" s="784"/>
      <c r="CE544" s="810"/>
      <c r="CF544" s="810"/>
      <c r="CG544" s="810"/>
      <c r="CH544" s="579"/>
    </row>
    <row r="545" spans="1:86" x14ac:dyDescent="0.2">
      <c r="A545" s="672"/>
      <c r="B545" s="652"/>
      <c r="C545" s="747"/>
      <c r="D545" s="653"/>
      <c r="E545" s="652"/>
      <c r="F545" s="653"/>
      <c r="G545" s="654"/>
      <c r="H545" s="710"/>
      <c r="I545" s="748"/>
      <c r="J545" s="774"/>
      <c r="K545" s="774"/>
      <c r="L545" s="774"/>
      <c r="M545" s="775"/>
      <c r="N545" s="775"/>
      <c r="O545" s="784"/>
      <c r="P545" s="784"/>
      <c r="Q545" s="783"/>
      <c r="R545" s="783"/>
      <c r="S545" s="783"/>
      <c r="T545" s="783"/>
      <c r="U545" s="793"/>
      <c r="V545" s="792"/>
      <c r="W545" s="792"/>
      <c r="X545" s="792"/>
      <c r="Y545" s="792"/>
      <c r="Z545" s="792"/>
      <c r="AA545" s="802"/>
      <c r="AB545" s="801"/>
      <c r="AC545" s="801"/>
      <c r="AD545" s="801"/>
      <c r="AE545" s="801"/>
      <c r="AF545" s="801"/>
      <c r="AG545" s="820"/>
      <c r="AH545" s="819"/>
      <c r="AI545" s="819"/>
      <c r="AJ545" s="819"/>
      <c r="AK545" s="819"/>
      <c r="AL545" s="819"/>
      <c r="AM545" s="774"/>
      <c r="AN545" s="775"/>
      <c r="AO545" s="775"/>
      <c r="AP545" s="775"/>
      <c r="AQ545" s="775"/>
      <c r="AR545" s="775"/>
      <c r="AS545" s="829"/>
      <c r="AT545" s="828"/>
      <c r="AU545" s="828"/>
      <c r="AV545" s="828"/>
      <c r="AW545" s="828"/>
      <c r="AX545" s="828"/>
      <c r="AY545" s="838"/>
      <c r="AZ545" s="837"/>
      <c r="BA545" s="837"/>
      <c r="BB545" s="837"/>
      <c r="BC545" s="837"/>
      <c r="BD545" s="837"/>
      <c r="BE545" s="774"/>
      <c r="BF545" s="775"/>
      <c r="BG545" s="775"/>
      <c r="BH545" s="775"/>
      <c r="BI545" s="775"/>
      <c r="BJ545" s="775"/>
      <c r="BK545" s="811"/>
      <c r="BL545" s="810"/>
      <c r="BM545" s="810"/>
      <c r="BN545" s="810"/>
      <c r="BO545" s="810"/>
      <c r="BP545" s="810"/>
      <c r="BQ545" s="793"/>
      <c r="BR545" s="792"/>
      <c r="BS545" s="792"/>
      <c r="BT545" s="792"/>
      <c r="BU545" s="792"/>
      <c r="BV545" s="792"/>
      <c r="BW545" s="838"/>
      <c r="BX545" s="837"/>
      <c r="BY545" s="837"/>
      <c r="BZ545" s="837"/>
      <c r="CA545" s="837"/>
      <c r="CB545" s="837"/>
      <c r="CC545" s="811"/>
      <c r="CD545" s="784"/>
      <c r="CE545" s="810"/>
      <c r="CF545" s="810"/>
      <c r="CG545" s="810"/>
      <c r="CH545" s="579"/>
    </row>
    <row r="546" spans="1:86" x14ac:dyDescent="0.2">
      <c r="A546" s="598"/>
      <c r="B546" s="598" t="s">
        <v>377</v>
      </c>
      <c r="C546" s="598"/>
      <c r="D546" s="657"/>
      <c r="E546" s="598"/>
      <c r="F546" s="657"/>
      <c r="G546" s="749"/>
      <c r="H546" s="750" t="s">
        <v>378</v>
      </c>
      <c r="I546" s="751"/>
      <c r="J546" s="774"/>
      <c r="K546" s="774"/>
      <c r="L546" s="774"/>
      <c r="M546" s="775"/>
      <c r="N546" s="775"/>
      <c r="O546" s="784"/>
      <c r="P546" s="784"/>
      <c r="Q546" s="783"/>
      <c r="R546" s="783"/>
      <c r="S546" s="783"/>
      <c r="T546" s="783"/>
      <c r="U546" s="793"/>
      <c r="V546" s="792"/>
      <c r="W546" s="792"/>
      <c r="X546" s="792"/>
      <c r="Y546" s="792"/>
      <c r="Z546" s="792"/>
      <c r="AA546" s="802"/>
      <c r="AB546" s="801"/>
      <c r="AC546" s="801"/>
      <c r="AD546" s="801"/>
      <c r="AE546" s="801"/>
      <c r="AF546" s="801"/>
      <c r="AG546" s="820"/>
      <c r="AH546" s="819"/>
      <c r="AI546" s="819"/>
      <c r="AJ546" s="819"/>
      <c r="AK546" s="819"/>
      <c r="AL546" s="819"/>
      <c r="AM546" s="774"/>
      <c r="AN546" s="775"/>
      <c r="AO546" s="775"/>
      <c r="AP546" s="775"/>
      <c r="AQ546" s="775"/>
      <c r="AR546" s="775"/>
      <c r="AS546" s="829"/>
      <c r="AT546" s="828"/>
      <c r="AU546" s="828"/>
      <c r="AV546" s="828"/>
      <c r="AW546" s="828"/>
      <c r="AX546" s="828"/>
      <c r="AY546" s="838"/>
      <c r="AZ546" s="837"/>
      <c r="BA546" s="837"/>
      <c r="BB546" s="837"/>
      <c r="BC546" s="837"/>
      <c r="BD546" s="837"/>
      <c r="BE546" s="774"/>
      <c r="BF546" s="775"/>
      <c r="BG546" s="775"/>
      <c r="BH546" s="775"/>
      <c r="BI546" s="775"/>
      <c r="BJ546" s="775"/>
      <c r="BK546" s="811"/>
      <c r="BL546" s="810"/>
      <c r="BM546" s="810"/>
      <c r="BN546" s="810"/>
      <c r="BO546" s="810"/>
      <c r="BP546" s="810"/>
      <c r="BQ546" s="793"/>
      <c r="BR546" s="792"/>
      <c r="BS546" s="792"/>
      <c r="BT546" s="792"/>
      <c r="BU546" s="792"/>
      <c r="BV546" s="792"/>
      <c r="BW546" s="838"/>
      <c r="BX546" s="837"/>
      <c r="BY546" s="837"/>
      <c r="BZ546" s="837"/>
      <c r="CA546" s="837"/>
      <c r="CB546" s="837"/>
      <c r="CC546" s="811"/>
      <c r="CD546" s="784"/>
      <c r="CE546" s="810"/>
      <c r="CF546" s="810"/>
      <c r="CG546" s="810"/>
      <c r="CH546" s="579"/>
    </row>
    <row r="547" spans="1:86" x14ac:dyDescent="0.2">
      <c r="A547" s="596"/>
      <c r="B547" s="596"/>
      <c r="C547" s="596">
        <v>760</v>
      </c>
      <c r="D547" s="607"/>
      <c r="E547" s="596"/>
      <c r="F547" s="607"/>
      <c r="G547" s="620"/>
      <c r="H547" s="600" t="s">
        <v>379</v>
      </c>
      <c r="I547" s="666"/>
      <c r="J547" s="774"/>
      <c r="K547" s="774"/>
      <c r="L547" s="774"/>
      <c r="M547" s="775"/>
      <c r="N547" s="775"/>
      <c r="O547" s="784"/>
      <c r="P547" s="784"/>
      <c r="Q547" s="783"/>
      <c r="R547" s="783"/>
      <c r="S547" s="783"/>
      <c r="T547" s="783"/>
      <c r="U547" s="793"/>
      <c r="V547" s="792"/>
      <c r="W547" s="792"/>
      <c r="X547" s="792"/>
      <c r="Y547" s="792"/>
      <c r="Z547" s="792"/>
      <c r="AA547" s="802"/>
      <c r="AB547" s="801"/>
      <c r="AC547" s="801"/>
      <c r="AD547" s="801"/>
      <c r="AE547" s="801"/>
      <c r="AF547" s="801"/>
      <c r="AG547" s="820"/>
      <c r="AH547" s="819"/>
      <c r="AI547" s="819"/>
      <c r="AJ547" s="819"/>
      <c r="AK547" s="819"/>
      <c r="AL547" s="819"/>
      <c r="AM547" s="774"/>
      <c r="AN547" s="775"/>
      <c r="AO547" s="775"/>
      <c r="AP547" s="775"/>
      <c r="AQ547" s="775"/>
      <c r="AR547" s="775"/>
      <c r="AS547" s="829"/>
      <c r="AT547" s="828"/>
      <c r="AU547" s="828"/>
      <c r="AV547" s="828"/>
      <c r="AW547" s="828"/>
      <c r="AX547" s="828"/>
      <c r="AY547" s="838"/>
      <c r="AZ547" s="837"/>
      <c r="BA547" s="837"/>
      <c r="BB547" s="837"/>
      <c r="BC547" s="837"/>
      <c r="BD547" s="837"/>
      <c r="BE547" s="774"/>
      <c r="BF547" s="775"/>
      <c r="BG547" s="775"/>
      <c r="BH547" s="775"/>
      <c r="BI547" s="775"/>
      <c r="BJ547" s="775"/>
      <c r="BK547" s="811"/>
      <c r="BL547" s="810"/>
      <c r="BM547" s="810"/>
      <c r="BN547" s="810"/>
      <c r="BO547" s="810"/>
      <c r="BP547" s="810"/>
      <c r="BQ547" s="793"/>
      <c r="BR547" s="792"/>
      <c r="BS547" s="792"/>
      <c r="BT547" s="792"/>
      <c r="BU547" s="792"/>
      <c r="BV547" s="792"/>
      <c r="BW547" s="838"/>
      <c r="BX547" s="837"/>
      <c r="BY547" s="837"/>
      <c r="BZ547" s="837"/>
      <c r="CA547" s="837"/>
      <c r="CB547" s="837"/>
      <c r="CC547" s="811"/>
      <c r="CD547" s="784"/>
      <c r="CE547" s="810"/>
      <c r="CF547" s="810"/>
      <c r="CG547" s="810"/>
      <c r="CH547" s="579"/>
    </row>
    <row r="548" spans="1:86" x14ac:dyDescent="0.2">
      <c r="A548" s="596"/>
      <c r="B548" s="596"/>
      <c r="C548" s="596"/>
      <c r="D548" s="691" t="s">
        <v>140</v>
      </c>
      <c r="E548" s="596"/>
      <c r="F548" s="607"/>
      <c r="G548" s="620"/>
      <c r="H548" s="600" t="s">
        <v>141</v>
      </c>
      <c r="I548" s="682"/>
      <c r="J548" s="774"/>
      <c r="K548" s="774"/>
      <c r="L548" s="774"/>
      <c r="M548" s="775"/>
      <c r="N548" s="775"/>
      <c r="O548" s="784"/>
      <c r="P548" s="784"/>
      <c r="Q548" s="783"/>
      <c r="R548" s="783"/>
      <c r="S548" s="783"/>
      <c r="T548" s="783"/>
      <c r="U548" s="793"/>
      <c r="V548" s="792"/>
      <c r="W548" s="792"/>
      <c r="X548" s="792"/>
      <c r="Y548" s="792"/>
      <c r="Z548" s="792"/>
      <c r="AA548" s="802"/>
      <c r="AB548" s="801"/>
      <c r="AC548" s="801"/>
      <c r="AD548" s="801"/>
      <c r="AE548" s="801"/>
      <c r="AF548" s="801"/>
      <c r="AG548" s="820"/>
      <c r="AH548" s="819"/>
      <c r="AI548" s="819"/>
      <c r="AJ548" s="819"/>
      <c r="AK548" s="819"/>
      <c r="AL548" s="819"/>
      <c r="AM548" s="774"/>
      <c r="AN548" s="775"/>
      <c r="AO548" s="775"/>
      <c r="AP548" s="775"/>
      <c r="AQ548" s="775"/>
      <c r="AR548" s="775"/>
      <c r="AS548" s="829"/>
      <c r="AT548" s="828"/>
      <c r="AU548" s="828"/>
      <c r="AV548" s="828"/>
      <c r="AW548" s="828"/>
      <c r="AX548" s="828"/>
      <c r="AY548" s="838"/>
      <c r="AZ548" s="837"/>
      <c r="BA548" s="837"/>
      <c r="BB548" s="837"/>
      <c r="BC548" s="837"/>
      <c r="BD548" s="837"/>
      <c r="BE548" s="774"/>
      <c r="BF548" s="775"/>
      <c r="BG548" s="775"/>
      <c r="BH548" s="775"/>
      <c r="BI548" s="775"/>
      <c r="BJ548" s="775"/>
      <c r="BK548" s="811"/>
      <c r="BL548" s="810"/>
      <c r="BM548" s="810"/>
      <c r="BN548" s="810"/>
      <c r="BO548" s="810"/>
      <c r="BP548" s="810"/>
      <c r="BQ548" s="793"/>
      <c r="BR548" s="792"/>
      <c r="BS548" s="792"/>
      <c r="BT548" s="792"/>
      <c r="BU548" s="792"/>
      <c r="BV548" s="792"/>
      <c r="BW548" s="838"/>
      <c r="BX548" s="837"/>
      <c r="BY548" s="837"/>
      <c r="BZ548" s="837"/>
      <c r="CA548" s="837"/>
      <c r="CB548" s="837"/>
      <c r="CC548" s="811"/>
      <c r="CD548" s="784"/>
      <c r="CE548" s="810"/>
      <c r="CF548" s="810"/>
      <c r="CG548" s="810"/>
      <c r="CH548" s="579"/>
    </row>
    <row r="549" spans="1:86" ht="24" x14ac:dyDescent="0.2">
      <c r="A549" s="596"/>
      <c r="B549" s="596"/>
      <c r="C549" s="596"/>
      <c r="D549" s="606" t="s">
        <v>380</v>
      </c>
      <c r="E549" s="596"/>
      <c r="F549" s="607"/>
      <c r="G549" s="620"/>
      <c r="H549" s="645" t="s">
        <v>381</v>
      </c>
      <c r="I549" s="624"/>
      <c r="J549" s="774"/>
      <c r="K549" s="774"/>
      <c r="L549" s="774"/>
      <c r="M549" s="775"/>
      <c r="N549" s="775"/>
      <c r="O549" s="784"/>
      <c r="P549" s="784"/>
      <c r="Q549" s="783"/>
      <c r="R549" s="783"/>
      <c r="S549" s="783"/>
      <c r="T549" s="783"/>
      <c r="U549" s="793"/>
      <c r="V549" s="792"/>
      <c r="W549" s="792"/>
      <c r="X549" s="792"/>
      <c r="Y549" s="792"/>
      <c r="Z549" s="792"/>
      <c r="AA549" s="802"/>
      <c r="AB549" s="801"/>
      <c r="AC549" s="801"/>
      <c r="AD549" s="801"/>
      <c r="AE549" s="801"/>
      <c r="AF549" s="801"/>
      <c r="AG549" s="820"/>
      <c r="AH549" s="819"/>
      <c r="AI549" s="819"/>
      <c r="AJ549" s="819"/>
      <c r="AK549" s="819"/>
      <c r="AL549" s="819"/>
      <c r="AM549" s="774"/>
      <c r="AN549" s="775"/>
      <c r="AO549" s="775"/>
      <c r="AP549" s="775"/>
      <c r="AQ549" s="775"/>
      <c r="AR549" s="775"/>
      <c r="AS549" s="829"/>
      <c r="AT549" s="828"/>
      <c r="AU549" s="828"/>
      <c r="AV549" s="828"/>
      <c r="AW549" s="828"/>
      <c r="AX549" s="828"/>
      <c r="AY549" s="838"/>
      <c r="AZ549" s="837"/>
      <c r="BA549" s="837"/>
      <c r="BB549" s="837"/>
      <c r="BC549" s="837"/>
      <c r="BD549" s="837"/>
      <c r="BE549" s="774"/>
      <c r="BF549" s="775"/>
      <c r="BG549" s="775"/>
      <c r="BH549" s="775"/>
      <c r="BI549" s="775"/>
      <c r="BJ549" s="775"/>
      <c r="BK549" s="811"/>
      <c r="BL549" s="810"/>
      <c r="BM549" s="810"/>
      <c r="BN549" s="810"/>
      <c r="BO549" s="810"/>
      <c r="BP549" s="810"/>
      <c r="BQ549" s="793"/>
      <c r="BR549" s="792"/>
      <c r="BS549" s="792"/>
      <c r="BT549" s="792"/>
      <c r="BU549" s="792"/>
      <c r="BV549" s="792"/>
      <c r="BW549" s="838"/>
      <c r="BX549" s="837"/>
      <c r="BY549" s="837"/>
      <c r="BZ549" s="837"/>
      <c r="CA549" s="837"/>
      <c r="CB549" s="837"/>
      <c r="CC549" s="811"/>
      <c r="CD549" s="784"/>
      <c r="CE549" s="810"/>
      <c r="CF549" s="810"/>
      <c r="CG549" s="810"/>
      <c r="CH549" s="579"/>
    </row>
    <row r="550" spans="1:86" x14ac:dyDescent="0.2">
      <c r="A550" s="596"/>
      <c r="B550" s="596"/>
      <c r="C550" s="596"/>
      <c r="D550" s="607"/>
      <c r="E550" s="596">
        <f>+E537+1</f>
        <v>122</v>
      </c>
      <c r="F550" s="607">
        <v>472</v>
      </c>
      <c r="G550" s="620"/>
      <c r="H550" s="609" t="s">
        <v>144</v>
      </c>
      <c r="I550" s="601">
        <v>800000</v>
      </c>
      <c r="J550" s="774">
        <f>+I550*$J$1</f>
        <v>160000</v>
      </c>
      <c r="K550" s="774"/>
      <c r="L550" s="774">
        <f t="shared" ref="L550" si="1314">+J550-K550</f>
        <v>160000</v>
      </c>
      <c r="M550" s="775"/>
      <c r="N550" s="774">
        <f>+K550-M550</f>
        <v>0</v>
      </c>
      <c r="O550" s="784">
        <f>+I550*$O$1</f>
        <v>80000</v>
      </c>
      <c r="P550" s="784">
        <f t="shared" ref="P550" si="1315">O550+K550</f>
        <v>80000</v>
      </c>
      <c r="Q550" s="783"/>
      <c r="R550" s="784">
        <f t="shared" ref="R550" si="1316">+P550-Q550</f>
        <v>80000</v>
      </c>
      <c r="S550" s="783"/>
      <c r="T550" s="784">
        <f t="shared" ref="T550" si="1317">+Q550-S550</f>
        <v>0</v>
      </c>
      <c r="U550" s="793">
        <f>$I550*$U$1</f>
        <v>56000.000000000007</v>
      </c>
      <c r="V550" s="793">
        <f t="shared" ref="V550" si="1318">U550+Q550</f>
        <v>56000.000000000007</v>
      </c>
      <c r="W550" s="792"/>
      <c r="X550" s="793">
        <f>+V550-W550</f>
        <v>56000.000000000007</v>
      </c>
      <c r="Y550" s="792"/>
      <c r="Z550" s="793">
        <f t="shared" ref="Z550" si="1319">+W550-Y550</f>
        <v>0</v>
      </c>
      <c r="AA550" s="802">
        <f>$I550*$AA$1</f>
        <v>56000.000000000007</v>
      </c>
      <c r="AB550" s="802">
        <f t="shared" ref="AB550" si="1320">AA550+W550</f>
        <v>56000.000000000007</v>
      </c>
      <c r="AC550" s="801"/>
      <c r="AD550" s="802">
        <f>+AB550-AC550</f>
        <v>56000.000000000007</v>
      </c>
      <c r="AE550" s="801"/>
      <c r="AF550" s="802">
        <f t="shared" ref="AF550" si="1321">+AC550-AE550</f>
        <v>0</v>
      </c>
      <c r="AG550" s="820">
        <f>$I550*$AG$1</f>
        <v>56000.000000000007</v>
      </c>
      <c r="AH550" s="820">
        <f t="shared" ref="AH550" si="1322">AG550+AC550</f>
        <v>56000.000000000007</v>
      </c>
      <c r="AI550" s="819"/>
      <c r="AJ550" s="820">
        <f>+AH550-AI550</f>
        <v>56000.000000000007</v>
      </c>
      <c r="AK550" s="819"/>
      <c r="AL550" s="820">
        <f t="shared" ref="AL550" si="1323">+AI550-AK550</f>
        <v>0</v>
      </c>
      <c r="AM550" s="774">
        <f>$I550*$AM$1</f>
        <v>56000.000000000007</v>
      </c>
      <c r="AN550" s="774">
        <f t="shared" ref="AN550" si="1324">AM550+AI550</f>
        <v>56000.000000000007</v>
      </c>
      <c r="AO550" s="775"/>
      <c r="AP550" s="774">
        <f>+AN550-AO550</f>
        <v>56000.000000000007</v>
      </c>
      <c r="AQ550" s="775"/>
      <c r="AR550" s="774">
        <f t="shared" ref="AR550" si="1325">+AO550-AQ550</f>
        <v>0</v>
      </c>
      <c r="AS550" s="829">
        <f>$I550*$AS$1</f>
        <v>56000.000000000007</v>
      </c>
      <c r="AT550" s="829">
        <f t="shared" ref="AT550" si="1326">AS550+AO550</f>
        <v>56000.000000000007</v>
      </c>
      <c r="AU550" s="828"/>
      <c r="AV550" s="829">
        <f>+AT550-AU550</f>
        <v>56000.000000000007</v>
      </c>
      <c r="AW550" s="828"/>
      <c r="AX550" s="829">
        <f t="shared" ref="AX550" si="1327">+AU550-AW550</f>
        <v>0</v>
      </c>
      <c r="AY550" s="838">
        <f>$I550*$AY$1</f>
        <v>56000.000000000007</v>
      </c>
      <c r="AZ550" s="838">
        <f t="shared" ref="AZ550" si="1328">AY550+AU550</f>
        <v>56000.000000000007</v>
      </c>
      <c r="BA550" s="837"/>
      <c r="BB550" s="838">
        <f>+AZ550-BA550</f>
        <v>56000.000000000007</v>
      </c>
      <c r="BC550" s="837"/>
      <c r="BD550" s="838">
        <f t="shared" ref="BD550" si="1329">+BA550-BC550</f>
        <v>0</v>
      </c>
      <c r="BE550" s="774">
        <f>$I550*$BE$1</f>
        <v>56000.000000000007</v>
      </c>
      <c r="BF550" s="774">
        <f t="shared" ref="BF550" si="1330">BE550+BA550</f>
        <v>56000.000000000007</v>
      </c>
      <c r="BG550" s="775"/>
      <c r="BH550" s="774">
        <f>+BF550-BG550</f>
        <v>56000.000000000007</v>
      </c>
      <c r="BI550" s="775"/>
      <c r="BJ550" s="774">
        <f t="shared" ref="BJ550" si="1331">+BG550-BI550</f>
        <v>0</v>
      </c>
      <c r="BK550" s="811">
        <f>$I550*$BK$1</f>
        <v>56000.000000000007</v>
      </c>
      <c r="BL550" s="811">
        <f t="shared" ref="BL550" si="1332">BK550+BG550</f>
        <v>56000.000000000007</v>
      </c>
      <c r="BM550" s="810"/>
      <c r="BN550" s="811">
        <f>+BL550-BM550</f>
        <v>56000.000000000007</v>
      </c>
      <c r="BO550" s="810"/>
      <c r="BP550" s="811">
        <f t="shared" ref="BP550" si="1333">+BM550-BO550</f>
        <v>0</v>
      </c>
      <c r="BQ550" s="793">
        <f>$I550*$BQ$1</f>
        <v>56000.000000000007</v>
      </c>
      <c r="BR550" s="793">
        <f t="shared" ref="BR550" si="1334">BQ550+BM550</f>
        <v>56000.000000000007</v>
      </c>
      <c r="BS550" s="792"/>
      <c r="BT550" s="793">
        <f>+BR550-BS550</f>
        <v>56000.000000000007</v>
      </c>
      <c r="BU550" s="792"/>
      <c r="BV550" s="793">
        <f t="shared" ref="BV550" si="1335">+BS550-BU550</f>
        <v>0</v>
      </c>
      <c r="BW550" s="838">
        <f>$I550*$BW$1</f>
        <v>56000.000000000007</v>
      </c>
      <c r="BX550" s="838">
        <f t="shared" ref="BX550" si="1336">BW550+BS550</f>
        <v>56000.000000000007</v>
      </c>
      <c r="BY550" s="837"/>
      <c r="BZ550" s="838">
        <f>+BX550-BY550</f>
        <v>56000.000000000007</v>
      </c>
      <c r="CA550" s="837"/>
      <c r="CB550" s="838">
        <f t="shared" ref="CB550" si="1337">+BY550-CA550</f>
        <v>0</v>
      </c>
      <c r="CC550" s="811">
        <f>+J550+O550+U550+AA550+AG550+AM550+AS550+AY550+BE550+BK550+BQ550+BW550</f>
        <v>800000</v>
      </c>
      <c r="CD550" s="784">
        <f t="shared" ref="CD550" si="1338">CC550+BY550</f>
        <v>800000</v>
      </c>
      <c r="CE550" s="810"/>
      <c r="CF550" s="810"/>
      <c r="CG550" s="811">
        <f t="shared" ref="CG550" si="1339">+CE550-CF550</f>
        <v>0</v>
      </c>
      <c r="CH550" s="579">
        <f>+CC550-I550</f>
        <v>0</v>
      </c>
    </row>
    <row r="551" spans="1:86" x14ac:dyDescent="0.2">
      <c r="A551" s="585"/>
      <c r="B551" s="585"/>
      <c r="C551" s="739"/>
      <c r="D551" s="634"/>
      <c r="E551" s="585"/>
      <c r="F551" s="634"/>
      <c r="G551" s="640"/>
      <c r="H551" s="683"/>
      <c r="I551" s="636"/>
      <c r="J551" s="774"/>
      <c r="K551" s="774"/>
      <c r="L551" s="774"/>
      <c r="M551" s="775"/>
      <c r="N551" s="775"/>
      <c r="O551" s="784"/>
      <c r="P551" s="784"/>
      <c r="Q551" s="783"/>
      <c r="R551" s="783"/>
      <c r="S551" s="783"/>
      <c r="T551" s="783"/>
      <c r="U551" s="793"/>
      <c r="V551" s="792"/>
      <c r="W551" s="792"/>
      <c r="X551" s="792"/>
      <c r="Y551" s="792"/>
      <c r="Z551" s="792"/>
      <c r="AA551" s="802"/>
      <c r="AB551" s="801"/>
      <c r="AC551" s="801"/>
      <c r="AD551" s="801"/>
      <c r="AE551" s="801"/>
      <c r="AF551" s="801"/>
      <c r="AG551" s="820"/>
      <c r="AH551" s="819"/>
      <c r="AI551" s="819"/>
      <c r="AJ551" s="819"/>
      <c r="AK551" s="819"/>
      <c r="AL551" s="819"/>
      <c r="AM551" s="774"/>
      <c r="AN551" s="775"/>
      <c r="AO551" s="775"/>
      <c r="AP551" s="775"/>
      <c r="AQ551" s="775"/>
      <c r="AR551" s="775"/>
      <c r="AS551" s="829"/>
      <c r="AT551" s="828"/>
      <c r="AU551" s="828"/>
      <c r="AV551" s="828"/>
      <c r="AW551" s="828"/>
      <c r="AX551" s="828"/>
      <c r="AY551" s="838"/>
      <c r="AZ551" s="837"/>
      <c r="BA551" s="837"/>
      <c r="BB551" s="837"/>
      <c r="BC551" s="837"/>
      <c r="BD551" s="837"/>
      <c r="BE551" s="774"/>
      <c r="BF551" s="775"/>
      <c r="BG551" s="775"/>
      <c r="BH551" s="775"/>
      <c r="BI551" s="775"/>
      <c r="BJ551" s="775"/>
      <c r="BK551" s="811"/>
      <c r="BL551" s="810"/>
      <c r="BM551" s="810"/>
      <c r="BN551" s="810"/>
      <c r="BO551" s="810"/>
      <c r="BP551" s="810"/>
      <c r="BQ551" s="793"/>
      <c r="BR551" s="792"/>
      <c r="BS551" s="792"/>
      <c r="BT551" s="792"/>
      <c r="BU551" s="792"/>
      <c r="BV551" s="792"/>
      <c r="BW551" s="838"/>
      <c r="BX551" s="837"/>
      <c r="BY551" s="837"/>
      <c r="BZ551" s="837"/>
      <c r="CA551" s="837"/>
      <c r="CB551" s="837"/>
      <c r="CC551" s="811"/>
      <c r="CD551" s="784"/>
      <c r="CE551" s="810"/>
      <c r="CF551" s="810"/>
      <c r="CG551" s="810"/>
      <c r="CH551" s="579"/>
    </row>
    <row r="552" spans="1:86" x14ac:dyDescent="0.2">
      <c r="A552" s="602"/>
      <c r="B552" s="596" t="s">
        <v>382</v>
      </c>
      <c r="C552" s="663"/>
      <c r="D552" s="607"/>
      <c r="E552" s="602"/>
      <c r="F552" s="607"/>
      <c r="G552" s="620"/>
      <c r="H552" s="600" t="s">
        <v>383</v>
      </c>
      <c r="I552" s="601"/>
      <c r="J552" s="774"/>
      <c r="K552" s="774"/>
      <c r="L552" s="774"/>
      <c r="M552" s="775"/>
      <c r="N552" s="775"/>
      <c r="O552" s="784"/>
      <c r="P552" s="784"/>
      <c r="Q552" s="783"/>
      <c r="R552" s="783"/>
      <c r="S552" s="783"/>
      <c r="T552" s="783"/>
      <c r="U552" s="793"/>
      <c r="V552" s="792"/>
      <c r="W552" s="792"/>
      <c r="X552" s="792"/>
      <c r="Y552" s="792"/>
      <c r="Z552" s="792"/>
      <c r="AA552" s="802"/>
      <c r="AB552" s="801"/>
      <c r="AC552" s="801"/>
      <c r="AD552" s="801"/>
      <c r="AE552" s="801"/>
      <c r="AF552" s="801"/>
      <c r="AG552" s="820"/>
      <c r="AH552" s="819"/>
      <c r="AI552" s="819"/>
      <c r="AJ552" s="819"/>
      <c r="AK552" s="819"/>
      <c r="AL552" s="819"/>
      <c r="AM552" s="774"/>
      <c r="AN552" s="775"/>
      <c r="AO552" s="775"/>
      <c r="AP552" s="775"/>
      <c r="AQ552" s="775"/>
      <c r="AR552" s="775"/>
      <c r="AS552" s="829"/>
      <c r="AT552" s="828"/>
      <c r="AU552" s="828"/>
      <c r="AV552" s="828"/>
      <c r="AW552" s="828"/>
      <c r="AX552" s="828"/>
      <c r="AY552" s="838"/>
      <c r="AZ552" s="837"/>
      <c r="BA552" s="837"/>
      <c r="BB552" s="837"/>
      <c r="BC552" s="837"/>
      <c r="BD552" s="837"/>
      <c r="BE552" s="774"/>
      <c r="BF552" s="775"/>
      <c r="BG552" s="775"/>
      <c r="BH552" s="775"/>
      <c r="BI552" s="775"/>
      <c r="BJ552" s="775"/>
      <c r="BK552" s="811"/>
      <c r="BL552" s="810"/>
      <c r="BM552" s="810"/>
      <c r="BN552" s="810"/>
      <c r="BO552" s="810"/>
      <c r="BP552" s="810"/>
      <c r="BQ552" s="793"/>
      <c r="BR552" s="792"/>
      <c r="BS552" s="792"/>
      <c r="BT552" s="792"/>
      <c r="BU552" s="792"/>
      <c r="BV552" s="792"/>
      <c r="BW552" s="838"/>
      <c r="BX552" s="837"/>
      <c r="BY552" s="837"/>
      <c r="BZ552" s="837"/>
      <c r="CA552" s="837"/>
      <c r="CB552" s="837"/>
      <c r="CC552" s="811"/>
      <c r="CD552" s="784"/>
      <c r="CE552" s="810"/>
      <c r="CF552" s="810"/>
      <c r="CG552" s="810"/>
      <c r="CH552" s="579"/>
    </row>
    <row r="553" spans="1:86" x14ac:dyDescent="0.2">
      <c r="A553" s="602"/>
      <c r="B553" s="602"/>
      <c r="C553" s="623">
        <v>760</v>
      </c>
      <c r="D553" s="607"/>
      <c r="E553" s="602"/>
      <c r="F553" s="607"/>
      <c r="G553" s="620"/>
      <c r="H553" s="600" t="s">
        <v>379</v>
      </c>
      <c r="I553" s="601"/>
      <c r="J553" s="774"/>
      <c r="K553" s="774"/>
      <c r="L553" s="774"/>
      <c r="M553" s="775"/>
      <c r="N553" s="775"/>
      <c r="O553" s="784"/>
      <c r="P553" s="784"/>
      <c r="Q553" s="783"/>
      <c r="R553" s="783"/>
      <c r="S553" s="783"/>
      <c r="T553" s="783"/>
      <c r="U553" s="793"/>
      <c r="V553" s="792"/>
      <c r="W553" s="792"/>
      <c r="X553" s="792"/>
      <c r="Y553" s="792"/>
      <c r="Z553" s="792"/>
      <c r="AA553" s="802"/>
      <c r="AB553" s="801"/>
      <c r="AC553" s="801"/>
      <c r="AD553" s="801"/>
      <c r="AE553" s="801"/>
      <c r="AF553" s="801"/>
      <c r="AG553" s="820"/>
      <c r="AH553" s="819"/>
      <c r="AI553" s="819"/>
      <c r="AJ553" s="819"/>
      <c r="AK553" s="819"/>
      <c r="AL553" s="819"/>
      <c r="AM553" s="774"/>
      <c r="AN553" s="775"/>
      <c r="AO553" s="775"/>
      <c r="AP553" s="775"/>
      <c r="AQ553" s="775"/>
      <c r="AR553" s="775"/>
      <c r="AS553" s="829"/>
      <c r="AT553" s="828"/>
      <c r="AU553" s="828"/>
      <c r="AV553" s="828"/>
      <c r="AW553" s="828"/>
      <c r="AX553" s="828"/>
      <c r="AY553" s="838"/>
      <c r="AZ553" s="837"/>
      <c r="BA553" s="837"/>
      <c r="BB553" s="837"/>
      <c r="BC553" s="837"/>
      <c r="BD553" s="837"/>
      <c r="BE553" s="774"/>
      <c r="BF553" s="775"/>
      <c r="BG553" s="775"/>
      <c r="BH553" s="775"/>
      <c r="BI553" s="775"/>
      <c r="BJ553" s="775"/>
      <c r="BK553" s="811"/>
      <c r="BL553" s="810"/>
      <c r="BM553" s="810"/>
      <c r="BN553" s="810"/>
      <c r="BO553" s="810"/>
      <c r="BP553" s="810"/>
      <c r="BQ553" s="793"/>
      <c r="BR553" s="792"/>
      <c r="BS553" s="792"/>
      <c r="BT553" s="792"/>
      <c r="BU553" s="792"/>
      <c r="BV553" s="792"/>
      <c r="BW553" s="838"/>
      <c r="BX553" s="837"/>
      <c r="BY553" s="837"/>
      <c r="BZ553" s="837"/>
      <c r="CA553" s="837"/>
      <c r="CB553" s="837"/>
      <c r="CC553" s="811"/>
      <c r="CD553" s="784"/>
      <c r="CE553" s="810"/>
      <c r="CF553" s="810"/>
      <c r="CG553" s="810"/>
      <c r="CH553" s="579"/>
    </row>
    <row r="554" spans="1:86" x14ac:dyDescent="0.2">
      <c r="A554" s="602"/>
      <c r="B554" s="602"/>
      <c r="C554" s="623"/>
      <c r="D554" s="606">
        <v>1801</v>
      </c>
      <c r="E554" s="602"/>
      <c r="F554" s="607"/>
      <c r="G554" s="620"/>
      <c r="H554" s="600" t="s">
        <v>369</v>
      </c>
      <c r="I554" s="601"/>
      <c r="J554" s="774"/>
      <c r="K554" s="774"/>
      <c r="L554" s="774"/>
      <c r="M554" s="775"/>
      <c r="N554" s="775"/>
      <c r="O554" s="784"/>
      <c r="P554" s="784"/>
      <c r="Q554" s="783"/>
      <c r="R554" s="783"/>
      <c r="S554" s="783"/>
      <c r="T554" s="783"/>
      <c r="U554" s="793"/>
      <c r="V554" s="792"/>
      <c r="W554" s="792"/>
      <c r="X554" s="792"/>
      <c r="Y554" s="792"/>
      <c r="Z554" s="792"/>
      <c r="AA554" s="802"/>
      <c r="AB554" s="801"/>
      <c r="AC554" s="801"/>
      <c r="AD554" s="801"/>
      <c r="AE554" s="801"/>
      <c r="AF554" s="801"/>
      <c r="AG554" s="820"/>
      <c r="AH554" s="819"/>
      <c r="AI554" s="819"/>
      <c r="AJ554" s="819"/>
      <c r="AK554" s="819"/>
      <c r="AL554" s="819"/>
      <c r="AM554" s="774"/>
      <c r="AN554" s="775"/>
      <c r="AO554" s="775"/>
      <c r="AP554" s="775"/>
      <c r="AQ554" s="775"/>
      <c r="AR554" s="775"/>
      <c r="AS554" s="829"/>
      <c r="AT554" s="828"/>
      <c r="AU554" s="828"/>
      <c r="AV554" s="828"/>
      <c r="AW554" s="828"/>
      <c r="AX554" s="828"/>
      <c r="AY554" s="838"/>
      <c r="AZ554" s="837"/>
      <c r="BA554" s="837"/>
      <c r="BB554" s="837"/>
      <c r="BC554" s="837"/>
      <c r="BD554" s="837"/>
      <c r="BE554" s="774"/>
      <c r="BF554" s="775"/>
      <c r="BG554" s="775"/>
      <c r="BH554" s="775"/>
      <c r="BI554" s="775"/>
      <c r="BJ554" s="775"/>
      <c r="BK554" s="811"/>
      <c r="BL554" s="810"/>
      <c r="BM554" s="810"/>
      <c r="BN554" s="810"/>
      <c r="BO554" s="810"/>
      <c r="BP554" s="810"/>
      <c r="BQ554" s="793"/>
      <c r="BR554" s="792"/>
      <c r="BS554" s="792"/>
      <c r="BT554" s="792"/>
      <c r="BU554" s="792"/>
      <c r="BV554" s="792"/>
      <c r="BW554" s="838"/>
      <c r="BX554" s="837"/>
      <c r="BY554" s="837"/>
      <c r="BZ554" s="837"/>
      <c r="CA554" s="837"/>
      <c r="CB554" s="837"/>
      <c r="CC554" s="811"/>
      <c r="CD554" s="784"/>
      <c r="CE554" s="810"/>
      <c r="CF554" s="810"/>
      <c r="CG554" s="810"/>
      <c r="CH554" s="579"/>
    </row>
    <row r="555" spans="1:86" ht="24" x14ac:dyDescent="0.2">
      <c r="A555" s="602"/>
      <c r="B555" s="602"/>
      <c r="C555" s="623"/>
      <c r="D555" s="606" t="s">
        <v>384</v>
      </c>
      <c r="E555" s="602"/>
      <c r="F555" s="607"/>
      <c r="G555" s="620"/>
      <c r="H555" s="645" t="s">
        <v>385</v>
      </c>
      <c r="I555" s="601"/>
      <c r="J555" s="774"/>
      <c r="K555" s="774"/>
      <c r="L555" s="774"/>
      <c r="M555" s="775"/>
      <c r="N555" s="775"/>
      <c r="O555" s="784"/>
      <c r="P555" s="784"/>
      <c r="Q555" s="783"/>
      <c r="R555" s="783"/>
      <c r="S555" s="783"/>
      <c r="T555" s="783"/>
      <c r="U555" s="793"/>
      <c r="V555" s="792"/>
      <c r="W555" s="792"/>
      <c r="X555" s="792"/>
      <c r="Y555" s="792"/>
      <c r="Z555" s="792"/>
      <c r="AA555" s="802"/>
      <c r="AB555" s="801"/>
      <c r="AC555" s="801"/>
      <c r="AD555" s="801"/>
      <c r="AE555" s="801"/>
      <c r="AF555" s="801"/>
      <c r="AG555" s="820"/>
      <c r="AH555" s="819"/>
      <c r="AI555" s="819"/>
      <c r="AJ555" s="819"/>
      <c r="AK555" s="819"/>
      <c r="AL555" s="819"/>
      <c r="AM555" s="774"/>
      <c r="AN555" s="775"/>
      <c r="AO555" s="775"/>
      <c r="AP555" s="775"/>
      <c r="AQ555" s="775"/>
      <c r="AR555" s="775"/>
      <c r="AS555" s="829"/>
      <c r="AT555" s="828"/>
      <c r="AU555" s="828"/>
      <c r="AV555" s="828"/>
      <c r="AW555" s="828"/>
      <c r="AX555" s="828"/>
      <c r="AY555" s="838"/>
      <c r="AZ555" s="837"/>
      <c r="BA555" s="837"/>
      <c r="BB555" s="837"/>
      <c r="BC555" s="837"/>
      <c r="BD555" s="837"/>
      <c r="BE555" s="774"/>
      <c r="BF555" s="775"/>
      <c r="BG555" s="775"/>
      <c r="BH555" s="775"/>
      <c r="BI555" s="775"/>
      <c r="BJ555" s="775"/>
      <c r="BK555" s="811"/>
      <c r="BL555" s="810"/>
      <c r="BM555" s="810"/>
      <c r="BN555" s="810"/>
      <c r="BO555" s="810"/>
      <c r="BP555" s="810"/>
      <c r="BQ555" s="793"/>
      <c r="BR555" s="792"/>
      <c r="BS555" s="792"/>
      <c r="BT555" s="792"/>
      <c r="BU555" s="792"/>
      <c r="BV555" s="792"/>
      <c r="BW555" s="838"/>
      <c r="BX555" s="837"/>
      <c r="BY555" s="837"/>
      <c r="BZ555" s="837"/>
      <c r="CA555" s="837"/>
      <c r="CB555" s="837"/>
      <c r="CC555" s="811"/>
      <c r="CD555" s="784"/>
      <c r="CE555" s="810"/>
      <c r="CF555" s="810"/>
      <c r="CG555" s="810"/>
      <c r="CH555" s="579"/>
    </row>
    <row r="556" spans="1:86" x14ac:dyDescent="0.2">
      <c r="A556" s="596"/>
      <c r="B556" s="596"/>
      <c r="C556" s="663"/>
      <c r="D556" s="607"/>
      <c r="E556" s="596">
        <f>+E550+1</f>
        <v>123</v>
      </c>
      <c r="F556" s="607">
        <v>464</v>
      </c>
      <c r="G556" s="620"/>
      <c r="H556" s="609" t="s">
        <v>257</v>
      </c>
      <c r="I556" s="601">
        <f>20000000+4000000-1000000</f>
        <v>23000000</v>
      </c>
      <c r="J556" s="774">
        <f>+I556*$J$1</f>
        <v>4600000</v>
      </c>
      <c r="K556" s="774">
        <v>2980000</v>
      </c>
      <c r="L556" s="774">
        <f t="shared" ref="L556" si="1340">+J556-K556</f>
        <v>1620000</v>
      </c>
      <c r="M556" s="775"/>
      <c r="N556" s="774">
        <f>+K556-M556</f>
        <v>2980000</v>
      </c>
      <c r="O556" s="784">
        <f>+I556*$O$1</f>
        <v>2300000</v>
      </c>
      <c r="P556" s="784">
        <f t="shared" ref="P556" si="1341">O556+K556</f>
        <v>5280000</v>
      </c>
      <c r="Q556" s="783">
        <v>2980000</v>
      </c>
      <c r="R556" s="784">
        <f t="shared" ref="R556" si="1342">+P556-Q556</f>
        <v>2300000</v>
      </c>
      <c r="S556" s="783"/>
      <c r="T556" s="784">
        <f t="shared" ref="T556" si="1343">+Q556-S556</f>
        <v>2980000</v>
      </c>
      <c r="U556" s="793">
        <f>$I556*$U$1</f>
        <v>1610000.0000000002</v>
      </c>
      <c r="V556" s="793">
        <f t="shared" ref="V556" si="1344">U556+Q556</f>
        <v>4590000</v>
      </c>
      <c r="W556" s="792"/>
      <c r="X556" s="793">
        <f>+V556-W556</f>
        <v>4590000</v>
      </c>
      <c r="Y556" s="792"/>
      <c r="Z556" s="793">
        <f t="shared" ref="Z556" si="1345">+W556-Y556</f>
        <v>0</v>
      </c>
      <c r="AA556" s="802">
        <f>$I556*$AA$1</f>
        <v>1610000.0000000002</v>
      </c>
      <c r="AB556" s="802">
        <f t="shared" ref="AB556" si="1346">AA556+W556</f>
        <v>1610000.0000000002</v>
      </c>
      <c r="AC556" s="801"/>
      <c r="AD556" s="802">
        <f>+AB556-AC556</f>
        <v>1610000.0000000002</v>
      </c>
      <c r="AE556" s="801"/>
      <c r="AF556" s="802">
        <f t="shared" ref="AF556" si="1347">+AC556-AE556</f>
        <v>0</v>
      </c>
      <c r="AG556" s="820">
        <f>$I556*$AG$1</f>
        <v>1610000.0000000002</v>
      </c>
      <c r="AH556" s="820">
        <f t="shared" ref="AH556" si="1348">AG556+AC556</f>
        <v>1610000.0000000002</v>
      </c>
      <c r="AI556" s="819"/>
      <c r="AJ556" s="820">
        <f>+AH556-AI556</f>
        <v>1610000.0000000002</v>
      </c>
      <c r="AK556" s="819"/>
      <c r="AL556" s="820">
        <f t="shared" ref="AL556" si="1349">+AI556-AK556</f>
        <v>0</v>
      </c>
      <c r="AM556" s="774">
        <f>$I556*$AM$1</f>
        <v>1610000.0000000002</v>
      </c>
      <c r="AN556" s="774">
        <f t="shared" ref="AN556" si="1350">AM556+AI556</f>
        <v>1610000.0000000002</v>
      </c>
      <c r="AO556" s="775"/>
      <c r="AP556" s="774">
        <f>+AN556-AO556</f>
        <v>1610000.0000000002</v>
      </c>
      <c r="AQ556" s="775"/>
      <c r="AR556" s="774">
        <f t="shared" ref="AR556" si="1351">+AO556-AQ556</f>
        <v>0</v>
      </c>
      <c r="AS556" s="829">
        <f>$I556*$AS$1</f>
        <v>1610000.0000000002</v>
      </c>
      <c r="AT556" s="829">
        <f t="shared" ref="AT556" si="1352">AS556+AO556</f>
        <v>1610000.0000000002</v>
      </c>
      <c r="AU556" s="828"/>
      <c r="AV556" s="829">
        <f>+AT556-AU556</f>
        <v>1610000.0000000002</v>
      </c>
      <c r="AW556" s="828"/>
      <c r="AX556" s="829">
        <f t="shared" ref="AX556" si="1353">+AU556-AW556</f>
        <v>0</v>
      </c>
      <c r="AY556" s="838">
        <f>$I556*$AY$1</f>
        <v>1610000.0000000002</v>
      </c>
      <c r="AZ556" s="838">
        <f t="shared" ref="AZ556" si="1354">AY556+AU556</f>
        <v>1610000.0000000002</v>
      </c>
      <c r="BA556" s="837"/>
      <c r="BB556" s="838">
        <f>+AZ556-BA556</f>
        <v>1610000.0000000002</v>
      </c>
      <c r="BC556" s="837"/>
      <c r="BD556" s="838">
        <f t="shared" ref="BD556" si="1355">+BA556-BC556</f>
        <v>0</v>
      </c>
      <c r="BE556" s="774">
        <f>$I556*$BE$1</f>
        <v>1610000.0000000002</v>
      </c>
      <c r="BF556" s="774">
        <f t="shared" ref="BF556" si="1356">BE556+BA556</f>
        <v>1610000.0000000002</v>
      </c>
      <c r="BG556" s="775"/>
      <c r="BH556" s="774">
        <f>+BF556-BG556</f>
        <v>1610000.0000000002</v>
      </c>
      <c r="BI556" s="775"/>
      <c r="BJ556" s="774">
        <f t="shared" ref="BJ556" si="1357">+BG556-BI556</f>
        <v>0</v>
      </c>
      <c r="BK556" s="811">
        <f>$I556*$BK$1</f>
        <v>1610000.0000000002</v>
      </c>
      <c r="BL556" s="811">
        <f t="shared" ref="BL556" si="1358">BK556+BG556</f>
        <v>1610000.0000000002</v>
      </c>
      <c r="BM556" s="810"/>
      <c r="BN556" s="811">
        <f>+BL556-BM556</f>
        <v>1610000.0000000002</v>
      </c>
      <c r="BO556" s="810"/>
      <c r="BP556" s="811">
        <f t="shared" ref="BP556" si="1359">+BM556-BO556</f>
        <v>0</v>
      </c>
      <c r="BQ556" s="793">
        <f>$I556*$BQ$1</f>
        <v>1610000.0000000002</v>
      </c>
      <c r="BR556" s="793">
        <f t="shared" ref="BR556" si="1360">BQ556+BM556</f>
        <v>1610000.0000000002</v>
      </c>
      <c r="BS556" s="792"/>
      <c r="BT556" s="793">
        <f>+BR556-BS556</f>
        <v>1610000.0000000002</v>
      </c>
      <c r="BU556" s="792"/>
      <c r="BV556" s="793">
        <f t="shared" ref="BV556" si="1361">+BS556-BU556</f>
        <v>0</v>
      </c>
      <c r="BW556" s="838">
        <f>$I556*$BW$1</f>
        <v>1610000.0000000002</v>
      </c>
      <c r="BX556" s="838">
        <f t="shared" ref="BX556" si="1362">BW556+BS556</f>
        <v>1610000.0000000002</v>
      </c>
      <c r="BY556" s="837"/>
      <c r="BZ556" s="838">
        <f>+BX556-BY556</f>
        <v>1610000.0000000002</v>
      </c>
      <c r="CA556" s="837"/>
      <c r="CB556" s="838">
        <f t="shared" ref="CB556" si="1363">+BY556-CA556</f>
        <v>0</v>
      </c>
      <c r="CC556" s="811">
        <f>+J556+O556+U556+AA556+AG556+AM556+AS556+AY556+BE556+BK556+BQ556+BW556</f>
        <v>23000000</v>
      </c>
      <c r="CD556" s="784">
        <f t="shared" ref="CD556" si="1364">CC556+BY556</f>
        <v>23000000</v>
      </c>
      <c r="CE556" s="810"/>
      <c r="CF556" s="810"/>
      <c r="CG556" s="811">
        <f t="shared" ref="CG556" si="1365">+CE556-CF556</f>
        <v>0</v>
      </c>
      <c r="CH556" s="579">
        <f>+CC556-I556</f>
        <v>0</v>
      </c>
    </row>
    <row r="557" spans="1:86" x14ac:dyDescent="0.2">
      <c r="A557" s="596"/>
      <c r="B557" s="596"/>
      <c r="C557" s="663"/>
      <c r="D557" s="607"/>
      <c r="E557" s="596"/>
      <c r="F557" s="607"/>
      <c r="G557" s="620"/>
      <c r="H557" s="609"/>
      <c r="I557" s="601"/>
      <c r="J557" s="774"/>
      <c r="K557" s="774"/>
      <c r="L557" s="774"/>
      <c r="M557" s="775"/>
      <c r="N557" s="775"/>
      <c r="O557" s="784"/>
      <c r="P557" s="784"/>
      <c r="Q557" s="783"/>
      <c r="R557" s="783"/>
      <c r="S557" s="783"/>
      <c r="T557" s="783"/>
      <c r="U557" s="793"/>
      <c r="V557" s="792"/>
      <c r="W557" s="792"/>
      <c r="X557" s="792"/>
      <c r="Y557" s="792"/>
      <c r="Z557" s="792"/>
      <c r="AA557" s="802"/>
      <c r="AB557" s="801"/>
      <c r="AC557" s="801"/>
      <c r="AD557" s="801"/>
      <c r="AE557" s="801"/>
      <c r="AF557" s="801"/>
      <c r="AG557" s="820"/>
      <c r="AH557" s="819"/>
      <c r="AI557" s="819"/>
      <c r="AJ557" s="819"/>
      <c r="AK557" s="819"/>
      <c r="AL557" s="819"/>
      <c r="AM557" s="774"/>
      <c r="AN557" s="775"/>
      <c r="AO557" s="775"/>
      <c r="AP557" s="775"/>
      <c r="AQ557" s="775"/>
      <c r="AR557" s="775"/>
      <c r="AS557" s="829"/>
      <c r="AT557" s="828"/>
      <c r="AU557" s="828"/>
      <c r="AV557" s="828"/>
      <c r="AW557" s="828"/>
      <c r="AX557" s="828"/>
      <c r="AY557" s="838"/>
      <c r="AZ557" s="837"/>
      <c r="BA557" s="837"/>
      <c r="BB557" s="837"/>
      <c r="BC557" s="837"/>
      <c r="BD557" s="837"/>
      <c r="BE557" s="774"/>
      <c r="BF557" s="775"/>
      <c r="BG557" s="775"/>
      <c r="BH557" s="775"/>
      <c r="BI557" s="775"/>
      <c r="BJ557" s="775"/>
      <c r="BK557" s="811"/>
      <c r="BL557" s="810"/>
      <c r="BM557" s="810"/>
      <c r="BN557" s="810"/>
      <c r="BO557" s="810"/>
      <c r="BP557" s="810"/>
      <c r="BQ557" s="793"/>
      <c r="BR557" s="792"/>
      <c r="BS557" s="792"/>
      <c r="BT557" s="792"/>
      <c r="BU557" s="792"/>
      <c r="BV557" s="792"/>
      <c r="BW557" s="838"/>
      <c r="BX557" s="837"/>
      <c r="BY557" s="837"/>
      <c r="BZ557" s="837"/>
      <c r="CA557" s="837"/>
      <c r="CB557" s="837"/>
      <c r="CC557" s="811"/>
      <c r="CD557" s="784"/>
      <c r="CE557" s="810"/>
      <c r="CF557" s="810"/>
      <c r="CG557" s="810"/>
      <c r="CH557" s="579"/>
    </row>
    <row r="558" spans="1:86" x14ac:dyDescent="0.2">
      <c r="A558" s="596"/>
      <c r="B558" s="596" t="s">
        <v>386</v>
      </c>
      <c r="C558" s="663"/>
      <c r="D558" s="607"/>
      <c r="E558" s="596"/>
      <c r="F558" s="607"/>
      <c r="G558" s="620"/>
      <c r="H558" s="600" t="s">
        <v>387</v>
      </c>
      <c r="I558" s="601"/>
      <c r="J558" s="774"/>
      <c r="K558" s="774"/>
      <c r="L558" s="774"/>
      <c r="M558" s="775"/>
      <c r="N558" s="775"/>
      <c r="O558" s="784"/>
      <c r="P558" s="784"/>
      <c r="Q558" s="783"/>
      <c r="R558" s="783"/>
      <c r="S558" s="783"/>
      <c r="T558" s="783"/>
      <c r="U558" s="793"/>
      <c r="V558" s="792"/>
      <c r="W558" s="792"/>
      <c r="X558" s="792"/>
      <c r="Y558" s="792"/>
      <c r="Z558" s="792"/>
      <c r="AA558" s="802"/>
      <c r="AB558" s="801"/>
      <c r="AC558" s="801"/>
      <c r="AD558" s="801"/>
      <c r="AE558" s="801"/>
      <c r="AF558" s="801"/>
      <c r="AG558" s="820"/>
      <c r="AH558" s="819"/>
      <c r="AI558" s="819"/>
      <c r="AJ558" s="819"/>
      <c r="AK558" s="819"/>
      <c r="AL558" s="819"/>
      <c r="AM558" s="774"/>
      <c r="AN558" s="775"/>
      <c r="AO558" s="775"/>
      <c r="AP558" s="775"/>
      <c r="AQ558" s="775"/>
      <c r="AR558" s="775"/>
      <c r="AS558" s="829"/>
      <c r="AT558" s="828"/>
      <c r="AU558" s="828"/>
      <c r="AV558" s="828"/>
      <c r="AW558" s="828"/>
      <c r="AX558" s="828"/>
      <c r="AY558" s="838"/>
      <c r="AZ558" s="837"/>
      <c r="BA558" s="837"/>
      <c r="BB558" s="837"/>
      <c r="BC558" s="837"/>
      <c r="BD558" s="837"/>
      <c r="BE558" s="774"/>
      <c r="BF558" s="775"/>
      <c r="BG558" s="775"/>
      <c r="BH558" s="775"/>
      <c r="BI558" s="775"/>
      <c r="BJ558" s="775"/>
      <c r="BK558" s="811"/>
      <c r="BL558" s="810"/>
      <c r="BM558" s="810"/>
      <c r="BN558" s="810"/>
      <c r="BO558" s="810"/>
      <c r="BP558" s="810"/>
      <c r="BQ558" s="793"/>
      <c r="BR558" s="792"/>
      <c r="BS558" s="792"/>
      <c r="BT558" s="792"/>
      <c r="BU558" s="792"/>
      <c r="BV558" s="792"/>
      <c r="BW558" s="838"/>
      <c r="BX558" s="837"/>
      <c r="BY558" s="837"/>
      <c r="BZ558" s="837"/>
      <c r="CA558" s="837"/>
      <c r="CB558" s="837"/>
      <c r="CC558" s="811"/>
      <c r="CD558" s="784"/>
      <c r="CE558" s="810"/>
      <c r="CF558" s="810"/>
      <c r="CG558" s="810"/>
      <c r="CH558" s="579"/>
    </row>
    <row r="559" spans="1:86" x14ac:dyDescent="0.2">
      <c r="A559" s="596"/>
      <c r="B559" s="596"/>
      <c r="C559" s="623">
        <v>760</v>
      </c>
      <c r="D559" s="607"/>
      <c r="E559" s="602"/>
      <c r="F559" s="607"/>
      <c r="G559" s="620"/>
      <c r="H559" s="600" t="s">
        <v>379</v>
      </c>
      <c r="I559" s="601"/>
      <c r="J559" s="774"/>
      <c r="K559" s="774"/>
      <c r="L559" s="774"/>
      <c r="M559" s="775"/>
      <c r="N559" s="775"/>
      <c r="O559" s="784"/>
      <c r="P559" s="784"/>
      <c r="Q559" s="783"/>
      <c r="R559" s="783"/>
      <c r="S559" s="783"/>
      <c r="T559" s="783"/>
      <c r="U559" s="793"/>
      <c r="V559" s="792"/>
      <c r="W559" s="792"/>
      <c r="X559" s="792"/>
      <c r="Y559" s="792"/>
      <c r="Z559" s="792"/>
      <c r="AA559" s="802"/>
      <c r="AB559" s="801"/>
      <c r="AC559" s="801"/>
      <c r="AD559" s="801"/>
      <c r="AE559" s="801"/>
      <c r="AF559" s="801"/>
      <c r="AG559" s="820"/>
      <c r="AH559" s="819"/>
      <c r="AI559" s="819"/>
      <c r="AJ559" s="819"/>
      <c r="AK559" s="819"/>
      <c r="AL559" s="819"/>
      <c r="AM559" s="774"/>
      <c r="AN559" s="775"/>
      <c r="AO559" s="775"/>
      <c r="AP559" s="775"/>
      <c r="AQ559" s="775"/>
      <c r="AR559" s="775"/>
      <c r="AS559" s="829"/>
      <c r="AT559" s="828"/>
      <c r="AU559" s="828"/>
      <c r="AV559" s="828"/>
      <c r="AW559" s="828"/>
      <c r="AX559" s="828"/>
      <c r="AY559" s="838"/>
      <c r="AZ559" s="837"/>
      <c r="BA559" s="837"/>
      <c r="BB559" s="837"/>
      <c r="BC559" s="837"/>
      <c r="BD559" s="837"/>
      <c r="BE559" s="774"/>
      <c r="BF559" s="775"/>
      <c r="BG559" s="775"/>
      <c r="BH559" s="775"/>
      <c r="BI559" s="775"/>
      <c r="BJ559" s="775"/>
      <c r="BK559" s="811"/>
      <c r="BL559" s="810"/>
      <c r="BM559" s="810"/>
      <c r="BN559" s="810"/>
      <c r="BO559" s="810"/>
      <c r="BP559" s="810"/>
      <c r="BQ559" s="793"/>
      <c r="BR559" s="792"/>
      <c r="BS559" s="792"/>
      <c r="BT559" s="792"/>
      <c r="BU559" s="792"/>
      <c r="BV559" s="792"/>
      <c r="BW559" s="838"/>
      <c r="BX559" s="837"/>
      <c r="BY559" s="837"/>
      <c r="BZ559" s="837"/>
      <c r="CA559" s="837"/>
      <c r="CB559" s="837"/>
      <c r="CC559" s="811"/>
      <c r="CD559" s="784"/>
      <c r="CE559" s="810"/>
      <c r="CF559" s="810"/>
      <c r="CG559" s="810"/>
      <c r="CH559" s="579"/>
    </row>
    <row r="560" spans="1:86" x14ac:dyDescent="0.2">
      <c r="A560" s="596"/>
      <c r="B560" s="596"/>
      <c r="C560" s="663"/>
      <c r="D560" s="606">
        <v>1801</v>
      </c>
      <c r="E560" s="602"/>
      <c r="F560" s="607"/>
      <c r="G560" s="620"/>
      <c r="H560" s="600" t="s">
        <v>369</v>
      </c>
      <c r="I560" s="601"/>
      <c r="J560" s="774"/>
      <c r="K560" s="774"/>
      <c r="L560" s="774"/>
      <c r="M560" s="775"/>
      <c r="N560" s="775"/>
      <c r="O560" s="784"/>
      <c r="P560" s="784"/>
      <c r="Q560" s="783"/>
      <c r="R560" s="783"/>
      <c r="S560" s="783"/>
      <c r="T560" s="783"/>
      <c r="U560" s="793"/>
      <c r="V560" s="792"/>
      <c r="W560" s="792"/>
      <c r="X560" s="792"/>
      <c r="Y560" s="792"/>
      <c r="Z560" s="792"/>
      <c r="AA560" s="802"/>
      <c r="AB560" s="801"/>
      <c r="AC560" s="801"/>
      <c r="AD560" s="801"/>
      <c r="AE560" s="801"/>
      <c r="AF560" s="801"/>
      <c r="AG560" s="820"/>
      <c r="AH560" s="819"/>
      <c r="AI560" s="819"/>
      <c r="AJ560" s="819"/>
      <c r="AK560" s="819"/>
      <c r="AL560" s="819"/>
      <c r="AM560" s="774"/>
      <c r="AN560" s="775"/>
      <c r="AO560" s="775"/>
      <c r="AP560" s="775"/>
      <c r="AQ560" s="775"/>
      <c r="AR560" s="775"/>
      <c r="AS560" s="829"/>
      <c r="AT560" s="828"/>
      <c r="AU560" s="828"/>
      <c r="AV560" s="828"/>
      <c r="AW560" s="828"/>
      <c r="AX560" s="828"/>
      <c r="AY560" s="838"/>
      <c r="AZ560" s="837"/>
      <c r="BA560" s="837"/>
      <c r="BB560" s="837"/>
      <c r="BC560" s="837"/>
      <c r="BD560" s="837"/>
      <c r="BE560" s="774"/>
      <c r="BF560" s="775"/>
      <c r="BG560" s="775"/>
      <c r="BH560" s="775"/>
      <c r="BI560" s="775"/>
      <c r="BJ560" s="775"/>
      <c r="BK560" s="811"/>
      <c r="BL560" s="810"/>
      <c r="BM560" s="810"/>
      <c r="BN560" s="810"/>
      <c r="BO560" s="810"/>
      <c r="BP560" s="810"/>
      <c r="BQ560" s="793"/>
      <c r="BR560" s="792"/>
      <c r="BS560" s="792"/>
      <c r="BT560" s="792"/>
      <c r="BU560" s="792"/>
      <c r="BV560" s="792"/>
      <c r="BW560" s="838"/>
      <c r="BX560" s="837"/>
      <c r="BY560" s="837"/>
      <c r="BZ560" s="837"/>
      <c r="CA560" s="837"/>
      <c r="CB560" s="837"/>
      <c r="CC560" s="811"/>
      <c r="CD560" s="784"/>
      <c r="CE560" s="810"/>
      <c r="CF560" s="810"/>
      <c r="CG560" s="810"/>
      <c r="CH560" s="579"/>
    </row>
    <row r="561" spans="1:86" x14ac:dyDescent="0.2">
      <c r="A561" s="596"/>
      <c r="B561" s="596"/>
      <c r="C561" s="663"/>
      <c r="D561" s="606" t="s">
        <v>388</v>
      </c>
      <c r="E561" s="596"/>
      <c r="F561" s="607"/>
      <c r="G561" s="620"/>
      <c r="H561" s="645" t="s">
        <v>389</v>
      </c>
      <c r="I561" s="601"/>
      <c r="J561" s="774"/>
      <c r="K561" s="774"/>
      <c r="L561" s="774"/>
      <c r="M561" s="775"/>
      <c r="N561" s="775"/>
      <c r="O561" s="784"/>
      <c r="P561" s="784"/>
      <c r="Q561" s="783"/>
      <c r="R561" s="783"/>
      <c r="S561" s="783"/>
      <c r="T561" s="783"/>
      <c r="U561" s="793"/>
      <c r="V561" s="792"/>
      <c r="W561" s="792"/>
      <c r="X561" s="792"/>
      <c r="Y561" s="792"/>
      <c r="Z561" s="792"/>
      <c r="AA561" s="802"/>
      <c r="AB561" s="801"/>
      <c r="AC561" s="801"/>
      <c r="AD561" s="801"/>
      <c r="AE561" s="801"/>
      <c r="AF561" s="801"/>
      <c r="AG561" s="820"/>
      <c r="AH561" s="819"/>
      <c r="AI561" s="819"/>
      <c r="AJ561" s="819"/>
      <c r="AK561" s="819"/>
      <c r="AL561" s="819"/>
      <c r="AM561" s="774"/>
      <c r="AN561" s="775"/>
      <c r="AO561" s="775"/>
      <c r="AP561" s="775"/>
      <c r="AQ561" s="775"/>
      <c r="AR561" s="775"/>
      <c r="AS561" s="829"/>
      <c r="AT561" s="828"/>
      <c r="AU561" s="828"/>
      <c r="AV561" s="828"/>
      <c r="AW561" s="828"/>
      <c r="AX561" s="828"/>
      <c r="AY561" s="838"/>
      <c r="AZ561" s="837"/>
      <c r="BA561" s="837"/>
      <c r="BB561" s="837"/>
      <c r="BC561" s="837"/>
      <c r="BD561" s="837"/>
      <c r="BE561" s="774"/>
      <c r="BF561" s="775"/>
      <c r="BG561" s="775"/>
      <c r="BH561" s="775"/>
      <c r="BI561" s="775"/>
      <c r="BJ561" s="775"/>
      <c r="BK561" s="811"/>
      <c r="BL561" s="810"/>
      <c r="BM561" s="810"/>
      <c r="BN561" s="810"/>
      <c r="BO561" s="810"/>
      <c r="BP561" s="810"/>
      <c r="BQ561" s="793"/>
      <c r="BR561" s="792"/>
      <c r="BS561" s="792"/>
      <c r="BT561" s="792"/>
      <c r="BU561" s="792"/>
      <c r="BV561" s="792"/>
      <c r="BW561" s="838"/>
      <c r="BX561" s="837"/>
      <c r="BY561" s="837"/>
      <c r="BZ561" s="837"/>
      <c r="CA561" s="837"/>
      <c r="CB561" s="837"/>
      <c r="CC561" s="811"/>
      <c r="CD561" s="784"/>
      <c r="CE561" s="810"/>
      <c r="CF561" s="810"/>
      <c r="CG561" s="810"/>
      <c r="CH561" s="579"/>
    </row>
    <row r="562" spans="1:86" x14ac:dyDescent="0.2">
      <c r="A562" s="596"/>
      <c r="B562" s="596"/>
      <c r="C562" s="602"/>
      <c r="D562" s="607"/>
      <c r="E562" s="596">
        <f>+E556+1</f>
        <v>124</v>
      </c>
      <c r="F562" s="607">
        <v>424</v>
      </c>
      <c r="G562" s="620"/>
      <c r="H562" s="609" t="s">
        <v>390</v>
      </c>
      <c r="I562" s="601">
        <f>1700000*1.1</f>
        <v>1870000.0000000002</v>
      </c>
      <c r="J562" s="774">
        <f>+I562*$J$1</f>
        <v>374000.00000000006</v>
      </c>
      <c r="K562" s="774">
        <v>70000</v>
      </c>
      <c r="L562" s="774">
        <f t="shared" ref="L562" si="1366">+J562-K562</f>
        <v>304000.00000000006</v>
      </c>
      <c r="M562" s="775"/>
      <c r="N562" s="774">
        <f>+K562-M562</f>
        <v>70000</v>
      </c>
      <c r="O562" s="784">
        <f>+I562*$O$1</f>
        <v>187000.00000000003</v>
      </c>
      <c r="P562" s="784">
        <f t="shared" ref="P562" si="1367">O562+K562</f>
        <v>257000.00000000003</v>
      </c>
      <c r="Q562" s="783">
        <v>70000</v>
      </c>
      <c r="R562" s="784">
        <f t="shared" ref="R562" si="1368">+P562-Q562</f>
        <v>187000.00000000003</v>
      </c>
      <c r="S562" s="783"/>
      <c r="T562" s="784">
        <f t="shared" ref="T562" si="1369">+Q562-S562</f>
        <v>70000</v>
      </c>
      <c r="U562" s="793">
        <f>$I562*$U$1</f>
        <v>130900.00000000003</v>
      </c>
      <c r="V562" s="793">
        <f t="shared" ref="V562" si="1370">U562+Q562</f>
        <v>200900.00000000003</v>
      </c>
      <c r="W562" s="792"/>
      <c r="X562" s="793">
        <f>+V562-W562</f>
        <v>200900.00000000003</v>
      </c>
      <c r="Y562" s="792"/>
      <c r="Z562" s="793">
        <f t="shared" ref="Z562" si="1371">+W562-Y562</f>
        <v>0</v>
      </c>
      <c r="AA562" s="802">
        <f>$I562*$AA$1</f>
        <v>130900.00000000003</v>
      </c>
      <c r="AB562" s="802">
        <f t="shared" ref="AB562" si="1372">AA562+W562</f>
        <v>130900.00000000003</v>
      </c>
      <c r="AC562" s="801"/>
      <c r="AD562" s="802">
        <f>+AB562-AC562</f>
        <v>130900.00000000003</v>
      </c>
      <c r="AE562" s="801"/>
      <c r="AF562" s="802">
        <f t="shared" ref="AF562" si="1373">+AC562-AE562</f>
        <v>0</v>
      </c>
      <c r="AG562" s="820">
        <f>$I562*$AG$1</f>
        <v>130900.00000000003</v>
      </c>
      <c r="AH562" s="820">
        <f t="shared" ref="AH562" si="1374">AG562+AC562</f>
        <v>130900.00000000003</v>
      </c>
      <c r="AI562" s="819"/>
      <c r="AJ562" s="820">
        <f>+AH562-AI562</f>
        <v>130900.00000000003</v>
      </c>
      <c r="AK562" s="819"/>
      <c r="AL562" s="820">
        <f t="shared" ref="AL562" si="1375">+AI562-AK562</f>
        <v>0</v>
      </c>
      <c r="AM562" s="774">
        <f>$I562*$AM$1</f>
        <v>130900.00000000003</v>
      </c>
      <c r="AN562" s="774">
        <f t="shared" ref="AN562" si="1376">AM562+AI562</f>
        <v>130900.00000000003</v>
      </c>
      <c r="AO562" s="775"/>
      <c r="AP562" s="774">
        <f>+AN562-AO562</f>
        <v>130900.00000000003</v>
      </c>
      <c r="AQ562" s="775"/>
      <c r="AR562" s="774">
        <f t="shared" ref="AR562" si="1377">+AO562-AQ562</f>
        <v>0</v>
      </c>
      <c r="AS562" s="829">
        <f>$I562*$AS$1</f>
        <v>130900.00000000003</v>
      </c>
      <c r="AT562" s="829">
        <f t="shared" ref="AT562" si="1378">AS562+AO562</f>
        <v>130900.00000000003</v>
      </c>
      <c r="AU562" s="828"/>
      <c r="AV562" s="829">
        <f>+AT562-AU562</f>
        <v>130900.00000000003</v>
      </c>
      <c r="AW562" s="828"/>
      <c r="AX562" s="829">
        <f t="shared" ref="AX562" si="1379">+AU562-AW562</f>
        <v>0</v>
      </c>
      <c r="AY562" s="838">
        <f>$I562*$AY$1</f>
        <v>130900.00000000003</v>
      </c>
      <c r="AZ562" s="838">
        <f t="shared" ref="AZ562" si="1380">AY562+AU562</f>
        <v>130900.00000000003</v>
      </c>
      <c r="BA562" s="837"/>
      <c r="BB562" s="838">
        <f>+AZ562-BA562</f>
        <v>130900.00000000003</v>
      </c>
      <c r="BC562" s="837"/>
      <c r="BD562" s="838">
        <f t="shared" ref="BD562" si="1381">+BA562-BC562</f>
        <v>0</v>
      </c>
      <c r="BE562" s="774">
        <f>$I562*$BE$1</f>
        <v>130900.00000000003</v>
      </c>
      <c r="BF562" s="774">
        <f t="shared" ref="BF562" si="1382">BE562+BA562</f>
        <v>130900.00000000003</v>
      </c>
      <c r="BG562" s="775"/>
      <c r="BH562" s="774">
        <f>+BF562-BG562</f>
        <v>130900.00000000003</v>
      </c>
      <c r="BI562" s="775"/>
      <c r="BJ562" s="774">
        <f t="shared" ref="BJ562" si="1383">+BG562-BI562</f>
        <v>0</v>
      </c>
      <c r="BK562" s="811">
        <f>$I562*$BK$1</f>
        <v>130900.00000000003</v>
      </c>
      <c r="BL562" s="811">
        <f t="shared" ref="BL562" si="1384">BK562+BG562</f>
        <v>130900.00000000003</v>
      </c>
      <c r="BM562" s="810"/>
      <c r="BN562" s="811">
        <f>+BL562-BM562</f>
        <v>130900.00000000003</v>
      </c>
      <c r="BO562" s="810"/>
      <c r="BP562" s="811">
        <f t="shared" ref="BP562" si="1385">+BM562-BO562</f>
        <v>0</v>
      </c>
      <c r="BQ562" s="793">
        <f>$I562*$BQ$1</f>
        <v>130900.00000000003</v>
      </c>
      <c r="BR562" s="793">
        <f t="shared" ref="BR562" si="1386">BQ562+BM562</f>
        <v>130900.00000000003</v>
      </c>
      <c r="BS562" s="792"/>
      <c r="BT562" s="793">
        <f>+BR562-BS562</f>
        <v>130900.00000000003</v>
      </c>
      <c r="BU562" s="792"/>
      <c r="BV562" s="793">
        <f t="shared" ref="BV562" si="1387">+BS562-BU562</f>
        <v>0</v>
      </c>
      <c r="BW562" s="838">
        <f>$I562*$BW$1</f>
        <v>130900.00000000003</v>
      </c>
      <c r="BX562" s="838">
        <f t="shared" ref="BX562" si="1388">BW562+BS562</f>
        <v>130900.00000000003</v>
      </c>
      <c r="BY562" s="837"/>
      <c r="BZ562" s="838">
        <f>+BX562-BY562</f>
        <v>130900.00000000003</v>
      </c>
      <c r="CA562" s="837"/>
      <c r="CB562" s="838">
        <f t="shared" ref="CB562" si="1389">+BY562-CA562</f>
        <v>0</v>
      </c>
      <c r="CC562" s="811">
        <f>+J562+O562+U562+AA562+AG562+AM562+AS562+AY562+BE562+BK562+BQ562+BW562</f>
        <v>1870000.0000000002</v>
      </c>
      <c r="CD562" s="784">
        <f t="shared" ref="CD562" si="1390">CC562+BY562</f>
        <v>1870000.0000000002</v>
      </c>
      <c r="CE562" s="810"/>
      <c r="CF562" s="810"/>
      <c r="CG562" s="811">
        <f t="shared" ref="CG562" si="1391">+CE562-CF562</f>
        <v>0</v>
      </c>
      <c r="CH562" s="579">
        <f>+CC562-I562</f>
        <v>0</v>
      </c>
    </row>
    <row r="563" spans="1:86" x14ac:dyDescent="0.2">
      <c r="A563" s="675"/>
      <c r="B563" s="675"/>
      <c r="C563" s="675"/>
      <c r="D563" s="677"/>
      <c r="E563" s="675"/>
      <c r="F563" s="677"/>
      <c r="G563" s="678"/>
      <c r="H563" s="661" t="s">
        <v>391</v>
      </c>
      <c r="I563" s="629">
        <f>SUM(I550:I562)</f>
        <v>25670000</v>
      </c>
      <c r="J563" s="776">
        <f t="shared" ref="J563:BU563" si="1392">SUM(J550:J562)</f>
        <v>5134000</v>
      </c>
      <c r="K563" s="776">
        <f>SUM(K550:K562)</f>
        <v>3050000</v>
      </c>
      <c r="L563" s="776">
        <f t="shared" ref="L563" si="1393">SUM(L550:L562)</f>
        <v>2084000</v>
      </c>
      <c r="M563" s="776">
        <f t="shared" si="1392"/>
        <v>0</v>
      </c>
      <c r="N563" s="776">
        <f t="shared" si="1392"/>
        <v>3050000</v>
      </c>
      <c r="O563" s="785">
        <f t="shared" si="1392"/>
        <v>2567000</v>
      </c>
      <c r="P563" s="785">
        <f t="shared" si="1392"/>
        <v>5617000</v>
      </c>
      <c r="Q563" s="785">
        <f t="shared" si="1392"/>
        <v>3050000</v>
      </c>
      <c r="R563" s="785">
        <f t="shared" si="1392"/>
        <v>2567000</v>
      </c>
      <c r="S563" s="785">
        <f t="shared" si="1392"/>
        <v>0</v>
      </c>
      <c r="T563" s="785">
        <f t="shared" si="1392"/>
        <v>3050000</v>
      </c>
      <c r="U563" s="794">
        <f t="shared" si="1392"/>
        <v>1796900.0000000002</v>
      </c>
      <c r="V563" s="794">
        <f t="shared" si="1392"/>
        <v>4846900</v>
      </c>
      <c r="W563" s="794">
        <f t="shared" si="1392"/>
        <v>0</v>
      </c>
      <c r="X563" s="794">
        <f t="shared" si="1392"/>
        <v>4846900</v>
      </c>
      <c r="Y563" s="794">
        <f t="shared" si="1392"/>
        <v>0</v>
      </c>
      <c r="Z563" s="794">
        <f t="shared" si="1392"/>
        <v>0</v>
      </c>
      <c r="AA563" s="803">
        <f t="shared" si="1392"/>
        <v>1796900.0000000002</v>
      </c>
      <c r="AB563" s="803">
        <f t="shared" si="1392"/>
        <v>1796900.0000000002</v>
      </c>
      <c r="AC563" s="803">
        <f t="shared" si="1392"/>
        <v>0</v>
      </c>
      <c r="AD563" s="803">
        <f t="shared" si="1392"/>
        <v>1796900.0000000002</v>
      </c>
      <c r="AE563" s="803">
        <f t="shared" si="1392"/>
        <v>0</v>
      </c>
      <c r="AF563" s="803">
        <f t="shared" si="1392"/>
        <v>0</v>
      </c>
      <c r="AG563" s="821">
        <f t="shared" si="1392"/>
        <v>1796900.0000000002</v>
      </c>
      <c r="AH563" s="821">
        <f t="shared" si="1392"/>
        <v>1796900.0000000002</v>
      </c>
      <c r="AI563" s="821">
        <f t="shared" si="1392"/>
        <v>0</v>
      </c>
      <c r="AJ563" s="821">
        <f t="shared" si="1392"/>
        <v>1796900.0000000002</v>
      </c>
      <c r="AK563" s="821">
        <f t="shared" si="1392"/>
        <v>0</v>
      </c>
      <c r="AL563" s="821">
        <f t="shared" si="1392"/>
        <v>0</v>
      </c>
      <c r="AM563" s="776">
        <f t="shared" si="1392"/>
        <v>1796900.0000000002</v>
      </c>
      <c r="AN563" s="776">
        <f t="shared" si="1392"/>
        <v>1796900.0000000002</v>
      </c>
      <c r="AO563" s="776">
        <f t="shared" si="1392"/>
        <v>0</v>
      </c>
      <c r="AP563" s="776">
        <f t="shared" si="1392"/>
        <v>1796900.0000000002</v>
      </c>
      <c r="AQ563" s="776">
        <f t="shared" si="1392"/>
        <v>0</v>
      </c>
      <c r="AR563" s="776">
        <f t="shared" si="1392"/>
        <v>0</v>
      </c>
      <c r="AS563" s="830">
        <f t="shared" si="1392"/>
        <v>1796900.0000000002</v>
      </c>
      <c r="AT563" s="830">
        <f t="shared" si="1392"/>
        <v>1796900.0000000002</v>
      </c>
      <c r="AU563" s="830">
        <f t="shared" si="1392"/>
        <v>0</v>
      </c>
      <c r="AV563" s="830">
        <f t="shared" si="1392"/>
        <v>1796900.0000000002</v>
      </c>
      <c r="AW563" s="830">
        <f t="shared" si="1392"/>
        <v>0</v>
      </c>
      <c r="AX563" s="830">
        <f t="shared" si="1392"/>
        <v>0</v>
      </c>
      <c r="AY563" s="839">
        <f t="shared" si="1392"/>
        <v>1796900.0000000002</v>
      </c>
      <c r="AZ563" s="839">
        <f t="shared" si="1392"/>
        <v>1796900.0000000002</v>
      </c>
      <c r="BA563" s="839">
        <f t="shared" si="1392"/>
        <v>0</v>
      </c>
      <c r="BB563" s="839">
        <f t="shared" si="1392"/>
        <v>1796900.0000000002</v>
      </c>
      <c r="BC563" s="839">
        <f t="shared" si="1392"/>
        <v>0</v>
      </c>
      <c r="BD563" s="839">
        <f t="shared" si="1392"/>
        <v>0</v>
      </c>
      <c r="BE563" s="776">
        <f t="shared" si="1392"/>
        <v>1796900.0000000002</v>
      </c>
      <c r="BF563" s="776">
        <f t="shared" si="1392"/>
        <v>1796900.0000000002</v>
      </c>
      <c r="BG563" s="776">
        <f t="shared" si="1392"/>
        <v>0</v>
      </c>
      <c r="BH563" s="776">
        <f t="shared" si="1392"/>
        <v>1796900.0000000002</v>
      </c>
      <c r="BI563" s="776">
        <f t="shared" si="1392"/>
        <v>0</v>
      </c>
      <c r="BJ563" s="776">
        <f t="shared" si="1392"/>
        <v>0</v>
      </c>
      <c r="BK563" s="812">
        <f t="shared" si="1392"/>
        <v>1796900.0000000002</v>
      </c>
      <c r="BL563" s="812">
        <f t="shared" si="1392"/>
        <v>1796900.0000000002</v>
      </c>
      <c r="BM563" s="812">
        <f t="shared" si="1392"/>
        <v>0</v>
      </c>
      <c r="BN563" s="812">
        <f t="shared" si="1392"/>
        <v>1796900.0000000002</v>
      </c>
      <c r="BO563" s="812">
        <f t="shared" si="1392"/>
        <v>0</v>
      </c>
      <c r="BP563" s="812">
        <f t="shared" si="1392"/>
        <v>0</v>
      </c>
      <c r="BQ563" s="794">
        <f t="shared" si="1392"/>
        <v>1796900.0000000002</v>
      </c>
      <c r="BR563" s="794">
        <f t="shared" si="1392"/>
        <v>1796900.0000000002</v>
      </c>
      <c r="BS563" s="794">
        <f t="shared" si="1392"/>
        <v>0</v>
      </c>
      <c r="BT563" s="794">
        <f t="shared" si="1392"/>
        <v>1796900.0000000002</v>
      </c>
      <c r="BU563" s="794">
        <f t="shared" si="1392"/>
        <v>0</v>
      </c>
      <c r="BV563" s="794">
        <f t="shared" ref="BV563:CG563" si="1394">SUM(BV550:BV562)</f>
        <v>0</v>
      </c>
      <c r="BW563" s="839">
        <f t="shared" si="1394"/>
        <v>1796900.0000000002</v>
      </c>
      <c r="BX563" s="839">
        <f t="shared" si="1394"/>
        <v>1796900.0000000002</v>
      </c>
      <c r="BY563" s="839">
        <f t="shared" si="1394"/>
        <v>0</v>
      </c>
      <c r="BZ563" s="839">
        <f t="shared" si="1394"/>
        <v>1796900.0000000002</v>
      </c>
      <c r="CA563" s="839">
        <f t="shared" si="1394"/>
        <v>0</v>
      </c>
      <c r="CB563" s="839">
        <f t="shared" si="1394"/>
        <v>0</v>
      </c>
      <c r="CC563" s="812">
        <f t="shared" si="1394"/>
        <v>25670000</v>
      </c>
      <c r="CD563" s="785">
        <f t="shared" si="1394"/>
        <v>25670000</v>
      </c>
      <c r="CE563" s="812">
        <f t="shared" si="1394"/>
        <v>0</v>
      </c>
      <c r="CF563" s="812">
        <f t="shared" si="1394"/>
        <v>0</v>
      </c>
      <c r="CG563" s="812">
        <f t="shared" si="1394"/>
        <v>0</v>
      </c>
      <c r="CH563" s="579">
        <f>+CC563-I563</f>
        <v>0</v>
      </c>
    </row>
    <row r="564" spans="1:86" x14ac:dyDescent="0.2">
      <c r="A564" s="589"/>
      <c r="B564" s="589"/>
      <c r="C564" s="589"/>
      <c r="D564" s="589"/>
      <c r="E564" s="589"/>
      <c r="F564" s="589"/>
      <c r="G564" s="685"/>
      <c r="H564" s="639" t="s">
        <v>392</v>
      </c>
      <c r="I564" s="589"/>
      <c r="J564" s="774"/>
      <c r="K564" s="774"/>
      <c r="L564" s="774"/>
      <c r="M564" s="775"/>
      <c r="N564" s="775"/>
      <c r="O564" s="784"/>
      <c r="P564" s="784"/>
      <c r="Q564" s="783"/>
      <c r="R564" s="783"/>
      <c r="S564" s="783"/>
      <c r="T564" s="783"/>
      <c r="U564" s="793"/>
      <c r="V564" s="792"/>
      <c r="W564" s="792"/>
      <c r="X564" s="792"/>
      <c r="Y564" s="792"/>
      <c r="Z564" s="792"/>
      <c r="AA564" s="802"/>
      <c r="AB564" s="801"/>
      <c r="AC564" s="801"/>
      <c r="AD564" s="801"/>
      <c r="AE564" s="801"/>
      <c r="AF564" s="801"/>
      <c r="AG564" s="820"/>
      <c r="AH564" s="819"/>
      <c r="AI564" s="819"/>
      <c r="AJ564" s="819"/>
      <c r="AK564" s="819"/>
      <c r="AL564" s="819"/>
      <c r="AM564" s="774"/>
      <c r="AN564" s="775"/>
      <c r="AO564" s="775"/>
      <c r="AP564" s="775"/>
      <c r="AQ564" s="775"/>
      <c r="AR564" s="775"/>
      <c r="AS564" s="829"/>
      <c r="AT564" s="828"/>
      <c r="AU564" s="828"/>
      <c r="AV564" s="828"/>
      <c r="AW564" s="828"/>
      <c r="AX564" s="828"/>
      <c r="AY564" s="838"/>
      <c r="AZ564" s="837"/>
      <c r="BA564" s="837"/>
      <c r="BB564" s="837"/>
      <c r="BC564" s="837"/>
      <c r="BD564" s="837"/>
      <c r="BE564" s="774"/>
      <c r="BF564" s="775"/>
      <c r="BG564" s="775"/>
      <c r="BH564" s="775"/>
      <c r="BI564" s="775"/>
      <c r="BJ564" s="775"/>
      <c r="BK564" s="811"/>
      <c r="BL564" s="810"/>
      <c r="BM564" s="810"/>
      <c r="BN564" s="810"/>
      <c r="BO564" s="810"/>
      <c r="BP564" s="810"/>
      <c r="BQ564" s="793"/>
      <c r="BR564" s="792"/>
      <c r="BS564" s="792"/>
      <c r="BT564" s="792"/>
      <c r="BU564" s="792"/>
      <c r="BV564" s="792"/>
      <c r="BW564" s="838"/>
      <c r="BX564" s="837"/>
      <c r="BY564" s="837"/>
      <c r="BZ564" s="837"/>
      <c r="CA564" s="837"/>
      <c r="CB564" s="837"/>
      <c r="CC564" s="811"/>
      <c r="CD564" s="784"/>
      <c r="CE564" s="810"/>
      <c r="CF564" s="810"/>
      <c r="CG564" s="810"/>
      <c r="CH564" s="579"/>
    </row>
    <row r="565" spans="1:86" x14ac:dyDescent="0.2">
      <c r="A565" s="589"/>
      <c r="B565" s="589"/>
      <c r="C565" s="589"/>
      <c r="D565" s="589"/>
      <c r="E565" s="589"/>
      <c r="F565" s="589"/>
      <c r="G565" s="687" t="s">
        <v>18</v>
      </c>
      <c r="H565" s="635" t="s">
        <v>48</v>
      </c>
      <c r="I565" s="686">
        <f>+I550+I556+I562</f>
        <v>25670000</v>
      </c>
      <c r="J565" s="774"/>
      <c r="K565" s="774"/>
      <c r="L565" s="774"/>
      <c r="M565" s="775"/>
      <c r="N565" s="775"/>
      <c r="O565" s="784"/>
      <c r="P565" s="784"/>
      <c r="Q565" s="783"/>
      <c r="R565" s="783"/>
      <c r="S565" s="783"/>
      <c r="T565" s="783"/>
      <c r="U565" s="793"/>
      <c r="V565" s="792"/>
      <c r="W565" s="792"/>
      <c r="X565" s="792"/>
      <c r="Y565" s="792"/>
      <c r="Z565" s="792"/>
      <c r="AA565" s="802"/>
      <c r="AB565" s="801"/>
      <c r="AC565" s="801"/>
      <c r="AD565" s="801"/>
      <c r="AE565" s="801"/>
      <c r="AF565" s="801"/>
      <c r="AG565" s="820"/>
      <c r="AH565" s="819"/>
      <c r="AI565" s="819"/>
      <c r="AJ565" s="819"/>
      <c r="AK565" s="819"/>
      <c r="AL565" s="819"/>
      <c r="AM565" s="774"/>
      <c r="AN565" s="775"/>
      <c r="AO565" s="775"/>
      <c r="AP565" s="775"/>
      <c r="AQ565" s="775"/>
      <c r="AR565" s="775"/>
      <c r="AS565" s="829"/>
      <c r="AT565" s="828"/>
      <c r="AU565" s="828"/>
      <c r="AV565" s="828"/>
      <c r="AW565" s="828"/>
      <c r="AX565" s="828"/>
      <c r="AY565" s="838"/>
      <c r="AZ565" s="837"/>
      <c r="BA565" s="837"/>
      <c r="BB565" s="837"/>
      <c r="BC565" s="837"/>
      <c r="BD565" s="837"/>
      <c r="BE565" s="774"/>
      <c r="BF565" s="775"/>
      <c r="BG565" s="775"/>
      <c r="BH565" s="775"/>
      <c r="BI565" s="775"/>
      <c r="BJ565" s="775"/>
      <c r="BK565" s="811"/>
      <c r="BL565" s="810"/>
      <c r="BM565" s="810"/>
      <c r="BN565" s="810"/>
      <c r="BO565" s="810"/>
      <c r="BP565" s="810"/>
      <c r="BQ565" s="793"/>
      <c r="BR565" s="792"/>
      <c r="BS565" s="792"/>
      <c r="BT565" s="792"/>
      <c r="BU565" s="792"/>
      <c r="BV565" s="792"/>
      <c r="BW565" s="838"/>
      <c r="BX565" s="837"/>
      <c r="BY565" s="837"/>
      <c r="BZ565" s="837"/>
      <c r="CA565" s="837"/>
      <c r="CB565" s="837"/>
      <c r="CC565" s="811"/>
      <c r="CD565" s="784"/>
      <c r="CE565" s="810"/>
      <c r="CF565" s="810"/>
      <c r="CG565" s="810"/>
      <c r="CH565" s="579"/>
    </row>
    <row r="566" spans="1:86" x14ac:dyDescent="0.2">
      <c r="A566" s="589"/>
      <c r="B566" s="589"/>
      <c r="C566" s="589"/>
      <c r="D566" s="589"/>
      <c r="E566" s="589"/>
      <c r="F566" s="589"/>
      <c r="G566" s="679" t="s">
        <v>57</v>
      </c>
      <c r="H566" s="635" t="s">
        <v>58</v>
      </c>
      <c r="I566" s="686"/>
      <c r="J566" s="774"/>
      <c r="K566" s="774"/>
      <c r="L566" s="774"/>
      <c r="M566" s="775"/>
      <c r="N566" s="775"/>
      <c r="O566" s="784"/>
      <c r="P566" s="784"/>
      <c r="Q566" s="783"/>
      <c r="R566" s="783"/>
      <c r="S566" s="783"/>
      <c r="T566" s="783"/>
      <c r="U566" s="793"/>
      <c r="V566" s="792"/>
      <c r="W566" s="792"/>
      <c r="X566" s="792"/>
      <c r="Y566" s="792"/>
      <c r="Z566" s="792"/>
      <c r="AA566" s="802"/>
      <c r="AB566" s="801"/>
      <c r="AC566" s="801"/>
      <c r="AD566" s="801"/>
      <c r="AE566" s="801"/>
      <c r="AF566" s="801"/>
      <c r="AG566" s="820"/>
      <c r="AH566" s="819"/>
      <c r="AI566" s="819"/>
      <c r="AJ566" s="819"/>
      <c r="AK566" s="819"/>
      <c r="AL566" s="819"/>
      <c r="AM566" s="774"/>
      <c r="AN566" s="775"/>
      <c r="AO566" s="775"/>
      <c r="AP566" s="775"/>
      <c r="AQ566" s="775"/>
      <c r="AR566" s="775"/>
      <c r="AS566" s="829"/>
      <c r="AT566" s="828"/>
      <c r="AU566" s="828"/>
      <c r="AV566" s="828"/>
      <c r="AW566" s="828"/>
      <c r="AX566" s="828"/>
      <c r="AY566" s="838"/>
      <c r="AZ566" s="837"/>
      <c r="BA566" s="837"/>
      <c r="BB566" s="837"/>
      <c r="BC566" s="837"/>
      <c r="BD566" s="837"/>
      <c r="BE566" s="774"/>
      <c r="BF566" s="775"/>
      <c r="BG566" s="775"/>
      <c r="BH566" s="775"/>
      <c r="BI566" s="775"/>
      <c r="BJ566" s="775"/>
      <c r="BK566" s="811"/>
      <c r="BL566" s="810"/>
      <c r="BM566" s="810"/>
      <c r="BN566" s="810"/>
      <c r="BO566" s="810"/>
      <c r="BP566" s="810"/>
      <c r="BQ566" s="793"/>
      <c r="BR566" s="792"/>
      <c r="BS566" s="792"/>
      <c r="BT566" s="792"/>
      <c r="BU566" s="792"/>
      <c r="BV566" s="792"/>
      <c r="BW566" s="838"/>
      <c r="BX566" s="837"/>
      <c r="BY566" s="837"/>
      <c r="BZ566" s="837"/>
      <c r="CA566" s="837"/>
      <c r="CB566" s="837"/>
      <c r="CC566" s="811"/>
      <c r="CD566" s="784"/>
      <c r="CE566" s="810"/>
      <c r="CF566" s="810"/>
      <c r="CG566" s="810"/>
      <c r="CH566" s="579"/>
    </row>
    <row r="567" spans="1:86" x14ac:dyDescent="0.2">
      <c r="A567" s="589"/>
      <c r="B567" s="589"/>
      <c r="C567" s="589"/>
      <c r="D567" s="589"/>
      <c r="E567" s="589"/>
      <c r="F567" s="589"/>
      <c r="G567" s="687"/>
      <c r="H567" s="639" t="s">
        <v>393</v>
      </c>
      <c r="I567" s="686"/>
      <c r="J567" s="774"/>
      <c r="K567" s="774"/>
      <c r="L567" s="774"/>
      <c r="M567" s="775"/>
      <c r="N567" s="775"/>
      <c r="O567" s="784"/>
      <c r="P567" s="784"/>
      <c r="Q567" s="783"/>
      <c r="R567" s="783"/>
      <c r="S567" s="783"/>
      <c r="T567" s="783"/>
      <c r="U567" s="793"/>
      <c r="V567" s="792"/>
      <c r="W567" s="792"/>
      <c r="X567" s="792"/>
      <c r="Y567" s="792"/>
      <c r="Z567" s="792"/>
      <c r="AA567" s="802"/>
      <c r="AB567" s="801"/>
      <c r="AC567" s="801"/>
      <c r="AD567" s="801"/>
      <c r="AE567" s="801"/>
      <c r="AF567" s="801"/>
      <c r="AG567" s="820"/>
      <c r="AH567" s="819"/>
      <c r="AI567" s="819"/>
      <c r="AJ567" s="819"/>
      <c r="AK567" s="819"/>
      <c r="AL567" s="819"/>
      <c r="AM567" s="774"/>
      <c r="AN567" s="775"/>
      <c r="AO567" s="775"/>
      <c r="AP567" s="775"/>
      <c r="AQ567" s="775"/>
      <c r="AR567" s="775"/>
      <c r="AS567" s="829"/>
      <c r="AT567" s="828"/>
      <c r="AU567" s="828"/>
      <c r="AV567" s="828"/>
      <c r="AW567" s="828"/>
      <c r="AX567" s="828"/>
      <c r="AY567" s="838"/>
      <c r="AZ567" s="837"/>
      <c r="BA567" s="837"/>
      <c r="BB567" s="837"/>
      <c r="BC567" s="837"/>
      <c r="BD567" s="837"/>
      <c r="BE567" s="774"/>
      <c r="BF567" s="775"/>
      <c r="BG567" s="775"/>
      <c r="BH567" s="775"/>
      <c r="BI567" s="775"/>
      <c r="BJ567" s="775"/>
      <c r="BK567" s="811"/>
      <c r="BL567" s="810"/>
      <c r="BM567" s="810"/>
      <c r="BN567" s="810"/>
      <c r="BO567" s="810"/>
      <c r="BP567" s="810"/>
      <c r="BQ567" s="793"/>
      <c r="BR567" s="792"/>
      <c r="BS567" s="792"/>
      <c r="BT567" s="792"/>
      <c r="BU567" s="792"/>
      <c r="BV567" s="792"/>
      <c r="BW567" s="838"/>
      <c r="BX567" s="837"/>
      <c r="BY567" s="837"/>
      <c r="BZ567" s="837"/>
      <c r="CA567" s="837"/>
      <c r="CB567" s="837"/>
      <c r="CC567" s="811"/>
      <c r="CD567" s="784"/>
      <c r="CE567" s="810"/>
      <c r="CF567" s="810"/>
      <c r="CG567" s="810"/>
      <c r="CH567" s="579"/>
    </row>
    <row r="568" spans="1:86" x14ac:dyDescent="0.2">
      <c r="A568" s="589"/>
      <c r="B568" s="589"/>
      <c r="C568" s="589"/>
      <c r="D568" s="589"/>
      <c r="E568" s="589"/>
      <c r="F568" s="589"/>
      <c r="G568" s="679"/>
      <c r="H568" s="639" t="s">
        <v>394</v>
      </c>
      <c r="I568" s="636"/>
      <c r="J568" s="774"/>
      <c r="K568" s="774"/>
      <c r="L568" s="774"/>
      <c r="M568" s="775"/>
      <c r="N568" s="775"/>
      <c r="O568" s="784"/>
      <c r="P568" s="784"/>
      <c r="Q568" s="783"/>
      <c r="R568" s="783"/>
      <c r="S568" s="783"/>
      <c r="T568" s="783"/>
      <c r="U568" s="793"/>
      <c r="V568" s="792"/>
      <c r="W568" s="792"/>
      <c r="X568" s="792"/>
      <c r="Y568" s="792"/>
      <c r="Z568" s="792"/>
      <c r="AA568" s="802"/>
      <c r="AB568" s="801"/>
      <c r="AC568" s="801"/>
      <c r="AD568" s="801"/>
      <c r="AE568" s="801"/>
      <c r="AF568" s="801"/>
      <c r="AG568" s="820"/>
      <c r="AH568" s="819"/>
      <c r="AI568" s="819"/>
      <c r="AJ568" s="819"/>
      <c r="AK568" s="819"/>
      <c r="AL568" s="819"/>
      <c r="AM568" s="774"/>
      <c r="AN568" s="775"/>
      <c r="AO568" s="775"/>
      <c r="AP568" s="775"/>
      <c r="AQ568" s="775"/>
      <c r="AR568" s="775"/>
      <c r="AS568" s="829"/>
      <c r="AT568" s="828"/>
      <c r="AU568" s="828"/>
      <c r="AV568" s="828"/>
      <c r="AW568" s="828"/>
      <c r="AX568" s="828"/>
      <c r="AY568" s="838"/>
      <c r="AZ568" s="837"/>
      <c r="BA568" s="837"/>
      <c r="BB568" s="837"/>
      <c r="BC568" s="837"/>
      <c r="BD568" s="837"/>
      <c r="BE568" s="774"/>
      <c r="BF568" s="775"/>
      <c r="BG568" s="775"/>
      <c r="BH568" s="775"/>
      <c r="BI568" s="775"/>
      <c r="BJ568" s="775"/>
      <c r="BK568" s="811"/>
      <c r="BL568" s="810"/>
      <c r="BM568" s="810"/>
      <c r="BN568" s="810"/>
      <c r="BO568" s="810"/>
      <c r="BP568" s="810"/>
      <c r="BQ568" s="793"/>
      <c r="BR568" s="792"/>
      <c r="BS568" s="792"/>
      <c r="BT568" s="792"/>
      <c r="BU568" s="792"/>
      <c r="BV568" s="792"/>
      <c r="BW568" s="838"/>
      <c r="BX568" s="837"/>
      <c r="BY568" s="837"/>
      <c r="BZ568" s="837"/>
      <c r="CA568" s="837"/>
      <c r="CB568" s="837"/>
      <c r="CC568" s="811"/>
      <c r="CD568" s="784"/>
      <c r="CE568" s="810"/>
      <c r="CF568" s="810"/>
      <c r="CG568" s="810"/>
      <c r="CH568" s="579"/>
    </row>
    <row r="569" spans="1:86" x14ac:dyDescent="0.2">
      <c r="A569" s="589"/>
      <c r="B569" s="589"/>
      <c r="C569" s="589"/>
      <c r="D569" s="589"/>
      <c r="E569" s="589"/>
      <c r="F569" s="589"/>
      <c r="G569" s="679" t="s">
        <v>18</v>
      </c>
      <c r="H569" s="635" t="s">
        <v>48</v>
      </c>
      <c r="I569" s="636">
        <f>+I565</f>
        <v>25670000</v>
      </c>
      <c r="J569" s="774"/>
      <c r="K569" s="774"/>
      <c r="L569" s="774"/>
      <c r="M569" s="775"/>
      <c r="N569" s="775"/>
      <c r="O569" s="784"/>
      <c r="P569" s="784"/>
      <c r="Q569" s="783"/>
      <c r="R569" s="783"/>
      <c r="S569" s="783"/>
      <c r="T569" s="783"/>
      <c r="U569" s="793"/>
      <c r="V569" s="792"/>
      <c r="W569" s="792"/>
      <c r="X569" s="792"/>
      <c r="Y569" s="792"/>
      <c r="Z569" s="792"/>
      <c r="AA569" s="802"/>
      <c r="AB569" s="801"/>
      <c r="AC569" s="801"/>
      <c r="AD569" s="801"/>
      <c r="AE569" s="801"/>
      <c r="AF569" s="801"/>
      <c r="AG569" s="820"/>
      <c r="AH569" s="819"/>
      <c r="AI569" s="819"/>
      <c r="AJ569" s="819"/>
      <c r="AK569" s="819"/>
      <c r="AL569" s="819"/>
      <c r="AM569" s="774"/>
      <c r="AN569" s="775"/>
      <c r="AO569" s="775"/>
      <c r="AP569" s="775"/>
      <c r="AQ569" s="775"/>
      <c r="AR569" s="775"/>
      <c r="AS569" s="829"/>
      <c r="AT569" s="828"/>
      <c r="AU569" s="828"/>
      <c r="AV569" s="828"/>
      <c r="AW569" s="828"/>
      <c r="AX569" s="828"/>
      <c r="AY569" s="838"/>
      <c r="AZ569" s="837"/>
      <c r="BA569" s="837"/>
      <c r="BB569" s="837"/>
      <c r="BC569" s="837"/>
      <c r="BD569" s="837"/>
      <c r="BE569" s="774"/>
      <c r="BF569" s="775"/>
      <c r="BG569" s="775"/>
      <c r="BH569" s="775"/>
      <c r="BI569" s="775"/>
      <c r="BJ569" s="775"/>
      <c r="BK569" s="811"/>
      <c r="BL569" s="810"/>
      <c r="BM569" s="810"/>
      <c r="BN569" s="810"/>
      <c r="BO569" s="810"/>
      <c r="BP569" s="810"/>
      <c r="BQ569" s="793"/>
      <c r="BR569" s="792"/>
      <c r="BS569" s="792"/>
      <c r="BT569" s="792"/>
      <c r="BU569" s="792"/>
      <c r="BV569" s="792"/>
      <c r="BW569" s="838"/>
      <c r="BX569" s="837"/>
      <c r="BY569" s="837"/>
      <c r="BZ569" s="837"/>
      <c r="CA569" s="837"/>
      <c r="CB569" s="837"/>
      <c r="CC569" s="811"/>
      <c r="CD569" s="784"/>
      <c r="CE569" s="810"/>
      <c r="CF569" s="810"/>
      <c r="CG569" s="810"/>
      <c r="CH569" s="579"/>
    </row>
    <row r="570" spans="1:86" x14ac:dyDescent="0.2">
      <c r="A570" s="589"/>
      <c r="B570" s="589"/>
      <c r="C570" s="589"/>
      <c r="D570" s="589"/>
      <c r="E570" s="589"/>
      <c r="F570" s="589"/>
      <c r="G570" s="679" t="s">
        <v>57</v>
      </c>
      <c r="H570" s="635" t="s">
        <v>58</v>
      </c>
      <c r="I570" s="636"/>
      <c r="J570" s="774"/>
      <c r="K570" s="774"/>
      <c r="L570" s="774"/>
      <c r="M570" s="775"/>
      <c r="N570" s="775"/>
      <c r="O570" s="784"/>
      <c r="P570" s="784"/>
      <c r="Q570" s="783"/>
      <c r="R570" s="783"/>
      <c r="S570" s="783"/>
      <c r="T570" s="783"/>
      <c r="U570" s="793"/>
      <c r="V570" s="792"/>
      <c r="W570" s="792"/>
      <c r="X570" s="792"/>
      <c r="Y570" s="792"/>
      <c r="Z570" s="792"/>
      <c r="AA570" s="802"/>
      <c r="AB570" s="801"/>
      <c r="AC570" s="801"/>
      <c r="AD570" s="801"/>
      <c r="AE570" s="801"/>
      <c r="AF570" s="801"/>
      <c r="AG570" s="820"/>
      <c r="AH570" s="819"/>
      <c r="AI570" s="819"/>
      <c r="AJ570" s="819"/>
      <c r="AK570" s="819"/>
      <c r="AL570" s="819"/>
      <c r="AM570" s="774"/>
      <c r="AN570" s="775"/>
      <c r="AO570" s="775"/>
      <c r="AP570" s="775"/>
      <c r="AQ570" s="775"/>
      <c r="AR570" s="775"/>
      <c r="AS570" s="829"/>
      <c r="AT570" s="828"/>
      <c r="AU570" s="828"/>
      <c r="AV570" s="828"/>
      <c r="AW570" s="828"/>
      <c r="AX570" s="828"/>
      <c r="AY570" s="838"/>
      <c r="AZ570" s="837"/>
      <c r="BA570" s="837"/>
      <c r="BB570" s="837"/>
      <c r="BC570" s="837"/>
      <c r="BD570" s="837"/>
      <c r="BE570" s="774"/>
      <c r="BF570" s="775"/>
      <c r="BG570" s="775"/>
      <c r="BH570" s="775"/>
      <c r="BI570" s="775"/>
      <c r="BJ570" s="775"/>
      <c r="BK570" s="811"/>
      <c r="BL570" s="810"/>
      <c r="BM570" s="810"/>
      <c r="BN570" s="810"/>
      <c r="BO570" s="810"/>
      <c r="BP570" s="810"/>
      <c r="BQ570" s="793"/>
      <c r="BR570" s="792"/>
      <c r="BS570" s="792"/>
      <c r="BT570" s="792"/>
      <c r="BU570" s="792"/>
      <c r="BV570" s="792"/>
      <c r="BW570" s="838"/>
      <c r="BX570" s="837"/>
      <c r="BY570" s="837"/>
      <c r="BZ570" s="837"/>
      <c r="CA570" s="837"/>
      <c r="CB570" s="837"/>
      <c r="CC570" s="811"/>
      <c r="CD570" s="784"/>
      <c r="CE570" s="810"/>
      <c r="CF570" s="810"/>
      <c r="CG570" s="810"/>
      <c r="CH570" s="579"/>
    </row>
    <row r="571" spans="1:86" x14ac:dyDescent="0.2">
      <c r="A571" s="594"/>
      <c r="B571" s="594"/>
      <c r="C571" s="594"/>
      <c r="D571" s="594"/>
      <c r="E571" s="594"/>
      <c r="F571" s="594"/>
      <c r="G571" s="718"/>
      <c r="H571" s="642" t="s">
        <v>395</v>
      </c>
      <c r="I571" s="643"/>
      <c r="J571" s="774"/>
      <c r="K571" s="774"/>
      <c r="L571" s="774"/>
      <c r="M571" s="775"/>
      <c r="N571" s="775"/>
      <c r="O571" s="784"/>
      <c r="P571" s="784"/>
      <c r="Q571" s="783"/>
      <c r="R571" s="783"/>
      <c r="S571" s="783"/>
      <c r="T571" s="783"/>
      <c r="U571" s="793"/>
      <c r="V571" s="792"/>
      <c r="W571" s="792"/>
      <c r="X571" s="792"/>
      <c r="Y571" s="792"/>
      <c r="Z571" s="792"/>
      <c r="AA571" s="802"/>
      <c r="AB571" s="801"/>
      <c r="AC571" s="801"/>
      <c r="AD571" s="801"/>
      <c r="AE571" s="801"/>
      <c r="AF571" s="801"/>
      <c r="AG571" s="820"/>
      <c r="AH571" s="819"/>
      <c r="AI571" s="819"/>
      <c r="AJ571" s="819"/>
      <c r="AK571" s="819"/>
      <c r="AL571" s="819"/>
      <c r="AM571" s="774"/>
      <c r="AN571" s="775"/>
      <c r="AO571" s="775"/>
      <c r="AP571" s="775"/>
      <c r="AQ571" s="775"/>
      <c r="AR571" s="775"/>
      <c r="AS571" s="829"/>
      <c r="AT571" s="828"/>
      <c r="AU571" s="828"/>
      <c r="AV571" s="828"/>
      <c r="AW571" s="828"/>
      <c r="AX571" s="828"/>
      <c r="AY571" s="838"/>
      <c r="AZ571" s="837"/>
      <c r="BA571" s="837"/>
      <c r="BB571" s="837"/>
      <c r="BC571" s="837"/>
      <c r="BD571" s="837"/>
      <c r="BE571" s="774"/>
      <c r="BF571" s="775"/>
      <c r="BG571" s="775"/>
      <c r="BH571" s="775"/>
      <c r="BI571" s="775"/>
      <c r="BJ571" s="775"/>
      <c r="BK571" s="811"/>
      <c r="BL571" s="810"/>
      <c r="BM571" s="810"/>
      <c r="BN571" s="810"/>
      <c r="BO571" s="810"/>
      <c r="BP571" s="810"/>
      <c r="BQ571" s="793"/>
      <c r="BR571" s="792"/>
      <c r="BS571" s="792"/>
      <c r="BT571" s="792"/>
      <c r="BU571" s="792"/>
      <c r="BV571" s="792"/>
      <c r="BW571" s="838"/>
      <c r="BX571" s="837"/>
      <c r="BY571" s="837"/>
      <c r="BZ571" s="837"/>
      <c r="CA571" s="837"/>
      <c r="CB571" s="837"/>
      <c r="CC571" s="811"/>
      <c r="CD571" s="784"/>
      <c r="CE571" s="810"/>
      <c r="CF571" s="810"/>
      <c r="CG571" s="810"/>
      <c r="CH571" s="579"/>
    </row>
    <row r="572" spans="1:86" x14ac:dyDescent="0.2">
      <c r="A572" s="585"/>
      <c r="B572" s="585"/>
      <c r="C572" s="739"/>
      <c r="D572" s="634"/>
      <c r="E572" s="585"/>
      <c r="F572" s="634"/>
      <c r="G572" s="640"/>
      <c r="H572" s="683"/>
      <c r="I572" s="633"/>
      <c r="J572" s="774"/>
      <c r="K572" s="774"/>
      <c r="L572" s="774"/>
      <c r="M572" s="775"/>
      <c r="N572" s="775"/>
      <c r="O572" s="784"/>
      <c r="P572" s="784"/>
      <c r="Q572" s="783"/>
      <c r="R572" s="783"/>
      <c r="S572" s="783"/>
      <c r="T572" s="783"/>
      <c r="U572" s="793"/>
      <c r="V572" s="792"/>
      <c r="W572" s="792"/>
      <c r="X572" s="792"/>
      <c r="Y572" s="792"/>
      <c r="Z572" s="792"/>
      <c r="AA572" s="802"/>
      <c r="AB572" s="801"/>
      <c r="AC572" s="801"/>
      <c r="AD572" s="801"/>
      <c r="AE572" s="801"/>
      <c r="AF572" s="801"/>
      <c r="AG572" s="820"/>
      <c r="AH572" s="819"/>
      <c r="AI572" s="819"/>
      <c r="AJ572" s="819"/>
      <c r="AK572" s="819"/>
      <c r="AL572" s="819"/>
      <c r="AM572" s="774"/>
      <c r="AN572" s="775"/>
      <c r="AO572" s="775"/>
      <c r="AP572" s="775"/>
      <c r="AQ572" s="775"/>
      <c r="AR572" s="775"/>
      <c r="AS572" s="829"/>
      <c r="AT572" s="828"/>
      <c r="AU572" s="828"/>
      <c r="AV572" s="828"/>
      <c r="AW572" s="828"/>
      <c r="AX572" s="828"/>
      <c r="AY572" s="838"/>
      <c r="AZ572" s="837"/>
      <c r="BA572" s="837"/>
      <c r="BB572" s="837"/>
      <c r="BC572" s="837"/>
      <c r="BD572" s="837"/>
      <c r="BE572" s="774"/>
      <c r="BF572" s="775"/>
      <c r="BG572" s="775"/>
      <c r="BH572" s="775"/>
      <c r="BI572" s="775"/>
      <c r="BJ572" s="775"/>
      <c r="BK572" s="811"/>
      <c r="BL572" s="810"/>
      <c r="BM572" s="810"/>
      <c r="BN572" s="810"/>
      <c r="BO572" s="810"/>
      <c r="BP572" s="810"/>
      <c r="BQ572" s="793"/>
      <c r="BR572" s="792"/>
      <c r="BS572" s="792"/>
      <c r="BT572" s="792"/>
      <c r="BU572" s="792"/>
      <c r="BV572" s="792"/>
      <c r="BW572" s="838"/>
      <c r="BX572" s="837"/>
      <c r="BY572" s="837"/>
      <c r="BZ572" s="837"/>
      <c r="CA572" s="837"/>
      <c r="CB572" s="837"/>
      <c r="CC572" s="811"/>
      <c r="CD572" s="784"/>
      <c r="CE572" s="810"/>
      <c r="CF572" s="810"/>
      <c r="CG572" s="810"/>
      <c r="CH572" s="579"/>
    </row>
    <row r="573" spans="1:86" x14ac:dyDescent="0.2">
      <c r="A573" s="596"/>
      <c r="B573" s="596" t="s">
        <v>396</v>
      </c>
      <c r="C573" s="623"/>
      <c r="D573" s="602"/>
      <c r="E573" s="596"/>
      <c r="F573" s="602"/>
      <c r="G573" s="698"/>
      <c r="H573" s="600" t="s">
        <v>397</v>
      </c>
      <c r="I573" s="682"/>
      <c r="J573" s="774"/>
      <c r="K573" s="774"/>
      <c r="L573" s="774"/>
      <c r="M573" s="775"/>
      <c r="N573" s="775"/>
      <c r="O573" s="784"/>
      <c r="P573" s="784"/>
      <c r="Q573" s="783"/>
      <c r="R573" s="783"/>
      <c r="S573" s="783"/>
      <c r="T573" s="783"/>
      <c r="U573" s="793"/>
      <c r="V573" s="792"/>
      <c r="W573" s="792"/>
      <c r="X573" s="792"/>
      <c r="Y573" s="792"/>
      <c r="Z573" s="792"/>
      <c r="AA573" s="802"/>
      <c r="AB573" s="801"/>
      <c r="AC573" s="801"/>
      <c r="AD573" s="801"/>
      <c r="AE573" s="801"/>
      <c r="AF573" s="801"/>
      <c r="AG573" s="820"/>
      <c r="AH573" s="819"/>
      <c r="AI573" s="819"/>
      <c r="AJ573" s="819"/>
      <c r="AK573" s="819"/>
      <c r="AL573" s="819"/>
      <c r="AM573" s="774"/>
      <c r="AN573" s="775"/>
      <c r="AO573" s="775"/>
      <c r="AP573" s="775"/>
      <c r="AQ573" s="775"/>
      <c r="AR573" s="775"/>
      <c r="AS573" s="829"/>
      <c r="AT573" s="828"/>
      <c r="AU573" s="828"/>
      <c r="AV573" s="828"/>
      <c r="AW573" s="828"/>
      <c r="AX573" s="828"/>
      <c r="AY573" s="838"/>
      <c r="AZ573" s="837"/>
      <c r="BA573" s="837"/>
      <c r="BB573" s="837"/>
      <c r="BC573" s="837"/>
      <c r="BD573" s="837"/>
      <c r="BE573" s="774"/>
      <c r="BF573" s="775"/>
      <c r="BG573" s="775"/>
      <c r="BH573" s="775"/>
      <c r="BI573" s="775"/>
      <c r="BJ573" s="775"/>
      <c r="BK573" s="811"/>
      <c r="BL573" s="810"/>
      <c r="BM573" s="810"/>
      <c r="BN573" s="810"/>
      <c r="BO573" s="810"/>
      <c r="BP573" s="810"/>
      <c r="BQ573" s="793"/>
      <c r="BR573" s="792"/>
      <c r="BS573" s="792"/>
      <c r="BT573" s="792"/>
      <c r="BU573" s="792"/>
      <c r="BV573" s="792"/>
      <c r="BW573" s="838"/>
      <c r="BX573" s="837"/>
      <c r="BY573" s="837"/>
      <c r="BZ573" s="837"/>
      <c r="CA573" s="837"/>
      <c r="CB573" s="837"/>
      <c r="CC573" s="811"/>
      <c r="CD573" s="784"/>
      <c r="CE573" s="810"/>
      <c r="CF573" s="810"/>
      <c r="CG573" s="810"/>
      <c r="CH573" s="579"/>
    </row>
    <row r="574" spans="1:86" x14ac:dyDescent="0.2">
      <c r="A574" s="596"/>
      <c r="B574" s="596"/>
      <c r="C574" s="623">
        <v>810</v>
      </c>
      <c r="D574" s="602"/>
      <c r="E574" s="596"/>
      <c r="F574" s="602"/>
      <c r="G574" s="698"/>
      <c r="H574" s="600" t="s">
        <v>398</v>
      </c>
      <c r="I574" s="682"/>
      <c r="J574" s="774"/>
      <c r="K574" s="774"/>
      <c r="L574" s="774"/>
      <c r="M574" s="775"/>
      <c r="N574" s="775"/>
      <c r="O574" s="784"/>
      <c r="P574" s="784"/>
      <c r="Q574" s="783"/>
      <c r="R574" s="783"/>
      <c r="S574" s="783"/>
      <c r="T574" s="783"/>
      <c r="U574" s="793"/>
      <c r="V574" s="792"/>
      <c r="W574" s="792"/>
      <c r="X574" s="792"/>
      <c r="Y574" s="792"/>
      <c r="Z574" s="792"/>
      <c r="AA574" s="802"/>
      <c r="AB574" s="801"/>
      <c r="AC574" s="801"/>
      <c r="AD574" s="801"/>
      <c r="AE574" s="801"/>
      <c r="AF574" s="801"/>
      <c r="AG574" s="820"/>
      <c r="AH574" s="819"/>
      <c r="AI574" s="819"/>
      <c r="AJ574" s="819"/>
      <c r="AK574" s="819"/>
      <c r="AL574" s="819"/>
      <c r="AM574" s="774"/>
      <c r="AN574" s="775"/>
      <c r="AO574" s="775"/>
      <c r="AP574" s="775"/>
      <c r="AQ574" s="775"/>
      <c r="AR574" s="775"/>
      <c r="AS574" s="829"/>
      <c r="AT574" s="828"/>
      <c r="AU574" s="828"/>
      <c r="AV574" s="828"/>
      <c r="AW574" s="828"/>
      <c r="AX574" s="828"/>
      <c r="AY574" s="838"/>
      <c r="AZ574" s="837"/>
      <c r="BA574" s="837"/>
      <c r="BB574" s="837"/>
      <c r="BC574" s="837"/>
      <c r="BD574" s="837"/>
      <c r="BE574" s="774"/>
      <c r="BF574" s="775"/>
      <c r="BG574" s="775"/>
      <c r="BH574" s="775"/>
      <c r="BI574" s="775"/>
      <c r="BJ574" s="775"/>
      <c r="BK574" s="811"/>
      <c r="BL574" s="810"/>
      <c r="BM574" s="810"/>
      <c r="BN574" s="810"/>
      <c r="BO574" s="810"/>
      <c r="BP574" s="810"/>
      <c r="BQ574" s="793"/>
      <c r="BR574" s="792"/>
      <c r="BS574" s="792"/>
      <c r="BT574" s="792"/>
      <c r="BU574" s="792"/>
      <c r="BV574" s="792"/>
      <c r="BW574" s="838"/>
      <c r="BX574" s="837"/>
      <c r="BY574" s="837"/>
      <c r="BZ574" s="837"/>
      <c r="CA574" s="837"/>
      <c r="CB574" s="837"/>
      <c r="CC574" s="811"/>
      <c r="CD574" s="784"/>
      <c r="CE574" s="810"/>
      <c r="CF574" s="810"/>
      <c r="CG574" s="810"/>
      <c r="CH574" s="579"/>
    </row>
    <row r="575" spans="1:86" x14ac:dyDescent="0.2">
      <c r="A575" s="596"/>
      <c r="B575" s="596"/>
      <c r="C575" s="623"/>
      <c r="D575" s="604" t="s">
        <v>40</v>
      </c>
      <c r="E575" s="596"/>
      <c r="F575" s="602"/>
      <c r="G575" s="698"/>
      <c r="H575" s="600" t="s">
        <v>41</v>
      </c>
      <c r="I575" s="682"/>
      <c r="J575" s="774"/>
      <c r="K575" s="774"/>
      <c r="L575" s="774"/>
      <c r="M575" s="775"/>
      <c r="N575" s="775"/>
      <c r="O575" s="784"/>
      <c r="P575" s="784"/>
      <c r="Q575" s="783"/>
      <c r="R575" s="783"/>
      <c r="S575" s="783"/>
      <c r="T575" s="783"/>
      <c r="U575" s="793"/>
      <c r="V575" s="792"/>
      <c r="W575" s="792"/>
      <c r="X575" s="792"/>
      <c r="Y575" s="792"/>
      <c r="Z575" s="792"/>
      <c r="AA575" s="802"/>
      <c r="AB575" s="801"/>
      <c r="AC575" s="801"/>
      <c r="AD575" s="801"/>
      <c r="AE575" s="801"/>
      <c r="AF575" s="801"/>
      <c r="AG575" s="820"/>
      <c r="AH575" s="819"/>
      <c r="AI575" s="819"/>
      <c r="AJ575" s="819"/>
      <c r="AK575" s="819"/>
      <c r="AL575" s="819"/>
      <c r="AM575" s="774"/>
      <c r="AN575" s="775"/>
      <c r="AO575" s="775"/>
      <c r="AP575" s="775"/>
      <c r="AQ575" s="775"/>
      <c r="AR575" s="775"/>
      <c r="AS575" s="829"/>
      <c r="AT575" s="828"/>
      <c r="AU575" s="828"/>
      <c r="AV575" s="828"/>
      <c r="AW575" s="828"/>
      <c r="AX575" s="828"/>
      <c r="AY575" s="838"/>
      <c r="AZ575" s="837"/>
      <c r="BA575" s="837"/>
      <c r="BB575" s="837"/>
      <c r="BC575" s="837"/>
      <c r="BD575" s="837"/>
      <c r="BE575" s="774"/>
      <c r="BF575" s="775"/>
      <c r="BG575" s="775"/>
      <c r="BH575" s="775"/>
      <c r="BI575" s="775"/>
      <c r="BJ575" s="775"/>
      <c r="BK575" s="811"/>
      <c r="BL575" s="810"/>
      <c r="BM575" s="810"/>
      <c r="BN575" s="810"/>
      <c r="BO575" s="810"/>
      <c r="BP575" s="810"/>
      <c r="BQ575" s="793"/>
      <c r="BR575" s="792"/>
      <c r="BS575" s="792"/>
      <c r="BT575" s="792"/>
      <c r="BU575" s="792"/>
      <c r="BV575" s="792"/>
      <c r="BW575" s="838"/>
      <c r="BX575" s="837"/>
      <c r="BY575" s="837"/>
      <c r="BZ575" s="837"/>
      <c r="CA575" s="837"/>
      <c r="CB575" s="837"/>
      <c r="CC575" s="811"/>
      <c r="CD575" s="784"/>
      <c r="CE575" s="810"/>
      <c r="CF575" s="810"/>
      <c r="CG575" s="810"/>
      <c r="CH575" s="579"/>
    </row>
    <row r="576" spans="1:86" ht="24" x14ac:dyDescent="0.2">
      <c r="A576" s="596"/>
      <c r="B576" s="596"/>
      <c r="C576" s="623"/>
      <c r="D576" s="606" t="s">
        <v>399</v>
      </c>
      <c r="E576" s="596"/>
      <c r="F576" s="602"/>
      <c r="G576" s="698"/>
      <c r="H576" s="645" t="s">
        <v>400</v>
      </c>
      <c r="I576" s="624"/>
      <c r="J576" s="774"/>
      <c r="K576" s="774"/>
      <c r="L576" s="774"/>
      <c r="M576" s="775"/>
      <c r="N576" s="775"/>
      <c r="O576" s="784"/>
      <c r="P576" s="784"/>
      <c r="Q576" s="783"/>
      <c r="R576" s="783"/>
      <c r="S576" s="783"/>
      <c r="T576" s="783"/>
      <c r="U576" s="793"/>
      <c r="V576" s="792"/>
      <c r="W576" s="792"/>
      <c r="X576" s="792"/>
      <c r="Y576" s="792"/>
      <c r="Z576" s="792"/>
      <c r="AA576" s="802"/>
      <c r="AB576" s="801"/>
      <c r="AC576" s="801"/>
      <c r="AD576" s="801"/>
      <c r="AE576" s="801"/>
      <c r="AF576" s="801"/>
      <c r="AG576" s="820"/>
      <c r="AH576" s="819"/>
      <c r="AI576" s="819"/>
      <c r="AJ576" s="819"/>
      <c r="AK576" s="819"/>
      <c r="AL576" s="819"/>
      <c r="AM576" s="774"/>
      <c r="AN576" s="775"/>
      <c r="AO576" s="775"/>
      <c r="AP576" s="775"/>
      <c r="AQ576" s="775"/>
      <c r="AR576" s="775"/>
      <c r="AS576" s="829"/>
      <c r="AT576" s="828"/>
      <c r="AU576" s="828"/>
      <c r="AV576" s="828"/>
      <c r="AW576" s="828"/>
      <c r="AX576" s="828"/>
      <c r="AY576" s="838"/>
      <c r="AZ576" s="837"/>
      <c r="BA576" s="837"/>
      <c r="BB576" s="837"/>
      <c r="BC576" s="837"/>
      <c r="BD576" s="837"/>
      <c r="BE576" s="774"/>
      <c r="BF576" s="775"/>
      <c r="BG576" s="775"/>
      <c r="BH576" s="775"/>
      <c r="BI576" s="775"/>
      <c r="BJ576" s="775"/>
      <c r="BK576" s="811"/>
      <c r="BL576" s="810"/>
      <c r="BM576" s="810"/>
      <c r="BN576" s="810"/>
      <c r="BO576" s="810"/>
      <c r="BP576" s="810"/>
      <c r="BQ576" s="793"/>
      <c r="BR576" s="792"/>
      <c r="BS576" s="792"/>
      <c r="BT576" s="792"/>
      <c r="BU576" s="792"/>
      <c r="BV576" s="792"/>
      <c r="BW576" s="838"/>
      <c r="BX576" s="837"/>
      <c r="BY576" s="837"/>
      <c r="BZ576" s="837"/>
      <c r="CA576" s="837"/>
      <c r="CB576" s="837"/>
      <c r="CC576" s="811"/>
      <c r="CD576" s="784"/>
      <c r="CE576" s="810"/>
      <c r="CF576" s="810"/>
      <c r="CG576" s="810"/>
      <c r="CH576" s="579"/>
    </row>
    <row r="577" spans="1:86" x14ac:dyDescent="0.2">
      <c r="A577" s="596"/>
      <c r="B577" s="596"/>
      <c r="C577" s="596"/>
      <c r="D577" s="607"/>
      <c r="E577" s="596">
        <f>+E562+1</f>
        <v>125</v>
      </c>
      <c r="F577" s="607">
        <v>481</v>
      </c>
      <c r="G577" s="620"/>
      <c r="H577" s="609" t="s">
        <v>110</v>
      </c>
      <c r="I577" s="601">
        <f>15000000+5000000</f>
        <v>20000000</v>
      </c>
      <c r="J577" s="774">
        <f>+I577*$J$1</f>
        <v>4000000</v>
      </c>
      <c r="K577" s="774"/>
      <c r="L577" s="774">
        <f t="shared" ref="L577" si="1395">+J577-K577</f>
        <v>4000000</v>
      </c>
      <c r="M577" s="775"/>
      <c r="N577" s="774">
        <f>+K577-M577</f>
        <v>0</v>
      </c>
      <c r="O577" s="784">
        <f>+I577*$O$1</f>
        <v>2000000</v>
      </c>
      <c r="P577" s="784">
        <f t="shared" ref="P577" si="1396">O577+K577</f>
        <v>2000000</v>
      </c>
      <c r="Q577" s="783"/>
      <c r="R577" s="784">
        <f t="shared" ref="R577" si="1397">+P577-Q577</f>
        <v>2000000</v>
      </c>
      <c r="S577" s="783"/>
      <c r="T577" s="784">
        <f t="shared" ref="T577" si="1398">+Q577-S577</f>
        <v>0</v>
      </c>
      <c r="U577" s="793">
        <f>$I577*$U$1</f>
        <v>1400000.0000000002</v>
      </c>
      <c r="V577" s="793">
        <f t="shared" ref="V577" si="1399">U577+Q577</f>
        <v>1400000.0000000002</v>
      </c>
      <c r="W577" s="792"/>
      <c r="X577" s="793">
        <f>+V577-W577</f>
        <v>1400000.0000000002</v>
      </c>
      <c r="Y577" s="792"/>
      <c r="Z577" s="793">
        <f t="shared" ref="Z577" si="1400">+W577-Y577</f>
        <v>0</v>
      </c>
      <c r="AA577" s="802">
        <f>$I577*$AA$1</f>
        <v>1400000.0000000002</v>
      </c>
      <c r="AB577" s="802">
        <f t="shared" ref="AB577" si="1401">AA577+W577</f>
        <v>1400000.0000000002</v>
      </c>
      <c r="AC577" s="801"/>
      <c r="AD577" s="802">
        <f>+AB577-AC577</f>
        <v>1400000.0000000002</v>
      </c>
      <c r="AE577" s="801"/>
      <c r="AF577" s="802">
        <f t="shared" ref="AF577" si="1402">+AC577-AE577</f>
        <v>0</v>
      </c>
      <c r="AG577" s="820">
        <f>$I577*$AG$1</f>
        <v>1400000.0000000002</v>
      </c>
      <c r="AH577" s="820">
        <f t="shared" ref="AH577" si="1403">AG577+AC577</f>
        <v>1400000.0000000002</v>
      </c>
      <c r="AI577" s="819"/>
      <c r="AJ577" s="820">
        <f>+AH577-AI577</f>
        <v>1400000.0000000002</v>
      </c>
      <c r="AK577" s="819"/>
      <c r="AL577" s="820">
        <f t="shared" ref="AL577" si="1404">+AI577-AK577</f>
        <v>0</v>
      </c>
      <c r="AM577" s="774">
        <f>$I577*$AM$1</f>
        <v>1400000.0000000002</v>
      </c>
      <c r="AN577" s="774">
        <f t="shared" ref="AN577" si="1405">AM577+AI577</f>
        <v>1400000.0000000002</v>
      </c>
      <c r="AO577" s="775"/>
      <c r="AP577" s="774">
        <f>+AN577-AO577</f>
        <v>1400000.0000000002</v>
      </c>
      <c r="AQ577" s="775"/>
      <c r="AR577" s="774">
        <f t="shared" ref="AR577" si="1406">+AO577-AQ577</f>
        <v>0</v>
      </c>
      <c r="AS577" s="829">
        <f>$I577*$AS$1</f>
        <v>1400000.0000000002</v>
      </c>
      <c r="AT577" s="829">
        <f t="shared" ref="AT577" si="1407">AS577+AO577</f>
        <v>1400000.0000000002</v>
      </c>
      <c r="AU577" s="828"/>
      <c r="AV577" s="829">
        <f>+AT577-AU577</f>
        <v>1400000.0000000002</v>
      </c>
      <c r="AW577" s="828"/>
      <c r="AX577" s="829">
        <f t="shared" ref="AX577" si="1408">+AU577-AW577</f>
        <v>0</v>
      </c>
      <c r="AY577" s="838">
        <f>$I577*$AY$1</f>
        <v>1400000.0000000002</v>
      </c>
      <c r="AZ577" s="838">
        <f t="shared" ref="AZ577" si="1409">AY577+AU577</f>
        <v>1400000.0000000002</v>
      </c>
      <c r="BA577" s="837"/>
      <c r="BB577" s="838">
        <f>+AZ577-BA577</f>
        <v>1400000.0000000002</v>
      </c>
      <c r="BC577" s="837"/>
      <c r="BD577" s="838">
        <f t="shared" ref="BD577" si="1410">+BA577-BC577</f>
        <v>0</v>
      </c>
      <c r="BE577" s="774">
        <f>$I577*$BE$1</f>
        <v>1400000.0000000002</v>
      </c>
      <c r="BF577" s="774">
        <f t="shared" ref="BF577" si="1411">BE577+BA577</f>
        <v>1400000.0000000002</v>
      </c>
      <c r="BG577" s="775"/>
      <c r="BH577" s="774">
        <f>+BF577-BG577</f>
        <v>1400000.0000000002</v>
      </c>
      <c r="BI577" s="775"/>
      <c r="BJ577" s="774">
        <f t="shared" ref="BJ577" si="1412">+BG577-BI577</f>
        <v>0</v>
      </c>
      <c r="BK577" s="811">
        <f>$I577*$BK$1</f>
        <v>1400000.0000000002</v>
      </c>
      <c r="BL577" s="811">
        <f t="shared" ref="BL577" si="1413">BK577+BG577</f>
        <v>1400000.0000000002</v>
      </c>
      <c r="BM577" s="810"/>
      <c r="BN577" s="811">
        <f>+BL577-BM577</f>
        <v>1400000.0000000002</v>
      </c>
      <c r="BO577" s="810"/>
      <c r="BP577" s="811">
        <f t="shared" ref="BP577" si="1414">+BM577-BO577</f>
        <v>0</v>
      </c>
      <c r="BQ577" s="793">
        <f>$I577*$BQ$1</f>
        <v>1400000.0000000002</v>
      </c>
      <c r="BR577" s="793">
        <f t="shared" ref="BR577" si="1415">BQ577+BM577</f>
        <v>1400000.0000000002</v>
      </c>
      <c r="BS577" s="792"/>
      <c r="BT577" s="793">
        <f>+BR577-BS577</f>
        <v>1400000.0000000002</v>
      </c>
      <c r="BU577" s="792"/>
      <c r="BV577" s="793">
        <f t="shared" ref="BV577" si="1416">+BS577-BU577</f>
        <v>0</v>
      </c>
      <c r="BW577" s="838">
        <f>$I577*$BW$1</f>
        <v>1400000.0000000002</v>
      </c>
      <c r="BX577" s="838">
        <f t="shared" ref="BX577" si="1417">BW577+BS577</f>
        <v>1400000.0000000002</v>
      </c>
      <c r="BY577" s="837"/>
      <c r="BZ577" s="838">
        <f>+BX577-BY577</f>
        <v>1400000.0000000002</v>
      </c>
      <c r="CA577" s="837"/>
      <c r="CB577" s="838">
        <f t="shared" ref="CB577" si="1418">+BY577-CA577</f>
        <v>0</v>
      </c>
      <c r="CC577" s="811">
        <f>+J577+O577+U577+AA577+AG577+AM577+AS577+AY577+BE577+BK577+BQ577+BW577</f>
        <v>20000000</v>
      </c>
      <c r="CD577" s="784">
        <f t="shared" ref="CD577" si="1419">CC577+BY577</f>
        <v>20000000</v>
      </c>
      <c r="CE577" s="810"/>
      <c r="CF577" s="810"/>
      <c r="CG577" s="811">
        <f t="shared" ref="CG577" si="1420">+CE577-CF577</f>
        <v>0</v>
      </c>
      <c r="CH577" s="579">
        <f>+CC577-I577</f>
        <v>0</v>
      </c>
    </row>
    <row r="578" spans="1:86" x14ac:dyDescent="0.2">
      <c r="A578" s="596"/>
      <c r="B578" s="596"/>
      <c r="C578" s="596"/>
      <c r="D578" s="607"/>
      <c r="E578" s="596"/>
      <c r="F578" s="607"/>
      <c r="G578" s="620"/>
      <c r="H578" s="609"/>
      <c r="I578" s="618"/>
      <c r="J578" s="774"/>
      <c r="K578" s="774"/>
      <c r="L578" s="774"/>
      <c r="M578" s="775"/>
      <c r="N578" s="775"/>
      <c r="O578" s="784"/>
      <c r="P578" s="784"/>
      <c r="Q578" s="783"/>
      <c r="R578" s="783"/>
      <c r="S578" s="783"/>
      <c r="T578" s="783"/>
      <c r="U578" s="793"/>
      <c r="V578" s="792"/>
      <c r="W578" s="792"/>
      <c r="X578" s="792"/>
      <c r="Y578" s="792"/>
      <c r="Z578" s="792"/>
      <c r="AA578" s="802"/>
      <c r="AB578" s="801"/>
      <c r="AC578" s="801"/>
      <c r="AD578" s="801"/>
      <c r="AE578" s="801"/>
      <c r="AF578" s="801"/>
      <c r="AG578" s="820"/>
      <c r="AH578" s="819"/>
      <c r="AI578" s="819"/>
      <c r="AJ578" s="819"/>
      <c r="AK578" s="819"/>
      <c r="AL578" s="819"/>
      <c r="AM578" s="774"/>
      <c r="AN578" s="775"/>
      <c r="AO578" s="775"/>
      <c r="AP578" s="775"/>
      <c r="AQ578" s="775"/>
      <c r="AR578" s="775"/>
      <c r="AS578" s="829"/>
      <c r="AT578" s="828"/>
      <c r="AU578" s="828"/>
      <c r="AV578" s="828"/>
      <c r="AW578" s="828"/>
      <c r="AX578" s="828"/>
      <c r="AY578" s="838"/>
      <c r="AZ578" s="837"/>
      <c r="BA578" s="837"/>
      <c r="BB578" s="837"/>
      <c r="BC578" s="837"/>
      <c r="BD578" s="837"/>
      <c r="BE578" s="774"/>
      <c r="BF578" s="775"/>
      <c r="BG578" s="775"/>
      <c r="BH578" s="775"/>
      <c r="BI578" s="775"/>
      <c r="BJ578" s="775"/>
      <c r="BK578" s="811"/>
      <c r="BL578" s="810"/>
      <c r="BM578" s="810"/>
      <c r="BN578" s="810"/>
      <c r="BO578" s="810"/>
      <c r="BP578" s="810"/>
      <c r="BQ578" s="793"/>
      <c r="BR578" s="792"/>
      <c r="BS578" s="792"/>
      <c r="BT578" s="792"/>
      <c r="BU578" s="792"/>
      <c r="BV578" s="792"/>
      <c r="BW578" s="838"/>
      <c r="BX578" s="837"/>
      <c r="BY578" s="837"/>
      <c r="BZ578" s="837"/>
      <c r="CA578" s="837"/>
      <c r="CB578" s="837"/>
      <c r="CC578" s="811"/>
      <c r="CD578" s="784"/>
      <c r="CE578" s="810"/>
      <c r="CF578" s="810"/>
      <c r="CG578" s="810"/>
      <c r="CH578" s="579"/>
    </row>
    <row r="579" spans="1:86" x14ac:dyDescent="0.2">
      <c r="A579" s="596"/>
      <c r="B579" s="596"/>
      <c r="C579" s="623">
        <v>810</v>
      </c>
      <c r="D579" s="602"/>
      <c r="E579" s="596"/>
      <c r="F579" s="602"/>
      <c r="G579" s="698"/>
      <c r="H579" s="600" t="s">
        <v>398</v>
      </c>
      <c r="I579" s="618"/>
      <c r="J579" s="774"/>
      <c r="K579" s="774"/>
      <c r="L579" s="774"/>
      <c r="M579" s="775"/>
      <c r="N579" s="775"/>
      <c r="O579" s="784"/>
      <c r="P579" s="784"/>
      <c r="Q579" s="783"/>
      <c r="R579" s="783"/>
      <c r="S579" s="783"/>
      <c r="T579" s="783"/>
      <c r="U579" s="793"/>
      <c r="V579" s="792"/>
      <c r="W579" s="792"/>
      <c r="X579" s="792"/>
      <c r="Y579" s="792"/>
      <c r="Z579" s="792"/>
      <c r="AA579" s="802"/>
      <c r="AB579" s="801"/>
      <c r="AC579" s="801"/>
      <c r="AD579" s="801"/>
      <c r="AE579" s="801"/>
      <c r="AF579" s="801"/>
      <c r="AG579" s="820"/>
      <c r="AH579" s="819"/>
      <c r="AI579" s="819"/>
      <c r="AJ579" s="819"/>
      <c r="AK579" s="819"/>
      <c r="AL579" s="819"/>
      <c r="AM579" s="774"/>
      <c r="AN579" s="775"/>
      <c r="AO579" s="775"/>
      <c r="AP579" s="775"/>
      <c r="AQ579" s="775"/>
      <c r="AR579" s="775"/>
      <c r="AS579" s="829"/>
      <c r="AT579" s="828"/>
      <c r="AU579" s="828"/>
      <c r="AV579" s="828"/>
      <c r="AW579" s="828"/>
      <c r="AX579" s="828"/>
      <c r="AY579" s="838"/>
      <c r="AZ579" s="837"/>
      <c r="BA579" s="837"/>
      <c r="BB579" s="837"/>
      <c r="BC579" s="837"/>
      <c r="BD579" s="837"/>
      <c r="BE579" s="774"/>
      <c r="BF579" s="775"/>
      <c r="BG579" s="775"/>
      <c r="BH579" s="775"/>
      <c r="BI579" s="775"/>
      <c r="BJ579" s="775"/>
      <c r="BK579" s="811"/>
      <c r="BL579" s="810"/>
      <c r="BM579" s="810"/>
      <c r="BN579" s="810"/>
      <c r="BO579" s="810"/>
      <c r="BP579" s="810"/>
      <c r="BQ579" s="793"/>
      <c r="BR579" s="792"/>
      <c r="BS579" s="792"/>
      <c r="BT579" s="792"/>
      <c r="BU579" s="792"/>
      <c r="BV579" s="792"/>
      <c r="BW579" s="838"/>
      <c r="BX579" s="837"/>
      <c r="BY579" s="837"/>
      <c r="BZ579" s="837"/>
      <c r="CA579" s="837"/>
      <c r="CB579" s="837"/>
      <c r="CC579" s="811"/>
      <c r="CD579" s="784"/>
      <c r="CE579" s="810"/>
      <c r="CF579" s="810"/>
      <c r="CG579" s="810"/>
      <c r="CH579" s="579"/>
    </row>
    <row r="580" spans="1:86" x14ac:dyDescent="0.2">
      <c r="A580" s="596"/>
      <c r="B580" s="596"/>
      <c r="C580" s="596"/>
      <c r="D580" s="604" t="s">
        <v>40</v>
      </c>
      <c r="E580" s="596"/>
      <c r="F580" s="607"/>
      <c r="G580" s="698"/>
      <c r="H580" s="600" t="s">
        <v>41</v>
      </c>
      <c r="I580" s="618"/>
      <c r="J580" s="774"/>
      <c r="K580" s="774"/>
      <c r="L580" s="774"/>
      <c r="M580" s="775"/>
      <c r="N580" s="775"/>
      <c r="O580" s="784"/>
      <c r="P580" s="784"/>
      <c r="Q580" s="783"/>
      <c r="R580" s="783"/>
      <c r="S580" s="783"/>
      <c r="T580" s="783"/>
      <c r="U580" s="793"/>
      <c r="V580" s="792"/>
      <c r="W580" s="792"/>
      <c r="X580" s="792"/>
      <c r="Y580" s="792"/>
      <c r="Z580" s="792"/>
      <c r="AA580" s="802"/>
      <c r="AB580" s="801"/>
      <c r="AC580" s="801"/>
      <c r="AD580" s="801"/>
      <c r="AE580" s="801"/>
      <c r="AF580" s="801"/>
      <c r="AG580" s="820"/>
      <c r="AH580" s="819"/>
      <c r="AI580" s="819"/>
      <c r="AJ580" s="819"/>
      <c r="AK580" s="819"/>
      <c r="AL580" s="819"/>
      <c r="AM580" s="774"/>
      <c r="AN580" s="775"/>
      <c r="AO580" s="775"/>
      <c r="AP580" s="775"/>
      <c r="AQ580" s="775"/>
      <c r="AR580" s="775"/>
      <c r="AS580" s="829"/>
      <c r="AT580" s="828"/>
      <c r="AU580" s="828"/>
      <c r="AV580" s="828"/>
      <c r="AW580" s="828"/>
      <c r="AX580" s="828"/>
      <c r="AY580" s="838"/>
      <c r="AZ580" s="837"/>
      <c r="BA580" s="837"/>
      <c r="BB580" s="837"/>
      <c r="BC580" s="837"/>
      <c r="BD580" s="837"/>
      <c r="BE580" s="774"/>
      <c r="BF580" s="775"/>
      <c r="BG580" s="775"/>
      <c r="BH580" s="775"/>
      <c r="BI580" s="775"/>
      <c r="BJ580" s="775"/>
      <c r="BK580" s="811"/>
      <c r="BL580" s="810"/>
      <c r="BM580" s="810"/>
      <c r="BN580" s="810"/>
      <c r="BO580" s="810"/>
      <c r="BP580" s="810"/>
      <c r="BQ580" s="793"/>
      <c r="BR580" s="792"/>
      <c r="BS580" s="792"/>
      <c r="BT580" s="792"/>
      <c r="BU580" s="792"/>
      <c r="BV580" s="792"/>
      <c r="BW580" s="838"/>
      <c r="BX580" s="837"/>
      <c r="BY580" s="837"/>
      <c r="BZ580" s="837"/>
      <c r="CA580" s="837"/>
      <c r="CB580" s="837"/>
      <c r="CC580" s="811"/>
      <c r="CD580" s="784"/>
      <c r="CE580" s="810"/>
      <c r="CF580" s="810"/>
      <c r="CG580" s="810"/>
      <c r="CH580" s="579"/>
    </row>
    <row r="581" spans="1:86" ht="24" x14ac:dyDescent="0.2">
      <c r="A581" s="596"/>
      <c r="B581" s="596"/>
      <c r="C581" s="596"/>
      <c r="D581" s="606" t="s">
        <v>401</v>
      </c>
      <c r="E581" s="596"/>
      <c r="F581" s="607"/>
      <c r="G581" s="620"/>
      <c r="H581" s="645" t="s">
        <v>402</v>
      </c>
      <c r="I581" s="618"/>
      <c r="J581" s="774"/>
      <c r="K581" s="774"/>
      <c r="L581" s="774"/>
      <c r="M581" s="775"/>
      <c r="N581" s="775"/>
      <c r="O581" s="784"/>
      <c r="P581" s="784"/>
      <c r="Q581" s="783"/>
      <c r="R581" s="783"/>
      <c r="S581" s="783"/>
      <c r="T581" s="783"/>
      <c r="U581" s="793"/>
      <c r="V581" s="792"/>
      <c r="W581" s="792"/>
      <c r="X581" s="792"/>
      <c r="Y581" s="792"/>
      <c r="Z581" s="792"/>
      <c r="AA581" s="802"/>
      <c r="AB581" s="801"/>
      <c r="AC581" s="801"/>
      <c r="AD581" s="801"/>
      <c r="AE581" s="801"/>
      <c r="AF581" s="801"/>
      <c r="AG581" s="820"/>
      <c r="AH581" s="819"/>
      <c r="AI581" s="819"/>
      <c r="AJ581" s="819"/>
      <c r="AK581" s="819"/>
      <c r="AL581" s="819"/>
      <c r="AM581" s="774"/>
      <c r="AN581" s="775"/>
      <c r="AO581" s="775"/>
      <c r="AP581" s="775"/>
      <c r="AQ581" s="775"/>
      <c r="AR581" s="775"/>
      <c r="AS581" s="829"/>
      <c r="AT581" s="828"/>
      <c r="AU581" s="828"/>
      <c r="AV581" s="828"/>
      <c r="AW581" s="828"/>
      <c r="AX581" s="828"/>
      <c r="AY581" s="838"/>
      <c r="AZ581" s="837"/>
      <c r="BA581" s="837"/>
      <c r="BB581" s="837"/>
      <c r="BC581" s="837"/>
      <c r="BD581" s="837"/>
      <c r="BE581" s="774"/>
      <c r="BF581" s="775"/>
      <c r="BG581" s="775"/>
      <c r="BH581" s="775"/>
      <c r="BI581" s="775"/>
      <c r="BJ581" s="775"/>
      <c r="BK581" s="811"/>
      <c r="BL581" s="810"/>
      <c r="BM581" s="810"/>
      <c r="BN581" s="810"/>
      <c r="BO581" s="810"/>
      <c r="BP581" s="810"/>
      <c r="BQ581" s="793"/>
      <c r="BR581" s="792"/>
      <c r="BS581" s="792"/>
      <c r="BT581" s="792"/>
      <c r="BU581" s="792"/>
      <c r="BV581" s="792"/>
      <c r="BW581" s="838"/>
      <c r="BX581" s="837"/>
      <c r="BY581" s="837"/>
      <c r="BZ581" s="837"/>
      <c r="CA581" s="837"/>
      <c r="CB581" s="837"/>
      <c r="CC581" s="811"/>
      <c r="CD581" s="784"/>
      <c r="CE581" s="810"/>
      <c r="CF581" s="810"/>
      <c r="CG581" s="810"/>
      <c r="CH581" s="579"/>
    </row>
    <row r="582" spans="1:86" x14ac:dyDescent="0.2">
      <c r="A582" s="596"/>
      <c r="B582" s="596"/>
      <c r="C582" s="596"/>
      <c r="D582" s="607"/>
      <c r="E582" s="596">
        <f>+E577+1</f>
        <v>126</v>
      </c>
      <c r="F582" s="607">
        <v>481</v>
      </c>
      <c r="G582" s="620"/>
      <c r="H582" s="609" t="s">
        <v>110</v>
      </c>
      <c r="I582" s="618">
        <f>182000+120000</f>
        <v>302000</v>
      </c>
      <c r="J582" s="774">
        <f>+I582*$J$1</f>
        <v>60400</v>
      </c>
      <c r="K582" s="774"/>
      <c r="L582" s="774">
        <f t="shared" ref="L582" si="1421">+J582-K582</f>
        <v>60400</v>
      </c>
      <c r="M582" s="775"/>
      <c r="N582" s="774">
        <f>+K582-M582</f>
        <v>0</v>
      </c>
      <c r="O582" s="784">
        <f>+I582*$O$1</f>
        <v>30200</v>
      </c>
      <c r="P582" s="784">
        <f t="shared" ref="P582" si="1422">O582+K582</f>
        <v>30200</v>
      </c>
      <c r="Q582" s="783"/>
      <c r="R582" s="784">
        <f t="shared" ref="R582" si="1423">+P582-Q582</f>
        <v>30200</v>
      </c>
      <c r="S582" s="783"/>
      <c r="T582" s="784">
        <f t="shared" ref="T582" si="1424">+Q582-S582</f>
        <v>0</v>
      </c>
      <c r="U582" s="793">
        <f>$I582*$U$1</f>
        <v>21140.000000000004</v>
      </c>
      <c r="V582" s="793">
        <f t="shared" ref="V582" si="1425">U582+Q582</f>
        <v>21140.000000000004</v>
      </c>
      <c r="W582" s="792"/>
      <c r="X582" s="793">
        <f>+V582-W582</f>
        <v>21140.000000000004</v>
      </c>
      <c r="Y582" s="792"/>
      <c r="Z582" s="793">
        <f t="shared" ref="Z582" si="1426">+W582-Y582</f>
        <v>0</v>
      </c>
      <c r="AA582" s="802">
        <f>$I582*$AA$1</f>
        <v>21140.000000000004</v>
      </c>
      <c r="AB582" s="802">
        <f t="shared" ref="AB582" si="1427">AA582+W582</f>
        <v>21140.000000000004</v>
      </c>
      <c r="AC582" s="801"/>
      <c r="AD582" s="802">
        <f>+AB582-AC582</f>
        <v>21140.000000000004</v>
      </c>
      <c r="AE582" s="801"/>
      <c r="AF582" s="802">
        <f t="shared" ref="AF582" si="1428">+AC582-AE582</f>
        <v>0</v>
      </c>
      <c r="AG582" s="820">
        <f>$I582*$AG$1</f>
        <v>21140.000000000004</v>
      </c>
      <c r="AH582" s="820">
        <f t="shared" ref="AH582" si="1429">AG582+AC582</f>
        <v>21140.000000000004</v>
      </c>
      <c r="AI582" s="819"/>
      <c r="AJ582" s="820">
        <f>+AH582-AI582</f>
        <v>21140.000000000004</v>
      </c>
      <c r="AK582" s="819"/>
      <c r="AL582" s="820">
        <f t="shared" ref="AL582" si="1430">+AI582-AK582</f>
        <v>0</v>
      </c>
      <c r="AM582" s="774">
        <f>$I582*$AM$1</f>
        <v>21140.000000000004</v>
      </c>
      <c r="AN582" s="774">
        <f t="shared" ref="AN582" si="1431">AM582+AI582</f>
        <v>21140.000000000004</v>
      </c>
      <c r="AO582" s="775"/>
      <c r="AP582" s="774">
        <f>+AN582-AO582</f>
        <v>21140.000000000004</v>
      </c>
      <c r="AQ582" s="775"/>
      <c r="AR582" s="774">
        <f t="shared" ref="AR582" si="1432">+AO582-AQ582</f>
        <v>0</v>
      </c>
      <c r="AS582" s="829">
        <f>$I582*$AS$1</f>
        <v>21140.000000000004</v>
      </c>
      <c r="AT582" s="829">
        <f t="shared" ref="AT582" si="1433">AS582+AO582</f>
        <v>21140.000000000004</v>
      </c>
      <c r="AU582" s="828"/>
      <c r="AV582" s="829">
        <f>+AT582-AU582</f>
        <v>21140.000000000004</v>
      </c>
      <c r="AW582" s="828"/>
      <c r="AX582" s="829">
        <f t="shared" ref="AX582" si="1434">+AU582-AW582</f>
        <v>0</v>
      </c>
      <c r="AY582" s="838">
        <f>$I582*$AY$1</f>
        <v>21140.000000000004</v>
      </c>
      <c r="AZ582" s="838">
        <f t="shared" ref="AZ582" si="1435">AY582+AU582</f>
        <v>21140.000000000004</v>
      </c>
      <c r="BA582" s="837"/>
      <c r="BB582" s="838">
        <f>+AZ582-BA582</f>
        <v>21140.000000000004</v>
      </c>
      <c r="BC582" s="837"/>
      <c r="BD582" s="838">
        <f t="shared" ref="BD582" si="1436">+BA582-BC582</f>
        <v>0</v>
      </c>
      <c r="BE582" s="774">
        <f>$I582*$BE$1</f>
        <v>21140.000000000004</v>
      </c>
      <c r="BF582" s="774">
        <f t="shared" ref="BF582" si="1437">BE582+BA582</f>
        <v>21140.000000000004</v>
      </c>
      <c r="BG582" s="775"/>
      <c r="BH582" s="774">
        <f>+BF582-BG582</f>
        <v>21140.000000000004</v>
      </c>
      <c r="BI582" s="775"/>
      <c r="BJ582" s="774">
        <f t="shared" ref="BJ582" si="1438">+BG582-BI582</f>
        <v>0</v>
      </c>
      <c r="BK582" s="811">
        <f>$I582*$BK$1</f>
        <v>21140.000000000004</v>
      </c>
      <c r="BL582" s="811">
        <f t="shared" ref="BL582" si="1439">BK582+BG582</f>
        <v>21140.000000000004</v>
      </c>
      <c r="BM582" s="810"/>
      <c r="BN582" s="811">
        <f>+BL582-BM582</f>
        <v>21140.000000000004</v>
      </c>
      <c r="BO582" s="810"/>
      <c r="BP582" s="811">
        <f t="shared" ref="BP582" si="1440">+BM582-BO582</f>
        <v>0</v>
      </c>
      <c r="BQ582" s="793">
        <f>$I582*$BQ$1</f>
        <v>21140.000000000004</v>
      </c>
      <c r="BR582" s="793">
        <f t="shared" ref="BR582" si="1441">BQ582+BM582</f>
        <v>21140.000000000004</v>
      </c>
      <c r="BS582" s="792"/>
      <c r="BT582" s="793">
        <f>+BR582-BS582</f>
        <v>21140.000000000004</v>
      </c>
      <c r="BU582" s="792"/>
      <c r="BV582" s="793">
        <f t="shared" ref="BV582" si="1442">+BS582-BU582</f>
        <v>0</v>
      </c>
      <c r="BW582" s="838">
        <f>$I582*$BW$1</f>
        <v>21140.000000000004</v>
      </c>
      <c r="BX582" s="838">
        <f t="shared" ref="BX582" si="1443">BW582+BS582</f>
        <v>21140.000000000004</v>
      </c>
      <c r="BY582" s="837"/>
      <c r="BZ582" s="838">
        <f>+BX582-BY582</f>
        <v>21140.000000000004</v>
      </c>
      <c r="CA582" s="837"/>
      <c r="CB582" s="838">
        <f t="shared" ref="CB582" si="1444">+BY582-CA582</f>
        <v>0</v>
      </c>
      <c r="CC582" s="811">
        <f>+J582+O582+U582+AA582+AG582+AM582+AS582+AY582+BE582+BK582+BQ582+BW582</f>
        <v>302000</v>
      </c>
      <c r="CD582" s="784">
        <f t="shared" ref="CD582" si="1445">CC582+BY582</f>
        <v>302000</v>
      </c>
      <c r="CE582" s="810"/>
      <c r="CF582" s="810"/>
      <c r="CG582" s="811">
        <f t="shared" ref="CG582" si="1446">+CE582-CF582</f>
        <v>0</v>
      </c>
      <c r="CH582" s="579">
        <f>+CC582-I582</f>
        <v>0</v>
      </c>
    </row>
    <row r="583" spans="1:86" x14ac:dyDescent="0.2">
      <c r="A583" s="675"/>
      <c r="B583" s="675"/>
      <c r="C583" s="675"/>
      <c r="D583" s="677"/>
      <c r="E583" s="675"/>
      <c r="F583" s="677"/>
      <c r="G583" s="678"/>
      <c r="H583" s="661" t="s">
        <v>403</v>
      </c>
      <c r="I583" s="629">
        <f t="shared" ref="I583:BT583" si="1447">+I577+I582</f>
        <v>20302000</v>
      </c>
      <c r="J583" s="776">
        <f t="shared" si="1447"/>
        <v>4060400</v>
      </c>
      <c r="K583" s="776">
        <f>+K577+K582</f>
        <v>0</v>
      </c>
      <c r="L583" s="776">
        <f t="shared" ref="L583" si="1448">+L577+L582</f>
        <v>4060400</v>
      </c>
      <c r="M583" s="776">
        <f t="shared" si="1447"/>
        <v>0</v>
      </c>
      <c r="N583" s="776">
        <f t="shared" si="1447"/>
        <v>0</v>
      </c>
      <c r="O583" s="785">
        <f t="shared" si="1447"/>
        <v>2030200</v>
      </c>
      <c r="P583" s="785">
        <f t="shared" si="1447"/>
        <v>2030200</v>
      </c>
      <c r="Q583" s="785">
        <f t="shared" si="1447"/>
        <v>0</v>
      </c>
      <c r="R583" s="785">
        <f t="shared" si="1447"/>
        <v>2030200</v>
      </c>
      <c r="S583" s="785">
        <f t="shared" si="1447"/>
        <v>0</v>
      </c>
      <c r="T583" s="785">
        <f t="shared" si="1447"/>
        <v>0</v>
      </c>
      <c r="U583" s="794">
        <f t="shared" si="1447"/>
        <v>1421140.0000000002</v>
      </c>
      <c r="V583" s="794">
        <f t="shared" si="1447"/>
        <v>1421140.0000000002</v>
      </c>
      <c r="W583" s="794">
        <f t="shared" si="1447"/>
        <v>0</v>
      </c>
      <c r="X583" s="794">
        <f t="shared" si="1447"/>
        <v>1421140.0000000002</v>
      </c>
      <c r="Y583" s="794">
        <f t="shared" si="1447"/>
        <v>0</v>
      </c>
      <c r="Z583" s="794">
        <f t="shared" si="1447"/>
        <v>0</v>
      </c>
      <c r="AA583" s="803">
        <f t="shared" si="1447"/>
        <v>1421140.0000000002</v>
      </c>
      <c r="AB583" s="803">
        <f t="shared" si="1447"/>
        <v>1421140.0000000002</v>
      </c>
      <c r="AC583" s="803">
        <f t="shared" si="1447"/>
        <v>0</v>
      </c>
      <c r="AD583" s="803">
        <f t="shared" si="1447"/>
        <v>1421140.0000000002</v>
      </c>
      <c r="AE583" s="803">
        <f t="shared" si="1447"/>
        <v>0</v>
      </c>
      <c r="AF583" s="803">
        <f t="shared" si="1447"/>
        <v>0</v>
      </c>
      <c r="AG583" s="821">
        <f t="shared" si="1447"/>
        <v>1421140.0000000002</v>
      </c>
      <c r="AH583" s="821">
        <f t="shared" si="1447"/>
        <v>1421140.0000000002</v>
      </c>
      <c r="AI583" s="821">
        <f t="shared" si="1447"/>
        <v>0</v>
      </c>
      <c r="AJ583" s="821">
        <f t="shared" si="1447"/>
        <v>1421140.0000000002</v>
      </c>
      <c r="AK583" s="821">
        <f t="shared" si="1447"/>
        <v>0</v>
      </c>
      <c r="AL583" s="821">
        <f t="shared" si="1447"/>
        <v>0</v>
      </c>
      <c r="AM583" s="776">
        <f t="shared" si="1447"/>
        <v>1421140.0000000002</v>
      </c>
      <c r="AN583" s="776">
        <f t="shared" si="1447"/>
        <v>1421140.0000000002</v>
      </c>
      <c r="AO583" s="776">
        <f t="shared" si="1447"/>
        <v>0</v>
      </c>
      <c r="AP583" s="776">
        <f t="shared" si="1447"/>
        <v>1421140.0000000002</v>
      </c>
      <c r="AQ583" s="776">
        <f t="shared" si="1447"/>
        <v>0</v>
      </c>
      <c r="AR583" s="776">
        <f t="shared" si="1447"/>
        <v>0</v>
      </c>
      <c r="AS583" s="830">
        <f t="shared" si="1447"/>
        <v>1421140.0000000002</v>
      </c>
      <c r="AT583" s="830">
        <f t="shared" si="1447"/>
        <v>1421140.0000000002</v>
      </c>
      <c r="AU583" s="830">
        <f t="shared" si="1447"/>
        <v>0</v>
      </c>
      <c r="AV583" s="830">
        <f t="shared" si="1447"/>
        <v>1421140.0000000002</v>
      </c>
      <c r="AW583" s="830">
        <f t="shared" si="1447"/>
        <v>0</v>
      </c>
      <c r="AX583" s="830">
        <f t="shared" si="1447"/>
        <v>0</v>
      </c>
      <c r="AY583" s="839">
        <f t="shared" si="1447"/>
        <v>1421140.0000000002</v>
      </c>
      <c r="AZ583" s="839">
        <f t="shared" si="1447"/>
        <v>1421140.0000000002</v>
      </c>
      <c r="BA583" s="839">
        <f t="shared" si="1447"/>
        <v>0</v>
      </c>
      <c r="BB583" s="839">
        <f t="shared" si="1447"/>
        <v>1421140.0000000002</v>
      </c>
      <c r="BC583" s="839">
        <f t="shared" si="1447"/>
        <v>0</v>
      </c>
      <c r="BD583" s="839">
        <f t="shared" si="1447"/>
        <v>0</v>
      </c>
      <c r="BE583" s="776">
        <f t="shared" si="1447"/>
        <v>1421140.0000000002</v>
      </c>
      <c r="BF583" s="776">
        <f t="shared" si="1447"/>
        <v>1421140.0000000002</v>
      </c>
      <c r="BG583" s="776">
        <f t="shared" si="1447"/>
        <v>0</v>
      </c>
      <c r="BH583" s="776">
        <f t="shared" si="1447"/>
        <v>1421140.0000000002</v>
      </c>
      <c r="BI583" s="776">
        <f t="shared" si="1447"/>
        <v>0</v>
      </c>
      <c r="BJ583" s="776">
        <f t="shared" si="1447"/>
        <v>0</v>
      </c>
      <c r="BK583" s="812">
        <f t="shared" si="1447"/>
        <v>1421140.0000000002</v>
      </c>
      <c r="BL583" s="812">
        <f t="shared" si="1447"/>
        <v>1421140.0000000002</v>
      </c>
      <c r="BM583" s="812">
        <f t="shared" si="1447"/>
        <v>0</v>
      </c>
      <c r="BN583" s="812">
        <f t="shared" si="1447"/>
        <v>1421140.0000000002</v>
      </c>
      <c r="BO583" s="812">
        <f t="shared" si="1447"/>
        <v>0</v>
      </c>
      <c r="BP583" s="812">
        <f t="shared" si="1447"/>
        <v>0</v>
      </c>
      <c r="BQ583" s="794">
        <f t="shared" si="1447"/>
        <v>1421140.0000000002</v>
      </c>
      <c r="BR583" s="794">
        <f t="shared" si="1447"/>
        <v>1421140.0000000002</v>
      </c>
      <c r="BS583" s="794">
        <f t="shared" si="1447"/>
        <v>0</v>
      </c>
      <c r="BT583" s="794">
        <f t="shared" si="1447"/>
        <v>1421140.0000000002</v>
      </c>
      <c r="BU583" s="794">
        <f t="shared" ref="BU583:CG583" si="1449">+BU577+BU582</f>
        <v>0</v>
      </c>
      <c r="BV583" s="794">
        <f t="shared" si="1449"/>
        <v>0</v>
      </c>
      <c r="BW583" s="839">
        <f t="shared" si="1449"/>
        <v>1421140.0000000002</v>
      </c>
      <c r="BX583" s="839">
        <f t="shared" si="1449"/>
        <v>1421140.0000000002</v>
      </c>
      <c r="BY583" s="839">
        <f t="shared" si="1449"/>
        <v>0</v>
      </c>
      <c r="BZ583" s="839">
        <f t="shared" si="1449"/>
        <v>1421140.0000000002</v>
      </c>
      <c r="CA583" s="839">
        <f t="shared" si="1449"/>
        <v>0</v>
      </c>
      <c r="CB583" s="839">
        <f t="shared" si="1449"/>
        <v>0</v>
      </c>
      <c r="CC583" s="812">
        <f t="shared" si="1449"/>
        <v>20302000</v>
      </c>
      <c r="CD583" s="785">
        <f t="shared" si="1449"/>
        <v>20302000</v>
      </c>
      <c r="CE583" s="812">
        <f t="shared" si="1449"/>
        <v>0</v>
      </c>
      <c r="CF583" s="812">
        <f t="shared" si="1449"/>
        <v>0</v>
      </c>
      <c r="CG583" s="812">
        <f t="shared" si="1449"/>
        <v>0</v>
      </c>
      <c r="CH583" s="579">
        <f>+CC583-I583</f>
        <v>0</v>
      </c>
    </row>
    <row r="584" spans="1:86" x14ac:dyDescent="0.2">
      <c r="A584" s="702"/>
      <c r="B584" s="581"/>
      <c r="C584" s="581"/>
      <c r="D584" s="626"/>
      <c r="E584" s="581"/>
      <c r="F584" s="626"/>
      <c r="G584" s="582"/>
      <c r="H584" s="631" t="s">
        <v>404</v>
      </c>
      <c r="I584" s="704"/>
      <c r="J584" s="774"/>
      <c r="K584" s="774"/>
      <c r="L584" s="774"/>
      <c r="M584" s="775"/>
      <c r="N584" s="775"/>
      <c r="O584" s="784"/>
      <c r="P584" s="784"/>
      <c r="Q584" s="783"/>
      <c r="R584" s="783"/>
      <c r="S584" s="783"/>
      <c r="T584" s="783"/>
      <c r="U584" s="793"/>
      <c r="V584" s="792"/>
      <c r="W584" s="792"/>
      <c r="X584" s="792"/>
      <c r="Y584" s="792"/>
      <c r="Z584" s="792"/>
      <c r="AA584" s="802"/>
      <c r="AB584" s="801"/>
      <c r="AC584" s="801"/>
      <c r="AD584" s="801"/>
      <c r="AE584" s="801"/>
      <c r="AF584" s="801"/>
      <c r="AG584" s="820"/>
      <c r="AH584" s="819"/>
      <c r="AI584" s="819"/>
      <c r="AJ584" s="819"/>
      <c r="AK584" s="819"/>
      <c r="AL584" s="819"/>
      <c r="AM584" s="774"/>
      <c r="AN584" s="775"/>
      <c r="AO584" s="775"/>
      <c r="AP584" s="775"/>
      <c r="AQ584" s="775"/>
      <c r="AR584" s="775"/>
      <c r="AS584" s="829"/>
      <c r="AT584" s="828"/>
      <c r="AU584" s="828"/>
      <c r="AV584" s="828"/>
      <c r="AW584" s="828"/>
      <c r="AX584" s="828"/>
      <c r="AY584" s="838"/>
      <c r="AZ584" s="837"/>
      <c r="BA584" s="837"/>
      <c r="BB584" s="837"/>
      <c r="BC584" s="837"/>
      <c r="BD584" s="837"/>
      <c r="BE584" s="774"/>
      <c r="BF584" s="775"/>
      <c r="BG584" s="775"/>
      <c r="BH584" s="775"/>
      <c r="BI584" s="775"/>
      <c r="BJ584" s="775"/>
      <c r="BK584" s="811"/>
      <c r="BL584" s="810"/>
      <c r="BM584" s="810"/>
      <c r="BN584" s="810"/>
      <c r="BO584" s="810"/>
      <c r="BP584" s="810"/>
      <c r="BQ584" s="793"/>
      <c r="BR584" s="792"/>
      <c r="BS584" s="792"/>
      <c r="BT584" s="792"/>
      <c r="BU584" s="792"/>
      <c r="BV584" s="792"/>
      <c r="BW584" s="838"/>
      <c r="BX584" s="837"/>
      <c r="BY584" s="837"/>
      <c r="BZ584" s="837"/>
      <c r="CA584" s="837"/>
      <c r="CB584" s="837"/>
      <c r="CC584" s="811"/>
      <c r="CD584" s="784"/>
      <c r="CE584" s="810"/>
      <c r="CF584" s="810"/>
      <c r="CG584" s="810"/>
      <c r="CH584" s="579"/>
    </row>
    <row r="585" spans="1:86" x14ac:dyDescent="0.2">
      <c r="A585" s="697"/>
      <c r="B585" s="585"/>
      <c r="C585" s="585"/>
      <c r="D585" s="634"/>
      <c r="E585" s="585"/>
      <c r="F585" s="634"/>
      <c r="G585" s="586" t="s">
        <v>18</v>
      </c>
      <c r="H585" s="635" t="s">
        <v>48</v>
      </c>
      <c r="I585" s="636">
        <f>+I577+I582</f>
        <v>20302000</v>
      </c>
      <c r="J585" s="774"/>
      <c r="K585" s="774"/>
      <c r="L585" s="774"/>
      <c r="M585" s="775"/>
      <c r="N585" s="775"/>
      <c r="O585" s="784"/>
      <c r="P585" s="784"/>
      <c r="Q585" s="783"/>
      <c r="R585" s="783"/>
      <c r="S585" s="783"/>
      <c r="T585" s="783"/>
      <c r="U585" s="793"/>
      <c r="V585" s="792"/>
      <c r="W585" s="792"/>
      <c r="X585" s="792"/>
      <c r="Y585" s="792"/>
      <c r="Z585" s="792"/>
      <c r="AA585" s="802"/>
      <c r="AB585" s="801"/>
      <c r="AC585" s="801"/>
      <c r="AD585" s="801"/>
      <c r="AE585" s="801"/>
      <c r="AF585" s="801"/>
      <c r="AG585" s="820"/>
      <c r="AH585" s="819"/>
      <c r="AI585" s="819"/>
      <c r="AJ585" s="819"/>
      <c r="AK585" s="819"/>
      <c r="AL585" s="819"/>
      <c r="AM585" s="774"/>
      <c r="AN585" s="775"/>
      <c r="AO585" s="775"/>
      <c r="AP585" s="775"/>
      <c r="AQ585" s="775"/>
      <c r="AR585" s="775"/>
      <c r="AS585" s="829"/>
      <c r="AT585" s="828"/>
      <c r="AU585" s="828"/>
      <c r="AV585" s="828"/>
      <c r="AW585" s="828"/>
      <c r="AX585" s="828"/>
      <c r="AY585" s="838"/>
      <c r="AZ585" s="837"/>
      <c r="BA585" s="837"/>
      <c r="BB585" s="837"/>
      <c r="BC585" s="837"/>
      <c r="BD585" s="837"/>
      <c r="BE585" s="774"/>
      <c r="BF585" s="775"/>
      <c r="BG585" s="775"/>
      <c r="BH585" s="775"/>
      <c r="BI585" s="775"/>
      <c r="BJ585" s="775"/>
      <c r="BK585" s="811"/>
      <c r="BL585" s="810"/>
      <c r="BM585" s="810"/>
      <c r="BN585" s="810"/>
      <c r="BO585" s="810"/>
      <c r="BP585" s="810"/>
      <c r="BQ585" s="793"/>
      <c r="BR585" s="792"/>
      <c r="BS585" s="792"/>
      <c r="BT585" s="792"/>
      <c r="BU585" s="792"/>
      <c r="BV585" s="792"/>
      <c r="BW585" s="838"/>
      <c r="BX585" s="837"/>
      <c r="BY585" s="837"/>
      <c r="BZ585" s="837"/>
      <c r="CA585" s="837"/>
      <c r="CB585" s="837"/>
      <c r="CC585" s="811"/>
      <c r="CD585" s="784"/>
      <c r="CE585" s="810"/>
      <c r="CF585" s="810"/>
      <c r="CG585" s="810"/>
      <c r="CH585" s="579"/>
    </row>
    <row r="586" spans="1:86" x14ac:dyDescent="0.2">
      <c r="A586" s="697"/>
      <c r="B586" s="585"/>
      <c r="C586" s="585"/>
      <c r="D586" s="634"/>
      <c r="E586" s="585"/>
      <c r="F586" s="634"/>
      <c r="G586" s="586"/>
      <c r="H586" s="639" t="s">
        <v>405</v>
      </c>
      <c r="I586" s="636"/>
      <c r="J586" s="774"/>
      <c r="K586" s="774"/>
      <c r="L586" s="774"/>
      <c r="M586" s="775"/>
      <c r="N586" s="775"/>
      <c r="O586" s="784"/>
      <c r="P586" s="784"/>
      <c r="Q586" s="783"/>
      <c r="R586" s="783"/>
      <c r="S586" s="783"/>
      <c r="T586" s="783"/>
      <c r="U586" s="793"/>
      <c r="V586" s="792"/>
      <c r="W586" s="792"/>
      <c r="X586" s="792"/>
      <c r="Y586" s="792"/>
      <c r="Z586" s="792"/>
      <c r="AA586" s="802"/>
      <c r="AB586" s="801"/>
      <c r="AC586" s="801"/>
      <c r="AD586" s="801"/>
      <c r="AE586" s="801"/>
      <c r="AF586" s="801"/>
      <c r="AG586" s="820"/>
      <c r="AH586" s="819"/>
      <c r="AI586" s="819"/>
      <c r="AJ586" s="819"/>
      <c r="AK586" s="819"/>
      <c r="AL586" s="819"/>
      <c r="AM586" s="774"/>
      <c r="AN586" s="775"/>
      <c r="AO586" s="775"/>
      <c r="AP586" s="775"/>
      <c r="AQ586" s="775"/>
      <c r="AR586" s="775"/>
      <c r="AS586" s="829"/>
      <c r="AT586" s="828"/>
      <c r="AU586" s="828"/>
      <c r="AV586" s="828"/>
      <c r="AW586" s="828"/>
      <c r="AX586" s="828"/>
      <c r="AY586" s="838"/>
      <c r="AZ586" s="837"/>
      <c r="BA586" s="837"/>
      <c r="BB586" s="837"/>
      <c r="BC586" s="837"/>
      <c r="BD586" s="837"/>
      <c r="BE586" s="774"/>
      <c r="BF586" s="775"/>
      <c r="BG586" s="775"/>
      <c r="BH586" s="775"/>
      <c r="BI586" s="775"/>
      <c r="BJ586" s="775"/>
      <c r="BK586" s="811"/>
      <c r="BL586" s="810"/>
      <c r="BM586" s="810"/>
      <c r="BN586" s="810"/>
      <c r="BO586" s="810"/>
      <c r="BP586" s="810"/>
      <c r="BQ586" s="793"/>
      <c r="BR586" s="792"/>
      <c r="BS586" s="792"/>
      <c r="BT586" s="792"/>
      <c r="BU586" s="792"/>
      <c r="BV586" s="792"/>
      <c r="BW586" s="838"/>
      <c r="BX586" s="837"/>
      <c r="BY586" s="837"/>
      <c r="BZ586" s="837"/>
      <c r="CA586" s="837"/>
      <c r="CB586" s="837"/>
      <c r="CC586" s="811"/>
      <c r="CD586" s="784"/>
      <c r="CE586" s="810"/>
      <c r="CF586" s="810"/>
      <c r="CG586" s="810"/>
      <c r="CH586" s="579"/>
    </row>
    <row r="587" spans="1:86" x14ac:dyDescent="0.2">
      <c r="A587" s="697"/>
      <c r="B587" s="585"/>
      <c r="C587" s="585"/>
      <c r="D587" s="634"/>
      <c r="E587" s="585"/>
      <c r="F587" s="634"/>
      <c r="G587" s="679"/>
      <c r="H587" s="639" t="s">
        <v>406</v>
      </c>
      <c r="I587" s="636"/>
      <c r="J587" s="774"/>
      <c r="K587" s="774"/>
      <c r="L587" s="774"/>
      <c r="M587" s="775"/>
      <c r="N587" s="775"/>
      <c r="O587" s="784"/>
      <c r="P587" s="784"/>
      <c r="Q587" s="783"/>
      <c r="R587" s="783"/>
      <c r="S587" s="783"/>
      <c r="T587" s="783"/>
      <c r="U587" s="793"/>
      <c r="V587" s="792"/>
      <c r="W587" s="792"/>
      <c r="X587" s="792"/>
      <c r="Y587" s="792"/>
      <c r="Z587" s="792"/>
      <c r="AA587" s="802"/>
      <c r="AB587" s="801"/>
      <c r="AC587" s="801"/>
      <c r="AD587" s="801"/>
      <c r="AE587" s="801"/>
      <c r="AF587" s="801"/>
      <c r="AG587" s="820"/>
      <c r="AH587" s="819"/>
      <c r="AI587" s="819"/>
      <c r="AJ587" s="819"/>
      <c r="AK587" s="819"/>
      <c r="AL587" s="819"/>
      <c r="AM587" s="774"/>
      <c r="AN587" s="775"/>
      <c r="AO587" s="775"/>
      <c r="AP587" s="775"/>
      <c r="AQ587" s="775"/>
      <c r="AR587" s="775"/>
      <c r="AS587" s="829"/>
      <c r="AT587" s="828"/>
      <c r="AU587" s="828"/>
      <c r="AV587" s="828"/>
      <c r="AW587" s="828"/>
      <c r="AX587" s="828"/>
      <c r="AY587" s="838"/>
      <c r="AZ587" s="837"/>
      <c r="BA587" s="837"/>
      <c r="BB587" s="837"/>
      <c r="BC587" s="837"/>
      <c r="BD587" s="837"/>
      <c r="BE587" s="774"/>
      <c r="BF587" s="775"/>
      <c r="BG587" s="775"/>
      <c r="BH587" s="775"/>
      <c r="BI587" s="775"/>
      <c r="BJ587" s="775"/>
      <c r="BK587" s="811"/>
      <c r="BL587" s="810"/>
      <c r="BM587" s="810"/>
      <c r="BN587" s="810"/>
      <c r="BO587" s="810"/>
      <c r="BP587" s="810"/>
      <c r="BQ587" s="793"/>
      <c r="BR587" s="792"/>
      <c r="BS587" s="792"/>
      <c r="BT587" s="792"/>
      <c r="BU587" s="792"/>
      <c r="BV587" s="792"/>
      <c r="BW587" s="838"/>
      <c r="BX587" s="837"/>
      <c r="BY587" s="837"/>
      <c r="BZ587" s="837"/>
      <c r="CA587" s="837"/>
      <c r="CB587" s="837"/>
      <c r="CC587" s="811"/>
      <c r="CD587" s="784"/>
      <c r="CE587" s="810"/>
      <c r="CF587" s="810"/>
      <c r="CG587" s="810"/>
      <c r="CH587" s="579"/>
    </row>
    <row r="588" spans="1:86" x14ac:dyDescent="0.2">
      <c r="A588" s="697"/>
      <c r="B588" s="585"/>
      <c r="C588" s="585"/>
      <c r="D588" s="634"/>
      <c r="E588" s="585"/>
      <c r="F588" s="634"/>
      <c r="G588" s="679" t="s">
        <v>18</v>
      </c>
      <c r="H588" s="635" t="s">
        <v>48</v>
      </c>
      <c r="I588" s="636">
        <f>+I585</f>
        <v>20302000</v>
      </c>
      <c r="J588" s="774"/>
      <c r="K588" s="774"/>
      <c r="L588" s="774"/>
      <c r="M588" s="775"/>
      <c r="N588" s="775"/>
      <c r="O588" s="784"/>
      <c r="P588" s="784"/>
      <c r="Q588" s="783"/>
      <c r="R588" s="783"/>
      <c r="S588" s="783"/>
      <c r="T588" s="783"/>
      <c r="U588" s="793"/>
      <c r="V588" s="792"/>
      <c r="W588" s="792"/>
      <c r="X588" s="792"/>
      <c r="Y588" s="792"/>
      <c r="Z588" s="792"/>
      <c r="AA588" s="802"/>
      <c r="AB588" s="801"/>
      <c r="AC588" s="801"/>
      <c r="AD588" s="801"/>
      <c r="AE588" s="801"/>
      <c r="AF588" s="801"/>
      <c r="AG588" s="820"/>
      <c r="AH588" s="819"/>
      <c r="AI588" s="819"/>
      <c r="AJ588" s="819"/>
      <c r="AK588" s="819"/>
      <c r="AL588" s="819"/>
      <c r="AM588" s="774"/>
      <c r="AN588" s="775"/>
      <c r="AO588" s="775"/>
      <c r="AP588" s="775"/>
      <c r="AQ588" s="775"/>
      <c r="AR588" s="775"/>
      <c r="AS588" s="829"/>
      <c r="AT588" s="828"/>
      <c r="AU588" s="828"/>
      <c r="AV588" s="828"/>
      <c r="AW588" s="828"/>
      <c r="AX588" s="828"/>
      <c r="AY588" s="838"/>
      <c r="AZ588" s="837"/>
      <c r="BA588" s="837"/>
      <c r="BB588" s="837"/>
      <c r="BC588" s="837"/>
      <c r="BD588" s="837"/>
      <c r="BE588" s="774"/>
      <c r="BF588" s="775"/>
      <c r="BG588" s="775"/>
      <c r="BH588" s="775"/>
      <c r="BI588" s="775"/>
      <c r="BJ588" s="775"/>
      <c r="BK588" s="811"/>
      <c r="BL588" s="810"/>
      <c r="BM588" s="810"/>
      <c r="BN588" s="810"/>
      <c r="BO588" s="810"/>
      <c r="BP588" s="810"/>
      <c r="BQ588" s="793"/>
      <c r="BR588" s="792"/>
      <c r="BS588" s="792"/>
      <c r="BT588" s="792"/>
      <c r="BU588" s="792"/>
      <c r="BV588" s="792"/>
      <c r="BW588" s="838"/>
      <c r="BX588" s="837"/>
      <c r="BY588" s="837"/>
      <c r="BZ588" s="837"/>
      <c r="CA588" s="837"/>
      <c r="CB588" s="837"/>
      <c r="CC588" s="811"/>
      <c r="CD588" s="784"/>
      <c r="CE588" s="810"/>
      <c r="CF588" s="810"/>
      <c r="CG588" s="810"/>
      <c r="CH588" s="579"/>
    </row>
    <row r="589" spans="1:86" x14ac:dyDescent="0.2">
      <c r="A589" s="705"/>
      <c r="B589" s="591"/>
      <c r="C589" s="591"/>
      <c r="D589" s="641"/>
      <c r="E589" s="591"/>
      <c r="F589" s="641"/>
      <c r="G589" s="718"/>
      <c r="H589" s="642" t="s">
        <v>407</v>
      </c>
      <c r="I589" s="643"/>
      <c r="J589" s="774"/>
      <c r="K589" s="774"/>
      <c r="L589" s="774"/>
      <c r="M589" s="775"/>
      <c r="N589" s="775"/>
      <c r="O589" s="784"/>
      <c r="P589" s="784"/>
      <c r="Q589" s="783"/>
      <c r="R589" s="783"/>
      <c r="S589" s="783"/>
      <c r="T589" s="783"/>
      <c r="U589" s="793"/>
      <c r="V589" s="792"/>
      <c r="W589" s="792"/>
      <c r="X589" s="792"/>
      <c r="Y589" s="792"/>
      <c r="Z589" s="792"/>
      <c r="AA589" s="802"/>
      <c r="AB589" s="801"/>
      <c r="AC589" s="801"/>
      <c r="AD589" s="801"/>
      <c r="AE589" s="801"/>
      <c r="AF589" s="801"/>
      <c r="AG589" s="820"/>
      <c r="AH589" s="819"/>
      <c r="AI589" s="819"/>
      <c r="AJ589" s="819"/>
      <c r="AK589" s="819"/>
      <c r="AL589" s="819"/>
      <c r="AM589" s="774"/>
      <c r="AN589" s="775"/>
      <c r="AO589" s="775"/>
      <c r="AP589" s="775"/>
      <c r="AQ589" s="775"/>
      <c r="AR589" s="775"/>
      <c r="AS589" s="829"/>
      <c r="AT589" s="828"/>
      <c r="AU589" s="828"/>
      <c r="AV589" s="828"/>
      <c r="AW589" s="828"/>
      <c r="AX589" s="828"/>
      <c r="AY589" s="838"/>
      <c r="AZ589" s="837"/>
      <c r="BA589" s="837"/>
      <c r="BB589" s="837"/>
      <c r="BC589" s="837"/>
      <c r="BD589" s="837"/>
      <c r="BE589" s="774"/>
      <c r="BF589" s="775"/>
      <c r="BG589" s="775"/>
      <c r="BH589" s="775"/>
      <c r="BI589" s="775"/>
      <c r="BJ589" s="775"/>
      <c r="BK589" s="811"/>
      <c r="BL589" s="810"/>
      <c r="BM589" s="810"/>
      <c r="BN589" s="810"/>
      <c r="BO589" s="810"/>
      <c r="BP589" s="810"/>
      <c r="BQ589" s="793"/>
      <c r="BR589" s="792"/>
      <c r="BS589" s="792"/>
      <c r="BT589" s="792"/>
      <c r="BU589" s="792"/>
      <c r="BV589" s="792"/>
      <c r="BW589" s="838"/>
      <c r="BX589" s="837"/>
      <c r="BY589" s="837"/>
      <c r="BZ589" s="837"/>
      <c r="CA589" s="837"/>
      <c r="CB589" s="837"/>
      <c r="CC589" s="811"/>
      <c r="CD589" s="784"/>
      <c r="CE589" s="810"/>
      <c r="CF589" s="810"/>
      <c r="CG589" s="810"/>
      <c r="CH589" s="579"/>
    </row>
    <row r="590" spans="1:86" x14ac:dyDescent="0.2">
      <c r="A590" s="705"/>
      <c r="B590" s="591"/>
      <c r="C590" s="591"/>
      <c r="D590" s="641"/>
      <c r="E590" s="591"/>
      <c r="F590" s="641"/>
      <c r="G590" s="718"/>
      <c r="H590" s="642"/>
      <c r="I590" s="643"/>
      <c r="J590" s="774"/>
      <c r="K590" s="774"/>
      <c r="L590" s="774"/>
      <c r="M590" s="775"/>
      <c r="N590" s="775"/>
      <c r="O590" s="784"/>
      <c r="P590" s="784"/>
      <c r="Q590" s="783"/>
      <c r="R590" s="783"/>
      <c r="S590" s="783"/>
      <c r="T590" s="783"/>
      <c r="U590" s="793"/>
      <c r="V590" s="792"/>
      <c r="W590" s="792"/>
      <c r="X590" s="792"/>
      <c r="Y590" s="792"/>
      <c r="Z590" s="792"/>
      <c r="AA590" s="802"/>
      <c r="AB590" s="801"/>
      <c r="AC590" s="801"/>
      <c r="AD590" s="801"/>
      <c r="AE590" s="801"/>
      <c r="AF590" s="801"/>
      <c r="AG590" s="820"/>
      <c r="AH590" s="819"/>
      <c r="AI590" s="819"/>
      <c r="AJ590" s="819"/>
      <c r="AK590" s="819"/>
      <c r="AL590" s="819"/>
      <c r="AM590" s="774"/>
      <c r="AN590" s="775"/>
      <c r="AO590" s="775"/>
      <c r="AP590" s="775"/>
      <c r="AQ590" s="775"/>
      <c r="AR590" s="775"/>
      <c r="AS590" s="829"/>
      <c r="AT590" s="828"/>
      <c r="AU590" s="828"/>
      <c r="AV590" s="828"/>
      <c r="AW590" s="828"/>
      <c r="AX590" s="828"/>
      <c r="AY590" s="838"/>
      <c r="AZ590" s="837"/>
      <c r="BA590" s="837"/>
      <c r="BB590" s="837"/>
      <c r="BC590" s="837"/>
      <c r="BD590" s="837"/>
      <c r="BE590" s="774"/>
      <c r="BF590" s="775"/>
      <c r="BG590" s="775"/>
      <c r="BH590" s="775"/>
      <c r="BI590" s="775"/>
      <c r="BJ590" s="775"/>
      <c r="BK590" s="811"/>
      <c r="BL590" s="810"/>
      <c r="BM590" s="810"/>
      <c r="BN590" s="810"/>
      <c r="BO590" s="810"/>
      <c r="BP590" s="810"/>
      <c r="BQ590" s="793"/>
      <c r="BR590" s="792"/>
      <c r="BS590" s="792"/>
      <c r="BT590" s="792"/>
      <c r="BU590" s="792"/>
      <c r="BV590" s="792"/>
      <c r="BW590" s="838"/>
      <c r="BX590" s="837"/>
      <c r="BY590" s="837"/>
      <c r="BZ590" s="837"/>
      <c r="CA590" s="837"/>
      <c r="CB590" s="837"/>
      <c r="CC590" s="811"/>
      <c r="CD590" s="784"/>
      <c r="CE590" s="810"/>
      <c r="CF590" s="810"/>
      <c r="CG590" s="810"/>
      <c r="CH590" s="579"/>
    </row>
    <row r="591" spans="1:86" ht="36" x14ac:dyDescent="0.2">
      <c r="A591" s="596"/>
      <c r="B591" s="596" t="s">
        <v>408</v>
      </c>
      <c r="C591" s="596"/>
      <c r="D591" s="607"/>
      <c r="E591" s="596"/>
      <c r="F591" s="607"/>
      <c r="G591" s="620"/>
      <c r="H591" s="752" t="s">
        <v>409</v>
      </c>
      <c r="I591" s="753"/>
      <c r="J591" s="774"/>
      <c r="K591" s="774"/>
      <c r="L591" s="774"/>
      <c r="M591" s="775"/>
      <c r="N591" s="775"/>
      <c r="O591" s="784"/>
      <c r="P591" s="784"/>
      <c r="Q591" s="783"/>
      <c r="R591" s="783"/>
      <c r="S591" s="783"/>
      <c r="T591" s="783"/>
      <c r="U591" s="793"/>
      <c r="V591" s="792"/>
      <c r="W591" s="792"/>
      <c r="X591" s="792"/>
      <c r="Y591" s="792"/>
      <c r="Z591" s="792"/>
      <c r="AA591" s="802"/>
      <c r="AB591" s="801"/>
      <c r="AC591" s="801"/>
      <c r="AD591" s="801"/>
      <c r="AE591" s="801"/>
      <c r="AF591" s="801"/>
      <c r="AG591" s="820"/>
      <c r="AH591" s="819"/>
      <c r="AI591" s="819"/>
      <c r="AJ591" s="819"/>
      <c r="AK591" s="819"/>
      <c r="AL591" s="819"/>
      <c r="AM591" s="774"/>
      <c r="AN591" s="775"/>
      <c r="AO591" s="775"/>
      <c r="AP591" s="775"/>
      <c r="AQ591" s="775"/>
      <c r="AR591" s="775"/>
      <c r="AS591" s="829"/>
      <c r="AT591" s="828"/>
      <c r="AU591" s="828"/>
      <c r="AV591" s="828"/>
      <c r="AW591" s="828"/>
      <c r="AX591" s="828"/>
      <c r="AY591" s="838"/>
      <c r="AZ591" s="837"/>
      <c r="BA591" s="837"/>
      <c r="BB591" s="837"/>
      <c r="BC591" s="837"/>
      <c r="BD591" s="837"/>
      <c r="BE591" s="774"/>
      <c r="BF591" s="775"/>
      <c r="BG591" s="775"/>
      <c r="BH591" s="775"/>
      <c r="BI591" s="775"/>
      <c r="BJ591" s="775"/>
      <c r="BK591" s="811"/>
      <c r="BL591" s="810"/>
      <c r="BM591" s="810"/>
      <c r="BN591" s="810"/>
      <c r="BO591" s="810"/>
      <c r="BP591" s="810"/>
      <c r="BQ591" s="793"/>
      <c r="BR591" s="792"/>
      <c r="BS591" s="792"/>
      <c r="BT591" s="792"/>
      <c r="BU591" s="792"/>
      <c r="BV591" s="792"/>
      <c r="BW591" s="838"/>
      <c r="BX591" s="837"/>
      <c r="BY591" s="837"/>
      <c r="BZ591" s="837"/>
      <c r="CA591" s="837"/>
      <c r="CB591" s="837"/>
      <c r="CC591" s="811"/>
      <c r="CD591" s="784"/>
      <c r="CE591" s="810"/>
      <c r="CF591" s="810"/>
      <c r="CG591" s="810"/>
      <c r="CH591" s="579"/>
    </row>
    <row r="592" spans="1:86" x14ac:dyDescent="0.2">
      <c r="A592" s="596"/>
      <c r="B592" s="596"/>
      <c r="C592" s="596">
        <v>820</v>
      </c>
      <c r="D592" s="607"/>
      <c r="E592" s="596"/>
      <c r="F592" s="607"/>
      <c r="G592" s="620"/>
      <c r="H592" s="600" t="s">
        <v>410</v>
      </c>
      <c r="I592" s="666"/>
      <c r="J592" s="774"/>
      <c r="K592" s="774"/>
      <c r="L592" s="774"/>
      <c r="M592" s="775"/>
      <c r="N592" s="775"/>
      <c r="O592" s="784"/>
      <c r="P592" s="784"/>
      <c r="Q592" s="783"/>
      <c r="R592" s="783"/>
      <c r="S592" s="783"/>
      <c r="T592" s="783"/>
      <c r="U592" s="793"/>
      <c r="V592" s="792"/>
      <c r="W592" s="792"/>
      <c r="X592" s="792"/>
      <c r="Y592" s="792"/>
      <c r="Z592" s="792"/>
      <c r="AA592" s="802"/>
      <c r="AB592" s="801"/>
      <c r="AC592" s="801"/>
      <c r="AD592" s="801"/>
      <c r="AE592" s="801"/>
      <c r="AF592" s="801"/>
      <c r="AG592" s="820"/>
      <c r="AH592" s="819"/>
      <c r="AI592" s="819"/>
      <c r="AJ592" s="819"/>
      <c r="AK592" s="819"/>
      <c r="AL592" s="819"/>
      <c r="AM592" s="774"/>
      <c r="AN592" s="775"/>
      <c r="AO592" s="775"/>
      <c r="AP592" s="775"/>
      <c r="AQ592" s="775"/>
      <c r="AR592" s="775"/>
      <c r="AS592" s="829"/>
      <c r="AT592" s="828"/>
      <c r="AU592" s="828"/>
      <c r="AV592" s="828"/>
      <c r="AW592" s="828"/>
      <c r="AX592" s="828"/>
      <c r="AY592" s="838"/>
      <c r="AZ592" s="837"/>
      <c r="BA592" s="837"/>
      <c r="BB592" s="837"/>
      <c r="BC592" s="837"/>
      <c r="BD592" s="837"/>
      <c r="BE592" s="774"/>
      <c r="BF592" s="775"/>
      <c r="BG592" s="775"/>
      <c r="BH592" s="775"/>
      <c r="BI592" s="775"/>
      <c r="BJ592" s="775"/>
      <c r="BK592" s="811"/>
      <c r="BL592" s="810"/>
      <c r="BM592" s="810"/>
      <c r="BN592" s="810"/>
      <c r="BO592" s="810"/>
      <c r="BP592" s="810"/>
      <c r="BQ592" s="793"/>
      <c r="BR592" s="792"/>
      <c r="BS592" s="792"/>
      <c r="BT592" s="792"/>
      <c r="BU592" s="792"/>
      <c r="BV592" s="792"/>
      <c r="BW592" s="838"/>
      <c r="BX592" s="837"/>
      <c r="BY592" s="837"/>
      <c r="BZ592" s="837"/>
      <c r="CA592" s="837"/>
      <c r="CB592" s="837"/>
      <c r="CC592" s="811"/>
      <c r="CD592" s="784"/>
      <c r="CE592" s="810"/>
      <c r="CF592" s="810"/>
      <c r="CG592" s="810"/>
      <c r="CH592" s="579"/>
    </row>
    <row r="593" spans="1:86" x14ac:dyDescent="0.2">
      <c r="A593" s="596"/>
      <c r="B593" s="596"/>
      <c r="C593" s="596"/>
      <c r="D593" s="691" t="s">
        <v>70</v>
      </c>
      <c r="E593" s="596"/>
      <c r="F593" s="607"/>
      <c r="G593" s="620"/>
      <c r="H593" s="600" t="s">
        <v>71</v>
      </c>
      <c r="I593" s="666"/>
      <c r="J593" s="774"/>
      <c r="K593" s="774"/>
      <c r="L593" s="774"/>
      <c r="M593" s="775"/>
      <c r="N593" s="775"/>
      <c r="O593" s="784"/>
      <c r="P593" s="784"/>
      <c r="Q593" s="783"/>
      <c r="R593" s="783"/>
      <c r="S593" s="783"/>
      <c r="T593" s="783"/>
      <c r="U593" s="793"/>
      <c r="V593" s="792"/>
      <c r="W593" s="792"/>
      <c r="X593" s="792"/>
      <c r="Y593" s="792"/>
      <c r="Z593" s="792"/>
      <c r="AA593" s="802"/>
      <c r="AB593" s="801"/>
      <c r="AC593" s="801"/>
      <c r="AD593" s="801"/>
      <c r="AE593" s="801"/>
      <c r="AF593" s="801"/>
      <c r="AG593" s="820"/>
      <c r="AH593" s="819"/>
      <c r="AI593" s="819"/>
      <c r="AJ593" s="819"/>
      <c r="AK593" s="819"/>
      <c r="AL593" s="819"/>
      <c r="AM593" s="774"/>
      <c r="AN593" s="775"/>
      <c r="AO593" s="775"/>
      <c r="AP593" s="775"/>
      <c r="AQ593" s="775"/>
      <c r="AR593" s="775"/>
      <c r="AS593" s="829"/>
      <c r="AT593" s="828"/>
      <c r="AU593" s="828"/>
      <c r="AV593" s="828"/>
      <c r="AW593" s="828"/>
      <c r="AX593" s="828"/>
      <c r="AY593" s="838"/>
      <c r="AZ593" s="837"/>
      <c r="BA593" s="837"/>
      <c r="BB593" s="837"/>
      <c r="BC593" s="837"/>
      <c r="BD593" s="837"/>
      <c r="BE593" s="774"/>
      <c r="BF593" s="775"/>
      <c r="BG593" s="775"/>
      <c r="BH593" s="775"/>
      <c r="BI593" s="775"/>
      <c r="BJ593" s="775"/>
      <c r="BK593" s="811"/>
      <c r="BL593" s="810"/>
      <c r="BM593" s="810"/>
      <c r="BN593" s="810"/>
      <c r="BO593" s="810"/>
      <c r="BP593" s="810"/>
      <c r="BQ593" s="793"/>
      <c r="BR593" s="792"/>
      <c r="BS593" s="792"/>
      <c r="BT593" s="792"/>
      <c r="BU593" s="792"/>
      <c r="BV593" s="792"/>
      <c r="BW593" s="838"/>
      <c r="BX593" s="837"/>
      <c r="BY593" s="837"/>
      <c r="BZ593" s="837"/>
      <c r="CA593" s="837"/>
      <c r="CB593" s="837"/>
      <c r="CC593" s="811"/>
      <c r="CD593" s="784"/>
      <c r="CE593" s="810"/>
      <c r="CF593" s="810"/>
      <c r="CG593" s="810"/>
      <c r="CH593" s="579"/>
    </row>
    <row r="594" spans="1:86" ht="24" x14ac:dyDescent="0.2">
      <c r="A594" s="596"/>
      <c r="B594" s="596"/>
      <c r="C594" s="596"/>
      <c r="D594" s="606" t="s">
        <v>411</v>
      </c>
      <c r="E594" s="596"/>
      <c r="F594" s="607"/>
      <c r="G594" s="620"/>
      <c r="H594" s="645" t="s">
        <v>412</v>
      </c>
      <c r="I594" s="624"/>
      <c r="J594" s="774"/>
      <c r="K594" s="774"/>
      <c r="L594" s="774"/>
      <c r="M594" s="775"/>
      <c r="N594" s="775"/>
      <c r="O594" s="784"/>
      <c r="P594" s="784"/>
      <c r="Q594" s="783"/>
      <c r="R594" s="783"/>
      <c r="S594" s="783"/>
      <c r="T594" s="783"/>
      <c r="U594" s="793"/>
      <c r="V594" s="792"/>
      <c r="W594" s="792"/>
      <c r="X594" s="792"/>
      <c r="Y594" s="792"/>
      <c r="Z594" s="792"/>
      <c r="AA594" s="802"/>
      <c r="AB594" s="801"/>
      <c r="AC594" s="801"/>
      <c r="AD594" s="801"/>
      <c r="AE594" s="801"/>
      <c r="AF594" s="801"/>
      <c r="AG594" s="820"/>
      <c r="AH594" s="819"/>
      <c r="AI594" s="819"/>
      <c r="AJ594" s="819"/>
      <c r="AK594" s="819"/>
      <c r="AL594" s="819"/>
      <c r="AM594" s="774"/>
      <c r="AN594" s="775"/>
      <c r="AO594" s="775"/>
      <c r="AP594" s="775"/>
      <c r="AQ594" s="775"/>
      <c r="AR594" s="775"/>
      <c r="AS594" s="829"/>
      <c r="AT594" s="828"/>
      <c r="AU594" s="828"/>
      <c r="AV594" s="828"/>
      <c r="AW594" s="828"/>
      <c r="AX594" s="828"/>
      <c r="AY594" s="838"/>
      <c r="AZ594" s="837"/>
      <c r="BA594" s="837"/>
      <c r="BB594" s="837"/>
      <c r="BC594" s="837"/>
      <c r="BD594" s="837"/>
      <c r="BE594" s="774"/>
      <c r="BF594" s="775"/>
      <c r="BG594" s="775"/>
      <c r="BH594" s="775"/>
      <c r="BI594" s="775"/>
      <c r="BJ594" s="775"/>
      <c r="BK594" s="811"/>
      <c r="BL594" s="810"/>
      <c r="BM594" s="810"/>
      <c r="BN594" s="810"/>
      <c r="BO594" s="810"/>
      <c r="BP594" s="810"/>
      <c r="BQ594" s="793"/>
      <c r="BR594" s="792"/>
      <c r="BS594" s="792"/>
      <c r="BT594" s="792"/>
      <c r="BU594" s="792"/>
      <c r="BV594" s="792"/>
      <c r="BW594" s="838"/>
      <c r="BX594" s="837"/>
      <c r="BY594" s="837"/>
      <c r="BZ594" s="837"/>
      <c r="CA594" s="837"/>
      <c r="CB594" s="837"/>
      <c r="CC594" s="811"/>
      <c r="CD594" s="784"/>
      <c r="CE594" s="810"/>
      <c r="CF594" s="810"/>
      <c r="CG594" s="810"/>
      <c r="CH594" s="579"/>
    </row>
    <row r="595" spans="1:86" ht="24" x14ac:dyDescent="0.2">
      <c r="A595" s="596"/>
      <c r="B595" s="596"/>
      <c r="C595" s="596"/>
      <c r="D595" s="607"/>
      <c r="E595" s="596">
        <f>+E582+1</f>
        <v>127</v>
      </c>
      <c r="F595" s="607">
        <v>481</v>
      </c>
      <c r="G595" s="620"/>
      <c r="H595" s="609" t="s">
        <v>413</v>
      </c>
      <c r="I595" s="601">
        <f>2600000+1000000</f>
        <v>3600000</v>
      </c>
      <c r="J595" s="774">
        <f>+I595*$J$1</f>
        <v>720000</v>
      </c>
      <c r="K595" s="774"/>
      <c r="L595" s="774">
        <f t="shared" ref="L595" si="1450">+J595-K595</f>
        <v>720000</v>
      </c>
      <c r="M595" s="775"/>
      <c r="N595" s="774">
        <f>+K595-M595</f>
        <v>0</v>
      </c>
      <c r="O595" s="784">
        <f>+I595*$O$1</f>
        <v>360000</v>
      </c>
      <c r="P595" s="784">
        <f t="shared" ref="P595" si="1451">O595+K595</f>
        <v>360000</v>
      </c>
      <c r="Q595" s="783"/>
      <c r="R595" s="784">
        <f t="shared" ref="R595" si="1452">+P595-Q595</f>
        <v>360000</v>
      </c>
      <c r="S595" s="783"/>
      <c r="T595" s="784">
        <f t="shared" ref="T595" si="1453">+Q595-S595</f>
        <v>0</v>
      </c>
      <c r="U595" s="793">
        <f>$I595*$U$1</f>
        <v>252000.00000000003</v>
      </c>
      <c r="V595" s="793">
        <f t="shared" ref="V595" si="1454">U595+Q595</f>
        <v>252000.00000000003</v>
      </c>
      <c r="W595" s="792"/>
      <c r="X595" s="793">
        <f>+V595-W595</f>
        <v>252000.00000000003</v>
      </c>
      <c r="Y595" s="792"/>
      <c r="Z595" s="793">
        <f t="shared" ref="Z595" si="1455">+W595-Y595</f>
        <v>0</v>
      </c>
      <c r="AA595" s="802">
        <f>$I595*$AA$1</f>
        <v>252000.00000000003</v>
      </c>
      <c r="AB595" s="802">
        <f t="shared" ref="AB595" si="1456">AA595+W595</f>
        <v>252000.00000000003</v>
      </c>
      <c r="AC595" s="801"/>
      <c r="AD595" s="802">
        <f>+AB595-AC595</f>
        <v>252000.00000000003</v>
      </c>
      <c r="AE595" s="801"/>
      <c r="AF595" s="802">
        <f t="shared" ref="AF595" si="1457">+AC595-AE595</f>
        <v>0</v>
      </c>
      <c r="AG595" s="820">
        <f>$I595*$AG$1</f>
        <v>252000.00000000003</v>
      </c>
      <c r="AH595" s="820">
        <f t="shared" ref="AH595" si="1458">AG595+AC595</f>
        <v>252000.00000000003</v>
      </c>
      <c r="AI595" s="819"/>
      <c r="AJ595" s="820">
        <f>+AH595-AI595</f>
        <v>252000.00000000003</v>
      </c>
      <c r="AK595" s="819"/>
      <c r="AL595" s="820">
        <f t="shared" ref="AL595" si="1459">+AI595-AK595</f>
        <v>0</v>
      </c>
      <c r="AM595" s="774">
        <f>$I595*$AM$1</f>
        <v>252000.00000000003</v>
      </c>
      <c r="AN595" s="774">
        <f t="shared" ref="AN595" si="1460">AM595+AI595</f>
        <v>252000.00000000003</v>
      </c>
      <c r="AO595" s="775"/>
      <c r="AP595" s="774">
        <f>+AN595-AO595</f>
        <v>252000.00000000003</v>
      </c>
      <c r="AQ595" s="775"/>
      <c r="AR595" s="774">
        <f t="shared" ref="AR595" si="1461">+AO595-AQ595</f>
        <v>0</v>
      </c>
      <c r="AS595" s="829">
        <f>$I595*$AS$1</f>
        <v>252000.00000000003</v>
      </c>
      <c r="AT595" s="829">
        <f t="shared" ref="AT595" si="1462">AS595+AO595</f>
        <v>252000.00000000003</v>
      </c>
      <c r="AU595" s="828"/>
      <c r="AV595" s="829">
        <f>+AT595-AU595</f>
        <v>252000.00000000003</v>
      </c>
      <c r="AW595" s="828"/>
      <c r="AX595" s="829">
        <f t="shared" ref="AX595" si="1463">+AU595-AW595</f>
        <v>0</v>
      </c>
      <c r="AY595" s="838">
        <f>$I595*$AY$1</f>
        <v>252000.00000000003</v>
      </c>
      <c r="AZ595" s="838">
        <f t="shared" ref="AZ595" si="1464">AY595+AU595</f>
        <v>252000.00000000003</v>
      </c>
      <c r="BA595" s="837"/>
      <c r="BB595" s="838">
        <f>+AZ595-BA595</f>
        <v>252000.00000000003</v>
      </c>
      <c r="BC595" s="837"/>
      <c r="BD595" s="838">
        <f t="shared" ref="BD595" si="1465">+BA595-BC595</f>
        <v>0</v>
      </c>
      <c r="BE595" s="774">
        <f>$I595*$BE$1</f>
        <v>252000.00000000003</v>
      </c>
      <c r="BF595" s="774">
        <f t="shared" ref="BF595" si="1466">BE595+BA595</f>
        <v>252000.00000000003</v>
      </c>
      <c r="BG595" s="775"/>
      <c r="BH595" s="774">
        <f>+BF595-BG595</f>
        <v>252000.00000000003</v>
      </c>
      <c r="BI595" s="775"/>
      <c r="BJ595" s="774">
        <f t="shared" ref="BJ595" si="1467">+BG595-BI595</f>
        <v>0</v>
      </c>
      <c r="BK595" s="811">
        <f>$I595*$BK$1</f>
        <v>252000.00000000003</v>
      </c>
      <c r="BL595" s="811">
        <f t="shared" ref="BL595" si="1468">BK595+BG595</f>
        <v>252000.00000000003</v>
      </c>
      <c r="BM595" s="810"/>
      <c r="BN595" s="811">
        <f>+BL595-BM595</f>
        <v>252000.00000000003</v>
      </c>
      <c r="BO595" s="810"/>
      <c r="BP595" s="811">
        <f t="shared" ref="BP595" si="1469">+BM595-BO595</f>
        <v>0</v>
      </c>
      <c r="BQ595" s="793">
        <f>$I595*$BQ$1</f>
        <v>252000.00000000003</v>
      </c>
      <c r="BR595" s="793">
        <f t="shared" ref="BR595" si="1470">BQ595+BM595</f>
        <v>252000.00000000003</v>
      </c>
      <c r="BS595" s="792"/>
      <c r="BT595" s="793">
        <f>+BR595-BS595</f>
        <v>252000.00000000003</v>
      </c>
      <c r="BU595" s="792"/>
      <c r="BV595" s="793">
        <f t="shared" ref="BV595" si="1471">+BS595-BU595</f>
        <v>0</v>
      </c>
      <c r="BW595" s="838">
        <f>$I595*$BW$1</f>
        <v>252000.00000000003</v>
      </c>
      <c r="BX595" s="838">
        <f t="shared" ref="BX595" si="1472">BW595+BS595</f>
        <v>252000.00000000003</v>
      </c>
      <c r="BY595" s="837"/>
      <c r="BZ595" s="838">
        <f>+BX595-BY595</f>
        <v>252000.00000000003</v>
      </c>
      <c r="CA595" s="837"/>
      <c r="CB595" s="838">
        <f t="shared" ref="CB595" si="1473">+BY595-CA595</f>
        <v>0</v>
      </c>
      <c r="CC595" s="811">
        <f>+J595+O595+U595+AA595+AG595+AM595+AS595+AY595+BE595+BK595+BQ595+BW595</f>
        <v>3600000</v>
      </c>
      <c r="CD595" s="784">
        <f t="shared" ref="CD595" si="1474">CC595+BY595</f>
        <v>3600000</v>
      </c>
      <c r="CE595" s="810"/>
      <c r="CF595" s="810"/>
      <c r="CG595" s="811">
        <f t="shared" ref="CG595" si="1475">+CE595-CF595</f>
        <v>0</v>
      </c>
      <c r="CH595" s="579">
        <f>+CC595-I595</f>
        <v>0</v>
      </c>
    </row>
    <row r="596" spans="1:86" x14ac:dyDescent="0.2">
      <c r="A596" s="711"/>
      <c r="B596" s="711"/>
      <c r="C596" s="711"/>
      <c r="D596" s="712"/>
      <c r="E596" s="711"/>
      <c r="F596" s="712"/>
      <c r="G596" s="589"/>
      <c r="H596" s="754"/>
      <c r="I596" s="589"/>
      <c r="J596" s="774"/>
      <c r="K596" s="774"/>
      <c r="L596" s="774"/>
      <c r="M596" s="775"/>
      <c r="N596" s="775"/>
      <c r="O596" s="784"/>
      <c r="P596" s="784"/>
      <c r="Q596" s="783"/>
      <c r="R596" s="783"/>
      <c r="S596" s="783"/>
      <c r="T596" s="783"/>
      <c r="U596" s="793"/>
      <c r="V596" s="792"/>
      <c r="W596" s="792"/>
      <c r="X596" s="792"/>
      <c r="Y596" s="792"/>
      <c r="Z596" s="792"/>
      <c r="AA596" s="802"/>
      <c r="AB596" s="801"/>
      <c r="AC596" s="801"/>
      <c r="AD596" s="801"/>
      <c r="AE596" s="801"/>
      <c r="AF596" s="801"/>
      <c r="AG596" s="820"/>
      <c r="AH596" s="819"/>
      <c r="AI596" s="819"/>
      <c r="AJ596" s="819"/>
      <c r="AK596" s="819"/>
      <c r="AL596" s="819"/>
      <c r="AM596" s="774"/>
      <c r="AN596" s="775"/>
      <c r="AO596" s="775"/>
      <c r="AP596" s="775"/>
      <c r="AQ596" s="775"/>
      <c r="AR596" s="775"/>
      <c r="AS596" s="829"/>
      <c r="AT596" s="828"/>
      <c r="AU596" s="828"/>
      <c r="AV596" s="828"/>
      <c r="AW596" s="828"/>
      <c r="AX596" s="828"/>
      <c r="AY596" s="838"/>
      <c r="AZ596" s="837"/>
      <c r="BA596" s="837"/>
      <c r="BB596" s="837"/>
      <c r="BC596" s="837"/>
      <c r="BD596" s="837"/>
      <c r="BE596" s="774"/>
      <c r="BF596" s="775"/>
      <c r="BG596" s="775"/>
      <c r="BH596" s="775"/>
      <c r="BI596" s="775"/>
      <c r="BJ596" s="775"/>
      <c r="BK596" s="811"/>
      <c r="BL596" s="810"/>
      <c r="BM596" s="810"/>
      <c r="BN596" s="810"/>
      <c r="BO596" s="810"/>
      <c r="BP596" s="810"/>
      <c r="BQ596" s="793"/>
      <c r="BR596" s="792"/>
      <c r="BS596" s="792"/>
      <c r="BT596" s="792"/>
      <c r="BU596" s="792"/>
      <c r="BV596" s="792"/>
      <c r="BW596" s="838"/>
      <c r="BX596" s="837"/>
      <c r="BY596" s="837"/>
      <c r="BZ596" s="837"/>
      <c r="CA596" s="837"/>
      <c r="CB596" s="837"/>
      <c r="CC596" s="811"/>
      <c r="CD596" s="784"/>
      <c r="CE596" s="810"/>
      <c r="CF596" s="810"/>
      <c r="CG596" s="810"/>
      <c r="CH596" s="579"/>
    </row>
    <row r="597" spans="1:86" x14ac:dyDescent="0.2">
      <c r="A597" s="596"/>
      <c r="B597" s="596" t="s">
        <v>414</v>
      </c>
      <c r="C597" s="623"/>
      <c r="D597" s="607"/>
      <c r="E597" s="596"/>
      <c r="F597" s="607"/>
      <c r="G597" s="620"/>
      <c r="H597" s="600" t="s">
        <v>415</v>
      </c>
      <c r="I597" s="601"/>
      <c r="J597" s="774"/>
      <c r="K597" s="774"/>
      <c r="L597" s="774"/>
      <c r="M597" s="775"/>
      <c r="N597" s="775"/>
      <c r="O597" s="784"/>
      <c r="P597" s="784"/>
      <c r="Q597" s="783"/>
      <c r="R597" s="783"/>
      <c r="S597" s="783"/>
      <c r="T597" s="783"/>
      <c r="U597" s="793"/>
      <c r="V597" s="792"/>
      <c r="W597" s="792"/>
      <c r="X597" s="792"/>
      <c r="Y597" s="792"/>
      <c r="Z597" s="792"/>
      <c r="AA597" s="802"/>
      <c r="AB597" s="801"/>
      <c r="AC597" s="801"/>
      <c r="AD597" s="801"/>
      <c r="AE597" s="801"/>
      <c r="AF597" s="801"/>
      <c r="AG597" s="820"/>
      <c r="AH597" s="819"/>
      <c r="AI597" s="819"/>
      <c r="AJ597" s="819"/>
      <c r="AK597" s="819"/>
      <c r="AL597" s="819"/>
      <c r="AM597" s="774"/>
      <c r="AN597" s="775"/>
      <c r="AO597" s="775"/>
      <c r="AP597" s="775"/>
      <c r="AQ597" s="775"/>
      <c r="AR597" s="775"/>
      <c r="AS597" s="829"/>
      <c r="AT597" s="828"/>
      <c r="AU597" s="828"/>
      <c r="AV597" s="828"/>
      <c r="AW597" s="828"/>
      <c r="AX597" s="828"/>
      <c r="AY597" s="838"/>
      <c r="AZ597" s="837"/>
      <c r="BA597" s="837"/>
      <c r="BB597" s="837"/>
      <c r="BC597" s="837"/>
      <c r="BD597" s="837"/>
      <c r="BE597" s="774"/>
      <c r="BF597" s="775"/>
      <c r="BG597" s="775"/>
      <c r="BH597" s="775"/>
      <c r="BI597" s="775"/>
      <c r="BJ597" s="775"/>
      <c r="BK597" s="811"/>
      <c r="BL597" s="810"/>
      <c r="BM597" s="810"/>
      <c r="BN597" s="810"/>
      <c r="BO597" s="810"/>
      <c r="BP597" s="810"/>
      <c r="BQ597" s="793"/>
      <c r="BR597" s="792"/>
      <c r="BS597" s="792"/>
      <c r="BT597" s="792"/>
      <c r="BU597" s="792"/>
      <c r="BV597" s="792"/>
      <c r="BW597" s="838"/>
      <c r="BX597" s="837"/>
      <c r="BY597" s="837"/>
      <c r="BZ597" s="837"/>
      <c r="CA597" s="837"/>
      <c r="CB597" s="837"/>
      <c r="CC597" s="811"/>
      <c r="CD597" s="784"/>
      <c r="CE597" s="810"/>
      <c r="CF597" s="810"/>
      <c r="CG597" s="810"/>
      <c r="CH597" s="579"/>
    </row>
    <row r="598" spans="1:86" x14ac:dyDescent="0.2">
      <c r="A598" s="596"/>
      <c r="B598" s="596"/>
      <c r="C598" s="623">
        <v>820</v>
      </c>
      <c r="D598" s="607"/>
      <c r="E598" s="596"/>
      <c r="F598" s="607"/>
      <c r="G598" s="620"/>
      <c r="H598" s="600" t="s">
        <v>410</v>
      </c>
      <c r="I598" s="601"/>
      <c r="J598" s="774"/>
      <c r="K598" s="774"/>
      <c r="L598" s="774"/>
      <c r="M598" s="775"/>
      <c r="N598" s="775"/>
      <c r="O598" s="784"/>
      <c r="P598" s="784"/>
      <c r="Q598" s="783"/>
      <c r="R598" s="783"/>
      <c r="S598" s="783"/>
      <c r="T598" s="783"/>
      <c r="U598" s="793"/>
      <c r="V598" s="792"/>
      <c r="W598" s="792"/>
      <c r="X598" s="792"/>
      <c r="Y598" s="792"/>
      <c r="Z598" s="792"/>
      <c r="AA598" s="802"/>
      <c r="AB598" s="801"/>
      <c r="AC598" s="801"/>
      <c r="AD598" s="801"/>
      <c r="AE598" s="801"/>
      <c r="AF598" s="801"/>
      <c r="AG598" s="820"/>
      <c r="AH598" s="819"/>
      <c r="AI598" s="819"/>
      <c r="AJ598" s="819"/>
      <c r="AK598" s="819"/>
      <c r="AL598" s="819"/>
      <c r="AM598" s="774"/>
      <c r="AN598" s="775"/>
      <c r="AO598" s="775"/>
      <c r="AP598" s="775"/>
      <c r="AQ598" s="775"/>
      <c r="AR598" s="775"/>
      <c r="AS598" s="829"/>
      <c r="AT598" s="828"/>
      <c r="AU598" s="828"/>
      <c r="AV598" s="828"/>
      <c r="AW598" s="828"/>
      <c r="AX598" s="828"/>
      <c r="AY598" s="838"/>
      <c r="AZ598" s="837"/>
      <c r="BA598" s="837"/>
      <c r="BB598" s="837"/>
      <c r="BC598" s="837"/>
      <c r="BD598" s="837"/>
      <c r="BE598" s="774"/>
      <c r="BF598" s="775"/>
      <c r="BG598" s="775"/>
      <c r="BH598" s="775"/>
      <c r="BI598" s="775"/>
      <c r="BJ598" s="775"/>
      <c r="BK598" s="811"/>
      <c r="BL598" s="810"/>
      <c r="BM598" s="810"/>
      <c r="BN598" s="810"/>
      <c r="BO598" s="810"/>
      <c r="BP598" s="810"/>
      <c r="BQ598" s="793"/>
      <c r="BR598" s="792"/>
      <c r="BS598" s="792"/>
      <c r="BT598" s="792"/>
      <c r="BU598" s="792"/>
      <c r="BV598" s="792"/>
      <c r="BW598" s="838"/>
      <c r="BX598" s="837"/>
      <c r="BY598" s="837"/>
      <c r="BZ598" s="837"/>
      <c r="CA598" s="837"/>
      <c r="CB598" s="837"/>
      <c r="CC598" s="811"/>
      <c r="CD598" s="784"/>
      <c r="CE598" s="810"/>
      <c r="CF598" s="810"/>
      <c r="CG598" s="810"/>
      <c r="CH598" s="579"/>
    </row>
    <row r="599" spans="1:86" x14ac:dyDescent="0.2">
      <c r="A599" s="596"/>
      <c r="B599" s="596"/>
      <c r="C599" s="623"/>
      <c r="D599" s="691" t="s">
        <v>70</v>
      </c>
      <c r="E599" s="596"/>
      <c r="F599" s="607"/>
      <c r="G599" s="620"/>
      <c r="H599" s="600" t="s">
        <v>71</v>
      </c>
      <c r="I599" s="601"/>
      <c r="J599" s="774"/>
      <c r="K599" s="774"/>
      <c r="L599" s="774"/>
      <c r="M599" s="775"/>
      <c r="N599" s="775"/>
      <c r="O599" s="784"/>
      <c r="P599" s="784"/>
      <c r="Q599" s="783"/>
      <c r="R599" s="783"/>
      <c r="S599" s="783"/>
      <c r="T599" s="783"/>
      <c r="U599" s="793"/>
      <c r="V599" s="792"/>
      <c r="W599" s="792"/>
      <c r="X599" s="792"/>
      <c r="Y599" s="792"/>
      <c r="Z599" s="792"/>
      <c r="AA599" s="802"/>
      <c r="AB599" s="801"/>
      <c r="AC599" s="801"/>
      <c r="AD599" s="801"/>
      <c r="AE599" s="801"/>
      <c r="AF599" s="801"/>
      <c r="AG599" s="820"/>
      <c r="AH599" s="819"/>
      <c r="AI599" s="819"/>
      <c r="AJ599" s="819"/>
      <c r="AK599" s="819"/>
      <c r="AL599" s="819"/>
      <c r="AM599" s="774"/>
      <c r="AN599" s="775"/>
      <c r="AO599" s="775"/>
      <c r="AP599" s="775"/>
      <c r="AQ599" s="775"/>
      <c r="AR599" s="775"/>
      <c r="AS599" s="829"/>
      <c r="AT599" s="828"/>
      <c r="AU599" s="828"/>
      <c r="AV599" s="828"/>
      <c r="AW599" s="828"/>
      <c r="AX599" s="828"/>
      <c r="AY599" s="838"/>
      <c r="AZ599" s="837"/>
      <c r="BA599" s="837"/>
      <c r="BB599" s="837"/>
      <c r="BC599" s="837"/>
      <c r="BD599" s="837"/>
      <c r="BE599" s="774"/>
      <c r="BF599" s="775"/>
      <c r="BG599" s="775"/>
      <c r="BH599" s="775"/>
      <c r="BI599" s="775"/>
      <c r="BJ599" s="775"/>
      <c r="BK599" s="811"/>
      <c r="BL599" s="810"/>
      <c r="BM599" s="810"/>
      <c r="BN599" s="810"/>
      <c r="BO599" s="810"/>
      <c r="BP599" s="810"/>
      <c r="BQ599" s="793"/>
      <c r="BR599" s="792"/>
      <c r="BS599" s="792"/>
      <c r="BT599" s="792"/>
      <c r="BU599" s="792"/>
      <c r="BV599" s="792"/>
      <c r="BW599" s="838"/>
      <c r="BX599" s="837"/>
      <c r="BY599" s="837"/>
      <c r="BZ599" s="837"/>
      <c r="CA599" s="837"/>
      <c r="CB599" s="837"/>
      <c r="CC599" s="811"/>
      <c r="CD599" s="784"/>
      <c r="CE599" s="810"/>
      <c r="CF599" s="810"/>
      <c r="CG599" s="810"/>
      <c r="CH599" s="579"/>
    </row>
    <row r="600" spans="1:86" ht="24" x14ac:dyDescent="0.2">
      <c r="A600" s="596"/>
      <c r="B600" s="596"/>
      <c r="C600" s="623"/>
      <c r="D600" s="606" t="s">
        <v>221</v>
      </c>
      <c r="E600" s="596"/>
      <c r="F600" s="607"/>
      <c r="G600" s="620"/>
      <c r="H600" s="645" t="s">
        <v>416</v>
      </c>
      <c r="I600" s="601"/>
      <c r="J600" s="774"/>
      <c r="K600" s="774"/>
      <c r="L600" s="774"/>
      <c r="M600" s="775"/>
      <c r="N600" s="775"/>
      <c r="O600" s="784"/>
      <c r="P600" s="784"/>
      <c r="Q600" s="783"/>
      <c r="R600" s="783"/>
      <c r="S600" s="783"/>
      <c r="T600" s="783"/>
      <c r="U600" s="793"/>
      <c r="V600" s="792"/>
      <c r="W600" s="792"/>
      <c r="X600" s="792"/>
      <c r="Y600" s="792"/>
      <c r="Z600" s="792"/>
      <c r="AA600" s="802"/>
      <c r="AB600" s="801"/>
      <c r="AC600" s="801"/>
      <c r="AD600" s="801"/>
      <c r="AE600" s="801"/>
      <c r="AF600" s="801"/>
      <c r="AG600" s="820"/>
      <c r="AH600" s="819"/>
      <c r="AI600" s="819"/>
      <c r="AJ600" s="819"/>
      <c r="AK600" s="819"/>
      <c r="AL600" s="819"/>
      <c r="AM600" s="774"/>
      <c r="AN600" s="775"/>
      <c r="AO600" s="775"/>
      <c r="AP600" s="775"/>
      <c r="AQ600" s="775"/>
      <c r="AR600" s="775"/>
      <c r="AS600" s="829"/>
      <c r="AT600" s="828"/>
      <c r="AU600" s="828"/>
      <c r="AV600" s="828"/>
      <c r="AW600" s="828"/>
      <c r="AX600" s="828"/>
      <c r="AY600" s="838"/>
      <c r="AZ600" s="837"/>
      <c r="BA600" s="837"/>
      <c r="BB600" s="837"/>
      <c r="BC600" s="837"/>
      <c r="BD600" s="837"/>
      <c r="BE600" s="774"/>
      <c r="BF600" s="775"/>
      <c r="BG600" s="775"/>
      <c r="BH600" s="775"/>
      <c r="BI600" s="775"/>
      <c r="BJ600" s="775"/>
      <c r="BK600" s="811"/>
      <c r="BL600" s="810"/>
      <c r="BM600" s="810"/>
      <c r="BN600" s="810"/>
      <c r="BO600" s="810"/>
      <c r="BP600" s="810"/>
      <c r="BQ600" s="793"/>
      <c r="BR600" s="792"/>
      <c r="BS600" s="792"/>
      <c r="BT600" s="792"/>
      <c r="BU600" s="792"/>
      <c r="BV600" s="792"/>
      <c r="BW600" s="838"/>
      <c r="BX600" s="837"/>
      <c r="BY600" s="837"/>
      <c r="BZ600" s="837"/>
      <c r="CA600" s="837"/>
      <c r="CB600" s="837"/>
      <c r="CC600" s="811"/>
      <c r="CD600" s="784"/>
      <c r="CE600" s="810"/>
      <c r="CF600" s="810"/>
      <c r="CG600" s="810"/>
      <c r="CH600" s="579"/>
    </row>
    <row r="601" spans="1:86" x14ac:dyDescent="0.2">
      <c r="A601" s="596"/>
      <c r="B601" s="596"/>
      <c r="C601" s="602"/>
      <c r="D601" s="607"/>
      <c r="E601" s="596">
        <f>+E595+1</f>
        <v>128</v>
      </c>
      <c r="F601" s="607">
        <v>481</v>
      </c>
      <c r="G601" s="620"/>
      <c r="H601" s="609" t="s">
        <v>110</v>
      </c>
      <c r="I601" s="601">
        <v>0</v>
      </c>
      <c r="J601" s="774">
        <f>+I601*$J$1</f>
        <v>0</v>
      </c>
      <c r="K601" s="774"/>
      <c r="L601" s="774">
        <f t="shared" ref="L601" si="1476">+J601-K601</f>
        <v>0</v>
      </c>
      <c r="M601" s="775"/>
      <c r="N601" s="774">
        <f>+K601-M601</f>
        <v>0</v>
      </c>
      <c r="O601" s="784">
        <f>+I601*$O$1</f>
        <v>0</v>
      </c>
      <c r="P601" s="784">
        <f t="shared" ref="P601" si="1477">O601+K601</f>
        <v>0</v>
      </c>
      <c r="Q601" s="783"/>
      <c r="R601" s="784">
        <f t="shared" ref="R601" si="1478">+P601-Q601</f>
        <v>0</v>
      </c>
      <c r="S601" s="783"/>
      <c r="T601" s="784">
        <f t="shared" ref="T601" si="1479">+Q601-S601</f>
        <v>0</v>
      </c>
      <c r="U601" s="793">
        <f>$I601*$U$1</f>
        <v>0</v>
      </c>
      <c r="V601" s="793">
        <f t="shared" ref="V601" si="1480">U601+Q601</f>
        <v>0</v>
      </c>
      <c r="W601" s="792"/>
      <c r="X601" s="793">
        <f>+V601-W601</f>
        <v>0</v>
      </c>
      <c r="Y601" s="792"/>
      <c r="Z601" s="793">
        <f t="shared" ref="Z601" si="1481">+W601-Y601</f>
        <v>0</v>
      </c>
      <c r="AA601" s="802">
        <f>$I601*$AA$1</f>
        <v>0</v>
      </c>
      <c r="AB601" s="802">
        <f t="shared" ref="AB601" si="1482">AA601+W601</f>
        <v>0</v>
      </c>
      <c r="AC601" s="801"/>
      <c r="AD601" s="802">
        <f>+AB601-AC601</f>
        <v>0</v>
      </c>
      <c r="AE601" s="801"/>
      <c r="AF601" s="802">
        <f t="shared" ref="AF601" si="1483">+AC601-AE601</f>
        <v>0</v>
      </c>
      <c r="AG601" s="820">
        <f>$I601*$AG$1</f>
        <v>0</v>
      </c>
      <c r="AH601" s="820">
        <f t="shared" ref="AH601" si="1484">AG601+AC601</f>
        <v>0</v>
      </c>
      <c r="AI601" s="819"/>
      <c r="AJ601" s="820">
        <f>+AH601-AI601</f>
        <v>0</v>
      </c>
      <c r="AK601" s="819"/>
      <c r="AL601" s="820">
        <f t="shared" ref="AL601" si="1485">+AI601-AK601</f>
        <v>0</v>
      </c>
      <c r="AM601" s="774">
        <f>$I601*$AM$1</f>
        <v>0</v>
      </c>
      <c r="AN601" s="774">
        <f t="shared" ref="AN601" si="1486">AM601+AI601</f>
        <v>0</v>
      </c>
      <c r="AO601" s="775"/>
      <c r="AP601" s="774">
        <f>+AN601-AO601</f>
        <v>0</v>
      </c>
      <c r="AQ601" s="775"/>
      <c r="AR601" s="774">
        <f t="shared" ref="AR601" si="1487">+AO601-AQ601</f>
        <v>0</v>
      </c>
      <c r="AS601" s="829">
        <f>$I601*$AS$1</f>
        <v>0</v>
      </c>
      <c r="AT601" s="829">
        <f t="shared" ref="AT601" si="1488">AS601+AO601</f>
        <v>0</v>
      </c>
      <c r="AU601" s="828"/>
      <c r="AV601" s="829">
        <f>+AT601-AU601</f>
        <v>0</v>
      </c>
      <c r="AW601" s="828"/>
      <c r="AX601" s="829">
        <f t="shared" ref="AX601" si="1489">+AU601-AW601</f>
        <v>0</v>
      </c>
      <c r="AY601" s="838">
        <f>$I601*$AY$1</f>
        <v>0</v>
      </c>
      <c r="AZ601" s="838">
        <f t="shared" ref="AZ601" si="1490">AY601+AU601</f>
        <v>0</v>
      </c>
      <c r="BA601" s="837"/>
      <c r="BB601" s="838">
        <f>+AZ601-BA601</f>
        <v>0</v>
      </c>
      <c r="BC601" s="837"/>
      <c r="BD601" s="838">
        <f t="shared" ref="BD601" si="1491">+BA601-BC601</f>
        <v>0</v>
      </c>
      <c r="BE601" s="774">
        <f>$I601*$BE$1</f>
        <v>0</v>
      </c>
      <c r="BF601" s="774">
        <f t="shared" ref="BF601" si="1492">BE601+BA601</f>
        <v>0</v>
      </c>
      <c r="BG601" s="775"/>
      <c r="BH601" s="774">
        <f>+BF601-BG601</f>
        <v>0</v>
      </c>
      <c r="BI601" s="775"/>
      <c r="BJ601" s="774">
        <f t="shared" ref="BJ601" si="1493">+BG601-BI601</f>
        <v>0</v>
      </c>
      <c r="BK601" s="811">
        <f>$I601*$BK$1</f>
        <v>0</v>
      </c>
      <c r="BL601" s="811">
        <f t="shared" ref="BL601" si="1494">BK601+BG601</f>
        <v>0</v>
      </c>
      <c r="BM601" s="810"/>
      <c r="BN601" s="811">
        <f>+BL601-BM601</f>
        <v>0</v>
      </c>
      <c r="BO601" s="810"/>
      <c r="BP601" s="811">
        <f t="shared" ref="BP601" si="1495">+BM601-BO601</f>
        <v>0</v>
      </c>
      <c r="BQ601" s="793">
        <f>$I601*$BQ$1</f>
        <v>0</v>
      </c>
      <c r="BR601" s="793">
        <f t="shared" ref="BR601" si="1496">BQ601+BM601</f>
        <v>0</v>
      </c>
      <c r="BS601" s="792"/>
      <c r="BT601" s="793">
        <f>+BR601-BS601</f>
        <v>0</v>
      </c>
      <c r="BU601" s="792"/>
      <c r="BV601" s="793">
        <f t="shared" ref="BV601" si="1497">+BS601-BU601</f>
        <v>0</v>
      </c>
      <c r="BW601" s="838">
        <f>$I601*$BW$1</f>
        <v>0</v>
      </c>
      <c r="BX601" s="838">
        <f t="shared" ref="BX601" si="1498">BW601+BS601</f>
        <v>0</v>
      </c>
      <c r="BY601" s="837"/>
      <c r="BZ601" s="838">
        <f>+BX601-BY601</f>
        <v>0</v>
      </c>
      <c r="CA601" s="837"/>
      <c r="CB601" s="838">
        <f t="shared" ref="CB601" si="1499">+BY601-CA601</f>
        <v>0</v>
      </c>
      <c r="CC601" s="811">
        <f>+J601+O601+U601+AA601+AG601+AM601+AS601+AY601+BE601+BK601+BQ601+BW601</f>
        <v>0</v>
      </c>
      <c r="CD601" s="784">
        <f t="shared" ref="CD601" si="1500">CC601+BY601</f>
        <v>0</v>
      </c>
      <c r="CE601" s="810"/>
      <c r="CF601" s="810"/>
      <c r="CG601" s="811">
        <f t="shared" ref="CG601" si="1501">+CE601-CF601</f>
        <v>0</v>
      </c>
      <c r="CH601" s="579">
        <f>+CC601-I601</f>
        <v>0</v>
      </c>
    </row>
    <row r="602" spans="1:86" x14ac:dyDescent="0.2">
      <c r="A602" s="675"/>
      <c r="B602" s="675"/>
      <c r="C602" s="675"/>
      <c r="D602" s="677"/>
      <c r="E602" s="675"/>
      <c r="F602" s="677"/>
      <c r="G602" s="678"/>
      <c r="H602" s="661" t="s">
        <v>417</v>
      </c>
      <c r="I602" s="629">
        <f t="shared" ref="I602:O602" si="1502">SUM(I595:I601)</f>
        <v>3600000</v>
      </c>
      <c r="J602" s="776">
        <f t="shared" si="1502"/>
        <v>720000</v>
      </c>
      <c r="K602" s="776">
        <f>SUM(K595:K601)</f>
        <v>0</v>
      </c>
      <c r="L602" s="776">
        <f t="shared" ref="L602" si="1503">SUM(L595:L601)</f>
        <v>720000</v>
      </c>
      <c r="M602" s="776">
        <f t="shared" si="1502"/>
        <v>0</v>
      </c>
      <c r="N602" s="776">
        <f t="shared" si="1502"/>
        <v>0</v>
      </c>
      <c r="O602" s="785">
        <f t="shared" si="1502"/>
        <v>360000</v>
      </c>
      <c r="P602" s="785">
        <f t="shared" ref="P602:CA602" si="1504">SUM(P595:P601)</f>
        <v>360000</v>
      </c>
      <c r="Q602" s="785">
        <f t="shared" si="1504"/>
        <v>0</v>
      </c>
      <c r="R602" s="785">
        <f t="shared" si="1504"/>
        <v>360000</v>
      </c>
      <c r="S602" s="785">
        <f t="shared" si="1504"/>
        <v>0</v>
      </c>
      <c r="T602" s="785">
        <f t="shared" si="1504"/>
        <v>0</v>
      </c>
      <c r="U602" s="794">
        <f t="shared" si="1504"/>
        <v>252000.00000000003</v>
      </c>
      <c r="V602" s="794">
        <f t="shared" si="1504"/>
        <v>252000.00000000003</v>
      </c>
      <c r="W602" s="794">
        <f t="shared" si="1504"/>
        <v>0</v>
      </c>
      <c r="X602" s="794">
        <f t="shared" si="1504"/>
        <v>252000.00000000003</v>
      </c>
      <c r="Y602" s="794">
        <f t="shared" si="1504"/>
        <v>0</v>
      </c>
      <c r="Z602" s="794">
        <f t="shared" si="1504"/>
        <v>0</v>
      </c>
      <c r="AA602" s="803">
        <f t="shared" si="1504"/>
        <v>252000.00000000003</v>
      </c>
      <c r="AB602" s="803">
        <f t="shared" si="1504"/>
        <v>252000.00000000003</v>
      </c>
      <c r="AC602" s="803">
        <f t="shared" si="1504"/>
        <v>0</v>
      </c>
      <c r="AD602" s="803">
        <f t="shared" si="1504"/>
        <v>252000.00000000003</v>
      </c>
      <c r="AE602" s="803">
        <f t="shared" si="1504"/>
        <v>0</v>
      </c>
      <c r="AF602" s="803">
        <f t="shared" si="1504"/>
        <v>0</v>
      </c>
      <c r="AG602" s="821">
        <f t="shared" si="1504"/>
        <v>252000.00000000003</v>
      </c>
      <c r="AH602" s="821">
        <f t="shared" si="1504"/>
        <v>252000.00000000003</v>
      </c>
      <c r="AI602" s="821">
        <f t="shared" si="1504"/>
        <v>0</v>
      </c>
      <c r="AJ602" s="821">
        <f t="shared" si="1504"/>
        <v>252000.00000000003</v>
      </c>
      <c r="AK602" s="821">
        <f t="shared" si="1504"/>
        <v>0</v>
      </c>
      <c r="AL602" s="821">
        <f t="shared" si="1504"/>
        <v>0</v>
      </c>
      <c r="AM602" s="776">
        <f t="shared" si="1504"/>
        <v>252000.00000000003</v>
      </c>
      <c r="AN602" s="776">
        <f t="shared" si="1504"/>
        <v>252000.00000000003</v>
      </c>
      <c r="AO602" s="776">
        <f t="shared" si="1504"/>
        <v>0</v>
      </c>
      <c r="AP602" s="776">
        <f t="shared" si="1504"/>
        <v>252000.00000000003</v>
      </c>
      <c r="AQ602" s="776">
        <f t="shared" si="1504"/>
        <v>0</v>
      </c>
      <c r="AR602" s="776">
        <f t="shared" si="1504"/>
        <v>0</v>
      </c>
      <c r="AS602" s="830">
        <f t="shared" si="1504"/>
        <v>252000.00000000003</v>
      </c>
      <c r="AT602" s="830">
        <f t="shared" si="1504"/>
        <v>252000.00000000003</v>
      </c>
      <c r="AU602" s="830">
        <f t="shared" si="1504"/>
        <v>0</v>
      </c>
      <c r="AV602" s="830">
        <f t="shared" si="1504"/>
        <v>252000.00000000003</v>
      </c>
      <c r="AW602" s="830">
        <f t="shared" si="1504"/>
        <v>0</v>
      </c>
      <c r="AX602" s="830">
        <f t="shared" si="1504"/>
        <v>0</v>
      </c>
      <c r="AY602" s="839">
        <f t="shared" si="1504"/>
        <v>252000.00000000003</v>
      </c>
      <c r="AZ602" s="839">
        <f t="shared" si="1504"/>
        <v>252000.00000000003</v>
      </c>
      <c r="BA602" s="839">
        <f t="shared" si="1504"/>
        <v>0</v>
      </c>
      <c r="BB602" s="839">
        <f t="shared" si="1504"/>
        <v>252000.00000000003</v>
      </c>
      <c r="BC602" s="839">
        <f t="shared" si="1504"/>
        <v>0</v>
      </c>
      <c r="BD602" s="839">
        <f t="shared" si="1504"/>
        <v>0</v>
      </c>
      <c r="BE602" s="776">
        <f t="shared" si="1504"/>
        <v>252000.00000000003</v>
      </c>
      <c r="BF602" s="776">
        <f t="shared" si="1504"/>
        <v>252000.00000000003</v>
      </c>
      <c r="BG602" s="776">
        <f t="shared" si="1504"/>
        <v>0</v>
      </c>
      <c r="BH602" s="776">
        <f t="shared" si="1504"/>
        <v>252000.00000000003</v>
      </c>
      <c r="BI602" s="776">
        <f t="shared" si="1504"/>
        <v>0</v>
      </c>
      <c r="BJ602" s="776">
        <f t="shared" si="1504"/>
        <v>0</v>
      </c>
      <c r="BK602" s="812">
        <f t="shared" si="1504"/>
        <v>252000.00000000003</v>
      </c>
      <c r="BL602" s="812">
        <f t="shared" si="1504"/>
        <v>252000.00000000003</v>
      </c>
      <c r="BM602" s="812">
        <f t="shared" si="1504"/>
        <v>0</v>
      </c>
      <c r="BN602" s="812">
        <f t="shared" si="1504"/>
        <v>252000.00000000003</v>
      </c>
      <c r="BO602" s="812">
        <f t="shared" si="1504"/>
        <v>0</v>
      </c>
      <c r="BP602" s="812">
        <f t="shared" si="1504"/>
        <v>0</v>
      </c>
      <c r="BQ602" s="794">
        <f t="shared" si="1504"/>
        <v>252000.00000000003</v>
      </c>
      <c r="BR602" s="794">
        <f t="shared" si="1504"/>
        <v>252000.00000000003</v>
      </c>
      <c r="BS602" s="794">
        <f t="shared" si="1504"/>
        <v>0</v>
      </c>
      <c r="BT602" s="794">
        <f t="shared" si="1504"/>
        <v>252000.00000000003</v>
      </c>
      <c r="BU602" s="794">
        <f t="shared" si="1504"/>
        <v>0</v>
      </c>
      <c r="BV602" s="794">
        <f t="shared" si="1504"/>
        <v>0</v>
      </c>
      <c r="BW602" s="839">
        <f t="shared" si="1504"/>
        <v>252000.00000000003</v>
      </c>
      <c r="BX602" s="839">
        <f t="shared" si="1504"/>
        <v>252000.00000000003</v>
      </c>
      <c r="BY602" s="839">
        <f t="shared" si="1504"/>
        <v>0</v>
      </c>
      <c r="BZ602" s="839">
        <f t="shared" si="1504"/>
        <v>252000.00000000003</v>
      </c>
      <c r="CA602" s="839">
        <f t="shared" si="1504"/>
        <v>0</v>
      </c>
      <c r="CB602" s="839">
        <f t="shared" ref="CB602:CG602" si="1505">SUM(CB595:CB601)</f>
        <v>0</v>
      </c>
      <c r="CC602" s="812">
        <f t="shared" si="1505"/>
        <v>3600000</v>
      </c>
      <c r="CD602" s="785">
        <f t="shared" si="1505"/>
        <v>3600000</v>
      </c>
      <c r="CE602" s="812">
        <f t="shared" si="1505"/>
        <v>0</v>
      </c>
      <c r="CF602" s="812">
        <f t="shared" si="1505"/>
        <v>0</v>
      </c>
      <c r="CG602" s="812">
        <f t="shared" si="1505"/>
        <v>0</v>
      </c>
      <c r="CH602" s="579">
        <f>+CC602-I602</f>
        <v>0</v>
      </c>
    </row>
    <row r="603" spans="1:86" x14ac:dyDescent="0.2">
      <c r="A603" s="702"/>
      <c r="B603" s="581"/>
      <c r="C603" s="630"/>
      <c r="D603" s="626"/>
      <c r="E603" s="581"/>
      <c r="F603" s="626"/>
      <c r="G603" s="582"/>
      <c r="H603" s="631" t="s">
        <v>418</v>
      </c>
      <c r="I603" s="704"/>
      <c r="J603" s="774"/>
      <c r="K603" s="774"/>
      <c r="L603" s="774"/>
      <c r="M603" s="775"/>
      <c r="N603" s="775"/>
      <c r="O603" s="784"/>
      <c r="P603" s="784"/>
      <c r="Q603" s="783"/>
      <c r="R603" s="783"/>
      <c r="S603" s="783"/>
      <c r="T603" s="783"/>
      <c r="U603" s="793"/>
      <c r="V603" s="792"/>
      <c r="W603" s="792"/>
      <c r="X603" s="792"/>
      <c r="Y603" s="792"/>
      <c r="Z603" s="792"/>
      <c r="AA603" s="802"/>
      <c r="AB603" s="801"/>
      <c r="AC603" s="801"/>
      <c r="AD603" s="801"/>
      <c r="AE603" s="801"/>
      <c r="AF603" s="801"/>
      <c r="AG603" s="820"/>
      <c r="AH603" s="819"/>
      <c r="AI603" s="819"/>
      <c r="AJ603" s="819"/>
      <c r="AK603" s="819"/>
      <c r="AL603" s="819"/>
      <c r="AM603" s="774"/>
      <c r="AN603" s="775"/>
      <c r="AO603" s="775"/>
      <c r="AP603" s="775"/>
      <c r="AQ603" s="775"/>
      <c r="AR603" s="775"/>
      <c r="AS603" s="829"/>
      <c r="AT603" s="828"/>
      <c r="AU603" s="828"/>
      <c r="AV603" s="828"/>
      <c r="AW603" s="828"/>
      <c r="AX603" s="828"/>
      <c r="AY603" s="838"/>
      <c r="AZ603" s="837"/>
      <c r="BA603" s="837"/>
      <c r="BB603" s="837"/>
      <c r="BC603" s="837"/>
      <c r="BD603" s="837"/>
      <c r="BE603" s="774"/>
      <c r="BF603" s="775"/>
      <c r="BG603" s="775"/>
      <c r="BH603" s="775"/>
      <c r="BI603" s="775"/>
      <c r="BJ603" s="775"/>
      <c r="BK603" s="811"/>
      <c r="BL603" s="810"/>
      <c r="BM603" s="810"/>
      <c r="BN603" s="810"/>
      <c r="BO603" s="810"/>
      <c r="BP603" s="810"/>
      <c r="BQ603" s="793"/>
      <c r="BR603" s="792"/>
      <c r="BS603" s="792"/>
      <c r="BT603" s="792"/>
      <c r="BU603" s="792"/>
      <c r="BV603" s="792"/>
      <c r="BW603" s="838"/>
      <c r="BX603" s="837"/>
      <c r="BY603" s="837"/>
      <c r="BZ603" s="837"/>
      <c r="CA603" s="837"/>
      <c r="CB603" s="837"/>
      <c r="CC603" s="811"/>
      <c r="CD603" s="784"/>
      <c r="CE603" s="810"/>
      <c r="CF603" s="810"/>
      <c r="CG603" s="810"/>
      <c r="CH603" s="579"/>
    </row>
    <row r="604" spans="1:86" x14ac:dyDescent="0.2">
      <c r="A604" s="697"/>
      <c r="B604" s="585"/>
      <c r="C604" s="633"/>
      <c r="D604" s="634"/>
      <c r="E604" s="585"/>
      <c r="F604" s="634"/>
      <c r="G604" s="586" t="s">
        <v>18</v>
      </c>
      <c r="H604" s="635" t="s">
        <v>48</v>
      </c>
      <c r="I604" s="636">
        <f>+I595+I601</f>
        <v>3600000</v>
      </c>
      <c r="J604" s="774"/>
      <c r="K604" s="774"/>
      <c r="L604" s="774"/>
      <c r="M604" s="775"/>
      <c r="N604" s="775"/>
      <c r="O604" s="784"/>
      <c r="P604" s="784"/>
      <c r="Q604" s="783"/>
      <c r="R604" s="783"/>
      <c r="S604" s="783"/>
      <c r="T604" s="783"/>
      <c r="U604" s="793"/>
      <c r="V604" s="792"/>
      <c r="W604" s="792"/>
      <c r="X604" s="792"/>
      <c r="Y604" s="792"/>
      <c r="Z604" s="792"/>
      <c r="AA604" s="802"/>
      <c r="AB604" s="801"/>
      <c r="AC604" s="801"/>
      <c r="AD604" s="801"/>
      <c r="AE604" s="801"/>
      <c r="AF604" s="801"/>
      <c r="AG604" s="820"/>
      <c r="AH604" s="819"/>
      <c r="AI604" s="819"/>
      <c r="AJ604" s="819"/>
      <c r="AK604" s="819"/>
      <c r="AL604" s="819"/>
      <c r="AM604" s="774"/>
      <c r="AN604" s="775"/>
      <c r="AO604" s="775"/>
      <c r="AP604" s="775"/>
      <c r="AQ604" s="775"/>
      <c r="AR604" s="775"/>
      <c r="AS604" s="829"/>
      <c r="AT604" s="828"/>
      <c r="AU604" s="828"/>
      <c r="AV604" s="828"/>
      <c r="AW604" s="828"/>
      <c r="AX604" s="828"/>
      <c r="AY604" s="838"/>
      <c r="AZ604" s="837"/>
      <c r="BA604" s="837"/>
      <c r="BB604" s="837"/>
      <c r="BC604" s="837"/>
      <c r="BD604" s="837"/>
      <c r="BE604" s="774"/>
      <c r="BF604" s="775"/>
      <c r="BG604" s="775"/>
      <c r="BH604" s="775"/>
      <c r="BI604" s="775"/>
      <c r="BJ604" s="775"/>
      <c r="BK604" s="811"/>
      <c r="BL604" s="810"/>
      <c r="BM604" s="810"/>
      <c r="BN604" s="810"/>
      <c r="BO604" s="810"/>
      <c r="BP604" s="810"/>
      <c r="BQ604" s="793"/>
      <c r="BR604" s="792"/>
      <c r="BS604" s="792"/>
      <c r="BT604" s="792"/>
      <c r="BU604" s="792"/>
      <c r="BV604" s="792"/>
      <c r="BW604" s="838"/>
      <c r="BX604" s="837"/>
      <c r="BY604" s="837"/>
      <c r="BZ604" s="837"/>
      <c r="CA604" s="837"/>
      <c r="CB604" s="837"/>
      <c r="CC604" s="811"/>
      <c r="CD604" s="784"/>
      <c r="CE604" s="810"/>
      <c r="CF604" s="810"/>
      <c r="CG604" s="810"/>
      <c r="CH604" s="579"/>
    </row>
    <row r="605" spans="1:86" x14ac:dyDescent="0.2">
      <c r="A605" s="697"/>
      <c r="B605" s="585"/>
      <c r="C605" s="633"/>
      <c r="D605" s="634"/>
      <c r="E605" s="585"/>
      <c r="F605" s="634"/>
      <c r="G605" s="679" t="s">
        <v>57</v>
      </c>
      <c r="H605" s="635" t="s">
        <v>58</v>
      </c>
      <c r="I605" s="636"/>
      <c r="J605" s="774"/>
      <c r="K605" s="774"/>
      <c r="L605" s="774"/>
      <c r="M605" s="775"/>
      <c r="N605" s="775"/>
      <c r="O605" s="784"/>
      <c r="P605" s="784"/>
      <c r="Q605" s="783"/>
      <c r="R605" s="783"/>
      <c r="S605" s="783"/>
      <c r="T605" s="783"/>
      <c r="U605" s="793"/>
      <c r="V605" s="792"/>
      <c r="W605" s="792"/>
      <c r="X605" s="792"/>
      <c r="Y605" s="792"/>
      <c r="Z605" s="792"/>
      <c r="AA605" s="802"/>
      <c r="AB605" s="801"/>
      <c r="AC605" s="801"/>
      <c r="AD605" s="801"/>
      <c r="AE605" s="801"/>
      <c r="AF605" s="801"/>
      <c r="AG605" s="820"/>
      <c r="AH605" s="819"/>
      <c r="AI605" s="819"/>
      <c r="AJ605" s="819"/>
      <c r="AK605" s="819"/>
      <c r="AL605" s="819"/>
      <c r="AM605" s="774"/>
      <c r="AN605" s="775"/>
      <c r="AO605" s="775"/>
      <c r="AP605" s="775"/>
      <c r="AQ605" s="775"/>
      <c r="AR605" s="775"/>
      <c r="AS605" s="829"/>
      <c r="AT605" s="828"/>
      <c r="AU605" s="828"/>
      <c r="AV605" s="828"/>
      <c r="AW605" s="828"/>
      <c r="AX605" s="828"/>
      <c r="AY605" s="838"/>
      <c r="AZ605" s="837"/>
      <c r="BA605" s="837"/>
      <c r="BB605" s="837"/>
      <c r="BC605" s="837"/>
      <c r="BD605" s="837"/>
      <c r="BE605" s="774"/>
      <c r="BF605" s="775"/>
      <c r="BG605" s="775"/>
      <c r="BH605" s="775"/>
      <c r="BI605" s="775"/>
      <c r="BJ605" s="775"/>
      <c r="BK605" s="811"/>
      <c r="BL605" s="810"/>
      <c r="BM605" s="810"/>
      <c r="BN605" s="810"/>
      <c r="BO605" s="810"/>
      <c r="BP605" s="810"/>
      <c r="BQ605" s="793"/>
      <c r="BR605" s="792"/>
      <c r="BS605" s="792"/>
      <c r="BT605" s="792"/>
      <c r="BU605" s="792"/>
      <c r="BV605" s="792"/>
      <c r="BW605" s="838"/>
      <c r="BX605" s="837"/>
      <c r="BY605" s="837"/>
      <c r="BZ605" s="837"/>
      <c r="CA605" s="837"/>
      <c r="CB605" s="837"/>
      <c r="CC605" s="811"/>
      <c r="CD605" s="784"/>
      <c r="CE605" s="810"/>
      <c r="CF605" s="810"/>
      <c r="CG605" s="810"/>
      <c r="CH605" s="579"/>
    </row>
    <row r="606" spans="1:86" x14ac:dyDescent="0.2">
      <c r="A606" s="697"/>
      <c r="B606" s="585"/>
      <c r="C606" s="633"/>
      <c r="D606" s="634"/>
      <c r="E606" s="585"/>
      <c r="F606" s="634"/>
      <c r="G606" s="586"/>
      <c r="H606" s="639" t="s">
        <v>419</v>
      </c>
      <c r="I606" s="636"/>
      <c r="J606" s="774"/>
      <c r="K606" s="774"/>
      <c r="L606" s="774"/>
      <c r="M606" s="775"/>
      <c r="N606" s="775"/>
      <c r="O606" s="784"/>
      <c r="P606" s="784"/>
      <c r="Q606" s="783"/>
      <c r="R606" s="783"/>
      <c r="S606" s="783"/>
      <c r="T606" s="783"/>
      <c r="U606" s="793"/>
      <c r="V606" s="792"/>
      <c r="W606" s="792"/>
      <c r="X606" s="792"/>
      <c r="Y606" s="792"/>
      <c r="Z606" s="792"/>
      <c r="AA606" s="802"/>
      <c r="AB606" s="801"/>
      <c r="AC606" s="801"/>
      <c r="AD606" s="801"/>
      <c r="AE606" s="801"/>
      <c r="AF606" s="801"/>
      <c r="AG606" s="820"/>
      <c r="AH606" s="819"/>
      <c r="AI606" s="819"/>
      <c r="AJ606" s="819"/>
      <c r="AK606" s="819"/>
      <c r="AL606" s="819"/>
      <c r="AM606" s="774"/>
      <c r="AN606" s="775"/>
      <c r="AO606" s="775"/>
      <c r="AP606" s="775"/>
      <c r="AQ606" s="775"/>
      <c r="AR606" s="775"/>
      <c r="AS606" s="829"/>
      <c r="AT606" s="828"/>
      <c r="AU606" s="828"/>
      <c r="AV606" s="828"/>
      <c r="AW606" s="828"/>
      <c r="AX606" s="828"/>
      <c r="AY606" s="838"/>
      <c r="AZ606" s="837"/>
      <c r="BA606" s="837"/>
      <c r="BB606" s="837"/>
      <c r="BC606" s="837"/>
      <c r="BD606" s="837"/>
      <c r="BE606" s="774"/>
      <c r="BF606" s="775"/>
      <c r="BG606" s="775"/>
      <c r="BH606" s="775"/>
      <c r="BI606" s="775"/>
      <c r="BJ606" s="775"/>
      <c r="BK606" s="811"/>
      <c r="BL606" s="810"/>
      <c r="BM606" s="810"/>
      <c r="BN606" s="810"/>
      <c r="BO606" s="810"/>
      <c r="BP606" s="810"/>
      <c r="BQ606" s="793"/>
      <c r="BR606" s="792"/>
      <c r="BS606" s="792"/>
      <c r="BT606" s="792"/>
      <c r="BU606" s="792"/>
      <c r="BV606" s="792"/>
      <c r="BW606" s="838"/>
      <c r="BX606" s="837"/>
      <c r="BY606" s="837"/>
      <c r="BZ606" s="837"/>
      <c r="CA606" s="837"/>
      <c r="CB606" s="837"/>
      <c r="CC606" s="811"/>
      <c r="CD606" s="784"/>
      <c r="CE606" s="810"/>
      <c r="CF606" s="810"/>
      <c r="CG606" s="810"/>
      <c r="CH606" s="579"/>
    </row>
    <row r="607" spans="1:86" x14ac:dyDescent="0.2">
      <c r="A607" s="697"/>
      <c r="B607" s="585"/>
      <c r="C607" s="633"/>
      <c r="D607" s="634"/>
      <c r="E607" s="585"/>
      <c r="F607" s="634"/>
      <c r="G607" s="679"/>
      <c r="H607" s="639" t="s">
        <v>420</v>
      </c>
      <c r="I607" s="636"/>
      <c r="J607" s="774"/>
      <c r="K607" s="774"/>
      <c r="L607" s="774"/>
      <c r="M607" s="775"/>
      <c r="N607" s="775"/>
      <c r="O607" s="784"/>
      <c r="P607" s="784"/>
      <c r="Q607" s="783"/>
      <c r="R607" s="783"/>
      <c r="S607" s="783"/>
      <c r="T607" s="783"/>
      <c r="U607" s="793"/>
      <c r="V607" s="792"/>
      <c r="W607" s="792"/>
      <c r="X607" s="792"/>
      <c r="Y607" s="792"/>
      <c r="Z607" s="792"/>
      <c r="AA607" s="802"/>
      <c r="AB607" s="801"/>
      <c r="AC607" s="801"/>
      <c r="AD607" s="801"/>
      <c r="AE607" s="801"/>
      <c r="AF607" s="801"/>
      <c r="AG607" s="820"/>
      <c r="AH607" s="819"/>
      <c r="AI607" s="819"/>
      <c r="AJ607" s="819"/>
      <c r="AK607" s="819"/>
      <c r="AL607" s="819"/>
      <c r="AM607" s="774"/>
      <c r="AN607" s="775"/>
      <c r="AO607" s="775"/>
      <c r="AP607" s="775"/>
      <c r="AQ607" s="775"/>
      <c r="AR607" s="775"/>
      <c r="AS607" s="829"/>
      <c r="AT607" s="828"/>
      <c r="AU607" s="828"/>
      <c r="AV607" s="828"/>
      <c r="AW607" s="828"/>
      <c r="AX607" s="828"/>
      <c r="AY607" s="838"/>
      <c r="AZ607" s="837"/>
      <c r="BA607" s="837"/>
      <c r="BB607" s="837"/>
      <c r="BC607" s="837"/>
      <c r="BD607" s="837"/>
      <c r="BE607" s="774"/>
      <c r="BF607" s="775"/>
      <c r="BG607" s="775"/>
      <c r="BH607" s="775"/>
      <c r="BI607" s="775"/>
      <c r="BJ607" s="775"/>
      <c r="BK607" s="811"/>
      <c r="BL607" s="810"/>
      <c r="BM607" s="810"/>
      <c r="BN607" s="810"/>
      <c r="BO607" s="810"/>
      <c r="BP607" s="810"/>
      <c r="BQ607" s="793"/>
      <c r="BR607" s="792"/>
      <c r="BS607" s="792"/>
      <c r="BT607" s="792"/>
      <c r="BU607" s="792"/>
      <c r="BV607" s="792"/>
      <c r="BW607" s="838"/>
      <c r="BX607" s="837"/>
      <c r="BY607" s="837"/>
      <c r="BZ607" s="837"/>
      <c r="CA607" s="837"/>
      <c r="CB607" s="837"/>
      <c r="CC607" s="811"/>
      <c r="CD607" s="784"/>
      <c r="CE607" s="810"/>
      <c r="CF607" s="810"/>
      <c r="CG607" s="810"/>
      <c r="CH607" s="579"/>
    </row>
    <row r="608" spans="1:86" x14ac:dyDescent="0.2">
      <c r="A608" s="697"/>
      <c r="B608" s="585"/>
      <c r="C608" s="633"/>
      <c r="D608" s="634"/>
      <c r="E608" s="585"/>
      <c r="F608" s="634"/>
      <c r="G608" s="679" t="s">
        <v>18</v>
      </c>
      <c r="H608" s="635" t="s">
        <v>48</v>
      </c>
      <c r="I608" s="636">
        <f>+I604</f>
        <v>3600000</v>
      </c>
      <c r="J608" s="774"/>
      <c r="K608" s="774"/>
      <c r="L608" s="774"/>
      <c r="M608" s="775"/>
      <c r="N608" s="775"/>
      <c r="O608" s="784"/>
      <c r="P608" s="784"/>
      <c r="Q608" s="783"/>
      <c r="R608" s="783"/>
      <c r="S608" s="783"/>
      <c r="T608" s="783"/>
      <c r="U608" s="793"/>
      <c r="V608" s="792"/>
      <c r="W608" s="792"/>
      <c r="X608" s="792"/>
      <c r="Y608" s="792"/>
      <c r="Z608" s="792"/>
      <c r="AA608" s="802"/>
      <c r="AB608" s="801"/>
      <c r="AC608" s="801"/>
      <c r="AD608" s="801"/>
      <c r="AE608" s="801"/>
      <c r="AF608" s="801"/>
      <c r="AG608" s="820"/>
      <c r="AH608" s="819"/>
      <c r="AI608" s="819"/>
      <c r="AJ608" s="819"/>
      <c r="AK608" s="819"/>
      <c r="AL608" s="819"/>
      <c r="AM608" s="774"/>
      <c r="AN608" s="775"/>
      <c r="AO608" s="775"/>
      <c r="AP608" s="775"/>
      <c r="AQ608" s="775"/>
      <c r="AR608" s="775"/>
      <c r="AS608" s="829"/>
      <c r="AT608" s="828"/>
      <c r="AU608" s="828"/>
      <c r="AV608" s="828"/>
      <c r="AW608" s="828"/>
      <c r="AX608" s="828"/>
      <c r="AY608" s="838"/>
      <c r="AZ608" s="837"/>
      <c r="BA608" s="837"/>
      <c r="BB608" s="837"/>
      <c r="BC608" s="837"/>
      <c r="BD608" s="837"/>
      <c r="BE608" s="774"/>
      <c r="BF608" s="775"/>
      <c r="BG608" s="775"/>
      <c r="BH608" s="775"/>
      <c r="BI608" s="775"/>
      <c r="BJ608" s="775"/>
      <c r="BK608" s="811"/>
      <c r="BL608" s="810"/>
      <c r="BM608" s="810"/>
      <c r="BN608" s="810"/>
      <c r="BO608" s="810"/>
      <c r="BP608" s="810"/>
      <c r="BQ608" s="793"/>
      <c r="BR608" s="792"/>
      <c r="BS608" s="792"/>
      <c r="BT608" s="792"/>
      <c r="BU608" s="792"/>
      <c r="BV608" s="792"/>
      <c r="BW608" s="838"/>
      <c r="BX608" s="837"/>
      <c r="BY608" s="837"/>
      <c r="BZ608" s="837"/>
      <c r="CA608" s="837"/>
      <c r="CB608" s="837"/>
      <c r="CC608" s="811"/>
      <c r="CD608" s="784"/>
      <c r="CE608" s="810"/>
      <c r="CF608" s="810"/>
      <c r="CG608" s="810"/>
      <c r="CH608" s="579"/>
    </row>
    <row r="609" spans="1:86" x14ac:dyDescent="0.2">
      <c r="A609" s="697"/>
      <c r="B609" s="585"/>
      <c r="C609" s="633"/>
      <c r="D609" s="634"/>
      <c r="E609" s="585"/>
      <c r="F609" s="634"/>
      <c r="G609" s="679" t="s">
        <v>57</v>
      </c>
      <c r="H609" s="635" t="s">
        <v>58</v>
      </c>
      <c r="I609" s="636"/>
      <c r="J609" s="774"/>
      <c r="K609" s="774"/>
      <c r="L609" s="774"/>
      <c r="M609" s="775"/>
      <c r="N609" s="775"/>
      <c r="O609" s="784"/>
      <c r="P609" s="784"/>
      <c r="Q609" s="783"/>
      <c r="R609" s="783"/>
      <c r="S609" s="783"/>
      <c r="T609" s="783"/>
      <c r="U609" s="793"/>
      <c r="V609" s="792"/>
      <c r="W609" s="792"/>
      <c r="X609" s="792"/>
      <c r="Y609" s="792"/>
      <c r="Z609" s="792"/>
      <c r="AA609" s="802"/>
      <c r="AB609" s="801"/>
      <c r="AC609" s="801"/>
      <c r="AD609" s="801"/>
      <c r="AE609" s="801"/>
      <c r="AF609" s="801"/>
      <c r="AG609" s="820"/>
      <c r="AH609" s="819"/>
      <c r="AI609" s="819"/>
      <c r="AJ609" s="819"/>
      <c r="AK609" s="819"/>
      <c r="AL609" s="819"/>
      <c r="AM609" s="774"/>
      <c r="AN609" s="775"/>
      <c r="AO609" s="775"/>
      <c r="AP609" s="775"/>
      <c r="AQ609" s="775"/>
      <c r="AR609" s="775"/>
      <c r="AS609" s="829"/>
      <c r="AT609" s="828"/>
      <c r="AU609" s="828"/>
      <c r="AV609" s="828"/>
      <c r="AW609" s="828"/>
      <c r="AX609" s="828"/>
      <c r="AY609" s="838"/>
      <c r="AZ609" s="837"/>
      <c r="BA609" s="837"/>
      <c r="BB609" s="837"/>
      <c r="BC609" s="837"/>
      <c r="BD609" s="837"/>
      <c r="BE609" s="774"/>
      <c r="BF609" s="775"/>
      <c r="BG609" s="775"/>
      <c r="BH609" s="775"/>
      <c r="BI609" s="775"/>
      <c r="BJ609" s="775"/>
      <c r="BK609" s="811"/>
      <c r="BL609" s="810"/>
      <c r="BM609" s="810"/>
      <c r="BN609" s="810"/>
      <c r="BO609" s="810"/>
      <c r="BP609" s="810"/>
      <c r="BQ609" s="793"/>
      <c r="BR609" s="792"/>
      <c r="BS609" s="792"/>
      <c r="BT609" s="792"/>
      <c r="BU609" s="792"/>
      <c r="BV609" s="792"/>
      <c r="BW609" s="838"/>
      <c r="BX609" s="837"/>
      <c r="BY609" s="837"/>
      <c r="BZ609" s="837"/>
      <c r="CA609" s="837"/>
      <c r="CB609" s="837"/>
      <c r="CC609" s="811"/>
      <c r="CD609" s="784"/>
      <c r="CE609" s="810"/>
      <c r="CF609" s="810"/>
      <c r="CG609" s="810"/>
      <c r="CH609" s="579"/>
    </row>
    <row r="610" spans="1:86" x14ac:dyDescent="0.2">
      <c r="A610" s="705"/>
      <c r="B610" s="591"/>
      <c r="C610" s="590"/>
      <c r="D610" s="641"/>
      <c r="E610" s="591"/>
      <c r="F610" s="641"/>
      <c r="G610" s="718"/>
      <c r="H610" s="642" t="s">
        <v>421</v>
      </c>
      <c r="I610" s="643"/>
      <c r="J610" s="774"/>
      <c r="K610" s="774"/>
      <c r="L610" s="774"/>
      <c r="M610" s="775"/>
      <c r="N610" s="775"/>
      <c r="O610" s="784"/>
      <c r="P610" s="784"/>
      <c r="Q610" s="783"/>
      <c r="R610" s="783"/>
      <c r="S610" s="783"/>
      <c r="T610" s="783"/>
      <c r="U610" s="793"/>
      <c r="V610" s="792"/>
      <c r="W610" s="792"/>
      <c r="X610" s="792"/>
      <c r="Y610" s="792"/>
      <c r="Z610" s="792"/>
      <c r="AA610" s="802"/>
      <c r="AB610" s="801"/>
      <c r="AC610" s="801"/>
      <c r="AD610" s="801"/>
      <c r="AE610" s="801"/>
      <c r="AF610" s="801"/>
      <c r="AG610" s="820"/>
      <c r="AH610" s="819"/>
      <c r="AI610" s="819"/>
      <c r="AJ610" s="819"/>
      <c r="AK610" s="819"/>
      <c r="AL610" s="819"/>
      <c r="AM610" s="774"/>
      <c r="AN610" s="775"/>
      <c r="AO610" s="775"/>
      <c r="AP610" s="775"/>
      <c r="AQ610" s="775"/>
      <c r="AR610" s="775"/>
      <c r="AS610" s="829"/>
      <c r="AT610" s="828"/>
      <c r="AU610" s="828"/>
      <c r="AV610" s="828"/>
      <c r="AW610" s="828"/>
      <c r="AX610" s="828"/>
      <c r="AY610" s="838"/>
      <c r="AZ610" s="837"/>
      <c r="BA610" s="837"/>
      <c r="BB610" s="837"/>
      <c r="BC610" s="837"/>
      <c r="BD610" s="837"/>
      <c r="BE610" s="774"/>
      <c r="BF610" s="775"/>
      <c r="BG610" s="775"/>
      <c r="BH610" s="775"/>
      <c r="BI610" s="775"/>
      <c r="BJ610" s="775"/>
      <c r="BK610" s="811"/>
      <c r="BL610" s="810"/>
      <c r="BM610" s="810"/>
      <c r="BN610" s="810"/>
      <c r="BO610" s="810"/>
      <c r="BP610" s="810"/>
      <c r="BQ610" s="793"/>
      <c r="BR610" s="792"/>
      <c r="BS610" s="792"/>
      <c r="BT610" s="792"/>
      <c r="BU610" s="792"/>
      <c r="BV610" s="792"/>
      <c r="BW610" s="838"/>
      <c r="BX610" s="837"/>
      <c r="BY610" s="837"/>
      <c r="BZ610" s="837"/>
      <c r="CA610" s="837"/>
      <c r="CB610" s="837"/>
      <c r="CC610" s="811"/>
      <c r="CD610" s="784"/>
      <c r="CE610" s="810"/>
      <c r="CF610" s="810"/>
      <c r="CG610" s="810"/>
      <c r="CH610" s="579"/>
    </row>
    <row r="611" spans="1:86" x14ac:dyDescent="0.2">
      <c r="A611" s="585"/>
      <c r="B611" s="585"/>
      <c r="C611" s="739"/>
      <c r="D611" s="634"/>
      <c r="E611" s="585"/>
      <c r="F611" s="634"/>
      <c r="G611" s="640"/>
      <c r="H611" s="683"/>
      <c r="I611" s="633"/>
      <c r="J611" s="774"/>
      <c r="K611" s="774"/>
      <c r="L611" s="774"/>
      <c r="M611" s="775"/>
      <c r="N611" s="775"/>
      <c r="O611" s="784"/>
      <c r="P611" s="784"/>
      <c r="Q611" s="783"/>
      <c r="R611" s="783"/>
      <c r="S611" s="783"/>
      <c r="T611" s="783"/>
      <c r="U611" s="793"/>
      <c r="V611" s="792"/>
      <c r="W611" s="792"/>
      <c r="X611" s="792"/>
      <c r="Y611" s="792"/>
      <c r="Z611" s="792"/>
      <c r="AA611" s="802"/>
      <c r="AB611" s="801"/>
      <c r="AC611" s="801"/>
      <c r="AD611" s="801"/>
      <c r="AE611" s="801"/>
      <c r="AF611" s="801"/>
      <c r="AG611" s="820"/>
      <c r="AH611" s="819"/>
      <c r="AI611" s="819"/>
      <c r="AJ611" s="819"/>
      <c r="AK611" s="819"/>
      <c r="AL611" s="819"/>
      <c r="AM611" s="774"/>
      <c r="AN611" s="775"/>
      <c r="AO611" s="775"/>
      <c r="AP611" s="775"/>
      <c r="AQ611" s="775"/>
      <c r="AR611" s="775"/>
      <c r="AS611" s="829"/>
      <c r="AT611" s="828"/>
      <c r="AU611" s="828"/>
      <c r="AV611" s="828"/>
      <c r="AW611" s="828"/>
      <c r="AX611" s="828"/>
      <c r="AY611" s="838"/>
      <c r="AZ611" s="837"/>
      <c r="BA611" s="837"/>
      <c r="BB611" s="837"/>
      <c r="BC611" s="837"/>
      <c r="BD611" s="837"/>
      <c r="BE611" s="774"/>
      <c r="BF611" s="775"/>
      <c r="BG611" s="775"/>
      <c r="BH611" s="775"/>
      <c r="BI611" s="775"/>
      <c r="BJ611" s="775"/>
      <c r="BK611" s="811"/>
      <c r="BL611" s="810"/>
      <c r="BM611" s="810"/>
      <c r="BN611" s="810"/>
      <c r="BO611" s="810"/>
      <c r="BP611" s="810"/>
      <c r="BQ611" s="793"/>
      <c r="BR611" s="792"/>
      <c r="BS611" s="792"/>
      <c r="BT611" s="792"/>
      <c r="BU611" s="792"/>
      <c r="BV611" s="792"/>
      <c r="BW611" s="838"/>
      <c r="BX611" s="837"/>
      <c r="BY611" s="837"/>
      <c r="BZ611" s="837"/>
      <c r="CA611" s="837"/>
      <c r="CB611" s="837"/>
      <c r="CC611" s="811"/>
      <c r="CD611" s="784"/>
      <c r="CE611" s="810"/>
      <c r="CF611" s="810"/>
      <c r="CG611" s="810"/>
      <c r="CH611" s="579"/>
    </row>
    <row r="612" spans="1:86" x14ac:dyDescent="0.2">
      <c r="A612" s="602"/>
      <c r="B612" s="596" t="s">
        <v>422</v>
      </c>
      <c r="C612" s="663"/>
      <c r="D612" s="607"/>
      <c r="E612" s="602"/>
      <c r="F612" s="607"/>
      <c r="G612" s="620"/>
      <c r="H612" s="600" t="s">
        <v>423</v>
      </c>
      <c r="I612" s="682"/>
      <c r="J612" s="774"/>
      <c r="K612" s="774"/>
      <c r="L612" s="774"/>
      <c r="M612" s="775"/>
      <c r="N612" s="775"/>
      <c r="O612" s="784"/>
      <c r="P612" s="784"/>
      <c r="Q612" s="783"/>
      <c r="R612" s="783"/>
      <c r="S612" s="783"/>
      <c r="T612" s="783"/>
      <c r="U612" s="793"/>
      <c r="V612" s="792"/>
      <c r="W612" s="792"/>
      <c r="X612" s="792"/>
      <c r="Y612" s="792"/>
      <c r="Z612" s="792"/>
      <c r="AA612" s="802"/>
      <c r="AB612" s="801"/>
      <c r="AC612" s="801"/>
      <c r="AD612" s="801"/>
      <c r="AE612" s="801"/>
      <c r="AF612" s="801"/>
      <c r="AG612" s="820"/>
      <c r="AH612" s="819"/>
      <c r="AI612" s="819"/>
      <c r="AJ612" s="819"/>
      <c r="AK612" s="819"/>
      <c r="AL612" s="819"/>
      <c r="AM612" s="774"/>
      <c r="AN612" s="775"/>
      <c r="AO612" s="775"/>
      <c r="AP612" s="775"/>
      <c r="AQ612" s="775"/>
      <c r="AR612" s="775"/>
      <c r="AS612" s="829"/>
      <c r="AT612" s="828"/>
      <c r="AU612" s="828"/>
      <c r="AV612" s="828"/>
      <c r="AW612" s="828"/>
      <c r="AX612" s="828"/>
      <c r="AY612" s="838"/>
      <c r="AZ612" s="837"/>
      <c r="BA612" s="837"/>
      <c r="BB612" s="837"/>
      <c r="BC612" s="837"/>
      <c r="BD612" s="837"/>
      <c r="BE612" s="774"/>
      <c r="BF612" s="775"/>
      <c r="BG612" s="775"/>
      <c r="BH612" s="775"/>
      <c r="BI612" s="775"/>
      <c r="BJ612" s="775"/>
      <c r="BK612" s="811"/>
      <c r="BL612" s="810"/>
      <c r="BM612" s="810"/>
      <c r="BN612" s="810"/>
      <c r="BO612" s="810"/>
      <c r="BP612" s="810"/>
      <c r="BQ612" s="793"/>
      <c r="BR612" s="792"/>
      <c r="BS612" s="792"/>
      <c r="BT612" s="792"/>
      <c r="BU612" s="792"/>
      <c r="BV612" s="792"/>
      <c r="BW612" s="838"/>
      <c r="BX612" s="837"/>
      <c r="BY612" s="837"/>
      <c r="BZ612" s="837"/>
      <c r="CA612" s="837"/>
      <c r="CB612" s="837"/>
      <c r="CC612" s="811"/>
      <c r="CD612" s="784"/>
      <c r="CE612" s="810"/>
      <c r="CF612" s="810"/>
      <c r="CG612" s="810"/>
      <c r="CH612" s="579"/>
    </row>
    <row r="613" spans="1:86" x14ac:dyDescent="0.2">
      <c r="A613" s="602"/>
      <c r="B613" s="602"/>
      <c r="C613" s="623">
        <v>840</v>
      </c>
      <c r="D613" s="607"/>
      <c r="E613" s="602"/>
      <c r="F613" s="607"/>
      <c r="G613" s="620"/>
      <c r="H613" s="600" t="s">
        <v>424</v>
      </c>
      <c r="I613" s="682"/>
      <c r="J613" s="774"/>
      <c r="K613" s="774"/>
      <c r="L613" s="774"/>
      <c r="M613" s="775"/>
      <c r="N613" s="775"/>
      <c r="O613" s="784"/>
      <c r="P613" s="784"/>
      <c r="Q613" s="783"/>
      <c r="R613" s="783"/>
      <c r="S613" s="783"/>
      <c r="T613" s="783"/>
      <c r="U613" s="793"/>
      <c r="V613" s="792"/>
      <c r="W613" s="792"/>
      <c r="X613" s="792"/>
      <c r="Y613" s="792"/>
      <c r="Z613" s="792"/>
      <c r="AA613" s="802"/>
      <c r="AB613" s="801"/>
      <c r="AC613" s="801"/>
      <c r="AD613" s="801"/>
      <c r="AE613" s="801"/>
      <c r="AF613" s="801"/>
      <c r="AG613" s="820"/>
      <c r="AH613" s="819"/>
      <c r="AI613" s="819"/>
      <c r="AJ613" s="819"/>
      <c r="AK613" s="819"/>
      <c r="AL613" s="819"/>
      <c r="AM613" s="774"/>
      <c r="AN613" s="775"/>
      <c r="AO613" s="775"/>
      <c r="AP613" s="775"/>
      <c r="AQ613" s="775"/>
      <c r="AR613" s="775"/>
      <c r="AS613" s="829"/>
      <c r="AT613" s="828"/>
      <c r="AU613" s="828"/>
      <c r="AV613" s="828"/>
      <c r="AW613" s="828"/>
      <c r="AX613" s="828"/>
      <c r="AY613" s="838"/>
      <c r="AZ613" s="837"/>
      <c r="BA613" s="837"/>
      <c r="BB613" s="837"/>
      <c r="BC613" s="837"/>
      <c r="BD613" s="837"/>
      <c r="BE613" s="774"/>
      <c r="BF613" s="775"/>
      <c r="BG613" s="775"/>
      <c r="BH613" s="775"/>
      <c r="BI613" s="775"/>
      <c r="BJ613" s="775"/>
      <c r="BK613" s="811"/>
      <c r="BL613" s="810"/>
      <c r="BM613" s="810"/>
      <c r="BN613" s="810"/>
      <c r="BO613" s="810"/>
      <c r="BP613" s="810"/>
      <c r="BQ613" s="793"/>
      <c r="BR613" s="792"/>
      <c r="BS613" s="792"/>
      <c r="BT613" s="792"/>
      <c r="BU613" s="792"/>
      <c r="BV613" s="792"/>
      <c r="BW613" s="838"/>
      <c r="BX613" s="837"/>
      <c r="BY613" s="837"/>
      <c r="BZ613" s="837"/>
      <c r="CA613" s="837"/>
      <c r="CB613" s="837"/>
      <c r="CC613" s="811"/>
      <c r="CD613" s="784"/>
      <c r="CE613" s="810"/>
      <c r="CF613" s="810"/>
      <c r="CG613" s="810"/>
      <c r="CH613" s="579"/>
    </row>
    <row r="614" spans="1:86" x14ac:dyDescent="0.2">
      <c r="A614" s="602"/>
      <c r="B614" s="602"/>
      <c r="C614" s="623"/>
      <c r="D614" s="604" t="s">
        <v>70</v>
      </c>
      <c r="E614" s="602"/>
      <c r="F614" s="607"/>
      <c r="G614" s="599"/>
      <c r="H614" s="605" t="s">
        <v>71</v>
      </c>
      <c r="I614" s="646"/>
      <c r="J614" s="774"/>
      <c r="K614" s="774"/>
      <c r="L614" s="774"/>
      <c r="M614" s="775"/>
      <c r="N614" s="775"/>
      <c r="O614" s="784"/>
      <c r="P614" s="784"/>
      <c r="Q614" s="783"/>
      <c r="R614" s="783"/>
      <c r="S614" s="783"/>
      <c r="T614" s="783"/>
      <c r="U614" s="793"/>
      <c r="V614" s="792"/>
      <c r="W614" s="792"/>
      <c r="X614" s="792"/>
      <c r="Y614" s="792"/>
      <c r="Z614" s="792"/>
      <c r="AA614" s="802"/>
      <c r="AB614" s="801"/>
      <c r="AC614" s="801"/>
      <c r="AD614" s="801"/>
      <c r="AE614" s="801"/>
      <c r="AF614" s="801"/>
      <c r="AG614" s="820"/>
      <c r="AH614" s="819"/>
      <c r="AI614" s="819"/>
      <c r="AJ614" s="819"/>
      <c r="AK614" s="819"/>
      <c r="AL614" s="819"/>
      <c r="AM614" s="774"/>
      <c r="AN614" s="775"/>
      <c r="AO614" s="775"/>
      <c r="AP614" s="775"/>
      <c r="AQ614" s="775"/>
      <c r="AR614" s="775"/>
      <c r="AS614" s="829"/>
      <c r="AT614" s="828"/>
      <c r="AU614" s="828"/>
      <c r="AV614" s="828"/>
      <c r="AW614" s="828"/>
      <c r="AX614" s="828"/>
      <c r="AY614" s="838"/>
      <c r="AZ614" s="837"/>
      <c r="BA614" s="837"/>
      <c r="BB614" s="837"/>
      <c r="BC614" s="837"/>
      <c r="BD614" s="837"/>
      <c r="BE614" s="774"/>
      <c r="BF614" s="775"/>
      <c r="BG614" s="775"/>
      <c r="BH614" s="775"/>
      <c r="BI614" s="775"/>
      <c r="BJ614" s="775"/>
      <c r="BK614" s="811"/>
      <c r="BL614" s="810"/>
      <c r="BM614" s="810"/>
      <c r="BN614" s="810"/>
      <c r="BO614" s="810"/>
      <c r="BP614" s="810"/>
      <c r="BQ614" s="793"/>
      <c r="BR614" s="792"/>
      <c r="BS614" s="792"/>
      <c r="BT614" s="792"/>
      <c r="BU614" s="792"/>
      <c r="BV614" s="792"/>
      <c r="BW614" s="838"/>
      <c r="BX614" s="837"/>
      <c r="BY614" s="837"/>
      <c r="BZ614" s="837"/>
      <c r="CA614" s="837"/>
      <c r="CB614" s="837"/>
      <c r="CC614" s="811"/>
      <c r="CD614" s="784"/>
      <c r="CE614" s="810"/>
      <c r="CF614" s="810"/>
      <c r="CG614" s="810"/>
      <c r="CH614" s="579"/>
    </row>
    <row r="615" spans="1:86" ht="36" x14ac:dyDescent="0.2">
      <c r="A615" s="602"/>
      <c r="B615" s="602"/>
      <c r="C615" s="623"/>
      <c r="D615" s="604" t="s">
        <v>221</v>
      </c>
      <c r="E615" s="602"/>
      <c r="F615" s="607"/>
      <c r="G615" s="599"/>
      <c r="H615" s="605" t="s">
        <v>425</v>
      </c>
      <c r="I615" s="646"/>
      <c r="J615" s="774"/>
      <c r="K615" s="774"/>
      <c r="L615" s="774"/>
      <c r="M615" s="775"/>
      <c r="N615" s="775"/>
      <c r="O615" s="784"/>
      <c r="P615" s="784"/>
      <c r="Q615" s="783"/>
      <c r="R615" s="783"/>
      <c r="S615" s="783"/>
      <c r="T615" s="783"/>
      <c r="U615" s="793"/>
      <c r="V615" s="792"/>
      <c r="W615" s="792"/>
      <c r="X615" s="792"/>
      <c r="Y615" s="792"/>
      <c r="Z615" s="792"/>
      <c r="AA615" s="802"/>
      <c r="AB615" s="801"/>
      <c r="AC615" s="801"/>
      <c r="AD615" s="801"/>
      <c r="AE615" s="801"/>
      <c r="AF615" s="801"/>
      <c r="AG615" s="820"/>
      <c r="AH615" s="819"/>
      <c r="AI615" s="819"/>
      <c r="AJ615" s="819"/>
      <c r="AK615" s="819"/>
      <c r="AL615" s="819"/>
      <c r="AM615" s="774"/>
      <c r="AN615" s="775"/>
      <c r="AO615" s="775"/>
      <c r="AP615" s="775"/>
      <c r="AQ615" s="775"/>
      <c r="AR615" s="775"/>
      <c r="AS615" s="829"/>
      <c r="AT615" s="828"/>
      <c r="AU615" s="828"/>
      <c r="AV615" s="828"/>
      <c r="AW615" s="828"/>
      <c r="AX615" s="828"/>
      <c r="AY615" s="838"/>
      <c r="AZ615" s="837"/>
      <c r="BA615" s="837"/>
      <c r="BB615" s="837"/>
      <c r="BC615" s="837"/>
      <c r="BD615" s="837"/>
      <c r="BE615" s="774"/>
      <c r="BF615" s="775"/>
      <c r="BG615" s="775"/>
      <c r="BH615" s="775"/>
      <c r="BI615" s="775"/>
      <c r="BJ615" s="775"/>
      <c r="BK615" s="811"/>
      <c r="BL615" s="810"/>
      <c r="BM615" s="810"/>
      <c r="BN615" s="810"/>
      <c r="BO615" s="810"/>
      <c r="BP615" s="810"/>
      <c r="BQ615" s="793"/>
      <c r="BR615" s="792"/>
      <c r="BS615" s="792"/>
      <c r="BT615" s="792"/>
      <c r="BU615" s="792"/>
      <c r="BV615" s="792"/>
      <c r="BW615" s="838"/>
      <c r="BX615" s="837"/>
      <c r="BY615" s="837"/>
      <c r="BZ615" s="837"/>
      <c r="CA615" s="837"/>
      <c r="CB615" s="837"/>
      <c r="CC615" s="811"/>
      <c r="CD615" s="784"/>
      <c r="CE615" s="810"/>
      <c r="CF615" s="810"/>
      <c r="CG615" s="810"/>
      <c r="CH615" s="579"/>
    </row>
    <row r="616" spans="1:86" x14ac:dyDescent="0.2">
      <c r="A616" s="596"/>
      <c r="B616" s="596"/>
      <c r="C616" s="602"/>
      <c r="D616" s="607"/>
      <c r="E616" s="596">
        <f>+E601+1</f>
        <v>129</v>
      </c>
      <c r="F616" s="607">
        <v>481</v>
      </c>
      <c r="G616" s="620"/>
      <c r="H616" s="609" t="s">
        <v>110</v>
      </c>
      <c r="I616" s="601">
        <f>3000000+1000000</f>
        <v>4000000</v>
      </c>
      <c r="J616" s="774">
        <f>+I616*$J$1</f>
        <v>800000</v>
      </c>
      <c r="K616" s="774"/>
      <c r="L616" s="774">
        <f t="shared" ref="L616" si="1506">+J616-K616</f>
        <v>800000</v>
      </c>
      <c r="M616" s="775"/>
      <c r="N616" s="774">
        <f>+K616-M616</f>
        <v>0</v>
      </c>
      <c r="O616" s="784">
        <f>+I616*$O$1</f>
        <v>400000</v>
      </c>
      <c r="P616" s="784">
        <f t="shared" ref="P616" si="1507">O616+K616</f>
        <v>400000</v>
      </c>
      <c r="Q616" s="783"/>
      <c r="R616" s="784">
        <f t="shared" ref="R616" si="1508">+P616-Q616</f>
        <v>400000</v>
      </c>
      <c r="S616" s="783"/>
      <c r="T616" s="784">
        <f t="shared" ref="T616" si="1509">+Q616-S616</f>
        <v>0</v>
      </c>
      <c r="U616" s="793">
        <f>$I616*$U$1</f>
        <v>280000</v>
      </c>
      <c r="V616" s="793">
        <f t="shared" ref="V616" si="1510">U616+Q616</f>
        <v>280000</v>
      </c>
      <c r="W616" s="792"/>
      <c r="X616" s="793">
        <f>+V616-W616</f>
        <v>280000</v>
      </c>
      <c r="Y616" s="792"/>
      <c r="Z616" s="793">
        <f t="shared" ref="Z616" si="1511">+W616-Y616</f>
        <v>0</v>
      </c>
      <c r="AA616" s="802">
        <f>$I616*$AA$1</f>
        <v>280000</v>
      </c>
      <c r="AB616" s="802">
        <f t="shared" ref="AB616" si="1512">AA616+W616</f>
        <v>280000</v>
      </c>
      <c r="AC616" s="801"/>
      <c r="AD616" s="802">
        <f>+AB616-AC616</f>
        <v>280000</v>
      </c>
      <c r="AE616" s="801"/>
      <c r="AF616" s="802">
        <f t="shared" ref="AF616" si="1513">+AC616-AE616</f>
        <v>0</v>
      </c>
      <c r="AG616" s="820">
        <f>$I616*$AG$1</f>
        <v>280000</v>
      </c>
      <c r="AH616" s="820">
        <f t="shared" ref="AH616" si="1514">AG616+AC616</f>
        <v>280000</v>
      </c>
      <c r="AI616" s="819"/>
      <c r="AJ616" s="820">
        <f>+AH616-AI616</f>
        <v>280000</v>
      </c>
      <c r="AK616" s="819"/>
      <c r="AL616" s="820">
        <f t="shared" ref="AL616" si="1515">+AI616-AK616</f>
        <v>0</v>
      </c>
      <c r="AM616" s="774">
        <f>$I616*$AM$1</f>
        <v>280000</v>
      </c>
      <c r="AN616" s="774">
        <f t="shared" ref="AN616" si="1516">AM616+AI616</f>
        <v>280000</v>
      </c>
      <c r="AO616" s="775"/>
      <c r="AP616" s="774">
        <f>+AN616-AO616</f>
        <v>280000</v>
      </c>
      <c r="AQ616" s="775"/>
      <c r="AR616" s="774">
        <f t="shared" ref="AR616" si="1517">+AO616-AQ616</f>
        <v>0</v>
      </c>
      <c r="AS616" s="829">
        <f>$I616*$AS$1</f>
        <v>280000</v>
      </c>
      <c r="AT616" s="829">
        <f t="shared" ref="AT616" si="1518">AS616+AO616</f>
        <v>280000</v>
      </c>
      <c r="AU616" s="828"/>
      <c r="AV616" s="829">
        <f>+AT616-AU616</f>
        <v>280000</v>
      </c>
      <c r="AW616" s="828"/>
      <c r="AX616" s="829">
        <f t="shared" ref="AX616" si="1519">+AU616-AW616</f>
        <v>0</v>
      </c>
      <c r="AY616" s="838">
        <f>$I616*$AY$1</f>
        <v>280000</v>
      </c>
      <c r="AZ616" s="838">
        <f t="shared" ref="AZ616" si="1520">AY616+AU616</f>
        <v>280000</v>
      </c>
      <c r="BA616" s="837"/>
      <c r="BB616" s="838">
        <f>+AZ616-BA616</f>
        <v>280000</v>
      </c>
      <c r="BC616" s="837"/>
      <c r="BD616" s="838">
        <f t="shared" ref="BD616" si="1521">+BA616-BC616</f>
        <v>0</v>
      </c>
      <c r="BE616" s="774">
        <f>$I616*$BE$1</f>
        <v>280000</v>
      </c>
      <c r="BF616" s="774">
        <f t="shared" ref="BF616" si="1522">BE616+BA616</f>
        <v>280000</v>
      </c>
      <c r="BG616" s="775"/>
      <c r="BH616" s="774">
        <f>+BF616-BG616</f>
        <v>280000</v>
      </c>
      <c r="BI616" s="775"/>
      <c r="BJ616" s="774">
        <f t="shared" ref="BJ616" si="1523">+BG616-BI616</f>
        <v>0</v>
      </c>
      <c r="BK616" s="811">
        <f>$I616*$BK$1</f>
        <v>280000</v>
      </c>
      <c r="BL616" s="811">
        <f t="shared" ref="BL616" si="1524">BK616+BG616</f>
        <v>280000</v>
      </c>
      <c r="BM616" s="810"/>
      <c r="BN616" s="811">
        <f>+BL616-BM616</f>
        <v>280000</v>
      </c>
      <c r="BO616" s="810"/>
      <c r="BP616" s="811">
        <f t="shared" ref="BP616" si="1525">+BM616-BO616</f>
        <v>0</v>
      </c>
      <c r="BQ616" s="793">
        <f>$I616*$BQ$1</f>
        <v>280000</v>
      </c>
      <c r="BR616" s="793">
        <f t="shared" ref="BR616" si="1526">BQ616+BM616</f>
        <v>280000</v>
      </c>
      <c r="BS616" s="792"/>
      <c r="BT616" s="793">
        <f>+BR616-BS616</f>
        <v>280000</v>
      </c>
      <c r="BU616" s="792"/>
      <c r="BV616" s="793">
        <f t="shared" ref="BV616" si="1527">+BS616-BU616</f>
        <v>0</v>
      </c>
      <c r="BW616" s="838">
        <f>$I616*$BW$1</f>
        <v>280000</v>
      </c>
      <c r="BX616" s="838">
        <f t="shared" ref="BX616" si="1528">BW616+BS616</f>
        <v>280000</v>
      </c>
      <c r="BY616" s="837"/>
      <c r="BZ616" s="838">
        <f>+BX616-BY616</f>
        <v>280000</v>
      </c>
      <c r="CA616" s="837"/>
      <c r="CB616" s="838">
        <f t="shared" ref="CB616" si="1529">+BY616-CA616</f>
        <v>0</v>
      </c>
      <c r="CC616" s="811">
        <f>+J616+O616+U616+AA616+AG616+AM616+AS616+AY616+BE616+BK616+BQ616+BW616</f>
        <v>4000000</v>
      </c>
      <c r="CD616" s="784">
        <f t="shared" ref="CD616" si="1530">CC616+BY616</f>
        <v>4000000</v>
      </c>
      <c r="CE616" s="810"/>
      <c r="CF616" s="810"/>
      <c r="CG616" s="811">
        <f t="shared" ref="CG616" si="1531">+CE616-CF616</f>
        <v>0</v>
      </c>
      <c r="CH616" s="579">
        <f>+CC616-I616</f>
        <v>0</v>
      </c>
    </row>
    <row r="617" spans="1:86" x14ac:dyDescent="0.2">
      <c r="A617" s="727"/>
      <c r="B617" s="675"/>
      <c r="C617" s="675"/>
      <c r="D617" s="677"/>
      <c r="E617" s="675"/>
      <c r="F617" s="677"/>
      <c r="G617" s="678"/>
      <c r="H617" s="661" t="s">
        <v>426</v>
      </c>
      <c r="I617" s="629">
        <f t="shared" ref="I617:BT617" si="1532">+I616</f>
        <v>4000000</v>
      </c>
      <c r="J617" s="776">
        <f t="shared" si="1532"/>
        <v>800000</v>
      </c>
      <c r="K617" s="776">
        <f>+K616</f>
        <v>0</v>
      </c>
      <c r="L617" s="776">
        <f t="shared" ref="L617" si="1533">+L616</f>
        <v>800000</v>
      </c>
      <c r="M617" s="776">
        <f t="shared" si="1532"/>
        <v>0</v>
      </c>
      <c r="N617" s="776">
        <f t="shared" si="1532"/>
        <v>0</v>
      </c>
      <c r="O617" s="785">
        <f t="shared" si="1532"/>
        <v>400000</v>
      </c>
      <c r="P617" s="785">
        <f t="shared" si="1532"/>
        <v>400000</v>
      </c>
      <c r="Q617" s="785">
        <f t="shared" si="1532"/>
        <v>0</v>
      </c>
      <c r="R617" s="785">
        <f t="shared" si="1532"/>
        <v>400000</v>
      </c>
      <c r="S617" s="785">
        <f t="shared" si="1532"/>
        <v>0</v>
      </c>
      <c r="T617" s="785">
        <f t="shared" si="1532"/>
        <v>0</v>
      </c>
      <c r="U617" s="794">
        <f t="shared" si="1532"/>
        <v>280000</v>
      </c>
      <c r="V617" s="794">
        <f t="shared" si="1532"/>
        <v>280000</v>
      </c>
      <c r="W617" s="794">
        <f t="shared" si="1532"/>
        <v>0</v>
      </c>
      <c r="X617" s="794">
        <f t="shared" si="1532"/>
        <v>280000</v>
      </c>
      <c r="Y617" s="794">
        <f t="shared" si="1532"/>
        <v>0</v>
      </c>
      <c r="Z617" s="794">
        <f t="shared" si="1532"/>
        <v>0</v>
      </c>
      <c r="AA617" s="803">
        <f t="shared" si="1532"/>
        <v>280000</v>
      </c>
      <c r="AB617" s="803">
        <f t="shared" si="1532"/>
        <v>280000</v>
      </c>
      <c r="AC617" s="803">
        <f t="shared" si="1532"/>
        <v>0</v>
      </c>
      <c r="AD617" s="803">
        <f t="shared" si="1532"/>
        <v>280000</v>
      </c>
      <c r="AE617" s="803">
        <f t="shared" si="1532"/>
        <v>0</v>
      </c>
      <c r="AF617" s="803">
        <f t="shared" si="1532"/>
        <v>0</v>
      </c>
      <c r="AG617" s="821">
        <f t="shared" si="1532"/>
        <v>280000</v>
      </c>
      <c r="AH617" s="821">
        <f t="shared" si="1532"/>
        <v>280000</v>
      </c>
      <c r="AI617" s="821">
        <f t="shared" si="1532"/>
        <v>0</v>
      </c>
      <c r="AJ617" s="821">
        <f t="shared" si="1532"/>
        <v>280000</v>
      </c>
      <c r="AK617" s="821">
        <f t="shared" si="1532"/>
        <v>0</v>
      </c>
      <c r="AL617" s="821">
        <f t="shared" si="1532"/>
        <v>0</v>
      </c>
      <c r="AM617" s="776">
        <f t="shared" si="1532"/>
        <v>280000</v>
      </c>
      <c r="AN617" s="776">
        <f t="shared" si="1532"/>
        <v>280000</v>
      </c>
      <c r="AO617" s="776">
        <f t="shared" si="1532"/>
        <v>0</v>
      </c>
      <c r="AP617" s="776">
        <f t="shared" si="1532"/>
        <v>280000</v>
      </c>
      <c r="AQ617" s="776">
        <f t="shared" si="1532"/>
        <v>0</v>
      </c>
      <c r="AR617" s="776">
        <f t="shared" si="1532"/>
        <v>0</v>
      </c>
      <c r="AS617" s="830">
        <f t="shared" si="1532"/>
        <v>280000</v>
      </c>
      <c r="AT617" s="830">
        <f t="shared" si="1532"/>
        <v>280000</v>
      </c>
      <c r="AU617" s="830">
        <f t="shared" si="1532"/>
        <v>0</v>
      </c>
      <c r="AV617" s="830">
        <f t="shared" si="1532"/>
        <v>280000</v>
      </c>
      <c r="AW617" s="830">
        <f t="shared" si="1532"/>
        <v>0</v>
      </c>
      <c r="AX617" s="830">
        <f t="shared" si="1532"/>
        <v>0</v>
      </c>
      <c r="AY617" s="839">
        <f t="shared" si="1532"/>
        <v>280000</v>
      </c>
      <c r="AZ617" s="839">
        <f t="shared" si="1532"/>
        <v>280000</v>
      </c>
      <c r="BA617" s="839">
        <f t="shared" si="1532"/>
        <v>0</v>
      </c>
      <c r="BB617" s="839">
        <f t="shared" si="1532"/>
        <v>280000</v>
      </c>
      <c r="BC617" s="839">
        <f t="shared" si="1532"/>
        <v>0</v>
      </c>
      <c r="BD617" s="839">
        <f t="shared" si="1532"/>
        <v>0</v>
      </c>
      <c r="BE617" s="776">
        <f t="shared" si="1532"/>
        <v>280000</v>
      </c>
      <c r="BF617" s="776">
        <f t="shared" si="1532"/>
        <v>280000</v>
      </c>
      <c r="BG617" s="776">
        <f t="shared" si="1532"/>
        <v>0</v>
      </c>
      <c r="BH617" s="776">
        <f t="shared" si="1532"/>
        <v>280000</v>
      </c>
      <c r="BI617" s="776">
        <f t="shared" si="1532"/>
        <v>0</v>
      </c>
      <c r="BJ617" s="776">
        <f t="shared" si="1532"/>
        <v>0</v>
      </c>
      <c r="BK617" s="812">
        <f t="shared" si="1532"/>
        <v>280000</v>
      </c>
      <c r="BL617" s="812">
        <f t="shared" si="1532"/>
        <v>280000</v>
      </c>
      <c r="BM617" s="812">
        <f t="shared" si="1532"/>
        <v>0</v>
      </c>
      <c r="BN617" s="812">
        <f t="shared" si="1532"/>
        <v>280000</v>
      </c>
      <c r="BO617" s="812">
        <f t="shared" si="1532"/>
        <v>0</v>
      </c>
      <c r="BP617" s="812">
        <f t="shared" si="1532"/>
        <v>0</v>
      </c>
      <c r="BQ617" s="794">
        <f t="shared" si="1532"/>
        <v>280000</v>
      </c>
      <c r="BR617" s="794">
        <f t="shared" si="1532"/>
        <v>280000</v>
      </c>
      <c r="BS617" s="794">
        <f t="shared" si="1532"/>
        <v>0</v>
      </c>
      <c r="BT617" s="794">
        <f t="shared" si="1532"/>
        <v>280000</v>
      </c>
      <c r="BU617" s="794">
        <f t="shared" ref="BU617:CG617" si="1534">+BU616</f>
        <v>0</v>
      </c>
      <c r="BV617" s="794">
        <f t="shared" si="1534"/>
        <v>0</v>
      </c>
      <c r="BW617" s="839">
        <f t="shared" si="1534"/>
        <v>280000</v>
      </c>
      <c r="BX617" s="839">
        <f t="shared" si="1534"/>
        <v>280000</v>
      </c>
      <c r="BY617" s="839">
        <f t="shared" si="1534"/>
        <v>0</v>
      </c>
      <c r="BZ617" s="839">
        <f t="shared" si="1534"/>
        <v>280000</v>
      </c>
      <c r="CA617" s="839">
        <f t="shared" si="1534"/>
        <v>0</v>
      </c>
      <c r="CB617" s="839">
        <f t="shared" si="1534"/>
        <v>0</v>
      </c>
      <c r="CC617" s="812">
        <f t="shared" si="1534"/>
        <v>4000000</v>
      </c>
      <c r="CD617" s="785">
        <f t="shared" si="1534"/>
        <v>4000000</v>
      </c>
      <c r="CE617" s="812">
        <f t="shared" si="1534"/>
        <v>0</v>
      </c>
      <c r="CF617" s="812">
        <f t="shared" si="1534"/>
        <v>0</v>
      </c>
      <c r="CG617" s="812">
        <f t="shared" si="1534"/>
        <v>0</v>
      </c>
      <c r="CH617" s="579">
        <f>+CC617-I617</f>
        <v>0</v>
      </c>
    </row>
    <row r="618" spans="1:86" x14ac:dyDescent="0.2">
      <c r="A618" s="702"/>
      <c r="B618" s="581"/>
      <c r="C618" s="630"/>
      <c r="D618" s="626"/>
      <c r="E618" s="581"/>
      <c r="F618" s="626"/>
      <c r="G618" s="582"/>
      <c r="H618" s="631" t="s">
        <v>427</v>
      </c>
      <c r="I618" s="704"/>
      <c r="J618" s="774"/>
      <c r="K618" s="774"/>
      <c r="L618" s="774"/>
      <c r="M618" s="775"/>
      <c r="N618" s="775"/>
      <c r="O618" s="784"/>
      <c r="P618" s="784"/>
      <c r="Q618" s="783"/>
      <c r="R618" s="783"/>
      <c r="S618" s="783"/>
      <c r="T618" s="783"/>
      <c r="U618" s="793"/>
      <c r="V618" s="792"/>
      <c r="W618" s="792"/>
      <c r="X618" s="792"/>
      <c r="Y618" s="792"/>
      <c r="Z618" s="792"/>
      <c r="AA618" s="802"/>
      <c r="AB618" s="801"/>
      <c r="AC618" s="801"/>
      <c r="AD618" s="801"/>
      <c r="AE618" s="801"/>
      <c r="AF618" s="801"/>
      <c r="AG618" s="820"/>
      <c r="AH618" s="819"/>
      <c r="AI618" s="819"/>
      <c r="AJ618" s="819"/>
      <c r="AK618" s="819"/>
      <c r="AL618" s="819"/>
      <c r="AM618" s="774"/>
      <c r="AN618" s="775"/>
      <c r="AO618" s="775"/>
      <c r="AP618" s="775"/>
      <c r="AQ618" s="775"/>
      <c r="AR618" s="775"/>
      <c r="AS618" s="829"/>
      <c r="AT618" s="828"/>
      <c r="AU618" s="828"/>
      <c r="AV618" s="828"/>
      <c r="AW618" s="828"/>
      <c r="AX618" s="828"/>
      <c r="AY618" s="838"/>
      <c r="AZ618" s="837"/>
      <c r="BA618" s="837"/>
      <c r="BB618" s="837"/>
      <c r="BC618" s="837"/>
      <c r="BD618" s="837"/>
      <c r="BE618" s="774"/>
      <c r="BF618" s="775"/>
      <c r="BG618" s="775"/>
      <c r="BH618" s="775"/>
      <c r="BI618" s="775"/>
      <c r="BJ618" s="775"/>
      <c r="BK618" s="811"/>
      <c r="BL618" s="810"/>
      <c r="BM618" s="810"/>
      <c r="BN618" s="810"/>
      <c r="BO618" s="810"/>
      <c r="BP618" s="810"/>
      <c r="BQ618" s="793"/>
      <c r="BR618" s="792"/>
      <c r="BS618" s="792"/>
      <c r="BT618" s="792"/>
      <c r="BU618" s="792"/>
      <c r="BV618" s="792"/>
      <c r="BW618" s="838"/>
      <c r="BX618" s="837"/>
      <c r="BY618" s="837"/>
      <c r="BZ618" s="837"/>
      <c r="CA618" s="837"/>
      <c r="CB618" s="837"/>
      <c r="CC618" s="811"/>
      <c r="CD618" s="784"/>
      <c r="CE618" s="810"/>
      <c r="CF618" s="810"/>
      <c r="CG618" s="810"/>
      <c r="CH618" s="579"/>
    </row>
    <row r="619" spans="1:86" x14ac:dyDescent="0.2">
      <c r="A619" s="697"/>
      <c r="B619" s="585"/>
      <c r="C619" s="633"/>
      <c r="D619" s="634"/>
      <c r="E619" s="585"/>
      <c r="F619" s="634"/>
      <c r="G619" s="586" t="s">
        <v>18</v>
      </c>
      <c r="H619" s="635" t="s">
        <v>48</v>
      </c>
      <c r="I619" s="636">
        <f>+I616</f>
        <v>4000000</v>
      </c>
      <c r="J619" s="774"/>
      <c r="K619" s="774"/>
      <c r="L619" s="774"/>
      <c r="M619" s="775"/>
      <c r="N619" s="775"/>
      <c r="O619" s="784"/>
      <c r="P619" s="784"/>
      <c r="Q619" s="783"/>
      <c r="R619" s="783"/>
      <c r="S619" s="783"/>
      <c r="T619" s="783"/>
      <c r="U619" s="793"/>
      <c r="V619" s="792"/>
      <c r="W619" s="792"/>
      <c r="X619" s="792"/>
      <c r="Y619" s="792"/>
      <c r="Z619" s="792"/>
      <c r="AA619" s="802"/>
      <c r="AB619" s="801"/>
      <c r="AC619" s="801"/>
      <c r="AD619" s="801"/>
      <c r="AE619" s="801"/>
      <c r="AF619" s="801"/>
      <c r="AG619" s="820"/>
      <c r="AH619" s="819"/>
      <c r="AI619" s="819"/>
      <c r="AJ619" s="819"/>
      <c r="AK619" s="819"/>
      <c r="AL619" s="819"/>
      <c r="AM619" s="774"/>
      <c r="AN619" s="775"/>
      <c r="AO619" s="775"/>
      <c r="AP619" s="775"/>
      <c r="AQ619" s="775"/>
      <c r="AR619" s="775"/>
      <c r="AS619" s="829"/>
      <c r="AT619" s="828"/>
      <c r="AU619" s="828"/>
      <c r="AV619" s="828"/>
      <c r="AW619" s="828"/>
      <c r="AX619" s="828"/>
      <c r="AY619" s="838"/>
      <c r="AZ619" s="837"/>
      <c r="BA619" s="837"/>
      <c r="BB619" s="837"/>
      <c r="BC619" s="837"/>
      <c r="BD619" s="837"/>
      <c r="BE619" s="774"/>
      <c r="BF619" s="775"/>
      <c r="BG619" s="775"/>
      <c r="BH619" s="775"/>
      <c r="BI619" s="775"/>
      <c r="BJ619" s="775"/>
      <c r="BK619" s="811"/>
      <c r="BL619" s="810"/>
      <c r="BM619" s="810"/>
      <c r="BN619" s="810"/>
      <c r="BO619" s="810"/>
      <c r="BP619" s="810"/>
      <c r="BQ619" s="793"/>
      <c r="BR619" s="792"/>
      <c r="BS619" s="792"/>
      <c r="BT619" s="792"/>
      <c r="BU619" s="792"/>
      <c r="BV619" s="792"/>
      <c r="BW619" s="838"/>
      <c r="BX619" s="837"/>
      <c r="BY619" s="837"/>
      <c r="BZ619" s="837"/>
      <c r="CA619" s="837"/>
      <c r="CB619" s="837"/>
      <c r="CC619" s="811"/>
      <c r="CD619" s="784"/>
      <c r="CE619" s="810"/>
      <c r="CF619" s="810"/>
      <c r="CG619" s="810"/>
      <c r="CH619" s="579"/>
    </row>
    <row r="620" spans="1:86" x14ac:dyDescent="0.2">
      <c r="A620" s="697"/>
      <c r="B620" s="585"/>
      <c r="C620" s="633"/>
      <c r="D620" s="634"/>
      <c r="E620" s="585"/>
      <c r="F620" s="634"/>
      <c r="G620" s="586"/>
      <c r="H620" s="639" t="s">
        <v>428</v>
      </c>
      <c r="I620" s="636"/>
      <c r="J620" s="774"/>
      <c r="K620" s="774"/>
      <c r="L620" s="774"/>
      <c r="M620" s="775"/>
      <c r="N620" s="775"/>
      <c r="O620" s="784"/>
      <c r="P620" s="784"/>
      <c r="Q620" s="783"/>
      <c r="R620" s="783"/>
      <c r="S620" s="783"/>
      <c r="T620" s="783"/>
      <c r="U620" s="793"/>
      <c r="V620" s="792"/>
      <c r="W620" s="792"/>
      <c r="X620" s="792"/>
      <c r="Y620" s="792"/>
      <c r="Z620" s="792"/>
      <c r="AA620" s="802"/>
      <c r="AB620" s="801"/>
      <c r="AC620" s="801"/>
      <c r="AD620" s="801"/>
      <c r="AE620" s="801"/>
      <c r="AF620" s="801"/>
      <c r="AG620" s="820"/>
      <c r="AH620" s="819"/>
      <c r="AI620" s="819"/>
      <c r="AJ620" s="819"/>
      <c r="AK620" s="819"/>
      <c r="AL620" s="819"/>
      <c r="AM620" s="774"/>
      <c r="AN620" s="775"/>
      <c r="AO620" s="775"/>
      <c r="AP620" s="775"/>
      <c r="AQ620" s="775"/>
      <c r="AR620" s="775"/>
      <c r="AS620" s="829"/>
      <c r="AT620" s="828"/>
      <c r="AU620" s="828"/>
      <c r="AV620" s="828"/>
      <c r="AW620" s="828"/>
      <c r="AX620" s="828"/>
      <c r="AY620" s="838"/>
      <c r="AZ620" s="837"/>
      <c r="BA620" s="837"/>
      <c r="BB620" s="837"/>
      <c r="BC620" s="837"/>
      <c r="BD620" s="837"/>
      <c r="BE620" s="774"/>
      <c r="BF620" s="775"/>
      <c r="BG620" s="775"/>
      <c r="BH620" s="775"/>
      <c r="BI620" s="775"/>
      <c r="BJ620" s="775"/>
      <c r="BK620" s="811"/>
      <c r="BL620" s="810"/>
      <c r="BM620" s="810"/>
      <c r="BN620" s="810"/>
      <c r="BO620" s="810"/>
      <c r="BP620" s="810"/>
      <c r="BQ620" s="793"/>
      <c r="BR620" s="792"/>
      <c r="BS620" s="792"/>
      <c r="BT620" s="792"/>
      <c r="BU620" s="792"/>
      <c r="BV620" s="792"/>
      <c r="BW620" s="838"/>
      <c r="BX620" s="837"/>
      <c r="BY620" s="837"/>
      <c r="BZ620" s="837"/>
      <c r="CA620" s="837"/>
      <c r="CB620" s="837"/>
      <c r="CC620" s="811"/>
      <c r="CD620" s="784"/>
      <c r="CE620" s="810"/>
      <c r="CF620" s="810"/>
      <c r="CG620" s="810"/>
      <c r="CH620" s="579"/>
    </row>
    <row r="621" spans="1:86" x14ac:dyDescent="0.2">
      <c r="A621" s="697"/>
      <c r="B621" s="585"/>
      <c r="C621" s="633"/>
      <c r="D621" s="634"/>
      <c r="E621" s="585"/>
      <c r="F621" s="634"/>
      <c r="G621" s="679"/>
      <c r="H621" s="639" t="s">
        <v>429</v>
      </c>
      <c r="I621" s="636"/>
      <c r="J621" s="774"/>
      <c r="K621" s="774"/>
      <c r="L621" s="774"/>
      <c r="M621" s="775"/>
      <c r="N621" s="775"/>
      <c r="O621" s="784"/>
      <c r="P621" s="784"/>
      <c r="Q621" s="783"/>
      <c r="R621" s="783"/>
      <c r="S621" s="783"/>
      <c r="T621" s="783"/>
      <c r="U621" s="793"/>
      <c r="V621" s="792"/>
      <c r="W621" s="792"/>
      <c r="X621" s="792"/>
      <c r="Y621" s="792"/>
      <c r="Z621" s="792"/>
      <c r="AA621" s="802"/>
      <c r="AB621" s="801"/>
      <c r="AC621" s="801"/>
      <c r="AD621" s="801"/>
      <c r="AE621" s="801"/>
      <c r="AF621" s="801"/>
      <c r="AG621" s="820"/>
      <c r="AH621" s="819"/>
      <c r="AI621" s="819"/>
      <c r="AJ621" s="819"/>
      <c r="AK621" s="819"/>
      <c r="AL621" s="819"/>
      <c r="AM621" s="774"/>
      <c r="AN621" s="775"/>
      <c r="AO621" s="775"/>
      <c r="AP621" s="775"/>
      <c r="AQ621" s="775"/>
      <c r="AR621" s="775"/>
      <c r="AS621" s="829"/>
      <c r="AT621" s="828"/>
      <c r="AU621" s="828"/>
      <c r="AV621" s="828"/>
      <c r="AW621" s="828"/>
      <c r="AX621" s="828"/>
      <c r="AY621" s="838"/>
      <c r="AZ621" s="837"/>
      <c r="BA621" s="837"/>
      <c r="BB621" s="837"/>
      <c r="BC621" s="837"/>
      <c r="BD621" s="837"/>
      <c r="BE621" s="774"/>
      <c r="BF621" s="775"/>
      <c r="BG621" s="775"/>
      <c r="BH621" s="775"/>
      <c r="BI621" s="775"/>
      <c r="BJ621" s="775"/>
      <c r="BK621" s="811"/>
      <c r="BL621" s="810"/>
      <c r="BM621" s="810"/>
      <c r="BN621" s="810"/>
      <c r="BO621" s="810"/>
      <c r="BP621" s="810"/>
      <c r="BQ621" s="793"/>
      <c r="BR621" s="792"/>
      <c r="BS621" s="792"/>
      <c r="BT621" s="792"/>
      <c r="BU621" s="792"/>
      <c r="BV621" s="792"/>
      <c r="BW621" s="838"/>
      <c r="BX621" s="837"/>
      <c r="BY621" s="837"/>
      <c r="BZ621" s="837"/>
      <c r="CA621" s="837"/>
      <c r="CB621" s="837"/>
      <c r="CC621" s="811"/>
      <c r="CD621" s="784"/>
      <c r="CE621" s="810"/>
      <c r="CF621" s="810"/>
      <c r="CG621" s="810"/>
      <c r="CH621" s="579"/>
    </row>
    <row r="622" spans="1:86" x14ac:dyDescent="0.2">
      <c r="A622" s="697"/>
      <c r="B622" s="585"/>
      <c r="C622" s="633"/>
      <c r="D622" s="634"/>
      <c r="E622" s="585"/>
      <c r="F622" s="634"/>
      <c r="G622" s="679" t="s">
        <v>18</v>
      </c>
      <c r="H622" s="635" t="s">
        <v>48</v>
      </c>
      <c r="I622" s="636">
        <f>+I619</f>
        <v>4000000</v>
      </c>
      <c r="J622" s="774"/>
      <c r="K622" s="774"/>
      <c r="L622" s="774"/>
      <c r="M622" s="775"/>
      <c r="N622" s="775"/>
      <c r="O622" s="784"/>
      <c r="P622" s="784"/>
      <c r="Q622" s="783"/>
      <c r="R622" s="783"/>
      <c r="S622" s="783"/>
      <c r="T622" s="783"/>
      <c r="U622" s="793"/>
      <c r="V622" s="792"/>
      <c r="W622" s="792"/>
      <c r="X622" s="792"/>
      <c r="Y622" s="792"/>
      <c r="Z622" s="792"/>
      <c r="AA622" s="802"/>
      <c r="AB622" s="801"/>
      <c r="AC622" s="801"/>
      <c r="AD622" s="801"/>
      <c r="AE622" s="801"/>
      <c r="AF622" s="801"/>
      <c r="AG622" s="820"/>
      <c r="AH622" s="819"/>
      <c r="AI622" s="819"/>
      <c r="AJ622" s="819"/>
      <c r="AK622" s="819"/>
      <c r="AL622" s="819"/>
      <c r="AM622" s="774"/>
      <c r="AN622" s="775"/>
      <c r="AO622" s="775"/>
      <c r="AP622" s="775"/>
      <c r="AQ622" s="775"/>
      <c r="AR622" s="775"/>
      <c r="AS622" s="829"/>
      <c r="AT622" s="828"/>
      <c r="AU622" s="828"/>
      <c r="AV622" s="828"/>
      <c r="AW622" s="828"/>
      <c r="AX622" s="828"/>
      <c r="AY622" s="838"/>
      <c r="AZ622" s="837"/>
      <c r="BA622" s="837"/>
      <c r="BB622" s="837"/>
      <c r="BC622" s="837"/>
      <c r="BD622" s="837"/>
      <c r="BE622" s="774"/>
      <c r="BF622" s="775"/>
      <c r="BG622" s="775"/>
      <c r="BH622" s="775"/>
      <c r="BI622" s="775"/>
      <c r="BJ622" s="775"/>
      <c r="BK622" s="811"/>
      <c r="BL622" s="810"/>
      <c r="BM622" s="810"/>
      <c r="BN622" s="810"/>
      <c r="BO622" s="810"/>
      <c r="BP622" s="810"/>
      <c r="BQ622" s="793"/>
      <c r="BR622" s="792"/>
      <c r="BS622" s="792"/>
      <c r="BT622" s="792"/>
      <c r="BU622" s="792"/>
      <c r="BV622" s="792"/>
      <c r="BW622" s="838"/>
      <c r="BX622" s="837"/>
      <c r="BY622" s="837"/>
      <c r="BZ622" s="837"/>
      <c r="CA622" s="837"/>
      <c r="CB622" s="837"/>
      <c r="CC622" s="811"/>
      <c r="CD622" s="784"/>
      <c r="CE622" s="810"/>
      <c r="CF622" s="810"/>
      <c r="CG622" s="810"/>
      <c r="CH622" s="579"/>
    </row>
    <row r="623" spans="1:86" x14ac:dyDescent="0.2">
      <c r="A623" s="705"/>
      <c r="B623" s="591"/>
      <c r="C623" s="590"/>
      <c r="D623" s="641"/>
      <c r="E623" s="591"/>
      <c r="F623" s="641"/>
      <c r="G623" s="718"/>
      <c r="H623" s="642" t="s">
        <v>430</v>
      </c>
      <c r="I623" s="719"/>
      <c r="J623" s="774"/>
      <c r="K623" s="774"/>
      <c r="L623" s="774"/>
      <c r="M623" s="775"/>
      <c r="N623" s="775"/>
      <c r="O623" s="784"/>
      <c r="P623" s="784"/>
      <c r="Q623" s="783"/>
      <c r="R623" s="783"/>
      <c r="S623" s="783"/>
      <c r="T623" s="783"/>
      <c r="U623" s="793"/>
      <c r="V623" s="792"/>
      <c r="W623" s="792"/>
      <c r="X623" s="792"/>
      <c r="Y623" s="792"/>
      <c r="Z623" s="792"/>
      <c r="AA623" s="802"/>
      <c r="AB623" s="801"/>
      <c r="AC623" s="801"/>
      <c r="AD623" s="801"/>
      <c r="AE623" s="801"/>
      <c r="AF623" s="801"/>
      <c r="AG623" s="820"/>
      <c r="AH623" s="819"/>
      <c r="AI623" s="819"/>
      <c r="AJ623" s="819"/>
      <c r="AK623" s="819"/>
      <c r="AL623" s="819"/>
      <c r="AM623" s="774"/>
      <c r="AN623" s="775"/>
      <c r="AO623" s="775"/>
      <c r="AP623" s="775"/>
      <c r="AQ623" s="775"/>
      <c r="AR623" s="775"/>
      <c r="AS623" s="829"/>
      <c r="AT623" s="828"/>
      <c r="AU623" s="828"/>
      <c r="AV623" s="828"/>
      <c r="AW623" s="828"/>
      <c r="AX623" s="828"/>
      <c r="AY623" s="838"/>
      <c r="AZ623" s="837"/>
      <c r="BA623" s="837"/>
      <c r="BB623" s="837"/>
      <c r="BC623" s="837"/>
      <c r="BD623" s="837"/>
      <c r="BE623" s="774"/>
      <c r="BF623" s="775"/>
      <c r="BG623" s="775"/>
      <c r="BH623" s="775"/>
      <c r="BI623" s="775"/>
      <c r="BJ623" s="775"/>
      <c r="BK623" s="811"/>
      <c r="BL623" s="810"/>
      <c r="BM623" s="810"/>
      <c r="BN623" s="810"/>
      <c r="BO623" s="810"/>
      <c r="BP623" s="810"/>
      <c r="BQ623" s="793"/>
      <c r="BR623" s="792"/>
      <c r="BS623" s="792"/>
      <c r="BT623" s="792"/>
      <c r="BU623" s="792"/>
      <c r="BV623" s="792"/>
      <c r="BW623" s="838"/>
      <c r="BX623" s="837"/>
      <c r="BY623" s="837"/>
      <c r="BZ623" s="837"/>
      <c r="CA623" s="837"/>
      <c r="CB623" s="837"/>
      <c r="CC623" s="811"/>
      <c r="CD623" s="784"/>
      <c r="CE623" s="810"/>
      <c r="CF623" s="810"/>
      <c r="CG623" s="810"/>
      <c r="CH623" s="579"/>
    </row>
    <row r="624" spans="1:86" x14ac:dyDescent="0.2">
      <c r="A624" s="705"/>
      <c r="B624" s="591"/>
      <c r="C624" s="716"/>
      <c r="D624" s="641"/>
      <c r="E624" s="591"/>
      <c r="F624" s="641"/>
      <c r="G624" s="718"/>
      <c r="H624" s="642"/>
      <c r="I624" s="643"/>
      <c r="J624" s="774"/>
      <c r="K624" s="774"/>
      <c r="L624" s="774"/>
      <c r="M624" s="775"/>
      <c r="N624" s="775"/>
      <c r="O624" s="784"/>
      <c r="P624" s="784"/>
      <c r="Q624" s="783"/>
      <c r="R624" s="783"/>
      <c r="S624" s="783"/>
      <c r="T624" s="783"/>
      <c r="U624" s="793"/>
      <c r="V624" s="792"/>
      <c r="W624" s="792"/>
      <c r="X624" s="792"/>
      <c r="Y624" s="792"/>
      <c r="Z624" s="792"/>
      <c r="AA624" s="802"/>
      <c r="AB624" s="801"/>
      <c r="AC624" s="801"/>
      <c r="AD624" s="801"/>
      <c r="AE624" s="801"/>
      <c r="AF624" s="801"/>
      <c r="AG624" s="820"/>
      <c r="AH624" s="819"/>
      <c r="AI624" s="819"/>
      <c r="AJ624" s="819"/>
      <c r="AK624" s="819"/>
      <c r="AL624" s="819"/>
      <c r="AM624" s="774"/>
      <c r="AN624" s="775"/>
      <c r="AO624" s="775"/>
      <c r="AP624" s="775"/>
      <c r="AQ624" s="775"/>
      <c r="AR624" s="775"/>
      <c r="AS624" s="829"/>
      <c r="AT624" s="828"/>
      <c r="AU624" s="828"/>
      <c r="AV624" s="828"/>
      <c r="AW624" s="828"/>
      <c r="AX624" s="828"/>
      <c r="AY624" s="838"/>
      <c r="AZ624" s="837"/>
      <c r="BA624" s="837"/>
      <c r="BB624" s="837"/>
      <c r="BC624" s="837"/>
      <c r="BD624" s="837"/>
      <c r="BE624" s="774"/>
      <c r="BF624" s="775"/>
      <c r="BG624" s="775"/>
      <c r="BH624" s="775"/>
      <c r="BI624" s="775"/>
      <c r="BJ624" s="775"/>
      <c r="BK624" s="811"/>
      <c r="BL624" s="810"/>
      <c r="BM624" s="810"/>
      <c r="BN624" s="810"/>
      <c r="BO624" s="810"/>
      <c r="BP624" s="810"/>
      <c r="BQ624" s="793"/>
      <c r="BR624" s="792"/>
      <c r="BS624" s="792"/>
      <c r="BT624" s="792"/>
      <c r="BU624" s="792"/>
      <c r="BV624" s="792"/>
      <c r="BW624" s="838"/>
      <c r="BX624" s="837"/>
      <c r="BY624" s="837"/>
      <c r="BZ624" s="837"/>
      <c r="CA624" s="837"/>
      <c r="CB624" s="837"/>
      <c r="CC624" s="811"/>
      <c r="CD624" s="784"/>
      <c r="CE624" s="810"/>
      <c r="CF624" s="810"/>
      <c r="CG624" s="810"/>
      <c r="CH624" s="579"/>
    </row>
    <row r="625" spans="1:86" x14ac:dyDescent="0.2">
      <c r="A625" s="596"/>
      <c r="B625" s="596" t="s">
        <v>431</v>
      </c>
      <c r="C625" s="623"/>
      <c r="D625" s="597"/>
      <c r="E625" s="596"/>
      <c r="F625" s="597"/>
      <c r="G625" s="694"/>
      <c r="H625" s="600" t="s">
        <v>432</v>
      </c>
      <c r="I625" s="682"/>
      <c r="J625" s="774"/>
      <c r="K625" s="774"/>
      <c r="L625" s="774"/>
      <c r="M625" s="775"/>
      <c r="N625" s="775"/>
      <c r="O625" s="784"/>
      <c r="P625" s="784"/>
      <c r="Q625" s="783"/>
      <c r="R625" s="783"/>
      <c r="S625" s="783"/>
      <c r="T625" s="783"/>
      <c r="U625" s="793"/>
      <c r="V625" s="792"/>
      <c r="W625" s="792"/>
      <c r="X625" s="792"/>
      <c r="Y625" s="792"/>
      <c r="Z625" s="792"/>
      <c r="AA625" s="802"/>
      <c r="AB625" s="801"/>
      <c r="AC625" s="801"/>
      <c r="AD625" s="801"/>
      <c r="AE625" s="801"/>
      <c r="AF625" s="801"/>
      <c r="AG625" s="820"/>
      <c r="AH625" s="819"/>
      <c r="AI625" s="819"/>
      <c r="AJ625" s="819"/>
      <c r="AK625" s="819"/>
      <c r="AL625" s="819"/>
      <c r="AM625" s="774"/>
      <c r="AN625" s="775"/>
      <c r="AO625" s="775"/>
      <c r="AP625" s="775"/>
      <c r="AQ625" s="775"/>
      <c r="AR625" s="775"/>
      <c r="AS625" s="829"/>
      <c r="AT625" s="828"/>
      <c r="AU625" s="828"/>
      <c r="AV625" s="828"/>
      <c r="AW625" s="828"/>
      <c r="AX625" s="828"/>
      <c r="AY625" s="838"/>
      <c r="AZ625" s="837"/>
      <c r="BA625" s="837"/>
      <c r="BB625" s="837"/>
      <c r="BC625" s="837"/>
      <c r="BD625" s="837"/>
      <c r="BE625" s="774"/>
      <c r="BF625" s="775"/>
      <c r="BG625" s="775"/>
      <c r="BH625" s="775"/>
      <c r="BI625" s="775"/>
      <c r="BJ625" s="775"/>
      <c r="BK625" s="811"/>
      <c r="BL625" s="810"/>
      <c r="BM625" s="810"/>
      <c r="BN625" s="810"/>
      <c r="BO625" s="810"/>
      <c r="BP625" s="810"/>
      <c r="BQ625" s="793"/>
      <c r="BR625" s="792"/>
      <c r="BS625" s="792"/>
      <c r="BT625" s="792"/>
      <c r="BU625" s="792"/>
      <c r="BV625" s="792"/>
      <c r="BW625" s="838"/>
      <c r="BX625" s="837"/>
      <c r="BY625" s="837"/>
      <c r="BZ625" s="837"/>
      <c r="CA625" s="837"/>
      <c r="CB625" s="837"/>
      <c r="CC625" s="811"/>
      <c r="CD625" s="784"/>
      <c r="CE625" s="810"/>
      <c r="CF625" s="810"/>
      <c r="CG625" s="810"/>
      <c r="CH625" s="579"/>
    </row>
    <row r="626" spans="1:86" x14ac:dyDescent="0.2">
      <c r="A626" s="596"/>
      <c r="B626" s="596"/>
      <c r="C626" s="623">
        <v>912</v>
      </c>
      <c r="D626" s="597"/>
      <c r="E626" s="596"/>
      <c r="F626" s="597"/>
      <c r="G626" s="694"/>
      <c r="H626" s="600" t="s">
        <v>433</v>
      </c>
      <c r="I626" s="682"/>
      <c r="J626" s="774"/>
      <c r="K626" s="774"/>
      <c r="L626" s="774"/>
      <c r="M626" s="775"/>
      <c r="N626" s="775"/>
      <c r="O626" s="784"/>
      <c r="P626" s="784"/>
      <c r="Q626" s="783"/>
      <c r="R626" s="783"/>
      <c r="S626" s="783"/>
      <c r="T626" s="783"/>
      <c r="U626" s="793"/>
      <c r="V626" s="792"/>
      <c r="W626" s="792"/>
      <c r="X626" s="792"/>
      <c r="Y626" s="792"/>
      <c r="Z626" s="792"/>
      <c r="AA626" s="802"/>
      <c r="AB626" s="801"/>
      <c r="AC626" s="801"/>
      <c r="AD626" s="801"/>
      <c r="AE626" s="801"/>
      <c r="AF626" s="801"/>
      <c r="AG626" s="820"/>
      <c r="AH626" s="819"/>
      <c r="AI626" s="819"/>
      <c r="AJ626" s="819"/>
      <c r="AK626" s="819"/>
      <c r="AL626" s="819"/>
      <c r="AM626" s="774"/>
      <c r="AN626" s="775"/>
      <c r="AO626" s="775"/>
      <c r="AP626" s="775"/>
      <c r="AQ626" s="775"/>
      <c r="AR626" s="775"/>
      <c r="AS626" s="829"/>
      <c r="AT626" s="828"/>
      <c r="AU626" s="828"/>
      <c r="AV626" s="828"/>
      <c r="AW626" s="828"/>
      <c r="AX626" s="828"/>
      <c r="AY626" s="838"/>
      <c r="AZ626" s="837"/>
      <c r="BA626" s="837"/>
      <c r="BB626" s="837"/>
      <c r="BC626" s="837"/>
      <c r="BD626" s="837"/>
      <c r="BE626" s="774"/>
      <c r="BF626" s="775"/>
      <c r="BG626" s="775"/>
      <c r="BH626" s="775"/>
      <c r="BI626" s="775"/>
      <c r="BJ626" s="775"/>
      <c r="BK626" s="811"/>
      <c r="BL626" s="810"/>
      <c r="BM626" s="810"/>
      <c r="BN626" s="810"/>
      <c r="BO626" s="810"/>
      <c r="BP626" s="810"/>
      <c r="BQ626" s="793"/>
      <c r="BR626" s="792"/>
      <c r="BS626" s="792"/>
      <c r="BT626" s="792"/>
      <c r="BU626" s="792"/>
      <c r="BV626" s="792"/>
      <c r="BW626" s="838"/>
      <c r="BX626" s="837"/>
      <c r="BY626" s="837"/>
      <c r="BZ626" s="837"/>
      <c r="CA626" s="837"/>
      <c r="CB626" s="837"/>
      <c r="CC626" s="811"/>
      <c r="CD626" s="784"/>
      <c r="CE626" s="810"/>
      <c r="CF626" s="810"/>
      <c r="CG626" s="810"/>
      <c r="CH626" s="579"/>
    </row>
    <row r="627" spans="1:86" x14ac:dyDescent="0.2">
      <c r="A627" s="596"/>
      <c r="B627" s="596"/>
      <c r="C627" s="623"/>
      <c r="D627" s="606">
        <v>2003</v>
      </c>
      <c r="E627" s="596"/>
      <c r="F627" s="597"/>
      <c r="G627" s="694"/>
      <c r="H627" s="600" t="s">
        <v>433</v>
      </c>
      <c r="I627" s="682"/>
      <c r="J627" s="774"/>
      <c r="K627" s="774"/>
      <c r="L627" s="774"/>
      <c r="M627" s="775"/>
      <c r="N627" s="775"/>
      <c r="O627" s="784"/>
      <c r="P627" s="784"/>
      <c r="Q627" s="783"/>
      <c r="R627" s="783"/>
      <c r="S627" s="783"/>
      <c r="T627" s="783"/>
      <c r="U627" s="793"/>
      <c r="V627" s="792"/>
      <c r="W627" s="792"/>
      <c r="X627" s="792"/>
      <c r="Y627" s="792"/>
      <c r="Z627" s="792"/>
      <c r="AA627" s="802"/>
      <c r="AB627" s="801"/>
      <c r="AC627" s="801"/>
      <c r="AD627" s="801"/>
      <c r="AE627" s="801"/>
      <c r="AF627" s="801"/>
      <c r="AG627" s="820"/>
      <c r="AH627" s="819"/>
      <c r="AI627" s="819"/>
      <c r="AJ627" s="819"/>
      <c r="AK627" s="819"/>
      <c r="AL627" s="819"/>
      <c r="AM627" s="774"/>
      <c r="AN627" s="775"/>
      <c r="AO627" s="775"/>
      <c r="AP627" s="775"/>
      <c r="AQ627" s="775"/>
      <c r="AR627" s="775"/>
      <c r="AS627" s="829"/>
      <c r="AT627" s="828"/>
      <c r="AU627" s="828"/>
      <c r="AV627" s="828"/>
      <c r="AW627" s="828"/>
      <c r="AX627" s="828"/>
      <c r="AY627" s="838"/>
      <c r="AZ627" s="837"/>
      <c r="BA627" s="837"/>
      <c r="BB627" s="837"/>
      <c r="BC627" s="837"/>
      <c r="BD627" s="837"/>
      <c r="BE627" s="774"/>
      <c r="BF627" s="775"/>
      <c r="BG627" s="775"/>
      <c r="BH627" s="775"/>
      <c r="BI627" s="775"/>
      <c r="BJ627" s="775"/>
      <c r="BK627" s="811"/>
      <c r="BL627" s="810"/>
      <c r="BM627" s="810"/>
      <c r="BN627" s="810"/>
      <c r="BO627" s="810"/>
      <c r="BP627" s="810"/>
      <c r="BQ627" s="793"/>
      <c r="BR627" s="792"/>
      <c r="BS627" s="792"/>
      <c r="BT627" s="792"/>
      <c r="BU627" s="792"/>
      <c r="BV627" s="792"/>
      <c r="BW627" s="838"/>
      <c r="BX627" s="837"/>
      <c r="BY627" s="837"/>
      <c r="BZ627" s="837"/>
      <c r="CA627" s="837"/>
      <c r="CB627" s="837"/>
      <c r="CC627" s="811"/>
      <c r="CD627" s="784"/>
      <c r="CE627" s="810"/>
      <c r="CF627" s="810"/>
      <c r="CG627" s="810"/>
      <c r="CH627" s="579"/>
    </row>
    <row r="628" spans="1:86" ht="24" x14ac:dyDescent="0.2">
      <c r="A628" s="596"/>
      <c r="B628" s="596"/>
      <c r="C628" s="623"/>
      <c r="D628" s="606" t="s">
        <v>434</v>
      </c>
      <c r="E628" s="596"/>
      <c r="F628" s="597"/>
      <c r="G628" s="694"/>
      <c r="H628" s="645" t="s">
        <v>435</v>
      </c>
      <c r="I628" s="624"/>
      <c r="J628" s="774"/>
      <c r="K628" s="774"/>
      <c r="L628" s="774"/>
      <c r="M628" s="775"/>
      <c r="N628" s="775"/>
      <c r="O628" s="784"/>
      <c r="P628" s="784"/>
      <c r="Q628" s="783"/>
      <c r="R628" s="783"/>
      <c r="S628" s="783"/>
      <c r="T628" s="783"/>
      <c r="U628" s="793"/>
      <c r="V628" s="792"/>
      <c r="W628" s="792"/>
      <c r="X628" s="792"/>
      <c r="Y628" s="792"/>
      <c r="Z628" s="792"/>
      <c r="AA628" s="802"/>
      <c r="AB628" s="801"/>
      <c r="AC628" s="801"/>
      <c r="AD628" s="801"/>
      <c r="AE628" s="801"/>
      <c r="AF628" s="801"/>
      <c r="AG628" s="820"/>
      <c r="AH628" s="819"/>
      <c r="AI628" s="819"/>
      <c r="AJ628" s="819"/>
      <c r="AK628" s="819"/>
      <c r="AL628" s="819"/>
      <c r="AM628" s="774">
        <f>$I628*$AM$1</f>
        <v>0</v>
      </c>
      <c r="AN628" s="775"/>
      <c r="AO628" s="775"/>
      <c r="AP628" s="775"/>
      <c r="AQ628" s="775"/>
      <c r="AR628" s="775"/>
      <c r="AS628" s="829"/>
      <c r="AT628" s="828"/>
      <c r="AU628" s="828"/>
      <c r="AV628" s="828"/>
      <c r="AW628" s="828"/>
      <c r="AX628" s="828"/>
      <c r="AY628" s="838"/>
      <c r="AZ628" s="837"/>
      <c r="BA628" s="837"/>
      <c r="BB628" s="837"/>
      <c r="BC628" s="837"/>
      <c r="BD628" s="837"/>
      <c r="BE628" s="774"/>
      <c r="BF628" s="775"/>
      <c r="BG628" s="775"/>
      <c r="BH628" s="775"/>
      <c r="BI628" s="775"/>
      <c r="BJ628" s="775"/>
      <c r="BK628" s="811"/>
      <c r="BL628" s="810"/>
      <c r="BM628" s="810"/>
      <c r="BN628" s="810"/>
      <c r="BO628" s="810"/>
      <c r="BP628" s="810"/>
      <c r="BQ628" s="793"/>
      <c r="BR628" s="792"/>
      <c r="BS628" s="792"/>
      <c r="BT628" s="792"/>
      <c r="BU628" s="792"/>
      <c r="BV628" s="792"/>
      <c r="BW628" s="838"/>
      <c r="BX628" s="837"/>
      <c r="BY628" s="837"/>
      <c r="BZ628" s="837"/>
      <c r="CA628" s="837"/>
      <c r="CB628" s="837"/>
      <c r="CC628" s="811"/>
      <c r="CD628" s="784"/>
      <c r="CE628" s="810"/>
      <c r="CF628" s="810"/>
      <c r="CG628" s="810"/>
      <c r="CH628" s="579"/>
    </row>
    <row r="629" spans="1:86" x14ac:dyDescent="0.2">
      <c r="A629" s="596"/>
      <c r="B629" s="596"/>
      <c r="C629" s="596"/>
      <c r="D629" s="607"/>
      <c r="E629" s="596">
        <f>+E616+1</f>
        <v>130</v>
      </c>
      <c r="F629" s="607">
        <v>463</v>
      </c>
      <c r="G629" s="620"/>
      <c r="H629" s="609" t="s">
        <v>436</v>
      </c>
      <c r="I629" s="601">
        <f>79964000+3500000+3500000+700000+1500000+2000000+1500000</f>
        <v>92664000</v>
      </c>
      <c r="J629" s="774">
        <f>+I629*$J$1</f>
        <v>18532800</v>
      </c>
      <c r="K629" s="774">
        <v>6000000</v>
      </c>
      <c r="L629" s="774">
        <f t="shared" ref="L629" si="1535">+J629-K629</f>
        <v>12532800</v>
      </c>
      <c r="M629" s="775"/>
      <c r="N629" s="774">
        <f>+K629-M629</f>
        <v>6000000</v>
      </c>
      <c r="O629" s="784">
        <f>+I629*$O$1</f>
        <v>9266400</v>
      </c>
      <c r="P629" s="784">
        <f t="shared" ref="P629" si="1536">O629+K629</f>
        <v>15266400</v>
      </c>
      <c r="Q629" s="783">
        <v>6000000</v>
      </c>
      <c r="R629" s="784">
        <f t="shared" ref="R629" si="1537">+P629-Q629</f>
        <v>9266400</v>
      </c>
      <c r="S629" s="783"/>
      <c r="T629" s="784">
        <f t="shared" ref="T629" si="1538">+Q629-S629</f>
        <v>6000000</v>
      </c>
      <c r="U629" s="793">
        <f>$I629*$U$1</f>
        <v>6486480.0000000009</v>
      </c>
      <c r="V629" s="793">
        <f t="shared" ref="V629" si="1539">U629+Q629</f>
        <v>12486480</v>
      </c>
      <c r="W629" s="792"/>
      <c r="X629" s="793">
        <f>+V629-W629</f>
        <v>12486480</v>
      </c>
      <c r="Y629" s="792"/>
      <c r="Z629" s="793">
        <f t="shared" ref="Z629" si="1540">+W629-Y629</f>
        <v>0</v>
      </c>
      <c r="AA629" s="802">
        <f>$I629*$AA$1</f>
        <v>6486480.0000000009</v>
      </c>
      <c r="AB629" s="802">
        <f t="shared" ref="AB629" si="1541">AA629+W629</f>
        <v>6486480.0000000009</v>
      </c>
      <c r="AC629" s="801"/>
      <c r="AD629" s="802">
        <f>+AB629-AC629</f>
        <v>6486480.0000000009</v>
      </c>
      <c r="AE629" s="801"/>
      <c r="AF629" s="802">
        <f t="shared" ref="AF629" si="1542">+AC629-AE629</f>
        <v>0</v>
      </c>
      <c r="AG629" s="820">
        <f>$I629*$AG$1</f>
        <v>6486480.0000000009</v>
      </c>
      <c r="AH629" s="820">
        <f t="shared" ref="AH629" si="1543">AG629+AC629</f>
        <v>6486480.0000000009</v>
      </c>
      <c r="AI629" s="819"/>
      <c r="AJ629" s="820">
        <f>+AH629-AI629</f>
        <v>6486480.0000000009</v>
      </c>
      <c r="AK629" s="819"/>
      <c r="AL629" s="820">
        <f t="shared" ref="AL629" si="1544">+AI629-AK629</f>
        <v>0</v>
      </c>
      <c r="AM629" s="774">
        <f>$I629*$AM$1</f>
        <v>6486480.0000000009</v>
      </c>
      <c r="AN629" s="774">
        <f t="shared" ref="AN629" si="1545">AM629+AI629</f>
        <v>6486480.0000000009</v>
      </c>
      <c r="AO629" s="775"/>
      <c r="AP629" s="774">
        <f>+AN629-AO629</f>
        <v>6486480.0000000009</v>
      </c>
      <c r="AQ629" s="775"/>
      <c r="AR629" s="774">
        <f t="shared" ref="AR629" si="1546">+AO629-AQ629</f>
        <v>0</v>
      </c>
      <c r="AS629" s="829">
        <f>$I629*$AS$1</f>
        <v>6486480.0000000009</v>
      </c>
      <c r="AT629" s="829">
        <f t="shared" ref="AT629" si="1547">AS629+AO629</f>
        <v>6486480.0000000009</v>
      </c>
      <c r="AU629" s="828"/>
      <c r="AV629" s="829">
        <f>+AT629-AU629</f>
        <v>6486480.0000000009</v>
      </c>
      <c r="AW629" s="828"/>
      <c r="AX629" s="829">
        <f t="shared" ref="AX629" si="1548">+AU629-AW629</f>
        <v>0</v>
      </c>
      <c r="AY629" s="838">
        <f>$I629*$AY$1</f>
        <v>6486480.0000000009</v>
      </c>
      <c r="AZ629" s="838">
        <f t="shared" ref="AZ629" si="1549">AY629+AU629</f>
        <v>6486480.0000000009</v>
      </c>
      <c r="BA629" s="837"/>
      <c r="BB629" s="838">
        <f>+AZ629-BA629</f>
        <v>6486480.0000000009</v>
      </c>
      <c r="BC629" s="837"/>
      <c r="BD629" s="838">
        <f t="shared" ref="BD629" si="1550">+BA629-BC629</f>
        <v>0</v>
      </c>
      <c r="BE629" s="774">
        <f>$I629*$BE$1</f>
        <v>6486480.0000000009</v>
      </c>
      <c r="BF629" s="774">
        <f t="shared" ref="BF629" si="1551">BE629+BA629</f>
        <v>6486480.0000000009</v>
      </c>
      <c r="BG629" s="775"/>
      <c r="BH629" s="774">
        <f>+BF629-BG629</f>
        <v>6486480.0000000009</v>
      </c>
      <c r="BI629" s="775"/>
      <c r="BJ629" s="774">
        <f t="shared" ref="BJ629" si="1552">+BG629-BI629</f>
        <v>0</v>
      </c>
      <c r="BK629" s="811">
        <f>$I629*$BK$1</f>
        <v>6486480.0000000009</v>
      </c>
      <c r="BL629" s="811">
        <f t="shared" ref="BL629" si="1553">BK629+BG629</f>
        <v>6486480.0000000009</v>
      </c>
      <c r="BM629" s="810"/>
      <c r="BN629" s="811">
        <f>+BL629-BM629</f>
        <v>6486480.0000000009</v>
      </c>
      <c r="BO629" s="810"/>
      <c r="BP629" s="811">
        <f t="shared" ref="BP629" si="1554">+BM629-BO629</f>
        <v>0</v>
      </c>
      <c r="BQ629" s="793">
        <f>$I629*$BQ$1</f>
        <v>6486480.0000000009</v>
      </c>
      <c r="BR629" s="793">
        <f t="shared" ref="BR629" si="1555">BQ629+BM629</f>
        <v>6486480.0000000009</v>
      </c>
      <c r="BS629" s="792"/>
      <c r="BT629" s="793">
        <f>+BR629-BS629</f>
        <v>6486480.0000000009</v>
      </c>
      <c r="BU629" s="792"/>
      <c r="BV629" s="793">
        <f t="shared" ref="BV629" si="1556">+BS629-BU629</f>
        <v>0</v>
      </c>
      <c r="BW629" s="838">
        <f>$I629*$BW$1</f>
        <v>6486480.0000000009</v>
      </c>
      <c r="BX629" s="838">
        <f t="shared" ref="BX629" si="1557">BW629+BS629</f>
        <v>6486480.0000000009</v>
      </c>
      <c r="BY629" s="837"/>
      <c r="BZ629" s="838">
        <f>+BX629-BY629</f>
        <v>6486480.0000000009</v>
      </c>
      <c r="CA629" s="837"/>
      <c r="CB629" s="838">
        <f t="shared" ref="CB629" si="1558">+BY629-CA629</f>
        <v>0</v>
      </c>
      <c r="CC629" s="811">
        <f>+J629+O629+U629+AA629+AG629+AM629+AS629+AY629+BE629+BK629+BQ629+BW629</f>
        <v>92664000</v>
      </c>
      <c r="CD629" s="784">
        <f t="shared" ref="CD629" si="1559">CC629+BY629</f>
        <v>92664000</v>
      </c>
      <c r="CE629" s="810"/>
      <c r="CF629" s="810"/>
      <c r="CG629" s="811">
        <f t="shared" ref="CG629" si="1560">+CE629-CF629</f>
        <v>0</v>
      </c>
      <c r="CH629" s="579">
        <f>+CC629-I629</f>
        <v>0</v>
      </c>
    </row>
    <row r="630" spans="1:86" x14ac:dyDescent="0.2">
      <c r="A630" s="675"/>
      <c r="B630" s="675"/>
      <c r="C630" s="675"/>
      <c r="D630" s="676"/>
      <c r="E630" s="675"/>
      <c r="F630" s="677"/>
      <c r="G630" s="678"/>
      <c r="H630" s="661" t="s">
        <v>437</v>
      </c>
      <c r="I630" s="629">
        <f t="shared" ref="I630:N630" si="1561">SUM(I629)</f>
        <v>92664000</v>
      </c>
      <c r="J630" s="776">
        <f t="shared" si="1561"/>
        <v>18532800</v>
      </c>
      <c r="K630" s="776">
        <f>SUM(K629)</f>
        <v>6000000</v>
      </c>
      <c r="L630" s="776">
        <f t="shared" ref="L630" si="1562">SUM(L629)</f>
        <v>12532800</v>
      </c>
      <c r="M630" s="776">
        <f t="shared" si="1561"/>
        <v>0</v>
      </c>
      <c r="N630" s="776">
        <f t="shared" si="1561"/>
        <v>6000000</v>
      </c>
      <c r="O630" s="785">
        <f t="shared" ref="O630:BZ630" si="1563">SUM(O629)</f>
        <v>9266400</v>
      </c>
      <c r="P630" s="785">
        <f t="shared" si="1563"/>
        <v>15266400</v>
      </c>
      <c r="Q630" s="785">
        <f t="shared" si="1563"/>
        <v>6000000</v>
      </c>
      <c r="R630" s="785">
        <f t="shared" si="1563"/>
        <v>9266400</v>
      </c>
      <c r="S630" s="785">
        <f t="shared" si="1563"/>
        <v>0</v>
      </c>
      <c r="T630" s="785">
        <f t="shared" si="1563"/>
        <v>6000000</v>
      </c>
      <c r="U630" s="794">
        <f t="shared" si="1563"/>
        <v>6486480.0000000009</v>
      </c>
      <c r="V630" s="794">
        <f t="shared" si="1563"/>
        <v>12486480</v>
      </c>
      <c r="W630" s="794">
        <f t="shared" si="1563"/>
        <v>0</v>
      </c>
      <c r="X630" s="794">
        <f t="shared" si="1563"/>
        <v>12486480</v>
      </c>
      <c r="Y630" s="794">
        <f t="shared" si="1563"/>
        <v>0</v>
      </c>
      <c r="Z630" s="794">
        <f t="shared" si="1563"/>
        <v>0</v>
      </c>
      <c r="AA630" s="803">
        <f t="shared" si="1563"/>
        <v>6486480.0000000009</v>
      </c>
      <c r="AB630" s="803">
        <f t="shared" si="1563"/>
        <v>6486480.0000000009</v>
      </c>
      <c r="AC630" s="803">
        <f t="shared" si="1563"/>
        <v>0</v>
      </c>
      <c r="AD630" s="803">
        <f t="shared" si="1563"/>
        <v>6486480.0000000009</v>
      </c>
      <c r="AE630" s="803">
        <f t="shared" si="1563"/>
        <v>0</v>
      </c>
      <c r="AF630" s="803">
        <f t="shared" si="1563"/>
        <v>0</v>
      </c>
      <c r="AG630" s="821">
        <f t="shared" si="1563"/>
        <v>6486480.0000000009</v>
      </c>
      <c r="AH630" s="821">
        <f t="shared" si="1563"/>
        <v>6486480.0000000009</v>
      </c>
      <c r="AI630" s="821">
        <f t="shared" si="1563"/>
        <v>0</v>
      </c>
      <c r="AJ630" s="821">
        <f t="shared" si="1563"/>
        <v>6486480.0000000009</v>
      </c>
      <c r="AK630" s="821">
        <f t="shared" si="1563"/>
        <v>0</v>
      </c>
      <c r="AL630" s="821">
        <f t="shared" si="1563"/>
        <v>0</v>
      </c>
      <c r="AM630" s="776">
        <f t="shared" si="1563"/>
        <v>6486480.0000000009</v>
      </c>
      <c r="AN630" s="776">
        <f t="shared" si="1563"/>
        <v>6486480.0000000009</v>
      </c>
      <c r="AO630" s="776">
        <f t="shared" si="1563"/>
        <v>0</v>
      </c>
      <c r="AP630" s="776">
        <f t="shared" si="1563"/>
        <v>6486480.0000000009</v>
      </c>
      <c r="AQ630" s="776">
        <f t="shared" si="1563"/>
        <v>0</v>
      </c>
      <c r="AR630" s="776">
        <f t="shared" si="1563"/>
        <v>0</v>
      </c>
      <c r="AS630" s="830">
        <f t="shared" si="1563"/>
        <v>6486480.0000000009</v>
      </c>
      <c r="AT630" s="830">
        <f t="shared" si="1563"/>
        <v>6486480.0000000009</v>
      </c>
      <c r="AU630" s="830">
        <f t="shared" si="1563"/>
        <v>0</v>
      </c>
      <c r="AV630" s="830">
        <f t="shared" si="1563"/>
        <v>6486480.0000000009</v>
      </c>
      <c r="AW630" s="830">
        <f t="shared" si="1563"/>
        <v>0</v>
      </c>
      <c r="AX630" s="830">
        <f t="shared" si="1563"/>
        <v>0</v>
      </c>
      <c r="AY630" s="839">
        <f t="shared" si="1563"/>
        <v>6486480.0000000009</v>
      </c>
      <c r="AZ630" s="839">
        <f t="shared" si="1563"/>
        <v>6486480.0000000009</v>
      </c>
      <c r="BA630" s="839">
        <f t="shared" si="1563"/>
        <v>0</v>
      </c>
      <c r="BB630" s="839">
        <f t="shared" si="1563"/>
        <v>6486480.0000000009</v>
      </c>
      <c r="BC630" s="839">
        <f t="shared" si="1563"/>
        <v>0</v>
      </c>
      <c r="BD630" s="839">
        <f t="shared" si="1563"/>
        <v>0</v>
      </c>
      <c r="BE630" s="776">
        <f t="shared" si="1563"/>
        <v>6486480.0000000009</v>
      </c>
      <c r="BF630" s="776">
        <f t="shared" si="1563"/>
        <v>6486480.0000000009</v>
      </c>
      <c r="BG630" s="776">
        <f t="shared" si="1563"/>
        <v>0</v>
      </c>
      <c r="BH630" s="776">
        <f t="shared" si="1563"/>
        <v>6486480.0000000009</v>
      </c>
      <c r="BI630" s="776">
        <f t="shared" si="1563"/>
        <v>0</v>
      </c>
      <c r="BJ630" s="776">
        <f t="shared" si="1563"/>
        <v>0</v>
      </c>
      <c r="BK630" s="812">
        <f t="shared" si="1563"/>
        <v>6486480.0000000009</v>
      </c>
      <c r="BL630" s="812">
        <f t="shared" si="1563"/>
        <v>6486480.0000000009</v>
      </c>
      <c r="BM630" s="812">
        <f t="shared" si="1563"/>
        <v>0</v>
      </c>
      <c r="BN630" s="812">
        <f t="shared" si="1563"/>
        <v>6486480.0000000009</v>
      </c>
      <c r="BO630" s="812">
        <f t="shared" si="1563"/>
        <v>0</v>
      </c>
      <c r="BP630" s="812">
        <f t="shared" si="1563"/>
        <v>0</v>
      </c>
      <c r="BQ630" s="794">
        <f t="shared" si="1563"/>
        <v>6486480.0000000009</v>
      </c>
      <c r="BR630" s="794">
        <f t="shared" si="1563"/>
        <v>6486480.0000000009</v>
      </c>
      <c r="BS630" s="794">
        <f t="shared" si="1563"/>
        <v>0</v>
      </c>
      <c r="BT630" s="794">
        <f t="shared" si="1563"/>
        <v>6486480.0000000009</v>
      </c>
      <c r="BU630" s="794">
        <f t="shared" si="1563"/>
        <v>0</v>
      </c>
      <c r="BV630" s="794">
        <f t="shared" si="1563"/>
        <v>0</v>
      </c>
      <c r="BW630" s="839">
        <f t="shared" si="1563"/>
        <v>6486480.0000000009</v>
      </c>
      <c r="BX630" s="839">
        <f t="shared" si="1563"/>
        <v>6486480.0000000009</v>
      </c>
      <c r="BY630" s="839">
        <f t="shared" si="1563"/>
        <v>0</v>
      </c>
      <c r="BZ630" s="839">
        <f t="shared" si="1563"/>
        <v>6486480.0000000009</v>
      </c>
      <c r="CA630" s="839">
        <f t="shared" ref="CA630:CG630" si="1564">SUM(CA629)</f>
        <v>0</v>
      </c>
      <c r="CB630" s="839">
        <f t="shared" si="1564"/>
        <v>0</v>
      </c>
      <c r="CC630" s="812">
        <f t="shared" si="1564"/>
        <v>92664000</v>
      </c>
      <c r="CD630" s="785">
        <f t="shared" si="1564"/>
        <v>92664000</v>
      </c>
      <c r="CE630" s="812">
        <f t="shared" si="1564"/>
        <v>0</v>
      </c>
      <c r="CF630" s="812">
        <f t="shared" si="1564"/>
        <v>0</v>
      </c>
      <c r="CG630" s="812">
        <f t="shared" si="1564"/>
        <v>0</v>
      </c>
      <c r="CH630" s="579">
        <f>+CC630-I630</f>
        <v>0</v>
      </c>
    </row>
    <row r="631" spans="1:86" x14ac:dyDescent="0.2">
      <c r="A631" s="721"/>
      <c r="B631" s="721"/>
      <c r="C631" s="721"/>
      <c r="D631" s="676"/>
      <c r="E631" s="721"/>
      <c r="F631" s="676"/>
      <c r="G631" s="703"/>
      <c r="H631" s="631" t="s">
        <v>438</v>
      </c>
      <c r="I631" s="704"/>
      <c r="J631" s="774"/>
      <c r="K631" s="774"/>
      <c r="L631" s="774"/>
      <c r="M631" s="775"/>
      <c r="N631" s="775"/>
      <c r="O631" s="784"/>
      <c r="P631" s="784"/>
      <c r="Q631" s="783"/>
      <c r="R631" s="783"/>
      <c r="S631" s="783"/>
      <c r="T631" s="783"/>
      <c r="U631" s="793"/>
      <c r="V631" s="792"/>
      <c r="W631" s="792"/>
      <c r="X631" s="792"/>
      <c r="Y631" s="792"/>
      <c r="Z631" s="792"/>
      <c r="AA631" s="802"/>
      <c r="AB631" s="801"/>
      <c r="AC631" s="801"/>
      <c r="AD631" s="801"/>
      <c r="AE631" s="801"/>
      <c r="AF631" s="801"/>
      <c r="AG631" s="820"/>
      <c r="AH631" s="819"/>
      <c r="AI631" s="819"/>
      <c r="AJ631" s="819"/>
      <c r="AK631" s="819"/>
      <c r="AL631" s="819"/>
      <c r="AM631" s="774"/>
      <c r="AN631" s="775"/>
      <c r="AO631" s="775"/>
      <c r="AP631" s="775"/>
      <c r="AQ631" s="775"/>
      <c r="AR631" s="775"/>
      <c r="AS631" s="829"/>
      <c r="AT631" s="828"/>
      <c r="AU631" s="828"/>
      <c r="AV631" s="828"/>
      <c r="AW631" s="828"/>
      <c r="AX631" s="828"/>
      <c r="AY631" s="838"/>
      <c r="AZ631" s="837"/>
      <c r="BA631" s="837"/>
      <c r="BB631" s="837"/>
      <c r="BC631" s="837"/>
      <c r="BD631" s="837"/>
      <c r="BE631" s="774"/>
      <c r="BF631" s="775"/>
      <c r="BG631" s="775"/>
      <c r="BH631" s="775"/>
      <c r="BI631" s="775"/>
      <c r="BJ631" s="775"/>
      <c r="BK631" s="811"/>
      <c r="BL631" s="810"/>
      <c r="BM631" s="810"/>
      <c r="BN631" s="810"/>
      <c r="BO631" s="810"/>
      <c r="BP631" s="810"/>
      <c r="BQ631" s="793"/>
      <c r="BR631" s="792"/>
      <c r="BS631" s="792"/>
      <c r="BT631" s="792"/>
      <c r="BU631" s="792"/>
      <c r="BV631" s="792"/>
      <c r="BW631" s="838"/>
      <c r="BX631" s="837"/>
      <c r="BY631" s="837"/>
      <c r="BZ631" s="837"/>
      <c r="CA631" s="837"/>
      <c r="CB631" s="837"/>
      <c r="CC631" s="811"/>
      <c r="CD631" s="784"/>
      <c r="CE631" s="810"/>
      <c r="CF631" s="810"/>
      <c r="CG631" s="810"/>
      <c r="CH631" s="579"/>
    </row>
    <row r="632" spans="1:86" x14ac:dyDescent="0.2">
      <c r="A632" s="711"/>
      <c r="B632" s="711"/>
      <c r="C632" s="711"/>
      <c r="D632" s="712"/>
      <c r="E632" s="711"/>
      <c r="F632" s="712"/>
      <c r="G632" s="679" t="s">
        <v>18</v>
      </c>
      <c r="H632" s="635" t="s">
        <v>48</v>
      </c>
      <c r="I632" s="636">
        <f>+I629</f>
        <v>92664000</v>
      </c>
      <c r="J632" s="774"/>
      <c r="K632" s="774"/>
      <c r="L632" s="774"/>
      <c r="M632" s="775"/>
      <c r="N632" s="775"/>
      <c r="O632" s="784"/>
      <c r="P632" s="784"/>
      <c r="Q632" s="783"/>
      <c r="R632" s="783"/>
      <c r="S632" s="783"/>
      <c r="T632" s="783"/>
      <c r="U632" s="793"/>
      <c r="V632" s="792"/>
      <c r="W632" s="792"/>
      <c r="X632" s="792"/>
      <c r="Y632" s="792"/>
      <c r="Z632" s="792"/>
      <c r="AA632" s="802"/>
      <c r="AB632" s="801"/>
      <c r="AC632" s="801"/>
      <c r="AD632" s="801"/>
      <c r="AE632" s="801"/>
      <c r="AF632" s="801"/>
      <c r="AG632" s="820"/>
      <c r="AH632" s="819"/>
      <c r="AI632" s="819"/>
      <c r="AJ632" s="819"/>
      <c r="AK632" s="819"/>
      <c r="AL632" s="819"/>
      <c r="AM632" s="774"/>
      <c r="AN632" s="775"/>
      <c r="AO632" s="775"/>
      <c r="AP632" s="775"/>
      <c r="AQ632" s="775"/>
      <c r="AR632" s="775"/>
      <c r="AS632" s="829"/>
      <c r="AT632" s="828"/>
      <c r="AU632" s="828"/>
      <c r="AV632" s="828"/>
      <c r="AW632" s="828"/>
      <c r="AX632" s="828"/>
      <c r="AY632" s="838"/>
      <c r="AZ632" s="837"/>
      <c r="BA632" s="837"/>
      <c r="BB632" s="837"/>
      <c r="BC632" s="837"/>
      <c r="BD632" s="837"/>
      <c r="BE632" s="774"/>
      <c r="BF632" s="775"/>
      <c r="BG632" s="775"/>
      <c r="BH632" s="775"/>
      <c r="BI632" s="775"/>
      <c r="BJ632" s="775"/>
      <c r="BK632" s="811"/>
      <c r="BL632" s="810"/>
      <c r="BM632" s="810"/>
      <c r="BN632" s="810"/>
      <c r="BO632" s="810"/>
      <c r="BP632" s="810"/>
      <c r="BQ632" s="793"/>
      <c r="BR632" s="792"/>
      <c r="BS632" s="792"/>
      <c r="BT632" s="792"/>
      <c r="BU632" s="792"/>
      <c r="BV632" s="792"/>
      <c r="BW632" s="838"/>
      <c r="BX632" s="837"/>
      <c r="BY632" s="837"/>
      <c r="BZ632" s="837"/>
      <c r="CA632" s="837"/>
      <c r="CB632" s="837"/>
      <c r="CC632" s="811"/>
      <c r="CD632" s="784"/>
      <c r="CE632" s="810"/>
      <c r="CF632" s="810"/>
      <c r="CG632" s="810"/>
      <c r="CH632" s="579"/>
    </row>
    <row r="633" spans="1:86" x14ac:dyDescent="0.2">
      <c r="A633" s="711"/>
      <c r="B633" s="711"/>
      <c r="C633" s="711"/>
      <c r="D633" s="712"/>
      <c r="E633" s="711"/>
      <c r="F633" s="712"/>
      <c r="G633" s="679" t="s">
        <v>55</v>
      </c>
      <c r="H633" s="635" t="s">
        <v>56</v>
      </c>
      <c r="I633" s="636"/>
      <c r="J633" s="774"/>
      <c r="K633" s="774"/>
      <c r="L633" s="774"/>
      <c r="M633" s="775"/>
      <c r="N633" s="775"/>
      <c r="O633" s="784"/>
      <c r="P633" s="784"/>
      <c r="Q633" s="783"/>
      <c r="R633" s="783"/>
      <c r="S633" s="783"/>
      <c r="T633" s="783"/>
      <c r="U633" s="793"/>
      <c r="V633" s="792"/>
      <c r="W633" s="792"/>
      <c r="X633" s="792"/>
      <c r="Y633" s="792"/>
      <c r="Z633" s="792"/>
      <c r="AA633" s="802"/>
      <c r="AB633" s="801"/>
      <c r="AC633" s="801"/>
      <c r="AD633" s="801"/>
      <c r="AE633" s="801"/>
      <c r="AF633" s="801"/>
      <c r="AG633" s="820"/>
      <c r="AH633" s="819"/>
      <c r="AI633" s="819"/>
      <c r="AJ633" s="819"/>
      <c r="AK633" s="819"/>
      <c r="AL633" s="819"/>
      <c r="AM633" s="774"/>
      <c r="AN633" s="775"/>
      <c r="AO633" s="775"/>
      <c r="AP633" s="775"/>
      <c r="AQ633" s="775"/>
      <c r="AR633" s="775"/>
      <c r="AS633" s="829"/>
      <c r="AT633" s="828"/>
      <c r="AU633" s="828"/>
      <c r="AV633" s="828"/>
      <c r="AW633" s="828"/>
      <c r="AX633" s="828"/>
      <c r="AY633" s="838"/>
      <c r="AZ633" s="837"/>
      <c r="BA633" s="837"/>
      <c r="BB633" s="837"/>
      <c r="BC633" s="837"/>
      <c r="BD633" s="837"/>
      <c r="BE633" s="774"/>
      <c r="BF633" s="775"/>
      <c r="BG633" s="775"/>
      <c r="BH633" s="775"/>
      <c r="BI633" s="775"/>
      <c r="BJ633" s="775"/>
      <c r="BK633" s="811"/>
      <c r="BL633" s="810"/>
      <c r="BM633" s="810"/>
      <c r="BN633" s="810"/>
      <c r="BO633" s="810"/>
      <c r="BP633" s="810"/>
      <c r="BQ633" s="793"/>
      <c r="BR633" s="792"/>
      <c r="BS633" s="792"/>
      <c r="BT633" s="792"/>
      <c r="BU633" s="792"/>
      <c r="BV633" s="792"/>
      <c r="BW633" s="838"/>
      <c r="BX633" s="837"/>
      <c r="BY633" s="837"/>
      <c r="BZ633" s="837"/>
      <c r="CA633" s="837"/>
      <c r="CB633" s="837"/>
      <c r="CC633" s="811"/>
      <c r="CD633" s="784"/>
      <c r="CE633" s="810"/>
      <c r="CF633" s="810"/>
      <c r="CG633" s="810"/>
      <c r="CH633" s="579"/>
    </row>
    <row r="634" spans="1:86" x14ac:dyDescent="0.2">
      <c r="A634" s="711"/>
      <c r="B634" s="711"/>
      <c r="C634" s="711"/>
      <c r="D634" s="712"/>
      <c r="E634" s="711"/>
      <c r="F634" s="712"/>
      <c r="G634" s="679" t="s">
        <v>49</v>
      </c>
      <c r="H634" s="635" t="s">
        <v>50</v>
      </c>
      <c r="I634" s="636"/>
      <c r="J634" s="774"/>
      <c r="K634" s="774"/>
      <c r="L634" s="774"/>
      <c r="M634" s="775"/>
      <c r="N634" s="775"/>
      <c r="O634" s="784"/>
      <c r="P634" s="784"/>
      <c r="Q634" s="783"/>
      <c r="R634" s="783"/>
      <c r="S634" s="783"/>
      <c r="T634" s="783"/>
      <c r="U634" s="793"/>
      <c r="V634" s="792"/>
      <c r="W634" s="792"/>
      <c r="X634" s="792"/>
      <c r="Y634" s="792"/>
      <c r="Z634" s="792"/>
      <c r="AA634" s="802"/>
      <c r="AB634" s="801"/>
      <c r="AC634" s="801"/>
      <c r="AD634" s="801"/>
      <c r="AE634" s="801"/>
      <c r="AF634" s="801"/>
      <c r="AG634" s="820"/>
      <c r="AH634" s="819"/>
      <c r="AI634" s="819"/>
      <c r="AJ634" s="819"/>
      <c r="AK634" s="819"/>
      <c r="AL634" s="819"/>
      <c r="AM634" s="774"/>
      <c r="AN634" s="775"/>
      <c r="AO634" s="775"/>
      <c r="AP634" s="775"/>
      <c r="AQ634" s="775"/>
      <c r="AR634" s="775"/>
      <c r="AS634" s="829"/>
      <c r="AT634" s="828"/>
      <c r="AU634" s="828"/>
      <c r="AV634" s="828"/>
      <c r="AW634" s="828"/>
      <c r="AX634" s="828"/>
      <c r="AY634" s="838"/>
      <c r="AZ634" s="837"/>
      <c r="BA634" s="837"/>
      <c r="BB634" s="837"/>
      <c r="BC634" s="837"/>
      <c r="BD634" s="837"/>
      <c r="BE634" s="774"/>
      <c r="BF634" s="775"/>
      <c r="BG634" s="775"/>
      <c r="BH634" s="775"/>
      <c r="BI634" s="775"/>
      <c r="BJ634" s="775"/>
      <c r="BK634" s="811"/>
      <c r="BL634" s="810"/>
      <c r="BM634" s="810"/>
      <c r="BN634" s="810"/>
      <c r="BO634" s="810"/>
      <c r="BP634" s="810"/>
      <c r="BQ634" s="793"/>
      <c r="BR634" s="792"/>
      <c r="BS634" s="792"/>
      <c r="BT634" s="792"/>
      <c r="BU634" s="792"/>
      <c r="BV634" s="792"/>
      <c r="BW634" s="838"/>
      <c r="BX634" s="837"/>
      <c r="BY634" s="837"/>
      <c r="BZ634" s="837"/>
      <c r="CA634" s="837"/>
      <c r="CB634" s="837"/>
      <c r="CC634" s="811"/>
      <c r="CD634" s="784"/>
      <c r="CE634" s="810"/>
      <c r="CF634" s="810"/>
      <c r="CG634" s="810"/>
      <c r="CH634" s="579"/>
    </row>
    <row r="635" spans="1:86" x14ac:dyDescent="0.2">
      <c r="A635" s="711"/>
      <c r="B635" s="711"/>
      <c r="C635" s="711"/>
      <c r="D635" s="712"/>
      <c r="E635" s="711"/>
      <c r="F635" s="712"/>
      <c r="G635" s="679"/>
      <c r="H635" s="639" t="s">
        <v>439</v>
      </c>
      <c r="I635" s="636"/>
      <c r="J635" s="774"/>
      <c r="K635" s="774"/>
      <c r="L635" s="774"/>
      <c r="M635" s="775"/>
      <c r="N635" s="775"/>
      <c r="O635" s="784"/>
      <c r="P635" s="784"/>
      <c r="Q635" s="783"/>
      <c r="R635" s="783"/>
      <c r="S635" s="783"/>
      <c r="T635" s="783"/>
      <c r="U635" s="793"/>
      <c r="V635" s="792"/>
      <c r="W635" s="792"/>
      <c r="X635" s="792"/>
      <c r="Y635" s="792"/>
      <c r="Z635" s="792"/>
      <c r="AA635" s="802"/>
      <c r="AB635" s="801"/>
      <c r="AC635" s="801"/>
      <c r="AD635" s="801"/>
      <c r="AE635" s="801"/>
      <c r="AF635" s="801"/>
      <c r="AG635" s="820"/>
      <c r="AH635" s="819"/>
      <c r="AI635" s="819"/>
      <c r="AJ635" s="819"/>
      <c r="AK635" s="819"/>
      <c r="AL635" s="819"/>
      <c r="AM635" s="774"/>
      <c r="AN635" s="775"/>
      <c r="AO635" s="775"/>
      <c r="AP635" s="775"/>
      <c r="AQ635" s="775"/>
      <c r="AR635" s="775"/>
      <c r="AS635" s="829"/>
      <c r="AT635" s="828"/>
      <c r="AU635" s="828"/>
      <c r="AV635" s="828"/>
      <c r="AW635" s="828"/>
      <c r="AX635" s="828"/>
      <c r="AY635" s="838"/>
      <c r="AZ635" s="837"/>
      <c r="BA635" s="837"/>
      <c r="BB635" s="837"/>
      <c r="BC635" s="837"/>
      <c r="BD635" s="837"/>
      <c r="BE635" s="774"/>
      <c r="BF635" s="775"/>
      <c r="BG635" s="775"/>
      <c r="BH635" s="775"/>
      <c r="BI635" s="775"/>
      <c r="BJ635" s="775"/>
      <c r="BK635" s="811"/>
      <c r="BL635" s="810"/>
      <c r="BM635" s="810"/>
      <c r="BN635" s="810"/>
      <c r="BO635" s="810"/>
      <c r="BP635" s="810"/>
      <c r="BQ635" s="793"/>
      <c r="BR635" s="792"/>
      <c r="BS635" s="792"/>
      <c r="BT635" s="792"/>
      <c r="BU635" s="792"/>
      <c r="BV635" s="792"/>
      <c r="BW635" s="838"/>
      <c r="BX635" s="837"/>
      <c r="BY635" s="837"/>
      <c r="BZ635" s="837"/>
      <c r="CA635" s="837"/>
      <c r="CB635" s="837"/>
      <c r="CC635" s="811"/>
      <c r="CD635" s="784"/>
      <c r="CE635" s="810"/>
      <c r="CF635" s="810"/>
      <c r="CG635" s="810"/>
      <c r="CH635" s="579"/>
    </row>
    <row r="636" spans="1:86" x14ac:dyDescent="0.2">
      <c r="A636" s="711"/>
      <c r="B636" s="711"/>
      <c r="C636" s="711"/>
      <c r="D636" s="712"/>
      <c r="E636" s="711"/>
      <c r="F636" s="712"/>
      <c r="G636" s="679"/>
      <c r="H636" s="639" t="s">
        <v>440</v>
      </c>
      <c r="I636" s="636"/>
      <c r="J636" s="774"/>
      <c r="K636" s="774"/>
      <c r="L636" s="774"/>
      <c r="M636" s="775"/>
      <c r="N636" s="775"/>
      <c r="O636" s="784"/>
      <c r="P636" s="784"/>
      <c r="Q636" s="783"/>
      <c r="R636" s="783"/>
      <c r="S636" s="783"/>
      <c r="T636" s="783"/>
      <c r="U636" s="793"/>
      <c r="V636" s="792"/>
      <c r="W636" s="792"/>
      <c r="X636" s="792"/>
      <c r="Y636" s="792"/>
      <c r="Z636" s="792"/>
      <c r="AA636" s="802"/>
      <c r="AB636" s="801"/>
      <c r="AC636" s="801"/>
      <c r="AD636" s="801"/>
      <c r="AE636" s="801"/>
      <c r="AF636" s="801"/>
      <c r="AG636" s="820"/>
      <c r="AH636" s="819"/>
      <c r="AI636" s="819"/>
      <c r="AJ636" s="819"/>
      <c r="AK636" s="819"/>
      <c r="AL636" s="819"/>
      <c r="AM636" s="774"/>
      <c r="AN636" s="775"/>
      <c r="AO636" s="775"/>
      <c r="AP636" s="775"/>
      <c r="AQ636" s="775"/>
      <c r="AR636" s="775"/>
      <c r="AS636" s="829"/>
      <c r="AT636" s="828"/>
      <c r="AU636" s="828"/>
      <c r="AV636" s="828"/>
      <c r="AW636" s="828"/>
      <c r="AX636" s="828"/>
      <c r="AY636" s="838"/>
      <c r="AZ636" s="837"/>
      <c r="BA636" s="837"/>
      <c r="BB636" s="837"/>
      <c r="BC636" s="837"/>
      <c r="BD636" s="837"/>
      <c r="BE636" s="774"/>
      <c r="BF636" s="775"/>
      <c r="BG636" s="775"/>
      <c r="BH636" s="775"/>
      <c r="BI636" s="775"/>
      <c r="BJ636" s="775"/>
      <c r="BK636" s="811"/>
      <c r="BL636" s="810"/>
      <c r="BM636" s="810"/>
      <c r="BN636" s="810"/>
      <c r="BO636" s="810"/>
      <c r="BP636" s="810"/>
      <c r="BQ636" s="793"/>
      <c r="BR636" s="792"/>
      <c r="BS636" s="792"/>
      <c r="BT636" s="792"/>
      <c r="BU636" s="792"/>
      <c r="BV636" s="792"/>
      <c r="BW636" s="838"/>
      <c r="BX636" s="837"/>
      <c r="BY636" s="837"/>
      <c r="BZ636" s="837"/>
      <c r="CA636" s="837"/>
      <c r="CB636" s="837"/>
      <c r="CC636" s="811"/>
      <c r="CD636" s="784"/>
      <c r="CE636" s="810"/>
      <c r="CF636" s="810"/>
      <c r="CG636" s="810"/>
      <c r="CH636" s="579"/>
    </row>
    <row r="637" spans="1:86" x14ac:dyDescent="0.2">
      <c r="A637" s="711"/>
      <c r="B637" s="711"/>
      <c r="C637" s="711"/>
      <c r="D637" s="712"/>
      <c r="E637" s="711"/>
      <c r="F637" s="712"/>
      <c r="G637" s="679" t="s">
        <v>18</v>
      </c>
      <c r="H637" s="635" t="s">
        <v>48</v>
      </c>
      <c r="I637" s="636">
        <f>+I632</f>
        <v>92664000</v>
      </c>
      <c r="J637" s="774"/>
      <c r="K637" s="774"/>
      <c r="L637" s="774"/>
      <c r="M637" s="775"/>
      <c r="N637" s="775"/>
      <c r="O637" s="784"/>
      <c r="P637" s="784"/>
      <c r="Q637" s="783"/>
      <c r="R637" s="783"/>
      <c r="S637" s="783"/>
      <c r="T637" s="783"/>
      <c r="U637" s="793"/>
      <c r="V637" s="792"/>
      <c r="W637" s="792"/>
      <c r="X637" s="792"/>
      <c r="Y637" s="792"/>
      <c r="Z637" s="792"/>
      <c r="AA637" s="802"/>
      <c r="AB637" s="801"/>
      <c r="AC637" s="801"/>
      <c r="AD637" s="801"/>
      <c r="AE637" s="801"/>
      <c r="AF637" s="801"/>
      <c r="AG637" s="820"/>
      <c r="AH637" s="819"/>
      <c r="AI637" s="819"/>
      <c r="AJ637" s="819"/>
      <c r="AK637" s="819"/>
      <c r="AL637" s="819"/>
      <c r="AM637" s="774"/>
      <c r="AN637" s="775"/>
      <c r="AO637" s="775"/>
      <c r="AP637" s="775"/>
      <c r="AQ637" s="775"/>
      <c r="AR637" s="775"/>
      <c r="AS637" s="829"/>
      <c r="AT637" s="828"/>
      <c r="AU637" s="828"/>
      <c r="AV637" s="828"/>
      <c r="AW637" s="828"/>
      <c r="AX637" s="828"/>
      <c r="AY637" s="838"/>
      <c r="AZ637" s="837"/>
      <c r="BA637" s="837"/>
      <c r="BB637" s="837"/>
      <c r="BC637" s="837"/>
      <c r="BD637" s="837"/>
      <c r="BE637" s="774"/>
      <c r="BF637" s="775"/>
      <c r="BG637" s="775"/>
      <c r="BH637" s="775"/>
      <c r="BI637" s="775"/>
      <c r="BJ637" s="775"/>
      <c r="BK637" s="811"/>
      <c r="BL637" s="810"/>
      <c r="BM637" s="810"/>
      <c r="BN637" s="810"/>
      <c r="BO637" s="810"/>
      <c r="BP637" s="810"/>
      <c r="BQ637" s="793"/>
      <c r="BR637" s="792"/>
      <c r="BS637" s="792"/>
      <c r="BT637" s="792"/>
      <c r="BU637" s="792"/>
      <c r="BV637" s="792"/>
      <c r="BW637" s="838"/>
      <c r="BX637" s="837"/>
      <c r="BY637" s="837"/>
      <c r="BZ637" s="837"/>
      <c r="CA637" s="837"/>
      <c r="CB637" s="837"/>
      <c r="CC637" s="811"/>
      <c r="CD637" s="784"/>
      <c r="CE637" s="810"/>
      <c r="CF637" s="810"/>
      <c r="CG637" s="810"/>
      <c r="CH637" s="579"/>
    </row>
    <row r="638" spans="1:86" x14ac:dyDescent="0.2">
      <c r="A638" s="711"/>
      <c r="B638" s="711"/>
      <c r="C638" s="711"/>
      <c r="D638" s="712"/>
      <c r="E638" s="711"/>
      <c r="F638" s="712"/>
      <c r="G638" s="679" t="s">
        <v>55</v>
      </c>
      <c r="H638" s="635" t="s">
        <v>56</v>
      </c>
      <c r="I638" s="636"/>
      <c r="J638" s="774"/>
      <c r="K638" s="774"/>
      <c r="L638" s="774"/>
      <c r="M638" s="775"/>
      <c r="N638" s="775"/>
      <c r="O638" s="784"/>
      <c r="P638" s="784"/>
      <c r="Q638" s="783"/>
      <c r="R638" s="783"/>
      <c r="S638" s="783"/>
      <c r="T638" s="783"/>
      <c r="U638" s="793"/>
      <c r="V638" s="792"/>
      <c r="W638" s="792"/>
      <c r="X638" s="792"/>
      <c r="Y638" s="792"/>
      <c r="Z638" s="792"/>
      <c r="AA638" s="802"/>
      <c r="AB638" s="801"/>
      <c r="AC638" s="801"/>
      <c r="AD638" s="801"/>
      <c r="AE638" s="801"/>
      <c r="AF638" s="801"/>
      <c r="AG638" s="820"/>
      <c r="AH638" s="819"/>
      <c r="AI638" s="819"/>
      <c r="AJ638" s="819"/>
      <c r="AK638" s="819"/>
      <c r="AL638" s="819"/>
      <c r="AM638" s="774"/>
      <c r="AN638" s="775"/>
      <c r="AO638" s="775"/>
      <c r="AP638" s="775"/>
      <c r="AQ638" s="775"/>
      <c r="AR638" s="775"/>
      <c r="AS638" s="829"/>
      <c r="AT638" s="828"/>
      <c r="AU638" s="828"/>
      <c r="AV638" s="828"/>
      <c r="AW638" s="828"/>
      <c r="AX638" s="828"/>
      <c r="AY638" s="838"/>
      <c r="AZ638" s="837"/>
      <c r="BA638" s="837"/>
      <c r="BB638" s="837"/>
      <c r="BC638" s="837"/>
      <c r="BD638" s="837"/>
      <c r="BE638" s="774"/>
      <c r="BF638" s="775"/>
      <c r="BG638" s="775"/>
      <c r="BH638" s="775"/>
      <c r="BI638" s="775"/>
      <c r="BJ638" s="775"/>
      <c r="BK638" s="811"/>
      <c r="BL638" s="810"/>
      <c r="BM638" s="810"/>
      <c r="BN638" s="810"/>
      <c r="BO638" s="810"/>
      <c r="BP638" s="810"/>
      <c r="BQ638" s="793"/>
      <c r="BR638" s="792"/>
      <c r="BS638" s="792"/>
      <c r="BT638" s="792"/>
      <c r="BU638" s="792"/>
      <c r="BV638" s="792"/>
      <c r="BW638" s="838"/>
      <c r="BX638" s="837"/>
      <c r="BY638" s="837"/>
      <c r="BZ638" s="837"/>
      <c r="CA638" s="837"/>
      <c r="CB638" s="837"/>
      <c r="CC638" s="811"/>
      <c r="CD638" s="784"/>
      <c r="CE638" s="810"/>
      <c r="CF638" s="810"/>
      <c r="CG638" s="810"/>
      <c r="CH638" s="579"/>
    </row>
    <row r="639" spans="1:86" x14ac:dyDescent="0.2">
      <c r="A639" s="711"/>
      <c r="B639" s="711"/>
      <c r="C639" s="711"/>
      <c r="D639" s="712"/>
      <c r="E639" s="711"/>
      <c r="F639" s="712"/>
      <c r="G639" s="679" t="s">
        <v>49</v>
      </c>
      <c r="H639" s="635" t="s">
        <v>50</v>
      </c>
      <c r="I639" s="636"/>
      <c r="J639" s="774"/>
      <c r="K639" s="774"/>
      <c r="L639" s="774"/>
      <c r="M639" s="775"/>
      <c r="N639" s="775"/>
      <c r="O639" s="784"/>
      <c r="P639" s="784"/>
      <c r="Q639" s="783"/>
      <c r="R639" s="783"/>
      <c r="S639" s="783"/>
      <c r="T639" s="783"/>
      <c r="U639" s="793"/>
      <c r="V639" s="792"/>
      <c r="W639" s="792"/>
      <c r="X639" s="792"/>
      <c r="Y639" s="792"/>
      <c r="Z639" s="792"/>
      <c r="AA639" s="802"/>
      <c r="AB639" s="801"/>
      <c r="AC639" s="801"/>
      <c r="AD639" s="801"/>
      <c r="AE639" s="801"/>
      <c r="AF639" s="801"/>
      <c r="AG639" s="820"/>
      <c r="AH639" s="819"/>
      <c r="AI639" s="819"/>
      <c r="AJ639" s="819"/>
      <c r="AK639" s="819"/>
      <c r="AL639" s="819"/>
      <c r="AM639" s="774"/>
      <c r="AN639" s="775"/>
      <c r="AO639" s="775"/>
      <c r="AP639" s="775"/>
      <c r="AQ639" s="775"/>
      <c r="AR639" s="775"/>
      <c r="AS639" s="829"/>
      <c r="AT639" s="828"/>
      <c r="AU639" s="828"/>
      <c r="AV639" s="828"/>
      <c r="AW639" s="828"/>
      <c r="AX639" s="828"/>
      <c r="AY639" s="838"/>
      <c r="AZ639" s="837"/>
      <c r="BA639" s="837"/>
      <c r="BB639" s="837"/>
      <c r="BC639" s="837"/>
      <c r="BD639" s="837"/>
      <c r="BE639" s="774"/>
      <c r="BF639" s="775"/>
      <c r="BG639" s="775"/>
      <c r="BH639" s="775"/>
      <c r="BI639" s="775"/>
      <c r="BJ639" s="775"/>
      <c r="BK639" s="811"/>
      <c r="BL639" s="810"/>
      <c r="BM639" s="810"/>
      <c r="BN639" s="810"/>
      <c r="BO639" s="810"/>
      <c r="BP639" s="810"/>
      <c r="BQ639" s="793"/>
      <c r="BR639" s="792"/>
      <c r="BS639" s="792"/>
      <c r="BT639" s="792"/>
      <c r="BU639" s="792"/>
      <c r="BV639" s="792"/>
      <c r="BW639" s="838"/>
      <c r="BX639" s="837"/>
      <c r="BY639" s="837"/>
      <c r="BZ639" s="837"/>
      <c r="CA639" s="837"/>
      <c r="CB639" s="837"/>
      <c r="CC639" s="811"/>
      <c r="CD639" s="784"/>
      <c r="CE639" s="810"/>
      <c r="CF639" s="810"/>
      <c r="CG639" s="810"/>
      <c r="CH639" s="579"/>
    </row>
    <row r="640" spans="1:86" x14ac:dyDescent="0.2">
      <c r="A640" s="716"/>
      <c r="B640" s="716"/>
      <c r="C640" s="716"/>
      <c r="D640" s="717"/>
      <c r="E640" s="716"/>
      <c r="F640" s="717"/>
      <c r="G640" s="718"/>
      <c r="H640" s="642" t="s">
        <v>441</v>
      </c>
      <c r="I640" s="643"/>
      <c r="J640" s="774"/>
      <c r="K640" s="774"/>
      <c r="L640" s="774"/>
      <c r="M640" s="775"/>
      <c r="N640" s="775"/>
      <c r="O640" s="784"/>
      <c r="P640" s="784"/>
      <c r="Q640" s="783"/>
      <c r="R640" s="783"/>
      <c r="S640" s="783"/>
      <c r="T640" s="783"/>
      <c r="U640" s="793"/>
      <c r="V640" s="792"/>
      <c r="W640" s="792"/>
      <c r="X640" s="792"/>
      <c r="Y640" s="792"/>
      <c r="Z640" s="792"/>
      <c r="AA640" s="802"/>
      <c r="AB640" s="801"/>
      <c r="AC640" s="801"/>
      <c r="AD640" s="801"/>
      <c r="AE640" s="801"/>
      <c r="AF640" s="801"/>
      <c r="AG640" s="820"/>
      <c r="AH640" s="819"/>
      <c r="AI640" s="819"/>
      <c r="AJ640" s="819"/>
      <c r="AK640" s="819"/>
      <c r="AL640" s="819"/>
      <c r="AM640" s="774"/>
      <c r="AN640" s="775"/>
      <c r="AO640" s="775"/>
      <c r="AP640" s="775"/>
      <c r="AQ640" s="775"/>
      <c r="AR640" s="775"/>
      <c r="AS640" s="829"/>
      <c r="AT640" s="828"/>
      <c r="AU640" s="828"/>
      <c r="AV640" s="828"/>
      <c r="AW640" s="828"/>
      <c r="AX640" s="828"/>
      <c r="AY640" s="838"/>
      <c r="AZ640" s="837"/>
      <c r="BA640" s="837"/>
      <c r="BB640" s="837"/>
      <c r="BC640" s="837"/>
      <c r="BD640" s="837"/>
      <c r="BE640" s="774"/>
      <c r="BF640" s="775"/>
      <c r="BG640" s="775"/>
      <c r="BH640" s="775"/>
      <c r="BI640" s="775"/>
      <c r="BJ640" s="775"/>
      <c r="BK640" s="811"/>
      <c r="BL640" s="810"/>
      <c r="BM640" s="810"/>
      <c r="BN640" s="810"/>
      <c r="BO640" s="810"/>
      <c r="BP640" s="810"/>
      <c r="BQ640" s="793"/>
      <c r="BR640" s="792"/>
      <c r="BS640" s="792"/>
      <c r="BT640" s="792"/>
      <c r="BU640" s="792"/>
      <c r="BV640" s="792"/>
      <c r="BW640" s="838"/>
      <c r="BX640" s="837"/>
      <c r="BY640" s="837"/>
      <c r="BZ640" s="837"/>
      <c r="CA640" s="837"/>
      <c r="CB640" s="837"/>
      <c r="CC640" s="811"/>
      <c r="CD640" s="784"/>
      <c r="CE640" s="810"/>
      <c r="CF640" s="810"/>
      <c r="CG640" s="810"/>
      <c r="CH640" s="579"/>
    </row>
    <row r="641" spans="1:86" x14ac:dyDescent="0.2">
      <c r="A641" s="585"/>
      <c r="B641" s="585"/>
      <c r="C641" s="739"/>
      <c r="D641" s="589"/>
      <c r="E641" s="585"/>
      <c r="F641" s="589"/>
      <c r="G641" s="713"/>
      <c r="H641" s="755"/>
      <c r="I641" s="712"/>
      <c r="J641" s="774"/>
      <c r="K641" s="774"/>
      <c r="L641" s="774"/>
      <c r="M641" s="775"/>
      <c r="N641" s="775"/>
      <c r="O641" s="784"/>
      <c r="P641" s="784"/>
      <c r="Q641" s="783"/>
      <c r="R641" s="783"/>
      <c r="S641" s="783"/>
      <c r="T641" s="783"/>
      <c r="U641" s="793"/>
      <c r="V641" s="792"/>
      <c r="W641" s="792"/>
      <c r="X641" s="792"/>
      <c r="Y641" s="792"/>
      <c r="Z641" s="792"/>
      <c r="AA641" s="802"/>
      <c r="AB641" s="801"/>
      <c r="AC641" s="801"/>
      <c r="AD641" s="801"/>
      <c r="AE641" s="801"/>
      <c r="AF641" s="801"/>
      <c r="AG641" s="820"/>
      <c r="AH641" s="819"/>
      <c r="AI641" s="819"/>
      <c r="AJ641" s="819"/>
      <c r="AK641" s="819"/>
      <c r="AL641" s="819"/>
      <c r="AM641" s="774"/>
      <c r="AN641" s="775"/>
      <c r="AO641" s="775"/>
      <c r="AP641" s="775"/>
      <c r="AQ641" s="775"/>
      <c r="AR641" s="775"/>
      <c r="AS641" s="829"/>
      <c r="AT641" s="828"/>
      <c r="AU641" s="828"/>
      <c r="AV641" s="828"/>
      <c r="AW641" s="828"/>
      <c r="AX641" s="828"/>
      <c r="AY641" s="838"/>
      <c r="AZ641" s="837"/>
      <c r="BA641" s="837"/>
      <c r="BB641" s="837"/>
      <c r="BC641" s="837"/>
      <c r="BD641" s="837"/>
      <c r="BE641" s="774"/>
      <c r="BF641" s="775"/>
      <c r="BG641" s="775"/>
      <c r="BH641" s="775"/>
      <c r="BI641" s="775"/>
      <c r="BJ641" s="775"/>
      <c r="BK641" s="811"/>
      <c r="BL641" s="810"/>
      <c r="BM641" s="810"/>
      <c r="BN641" s="810"/>
      <c r="BO641" s="810"/>
      <c r="BP641" s="810"/>
      <c r="BQ641" s="793"/>
      <c r="BR641" s="792"/>
      <c r="BS641" s="792"/>
      <c r="BT641" s="792"/>
      <c r="BU641" s="792"/>
      <c r="BV641" s="792"/>
      <c r="BW641" s="838"/>
      <c r="BX641" s="837"/>
      <c r="BY641" s="837"/>
      <c r="BZ641" s="837"/>
      <c r="CA641" s="837"/>
      <c r="CB641" s="837"/>
      <c r="CC641" s="811"/>
      <c r="CD641" s="784"/>
      <c r="CE641" s="810"/>
      <c r="CF641" s="810"/>
      <c r="CG641" s="810"/>
      <c r="CH641" s="579"/>
    </row>
    <row r="642" spans="1:86" x14ac:dyDescent="0.2">
      <c r="A642" s="596"/>
      <c r="B642" s="596" t="s">
        <v>442</v>
      </c>
      <c r="C642" s="623"/>
      <c r="D642" s="597"/>
      <c r="E642" s="596"/>
      <c r="F642" s="597"/>
      <c r="G642" s="694"/>
      <c r="H642" s="645" t="s">
        <v>443</v>
      </c>
      <c r="I642" s="664"/>
      <c r="J642" s="774"/>
      <c r="K642" s="774"/>
      <c r="L642" s="774"/>
      <c r="M642" s="775"/>
      <c r="N642" s="775"/>
      <c r="O642" s="784"/>
      <c r="P642" s="784"/>
      <c r="Q642" s="783"/>
      <c r="R642" s="783"/>
      <c r="S642" s="783"/>
      <c r="T642" s="783"/>
      <c r="U642" s="793"/>
      <c r="V642" s="792"/>
      <c r="W642" s="792"/>
      <c r="X642" s="792"/>
      <c r="Y642" s="792"/>
      <c r="Z642" s="792"/>
      <c r="AA642" s="802"/>
      <c r="AB642" s="801"/>
      <c r="AC642" s="801"/>
      <c r="AD642" s="801"/>
      <c r="AE642" s="801"/>
      <c r="AF642" s="801"/>
      <c r="AG642" s="820"/>
      <c r="AH642" s="819"/>
      <c r="AI642" s="819"/>
      <c r="AJ642" s="819"/>
      <c r="AK642" s="819"/>
      <c r="AL642" s="819"/>
      <c r="AM642" s="774"/>
      <c r="AN642" s="775"/>
      <c r="AO642" s="775"/>
      <c r="AP642" s="775"/>
      <c r="AQ642" s="775"/>
      <c r="AR642" s="775"/>
      <c r="AS642" s="829"/>
      <c r="AT642" s="828"/>
      <c r="AU642" s="828"/>
      <c r="AV642" s="828"/>
      <c r="AW642" s="828"/>
      <c r="AX642" s="828"/>
      <c r="AY642" s="838"/>
      <c r="AZ642" s="837"/>
      <c r="BA642" s="837"/>
      <c r="BB642" s="837"/>
      <c r="BC642" s="837"/>
      <c r="BD642" s="837"/>
      <c r="BE642" s="774"/>
      <c r="BF642" s="775"/>
      <c r="BG642" s="775"/>
      <c r="BH642" s="775"/>
      <c r="BI642" s="775"/>
      <c r="BJ642" s="775"/>
      <c r="BK642" s="811"/>
      <c r="BL642" s="810"/>
      <c r="BM642" s="810"/>
      <c r="BN642" s="810"/>
      <c r="BO642" s="810"/>
      <c r="BP642" s="810"/>
      <c r="BQ642" s="793"/>
      <c r="BR642" s="792"/>
      <c r="BS642" s="792"/>
      <c r="BT642" s="792"/>
      <c r="BU642" s="792"/>
      <c r="BV642" s="792"/>
      <c r="BW642" s="838"/>
      <c r="BX642" s="837"/>
      <c r="BY642" s="837"/>
      <c r="BZ642" s="837"/>
      <c r="CA642" s="837"/>
      <c r="CB642" s="837"/>
      <c r="CC642" s="811"/>
      <c r="CD642" s="784"/>
      <c r="CE642" s="810"/>
      <c r="CF642" s="810"/>
      <c r="CG642" s="810"/>
      <c r="CH642" s="579"/>
    </row>
    <row r="643" spans="1:86" x14ac:dyDescent="0.2">
      <c r="A643" s="596"/>
      <c r="B643" s="596"/>
      <c r="C643" s="623">
        <v>920</v>
      </c>
      <c r="D643" s="682"/>
      <c r="E643" s="596"/>
      <c r="F643" s="682"/>
      <c r="G643" s="694"/>
      <c r="H643" s="600" t="s">
        <v>444</v>
      </c>
      <c r="I643" s="682"/>
      <c r="J643" s="774"/>
      <c r="K643" s="774"/>
      <c r="L643" s="774"/>
      <c r="M643" s="775"/>
      <c r="N643" s="775"/>
      <c r="O643" s="784"/>
      <c r="P643" s="784"/>
      <c r="Q643" s="783"/>
      <c r="R643" s="783"/>
      <c r="S643" s="783"/>
      <c r="T643" s="783"/>
      <c r="U643" s="793"/>
      <c r="V643" s="792"/>
      <c r="W643" s="792"/>
      <c r="X643" s="792"/>
      <c r="Y643" s="792"/>
      <c r="Z643" s="792"/>
      <c r="AA643" s="802"/>
      <c r="AB643" s="801"/>
      <c r="AC643" s="801"/>
      <c r="AD643" s="801"/>
      <c r="AE643" s="801"/>
      <c r="AF643" s="801"/>
      <c r="AG643" s="820"/>
      <c r="AH643" s="819"/>
      <c r="AI643" s="819"/>
      <c r="AJ643" s="819"/>
      <c r="AK643" s="819"/>
      <c r="AL643" s="819"/>
      <c r="AM643" s="774"/>
      <c r="AN643" s="775"/>
      <c r="AO643" s="775"/>
      <c r="AP643" s="775"/>
      <c r="AQ643" s="775"/>
      <c r="AR643" s="775"/>
      <c r="AS643" s="829"/>
      <c r="AT643" s="828"/>
      <c r="AU643" s="828"/>
      <c r="AV643" s="828"/>
      <c r="AW643" s="828"/>
      <c r="AX643" s="828"/>
      <c r="AY643" s="838"/>
      <c r="AZ643" s="837"/>
      <c r="BA643" s="837"/>
      <c r="BB643" s="837"/>
      <c r="BC643" s="837"/>
      <c r="BD643" s="837"/>
      <c r="BE643" s="774"/>
      <c r="BF643" s="775"/>
      <c r="BG643" s="775"/>
      <c r="BH643" s="775"/>
      <c r="BI643" s="775"/>
      <c r="BJ643" s="775"/>
      <c r="BK643" s="811"/>
      <c r="BL643" s="810"/>
      <c r="BM643" s="810"/>
      <c r="BN643" s="810"/>
      <c r="BO643" s="810"/>
      <c r="BP643" s="810"/>
      <c r="BQ643" s="793"/>
      <c r="BR643" s="792"/>
      <c r="BS643" s="792"/>
      <c r="BT643" s="792"/>
      <c r="BU643" s="792"/>
      <c r="BV643" s="792"/>
      <c r="BW643" s="838"/>
      <c r="BX643" s="837"/>
      <c r="BY643" s="837"/>
      <c r="BZ643" s="837"/>
      <c r="CA643" s="837"/>
      <c r="CB643" s="837"/>
      <c r="CC643" s="811"/>
      <c r="CD643" s="784"/>
      <c r="CE643" s="810"/>
      <c r="CF643" s="810"/>
      <c r="CG643" s="810"/>
      <c r="CH643" s="579"/>
    </row>
    <row r="644" spans="1:86" x14ac:dyDescent="0.2">
      <c r="A644" s="596"/>
      <c r="B644" s="596"/>
      <c r="C644" s="623"/>
      <c r="D644" s="606">
        <v>2004</v>
      </c>
      <c r="E644" s="596"/>
      <c r="F644" s="597"/>
      <c r="G644" s="694"/>
      <c r="H644" s="600" t="s">
        <v>444</v>
      </c>
      <c r="I644" s="682"/>
      <c r="J644" s="774"/>
      <c r="K644" s="774"/>
      <c r="L644" s="774"/>
      <c r="M644" s="775"/>
      <c r="N644" s="775"/>
      <c r="O644" s="784"/>
      <c r="P644" s="784"/>
      <c r="Q644" s="783"/>
      <c r="R644" s="783"/>
      <c r="S644" s="783"/>
      <c r="T644" s="783"/>
      <c r="U644" s="793"/>
      <c r="V644" s="792"/>
      <c r="W644" s="792"/>
      <c r="X644" s="792"/>
      <c r="Y644" s="792"/>
      <c r="Z644" s="792"/>
      <c r="AA644" s="802"/>
      <c r="AB644" s="801"/>
      <c r="AC644" s="801"/>
      <c r="AD644" s="801"/>
      <c r="AE644" s="801"/>
      <c r="AF644" s="801"/>
      <c r="AG644" s="820"/>
      <c r="AH644" s="819"/>
      <c r="AI644" s="819"/>
      <c r="AJ644" s="819"/>
      <c r="AK644" s="819"/>
      <c r="AL644" s="819"/>
      <c r="AM644" s="774"/>
      <c r="AN644" s="775"/>
      <c r="AO644" s="775"/>
      <c r="AP644" s="775"/>
      <c r="AQ644" s="775"/>
      <c r="AR644" s="775"/>
      <c r="AS644" s="829"/>
      <c r="AT644" s="828"/>
      <c r="AU644" s="828"/>
      <c r="AV644" s="828"/>
      <c r="AW644" s="828"/>
      <c r="AX644" s="828"/>
      <c r="AY644" s="838"/>
      <c r="AZ644" s="837"/>
      <c r="BA644" s="837"/>
      <c r="BB644" s="837"/>
      <c r="BC644" s="837"/>
      <c r="BD644" s="837"/>
      <c r="BE644" s="774"/>
      <c r="BF644" s="775"/>
      <c r="BG644" s="775"/>
      <c r="BH644" s="775"/>
      <c r="BI644" s="775"/>
      <c r="BJ644" s="775"/>
      <c r="BK644" s="811"/>
      <c r="BL644" s="810"/>
      <c r="BM644" s="810"/>
      <c r="BN644" s="810"/>
      <c r="BO644" s="810"/>
      <c r="BP644" s="810"/>
      <c r="BQ644" s="793"/>
      <c r="BR644" s="792"/>
      <c r="BS644" s="792"/>
      <c r="BT644" s="792"/>
      <c r="BU644" s="792"/>
      <c r="BV644" s="792"/>
      <c r="BW644" s="838"/>
      <c r="BX644" s="837"/>
      <c r="BY644" s="837"/>
      <c r="BZ644" s="837"/>
      <c r="CA644" s="837"/>
      <c r="CB644" s="837"/>
      <c r="CC644" s="811"/>
      <c r="CD644" s="784"/>
      <c r="CE644" s="810"/>
      <c r="CF644" s="810"/>
      <c r="CG644" s="810"/>
      <c r="CH644" s="579"/>
    </row>
    <row r="645" spans="1:86" ht="24" x14ac:dyDescent="0.2">
      <c r="A645" s="596"/>
      <c r="B645" s="596"/>
      <c r="C645" s="623"/>
      <c r="D645" s="606" t="s">
        <v>445</v>
      </c>
      <c r="E645" s="596"/>
      <c r="F645" s="597"/>
      <c r="G645" s="694"/>
      <c r="H645" s="645" t="s">
        <v>446</v>
      </c>
      <c r="I645" s="624"/>
      <c r="J645" s="774"/>
      <c r="K645" s="774"/>
      <c r="L645" s="774"/>
      <c r="M645" s="775"/>
      <c r="N645" s="775"/>
      <c r="O645" s="784"/>
      <c r="P645" s="784"/>
      <c r="Q645" s="783"/>
      <c r="R645" s="783"/>
      <c r="S645" s="783"/>
      <c r="T645" s="783"/>
      <c r="U645" s="793"/>
      <c r="V645" s="792"/>
      <c r="W645" s="792"/>
      <c r="X645" s="792"/>
      <c r="Y645" s="792"/>
      <c r="Z645" s="792"/>
      <c r="AA645" s="802"/>
      <c r="AB645" s="801"/>
      <c r="AC645" s="801"/>
      <c r="AD645" s="801"/>
      <c r="AE645" s="801"/>
      <c r="AF645" s="801"/>
      <c r="AG645" s="820"/>
      <c r="AH645" s="819"/>
      <c r="AI645" s="819"/>
      <c r="AJ645" s="819"/>
      <c r="AK645" s="819"/>
      <c r="AL645" s="819"/>
      <c r="AM645" s="774"/>
      <c r="AN645" s="775"/>
      <c r="AO645" s="775"/>
      <c r="AP645" s="775"/>
      <c r="AQ645" s="775"/>
      <c r="AR645" s="775"/>
      <c r="AS645" s="829"/>
      <c r="AT645" s="828"/>
      <c r="AU645" s="828"/>
      <c r="AV645" s="828"/>
      <c r="AW645" s="828"/>
      <c r="AX645" s="828"/>
      <c r="AY645" s="838"/>
      <c r="AZ645" s="837"/>
      <c r="BA645" s="837"/>
      <c r="BB645" s="837"/>
      <c r="BC645" s="837"/>
      <c r="BD645" s="837"/>
      <c r="BE645" s="774"/>
      <c r="BF645" s="775"/>
      <c r="BG645" s="775"/>
      <c r="BH645" s="775"/>
      <c r="BI645" s="775"/>
      <c r="BJ645" s="775"/>
      <c r="BK645" s="811"/>
      <c r="BL645" s="810"/>
      <c r="BM645" s="810"/>
      <c r="BN645" s="810"/>
      <c r="BO645" s="810"/>
      <c r="BP645" s="810"/>
      <c r="BQ645" s="793"/>
      <c r="BR645" s="792"/>
      <c r="BS645" s="792"/>
      <c r="BT645" s="792"/>
      <c r="BU645" s="792"/>
      <c r="BV645" s="792"/>
      <c r="BW645" s="838"/>
      <c r="BX645" s="837"/>
      <c r="BY645" s="837"/>
      <c r="BZ645" s="837"/>
      <c r="CA645" s="837"/>
      <c r="CB645" s="837"/>
      <c r="CC645" s="811"/>
      <c r="CD645" s="784"/>
      <c r="CE645" s="810"/>
      <c r="CF645" s="810"/>
      <c r="CG645" s="810"/>
      <c r="CH645" s="579"/>
    </row>
    <row r="646" spans="1:86" x14ac:dyDescent="0.2">
      <c r="A646" s="596"/>
      <c r="B646" s="596"/>
      <c r="C646" s="596"/>
      <c r="D646" s="607"/>
      <c r="E646" s="596">
        <f>+E629+1</f>
        <v>131</v>
      </c>
      <c r="F646" s="607">
        <v>463</v>
      </c>
      <c r="G646" s="620"/>
      <c r="H646" s="609" t="s">
        <v>436</v>
      </c>
      <c r="I646" s="756">
        <v>34717000</v>
      </c>
      <c r="J646" s="774">
        <f>+I646*$J$1</f>
        <v>6943400</v>
      </c>
      <c r="K646" s="774">
        <v>1300000</v>
      </c>
      <c r="L646" s="774">
        <f t="shared" ref="L646" si="1565">+J646-K646</f>
        <v>5643400</v>
      </c>
      <c r="M646" s="775"/>
      <c r="N646" s="774">
        <f>+K646-M646</f>
        <v>1300000</v>
      </c>
      <c r="O646" s="784">
        <f>+I646*$O$1</f>
        <v>3471700</v>
      </c>
      <c r="P646" s="784">
        <f t="shared" ref="P646" si="1566">O646+K646</f>
        <v>4771700</v>
      </c>
      <c r="Q646" s="783">
        <v>1500000</v>
      </c>
      <c r="R646" s="784">
        <f t="shared" ref="R646" si="1567">+P646-Q646</f>
        <v>3271700</v>
      </c>
      <c r="S646" s="783"/>
      <c r="T646" s="784">
        <f t="shared" ref="T646" si="1568">+Q646-S646</f>
        <v>1500000</v>
      </c>
      <c r="U646" s="793">
        <f>$I646*$U$1</f>
        <v>2430190</v>
      </c>
      <c r="V646" s="793">
        <f t="shared" ref="V646" si="1569">U646+Q646</f>
        <v>3930190</v>
      </c>
      <c r="W646" s="792"/>
      <c r="X646" s="793">
        <f>+V646-W646</f>
        <v>3930190</v>
      </c>
      <c r="Y646" s="792"/>
      <c r="Z646" s="793">
        <f t="shared" ref="Z646" si="1570">+W646-Y646</f>
        <v>0</v>
      </c>
      <c r="AA646" s="802">
        <f>$I646*$AA$1</f>
        <v>2430190</v>
      </c>
      <c r="AB646" s="802">
        <f t="shared" ref="AB646" si="1571">AA646+W646</f>
        <v>2430190</v>
      </c>
      <c r="AC646" s="801"/>
      <c r="AD646" s="802">
        <f>+AB646-AC646</f>
        <v>2430190</v>
      </c>
      <c r="AE646" s="801"/>
      <c r="AF646" s="802">
        <f t="shared" ref="AF646" si="1572">+AC646-AE646</f>
        <v>0</v>
      </c>
      <c r="AG646" s="820">
        <f>$I646*$AG$1</f>
        <v>2430190</v>
      </c>
      <c r="AH646" s="820">
        <f t="shared" ref="AH646" si="1573">AG646+AC646</f>
        <v>2430190</v>
      </c>
      <c r="AI646" s="819"/>
      <c r="AJ646" s="820">
        <f>+AH646-AI646</f>
        <v>2430190</v>
      </c>
      <c r="AK646" s="819"/>
      <c r="AL646" s="820">
        <f t="shared" ref="AL646" si="1574">+AI646-AK646</f>
        <v>0</v>
      </c>
      <c r="AM646" s="774">
        <f>$I646*$AM$1</f>
        <v>2430190</v>
      </c>
      <c r="AN646" s="774">
        <f t="shared" ref="AN646" si="1575">AM646+AI646</f>
        <v>2430190</v>
      </c>
      <c r="AO646" s="775"/>
      <c r="AP646" s="774">
        <f>+AN646-AO646</f>
        <v>2430190</v>
      </c>
      <c r="AQ646" s="775"/>
      <c r="AR646" s="774">
        <f t="shared" ref="AR646" si="1576">+AO646-AQ646</f>
        <v>0</v>
      </c>
      <c r="AS646" s="829">
        <f>$I646*$AS$1</f>
        <v>2430190</v>
      </c>
      <c r="AT646" s="829">
        <f t="shared" ref="AT646" si="1577">AS646+AO646</f>
        <v>2430190</v>
      </c>
      <c r="AU646" s="828"/>
      <c r="AV646" s="829">
        <f>+AT646-AU646</f>
        <v>2430190</v>
      </c>
      <c r="AW646" s="828"/>
      <c r="AX646" s="829">
        <f t="shared" ref="AX646" si="1578">+AU646-AW646</f>
        <v>0</v>
      </c>
      <c r="AY646" s="838">
        <f>$I646*$AY$1</f>
        <v>2430190</v>
      </c>
      <c r="AZ646" s="838">
        <f t="shared" ref="AZ646" si="1579">AY646+AU646</f>
        <v>2430190</v>
      </c>
      <c r="BA646" s="837"/>
      <c r="BB646" s="838">
        <f>+AZ646-BA646</f>
        <v>2430190</v>
      </c>
      <c r="BC646" s="837"/>
      <c r="BD646" s="838">
        <f t="shared" ref="BD646" si="1580">+BA646-BC646</f>
        <v>0</v>
      </c>
      <c r="BE646" s="774">
        <f>$I646*$BE$1</f>
        <v>2430190</v>
      </c>
      <c r="BF646" s="774">
        <f t="shared" ref="BF646" si="1581">BE646+BA646</f>
        <v>2430190</v>
      </c>
      <c r="BG646" s="775"/>
      <c r="BH646" s="774">
        <f>+BF646-BG646</f>
        <v>2430190</v>
      </c>
      <c r="BI646" s="775"/>
      <c r="BJ646" s="774">
        <f t="shared" ref="BJ646" si="1582">+BG646-BI646</f>
        <v>0</v>
      </c>
      <c r="BK646" s="811">
        <f>$I646*$BK$1</f>
        <v>2430190</v>
      </c>
      <c r="BL646" s="811">
        <f t="shared" ref="BL646" si="1583">BK646+BG646</f>
        <v>2430190</v>
      </c>
      <c r="BM646" s="810"/>
      <c r="BN646" s="811">
        <f>+BL646-BM646</f>
        <v>2430190</v>
      </c>
      <c r="BO646" s="810"/>
      <c r="BP646" s="811">
        <f t="shared" ref="BP646" si="1584">+BM646-BO646</f>
        <v>0</v>
      </c>
      <c r="BQ646" s="793">
        <f>$I646*$BQ$1</f>
        <v>2430190</v>
      </c>
      <c r="BR646" s="793">
        <f t="shared" ref="BR646" si="1585">BQ646+BM646</f>
        <v>2430190</v>
      </c>
      <c r="BS646" s="792"/>
      <c r="BT646" s="793">
        <f>+BR646-BS646</f>
        <v>2430190</v>
      </c>
      <c r="BU646" s="792"/>
      <c r="BV646" s="793">
        <f t="shared" ref="BV646" si="1586">+BS646-BU646</f>
        <v>0</v>
      </c>
      <c r="BW646" s="838">
        <f>$I646*$BW$1</f>
        <v>2430190</v>
      </c>
      <c r="BX646" s="838">
        <f t="shared" ref="BX646" si="1587">BW646+BS646</f>
        <v>2430190</v>
      </c>
      <c r="BY646" s="837"/>
      <c r="BZ646" s="838">
        <f>+BX646-BY646</f>
        <v>2430190</v>
      </c>
      <c r="CA646" s="837"/>
      <c r="CB646" s="838">
        <f t="shared" ref="CB646" si="1588">+BY646-CA646</f>
        <v>0</v>
      </c>
      <c r="CC646" s="811">
        <f>+J646+O646+U646+AA646+AG646+AM646+AS646+AY646+BE646+BK646+BQ646+BW646</f>
        <v>34717000</v>
      </c>
      <c r="CD646" s="784">
        <f t="shared" ref="CD646" si="1589">CC646+BY646</f>
        <v>34717000</v>
      </c>
      <c r="CE646" s="810"/>
      <c r="CF646" s="810"/>
      <c r="CG646" s="811">
        <f t="shared" ref="CG646" si="1590">+CE646-CF646</f>
        <v>0</v>
      </c>
      <c r="CH646" s="579">
        <f>+CC646-I646</f>
        <v>0</v>
      </c>
    </row>
    <row r="647" spans="1:86" x14ac:dyDescent="0.2">
      <c r="A647" s="675"/>
      <c r="B647" s="675"/>
      <c r="C647" s="675"/>
      <c r="D647" s="676"/>
      <c r="E647" s="675"/>
      <c r="F647" s="677"/>
      <c r="G647" s="678"/>
      <c r="H647" s="661" t="s">
        <v>447</v>
      </c>
      <c r="I647" s="629">
        <f>SUM(I646)</f>
        <v>34717000</v>
      </c>
      <c r="J647" s="776">
        <f t="shared" ref="J647:BU647" si="1591">SUM(J646)</f>
        <v>6943400</v>
      </c>
      <c r="K647" s="776">
        <f>SUM(K646)</f>
        <v>1300000</v>
      </c>
      <c r="L647" s="776">
        <f t="shared" ref="L647" si="1592">SUM(L646)</f>
        <v>5643400</v>
      </c>
      <c r="M647" s="776">
        <f t="shared" si="1591"/>
        <v>0</v>
      </c>
      <c r="N647" s="776">
        <f t="shared" si="1591"/>
        <v>1300000</v>
      </c>
      <c r="O647" s="785">
        <f t="shared" si="1591"/>
        <v>3471700</v>
      </c>
      <c r="P647" s="785">
        <f t="shared" si="1591"/>
        <v>4771700</v>
      </c>
      <c r="Q647" s="785">
        <f t="shared" si="1591"/>
        <v>1500000</v>
      </c>
      <c r="R647" s="785">
        <f t="shared" si="1591"/>
        <v>3271700</v>
      </c>
      <c r="S647" s="785">
        <f t="shared" si="1591"/>
        <v>0</v>
      </c>
      <c r="T647" s="785">
        <f t="shared" si="1591"/>
        <v>1500000</v>
      </c>
      <c r="U647" s="794">
        <f t="shared" si="1591"/>
        <v>2430190</v>
      </c>
      <c r="V647" s="794">
        <f t="shared" si="1591"/>
        <v>3930190</v>
      </c>
      <c r="W647" s="794">
        <f t="shared" si="1591"/>
        <v>0</v>
      </c>
      <c r="X647" s="794">
        <f t="shared" si="1591"/>
        <v>3930190</v>
      </c>
      <c r="Y647" s="794">
        <f t="shared" si="1591"/>
        <v>0</v>
      </c>
      <c r="Z647" s="794">
        <f t="shared" si="1591"/>
        <v>0</v>
      </c>
      <c r="AA647" s="803">
        <f t="shared" si="1591"/>
        <v>2430190</v>
      </c>
      <c r="AB647" s="803">
        <f t="shared" si="1591"/>
        <v>2430190</v>
      </c>
      <c r="AC647" s="803">
        <f t="shared" si="1591"/>
        <v>0</v>
      </c>
      <c r="AD647" s="803">
        <f t="shared" si="1591"/>
        <v>2430190</v>
      </c>
      <c r="AE647" s="803">
        <f t="shared" si="1591"/>
        <v>0</v>
      </c>
      <c r="AF647" s="803">
        <f t="shared" si="1591"/>
        <v>0</v>
      </c>
      <c r="AG647" s="821">
        <f t="shared" si="1591"/>
        <v>2430190</v>
      </c>
      <c r="AH647" s="821">
        <f t="shared" si="1591"/>
        <v>2430190</v>
      </c>
      <c r="AI647" s="821">
        <f t="shared" si="1591"/>
        <v>0</v>
      </c>
      <c r="AJ647" s="821">
        <f t="shared" si="1591"/>
        <v>2430190</v>
      </c>
      <c r="AK647" s="821">
        <f t="shared" si="1591"/>
        <v>0</v>
      </c>
      <c r="AL647" s="821">
        <f t="shared" si="1591"/>
        <v>0</v>
      </c>
      <c r="AM647" s="776">
        <f t="shared" si="1591"/>
        <v>2430190</v>
      </c>
      <c r="AN647" s="776">
        <f t="shared" si="1591"/>
        <v>2430190</v>
      </c>
      <c r="AO647" s="776">
        <f t="shared" si="1591"/>
        <v>0</v>
      </c>
      <c r="AP647" s="776">
        <f t="shared" si="1591"/>
        <v>2430190</v>
      </c>
      <c r="AQ647" s="776">
        <f t="shared" si="1591"/>
        <v>0</v>
      </c>
      <c r="AR647" s="776">
        <f t="shared" si="1591"/>
        <v>0</v>
      </c>
      <c r="AS647" s="830">
        <f t="shared" si="1591"/>
        <v>2430190</v>
      </c>
      <c r="AT647" s="830">
        <f t="shared" si="1591"/>
        <v>2430190</v>
      </c>
      <c r="AU647" s="830">
        <f t="shared" si="1591"/>
        <v>0</v>
      </c>
      <c r="AV647" s="830">
        <f t="shared" si="1591"/>
        <v>2430190</v>
      </c>
      <c r="AW647" s="830">
        <f t="shared" si="1591"/>
        <v>0</v>
      </c>
      <c r="AX647" s="830">
        <f t="shared" si="1591"/>
        <v>0</v>
      </c>
      <c r="AY647" s="839">
        <f t="shared" si="1591"/>
        <v>2430190</v>
      </c>
      <c r="AZ647" s="839">
        <f t="shared" si="1591"/>
        <v>2430190</v>
      </c>
      <c r="BA647" s="839">
        <f t="shared" si="1591"/>
        <v>0</v>
      </c>
      <c r="BB647" s="839">
        <f t="shared" si="1591"/>
        <v>2430190</v>
      </c>
      <c r="BC647" s="839">
        <f t="shared" si="1591"/>
        <v>0</v>
      </c>
      <c r="BD647" s="839">
        <f t="shared" si="1591"/>
        <v>0</v>
      </c>
      <c r="BE647" s="776">
        <f t="shared" si="1591"/>
        <v>2430190</v>
      </c>
      <c r="BF647" s="776">
        <f t="shared" si="1591"/>
        <v>2430190</v>
      </c>
      <c r="BG647" s="776">
        <f t="shared" si="1591"/>
        <v>0</v>
      </c>
      <c r="BH647" s="776">
        <f t="shared" si="1591"/>
        <v>2430190</v>
      </c>
      <c r="BI647" s="776">
        <f t="shared" si="1591"/>
        <v>0</v>
      </c>
      <c r="BJ647" s="776">
        <f t="shared" si="1591"/>
        <v>0</v>
      </c>
      <c r="BK647" s="812">
        <f t="shared" si="1591"/>
        <v>2430190</v>
      </c>
      <c r="BL647" s="812">
        <f t="shared" si="1591"/>
        <v>2430190</v>
      </c>
      <c r="BM647" s="812">
        <f t="shared" si="1591"/>
        <v>0</v>
      </c>
      <c r="BN647" s="812">
        <f t="shared" si="1591"/>
        <v>2430190</v>
      </c>
      <c r="BO647" s="812">
        <f t="shared" si="1591"/>
        <v>0</v>
      </c>
      <c r="BP647" s="812">
        <f t="shared" si="1591"/>
        <v>0</v>
      </c>
      <c r="BQ647" s="794">
        <f t="shared" si="1591"/>
        <v>2430190</v>
      </c>
      <c r="BR647" s="794">
        <f t="shared" si="1591"/>
        <v>2430190</v>
      </c>
      <c r="BS647" s="794">
        <f t="shared" si="1591"/>
        <v>0</v>
      </c>
      <c r="BT647" s="794">
        <f t="shared" si="1591"/>
        <v>2430190</v>
      </c>
      <c r="BU647" s="794">
        <f t="shared" si="1591"/>
        <v>0</v>
      </c>
      <c r="BV647" s="794">
        <f t="shared" ref="BV647:CG647" si="1593">SUM(BV646)</f>
        <v>0</v>
      </c>
      <c r="BW647" s="839">
        <f t="shared" si="1593"/>
        <v>2430190</v>
      </c>
      <c r="BX647" s="839">
        <f t="shared" si="1593"/>
        <v>2430190</v>
      </c>
      <c r="BY647" s="839">
        <f t="shared" si="1593"/>
        <v>0</v>
      </c>
      <c r="BZ647" s="839">
        <f t="shared" si="1593"/>
        <v>2430190</v>
      </c>
      <c r="CA647" s="839">
        <f t="shared" si="1593"/>
        <v>0</v>
      </c>
      <c r="CB647" s="839">
        <f t="shared" si="1593"/>
        <v>0</v>
      </c>
      <c r="CC647" s="812">
        <f t="shared" si="1593"/>
        <v>34717000</v>
      </c>
      <c r="CD647" s="785">
        <f t="shared" si="1593"/>
        <v>34717000</v>
      </c>
      <c r="CE647" s="812">
        <f t="shared" si="1593"/>
        <v>0</v>
      </c>
      <c r="CF647" s="812">
        <f t="shared" si="1593"/>
        <v>0</v>
      </c>
      <c r="CG647" s="812">
        <f t="shared" si="1593"/>
        <v>0</v>
      </c>
      <c r="CH647" s="579">
        <f>+CC647-I647</f>
        <v>0</v>
      </c>
    </row>
    <row r="648" spans="1:86" x14ac:dyDescent="0.2">
      <c r="A648" s="721"/>
      <c r="B648" s="721"/>
      <c r="C648" s="721"/>
      <c r="D648" s="676"/>
      <c r="E648" s="721"/>
      <c r="F648" s="676"/>
      <c r="G648" s="703"/>
      <c r="H648" s="631" t="s">
        <v>448</v>
      </c>
      <c r="I648" s="704"/>
      <c r="J648" s="774"/>
      <c r="K648" s="774"/>
      <c r="L648" s="774"/>
      <c r="M648" s="775"/>
      <c r="N648" s="775"/>
      <c r="O648" s="784"/>
      <c r="P648" s="784"/>
      <c r="Q648" s="783"/>
      <c r="R648" s="783"/>
      <c r="S648" s="783"/>
      <c r="T648" s="783"/>
      <c r="U648" s="793"/>
      <c r="V648" s="792"/>
      <c r="W648" s="792"/>
      <c r="X648" s="792"/>
      <c r="Y648" s="792"/>
      <c r="Z648" s="792"/>
      <c r="AA648" s="802"/>
      <c r="AB648" s="801"/>
      <c r="AC648" s="801"/>
      <c r="AD648" s="801"/>
      <c r="AE648" s="801"/>
      <c r="AF648" s="801"/>
      <c r="AG648" s="820"/>
      <c r="AH648" s="819"/>
      <c r="AI648" s="819"/>
      <c r="AJ648" s="819"/>
      <c r="AK648" s="819"/>
      <c r="AL648" s="819"/>
      <c r="AM648" s="774"/>
      <c r="AN648" s="775"/>
      <c r="AO648" s="775"/>
      <c r="AP648" s="775"/>
      <c r="AQ648" s="775"/>
      <c r="AR648" s="775"/>
      <c r="AS648" s="829"/>
      <c r="AT648" s="828"/>
      <c r="AU648" s="828"/>
      <c r="AV648" s="828"/>
      <c r="AW648" s="828"/>
      <c r="AX648" s="828"/>
      <c r="AY648" s="838"/>
      <c r="AZ648" s="837"/>
      <c r="BA648" s="837"/>
      <c r="BB648" s="837"/>
      <c r="BC648" s="837"/>
      <c r="BD648" s="837"/>
      <c r="BE648" s="774"/>
      <c r="BF648" s="775"/>
      <c r="BG648" s="775"/>
      <c r="BH648" s="775"/>
      <c r="BI648" s="775"/>
      <c r="BJ648" s="775"/>
      <c r="BK648" s="811"/>
      <c r="BL648" s="810"/>
      <c r="BM648" s="810"/>
      <c r="BN648" s="810"/>
      <c r="BO648" s="810"/>
      <c r="BP648" s="810"/>
      <c r="BQ648" s="793"/>
      <c r="BR648" s="792"/>
      <c r="BS648" s="792"/>
      <c r="BT648" s="792"/>
      <c r="BU648" s="792"/>
      <c r="BV648" s="792"/>
      <c r="BW648" s="838"/>
      <c r="BX648" s="837"/>
      <c r="BY648" s="837"/>
      <c r="BZ648" s="837"/>
      <c r="CA648" s="837"/>
      <c r="CB648" s="837"/>
      <c r="CC648" s="811"/>
      <c r="CD648" s="784"/>
      <c r="CE648" s="810"/>
      <c r="CF648" s="810"/>
      <c r="CG648" s="810"/>
      <c r="CH648" s="579"/>
    </row>
    <row r="649" spans="1:86" x14ac:dyDescent="0.2">
      <c r="A649" s="711"/>
      <c r="B649" s="711"/>
      <c r="C649" s="711"/>
      <c r="D649" s="712"/>
      <c r="E649" s="711"/>
      <c r="F649" s="712"/>
      <c r="G649" s="679" t="s">
        <v>18</v>
      </c>
      <c r="H649" s="635" t="s">
        <v>48</v>
      </c>
      <c r="I649" s="636">
        <f>+I646</f>
        <v>34717000</v>
      </c>
      <c r="J649" s="774"/>
      <c r="K649" s="774"/>
      <c r="L649" s="774"/>
      <c r="M649" s="775"/>
      <c r="N649" s="775"/>
      <c r="O649" s="784"/>
      <c r="P649" s="784"/>
      <c r="Q649" s="783"/>
      <c r="R649" s="783"/>
      <c r="S649" s="783"/>
      <c r="T649" s="783"/>
      <c r="U649" s="793"/>
      <c r="V649" s="792"/>
      <c r="W649" s="792"/>
      <c r="X649" s="792"/>
      <c r="Y649" s="792"/>
      <c r="Z649" s="792"/>
      <c r="AA649" s="802"/>
      <c r="AB649" s="801"/>
      <c r="AC649" s="801"/>
      <c r="AD649" s="801"/>
      <c r="AE649" s="801"/>
      <c r="AF649" s="801"/>
      <c r="AG649" s="820"/>
      <c r="AH649" s="819"/>
      <c r="AI649" s="819"/>
      <c r="AJ649" s="819"/>
      <c r="AK649" s="819"/>
      <c r="AL649" s="819"/>
      <c r="AM649" s="774"/>
      <c r="AN649" s="775"/>
      <c r="AO649" s="775"/>
      <c r="AP649" s="775"/>
      <c r="AQ649" s="775"/>
      <c r="AR649" s="775"/>
      <c r="AS649" s="829"/>
      <c r="AT649" s="828"/>
      <c r="AU649" s="828"/>
      <c r="AV649" s="828"/>
      <c r="AW649" s="828"/>
      <c r="AX649" s="828"/>
      <c r="AY649" s="838"/>
      <c r="AZ649" s="837"/>
      <c r="BA649" s="837"/>
      <c r="BB649" s="837"/>
      <c r="BC649" s="837"/>
      <c r="BD649" s="837"/>
      <c r="BE649" s="774"/>
      <c r="BF649" s="775"/>
      <c r="BG649" s="775"/>
      <c r="BH649" s="775"/>
      <c r="BI649" s="775"/>
      <c r="BJ649" s="775"/>
      <c r="BK649" s="811"/>
      <c r="BL649" s="810"/>
      <c r="BM649" s="810"/>
      <c r="BN649" s="810"/>
      <c r="BO649" s="810"/>
      <c r="BP649" s="810"/>
      <c r="BQ649" s="793"/>
      <c r="BR649" s="792"/>
      <c r="BS649" s="792"/>
      <c r="BT649" s="792"/>
      <c r="BU649" s="792"/>
      <c r="BV649" s="792"/>
      <c r="BW649" s="838"/>
      <c r="BX649" s="837"/>
      <c r="BY649" s="837"/>
      <c r="BZ649" s="837"/>
      <c r="CA649" s="837"/>
      <c r="CB649" s="837"/>
      <c r="CC649" s="811"/>
      <c r="CD649" s="784"/>
      <c r="CE649" s="810"/>
      <c r="CF649" s="810"/>
      <c r="CG649" s="810"/>
      <c r="CH649" s="579"/>
    </row>
    <row r="650" spans="1:86" x14ac:dyDescent="0.2">
      <c r="A650" s="711"/>
      <c r="B650" s="711"/>
      <c r="C650" s="711"/>
      <c r="D650" s="712"/>
      <c r="E650" s="711"/>
      <c r="F650" s="712"/>
      <c r="G650" s="679"/>
      <c r="H650" s="639" t="s">
        <v>449</v>
      </c>
      <c r="I650" s="636"/>
      <c r="J650" s="774"/>
      <c r="K650" s="774"/>
      <c r="L650" s="774"/>
      <c r="M650" s="775"/>
      <c r="N650" s="775"/>
      <c r="O650" s="784"/>
      <c r="P650" s="784"/>
      <c r="Q650" s="783"/>
      <c r="R650" s="783"/>
      <c r="S650" s="783"/>
      <c r="T650" s="783"/>
      <c r="U650" s="793"/>
      <c r="V650" s="792"/>
      <c r="W650" s="792"/>
      <c r="X650" s="792"/>
      <c r="Y650" s="792"/>
      <c r="Z650" s="792"/>
      <c r="AA650" s="802"/>
      <c r="AB650" s="801"/>
      <c r="AC650" s="801"/>
      <c r="AD650" s="801"/>
      <c r="AE650" s="801"/>
      <c r="AF650" s="801"/>
      <c r="AG650" s="820"/>
      <c r="AH650" s="819"/>
      <c r="AI650" s="819"/>
      <c r="AJ650" s="819"/>
      <c r="AK650" s="819"/>
      <c r="AL650" s="819"/>
      <c r="AM650" s="774"/>
      <c r="AN650" s="775"/>
      <c r="AO650" s="775"/>
      <c r="AP650" s="775"/>
      <c r="AQ650" s="775"/>
      <c r="AR650" s="775"/>
      <c r="AS650" s="829"/>
      <c r="AT650" s="828"/>
      <c r="AU650" s="828"/>
      <c r="AV650" s="828"/>
      <c r="AW650" s="828"/>
      <c r="AX650" s="828"/>
      <c r="AY650" s="838"/>
      <c r="AZ650" s="837"/>
      <c r="BA650" s="837"/>
      <c r="BB650" s="837"/>
      <c r="BC650" s="837"/>
      <c r="BD650" s="837"/>
      <c r="BE650" s="774"/>
      <c r="BF650" s="775"/>
      <c r="BG650" s="775"/>
      <c r="BH650" s="775"/>
      <c r="BI650" s="775"/>
      <c r="BJ650" s="775"/>
      <c r="BK650" s="811"/>
      <c r="BL650" s="810"/>
      <c r="BM650" s="810"/>
      <c r="BN650" s="810"/>
      <c r="BO650" s="810"/>
      <c r="BP650" s="810"/>
      <c r="BQ650" s="793"/>
      <c r="BR650" s="792"/>
      <c r="BS650" s="792"/>
      <c r="BT650" s="792"/>
      <c r="BU650" s="792"/>
      <c r="BV650" s="792"/>
      <c r="BW650" s="838"/>
      <c r="BX650" s="837"/>
      <c r="BY650" s="837"/>
      <c r="BZ650" s="837"/>
      <c r="CA650" s="837"/>
      <c r="CB650" s="837"/>
      <c r="CC650" s="811"/>
      <c r="CD650" s="784"/>
      <c r="CE650" s="810"/>
      <c r="CF650" s="810"/>
      <c r="CG650" s="810"/>
      <c r="CH650" s="579"/>
    </row>
    <row r="651" spans="1:86" x14ac:dyDescent="0.2">
      <c r="A651" s="711"/>
      <c r="B651" s="711"/>
      <c r="C651" s="711"/>
      <c r="D651" s="712"/>
      <c r="E651" s="711"/>
      <c r="F651" s="712"/>
      <c r="G651" s="679"/>
      <c r="H651" s="639" t="s">
        <v>450</v>
      </c>
      <c r="I651" s="636"/>
      <c r="J651" s="774"/>
      <c r="K651" s="774"/>
      <c r="L651" s="774"/>
      <c r="M651" s="775"/>
      <c r="N651" s="775"/>
      <c r="O651" s="784"/>
      <c r="P651" s="784"/>
      <c r="Q651" s="783"/>
      <c r="R651" s="783"/>
      <c r="S651" s="783"/>
      <c r="T651" s="783"/>
      <c r="U651" s="793"/>
      <c r="V651" s="792"/>
      <c r="W651" s="792"/>
      <c r="X651" s="792"/>
      <c r="Y651" s="792"/>
      <c r="Z651" s="792"/>
      <c r="AA651" s="802"/>
      <c r="AB651" s="801"/>
      <c r="AC651" s="801"/>
      <c r="AD651" s="801"/>
      <c r="AE651" s="801"/>
      <c r="AF651" s="801"/>
      <c r="AG651" s="820"/>
      <c r="AH651" s="819"/>
      <c r="AI651" s="819"/>
      <c r="AJ651" s="819"/>
      <c r="AK651" s="819"/>
      <c r="AL651" s="819"/>
      <c r="AM651" s="774"/>
      <c r="AN651" s="775"/>
      <c r="AO651" s="775"/>
      <c r="AP651" s="775"/>
      <c r="AQ651" s="775"/>
      <c r="AR651" s="775"/>
      <c r="AS651" s="829"/>
      <c r="AT651" s="828"/>
      <c r="AU651" s="828"/>
      <c r="AV651" s="828"/>
      <c r="AW651" s="828"/>
      <c r="AX651" s="828"/>
      <c r="AY651" s="838"/>
      <c r="AZ651" s="837"/>
      <c r="BA651" s="837"/>
      <c r="BB651" s="837"/>
      <c r="BC651" s="837"/>
      <c r="BD651" s="837"/>
      <c r="BE651" s="774"/>
      <c r="BF651" s="775"/>
      <c r="BG651" s="775"/>
      <c r="BH651" s="775"/>
      <c r="BI651" s="775"/>
      <c r="BJ651" s="775"/>
      <c r="BK651" s="811"/>
      <c r="BL651" s="810"/>
      <c r="BM651" s="810"/>
      <c r="BN651" s="810"/>
      <c r="BO651" s="810"/>
      <c r="BP651" s="810"/>
      <c r="BQ651" s="793"/>
      <c r="BR651" s="792"/>
      <c r="BS651" s="792"/>
      <c r="BT651" s="792"/>
      <c r="BU651" s="792"/>
      <c r="BV651" s="792"/>
      <c r="BW651" s="838"/>
      <c r="BX651" s="837"/>
      <c r="BY651" s="837"/>
      <c r="BZ651" s="837"/>
      <c r="CA651" s="837"/>
      <c r="CB651" s="837"/>
      <c r="CC651" s="811"/>
      <c r="CD651" s="784"/>
      <c r="CE651" s="810"/>
      <c r="CF651" s="810"/>
      <c r="CG651" s="810"/>
      <c r="CH651" s="579"/>
    </row>
    <row r="652" spans="1:86" x14ac:dyDescent="0.2">
      <c r="A652" s="711"/>
      <c r="B652" s="711"/>
      <c r="C652" s="711"/>
      <c r="D652" s="712"/>
      <c r="E652" s="711"/>
      <c r="F652" s="712"/>
      <c r="G652" s="679" t="s">
        <v>18</v>
      </c>
      <c r="H652" s="635" t="s">
        <v>48</v>
      </c>
      <c r="I652" s="636">
        <f>+I649</f>
        <v>34717000</v>
      </c>
      <c r="J652" s="774"/>
      <c r="K652" s="774"/>
      <c r="L652" s="774"/>
      <c r="M652" s="775"/>
      <c r="N652" s="775"/>
      <c r="O652" s="784"/>
      <c r="P652" s="784"/>
      <c r="Q652" s="783"/>
      <c r="R652" s="783"/>
      <c r="S652" s="783"/>
      <c r="T652" s="783"/>
      <c r="U652" s="793"/>
      <c r="V652" s="792"/>
      <c r="W652" s="792"/>
      <c r="X652" s="792"/>
      <c r="Y652" s="792"/>
      <c r="Z652" s="792"/>
      <c r="AA652" s="802"/>
      <c r="AB652" s="801"/>
      <c r="AC652" s="801"/>
      <c r="AD652" s="801"/>
      <c r="AE652" s="801"/>
      <c r="AF652" s="801"/>
      <c r="AG652" s="820"/>
      <c r="AH652" s="819"/>
      <c r="AI652" s="819"/>
      <c r="AJ652" s="819"/>
      <c r="AK652" s="819"/>
      <c r="AL652" s="819"/>
      <c r="AM652" s="774"/>
      <c r="AN652" s="775"/>
      <c r="AO652" s="775"/>
      <c r="AP652" s="775"/>
      <c r="AQ652" s="775"/>
      <c r="AR652" s="775"/>
      <c r="AS652" s="829"/>
      <c r="AT652" s="828"/>
      <c r="AU652" s="828"/>
      <c r="AV652" s="828"/>
      <c r="AW652" s="828"/>
      <c r="AX652" s="828"/>
      <c r="AY652" s="838"/>
      <c r="AZ652" s="837"/>
      <c r="BA652" s="837"/>
      <c r="BB652" s="837"/>
      <c r="BC652" s="837"/>
      <c r="BD652" s="837"/>
      <c r="BE652" s="774"/>
      <c r="BF652" s="775"/>
      <c r="BG652" s="775"/>
      <c r="BH652" s="775"/>
      <c r="BI652" s="775"/>
      <c r="BJ652" s="775"/>
      <c r="BK652" s="811"/>
      <c r="BL652" s="810"/>
      <c r="BM652" s="810"/>
      <c r="BN652" s="810"/>
      <c r="BO652" s="810"/>
      <c r="BP652" s="810"/>
      <c r="BQ652" s="793"/>
      <c r="BR652" s="792"/>
      <c r="BS652" s="792"/>
      <c r="BT652" s="792"/>
      <c r="BU652" s="792"/>
      <c r="BV652" s="792"/>
      <c r="BW652" s="838"/>
      <c r="BX652" s="837"/>
      <c r="BY652" s="837"/>
      <c r="BZ652" s="837"/>
      <c r="CA652" s="837"/>
      <c r="CB652" s="837"/>
      <c r="CC652" s="811"/>
      <c r="CD652" s="784"/>
      <c r="CE652" s="810"/>
      <c r="CF652" s="810"/>
      <c r="CG652" s="810"/>
      <c r="CH652" s="579"/>
    </row>
    <row r="653" spans="1:86" x14ac:dyDescent="0.2">
      <c r="A653" s="711"/>
      <c r="B653" s="711"/>
      <c r="C653" s="711"/>
      <c r="D653" s="712"/>
      <c r="E653" s="711"/>
      <c r="F653" s="712"/>
      <c r="G653" s="713"/>
      <c r="H653" s="639" t="s">
        <v>451</v>
      </c>
      <c r="I653" s="644"/>
      <c r="J653" s="774"/>
      <c r="K653" s="774"/>
      <c r="L653" s="774"/>
      <c r="M653" s="775"/>
      <c r="N653" s="775"/>
      <c r="O653" s="784"/>
      <c r="P653" s="784"/>
      <c r="Q653" s="783"/>
      <c r="R653" s="783"/>
      <c r="S653" s="783"/>
      <c r="T653" s="783"/>
      <c r="U653" s="793"/>
      <c r="V653" s="792"/>
      <c r="W653" s="792"/>
      <c r="X653" s="792"/>
      <c r="Y653" s="792"/>
      <c r="Z653" s="792"/>
      <c r="AA653" s="802"/>
      <c r="AB653" s="801"/>
      <c r="AC653" s="801"/>
      <c r="AD653" s="801"/>
      <c r="AE653" s="801"/>
      <c r="AF653" s="801"/>
      <c r="AG653" s="820"/>
      <c r="AH653" s="819"/>
      <c r="AI653" s="819"/>
      <c r="AJ653" s="819"/>
      <c r="AK653" s="819"/>
      <c r="AL653" s="819"/>
      <c r="AM653" s="774"/>
      <c r="AN653" s="775"/>
      <c r="AO653" s="775"/>
      <c r="AP653" s="775"/>
      <c r="AQ653" s="775"/>
      <c r="AR653" s="775"/>
      <c r="AS653" s="829"/>
      <c r="AT653" s="828"/>
      <c r="AU653" s="828"/>
      <c r="AV653" s="828"/>
      <c r="AW653" s="828"/>
      <c r="AX653" s="828"/>
      <c r="AY653" s="838"/>
      <c r="AZ653" s="837"/>
      <c r="BA653" s="837"/>
      <c r="BB653" s="837"/>
      <c r="BC653" s="837"/>
      <c r="BD653" s="837"/>
      <c r="BE653" s="774"/>
      <c r="BF653" s="775"/>
      <c r="BG653" s="775"/>
      <c r="BH653" s="775"/>
      <c r="BI653" s="775"/>
      <c r="BJ653" s="775"/>
      <c r="BK653" s="811"/>
      <c r="BL653" s="810"/>
      <c r="BM653" s="810"/>
      <c r="BN653" s="810"/>
      <c r="BO653" s="810"/>
      <c r="BP653" s="810"/>
      <c r="BQ653" s="793"/>
      <c r="BR653" s="792"/>
      <c r="BS653" s="792"/>
      <c r="BT653" s="792"/>
      <c r="BU653" s="792"/>
      <c r="BV653" s="792"/>
      <c r="BW653" s="838"/>
      <c r="BX653" s="837"/>
      <c r="BY653" s="837"/>
      <c r="BZ653" s="837"/>
      <c r="CA653" s="837"/>
      <c r="CB653" s="837"/>
      <c r="CC653" s="811"/>
      <c r="CD653" s="784"/>
      <c r="CE653" s="810"/>
      <c r="CF653" s="810"/>
      <c r="CG653" s="810"/>
      <c r="CH653" s="579"/>
    </row>
    <row r="654" spans="1:86" x14ac:dyDescent="0.2">
      <c r="A654" s="757"/>
      <c r="B654" s="580"/>
      <c r="C654" s="580"/>
      <c r="D654" s="580"/>
      <c r="E654" s="580"/>
      <c r="F654" s="580"/>
      <c r="G654" s="580"/>
      <c r="H654" s="758"/>
      <c r="I654" s="746"/>
      <c r="J654" s="774"/>
      <c r="K654" s="774"/>
      <c r="L654" s="774"/>
      <c r="M654" s="775"/>
      <c r="N654" s="775"/>
      <c r="O654" s="784"/>
      <c r="P654" s="784"/>
      <c r="Q654" s="783"/>
      <c r="R654" s="783"/>
      <c r="S654" s="783"/>
      <c r="T654" s="783"/>
      <c r="U654" s="793"/>
      <c r="V654" s="792"/>
      <c r="W654" s="792"/>
      <c r="X654" s="792"/>
      <c r="Y654" s="792"/>
      <c r="Z654" s="792"/>
      <c r="AA654" s="802"/>
      <c r="AB654" s="801"/>
      <c r="AC654" s="801"/>
      <c r="AD654" s="801"/>
      <c r="AE654" s="801"/>
      <c r="AF654" s="801"/>
      <c r="AG654" s="820"/>
      <c r="AH654" s="819"/>
      <c r="AI654" s="819"/>
      <c r="AJ654" s="819"/>
      <c r="AK654" s="819"/>
      <c r="AL654" s="819"/>
      <c r="AM654" s="774"/>
      <c r="AN654" s="775"/>
      <c r="AO654" s="775"/>
      <c r="AP654" s="775"/>
      <c r="AQ654" s="775"/>
      <c r="AR654" s="775"/>
      <c r="AS654" s="829"/>
      <c r="AT654" s="828"/>
      <c r="AU654" s="828"/>
      <c r="AV654" s="828"/>
      <c r="AW654" s="828"/>
      <c r="AX654" s="828"/>
      <c r="AY654" s="838"/>
      <c r="AZ654" s="837"/>
      <c r="BA654" s="837"/>
      <c r="BB654" s="837"/>
      <c r="BC654" s="837"/>
      <c r="BD654" s="837"/>
      <c r="BE654" s="774"/>
      <c r="BF654" s="775"/>
      <c r="BG654" s="775"/>
      <c r="BH654" s="775"/>
      <c r="BI654" s="775"/>
      <c r="BJ654" s="775"/>
      <c r="BK654" s="811"/>
      <c r="BL654" s="810"/>
      <c r="BM654" s="810"/>
      <c r="BN654" s="810"/>
      <c r="BO654" s="810"/>
      <c r="BP654" s="810"/>
      <c r="BQ654" s="793"/>
      <c r="BR654" s="792"/>
      <c r="BS654" s="792"/>
      <c r="BT654" s="792"/>
      <c r="BU654" s="792"/>
      <c r="BV654" s="792"/>
      <c r="BW654" s="838"/>
      <c r="BX654" s="837"/>
      <c r="BY654" s="837"/>
      <c r="BZ654" s="837"/>
      <c r="CA654" s="837"/>
      <c r="CB654" s="837"/>
      <c r="CC654" s="811"/>
      <c r="CD654" s="784"/>
      <c r="CE654" s="810"/>
      <c r="CF654" s="810"/>
      <c r="CG654" s="810"/>
      <c r="CH654" s="579"/>
    </row>
    <row r="655" spans="1:86" x14ac:dyDescent="0.2">
      <c r="A655" s="759"/>
      <c r="B655" s="589"/>
      <c r="C655" s="589"/>
      <c r="D655" s="589"/>
      <c r="E655" s="589"/>
      <c r="F655" s="589"/>
      <c r="G655" s="589"/>
      <c r="H655" s="755" t="s">
        <v>452</v>
      </c>
      <c r="I655" s="760"/>
      <c r="J655" s="774"/>
      <c r="K655" s="774"/>
      <c r="L655" s="774"/>
      <c r="M655" s="775"/>
      <c r="N655" s="775"/>
      <c r="O655" s="784"/>
      <c r="P655" s="784"/>
      <c r="Q655" s="783"/>
      <c r="R655" s="783"/>
      <c r="S655" s="783"/>
      <c r="T655" s="783"/>
      <c r="U655" s="793"/>
      <c r="V655" s="792"/>
      <c r="W655" s="792"/>
      <c r="X655" s="792"/>
      <c r="Y655" s="792"/>
      <c r="Z655" s="792"/>
      <c r="AA655" s="802"/>
      <c r="AB655" s="801"/>
      <c r="AC655" s="801"/>
      <c r="AD655" s="801"/>
      <c r="AE655" s="801"/>
      <c r="AF655" s="801"/>
      <c r="AG655" s="820"/>
      <c r="AH655" s="819"/>
      <c r="AI655" s="819"/>
      <c r="AJ655" s="819"/>
      <c r="AK655" s="819"/>
      <c r="AL655" s="819"/>
      <c r="AM655" s="774"/>
      <c r="AN655" s="775"/>
      <c r="AO655" s="775"/>
      <c r="AP655" s="775"/>
      <c r="AQ655" s="775"/>
      <c r="AR655" s="775"/>
      <c r="AS655" s="829"/>
      <c r="AT655" s="828"/>
      <c r="AU655" s="828"/>
      <c r="AV655" s="828"/>
      <c r="AW655" s="828"/>
      <c r="AX655" s="828"/>
      <c r="AY655" s="838"/>
      <c r="AZ655" s="837"/>
      <c r="BA655" s="837"/>
      <c r="BB655" s="837"/>
      <c r="BC655" s="837"/>
      <c r="BD655" s="837"/>
      <c r="BE655" s="774"/>
      <c r="BF655" s="775"/>
      <c r="BG655" s="775"/>
      <c r="BH655" s="775"/>
      <c r="BI655" s="775"/>
      <c r="BJ655" s="775"/>
      <c r="BK655" s="811"/>
      <c r="BL655" s="810"/>
      <c r="BM655" s="810"/>
      <c r="BN655" s="810"/>
      <c r="BO655" s="810"/>
      <c r="BP655" s="810"/>
      <c r="BQ655" s="793"/>
      <c r="BR655" s="792"/>
      <c r="BS655" s="792"/>
      <c r="BT655" s="792"/>
      <c r="BU655" s="792"/>
      <c r="BV655" s="792"/>
      <c r="BW655" s="838"/>
      <c r="BX655" s="837"/>
      <c r="BY655" s="837"/>
      <c r="BZ655" s="837"/>
      <c r="CA655" s="837"/>
      <c r="CB655" s="837"/>
      <c r="CC655" s="811"/>
      <c r="CD655" s="784"/>
      <c r="CE655" s="810"/>
      <c r="CF655" s="810"/>
      <c r="CG655" s="810"/>
      <c r="CH655" s="579"/>
    </row>
    <row r="656" spans="1:86" x14ac:dyDescent="0.2">
      <c r="A656" s="761"/>
      <c r="B656" s="594"/>
      <c r="C656" s="594"/>
      <c r="D656" s="594"/>
      <c r="E656" s="594"/>
      <c r="F656" s="594"/>
      <c r="G656" s="594"/>
      <c r="H656" s="762"/>
      <c r="I656" s="763"/>
      <c r="J656" s="774"/>
      <c r="K656" s="774"/>
      <c r="L656" s="774"/>
      <c r="M656" s="775"/>
      <c r="N656" s="775"/>
      <c r="O656" s="784"/>
      <c r="P656" s="784"/>
      <c r="Q656" s="783"/>
      <c r="R656" s="783"/>
      <c r="S656" s="783"/>
      <c r="T656" s="783"/>
      <c r="U656" s="793"/>
      <c r="V656" s="792"/>
      <c r="W656" s="792"/>
      <c r="X656" s="792"/>
      <c r="Y656" s="792"/>
      <c r="Z656" s="792"/>
      <c r="AA656" s="802"/>
      <c r="AB656" s="801"/>
      <c r="AC656" s="801"/>
      <c r="AD656" s="801"/>
      <c r="AE656" s="801"/>
      <c r="AF656" s="801"/>
      <c r="AG656" s="820"/>
      <c r="AH656" s="819"/>
      <c r="AI656" s="819"/>
      <c r="AJ656" s="819"/>
      <c r="AK656" s="819"/>
      <c r="AL656" s="819"/>
      <c r="AM656" s="774"/>
      <c r="AN656" s="775"/>
      <c r="AO656" s="775"/>
      <c r="AP656" s="775"/>
      <c r="AQ656" s="775"/>
      <c r="AR656" s="775"/>
      <c r="AS656" s="829"/>
      <c r="AT656" s="828"/>
      <c r="AU656" s="828"/>
      <c r="AV656" s="828"/>
      <c r="AW656" s="828"/>
      <c r="AX656" s="828"/>
      <c r="AY656" s="838"/>
      <c r="AZ656" s="837"/>
      <c r="BA656" s="837"/>
      <c r="BB656" s="837"/>
      <c r="BC656" s="837"/>
      <c r="BD656" s="837"/>
      <c r="BE656" s="774"/>
      <c r="BF656" s="775"/>
      <c r="BG656" s="775"/>
      <c r="BH656" s="775"/>
      <c r="BI656" s="775"/>
      <c r="BJ656" s="775"/>
      <c r="BK656" s="811"/>
      <c r="BL656" s="810"/>
      <c r="BM656" s="810"/>
      <c r="BN656" s="810"/>
      <c r="BO656" s="810"/>
      <c r="BP656" s="810"/>
      <c r="BQ656" s="793"/>
      <c r="BR656" s="792"/>
      <c r="BS656" s="792"/>
      <c r="BT656" s="792"/>
      <c r="BU656" s="792"/>
      <c r="BV656" s="792"/>
      <c r="BW656" s="838"/>
      <c r="BX656" s="837"/>
      <c r="BY656" s="837"/>
      <c r="BZ656" s="837"/>
      <c r="CA656" s="837"/>
      <c r="CB656" s="837"/>
      <c r="CC656" s="811"/>
      <c r="CD656" s="784"/>
      <c r="CE656" s="810"/>
      <c r="CF656" s="810"/>
      <c r="CG656" s="810"/>
      <c r="CH656" s="579"/>
    </row>
    <row r="657" spans="1:86" x14ac:dyDescent="0.2">
      <c r="I657" s="742"/>
      <c r="J657" s="774"/>
      <c r="K657" s="774"/>
      <c r="L657" s="774"/>
      <c r="M657" s="775"/>
      <c r="N657" s="775"/>
      <c r="O657" s="784"/>
      <c r="P657" s="784"/>
      <c r="Q657" s="783"/>
      <c r="R657" s="783"/>
      <c r="S657" s="783"/>
      <c r="T657" s="783"/>
      <c r="U657" s="793"/>
      <c r="V657" s="792"/>
      <c r="W657" s="792"/>
      <c r="X657" s="792"/>
      <c r="Y657" s="792"/>
      <c r="Z657" s="792"/>
      <c r="AA657" s="802"/>
      <c r="AB657" s="801"/>
      <c r="AC657" s="801"/>
      <c r="AD657" s="801"/>
      <c r="AE657" s="801"/>
      <c r="AF657" s="801"/>
      <c r="AG657" s="820"/>
      <c r="AH657" s="819"/>
      <c r="AI657" s="819"/>
      <c r="AJ657" s="819"/>
      <c r="AK657" s="819"/>
      <c r="AL657" s="819"/>
      <c r="AM657" s="774"/>
      <c r="AN657" s="775"/>
      <c r="AO657" s="775"/>
      <c r="AP657" s="775"/>
      <c r="AQ657" s="775"/>
      <c r="AR657" s="775"/>
      <c r="AS657" s="829"/>
      <c r="AT657" s="828"/>
      <c r="AU657" s="828"/>
      <c r="AV657" s="828"/>
      <c r="AW657" s="828"/>
      <c r="AX657" s="828"/>
      <c r="AY657" s="838"/>
      <c r="AZ657" s="837"/>
      <c r="BA657" s="837"/>
      <c r="BB657" s="837"/>
      <c r="BC657" s="837"/>
      <c r="BD657" s="837"/>
      <c r="BE657" s="774"/>
      <c r="BF657" s="775"/>
      <c r="BG657" s="775"/>
      <c r="BH657" s="775"/>
      <c r="BI657" s="775"/>
      <c r="BJ657" s="775"/>
      <c r="BK657" s="811"/>
      <c r="BL657" s="810"/>
      <c r="BM657" s="810"/>
      <c r="BN657" s="810"/>
      <c r="BO657" s="810"/>
      <c r="BP657" s="810"/>
      <c r="BQ657" s="793"/>
      <c r="BR657" s="792"/>
      <c r="BS657" s="792"/>
      <c r="BT657" s="792"/>
      <c r="BU657" s="792"/>
      <c r="BV657" s="792"/>
      <c r="BW657" s="838"/>
      <c r="BX657" s="837"/>
      <c r="BY657" s="837"/>
      <c r="BZ657" s="837"/>
      <c r="CA657" s="837"/>
      <c r="CB657" s="837"/>
      <c r="CC657" s="811"/>
      <c r="CD657" s="784"/>
      <c r="CE657" s="810"/>
      <c r="CF657" s="810"/>
      <c r="CG657" s="810"/>
      <c r="CH657" s="579"/>
    </row>
    <row r="658" spans="1:86" ht="24" x14ac:dyDescent="0.2">
      <c r="A658" s="596"/>
      <c r="B658" s="596"/>
      <c r="C658" s="596">
        <v>660</v>
      </c>
      <c r="D658" s="620"/>
      <c r="E658" s="596"/>
      <c r="F658" s="607"/>
      <c r="G658" s="620"/>
      <c r="H658" s="600" t="s">
        <v>453</v>
      </c>
      <c r="I658" s="601"/>
      <c r="J658" s="774"/>
      <c r="K658" s="774"/>
      <c r="L658" s="774"/>
      <c r="M658" s="775"/>
      <c r="N658" s="775"/>
      <c r="O658" s="784"/>
      <c r="P658" s="784"/>
      <c r="Q658" s="783"/>
      <c r="R658" s="783"/>
      <c r="S658" s="783"/>
      <c r="T658" s="783"/>
      <c r="U658" s="793"/>
      <c r="V658" s="792"/>
      <c r="W658" s="792"/>
      <c r="X658" s="792"/>
      <c r="Y658" s="792"/>
      <c r="Z658" s="792"/>
      <c r="AA658" s="802"/>
      <c r="AB658" s="801"/>
      <c r="AC658" s="801"/>
      <c r="AD658" s="801"/>
      <c r="AE658" s="801"/>
      <c r="AF658" s="801"/>
      <c r="AG658" s="820"/>
      <c r="AH658" s="819"/>
      <c r="AI658" s="819"/>
      <c r="AJ658" s="819"/>
      <c r="AK658" s="819"/>
      <c r="AL658" s="819"/>
      <c r="AM658" s="774"/>
      <c r="AN658" s="775"/>
      <c r="AO658" s="775"/>
      <c r="AP658" s="775"/>
      <c r="AQ658" s="775"/>
      <c r="AR658" s="775"/>
      <c r="AS658" s="829"/>
      <c r="AT658" s="828"/>
      <c r="AU658" s="828"/>
      <c r="AV658" s="828"/>
      <c r="AW658" s="828"/>
      <c r="AX658" s="828"/>
      <c r="AY658" s="838"/>
      <c r="AZ658" s="837"/>
      <c r="BA658" s="837"/>
      <c r="BB658" s="837"/>
      <c r="BC658" s="837"/>
      <c r="BD658" s="837"/>
      <c r="BE658" s="774"/>
      <c r="BF658" s="775"/>
      <c r="BG658" s="775"/>
      <c r="BH658" s="775"/>
      <c r="BI658" s="775"/>
      <c r="BJ658" s="775"/>
      <c r="BK658" s="811"/>
      <c r="BL658" s="810"/>
      <c r="BM658" s="810"/>
      <c r="BN658" s="810"/>
      <c r="BO658" s="810"/>
      <c r="BP658" s="810"/>
      <c r="BQ658" s="793"/>
      <c r="BR658" s="792"/>
      <c r="BS658" s="792"/>
      <c r="BT658" s="792"/>
      <c r="BU658" s="792"/>
      <c r="BV658" s="792"/>
      <c r="BW658" s="838"/>
      <c r="BX658" s="837"/>
      <c r="BY658" s="837"/>
      <c r="BZ658" s="837"/>
      <c r="CA658" s="837"/>
      <c r="CB658" s="837"/>
      <c r="CC658" s="811"/>
      <c r="CD658" s="784"/>
      <c r="CE658" s="810"/>
      <c r="CF658" s="810"/>
      <c r="CG658" s="810"/>
      <c r="CH658" s="579"/>
    </row>
    <row r="659" spans="1:86" x14ac:dyDescent="0.2">
      <c r="A659" s="596"/>
      <c r="B659" s="596"/>
      <c r="C659" s="596"/>
      <c r="D659" s="608" t="s">
        <v>454</v>
      </c>
      <c r="E659" s="596"/>
      <c r="F659" s="607"/>
      <c r="G659" s="620"/>
      <c r="H659" s="600" t="s">
        <v>455</v>
      </c>
      <c r="I659" s="601"/>
      <c r="J659" s="774"/>
      <c r="K659" s="774"/>
      <c r="L659" s="774"/>
      <c r="M659" s="775"/>
      <c r="N659" s="775"/>
      <c r="O659" s="784"/>
      <c r="P659" s="784"/>
      <c r="Q659" s="783"/>
      <c r="R659" s="783"/>
      <c r="S659" s="783"/>
      <c r="T659" s="783"/>
      <c r="U659" s="793"/>
      <c r="V659" s="792"/>
      <c r="W659" s="792"/>
      <c r="X659" s="792"/>
      <c r="Y659" s="792"/>
      <c r="Z659" s="792"/>
      <c r="AA659" s="802"/>
      <c r="AB659" s="801"/>
      <c r="AC659" s="801"/>
      <c r="AD659" s="801"/>
      <c r="AE659" s="801"/>
      <c r="AF659" s="801"/>
      <c r="AG659" s="820"/>
      <c r="AH659" s="819"/>
      <c r="AI659" s="819"/>
      <c r="AJ659" s="819"/>
      <c r="AK659" s="819"/>
      <c r="AL659" s="819"/>
      <c r="AM659" s="774"/>
      <c r="AN659" s="775"/>
      <c r="AO659" s="775"/>
      <c r="AP659" s="775"/>
      <c r="AQ659" s="775"/>
      <c r="AR659" s="775"/>
      <c r="AS659" s="829"/>
      <c r="AT659" s="828"/>
      <c r="AU659" s="828"/>
      <c r="AV659" s="828"/>
      <c r="AW659" s="828"/>
      <c r="AX659" s="828"/>
      <c r="AY659" s="838"/>
      <c r="AZ659" s="837"/>
      <c r="BA659" s="837"/>
      <c r="BB659" s="837"/>
      <c r="BC659" s="837"/>
      <c r="BD659" s="837"/>
      <c r="BE659" s="774"/>
      <c r="BF659" s="775"/>
      <c r="BG659" s="775"/>
      <c r="BH659" s="775"/>
      <c r="BI659" s="775"/>
      <c r="BJ659" s="775"/>
      <c r="BK659" s="811"/>
      <c r="BL659" s="810"/>
      <c r="BM659" s="810"/>
      <c r="BN659" s="810"/>
      <c r="BO659" s="810"/>
      <c r="BP659" s="810"/>
      <c r="BQ659" s="793"/>
      <c r="BR659" s="792"/>
      <c r="BS659" s="792"/>
      <c r="BT659" s="792"/>
      <c r="BU659" s="792"/>
      <c r="BV659" s="792"/>
      <c r="BW659" s="838"/>
      <c r="BX659" s="837"/>
      <c r="BY659" s="837"/>
      <c r="BZ659" s="837"/>
      <c r="CA659" s="837"/>
      <c r="CB659" s="837"/>
      <c r="CC659" s="811"/>
      <c r="CD659" s="784"/>
      <c r="CE659" s="810"/>
      <c r="CF659" s="810"/>
      <c r="CG659" s="810"/>
      <c r="CH659" s="579"/>
    </row>
    <row r="660" spans="1:86" ht="24" x14ac:dyDescent="0.2">
      <c r="A660" s="596"/>
      <c r="B660" s="596" t="s">
        <v>456</v>
      </c>
      <c r="C660" s="596"/>
      <c r="D660" s="608" t="s">
        <v>457</v>
      </c>
      <c r="E660" s="596"/>
      <c r="F660" s="607"/>
      <c r="G660" s="620"/>
      <c r="H660" s="600" t="s">
        <v>458</v>
      </c>
      <c r="I660" s="601"/>
      <c r="J660" s="774"/>
      <c r="K660" s="774"/>
      <c r="L660" s="774"/>
      <c r="M660" s="775"/>
      <c r="N660" s="775"/>
      <c r="O660" s="784"/>
      <c r="P660" s="784"/>
      <c r="Q660" s="783"/>
      <c r="R660" s="783"/>
      <c r="S660" s="783"/>
      <c r="T660" s="783"/>
      <c r="U660" s="793"/>
      <c r="V660" s="792"/>
      <c r="W660" s="792"/>
      <c r="X660" s="792"/>
      <c r="Y660" s="792"/>
      <c r="Z660" s="792"/>
      <c r="AA660" s="802"/>
      <c r="AB660" s="801"/>
      <c r="AC660" s="801"/>
      <c r="AD660" s="801"/>
      <c r="AE660" s="801"/>
      <c r="AF660" s="801"/>
      <c r="AG660" s="820"/>
      <c r="AH660" s="819"/>
      <c r="AI660" s="819"/>
      <c r="AJ660" s="819"/>
      <c r="AK660" s="819"/>
      <c r="AL660" s="819"/>
      <c r="AM660" s="774"/>
      <c r="AN660" s="775"/>
      <c r="AO660" s="775"/>
      <c r="AP660" s="775"/>
      <c r="AQ660" s="775"/>
      <c r="AR660" s="775"/>
      <c r="AS660" s="829"/>
      <c r="AT660" s="828"/>
      <c r="AU660" s="828"/>
      <c r="AV660" s="828"/>
      <c r="AW660" s="828"/>
      <c r="AX660" s="828"/>
      <c r="AY660" s="838"/>
      <c r="AZ660" s="837"/>
      <c r="BA660" s="837"/>
      <c r="BB660" s="837"/>
      <c r="BC660" s="837"/>
      <c r="BD660" s="837"/>
      <c r="BE660" s="774"/>
      <c r="BF660" s="775"/>
      <c r="BG660" s="775"/>
      <c r="BH660" s="775"/>
      <c r="BI660" s="775"/>
      <c r="BJ660" s="775"/>
      <c r="BK660" s="811"/>
      <c r="BL660" s="810"/>
      <c r="BM660" s="810"/>
      <c r="BN660" s="810"/>
      <c r="BO660" s="810"/>
      <c r="BP660" s="810"/>
      <c r="BQ660" s="793"/>
      <c r="BR660" s="792"/>
      <c r="BS660" s="792"/>
      <c r="BT660" s="792"/>
      <c r="BU660" s="792"/>
      <c r="BV660" s="792"/>
      <c r="BW660" s="838"/>
      <c r="BX660" s="837"/>
      <c r="BY660" s="837"/>
      <c r="BZ660" s="837"/>
      <c r="CA660" s="837"/>
      <c r="CB660" s="837"/>
      <c r="CC660" s="811"/>
      <c r="CD660" s="784"/>
      <c r="CE660" s="810"/>
      <c r="CF660" s="810"/>
      <c r="CG660" s="810"/>
      <c r="CH660" s="579"/>
    </row>
    <row r="661" spans="1:86" x14ac:dyDescent="0.2">
      <c r="A661" s="596"/>
      <c r="B661" s="596"/>
      <c r="C661" s="596"/>
      <c r="D661" s="620"/>
      <c r="E661" s="596">
        <f>+E646+1</f>
        <v>132</v>
      </c>
      <c r="F661" s="607">
        <v>454</v>
      </c>
      <c r="G661" s="620"/>
      <c r="H661" s="609" t="s">
        <v>116</v>
      </c>
      <c r="I661" s="601">
        <f>3000000+1000000</f>
        <v>4000000</v>
      </c>
      <c r="J661" s="774">
        <f>+I661*$J$1</f>
        <v>800000</v>
      </c>
      <c r="K661" s="774"/>
      <c r="L661" s="774">
        <f t="shared" ref="L661" si="1594">+J661-K661</f>
        <v>800000</v>
      </c>
      <c r="M661" s="775"/>
      <c r="N661" s="774">
        <f>+K661-M661</f>
        <v>0</v>
      </c>
      <c r="O661" s="784">
        <f>+I661*$O$1</f>
        <v>400000</v>
      </c>
      <c r="P661" s="784">
        <f t="shared" ref="P661" si="1595">O661+K661</f>
        <v>400000</v>
      </c>
      <c r="Q661" s="783"/>
      <c r="R661" s="784">
        <f t="shared" ref="R661" si="1596">+P661-Q661</f>
        <v>400000</v>
      </c>
      <c r="S661" s="783"/>
      <c r="T661" s="784">
        <f t="shared" ref="T661" si="1597">+Q661-S661</f>
        <v>0</v>
      </c>
      <c r="U661" s="793">
        <f>$I661*$U$1</f>
        <v>280000</v>
      </c>
      <c r="V661" s="793">
        <f t="shared" ref="V661" si="1598">U661+Q661</f>
        <v>280000</v>
      </c>
      <c r="W661" s="792"/>
      <c r="X661" s="793">
        <f>+V661-W661</f>
        <v>280000</v>
      </c>
      <c r="Y661" s="792"/>
      <c r="Z661" s="793">
        <f t="shared" ref="Z661" si="1599">+W661-Y661</f>
        <v>0</v>
      </c>
      <c r="AA661" s="802">
        <f>$I661*$AA$1</f>
        <v>280000</v>
      </c>
      <c r="AB661" s="802">
        <f t="shared" ref="AB661" si="1600">AA661+W661</f>
        <v>280000</v>
      </c>
      <c r="AC661" s="801"/>
      <c r="AD661" s="802">
        <f>+AB661-AC661</f>
        <v>280000</v>
      </c>
      <c r="AE661" s="801"/>
      <c r="AF661" s="802">
        <f t="shared" ref="AF661" si="1601">+AC661-AE661</f>
        <v>0</v>
      </c>
      <c r="AG661" s="820">
        <f>$I661*$AG$1</f>
        <v>280000</v>
      </c>
      <c r="AH661" s="820">
        <f t="shared" ref="AH661" si="1602">AG661+AC661</f>
        <v>280000</v>
      </c>
      <c r="AI661" s="819"/>
      <c r="AJ661" s="820">
        <f>+AH661-AI661</f>
        <v>280000</v>
      </c>
      <c r="AK661" s="819"/>
      <c r="AL661" s="820">
        <f t="shared" ref="AL661" si="1603">+AI661-AK661</f>
        <v>0</v>
      </c>
      <c r="AM661" s="774">
        <f>$I661*$AM$1</f>
        <v>280000</v>
      </c>
      <c r="AN661" s="774">
        <f t="shared" ref="AN661" si="1604">AM661+AI661</f>
        <v>280000</v>
      </c>
      <c r="AO661" s="775"/>
      <c r="AP661" s="774">
        <f>+AN661-AO661</f>
        <v>280000</v>
      </c>
      <c r="AQ661" s="775"/>
      <c r="AR661" s="774">
        <f t="shared" ref="AR661" si="1605">+AO661-AQ661</f>
        <v>0</v>
      </c>
      <c r="AS661" s="829">
        <f>$I661*$AS$1</f>
        <v>280000</v>
      </c>
      <c r="AT661" s="829">
        <f t="shared" ref="AT661" si="1606">AS661+AO661</f>
        <v>280000</v>
      </c>
      <c r="AU661" s="828"/>
      <c r="AV661" s="829">
        <f>+AT661-AU661</f>
        <v>280000</v>
      </c>
      <c r="AW661" s="828"/>
      <c r="AX661" s="829">
        <f t="shared" ref="AX661" si="1607">+AU661-AW661</f>
        <v>0</v>
      </c>
      <c r="AY661" s="838">
        <f>$I661*$AY$1</f>
        <v>280000</v>
      </c>
      <c r="AZ661" s="838">
        <f t="shared" ref="AZ661" si="1608">AY661+AU661</f>
        <v>280000</v>
      </c>
      <c r="BA661" s="837"/>
      <c r="BB661" s="838">
        <f>+AZ661-BA661</f>
        <v>280000</v>
      </c>
      <c r="BC661" s="837"/>
      <c r="BD661" s="838">
        <f t="shared" ref="BD661" si="1609">+BA661-BC661</f>
        <v>0</v>
      </c>
      <c r="BE661" s="774">
        <f>$I661*$BE$1</f>
        <v>280000</v>
      </c>
      <c r="BF661" s="774">
        <f t="shared" ref="BF661" si="1610">BE661+BA661</f>
        <v>280000</v>
      </c>
      <c r="BG661" s="775"/>
      <c r="BH661" s="774">
        <f>+BF661-BG661</f>
        <v>280000</v>
      </c>
      <c r="BI661" s="775"/>
      <c r="BJ661" s="774">
        <f t="shared" ref="BJ661" si="1611">+BG661-BI661</f>
        <v>0</v>
      </c>
      <c r="BK661" s="811">
        <f>$I661*$BK$1</f>
        <v>280000</v>
      </c>
      <c r="BL661" s="811">
        <f t="shared" ref="BL661" si="1612">BK661+BG661</f>
        <v>280000</v>
      </c>
      <c r="BM661" s="810"/>
      <c r="BN661" s="811">
        <f>+BL661-BM661</f>
        <v>280000</v>
      </c>
      <c r="BO661" s="810"/>
      <c r="BP661" s="811">
        <f t="shared" ref="BP661" si="1613">+BM661-BO661</f>
        <v>0</v>
      </c>
      <c r="BQ661" s="793">
        <f>$I661*$BQ$1</f>
        <v>280000</v>
      </c>
      <c r="BR661" s="793">
        <f t="shared" ref="BR661" si="1614">BQ661+BM661</f>
        <v>280000</v>
      </c>
      <c r="BS661" s="792"/>
      <c r="BT661" s="793">
        <f>+BR661-BS661</f>
        <v>280000</v>
      </c>
      <c r="BU661" s="792"/>
      <c r="BV661" s="793">
        <f t="shared" ref="BV661" si="1615">+BS661-BU661</f>
        <v>0</v>
      </c>
      <c r="BW661" s="838">
        <f>$I661*$BW$1</f>
        <v>280000</v>
      </c>
      <c r="BX661" s="838">
        <f t="shared" ref="BX661" si="1616">BW661+BS661</f>
        <v>280000</v>
      </c>
      <c r="BY661" s="837"/>
      <c r="BZ661" s="838">
        <f>+BX661-BY661</f>
        <v>280000</v>
      </c>
      <c r="CA661" s="837"/>
      <c r="CB661" s="838">
        <f t="shared" ref="CB661" si="1617">+BY661-CA661</f>
        <v>0</v>
      </c>
      <c r="CC661" s="811">
        <f t="shared" ref="CC661:CC692" si="1618">+J661+O661+U661+AA661+AG661+AM661+AS661+AY661+BE661+BK661+BQ661+BW661</f>
        <v>4000000</v>
      </c>
      <c r="CD661" s="784">
        <f t="shared" ref="CD661" si="1619">CC661+BY661</f>
        <v>4000000</v>
      </c>
      <c r="CE661" s="810"/>
      <c r="CF661" s="810"/>
      <c r="CG661" s="811">
        <f t="shared" ref="CG661" si="1620">+CE661-CF661</f>
        <v>0</v>
      </c>
      <c r="CH661" s="579">
        <f t="shared" ref="CH661:CH693" si="1621">+CC661-I661</f>
        <v>0</v>
      </c>
    </row>
    <row r="662" spans="1:86" x14ac:dyDescent="0.2">
      <c r="A662" s="596"/>
      <c r="B662" s="596"/>
      <c r="C662" s="596"/>
      <c r="D662" s="620"/>
      <c r="E662" s="596"/>
      <c r="F662" s="607"/>
      <c r="G662" s="620"/>
      <c r="H662" s="609"/>
      <c r="I662" s="601"/>
      <c r="J662" s="774"/>
      <c r="K662" s="774"/>
      <c r="L662" s="774"/>
      <c r="M662" s="775"/>
      <c r="N662" s="775"/>
      <c r="O662" s="784"/>
      <c r="P662" s="784"/>
      <c r="Q662" s="783"/>
      <c r="R662" s="783"/>
      <c r="S662" s="783"/>
      <c r="T662" s="783"/>
      <c r="U662" s="793"/>
      <c r="V662" s="792"/>
      <c r="W662" s="792"/>
      <c r="X662" s="792"/>
      <c r="Y662" s="792"/>
      <c r="Z662" s="792"/>
      <c r="AA662" s="802"/>
      <c r="AB662" s="801"/>
      <c r="AC662" s="801"/>
      <c r="AD662" s="801"/>
      <c r="AE662" s="801"/>
      <c r="AF662" s="801"/>
      <c r="AG662" s="820"/>
      <c r="AH662" s="819"/>
      <c r="AI662" s="819"/>
      <c r="AJ662" s="819"/>
      <c r="AK662" s="819"/>
      <c r="AL662" s="819"/>
      <c r="AM662" s="774"/>
      <c r="AN662" s="775"/>
      <c r="AO662" s="775"/>
      <c r="AP662" s="775"/>
      <c r="AQ662" s="775"/>
      <c r="AR662" s="775"/>
      <c r="AS662" s="829"/>
      <c r="AT662" s="828"/>
      <c r="AU662" s="828"/>
      <c r="AV662" s="828"/>
      <c r="AW662" s="828"/>
      <c r="AX662" s="828"/>
      <c r="AY662" s="838"/>
      <c r="AZ662" s="837"/>
      <c r="BA662" s="837"/>
      <c r="BB662" s="837"/>
      <c r="BC662" s="837"/>
      <c r="BD662" s="837"/>
      <c r="BE662" s="774"/>
      <c r="BF662" s="775"/>
      <c r="BG662" s="775"/>
      <c r="BH662" s="775"/>
      <c r="BI662" s="775"/>
      <c r="BJ662" s="775"/>
      <c r="BK662" s="811"/>
      <c r="BL662" s="810"/>
      <c r="BM662" s="810"/>
      <c r="BN662" s="810"/>
      <c r="BO662" s="810"/>
      <c r="BP662" s="810"/>
      <c r="BQ662" s="793"/>
      <c r="BR662" s="792"/>
      <c r="BS662" s="792"/>
      <c r="BT662" s="792"/>
      <c r="BU662" s="792"/>
      <c r="BV662" s="792"/>
      <c r="BW662" s="838"/>
      <c r="BX662" s="837"/>
      <c r="BY662" s="837"/>
      <c r="BZ662" s="837"/>
      <c r="CA662" s="837"/>
      <c r="CB662" s="837"/>
      <c r="CC662" s="811">
        <f t="shared" si="1618"/>
        <v>0</v>
      </c>
      <c r="CD662" s="784"/>
      <c r="CE662" s="810"/>
      <c r="CF662" s="810"/>
      <c r="CG662" s="810"/>
      <c r="CH662" s="579">
        <f t="shared" si="1621"/>
        <v>0</v>
      </c>
    </row>
    <row r="663" spans="1:86" x14ac:dyDescent="0.2">
      <c r="A663" s="596"/>
      <c r="B663" s="596"/>
      <c r="C663" s="608"/>
      <c r="D663" s="620"/>
      <c r="E663" s="681"/>
      <c r="F663" s="620"/>
      <c r="G663" s="620"/>
      <c r="H663" s="609"/>
      <c r="I663" s="601"/>
      <c r="J663" s="774"/>
      <c r="K663" s="774"/>
      <c r="L663" s="774"/>
      <c r="M663" s="775"/>
      <c r="N663" s="775"/>
      <c r="O663" s="784"/>
      <c r="P663" s="784"/>
      <c r="Q663" s="783"/>
      <c r="R663" s="783"/>
      <c r="S663" s="783"/>
      <c r="T663" s="783"/>
      <c r="U663" s="793"/>
      <c r="V663" s="792"/>
      <c r="W663" s="792"/>
      <c r="X663" s="792"/>
      <c r="Y663" s="792"/>
      <c r="Z663" s="792"/>
      <c r="AA663" s="802"/>
      <c r="AB663" s="801"/>
      <c r="AC663" s="801"/>
      <c r="AD663" s="801"/>
      <c r="AE663" s="801"/>
      <c r="AF663" s="801"/>
      <c r="AG663" s="820"/>
      <c r="AH663" s="819"/>
      <c r="AI663" s="819"/>
      <c r="AJ663" s="819"/>
      <c r="AK663" s="819"/>
      <c r="AL663" s="819"/>
      <c r="AM663" s="774"/>
      <c r="AN663" s="775"/>
      <c r="AO663" s="775"/>
      <c r="AP663" s="775"/>
      <c r="AQ663" s="775"/>
      <c r="AR663" s="775"/>
      <c r="AS663" s="829"/>
      <c r="AT663" s="828"/>
      <c r="AU663" s="828"/>
      <c r="AV663" s="828"/>
      <c r="AW663" s="828"/>
      <c r="AX663" s="828"/>
      <c r="AY663" s="838"/>
      <c r="AZ663" s="837"/>
      <c r="BA663" s="837"/>
      <c r="BB663" s="837"/>
      <c r="BC663" s="837"/>
      <c r="BD663" s="837"/>
      <c r="BE663" s="774"/>
      <c r="BF663" s="775"/>
      <c r="BG663" s="775"/>
      <c r="BH663" s="775"/>
      <c r="BI663" s="775"/>
      <c r="BJ663" s="775"/>
      <c r="BK663" s="811"/>
      <c r="BL663" s="810"/>
      <c r="BM663" s="810"/>
      <c r="BN663" s="810"/>
      <c r="BO663" s="810"/>
      <c r="BP663" s="810"/>
      <c r="BQ663" s="793"/>
      <c r="BR663" s="792"/>
      <c r="BS663" s="792"/>
      <c r="BT663" s="792"/>
      <c r="BU663" s="792"/>
      <c r="BV663" s="792"/>
      <c r="BW663" s="838"/>
      <c r="BX663" s="837"/>
      <c r="BY663" s="837"/>
      <c r="BZ663" s="837"/>
      <c r="CA663" s="837"/>
      <c r="CB663" s="837"/>
      <c r="CC663" s="811">
        <f t="shared" si="1618"/>
        <v>0</v>
      </c>
      <c r="CD663" s="784"/>
      <c r="CE663" s="810"/>
      <c r="CF663" s="810"/>
      <c r="CG663" s="810"/>
      <c r="CH663" s="579">
        <f t="shared" si="1621"/>
        <v>0</v>
      </c>
    </row>
    <row r="664" spans="1:86" x14ac:dyDescent="0.2">
      <c r="A664" s="596"/>
      <c r="B664" s="596"/>
      <c r="C664" s="608" t="s">
        <v>459</v>
      </c>
      <c r="D664" s="620"/>
      <c r="E664" s="681"/>
      <c r="F664" s="620"/>
      <c r="G664" s="620"/>
      <c r="H664" s="707" t="s">
        <v>460</v>
      </c>
      <c r="I664" s="601"/>
      <c r="J664" s="774"/>
      <c r="K664" s="774"/>
      <c r="L664" s="774"/>
      <c r="M664" s="775"/>
      <c r="N664" s="775"/>
      <c r="O664" s="784"/>
      <c r="P664" s="784"/>
      <c r="Q664" s="783"/>
      <c r="R664" s="783"/>
      <c r="S664" s="783"/>
      <c r="T664" s="783"/>
      <c r="U664" s="793"/>
      <c r="V664" s="792"/>
      <c r="W664" s="792"/>
      <c r="X664" s="792"/>
      <c r="Y664" s="792"/>
      <c r="Z664" s="792"/>
      <c r="AA664" s="802"/>
      <c r="AB664" s="801"/>
      <c r="AC664" s="801"/>
      <c r="AD664" s="801"/>
      <c r="AE664" s="801"/>
      <c r="AF664" s="801"/>
      <c r="AG664" s="820"/>
      <c r="AH664" s="819"/>
      <c r="AI664" s="819"/>
      <c r="AJ664" s="819"/>
      <c r="AK664" s="819"/>
      <c r="AL664" s="819"/>
      <c r="AM664" s="774"/>
      <c r="AN664" s="775"/>
      <c r="AO664" s="775"/>
      <c r="AP664" s="775"/>
      <c r="AQ664" s="775"/>
      <c r="AR664" s="775"/>
      <c r="AS664" s="829"/>
      <c r="AT664" s="828"/>
      <c r="AU664" s="828"/>
      <c r="AV664" s="828"/>
      <c r="AW664" s="828"/>
      <c r="AX664" s="828"/>
      <c r="AY664" s="838"/>
      <c r="AZ664" s="837"/>
      <c r="BA664" s="837"/>
      <c r="BB664" s="837"/>
      <c r="BC664" s="837"/>
      <c r="BD664" s="837"/>
      <c r="BE664" s="774"/>
      <c r="BF664" s="775"/>
      <c r="BG664" s="775"/>
      <c r="BH664" s="775"/>
      <c r="BI664" s="775"/>
      <c r="BJ664" s="775"/>
      <c r="BK664" s="811"/>
      <c r="BL664" s="810"/>
      <c r="BM664" s="810"/>
      <c r="BN664" s="810"/>
      <c r="BO664" s="810"/>
      <c r="BP664" s="810"/>
      <c r="BQ664" s="793"/>
      <c r="BR664" s="792"/>
      <c r="BS664" s="792"/>
      <c r="BT664" s="792"/>
      <c r="BU664" s="792"/>
      <c r="BV664" s="792"/>
      <c r="BW664" s="838"/>
      <c r="BX664" s="837"/>
      <c r="BY664" s="837"/>
      <c r="BZ664" s="837"/>
      <c r="CA664" s="837"/>
      <c r="CB664" s="837"/>
      <c r="CC664" s="811">
        <f t="shared" si="1618"/>
        <v>0</v>
      </c>
      <c r="CD664" s="784"/>
      <c r="CE664" s="810"/>
      <c r="CF664" s="810"/>
      <c r="CG664" s="810"/>
      <c r="CH664" s="579">
        <f t="shared" si="1621"/>
        <v>0</v>
      </c>
    </row>
    <row r="665" spans="1:86" x14ac:dyDescent="0.2">
      <c r="A665" s="596"/>
      <c r="C665" s="608"/>
      <c r="D665" s="608" t="s">
        <v>328</v>
      </c>
      <c r="E665" s="681"/>
      <c r="F665" s="620"/>
      <c r="G665" s="620"/>
      <c r="H665" s="707" t="s">
        <v>357</v>
      </c>
      <c r="I665" s="601"/>
      <c r="J665" s="774"/>
      <c r="K665" s="774"/>
      <c r="L665" s="774"/>
      <c r="M665" s="775"/>
      <c r="N665" s="775"/>
      <c r="O665" s="784"/>
      <c r="P665" s="784"/>
      <c r="Q665" s="783"/>
      <c r="R665" s="783"/>
      <c r="S665" s="783"/>
      <c r="T665" s="783"/>
      <c r="U665" s="793"/>
      <c r="V665" s="792"/>
      <c r="W665" s="792"/>
      <c r="X665" s="792"/>
      <c r="Y665" s="792"/>
      <c r="Z665" s="792"/>
      <c r="AA665" s="802"/>
      <c r="AB665" s="801"/>
      <c r="AC665" s="801"/>
      <c r="AD665" s="801"/>
      <c r="AE665" s="801"/>
      <c r="AF665" s="801"/>
      <c r="AG665" s="820"/>
      <c r="AH665" s="819"/>
      <c r="AI665" s="819"/>
      <c r="AJ665" s="819"/>
      <c r="AK665" s="819"/>
      <c r="AL665" s="819"/>
      <c r="AM665" s="774"/>
      <c r="AN665" s="775"/>
      <c r="AO665" s="775"/>
      <c r="AP665" s="775"/>
      <c r="AQ665" s="775"/>
      <c r="AR665" s="775"/>
      <c r="AS665" s="829"/>
      <c r="AT665" s="828"/>
      <c r="AU665" s="828"/>
      <c r="AV665" s="828"/>
      <c r="AW665" s="828"/>
      <c r="AX665" s="828"/>
      <c r="AY665" s="838"/>
      <c r="AZ665" s="837"/>
      <c r="BA665" s="837"/>
      <c r="BB665" s="837"/>
      <c r="BC665" s="837"/>
      <c r="BD665" s="837"/>
      <c r="BE665" s="774"/>
      <c r="BF665" s="775"/>
      <c r="BG665" s="775"/>
      <c r="BH665" s="775"/>
      <c r="BI665" s="775"/>
      <c r="BJ665" s="775"/>
      <c r="BK665" s="811"/>
      <c r="BL665" s="810"/>
      <c r="BM665" s="810"/>
      <c r="BN665" s="810"/>
      <c r="BO665" s="810"/>
      <c r="BP665" s="810"/>
      <c r="BQ665" s="793"/>
      <c r="BR665" s="792"/>
      <c r="BS665" s="792"/>
      <c r="BT665" s="792"/>
      <c r="BU665" s="792"/>
      <c r="BV665" s="792"/>
      <c r="BW665" s="838"/>
      <c r="BX665" s="837"/>
      <c r="BY665" s="837"/>
      <c r="BZ665" s="837"/>
      <c r="CA665" s="837"/>
      <c r="CB665" s="837"/>
      <c r="CC665" s="811">
        <f t="shared" si="1618"/>
        <v>0</v>
      </c>
      <c r="CD665" s="784"/>
      <c r="CE665" s="810"/>
      <c r="CF665" s="810"/>
      <c r="CG665" s="810"/>
      <c r="CH665" s="579">
        <f t="shared" si="1621"/>
        <v>0</v>
      </c>
    </row>
    <row r="666" spans="1:86" ht="24" x14ac:dyDescent="0.2">
      <c r="A666" s="596"/>
      <c r="B666" s="596" t="s">
        <v>461</v>
      </c>
      <c r="C666" s="608"/>
      <c r="D666" s="608" t="s">
        <v>462</v>
      </c>
      <c r="E666" s="681"/>
      <c r="F666" s="620"/>
      <c r="G666" s="620"/>
      <c r="H666" s="707" t="s">
        <v>463</v>
      </c>
      <c r="I666" s="601"/>
      <c r="J666" s="774"/>
      <c r="K666" s="774"/>
      <c r="L666" s="774"/>
      <c r="M666" s="775"/>
      <c r="N666" s="775"/>
      <c r="O666" s="784"/>
      <c r="P666" s="784"/>
      <c r="Q666" s="783"/>
      <c r="R666" s="783"/>
      <c r="S666" s="783"/>
      <c r="T666" s="783"/>
      <c r="U666" s="793"/>
      <c r="V666" s="792"/>
      <c r="W666" s="792"/>
      <c r="X666" s="792"/>
      <c r="Y666" s="792"/>
      <c r="Z666" s="792"/>
      <c r="AA666" s="802"/>
      <c r="AB666" s="801"/>
      <c r="AC666" s="801"/>
      <c r="AD666" s="801"/>
      <c r="AE666" s="801"/>
      <c r="AF666" s="801"/>
      <c r="AG666" s="820"/>
      <c r="AH666" s="819"/>
      <c r="AI666" s="819"/>
      <c r="AJ666" s="819"/>
      <c r="AK666" s="819"/>
      <c r="AL666" s="819"/>
      <c r="AM666" s="774"/>
      <c r="AN666" s="775"/>
      <c r="AO666" s="775"/>
      <c r="AP666" s="775"/>
      <c r="AQ666" s="775"/>
      <c r="AR666" s="775"/>
      <c r="AS666" s="829"/>
      <c r="AT666" s="828"/>
      <c r="AU666" s="828"/>
      <c r="AV666" s="828"/>
      <c r="AW666" s="828"/>
      <c r="AX666" s="828"/>
      <c r="AY666" s="838"/>
      <c r="AZ666" s="837"/>
      <c r="BA666" s="837"/>
      <c r="BB666" s="837"/>
      <c r="BC666" s="837"/>
      <c r="BD666" s="837"/>
      <c r="BE666" s="774"/>
      <c r="BF666" s="775"/>
      <c r="BG666" s="775"/>
      <c r="BH666" s="775"/>
      <c r="BI666" s="775"/>
      <c r="BJ666" s="775"/>
      <c r="BK666" s="811"/>
      <c r="BL666" s="810"/>
      <c r="BM666" s="810"/>
      <c r="BN666" s="810"/>
      <c r="BO666" s="810"/>
      <c r="BP666" s="810"/>
      <c r="BQ666" s="793"/>
      <c r="BR666" s="792"/>
      <c r="BS666" s="792"/>
      <c r="BT666" s="792"/>
      <c r="BU666" s="792"/>
      <c r="BV666" s="792"/>
      <c r="BW666" s="838"/>
      <c r="BX666" s="837"/>
      <c r="BY666" s="837"/>
      <c r="BZ666" s="837"/>
      <c r="CA666" s="837"/>
      <c r="CB666" s="837"/>
      <c r="CC666" s="811">
        <f t="shared" si="1618"/>
        <v>0</v>
      </c>
      <c r="CD666" s="784"/>
      <c r="CE666" s="810"/>
      <c r="CF666" s="810"/>
      <c r="CG666" s="810"/>
      <c r="CH666" s="579">
        <f t="shared" si="1621"/>
        <v>0</v>
      </c>
    </row>
    <row r="667" spans="1:86" x14ac:dyDescent="0.2">
      <c r="A667" s="596"/>
      <c r="B667" s="596"/>
      <c r="C667" s="608"/>
      <c r="D667" s="620"/>
      <c r="E667" s="681">
        <f>+E661+1</f>
        <v>133</v>
      </c>
      <c r="F667" s="620" t="s">
        <v>464</v>
      </c>
      <c r="G667" s="620"/>
      <c r="H667" s="609" t="s">
        <v>111</v>
      </c>
      <c r="I667" s="601">
        <v>5000000</v>
      </c>
      <c r="J667" s="774">
        <f>+I667*$J$1</f>
        <v>1000000</v>
      </c>
      <c r="K667" s="774"/>
      <c r="L667" s="774">
        <f t="shared" ref="L667" si="1622">+J667-K667</f>
        <v>1000000</v>
      </c>
      <c r="M667" s="775"/>
      <c r="N667" s="774">
        <f>+K667-M667</f>
        <v>0</v>
      </c>
      <c r="O667" s="784">
        <f>+I667*$O$1</f>
        <v>500000</v>
      </c>
      <c r="P667" s="784">
        <f t="shared" ref="P667" si="1623">O667+K667</f>
        <v>500000</v>
      </c>
      <c r="Q667" s="783"/>
      <c r="R667" s="784">
        <f t="shared" ref="R667" si="1624">+P667-Q667</f>
        <v>500000</v>
      </c>
      <c r="S667" s="783"/>
      <c r="T667" s="784">
        <f t="shared" ref="T667" si="1625">+Q667-S667</f>
        <v>0</v>
      </c>
      <c r="U667" s="793">
        <f>$I667*$U$1</f>
        <v>350000.00000000006</v>
      </c>
      <c r="V667" s="793">
        <f t="shared" ref="V667" si="1626">U667+Q667</f>
        <v>350000.00000000006</v>
      </c>
      <c r="W667" s="792"/>
      <c r="X667" s="793">
        <f>+V667-W667</f>
        <v>350000.00000000006</v>
      </c>
      <c r="Y667" s="792"/>
      <c r="Z667" s="793">
        <f t="shared" ref="Z667" si="1627">+W667-Y667</f>
        <v>0</v>
      </c>
      <c r="AA667" s="802">
        <f>$I667*$AA$1</f>
        <v>350000.00000000006</v>
      </c>
      <c r="AB667" s="802">
        <f t="shared" ref="AB667" si="1628">AA667+W667</f>
        <v>350000.00000000006</v>
      </c>
      <c r="AC667" s="801"/>
      <c r="AD667" s="802">
        <f>+AB667-AC667</f>
        <v>350000.00000000006</v>
      </c>
      <c r="AE667" s="801"/>
      <c r="AF667" s="802">
        <f t="shared" ref="AF667" si="1629">+AC667-AE667</f>
        <v>0</v>
      </c>
      <c r="AG667" s="820">
        <f>$I667*$AG$1</f>
        <v>350000.00000000006</v>
      </c>
      <c r="AH667" s="820">
        <f t="shared" ref="AH667" si="1630">AG667+AC667</f>
        <v>350000.00000000006</v>
      </c>
      <c r="AI667" s="819"/>
      <c r="AJ667" s="820">
        <f>+AH667-AI667</f>
        <v>350000.00000000006</v>
      </c>
      <c r="AK667" s="819"/>
      <c r="AL667" s="820">
        <f t="shared" ref="AL667" si="1631">+AI667-AK667</f>
        <v>0</v>
      </c>
      <c r="AM667" s="774">
        <f>$I667*$AG$1</f>
        <v>350000.00000000006</v>
      </c>
      <c r="AN667" s="774">
        <f t="shared" ref="AN667" si="1632">AM667+AI667</f>
        <v>350000.00000000006</v>
      </c>
      <c r="AO667" s="775"/>
      <c r="AP667" s="774">
        <f>+AN667-AO667</f>
        <v>350000.00000000006</v>
      </c>
      <c r="AQ667" s="775"/>
      <c r="AR667" s="774">
        <f t="shared" ref="AR667" si="1633">+AO667-AQ667</f>
        <v>0</v>
      </c>
      <c r="AS667" s="829">
        <f>$I667*$AS$1</f>
        <v>350000.00000000006</v>
      </c>
      <c r="AT667" s="829">
        <f t="shared" ref="AT667" si="1634">AS667+AO667</f>
        <v>350000.00000000006</v>
      </c>
      <c r="AU667" s="828"/>
      <c r="AV667" s="829">
        <f>+AT667-AU667</f>
        <v>350000.00000000006</v>
      </c>
      <c r="AW667" s="828"/>
      <c r="AX667" s="829">
        <f t="shared" ref="AX667" si="1635">+AU667-AW667</f>
        <v>0</v>
      </c>
      <c r="AY667" s="838">
        <f>$I667*$AY$1</f>
        <v>350000.00000000006</v>
      </c>
      <c r="AZ667" s="838">
        <f t="shared" ref="AZ667" si="1636">AY667+AU667</f>
        <v>350000.00000000006</v>
      </c>
      <c r="BA667" s="837"/>
      <c r="BB667" s="838">
        <f>+AZ667-BA667</f>
        <v>350000.00000000006</v>
      </c>
      <c r="BC667" s="837"/>
      <c r="BD667" s="838">
        <f t="shared" ref="BD667" si="1637">+BA667-BC667</f>
        <v>0</v>
      </c>
      <c r="BE667" s="774">
        <f>$I667*$BE$1</f>
        <v>350000.00000000006</v>
      </c>
      <c r="BF667" s="774">
        <f t="shared" ref="BF667" si="1638">BE667+BA667</f>
        <v>350000.00000000006</v>
      </c>
      <c r="BG667" s="775"/>
      <c r="BH667" s="774">
        <f>+BF667-BG667</f>
        <v>350000.00000000006</v>
      </c>
      <c r="BI667" s="775"/>
      <c r="BJ667" s="774">
        <f t="shared" ref="BJ667" si="1639">+BG667-BI667</f>
        <v>0</v>
      </c>
      <c r="BK667" s="811">
        <f>$I667*$BK$1</f>
        <v>350000.00000000006</v>
      </c>
      <c r="BL667" s="811">
        <f t="shared" ref="BL667" si="1640">BK667+BG667</f>
        <v>350000.00000000006</v>
      </c>
      <c r="BM667" s="810"/>
      <c r="BN667" s="811">
        <f>+BL667-BM667</f>
        <v>350000.00000000006</v>
      </c>
      <c r="BO667" s="810"/>
      <c r="BP667" s="811">
        <f t="shared" ref="BP667" si="1641">+BM667-BO667</f>
        <v>0</v>
      </c>
      <c r="BQ667" s="793">
        <f>$I667*$BQ$1</f>
        <v>350000.00000000006</v>
      </c>
      <c r="BR667" s="793">
        <f t="shared" ref="BR667" si="1642">BQ667+BM667</f>
        <v>350000.00000000006</v>
      </c>
      <c r="BS667" s="792"/>
      <c r="BT667" s="793">
        <f>+BR667-BS667</f>
        <v>350000.00000000006</v>
      </c>
      <c r="BU667" s="792"/>
      <c r="BV667" s="793">
        <f t="shared" ref="BV667" si="1643">+BS667-BU667</f>
        <v>0</v>
      </c>
      <c r="BW667" s="838">
        <f>$I667*$BW$1</f>
        <v>350000.00000000006</v>
      </c>
      <c r="BX667" s="838">
        <f t="shared" ref="BX667" si="1644">BW667+BS667</f>
        <v>350000.00000000006</v>
      </c>
      <c r="BY667" s="837"/>
      <c r="BZ667" s="838">
        <f>+BX667-BY667</f>
        <v>350000.00000000006</v>
      </c>
      <c r="CA667" s="837"/>
      <c r="CB667" s="838">
        <f t="shared" ref="CB667" si="1645">+BY667-CA667</f>
        <v>0</v>
      </c>
      <c r="CC667" s="811">
        <f t="shared" si="1618"/>
        <v>5000000</v>
      </c>
      <c r="CD667" s="784">
        <f t="shared" ref="CD667" si="1646">CC667+BY667</f>
        <v>5000000</v>
      </c>
      <c r="CE667" s="810"/>
      <c r="CF667" s="810"/>
      <c r="CG667" s="811">
        <f t="shared" ref="CG667" si="1647">+CE667-CF667</f>
        <v>0</v>
      </c>
      <c r="CH667" s="579">
        <f t="shared" si="1621"/>
        <v>0</v>
      </c>
    </row>
    <row r="668" spans="1:86" x14ac:dyDescent="0.2">
      <c r="A668" s="596"/>
      <c r="B668" s="596"/>
      <c r="C668" s="608"/>
      <c r="D668" s="620"/>
      <c r="E668" s="681"/>
      <c r="F668" s="620"/>
      <c r="G668" s="620"/>
      <c r="H668" s="609"/>
      <c r="I668" s="601"/>
      <c r="J668" s="774"/>
      <c r="K668" s="774"/>
      <c r="L668" s="774"/>
      <c r="M668" s="775"/>
      <c r="N668" s="775"/>
      <c r="O668" s="784"/>
      <c r="P668" s="784"/>
      <c r="Q668" s="783"/>
      <c r="R668" s="783"/>
      <c r="S668" s="783"/>
      <c r="T668" s="783"/>
      <c r="U668" s="793"/>
      <c r="V668" s="792"/>
      <c r="W668" s="792"/>
      <c r="X668" s="792"/>
      <c r="Y668" s="792"/>
      <c r="Z668" s="792"/>
      <c r="AA668" s="802"/>
      <c r="AB668" s="801"/>
      <c r="AC668" s="801"/>
      <c r="AD668" s="801"/>
      <c r="AE668" s="801"/>
      <c r="AF668" s="801"/>
      <c r="AG668" s="820"/>
      <c r="AH668" s="819"/>
      <c r="AI668" s="819"/>
      <c r="AJ668" s="819"/>
      <c r="AK668" s="819"/>
      <c r="AL668" s="819"/>
      <c r="AM668" s="774"/>
      <c r="AN668" s="775"/>
      <c r="AO668" s="775"/>
      <c r="AP668" s="775"/>
      <c r="AQ668" s="775"/>
      <c r="AR668" s="775"/>
      <c r="AS668" s="829"/>
      <c r="AT668" s="828"/>
      <c r="AU668" s="828"/>
      <c r="AV668" s="828"/>
      <c r="AW668" s="828"/>
      <c r="AX668" s="828"/>
      <c r="AY668" s="838"/>
      <c r="AZ668" s="837"/>
      <c r="BA668" s="837"/>
      <c r="BB668" s="837"/>
      <c r="BC668" s="837"/>
      <c r="BD668" s="837"/>
      <c r="BE668" s="774"/>
      <c r="BF668" s="775"/>
      <c r="BG668" s="775"/>
      <c r="BH668" s="775"/>
      <c r="BI668" s="775"/>
      <c r="BJ668" s="775"/>
      <c r="BK668" s="811"/>
      <c r="BL668" s="810"/>
      <c r="BM668" s="810"/>
      <c r="BN668" s="810"/>
      <c r="BO668" s="810"/>
      <c r="BP668" s="810"/>
      <c r="BQ668" s="793"/>
      <c r="BR668" s="792"/>
      <c r="BS668" s="792"/>
      <c r="BT668" s="792"/>
      <c r="BU668" s="792"/>
      <c r="BV668" s="792"/>
      <c r="BW668" s="838"/>
      <c r="BX668" s="837"/>
      <c r="BY668" s="837"/>
      <c r="BZ668" s="837"/>
      <c r="CA668" s="837"/>
      <c r="CB668" s="837"/>
      <c r="CC668" s="811">
        <f t="shared" si="1618"/>
        <v>0</v>
      </c>
      <c r="CD668" s="784"/>
      <c r="CE668" s="810"/>
      <c r="CF668" s="810"/>
      <c r="CG668" s="810"/>
      <c r="CH668" s="579">
        <f t="shared" si="1621"/>
        <v>0</v>
      </c>
    </row>
    <row r="669" spans="1:86" x14ac:dyDescent="0.2">
      <c r="A669" s="596"/>
      <c r="B669" s="597"/>
      <c r="C669" s="608" t="s">
        <v>465</v>
      </c>
      <c r="D669" s="620"/>
      <c r="E669" s="681"/>
      <c r="F669" s="620"/>
      <c r="G669" s="620"/>
      <c r="H669" s="600" t="s">
        <v>433</v>
      </c>
      <c r="I669" s="601"/>
      <c r="J669" s="774"/>
      <c r="K669" s="774"/>
      <c r="L669" s="774"/>
      <c r="M669" s="775"/>
      <c r="N669" s="775"/>
      <c r="O669" s="784"/>
      <c r="P669" s="784"/>
      <c r="Q669" s="783"/>
      <c r="R669" s="783"/>
      <c r="S669" s="783"/>
      <c r="T669" s="783"/>
      <c r="U669" s="793"/>
      <c r="V669" s="792"/>
      <c r="W669" s="792"/>
      <c r="X669" s="792"/>
      <c r="Y669" s="792"/>
      <c r="Z669" s="792"/>
      <c r="AA669" s="802"/>
      <c r="AB669" s="801"/>
      <c r="AC669" s="801"/>
      <c r="AD669" s="801"/>
      <c r="AE669" s="801"/>
      <c r="AF669" s="801"/>
      <c r="AG669" s="820"/>
      <c r="AH669" s="819"/>
      <c r="AI669" s="819"/>
      <c r="AJ669" s="819"/>
      <c r="AK669" s="819"/>
      <c r="AL669" s="819"/>
      <c r="AM669" s="774"/>
      <c r="AN669" s="775"/>
      <c r="AO669" s="775"/>
      <c r="AP669" s="775"/>
      <c r="AQ669" s="775"/>
      <c r="AR669" s="775"/>
      <c r="AS669" s="829"/>
      <c r="AT669" s="828"/>
      <c r="AU669" s="828"/>
      <c r="AV669" s="828"/>
      <c r="AW669" s="828"/>
      <c r="AX669" s="828"/>
      <c r="AY669" s="838"/>
      <c r="AZ669" s="837"/>
      <c r="BA669" s="837"/>
      <c r="BB669" s="837"/>
      <c r="BC669" s="837"/>
      <c r="BD669" s="837"/>
      <c r="BE669" s="774"/>
      <c r="BF669" s="775"/>
      <c r="BG669" s="775"/>
      <c r="BH669" s="775"/>
      <c r="BI669" s="775"/>
      <c r="BJ669" s="775"/>
      <c r="BK669" s="811"/>
      <c r="BL669" s="810"/>
      <c r="BM669" s="810"/>
      <c r="BN669" s="810"/>
      <c r="BO669" s="810"/>
      <c r="BP669" s="810"/>
      <c r="BQ669" s="793"/>
      <c r="BR669" s="792"/>
      <c r="BS669" s="792"/>
      <c r="BT669" s="792"/>
      <c r="BU669" s="792"/>
      <c r="BV669" s="792"/>
      <c r="BW669" s="838"/>
      <c r="BX669" s="837"/>
      <c r="BY669" s="837"/>
      <c r="BZ669" s="837"/>
      <c r="CA669" s="837"/>
      <c r="CB669" s="837"/>
      <c r="CC669" s="811">
        <f t="shared" si="1618"/>
        <v>0</v>
      </c>
      <c r="CD669" s="784"/>
      <c r="CE669" s="810"/>
      <c r="CF669" s="810"/>
      <c r="CG669" s="810"/>
      <c r="CH669" s="579">
        <f t="shared" si="1621"/>
        <v>0</v>
      </c>
    </row>
    <row r="670" spans="1:86" x14ac:dyDescent="0.2">
      <c r="A670" s="596"/>
      <c r="B670" s="596"/>
      <c r="C670" s="606"/>
      <c r="D670" s="608" t="s">
        <v>466</v>
      </c>
      <c r="E670" s="681"/>
      <c r="F670" s="620"/>
      <c r="G670" s="620"/>
      <c r="H670" s="600" t="s">
        <v>433</v>
      </c>
      <c r="I670" s="601"/>
      <c r="J670" s="774"/>
      <c r="K670" s="774"/>
      <c r="L670" s="774"/>
      <c r="M670" s="775"/>
      <c r="N670" s="775"/>
      <c r="O670" s="784"/>
      <c r="P670" s="784"/>
      <c r="Q670" s="783"/>
      <c r="R670" s="783"/>
      <c r="S670" s="783"/>
      <c r="T670" s="783"/>
      <c r="U670" s="793"/>
      <c r="V670" s="792"/>
      <c r="W670" s="792"/>
      <c r="X670" s="792"/>
      <c r="Y670" s="792"/>
      <c r="Z670" s="792"/>
      <c r="AA670" s="802"/>
      <c r="AB670" s="801"/>
      <c r="AC670" s="801"/>
      <c r="AD670" s="801"/>
      <c r="AE670" s="801"/>
      <c r="AF670" s="801"/>
      <c r="AG670" s="820"/>
      <c r="AH670" s="819"/>
      <c r="AI670" s="819"/>
      <c r="AJ670" s="819"/>
      <c r="AK670" s="819"/>
      <c r="AL670" s="819"/>
      <c r="AM670" s="774"/>
      <c r="AN670" s="775"/>
      <c r="AO670" s="775"/>
      <c r="AP670" s="775"/>
      <c r="AQ670" s="775"/>
      <c r="AR670" s="775"/>
      <c r="AS670" s="829"/>
      <c r="AT670" s="828"/>
      <c r="AU670" s="828"/>
      <c r="AV670" s="828"/>
      <c r="AW670" s="828"/>
      <c r="AX670" s="828"/>
      <c r="AY670" s="838"/>
      <c r="AZ670" s="837"/>
      <c r="BA670" s="837"/>
      <c r="BB670" s="837"/>
      <c r="BC670" s="837"/>
      <c r="BD670" s="837"/>
      <c r="BE670" s="774"/>
      <c r="BF670" s="775"/>
      <c r="BG670" s="775"/>
      <c r="BH670" s="775"/>
      <c r="BI670" s="775"/>
      <c r="BJ670" s="775"/>
      <c r="BK670" s="811"/>
      <c r="BL670" s="810"/>
      <c r="BM670" s="810"/>
      <c r="BN670" s="810"/>
      <c r="BO670" s="810"/>
      <c r="BP670" s="810"/>
      <c r="BQ670" s="793"/>
      <c r="BR670" s="792"/>
      <c r="BS670" s="792"/>
      <c r="BT670" s="792"/>
      <c r="BU670" s="792"/>
      <c r="BV670" s="792"/>
      <c r="BW670" s="838"/>
      <c r="BX670" s="837"/>
      <c r="BY670" s="837"/>
      <c r="BZ670" s="837"/>
      <c r="CA670" s="837"/>
      <c r="CB670" s="837"/>
      <c r="CC670" s="811">
        <f t="shared" si="1618"/>
        <v>0</v>
      </c>
      <c r="CD670" s="784"/>
      <c r="CE670" s="810"/>
      <c r="CF670" s="810"/>
      <c r="CG670" s="810"/>
      <c r="CH670" s="579">
        <f t="shared" si="1621"/>
        <v>0</v>
      </c>
    </row>
    <row r="671" spans="1:86" ht="36" x14ac:dyDescent="0.2">
      <c r="A671" s="596"/>
      <c r="B671" s="596" t="s">
        <v>467</v>
      </c>
      <c r="C671" s="606"/>
      <c r="D671" s="608" t="s">
        <v>468</v>
      </c>
      <c r="E671" s="681"/>
      <c r="F671" s="620"/>
      <c r="G671" s="620"/>
      <c r="H671" s="707" t="s">
        <v>469</v>
      </c>
      <c r="I671" s="601"/>
      <c r="J671" s="774"/>
      <c r="K671" s="774"/>
      <c r="L671" s="774"/>
      <c r="M671" s="775"/>
      <c r="N671" s="775"/>
      <c r="O671" s="784"/>
      <c r="P671" s="784"/>
      <c r="Q671" s="783"/>
      <c r="R671" s="783"/>
      <c r="S671" s="783"/>
      <c r="T671" s="783"/>
      <c r="U671" s="793"/>
      <c r="V671" s="792"/>
      <c r="W671" s="792"/>
      <c r="X671" s="792"/>
      <c r="Y671" s="792"/>
      <c r="Z671" s="792"/>
      <c r="AA671" s="802"/>
      <c r="AB671" s="801"/>
      <c r="AC671" s="801"/>
      <c r="AD671" s="801"/>
      <c r="AE671" s="801"/>
      <c r="AF671" s="801"/>
      <c r="AG671" s="820"/>
      <c r="AH671" s="819"/>
      <c r="AI671" s="819"/>
      <c r="AJ671" s="819"/>
      <c r="AK671" s="819"/>
      <c r="AL671" s="819"/>
      <c r="AM671" s="774"/>
      <c r="AN671" s="775"/>
      <c r="AO671" s="775"/>
      <c r="AP671" s="775"/>
      <c r="AQ671" s="775"/>
      <c r="AR671" s="775"/>
      <c r="AS671" s="829"/>
      <c r="AT671" s="828"/>
      <c r="AU671" s="828"/>
      <c r="AV671" s="828"/>
      <c r="AW671" s="828"/>
      <c r="AX671" s="828"/>
      <c r="AY671" s="838"/>
      <c r="AZ671" s="837"/>
      <c r="BA671" s="837"/>
      <c r="BB671" s="837"/>
      <c r="BC671" s="837"/>
      <c r="BD671" s="837"/>
      <c r="BE671" s="774"/>
      <c r="BF671" s="775"/>
      <c r="BG671" s="775"/>
      <c r="BH671" s="775"/>
      <c r="BI671" s="775"/>
      <c r="BJ671" s="775"/>
      <c r="BK671" s="811"/>
      <c r="BL671" s="810"/>
      <c r="BM671" s="810"/>
      <c r="BN671" s="810"/>
      <c r="BO671" s="810"/>
      <c r="BP671" s="810"/>
      <c r="BQ671" s="793"/>
      <c r="BR671" s="792"/>
      <c r="BS671" s="792"/>
      <c r="BT671" s="792"/>
      <c r="BU671" s="792"/>
      <c r="BV671" s="792"/>
      <c r="BW671" s="838"/>
      <c r="BX671" s="837"/>
      <c r="BY671" s="837"/>
      <c r="BZ671" s="837"/>
      <c r="CA671" s="837"/>
      <c r="CB671" s="837"/>
      <c r="CC671" s="811">
        <f t="shared" si="1618"/>
        <v>0</v>
      </c>
      <c r="CD671" s="784"/>
      <c r="CE671" s="810"/>
      <c r="CF671" s="810"/>
      <c r="CG671" s="810"/>
      <c r="CH671" s="579">
        <f t="shared" si="1621"/>
        <v>0</v>
      </c>
    </row>
    <row r="672" spans="1:86" x14ac:dyDescent="0.2">
      <c r="A672" s="596"/>
      <c r="B672" s="596"/>
      <c r="C672" s="608"/>
      <c r="D672" s="620"/>
      <c r="E672" s="681">
        <f>+E667+1</f>
        <v>134</v>
      </c>
      <c r="F672" s="620" t="s">
        <v>464</v>
      </c>
      <c r="G672" s="620"/>
      <c r="H672" s="609" t="s">
        <v>111</v>
      </c>
      <c r="I672" s="601">
        <v>1500000</v>
      </c>
      <c r="J672" s="774">
        <f>+I672*$J$1</f>
        <v>300000</v>
      </c>
      <c r="K672" s="774"/>
      <c r="L672" s="774">
        <f t="shared" ref="L672" si="1648">+J672-K672</f>
        <v>300000</v>
      </c>
      <c r="M672" s="775"/>
      <c r="N672" s="774">
        <f>+K672-M672</f>
        <v>0</v>
      </c>
      <c r="O672" s="784">
        <f>+I672*$O$1</f>
        <v>150000</v>
      </c>
      <c r="P672" s="784">
        <f t="shared" ref="P672" si="1649">O672+K672</f>
        <v>150000</v>
      </c>
      <c r="Q672" s="783"/>
      <c r="R672" s="784">
        <f t="shared" ref="R672" si="1650">+P672-Q672</f>
        <v>150000</v>
      </c>
      <c r="S672" s="783"/>
      <c r="T672" s="784">
        <f t="shared" ref="T672" si="1651">+Q672-S672</f>
        <v>0</v>
      </c>
      <c r="U672" s="793">
        <f>$I672*$U$1</f>
        <v>105000.00000000001</v>
      </c>
      <c r="V672" s="793">
        <f t="shared" ref="V672" si="1652">U672+Q672</f>
        <v>105000.00000000001</v>
      </c>
      <c r="W672" s="792"/>
      <c r="X672" s="793">
        <f>+V672-W672</f>
        <v>105000.00000000001</v>
      </c>
      <c r="Y672" s="792"/>
      <c r="Z672" s="793">
        <f t="shared" ref="Z672" si="1653">+W672-Y672</f>
        <v>0</v>
      </c>
      <c r="AA672" s="802">
        <f>$I672*$AA$1</f>
        <v>105000.00000000001</v>
      </c>
      <c r="AB672" s="802">
        <f t="shared" ref="AB672" si="1654">AA672+W672</f>
        <v>105000.00000000001</v>
      </c>
      <c r="AC672" s="801"/>
      <c r="AD672" s="802">
        <f>+AB672-AC672</f>
        <v>105000.00000000001</v>
      </c>
      <c r="AE672" s="801"/>
      <c r="AF672" s="802">
        <f t="shared" ref="AF672" si="1655">+AC672-AE672</f>
        <v>0</v>
      </c>
      <c r="AG672" s="820">
        <f>$I672*$AG$1</f>
        <v>105000.00000000001</v>
      </c>
      <c r="AH672" s="820">
        <f t="shared" ref="AH672" si="1656">AG672+AC672</f>
        <v>105000.00000000001</v>
      </c>
      <c r="AI672" s="819"/>
      <c r="AJ672" s="820">
        <f>+AH672-AI672</f>
        <v>105000.00000000001</v>
      </c>
      <c r="AK672" s="819"/>
      <c r="AL672" s="820">
        <f t="shared" ref="AL672" si="1657">+AI672-AK672</f>
        <v>0</v>
      </c>
      <c r="AM672" s="774">
        <f>$I672*$AM$1</f>
        <v>105000.00000000001</v>
      </c>
      <c r="AN672" s="774">
        <f t="shared" ref="AN672" si="1658">AM672+AI672</f>
        <v>105000.00000000001</v>
      </c>
      <c r="AO672" s="775"/>
      <c r="AP672" s="774">
        <f>+AN672-AO672</f>
        <v>105000.00000000001</v>
      </c>
      <c r="AQ672" s="775"/>
      <c r="AR672" s="774">
        <f t="shared" ref="AR672" si="1659">+AO672-AQ672</f>
        <v>0</v>
      </c>
      <c r="AS672" s="829">
        <f>$I672*$AS$1</f>
        <v>105000.00000000001</v>
      </c>
      <c r="AT672" s="829">
        <f t="shared" ref="AT672" si="1660">AS672+AO672</f>
        <v>105000.00000000001</v>
      </c>
      <c r="AU672" s="828"/>
      <c r="AV672" s="829">
        <f>+AT672-AU672</f>
        <v>105000.00000000001</v>
      </c>
      <c r="AW672" s="828"/>
      <c r="AX672" s="829">
        <f t="shared" ref="AX672" si="1661">+AU672-AW672</f>
        <v>0</v>
      </c>
      <c r="AY672" s="838">
        <f>$I672*$AY$1</f>
        <v>105000.00000000001</v>
      </c>
      <c r="AZ672" s="838">
        <f t="shared" ref="AZ672" si="1662">AY672+AU672</f>
        <v>105000.00000000001</v>
      </c>
      <c r="BA672" s="837"/>
      <c r="BB672" s="838">
        <f>+AZ672-BA672</f>
        <v>105000.00000000001</v>
      </c>
      <c r="BC672" s="837"/>
      <c r="BD672" s="838">
        <f t="shared" ref="BD672" si="1663">+BA672-BC672</f>
        <v>0</v>
      </c>
      <c r="BE672" s="774">
        <f>$I672*$BE$1</f>
        <v>105000.00000000001</v>
      </c>
      <c r="BF672" s="774">
        <f t="shared" ref="BF672" si="1664">BE672+BA672</f>
        <v>105000.00000000001</v>
      </c>
      <c r="BG672" s="775"/>
      <c r="BH672" s="774">
        <f>+BF672-BG672</f>
        <v>105000.00000000001</v>
      </c>
      <c r="BI672" s="775"/>
      <c r="BJ672" s="774">
        <f t="shared" ref="BJ672" si="1665">+BG672-BI672</f>
        <v>0</v>
      </c>
      <c r="BK672" s="811">
        <f>$I672*$BK$1</f>
        <v>105000.00000000001</v>
      </c>
      <c r="BL672" s="811">
        <f t="shared" ref="BL672" si="1666">BK672+BG672</f>
        <v>105000.00000000001</v>
      </c>
      <c r="BM672" s="810"/>
      <c r="BN672" s="811">
        <f>+BL672-BM672</f>
        <v>105000.00000000001</v>
      </c>
      <c r="BO672" s="810"/>
      <c r="BP672" s="811">
        <f t="shared" ref="BP672" si="1667">+BM672-BO672</f>
        <v>0</v>
      </c>
      <c r="BQ672" s="793">
        <f>$I672*$BQ$1</f>
        <v>105000.00000000001</v>
      </c>
      <c r="BR672" s="793">
        <f t="shared" ref="BR672" si="1668">BQ672+BM672</f>
        <v>105000.00000000001</v>
      </c>
      <c r="BS672" s="792"/>
      <c r="BT672" s="793">
        <f>+BR672-BS672</f>
        <v>105000.00000000001</v>
      </c>
      <c r="BU672" s="792"/>
      <c r="BV672" s="793">
        <f t="shared" ref="BV672" si="1669">+BS672-BU672</f>
        <v>0</v>
      </c>
      <c r="BW672" s="838">
        <f>$I672*$BW$1</f>
        <v>105000.00000000001</v>
      </c>
      <c r="BX672" s="838">
        <f t="shared" ref="BX672" si="1670">BW672+BS672</f>
        <v>105000.00000000001</v>
      </c>
      <c r="BY672" s="837"/>
      <c r="BZ672" s="838">
        <f>+BX672-BY672</f>
        <v>105000.00000000001</v>
      </c>
      <c r="CA672" s="837"/>
      <c r="CB672" s="838">
        <f t="shared" ref="CB672" si="1671">+BY672-CA672</f>
        <v>0</v>
      </c>
      <c r="CC672" s="811">
        <f t="shared" si="1618"/>
        <v>1500000</v>
      </c>
      <c r="CD672" s="784">
        <f t="shared" ref="CD672" si="1672">CC672+BY672</f>
        <v>1500000</v>
      </c>
      <c r="CE672" s="810"/>
      <c r="CF672" s="810"/>
      <c r="CG672" s="811">
        <f t="shared" ref="CG672" si="1673">+CE672-CF672</f>
        <v>0</v>
      </c>
      <c r="CH672" s="579">
        <f t="shared" si="1621"/>
        <v>0</v>
      </c>
    </row>
    <row r="673" spans="1:86" x14ac:dyDescent="0.2">
      <c r="A673" s="596"/>
      <c r="B673" s="596"/>
      <c r="C673" s="608"/>
      <c r="D673" s="620"/>
      <c r="E673" s="681"/>
      <c r="F673" s="620"/>
      <c r="G673" s="620"/>
      <c r="H673" s="609"/>
      <c r="I673" s="601"/>
      <c r="J673" s="774"/>
      <c r="K673" s="774"/>
      <c r="L673" s="774"/>
      <c r="M673" s="775"/>
      <c r="N673" s="775"/>
      <c r="O673" s="784"/>
      <c r="P673" s="784"/>
      <c r="Q673" s="783"/>
      <c r="R673" s="783"/>
      <c r="S673" s="783"/>
      <c r="T673" s="783"/>
      <c r="U673" s="793"/>
      <c r="V673" s="792"/>
      <c r="W673" s="792"/>
      <c r="X673" s="792"/>
      <c r="Y673" s="792"/>
      <c r="Z673" s="792"/>
      <c r="AA673" s="802"/>
      <c r="AB673" s="801"/>
      <c r="AC673" s="801"/>
      <c r="AD673" s="801"/>
      <c r="AE673" s="801"/>
      <c r="AF673" s="801"/>
      <c r="AG673" s="820"/>
      <c r="AH673" s="819"/>
      <c r="AI673" s="819"/>
      <c r="AJ673" s="819"/>
      <c r="AK673" s="819"/>
      <c r="AL673" s="819"/>
      <c r="AM673" s="774"/>
      <c r="AN673" s="775"/>
      <c r="AO673" s="775"/>
      <c r="AP673" s="775"/>
      <c r="AQ673" s="775"/>
      <c r="AR673" s="775"/>
      <c r="AS673" s="829"/>
      <c r="AT673" s="828"/>
      <c r="AU673" s="828"/>
      <c r="AV673" s="828"/>
      <c r="AW673" s="828"/>
      <c r="AX673" s="828"/>
      <c r="AY673" s="838"/>
      <c r="AZ673" s="837"/>
      <c r="BA673" s="837"/>
      <c r="BB673" s="837"/>
      <c r="BC673" s="837"/>
      <c r="BD673" s="837"/>
      <c r="BE673" s="774"/>
      <c r="BF673" s="775"/>
      <c r="BG673" s="775"/>
      <c r="BH673" s="775"/>
      <c r="BI673" s="775"/>
      <c r="BJ673" s="775"/>
      <c r="BK673" s="811"/>
      <c r="BL673" s="810"/>
      <c r="BM673" s="810"/>
      <c r="BN673" s="810"/>
      <c r="BO673" s="810"/>
      <c r="BP673" s="810"/>
      <c r="BQ673" s="793"/>
      <c r="BR673" s="792"/>
      <c r="BS673" s="792"/>
      <c r="BT673" s="792"/>
      <c r="BU673" s="792"/>
      <c r="BV673" s="792"/>
      <c r="BW673" s="838"/>
      <c r="BX673" s="837"/>
      <c r="BY673" s="837"/>
      <c r="BZ673" s="837"/>
      <c r="CA673" s="837"/>
      <c r="CB673" s="837"/>
      <c r="CC673" s="811">
        <f t="shared" si="1618"/>
        <v>0</v>
      </c>
      <c r="CD673" s="784"/>
      <c r="CE673" s="810"/>
      <c r="CF673" s="810"/>
      <c r="CG673" s="810"/>
      <c r="CH673" s="579">
        <f t="shared" si="1621"/>
        <v>0</v>
      </c>
    </row>
    <row r="674" spans="1:86" x14ac:dyDescent="0.2">
      <c r="A674" s="596"/>
      <c r="B674" s="596"/>
      <c r="C674" s="608" t="s">
        <v>470</v>
      </c>
      <c r="D674" s="620"/>
      <c r="E674" s="681"/>
      <c r="F674" s="620"/>
      <c r="G674" s="620"/>
      <c r="H674" s="600" t="s">
        <v>410</v>
      </c>
      <c r="I674" s="601"/>
      <c r="J674" s="774"/>
      <c r="K674" s="774"/>
      <c r="L674" s="774"/>
      <c r="M674" s="775"/>
      <c r="N674" s="775"/>
      <c r="O674" s="784"/>
      <c r="P674" s="784"/>
      <c r="Q674" s="783"/>
      <c r="R674" s="783"/>
      <c r="S674" s="783"/>
      <c r="T674" s="783"/>
      <c r="U674" s="793"/>
      <c r="V674" s="792"/>
      <c r="W674" s="792"/>
      <c r="X674" s="792"/>
      <c r="Y674" s="792"/>
      <c r="Z674" s="792"/>
      <c r="AA674" s="802"/>
      <c r="AB674" s="801"/>
      <c r="AC674" s="801"/>
      <c r="AD674" s="801"/>
      <c r="AE674" s="801"/>
      <c r="AF674" s="801"/>
      <c r="AG674" s="820"/>
      <c r="AH674" s="819"/>
      <c r="AI674" s="819"/>
      <c r="AJ674" s="819"/>
      <c r="AK674" s="819"/>
      <c r="AL674" s="819"/>
      <c r="AM674" s="774"/>
      <c r="AN674" s="775"/>
      <c r="AO674" s="775"/>
      <c r="AP674" s="775"/>
      <c r="AQ674" s="775"/>
      <c r="AR674" s="775"/>
      <c r="AS674" s="829"/>
      <c r="AT674" s="828"/>
      <c r="AU674" s="828"/>
      <c r="AV674" s="828"/>
      <c r="AW674" s="828"/>
      <c r="AX674" s="828"/>
      <c r="AY674" s="838"/>
      <c r="AZ674" s="837"/>
      <c r="BA674" s="837"/>
      <c r="BB674" s="837"/>
      <c r="BC674" s="837"/>
      <c r="BD674" s="837"/>
      <c r="BE674" s="774"/>
      <c r="BF674" s="775"/>
      <c r="BG674" s="775"/>
      <c r="BH674" s="775"/>
      <c r="BI674" s="775"/>
      <c r="BJ674" s="775"/>
      <c r="BK674" s="811"/>
      <c r="BL674" s="810"/>
      <c r="BM674" s="810"/>
      <c r="BN674" s="810"/>
      <c r="BO674" s="810"/>
      <c r="BP674" s="810"/>
      <c r="BQ674" s="793"/>
      <c r="BR674" s="792"/>
      <c r="BS674" s="792"/>
      <c r="BT674" s="792"/>
      <c r="BU674" s="792"/>
      <c r="BV674" s="792"/>
      <c r="BW674" s="838"/>
      <c r="BX674" s="837"/>
      <c r="BY674" s="837"/>
      <c r="BZ674" s="837"/>
      <c r="CA674" s="837"/>
      <c r="CB674" s="837"/>
      <c r="CC674" s="811">
        <f t="shared" si="1618"/>
        <v>0</v>
      </c>
      <c r="CD674" s="784"/>
      <c r="CE674" s="810"/>
      <c r="CF674" s="810"/>
      <c r="CG674" s="810"/>
      <c r="CH674" s="579">
        <f t="shared" si="1621"/>
        <v>0</v>
      </c>
    </row>
    <row r="675" spans="1:86" x14ac:dyDescent="0.2">
      <c r="A675" s="596"/>
      <c r="B675" s="596"/>
      <c r="C675" s="608"/>
      <c r="D675" s="608" t="s">
        <v>70</v>
      </c>
      <c r="E675" s="681"/>
      <c r="F675" s="620"/>
      <c r="G675" s="620"/>
      <c r="H675" s="600" t="s">
        <v>71</v>
      </c>
      <c r="I675" s="601"/>
      <c r="J675" s="774"/>
      <c r="K675" s="774"/>
      <c r="L675" s="774"/>
      <c r="M675" s="775"/>
      <c r="N675" s="775"/>
      <c r="O675" s="784"/>
      <c r="P675" s="784"/>
      <c r="Q675" s="783"/>
      <c r="R675" s="783"/>
      <c r="S675" s="783"/>
      <c r="T675" s="783"/>
      <c r="U675" s="793"/>
      <c r="V675" s="792"/>
      <c r="W675" s="792"/>
      <c r="X675" s="792"/>
      <c r="Y675" s="792"/>
      <c r="Z675" s="792"/>
      <c r="AA675" s="802"/>
      <c r="AB675" s="801"/>
      <c r="AC675" s="801"/>
      <c r="AD675" s="801"/>
      <c r="AE675" s="801"/>
      <c r="AF675" s="801"/>
      <c r="AG675" s="820"/>
      <c r="AH675" s="819"/>
      <c r="AI675" s="819"/>
      <c r="AJ675" s="819"/>
      <c r="AK675" s="819"/>
      <c r="AL675" s="819"/>
      <c r="AM675" s="774"/>
      <c r="AN675" s="775"/>
      <c r="AO675" s="775"/>
      <c r="AP675" s="775"/>
      <c r="AQ675" s="775"/>
      <c r="AR675" s="775"/>
      <c r="AS675" s="829"/>
      <c r="AT675" s="828"/>
      <c r="AU675" s="828"/>
      <c r="AV675" s="828"/>
      <c r="AW675" s="828"/>
      <c r="AX675" s="828"/>
      <c r="AY675" s="838"/>
      <c r="AZ675" s="837"/>
      <c r="BA675" s="837"/>
      <c r="BB675" s="837"/>
      <c r="BC675" s="837"/>
      <c r="BD675" s="837"/>
      <c r="BE675" s="774"/>
      <c r="BF675" s="775"/>
      <c r="BG675" s="775"/>
      <c r="BH675" s="775"/>
      <c r="BI675" s="775"/>
      <c r="BJ675" s="775"/>
      <c r="BK675" s="811"/>
      <c r="BL675" s="810"/>
      <c r="BM675" s="810"/>
      <c r="BN675" s="810"/>
      <c r="BO675" s="810"/>
      <c r="BP675" s="810"/>
      <c r="BQ675" s="793"/>
      <c r="BR675" s="792"/>
      <c r="BS675" s="792"/>
      <c r="BT675" s="792"/>
      <c r="BU675" s="792"/>
      <c r="BV675" s="792"/>
      <c r="BW675" s="838"/>
      <c r="BX675" s="837"/>
      <c r="BY675" s="837"/>
      <c r="BZ675" s="837"/>
      <c r="CA675" s="837"/>
      <c r="CB675" s="837"/>
      <c r="CC675" s="811">
        <f t="shared" si="1618"/>
        <v>0</v>
      </c>
      <c r="CD675" s="784"/>
      <c r="CE675" s="810"/>
      <c r="CF675" s="810"/>
      <c r="CG675" s="810"/>
      <c r="CH675" s="579">
        <f t="shared" si="1621"/>
        <v>0</v>
      </c>
    </row>
    <row r="676" spans="1:86" ht="24" x14ac:dyDescent="0.2">
      <c r="A676" s="596"/>
      <c r="B676" s="596" t="s">
        <v>471</v>
      </c>
      <c r="C676" s="608"/>
      <c r="D676" s="608" t="s">
        <v>472</v>
      </c>
      <c r="E676" s="681"/>
      <c r="F676" s="620"/>
      <c r="G676" s="620"/>
      <c r="H676" s="707" t="s">
        <v>473</v>
      </c>
      <c r="I676" s="601"/>
      <c r="J676" s="774"/>
      <c r="K676" s="774"/>
      <c r="L676" s="774"/>
      <c r="M676" s="775"/>
      <c r="N676" s="775"/>
      <c r="O676" s="784"/>
      <c r="P676" s="784"/>
      <c r="Q676" s="783"/>
      <c r="R676" s="783"/>
      <c r="S676" s="783"/>
      <c r="T676" s="783"/>
      <c r="U676" s="793"/>
      <c r="V676" s="792"/>
      <c r="W676" s="792"/>
      <c r="X676" s="792"/>
      <c r="Y676" s="792"/>
      <c r="Z676" s="792"/>
      <c r="AA676" s="802"/>
      <c r="AB676" s="801"/>
      <c r="AC676" s="801"/>
      <c r="AD676" s="801"/>
      <c r="AE676" s="801"/>
      <c r="AF676" s="801"/>
      <c r="AG676" s="820"/>
      <c r="AH676" s="819"/>
      <c r="AI676" s="819"/>
      <c r="AJ676" s="819"/>
      <c r="AK676" s="819"/>
      <c r="AL676" s="819"/>
      <c r="AM676" s="774"/>
      <c r="AN676" s="775"/>
      <c r="AO676" s="775"/>
      <c r="AP676" s="775"/>
      <c r="AQ676" s="775"/>
      <c r="AR676" s="775"/>
      <c r="AS676" s="829"/>
      <c r="AT676" s="828"/>
      <c r="AU676" s="828"/>
      <c r="AV676" s="828"/>
      <c r="AW676" s="828"/>
      <c r="AX676" s="828"/>
      <c r="AY676" s="838"/>
      <c r="AZ676" s="837"/>
      <c r="BA676" s="837"/>
      <c r="BB676" s="837"/>
      <c r="BC676" s="837"/>
      <c r="BD676" s="837"/>
      <c r="BE676" s="774"/>
      <c r="BF676" s="775"/>
      <c r="BG676" s="775"/>
      <c r="BH676" s="775"/>
      <c r="BI676" s="775"/>
      <c r="BJ676" s="775"/>
      <c r="BK676" s="811"/>
      <c r="BL676" s="810"/>
      <c r="BM676" s="810"/>
      <c r="BN676" s="810"/>
      <c r="BO676" s="810"/>
      <c r="BP676" s="810"/>
      <c r="BQ676" s="793"/>
      <c r="BR676" s="792"/>
      <c r="BS676" s="792"/>
      <c r="BT676" s="792"/>
      <c r="BU676" s="792"/>
      <c r="BV676" s="792"/>
      <c r="BW676" s="838"/>
      <c r="BX676" s="837"/>
      <c r="BY676" s="837"/>
      <c r="BZ676" s="837"/>
      <c r="CA676" s="837"/>
      <c r="CB676" s="837"/>
      <c r="CC676" s="811">
        <f t="shared" si="1618"/>
        <v>0</v>
      </c>
      <c r="CD676" s="784"/>
      <c r="CE676" s="810"/>
      <c r="CF676" s="810"/>
      <c r="CG676" s="810"/>
      <c r="CH676" s="579">
        <f t="shared" si="1621"/>
        <v>0</v>
      </c>
    </row>
    <row r="677" spans="1:86" x14ac:dyDescent="0.2">
      <c r="A677" s="596"/>
      <c r="B677" s="596"/>
      <c r="C677" s="608"/>
      <c r="D677" s="620"/>
      <c r="E677" s="681">
        <f>+E672+1</f>
        <v>135</v>
      </c>
      <c r="F677" s="620" t="s">
        <v>464</v>
      </c>
      <c r="G677" s="620"/>
      <c r="H677" s="609" t="s">
        <v>111</v>
      </c>
      <c r="I677" s="601">
        <v>1000000</v>
      </c>
      <c r="J677" s="774">
        <f>+I677*$J$1</f>
        <v>200000</v>
      </c>
      <c r="K677" s="774"/>
      <c r="L677" s="774">
        <f t="shared" ref="L677" si="1674">+J677-K677</f>
        <v>200000</v>
      </c>
      <c r="M677" s="775"/>
      <c r="N677" s="774">
        <f>+K677-M677</f>
        <v>0</v>
      </c>
      <c r="O677" s="784">
        <f>+I677*$O$1</f>
        <v>100000</v>
      </c>
      <c r="P677" s="784">
        <f t="shared" ref="P677" si="1675">O677+K677</f>
        <v>100000</v>
      </c>
      <c r="Q677" s="783"/>
      <c r="R677" s="784">
        <f t="shared" ref="R677" si="1676">+P677-Q677</f>
        <v>100000</v>
      </c>
      <c r="S677" s="783"/>
      <c r="T677" s="784">
        <f t="shared" ref="T677" si="1677">+Q677-S677</f>
        <v>0</v>
      </c>
      <c r="U677" s="793">
        <f>$I677*$U$1</f>
        <v>70000</v>
      </c>
      <c r="V677" s="793">
        <f t="shared" ref="V677" si="1678">U677+Q677</f>
        <v>70000</v>
      </c>
      <c r="W677" s="792"/>
      <c r="X677" s="793">
        <f>+V677-W677</f>
        <v>70000</v>
      </c>
      <c r="Y677" s="792"/>
      <c r="Z677" s="793">
        <f t="shared" ref="Z677" si="1679">+W677-Y677</f>
        <v>0</v>
      </c>
      <c r="AA677" s="802">
        <f>$I677*$AA$1</f>
        <v>70000</v>
      </c>
      <c r="AB677" s="802">
        <f t="shared" ref="AB677" si="1680">AA677+W677</f>
        <v>70000</v>
      </c>
      <c r="AC677" s="801"/>
      <c r="AD677" s="802">
        <f>+AB677-AC677</f>
        <v>70000</v>
      </c>
      <c r="AE677" s="801"/>
      <c r="AF677" s="802">
        <f t="shared" ref="AF677" si="1681">+AC677-AE677</f>
        <v>0</v>
      </c>
      <c r="AG677" s="820">
        <f>$I677*$AG$1</f>
        <v>70000</v>
      </c>
      <c r="AH677" s="820">
        <f t="shared" ref="AH677" si="1682">AG677+AC677</f>
        <v>70000</v>
      </c>
      <c r="AI677" s="819"/>
      <c r="AJ677" s="820">
        <f>+AH677-AI677</f>
        <v>70000</v>
      </c>
      <c r="AK677" s="819"/>
      <c r="AL677" s="820">
        <f t="shared" ref="AL677" si="1683">+AI677-AK677</f>
        <v>0</v>
      </c>
      <c r="AM677" s="774">
        <f>$I677*$AM$1</f>
        <v>70000</v>
      </c>
      <c r="AN677" s="774">
        <f t="shared" ref="AN677" si="1684">AM677+AI677</f>
        <v>70000</v>
      </c>
      <c r="AO677" s="775"/>
      <c r="AP677" s="774">
        <f>+AN677-AO677</f>
        <v>70000</v>
      </c>
      <c r="AQ677" s="775"/>
      <c r="AR677" s="774">
        <f t="shared" ref="AR677" si="1685">+AO677-AQ677</f>
        <v>0</v>
      </c>
      <c r="AS677" s="829">
        <f>$I677*$AS$1</f>
        <v>70000</v>
      </c>
      <c r="AT677" s="829">
        <f t="shared" ref="AT677" si="1686">AS677+AO677</f>
        <v>70000</v>
      </c>
      <c r="AU677" s="828"/>
      <c r="AV677" s="829">
        <f>+AT677-AU677</f>
        <v>70000</v>
      </c>
      <c r="AW677" s="828"/>
      <c r="AX677" s="829">
        <f t="shared" ref="AX677" si="1687">+AU677-AW677</f>
        <v>0</v>
      </c>
      <c r="AY677" s="838">
        <f>$I677*$AY$1</f>
        <v>70000</v>
      </c>
      <c r="AZ677" s="838">
        <f t="shared" ref="AZ677" si="1688">AY677+AU677</f>
        <v>70000</v>
      </c>
      <c r="BA677" s="837"/>
      <c r="BB677" s="838">
        <f>+AZ677-BA677</f>
        <v>70000</v>
      </c>
      <c r="BC677" s="837"/>
      <c r="BD677" s="838">
        <f t="shared" ref="BD677" si="1689">+BA677-BC677</f>
        <v>0</v>
      </c>
      <c r="BE677" s="774">
        <f>$I677*$BE$1</f>
        <v>70000</v>
      </c>
      <c r="BF677" s="774">
        <f t="shared" ref="BF677" si="1690">BE677+BA677</f>
        <v>70000</v>
      </c>
      <c r="BG677" s="775"/>
      <c r="BH677" s="774">
        <f>+BF677-BG677</f>
        <v>70000</v>
      </c>
      <c r="BI677" s="775"/>
      <c r="BJ677" s="774">
        <f t="shared" ref="BJ677" si="1691">+BG677-BI677</f>
        <v>0</v>
      </c>
      <c r="BK677" s="811">
        <f>$I677*$BK$1</f>
        <v>70000</v>
      </c>
      <c r="BL677" s="811">
        <f t="shared" ref="BL677" si="1692">BK677+BG677</f>
        <v>70000</v>
      </c>
      <c r="BM677" s="810"/>
      <c r="BN677" s="811">
        <f>+BL677-BM677</f>
        <v>70000</v>
      </c>
      <c r="BO677" s="810"/>
      <c r="BP677" s="811">
        <f t="shared" ref="BP677" si="1693">+BM677-BO677</f>
        <v>0</v>
      </c>
      <c r="BQ677" s="793">
        <f>$I677*$BQ$1</f>
        <v>70000</v>
      </c>
      <c r="BR677" s="793">
        <f t="shared" ref="BR677" si="1694">BQ677+BM677</f>
        <v>70000</v>
      </c>
      <c r="BS677" s="792"/>
      <c r="BT677" s="793">
        <f>+BR677-BS677</f>
        <v>70000</v>
      </c>
      <c r="BU677" s="792"/>
      <c r="BV677" s="793">
        <f t="shared" ref="BV677" si="1695">+BS677-BU677</f>
        <v>0</v>
      </c>
      <c r="BW677" s="838">
        <f>$I677*$BW$1</f>
        <v>70000</v>
      </c>
      <c r="BX677" s="838">
        <f t="shared" ref="BX677" si="1696">BW677+BS677</f>
        <v>70000</v>
      </c>
      <c r="BY677" s="837"/>
      <c r="BZ677" s="838">
        <f>+BX677-BY677</f>
        <v>70000</v>
      </c>
      <c r="CA677" s="837"/>
      <c r="CB677" s="838">
        <f t="shared" ref="CB677" si="1697">+BY677-CA677</f>
        <v>0</v>
      </c>
      <c r="CC677" s="811">
        <f t="shared" si="1618"/>
        <v>1000000</v>
      </c>
      <c r="CD677" s="784">
        <f t="shared" ref="CD677" si="1698">CC677+BY677</f>
        <v>1000000</v>
      </c>
      <c r="CE677" s="810"/>
      <c r="CF677" s="810"/>
      <c r="CG677" s="811">
        <f t="shared" ref="CG677" si="1699">+CE677-CF677</f>
        <v>0</v>
      </c>
      <c r="CH677" s="579">
        <f t="shared" si="1621"/>
        <v>0</v>
      </c>
    </row>
    <row r="678" spans="1:86" x14ac:dyDescent="0.2">
      <c r="A678" s="596"/>
      <c r="B678" s="596"/>
      <c r="C678" s="608"/>
      <c r="D678" s="620"/>
      <c r="E678" s="681"/>
      <c r="F678" s="620"/>
      <c r="G678" s="620"/>
      <c r="H678" s="609"/>
      <c r="I678" s="601"/>
      <c r="J678" s="774"/>
      <c r="K678" s="774"/>
      <c r="L678" s="774"/>
      <c r="M678" s="775"/>
      <c r="N678" s="775"/>
      <c r="O678" s="784"/>
      <c r="P678" s="784"/>
      <c r="Q678" s="783"/>
      <c r="R678" s="783"/>
      <c r="S678" s="783"/>
      <c r="T678" s="783"/>
      <c r="U678" s="793"/>
      <c r="V678" s="792"/>
      <c r="W678" s="792"/>
      <c r="X678" s="792"/>
      <c r="Y678" s="792"/>
      <c r="Z678" s="792"/>
      <c r="AA678" s="802"/>
      <c r="AB678" s="801"/>
      <c r="AC678" s="801"/>
      <c r="AD678" s="801"/>
      <c r="AE678" s="801"/>
      <c r="AF678" s="801"/>
      <c r="AG678" s="820"/>
      <c r="AH678" s="819"/>
      <c r="AI678" s="819"/>
      <c r="AJ678" s="819"/>
      <c r="AK678" s="819"/>
      <c r="AL678" s="819"/>
      <c r="AM678" s="774"/>
      <c r="AN678" s="775"/>
      <c r="AO678" s="775"/>
      <c r="AP678" s="775"/>
      <c r="AQ678" s="775"/>
      <c r="AR678" s="775"/>
      <c r="AS678" s="829"/>
      <c r="AT678" s="828"/>
      <c r="AU678" s="828"/>
      <c r="AV678" s="828"/>
      <c r="AW678" s="828"/>
      <c r="AX678" s="828"/>
      <c r="AY678" s="838"/>
      <c r="AZ678" s="837"/>
      <c r="BA678" s="837"/>
      <c r="BB678" s="837"/>
      <c r="BC678" s="837"/>
      <c r="BD678" s="837"/>
      <c r="BE678" s="774"/>
      <c r="BF678" s="775"/>
      <c r="BG678" s="775"/>
      <c r="BH678" s="775"/>
      <c r="BI678" s="775"/>
      <c r="BJ678" s="775"/>
      <c r="BK678" s="811"/>
      <c r="BL678" s="810"/>
      <c r="BM678" s="810"/>
      <c r="BN678" s="810"/>
      <c r="BO678" s="810"/>
      <c r="BP678" s="810"/>
      <c r="BQ678" s="793"/>
      <c r="BR678" s="792"/>
      <c r="BS678" s="792"/>
      <c r="BT678" s="792"/>
      <c r="BU678" s="792"/>
      <c r="BV678" s="792"/>
      <c r="BW678" s="838"/>
      <c r="BX678" s="837"/>
      <c r="BY678" s="837"/>
      <c r="BZ678" s="837"/>
      <c r="CA678" s="837"/>
      <c r="CB678" s="837"/>
      <c r="CC678" s="811">
        <f t="shared" si="1618"/>
        <v>0</v>
      </c>
      <c r="CD678" s="784"/>
      <c r="CE678" s="810"/>
      <c r="CF678" s="810"/>
      <c r="CG678" s="810"/>
      <c r="CH678" s="579">
        <f t="shared" si="1621"/>
        <v>0</v>
      </c>
    </row>
    <row r="679" spans="1:86" x14ac:dyDescent="0.2">
      <c r="A679" s="596"/>
      <c r="B679" s="596"/>
      <c r="C679" s="608" t="s">
        <v>474</v>
      </c>
      <c r="D679" s="620"/>
      <c r="E679" s="681"/>
      <c r="F679" s="620"/>
      <c r="G679" s="620"/>
      <c r="H679" s="600" t="s">
        <v>475</v>
      </c>
      <c r="I679" s="601"/>
      <c r="J679" s="774"/>
      <c r="K679" s="774"/>
      <c r="L679" s="774"/>
      <c r="M679" s="775"/>
      <c r="N679" s="775"/>
      <c r="O679" s="784"/>
      <c r="P679" s="784"/>
      <c r="Q679" s="783"/>
      <c r="R679" s="783"/>
      <c r="S679" s="783"/>
      <c r="T679" s="783"/>
      <c r="U679" s="793"/>
      <c r="V679" s="792"/>
      <c r="W679" s="792"/>
      <c r="X679" s="792"/>
      <c r="Y679" s="792"/>
      <c r="Z679" s="792"/>
      <c r="AA679" s="802"/>
      <c r="AB679" s="801"/>
      <c r="AC679" s="801"/>
      <c r="AD679" s="801"/>
      <c r="AE679" s="801"/>
      <c r="AF679" s="801"/>
      <c r="AG679" s="820"/>
      <c r="AH679" s="819"/>
      <c r="AI679" s="819"/>
      <c r="AJ679" s="819"/>
      <c r="AK679" s="819"/>
      <c r="AL679" s="819"/>
      <c r="AM679" s="774"/>
      <c r="AN679" s="775"/>
      <c r="AO679" s="775"/>
      <c r="AP679" s="775"/>
      <c r="AQ679" s="775"/>
      <c r="AR679" s="775"/>
      <c r="AS679" s="829"/>
      <c r="AT679" s="828"/>
      <c r="AU679" s="828"/>
      <c r="AV679" s="828"/>
      <c r="AW679" s="828"/>
      <c r="AX679" s="828"/>
      <c r="AY679" s="838"/>
      <c r="AZ679" s="837"/>
      <c r="BA679" s="837"/>
      <c r="BB679" s="837"/>
      <c r="BC679" s="837"/>
      <c r="BD679" s="837"/>
      <c r="BE679" s="774"/>
      <c r="BF679" s="775"/>
      <c r="BG679" s="775"/>
      <c r="BH679" s="775"/>
      <c r="BI679" s="775"/>
      <c r="BJ679" s="775"/>
      <c r="BK679" s="811"/>
      <c r="BL679" s="810"/>
      <c r="BM679" s="810"/>
      <c r="BN679" s="810"/>
      <c r="BO679" s="810"/>
      <c r="BP679" s="810"/>
      <c r="BQ679" s="793"/>
      <c r="BR679" s="792"/>
      <c r="BS679" s="792"/>
      <c r="BT679" s="792"/>
      <c r="BU679" s="792"/>
      <c r="BV679" s="792"/>
      <c r="BW679" s="838"/>
      <c r="BX679" s="837"/>
      <c r="BY679" s="837"/>
      <c r="BZ679" s="837"/>
      <c r="CA679" s="837"/>
      <c r="CB679" s="837"/>
      <c r="CC679" s="811">
        <f t="shared" si="1618"/>
        <v>0</v>
      </c>
      <c r="CD679" s="784"/>
      <c r="CE679" s="810"/>
      <c r="CF679" s="810"/>
      <c r="CG679" s="810"/>
      <c r="CH679" s="579">
        <f t="shared" si="1621"/>
        <v>0</v>
      </c>
    </row>
    <row r="680" spans="1:86" x14ac:dyDescent="0.2">
      <c r="A680" s="596"/>
      <c r="B680" s="596"/>
      <c r="C680" s="608"/>
      <c r="D680" s="608" t="s">
        <v>307</v>
      </c>
      <c r="E680" s="681"/>
      <c r="F680" s="620"/>
      <c r="G680" s="620"/>
      <c r="H680" s="600" t="s">
        <v>308</v>
      </c>
      <c r="I680" s="601"/>
      <c r="J680" s="774"/>
      <c r="K680" s="774"/>
      <c r="L680" s="774"/>
      <c r="M680" s="775"/>
      <c r="N680" s="775"/>
      <c r="O680" s="784"/>
      <c r="P680" s="784"/>
      <c r="Q680" s="783"/>
      <c r="R680" s="783"/>
      <c r="S680" s="783"/>
      <c r="T680" s="783"/>
      <c r="U680" s="793"/>
      <c r="V680" s="792"/>
      <c r="W680" s="792"/>
      <c r="X680" s="792"/>
      <c r="Y680" s="792"/>
      <c r="Z680" s="792"/>
      <c r="AA680" s="802"/>
      <c r="AB680" s="801"/>
      <c r="AC680" s="801"/>
      <c r="AD680" s="801"/>
      <c r="AE680" s="801"/>
      <c r="AF680" s="801"/>
      <c r="AG680" s="820"/>
      <c r="AH680" s="819"/>
      <c r="AI680" s="819"/>
      <c r="AJ680" s="819"/>
      <c r="AK680" s="819"/>
      <c r="AL680" s="819"/>
      <c r="AM680" s="774"/>
      <c r="AN680" s="775"/>
      <c r="AO680" s="775"/>
      <c r="AP680" s="775"/>
      <c r="AQ680" s="775"/>
      <c r="AR680" s="775"/>
      <c r="AS680" s="829"/>
      <c r="AT680" s="828"/>
      <c r="AU680" s="828"/>
      <c r="AV680" s="828"/>
      <c r="AW680" s="828"/>
      <c r="AX680" s="828"/>
      <c r="AY680" s="838"/>
      <c r="AZ680" s="837"/>
      <c r="BA680" s="837"/>
      <c r="BB680" s="837"/>
      <c r="BC680" s="837"/>
      <c r="BD680" s="837"/>
      <c r="BE680" s="774"/>
      <c r="BF680" s="775"/>
      <c r="BG680" s="775"/>
      <c r="BH680" s="775"/>
      <c r="BI680" s="775"/>
      <c r="BJ680" s="775"/>
      <c r="BK680" s="811"/>
      <c r="BL680" s="810"/>
      <c r="BM680" s="810"/>
      <c r="BN680" s="810"/>
      <c r="BO680" s="810"/>
      <c r="BP680" s="810"/>
      <c r="BQ680" s="793"/>
      <c r="BR680" s="792"/>
      <c r="BS680" s="792"/>
      <c r="BT680" s="792"/>
      <c r="BU680" s="792"/>
      <c r="BV680" s="792"/>
      <c r="BW680" s="838"/>
      <c r="BX680" s="837"/>
      <c r="BY680" s="837"/>
      <c r="BZ680" s="837"/>
      <c r="CA680" s="837"/>
      <c r="CB680" s="837"/>
      <c r="CC680" s="811">
        <f t="shared" si="1618"/>
        <v>0</v>
      </c>
      <c r="CD680" s="784"/>
      <c r="CE680" s="810"/>
      <c r="CF680" s="810"/>
      <c r="CG680" s="810"/>
      <c r="CH680" s="579">
        <f t="shared" si="1621"/>
        <v>0</v>
      </c>
    </row>
    <row r="681" spans="1:86" ht="24" x14ac:dyDescent="0.2">
      <c r="A681" s="596"/>
      <c r="B681" s="596" t="s">
        <v>476</v>
      </c>
      <c r="C681" s="608"/>
      <c r="D681" s="608" t="s">
        <v>477</v>
      </c>
      <c r="E681" s="681"/>
      <c r="F681" s="620"/>
      <c r="G681" s="620"/>
      <c r="H681" s="707" t="s">
        <v>478</v>
      </c>
      <c r="I681" s="601"/>
      <c r="J681" s="774"/>
      <c r="K681" s="774"/>
      <c r="L681" s="774"/>
      <c r="M681" s="775"/>
      <c r="N681" s="775"/>
      <c r="O681" s="784"/>
      <c r="P681" s="784"/>
      <c r="Q681" s="783"/>
      <c r="R681" s="783"/>
      <c r="S681" s="783"/>
      <c r="T681" s="783"/>
      <c r="U681" s="793"/>
      <c r="V681" s="792"/>
      <c r="W681" s="792"/>
      <c r="X681" s="792"/>
      <c r="Y681" s="792"/>
      <c r="Z681" s="792"/>
      <c r="AA681" s="802"/>
      <c r="AB681" s="801"/>
      <c r="AC681" s="801"/>
      <c r="AD681" s="801"/>
      <c r="AE681" s="801"/>
      <c r="AF681" s="801"/>
      <c r="AG681" s="820"/>
      <c r="AH681" s="819"/>
      <c r="AI681" s="819"/>
      <c r="AJ681" s="819"/>
      <c r="AK681" s="819"/>
      <c r="AL681" s="819"/>
      <c r="AM681" s="774"/>
      <c r="AN681" s="775"/>
      <c r="AO681" s="775"/>
      <c r="AP681" s="775"/>
      <c r="AQ681" s="775"/>
      <c r="AR681" s="775"/>
      <c r="AS681" s="829"/>
      <c r="AT681" s="828"/>
      <c r="AU681" s="828"/>
      <c r="AV681" s="828"/>
      <c r="AW681" s="828"/>
      <c r="AX681" s="828"/>
      <c r="AY681" s="838"/>
      <c r="AZ681" s="837"/>
      <c r="BA681" s="837"/>
      <c r="BB681" s="837"/>
      <c r="BC681" s="837"/>
      <c r="BD681" s="837"/>
      <c r="BE681" s="774"/>
      <c r="BF681" s="775"/>
      <c r="BG681" s="775"/>
      <c r="BH681" s="775"/>
      <c r="BI681" s="775"/>
      <c r="BJ681" s="775"/>
      <c r="BK681" s="811"/>
      <c r="BL681" s="810"/>
      <c r="BM681" s="810"/>
      <c r="BN681" s="810"/>
      <c r="BO681" s="810"/>
      <c r="BP681" s="810"/>
      <c r="BQ681" s="793"/>
      <c r="BR681" s="792"/>
      <c r="BS681" s="792"/>
      <c r="BT681" s="792"/>
      <c r="BU681" s="792"/>
      <c r="BV681" s="792"/>
      <c r="BW681" s="838"/>
      <c r="BX681" s="837"/>
      <c r="BY681" s="837"/>
      <c r="BZ681" s="837"/>
      <c r="CA681" s="837"/>
      <c r="CB681" s="837"/>
      <c r="CC681" s="811">
        <f t="shared" si="1618"/>
        <v>0</v>
      </c>
      <c r="CD681" s="784"/>
      <c r="CE681" s="810"/>
      <c r="CF681" s="810"/>
      <c r="CG681" s="810"/>
      <c r="CH681" s="579">
        <f t="shared" si="1621"/>
        <v>0</v>
      </c>
    </row>
    <row r="682" spans="1:86" x14ac:dyDescent="0.2">
      <c r="A682" s="596"/>
      <c r="B682" s="596"/>
      <c r="C682" s="608"/>
      <c r="D682" s="620"/>
      <c r="E682" s="681">
        <f>+E677+1</f>
        <v>136</v>
      </c>
      <c r="F682" s="620" t="s">
        <v>479</v>
      </c>
      <c r="G682" s="620"/>
      <c r="H682" s="609" t="s">
        <v>45</v>
      </c>
      <c r="I682" s="601">
        <f>(5750000+760000)/2</f>
        <v>3255000</v>
      </c>
      <c r="J682" s="774">
        <f>+I682*$J$1</f>
        <v>651000</v>
      </c>
      <c r="K682" s="774"/>
      <c r="L682" s="774">
        <f t="shared" ref="L682" si="1700">+J682-K682</f>
        <v>651000</v>
      </c>
      <c r="M682" s="775"/>
      <c r="N682" s="774">
        <f>+K682-M682</f>
        <v>0</v>
      </c>
      <c r="O682" s="784">
        <f>+I682*$O$1</f>
        <v>325500</v>
      </c>
      <c r="P682" s="784">
        <f t="shared" ref="P682" si="1701">O682+K682</f>
        <v>325500</v>
      </c>
      <c r="Q682" s="783"/>
      <c r="R682" s="784">
        <f t="shared" ref="R682" si="1702">+P682-Q682</f>
        <v>325500</v>
      </c>
      <c r="S682" s="783"/>
      <c r="T682" s="784">
        <f t="shared" ref="T682" si="1703">+Q682-S682</f>
        <v>0</v>
      </c>
      <c r="U682" s="793">
        <f>$I682*$U$1</f>
        <v>227850.00000000003</v>
      </c>
      <c r="V682" s="793">
        <f t="shared" ref="V682" si="1704">U682+Q682</f>
        <v>227850.00000000003</v>
      </c>
      <c r="W682" s="792"/>
      <c r="X682" s="793">
        <f>+V682-W682</f>
        <v>227850.00000000003</v>
      </c>
      <c r="Y682" s="792"/>
      <c r="Z682" s="793">
        <f t="shared" ref="Z682" si="1705">+W682-Y682</f>
        <v>0</v>
      </c>
      <c r="AA682" s="802">
        <f>$I682*$AA$1</f>
        <v>227850.00000000003</v>
      </c>
      <c r="AB682" s="802">
        <f t="shared" ref="AB682" si="1706">AA682+W682</f>
        <v>227850.00000000003</v>
      </c>
      <c r="AC682" s="801"/>
      <c r="AD682" s="802">
        <f>+AB682-AC682</f>
        <v>227850.00000000003</v>
      </c>
      <c r="AE682" s="801"/>
      <c r="AF682" s="802">
        <f t="shared" ref="AF682" si="1707">+AC682-AE682</f>
        <v>0</v>
      </c>
      <c r="AG682" s="820">
        <f>$I682*$AG$1</f>
        <v>227850.00000000003</v>
      </c>
      <c r="AH682" s="820">
        <f t="shared" ref="AH682" si="1708">AG682+AC682</f>
        <v>227850.00000000003</v>
      </c>
      <c r="AI682" s="819"/>
      <c r="AJ682" s="820">
        <f>+AH682-AI682</f>
        <v>227850.00000000003</v>
      </c>
      <c r="AK682" s="819"/>
      <c r="AL682" s="820">
        <f t="shared" ref="AL682" si="1709">+AI682-AK682</f>
        <v>0</v>
      </c>
      <c r="AM682" s="774">
        <f>$I682*$AM$1</f>
        <v>227850.00000000003</v>
      </c>
      <c r="AN682" s="774">
        <f t="shared" ref="AN682" si="1710">AM682+AI682</f>
        <v>227850.00000000003</v>
      </c>
      <c r="AO682" s="775"/>
      <c r="AP682" s="774">
        <f>+AN682-AO682</f>
        <v>227850.00000000003</v>
      </c>
      <c r="AQ682" s="775"/>
      <c r="AR682" s="774">
        <f t="shared" ref="AR682" si="1711">+AO682-AQ682</f>
        <v>0</v>
      </c>
      <c r="AS682" s="829">
        <f>$I682*$AS$1</f>
        <v>227850.00000000003</v>
      </c>
      <c r="AT682" s="829">
        <f t="shared" ref="AT682" si="1712">AS682+AO682</f>
        <v>227850.00000000003</v>
      </c>
      <c r="AU682" s="828"/>
      <c r="AV682" s="829">
        <f>+AT682-AU682</f>
        <v>227850.00000000003</v>
      </c>
      <c r="AW682" s="828"/>
      <c r="AX682" s="829">
        <f t="shared" ref="AX682" si="1713">+AU682-AW682</f>
        <v>0</v>
      </c>
      <c r="AY682" s="838">
        <f>$I682*$AY$1</f>
        <v>227850.00000000003</v>
      </c>
      <c r="AZ682" s="838">
        <f t="shared" ref="AZ682" si="1714">AY682+AU682</f>
        <v>227850.00000000003</v>
      </c>
      <c r="BA682" s="837"/>
      <c r="BB682" s="838">
        <f>+AZ682-BA682</f>
        <v>227850.00000000003</v>
      </c>
      <c r="BC682" s="837"/>
      <c r="BD682" s="838">
        <f t="shared" ref="BD682" si="1715">+BA682-BC682</f>
        <v>0</v>
      </c>
      <c r="BE682" s="774">
        <f>$I682*$BE$1</f>
        <v>227850.00000000003</v>
      </c>
      <c r="BF682" s="774">
        <f t="shared" ref="BF682" si="1716">BE682+BA682</f>
        <v>227850.00000000003</v>
      </c>
      <c r="BG682" s="775"/>
      <c r="BH682" s="774">
        <f>+BF682-BG682</f>
        <v>227850.00000000003</v>
      </c>
      <c r="BI682" s="775"/>
      <c r="BJ682" s="774">
        <f t="shared" ref="BJ682" si="1717">+BG682-BI682</f>
        <v>0</v>
      </c>
      <c r="BK682" s="811">
        <f>$I682*$BK$1</f>
        <v>227850.00000000003</v>
      </c>
      <c r="BL682" s="811">
        <f t="shared" ref="BL682" si="1718">BK682+BG682</f>
        <v>227850.00000000003</v>
      </c>
      <c r="BM682" s="810"/>
      <c r="BN682" s="811">
        <f>+BL682-BM682</f>
        <v>227850.00000000003</v>
      </c>
      <c r="BO682" s="810"/>
      <c r="BP682" s="811">
        <f t="shared" ref="BP682" si="1719">+BM682-BO682</f>
        <v>0</v>
      </c>
      <c r="BQ682" s="793">
        <f>$I682*$BQ$1</f>
        <v>227850.00000000003</v>
      </c>
      <c r="BR682" s="793">
        <f t="shared" ref="BR682" si="1720">BQ682+BM682</f>
        <v>227850.00000000003</v>
      </c>
      <c r="BS682" s="792"/>
      <c r="BT682" s="793">
        <f>+BR682-BS682</f>
        <v>227850.00000000003</v>
      </c>
      <c r="BU682" s="792"/>
      <c r="BV682" s="793">
        <f t="shared" ref="BV682" si="1721">+BS682-BU682</f>
        <v>0</v>
      </c>
      <c r="BW682" s="838">
        <f>$I682*$BW$1</f>
        <v>227850.00000000003</v>
      </c>
      <c r="BX682" s="838">
        <f t="shared" ref="BX682" si="1722">BW682+BS682</f>
        <v>227850.00000000003</v>
      </c>
      <c r="BY682" s="837"/>
      <c r="BZ682" s="838">
        <f>+BX682-BY682</f>
        <v>227850.00000000003</v>
      </c>
      <c r="CA682" s="837"/>
      <c r="CB682" s="838">
        <f t="shared" ref="CB682" si="1723">+BY682-CA682</f>
        <v>0</v>
      </c>
      <c r="CC682" s="811">
        <f t="shared" si="1618"/>
        <v>3255000</v>
      </c>
      <c r="CD682" s="784">
        <f t="shared" ref="CD682" si="1724">CC682+BY682</f>
        <v>3255000</v>
      </c>
      <c r="CE682" s="810"/>
      <c r="CF682" s="810"/>
      <c r="CG682" s="811">
        <f t="shared" ref="CG682" si="1725">+CE682-CF682</f>
        <v>0</v>
      </c>
      <c r="CH682" s="579">
        <f t="shared" si="1621"/>
        <v>0</v>
      </c>
    </row>
    <row r="683" spans="1:86" x14ac:dyDescent="0.2">
      <c r="A683" s="596"/>
      <c r="B683" s="596"/>
      <c r="C683" s="608"/>
      <c r="D683" s="620"/>
      <c r="E683" s="681"/>
      <c r="F683" s="620"/>
      <c r="G683" s="620"/>
      <c r="H683" s="609"/>
      <c r="I683" s="601"/>
      <c r="J683" s="774"/>
      <c r="K683" s="774"/>
      <c r="L683" s="774"/>
      <c r="M683" s="775"/>
      <c r="N683" s="775"/>
      <c r="O683" s="784"/>
      <c r="P683" s="784"/>
      <c r="Q683" s="783"/>
      <c r="R683" s="783"/>
      <c r="S683" s="783"/>
      <c r="T683" s="783"/>
      <c r="U683" s="793"/>
      <c r="V683" s="792"/>
      <c r="W683" s="792"/>
      <c r="X683" s="792"/>
      <c r="Y683" s="792"/>
      <c r="Z683" s="792"/>
      <c r="AA683" s="802"/>
      <c r="AB683" s="801"/>
      <c r="AC683" s="801"/>
      <c r="AD683" s="801"/>
      <c r="AE683" s="801"/>
      <c r="AF683" s="801"/>
      <c r="AG683" s="820"/>
      <c r="AH683" s="819"/>
      <c r="AI683" s="819"/>
      <c r="AJ683" s="819"/>
      <c r="AK683" s="819"/>
      <c r="AL683" s="819"/>
      <c r="AM683" s="774"/>
      <c r="AN683" s="775"/>
      <c r="AO683" s="775"/>
      <c r="AP683" s="775"/>
      <c r="AQ683" s="775"/>
      <c r="AR683" s="775"/>
      <c r="AS683" s="829"/>
      <c r="AT683" s="828"/>
      <c r="AU683" s="828"/>
      <c r="AV683" s="828"/>
      <c r="AW683" s="828"/>
      <c r="AX683" s="828"/>
      <c r="AY683" s="838"/>
      <c r="AZ683" s="837"/>
      <c r="BA683" s="837"/>
      <c r="BB683" s="837"/>
      <c r="BC683" s="837"/>
      <c r="BD683" s="837"/>
      <c r="BE683" s="774"/>
      <c r="BF683" s="775"/>
      <c r="BG683" s="775"/>
      <c r="BH683" s="775"/>
      <c r="BI683" s="775"/>
      <c r="BJ683" s="775"/>
      <c r="BK683" s="811"/>
      <c r="BL683" s="810"/>
      <c r="BM683" s="810"/>
      <c r="BN683" s="810"/>
      <c r="BO683" s="810"/>
      <c r="BP683" s="810"/>
      <c r="BQ683" s="793"/>
      <c r="BR683" s="792"/>
      <c r="BS683" s="792"/>
      <c r="BT683" s="792"/>
      <c r="BU683" s="792"/>
      <c r="BV683" s="792"/>
      <c r="BW683" s="838"/>
      <c r="BX683" s="837"/>
      <c r="BY683" s="837"/>
      <c r="BZ683" s="837"/>
      <c r="CA683" s="837"/>
      <c r="CB683" s="837"/>
      <c r="CC683" s="811">
        <f t="shared" si="1618"/>
        <v>0</v>
      </c>
      <c r="CD683" s="784"/>
      <c r="CE683" s="810"/>
      <c r="CF683" s="810"/>
      <c r="CG683" s="810"/>
      <c r="CH683" s="579">
        <f t="shared" si="1621"/>
        <v>0</v>
      </c>
    </row>
    <row r="684" spans="1:86" x14ac:dyDescent="0.2">
      <c r="A684" s="596"/>
      <c r="B684" s="596"/>
      <c r="C684" s="608" t="s">
        <v>480</v>
      </c>
      <c r="D684" s="620"/>
      <c r="E684" s="681"/>
      <c r="F684" s="620"/>
      <c r="G684" s="620"/>
      <c r="H684" s="707" t="s">
        <v>285</v>
      </c>
      <c r="I684" s="601"/>
      <c r="J684" s="774"/>
      <c r="K684" s="774"/>
      <c r="L684" s="774"/>
      <c r="M684" s="775"/>
      <c r="N684" s="775"/>
      <c r="O684" s="784"/>
      <c r="P684" s="784"/>
      <c r="Q684" s="783"/>
      <c r="R684" s="783"/>
      <c r="S684" s="783"/>
      <c r="T684" s="783"/>
      <c r="U684" s="793"/>
      <c r="V684" s="792"/>
      <c r="W684" s="792"/>
      <c r="X684" s="792"/>
      <c r="Y684" s="792"/>
      <c r="Z684" s="792"/>
      <c r="AA684" s="802"/>
      <c r="AB684" s="801"/>
      <c r="AC684" s="801"/>
      <c r="AD684" s="801"/>
      <c r="AE684" s="801"/>
      <c r="AF684" s="801"/>
      <c r="AG684" s="820"/>
      <c r="AH684" s="819"/>
      <c r="AI684" s="819"/>
      <c r="AJ684" s="819"/>
      <c r="AK684" s="819"/>
      <c r="AL684" s="819"/>
      <c r="AM684" s="774"/>
      <c r="AN684" s="775"/>
      <c r="AO684" s="775"/>
      <c r="AP684" s="775"/>
      <c r="AQ684" s="775"/>
      <c r="AR684" s="775"/>
      <c r="AS684" s="829"/>
      <c r="AT684" s="828"/>
      <c r="AU684" s="828"/>
      <c r="AV684" s="828"/>
      <c r="AW684" s="828"/>
      <c r="AX684" s="828"/>
      <c r="AY684" s="838"/>
      <c r="AZ684" s="837"/>
      <c r="BA684" s="837"/>
      <c r="BB684" s="837"/>
      <c r="BC684" s="837"/>
      <c r="BD684" s="837"/>
      <c r="BE684" s="774"/>
      <c r="BF684" s="775"/>
      <c r="BG684" s="775"/>
      <c r="BH684" s="775"/>
      <c r="BI684" s="775"/>
      <c r="BJ684" s="775"/>
      <c r="BK684" s="811"/>
      <c r="BL684" s="810"/>
      <c r="BM684" s="810"/>
      <c r="BN684" s="810"/>
      <c r="BO684" s="810"/>
      <c r="BP684" s="810"/>
      <c r="BQ684" s="793"/>
      <c r="BR684" s="792"/>
      <c r="BS684" s="792"/>
      <c r="BT684" s="792"/>
      <c r="BU684" s="792"/>
      <c r="BV684" s="792"/>
      <c r="BW684" s="838"/>
      <c r="BX684" s="837"/>
      <c r="BY684" s="837"/>
      <c r="BZ684" s="837"/>
      <c r="CA684" s="837"/>
      <c r="CB684" s="837"/>
      <c r="CC684" s="811">
        <f t="shared" si="1618"/>
        <v>0</v>
      </c>
      <c r="CD684" s="784"/>
      <c r="CE684" s="810"/>
      <c r="CF684" s="810"/>
      <c r="CG684" s="810"/>
      <c r="CH684" s="579">
        <f t="shared" si="1621"/>
        <v>0</v>
      </c>
    </row>
    <row r="685" spans="1:86" x14ac:dyDescent="0.2">
      <c r="A685" s="596"/>
      <c r="B685" s="596"/>
      <c r="C685" s="608"/>
      <c r="D685" s="608" t="s">
        <v>286</v>
      </c>
      <c r="E685" s="681"/>
      <c r="F685" s="620"/>
      <c r="G685" s="620"/>
      <c r="H685" s="707" t="s">
        <v>287</v>
      </c>
      <c r="I685" s="601"/>
      <c r="J685" s="774"/>
      <c r="K685" s="774"/>
      <c r="L685" s="774"/>
      <c r="M685" s="775"/>
      <c r="N685" s="775"/>
      <c r="O685" s="784"/>
      <c r="P685" s="784"/>
      <c r="Q685" s="783"/>
      <c r="R685" s="783"/>
      <c r="S685" s="783"/>
      <c r="T685" s="783"/>
      <c r="U685" s="793"/>
      <c r="V685" s="792"/>
      <c r="W685" s="792"/>
      <c r="X685" s="792"/>
      <c r="Y685" s="792"/>
      <c r="Z685" s="792"/>
      <c r="AA685" s="802"/>
      <c r="AB685" s="801"/>
      <c r="AC685" s="801"/>
      <c r="AD685" s="801"/>
      <c r="AE685" s="801"/>
      <c r="AF685" s="801"/>
      <c r="AG685" s="820"/>
      <c r="AH685" s="819"/>
      <c r="AI685" s="819"/>
      <c r="AJ685" s="819"/>
      <c r="AK685" s="819"/>
      <c r="AL685" s="819"/>
      <c r="AM685" s="774"/>
      <c r="AN685" s="775"/>
      <c r="AO685" s="775"/>
      <c r="AP685" s="775"/>
      <c r="AQ685" s="775"/>
      <c r="AR685" s="775"/>
      <c r="AS685" s="829"/>
      <c r="AT685" s="828"/>
      <c r="AU685" s="828"/>
      <c r="AV685" s="828"/>
      <c r="AW685" s="828"/>
      <c r="AX685" s="828"/>
      <c r="AY685" s="838"/>
      <c r="AZ685" s="837"/>
      <c r="BA685" s="837"/>
      <c r="BB685" s="837"/>
      <c r="BC685" s="837"/>
      <c r="BD685" s="837"/>
      <c r="BE685" s="774"/>
      <c r="BF685" s="775"/>
      <c r="BG685" s="775"/>
      <c r="BH685" s="775"/>
      <c r="BI685" s="775"/>
      <c r="BJ685" s="775"/>
      <c r="BK685" s="811"/>
      <c r="BL685" s="810"/>
      <c r="BM685" s="810"/>
      <c r="BN685" s="810"/>
      <c r="BO685" s="810"/>
      <c r="BP685" s="810"/>
      <c r="BQ685" s="793"/>
      <c r="BR685" s="792"/>
      <c r="BS685" s="792"/>
      <c r="BT685" s="792"/>
      <c r="BU685" s="792"/>
      <c r="BV685" s="792"/>
      <c r="BW685" s="838"/>
      <c r="BX685" s="837"/>
      <c r="BY685" s="837"/>
      <c r="BZ685" s="837"/>
      <c r="CA685" s="837"/>
      <c r="CB685" s="837"/>
      <c r="CC685" s="811">
        <f t="shared" si="1618"/>
        <v>0</v>
      </c>
      <c r="CD685" s="784"/>
      <c r="CE685" s="810"/>
      <c r="CF685" s="810"/>
      <c r="CG685" s="810"/>
      <c r="CH685" s="579">
        <f t="shared" si="1621"/>
        <v>0</v>
      </c>
    </row>
    <row r="686" spans="1:86" ht="36" x14ac:dyDescent="0.2">
      <c r="A686" s="596"/>
      <c r="B686" s="596" t="s">
        <v>481</v>
      </c>
      <c r="C686" s="608"/>
      <c r="D686" s="608" t="s">
        <v>482</v>
      </c>
      <c r="E686" s="681"/>
      <c r="F686" s="620"/>
      <c r="G686" s="620"/>
      <c r="H686" s="707" t="s">
        <v>483</v>
      </c>
      <c r="I686" s="601"/>
      <c r="J686" s="774"/>
      <c r="K686" s="774"/>
      <c r="L686" s="774"/>
      <c r="M686" s="775"/>
      <c r="N686" s="775"/>
      <c r="O686" s="784"/>
      <c r="P686" s="784"/>
      <c r="Q686" s="783"/>
      <c r="R686" s="783"/>
      <c r="S686" s="783"/>
      <c r="T686" s="783"/>
      <c r="U686" s="793"/>
      <c r="V686" s="792"/>
      <c r="W686" s="792"/>
      <c r="X686" s="792"/>
      <c r="Y686" s="792"/>
      <c r="Z686" s="792"/>
      <c r="AA686" s="802"/>
      <c r="AB686" s="801"/>
      <c r="AC686" s="801"/>
      <c r="AD686" s="801"/>
      <c r="AE686" s="801"/>
      <c r="AF686" s="801"/>
      <c r="AG686" s="820"/>
      <c r="AH686" s="819"/>
      <c r="AI686" s="819"/>
      <c r="AJ686" s="819"/>
      <c r="AK686" s="819"/>
      <c r="AL686" s="819"/>
      <c r="AM686" s="774"/>
      <c r="AN686" s="775"/>
      <c r="AO686" s="775"/>
      <c r="AP686" s="775"/>
      <c r="AQ686" s="775"/>
      <c r="AR686" s="775"/>
      <c r="AS686" s="829"/>
      <c r="AT686" s="828"/>
      <c r="AU686" s="828"/>
      <c r="AV686" s="828"/>
      <c r="AW686" s="828"/>
      <c r="AX686" s="828"/>
      <c r="AY686" s="838"/>
      <c r="AZ686" s="837"/>
      <c r="BA686" s="837"/>
      <c r="BB686" s="837"/>
      <c r="BC686" s="837"/>
      <c r="BD686" s="837"/>
      <c r="BE686" s="774"/>
      <c r="BF686" s="775"/>
      <c r="BG686" s="775"/>
      <c r="BH686" s="775"/>
      <c r="BI686" s="775"/>
      <c r="BJ686" s="775"/>
      <c r="BK686" s="811"/>
      <c r="BL686" s="810"/>
      <c r="BM686" s="810"/>
      <c r="BN686" s="810"/>
      <c r="BO686" s="810"/>
      <c r="BP686" s="810"/>
      <c r="BQ686" s="793"/>
      <c r="BR686" s="792"/>
      <c r="BS686" s="792"/>
      <c r="BT686" s="792"/>
      <c r="BU686" s="792"/>
      <c r="BV686" s="792"/>
      <c r="BW686" s="838"/>
      <c r="BX686" s="837"/>
      <c r="BY686" s="837"/>
      <c r="BZ686" s="837"/>
      <c r="CA686" s="837"/>
      <c r="CB686" s="837"/>
      <c r="CC686" s="811">
        <f t="shared" si="1618"/>
        <v>0</v>
      </c>
      <c r="CD686" s="784"/>
      <c r="CE686" s="810"/>
      <c r="CF686" s="810"/>
      <c r="CG686" s="810"/>
      <c r="CH686" s="579">
        <f t="shared" si="1621"/>
        <v>0</v>
      </c>
    </row>
    <row r="687" spans="1:86" x14ac:dyDescent="0.2">
      <c r="A687" s="596"/>
      <c r="B687" s="596"/>
      <c r="C687" s="608"/>
      <c r="D687" s="620"/>
      <c r="E687" s="681">
        <f>+E682+1</f>
        <v>137</v>
      </c>
      <c r="F687" s="620" t="s">
        <v>464</v>
      </c>
      <c r="G687" s="620"/>
      <c r="H687" s="609" t="s">
        <v>111</v>
      </c>
      <c r="I687" s="601">
        <v>15000000</v>
      </c>
      <c r="J687" s="774">
        <f>+I687*$J$1</f>
        <v>3000000</v>
      </c>
      <c r="K687" s="774">
        <v>5400000</v>
      </c>
      <c r="L687" s="774">
        <f t="shared" ref="L687" si="1726">+J687-K687</f>
        <v>-2400000</v>
      </c>
      <c r="M687" s="775"/>
      <c r="N687" s="774">
        <f>+K687-M687</f>
        <v>5400000</v>
      </c>
      <c r="O687" s="784">
        <f>+I687*$O$1</f>
        <v>1500000</v>
      </c>
      <c r="P687" s="784">
        <f t="shared" ref="P687" si="1727">O687+K687</f>
        <v>6900000</v>
      </c>
      <c r="Q687" s="783"/>
      <c r="R687" s="784">
        <f t="shared" ref="R687" si="1728">+P687-Q687</f>
        <v>6900000</v>
      </c>
      <c r="S687" s="783"/>
      <c r="T687" s="784">
        <f t="shared" ref="T687" si="1729">+Q687-S687</f>
        <v>0</v>
      </c>
      <c r="U687" s="793">
        <f>$I687*$U$1</f>
        <v>1050000</v>
      </c>
      <c r="V687" s="793">
        <f t="shared" ref="V687" si="1730">U687+Q687</f>
        <v>1050000</v>
      </c>
      <c r="W687" s="792"/>
      <c r="X687" s="793">
        <f>+V687-W687</f>
        <v>1050000</v>
      </c>
      <c r="Y687" s="792"/>
      <c r="Z687" s="793">
        <f t="shared" ref="Z687" si="1731">+W687-Y687</f>
        <v>0</v>
      </c>
      <c r="AA687" s="802">
        <f>$I687*$AA$1</f>
        <v>1050000</v>
      </c>
      <c r="AB687" s="802">
        <f t="shared" ref="AB687" si="1732">AA687+W687</f>
        <v>1050000</v>
      </c>
      <c r="AC687" s="801"/>
      <c r="AD687" s="802">
        <f>+AB687-AC687</f>
        <v>1050000</v>
      </c>
      <c r="AE687" s="801"/>
      <c r="AF687" s="802">
        <f t="shared" ref="AF687" si="1733">+AC687-AE687</f>
        <v>0</v>
      </c>
      <c r="AG687" s="820">
        <f>$I687*$AG$1</f>
        <v>1050000</v>
      </c>
      <c r="AH687" s="820">
        <f t="shared" ref="AH687" si="1734">AG687+AC687</f>
        <v>1050000</v>
      </c>
      <c r="AI687" s="819"/>
      <c r="AJ687" s="820">
        <f>+AH687-AI687</f>
        <v>1050000</v>
      </c>
      <c r="AK687" s="819"/>
      <c r="AL687" s="820">
        <f t="shared" ref="AL687" si="1735">+AI687-AK687</f>
        <v>0</v>
      </c>
      <c r="AM687" s="774">
        <f>$I687*$AM$1</f>
        <v>1050000</v>
      </c>
      <c r="AN687" s="774">
        <f t="shared" ref="AN687" si="1736">AM687+AI687</f>
        <v>1050000</v>
      </c>
      <c r="AO687" s="775"/>
      <c r="AP687" s="774">
        <f>+AN687-AO687</f>
        <v>1050000</v>
      </c>
      <c r="AQ687" s="775"/>
      <c r="AR687" s="774">
        <f t="shared" ref="AR687" si="1737">+AO687-AQ687</f>
        <v>0</v>
      </c>
      <c r="AS687" s="829">
        <f>$I687*$AS$1</f>
        <v>1050000</v>
      </c>
      <c r="AT687" s="829">
        <f t="shared" ref="AT687" si="1738">AS687+AO687</f>
        <v>1050000</v>
      </c>
      <c r="AU687" s="828"/>
      <c r="AV687" s="829">
        <f>+AT687-AU687</f>
        <v>1050000</v>
      </c>
      <c r="AW687" s="828"/>
      <c r="AX687" s="829">
        <f t="shared" ref="AX687" si="1739">+AU687-AW687</f>
        <v>0</v>
      </c>
      <c r="AY687" s="838">
        <f>$I687*$AY$1</f>
        <v>1050000</v>
      </c>
      <c r="AZ687" s="838">
        <f t="shared" ref="AZ687" si="1740">AY687+AU687</f>
        <v>1050000</v>
      </c>
      <c r="BA687" s="837"/>
      <c r="BB687" s="838">
        <f>+AZ687-BA687</f>
        <v>1050000</v>
      </c>
      <c r="BC687" s="837"/>
      <c r="BD687" s="838">
        <f t="shared" ref="BD687" si="1741">+BA687-BC687</f>
        <v>0</v>
      </c>
      <c r="BE687" s="774">
        <f>$I687*$BE$1</f>
        <v>1050000</v>
      </c>
      <c r="BF687" s="774">
        <f t="shared" ref="BF687" si="1742">BE687+BA687</f>
        <v>1050000</v>
      </c>
      <c r="BG687" s="775"/>
      <c r="BH687" s="774">
        <f>+BF687-BG687</f>
        <v>1050000</v>
      </c>
      <c r="BI687" s="775"/>
      <c r="BJ687" s="774">
        <f t="shared" ref="BJ687" si="1743">+BG687-BI687</f>
        <v>0</v>
      </c>
      <c r="BK687" s="811">
        <f>$I687*$BK$1</f>
        <v>1050000</v>
      </c>
      <c r="BL687" s="811">
        <f t="shared" ref="BL687" si="1744">BK687+BG687</f>
        <v>1050000</v>
      </c>
      <c r="BM687" s="810"/>
      <c r="BN687" s="811">
        <f>+BL687-BM687</f>
        <v>1050000</v>
      </c>
      <c r="BO687" s="810"/>
      <c r="BP687" s="811">
        <f t="shared" ref="BP687" si="1745">+BM687-BO687</f>
        <v>0</v>
      </c>
      <c r="BQ687" s="793">
        <f>$I687*$BQ$1</f>
        <v>1050000</v>
      </c>
      <c r="BR687" s="793">
        <f t="shared" ref="BR687" si="1746">BQ687+BM687</f>
        <v>1050000</v>
      </c>
      <c r="BS687" s="792"/>
      <c r="BT687" s="793">
        <f>+BR687-BS687</f>
        <v>1050000</v>
      </c>
      <c r="BU687" s="792"/>
      <c r="BV687" s="793">
        <f t="shared" ref="BV687" si="1747">+BS687-BU687</f>
        <v>0</v>
      </c>
      <c r="BW687" s="838">
        <f>$I687*$BW$1</f>
        <v>1050000</v>
      </c>
      <c r="BX687" s="838">
        <f t="shared" ref="BX687" si="1748">BW687+BS687</f>
        <v>1050000</v>
      </c>
      <c r="BY687" s="837"/>
      <c r="BZ687" s="838">
        <f>+BX687-BY687</f>
        <v>1050000</v>
      </c>
      <c r="CA687" s="837"/>
      <c r="CB687" s="838">
        <f t="shared" ref="CB687" si="1749">+BY687-CA687</f>
        <v>0</v>
      </c>
      <c r="CC687" s="811">
        <f t="shared" si="1618"/>
        <v>15000000</v>
      </c>
      <c r="CD687" s="784">
        <f t="shared" ref="CD687" si="1750">CC687+BY687</f>
        <v>15000000</v>
      </c>
      <c r="CE687" s="810"/>
      <c r="CF687" s="810"/>
      <c r="CG687" s="811">
        <f t="shared" ref="CG687" si="1751">+CE687-CF687</f>
        <v>0</v>
      </c>
      <c r="CH687" s="579">
        <f t="shared" si="1621"/>
        <v>0</v>
      </c>
    </row>
    <row r="688" spans="1:86" x14ac:dyDescent="0.2">
      <c r="A688" s="596"/>
      <c r="B688" s="596"/>
      <c r="C688" s="608"/>
      <c r="D688" s="620"/>
      <c r="E688" s="681"/>
      <c r="F688" s="620"/>
      <c r="G688" s="620"/>
      <c r="H688" s="609"/>
      <c r="I688" s="601"/>
      <c r="J688" s="774"/>
      <c r="K688" s="774"/>
      <c r="L688" s="774"/>
      <c r="M688" s="775"/>
      <c r="N688" s="775"/>
      <c r="O688" s="784"/>
      <c r="P688" s="784"/>
      <c r="Q688" s="783"/>
      <c r="R688" s="783"/>
      <c r="S688" s="783"/>
      <c r="T688" s="783"/>
      <c r="U688" s="793"/>
      <c r="V688" s="792"/>
      <c r="W688" s="792"/>
      <c r="X688" s="792"/>
      <c r="Y688" s="792"/>
      <c r="Z688" s="792"/>
      <c r="AA688" s="802"/>
      <c r="AB688" s="801"/>
      <c r="AC688" s="801"/>
      <c r="AD688" s="801"/>
      <c r="AE688" s="801"/>
      <c r="AF688" s="801"/>
      <c r="AG688" s="820"/>
      <c r="AH688" s="819"/>
      <c r="AI688" s="819"/>
      <c r="AJ688" s="819"/>
      <c r="AK688" s="819"/>
      <c r="AL688" s="819"/>
      <c r="AM688" s="774"/>
      <c r="AN688" s="775"/>
      <c r="AO688" s="775"/>
      <c r="AP688" s="775"/>
      <c r="AQ688" s="775"/>
      <c r="AR688" s="775"/>
      <c r="AS688" s="829"/>
      <c r="AT688" s="828"/>
      <c r="AU688" s="828"/>
      <c r="AV688" s="828"/>
      <c r="AW688" s="828"/>
      <c r="AX688" s="828"/>
      <c r="AY688" s="838"/>
      <c r="AZ688" s="837"/>
      <c r="BA688" s="837"/>
      <c r="BB688" s="837"/>
      <c r="BC688" s="837"/>
      <c r="BD688" s="837"/>
      <c r="BE688" s="774"/>
      <c r="BF688" s="775"/>
      <c r="BG688" s="775"/>
      <c r="BH688" s="775"/>
      <c r="BI688" s="775"/>
      <c r="BJ688" s="775"/>
      <c r="BK688" s="811"/>
      <c r="BL688" s="810"/>
      <c r="BM688" s="810"/>
      <c r="BN688" s="810"/>
      <c r="BO688" s="810"/>
      <c r="BP688" s="810"/>
      <c r="BQ688" s="793"/>
      <c r="BR688" s="792"/>
      <c r="BS688" s="792"/>
      <c r="BT688" s="792"/>
      <c r="BU688" s="792"/>
      <c r="BV688" s="792"/>
      <c r="BW688" s="838"/>
      <c r="BX688" s="837"/>
      <c r="BY688" s="837"/>
      <c r="BZ688" s="837"/>
      <c r="CA688" s="837"/>
      <c r="CB688" s="837"/>
      <c r="CC688" s="811">
        <f t="shared" si="1618"/>
        <v>0</v>
      </c>
      <c r="CD688" s="784"/>
      <c r="CE688" s="810"/>
      <c r="CF688" s="810"/>
      <c r="CG688" s="810"/>
      <c r="CH688" s="579">
        <f t="shared" si="1621"/>
        <v>0</v>
      </c>
    </row>
    <row r="689" spans="1:86" x14ac:dyDescent="0.2">
      <c r="A689" s="596"/>
      <c r="B689" s="596"/>
      <c r="C689" s="608" t="s">
        <v>484</v>
      </c>
      <c r="D689" s="620"/>
      <c r="E689" s="681"/>
      <c r="F689" s="620"/>
      <c r="G689" s="620"/>
      <c r="H689" s="707" t="s">
        <v>356</v>
      </c>
      <c r="I689" s="601"/>
      <c r="J689" s="774"/>
      <c r="K689" s="774"/>
      <c r="L689" s="774"/>
      <c r="M689" s="775"/>
      <c r="N689" s="775"/>
      <c r="O689" s="784"/>
      <c r="P689" s="784"/>
      <c r="Q689" s="783"/>
      <c r="R689" s="783"/>
      <c r="S689" s="783"/>
      <c r="T689" s="783"/>
      <c r="U689" s="793"/>
      <c r="V689" s="792"/>
      <c r="W689" s="792"/>
      <c r="X689" s="792"/>
      <c r="Y689" s="792"/>
      <c r="Z689" s="792"/>
      <c r="AA689" s="802"/>
      <c r="AB689" s="801"/>
      <c r="AC689" s="801"/>
      <c r="AD689" s="801"/>
      <c r="AE689" s="801"/>
      <c r="AF689" s="801"/>
      <c r="AG689" s="820"/>
      <c r="AH689" s="819"/>
      <c r="AI689" s="819"/>
      <c r="AJ689" s="819"/>
      <c r="AK689" s="819"/>
      <c r="AL689" s="819"/>
      <c r="AM689" s="774"/>
      <c r="AN689" s="775"/>
      <c r="AO689" s="775"/>
      <c r="AP689" s="775"/>
      <c r="AQ689" s="775"/>
      <c r="AR689" s="775"/>
      <c r="AS689" s="829"/>
      <c r="AT689" s="828"/>
      <c r="AU689" s="828"/>
      <c r="AV689" s="828"/>
      <c r="AW689" s="828"/>
      <c r="AX689" s="828"/>
      <c r="AY689" s="838"/>
      <c r="AZ689" s="837"/>
      <c r="BA689" s="837"/>
      <c r="BB689" s="837"/>
      <c r="BC689" s="837"/>
      <c r="BD689" s="837"/>
      <c r="BE689" s="774"/>
      <c r="BF689" s="775"/>
      <c r="BG689" s="775"/>
      <c r="BH689" s="775"/>
      <c r="BI689" s="775"/>
      <c r="BJ689" s="775"/>
      <c r="BK689" s="811"/>
      <c r="BL689" s="810"/>
      <c r="BM689" s="810"/>
      <c r="BN689" s="810"/>
      <c r="BO689" s="810"/>
      <c r="BP689" s="810"/>
      <c r="BQ689" s="793"/>
      <c r="BR689" s="792"/>
      <c r="BS689" s="792"/>
      <c r="BT689" s="792"/>
      <c r="BU689" s="792"/>
      <c r="BV689" s="792"/>
      <c r="BW689" s="838"/>
      <c r="BX689" s="837"/>
      <c r="BY689" s="837"/>
      <c r="BZ689" s="837"/>
      <c r="CA689" s="837"/>
      <c r="CB689" s="837"/>
      <c r="CC689" s="811">
        <f t="shared" si="1618"/>
        <v>0</v>
      </c>
      <c r="CD689" s="784"/>
      <c r="CE689" s="810"/>
      <c r="CF689" s="810"/>
      <c r="CG689" s="810"/>
      <c r="CH689" s="579">
        <f t="shared" si="1621"/>
        <v>0</v>
      </c>
    </row>
    <row r="690" spans="1:86" x14ac:dyDescent="0.2">
      <c r="A690" s="596"/>
      <c r="B690" s="596"/>
      <c r="C690" s="608"/>
      <c r="D690" s="608" t="s">
        <v>328</v>
      </c>
      <c r="E690" s="681"/>
      <c r="F690" s="620"/>
      <c r="G690" s="620"/>
      <c r="H690" s="707" t="s">
        <v>357</v>
      </c>
      <c r="I690" s="601"/>
      <c r="J690" s="774"/>
      <c r="K690" s="774"/>
      <c r="L690" s="774"/>
      <c r="M690" s="775"/>
      <c r="N690" s="775"/>
      <c r="O690" s="784"/>
      <c r="P690" s="784"/>
      <c r="Q690" s="783"/>
      <c r="R690" s="783"/>
      <c r="S690" s="783"/>
      <c r="T690" s="783"/>
      <c r="U690" s="793"/>
      <c r="V690" s="792"/>
      <c r="W690" s="792"/>
      <c r="X690" s="792"/>
      <c r="Y690" s="792"/>
      <c r="Z690" s="792"/>
      <c r="AA690" s="802"/>
      <c r="AB690" s="801"/>
      <c r="AC690" s="801"/>
      <c r="AD690" s="801"/>
      <c r="AE690" s="801"/>
      <c r="AF690" s="801"/>
      <c r="AG690" s="820"/>
      <c r="AH690" s="819"/>
      <c r="AI690" s="819"/>
      <c r="AJ690" s="819"/>
      <c r="AK690" s="819"/>
      <c r="AL690" s="819"/>
      <c r="AM690" s="774"/>
      <c r="AN690" s="775"/>
      <c r="AO690" s="775"/>
      <c r="AP690" s="775"/>
      <c r="AQ690" s="775"/>
      <c r="AR690" s="775"/>
      <c r="AS690" s="829"/>
      <c r="AT690" s="828"/>
      <c r="AU690" s="828"/>
      <c r="AV690" s="828"/>
      <c r="AW690" s="828"/>
      <c r="AX690" s="828"/>
      <c r="AY690" s="838"/>
      <c r="AZ690" s="837"/>
      <c r="BA690" s="837"/>
      <c r="BB690" s="837"/>
      <c r="BC690" s="837"/>
      <c r="BD690" s="837"/>
      <c r="BE690" s="774"/>
      <c r="BF690" s="775"/>
      <c r="BG690" s="775"/>
      <c r="BH690" s="775"/>
      <c r="BI690" s="775"/>
      <c r="BJ690" s="775"/>
      <c r="BK690" s="811"/>
      <c r="BL690" s="810"/>
      <c r="BM690" s="810"/>
      <c r="BN690" s="810"/>
      <c r="BO690" s="810"/>
      <c r="BP690" s="810"/>
      <c r="BQ690" s="793"/>
      <c r="BR690" s="792"/>
      <c r="BS690" s="792"/>
      <c r="BT690" s="792"/>
      <c r="BU690" s="792"/>
      <c r="BV690" s="792"/>
      <c r="BW690" s="838"/>
      <c r="BX690" s="837"/>
      <c r="BY690" s="837"/>
      <c r="BZ690" s="837"/>
      <c r="CA690" s="837"/>
      <c r="CB690" s="837"/>
      <c r="CC690" s="811">
        <f t="shared" si="1618"/>
        <v>0</v>
      </c>
      <c r="CD690" s="784"/>
      <c r="CE690" s="810"/>
      <c r="CF690" s="810"/>
      <c r="CG690" s="810"/>
      <c r="CH690" s="579">
        <f t="shared" si="1621"/>
        <v>0</v>
      </c>
    </row>
    <row r="691" spans="1:86" ht="24" x14ac:dyDescent="0.2">
      <c r="A691" s="596"/>
      <c r="B691" s="596" t="s">
        <v>485</v>
      </c>
      <c r="C691" s="608"/>
      <c r="D691" s="608" t="s">
        <v>486</v>
      </c>
      <c r="E691" s="681"/>
      <c r="F691" s="620"/>
      <c r="G691" s="620"/>
      <c r="H691" s="707" t="s">
        <v>487</v>
      </c>
      <c r="I691" s="601"/>
      <c r="J691" s="774"/>
      <c r="K691" s="774"/>
      <c r="L691" s="774"/>
      <c r="M691" s="775"/>
      <c r="N691" s="775"/>
      <c r="O691" s="784"/>
      <c r="P691" s="784"/>
      <c r="Q691" s="783"/>
      <c r="R691" s="783"/>
      <c r="S691" s="783"/>
      <c r="T691" s="783"/>
      <c r="U691" s="793"/>
      <c r="V691" s="792"/>
      <c r="W691" s="792"/>
      <c r="X691" s="792"/>
      <c r="Y691" s="792"/>
      <c r="Z691" s="792"/>
      <c r="AA691" s="802"/>
      <c r="AB691" s="801"/>
      <c r="AC691" s="801"/>
      <c r="AD691" s="801"/>
      <c r="AE691" s="801"/>
      <c r="AF691" s="801"/>
      <c r="AG691" s="820"/>
      <c r="AH691" s="819"/>
      <c r="AI691" s="819"/>
      <c r="AJ691" s="819"/>
      <c r="AK691" s="819"/>
      <c r="AL691" s="819"/>
      <c r="AM691" s="774"/>
      <c r="AN691" s="775"/>
      <c r="AO691" s="775"/>
      <c r="AP691" s="775"/>
      <c r="AQ691" s="775"/>
      <c r="AR691" s="775"/>
      <c r="AS691" s="829"/>
      <c r="AT691" s="828"/>
      <c r="AU691" s="828"/>
      <c r="AV691" s="828"/>
      <c r="AW691" s="828"/>
      <c r="AX691" s="828"/>
      <c r="AY691" s="838"/>
      <c r="AZ691" s="837"/>
      <c r="BA691" s="837"/>
      <c r="BB691" s="837"/>
      <c r="BC691" s="837"/>
      <c r="BD691" s="837"/>
      <c r="BE691" s="774"/>
      <c r="BF691" s="775"/>
      <c r="BG691" s="775"/>
      <c r="BH691" s="775"/>
      <c r="BI691" s="775"/>
      <c r="BJ691" s="775"/>
      <c r="BK691" s="811"/>
      <c r="BL691" s="810"/>
      <c r="BM691" s="810"/>
      <c r="BN691" s="810"/>
      <c r="BO691" s="810"/>
      <c r="BP691" s="810"/>
      <c r="BQ691" s="793"/>
      <c r="BR691" s="792"/>
      <c r="BS691" s="792"/>
      <c r="BT691" s="792"/>
      <c r="BU691" s="792"/>
      <c r="BV691" s="792"/>
      <c r="BW691" s="838"/>
      <c r="BX691" s="837"/>
      <c r="BY691" s="837"/>
      <c r="BZ691" s="837"/>
      <c r="CA691" s="837"/>
      <c r="CB691" s="837"/>
      <c r="CC691" s="811">
        <f t="shared" si="1618"/>
        <v>0</v>
      </c>
      <c r="CD691" s="784"/>
      <c r="CE691" s="810"/>
      <c r="CF691" s="810"/>
      <c r="CG691" s="810"/>
      <c r="CH691" s="579">
        <f t="shared" si="1621"/>
        <v>0</v>
      </c>
    </row>
    <row r="692" spans="1:86" x14ac:dyDescent="0.2">
      <c r="A692" s="596"/>
      <c r="B692" s="596"/>
      <c r="C692" s="608"/>
      <c r="D692" s="620"/>
      <c r="E692" s="681">
        <f>+E687+1</f>
        <v>138</v>
      </c>
      <c r="F692" s="620" t="s">
        <v>488</v>
      </c>
      <c r="G692" s="620"/>
      <c r="H692" s="609" t="s">
        <v>489</v>
      </c>
      <c r="I692" s="601">
        <v>16000000</v>
      </c>
      <c r="J692" s="774">
        <f>+I692*$J$1</f>
        <v>3200000</v>
      </c>
      <c r="K692" s="774"/>
      <c r="L692" s="774">
        <f t="shared" ref="L692" si="1752">+J692-K692</f>
        <v>3200000</v>
      </c>
      <c r="M692" s="775"/>
      <c r="N692" s="774">
        <f>+K692-M692</f>
        <v>0</v>
      </c>
      <c r="O692" s="784">
        <f>+I692*$O$1</f>
        <v>1600000</v>
      </c>
      <c r="P692" s="784">
        <f t="shared" ref="P692" si="1753">O692+K692</f>
        <v>1600000</v>
      </c>
      <c r="Q692" s="783"/>
      <c r="R692" s="784">
        <f t="shared" ref="R692" si="1754">+P692-Q692</f>
        <v>1600000</v>
      </c>
      <c r="S692" s="783"/>
      <c r="T692" s="784">
        <f t="shared" ref="T692" si="1755">+Q692-S692</f>
        <v>0</v>
      </c>
      <c r="U692" s="793">
        <f>$I692*$U$1</f>
        <v>1120000</v>
      </c>
      <c r="V692" s="793">
        <f t="shared" ref="V692" si="1756">U692+Q692</f>
        <v>1120000</v>
      </c>
      <c r="W692" s="792"/>
      <c r="X692" s="793">
        <f>+V692-W692</f>
        <v>1120000</v>
      </c>
      <c r="Y692" s="792"/>
      <c r="Z692" s="793">
        <f t="shared" ref="Z692" si="1757">+W692-Y692</f>
        <v>0</v>
      </c>
      <c r="AA692" s="802">
        <f>$I692*$AA$1</f>
        <v>1120000</v>
      </c>
      <c r="AB692" s="802">
        <f t="shared" ref="AB692" si="1758">AA692+W692</f>
        <v>1120000</v>
      </c>
      <c r="AC692" s="801"/>
      <c r="AD692" s="802">
        <f>+AB692-AC692</f>
        <v>1120000</v>
      </c>
      <c r="AE692" s="801"/>
      <c r="AF692" s="802">
        <f t="shared" ref="AF692" si="1759">+AC692-AE692</f>
        <v>0</v>
      </c>
      <c r="AG692" s="820">
        <f>$I692*$AG$1</f>
        <v>1120000</v>
      </c>
      <c r="AH692" s="820">
        <f t="shared" ref="AH692" si="1760">AG692+AC692</f>
        <v>1120000</v>
      </c>
      <c r="AI692" s="819"/>
      <c r="AJ692" s="820">
        <f>+AH692-AI692</f>
        <v>1120000</v>
      </c>
      <c r="AK692" s="819"/>
      <c r="AL692" s="820">
        <f t="shared" ref="AL692" si="1761">+AI692-AK692</f>
        <v>0</v>
      </c>
      <c r="AM692" s="774">
        <f>$I692*$AM$1</f>
        <v>1120000</v>
      </c>
      <c r="AN692" s="774">
        <f t="shared" ref="AN692" si="1762">AM692+AI692</f>
        <v>1120000</v>
      </c>
      <c r="AO692" s="775"/>
      <c r="AP692" s="774">
        <f>+AN692-AO692</f>
        <v>1120000</v>
      </c>
      <c r="AQ692" s="775"/>
      <c r="AR692" s="774">
        <f t="shared" ref="AR692" si="1763">+AO692-AQ692</f>
        <v>0</v>
      </c>
      <c r="AS692" s="829">
        <f>$I692*$AS$1</f>
        <v>1120000</v>
      </c>
      <c r="AT692" s="829">
        <f t="shared" ref="AT692" si="1764">AS692+AO692</f>
        <v>1120000</v>
      </c>
      <c r="AU692" s="828"/>
      <c r="AV692" s="829">
        <f>+AT692-AU692</f>
        <v>1120000</v>
      </c>
      <c r="AW692" s="828"/>
      <c r="AX692" s="829">
        <f t="shared" ref="AX692" si="1765">+AU692-AW692</f>
        <v>0</v>
      </c>
      <c r="AY692" s="838">
        <f>$I692*$AY$1</f>
        <v>1120000</v>
      </c>
      <c r="AZ692" s="838">
        <f t="shared" ref="AZ692" si="1766">AY692+AU692</f>
        <v>1120000</v>
      </c>
      <c r="BA692" s="837"/>
      <c r="BB692" s="838">
        <f>+AZ692-BA692</f>
        <v>1120000</v>
      </c>
      <c r="BC692" s="837"/>
      <c r="BD692" s="838">
        <f t="shared" ref="BD692" si="1767">+BA692-BC692</f>
        <v>0</v>
      </c>
      <c r="BE692" s="774">
        <f>$I692*$BE$1</f>
        <v>1120000</v>
      </c>
      <c r="BF692" s="774">
        <f t="shared" ref="BF692" si="1768">BE692+BA692</f>
        <v>1120000</v>
      </c>
      <c r="BG692" s="775"/>
      <c r="BH692" s="774">
        <f>+BF692-BG692</f>
        <v>1120000</v>
      </c>
      <c r="BI692" s="775"/>
      <c r="BJ692" s="774">
        <f t="shared" ref="BJ692" si="1769">+BG692-BI692</f>
        <v>0</v>
      </c>
      <c r="BK692" s="811">
        <f>$I692*$BK$1</f>
        <v>1120000</v>
      </c>
      <c r="BL692" s="811">
        <f t="shared" ref="BL692" si="1770">BK692+BG692</f>
        <v>1120000</v>
      </c>
      <c r="BM692" s="810"/>
      <c r="BN692" s="811">
        <f>+BL692-BM692</f>
        <v>1120000</v>
      </c>
      <c r="BO692" s="810"/>
      <c r="BP692" s="811">
        <f t="shared" ref="BP692" si="1771">+BM692-BO692</f>
        <v>0</v>
      </c>
      <c r="BQ692" s="793">
        <f>$I692*$BQ$1</f>
        <v>1120000</v>
      </c>
      <c r="BR692" s="793">
        <f t="shared" ref="BR692" si="1772">BQ692+BM692</f>
        <v>1120000</v>
      </c>
      <c r="BS692" s="792"/>
      <c r="BT692" s="793">
        <f>+BR692-BS692</f>
        <v>1120000</v>
      </c>
      <c r="BU692" s="792"/>
      <c r="BV692" s="793">
        <f t="shared" ref="BV692" si="1773">+BS692-BU692</f>
        <v>0</v>
      </c>
      <c r="BW692" s="838">
        <f>$I692*$BW$1</f>
        <v>1120000</v>
      </c>
      <c r="BX692" s="838">
        <f t="shared" ref="BX692" si="1774">BW692+BS692</f>
        <v>1120000</v>
      </c>
      <c r="BY692" s="837"/>
      <c r="BZ692" s="838">
        <f>+BX692-BY692</f>
        <v>1120000</v>
      </c>
      <c r="CA692" s="837"/>
      <c r="CB692" s="838">
        <f t="shared" ref="CB692" si="1775">+BY692-CA692</f>
        <v>0</v>
      </c>
      <c r="CC692" s="811">
        <f t="shared" si="1618"/>
        <v>16000000</v>
      </c>
      <c r="CD692" s="784">
        <f t="shared" ref="CD692" si="1776">CC692+BY692</f>
        <v>16000000</v>
      </c>
      <c r="CE692" s="810"/>
      <c r="CF692" s="810"/>
      <c r="CG692" s="811">
        <f t="shared" ref="CG692" si="1777">+CE692-CF692</f>
        <v>0</v>
      </c>
      <c r="CH692" s="579">
        <f t="shared" si="1621"/>
        <v>0</v>
      </c>
    </row>
    <row r="693" spans="1:86" x14ac:dyDescent="0.2">
      <c r="A693" s="663"/>
      <c r="B693" s="663"/>
      <c r="C693" s="663"/>
      <c r="D693" s="682"/>
      <c r="E693" s="663"/>
      <c r="F693" s="682"/>
      <c r="G693" s="694"/>
      <c r="H693" s="600" t="s">
        <v>490</v>
      </c>
      <c r="I693" s="629">
        <f t="shared" ref="I693:O693" si="1778">+SUM(I657:I692)</f>
        <v>45755000</v>
      </c>
      <c r="J693" s="776">
        <f t="shared" si="1778"/>
        <v>9151000</v>
      </c>
      <c r="K693" s="776">
        <f>+SUM(K657:K692)</f>
        <v>5400000</v>
      </c>
      <c r="L693" s="776">
        <f t="shared" ref="L693" si="1779">+SUM(L657:L692)</f>
        <v>3751000</v>
      </c>
      <c r="M693" s="776">
        <f t="shared" si="1778"/>
        <v>0</v>
      </c>
      <c r="N693" s="776">
        <f t="shared" si="1778"/>
        <v>5400000</v>
      </c>
      <c r="O693" s="785">
        <f t="shared" si="1778"/>
        <v>4575500</v>
      </c>
      <c r="P693" s="785">
        <f t="shared" ref="P693:CA693" si="1780">+SUM(P657:P692)</f>
        <v>9975500</v>
      </c>
      <c r="Q693" s="785">
        <f t="shared" si="1780"/>
        <v>0</v>
      </c>
      <c r="R693" s="785">
        <f t="shared" si="1780"/>
        <v>9975500</v>
      </c>
      <c r="S693" s="785">
        <f t="shared" si="1780"/>
        <v>0</v>
      </c>
      <c r="T693" s="785">
        <f t="shared" si="1780"/>
        <v>0</v>
      </c>
      <c r="U693" s="794">
        <f t="shared" si="1780"/>
        <v>3202850</v>
      </c>
      <c r="V693" s="794">
        <f t="shared" si="1780"/>
        <v>3202850</v>
      </c>
      <c r="W693" s="794">
        <f t="shared" si="1780"/>
        <v>0</v>
      </c>
      <c r="X693" s="794">
        <f t="shared" si="1780"/>
        <v>3202850</v>
      </c>
      <c r="Y693" s="794">
        <f t="shared" si="1780"/>
        <v>0</v>
      </c>
      <c r="Z693" s="794">
        <f t="shared" si="1780"/>
        <v>0</v>
      </c>
      <c r="AA693" s="803">
        <f t="shared" si="1780"/>
        <v>3202850</v>
      </c>
      <c r="AB693" s="803">
        <f t="shared" si="1780"/>
        <v>3202850</v>
      </c>
      <c r="AC693" s="803">
        <f t="shared" si="1780"/>
        <v>0</v>
      </c>
      <c r="AD693" s="803">
        <f t="shared" si="1780"/>
        <v>3202850</v>
      </c>
      <c r="AE693" s="803">
        <f t="shared" si="1780"/>
        <v>0</v>
      </c>
      <c r="AF693" s="803">
        <f t="shared" si="1780"/>
        <v>0</v>
      </c>
      <c r="AG693" s="821">
        <f t="shared" si="1780"/>
        <v>3202850</v>
      </c>
      <c r="AH693" s="821">
        <f t="shared" si="1780"/>
        <v>3202850</v>
      </c>
      <c r="AI693" s="821">
        <f t="shared" si="1780"/>
        <v>0</v>
      </c>
      <c r="AJ693" s="821">
        <f t="shared" si="1780"/>
        <v>3202850</v>
      </c>
      <c r="AK693" s="821">
        <f t="shared" si="1780"/>
        <v>0</v>
      </c>
      <c r="AL693" s="821">
        <f t="shared" si="1780"/>
        <v>0</v>
      </c>
      <c r="AM693" s="776">
        <f t="shared" si="1780"/>
        <v>3202850</v>
      </c>
      <c r="AN693" s="776">
        <f t="shared" si="1780"/>
        <v>3202850</v>
      </c>
      <c r="AO693" s="776">
        <f t="shared" si="1780"/>
        <v>0</v>
      </c>
      <c r="AP693" s="776">
        <f t="shared" si="1780"/>
        <v>3202850</v>
      </c>
      <c r="AQ693" s="776">
        <f t="shared" si="1780"/>
        <v>0</v>
      </c>
      <c r="AR693" s="776">
        <f t="shared" si="1780"/>
        <v>0</v>
      </c>
      <c r="AS693" s="830">
        <f t="shared" si="1780"/>
        <v>3202850</v>
      </c>
      <c r="AT693" s="830">
        <f t="shared" si="1780"/>
        <v>3202850</v>
      </c>
      <c r="AU693" s="830">
        <f t="shared" si="1780"/>
        <v>0</v>
      </c>
      <c r="AV693" s="830">
        <f t="shared" si="1780"/>
        <v>3202850</v>
      </c>
      <c r="AW693" s="830">
        <f t="shared" si="1780"/>
        <v>0</v>
      </c>
      <c r="AX693" s="830">
        <f t="shared" si="1780"/>
        <v>0</v>
      </c>
      <c r="AY693" s="839">
        <f t="shared" si="1780"/>
        <v>3202850</v>
      </c>
      <c r="AZ693" s="839">
        <f t="shared" si="1780"/>
        <v>3202850</v>
      </c>
      <c r="BA693" s="839">
        <f t="shared" si="1780"/>
        <v>0</v>
      </c>
      <c r="BB693" s="839">
        <f t="shared" si="1780"/>
        <v>3202850</v>
      </c>
      <c r="BC693" s="839">
        <f t="shared" si="1780"/>
        <v>0</v>
      </c>
      <c r="BD693" s="839">
        <f t="shared" si="1780"/>
        <v>0</v>
      </c>
      <c r="BE693" s="776">
        <f t="shared" si="1780"/>
        <v>3202850</v>
      </c>
      <c r="BF693" s="776">
        <f t="shared" si="1780"/>
        <v>3202850</v>
      </c>
      <c r="BG693" s="776">
        <f t="shared" si="1780"/>
        <v>0</v>
      </c>
      <c r="BH693" s="776">
        <f t="shared" si="1780"/>
        <v>3202850</v>
      </c>
      <c r="BI693" s="776">
        <f t="shared" si="1780"/>
        <v>0</v>
      </c>
      <c r="BJ693" s="776">
        <f t="shared" si="1780"/>
        <v>0</v>
      </c>
      <c r="BK693" s="812">
        <f t="shared" si="1780"/>
        <v>3202850</v>
      </c>
      <c r="BL693" s="812">
        <f t="shared" si="1780"/>
        <v>3202850</v>
      </c>
      <c r="BM693" s="812">
        <f t="shared" si="1780"/>
        <v>0</v>
      </c>
      <c r="BN693" s="812">
        <f t="shared" si="1780"/>
        <v>3202850</v>
      </c>
      <c r="BO693" s="812">
        <f t="shared" si="1780"/>
        <v>0</v>
      </c>
      <c r="BP693" s="812">
        <f t="shared" si="1780"/>
        <v>0</v>
      </c>
      <c r="BQ693" s="794">
        <f t="shared" si="1780"/>
        <v>3202850</v>
      </c>
      <c r="BR693" s="794">
        <f t="shared" si="1780"/>
        <v>3202850</v>
      </c>
      <c r="BS693" s="794">
        <f t="shared" si="1780"/>
        <v>0</v>
      </c>
      <c r="BT693" s="794">
        <f t="shared" si="1780"/>
        <v>3202850</v>
      </c>
      <c r="BU693" s="794">
        <f t="shared" si="1780"/>
        <v>0</v>
      </c>
      <c r="BV693" s="794">
        <f t="shared" si="1780"/>
        <v>0</v>
      </c>
      <c r="BW693" s="839">
        <f t="shared" si="1780"/>
        <v>3202850</v>
      </c>
      <c r="BX693" s="839">
        <f t="shared" si="1780"/>
        <v>3202850</v>
      </c>
      <c r="BY693" s="839">
        <f t="shared" si="1780"/>
        <v>0</v>
      </c>
      <c r="BZ693" s="839">
        <f t="shared" si="1780"/>
        <v>3202850</v>
      </c>
      <c r="CA693" s="839">
        <f t="shared" si="1780"/>
        <v>0</v>
      </c>
      <c r="CB693" s="839">
        <f t="shared" ref="CB693:CG693" si="1781">+SUM(CB657:CB692)</f>
        <v>0</v>
      </c>
      <c r="CC693" s="812">
        <f t="shared" si="1781"/>
        <v>45755000</v>
      </c>
      <c r="CD693" s="785">
        <f t="shared" si="1781"/>
        <v>45755000</v>
      </c>
      <c r="CE693" s="812">
        <f t="shared" si="1781"/>
        <v>0</v>
      </c>
      <c r="CF693" s="812">
        <f t="shared" si="1781"/>
        <v>0</v>
      </c>
      <c r="CG693" s="812">
        <f t="shared" si="1781"/>
        <v>0</v>
      </c>
      <c r="CH693" s="579">
        <f t="shared" si="1621"/>
        <v>0</v>
      </c>
    </row>
    <row r="694" spans="1:86" x14ac:dyDescent="0.2">
      <c r="A694" s="711"/>
      <c r="B694" s="711"/>
      <c r="C694" s="711"/>
      <c r="D694" s="712"/>
      <c r="E694" s="711"/>
      <c r="F694" s="712"/>
      <c r="G694" s="713"/>
      <c r="H694" s="639" t="s">
        <v>291</v>
      </c>
      <c r="I694" s="636"/>
      <c r="J694" s="774"/>
      <c r="K694" s="774"/>
      <c r="L694" s="774"/>
      <c r="M694" s="775"/>
      <c r="N694" s="775"/>
      <c r="O694" s="784"/>
      <c r="P694" s="784"/>
      <c r="Q694" s="783"/>
      <c r="R694" s="783"/>
      <c r="S694" s="783"/>
      <c r="T694" s="783"/>
      <c r="U694" s="793"/>
      <c r="V694" s="792"/>
      <c r="W694" s="792"/>
      <c r="X694" s="792"/>
      <c r="Y694" s="792"/>
      <c r="Z694" s="792"/>
      <c r="AA694" s="802"/>
      <c r="AB694" s="801"/>
      <c r="AC694" s="801"/>
      <c r="AD694" s="801"/>
      <c r="AE694" s="801"/>
      <c r="AF694" s="801"/>
      <c r="AG694" s="820"/>
      <c r="AH694" s="819"/>
      <c r="AI694" s="819"/>
      <c r="AJ694" s="819"/>
      <c r="AK694" s="819"/>
      <c r="AL694" s="819"/>
      <c r="AM694" s="774"/>
      <c r="AN694" s="775"/>
      <c r="AO694" s="775"/>
      <c r="AP694" s="775"/>
      <c r="AQ694" s="775"/>
      <c r="AR694" s="775"/>
      <c r="AS694" s="829"/>
      <c r="AT694" s="828"/>
      <c r="AU694" s="828"/>
      <c r="AV694" s="828"/>
      <c r="AW694" s="828"/>
      <c r="AX694" s="828"/>
      <c r="AY694" s="838"/>
      <c r="AZ694" s="837"/>
      <c r="BA694" s="837"/>
      <c r="BB694" s="837"/>
      <c r="BC694" s="837"/>
      <c r="BD694" s="837"/>
      <c r="BE694" s="774"/>
      <c r="BF694" s="775"/>
      <c r="BG694" s="775"/>
      <c r="BH694" s="775"/>
      <c r="BI694" s="775"/>
      <c r="BJ694" s="775"/>
      <c r="BK694" s="811"/>
      <c r="BL694" s="810"/>
      <c r="BM694" s="810"/>
      <c r="BN694" s="810"/>
      <c r="BO694" s="810"/>
      <c r="BP694" s="810"/>
      <c r="BQ694" s="793"/>
      <c r="BR694" s="792"/>
      <c r="BS694" s="792"/>
      <c r="BT694" s="792"/>
      <c r="BU694" s="792"/>
      <c r="BV694" s="792"/>
      <c r="BW694" s="838"/>
      <c r="BX694" s="837"/>
      <c r="BY694" s="837"/>
      <c r="BZ694" s="837"/>
      <c r="CA694" s="837"/>
      <c r="CB694" s="837"/>
      <c r="CC694" s="811"/>
      <c r="CD694" s="784"/>
      <c r="CE694" s="810"/>
      <c r="CF694" s="810"/>
      <c r="CG694" s="810"/>
      <c r="CH694" s="579"/>
    </row>
    <row r="695" spans="1:86" x14ac:dyDescent="0.2">
      <c r="A695" s="711"/>
      <c r="B695" s="711"/>
      <c r="C695" s="711"/>
      <c r="D695" s="712"/>
      <c r="E695" s="711"/>
      <c r="F695" s="712"/>
      <c r="G695" s="679" t="s">
        <v>18</v>
      </c>
      <c r="H695" s="635" t="s">
        <v>48</v>
      </c>
      <c r="I695" s="636">
        <f>+I687</f>
        <v>15000000</v>
      </c>
      <c r="J695" s="774"/>
      <c r="K695" s="774"/>
      <c r="L695" s="774"/>
      <c r="M695" s="775"/>
      <c r="N695" s="775"/>
      <c r="O695" s="784"/>
      <c r="P695" s="784"/>
      <c r="Q695" s="783"/>
      <c r="R695" s="783"/>
      <c r="S695" s="783"/>
      <c r="T695" s="783"/>
      <c r="U695" s="793"/>
      <c r="V695" s="792"/>
      <c r="W695" s="792"/>
      <c r="X695" s="792"/>
      <c r="Y695" s="792"/>
      <c r="Z695" s="792"/>
      <c r="AA695" s="802"/>
      <c r="AB695" s="801"/>
      <c r="AC695" s="801"/>
      <c r="AD695" s="801"/>
      <c r="AE695" s="801"/>
      <c r="AF695" s="801"/>
      <c r="AG695" s="820"/>
      <c r="AH695" s="819"/>
      <c r="AI695" s="819"/>
      <c r="AJ695" s="819"/>
      <c r="AK695" s="819"/>
      <c r="AL695" s="819"/>
      <c r="AM695" s="774"/>
      <c r="AN695" s="775"/>
      <c r="AO695" s="775"/>
      <c r="AP695" s="775"/>
      <c r="AQ695" s="775"/>
      <c r="AR695" s="775"/>
      <c r="AS695" s="829"/>
      <c r="AT695" s="828"/>
      <c r="AU695" s="828"/>
      <c r="AV695" s="828"/>
      <c r="AW695" s="828"/>
      <c r="AX695" s="828"/>
      <c r="AY695" s="838"/>
      <c r="AZ695" s="837"/>
      <c r="BA695" s="837"/>
      <c r="BB695" s="837"/>
      <c r="BC695" s="837"/>
      <c r="BD695" s="837"/>
      <c r="BE695" s="774"/>
      <c r="BF695" s="775"/>
      <c r="BG695" s="775"/>
      <c r="BH695" s="775"/>
      <c r="BI695" s="775"/>
      <c r="BJ695" s="775"/>
      <c r="BK695" s="811"/>
      <c r="BL695" s="810"/>
      <c r="BM695" s="810"/>
      <c r="BN695" s="810"/>
      <c r="BO695" s="810"/>
      <c r="BP695" s="810"/>
      <c r="BQ695" s="793"/>
      <c r="BR695" s="792"/>
      <c r="BS695" s="792"/>
      <c r="BT695" s="792"/>
      <c r="BU695" s="792"/>
      <c r="BV695" s="792"/>
      <c r="BW695" s="838"/>
      <c r="BX695" s="837"/>
      <c r="BY695" s="837"/>
      <c r="BZ695" s="837"/>
      <c r="CA695" s="837"/>
      <c r="CB695" s="837"/>
      <c r="CC695" s="811"/>
      <c r="CD695" s="784"/>
      <c r="CE695" s="810"/>
      <c r="CF695" s="810"/>
      <c r="CG695" s="810"/>
      <c r="CH695" s="579"/>
    </row>
    <row r="696" spans="1:86" x14ac:dyDescent="0.2">
      <c r="A696" s="711"/>
      <c r="B696" s="711"/>
      <c r="C696" s="711"/>
      <c r="D696" s="712"/>
      <c r="E696" s="711"/>
      <c r="F696" s="712"/>
      <c r="G696" s="679" t="s">
        <v>491</v>
      </c>
      <c r="H696" s="635" t="s">
        <v>492</v>
      </c>
      <c r="I696" s="636"/>
      <c r="J696" s="774"/>
      <c r="K696" s="774"/>
      <c r="L696" s="774"/>
      <c r="M696" s="775"/>
      <c r="N696" s="775"/>
      <c r="O696" s="784"/>
      <c r="P696" s="784"/>
      <c r="Q696" s="783"/>
      <c r="R696" s="783"/>
      <c r="S696" s="783"/>
      <c r="T696" s="783"/>
      <c r="U696" s="793"/>
      <c r="V696" s="792"/>
      <c r="W696" s="792"/>
      <c r="X696" s="792"/>
      <c r="Y696" s="792"/>
      <c r="Z696" s="792"/>
      <c r="AA696" s="802"/>
      <c r="AB696" s="801"/>
      <c r="AC696" s="801"/>
      <c r="AD696" s="801"/>
      <c r="AE696" s="801"/>
      <c r="AF696" s="801"/>
      <c r="AG696" s="820"/>
      <c r="AH696" s="819"/>
      <c r="AI696" s="819"/>
      <c r="AJ696" s="819"/>
      <c r="AK696" s="819"/>
      <c r="AL696" s="819"/>
      <c r="AM696" s="774"/>
      <c r="AN696" s="775"/>
      <c r="AO696" s="775"/>
      <c r="AP696" s="775"/>
      <c r="AQ696" s="775"/>
      <c r="AR696" s="775"/>
      <c r="AS696" s="829"/>
      <c r="AT696" s="828"/>
      <c r="AU696" s="828"/>
      <c r="AV696" s="828"/>
      <c r="AW696" s="828"/>
      <c r="AX696" s="828"/>
      <c r="AY696" s="838"/>
      <c r="AZ696" s="837"/>
      <c r="BA696" s="837"/>
      <c r="BB696" s="837"/>
      <c r="BC696" s="837"/>
      <c r="BD696" s="837"/>
      <c r="BE696" s="774"/>
      <c r="BF696" s="775"/>
      <c r="BG696" s="775"/>
      <c r="BH696" s="775"/>
      <c r="BI696" s="775"/>
      <c r="BJ696" s="775"/>
      <c r="BK696" s="811"/>
      <c r="BL696" s="810"/>
      <c r="BM696" s="810"/>
      <c r="BN696" s="810"/>
      <c r="BO696" s="810"/>
      <c r="BP696" s="810"/>
      <c r="BQ696" s="793"/>
      <c r="BR696" s="792"/>
      <c r="BS696" s="792"/>
      <c r="BT696" s="792"/>
      <c r="BU696" s="792"/>
      <c r="BV696" s="792"/>
      <c r="BW696" s="838"/>
      <c r="BX696" s="837"/>
      <c r="BY696" s="837"/>
      <c r="BZ696" s="837"/>
      <c r="CA696" s="837"/>
      <c r="CB696" s="837"/>
      <c r="CC696" s="811"/>
      <c r="CD696" s="784"/>
      <c r="CE696" s="810"/>
      <c r="CF696" s="810"/>
      <c r="CG696" s="810"/>
      <c r="CH696" s="579"/>
    </row>
    <row r="697" spans="1:86" x14ac:dyDescent="0.2">
      <c r="A697" s="711"/>
      <c r="B697" s="711"/>
      <c r="C697" s="711"/>
      <c r="D697" s="712"/>
      <c r="E697" s="711"/>
      <c r="F697" s="712"/>
      <c r="G697" s="713"/>
      <c r="H697" s="639" t="s">
        <v>120</v>
      </c>
      <c r="I697" s="636"/>
      <c r="J697" s="774"/>
      <c r="K697" s="774"/>
      <c r="L697" s="774"/>
      <c r="M697" s="775"/>
      <c r="N697" s="775"/>
      <c r="O697" s="784"/>
      <c r="P697" s="784"/>
      <c r="Q697" s="783"/>
      <c r="R697" s="783"/>
      <c r="S697" s="783"/>
      <c r="T697" s="783"/>
      <c r="U697" s="793"/>
      <c r="V697" s="792"/>
      <c r="W697" s="792"/>
      <c r="X697" s="792"/>
      <c r="Y697" s="792"/>
      <c r="Z697" s="792"/>
      <c r="AA697" s="802"/>
      <c r="AB697" s="801"/>
      <c r="AC697" s="801"/>
      <c r="AD697" s="801"/>
      <c r="AE697" s="801"/>
      <c r="AF697" s="801"/>
      <c r="AG697" s="820"/>
      <c r="AH697" s="819"/>
      <c r="AI697" s="819"/>
      <c r="AJ697" s="819"/>
      <c r="AK697" s="819"/>
      <c r="AL697" s="819"/>
      <c r="AM697" s="774"/>
      <c r="AN697" s="775"/>
      <c r="AO697" s="775"/>
      <c r="AP697" s="775"/>
      <c r="AQ697" s="775"/>
      <c r="AR697" s="775"/>
      <c r="AS697" s="829"/>
      <c r="AT697" s="828"/>
      <c r="AU697" s="828"/>
      <c r="AV697" s="828"/>
      <c r="AW697" s="828"/>
      <c r="AX697" s="828"/>
      <c r="AY697" s="838"/>
      <c r="AZ697" s="837"/>
      <c r="BA697" s="837"/>
      <c r="BB697" s="837"/>
      <c r="BC697" s="837"/>
      <c r="BD697" s="837"/>
      <c r="BE697" s="774"/>
      <c r="BF697" s="775"/>
      <c r="BG697" s="775"/>
      <c r="BH697" s="775"/>
      <c r="BI697" s="775"/>
      <c r="BJ697" s="775"/>
      <c r="BK697" s="811"/>
      <c r="BL697" s="810"/>
      <c r="BM697" s="810"/>
      <c r="BN697" s="810"/>
      <c r="BO697" s="810"/>
      <c r="BP697" s="810"/>
      <c r="BQ697" s="793"/>
      <c r="BR697" s="792"/>
      <c r="BS697" s="792"/>
      <c r="BT697" s="792"/>
      <c r="BU697" s="792"/>
      <c r="BV697" s="792"/>
      <c r="BW697" s="838"/>
      <c r="BX697" s="837"/>
      <c r="BY697" s="837"/>
      <c r="BZ697" s="837"/>
      <c r="CA697" s="837"/>
      <c r="CB697" s="837"/>
      <c r="CC697" s="811"/>
      <c r="CD697" s="784"/>
      <c r="CE697" s="810"/>
      <c r="CF697" s="810"/>
      <c r="CG697" s="810"/>
      <c r="CH697" s="579"/>
    </row>
    <row r="698" spans="1:86" x14ac:dyDescent="0.2">
      <c r="A698" s="711"/>
      <c r="B698" s="711"/>
      <c r="C698" s="711"/>
      <c r="D698" s="712"/>
      <c r="E698" s="711"/>
      <c r="F698" s="712"/>
      <c r="G698" s="713"/>
      <c r="H698" s="639" t="s">
        <v>493</v>
      </c>
      <c r="I698" s="636"/>
      <c r="J698" s="774"/>
      <c r="K698" s="774"/>
      <c r="L698" s="774"/>
      <c r="M698" s="775"/>
      <c r="N698" s="775"/>
      <c r="O698" s="784"/>
      <c r="P698" s="784"/>
      <c r="Q698" s="783"/>
      <c r="R698" s="783"/>
      <c r="S698" s="783"/>
      <c r="T698" s="783"/>
      <c r="U698" s="793"/>
      <c r="V698" s="792"/>
      <c r="W698" s="792"/>
      <c r="X698" s="792"/>
      <c r="Y698" s="792"/>
      <c r="Z698" s="792"/>
      <c r="AA698" s="802"/>
      <c r="AB698" s="801"/>
      <c r="AC698" s="801"/>
      <c r="AD698" s="801"/>
      <c r="AE698" s="801"/>
      <c r="AF698" s="801"/>
      <c r="AG698" s="820"/>
      <c r="AH698" s="819"/>
      <c r="AI698" s="819"/>
      <c r="AJ698" s="819"/>
      <c r="AK698" s="819"/>
      <c r="AL698" s="819"/>
      <c r="AM698" s="774"/>
      <c r="AN698" s="775"/>
      <c r="AO698" s="775"/>
      <c r="AP698" s="775"/>
      <c r="AQ698" s="775"/>
      <c r="AR698" s="775"/>
      <c r="AS698" s="829"/>
      <c r="AT698" s="828"/>
      <c r="AU698" s="828"/>
      <c r="AV698" s="828"/>
      <c r="AW698" s="828"/>
      <c r="AX698" s="828"/>
      <c r="AY698" s="838"/>
      <c r="AZ698" s="837"/>
      <c r="BA698" s="837"/>
      <c r="BB698" s="837"/>
      <c r="BC698" s="837"/>
      <c r="BD698" s="837"/>
      <c r="BE698" s="774"/>
      <c r="BF698" s="775"/>
      <c r="BG698" s="775"/>
      <c r="BH698" s="775"/>
      <c r="BI698" s="775"/>
      <c r="BJ698" s="775"/>
      <c r="BK698" s="811"/>
      <c r="BL698" s="810"/>
      <c r="BM698" s="810"/>
      <c r="BN698" s="810"/>
      <c r="BO698" s="810"/>
      <c r="BP698" s="810"/>
      <c r="BQ698" s="793"/>
      <c r="BR698" s="792"/>
      <c r="BS698" s="792"/>
      <c r="BT698" s="792"/>
      <c r="BU698" s="792"/>
      <c r="BV698" s="792"/>
      <c r="BW698" s="838"/>
      <c r="BX698" s="837"/>
      <c r="BY698" s="837"/>
      <c r="BZ698" s="837"/>
      <c r="CA698" s="837"/>
      <c r="CB698" s="837"/>
      <c r="CC698" s="811"/>
      <c r="CD698" s="784"/>
      <c r="CE698" s="810"/>
      <c r="CF698" s="810"/>
      <c r="CG698" s="810"/>
      <c r="CH698" s="579"/>
    </row>
    <row r="699" spans="1:86" x14ac:dyDescent="0.2">
      <c r="A699" s="711"/>
      <c r="B699" s="711"/>
      <c r="C699" s="711"/>
      <c r="D699" s="712"/>
      <c r="E699" s="711"/>
      <c r="F699" s="712"/>
      <c r="G699" s="679" t="s">
        <v>18</v>
      </c>
      <c r="H699" s="635" t="s">
        <v>48</v>
      </c>
      <c r="I699" s="636">
        <f>+I682</f>
        <v>3255000</v>
      </c>
      <c r="J699" s="774"/>
      <c r="K699" s="774"/>
      <c r="L699" s="774"/>
      <c r="M699" s="775"/>
      <c r="N699" s="775"/>
      <c r="O699" s="784"/>
      <c r="P699" s="784"/>
      <c r="Q699" s="783"/>
      <c r="R699" s="783"/>
      <c r="S699" s="783"/>
      <c r="T699" s="783"/>
      <c r="U699" s="793"/>
      <c r="V699" s="792"/>
      <c r="W699" s="792"/>
      <c r="X699" s="792"/>
      <c r="Y699" s="792"/>
      <c r="Z699" s="792"/>
      <c r="AA699" s="802"/>
      <c r="AB699" s="801"/>
      <c r="AC699" s="801"/>
      <c r="AD699" s="801"/>
      <c r="AE699" s="801"/>
      <c r="AF699" s="801"/>
      <c r="AG699" s="820"/>
      <c r="AH699" s="819"/>
      <c r="AI699" s="819"/>
      <c r="AJ699" s="819"/>
      <c r="AK699" s="819"/>
      <c r="AL699" s="819"/>
      <c r="AM699" s="774"/>
      <c r="AN699" s="775"/>
      <c r="AO699" s="775"/>
      <c r="AP699" s="775"/>
      <c r="AQ699" s="775"/>
      <c r="AR699" s="775"/>
      <c r="AS699" s="829"/>
      <c r="AT699" s="828"/>
      <c r="AU699" s="828"/>
      <c r="AV699" s="828"/>
      <c r="AW699" s="828"/>
      <c r="AX699" s="828"/>
      <c r="AY699" s="838"/>
      <c r="AZ699" s="837"/>
      <c r="BA699" s="837"/>
      <c r="BB699" s="837"/>
      <c r="BC699" s="837"/>
      <c r="BD699" s="837"/>
      <c r="BE699" s="774"/>
      <c r="BF699" s="775"/>
      <c r="BG699" s="775"/>
      <c r="BH699" s="775"/>
      <c r="BI699" s="775"/>
      <c r="BJ699" s="775"/>
      <c r="BK699" s="811"/>
      <c r="BL699" s="810"/>
      <c r="BM699" s="810"/>
      <c r="BN699" s="810"/>
      <c r="BO699" s="810"/>
      <c r="BP699" s="810"/>
      <c r="BQ699" s="793"/>
      <c r="BR699" s="792"/>
      <c r="BS699" s="792"/>
      <c r="BT699" s="792"/>
      <c r="BU699" s="792"/>
      <c r="BV699" s="792"/>
      <c r="BW699" s="838"/>
      <c r="BX699" s="837"/>
      <c r="BY699" s="837"/>
      <c r="BZ699" s="837"/>
      <c r="CA699" s="837"/>
      <c r="CB699" s="837"/>
      <c r="CC699" s="811"/>
      <c r="CD699" s="784"/>
      <c r="CE699" s="810"/>
      <c r="CF699" s="810"/>
      <c r="CG699" s="810"/>
      <c r="CH699" s="579"/>
    </row>
    <row r="700" spans="1:86" x14ac:dyDescent="0.2">
      <c r="A700" s="711"/>
      <c r="B700" s="711"/>
      <c r="C700" s="711"/>
      <c r="D700" s="712"/>
      <c r="E700" s="711"/>
      <c r="F700" s="712"/>
      <c r="G700" s="713"/>
      <c r="H700" s="639" t="s">
        <v>494</v>
      </c>
      <c r="I700" s="636"/>
      <c r="J700" s="774"/>
      <c r="K700" s="774"/>
      <c r="L700" s="774"/>
      <c r="M700" s="775"/>
      <c r="N700" s="775"/>
      <c r="O700" s="784"/>
      <c r="P700" s="784"/>
      <c r="Q700" s="783"/>
      <c r="R700" s="783"/>
      <c r="S700" s="783"/>
      <c r="T700" s="783"/>
      <c r="U700" s="793"/>
      <c r="V700" s="792"/>
      <c r="W700" s="792"/>
      <c r="X700" s="792"/>
      <c r="Y700" s="792"/>
      <c r="Z700" s="792"/>
      <c r="AA700" s="802"/>
      <c r="AB700" s="801"/>
      <c r="AC700" s="801"/>
      <c r="AD700" s="801"/>
      <c r="AE700" s="801"/>
      <c r="AF700" s="801"/>
      <c r="AG700" s="820"/>
      <c r="AH700" s="819"/>
      <c r="AI700" s="819"/>
      <c r="AJ700" s="819"/>
      <c r="AK700" s="819"/>
      <c r="AL700" s="819"/>
      <c r="AM700" s="774"/>
      <c r="AN700" s="775"/>
      <c r="AO700" s="775"/>
      <c r="AP700" s="775"/>
      <c r="AQ700" s="775"/>
      <c r="AR700" s="775"/>
      <c r="AS700" s="829"/>
      <c r="AT700" s="828"/>
      <c r="AU700" s="828"/>
      <c r="AV700" s="828"/>
      <c r="AW700" s="828"/>
      <c r="AX700" s="828"/>
      <c r="AY700" s="838"/>
      <c r="AZ700" s="837"/>
      <c r="BA700" s="837"/>
      <c r="BB700" s="837"/>
      <c r="BC700" s="837"/>
      <c r="BD700" s="837"/>
      <c r="BE700" s="774"/>
      <c r="BF700" s="775"/>
      <c r="BG700" s="775"/>
      <c r="BH700" s="775"/>
      <c r="BI700" s="775"/>
      <c r="BJ700" s="775"/>
      <c r="BK700" s="811"/>
      <c r="BL700" s="810"/>
      <c r="BM700" s="810"/>
      <c r="BN700" s="810"/>
      <c r="BO700" s="810"/>
      <c r="BP700" s="810"/>
      <c r="BQ700" s="793"/>
      <c r="BR700" s="792"/>
      <c r="BS700" s="792"/>
      <c r="BT700" s="792"/>
      <c r="BU700" s="792"/>
      <c r="BV700" s="792"/>
      <c r="BW700" s="838"/>
      <c r="BX700" s="837"/>
      <c r="BY700" s="837"/>
      <c r="BZ700" s="837"/>
      <c r="CA700" s="837"/>
      <c r="CB700" s="837"/>
      <c r="CC700" s="811"/>
      <c r="CD700" s="784"/>
      <c r="CE700" s="810"/>
      <c r="CF700" s="810"/>
      <c r="CG700" s="810"/>
      <c r="CH700" s="579"/>
    </row>
    <row r="701" spans="1:86" x14ac:dyDescent="0.2">
      <c r="A701" s="711"/>
      <c r="B701" s="711"/>
      <c r="C701" s="711"/>
      <c r="D701" s="712"/>
      <c r="E701" s="711"/>
      <c r="F701" s="712"/>
      <c r="G701" s="713"/>
      <c r="H701" s="639" t="s">
        <v>495</v>
      </c>
      <c r="I701" s="636"/>
      <c r="J701" s="774"/>
      <c r="K701" s="774"/>
      <c r="L701" s="774"/>
      <c r="M701" s="775"/>
      <c r="N701" s="775"/>
      <c r="O701" s="784"/>
      <c r="P701" s="784"/>
      <c r="Q701" s="783"/>
      <c r="R701" s="783"/>
      <c r="S701" s="783"/>
      <c r="T701" s="783"/>
      <c r="U701" s="793"/>
      <c r="V701" s="792"/>
      <c r="W701" s="792"/>
      <c r="X701" s="792"/>
      <c r="Y701" s="792"/>
      <c r="Z701" s="792"/>
      <c r="AA701" s="802"/>
      <c r="AB701" s="801"/>
      <c r="AC701" s="801"/>
      <c r="AD701" s="801"/>
      <c r="AE701" s="801"/>
      <c r="AF701" s="801"/>
      <c r="AG701" s="820"/>
      <c r="AH701" s="819"/>
      <c r="AI701" s="819"/>
      <c r="AJ701" s="819"/>
      <c r="AK701" s="819"/>
      <c r="AL701" s="819"/>
      <c r="AM701" s="774"/>
      <c r="AN701" s="775"/>
      <c r="AO701" s="775"/>
      <c r="AP701" s="775"/>
      <c r="AQ701" s="775"/>
      <c r="AR701" s="775"/>
      <c r="AS701" s="829"/>
      <c r="AT701" s="828"/>
      <c r="AU701" s="828"/>
      <c r="AV701" s="828"/>
      <c r="AW701" s="828"/>
      <c r="AX701" s="828"/>
      <c r="AY701" s="838"/>
      <c r="AZ701" s="837"/>
      <c r="BA701" s="837"/>
      <c r="BB701" s="837"/>
      <c r="BC701" s="837"/>
      <c r="BD701" s="837"/>
      <c r="BE701" s="774"/>
      <c r="BF701" s="775"/>
      <c r="BG701" s="775"/>
      <c r="BH701" s="775"/>
      <c r="BI701" s="775"/>
      <c r="BJ701" s="775"/>
      <c r="BK701" s="811"/>
      <c r="BL701" s="810"/>
      <c r="BM701" s="810"/>
      <c r="BN701" s="810"/>
      <c r="BO701" s="810"/>
      <c r="BP701" s="810"/>
      <c r="BQ701" s="793"/>
      <c r="BR701" s="792"/>
      <c r="BS701" s="792"/>
      <c r="BT701" s="792"/>
      <c r="BU701" s="792"/>
      <c r="BV701" s="792"/>
      <c r="BW701" s="838"/>
      <c r="BX701" s="837"/>
      <c r="BY701" s="837"/>
      <c r="BZ701" s="837"/>
      <c r="CA701" s="837"/>
      <c r="CB701" s="837"/>
      <c r="CC701" s="811"/>
      <c r="CD701" s="784"/>
      <c r="CE701" s="810"/>
      <c r="CF701" s="810"/>
      <c r="CG701" s="810"/>
      <c r="CH701" s="579"/>
    </row>
    <row r="702" spans="1:86" x14ac:dyDescent="0.2">
      <c r="A702" s="711"/>
      <c r="B702" s="711"/>
      <c r="C702" s="711"/>
      <c r="D702" s="712"/>
      <c r="E702" s="711"/>
      <c r="F702" s="712"/>
      <c r="G702" s="679" t="s">
        <v>18</v>
      </c>
      <c r="H702" s="635" t="s">
        <v>48</v>
      </c>
      <c r="I702" s="636">
        <f>+I667</f>
        <v>5000000</v>
      </c>
      <c r="J702" s="774"/>
      <c r="K702" s="774"/>
      <c r="L702" s="774"/>
      <c r="M702" s="775"/>
      <c r="N702" s="775"/>
      <c r="O702" s="784"/>
      <c r="P702" s="784"/>
      <c r="Q702" s="783"/>
      <c r="R702" s="783"/>
      <c r="S702" s="783"/>
      <c r="T702" s="783"/>
      <c r="U702" s="793"/>
      <c r="V702" s="792"/>
      <c r="W702" s="792"/>
      <c r="X702" s="792"/>
      <c r="Y702" s="792"/>
      <c r="Z702" s="792"/>
      <c r="AA702" s="802"/>
      <c r="AB702" s="801"/>
      <c r="AC702" s="801"/>
      <c r="AD702" s="801"/>
      <c r="AE702" s="801"/>
      <c r="AF702" s="801"/>
      <c r="AG702" s="820"/>
      <c r="AH702" s="819"/>
      <c r="AI702" s="819"/>
      <c r="AJ702" s="819"/>
      <c r="AK702" s="819"/>
      <c r="AL702" s="819"/>
      <c r="AM702" s="774"/>
      <c r="AN702" s="775"/>
      <c r="AO702" s="775"/>
      <c r="AP702" s="775"/>
      <c r="AQ702" s="775"/>
      <c r="AR702" s="775"/>
      <c r="AS702" s="829"/>
      <c r="AT702" s="828"/>
      <c r="AU702" s="828"/>
      <c r="AV702" s="828"/>
      <c r="AW702" s="828"/>
      <c r="AX702" s="828"/>
      <c r="AY702" s="838"/>
      <c r="AZ702" s="837"/>
      <c r="BA702" s="837"/>
      <c r="BB702" s="837"/>
      <c r="BC702" s="837"/>
      <c r="BD702" s="837"/>
      <c r="BE702" s="774"/>
      <c r="BF702" s="775"/>
      <c r="BG702" s="775"/>
      <c r="BH702" s="775"/>
      <c r="BI702" s="775"/>
      <c r="BJ702" s="775"/>
      <c r="BK702" s="811"/>
      <c r="BL702" s="810"/>
      <c r="BM702" s="810"/>
      <c r="BN702" s="810"/>
      <c r="BO702" s="810"/>
      <c r="BP702" s="810"/>
      <c r="BQ702" s="793"/>
      <c r="BR702" s="792"/>
      <c r="BS702" s="792"/>
      <c r="BT702" s="792"/>
      <c r="BU702" s="792"/>
      <c r="BV702" s="792"/>
      <c r="BW702" s="838"/>
      <c r="BX702" s="837"/>
      <c r="BY702" s="837"/>
      <c r="BZ702" s="837"/>
      <c r="CA702" s="837"/>
      <c r="CB702" s="837"/>
      <c r="CC702" s="811"/>
      <c r="CD702" s="784"/>
      <c r="CE702" s="810"/>
      <c r="CF702" s="810"/>
      <c r="CG702" s="810"/>
      <c r="CH702" s="579"/>
    </row>
    <row r="703" spans="1:86" x14ac:dyDescent="0.2">
      <c r="A703" s="711"/>
      <c r="B703" s="711"/>
      <c r="C703" s="711"/>
      <c r="D703" s="712"/>
      <c r="E703" s="711"/>
      <c r="F703" s="712"/>
      <c r="G703" s="679" t="s">
        <v>491</v>
      </c>
      <c r="H703" s="635" t="s">
        <v>492</v>
      </c>
      <c r="I703" s="636"/>
      <c r="J703" s="774"/>
      <c r="K703" s="774"/>
      <c r="L703" s="774"/>
      <c r="M703" s="775"/>
      <c r="N703" s="775"/>
      <c r="O703" s="784"/>
      <c r="P703" s="784"/>
      <c r="Q703" s="783"/>
      <c r="R703" s="783"/>
      <c r="S703" s="783"/>
      <c r="T703" s="783"/>
      <c r="U703" s="793"/>
      <c r="V703" s="792"/>
      <c r="W703" s="792"/>
      <c r="X703" s="792"/>
      <c r="Y703" s="792"/>
      <c r="Z703" s="792"/>
      <c r="AA703" s="802"/>
      <c r="AB703" s="801"/>
      <c r="AC703" s="801"/>
      <c r="AD703" s="801"/>
      <c r="AE703" s="801"/>
      <c r="AF703" s="801"/>
      <c r="AG703" s="820"/>
      <c r="AH703" s="819"/>
      <c r="AI703" s="819"/>
      <c r="AJ703" s="819"/>
      <c r="AK703" s="819"/>
      <c r="AL703" s="819"/>
      <c r="AM703" s="774"/>
      <c r="AN703" s="775"/>
      <c r="AO703" s="775"/>
      <c r="AP703" s="775"/>
      <c r="AQ703" s="775"/>
      <c r="AR703" s="775"/>
      <c r="AS703" s="829"/>
      <c r="AT703" s="828"/>
      <c r="AU703" s="828"/>
      <c r="AV703" s="828"/>
      <c r="AW703" s="828"/>
      <c r="AX703" s="828"/>
      <c r="AY703" s="838"/>
      <c r="AZ703" s="837"/>
      <c r="BA703" s="837"/>
      <c r="BB703" s="837"/>
      <c r="BC703" s="837"/>
      <c r="BD703" s="837"/>
      <c r="BE703" s="774"/>
      <c r="BF703" s="775"/>
      <c r="BG703" s="775"/>
      <c r="BH703" s="775"/>
      <c r="BI703" s="775"/>
      <c r="BJ703" s="775"/>
      <c r="BK703" s="811"/>
      <c r="BL703" s="810"/>
      <c r="BM703" s="810"/>
      <c r="BN703" s="810"/>
      <c r="BO703" s="810"/>
      <c r="BP703" s="810"/>
      <c r="BQ703" s="793"/>
      <c r="BR703" s="792"/>
      <c r="BS703" s="792"/>
      <c r="BT703" s="792"/>
      <c r="BU703" s="792"/>
      <c r="BV703" s="792"/>
      <c r="BW703" s="838"/>
      <c r="BX703" s="837"/>
      <c r="BY703" s="837"/>
      <c r="BZ703" s="837"/>
      <c r="CA703" s="837"/>
      <c r="CB703" s="837"/>
      <c r="CC703" s="811"/>
      <c r="CD703" s="784"/>
      <c r="CE703" s="810"/>
      <c r="CF703" s="810"/>
      <c r="CG703" s="810"/>
      <c r="CH703" s="579"/>
    </row>
    <row r="704" spans="1:86" x14ac:dyDescent="0.2">
      <c r="A704" s="711"/>
      <c r="B704" s="711"/>
      <c r="C704" s="711"/>
      <c r="D704" s="712"/>
      <c r="E704" s="711"/>
      <c r="F704" s="712"/>
      <c r="G704" s="713"/>
      <c r="H704" s="639" t="s">
        <v>496</v>
      </c>
      <c r="I704" s="636"/>
      <c r="J704" s="774"/>
      <c r="K704" s="774"/>
      <c r="L704" s="774"/>
      <c r="M704" s="775"/>
      <c r="N704" s="775"/>
      <c r="O704" s="784"/>
      <c r="P704" s="784"/>
      <c r="Q704" s="783"/>
      <c r="R704" s="783"/>
      <c r="S704" s="783"/>
      <c r="T704" s="783"/>
      <c r="U704" s="793"/>
      <c r="V704" s="792"/>
      <c r="W704" s="792"/>
      <c r="X704" s="792"/>
      <c r="Y704" s="792"/>
      <c r="Z704" s="792"/>
      <c r="AA704" s="802"/>
      <c r="AB704" s="801"/>
      <c r="AC704" s="801"/>
      <c r="AD704" s="801"/>
      <c r="AE704" s="801"/>
      <c r="AF704" s="801"/>
      <c r="AG704" s="820"/>
      <c r="AH704" s="819"/>
      <c r="AI704" s="819"/>
      <c r="AJ704" s="819"/>
      <c r="AK704" s="819"/>
      <c r="AL704" s="819"/>
      <c r="AM704" s="774"/>
      <c r="AN704" s="775"/>
      <c r="AO704" s="775"/>
      <c r="AP704" s="775"/>
      <c r="AQ704" s="775"/>
      <c r="AR704" s="775"/>
      <c r="AS704" s="829"/>
      <c r="AT704" s="828"/>
      <c r="AU704" s="828"/>
      <c r="AV704" s="828"/>
      <c r="AW704" s="828"/>
      <c r="AX704" s="828"/>
      <c r="AY704" s="838"/>
      <c r="AZ704" s="837"/>
      <c r="BA704" s="837"/>
      <c r="BB704" s="837"/>
      <c r="BC704" s="837"/>
      <c r="BD704" s="837"/>
      <c r="BE704" s="774"/>
      <c r="BF704" s="775"/>
      <c r="BG704" s="775"/>
      <c r="BH704" s="775"/>
      <c r="BI704" s="775"/>
      <c r="BJ704" s="775"/>
      <c r="BK704" s="811"/>
      <c r="BL704" s="810"/>
      <c r="BM704" s="810"/>
      <c r="BN704" s="810"/>
      <c r="BO704" s="810"/>
      <c r="BP704" s="810"/>
      <c r="BQ704" s="793"/>
      <c r="BR704" s="792"/>
      <c r="BS704" s="792"/>
      <c r="BT704" s="792"/>
      <c r="BU704" s="792"/>
      <c r="BV704" s="792"/>
      <c r="BW704" s="838"/>
      <c r="BX704" s="837"/>
      <c r="BY704" s="837"/>
      <c r="BZ704" s="837"/>
      <c r="CA704" s="837"/>
      <c r="CB704" s="837"/>
      <c r="CC704" s="811"/>
      <c r="CD704" s="784"/>
      <c r="CE704" s="810"/>
      <c r="CF704" s="810"/>
      <c r="CG704" s="810"/>
      <c r="CH704" s="579"/>
    </row>
    <row r="705" spans="1:86" x14ac:dyDescent="0.2">
      <c r="A705" s="711"/>
      <c r="B705" s="711"/>
      <c r="C705" s="711"/>
      <c r="D705" s="712"/>
      <c r="E705" s="711"/>
      <c r="F705" s="712"/>
      <c r="G705" s="713"/>
      <c r="H705" s="639" t="s">
        <v>362</v>
      </c>
      <c r="I705" s="636"/>
      <c r="J705" s="774"/>
      <c r="K705" s="774"/>
      <c r="L705" s="774"/>
      <c r="M705" s="775"/>
      <c r="N705" s="775"/>
      <c r="O705" s="784"/>
      <c r="P705" s="784"/>
      <c r="Q705" s="783"/>
      <c r="R705" s="783"/>
      <c r="S705" s="783"/>
      <c r="T705" s="783"/>
      <c r="U705" s="793"/>
      <c r="V705" s="792"/>
      <c r="W705" s="792"/>
      <c r="X705" s="792"/>
      <c r="Y705" s="792"/>
      <c r="Z705" s="792"/>
      <c r="AA705" s="802"/>
      <c r="AB705" s="801"/>
      <c r="AC705" s="801"/>
      <c r="AD705" s="801"/>
      <c r="AE705" s="801"/>
      <c r="AF705" s="801"/>
      <c r="AG705" s="820"/>
      <c r="AH705" s="819"/>
      <c r="AI705" s="819"/>
      <c r="AJ705" s="819"/>
      <c r="AK705" s="819"/>
      <c r="AL705" s="819"/>
      <c r="AM705" s="774"/>
      <c r="AN705" s="775"/>
      <c r="AO705" s="775"/>
      <c r="AP705" s="775"/>
      <c r="AQ705" s="775"/>
      <c r="AR705" s="775"/>
      <c r="AS705" s="829"/>
      <c r="AT705" s="828"/>
      <c r="AU705" s="828"/>
      <c r="AV705" s="828"/>
      <c r="AW705" s="828"/>
      <c r="AX705" s="828"/>
      <c r="AY705" s="838"/>
      <c r="AZ705" s="837"/>
      <c r="BA705" s="837"/>
      <c r="BB705" s="837"/>
      <c r="BC705" s="837"/>
      <c r="BD705" s="837"/>
      <c r="BE705" s="774"/>
      <c r="BF705" s="775"/>
      <c r="BG705" s="775"/>
      <c r="BH705" s="775"/>
      <c r="BI705" s="775"/>
      <c r="BJ705" s="775"/>
      <c r="BK705" s="811"/>
      <c r="BL705" s="810"/>
      <c r="BM705" s="810"/>
      <c r="BN705" s="810"/>
      <c r="BO705" s="810"/>
      <c r="BP705" s="810"/>
      <c r="BQ705" s="793"/>
      <c r="BR705" s="792"/>
      <c r="BS705" s="792"/>
      <c r="BT705" s="792"/>
      <c r="BU705" s="792"/>
      <c r="BV705" s="792"/>
      <c r="BW705" s="838"/>
      <c r="BX705" s="837"/>
      <c r="BY705" s="837"/>
      <c r="BZ705" s="837"/>
      <c r="CA705" s="837"/>
      <c r="CB705" s="837"/>
      <c r="CC705" s="811"/>
      <c r="CD705" s="784"/>
      <c r="CE705" s="810"/>
      <c r="CF705" s="810"/>
      <c r="CG705" s="810"/>
      <c r="CH705" s="579"/>
    </row>
    <row r="706" spans="1:86" x14ac:dyDescent="0.2">
      <c r="A706" s="711"/>
      <c r="B706" s="711"/>
      <c r="C706" s="711"/>
      <c r="D706" s="712"/>
      <c r="E706" s="711"/>
      <c r="F706" s="712"/>
      <c r="G706" s="586" t="s">
        <v>18</v>
      </c>
      <c r="H706" s="635" t="s">
        <v>48</v>
      </c>
      <c r="I706" s="636">
        <f>+I692</f>
        <v>16000000</v>
      </c>
      <c r="J706" s="775"/>
      <c r="K706" s="774"/>
      <c r="L706" s="774"/>
      <c r="M706" s="775"/>
      <c r="N706" s="775"/>
      <c r="O706" s="783"/>
      <c r="P706" s="783"/>
      <c r="Q706" s="783"/>
      <c r="R706" s="783"/>
      <c r="S706" s="783"/>
      <c r="T706" s="783"/>
      <c r="U706" s="792"/>
      <c r="V706" s="792"/>
      <c r="W706" s="792"/>
      <c r="X706" s="792"/>
      <c r="Y706" s="792"/>
      <c r="Z706" s="792"/>
      <c r="AA706" s="801"/>
      <c r="AB706" s="801"/>
      <c r="AC706" s="801"/>
      <c r="AD706" s="801"/>
      <c r="AE706" s="801"/>
      <c r="AF706" s="801"/>
      <c r="AG706" s="819"/>
      <c r="AH706" s="819"/>
      <c r="AI706" s="819"/>
      <c r="AJ706" s="819"/>
      <c r="AK706" s="819"/>
      <c r="AL706" s="819"/>
      <c r="AM706" s="775"/>
      <c r="AN706" s="775"/>
      <c r="AO706" s="775"/>
      <c r="AP706" s="775"/>
      <c r="AQ706" s="775"/>
      <c r="AR706" s="775"/>
      <c r="AS706" s="828"/>
      <c r="AT706" s="828"/>
      <c r="AU706" s="828"/>
      <c r="AV706" s="828"/>
      <c r="AW706" s="828"/>
      <c r="AX706" s="828"/>
      <c r="AY706" s="837"/>
      <c r="AZ706" s="837"/>
      <c r="BA706" s="837"/>
      <c r="BB706" s="837"/>
      <c r="BC706" s="837"/>
      <c r="BD706" s="837"/>
      <c r="BE706" s="775"/>
      <c r="BF706" s="775"/>
      <c r="BG706" s="775"/>
      <c r="BH706" s="775"/>
      <c r="BI706" s="775"/>
      <c r="BJ706" s="775"/>
      <c r="BK706" s="810"/>
      <c r="BL706" s="810"/>
      <c r="BM706" s="810"/>
      <c r="BN706" s="810"/>
      <c r="BO706" s="810"/>
      <c r="BP706" s="810"/>
      <c r="BQ706" s="792"/>
      <c r="BR706" s="792"/>
      <c r="BS706" s="792"/>
      <c r="BT706" s="792"/>
      <c r="BU706" s="792"/>
      <c r="BV706" s="792"/>
      <c r="BW706" s="837"/>
      <c r="BX706" s="837"/>
      <c r="BY706" s="837"/>
      <c r="BZ706" s="837"/>
      <c r="CA706" s="837"/>
      <c r="CB706" s="837"/>
      <c r="CC706" s="810"/>
      <c r="CD706" s="783"/>
      <c r="CE706" s="810"/>
      <c r="CF706" s="810"/>
      <c r="CG706" s="810"/>
      <c r="CH706" s="579"/>
    </row>
    <row r="707" spans="1:86" x14ac:dyDescent="0.2">
      <c r="A707" s="711"/>
      <c r="B707" s="711"/>
      <c r="C707" s="711"/>
      <c r="D707" s="712"/>
      <c r="E707" s="711"/>
      <c r="F707" s="712"/>
      <c r="G707" s="679" t="s">
        <v>491</v>
      </c>
      <c r="H707" s="635" t="s">
        <v>492</v>
      </c>
      <c r="I707" s="636"/>
      <c r="J707" s="775"/>
      <c r="K707" s="774"/>
      <c r="L707" s="774"/>
      <c r="M707" s="775"/>
      <c r="N707" s="775"/>
      <c r="O707" s="783"/>
      <c r="P707" s="783"/>
      <c r="Q707" s="783"/>
      <c r="R707" s="783"/>
      <c r="S707" s="783"/>
      <c r="T707" s="783"/>
      <c r="U707" s="792"/>
      <c r="V707" s="792"/>
      <c r="W707" s="792"/>
      <c r="X707" s="792"/>
      <c r="Y707" s="792"/>
      <c r="Z707" s="792"/>
      <c r="AA707" s="801"/>
      <c r="AB707" s="801"/>
      <c r="AC707" s="801"/>
      <c r="AD707" s="801"/>
      <c r="AE707" s="801"/>
      <c r="AF707" s="801"/>
      <c r="AG707" s="819"/>
      <c r="AH707" s="819"/>
      <c r="AI707" s="819"/>
      <c r="AJ707" s="819"/>
      <c r="AK707" s="819"/>
      <c r="AL707" s="819"/>
      <c r="AM707" s="775"/>
      <c r="AN707" s="775"/>
      <c r="AO707" s="775"/>
      <c r="AP707" s="775"/>
      <c r="AQ707" s="775"/>
      <c r="AR707" s="775"/>
      <c r="AS707" s="828"/>
      <c r="AT707" s="828"/>
      <c r="AU707" s="828"/>
      <c r="AV707" s="828"/>
      <c r="AW707" s="828"/>
      <c r="AX707" s="828"/>
      <c r="AY707" s="837"/>
      <c r="AZ707" s="837"/>
      <c r="BA707" s="837"/>
      <c r="BB707" s="837"/>
      <c r="BC707" s="837"/>
      <c r="BD707" s="837"/>
      <c r="BE707" s="775"/>
      <c r="BF707" s="775"/>
      <c r="BG707" s="775"/>
      <c r="BH707" s="775"/>
      <c r="BI707" s="775"/>
      <c r="BJ707" s="775"/>
      <c r="BK707" s="810"/>
      <c r="BL707" s="810"/>
      <c r="BM707" s="810"/>
      <c r="BN707" s="810"/>
      <c r="BO707" s="810"/>
      <c r="BP707" s="810"/>
      <c r="BQ707" s="792"/>
      <c r="BR707" s="792"/>
      <c r="BS707" s="792"/>
      <c r="BT707" s="792"/>
      <c r="BU707" s="792"/>
      <c r="BV707" s="792"/>
      <c r="BW707" s="837"/>
      <c r="BX707" s="837"/>
      <c r="BY707" s="837"/>
      <c r="BZ707" s="837"/>
      <c r="CA707" s="837"/>
      <c r="CB707" s="837"/>
      <c r="CC707" s="810"/>
      <c r="CD707" s="783"/>
      <c r="CE707" s="810"/>
      <c r="CF707" s="810"/>
      <c r="CG707" s="810"/>
      <c r="CH707" s="579"/>
    </row>
    <row r="708" spans="1:86" x14ac:dyDescent="0.2">
      <c r="A708" s="711"/>
      <c r="B708" s="711"/>
      <c r="C708" s="711"/>
      <c r="D708" s="712"/>
      <c r="E708" s="711"/>
      <c r="F708" s="712"/>
      <c r="G708" s="713"/>
      <c r="H708" s="639" t="s">
        <v>363</v>
      </c>
      <c r="J708" s="775"/>
      <c r="K708" s="774"/>
      <c r="L708" s="774"/>
      <c r="M708" s="775"/>
      <c r="N708" s="775"/>
      <c r="O708" s="783"/>
      <c r="P708" s="783"/>
      <c r="Q708" s="783"/>
      <c r="R708" s="783"/>
      <c r="S708" s="783"/>
      <c r="T708" s="783"/>
      <c r="U708" s="792"/>
      <c r="V708" s="792"/>
      <c r="W708" s="792"/>
      <c r="X708" s="792"/>
      <c r="Y708" s="792"/>
      <c r="Z708" s="792"/>
      <c r="AA708" s="801"/>
      <c r="AB708" s="801"/>
      <c r="AC708" s="801"/>
      <c r="AD708" s="801"/>
      <c r="AE708" s="801"/>
      <c r="AF708" s="801"/>
      <c r="AG708" s="819"/>
      <c r="AH708" s="819"/>
      <c r="AI708" s="819"/>
      <c r="AJ708" s="819"/>
      <c r="AK708" s="819"/>
      <c r="AL708" s="819"/>
      <c r="AM708" s="775"/>
      <c r="AN708" s="775"/>
      <c r="AO708" s="775"/>
      <c r="AP708" s="775"/>
      <c r="AQ708" s="775"/>
      <c r="AR708" s="775"/>
      <c r="AS708" s="828"/>
      <c r="AT708" s="828"/>
      <c r="AU708" s="828"/>
      <c r="AV708" s="828"/>
      <c r="AW708" s="828"/>
      <c r="AX708" s="828"/>
      <c r="AY708" s="837"/>
      <c r="AZ708" s="837"/>
      <c r="BA708" s="837"/>
      <c r="BB708" s="837"/>
      <c r="BC708" s="837"/>
      <c r="BD708" s="837"/>
      <c r="BE708" s="775"/>
      <c r="BF708" s="775"/>
      <c r="BG708" s="775"/>
      <c r="BH708" s="775"/>
      <c r="BI708" s="775"/>
      <c r="BJ708" s="775"/>
      <c r="BK708" s="810"/>
      <c r="BL708" s="810"/>
      <c r="BM708" s="810"/>
      <c r="BN708" s="810"/>
      <c r="BO708" s="810"/>
      <c r="BP708" s="810"/>
      <c r="BQ708" s="792"/>
      <c r="BR708" s="792"/>
      <c r="BS708" s="792"/>
      <c r="BT708" s="792"/>
      <c r="BU708" s="792"/>
      <c r="BV708" s="792"/>
      <c r="BW708" s="837"/>
      <c r="BX708" s="837"/>
      <c r="BY708" s="837"/>
      <c r="BZ708" s="837"/>
      <c r="CA708" s="837"/>
      <c r="CB708" s="837"/>
      <c r="CC708" s="810"/>
      <c r="CD708" s="783"/>
      <c r="CE708" s="810"/>
      <c r="CF708" s="810"/>
      <c r="CG708" s="810"/>
      <c r="CH708" s="579"/>
    </row>
    <row r="709" spans="1:86" x14ac:dyDescent="0.2">
      <c r="A709" s="711"/>
      <c r="B709" s="711"/>
      <c r="C709" s="711"/>
      <c r="D709" s="712"/>
      <c r="E709" s="711"/>
      <c r="F709" s="712"/>
      <c r="G709" s="713"/>
      <c r="H709" s="639" t="s">
        <v>497</v>
      </c>
      <c r="I709" s="636"/>
      <c r="J709" s="775"/>
      <c r="K709" s="774"/>
      <c r="L709" s="774"/>
      <c r="M709" s="775"/>
      <c r="N709" s="775"/>
      <c r="O709" s="783"/>
      <c r="P709" s="783"/>
      <c r="Q709" s="783"/>
      <c r="R709" s="783"/>
      <c r="S709" s="783"/>
      <c r="T709" s="783"/>
      <c r="U709" s="792"/>
      <c r="V709" s="792"/>
      <c r="W709" s="792"/>
      <c r="X709" s="792"/>
      <c r="Y709" s="792"/>
      <c r="Z709" s="792"/>
      <c r="AA709" s="801"/>
      <c r="AB709" s="801"/>
      <c r="AC709" s="801"/>
      <c r="AD709" s="801"/>
      <c r="AE709" s="801"/>
      <c r="AF709" s="801"/>
      <c r="AG709" s="819"/>
      <c r="AH709" s="819"/>
      <c r="AI709" s="819"/>
      <c r="AJ709" s="819"/>
      <c r="AK709" s="819"/>
      <c r="AL709" s="819"/>
      <c r="AM709" s="775"/>
      <c r="AN709" s="775"/>
      <c r="AO709" s="775"/>
      <c r="AP709" s="775"/>
      <c r="AQ709" s="775"/>
      <c r="AR709" s="775"/>
      <c r="AS709" s="828"/>
      <c r="AT709" s="828"/>
      <c r="AU709" s="828"/>
      <c r="AV709" s="828"/>
      <c r="AW709" s="828"/>
      <c r="AX709" s="828"/>
      <c r="AY709" s="837"/>
      <c r="AZ709" s="837"/>
      <c r="BA709" s="837"/>
      <c r="BB709" s="837"/>
      <c r="BC709" s="837"/>
      <c r="BD709" s="837"/>
      <c r="BE709" s="775"/>
      <c r="BF709" s="775"/>
      <c r="BG709" s="775"/>
      <c r="BH709" s="775"/>
      <c r="BI709" s="775"/>
      <c r="BJ709" s="775"/>
      <c r="BK709" s="810"/>
      <c r="BL709" s="810"/>
      <c r="BM709" s="810"/>
      <c r="BN709" s="810"/>
      <c r="BO709" s="810"/>
      <c r="BP709" s="810"/>
      <c r="BQ709" s="792"/>
      <c r="BR709" s="792"/>
      <c r="BS709" s="792"/>
      <c r="BT709" s="792"/>
      <c r="BU709" s="792"/>
      <c r="BV709" s="792"/>
      <c r="BW709" s="837"/>
      <c r="BX709" s="837"/>
      <c r="BY709" s="837"/>
      <c r="BZ709" s="837"/>
      <c r="CA709" s="837"/>
      <c r="CB709" s="837"/>
      <c r="CC709" s="810"/>
      <c r="CD709" s="783"/>
      <c r="CE709" s="810"/>
      <c r="CF709" s="810"/>
      <c r="CG709" s="810"/>
      <c r="CH709" s="579"/>
    </row>
    <row r="710" spans="1:86" x14ac:dyDescent="0.2">
      <c r="A710" s="711"/>
      <c r="B710" s="711"/>
      <c r="C710" s="711"/>
      <c r="D710" s="712"/>
      <c r="E710" s="711"/>
      <c r="F710" s="712"/>
      <c r="G710" s="586" t="s">
        <v>18</v>
      </c>
      <c r="H710" s="635" t="s">
        <v>48</v>
      </c>
      <c r="I710" s="636">
        <f>+I661</f>
        <v>4000000</v>
      </c>
      <c r="J710" s="775"/>
      <c r="K710" s="774"/>
      <c r="L710" s="774"/>
      <c r="M710" s="775"/>
      <c r="N710" s="775"/>
      <c r="O710" s="783"/>
      <c r="P710" s="783"/>
      <c r="Q710" s="783"/>
      <c r="R710" s="783"/>
      <c r="S710" s="783"/>
      <c r="T710" s="783"/>
      <c r="U710" s="792"/>
      <c r="V710" s="792"/>
      <c r="W710" s="792"/>
      <c r="X710" s="792"/>
      <c r="Y710" s="792"/>
      <c r="Z710" s="792"/>
      <c r="AA710" s="801"/>
      <c r="AB710" s="801"/>
      <c r="AC710" s="801"/>
      <c r="AD710" s="801"/>
      <c r="AE710" s="801"/>
      <c r="AF710" s="801"/>
      <c r="AG710" s="819"/>
      <c r="AH710" s="819"/>
      <c r="AI710" s="819"/>
      <c r="AJ710" s="819"/>
      <c r="AK710" s="819"/>
      <c r="AL710" s="819"/>
      <c r="AM710" s="775"/>
      <c r="AN710" s="775"/>
      <c r="AO710" s="775"/>
      <c r="AP710" s="775"/>
      <c r="AQ710" s="775"/>
      <c r="AR710" s="775"/>
      <c r="AS710" s="828"/>
      <c r="AT710" s="828"/>
      <c r="AU710" s="828"/>
      <c r="AV710" s="828"/>
      <c r="AW710" s="828"/>
      <c r="AX710" s="828"/>
      <c r="AY710" s="837"/>
      <c r="AZ710" s="837"/>
      <c r="BA710" s="837"/>
      <c r="BB710" s="837"/>
      <c r="BC710" s="837"/>
      <c r="BD710" s="837"/>
      <c r="BE710" s="775"/>
      <c r="BF710" s="775"/>
      <c r="BG710" s="775"/>
      <c r="BH710" s="775"/>
      <c r="BI710" s="775"/>
      <c r="BJ710" s="775"/>
      <c r="BK710" s="810"/>
      <c r="BL710" s="810"/>
      <c r="BM710" s="810"/>
      <c r="BN710" s="810"/>
      <c r="BO710" s="810"/>
      <c r="BP710" s="810"/>
      <c r="BQ710" s="792"/>
      <c r="BR710" s="792"/>
      <c r="BS710" s="792"/>
      <c r="BT710" s="792"/>
      <c r="BU710" s="792"/>
      <c r="BV710" s="792"/>
      <c r="BW710" s="837"/>
      <c r="BX710" s="837"/>
      <c r="BY710" s="837"/>
      <c r="BZ710" s="837"/>
      <c r="CA710" s="837"/>
      <c r="CB710" s="837"/>
      <c r="CC710" s="810"/>
      <c r="CD710" s="783"/>
      <c r="CE710" s="810"/>
      <c r="CF710" s="810"/>
      <c r="CG710" s="810"/>
      <c r="CH710" s="579"/>
    </row>
    <row r="711" spans="1:86" x14ac:dyDescent="0.2">
      <c r="A711" s="711"/>
      <c r="B711" s="711"/>
      <c r="C711" s="711"/>
      <c r="D711" s="712"/>
      <c r="E711" s="711"/>
      <c r="F711" s="712"/>
      <c r="G711" s="586" t="s">
        <v>55</v>
      </c>
      <c r="H711" s="635" t="s">
        <v>56</v>
      </c>
      <c r="I711" s="636"/>
      <c r="J711" s="775"/>
      <c r="K711" s="774"/>
      <c r="L711" s="774"/>
      <c r="M711" s="775"/>
      <c r="N711" s="775"/>
      <c r="O711" s="783"/>
      <c r="P711" s="783"/>
      <c r="Q711" s="783"/>
      <c r="R711" s="783"/>
      <c r="S711" s="783"/>
      <c r="T711" s="783"/>
      <c r="U711" s="792"/>
      <c r="V711" s="792"/>
      <c r="W711" s="792"/>
      <c r="X711" s="792"/>
      <c r="Y711" s="792"/>
      <c r="Z711" s="792"/>
      <c r="AA711" s="801"/>
      <c r="AB711" s="801"/>
      <c r="AC711" s="801"/>
      <c r="AD711" s="801"/>
      <c r="AE711" s="801"/>
      <c r="AF711" s="801"/>
      <c r="AG711" s="819"/>
      <c r="AH711" s="819"/>
      <c r="AI711" s="819"/>
      <c r="AJ711" s="819"/>
      <c r="AK711" s="819"/>
      <c r="AL711" s="819"/>
      <c r="AM711" s="775"/>
      <c r="AN711" s="775"/>
      <c r="AO711" s="775"/>
      <c r="AP711" s="775"/>
      <c r="AQ711" s="775"/>
      <c r="AR711" s="775"/>
      <c r="AS711" s="828"/>
      <c r="AT711" s="828"/>
      <c r="AU711" s="828"/>
      <c r="AV711" s="828"/>
      <c r="AW711" s="828"/>
      <c r="AX711" s="828"/>
      <c r="AY711" s="837"/>
      <c r="AZ711" s="837"/>
      <c r="BA711" s="837"/>
      <c r="BB711" s="837"/>
      <c r="BC711" s="837"/>
      <c r="BD711" s="837"/>
      <c r="BE711" s="775"/>
      <c r="BF711" s="775"/>
      <c r="BG711" s="775"/>
      <c r="BH711" s="775"/>
      <c r="BI711" s="775"/>
      <c r="BJ711" s="775"/>
      <c r="BK711" s="810"/>
      <c r="BL711" s="810"/>
      <c r="BM711" s="810"/>
      <c r="BN711" s="810"/>
      <c r="BO711" s="810"/>
      <c r="BP711" s="810"/>
      <c r="BQ711" s="792"/>
      <c r="BR711" s="792"/>
      <c r="BS711" s="792"/>
      <c r="BT711" s="792"/>
      <c r="BU711" s="792"/>
      <c r="BV711" s="792"/>
      <c r="BW711" s="837"/>
      <c r="BX711" s="837"/>
      <c r="BY711" s="837"/>
      <c r="BZ711" s="837"/>
      <c r="CA711" s="837"/>
      <c r="CB711" s="837"/>
      <c r="CC711" s="810"/>
      <c r="CD711" s="783"/>
      <c r="CE711" s="810"/>
      <c r="CF711" s="810"/>
      <c r="CG711" s="810"/>
      <c r="CH711" s="579"/>
    </row>
    <row r="712" spans="1:86" x14ac:dyDescent="0.2">
      <c r="A712" s="711"/>
      <c r="B712" s="711"/>
      <c r="C712" s="711"/>
      <c r="D712" s="712"/>
      <c r="E712" s="711"/>
      <c r="F712" s="712"/>
      <c r="G712" s="679" t="s">
        <v>57</v>
      </c>
      <c r="H712" s="635" t="s">
        <v>58</v>
      </c>
      <c r="I712" s="636"/>
      <c r="J712" s="775"/>
      <c r="K712" s="774"/>
      <c r="L712" s="774"/>
      <c r="M712" s="775"/>
      <c r="N712" s="775"/>
      <c r="O712" s="783"/>
      <c r="P712" s="783"/>
      <c r="Q712" s="783"/>
      <c r="R712" s="783"/>
      <c r="S712" s="783"/>
      <c r="T712" s="783"/>
      <c r="U712" s="792"/>
      <c r="V712" s="792"/>
      <c r="W712" s="792"/>
      <c r="X712" s="792"/>
      <c r="Y712" s="792"/>
      <c r="Z712" s="792"/>
      <c r="AA712" s="801"/>
      <c r="AB712" s="801"/>
      <c r="AC712" s="801"/>
      <c r="AD712" s="801"/>
      <c r="AE712" s="801"/>
      <c r="AF712" s="801"/>
      <c r="AG712" s="819"/>
      <c r="AH712" s="819"/>
      <c r="AI712" s="819"/>
      <c r="AJ712" s="819"/>
      <c r="AK712" s="819"/>
      <c r="AL712" s="819"/>
      <c r="AM712" s="775"/>
      <c r="AN712" s="775"/>
      <c r="AO712" s="775"/>
      <c r="AP712" s="775"/>
      <c r="AQ712" s="775"/>
      <c r="AR712" s="775"/>
      <c r="AS712" s="828"/>
      <c r="AT712" s="828"/>
      <c r="AU712" s="828"/>
      <c r="AV712" s="828"/>
      <c r="AW712" s="828"/>
      <c r="AX712" s="828"/>
      <c r="AY712" s="837"/>
      <c r="AZ712" s="837"/>
      <c r="BA712" s="837"/>
      <c r="BB712" s="837"/>
      <c r="BC712" s="837"/>
      <c r="BD712" s="837"/>
      <c r="BE712" s="775"/>
      <c r="BF712" s="775"/>
      <c r="BG712" s="775"/>
      <c r="BH712" s="775"/>
      <c r="BI712" s="775"/>
      <c r="BJ712" s="775"/>
      <c r="BK712" s="810"/>
      <c r="BL712" s="810"/>
      <c r="BM712" s="810"/>
      <c r="BN712" s="810"/>
      <c r="BO712" s="810"/>
      <c r="BP712" s="810"/>
      <c r="BQ712" s="792"/>
      <c r="BR712" s="792"/>
      <c r="BS712" s="792"/>
      <c r="BT712" s="792"/>
      <c r="BU712" s="792"/>
      <c r="BV712" s="792"/>
      <c r="BW712" s="837"/>
      <c r="BX712" s="837"/>
      <c r="BY712" s="837"/>
      <c r="BZ712" s="837"/>
      <c r="CA712" s="837"/>
      <c r="CB712" s="837"/>
      <c r="CC712" s="810"/>
      <c r="CD712" s="783"/>
      <c r="CE712" s="810"/>
      <c r="CF712" s="810"/>
      <c r="CG712" s="810"/>
      <c r="CH712" s="579"/>
    </row>
    <row r="713" spans="1:86" x14ac:dyDescent="0.2">
      <c r="A713" s="711"/>
      <c r="B713" s="711"/>
      <c r="C713" s="711"/>
      <c r="D713" s="712"/>
      <c r="E713" s="711"/>
      <c r="F713" s="712"/>
      <c r="G713" s="713"/>
      <c r="H713" s="639" t="s">
        <v>498</v>
      </c>
      <c r="I713" s="636"/>
      <c r="J713" s="775"/>
      <c r="K713" s="774"/>
      <c r="L713" s="774"/>
      <c r="M713" s="775"/>
      <c r="N713" s="775"/>
      <c r="O713" s="783"/>
      <c r="P713" s="783"/>
      <c r="Q713" s="783"/>
      <c r="R713" s="783"/>
      <c r="S713" s="783"/>
      <c r="T713" s="783"/>
      <c r="U713" s="792"/>
      <c r="V713" s="792"/>
      <c r="W713" s="792"/>
      <c r="X713" s="792"/>
      <c r="Y713" s="792"/>
      <c r="Z713" s="792"/>
      <c r="AA713" s="801"/>
      <c r="AB713" s="801"/>
      <c r="AC713" s="801"/>
      <c r="AD713" s="801"/>
      <c r="AE713" s="801"/>
      <c r="AF713" s="801"/>
      <c r="AG713" s="819"/>
      <c r="AH713" s="819"/>
      <c r="AI713" s="819"/>
      <c r="AJ713" s="819"/>
      <c r="AK713" s="819"/>
      <c r="AL713" s="819"/>
      <c r="AM713" s="775"/>
      <c r="AN713" s="775"/>
      <c r="AO713" s="775"/>
      <c r="AP713" s="775"/>
      <c r="AQ713" s="775"/>
      <c r="AR713" s="775"/>
      <c r="AS713" s="828"/>
      <c r="AT713" s="828"/>
      <c r="AU713" s="828"/>
      <c r="AV713" s="828"/>
      <c r="AW713" s="828"/>
      <c r="AX713" s="828"/>
      <c r="AY713" s="837"/>
      <c r="AZ713" s="837"/>
      <c r="BA713" s="837"/>
      <c r="BB713" s="837"/>
      <c r="BC713" s="837"/>
      <c r="BD713" s="837"/>
      <c r="BE713" s="775"/>
      <c r="BF713" s="775"/>
      <c r="BG713" s="775"/>
      <c r="BH713" s="775"/>
      <c r="BI713" s="775"/>
      <c r="BJ713" s="775"/>
      <c r="BK713" s="810"/>
      <c r="BL713" s="810"/>
      <c r="BM713" s="810"/>
      <c r="BN713" s="810"/>
      <c r="BO713" s="810"/>
      <c r="BP713" s="810"/>
      <c r="BQ713" s="792"/>
      <c r="BR713" s="792"/>
      <c r="BS713" s="792"/>
      <c r="BT713" s="792"/>
      <c r="BU713" s="792"/>
      <c r="BV713" s="792"/>
      <c r="BW713" s="837"/>
      <c r="BX713" s="837"/>
      <c r="BY713" s="837"/>
      <c r="BZ713" s="837"/>
      <c r="CA713" s="837"/>
      <c r="CB713" s="837"/>
      <c r="CC713" s="810"/>
      <c r="CD713" s="783"/>
      <c r="CE713" s="810"/>
      <c r="CF713" s="810"/>
      <c r="CG713" s="810"/>
      <c r="CH713" s="579"/>
    </row>
    <row r="714" spans="1:86" x14ac:dyDescent="0.2">
      <c r="A714" s="711"/>
      <c r="B714" s="711"/>
      <c r="C714" s="711"/>
      <c r="D714" s="712"/>
      <c r="E714" s="711"/>
      <c r="F714" s="712"/>
      <c r="G714" s="713"/>
      <c r="H714" s="639" t="s">
        <v>418</v>
      </c>
      <c r="I714" s="636"/>
      <c r="J714" s="775"/>
      <c r="K714" s="774"/>
      <c r="L714" s="774"/>
      <c r="M714" s="775"/>
      <c r="N714" s="775"/>
      <c r="O714" s="783"/>
      <c r="P714" s="783"/>
      <c r="Q714" s="783"/>
      <c r="R714" s="783"/>
      <c r="S714" s="783"/>
      <c r="T714" s="783"/>
      <c r="U714" s="792"/>
      <c r="V714" s="792"/>
      <c r="W714" s="792"/>
      <c r="X714" s="792"/>
      <c r="Y714" s="792"/>
      <c r="Z714" s="792"/>
      <c r="AA714" s="801"/>
      <c r="AB714" s="801"/>
      <c r="AC714" s="801"/>
      <c r="AD714" s="801"/>
      <c r="AE714" s="801"/>
      <c r="AF714" s="801"/>
      <c r="AG714" s="819"/>
      <c r="AH714" s="819"/>
      <c r="AI714" s="819"/>
      <c r="AJ714" s="819"/>
      <c r="AK714" s="819"/>
      <c r="AL714" s="819"/>
      <c r="AM714" s="775"/>
      <c r="AN714" s="775"/>
      <c r="AO714" s="775"/>
      <c r="AP714" s="775"/>
      <c r="AQ714" s="775"/>
      <c r="AR714" s="775"/>
      <c r="AS714" s="828"/>
      <c r="AT714" s="828"/>
      <c r="AU714" s="828"/>
      <c r="AV714" s="828"/>
      <c r="AW714" s="828"/>
      <c r="AX714" s="828"/>
      <c r="AY714" s="837"/>
      <c r="AZ714" s="837"/>
      <c r="BA714" s="837"/>
      <c r="BB714" s="837"/>
      <c r="BC714" s="837"/>
      <c r="BD714" s="837"/>
      <c r="BE714" s="775"/>
      <c r="BF714" s="775"/>
      <c r="BG714" s="775"/>
      <c r="BH714" s="775"/>
      <c r="BI714" s="775"/>
      <c r="BJ714" s="775"/>
      <c r="BK714" s="810"/>
      <c r="BL714" s="810"/>
      <c r="BM714" s="810"/>
      <c r="BN714" s="810"/>
      <c r="BO714" s="810"/>
      <c r="BP714" s="810"/>
      <c r="BQ714" s="792"/>
      <c r="BR714" s="792"/>
      <c r="BS714" s="792"/>
      <c r="BT714" s="792"/>
      <c r="BU714" s="792"/>
      <c r="BV714" s="792"/>
      <c r="BW714" s="837"/>
      <c r="BX714" s="837"/>
      <c r="BY714" s="837"/>
      <c r="BZ714" s="837"/>
      <c r="CA714" s="837"/>
      <c r="CB714" s="837"/>
      <c r="CC714" s="810"/>
      <c r="CD714" s="783"/>
      <c r="CE714" s="810"/>
      <c r="CF714" s="810"/>
      <c r="CG714" s="810"/>
      <c r="CH714" s="579"/>
    </row>
    <row r="715" spans="1:86" x14ac:dyDescent="0.2">
      <c r="A715" s="711"/>
      <c r="B715" s="711"/>
      <c r="C715" s="711"/>
      <c r="D715" s="712"/>
      <c r="E715" s="711"/>
      <c r="F715" s="712"/>
      <c r="G715" s="586" t="s">
        <v>18</v>
      </c>
      <c r="H715" s="635" t="s">
        <v>499</v>
      </c>
      <c r="I715" s="636">
        <f>+I677</f>
        <v>1000000</v>
      </c>
      <c r="J715" s="775"/>
      <c r="K715" s="774"/>
      <c r="L715" s="774"/>
      <c r="M715" s="775"/>
      <c r="N715" s="775"/>
      <c r="O715" s="783"/>
      <c r="P715" s="783"/>
      <c r="Q715" s="783"/>
      <c r="R715" s="783"/>
      <c r="S715" s="783"/>
      <c r="T715" s="783"/>
      <c r="U715" s="792"/>
      <c r="V715" s="792"/>
      <c r="W715" s="792"/>
      <c r="X715" s="792"/>
      <c r="Y715" s="792"/>
      <c r="Z715" s="792"/>
      <c r="AA715" s="801"/>
      <c r="AB715" s="801"/>
      <c r="AC715" s="801"/>
      <c r="AD715" s="801"/>
      <c r="AE715" s="801"/>
      <c r="AF715" s="801"/>
      <c r="AG715" s="819"/>
      <c r="AH715" s="819"/>
      <c r="AI715" s="819"/>
      <c r="AJ715" s="819"/>
      <c r="AK715" s="819"/>
      <c r="AL715" s="819"/>
      <c r="AM715" s="775"/>
      <c r="AN715" s="775"/>
      <c r="AO715" s="775"/>
      <c r="AP715" s="775"/>
      <c r="AQ715" s="775"/>
      <c r="AR715" s="775"/>
      <c r="AS715" s="828"/>
      <c r="AT715" s="828"/>
      <c r="AU715" s="828"/>
      <c r="AV715" s="828"/>
      <c r="AW715" s="828"/>
      <c r="AX715" s="828"/>
      <c r="AY715" s="837"/>
      <c r="AZ715" s="837"/>
      <c r="BA715" s="837"/>
      <c r="BB715" s="837"/>
      <c r="BC715" s="837"/>
      <c r="BD715" s="837"/>
      <c r="BE715" s="775"/>
      <c r="BF715" s="775"/>
      <c r="BG715" s="775"/>
      <c r="BH715" s="775"/>
      <c r="BI715" s="775"/>
      <c r="BJ715" s="775"/>
      <c r="BK715" s="810"/>
      <c r="BL715" s="810"/>
      <c r="BM715" s="810"/>
      <c r="BN715" s="810"/>
      <c r="BO715" s="810"/>
      <c r="BP715" s="810"/>
      <c r="BQ715" s="792"/>
      <c r="BR715" s="792"/>
      <c r="BS715" s="792"/>
      <c r="BT715" s="792"/>
      <c r="BU715" s="792"/>
      <c r="BV715" s="792"/>
      <c r="BW715" s="837"/>
      <c r="BX715" s="837"/>
      <c r="BY715" s="837"/>
      <c r="BZ715" s="837"/>
      <c r="CA715" s="837"/>
      <c r="CB715" s="837"/>
      <c r="CC715" s="810"/>
      <c r="CD715" s="783"/>
      <c r="CE715" s="810"/>
      <c r="CF715" s="810"/>
      <c r="CG715" s="810"/>
      <c r="CH715" s="579"/>
    </row>
    <row r="716" spans="1:86" x14ac:dyDescent="0.2">
      <c r="A716" s="711"/>
      <c r="B716" s="711"/>
      <c r="C716" s="711"/>
      <c r="D716" s="712"/>
      <c r="E716" s="711"/>
      <c r="F716" s="712"/>
      <c r="G716" s="586" t="s">
        <v>55</v>
      </c>
      <c r="H716" s="635" t="s">
        <v>56</v>
      </c>
      <c r="I716" s="636"/>
      <c r="J716" s="775"/>
      <c r="K716" s="774"/>
      <c r="L716" s="774"/>
      <c r="M716" s="775"/>
      <c r="N716" s="775"/>
      <c r="O716" s="783"/>
      <c r="P716" s="783"/>
      <c r="Q716" s="783"/>
      <c r="R716" s="783"/>
      <c r="S716" s="783"/>
      <c r="T716" s="783"/>
      <c r="U716" s="792"/>
      <c r="V716" s="792"/>
      <c r="W716" s="792"/>
      <c r="X716" s="792"/>
      <c r="Y716" s="792"/>
      <c r="Z716" s="792"/>
      <c r="AA716" s="801"/>
      <c r="AB716" s="801"/>
      <c r="AC716" s="801"/>
      <c r="AD716" s="801"/>
      <c r="AE716" s="801"/>
      <c r="AF716" s="801"/>
      <c r="AG716" s="819"/>
      <c r="AH716" s="819"/>
      <c r="AI716" s="819"/>
      <c r="AJ716" s="819"/>
      <c r="AK716" s="819"/>
      <c r="AL716" s="819"/>
      <c r="AM716" s="775"/>
      <c r="AN716" s="775"/>
      <c r="AO716" s="775"/>
      <c r="AP716" s="775"/>
      <c r="AQ716" s="775"/>
      <c r="AR716" s="775"/>
      <c r="AS716" s="828"/>
      <c r="AT716" s="828"/>
      <c r="AU716" s="828"/>
      <c r="AV716" s="828"/>
      <c r="AW716" s="828"/>
      <c r="AX716" s="828"/>
      <c r="AY716" s="837"/>
      <c r="AZ716" s="837"/>
      <c r="BA716" s="837"/>
      <c r="BB716" s="837"/>
      <c r="BC716" s="837"/>
      <c r="BD716" s="837"/>
      <c r="BE716" s="775"/>
      <c r="BF716" s="775"/>
      <c r="BG716" s="775"/>
      <c r="BH716" s="775"/>
      <c r="BI716" s="775"/>
      <c r="BJ716" s="775"/>
      <c r="BK716" s="810"/>
      <c r="BL716" s="810"/>
      <c r="BM716" s="810"/>
      <c r="BN716" s="810"/>
      <c r="BO716" s="810"/>
      <c r="BP716" s="810"/>
      <c r="BQ716" s="792"/>
      <c r="BR716" s="792"/>
      <c r="BS716" s="792"/>
      <c r="BT716" s="792"/>
      <c r="BU716" s="792"/>
      <c r="BV716" s="792"/>
      <c r="BW716" s="837"/>
      <c r="BX716" s="837"/>
      <c r="BY716" s="837"/>
      <c r="BZ716" s="837"/>
      <c r="CA716" s="837"/>
      <c r="CB716" s="837"/>
      <c r="CC716" s="810"/>
      <c r="CD716" s="783"/>
      <c r="CE716" s="810"/>
      <c r="CF716" s="810"/>
      <c r="CG716" s="810"/>
      <c r="CH716" s="579"/>
    </row>
    <row r="717" spans="1:86" x14ac:dyDescent="0.2">
      <c r="A717" s="711"/>
      <c r="B717" s="711"/>
      <c r="C717" s="711"/>
      <c r="D717" s="712"/>
      <c r="E717" s="711"/>
      <c r="F717" s="712"/>
      <c r="G717" s="679" t="s">
        <v>57</v>
      </c>
      <c r="H717" s="635" t="s">
        <v>58</v>
      </c>
      <c r="I717" s="636"/>
      <c r="J717" s="775"/>
      <c r="K717" s="774"/>
      <c r="L717" s="774"/>
      <c r="M717" s="775"/>
      <c r="N717" s="775"/>
      <c r="O717" s="783"/>
      <c r="P717" s="783"/>
      <c r="Q717" s="783"/>
      <c r="R717" s="783"/>
      <c r="S717" s="783"/>
      <c r="T717" s="783"/>
      <c r="U717" s="792"/>
      <c r="V717" s="792"/>
      <c r="W717" s="792"/>
      <c r="X717" s="792"/>
      <c r="Y717" s="792"/>
      <c r="Z717" s="792"/>
      <c r="AA717" s="801"/>
      <c r="AB717" s="801"/>
      <c r="AC717" s="801"/>
      <c r="AD717" s="801"/>
      <c r="AE717" s="801"/>
      <c r="AF717" s="801"/>
      <c r="AG717" s="819"/>
      <c r="AH717" s="819"/>
      <c r="AI717" s="819"/>
      <c r="AJ717" s="819"/>
      <c r="AK717" s="819"/>
      <c r="AL717" s="819"/>
      <c r="AM717" s="775"/>
      <c r="AN717" s="775"/>
      <c r="AO717" s="775"/>
      <c r="AP717" s="775"/>
      <c r="AQ717" s="775"/>
      <c r="AR717" s="775"/>
      <c r="AS717" s="828"/>
      <c r="AT717" s="828"/>
      <c r="AU717" s="828"/>
      <c r="AV717" s="828"/>
      <c r="AW717" s="828"/>
      <c r="AX717" s="828"/>
      <c r="AY717" s="837"/>
      <c r="AZ717" s="837"/>
      <c r="BA717" s="837"/>
      <c r="BB717" s="837"/>
      <c r="BC717" s="837"/>
      <c r="BD717" s="837"/>
      <c r="BE717" s="775"/>
      <c r="BF717" s="775"/>
      <c r="BG717" s="775"/>
      <c r="BH717" s="775"/>
      <c r="BI717" s="775"/>
      <c r="BJ717" s="775"/>
      <c r="BK717" s="810"/>
      <c r="BL717" s="810"/>
      <c r="BM717" s="810"/>
      <c r="BN717" s="810"/>
      <c r="BO717" s="810"/>
      <c r="BP717" s="810"/>
      <c r="BQ717" s="792"/>
      <c r="BR717" s="792"/>
      <c r="BS717" s="792"/>
      <c r="BT717" s="792"/>
      <c r="BU717" s="792"/>
      <c r="BV717" s="792"/>
      <c r="BW717" s="837"/>
      <c r="BX717" s="837"/>
      <c r="BY717" s="837"/>
      <c r="BZ717" s="837"/>
      <c r="CA717" s="837"/>
      <c r="CB717" s="837"/>
      <c r="CC717" s="810"/>
      <c r="CD717" s="783"/>
      <c r="CE717" s="810"/>
      <c r="CF717" s="810"/>
      <c r="CG717" s="810"/>
      <c r="CH717" s="579"/>
    </row>
    <row r="718" spans="1:86" x14ac:dyDescent="0.2">
      <c r="A718" s="711"/>
      <c r="B718" s="711"/>
      <c r="C718" s="711"/>
      <c r="D718" s="712"/>
      <c r="E718" s="711"/>
      <c r="F718" s="712"/>
      <c r="G718" s="586"/>
      <c r="H718" s="639" t="s">
        <v>419</v>
      </c>
      <c r="I718" s="636"/>
      <c r="J718" s="775"/>
      <c r="K718" s="774"/>
      <c r="L718" s="774"/>
      <c r="M718" s="775"/>
      <c r="N718" s="775"/>
      <c r="O718" s="783"/>
      <c r="P718" s="783"/>
      <c r="Q718" s="783"/>
      <c r="R718" s="783"/>
      <c r="S718" s="783"/>
      <c r="T718" s="783"/>
      <c r="U718" s="792"/>
      <c r="V718" s="792"/>
      <c r="W718" s="792"/>
      <c r="X718" s="792"/>
      <c r="Y718" s="792"/>
      <c r="Z718" s="792"/>
      <c r="AA718" s="801"/>
      <c r="AB718" s="801"/>
      <c r="AC718" s="801"/>
      <c r="AD718" s="801"/>
      <c r="AE718" s="801"/>
      <c r="AF718" s="801"/>
      <c r="AG718" s="819"/>
      <c r="AH718" s="819"/>
      <c r="AI718" s="819"/>
      <c r="AJ718" s="819"/>
      <c r="AK718" s="819"/>
      <c r="AL718" s="819"/>
      <c r="AM718" s="775"/>
      <c r="AN718" s="775"/>
      <c r="AO718" s="775"/>
      <c r="AP718" s="775"/>
      <c r="AQ718" s="775"/>
      <c r="AR718" s="775"/>
      <c r="AS718" s="828"/>
      <c r="AT718" s="828"/>
      <c r="AU718" s="828"/>
      <c r="AV718" s="828"/>
      <c r="AW718" s="828"/>
      <c r="AX718" s="828"/>
      <c r="AY718" s="837"/>
      <c r="AZ718" s="837"/>
      <c r="BA718" s="837"/>
      <c r="BB718" s="837"/>
      <c r="BC718" s="837"/>
      <c r="BD718" s="837"/>
      <c r="BE718" s="775"/>
      <c r="BF718" s="775"/>
      <c r="BG718" s="775"/>
      <c r="BH718" s="775"/>
      <c r="BI718" s="775"/>
      <c r="BJ718" s="775"/>
      <c r="BK718" s="810"/>
      <c r="BL718" s="810"/>
      <c r="BM718" s="810"/>
      <c r="BN718" s="810"/>
      <c r="BO718" s="810"/>
      <c r="BP718" s="810"/>
      <c r="BQ718" s="792"/>
      <c r="BR718" s="792"/>
      <c r="BS718" s="792"/>
      <c r="BT718" s="792"/>
      <c r="BU718" s="792"/>
      <c r="BV718" s="792"/>
      <c r="BW718" s="837"/>
      <c r="BX718" s="837"/>
      <c r="BY718" s="837"/>
      <c r="BZ718" s="837"/>
      <c r="CA718" s="837"/>
      <c r="CB718" s="837"/>
      <c r="CC718" s="810"/>
      <c r="CD718" s="783"/>
      <c r="CE718" s="810"/>
      <c r="CF718" s="810"/>
      <c r="CG718" s="810"/>
      <c r="CH718" s="579"/>
    </row>
    <row r="719" spans="1:86" x14ac:dyDescent="0.2">
      <c r="A719" s="711"/>
      <c r="B719" s="711"/>
      <c r="C719" s="711"/>
      <c r="D719" s="712"/>
      <c r="E719" s="711"/>
      <c r="F719" s="712"/>
      <c r="G719" s="586"/>
      <c r="H719" s="639" t="s">
        <v>438</v>
      </c>
      <c r="I719" s="636"/>
      <c r="J719" s="775"/>
      <c r="K719" s="774"/>
      <c r="L719" s="774"/>
      <c r="M719" s="775"/>
      <c r="N719" s="775"/>
      <c r="O719" s="783"/>
      <c r="P719" s="783"/>
      <c r="Q719" s="783"/>
      <c r="R719" s="783"/>
      <c r="S719" s="783"/>
      <c r="T719" s="783"/>
      <c r="U719" s="792"/>
      <c r="V719" s="792"/>
      <c r="W719" s="792"/>
      <c r="X719" s="792"/>
      <c r="Y719" s="792"/>
      <c r="Z719" s="792"/>
      <c r="AA719" s="801"/>
      <c r="AB719" s="801"/>
      <c r="AC719" s="801"/>
      <c r="AD719" s="801"/>
      <c r="AE719" s="801"/>
      <c r="AF719" s="801"/>
      <c r="AG719" s="819"/>
      <c r="AH719" s="819"/>
      <c r="AI719" s="819"/>
      <c r="AJ719" s="819"/>
      <c r="AK719" s="819"/>
      <c r="AL719" s="819"/>
      <c r="AM719" s="775"/>
      <c r="AN719" s="775"/>
      <c r="AO719" s="775"/>
      <c r="AP719" s="775"/>
      <c r="AQ719" s="775"/>
      <c r="AR719" s="775"/>
      <c r="AS719" s="828"/>
      <c r="AT719" s="828"/>
      <c r="AU719" s="828"/>
      <c r="AV719" s="828"/>
      <c r="AW719" s="828"/>
      <c r="AX719" s="828"/>
      <c r="AY719" s="837"/>
      <c r="AZ719" s="837"/>
      <c r="BA719" s="837"/>
      <c r="BB719" s="837"/>
      <c r="BC719" s="837"/>
      <c r="BD719" s="837"/>
      <c r="BE719" s="775"/>
      <c r="BF719" s="775"/>
      <c r="BG719" s="775"/>
      <c r="BH719" s="775"/>
      <c r="BI719" s="775"/>
      <c r="BJ719" s="775"/>
      <c r="BK719" s="810"/>
      <c r="BL719" s="810"/>
      <c r="BM719" s="810"/>
      <c r="BN719" s="810"/>
      <c r="BO719" s="810"/>
      <c r="BP719" s="810"/>
      <c r="BQ719" s="792"/>
      <c r="BR719" s="792"/>
      <c r="BS719" s="792"/>
      <c r="BT719" s="792"/>
      <c r="BU719" s="792"/>
      <c r="BV719" s="792"/>
      <c r="BW719" s="837"/>
      <c r="BX719" s="837"/>
      <c r="BY719" s="837"/>
      <c r="BZ719" s="837"/>
      <c r="CA719" s="837"/>
      <c r="CB719" s="837"/>
      <c r="CC719" s="810"/>
      <c r="CD719" s="783"/>
      <c r="CE719" s="810"/>
      <c r="CF719" s="810"/>
      <c r="CG719" s="810"/>
      <c r="CH719" s="579"/>
    </row>
    <row r="720" spans="1:86" x14ac:dyDescent="0.2">
      <c r="A720" s="711"/>
      <c r="B720" s="711"/>
      <c r="C720" s="711"/>
      <c r="D720" s="712"/>
      <c r="E720" s="711"/>
      <c r="F720" s="712"/>
      <c r="G720" s="586" t="s">
        <v>18</v>
      </c>
      <c r="H720" s="635" t="s">
        <v>499</v>
      </c>
      <c r="I720" s="636">
        <f>+I672</f>
        <v>1500000</v>
      </c>
      <c r="J720" s="775"/>
      <c r="K720" s="774"/>
      <c r="L720" s="774"/>
      <c r="M720" s="775"/>
      <c r="N720" s="775"/>
      <c r="O720" s="783"/>
      <c r="P720" s="783"/>
      <c r="Q720" s="783"/>
      <c r="R720" s="783"/>
      <c r="S720" s="783"/>
      <c r="T720" s="783"/>
      <c r="U720" s="792"/>
      <c r="V720" s="792"/>
      <c r="W720" s="792"/>
      <c r="X720" s="792"/>
      <c r="Y720" s="792"/>
      <c r="Z720" s="792"/>
      <c r="AA720" s="801"/>
      <c r="AB720" s="801"/>
      <c r="AC720" s="801"/>
      <c r="AD720" s="801"/>
      <c r="AE720" s="801"/>
      <c r="AF720" s="801"/>
      <c r="AG720" s="819"/>
      <c r="AH720" s="819"/>
      <c r="AI720" s="819"/>
      <c r="AJ720" s="819"/>
      <c r="AK720" s="819"/>
      <c r="AL720" s="819"/>
      <c r="AM720" s="775"/>
      <c r="AN720" s="775"/>
      <c r="AO720" s="775"/>
      <c r="AP720" s="775"/>
      <c r="AQ720" s="775"/>
      <c r="AR720" s="775"/>
      <c r="AS720" s="828"/>
      <c r="AT720" s="828"/>
      <c r="AU720" s="828"/>
      <c r="AV720" s="828"/>
      <c r="AW720" s="828"/>
      <c r="AX720" s="828"/>
      <c r="AY720" s="837"/>
      <c r="AZ720" s="837"/>
      <c r="BA720" s="837"/>
      <c r="BB720" s="837"/>
      <c r="BC720" s="837"/>
      <c r="BD720" s="837"/>
      <c r="BE720" s="775"/>
      <c r="BF720" s="775"/>
      <c r="BG720" s="775"/>
      <c r="BH720" s="775"/>
      <c r="BI720" s="775"/>
      <c r="BJ720" s="775"/>
      <c r="BK720" s="810"/>
      <c r="BL720" s="810"/>
      <c r="BM720" s="810"/>
      <c r="BN720" s="810"/>
      <c r="BO720" s="810"/>
      <c r="BP720" s="810"/>
      <c r="BQ720" s="792"/>
      <c r="BR720" s="792"/>
      <c r="BS720" s="792"/>
      <c r="BT720" s="792"/>
      <c r="BU720" s="792"/>
      <c r="BV720" s="792"/>
      <c r="BW720" s="837"/>
      <c r="BX720" s="837"/>
      <c r="BY720" s="837"/>
      <c r="BZ720" s="837"/>
      <c r="CA720" s="837"/>
      <c r="CB720" s="837"/>
      <c r="CC720" s="810"/>
      <c r="CD720" s="783"/>
      <c r="CE720" s="810"/>
      <c r="CF720" s="810"/>
      <c r="CG720" s="810"/>
      <c r="CH720" s="579"/>
    </row>
    <row r="721" spans="1:86" x14ac:dyDescent="0.2">
      <c r="A721" s="711"/>
      <c r="B721" s="711"/>
      <c r="C721" s="711"/>
      <c r="D721" s="712"/>
      <c r="E721" s="711"/>
      <c r="F721" s="712"/>
      <c r="G721" s="586"/>
      <c r="H721" s="639" t="s">
        <v>439</v>
      </c>
      <c r="I721" s="636"/>
      <c r="J721" s="775"/>
      <c r="K721" s="774"/>
      <c r="L721" s="774"/>
      <c r="M721" s="775"/>
      <c r="N721" s="775"/>
      <c r="O721" s="783"/>
      <c r="P721" s="783"/>
      <c r="Q721" s="783"/>
      <c r="R721" s="783"/>
      <c r="S721" s="783"/>
      <c r="T721" s="783"/>
      <c r="U721" s="792"/>
      <c r="V721" s="792"/>
      <c r="W721" s="792"/>
      <c r="X721" s="792"/>
      <c r="Y721" s="792"/>
      <c r="Z721" s="792"/>
      <c r="AA721" s="801"/>
      <c r="AB721" s="801"/>
      <c r="AC721" s="801"/>
      <c r="AD721" s="801"/>
      <c r="AE721" s="801"/>
      <c r="AF721" s="801"/>
      <c r="AG721" s="819"/>
      <c r="AH721" s="819"/>
      <c r="AI721" s="819"/>
      <c r="AJ721" s="819"/>
      <c r="AK721" s="819"/>
      <c r="AL721" s="819"/>
      <c r="AM721" s="775"/>
      <c r="AN721" s="775"/>
      <c r="AO721" s="775"/>
      <c r="AP721" s="775"/>
      <c r="AQ721" s="775"/>
      <c r="AR721" s="775"/>
      <c r="AS721" s="828"/>
      <c r="AT721" s="828"/>
      <c r="AU721" s="828"/>
      <c r="AV721" s="828"/>
      <c r="AW721" s="828"/>
      <c r="AX721" s="828"/>
      <c r="AY721" s="837"/>
      <c r="AZ721" s="837"/>
      <c r="BA721" s="837"/>
      <c r="BB721" s="837"/>
      <c r="BC721" s="837"/>
      <c r="BD721" s="837"/>
      <c r="BE721" s="775"/>
      <c r="BF721" s="775"/>
      <c r="BG721" s="775"/>
      <c r="BH721" s="775"/>
      <c r="BI721" s="775"/>
      <c r="BJ721" s="775"/>
      <c r="BK721" s="810"/>
      <c r="BL721" s="810"/>
      <c r="BM721" s="810"/>
      <c r="BN721" s="810"/>
      <c r="BO721" s="810"/>
      <c r="BP721" s="810"/>
      <c r="BQ721" s="792"/>
      <c r="BR721" s="792"/>
      <c r="BS721" s="792"/>
      <c r="BT721" s="792"/>
      <c r="BU721" s="792"/>
      <c r="BV721" s="792"/>
      <c r="BW721" s="837"/>
      <c r="BX721" s="837"/>
      <c r="BY721" s="837"/>
      <c r="BZ721" s="837"/>
      <c r="CA721" s="837"/>
      <c r="CB721" s="837"/>
      <c r="CC721" s="810"/>
      <c r="CD721" s="783"/>
      <c r="CE721" s="810"/>
      <c r="CF721" s="810"/>
      <c r="CG721" s="810"/>
      <c r="CH721" s="579"/>
    </row>
    <row r="722" spans="1:86" x14ac:dyDescent="0.2">
      <c r="A722" s="711"/>
      <c r="B722" s="711"/>
      <c r="C722" s="711"/>
      <c r="D722" s="712"/>
      <c r="E722" s="711"/>
      <c r="F722" s="712"/>
      <c r="G722" s="679"/>
      <c r="H722" s="639" t="s">
        <v>500</v>
      </c>
      <c r="I722" s="636"/>
      <c r="J722" s="774"/>
      <c r="K722" s="774"/>
      <c r="L722" s="774"/>
      <c r="M722" s="775"/>
      <c r="N722" s="775"/>
      <c r="O722" s="784"/>
      <c r="P722" s="784"/>
      <c r="Q722" s="783"/>
      <c r="R722" s="783"/>
      <c r="S722" s="783"/>
      <c r="T722" s="783"/>
      <c r="U722" s="793"/>
      <c r="V722" s="792"/>
      <c r="W722" s="792"/>
      <c r="X722" s="792"/>
      <c r="Y722" s="792"/>
      <c r="Z722" s="792"/>
      <c r="AA722" s="802"/>
      <c r="AB722" s="801"/>
      <c r="AC722" s="801"/>
      <c r="AD722" s="801"/>
      <c r="AE722" s="801"/>
      <c r="AF722" s="801"/>
      <c r="AG722" s="820"/>
      <c r="AH722" s="819"/>
      <c r="AI722" s="819"/>
      <c r="AJ722" s="819"/>
      <c r="AK722" s="819"/>
      <c r="AL722" s="819"/>
      <c r="AM722" s="774"/>
      <c r="AN722" s="775"/>
      <c r="AO722" s="775"/>
      <c r="AP722" s="775"/>
      <c r="AQ722" s="775"/>
      <c r="AR722" s="775"/>
      <c r="AS722" s="829"/>
      <c r="AT722" s="828"/>
      <c r="AU722" s="828"/>
      <c r="AV722" s="828"/>
      <c r="AW722" s="828"/>
      <c r="AX722" s="828"/>
      <c r="AY722" s="838"/>
      <c r="AZ722" s="837"/>
      <c r="BA722" s="837"/>
      <c r="BB722" s="837"/>
      <c r="BC722" s="837"/>
      <c r="BD722" s="837"/>
      <c r="BE722" s="774"/>
      <c r="BF722" s="775"/>
      <c r="BG722" s="775"/>
      <c r="BH722" s="775"/>
      <c r="BI722" s="775"/>
      <c r="BJ722" s="775"/>
      <c r="BK722" s="811"/>
      <c r="BL722" s="810"/>
      <c r="BM722" s="810"/>
      <c r="BN722" s="810"/>
      <c r="BO722" s="810"/>
      <c r="BP722" s="810"/>
      <c r="BQ722" s="793"/>
      <c r="BR722" s="792"/>
      <c r="BS722" s="792"/>
      <c r="BT722" s="792"/>
      <c r="BU722" s="792"/>
      <c r="BV722" s="792"/>
      <c r="BW722" s="838"/>
      <c r="BX722" s="837"/>
      <c r="BY722" s="837"/>
      <c r="BZ722" s="837"/>
      <c r="CA722" s="837"/>
      <c r="CB722" s="837"/>
      <c r="CC722" s="811"/>
      <c r="CD722" s="784"/>
      <c r="CE722" s="810"/>
      <c r="CF722" s="810"/>
      <c r="CG722" s="810"/>
      <c r="CH722" s="579"/>
    </row>
    <row r="723" spans="1:86" x14ac:dyDescent="0.2">
      <c r="A723" s="711"/>
      <c r="B723" s="711"/>
      <c r="C723" s="711"/>
      <c r="D723" s="712"/>
      <c r="E723" s="711"/>
      <c r="F723" s="712"/>
      <c r="G723" s="679" t="s">
        <v>18</v>
      </c>
      <c r="H723" s="635" t="s">
        <v>48</v>
      </c>
      <c r="I723" s="636">
        <f>+I695+I699+I702+I706+I710+I715+I720</f>
        <v>45755000</v>
      </c>
      <c r="J723" s="774"/>
      <c r="K723" s="774"/>
      <c r="L723" s="774"/>
      <c r="M723" s="775"/>
      <c r="N723" s="775"/>
      <c r="O723" s="784"/>
      <c r="P723" s="784"/>
      <c r="Q723" s="783"/>
      <c r="R723" s="783"/>
      <c r="S723" s="783"/>
      <c r="T723" s="783"/>
      <c r="U723" s="793"/>
      <c r="V723" s="792"/>
      <c r="W723" s="792"/>
      <c r="X723" s="792"/>
      <c r="Y723" s="792"/>
      <c r="Z723" s="792"/>
      <c r="AA723" s="802"/>
      <c r="AB723" s="801"/>
      <c r="AC723" s="801"/>
      <c r="AD723" s="801"/>
      <c r="AE723" s="801"/>
      <c r="AF723" s="801"/>
      <c r="AG723" s="820"/>
      <c r="AH723" s="819"/>
      <c r="AI723" s="819"/>
      <c r="AJ723" s="819"/>
      <c r="AK723" s="819"/>
      <c r="AL723" s="819"/>
      <c r="AM723" s="774"/>
      <c r="AN723" s="775"/>
      <c r="AO723" s="775"/>
      <c r="AP723" s="775"/>
      <c r="AQ723" s="775"/>
      <c r="AR723" s="775"/>
      <c r="AS723" s="829"/>
      <c r="AT723" s="828"/>
      <c r="AU723" s="828"/>
      <c r="AV723" s="828"/>
      <c r="AW723" s="828"/>
      <c r="AX723" s="828"/>
      <c r="AY723" s="838"/>
      <c r="AZ723" s="837"/>
      <c r="BA723" s="837"/>
      <c r="BB723" s="837"/>
      <c r="BC723" s="837"/>
      <c r="BD723" s="837"/>
      <c r="BE723" s="774"/>
      <c r="BF723" s="775"/>
      <c r="BG723" s="775"/>
      <c r="BH723" s="775"/>
      <c r="BI723" s="775"/>
      <c r="BJ723" s="775"/>
      <c r="BK723" s="811"/>
      <c r="BL723" s="810"/>
      <c r="BM723" s="810"/>
      <c r="BN723" s="810"/>
      <c r="BO723" s="810"/>
      <c r="BP723" s="810"/>
      <c r="BQ723" s="793"/>
      <c r="BR723" s="792"/>
      <c r="BS723" s="792"/>
      <c r="BT723" s="792"/>
      <c r="BU723" s="792"/>
      <c r="BV723" s="792"/>
      <c r="BW723" s="838"/>
      <c r="BX723" s="837"/>
      <c r="BY723" s="837"/>
      <c r="BZ723" s="837"/>
      <c r="CA723" s="837"/>
      <c r="CB723" s="837"/>
      <c r="CC723" s="811"/>
      <c r="CD723" s="784"/>
      <c r="CE723" s="810"/>
      <c r="CF723" s="810"/>
      <c r="CG723" s="810"/>
      <c r="CH723" s="579"/>
    </row>
    <row r="724" spans="1:86" x14ac:dyDescent="0.2">
      <c r="A724" s="711"/>
      <c r="B724" s="711"/>
      <c r="C724" s="711"/>
      <c r="D724" s="712"/>
      <c r="E724" s="711"/>
      <c r="F724" s="712"/>
      <c r="G724" s="679" t="s">
        <v>55</v>
      </c>
      <c r="H724" s="635" t="s">
        <v>56</v>
      </c>
      <c r="I724" s="636"/>
      <c r="J724" s="774"/>
      <c r="K724" s="774"/>
      <c r="L724" s="774"/>
      <c r="M724" s="775"/>
      <c r="N724" s="775"/>
      <c r="O724" s="784"/>
      <c r="P724" s="784"/>
      <c r="Q724" s="783"/>
      <c r="R724" s="783"/>
      <c r="S724" s="783"/>
      <c r="T724" s="783"/>
      <c r="U724" s="793"/>
      <c r="V724" s="792"/>
      <c r="W724" s="792"/>
      <c r="X724" s="792"/>
      <c r="Y724" s="792"/>
      <c r="Z724" s="792"/>
      <c r="AA724" s="802"/>
      <c r="AB724" s="801"/>
      <c r="AC724" s="801"/>
      <c r="AD724" s="801"/>
      <c r="AE724" s="801"/>
      <c r="AF724" s="801"/>
      <c r="AG724" s="820"/>
      <c r="AH724" s="819"/>
      <c r="AI724" s="819"/>
      <c r="AJ724" s="819"/>
      <c r="AK724" s="819"/>
      <c r="AL724" s="819"/>
      <c r="AM724" s="774"/>
      <c r="AN724" s="775"/>
      <c r="AO724" s="775"/>
      <c r="AP724" s="775"/>
      <c r="AQ724" s="775"/>
      <c r="AR724" s="775"/>
      <c r="AS724" s="829"/>
      <c r="AT724" s="828"/>
      <c r="AU724" s="828"/>
      <c r="AV724" s="828"/>
      <c r="AW724" s="828"/>
      <c r="AX724" s="828"/>
      <c r="AY724" s="838"/>
      <c r="AZ724" s="837"/>
      <c r="BA724" s="837"/>
      <c r="BB724" s="837"/>
      <c r="BC724" s="837"/>
      <c r="BD724" s="837"/>
      <c r="BE724" s="774"/>
      <c r="BF724" s="775"/>
      <c r="BG724" s="775"/>
      <c r="BH724" s="775"/>
      <c r="BI724" s="775"/>
      <c r="BJ724" s="775"/>
      <c r="BK724" s="811"/>
      <c r="BL724" s="810"/>
      <c r="BM724" s="810"/>
      <c r="BN724" s="810"/>
      <c r="BO724" s="810"/>
      <c r="BP724" s="810"/>
      <c r="BQ724" s="793"/>
      <c r="BR724" s="792"/>
      <c r="BS724" s="792"/>
      <c r="BT724" s="792"/>
      <c r="BU724" s="792"/>
      <c r="BV724" s="792"/>
      <c r="BW724" s="838"/>
      <c r="BX724" s="837"/>
      <c r="BY724" s="837"/>
      <c r="BZ724" s="837"/>
      <c r="CA724" s="837"/>
      <c r="CB724" s="837"/>
      <c r="CC724" s="811"/>
      <c r="CD724" s="784"/>
      <c r="CE724" s="810"/>
      <c r="CF724" s="810"/>
      <c r="CG724" s="810"/>
      <c r="CH724" s="579"/>
    </row>
    <row r="725" spans="1:86" x14ac:dyDescent="0.2">
      <c r="A725" s="711"/>
      <c r="B725" s="711"/>
      <c r="C725" s="711"/>
      <c r="D725" s="712"/>
      <c r="E725" s="711"/>
      <c r="F725" s="712"/>
      <c r="G725" s="679" t="s">
        <v>491</v>
      </c>
      <c r="H725" s="635" t="s">
        <v>492</v>
      </c>
      <c r="I725" s="636"/>
      <c r="J725" s="774"/>
      <c r="K725" s="774"/>
      <c r="L725" s="774"/>
      <c r="M725" s="775"/>
      <c r="N725" s="775"/>
      <c r="O725" s="784"/>
      <c r="P725" s="784"/>
      <c r="Q725" s="783"/>
      <c r="R725" s="783"/>
      <c r="S725" s="783"/>
      <c r="T725" s="783"/>
      <c r="U725" s="793"/>
      <c r="V725" s="792"/>
      <c r="W725" s="792"/>
      <c r="X725" s="792"/>
      <c r="Y725" s="792"/>
      <c r="Z725" s="792"/>
      <c r="AA725" s="802"/>
      <c r="AB725" s="801"/>
      <c r="AC725" s="801"/>
      <c r="AD725" s="801"/>
      <c r="AE725" s="801"/>
      <c r="AF725" s="801"/>
      <c r="AG725" s="820"/>
      <c r="AH725" s="819"/>
      <c r="AI725" s="819"/>
      <c r="AJ725" s="819"/>
      <c r="AK725" s="819"/>
      <c r="AL725" s="819"/>
      <c r="AM725" s="774"/>
      <c r="AN725" s="775"/>
      <c r="AO725" s="775"/>
      <c r="AP725" s="775"/>
      <c r="AQ725" s="775"/>
      <c r="AR725" s="775"/>
      <c r="AS725" s="829"/>
      <c r="AT725" s="828"/>
      <c r="AU725" s="828"/>
      <c r="AV725" s="828"/>
      <c r="AW725" s="828"/>
      <c r="AX725" s="828"/>
      <c r="AY725" s="838"/>
      <c r="AZ725" s="837"/>
      <c r="BA725" s="837"/>
      <c r="BB725" s="837"/>
      <c r="BC725" s="837"/>
      <c r="BD725" s="837"/>
      <c r="BE725" s="774"/>
      <c r="BF725" s="775"/>
      <c r="BG725" s="775"/>
      <c r="BH725" s="775"/>
      <c r="BI725" s="775"/>
      <c r="BJ725" s="775"/>
      <c r="BK725" s="811"/>
      <c r="BL725" s="810"/>
      <c r="BM725" s="810"/>
      <c r="BN725" s="810"/>
      <c r="BO725" s="810"/>
      <c r="BP725" s="810"/>
      <c r="BQ725" s="793"/>
      <c r="BR725" s="792"/>
      <c r="BS725" s="792"/>
      <c r="BT725" s="792"/>
      <c r="BU725" s="792"/>
      <c r="BV725" s="792"/>
      <c r="BW725" s="838"/>
      <c r="BX725" s="837"/>
      <c r="BY725" s="837"/>
      <c r="BZ725" s="837"/>
      <c r="CA725" s="837"/>
      <c r="CB725" s="837"/>
      <c r="CC725" s="811"/>
      <c r="CD725" s="784"/>
      <c r="CE725" s="810"/>
      <c r="CF725" s="810"/>
      <c r="CG725" s="810"/>
      <c r="CH725" s="579"/>
    </row>
    <row r="726" spans="1:86" x14ac:dyDescent="0.2">
      <c r="A726" s="711"/>
      <c r="B726" s="711"/>
      <c r="C726" s="711"/>
      <c r="D726" s="712"/>
      <c r="E726" s="711"/>
      <c r="F726" s="712"/>
      <c r="G726" s="679" t="s">
        <v>57</v>
      </c>
      <c r="H726" s="635" t="s">
        <v>58</v>
      </c>
      <c r="I726" s="636"/>
      <c r="J726" s="774"/>
      <c r="K726" s="774"/>
      <c r="L726" s="774"/>
      <c r="M726" s="775"/>
      <c r="N726" s="775"/>
      <c r="O726" s="784"/>
      <c r="P726" s="784"/>
      <c r="Q726" s="783"/>
      <c r="R726" s="783"/>
      <c r="S726" s="783"/>
      <c r="T726" s="783"/>
      <c r="U726" s="793"/>
      <c r="V726" s="792"/>
      <c r="W726" s="792"/>
      <c r="X726" s="792"/>
      <c r="Y726" s="792"/>
      <c r="Z726" s="792"/>
      <c r="AA726" s="802"/>
      <c r="AB726" s="801"/>
      <c r="AC726" s="801"/>
      <c r="AD726" s="801"/>
      <c r="AE726" s="801"/>
      <c r="AF726" s="801"/>
      <c r="AG726" s="820"/>
      <c r="AH726" s="819"/>
      <c r="AI726" s="819"/>
      <c r="AJ726" s="819"/>
      <c r="AK726" s="819"/>
      <c r="AL726" s="819"/>
      <c r="AM726" s="774"/>
      <c r="AN726" s="775"/>
      <c r="AO726" s="775"/>
      <c r="AP726" s="775"/>
      <c r="AQ726" s="775"/>
      <c r="AR726" s="775"/>
      <c r="AS726" s="829"/>
      <c r="AT726" s="828"/>
      <c r="AU726" s="828"/>
      <c r="AV726" s="828"/>
      <c r="AW726" s="828"/>
      <c r="AX726" s="828"/>
      <c r="AY726" s="838"/>
      <c r="AZ726" s="837"/>
      <c r="BA726" s="837"/>
      <c r="BB726" s="837"/>
      <c r="BC726" s="837"/>
      <c r="BD726" s="837"/>
      <c r="BE726" s="774"/>
      <c r="BF726" s="775"/>
      <c r="BG726" s="775"/>
      <c r="BH726" s="775"/>
      <c r="BI726" s="775"/>
      <c r="BJ726" s="775"/>
      <c r="BK726" s="811"/>
      <c r="BL726" s="810"/>
      <c r="BM726" s="810"/>
      <c r="BN726" s="810"/>
      <c r="BO726" s="810"/>
      <c r="BP726" s="810"/>
      <c r="BQ726" s="793"/>
      <c r="BR726" s="792"/>
      <c r="BS726" s="792"/>
      <c r="BT726" s="792"/>
      <c r="BU726" s="792"/>
      <c r="BV726" s="792"/>
      <c r="BW726" s="838"/>
      <c r="BX726" s="837"/>
      <c r="BY726" s="837"/>
      <c r="BZ726" s="837"/>
      <c r="CA726" s="837"/>
      <c r="CB726" s="837"/>
      <c r="CC726" s="811"/>
      <c r="CD726" s="784"/>
      <c r="CE726" s="810"/>
      <c r="CF726" s="810"/>
      <c r="CG726" s="810"/>
      <c r="CH726" s="579"/>
    </row>
    <row r="727" spans="1:86" x14ac:dyDescent="0.2">
      <c r="A727" s="711"/>
      <c r="B727" s="711"/>
      <c r="C727" s="711"/>
      <c r="D727" s="712"/>
      <c r="E727" s="711"/>
      <c r="F727" s="712"/>
      <c r="G727" s="713"/>
      <c r="H727" s="639" t="s">
        <v>501</v>
      </c>
      <c r="I727" s="730"/>
      <c r="J727" s="774"/>
      <c r="K727" s="774"/>
      <c r="L727" s="774"/>
      <c r="M727" s="775"/>
      <c r="N727" s="775"/>
      <c r="O727" s="784"/>
      <c r="P727" s="784"/>
      <c r="Q727" s="783"/>
      <c r="R727" s="783"/>
      <c r="S727" s="783"/>
      <c r="T727" s="783"/>
      <c r="U727" s="793"/>
      <c r="V727" s="792"/>
      <c r="W727" s="792"/>
      <c r="X727" s="792"/>
      <c r="Y727" s="792"/>
      <c r="Z727" s="792"/>
      <c r="AA727" s="802"/>
      <c r="AB727" s="801"/>
      <c r="AC727" s="801"/>
      <c r="AD727" s="801"/>
      <c r="AE727" s="801"/>
      <c r="AF727" s="801"/>
      <c r="AG727" s="820"/>
      <c r="AH727" s="819"/>
      <c r="AI727" s="819"/>
      <c r="AJ727" s="819"/>
      <c r="AK727" s="819"/>
      <c r="AL727" s="819"/>
      <c r="AM727" s="774"/>
      <c r="AN727" s="775"/>
      <c r="AO727" s="775"/>
      <c r="AP727" s="775"/>
      <c r="AQ727" s="775"/>
      <c r="AR727" s="775"/>
      <c r="AS727" s="829"/>
      <c r="AT727" s="828"/>
      <c r="AU727" s="828"/>
      <c r="AV727" s="828"/>
      <c r="AW727" s="828"/>
      <c r="AX727" s="828"/>
      <c r="AY727" s="838"/>
      <c r="AZ727" s="837"/>
      <c r="BA727" s="837"/>
      <c r="BB727" s="837"/>
      <c r="BC727" s="837"/>
      <c r="BD727" s="837"/>
      <c r="BE727" s="774"/>
      <c r="BF727" s="775"/>
      <c r="BG727" s="775"/>
      <c r="BH727" s="775"/>
      <c r="BI727" s="775"/>
      <c r="BJ727" s="775"/>
      <c r="BK727" s="811"/>
      <c r="BL727" s="810"/>
      <c r="BM727" s="810"/>
      <c r="BN727" s="810"/>
      <c r="BO727" s="810"/>
      <c r="BP727" s="810"/>
      <c r="BQ727" s="793"/>
      <c r="BR727" s="792"/>
      <c r="BS727" s="792"/>
      <c r="BT727" s="792"/>
      <c r="BU727" s="792"/>
      <c r="BV727" s="792"/>
      <c r="BW727" s="838"/>
      <c r="BX727" s="837"/>
      <c r="BY727" s="837"/>
      <c r="BZ727" s="837"/>
      <c r="CA727" s="837"/>
      <c r="CB727" s="837"/>
      <c r="CC727" s="811"/>
      <c r="CD727" s="784"/>
      <c r="CE727" s="810"/>
      <c r="CF727" s="810"/>
      <c r="CG727" s="810"/>
      <c r="CH727" s="579"/>
    </row>
    <row r="728" spans="1:86" x14ac:dyDescent="0.2">
      <c r="A728" s="711"/>
      <c r="B728" s="711"/>
      <c r="C728" s="711"/>
      <c r="D728" s="712"/>
      <c r="E728" s="711"/>
      <c r="F728" s="712"/>
      <c r="G728" s="713"/>
      <c r="H728" s="639"/>
      <c r="I728" s="644"/>
      <c r="J728" s="774"/>
      <c r="K728" s="774"/>
      <c r="L728" s="774"/>
      <c r="M728" s="775"/>
      <c r="N728" s="775"/>
      <c r="O728" s="784"/>
      <c r="P728" s="784"/>
      <c r="Q728" s="783"/>
      <c r="R728" s="783"/>
      <c r="S728" s="783"/>
      <c r="T728" s="783"/>
      <c r="U728" s="793"/>
      <c r="V728" s="792"/>
      <c r="W728" s="792"/>
      <c r="X728" s="792"/>
      <c r="Y728" s="792"/>
      <c r="Z728" s="792"/>
      <c r="AA728" s="802"/>
      <c r="AB728" s="801"/>
      <c r="AC728" s="801"/>
      <c r="AD728" s="801"/>
      <c r="AE728" s="801"/>
      <c r="AF728" s="801"/>
      <c r="AG728" s="820"/>
      <c r="AH728" s="819"/>
      <c r="AI728" s="819"/>
      <c r="AJ728" s="819"/>
      <c r="AK728" s="819"/>
      <c r="AL728" s="819"/>
      <c r="AM728" s="774"/>
      <c r="AN728" s="775"/>
      <c r="AO728" s="775"/>
      <c r="AP728" s="775"/>
      <c r="AQ728" s="775"/>
      <c r="AR728" s="775"/>
      <c r="AS728" s="829"/>
      <c r="AT728" s="828"/>
      <c r="AU728" s="828"/>
      <c r="AV728" s="828"/>
      <c r="AW728" s="828"/>
      <c r="AX728" s="828"/>
      <c r="AY728" s="838"/>
      <c r="AZ728" s="837"/>
      <c r="BA728" s="837"/>
      <c r="BB728" s="837"/>
      <c r="BC728" s="837"/>
      <c r="BD728" s="837"/>
      <c r="BE728" s="774"/>
      <c r="BF728" s="775"/>
      <c r="BG728" s="775"/>
      <c r="BH728" s="775"/>
      <c r="BI728" s="775"/>
      <c r="BJ728" s="775"/>
      <c r="BK728" s="811"/>
      <c r="BL728" s="810"/>
      <c r="BM728" s="810"/>
      <c r="BN728" s="810"/>
      <c r="BO728" s="810"/>
      <c r="BP728" s="810"/>
      <c r="BQ728" s="793"/>
      <c r="BR728" s="792"/>
      <c r="BS728" s="792"/>
      <c r="BT728" s="792"/>
      <c r="BU728" s="792"/>
      <c r="BV728" s="792"/>
      <c r="BW728" s="838"/>
      <c r="BX728" s="837"/>
      <c r="BY728" s="837"/>
      <c r="BZ728" s="837"/>
      <c r="CA728" s="837"/>
      <c r="CB728" s="837"/>
      <c r="CC728" s="811"/>
      <c r="CD728" s="784"/>
      <c r="CE728" s="810"/>
      <c r="CF728" s="810"/>
      <c r="CG728" s="810"/>
      <c r="CH728" s="579"/>
    </row>
    <row r="729" spans="1:86" x14ac:dyDescent="0.2">
      <c r="A729" s="663"/>
      <c r="B729" s="663"/>
      <c r="C729" s="663"/>
      <c r="D729" s="682"/>
      <c r="E729" s="663"/>
      <c r="F729" s="682"/>
      <c r="G729" s="694"/>
      <c r="H729" s="600" t="s">
        <v>502</v>
      </c>
      <c r="I729" s="629">
        <f>+I167+I201+I214+I229+I253+I289+I328+I343+I362+I377+I392+I405+I465+I450+I479+I505+I520+I538+I563+I583+I602+I617+I630+I647+I693+I309+I420+I433</f>
        <v>1201925000</v>
      </c>
      <c r="J729" s="776">
        <f t="shared" ref="J729" si="1782">+J167+J201+J214+J229+J253+J289+J328+J343+J362+J377+J392+J405+J465+J450+J479+J505+J520+J538+J563+J583+J602+J617+J630+J647+J693+J309+J420+J433</f>
        <v>240385000</v>
      </c>
      <c r="K729" s="776">
        <f>+K167+K201+K214+K229+K253+K289+K328+K343+K362+K377+K392+K405+K465+K450+K479+K505+K520+K538+K563+K583+K602+K617+K630+K647+K693+K309+K420+K433</f>
        <v>72867650</v>
      </c>
      <c r="L729" s="776">
        <f t="shared" ref="L729:BW729" si="1783">+L167+L201+L214+L229+L253+L289+L328+L343+L362+L377+L392+L405+L465+L450+L479+L505+L520+L538+L563+L583+L602+L617+L630+L647+L693+L309+L420+L433</f>
        <v>152034000</v>
      </c>
      <c r="M729" s="776">
        <f t="shared" si="1783"/>
        <v>0</v>
      </c>
      <c r="N729" s="776">
        <f t="shared" si="1783"/>
        <v>72867650</v>
      </c>
      <c r="O729" s="785">
        <f t="shared" si="1783"/>
        <v>120192500</v>
      </c>
      <c r="P729" s="785">
        <f t="shared" si="1783"/>
        <v>193010150</v>
      </c>
      <c r="Q729" s="785">
        <f t="shared" si="1783"/>
        <v>68195083.333333343</v>
      </c>
      <c r="R729" s="785">
        <f t="shared" si="1783"/>
        <v>113748416.66666666</v>
      </c>
      <c r="S729" s="785">
        <f t="shared" si="1783"/>
        <v>0</v>
      </c>
      <c r="T729" s="785">
        <f t="shared" si="1783"/>
        <v>68195083.333333343</v>
      </c>
      <c r="U729" s="794">
        <f t="shared" si="1783"/>
        <v>86607403.333333343</v>
      </c>
      <c r="V729" s="794">
        <f t="shared" si="1783"/>
        <v>154767486.66666669</v>
      </c>
      <c r="W729" s="794">
        <f t="shared" si="1783"/>
        <v>13950000</v>
      </c>
      <c r="X729" s="794">
        <f t="shared" si="1783"/>
        <v>124902486.66666667</v>
      </c>
      <c r="Y729" s="794">
        <f t="shared" si="1783"/>
        <v>0</v>
      </c>
      <c r="Z729" s="794">
        <f t="shared" si="1783"/>
        <v>13950000</v>
      </c>
      <c r="AA729" s="803">
        <f t="shared" si="1783"/>
        <v>86607403.333333343</v>
      </c>
      <c r="AB729" s="803">
        <f t="shared" si="1783"/>
        <v>100522403.33333334</v>
      </c>
      <c r="AC729" s="803">
        <f t="shared" si="1783"/>
        <v>13950000</v>
      </c>
      <c r="AD729" s="803">
        <f t="shared" si="1783"/>
        <v>78557403.333333343</v>
      </c>
      <c r="AE729" s="803">
        <f t="shared" si="1783"/>
        <v>0</v>
      </c>
      <c r="AF729" s="803">
        <f t="shared" si="1783"/>
        <v>13950000</v>
      </c>
      <c r="AG729" s="821">
        <f t="shared" si="1783"/>
        <v>86607403.333333343</v>
      </c>
      <c r="AH729" s="821">
        <f t="shared" si="1783"/>
        <v>100522403.33333334</v>
      </c>
      <c r="AI729" s="821">
        <f t="shared" si="1783"/>
        <v>13950000</v>
      </c>
      <c r="AJ729" s="821">
        <f t="shared" si="1783"/>
        <v>78557403.333333343</v>
      </c>
      <c r="AK729" s="821">
        <f t="shared" si="1783"/>
        <v>0</v>
      </c>
      <c r="AL729" s="821">
        <f t="shared" si="1783"/>
        <v>13950000</v>
      </c>
      <c r="AM729" s="776">
        <f t="shared" si="1783"/>
        <v>86607403.333333343</v>
      </c>
      <c r="AN729" s="776">
        <f t="shared" si="1783"/>
        <v>100522403.33333334</v>
      </c>
      <c r="AO729" s="776">
        <f t="shared" si="1783"/>
        <v>13950000</v>
      </c>
      <c r="AP729" s="776">
        <f t="shared" si="1783"/>
        <v>78557403.333333343</v>
      </c>
      <c r="AQ729" s="776">
        <f t="shared" si="1783"/>
        <v>0</v>
      </c>
      <c r="AR729" s="776">
        <f t="shared" si="1783"/>
        <v>13950000</v>
      </c>
      <c r="AS729" s="830">
        <f t="shared" si="1783"/>
        <v>86607403.333333343</v>
      </c>
      <c r="AT729" s="830">
        <f t="shared" si="1783"/>
        <v>100522403.33333334</v>
      </c>
      <c r="AU729" s="830">
        <f t="shared" si="1783"/>
        <v>13950000</v>
      </c>
      <c r="AV729" s="830">
        <f t="shared" si="1783"/>
        <v>78557403.333333343</v>
      </c>
      <c r="AW729" s="830">
        <f t="shared" si="1783"/>
        <v>0</v>
      </c>
      <c r="AX729" s="830">
        <f t="shared" si="1783"/>
        <v>13950000</v>
      </c>
      <c r="AY729" s="839">
        <f t="shared" si="1783"/>
        <v>86607403.333333343</v>
      </c>
      <c r="AZ729" s="839">
        <f t="shared" si="1783"/>
        <v>100522403.33333334</v>
      </c>
      <c r="BA729" s="839">
        <f t="shared" si="1783"/>
        <v>13950000</v>
      </c>
      <c r="BB729" s="839">
        <f t="shared" si="1783"/>
        <v>78557403.333333343</v>
      </c>
      <c r="BC729" s="839">
        <f t="shared" si="1783"/>
        <v>0</v>
      </c>
      <c r="BD729" s="839">
        <f t="shared" si="1783"/>
        <v>13950000</v>
      </c>
      <c r="BE729" s="776">
        <f t="shared" si="1783"/>
        <v>86607403.333333343</v>
      </c>
      <c r="BF729" s="776">
        <f t="shared" si="1783"/>
        <v>100522403.33333334</v>
      </c>
      <c r="BG729" s="776">
        <f t="shared" si="1783"/>
        <v>13950000</v>
      </c>
      <c r="BH729" s="776">
        <f t="shared" si="1783"/>
        <v>78557403.333333343</v>
      </c>
      <c r="BI729" s="776">
        <f t="shared" si="1783"/>
        <v>0</v>
      </c>
      <c r="BJ729" s="776">
        <f t="shared" si="1783"/>
        <v>13950000</v>
      </c>
      <c r="BK729" s="812">
        <f t="shared" si="1783"/>
        <v>86607403.333333343</v>
      </c>
      <c r="BL729" s="812">
        <f t="shared" si="1783"/>
        <v>100522403.33333334</v>
      </c>
      <c r="BM729" s="812">
        <f t="shared" si="1783"/>
        <v>13950000</v>
      </c>
      <c r="BN729" s="812">
        <f t="shared" si="1783"/>
        <v>78557403.333333343</v>
      </c>
      <c r="BO729" s="812">
        <f t="shared" si="1783"/>
        <v>0</v>
      </c>
      <c r="BP729" s="812">
        <f t="shared" si="1783"/>
        <v>13950000</v>
      </c>
      <c r="BQ729" s="794">
        <f t="shared" si="1783"/>
        <v>86607403.333333343</v>
      </c>
      <c r="BR729" s="794">
        <f t="shared" si="1783"/>
        <v>100522403.33333334</v>
      </c>
      <c r="BS729" s="794">
        <f t="shared" si="1783"/>
        <v>13950000</v>
      </c>
      <c r="BT729" s="794">
        <f t="shared" si="1783"/>
        <v>78557403.333333343</v>
      </c>
      <c r="BU729" s="794">
        <f t="shared" si="1783"/>
        <v>0</v>
      </c>
      <c r="BV729" s="794">
        <f t="shared" si="1783"/>
        <v>13950000</v>
      </c>
      <c r="BW729" s="839">
        <f t="shared" si="1783"/>
        <v>86607403.333333343</v>
      </c>
      <c r="BX729" s="839">
        <f t="shared" ref="BX729:CH729" si="1784">+BX167+BX201+BX214+BX229+BX253+BX289+BX328+BX343+BX362+BX377+BX392+BX405+BX465+BX450+BX479+BX505+BX520+BX538+BX563+BX583+BX602+BX617+BX630+BX647+BX693+BX309+BX420+BX433</f>
        <v>100522403.33333334</v>
      </c>
      <c r="BY729" s="839">
        <f t="shared" si="1784"/>
        <v>13950000</v>
      </c>
      <c r="BZ729" s="839">
        <f t="shared" si="1784"/>
        <v>78557403.333333343</v>
      </c>
      <c r="CA729" s="839">
        <f t="shared" si="1784"/>
        <v>0</v>
      </c>
      <c r="CB729" s="839">
        <f t="shared" si="1784"/>
        <v>13950000</v>
      </c>
      <c r="CC729" s="812">
        <f t="shared" si="1784"/>
        <v>1226651533.3333335</v>
      </c>
      <c r="CD729" s="785">
        <f t="shared" si="1784"/>
        <v>1240101533.3333335</v>
      </c>
      <c r="CE729" s="812">
        <f t="shared" si="1784"/>
        <v>14500000</v>
      </c>
      <c r="CF729" s="812">
        <f t="shared" si="1784"/>
        <v>0</v>
      </c>
      <c r="CG729" s="812">
        <f t="shared" si="1784"/>
        <v>14500000</v>
      </c>
      <c r="CH729" s="812">
        <f t="shared" si="1784"/>
        <v>24726533.333333373</v>
      </c>
    </row>
    <row r="730" spans="1:86" ht="12.75" thickBot="1" x14ac:dyDescent="0.25">
      <c r="H730" s="766" t="s">
        <v>506</v>
      </c>
      <c r="I730" s="767">
        <f>+I729+I35+I77+I102+I131</f>
        <v>1312844000</v>
      </c>
      <c r="J730" s="777">
        <f>+J729+J35+J77+J102+J131</f>
        <v>262568800</v>
      </c>
      <c r="K730" s="777">
        <f>+K729+K35+K77+K102+K131</f>
        <v>80133650</v>
      </c>
      <c r="L730" s="777">
        <f t="shared" ref="L730:BW730" si="1785">+L729+L35+L77+L102+L131</f>
        <v>166951800</v>
      </c>
      <c r="M730" s="777">
        <f t="shared" si="1785"/>
        <v>0</v>
      </c>
      <c r="N730" s="777">
        <f t="shared" si="1785"/>
        <v>80133650</v>
      </c>
      <c r="O730" s="786">
        <f t="shared" si="1785"/>
        <v>131284400</v>
      </c>
      <c r="P730" s="786">
        <f t="shared" si="1785"/>
        <v>211368050</v>
      </c>
      <c r="Q730" s="786">
        <f t="shared" si="1785"/>
        <v>75108000.000000015</v>
      </c>
      <c r="R730" s="786">
        <f t="shared" si="1785"/>
        <v>125193399.99999999</v>
      </c>
      <c r="S730" s="786">
        <f t="shared" si="1785"/>
        <v>0</v>
      </c>
      <c r="T730" s="786">
        <f t="shared" si="1785"/>
        <v>75108000.000000015</v>
      </c>
      <c r="U730" s="795">
        <f t="shared" si="1785"/>
        <v>94807900.000000015</v>
      </c>
      <c r="V730" s="795">
        <f t="shared" si="1785"/>
        <v>169880900.00000003</v>
      </c>
      <c r="W730" s="795">
        <f t="shared" si="1785"/>
        <v>16858000</v>
      </c>
      <c r="X730" s="795">
        <f t="shared" si="1785"/>
        <v>137107900</v>
      </c>
      <c r="Y730" s="795">
        <f t="shared" si="1785"/>
        <v>1570000</v>
      </c>
      <c r="Z730" s="795">
        <f t="shared" si="1785"/>
        <v>15288000</v>
      </c>
      <c r="AA730" s="804">
        <f t="shared" si="1785"/>
        <v>94807900.000000015</v>
      </c>
      <c r="AB730" s="804">
        <f t="shared" si="1785"/>
        <v>111630900.00000001</v>
      </c>
      <c r="AC730" s="804">
        <f t="shared" si="1785"/>
        <v>18562000</v>
      </c>
      <c r="AD730" s="804">
        <f t="shared" si="1785"/>
        <v>85053900.000000015</v>
      </c>
      <c r="AE730" s="804">
        <f t="shared" si="1785"/>
        <v>2500000</v>
      </c>
      <c r="AF730" s="804">
        <f t="shared" si="1785"/>
        <v>16062000</v>
      </c>
      <c r="AG730" s="822">
        <f t="shared" si="1785"/>
        <v>94807900.000000015</v>
      </c>
      <c r="AH730" s="822">
        <f t="shared" si="1785"/>
        <v>113334900.00000001</v>
      </c>
      <c r="AI730" s="822">
        <f t="shared" si="1785"/>
        <v>18932000</v>
      </c>
      <c r="AJ730" s="822">
        <f t="shared" si="1785"/>
        <v>86387900.000000015</v>
      </c>
      <c r="AK730" s="822">
        <f t="shared" si="1785"/>
        <v>2890000</v>
      </c>
      <c r="AL730" s="822">
        <f t="shared" si="1785"/>
        <v>16042000</v>
      </c>
      <c r="AM730" s="777">
        <f t="shared" si="1785"/>
        <v>94807900.000000015</v>
      </c>
      <c r="AN730" s="777">
        <f t="shared" si="1785"/>
        <v>113704900.00000001</v>
      </c>
      <c r="AO730" s="777">
        <f t="shared" si="1785"/>
        <v>19486000</v>
      </c>
      <c r="AP730" s="777">
        <f t="shared" si="1785"/>
        <v>86203900.000000015</v>
      </c>
      <c r="AQ730" s="777">
        <f t="shared" si="1785"/>
        <v>3490000</v>
      </c>
      <c r="AR730" s="777">
        <f t="shared" si="1785"/>
        <v>15996000</v>
      </c>
      <c r="AS730" s="831">
        <f t="shared" si="1785"/>
        <v>94807900.000000015</v>
      </c>
      <c r="AT730" s="831">
        <f t="shared" si="1785"/>
        <v>114258900.00000001</v>
      </c>
      <c r="AU730" s="831">
        <f t="shared" si="1785"/>
        <v>20032000</v>
      </c>
      <c r="AV730" s="831">
        <f t="shared" si="1785"/>
        <v>86211900.000000015</v>
      </c>
      <c r="AW730" s="831">
        <f t="shared" si="1785"/>
        <v>507000</v>
      </c>
      <c r="AX730" s="831">
        <f t="shared" si="1785"/>
        <v>19525000</v>
      </c>
      <c r="AY730" s="840">
        <f t="shared" si="1785"/>
        <v>94807900.000000015</v>
      </c>
      <c r="AZ730" s="840">
        <f t="shared" si="1785"/>
        <v>114804900.00000001</v>
      </c>
      <c r="BA730" s="840">
        <f t="shared" si="1785"/>
        <v>16532000</v>
      </c>
      <c r="BB730" s="840">
        <f t="shared" si="1785"/>
        <v>90257900.000000015</v>
      </c>
      <c r="BC730" s="840">
        <f t="shared" si="1785"/>
        <v>507000</v>
      </c>
      <c r="BD730" s="840">
        <f t="shared" si="1785"/>
        <v>16025000</v>
      </c>
      <c r="BE730" s="777">
        <f t="shared" si="1785"/>
        <v>94807900.000000015</v>
      </c>
      <c r="BF730" s="777">
        <f t="shared" si="1785"/>
        <v>111304900.00000001</v>
      </c>
      <c r="BG730" s="777">
        <f t="shared" si="1785"/>
        <v>16532000</v>
      </c>
      <c r="BH730" s="777">
        <f t="shared" si="1785"/>
        <v>86757900.000000015</v>
      </c>
      <c r="BI730" s="777">
        <f t="shared" si="1785"/>
        <v>507000</v>
      </c>
      <c r="BJ730" s="777">
        <f t="shared" si="1785"/>
        <v>16025000</v>
      </c>
      <c r="BK730" s="813">
        <f t="shared" si="1785"/>
        <v>94807900.000000015</v>
      </c>
      <c r="BL730" s="813">
        <f t="shared" si="1785"/>
        <v>111304900.00000001</v>
      </c>
      <c r="BM730" s="813">
        <f t="shared" si="1785"/>
        <v>16532000</v>
      </c>
      <c r="BN730" s="813">
        <f t="shared" si="1785"/>
        <v>86757900.000000015</v>
      </c>
      <c r="BO730" s="813">
        <f t="shared" si="1785"/>
        <v>507000</v>
      </c>
      <c r="BP730" s="813">
        <f t="shared" si="1785"/>
        <v>16025000</v>
      </c>
      <c r="BQ730" s="795">
        <f t="shared" si="1785"/>
        <v>94807900.000000015</v>
      </c>
      <c r="BR730" s="795">
        <f t="shared" si="1785"/>
        <v>111304900.00000001</v>
      </c>
      <c r="BS730" s="795">
        <f t="shared" si="1785"/>
        <v>16532000</v>
      </c>
      <c r="BT730" s="795">
        <f t="shared" si="1785"/>
        <v>86757900.000000015</v>
      </c>
      <c r="BU730" s="795">
        <f t="shared" si="1785"/>
        <v>507000</v>
      </c>
      <c r="BV730" s="795">
        <f t="shared" si="1785"/>
        <v>16025000</v>
      </c>
      <c r="BW730" s="840">
        <f t="shared" si="1785"/>
        <v>94807900.000000015</v>
      </c>
      <c r="BX730" s="840">
        <f t="shared" ref="BX730:CH730" si="1786">+BX729+BX35+BX77+BX102+BX131</f>
        <v>111304900.00000001</v>
      </c>
      <c r="BY730" s="840">
        <f t="shared" si="1786"/>
        <v>16532000</v>
      </c>
      <c r="BZ730" s="840">
        <f t="shared" si="1786"/>
        <v>86757900.000000015</v>
      </c>
      <c r="CA730" s="840">
        <f t="shared" si="1786"/>
        <v>507000</v>
      </c>
      <c r="CB730" s="840">
        <f t="shared" si="1786"/>
        <v>16025000</v>
      </c>
      <c r="CC730" s="813">
        <f t="shared" si="1786"/>
        <v>1341932200.0000002</v>
      </c>
      <c r="CD730" s="786">
        <f t="shared" si="1786"/>
        <v>1357964200.0000002</v>
      </c>
      <c r="CE730" s="813">
        <f t="shared" si="1786"/>
        <v>17082000</v>
      </c>
      <c r="CF730" s="813">
        <f t="shared" si="1786"/>
        <v>507000</v>
      </c>
      <c r="CG730" s="813">
        <f t="shared" si="1786"/>
        <v>16575000</v>
      </c>
      <c r="CH730" s="813">
        <f t="shared" si="1786"/>
        <v>29088200.000000045</v>
      </c>
    </row>
    <row r="731" spans="1:86" ht="12.75" thickTop="1" x14ac:dyDescent="0.2">
      <c r="CC731" s="764">
        <f>+K729+Q729+U729+AA729+AG729+AM729+AS729+AY729+BE729+BK729+BQ729+BW729</f>
        <v>1007136766.666667</v>
      </c>
    </row>
  </sheetData>
  <conditionalFormatting sqref="W3">
    <cfRule type="colorScale" priority="11">
      <colorScale>
        <cfvo type="num" val="$Q$2"/>
        <cfvo type="max"/>
        <color rgb="FF00B050"/>
        <color rgb="FFFF0000"/>
      </colorScale>
    </cfRule>
  </conditionalFormatting>
  <conditionalFormatting sqref="AC3">
    <cfRule type="colorScale" priority="10">
      <colorScale>
        <cfvo type="num" val="$Q$2"/>
        <cfvo type="max"/>
        <color rgb="FF00B050"/>
        <color rgb="FFFF0000"/>
      </colorScale>
    </cfRule>
  </conditionalFormatting>
  <conditionalFormatting sqref="AI3">
    <cfRule type="colorScale" priority="9">
      <colorScale>
        <cfvo type="num" val="$Q$2"/>
        <cfvo type="max"/>
        <color rgb="FF00B050"/>
        <color rgb="FFFF0000"/>
      </colorScale>
    </cfRule>
  </conditionalFormatting>
  <conditionalFormatting sqref="AO3">
    <cfRule type="colorScale" priority="8">
      <colorScale>
        <cfvo type="num" val="$Q$2"/>
        <cfvo type="max"/>
        <color rgb="FF00B050"/>
        <color rgb="FFFF0000"/>
      </colorScale>
    </cfRule>
  </conditionalFormatting>
  <conditionalFormatting sqref="AU3">
    <cfRule type="colorScale" priority="7">
      <colorScale>
        <cfvo type="num" val="$Q$2"/>
        <cfvo type="max"/>
        <color rgb="FF00B050"/>
        <color rgb="FFFF0000"/>
      </colorScale>
    </cfRule>
  </conditionalFormatting>
  <conditionalFormatting sqref="BA3">
    <cfRule type="colorScale" priority="6">
      <colorScale>
        <cfvo type="num" val="$Q$2"/>
        <cfvo type="max"/>
        <color rgb="FF00B050"/>
        <color rgb="FFFF0000"/>
      </colorScale>
    </cfRule>
  </conditionalFormatting>
  <conditionalFormatting sqref="BG3">
    <cfRule type="colorScale" priority="5">
      <colorScale>
        <cfvo type="num" val="$Q$2"/>
        <cfvo type="max"/>
        <color rgb="FF00B050"/>
        <color rgb="FFFF0000"/>
      </colorScale>
    </cfRule>
  </conditionalFormatting>
  <conditionalFormatting sqref="BM3">
    <cfRule type="colorScale" priority="4">
      <colorScale>
        <cfvo type="num" val="$Q$2"/>
        <cfvo type="max"/>
        <color rgb="FF00B050"/>
        <color rgb="FFFF0000"/>
      </colorScale>
    </cfRule>
  </conditionalFormatting>
  <conditionalFormatting sqref="BS3">
    <cfRule type="colorScale" priority="3">
      <colorScale>
        <cfvo type="num" val="$Q$2"/>
        <cfvo type="max"/>
        <color rgb="FF00B050"/>
        <color rgb="FFFF0000"/>
      </colorScale>
    </cfRule>
  </conditionalFormatting>
  <conditionalFormatting sqref="BY3">
    <cfRule type="colorScale" priority="2">
      <colorScale>
        <cfvo type="num" val="$Q$2"/>
        <cfvo type="max"/>
        <color rgb="FF00B050"/>
        <color rgb="FFFF0000"/>
      </colorScale>
    </cfRule>
  </conditionalFormatting>
  <conditionalFormatting sqref="CE3">
    <cfRule type="colorScale" priority="1">
      <colorScale>
        <cfvo type="num" val="$Q$2"/>
        <cfvo type="max"/>
        <color rgb="FF00B050"/>
        <color rgb="FFFF0000"/>
      </colorScale>
    </cfRule>
  </conditionalFormatting>
  <conditionalFormatting sqref="T3 Q3">
    <cfRule type="colorScale" priority="12">
      <colorScale>
        <cfvo type="num" val="$Q$2"/>
        <cfvo type="max"/>
        <color rgb="FF00B050"/>
        <color rgb="FFFF0000"/>
      </colorScale>
    </cfRule>
  </conditionalFormatting>
  <conditionalFormatting sqref="N3 K3">
    <cfRule type="colorScale" priority="13">
      <colorScale>
        <cfvo type="num" val="+$K$2"/>
        <cfvo type="max"/>
        <color rgb="FF00B050"/>
        <color rgb="FFFF0000"/>
      </colorScale>
    </cfRule>
  </conditionalFormatting>
  <pageMargins left="0.7" right="0.7" top="0.75" bottom="0.75" header="0.3" footer="0.3"/>
  <pageSetup paperSize="9" scale="42" fitToHeight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H731"/>
  <sheetViews>
    <sheetView workbookViewId="0">
      <selection activeCell="H735" sqref="H735"/>
    </sheetView>
  </sheetViews>
  <sheetFormatPr defaultColWidth="9.140625" defaultRowHeight="12" x14ac:dyDescent="0.2"/>
  <cols>
    <col min="1" max="1" width="5.7109375" style="575" customWidth="1"/>
    <col min="2" max="2" width="6" style="575" customWidth="1"/>
    <col min="3" max="3" width="8.140625" style="575" customWidth="1"/>
    <col min="4" max="4" width="10.85546875" style="575" customWidth="1"/>
    <col min="5" max="5" width="11.140625" style="575" customWidth="1"/>
    <col min="6" max="6" width="14.5703125" style="575" customWidth="1"/>
    <col min="7" max="7" width="12.42578125" style="575" customWidth="1"/>
    <col min="8" max="8" width="48.85546875" style="577" customWidth="1"/>
    <col min="9" max="9" width="23.28515625" style="575" customWidth="1"/>
    <col min="10" max="10" width="14.85546875" style="579" customWidth="1"/>
    <col min="11" max="11" width="14.85546875" style="579" hidden="1" customWidth="1"/>
    <col min="12" max="14" width="14.85546875" style="575" hidden="1" customWidth="1"/>
    <col min="15" max="15" width="14.42578125" style="764" customWidth="1"/>
    <col min="16" max="16" width="14.42578125" style="764" hidden="1" customWidth="1"/>
    <col min="17" max="20" width="15.7109375" style="575" hidden="1" customWidth="1"/>
    <col min="21" max="21" width="14.42578125" style="764" customWidth="1"/>
    <col min="22" max="22" width="14.42578125" style="575" hidden="1" customWidth="1"/>
    <col min="23" max="23" width="15.7109375" style="575" hidden="1" customWidth="1"/>
    <col min="24" max="24" width="9.140625" style="575" hidden="1" customWidth="1"/>
    <col min="25" max="25" width="13" style="575" hidden="1" customWidth="1"/>
    <col min="26" max="26" width="9.140625" style="575" hidden="1" customWidth="1"/>
    <col min="27" max="27" width="14.42578125" style="764" customWidth="1"/>
    <col min="28" max="28" width="17.5703125" style="575" hidden="1" customWidth="1"/>
    <col min="29" max="29" width="15.7109375" style="575" hidden="1" customWidth="1"/>
    <col min="30" max="30" width="9.140625" style="575" hidden="1" customWidth="1"/>
    <col min="31" max="31" width="13" style="575" hidden="1" customWidth="1"/>
    <col min="32" max="32" width="9.140625" style="575" hidden="1" customWidth="1"/>
    <col min="33" max="33" width="14.42578125" style="764" customWidth="1"/>
    <col min="34" max="34" width="14" style="575" hidden="1" customWidth="1"/>
    <col min="35" max="35" width="15.7109375" style="575" hidden="1" customWidth="1"/>
    <col min="36" max="38" width="9.140625" style="575" hidden="1" customWidth="1"/>
    <col min="39" max="39" width="14.42578125" style="764" customWidth="1"/>
    <col min="40" max="40" width="9.140625" style="575" hidden="1" customWidth="1"/>
    <col min="41" max="41" width="15.7109375" style="575" hidden="1" customWidth="1"/>
    <col min="42" max="42" width="9.140625" style="575" hidden="1" customWidth="1"/>
    <col min="43" max="43" width="12.42578125" style="575" hidden="1" customWidth="1"/>
    <col min="44" max="44" width="9.140625" style="575" hidden="1" customWidth="1"/>
    <col min="45" max="45" width="14.42578125" style="764" customWidth="1"/>
    <col min="46" max="46" width="15.85546875" style="575" hidden="1" customWidth="1"/>
    <col min="47" max="47" width="16.42578125" style="575" hidden="1" customWidth="1"/>
    <col min="48" max="48" width="9.140625" style="575" hidden="1" customWidth="1"/>
    <col min="49" max="49" width="11.85546875" style="575" hidden="1" customWidth="1"/>
    <col min="50" max="50" width="9.140625" style="575" hidden="1" customWidth="1"/>
    <col min="51" max="51" width="14.42578125" style="764" customWidth="1"/>
    <col min="52" max="52" width="14.7109375" style="575" hidden="1" customWidth="1"/>
    <col min="53" max="53" width="15.7109375" style="575" hidden="1" customWidth="1"/>
    <col min="54" max="56" width="9.140625" style="575" hidden="1" customWidth="1"/>
    <col min="57" max="57" width="14.42578125" style="764" customWidth="1"/>
    <col min="58" max="58" width="14.5703125" style="575" hidden="1" customWidth="1"/>
    <col min="59" max="59" width="15.7109375" style="575" hidden="1" customWidth="1"/>
    <col min="60" max="62" width="9.140625" style="575" hidden="1" customWidth="1"/>
    <col min="63" max="63" width="14.42578125" style="764" customWidth="1"/>
    <col min="64" max="64" width="19.140625" style="575" hidden="1" customWidth="1"/>
    <col min="65" max="65" width="15.7109375" style="575" hidden="1" customWidth="1"/>
    <col min="66" max="68" width="9.140625" style="575" hidden="1" customWidth="1"/>
    <col min="69" max="69" width="14.42578125" style="764" customWidth="1"/>
    <col min="70" max="70" width="16.42578125" style="575" hidden="1" customWidth="1"/>
    <col min="71" max="71" width="15.7109375" style="575" hidden="1" customWidth="1"/>
    <col min="72" max="72" width="12.28515625" style="575" hidden="1" customWidth="1"/>
    <col min="73" max="74" width="9.140625" style="575" hidden="1" customWidth="1"/>
    <col min="75" max="75" width="14.42578125" style="764" customWidth="1"/>
    <col min="76" max="76" width="16.42578125" style="575" hidden="1" customWidth="1"/>
    <col min="77" max="77" width="15.7109375" style="575" hidden="1" customWidth="1"/>
    <col min="78" max="78" width="10.7109375" style="575" hidden="1" customWidth="1"/>
    <col min="79" max="79" width="13.140625" style="575" hidden="1" customWidth="1"/>
    <col min="80" max="80" width="0" style="575" hidden="1" customWidth="1"/>
    <col min="81" max="82" width="14.42578125" style="764" customWidth="1"/>
    <col min="83" max="83" width="15.7109375" style="575" customWidth="1"/>
    <col min="84" max="84" width="11.7109375" style="575" customWidth="1"/>
    <col min="85" max="16384" width="9.140625" style="575"/>
  </cols>
  <sheetData>
    <row r="1" spans="1:86" x14ac:dyDescent="0.2">
      <c r="F1" s="575" t="s">
        <v>0</v>
      </c>
      <c r="G1" s="576">
        <v>2025</v>
      </c>
      <c r="I1" s="578" t="s">
        <v>1</v>
      </c>
      <c r="J1" s="876">
        <f>LOOKUP('Organi opštine'!J6,Kvote!$B$4:$B$15,Kvote!$C$4:$C$15)</f>
        <v>0.2</v>
      </c>
      <c r="L1" s="579"/>
      <c r="O1" s="876">
        <f>+VLOOKUP(O6,Kvote!$B$4:$C$15,2,0)</f>
        <v>0.1</v>
      </c>
      <c r="P1" s="765"/>
      <c r="U1" s="876">
        <f>+VLOOKUP(U6,Kvote!$B$4:$C$15,2,0)</f>
        <v>7.0000000000000007E-2</v>
      </c>
      <c r="AA1" s="876">
        <f>+VLOOKUP(AA6,Kvote!$B$4:$C$15,2,0)</f>
        <v>7.0000000000000007E-2</v>
      </c>
      <c r="AG1" s="876">
        <f>+VLOOKUP(AG6,Kvote!$B$4:$C$15,2,0)</f>
        <v>7.0000000000000007E-2</v>
      </c>
      <c r="AM1" s="876">
        <f>+VLOOKUP(AM6,Kvote!$B$4:$C$15,2,0)</f>
        <v>7.0000000000000007E-2</v>
      </c>
      <c r="AS1" s="876">
        <f>+VLOOKUP(AS6,Kvote!$B$4:$C$15,2,0)</f>
        <v>7.0000000000000007E-2</v>
      </c>
      <c r="AY1" s="876">
        <f>+VLOOKUP(AY6,Kvote!$B$4:$C$15,2,0)</f>
        <v>7.0000000000000007E-2</v>
      </c>
      <c r="BE1" s="876">
        <f>+VLOOKUP(BE6,Kvote!$B$4:$C$15,2,0)</f>
        <v>7.0000000000000007E-2</v>
      </c>
      <c r="BK1" s="876">
        <f>+VLOOKUP(BK6,Kvote!$B$4:$C$15,2,0)</f>
        <v>7.0000000000000007E-2</v>
      </c>
      <c r="BQ1" s="876">
        <f>+VLOOKUP(BQ6,Kvote!$B$4:$C$15,2,0)</f>
        <v>7.0000000000000007E-2</v>
      </c>
      <c r="BW1" s="876">
        <f>+VLOOKUP(BW6,Kvote!$B$4:$C$15,2,0)</f>
        <v>7.0000000000000007E-2</v>
      </c>
      <c r="CC1" s="877">
        <f>+J1+O1+U1+AA1+AG1+AM1+AS1+AY1+BE1+BK1+BQ1+BW1</f>
        <v>1.0000000000000004</v>
      </c>
      <c r="CD1" s="878">
        <f>+Kvote!C16</f>
        <v>0</v>
      </c>
      <c r="CE1" s="878">
        <f>+CC1+CD1</f>
        <v>1.0000000000000004</v>
      </c>
    </row>
    <row r="2" spans="1:86" x14ac:dyDescent="0.2">
      <c r="G2" s="576"/>
      <c r="I2" s="578"/>
      <c r="K2" s="579">
        <f>+$I$730*J1</f>
        <v>18411200</v>
      </c>
      <c r="L2" s="579"/>
      <c r="M2" s="579"/>
      <c r="N2" s="579"/>
      <c r="O2" s="575"/>
      <c r="P2" s="575"/>
      <c r="Q2" s="579">
        <f>+$I$730*O1</f>
        <v>9205600</v>
      </c>
      <c r="R2" s="579"/>
      <c r="S2" s="579"/>
      <c r="T2" s="579"/>
      <c r="U2" s="575"/>
      <c r="W2" s="579">
        <f>+$I$730*U1</f>
        <v>6443920.0000000009</v>
      </c>
      <c r="AA2" s="575"/>
      <c r="AC2" s="579">
        <f>+$I$730*AA1</f>
        <v>6443920.0000000009</v>
      </c>
      <c r="AG2" s="575"/>
      <c r="AI2" s="579">
        <f>+$I$730*AG1</f>
        <v>6443920.0000000009</v>
      </c>
      <c r="AM2" s="575"/>
      <c r="AO2" s="579">
        <f>+$I$730*AM1</f>
        <v>6443920.0000000009</v>
      </c>
      <c r="AS2" s="575"/>
      <c r="AU2" s="579">
        <f>+$I$730*AS1</f>
        <v>6443920.0000000009</v>
      </c>
      <c r="AY2" s="575"/>
      <c r="BA2" s="579">
        <f>+$I$730*AY1</f>
        <v>6443920.0000000009</v>
      </c>
      <c r="BE2" s="575"/>
      <c r="BG2" s="579">
        <f>+$I$730*BE1</f>
        <v>6443920.0000000009</v>
      </c>
      <c r="BK2" s="575"/>
      <c r="BM2" s="579">
        <f>+$I$730*BK1</f>
        <v>6443920.0000000009</v>
      </c>
      <c r="BQ2" s="575"/>
      <c r="BS2" s="579">
        <f>+$I$730*BQ1</f>
        <v>6443920.0000000009</v>
      </c>
      <c r="BW2" s="575"/>
      <c r="BY2" s="579">
        <f>+$I$730*BW1</f>
        <v>6443920.0000000009</v>
      </c>
      <c r="CC2" s="575"/>
      <c r="CD2" s="575"/>
      <c r="CE2" s="579">
        <f>+$I$730*CC1</f>
        <v>92056000.000000045</v>
      </c>
    </row>
    <row r="3" spans="1:86" x14ac:dyDescent="0.2">
      <c r="J3" s="575"/>
      <c r="K3" s="579">
        <f>+K730</f>
        <v>7682000</v>
      </c>
      <c r="L3" s="579">
        <f>+K2-K3</f>
        <v>10729200</v>
      </c>
      <c r="N3" s="579"/>
      <c r="O3" s="575"/>
      <c r="P3" s="575"/>
      <c r="Q3" s="579">
        <f>+Q730</f>
        <v>5983500</v>
      </c>
      <c r="R3" s="579">
        <f>+Q2-Q3</f>
        <v>3222100</v>
      </c>
      <c r="T3" s="579"/>
      <c r="U3" s="575"/>
      <c r="W3" s="579">
        <f>+W730</f>
        <v>5766000</v>
      </c>
      <c r="X3" s="579">
        <f>+W2-W3</f>
        <v>677920.00000000093</v>
      </c>
      <c r="AA3" s="575"/>
      <c r="AC3" s="579">
        <f>+AC730</f>
        <v>5907000</v>
      </c>
      <c r="AD3" s="579">
        <f>+AC2-AC3</f>
        <v>536920.00000000093</v>
      </c>
      <c r="AG3" s="575"/>
      <c r="AI3" s="579">
        <f>+AI730</f>
        <v>5147500</v>
      </c>
      <c r="AJ3" s="579">
        <f>+AI2-AI3</f>
        <v>1296420.0000000009</v>
      </c>
      <c r="AM3" s="575"/>
      <c r="AO3" s="579">
        <f>+AO730</f>
        <v>4735500</v>
      </c>
      <c r="AP3" s="579">
        <f>+AO2-AO3</f>
        <v>1708420.0000000009</v>
      </c>
      <c r="AS3" s="575"/>
      <c r="AU3" s="579">
        <f>+AU730</f>
        <v>4736500</v>
      </c>
      <c r="AV3" s="579">
        <f>+AU2-AU3</f>
        <v>1707420.0000000009</v>
      </c>
      <c r="AY3" s="575"/>
      <c r="BA3" s="579">
        <f>+BA730</f>
        <v>7936000</v>
      </c>
      <c r="BB3" s="579">
        <f>+BA2-BA3</f>
        <v>-1492079.9999999991</v>
      </c>
      <c r="BE3" s="575"/>
      <c r="BG3" s="579">
        <f>+BG730</f>
        <v>9894000</v>
      </c>
      <c r="BH3" s="579">
        <f>+BG2-BG3</f>
        <v>-3450079.9999999991</v>
      </c>
      <c r="BK3" s="575"/>
      <c r="BM3" s="579">
        <f>+BM730</f>
        <v>14033500</v>
      </c>
      <c r="BN3" s="579">
        <f>+BM2-BM3</f>
        <v>-7589579.9999999991</v>
      </c>
      <c r="BQ3" s="575"/>
      <c r="BS3" s="579">
        <f>+BS730</f>
        <v>4960500</v>
      </c>
      <c r="BT3" s="579">
        <f>+BS2-BS3</f>
        <v>1483420.0000000009</v>
      </c>
      <c r="BW3" s="575"/>
      <c r="BY3" s="579">
        <f>+BY730</f>
        <v>5486000</v>
      </c>
      <c r="BZ3" s="579">
        <f>+BY2-BY3</f>
        <v>957920.00000000093</v>
      </c>
      <c r="CC3" s="575"/>
      <c r="CD3" s="575"/>
      <c r="CE3" s="579">
        <f>+CE730</f>
        <v>550000</v>
      </c>
      <c r="CF3" s="579">
        <f>+CE2-CE3</f>
        <v>91506000.000000045</v>
      </c>
    </row>
    <row r="4" spans="1:86" ht="60" x14ac:dyDescent="0.2">
      <c r="A4" s="580"/>
      <c r="B4" s="580"/>
      <c r="C4" s="580"/>
      <c r="D4" s="581"/>
      <c r="E4" s="580"/>
      <c r="F4" s="581"/>
      <c r="G4" s="582"/>
      <c r="H4" s="583"/>
      <c r="I4" s="584" t="s">
        <v>2</v>
      </c>
      <c r="J4" s="768" t="s">
        <v>3</v>
      </c>
      <c r="K4" s="768" t="s">
        <v>4</v>
      </c>
      <c r="L4" s="769" t="s">
        <v>524</v>
      </c>
      <c r="M4" s="769" t="s">
        <v>507</v>
      </c>
      <c r="N4" s="769" t="s">
        <v>508</v>
      </c>
      <c r="O4" s="778" t="s">
        <v>3</v>
      </c>
      <c r="P4" s="778" t="s">
        <v>521</v>
      </c>
      <c r="Q4" s="779" t="s">
        <v>4</v>
      </c>
      <c r="R4" s="779" t="s">
        <v>524</v>
      </c>
      <c r="S4" s="779" t="s">
        <v>522</v>
      </c>
      <c r="T4" s="779" t="s">
        <v>508</v>
      </c>
      <c r="U4" s="787" t="s">
        <v>3</v>
      </c>
      <c r="V4" s="788" t="s">
        <v>521</v>
      </c>
      <c r="W4" s="788" t="s">
        <v>4</v>
      </c>
      <c r="X4" s="788" t="s">
        <v>524</v>
      </c>
      <c r="Y4" s="788" t="s">
        <v>522</v>
      </c>
      <c r="Z4" s="788" t="s">
        <v>508</v>
      </c>
      <c r="AA4" s="796" t="s">
        <v>3</v>
      </c>
      <c r="AB4" s="797" t="s">
        <v>521</v>
      </c>
      <c r="AC4" s="797" t="s">
        <v>4</v>
      </c>
      <c r="AD4" s="797" t="s">
        <v>524</v>
      </c>
      <c r="AE4" s="797" t="s">
        <v>522</v>
      </c>
      <c r="AF4" s="797" t="s">
        <v>508</v>
      </c>
      <c r="AG4" s="814" t="s">
        <v>3</v>
      </c>
      <c r="AH4" s="815" t="s">
        <v>521</v>
      </c>
      <c r="AI4" s="815" t="s">
        <v>4</v>
      </c>
      <c r="AJ4" s="815" t="s">
        <v>524</v>
      </c>
      <c r="AK4" s="815" t="s">
        <v>522</v>
      </c>
      <c r="AL4" s="815" t="s">
        <v>508</v>
      </c>
      <c r="AM4" s="768" t="s">
        <v>3</v>
      </c>
      <c r="AN4" s="769" t="s">
        <v>521</v>
      </c>
      <c r="AO4" s="769" t="s">
        <v>4</v>
      </c>
      <c r="AP4" s="769" t="s">
        <v>524</v>
      </c>
      <c r="AQ4" s="769" t="s">
        <v>522</v>
      </c>
      <c r="AR4" s="769" t="s">
        <v>508</v>
      </c>
      <c r="AS4" s="823" t="s">
        <v>3</v>
      </c>
      <c r="AT4" s="824" t="s">
        <v>521</v>
      </c>
      <c r="AU4" s="824" t="s">
        <v>4</v>
      </c>
      <c r="AV4" s="824" t="s">
        <v>524</v>
      </c>
      <c r="AW4" s="824" t="s">
        <v>522</v>
      </c>
      <c r="AX4" s="824" t="s">
        <v>508</v>
      </c>
      <c r="AY4" s="832" t="s">
        <v>3</v>
      </c>
      <c r="AZ4" s="833" t="s">
        <v>521</v>
      </c>
      <c r="BA4" s="833" t="s">
        <v>4</v>
      </c>
      <c r="BB4" s="833" t="s">
        <v>524</v>
      </c>
      <c r="BC4" s="833" t="s">
        <v>522</v>
      </c>
      <c r="BD4" s="833" t="s">
        <v>508</v>
      </c>
      <c r="BE4" s="768" t="s">
        <v>3</v>
      </c>
      <c r="BF4" s="769" t="s">
        <v>521</v>
      </c>
      <c r="BG4" s="769" t="s">
        <v>4</v>
      </c>
      <c r="BH4" s="769" t="s">
        <v>524</v>
      </c>
      <c r="BI4" s="769" t="s">
        <v>522</v>
      </c>
      <c r="BJ4" s="769" t="s">
        <v>508</v>
      </c>
      <c r="BK4" s="805" t="s">
        <v>3</v>
      </c>
      <c r="BL4" s="806" t="s">
        <v>521</v>
      </c>
      <c r="BM4" s="806" t="s">
        <v>4</v>
      </c>
      <c r="BN4" s="806" t="s">
        <v>524</v>
      </c>
      <c r="BO4" s="806" t="s">
        <v>522</v>
      </c>
      <c r="BP4" s="806" t="s">
        <v>508</v>
      </c>
      <c r="BQ4" s="787" t="s">
        <v>3</v>
      </c>
      <c r="BR4" s="788" t="s">
        <v>521</v>
      </c>
      <c r="BS4" s="788" t="s">
        <v>4</v>
      </c>
      <c r="BT4" s="788" t="s">
        <v>524</v>
      </c>
      <c r="BU4" s="788" t="s">
        <v>522</v>
      </c>
      <c r="BV4" s="788" t="s">
        <v>508</v>
      </c>
      <c r="BW4" s="832" t="s">
        <v>3</v>
      </c>
      <c r="BX4" s="833" t="s">
        <v>521</v>
      </c>
      <c r="BY4" s="833" t="s">
        <v>4</v>
      </c>
      <c r="BZ4" s="833" t="s">
        <v>524</v>
      </c>
      <c r="CA4" s="833" t="s">
        <v>522</v>
      </c>
      <c r="CB4" s="833" t="s">
        <v>508</v>
      </c>
      <c r="CC4" s="805" t="s">
        <v>3</v>
      </c>
      <c r="CD4" s="778" t="s">
        <v>521</v>
      </c>
      <c r="CE4" s="806" t="s">
        <v>4</v>
      </c>
      <c r="CF4" s="806" t="s">
        <v>507</v>
      </c>
      <c r="CG4" s="806" t="s">
        <v>508</v>
      </c>
    </row>
    <row r="5" spans="1:86" x14ac:dyDescent="0.2">
      <c r="A5" s="585" t="s">
        <v>5</v>
      </c>
      <c r="B5" s="585" t="s">
        <v>6</v>
      </c>
      <c r="C5" s="585" t="s">
        <v>7</v>
      </c>
      <c r="D5" s="585" t="s">
        <v>8</v>
      </c>
      <c r="E5" s="585" t="s">
        <v>9</v>
      </c>
      <c r="F5" s="585" t="s">
        <v>10</v>
      </c>
      <c r="G5" s="586" t="s">
        <v>11</v>
      </c>
      <c r="H5" s="587" t="s">
        <v>12</v>
      </c>
      <c r="I5" s="588">
        <v>2025</v>
      </c>
      <c r="J5" s="770" t="s">
        <v>505</v>
      </c>
      <c r="K5" s="771"/>
      <c r="L5" s="772"/>
      <c r="M5" s="772"/>
      <c r="N5" s="772"/>
      <c r="O5" s="780" t="s">
        <v>505</v>
      </c>
      <c r="P5" s="780"/>
      <c r="Q5" s="781"/>
      <c r="R5" s="781"/>
      <c r="S5" s="781"/>
      <c r="T5" s="781"/>
      <c r="U5" s="789" t="s">
        <v>505</v>
      </c>
      <c r="V5" s="790"/>
      <c r="W5" s="842" t="s">
        <v>523</v>
      </c>
      <c r="X5" s="790"/>
      <c r="Y5" s="790"/>
      <c r="Z5" s="790"/>
      <c r="AA5" s="798" t="s">
        <v>505</v>
      </c>
      <c r="AB5" s="799"/>
      <c r="AC5" s="797" t="s">
        <v>523</v>
      </c>
      <c r="AD5" s="799"/>
      <c r="AE5" s="799"/>
      <c r="AF5" s="799"/>
      <c r="AG5" s="816" t="s">
        <v>505</v>
      </c>
      <c r="AH5" s="817"/>
      <c r="AI5" s="815" t="s">
        <v>523</v>
      </c>
      <c r="AJ5" s="817"/>
      <c r="AK5" s="817"/>
      <c r="AL5" s="817"/>
      <c r="AM5" s="770" t="s">
        <v>505</v>
      </c>
      <c r="AN5" s="772"/>
      <c r="AO5" s="769" t="s">
        <v>523</v>
      </c>
      <c r="AP5" s="772"/>
      <c r="AQ5" s="772"/>
      <c r="AR5" s="772"/>
      <c r="AS5" s="825" t="s">
        <v>505</v>
      </c>
      <c r="AT5" s="826"/>
      <c r="AU5" s="824" t="s">
        <v>523</v>
      </c>
      <c r="AV5" s="826"/>
      <c r="AW5" s="826"/>
      <c r="AX5" s="826"/>
      <c r="AY5" s="834" t="s">
        <v>505</v>
      </c>
      <c r="AZ5" s="835"/>
      <c r="BA5" s="833" t="s">
        <v>523</v>
      </c>
      <c r="BB5" s="835"/>
      <c r="BC5" s="835"/>
      <c r="BD5" s="835"/>
      <c r="BE5" s="770" t="s">
        <v>505</v>
      </c>
      <c r="BF5" s="772"/>
      <c r="BG5" s="769" t="s">
        <v>523</v>
      </c>
      <c r="BH5" s="772"/>
      <c r="BI5" s="772"/>
      <c r="BJ5" s="772"/>
      <c r="BK5" s="807" t="s">
        <v>505</v>
      </c>
      <c r="BL5" s="808"/>
      <c r="BM5" s="806" t="s">
        <v>523</v>
      </c>
      <c r="BN5" s="808"/>
      <c r="BO5" s="808"/>
      <c r="BP5" s="808"/>
      <c r="BQ5" s="789" t="s">
        <v>505</v>
      </c>
      <c r="BR5" s="790"/>
      <c r="BS5" s="788" t="s">
        <v>523</v>
      </c>
      <c r="BT5" s="790"/>
      <c r="BU5" s="790"/>
      <c r="BV5" s="790"/>
      <c r="BW5" s="834" t="s">
        <v>505</v>
      </c>
      <c r="BX5" s="835"/>
      <c r="BY5" s="833" t="s">
        <v>523</v>
      </c>
      <c r="BZ5" s="835"/>
      <c r="CA5" s="835"/>
      <c r="CB5" s="835"/>
      <c r="CC5" s="807" t="s">
        <v>505</v>
      </c>
      <c r="CD5" s="780"/>
      <c r="CE5" s="808"/>
      <c r="CF5" s="808"/>
      <c r="CG5" s="808"/>
    </row>
    <row r="6" spans="1:86" x14ac:dyDescent="0.2">
      <c r="A6" s="590"/>
      <c r="B6" s="590"/>
      <c r="C6" s="591" t="s">
        <v>13</v>
      </c>
      <c r="D6" s="591" t="s">
        <v>14</v>
      </c>
      <c r="E6" s="591" t="s">
        <v>15</v>
      </c>
      <c r="F6" s="591" t="s">
        <v>16</v>
      </c>
      <c r="G6" s="592" t="s">
        <v>17</v>
      </c>
      <c r="H6" s="593"/>
      <c r="I6" s="592" t="s">
        <v>18</v>
      </c>
      <c r="J6" s="773" t="s">
        <v>503</v>
      </c>
      <c r="K6" s="773" t="s">
        <v>503</v>
      </c>
      <c r="L6" s="773" t="s">
        <v>503</v>
      </c>
      <c r="M6" s="773" t="s">
        <v>503</v>
      </c>
      <c r="N6" s="773" t="s">
        <v>503</v>
      </c>
      <c r="O6" s="782" t="s">
        <v>504</v>
      </c>
      <c r="P6" s="782" t="s">
        <v>504</v>
      </c>
      <c r="Q6" s="782" t="s">
        <v>504</v>
      </c>
      <c r="R6" s="782" t="s">
        <v>504</v>
      </c>
      <c r="S6" s="782" t="s">
        <v>504</v>
      </c>
      <c r="T6" s="782" t="s">
        <v>504</v>
      </c>
      <c r="U6" s="791" t="s">
        <v>509</v>
      </c>
      <c r="V6" s="791" t="s">
        <v>509</v>
      </c>
      <c r="W6" s="791" t="s">
        <v>509</v>
      </c>
      <c r="X6" s="791" t="s">
        <v>509</v>
      </c>
      <c r="Y6" s="791" t="s">
        <v>509</v>
      </c>
      <c r="Z6" s="791" t="s">
        <v>509</v>
      </c>
      <c r="AA6" s="800" t="s">
        <v>512</v>
      </c>
      <c r="AB6" s="800" t="s">
        <v>512</v>
      </c>
      <c r="AC6" s="800" t="s">
        <v>512</v>
      </c>
      <c r="AD6" s="800" t="s">
        <v>512</v>
      </c>
      <c r="AE6" s="800" t="s">
        <v>512</v>
      </c>
      <c r="AF6" s="800" t="s">
        <v>512</v>
      </c>
      <c r="AG6" s="818" t="s">
        <v>513</v>
      </c>
      <c r="AH6" s="818" t="s">
        <v>513</v>
      </c>
      <c r="AI6" s="818" t="s">
        <v>513</v>
      </c>
      <c r="AJ6" s="818" t="s">
        <v>513</v>
      </c>
      <c r="AK6" s="818" t="s">
        <v>513</v>
      </c>
      <c r="AL6" s="818" t="s">
        <v>513</v>
      </c>
      <c r="AM6" s="773" t="s">
        <v>514</v>
      </c>
      <c r="AN6" s="773" t="s">
        <v>514</v>
      </c>
      <c r="AO6" s="773" t="s">
        <v>514</v>
      </c>
      <c r="AP6" s="773" t="s">
        <v>514</v>
      </c>
      <c r="AQ6" s="773" t="s">
        <v>514</v>
      </c>
      <c r="AR6" s="773" t="s">
        <v>514</v>
      </c>
      <c r="AS6" s="827" t="s">
        <v>515</v>
      </c>
      <c r="AT6" s="827" t="s">
        <v>515</v>
      </c>
      <c r="AU6" s="827" t="s">
        <v>515</v>
      </c>
      <c r="AV6" s="827" t="s">
        <v>515</v>
      </c>
      <c r="AW6" s="827" t="s">
        <v>515</v>
      </c>
      <c r="AX6" s="827" t="s">
        <v>515</v>
      </c>
      <c r="AY6" s="836" t="s">
        <v>516</v>
      </c>
      <c r="AZ6" s="836" t="s">
        <v>516</v>
      </c>
      <c r="BA6" s="836" t="s">
        <v>516</v>
      </c>
      <c r="BB6" s="836" t="s">
        <v>516</v>
      </c>
      <c r="BC6" s="836" t="s">
        <v>516</v>
      </c>
      <c r="BD6" s="836" t="s">
        <v>516</v>
      </c>
      <c r="BE6" s="773" t="s">
        <v>517</v>
      </c>
      <c r="BF6" s="773" t="s">
        <v>517</v>
      </c>
      <c r="BG6" s="773" t="s">
        <v>517</v>
      </c>
      <c r="BH6" s="773" t="s">
        <v>517</v>
      </c>
      <c r="BI6" s="773" t="s">
        <v>517</v>
      </c>
      <c r="BJ6" s="773" t="s">
        <v>517</v>
      </c>
      <c r="BK6" s="809" t="s">
        <v>518</v>
      </c>
      <c r="BL6" s="809" t="s">
        <v>518</v>
      </c>
      <c r="BM6" s="809" t="s">
        <v>518</v>
      </c>
      <c r="BN6" s="809" t="s">
        <v>518</v>
      </c>
      <c r="BO6" s="809" t="s">
        <v>518</v>
      </c>
      <c r="BP6" s="809" t="s">
        <v>518</v>
      </c>
      <c r="BQ6" s="791" t="s">
        <v>519</v>
      </c>
      <c r="BR6" s="791" t="s">
        <v>519</v>
      </c>
      <c r="BS6" s="791" t="s">
        <v>519</v>
      </c>
      <c r="BT6" s="791" t="s">
        <v>519</v>
      </c>
      <c r="BU6" s="791" t="s">
        <v>519</v>
      </c>
      <c r="BV6" s="791" t="s">
        <v>519</v>
      </c>
      <c r="BW6" s="836" t="s">
        <v>520</v>
      </c>
      <c r="BX6" s="836" t="s">
        <v>520</v>
      </c>
      <c r="BY6" s="836" t="s">
        <v>520</v>
      </c>
      <c r="BZ6" s="836" t="s">
        <v>520</v>
      </c>
      <c r="CA6" s="836" t="s">
        <v>520</v>
      </c>
      <c r="CB6" s="836" t="s">
        <v>520</v>
      </c>
      <c r="CC6" s="841">
        <v>2025</v>
      </c>
      <c r="CD6" s="782"/>
      <c r="CE6" s="841">
        <v>2025</v>
      </c>
      <c r="CF6" s="841">
        <v>2025</v>
      </c>
      <c r="CG6" s="841">
        <v>2025</v>
      </c>
    </row>
    <row r="7" spans="1:86" ht="14.25" customHeight="1" x14ac:dyDescent="0.2">
      <c r="A7" s="591">
        <v>1</v>
      </c>
      <c r="B7" s="591">
        <v>2</v>
      </c>
      <c r="C7" s="591">
        <v>3</v>
      </c>
      <c r="D7" s="591">
        <v>4</v>
      </c>
      <c r="E7" s="591">
        <v>5</v>
      </c>
      <c r="F7" s="591">
        <v>6</v>
      </c>
      <c r="G7" s="592" t="s">
        <v>19</v>
      </c>
      <c r="H7" s="595">
        <v>8</v>
      </c>
      <c r="I7" s="591">
        <v>10</v>
      </c>
      <c r="J7" s="774"/>
      <c r="K7" s="774"/>
      <c r="L7" s="775"/>
      <c r="M7" s="775"/>
      <c r="N7" s="775"/>
      <c r="O7" s="783"/>
      <c r="P7" s="783"/>
      <c r="Q7" s="783"/>
      <c r="R7" s="783"/>
      <c r="S7" s="783"/>
      <c r="T7" s="783"/>
      <c r="U7" s="792"/>
      <c r="V7" s="792"/>
      <c r="W7" s="792"/>
      <c r="X7" s="792"/>
      <c r="Y7" s="792"/>
      <c r="Z7" s="792"/>
      <c r="AA7" s="801"/>
      <c r="AB7" s="801"/>
      <c r="AC7" s="801"/>
      <c r="AD7" s="801"/>
      <c r="AE7" s="801"/>
      <c r="AF7" s="801"/>
      <c r="AG7" s="819"/>
      <c r="AH7" s="819"/>
      <c r="AI7" s="819"/>
      <c r="AJ7" s="819"/>
      <c r="AK7" s="819"/>
      <c r="AL7" s="819"/>
      <c r="AM7" s="775"/>
      <c r="AN7" s="775"/>
      <c r="AO7" s="775"/>
      <c r="AP7" s="775"/>
      <c r="AQ7" s="775"/>
      <c r="AR7" s="775"/>
      <c r="AS7" s="828"/>
      <c r="AT7" s="828"/>
      <c r="AU7" s="828"/>
      <c r="AV7" s="828"/>
      <c r="AW7" s="828"/>
      <c r="AX7" s="828"/>
      <c r="AY7" s="837"/>
      <c r="AZ7" s="837"/>
      <c r="BA7" s="837"/>
      <c r="BB7" s="837"/>
      <c r="BC7" s="837"/>
      <c r="BD7" s="837"/>
      <c r="BE7" s="775"/>
      <c r="BF7" s="775"/>
      <c r="BG7" s="775"/>
      <c r="BH7" s="775"/>
      <c r="BI7" s="775"/>
      <c r="BJ7" s="775"/>
      <c r="BK7" s="810"/>
      <c r="BL7" s="810"/>
      <c r="BM7" s="810"/>
      <c r="BN7" s="810"/>
      <c r="BO7" s="810"/>
      <c r="BP7" s="810"/>
      <c r="BQ7" s="792"/>
      <c r="BR7" s="792"/>
      <c r="BS7" s="792"/>
      <c r="BT7" s="792"/>
      <c r="BU7" s="792"/>
      <c r="BV7" s="792"/>
      <c r="BW7" s="837"/>
      <c r="BX7" s="837"/>
      <c r="BY7" s="837"/>
      <c r="BZ7" s="837"/>
      <c r="CA7" s="837"/>
      <c r="CB7" s="837"/>
      <c r="CC7" s="810"/>
      <c r="CD7" s="783"/>
      <c r="CE7" s="810"/>
      <c r="CF7" s="810"/>
      <c r="CG7" s="810"/>
    </row>
    <row r="8" spans="1:86" x14ac:dyDescent="0.2">
      <c r="A8" s="596">
        <v>1</v>
      </c>
      <c r="B8" s="596"/>
      <c r="C8" s="597"/>
      <c r="D8" s="597"/>
      <c r="E8" s="598"/>
      <c r="F8" s="597"/>
      <c r="G8" s="599"/>
      <c r="H8" s="600"/>
      <c r="I8" s="601"/>
      <c r="J8" s="774"/>
      <c r="K8" s="774"/>
      <c r="L8" s="775"/>
      <c r="M8" s="775"/>
      <c r="N8" s="775"/>
      <c r="O8" s="783"/>
      <c r="P8" s="783"/>
      <c r="Q8" s="783"/>
      <c r="R8" s="783"/>
      <c r="S8" s="783"/>
      <c r="T8" s="783"/>
      <c r="U8" s="792"/>
      <c r="V8" s="792"/>
      <c r="W8" s="792"/>
      <c r="X8" s="792"/>
      <c r="Y8" s="792"/>
      <c r="Z8" s="792"/>
      <c r="AA8" s="801"/>
      <c r="AB8" s="801"/>
      <c r="AC8" s="801"/>
      <c r="AD8" s="801"/>
      <c r="AE8" s="801"/>
      <c r="AF8" s="801"/>
      <c r="AG8" s="819"/>
      <c r="AH8" s="819"/>
      <c r="AI8" s="819"/>
      <c r="AJ8" s="819"/>
      <c r="AK8" s="819"/>
      <c r="AL8" s="819"/>
      <c r="AM8" s="775"/>
      <c r="AN8" s="775"/>
      <c r="AO8" s="775"/>
      <c r="AP8" s="775"/>
      <c r="AQ8" s="775"/>
      <c r="AR8" s="775"/>
      <c r="AS8" s="828"/>
      <c r="AT8" s="828"/>
      <c r="AU8" s="828"/>
      <c r="AV8" s="828"/>
      <c r="AW8" s="828"/>
      <c r="AX8" s="828"/>
      <c r="AY8" s="837"/>
      <c r="AZ8" s="837"/>
      <c r="BA8" s="837"/>
      <c r="BB8" s="837"/>
      <c r="BC8" s="837"/>
      <c r="BD8" s="837"/>
      <c r="BE8" s="775"/>
      <c r="BF8" s="775"/>
      <c r="BG8" s="775"/>
      <c r="BH8" s="775"/>
      <c r="BI8" s="775"/>
      <c r="BJ8" s="775"/>
      <c r="BK8" s="810"/>
      <c r="BL8" s="810"/>
      <c r="BM8" s="810"/>
      <c r="BN8" s="810"/>
      <c r="BO8" s="810"/>
      <c r="BP8" s="810"/>
      <c r="BQ8" s="792"/>
      <c r="BR8" s="792"/>
      <c r="BS8" s="792"/>
      <c r="BT8" s="792"/>
      <c r="BU8" s="792"/>
      <c r="BV8" s="792"/>
      <c r="BW8" s="837"/>
      <c r="BX8" s="837"/>
      <c r="BY8" s="837"/>
      <c r="BZ8" s="837"/>
      <c r="CA8" s="837"/>
      <c r="CB8" s="837"/>
      <c r="CC8" s="810"/>
      <c r="CD8" s="783"/>
      <c r="CE8" s="810"/>
      <c r="CF8" s="810"/>
      <c r="CG8" s="810"/>
    </row>
    <row r="9" spans="1:86" x14ac:dyDescent="0.2">
      <c r="A9" s="598"/>
      <c r="B9" s="598" t="s">
        <v>525</v>
      </c>
      <c r="C9" s="843"/>
      <c r="D9" s="844"/>
      <c r="E9" s="598"/>
      <c r="F9" s="844"/>
      <c r="G9" s="845"/>
      <c r="H9" s="846" t="s">
        <v>526</v>
      </c>
      <c r="I9" s="847"/>
      <c r="J9" s="774"/>
      <c r="K9" s="774"/>
      <c r="L9" s="775"/>
      <c r="M9" s="775"/>
      <c r="N9" s="775"/>
      <c r="O9" s="783"/>
      <c r="P9" s="783"/>
      <c r="Q9" s="783"/>
      <c r="R9" s="783"/>
      <c r="S9" s="783"/>
      <c r="T9" s="783"/>
      <c r="U9" s="792"/>
      <c r="V9" s="792"/>
      <c r="W9" s="792"/>
      <c r="X9" s="792"/>
      <c r="Y9" s="792"/>
      <c r="Z9" s="792"/>
      <c r="AA9" s="801"/>
      <c r="AB9" s="801"/>
      <c r="AC9" s="801"/>
      <c r="AD9" s="801"/>
      <c r="AE9" s="801"/>
      <c r="AF9" s="801"/>
      <c r="AG9" s="819"/>
      <c r="AH9" s="819"/>
      <c r="AI9" s="819"/>
      <c r="AJ9" s="819"/>
      <c r="AK9" s="819"/>
      <c r="AL9" s="819"/>
      <c r="AM9" s="775"/>
      <c r="AN9" s="775"/>
      <c r="AO9" s="775"/>
      <c r="AP9" s="775"/>
      <c r="AQ9" s="775"/>
      <c r="AR9" s="775"/>
      <c r="AS9" s="828"/>
      <c r="AT9" s="828"/>
      <c r="AU9" s="828"/>
      <c r="AV9" s="828"/>
      <c r="AW9" s="828"/>
      <c r="AX9" s="828"/>
      <c r="AY9" s="837"/>
      <c r="AZ9" s="837"/>
      <c r="BA9" s="837"/>
      <c r="BB9" s="837"/>
      <c r="BC9" s="837"/>
      <c r="BD9" s="837"/>
      <c r="BE9" s="775"/>
      <c r="BF9" s="775"/>
      <c r="BG9" s="775"/>
      <c r="BH9" s="775"/>
      <c r="BI9" s="775"/>
      <c r="BJ9" s="775"/>
      <c r="BK9" s="810"/>
      <c r="BL9" s="810"/>
      <c r="BM9" s="810"/>
      <c r="BN9" s="810"/>
      <c r="BO9" s="810"/>
      <c r="BP9" s="810"/>
      <c r="BQ9" s="792"/>
      <c r="BR9" s="792"/>
      <c r="BS9" s="792"/>
      <c r="BT9" s="792"/>
      <c r="BU9" s="792"/>
      <c r="BV9" s="792"/>
      <c r="BW9" s="837"/>
      <c r="BX9" s="837"/>
      <c r="BY9" s="837"/>
      <c r="BZ9" s="837"/>
      <c r="CA9" s="837"/>
      <c r="CB9" s="837"/>
      <c r="CC9" s="810"/>
      <c r="CD9" s="783"/>
      <c r="CE9" s="810"/>
      <c r="CF9" s="810"/>
      <c r="CG9" s="810"/>
    </row>
    <row r="10" spans="1:86" x14ac:dyDescent="0.2">
      <c r="A10" s="596"/>
      <c r="B10" s="596"/>
      <c r="C10" s="623">
        <v>820</v>
      </c>
      <c r="D10" s="597"/>
      <c r="E10" s="596"/>
      <c r="F10" s="597"/>
      <c r="G10" s="848"/>
      <c r="H10" s="682" t="s">
        <v>410</v>
      </c>
      <c r="I10" s="682"/>
      <c r="J10" s="774"/>
      <c r="K10" s="774"/>
      <c r="L10" s="775"/>
      <c r="M10" s="775"/>
      <c r="N10" s="775"/>
      <c r="O10" s="783"/>
      <c r="P10" s="783"/>
      <c r="Q10" s="783"/>
      <c r="R10" s="783"/>
      <c r="S10" s="783"/>
      <c r="T10" s="783"/>
      <c r="U10" s="792"/>
      <c r="V10" s="792"/>
      <c r="W10" s="792"/>
      <c r="X10" s="792"/>
      <c r="Y10" s="792"/>
      <c r="Z10" s="792"/>
      <c r="AA10" s="801"/>
      <c r="AB10" s="801"/>
      <c r="AC10" s="801"/>
      <c r="AD10" s="801"/>
      <c r="AE10" s="801"/>
      <c r="AF10" s="801"/>
      <c r="AG10" s="819"/>
      <c r="AH10" s="819"/>
      <c r="AI10" s="819"/>
      <c r="AJ10" s="819"/>
      <c r="AK10" s="819"/>
      <c r="AL10" s="819"/>
      <c r="AM10" s="775"/>
      <c r="AN10" s="775"/>
      <c r="AO10" s="775"/>
      <c r="AP10" s="775"/>
      <c r="AQ10" s="775"/>
      <c r="AR10" s="775"/>
      <c r="AS10" s="828"/>
      <c r="AT10" s="828"/>
      <c r="AU10" s="828"/>
      <c r="AV10" s="828"/>
      <c r="AW10" s="828"/>
      <c r="AX10" s="828"/>
      <c r="AY10" s="837"/>
      <c r="AZ10" s="837"/>
      <c r="BA10" s="837"/>
      <c r="BB10" s="837"/>
      <c r="BC10" s="837"/>
      <c r="BD10" s="837"/>
      <c r="BE10" s="775"/>
      <c r="BF10" s="775"/>
      <c r="BG10" s="775"/>
      <c r="BH10" s="775"/>
      <c r="BI10" s="775"/>
      <c r="BJ10" s="775"/>
      <c r="BK10" s="810"/>
      <c r="BL10" s="810"/>
      <c r="BM10" s="810"/>
      <c r="BN10" s="810"/>
      <c r="BO10" s="810"/>
      <c r="BP10" s="810"/>
      <c r="BQ10" s="792"/>
      <c r="BR10" s="792"/>
      <c r="BS10" s="792"/>
      <c r="BT10" s="792"/>
      <c r="BU10" s="792"/>
      <c r="BV10" s="792"/>
      <c r="BW10" s="837"/>
      <c r="BX10" s="837"/>
      <c r="BY10" s="837"/>
      <c r="BZ10" s="837"/>
      <c r="CA10" s="837"/>
      <c r="CB10" s="837"/>
      <c r="CC10" s="810"/>
      <c r="CD10" s="783"/>
      <c r="CE10" s="810"/>
      <c r="CF10" s="810"/>
      <c r="CG10" s="810"/>
    </row>
    <row r="11" spans="1:86" x14ac:dyDescent="0.2">
      <c r="A11" s="596"/>
      <c r="B11" s="596"/>
      <c r="C11" s="623"/>
      <c r="D11" s="606">
        <v>1201</v>
      </c>
      <c r="E11" s="596"/>
      <c r="F11" s="597"/>
      <c r="G11" s="848"/>
      <c r="H11" s="682" t="s">
        <v>71</v>
      </c>
      <c r="I11" s="682"/>
      <c r="J11" s="774"/>
      <c r="K11" s="774"/>
      <c r="L11" s="775"/>
      <c r="M11" s="775"/>
      <c r="N11" s="775"/>
      <c r="O11" s="783"/>
      <c r="P11" s="783"/>
      <c r="Q11" s="783"/>
      <c r="R11" s="783"/>
      <c r="S11" s="783"/>
      <c r="T11" s="783"/>
      <c r="U11" s="792"/>
      <c r="V11" s="792"/>
      <c r="W11" s="792"/>
      <c r="X11" s="792"/>
      <c r="Y11" s="792"/>
      <c r="Z11" s="792"/>
      <c r="AA11" s="801"/>
      <c r="AB11" s="801"/>
      <c r="AC11" s="801"/>
      <c r="AD11" s="801"/>
      <c r="AE11" s="801"/>
      <c r="AF11" s="801"/>
      <c r="AG11" s="819"/>
      <c r="AH11" s="819"/>
      <c r="AI11" s="819"/>
      <c r="AJ11" s="819"/>
      <c r="AK11" s="819"/>
      <c r="AL11" s="819"/>
      <c r="AM11" s="775"/>
      <c r="AN11" s="775"/>
      <c r="AO11" s="775"/>
      <c r="AP11" s="775"/>
      <c r="AQ11" s="775"/>
      <c r="AR11" s="775"/>
      <c r="AS11" s="828"/>
      <c r="AT11" s="828"/>
      <c r="AU11" s="828"/>
      <c r="AV11" s="828"/>
      <c r="AW11" s="828"/>
      <c r="AX11" s="828"/>
      <c r="AY11" s="837"/>
      <c r="AZ11" s="837"/>
      <c r="BA11" s="837"/>
      <c r="BB11" s="837"/>
      <c r="BC11" s="837"/>
      <c r="BD11" s="837"/>
      <c r="BE11" s="775"/>
      <c r="BF11" s="775"/>
      <c r="BG11" s="775"/>
      <c r="BH11" s="775"/>
      <c r="BI11" s="775"/>
      <c r="BJ11" s="775"/>
      <c r="BK11" s="810"/>
      <c r="BL11" s="810"/>
      <c r="BM11" s="810"/>
      <c r="BN11" s="810"/>
      <c r="BO11" s="810"/>
      <c r="BP11" s="810"/>
      <c r="BQ11" s="792"/>
      <c r="BR11" s="792"/>
      <c r="BS11" s="792"/>
      <c r="BT11" s="792"/>
      <c r="BU11" s="792"/>
      <c r="BV11" s="792"/>
      <c r="BW11" s="837"/>
      <c r="BX11" s="837"/>
      <c r="BY11" s="837"/>
      <c r="BZ11" s="837"/>
      <c r="CA11" s="837"/>
      <c r="CB11" s="837"/>
      <c r="CC11" s="810"/>
      <c r="CD11" s="783"/>
      <c r="CE11" s="810"/>
      <c r="CF11" s="810"/>
      <c r="CG11" s="810"/>
    </row>
    <row r="12" spans="1:86" x14ac:dyDescent="0.2">
      <c r="A12" s="596"/>
      <c r="B12" s="596"/>
      <c r="C12" s="623"/>
      <c r="D12" s="606" t="s">
        <v>527</v>
      </c>
      <c r="E12" s="596"/>
      <c r="F12" s="597"/>
      <c r="G12" s="848"/>
      <c r="H12" s="664" t="s">
        <v>528</v>
      </c>
      <c r="I12" s="624"/>
      <c r="J12" s="774"/>
      <c r="K12" s="774"/>
      <c r="L12" s="775"/>
      <c r="M12" s="775"/>
      <c r="N12" s="775"/>
      <c r="O12" s="783"/>
      <c r="P12" s="783"/>
      <c r="Q12" s="783"/>
      <c r="R12" s="783"/>
      <c r="S12" s="783"/>
      <c r="T12" s="783"/>
      <c r="U12" s="792"/>
      <c r="V12" s="792"/>
      <c r="W12" s="792"/>
      <c r="X12" s="792"/>
      <c r="Y12" s="792"/>
      <c r="Z12" s="792"/>
      <c r="AA12" s="801"/>
      <c r="AB12" s="801"/>
      <c r="AC12" s="801"/>
      <c r="AD12" s="801"/>
      <c r="AE12" s="801"/>
      <c r="AF12" s="801"/>
      <c r="AG12" s="819"/>
      <c r="AH12" s="819"/>
      <c r="AI12" s="819"/>
      <c r="AJ12" s="819"/>
      <c r="AK12" s="819"/>
      <c r="AL12" s="819"/>
      <c r="AM12" s="775"/>
      <c r="AN12" s="775"/>
      <c r="AO12" s="775"/>
      <c r="AP12" s="775"/>
      <c r="AQ12" s="775"/>
      <c r="AR12" s="775"/>
      <c r="AS12" s="828"/>
      <c r="AT12" s="828"/>
      <c r="AU12" s="828"/>
      <c r="AV12" s="828"/>
      <c r="AW12" s="828"/>
      <c r="AX12" s="828"/>
      <c r="AY12" s="837"/>
      <c r="AZ12" s="837"/>
      <c r="BA12" s="837"/>
      <c r="BB12" s="837"/>
      <c r="BC12" s="837"/>
      <c r="BD12" s="837"/>
      <c r="BE12" s="775"/>
      <c r="BF12" s="775"/>
      <c r="BG12" s="775"/>
      <c r="BH12" s="775"/>
      <c r="BI12" s="775"/>
      <c r="BJ12" s="775"/>
      <c r="BK12" s="810"/>
      <c r="BL12" s="810"/>
      <c r="BM12" s="810"/>
      <c r="BN12" s="810"/>
      <c r="BO12" s="810"/>
      <c r="BP12" s="810"/>
      <c r="BQ12" s="792"/>
      <c r="BR12" s="792"/>
      <c r="BS12" s="792"/>
      <c r="BT12" s="792"/>
      <c r="BU12" s="792"/>
      <c r="BV12" s="792"/>
      <c r="BW12" s="837"/>
      <c r="BX12" s="837"/>
      <c r="BY12" s="837"/>
      <c r="BZ12" s="837"/>
      <c r="CA12" s="837"/>
      <c r="CB12" s="837"/>
      <c r="CC12" s="810"/>
      <c r="CD12" s="783"/>
      <c r="CE12" s="810"/>
      <c r="CF12" s="810"/>
      <c r="CG12" s="810"/>
    </row>
    <row r="13" spans="1:86" x14ac:dyDescent="0.2">
      <c r="A13" s="596"/>
      <c r="B13" s="596"/>
      <c r="C13" s="602"/>
      <c r="D13" s="607"/>
      <c r="E13" s="621">
        <v>137</v>
      </c>
      <c r="F13" s="607">
        <v>411</v>
      </c>
      <c r="G13" s="849"/>
      <c r="H13" s="602" t="s">
        <v>27</v>
      </c>
      <c r="I13" s="610">
        <v>35316000</v>
      </c>
      <c r="J13" s="774">
        <f t="shared" ref="J13:J29" si="0">+I13*$J$1</f>
        <v>7063200</v>
      </c>
      <c r="K13" s="774">
        <v>2400000</v>
      </c>
      <c r="L13" s="774">
        <f>+J13-K13</f>
        <v>4663200</v>
      </c>
      <c r="M13" s="774">
        <v>400000</v>
      </c>
      <c r="N13" s="774">
        <f t="shared" ref="N13:N27" si="1">+K13-M13</f>
        <v>2000000</v>
      </c>
      <c r="O13" s="784">
        <f t="shared" ref="O13:O29" si="2">+I13*$O$1</f>
        <v>3531600</v>
      </c>
      <c r="P13" s="784">
        <f>O13+K13</f>
        <v>5931600</v>
      </c>
      <c r="Q13" s="784">
        <v>2590000</v>
      </c>
      <c r="R13" s="784">
        <f>+P13-Q13</f>
        <v>3341600</v>
      </c>
      <c r="S13" s="784">
        <v>900000</v>
      </c>
      <c r="T13" s="784">
        <f>+Q13-S13</f>
        <v>1690000</v>
      </c>
      <c r="U13" s="793">
        <f t="shared" ref="U13:U29" si="3">$I13*$U$1</f>
        <v>2472120.0000000005</v>
      </c>
      <c r="V13" s="793">
        <f>U13+Q13</f>
        <v>5062120</v>
      </c>
      <c r="W13" s="793">
        <v>2590000</v>
      </c>
      <c r="X13" s="793">
        <f>+V13-W13</f>
        <v>2472120</v>
      </c>
      <c r="Y13" s="793">
        <v>1370000</v>
      </c>
      <c r="Z13" s="793">
        <f>+W13-Y13</f>
        <v>1220000</v>
      </c>
      <c r="AA13" s="802">
        <f t="shared" ref="AA13:AA29" si="4">$I13*$AA$1</f>
        <v>2472120.0000000005</v>
      </c>
      <c r="AB13" s="802">
        <f>AA13+W13</f>
        <v>5062120</v>
      </c>
      <c r="AC13" s="802">
        <v>2590000</v>
      </c>
      <c r="AD13" s="802">
        <f>+AB13-AC13</f>
        <v>2472120</v>
      </c>
      <c r="AE13" s="802">
        <v>1650000</v>
      </c>
      <c r="AF13" s="802">
        <f>+AC13-AE13</f>
        <v>940000</v>
      </c>
      <c r="AG13" s="820">
        <f t="shared" ref="AG13:AG29" si="5">$I13*$AG$1</f>
        <v>2472120.0000000005</v>
      </c>
      <c r="AH13" s="820">
        <f>AG13+AC13</f>
        <v>5062120</v>
      </c>
      <c r="AI13" s="820">
        <v>2590000</v>
      </c>
      <c r="AJ13" s="820">
        <f>+AH13-AI13</f>
        <v>2472120</v>
      </c>
      <c r="AK13" s="820">
        <v>1950000</v>
      </c>
      <c r="AL13" s="820">
        <f>+AI13-AK13</f>
        <v>640000</v>
      </c>
      <c r="AM13" s="774">
        <f t="shared" ref="AM13:AM29" si="6">$I13*$AM$1</f>
        <v>2472120.0000000005</v>
      </c>
      <c r="AN13" s="774">
        <f>AM13+AI13</f>
        <v>5062120</v>
      </c>
      <c r="AO13" s="774">
        <v>2590000</v>
      </c>
      <c r="AP13" s="774">
        <f>+AN13-AO13</f>
        <v>2472120</v>
      </c>
      <c r="AQ13" s="774">
        <v>2470000</v>
      </c>
      <c r="AR13" s="774">
        <f>+AO13-AQ13</f>
        <v>120000</v>
      </c>
      <c r="AS13" s="829">
        <f t="shared" ref="AS13:AS29" si="7">$I13*$AS$1</f>
        <v>2472120.0000000005</v>
      </c>
      <c r="AT13" s="829">
        <f>AS13+AO13</f>
        <v>5062120</v>
      </c>
      <c r="AU13" s="829">
        <v>2590000</v>
      </c>
      <c r="AV13" s="829">
        <f>+AT13-AU13</f>
        <v>2472120</v>
      </c>
      <c r="AW13" s="829">
        <v>440000</v>
      </c>
      <c r="AX13" s="829">
        <f>+AU13-AW13</f>
        <v>2150000</v>
      </c>
      <c r="AY13" s="838">
        <f t="shared" ref="AY13:AY29" si="8">$I13*$AY$1</f>
        <v>2472120.0000000005</v>
      </c>
      <c r="AZ13" s="838">
        <f>AY13+AU13</f>
        <v>5062120</v>
      </c>
      <c r="BA13" s="838">
        <v>2590000</v>
      </c>
      <c r="BB13" s="838">
        <f>+AZ13-BA13</f>
        <v>2472120</v>
      </c>
      <c r="BC13" s="838">
        <v>440000</v>
      </c>
      <c r="BD13" s="838">
        <f>+BA13-BC13</f>
        <v>2150000</v>
      </c>
      <c r="BE13" s="774">
        <f t="shared" ref="BE13:BE29" si="9">$I13*$BE$1</f>
        <v>2472120.0000000005</v>
      </c>
      <c r="BF13" s="774">
        <f>BE13+BA13</f>
        <v>5062120</v>
      </c>
      <c r="BG13" s="774">
        <v>2590000</v>
      </c>
      <c r="BH13" s="774">
        <f>+BF13-BG13</f>
        <v>2472120</v>
      </c>
      <c r="BI13" s="774">
        <v>440000</v>
      </c>
      <c r="BJ13" s="774">
        <f>+BG13-BI13</f>
        <v>2150000</v>
      </c>
      <c r="BK13" s="811">
        <f t="shared" ref="BK13:BK29" si="10">$I13*$BK$1</f>
        <v>2472120.0000000005</v>
      </c>
      <c r="BL13" s="811">
        <f>BK13+BG13</f>
        <v>5062120</v>
      </c>
      <c r="BM13" s="811">
        <v>2590000</v>
      </c>
      <c r="BN13" s="811">
        <f>+BL13-BM13</f>
        <v>2472120</v>
      </c>
      <c r="BO13" s="811">
        <v>440000</v>
      </c>
      <c r="BP13" s="811">
        <f>+BM13-BO13</f>
        <v>2150000</v>
      </c>
      <c r="BQ13" s="793">
        <f t="shared" ref="BQ13:BQ29" si="11">$I13*$BQ$1</f>
        <v>2472120.0000000005</v>
      </c>
      <c r="BR13" s="793">
        <f>BQ13+BM13</f>
        <v>5062120</v>
      </c>
      <c r="BS13" s="793">
        <v>2590000</v>
      </c>
      <c r="BT13" s="793">
        <f>+BR13-BS13</f>
        <v>2472120</v>
      </c>
      <c r="BU13" s="793">
        <v>440000</v>
      </c>
      <c r="BV13" s="793">
        <f>+BS13-BU13</f>
        <v>2150000</v>
      </c>
      <c r="BW13" s="838">
        <f t="shared" ref="BW13:BW29" si="12">$I13*$BW$1</f>
        <v>2472120.0000000005</v>
      </c>
      <c r="BX13" s="838">
        <f>BW13+BS13</f>
        <v>5062120</v>
      </c>
      <c r="BY13" s="838">
        <v>2590000</v>
      </c>
      <c r="BZ13" s="838">
        <f>+BX13-BY13</f>
        <v>2472120</v>
      </c>
      <c r="CA13" s="838">
        <v>440000</v>
      </c>
      <c r="CB13" s="838">
        <f>+BY13-CA13</f>
        <v>2150000</v>
      </c>
      <c r="CC13" s="811">
        <f t="shared" ref="CC13:CC29" si="13">+J13+O13+U13+AA13+AG13+AM13+AS13+AY13+BE13+BK13+BQ13+BW13</f>
        <v>35316000</v>
      </c>
      <c r="CD13" s="784">
        <f>CC13+BY13</f>
        <v>37906000</v>
      </c>
      <c r="CE13" s="811">
        <v>477000</v>
      </c>
      <c r="CF13" s="811">
        <v>440000</v>
      </c>
      <c r="CG13" s="811">
        <f>+CE13-CF13</f>
        <v>37000</v>
      </c>
      <c r="CH13" s="579">
        <f t="shared" ref="CH13:CH35" si="14">+CC13-I13</f>
        <v>0</v>
      </c>
    </row>
    <row r="14" spans="1:86" x14ac:dyDescent="0.2">
      <c r="A14" s="596"/>
      <c r="B14" s="596"/>
      <c r="C14" s="596"/>
      <c r="D14" s="607"/>
      <c r="E14" s="596">
        <v>138</v>
      </c>
      <c r="F14" s="607">
        <v>412</v>
      </c>
      <c r="G14" s="849"/>
      <c r="H14" s="602" t="s">
        <v>28</v>
      </c>
      <c r="I14" s="610">
        <v>5350000</v>
      </c>
      <c r="J14" s="774">
        <f t="shared" si="0"/>
        <v>1070000</v>
      </c>
      <c r="K14" s="774">
        <v>400000</v>
      </c>
      <c r="L14" s="774">
        <f>+J14-K14</f>
        <v>670000</v>
      </c>
      <c r="M14" s="774">
        <v>60000</v>
      </c>
      <c r="N14" s="774">
        <f t="shared" si="1"/>
        <v>340000</v>
      </c>
      <c r="O14" s="784">
        <f t="shared" si="2"/>
        <v>535000</v>
      </c>
      <c r="P14" s="784">
        <f t="shared" ref="P14:P29" si="15">O14+K14</f>
        <v>935000</v>
      </c>
      <c r="Q14" s="784">
        <v>430000</v>
      </c>
      <c r="R14" s="784">
        <f>+P14-Q14</f>
        <v>505000</v>
      </c>
      <c r="S14" s="784">
        <v>130000</v>
      </c>
      <c r="T14" s="784">
        <f t="shared" ref="T14:T29" si="16">+Q14-S14</f>
        <v>300000</v>
      </c>
      <c r="U14" s="793">
        <f t="shared" si="3"/>
        <v>374500.00000000006</v>
      </c>
      <c r="V14" s="793">
        <f t="shared" ref="V14:V29" si="17">U14+Q14</f>
        <v>804500</v>
      </c>
      <c r="W14" s="793">
        <v>430000</v>
      </c>
      <c r="X14" s="793">
        <f t="shared" ref="X14:X29" si="18">+V14-W14</f>
        <v>374500</v>
      </c>
      <c r="Y14" s="793">
        <v>200000</v>
      </c>
      <c r="Z14" s="793">
        <f t="shared" ref="Z14:Z29" si="19">+W14-Y14</f>
        <v>230000</v>
      </c>
      <c r="AA14" s="802">
        <f t="shared" si="4"/>
        <v>374500.00000000006</v>
      </c>
      <c r="AB14" s="802">
        <f t="shared" ref="AB14:AB29" si="20">AA14+W14</f>
        <v>804500</v>
      </c>
      <c r="AC14" s="802">
        <v>430000</v>
      </c>
      <c r="AD14" s="802">
        <f t="shared" ref="AD14:AD29" si="21">+AB14-AC14</f>
        <v>374500</v>
      </c>
      <c r="AE14" s="802">
        <v>850000</v>
      </c>
      <c r="AF14" s="802">
        <f t="shared" ref="AF14:AF29" si="22">+AC14-AE14</f>
        <v>-420000</v>
      </c>
      <c r="AG14" s="820">
        <f t="shared" si="5"/>
        <v>374500.00000000006</v>
      </c>
      <c r="AH14" s="820">
        <f t="shared" ref="AH14:AH29" si="23">AG14+AC14</f>
        <v>804500</v>
      </c>
      <c r="AI14" s="820">
        <v>430000</v>
      </c>
      <c r="AJ14" s="820">
        <f t="shared" ref="AJ14:AJ29" si="24">+AH14-AI14</f>
        <v>374500</v>
      </c>
      <c r="AK14" s="820">
        <v>940000</v>
      </c>
      <c r="AL14" s="820">
        <f t="shared" ref="AL14:AL29" si="25">+AI14-AK14</f>
        <v>-510000</v>
      </c>
      <c r="AM14" s="774">
        <f t="shared" si="6"/>
        <v>374500.00000000006</v>
      </c>
      <c r="AN14" s="774">
        <f t="shared" ref="AN14:AN29" si="26">AM14+AI14</f>
        <v>804500</v>
      </c>
      <c r="AO14" s="774">
        <v>430000</v>
      </c>
      <c r="AP14" s="774">
        <f t="shared" ref="AP14:AP29" si="27">+AN14-AO14</f>
        <v>374500</v>
      </c>
      <c r="AQ14" s="774">
        <v>1020000</v>
      </c>
      <c r="AR14" s="774">
        <f t="shared" ref="AR14:AR29" si="28">+AO14-AQ14</f>
        <v>-590000</v>
      </c>
      <c r="AS14" s="829">
        <f t="shared" si="7"/>
        <v>374500.00000000006</v>
      </c>
      <c r="AT14" s="829">
        <f t="shared" ref="AT14:AT29" si="29">AS14+AO14</f>
        <v>804500</v>
      </c>
      <c r="AU14" s="829">
        <v>430000</v>
      </c>
      <c r="AV14" s="829">
        <f t="shared" ref="AV14:AV29" si="30">+AT14-AU14</f>
        <v>374500</v>
      </c>
      <c r="AW14" s="829">
        <v>67000</v>
      </c>
      <c r="AX14" s="829">
        <f t="shared" ref="AX14:AX29" si="31">+AU14-AW14</f>
        <v>363000</v>
      </c>
      <c r="AY14" s="838">
        <f t="shared" si="8"/>
        <v>374500.00000000006</v>
      </c>
      <c r="AZ14" s="838">
        <f t="shared" ref="AZ14:AZ29" si="32">AY14+AU14</f>
        <v>804500</v>
      </c>
      <c r="BA14" s="838">
        <v>430000</v>
      </c>
      <c r="BB14" s="838">
        <f t="shared" ref="BB14:BB29" si="33">+AZ14-BA14</f>
        <v>374500</v>
      </c>
      <c r="BC14" s="838">
        <v>67000</v>
      </c>
      <c r="BD14" s="838">
        <f t="shared" ref="BD14:BD29" si="34">+BA14-BC14</f>
        <v>363000</v>
      </c>
      <c r="BE14" s="774">
        <f t="shared" si="9"/>
        <v>374500.00000000006</v>
      </c>
      <c r="BF14" s="774">
        <f t="shared" ref="BF14:BF29" si="35">BE14+BA14</f>
        <v>804500</v>
      </c>
      <c r="BG14" s="774">
        <v>430000</v>
      </c>
      <c r="BH14" s="774">
        <f t="shared" ref="BH14:BH29" si="36">+BF14-BG14</f>
        <v>374500</v>
      </c>
      <c r="BI14" s="774">
        <v>67000</v>
      </c>
      <c r="BJ14" s="774">
        <f t="shared" ref="BJ14:BJ29" si="37">+BG14-BI14</f>
        <v>363000</v>
      </c>
      <c r="BK14" s="811">
        <f t="shared" si="10"/>
        <v>374500.00000000006</v>
      </c>
      <c r="BL14" s="811">
        <f t="shared" ref="BL14:BL29" si="38">BK14+BG14</f>
        <v>804500</v>
      </c>
      <c r="BM14" s="811">
        <v>430000</v>
      </c>
      <c r="BN14" s="811">
        <f t="shared" ref="BN14:BN29" si="39">+BL14-BM14</f>
        <v>374500</v>
      </c>
      <c r="BO14" s="811">
        <v>67000</v>
      </c>
      <c r="BP14" s="811">
        <f t="shared" ref="BP14:BP29" si="40">+BM14-BO14</f>
        <v>363000</v>
      </c>
      <c r="BQ14" s="793">
        <f t="shared" si="11"/>
        <v>374500.00000000006</v>
      </c>
      <c r="BR14" s="793">
        <f t="shared" ref="BR14:BR29" si="41">BQ14+BM14</f>
        <v>804500</v>
      </c>
      <c r="BS14" s="793">
        <v>432000</v>
      </c>
      <c r="BT14" s="793">
        <f t="shared" ref="BT14:BT29" si="42">+BR14-BS14</f>
        <v>372500</v>
      </c>
      <c r="BU14" s="793">
        <v>67000</v>
      </c>
      <c r="BV14" s="793">
        <f t="shared" ref="BV14:BV29" si="43">+BS14-BU14</f>
        <v>365000</v>
      </c>
      <c r="BW14" s="838">
        <f t="shared" si="12"/>
        <v>374500.00000000006</v>
      </c>
      <c r="BX14" s="838">
        <f t="shared" ref="BX14:BX29" si="44">BW14+BS14</f>
        <v>806500</v>
      </c>
      <c r="BY14" s="838">
        <v>432000</v>
      </c>
      <c r="BZ14" s="838">
        <f t="shared" ref="BZ14:BZ29" si="45">+BX14-BY14</f>
        <v>374500</v>
      </c>
      <c r="CA14" s="838">
        <v>67000</v>
      </c>
      <c r="CB14" s="838">
        <f t="shared" ref="CB14:CB29" si="46">+BY14-CA14</f>
        <v>365000</v>
      </c>
      <c r="CC14" s="811">
        <f t="shared" si="13"/>
        <v>5350000</v>
      </c>
      <c r="CD14" s="784">
        <f t="shared" ref="CD14:CD29" si="47">CC14+BY14</f>
        <v>5782000</v>
      </c>
      <c r="CE14" s="811">
        <v>73000</v>
      </c>
      <c r="CF14" s="811">
        <v>67000</v>
      </c>
      <c r="CG14" s="811">
        <f t="shared" ref="CG14:CG29" si="48">+CE14-CF14</f>
        <v>6000</v>
      </c>
      <c r="CH14" s="579">
        <f t="shared" si="14"/>
        <v>0</v>
      </c>
    </row>
    <row r="15" spans="1:86" x14ac:dyDescent="0.2">
      <c r="A15" s="596"/>
      <c r="B15" s="596"/>
      <c r="C15" s="596"/>
      <c r="D15" s="607"/>
      <c r="E15" s="596">
        <v>139</v>
      </c>
      <c r="F15" s="607">
        <v>413</v>
      </c>
      <c r="G15" s="849"/>
      <c r="H15" s="602" t="s">
        <v>529</v>
      </c>
      <c r="I15" s="610">
        <v>100000</v>
      </c>
      <c r="J15" s="774">
        <f t="shared" si="0"/>
        <v>20000</v>
      </c>
      <c r="K15" s="774">
        <v>0</v>
      </c>
      <c r="L15" s="774">
        <f t="shared" ref="L15:L29" si="49">+J15-K15</f>
        <v>20000</v>
      </c>
      <c r="M15" s="775"/>
      <c r="N15" s="774">
        <f t="shared" si="1"/>
        <v>0</v>
      </c>
      <c r="O15" s="784">
        <f t="shared" si="2"/>
        <v>10000</v>
      </c>
      <c r="P15" s="784">
        <f t="shared" si="15"/>
        <v>10000</v>
      </c>
      <c r="Q15" s="784">
        <v>0</v>
      </c>
      <c r="R15" s="784">
        <f t="shared" ref="R15:R29" si="50">+P15-Q15</f>
        <v>10000</v>
      </c>
      <c r="S15" s="783"/>
      <c r="T15" s="784">
        <f t="shared" si="16"/>
        <v>0</v>
      </c>
      <c r="U15" s="793">
        <f t="shared" si="3"/>
        <v>7000.0000000000009</v>
      </c>
      <c r="V15" s="793">
        <f t="shared" si="17"/>
        <v>7000.0000000000009</v>
      </c>
      <c r="W15" s="793">
        <v>0</v>
      </c>
      <c r="X15" s="793">
        <f t="shared" si="18"/>
        <v>7000.0000000000009</v>
      </c>
      <c r="Y15" s="792"/>
      <c r="Z15" s="793">
        <f t="shared" si="19"/>
        <v>0</v>
      </c>
      <c r="AA15" s="802">
        <f t="shared" si="4"/>
        <v>7000.0000000000009</v>
      </c>
      <c r="AB15" s="802">
        <f t="shared" si="20"/>
        <v>7000.0000000000009</v>
      </c>
      <c r="AC15" s="802">
        <v>0</v>
      </c>
      <c r="AD15" s="802">
        <f t="shared" si="21"/>
        <v>7000.0000000000009</v>
      </c>
      <c r="AE15" s="801"/>
      <c r="AF15" s="802">
        <f t="shared" si="22"/>
        <v>0</v>
      </c>
      <c r="AG15" s="820">
        <f t="shared" si="5"/>
        <v>7000.0000000000009</v>
      </c>
      <c r="AH15" s="820">
        <f t="shared" si="23"/>
        <v>7000.0000000000009</v>
      </c>
      <c r="AI15" s="820">
        <v>0</v>
      </c>
      <c r="AJ15" s="820">
        <f t="shared" si="24"/>
        <v>7000.0000000000009</v>
      </c>
      <c r="AK15" s="819"/>
      <c r="AL15" s="820">
        <f t="shared" si="25"/>
        <v>0</v>
      </c>
      <c r="AM15" s="774">
        <f t="shared" si="6"/>
        <v>7000.0000000000009</v>
      </c>
      <c r="AN15" s="774">
        <f t="shared" si="26"/>
        <v>7000.0000000000009</v>
      </c>
      <c r="AO15" s="774">
        <v>0</v>
      </c>
      <c r="AP15" s="774">
        <f t="shared" si="27"/>
        <v>7000.0000000000009</v>
      </c>
      <c r="AQ15" s="775"/>
      <c r="AR15" s="774">
        <f t="shared" si="28"/>
        <v>0</v>
      </c>
      <c r="AS15" s="829">
        <f t="shared" si="7"/>
        <v>7000.0000000000009</v>
      </c>
      <c r="AT15" s="829">
        <f t="shared" si="29"/>
        <v>7000.0000000000009</v>
      </c>
      <c r="AU15" s="829">
        <v>0</v>
      </c>
      <c r="AV15" s="829">
        <f t="shared" si="30"/>
        <v>7000.0000000000009</v>
      </c>
      <c r="AW15" s="828"/>
      <c r="AX15" s="829">
        <f t="shared" si="31"/>
        <v>0</v>
      </c>
      <c r="AY15" s="838">
        <f t="shared" si="8"/>
        <v>7000.0000000000009</v>
      </c>
      <c r="AZ15" s="838">
        <f t="shared" si="32"/>
        <v>7000.0000000000009</v>
      </c>
      <c r="BA15" s="838">
        <v>0</v>
      </c>
      <c r="BB15" s="838">
        <f t="shared" si="33"/>
        <v>7000.0000000000009</v>
      </c>
      <c r="BC15" s="837"/>
      <c r="BD15" s="838">
        <f t="shared" si="34"/>
        <v>0</v>
      </c>
      <c r="BE15" s="774">
        <f t="shared" si="9"/>
        <v>7000.0000000000009</v>
      </c>
      <c r="BF15" s="774">
        <f t="shared" si="35"/>
        <v>7000.0000000000009</v>
      </c>
      <c r="BG15" s="774">
        <v>0</v>
      </c>
      <c r="BH15" s="774">
        <f t="shared" si="36"/>
        <v>7000.0000000000009</v>
      </c>
      <c r="BI15" s="775"/>
      <c r="BJ15" s="774">
        <f t="shared" si="37"/>
        <v>0</v>
      </c>
      <c r="BK15" s="811">
        <f t="shared" si="10"/>
        <v>7000.0000000000009</v>
      </c>
      <c r="BL15" s="811">
        <f t="shared" si="38"/>
        <v>7000.0000000000009</v>
      </c>
      <c r="BM15" s="811">
        <v>0</v>
      </c>
      <c r="BN15" s="811">
        <f t="shared" si="39"/>
        <v>7000.0000000000009</v>
      </c>
      <c r="BO15" s="810"/>
      <c r="BP15" s="811">
        <f t="shared" si="40"/>
        <v>0</v>
      </c>
      <c r="BQ15" s="793">
        <f t="shared" si="11"/>
        <v>7000.0000000000009</v>
      </c>
      <c r="BR15" s="793">
        <f t="shared" si="41"/>
        <v>7000.0000000000009</v>
      </c>
      <c r="BS15" s="793">
        <v>0</v>
      </c>
      <c r="BT15" s="793">
        <f t="shared" si="42"/>
        <v>7000.0000000000009</v>
      </c>
      <c r="BU15" s="792"/>
      <c r="BV15" s="793">
        <f t="shared" si="43"/>
        <v>0</v>
      </c>
      <c r="BW15" s="838">
        <f t="shared" si="12"/>
        <v>7000.0000000000009</v>
      </c>
      <c r="BX15" s="838">
        <f t="shared" si="44"/>
        <v>7000.0000000000009</v>
      </c>
      <c r="BY15" s="838">
        <v>100000</v>
      </c>
      <c r="BZ15" s="838">
        <f t="shared" si="45"/>
        <v>-93000</v>
      </c>
      <c r="CA15" s="837"/>
      <c r="CB15" s="838">
        <f t="shared" si="46"/>
        <v>100000</v>
      </c>
      <c r="CC15" s="811">
        <f t="shared" si="13"/>
        <v>100000</v>
      </c>
      <c r="CD15" s="784">
        <f t="shared" si="47"/>
        <v>200000</v>
      </c>
      <c r="CE15" s="810"/>
      <c r="CF15" s="810"/>
      <c r="CG15" s="811">
        <f t="shared" si="48"/>
        <v>0</v>
      </c>
      <c r="CH15" s="579">
        <f t="shared" si="14"/>
        <v>0</v>
      </c>
    </row>
    <row r="16" spans="1:86" x14ac:dyDescent="0.2">
      <c r="A16" s="596"/>
      <c r="B16" s="596"/>
      <c r="C16" s="596"/>
      <c r="D16" s="607"/>
      <c r="E16" s="596">
        <v>140</v>
      </c>
      <c r="F16" s="607">
        <v>414</v>
      </c>
      <c r="G16" s="849"/>
      <c r="H16" s="602" t="s">
        <v>530</v>
      </c>
      <c r="I16" s="610">
        <v>1500000</v>
      </c>
      <c r="J16" s="774">
        <f t="shared" si="0"/>
        <v>300000</v>
      </c>
      <c r="K16" s="774">
        <v>500000</v>
      </c>
      <c r="L16" s="774">
        <f t="shared" si="49"/>
        <v>-200000</v>
      </c>
      <c r="M16" s="775"/>
      <c r="N16" s="774">
        <f t="shared" si="1"/>
        <v>500000</v>
      </c>
      <c r="O16" s="784">
        <f t="shared" si="2"/>
        <v>150000</v>
      </c>
      <c r="P16" s="784">
        <f t="shared" si="15"/>
        <v>650000</v>
      </c>
      <c r="Q16" s="784">
        <v>0</v>
      </c>
      <c r="R16" s="784">
        <f t="shared" si="50"/>
        <v>650000</v>
      </c>
      <c r="S16" s="783"/>
      <c r="T16" s="784">
        <f t="shared" si="16"/>
        <v>0</v>
      </c>
      <c r="U16" s="793">
        <f t="shared" si="3"/>
        <v>105000.00000000001</v>
      </c>
      <c r="V16" s="793">
        <f t="shared" si="17"/>
        <v>105000.00000000001</v>
      </c>
      <c r="W16" s="793">
        <v>0</v>
      </c>
      <c r="X16" s="793">
        <f t="shared" si="18"/>
        <v>105000.00000000001</v>
      </c>
      <c r="Y16" s="792"/>
      <c r="Z16" s="793">
        <f t="shared" si="19"/>
        <v>0</v>
      </c>
      <c r="AA16" s="802">
        <f t="shared" si="4"/>
        <v>105000.00000000001</v>
      </c>
      <c r="AB16" s="802">
        <f t="shared" si="20"/>
        <v>105000.00000000001</v>
      </c>
      <c r="AC16" s="802">
        <v>1000000</v>
      </c>
      <c r="AD16" s="802">
        <f t="shared" si="21"/>
        <v>-895000</v>
      </c>
      <c r="AE16" s="801"/>
      <c r="AF16" s="802">
        <f t="shared" si="22"/>
        <v>1000000</v>
      </c>
      <c r="AG16" s="820">
        <f t="shared" si="5"/>
        <v>105000.00000000001</v>
      </c>
      <c r="AH16" s="820">
        <f t="shared" si="23"/>
        <v>1105000</v>
      </c>
      <c r="AI16" s="820">
        <v>0</v>
      </c>
      <c r="AJ16" s="820">
        <f t="shared" si="24"/>
        <v>1105000</v>
      </c>
      <c r="AK16" s="819"/>
      <c r="AL16" s="820">
        <f t="shared" si="25"/>
        <v>0</v>
      </c>
      <c r="AM16" s="774">
        <f t="shared" si="6"/>
        <v>105000.00000000001</v>
      </c>
      <c r="AN16" s="774">
        <f t="shared" si="26"/>
        <v>105000.00000000001</v>
      </c>
      <c r="AO16" s="774">
        <v>0</v>
      </c>
      <c r="AP16" s="774">
        <f t="shared" si="27"/>
        <v>105000.00000000001</v>
      </c>
      <c r="AQ16" s="775"/>
      <c r="AR16" s="774">
        <f t="shared" si="28"/>
        <v>0</v>
      </c>
      <c r="AS16" s="829">
        <f t="shared" si="7"/>
        <v>105000.00000000001</v>
      </c>
      <c r="AT16" s="829">
        <f t="shared" si="29"/>
        <v>105000.00000000001</v>
      </c>
      <c r="AU16" s="829">
        <v>0</v>
      </c>
      <c r="AV16" s="829">
        <f t="shared" si="30"/>
        <v>105000.00000000001</v>
      </c>
      <c r="AW16" s="828"/>
      <c r="AX16" s="829">
        <f t="shared" si="31"/>
        <v>0</v>
      </c>
      <c r="AY16" s="838">
        <f t="shared" si="8"/>
        <v>105000.00000000001</v>
      </c>
      <c r="AZ16" s="838">
        <f t="shared" si="32"/>
        <v>105000.00000000001</v>
      </c>
      <c r="BA16" s="838">
        <v>0</v>
      </c>
      <c r="BB16" s="838">
        <f t="shared" si="33"/>
        <v>105000.00000000001</v>
      </c>
      <c r="BC16" s="837"/>
      <c r="BD16" s="838">
        <f t="shared" si="34"/>
        <v>0</v>
      </c>
      <c r="BE16" s="774">
        <f t="shared" si="9"/>
        <v>105000.00000000001</v>
      </c>
      <c r="BF16" s="774">
        <f t="shared" si="35"/>
        <v>105000.00000000001</v>
      </c>
      <c r="BG16" s="774">
        <v>0</v>
      </c>
      <c r="BH16" s="774">
        <f t="shared" si="36"/>
        <v>105000.00000000001</v>
      </c>
      <c r="BI16" s="775"/>
      <c r="BJ16" s="774">
        <f t="shared" si="37"/>
        <v>0</v>
      </c>
      <c r="BK16" s="811">
        <f t="shared" si="10"/>
        <v>105000.00000000001</v>
      </c>
      <c r="BL16" s="811">
        <f t="shared" si="38"/>
        <v>105000.00000000001</v>
      </c>
      <c r="BM16" s="811">
        <v>0</v>
      </c>
      <c r="BN16" s="811">
        <f t="shared" si="39"/>
        <v>105000.00000000001</v>
      </c>
      <c r="BO16" s="810"/>
      <c r="BP16" s="811">
        <f t="shared" si="40"/>
        <v>0</v>
      </c>
      <c r="BQ16" s="793">
        <f t="shared" si="11"/>
        <v>105000.00000000001</v>
      </c>
      <c r="BR16" s="793">
        <f t="shared" si="41"/>
        <v>105000.00000000001</v>
      </c>
      <c r="BS16" s="793">
        <v>0</v>
      </c>
      <c r="BT16" s="793">
        <f t="shared" si="42"/>
        <v>105000.00000000001</v>
      </c>
      <c r="BU16" s="792"/>
      <c r="BV16" s="793">
        <f t="shared" si="43"/>
        <v>0</v>
      </c>
      <c r="BW16" s="838">
        <f t="shared" si="12"/>
        <v>105000.00000000001</v>
      </c>
      <c r="BX16" s="838">
        <f t="shared" si="44"/>
        <v>105000.00000000001</v>
      </c>
      <c r="BY16" s="838">
        <v>0</v>
      </c>
      <c r="BZ16" s="838">
        <f t="shared" si="45"/>
        <v>105000.00000000001</v>
      </c>
      <c r="CA16" s="837"/>
      <c r="CB16" s="838">
        <f t="shared" si="46"/>
        <v>0</v>
      </c>
      <c r="CC16" s="811">
        <f t="shared" si="13"/>
        <v>1500000</v>
      </c>
      <c r="CD16" s="784">
        <f t="shared" si="47"/>
        <v>1500000</v>
      </c>
      <c r="CE16" s="810"/>
      <c r="CF16" s="810"/>
      <c r="CG16" s="811">
        <f t="shared" si="48"/>
        <v>0</v>
      </c>
      <c r="CH16" s="579">
        <f t="shared" si="14"/>
        <v>0</v>
      </c>
    </row>
    <row r="17" spans="1:86" x14ac:dyDescent="0.2">
      <c r="A17" s="596"/>
      <c r="B17" s="596"/>
      <c r="C17" s="596"/>
      <c r="D17" s="607"/>
      <c r="E17" s="596">
        <v>141</v>
      </c>
      <c r="F17" s="607">
        <v>415</v>
      </c>
      <c r="G17" s="849"/>
      <c r="H17" s="602" t="s">
        <v>107</v>
      </c>
      <c r="I17" s="610">
        <v>1200000</v>
      </c>
      <c r="J17" s="774">
        <f t="shared" si="0"/>
        <v>240000</v>
      </c>
      <c r="K17" s="774">
        <v>90000</v>
      </c>
      <c r="L17" s="774">
        <f t="shared" si="49"/>
        <v>150000</v>
      </c>
      <c r="M17" s="775"/>
      <c r="N17" s="774">
        <f t="shared" si="1"/>
        <v>90000</v>
      </c>
      <c r="O17" s="784">
        <f t="shared" si="2"/>
        <v>120000</v>
      </c>
      <c r="P17" s="784">
        <f t="shared" si="15"/>
        <v>210000</v>
      </c>
      <c r="Q17" s="784">
        <v>90000</v>
      </c>
      <c r="R17" s="784">
        <f t="shared" si="50"/>
        <v>120000</v>
      </c>
      <c r="S17" s="783"/>
      <c r="T17" s="784">
        <f t="shared" si="16"/>
        <v>90000</v>
      </c>
      <c r="U17" s="793">
        <f t="shared" si="3"/>
        <v>84000.000000000015</v>
      </c>
      <c r="V17" s="793">
        <f t="shared" si="17"/>
        <v>174000</v>
      </c>
      <c r="W17" s="793">
        <v>90000</v>
      </c>
      <c r="X17" s="793">
        <f t="shared" si="18"/>
        <v>84000</v>
      </c>
      <c r="Y17" s="792"/>
      <c r="Z17" s="793">
        <f t="shared" si="19"/>
        <v>90000</v>
      </c>
      <c r="AA17" s="802">
        <f t="shared" si="4"/>
        <v>84000.000000000015</v>
      </c>
      <c r="AB17" s="802">
        <f t="shared" si="20"/>
        <v>174000</v>
      </c>
      <c r="AC17" s="802">
        <v>90000</v>
      </c>
      <c r="AD17" s="802">
        <f t="shared" si="21"/>
        <v>84000</v>
      </c>
      <c r="AE17" s="801"/>
      <c r="AF17" s="802">
        <f t="shared" si="22"/>
        <v>90000</v>
      </c>
      <c r="AG17" s="820">
        <f t="shared" si="5"/>
        <v>84000.000000000015</v>
      </c>
      <c r="AH17" s="820">
        <f t="shared" si="23"/>
        <v>174000</v>
      </c>
      <c r="AI17" s="820">
        <v>90000</v>
      </c>
      <c r="AJ17" s="820">
        <f t="shared" si="24"/>
        <v>84000</v>
      </c>
      <c r="AK17" s="819"/>
      <c r="AL17" s="820">
        <f t="shared" si="25"/>
        <v>90000</v>
      </c>
      <c r="AM17" s="774">
        <f t="shared" si="6"/>
        <v>84000.000000000015</v>
      </c>
      <c r="AN17" s="774">
        <f t="shared" si="26"/>
        <v>174000</v>
      </c>
      <c r="AO17" s="774">
        <v>90000</v>
      </c>
      <c r="AP17" s="774">
        <f t="shared" si="27"/>
        <v>84000</v>
      </c>
      <c r="AQ17" s="775"/>
      <c r="AR17" s="774">
        <f t="shared" si="28"/>
        <v>90000</v>
      </c>
      <c r="AS17" s="829">
        <f t="shared" si="7"/>
        <v>84000.000000000015</v>
      </c>
      <c r="AT17" s="829">
        <f t="shared" si="29"/>
        <v>174000</v>
      </c>
      <c r="AU17" s="829">
        <v>90000</v>
      </c>
      <c r="AV17" s="829">
        <f t="shared" si="30"/>
        <v>84000</v>
      </c>
      <c r="AW17" s="828"/>
      <c r="AX17" s="829">
        <f t="shared" si="31"/>
        <v>90000</v>
      </c>
      <c r="AY17" s="838">
        <f t="shared" si="8"/>
        <v>84000.000000000015</v>
      </c>
      <c r="AZ17" s="838">
        <f t="shared" si="32"/>
        <v>174000</v>
      </c>
      <c r="BA17" s="838">
        <v>90000</v>
      </c>
      <c r="BB17" s="838">
        <f t="shared" si="33"/>
        <v>84000</v>
      </c>
      <c r="BC17" s="837"/>
      <c r="BD17" s="838">
        <f t="shared" si="34"/>
        <v>90000</v>
      </c>
      <c r="BE17" s="774">
        <f t="shared" si="9"/>
        <v>84000.000000000015</v>
      </c>
      <c r="BF17" s="774">
        <f t="shared" si="35"/>
        <v>174000</v>
      </c>
      <c r="BG17" s="774">
        <v>90000</v>
      </c>
      <c r="BH17" s="774">
        <f t="shared" si="36"/>
        <v>84000</v>
      </c>
      <c r="BI17" s="775"/>
      <c r="BJ17" s="774">
        <f t="shared" si="37"/>
        <v>90000</v>
      </c>
      <c r="BK17" s="811">
        <f t="shared" si="10"/>
        <v>84000.000000000015</v>
      </c>
      <c r="BL17" s="811">
        <f t="shared" si="38"/>
        <v>174000</v>
      </c>
      <c r="BM17" s="811">
        <v>90000</v>
      </c>
      <c r="BN17" s="811">
        <f t="shared" si="39"/>
        <v>84000</v>
      </c>
      <c r="BO17" s="810"/>
      <c r="BP17" s="811">
        <f t="shared" si="40"/>
        <v>90000</v>
      </c>
      <c r="BQ17" s="793">
        <f t="shared" si="11"/>
        <v>84000.000000000015</v>
      </c>
      <c r="BR17" s="793">
        <f t="shared" si="41"/>
        <v>174000</v>
      </c>
      <c r="BS17" s="793">
        <v>90000</v>
      </c>
      <c r="BT17" s="793">
        <f t="shared" si="42"/>
        <v>84000</v>
      </c>
      <c r="BU17" s="792"/>
      <c r="BV17" s="793">
        <f t="shared" si="43"/>
        <v>90000</v>
      </c>
      <c r="BW17" s="838">
        <f t="shared" si="12"/>
        <v>84000.000000000015</v>
      </c>
      <c r="BX17" s="838">
        <f t="shared" si="44"/>
        <v>174000</v>
      </c>
      <c r="BY17" s="838">
        <v>90000</v>
      </c>
      <c r="BZ17" s="838">
        <f t="shared" si="45"/>
        <v>84000</v>
      </c>
      <c r="CA17" s="837"/>
      <c r="CB17" s="838">
        <f t="shared" si="46"/>
        <v>90000</v>
      </c>
      <c r="CC17" s="811">
        <f t="shared" si="13"/>
        <v>1200000</v>
      </c>
      <c r="CD17" s="784">
        <f t="shared" si="47"/>
        <v>1290000</v>
      </c>
      <c r="CE17" s="810"/>
      <c r="CF17" s="810"/>
      <c r="CG17" s="811">
        <f t="shared" si="48"/>
        <v>0</v>
      </c>
      <c r="CH17" s="579">
        <f t="shared" si="14"/>
        <v>0</v>
      </c>
    </row>
    <row r="18" spans="1:86" x14ac:dyDescent="0.2">
      <c r="A18" s="596"/>
      <c r="B18" s="596"/>
      <c r="C18" s="596"/>
      <c r="D18" s="607"/>
      <c r="E18" s="596">
        <v>142</v>
      </c>
      <c r="F18" s="607">
        <v>416</v>
      </c>
      <c r="G18" s="849"/>
      <c r="H18" s="602" t="s">
        <v>30</v>
      </c>
      <c r="I18" s="610">
        <v>1200000</v>
      </c>
      <c r="J18" s="774">
        <f t="shared" si="0"/>
        <v>240000</v>
      </c>
      <c r="K18" s="774">
        <v>0</v>
      </c>
      <c r="L18" s="774">
        <f t="shared" si="49"/>
        <v>240000</v>
      </c>
      <c r="M18" s="775"/>
      <c r="N18" s="774">
        <f t="shared" si="1"/>
        <v>0</v>
      </c>
      <c r="O18" s="784">
        <f t="shared" si="2"/>
        <v>120000</v>
      </c>
      <c r="P18" s="784">
        <f t="shared" si="15"/>
        <v>120000</v>
      </c>
      <c r="Q18" s="784">
        <v>300000</v>
      </c>
      <c r="R18" s="784">
        <f t="shared" si="50"/>
        <v>-180000</v>
      </c>
      <c r="S18" s="783"/>
      <c r="T18" s="784">
        <f t="shared" si="16"/>
        <v>300000</v>
      </c>
      <c r="U18" s="793">
        <f t="shared" si="3"/>
        <v>84000.000000000015</v>
      </c>
      <c r="V18" s="793">
        <f t="shared" si="17"/>
        <v>384000</v>
      </c>
      <c r="W18" s="793">
        <v>0</v>
      </c>
      <c r="X18" s="793">
        <f t="shared" si="18"/>
        <v>384000</v>
      </c>
      <c r="Y18" s="792"/>
      <c r="Z18" s="793">
        <f t="shared" si="19"/>
        <v>0</v>
      </c>
      <c r="AA18" s="802">
        <f t="shared" si="4"/>
        <v>84000.000000000015</v>
      </c>
      <c r="AB18" s="802">
        <f t="shared" si="20"/>
        <v>84000.000000000015</v>
      </c>
      <c r="AC18" s="802">
        <v>150000</v>
      </c>
      <c r="AD18" s="802">
        <f t="shared" si="21"/>
        <v>-65999.999999999985</v>
      </c>
      <c r="AE18" s="801"/>
      <c r="AF18" s="802">
        <f t="shared" si="22"/>
        <v>150000</v>
      </c>
      <c r="AG18" s="820">
        <f t="shared" si="5"/>
        <v>84000.000000000015</v>
      </c>
      <c r="AH18" s="820">
        <f t="shared" si="23"/>
        <v>234000</v>
      </c>
      <c r="AI18" s="820">
        <v>300000</v>
      </c>
      <c r="AJ18" s="820">
        <f t="shared" si="24"/>
        <v>-66000</v>
      </c>
      <c r="AK18" s="819"/>
      <c r="AL18" s="820">
        <f t="shared" si="25"/>
        <v>300000</v>
      </c>
      <c r="AM18" s="774">
        <f t="shared" si="6"/>
        <v>84000.000000000015</v>
      </c>
      <c r="AN18" s="774">
        <f t="shared" si="26"/>
        <v>384000</v>
      </c>
      <c r="AO18" s="774">
        <v>0</v>
      </c>
      <c r="AP18" s="774">
        <f t="shared" si="27"/>
        <v>384000</v>
      </c>
      <c r="AQ18" s="775"/>
      <c r="AR18" s="774">
        <f t="shared" si="28"/>
        <v>0</v>
      </c>
      <c r="AS18" s="829">
        <f t="shared" si="7"/>
        <v>84000.000000000015</v>
      </c>
      <c r="AT18" s="829">
        <f t="shared" si="29"/>
        <v>84000.000000000015</v>
      </c>
      <c r="AU18" s="829">
        <v>0</v>
      </c>
      <c r="AV18" s="829">
        <f t="shared" si="30"/>
        <v>84000.000000000015</v>
      </c>
      <c r="AW18" s="828"/>
      <c r="AX18" s="829">
        <f t="shared" si="31"/>
        <v>0</v>
      </c>
      <c r="AY18" s="838">
        <f t="shared" si="8"/>
        <v>84000.000000000015</v>
      </c>
      <c r="AZ18" s="838">
        <f t="shared" si="32"/>
        <v>84000.000000000015</v>
      </c>
      <c r="BA18" s="838">
        <v>0</v>
      </c>
      <c r="BB18" s="838">
        <f t="shared" si="33"/>
        <v>84000.000000000015</v>
      </c>
      <c r="BC18" s="837"/>
      <c r="BD18" s="838">
        <f t="shared" si="34"/>
        <v>0</v>
      </c>
      <c r="BE18" s="774">
        <f t="shared" si="9"/>
        <v>84000.000000000015</v>
      </c>
      <c r="BF18" s="774">
        <f t="shared" si="35"/>
        <v>84000.000000000015</v>
      </c>
      <c r="BG18" s="774">
        <v>0</v>
      </c>
      <c r="BH18" s="774">
        <f t="shared" si="36"/>
        <v>84000.000000000015</v>
      </c>
      <c r="BI18" s="775"/>
      <c r="BJ18" s="774">
        <f t="shared" si="37"/>
        <v>0</v>
      </c>
      <c r="BK18" s="811">
        <f t="shared" si="10"/>
        <v>84000.000000000015</v>
      </c>
      <c r="BL18" s="811">
        <f t="shared" si="38"/>
        <v>84000.000000000015</v>
      </c>
      <c r="BM18" s="811">
        <v>450000</v>
      </c>
      <c r="BN18" s="811">
        <f t="shared" si="39"/>
        <v>-366000</v>
      </c>
      <c r="BO18" s="810"/>
      <c r="BP18" s="811">
        <f t="shared" si="40"/>
        <v>450000</v>
      </c>
      <c r="BQ18" s="793">
        <f t="shared" si="11"/>
        <v>84000.000000000015</v>
      </c>
      <c r="BR18" s="793">
        <f t="shared" si="41"/>
        <v>534000</v>
      </c>
      <c r="BS18" s="793">
        <v>0</v>
      </c>
      <c r="BT18" s="793">
        <f t="shared" si="42"/>
        <v>534000</v>
      </c>
      <c r="BU18" s="792"/>
      <c r="BV18" s="793">
        <f t="shared" si="43"/>
        <v>0</v>
      </c>
      <c r="BW18" s="838">
        <f t="shared" si="12"/>
        <v>84000.000000000015</v>
      </c>
      <c r="BX18" s="838">
        <f t="shared" si="44"/>
        <v>84000.000000000015</v>
      </c>
      <c r="BY18" s="838">
        <v>0</v>
      </c>
      <c r="BZ18" s="838">
        <f t="shared" si="45"/>
        <v>84000.000000000015</v>
      </c>
      <c r="CA18" s="837"/>
      <c r="CB18" s="838">
        <f t="shared" si="46"/>
        <v>0</v>
      </c>
      <c r="CC18" s="811">
        <f t="shared" si="13"/>
        <v>1200000</v>
      </c>
      <c r="CD18" s="784">
        <f t="shared" si="47"/>
        <v>1200000</v>
      </c>
      <c r="CE18" s="810"/>
      <c r="CF18" s="810"/>
      <c r="CG18" s="811">
        <f t="shared" si="48"/>
        <v>0</v>
      </c>
      <c r="CH18" s="579">
        <f t="shared" si="14"/>
        <v>0</v>
      </c>
    </row>
    <row r="19" spans="1:86" x14ac:dyDescent="0.2">
      <c r="A19" s="596"/>
      <c r="B19" s="596"/>
      <c r="C19" s="596"/>
      <c r="D19" s="607"/>
      <c r="E19" s="596">
        <v>143</v>
      </c>
      <c r="F19" s="607">
        <v>421</v>
      </c>
      <c r="G19" s="849"/>
      <c r="H19" s="602" t="s">
        <v>31</v>
      </c>
      <c r="I19" s="610">
        <v>9200000</v>
      </c>
      <c r="J19" s="774">
        <f t="shared" si="0"/>
        <v>1840000</v>
      </c>
      <c r="K19" s="774">
        <v>600000</v>
      </c>
      <c r="L19" s="774">
        <f t="shared" si="49"/>
        <v>1240000</v>
      </c>
      <c r="M19" s="775"/>
      <c r="N19" s="774">
        <f t="shared" si="1"/>
        <v>600000</v>
      </c>
      <c r="O19" s="784">
        <f t="shared" si="2"/>
        <v>920000</v>
      </c>
      <c r="P19" s="784">
        <f t="shared" si="15"/>
        <v>1520000</v>
      </c>
      <c r="Q19" s="784">
        <v>600000</v>
      </c>
      <c r="R19" s="784">
        <f t="shared" si="50"/>
        <v>920000</v>
      </c>
      <c r="S19" s="783"/>
      <c r="T19" s="784">
        <f t="shared" si="16"/>
        <v>600000</v>
      </c>
      <c r="U19" s="793">
        <f t="shared" si="3"/>
        <v>644000.00000000012</v>
      </c>
      <c r="V19" s="793">
        <f t="shared" si="17"/>
        <v>1244000</v>
      </c>
      <c r="W19" s="793">
        <v>600000</v>
      </c>
      <c r="X19" s="793">
        <f t="shared" si="18"/>
        <v>644000</v>
      </c>
      <c r="Y19" s="792"/>
      <c r="Z19" s="793">
        <f t="shared" si="19"/>
        <v>600000</v>
      </c>
      <c r="AA19" s="802">
        <f t="shared" si="4"/>
        <v>644000.00000000012</v>
      </c>
      <c r="AB19" s="802">
        <f t="shared" si="20"/>
        <v>1244000</v>
      </c>
      <c r="AC19" s="802">
        <v>600000</v>
      </c>
      <c r="AD19" s="802">
        <f t="shared" si="21"/>
        <v>644000</v>
      </c>
      <c r="AE19" s="801"/>
      <c r="AF19" s="802">
        <f t="shared" si="22"/>
        <v>600000</v>
      </c>
      <c r="AG19" s="820">
        <f t="shared" si="5"/>
        <v>644000.00000000012</v>
      </c>
      <c r="AH19" s="820">
        <f t="shared" si="23"/>
        <v>1244000</v>
      </c>
      <c r="AI19" s="820">
        <v>600000</v>
      </c>
      <c r="AJ19" s="820">
        <f t="shared" si="24"/>
        <v>644000</v>
      </c>
      <c r="AK19" s="819"/>
      <c r="AL19" s="820">
        <f t="shared" si="25"/>
        <v>600000</v>
      </c>
      <c r="AM19" s="774">
        <f t="shared" si="6"/>
        <v>644000.00000000012</v>
      </c>
      <c r="AN19" s="774">
        <f t="shared" si="26"/>
        <v>1244000</v>
      </c>
      <c r="AO19" s="774">
        <v>600000</v>
      </c>
      <c r="AP19" s="774">
        <f t="shared" si="27"/>
        <v>644000</v>
      </c>
      <c r="AQ19" s="775"/>
      <c r="AR19" s="774">
        <f t="shared" si="28"/>
        <v>600000</v>
      </c>
      <c r="AS19" s="829">
        <f t="shared" si="7"/>
        <v>644000.00000000012</v>
      </c>
      <c r="AT19" s="829">
        <f t="shared" si="29"/>
        <v>1244000</v>
      </c>
      <c r="AU19" s="829">
        <v>600000</v>
      </c>
      <c r="AV19" s="829">
        <f t="shared" si="30"/>
        <v>644000</v>
      </c>
      <c r="AW19" s="828"/>
      <c r="AX19" s="829">
        <f t="shared" si="31"/>
        <v>600000</v>
      </c>
      <c r="AY19" s="838">
        <f t="shared" si="8"/>
        <v>644000.00000000012</v>
      </c>
      <c r="AZ19" s="838">
        <f t="shared" si="32"/>
        <v>1244000</v>
      </c>
      <c r="BA19" s="838">
        <v>700000</v>
      </c>
      <c r="BB19" s="838">
        <f t="shared" si="33"/>
        <v>544000</v>
      </c>
      <c r="BC19" s="837"/>
      <c r="BD19" s="838">
        <f t="shared" si="34"/>
        <v>700000</v>
      </c>
      <c r="BE19" s="774">
        <f t="shared" si="9"/>
        <v>644000.00000000012</v>
      </c>
      <c r="BF19" s="774">
        <f t="shared" si="35"/>
        <v>1344000</v>
      </c>
      <c r="BG19" s="774">
        <v>600000</v>
      </c>
      <c r="BH19" s="774">
        <f t="shared" si="36"/>
        <v>744000</v>
      </c>
      <c r="BI19" s="775"/>
      <c r="BJ19" s="774">
        <f t="shared" si="37"/>
        <v>600000</v>
      </c>
      <c r="BK19" s="811">
        <f t="shared" si="10"/>
        <v>644000.00000000012</v>
      </c>
      <c r="BL19" s="811">
        <f t="shared" si="38"/>
        <v>1244000</v>
      </c>
      <c r="BM19" s="811">
        <v>600000</v>
      </c>
      <c r="BN19" s="811">
        <f t="shared" si="39"/>
        <v>644000</v>
      </c>
      <c r="BO19" s="810"/>
      <c r="BP19" s="811">
        <f t="shared" si="40"/>
        <v>600000</v>
      </c>
      <c r="BQ19" s="793">
        <f t="shared" si="11"/>
        <v>644000.00000000012</v>
      </c>
      <c r="BR19" s="793">
        <f t="shared" si="41"/>
        <v>1244000</v>
      </c>
      <c r="BS19" s="793">
        <v>600000</v>
      </c>
      <c r="BT19" s="793">
        <f t="shared" si="42"/>
        <v>644000</v>
      </c>
      <c r="BU19" s="792"/>
      <c r="BV19" s="793">
        <f t="shared" si="43"/>
        <v>600000</v>
      </c>
      <c r="BW19" s="838">
        <f t="shared" si="12"/>
        <v>644000.00000000012</v>
      </c>
      <c r="BX19" s="838">
        <f t="shared" si="44"/>
        <v>1244000</v>
      </c>
      <c r="BY19" s="838">
        <v>900000</v>
      </c>
      <c r="BZ19" s="838">
        <f t="shared" si="45"/>
        <v>344000</v>
      </c>
      <c r="CA19" s="837"/>
      <c r="CB19" s="838">
        <f t="shared" si="46"/>
        <v>900000</v>
      </c>
      <c r="CC19" s="811">
        <f t="shared" si="13"/>
        <v>9200000</v>
      </c>
      <c r="CD19" s="784">
        <f t="shared" si="47"/>
        <v>10100000</v>
      </c>
      <c r="CE19" s="810"/>
      <c r="CF19" s="810"/>
      <c r="CG19" s="811">
        <f t="shared" si="48"/>
        <v>0</v>
      </c>
      <c r="CH19" s="579">
        <f t="shared" si="14"/>
        <v>0</v>
      </c>
    </row>
    <row r="20" spans="1:86" x14ac:dyDescent="0.2">
      <c r="A20" s="596"/>
      <c r="B20" s="596"/>
      <c r="C20" s="596"/>
      <c r="D20" s="607"/>
      <c r="E20" s="596">
        <v>144</v>
      </c>
      <c r="F20" s="607">
        <v>422</v>
      </c>
      <c r="G20" s="849"/>
      <c r="H20" s="602" t="s">
        <v>32</v>
      </c>
      <c r="I20" s="610">
        <v>260000</v>
      </c>
      <c r="J20" s="774">
        <f t="shared" si="0"/>
        <v>52000</v>
      </c>
      <c r="K20" s="774">
        <v>0</v>
      </c>
      <c r="L20" s="774">
        <f t="shared" si="49"/>
        <v>52000</v>
      </c>
      <c r="M20" s="775"/>
      <c r="N20" s="774">
        <f t="shared" si="1"/>
        <v>0</v>
      </c>
      <c r="O20" s="784">
        <f t="shared" si="2"/>
        <v>26000</v>
      </c>
      <c r="P20" s="784">
        <f t="shared" si="15"/>
        <v>26000</v>
      </c>
      <c r="Q20" s="784">
        <v>0</v>
      </c>
      <c r="R20" s="784">
        <f t="shared" si="50"/>
        <v>26000</v>
      </c>
      <c r="S20" s="783"/>
      <c r="T20" s="784">
        <f t="shared" si="16"/>
        <v>0</v>
      </c>
      <c r="U20" s="793">
        <f t="shared" si="3"/>
        <v>18200</v>
      </c>
      <c r="V20" s="793">
        <f t="shared" si="17"/>
        <v>18200</v>
      </c>
      <c r="W20" s="793">
        <v>0</v>
      </c>
      <c r="X20" s="793">
        <f t="shared" si="18"/>
        <v>18200</v>
      </c>
      <c r="Y20" s="792"/>
      <c r="Z20" s="793">
        <f t="shared" si="19"/>
        <v>0</v>
      </c>
      <c r="AA20" s="802">
        <f t="shared" si="4"/>
        <v>18200</v>
      </c>
      <c r="AB20" s="802">
        <f t="shared" si="20"/>
        <v>18200</v>
      </c>
      <c r="AC20" s="802">
        <v>1000</v>
      </c>
      <c r="AD20" s="802">
        <f t="shared" si="21"/>
        <v>17200</v>
      </c>
      <c r="AE20" s="801"/>
      <c r="AF20" s="802">
        <f t="shared" si="22"/>
        <v>1000</v>
      </c>
      <c r="AG20" s="820">
        <f t="shared" si="5"/>
        <v>18200</v>
      </c>
      <c r="AH20" s="820">
        <f t="shared" si="23"/>
        <v>19200</v>
      </c>
      <c r="AI20" s="820">
        <v>5000</v>
      </c>
      <c r="AJ20" s="820">
        <f t="shared" si="24"/>
        <v>14200</v>
      </c>
      <c r="AK20" s="819"/>
      <c r="AL20" s="820">
        <f t="shared" si="25"/>
        <v>5000</v>
      </c>
      <c r="AM20" s="774">
        <f t="shared" si="6"/>
        <v>18200</v>
      </c>
      <c r="AN20" s="774">
        <f t="shared" si="26"/>
        <v>23200</v>
      </c>
      <c r="AO20" s="774">
        <v>10000</v>
      </c>
      <c r="AP20" s="774">
        <f t="shared" si="27"/>
        <v>13200</v>
      </c>
      <c r="AQ20" s="775"/>
      <c r="AR20" s="774">
        <f t="shared" si="28"/>
        <v>10000</v>
      </c>
      <c r="AS20" s="829">
        <f t="shared" si="7"/>
        <v>18200</v>
      </c>
      <c r="AT20" s="829">
        <f t="shared" si="29"/>
        <v>28200</v>
      </c>
      <c r="AU20" s="829">
        <v>10000</v>
      </c>
      <c r="AV20" s="829">
        <f t="shared" si="30"/>
        <v>18200</v>
      </c>
      <c r="AW20" s="828"/>
      <c r="AX20" s="829">
        <f t="shared" si="31"/>
        <v>10000</v>
      </c>
      <c r="AY20" s="838">
        <f t="shared" si="8"/>
        <v>18200</v>
      </c>
      <c r="AZ20" s="838">
        <f t="shared" si="32"/>
        <v>28200</v>
      </c>
      <c r="BA20" s="838">
        <v>10000</v>
      </c>
      <c r="BB20" s="838">
        <f t="shared" si="33"/>
        <v>18200</v>
      </c>
      <c r="BC20" s="837"/>
      <c r="BD20" s="838">
        <f t="shared" si="34"/>
        <v>10000</v>
      </c>
      <c r="BE20" s="774">
        <f t="shared" si="9"/>
        <v>18200</v>
      </c>
      <c r="BF20" s="774">
        <f t="shared" si="35"/>
        <v>28200</v>
      </c>
      <c r="BG20" s="774">
        <v>10000</v>
      </c>
      <c r="BH20" s="774">
        <f t="shared" si="36"/>
        <v>18200</v>
      </c>
      <c r="BI20" s="775"/>
      <c r="BJ20" s="774">
        <f t="shared" si="37"/>
        <v>10000</v>
      </c>
      <c r="BK20" s="811">
        <f t="shared" si="10"/>
        <v>18200</v>
      </c>
      <c r="BL20" s="811">
        <f t="shared" si="38"/>
        <v>28200</v>
      </c>
      <c r="BM20" s="811">
        <v>10000</v>
      </c>
      <c r="BN20" s="811">
        <f t="shared" si="39"/>
        <v>18200</v>
      </c>
      <c r="BO20" s="810"/>
      <c r="BP20" s="811">
        <f t="shared" si="40"/>
        <v>10000</v>
      </c>
      <c r="BQ20" s="793">
        <f t="shared" si="11"/>
        <v>18200</v>
      </c>
      <c r="BR20" s="793">
        <f t="shared" si="41"/>
        <v>28200</v>
      </c>
      <c r="BS20" s="793">
        <v>5000</v>
      </c>
      <c r="BT20" s="793">
        <f t="shared" si="42"/>
        <v>23200</v>
      </c>
      <c r="BU20" s="792"/>
      <c r="BV20" s="793">
        <f t="shared" si="43"/>
        <v>5000</v>
      </c>
      <c r="BW20" s="838">
        <f t="shared" si="12"/>
        <v>18200</v>
      </c>
      <c r="BX20" s="838">
        <f t="shared" si="44"/>
        <v>23200</v>
      </c>
      <c r="BY20" s="838">
        <v>10000</v>
      </c>
      <c r="BZ20" s="838">
        <f t="shared" si="45"/>
        <v>13200</v>
      </c>
      <c r="CA20" s="837"/>
      <c r="CB20" s="838">
        <f t="shared" si="46"/>
        <v>10000</v>
      </c>
      <c r="CC20" s="811">
        <f t="shared" si="13"/>
        <v>260000</v>
      </c>
      <c r="CD20" s="784">
        <f t="shared" si="47"/>
        <v>270000</v>
      </c>
      <c r="CE20" s="810"/>
      <c r="CF20" s="810"/>
      <c r="CG20" s="811">
        <f t="shared" si="48"/>
        <v>0</v>
      </c>
      <c r="CH20" s="579">
        <f t="shared" si="14"/>
        <v>0</v>
      </c>
    </row>
    <row r="21" spans="1:86" x14ac:dyDescent="0.2">
      <c r="A21" s="596"/>
      <c r="B21" s="596"/>
      <c r="C21" s="596"/>
      <c r="D21" s="607"/>
      <c r="E21" s="596">
        <v>145</v>
      </c>
      <c r="F21" s="607">
        <v>423</v>
      </c>
      <c r="G21" s="849"/>
      <c r="H21" s="602" t="s">
        <v>44</v>
      </c>
      <c r="I21" s="610">
        <f>21000000-800000+400000+1000000+3000000</f>
        <v>24600000</v>
      </c>
      <c r="J21" s="774">
        <f t="shared" si="0"/>
        <v>4920000</v>
      </c>
      <c r="K21" s="774">
        <v>2500000</v>
      </c>
      <c r="L21" s="774">
        <f t="shared" si="49"/>
        <v>2420000</v>
      </c>
      <c r="M21" s="775"/>
      <c r="N21" s="774">
        <f t="shared" si="1"/>
        <v>2500000</v>
      </c>
      <c r="O21" s="784">
        <f t="shared" si="2"/>
        <v>2460000</v>
      </c>
      <c r="P21" s="784">
        <f t="shared" si="15"/>
        <v>4960000</v>
      </c>
      <c r="Q21" s="784">
        <v>1700000</v>
      </c>
      <c r="R21" s="784">
        <f t="shared" si="50"/>
        <v>3260000</v>
      </c>
      <c r="S21" s="783"/>
      <c r="T21" s="784">
        <f t="shared" si="16"/>
        <v>1700000</v>
      </c>
      <c r="U21" s="793">
        <f t="shared" si="3"/>
        <v>1722000.0000000002</v>
      </c>
      <c r="V21" s="793">
        <f t="shared" si="17"/>
        <v>3422000</v>
      </c>
      <c r="W21" s="793">
        <v>1700000</v>
      </c>
      <c r="X21" s="793">
        <f t="shared" si="18"/>
        <v>1722000</v>
      </c>
      <c r="Y21" s="792"/>
      <c r="Z21" s="793">
        <f t="shared" si="19"/>
        <v>1700000</v>
      </c>
      <c r="AA21" s="802">
        <f t="shared" si="4"/>
        <v>1722000.0000000002</v>
      </c>
      <c r="AB21" s="802">
        <f t="shared" si="20"/>
        <v>3422000</v>
      </c>
      <c r="AC21" s="802">
        <v>680000</v>
      </c>
      <c r="AD21" s="802">
        <f t="shared" si="21"/>
        <v>2742000</v>
      </c>
      <c r="AE21" s="801"/>
      <c r="AF21" s="802">
        <f t="shared" si="22"/>
        <v>680000</v>
      </c>
      <c r="AG21" s="820">
        <f t="shared" si="5"/>
        <v>1722000.0000000002</v>
      </c>
      <c r="AH21" s="820">
        <f t="shared" si="23"/>
        <v>2402000</v>
      </c>
      <c r="AI21" s="820">
        <v>800000</v>
      </c>
      <c r="AJ21" s="820">
        <f t="shared" si="24"/>
        <v>1602000</v>
      </c>
      <c r="AK21" s="819"/>
      <c r="AL21" s="820">
        <f t="shared" si="25"/>
        <v>800000</v>
      </c>
      <c r="AM21" s="774">
        <f t="shared" si="6"/>
        <v>1722000.0000000002</v>
      </c>
      <c r="AN21" s="774">
        <f t="shared" si="26"/>
        <v>2522000</v>
      </c>
      <c r="AO21" s="774">
        <v>680000</v>
      </c>
      <c r="AP21" s="774">
        <f t="shared" si="27"/>
        <v>1842000</v>
      </c>
      <c r="AQ21" s="775"/>
      <c r="AR21" s="774">
        <f t="shared" si="28"/>
        <v>680000</v>
      </c>
      <c r="AS21" s="829">
        <f t="shared" si="7"/>
        <v>1722000.0000000002</v>
      </c>
      <c r="AT21" s="829">
        <f t="shared" si="29"/>
        <v>2402000</v>
      </c>
      <c r="AU21" s="829">
        <v>680000</v>
      </c>
      <c r="AV21" s="829">
        <f t="shared" si="30"/>
        <v>1722000</v>
      </c>
      <c r="AW21" s="828"/>
      <c r="AX21" s="829">
        <f t="shared" si="31"/>
        <v>680000</v>
      </c>
      <c r="AY21" s="838">
        <f t="shared" si="8"/>
        <v>1722000.0000000002</v>
      </c>
      <c r="AZ21" s="838">
        <f t="shared" si="32"/>
        <v>2402000</v>
      </c>
      <c r="BA21" s="838">
        <v>1900000</v>
      </c>
      <c r="BB21" s="838">
        <f t="shared" si="33"/>
        <v>502000</v>
      </c>
      <c r="BC21" s="837"/>
      <c r="BD21" s="838">
        <f t="shared" si="34"/>
        <v>1900000</v>
      </c>
      <c r="BE21" s="774">
        <f t="shared" si="9"/>
        <v>1722000.0000000002</v>
      </c>
      <c r="BF21" s="774">
        <f t="shared" si="35"/>
        <v>3622000</v>
      </c>
      <c r="BG21" s="774">
        <v>4000000</v>
      </c>
      <c r="BH21" s="774">
        <f t="shared" si="36"/>
        <v>-378000</v>
      </c>
      <c r="BI21" s="775"/>
      <c r="BJ21" s="774">
        <f t="shared" si="37"/>
        <v>4000000</v>
      </c>
      <c r="BK21" s="811">
        <f t="shared" si="10"/>
        <v>1722000.0000000002</v>
      </c>
      <c r="BL21" s="811">
        <f t="shared" si="38"/>
        <v>5722000</v>
      </c>
      <c r="BM21" s="811">
        <v>8700000</v>
      </c>
      <c r="BN21" s="811">
        <f t="shared" si="39"/>
        <v>-2978000</v>
      </c>
      <c r="BO21" s="810"/>
      <c r="BP21" s="811">
        <f t="shared" si="40"/>
        <v>8700000</v>
      </c>
      <c r="BQ21" s="793">
        <f t="shared" si="11"/>
        <v>1722000.0000000002</v>
      </c>
      <c r="BR21" s="793">
        <f t="shared" si="41"/>
        <v>10422000</v>
      </c>
      <c r="BS21" s="793">
        <v>570000</v>
      </c>
      <c r="BT21" s="793">
        <f t="shared" si="42"/>
        <v>9852000</v>
      </c>
      <c r="BU21" s="792"/>
      <c r="BV21" s="793">
        <f t="shared" si="43"/>
        <v>570000</v>
      </c>
      <c r="BW21" s="838">
        <f t="shared" si="12"/>
        <v>1722000.0000000002</v>
      </c>
      <c r="BX21" s="838">
        <f t="shared" si="44"/>
        <v>2292000</v>
      </c>
      <c r="BY21" s="838">
        <v>570000</v>
      </c>
      <c r="BZ21" s="838">
        <f t="shared" si="45"/>
        <v>1722000</v>
      </c>
      <c r="CA21" s="837"/>
      <c r="CB21" s="838">
        <f t="shared" si="46"/>
        <v>570000</v>
      </c>
      <c r="CC21" s="811">
        <f t="shared" si="13"/>
        <v>24600000</v>
      </c>
      <c r="CD21" s="784">
        <f t="shared" si="47"/>
        <v>25170000</v>
      </c>
      <c r="CE21" s="810"/>
      <c r="CF21" s="810"/>
      <c r="CG21" s="811">
        <f t="shared" si="48"/>
        <v>0</v>
      </c>
      <c r="CH21" s="579">
        <f t="shared" si="14"/>
        <v>0</v>
      </c>
    </row>
    <row r="22" spans="1:86" x14ac:dyDescent="0.2">
      <c r="A22" s="596"/>
      <c r="B22" s="596"/>
      <c r="C22" s="596"/>
      <c r="D22" s="607"/>
      <c r="E22" s="596">
        <v>146</v>
      </c>
      <c r="F22" s="607">
        <v>424</v>
      </c>
      <c r="G22" s="849"/>
      <c r="H22" s="602" t="s">
        <v>45</v>
      </c>
      <c r="I22" s="610">
        <f>5000000+3000000</f>
        <v>8000000</v>
      </c>
      <c r="J22" s="774">
        <f t="shared" si="0"/>
        <v>1600000</v>
      </c>
      <c r="K22" s="774">
        <v>1100000</v>
      </c>
      <c r="L22" s="774">
        <f t="shared" si="49"/>
        <v>500000</v>
      </c>
      <c r="M22" s="775"/>
      <c r="N22" s="774">
        <f t="shared" si="1"/>
        <v>1100000</v>
      </c>
      <c r="O22" s="784">
        <f t="shared" si="2"/>
        <v>800000</v>
      </c>
      <c r="P22" s="784">
        <f t="shared" si="15"/>
        <v>1900000</v>
      </c>
      <c r="Q22" s="784">
        <v>150000</v>
      </c>
      <c r="R22" s="784">
        <f t="shared" si="50"/>
        <v>1750000</v>
      </c>
      <c r="S22" s="783"/>
      <c r="T22" s="784">
        <f t="shared" si="16"/>
        <v>150000</v>
      </c>
      <c r="U22" s="793">
        <f t="shared" si="3"/>
        <v>560000</v>
      </c>
      <c r="V22" s="793">
        <f t="shared" si="17"/>
        <v>710000</v>
      </c>
      <c r="W22" s="793">
        <v>150000</v>
      </c>
      <c r="X22" s="793">
        <f t="shared" si="18"/>
        <v>560000</v>
      </c>
      <c r="Y22" s="792"/>
      <c r="Z22" s="793">
        <f t="shared" si="19"/>
        <v>150000</v>
      </c>
      <c r="AA22" s="802">
        <f t="shared" si="4"/>
        <v>560000</v>
      </c>
      <c r="AB22" s="802">
        <f t="shared" si="20"/>
        <v>710000</v>
      </c>
      <c r="AC22" s="802">
        <v>150000</v>
      </c>
      <c r="AD22" s="802">
        <f t="shared" si="21"/>
        <v>560000</v>
      </c>
      <c r="AE22" s="801"/>
      <c r="AF22" s="802">
        <f t="shared" si="22"/>
        <v>150000</v>
      </c>
      <c r="AG22" s="820">
        <f t="shared" si="5"/>
        <v>560000</v>
      </c>
      <c r="AH22" s="820">
        <f t="shared" si="23"/>
        <v>710000</v>
      </c>
      <c r="AI22" s="820">
        <v>150000</v>
      </c>
      <c r="AJ22" s="820">
        <f t="shared" si="24"/>
        <v>560000</v>
      </c>
      <c r="AK22" s="819"/>
      <c r="AL22" s="820">
        <f t="shared" si="25"/>
        <v>150000</v>
      </c>
      <c r="AM22" s="774">
        <f t="shared" si="6"/>
        <v>560000</v>
      </c>
      <c r="AN22" s="774">
        <f t="shared" si="26"/>
        <v>710000</v>
      </c>
      <c r="AO22" s="774">
        <v>150000</v>
      </c>
      <c r="AP22" s="774">
        <f t="shared" si="27"/>
        <v>560000</v>
      </c>
      <c r="AQ22" s="775"/>
      <c r="AR22" s="774">
        <f t="shared" si="28"/>
        <v>150000</v>
      </c>
      <c r="AS22" s="829">
        <f t="shared" si="7"/>
        <v>560000</v>
      </c>
      <c r="AT22" s="829">
        <f t="shared" si="29"/>
        <v>710000</v>
      </c>
      <c r="AU22" s="829">
        <v>150000</v>
      </c>
      <c r="AV22" s="829">
        <f t="shared" si="30"/>
        <v>560000</v>
      </c>
      <c r="AW22" s="828"/>
      <c r="AX22" s="829">
        <f t="shared" si="31"/>
        <v>150000</v>
      </c>
      <c r="AY22" s="838">
        <f t="shared" si="8"/>
        <v>560000</v>
      </c>
      <c r="AZ22" s="838">
        <f t="shared" si="32"/>
        <v>710000</v>
      </c>
      <c r="BA22" s="838">
        <v>2000000</v>
      </c>
      <c r="BB22" s="838">
        <f t="shared" si="33"/>
        <v>-1290000</v>
      </c>
      <c r="BC22" s="837"/>
      <c r="BD22" s="838">
        <f t="shared" si="34"/>
        <v>2000000</v>
      </c>
      <c r="BE22" s="774">
        <f t="shared" si="9"/>
        <v>560000</v>
      </c>
      <c r="BF22" s="774">
        <f t="shared" si="35"/>
        <v>2560000</v>
      </c>
      <c r="BG22" s="774">
        <v>2000000</v>
      </c>
      <c r="BH22" s="774">
        <f t="shared" si="36"/>
        <v>560000</v>
      </c>
      <c r="BI22" s="775"/>
      <c r="BJ22" s="774">
        <f t="shared" si="37"/>
        <v>2000000</v>
      </c>
      <c r="BK22" s="811">
        <f t="shared" si="10"/>
        <v>560000</v>
      </c>
      <c r="BL22" s="811">
        <f t="shared" si="38"/>
        <v>2560000</v>
      </c>
      <c r="BM22" s="811">
        <v>1000000</v>
      </c>
      <c r="BN22" s="811">
        <f t="shared" si="39"/>
        <v>1560000</v>
      </c>
      <c r="BO22" s="810"/>
      <c r="BP22" s="811">
        <f t="shared" si="40"/>
        <v>1000000</v>
      </c>
      <c r="BQ22" s="793">
        <f t="shared" si="11"/>
        <v>560000</v>
      </c>
      <c r="BR22" s="793">
        <f t="shared" si="41"/>
        <v>1560000</v>
      </c>
      <c r="BS22" s="793">
        <v>500000</v>
      </c>
      <c r="BT22" s="793">
        <f t="shared" si="42"/>
        <v>1060000</v>
      </c>
      <c r="BU22" s="792"/>
      <c r="BV22" s="793">
        <f t="shared" si="43"/>
        <v>500000</v>
      </c>
      <c r="BW22" s="838">
        <f t="shared" si="12"/>
        <v>560000</v>
      </c>
      <c r="BX22" s="838">
        <f t="shared" si="44"/>
        <v>1060000</v>
      </c>
      <c r="BY22" s="838">
        <v>500000</v>
      </c>
      <c r="BZ22" s="838">
        <f t="shared" si="45"/>
        <v>560000</v>
      </c>
      <c r="CA22" s="837"/>
      <c r="CB22" s="838">
        <f t="shared" si="46"/>
        <v>500000</v>
      </c>
      <c r="CC22" s="811">
        <f t="shared" si="13"/>
        <v>8000000</v>
      </c>
      <c r="CD22" s="784">
        <f t="shared" si="47"/>
        <v>8500000</v>
      </c>
      <c r="CE22" s="810"/>
      <c r="CF22" s="810"/>
      <c r="CG22" s="811">
        <f t="shared" si="48"/>
        <v>0</v>
      </c>
      <c r="CH22" s="579">
        <f t="shared" si="14"/>
        <v>0</v>
      </c>
    </row>
    <row r="23" spans="1:86" x14ac:dyDescent="0.2">
      <c r="A23" s="596"/>
      <c r="B23" s="596"/>
      <c r="C23" s="596"/>
      <c r="D23" s="607"/>
      <c r="E23" s="596">
        <v>147</v>
      </c>
      <c r="F23" s="607">
        <v>425</v>
      </c>
      <c r="G23" s="849"/>
      <c r="H23" s="602" t="s">
        <v>34</v>
      </c>
      <c r="I23" s="610">
        <v>1800000</v>
      </c>
      <c r="J23" s="774">
        <f t="shared" si="0"/>
        <v>360000</v>
      </c>
      <c r="K23" s="774">
        <v>70000</v>
      </c>
      <c r="L23" s="774">
        <f t="shared" si="49"/>
        <v>290000</v>
      </c>
      <c r="M23" s="775"/>
      <c r="N23" s="774">
        <f t="shared" si="1"/>
        <v>70000</v>
      </c>
      <c r="O23" s="784">
        <f t="shared" si="2"/>
        <v>180000</v>
      </c>
      <c r="P23" s="784">
        <f t="shared" si="15"/>
        <v>250000</v>
      </c>
      <c r="Q23" s="784">
        <v>100000</v>
      </c>
      <c r="R23" s="784">
        <f t="shared" si="50"/>
        <v>150000</v>
      </c>
      <c r="S23" s="783"/>
      <c r="T23" s="784">
        <f t="shared" si="16"/>
        <v>100000</v>
      </c>
      <c r="U23" s="793">
        <f t="shared" si="3"/>
        <v>126000.00000000001</v>
      </c>
      <c r="V23" s="793">
        <f t="shared" si="17"/>
        <v>226000</v>
      </c>
      <c r="W23" s="793">
        <v>120000</v>
      </c>
      <c r="X23" s="793">
        <f t="shared" si="18"/>
        <v>106000</v>
      </c>
      <c r="Y23" s="792"/>
      <c r="Z23" s="793">
        <f t="shared" si="19"/>
        <v>120000</v>
      </c>
      <c r="AA23" s="802">
        <f t="shared" si="4"/>
        <v>126000.00000000001</v>
      </c>
      <c r="AB23" s="802">
        <f t="shared" si="20"/>
        <v>246000</v>
      </c>
      <c r="AC23" s="802">
        <v>150000</v>
      </c>
      <c r="AD23" s="802">
        <f t="shared" si="21"/>
        <v>96000</v>
      </c>
      <c r="AE23" s="801"/>
      <c r="AF23" s="802">
        <f t="shared" si="22"/>
        <v>150000</v>
      </c>
      <c r="AG23" s="820">
        <f t="shared" si="5"/>
        <v>126000.00000000001</v>
      </c>
      <c r="AH23" s="820">
        <f t="shared" si="23"/>
        <v>276000</v>
      </c>
      <c r="AI23" s="820">
        <v>120000</v>
      </c>
      <c r="AJ23" s="820">
        <f t="shared" si="24"/>
        <v>156000</v>
      </c>
      <c r="AK23" s="819"/>
      <c r="AL23" s="820">
        <f t="shared" si="25"/>
        <v>120000</v>
      </c>
      <c r="AM23" s="774">
        <f t="shared" si="6"/>
        <v>126000.00000000001</v>
      </c>
      <c r="AN23" s="774">
        <f t="shared" si="26"/>
        <v>246000</v>
      </c>
      <c r="AO23" s="774">
        <v>120000</v>
      </c>
      <c r="AP23" s="774">
        <f t="shared" si="27"/>
        <v>126000</v>
      </c>
      <c r="AQ23" s="775"/>
      <c r="AR23" s="774">
        <f t="shared" si="28"/>
        <v>120000</v>
      </c>
      <c r="AS23" s="829">
        <f t="shared" si="7"/>
        <v>126000.00000000001</v>
      </c>
      <c r="AT23" s="829">
        <f t="shared" si="29"/>
        <v>246000</v>
      </c>
      <c r="AU23" s="829">
        <v>120000</v>
      </c>
      <c r="AV23" s="829">
        <f t="shared" si="30"/>
        <v>126000</v>
      </c>
      <c r="AW23" s="828"/>
      <c r="AX23" s="829">
        <f t="shared" si="31"/>
        <v>120000</v>
      </c>
      <c r="AY23" s="838">
        <f t="shared" si="8"/>
        <v>126000.00000000001</v>
      </c>
      <c r="AZ23" s="838">
        <f t="shared" si="32"/>
        <v>246000</v>
      </c>
      <c r="BA23" s="838">
        <v>150000</v>
      </c>
      <c r="BB23" s="838">
        <f t="shared" si="33"/>
        <v>96000</v>
      </c>
      <c r="BC23" s="837"/>
      <c r="BD23" s="838">
        <f t="shared" si="34"/>
        <v>150000</v>
      </c>
      <c r="BE23" s="774">
        <f t="shared" si="9"/>
        <v>126000.00000000001</v>
      </c>
      <c r="BF23" s="774">
        <f t="shared" si="35"/>
        <v>276000</v>
      </c>
      <c r="BG23" s="774">
        <v>120000</v>
      </c>
      <c r="BH23" s="774">
        <f t="shared" si="36"/>
        <v>156000</v>
      </c>
      <c r="BI23" s="775"/>
      <c r="BJ23" s="774">
        <f t="shared" si="37"/>
        <v>120000</v>
      </c>
      <c r="BK23" s="811">
        <f t="shared" si="10"/>
        <v>126000.00000000001</v>
      </c>
      <c r="BL23" s="811">
        <f t="shared" si="38"/>
        <v>246000</v>
      </c>
      <c r="BM23" s="811">
        <v>110000</v>
      </c>
      <c r="BN23" s="811">
        <f t="shared" si="39"/>
        <v>136000</v>
      </c>
      <c r="BO23" s="810"/>
      <c r="BP23" s="811">
        <f t="shared" si="40"/>
        <v>110000</v>
      </c>
      <c r="BQ23" s="793">
        <f t="shared" si="11"/>
        <v>126000.00000000001</v>
      </c>
      <c r="BR23" s="793">
        <f t="shared" si="41"/>
        <v>236000</v>
      </c>
      <c r="BS23" s="793">
        <v>120000</v>
      </c>
      <c r="BT23" s="793">
        <f t="shared" si="42"/>
        <v>116000</v>
      </c>
      <c r="BU23" s="792"/>
      <c r="BV23" s="793">
        <f t="shared" si="43"/>
        <v>120000</v>
      </c>
      <c r="BW23" s="838">
        <f t="shared" si="12"/>
        <v>126000.00000000001</v>
      </c>
      <c r="BX23" s="838">
        <f t="shared" si="44"/>
        <v>246000</v>
      </c>
      <c r="BY23" s="838">
        <v>200000</v>
      </c>
      <c r="BZ23" s="838">
        <f t="shared" si="45"/>
        <v>46000</v>
      </c>
      <c r="CA23" s="837"/>
      <c r="CB23" s="838">
        <f t="shared" si="46"/>
        <v>200000</v>
      </c>
      <c r="CC23" s="811">
        <f t="shared" si="13"/>
        <v>1800000</v>
      </c>
      <c r="CD23" s="784">
        <f t="shared" si="47"/>
        <v>2000000</v>
      </c>
      <c r="CE23" s="810"/>
      <c r="CF23" s="810"/>
      <c r="CG23" s="811">
        <f t="shared" si="48"/>
        <v>0</v>
      </c>
      <c r="CH23" s="579">
        <f t="shared" si="14"/>
        <v>0</v>
      </c>
    </row>
    <row r="24" spans="1:86" x14ac:dyDescent="0.2">
      <c r="A24" s="596"/>
      <c r="B24" s="596"/>
      <c r="C24" s="596"/>
      <c r="D24" s="607"/>
      <c r="E24" s="596">
        <v>148</v>
      </c>
      <c r="F24" s="607">
        <v>426</v>
      </c>
      <c r="G24" s="849"/>
      <c r="H24" s="602" t="s">
        <v>35</v>
      </c>
      <c r="I24" s="610">
        <v>600000</v>
      </c>
      <c r="J24" s="774">
        <f t="shared" si="0"/>
        <v>120000</v>
      </c>
      <c r="K24" s="774">
        <v>20000</v>
      </c>
      <c r="L24" s="774">
        <f t="shared" si="49"/>
        <v>100000</v>
      </c>
      <c r="M24" s="775"/>
      <c r="N24" s="774">
        <f t="shared" si="1"/>
        <v>20000</v>
      </c>
      <c r="O24" s="784">
        <f t="shared" si="2"/>
        <v>60000</v>
      </c>
      <c r="P24" s="784">
        <f t="shared" si="15"/>
        <v>80000</v>
      </c>
      <c r="Q24" s="784">
        <v>20000</v>
      </c>
      <c r="R24" s="784">
        <f t="shared" si="50"/>
        <v>60000</v>
      </c>
      <c r="S24" s="783"/>
      <c r="T24" s="784">
        <f t="shared" si="16"/>
        <v>20000</v>
      </c>
      <c r="U24" s="793">
        <f t="shared" si="3"/>
        <v>42000.000000000007</v>
      </c>
      <c r="V24" s="793">
        <f t="shared" si="17"/>
        <v>62000.000000000007</v>
      </c>
      <c r="W24" s="793">
        <v>70000</v>
      </c>
      <c r="X24" s="793">
        <f t="shared" si="18"/>
        <v>-7999.9999999999927</v>
      </c>
      <c r="Y24" s="792"/>
      <c r="Z24" s="793">
        <f t="shared" si="19"/>
        <v>70000</v>
      </c>
      <c r="AA24" s="802">
        <f t="shared" si="4"/>
        <v>42000.000000000007</v>
      </c>
      <c r="AB24" s="802">
        <f t="shared" si="20"/>
        <v>112000</v>
      </c>
      <c r="AC24" s="802">
        <v>50000</v>
      </c>
      <c r="AD24" s="802">
        <f t="shared" si="21"/>
        <v>62000</v>
      </c>
      <c r="AE24" s="801"/>
      <c r="AF24" s="802">
        <f t="shared" si="22"/>
        <v>50000</v>
      </c>
      <c r="AG24" s="820">
        <f t="shared" si="5"/>
        <v>42000.000000000007</v>
      </c>
      <c r="AH24" s="820">
        <f t="shared" si="23"/>
        <v>92000</v>
      </c>
      <c r="AI24" s="820">
        <v>50000</v>
      </c>
      <c r="AJ24" s="820">
        <f t="shared" si="24"/>
        <v>42000</v>
      </c>
      <c r="AK24" s="819"/>
      <c r="AL24" s="820">
        <f t="shared" si="25"/>
        <v>50000</v>
      </c>
      <c r="AM24" s="774">
        <f t="shared" si="6"/>
        <v>42000.000000000007</v>
      </c>
      <c r="AN24" s="774">
        <f t="shared" si="26"/>
        <v>92000</v>
      </c>
      <c r="AO24" s="774">
        <v>50000</v>
      </c>
      <c r="AP24" s="774">
        <f t="shared" si="27"/>
        <v>42000</v>
      </c>
      <c r="AQ24" s="775"/>
      <c r="AR24" s="774">
        <f t="shared" si="28"/>
        <v>50000</v>
      </c>
      <c r="AS24" s="829">
        <f t="shared" si="7"/>
        <v>42000.000000000007</v>
      </c>
      <c r="AT24" s="829">
        <f t="shared" si="29"/>
        <v>92000</v>
      </c>
      <c r="AU24" s="829">
        <v>50000</v>
      </c>
      <c r="AV24" s="829">
        <f t="shared" si="30"/>
        <v>42000</v>
      </c>
      <c r="AW24" s="828"/>
      <c r="AX24" s="829">
        <f t="shared" si="31"/>
        <v>50000</v>
      </c>
      <c r="AY24" s="838">
        <f t="shared" si="8"/>
        <v>42000.000000000007</v>
      </c>
      <c r="AZ24" s="838">
        <f t="shared" si="32"/>
        <v>92000</v>
      </c>
      <c r="BA24" s="838">
        <v>50000</v>
      </c>
      <c r="BB24" s="838">
        <f t="shared" si="33"/>
        <v>42000</v>
      </c>
      <c r="BC24" s="837"/>
      <c r="BD24" s="838">
        <f t="shared" si="34"/>
        <v>50000</v>
      </c>
      <c r="BE24" s="774">
        <f t="shared" si="9"/>
        <v>42000.000000000007</v>
      </c>
      <c r="BF24" s="774">
        <f t="shared" si="35"/>
        <v>92000</v>
      </c>
      <c r="BG24" s="774">
        <v>50000</v>
      </c>
      <c r="BH24" s="774">
        <f t="shared" si="36"/>
        <v>42000</v>
      </c>
      <c r="BI24" s="775"/>
      <c r="BJ24" s="774">
        <f t="shared" si="37"/>
        <v>50000</v>
      </c>
      <c r="BK24" s="811">
        <f t="shared" si="10"/>
        <v>42000.000000000007</v>
      </c>
      <c r="BL24" s="811">
        <f t="shared" si="38"/>
        <v>92000</v>
      </c>
      <c r="BM24" s="811">
        <v>50000</v>
      </c>
      <c r="BN24" s="811">
        <f t="shared" si="39"/>
        <v>42000</v>
      </c>
      <c r="BO24" s="810"/>
      <c r="BP24" s="811">
        <f t="shared" si="40"/>
        <v>50000</v>
      </c>
      <c r="BQ24" s="793">
        <f t="shared" si="11"/>
        <v>42000.000000000007</v>
      </c>
      <c r="BR24" s="793">
        <f t="shared" si="41"/>
        <v>92000</v>
      </c>
      <c r="BS24" s="793">
        <v>50000</v>
      </c>
      <c r="BT24" s="793">
        <f t="shared" si="42"/>
        <v>42000</v>
      </c>
      <c r="BU24" s="792"/>
      <c r="BV24" s="793">
        <f t="shared" si="43"/>
        <v>50000</v>
      </c>
      <c r="BW24" s="838">
        <f t="shared" si="12"/>
        <v>42000.000000000007</v>
      </c>
      <c r="BX24" s="838">
        <f t="shared" si="44"/>
        <v>92000</v>
      </c>
      <c r="BY24" s="838">
        <v>90000</v>
      </c>
      <c r="BZ24" s="838">
        <f t="shared" si="45"/>
        <v>2000</v>
      </c>
      <c r="CA24" s="837"/>
      <c r="CB24" s="838">
        <f t="shared" si="46"/>
        <v>90000</v>
      </c>
      <c r="CC24" s="811">
        <f t="shared" si="13"/>
        <v>600000</v>
      </c>
      <c r="CD24" s="784">
        <f t="shared" si="47"/>
        <v>690000</v>
      </c>
      <c r="CE24" s="810"/>
      <c r="CF24" s="810"/>
      <c r="CG24" s="811">
        <f t="shared" si="48"/>
        <v>0</v>
      </c>
      <c r="CH24" s="579">
        <f t="shared" si="14"/>
        <v>0</v>
      </c>
    </row>
    <row r="25" spans="1:86" ht="24" x14ac:dyDescent="0.2">
      <c r="A25" s="581"/>
      <c r="B25" s="615"/>
      <c r="C25" s="581"/>
      <c r="D25" s="616"/>
      <c r="E25" s="596">
        <v>149</v>
      </c>
      <c r="F25" s="649">
        <v>482</v>
      </c>
      <c r="G25" s="850"/>
      <c r="H25" s="851" t="s">
        <v>67</v>
      </c>
      <c r="I25" s="852">
        <v>30000</v>
      </c>
      <c r="J25" s="774">
        <f t="shared" si="0"/>
        <v>6000</v>
      </c>
      <c r="K25" s="774">
        <v>500</v>
      </c>
      <c r="L25" s="774">
        <f t="shared" si="49"/>
        <v>5500</v>
      </c>
      <c r="M25" s="775"/>
      <c r="N25" s="774">
        <f t="shared" si="1"/>
        <v>500</v>
      </c>
      <c r="O25" s="784">
        <f t="shared" si="2"/>
        <v>3000</v>
      </c>
      <c r="P25" s="784">
        <f t="shared" si="15"/>
        <v>3500</v>
      </c>
      <c r="Q25" s="784">
        <v>500</v>
      </c>
      <c r="R25" s="784">
        <f t="shared" si="50"/>
        <v>3000</v>
      </c>
      <c r="S25" s="783"/>
      <c r="T25" s="784">
        <f t="shared" si="16"/>
        <v>500</v>
      </c>
      <c r="U25" s="793">
        <f t="shared" si="3"/>
        <v>2100</v>
      </c>
      <c r="V25" s="793">
        <f t="shared" si="17"/>
        <v>2600</v>
      </c>
      <c r="W25" s="793">
        <v>1000</v>
      </c>
      <c r="X25" s="793">
        <f t="shared" si="18"/>
        <v>1600</v>
      </c>
      <c r="Y25" s="792"/>
      <c r="Z25" s="793">
        <f t="shared" si="19"/>
        <v>1000</v>
      </c>
      <c r="AA25" s="802">
        <f t="shared" si="4"/>
        <v>2100</v>
      </c>
      <c r="AB25" s="802">
        <f t="shared" si="20"/>
        <v>3100</v>
      </c>
      <c r="AC25" s="802">
        <v>1000</v>
      </c>
      <c r="AD25" s="802">
        <f t="shared" si="21"/>
        <v>2100</v>
      </c>
      <c r="AE25" s="801"/>
      <c r="AF25" s="802">
        <f t="shared" si="22"/>
        <v>1000</v>
      </c>
      <c r="AG25" s="820">
        <f t="shared" si="5"/>
        <v>2100</v>
      </c>
      <c r="AH25" s="820">
        <f t="shared" si="23"/>
        <v>3100</v>
      </c>
      <c r="AI25" s="820">
        <v>500</v>
      </c>
      <c r="AJ25" s="820">
        <f t="shared" si="24"/>
        <v>2600</v>
      </c>
      <c r="AK25" s="819"/>
      <c r="AL25" s="820">
        <f t="shared" si="25"/>
        <v>500</v>
      </c>
      <c r="AM25" s="774">
        <f t="shared" si="6"/>
        <v>2100</v>
      </c>
      <c r="AN25" s="774">
        <f t="shared" si="26"/>
        <v>2600</v>
      </c>
      <c r="AO25" s="774">
        <v>500</v>
      </c>
      <c r="AP25" s="774">
        <f t="shared" si="27"/>
        <v>2100</v>
      </c>
      <c r="AQ25" s="775"/>
      <c r="AR25" s="774">
        <f t="shared" si="28"/>
        <v>500</v>
      </c>
      <c r="AS25" s="829">
        <f t="shared" si="7"/>
        <v>2100</v>
      </c>
      <c r="AT25" s="829">
        <f t="shared" si="29"/>
        <v>2600</v>
      </c>
      <c r="AU25" s="829">
        <v>500</v>
      </c>
      <c r="AV25" s="829">
        <f t="shared" si="30"/>
        <v>2100</v>
      </c>
      <c r="AW25" s="828"/>
      <c r="AX25" s="829">
        <f t="shared" si="31"/>
        <v>500</v>
      </c>
      <c r="AY25" s="838">
        <f t="shared" si="8"/>
        <v>2100</v>
      </c>
      <c r="AZ25" s="838">
        <f t="shared" si="32"/>
        <v>2600</v>
      </c>
      <c r="BA25" s="838">
        <v>500</v>
      </c>
      <c r="BB25" s="838">
        <f t="shared" si="33"/>
        <v>2100</v>
      </c>
      <c r="BC25" s="837"/>
      <c r="BD25" s="838">
        <f t="shared" si="34"/>
        <v>500</v>
      </c>
      <c r="BE25" s="774">
        <f t="shared" si="9"/>
        <v>2100</v>
      </c>
      <c r="BF25" s="774">
        <f t="shared" si="35"/>
        <v>2600</v>
      </c>
      <c r="BG25" s="774">
        <v>500</v>
      </c>
      <c r="BH25" s="774">
        <f t="shared" si="36"/>
        <v>2100</v>
      </c>
      <c r="BI25" s="775"/>
      <c r="BJ25" s="774">
        <f t="shared" si="37"/>
        <v>500</v>
      </c>
      <c r="BK25" s="811">
        <f t="shared" si="10"/>
        <v>2100</v>
      </c>
      <c r="BL25" s="811">
        <f t="shared" si="38"/>
        <v>2600</v>
      </c>
      <c r="BM25" s="811">
        <v>500</v>
      </c>
      <c r="BN25" s="811">
        <f t="shared" si="39"/>
        <v>2100</v>
      </c>
      <c r="BO25" s="810"/>
      <c r="BP25" s="811">
        <f t="shared" si="40"/>
        <v>500</v>
      </c>
      <c r="BQ25" s="793">
        <f t="shared" si="11"/>
        <v>2100</v>
      </c>
      <c r="BR25" s="793">
        <f t="shared" si="41"/>
        <v>2600</v>
      </c>
      <c r="BS25" s="793">
        <v>500</v>
      </c>
      <c r="BT25" s="793">
        <f t="shared" si="42"/>
        <v>2100</v>
      </c>
      <c r="BU25" s="792"/>
      <c r="BV25" s="793">
        <f t="shared" si="43"/>
        <v>500</v>
      </c>
      <c r="BW25" s="838">
        <f t="shared" si="12"/>
        <v>2100</v>
      </c>
      <c r="BX25" s="838">
        <f t="shared" si="44"/>
        <v>2600</v>
      </c>
      <c r="BY25" s="838">
        <v>500</v>
      </c>
      <c r="BZ25" s="838">
        <f t="shared" si="45"/>
        <v>2100</v>
      </c>
      <c r="CA25" s="837"/>
      <c r="CB25" s="838">
        <f t="shared" si="46"/>
        <v>500</v>
      </c>
      <c r="CC25" s="811">
        <f t="shared" si="13"/>
        <v>30000</v>
      </c>
      <c r="CD25" s="784">
        <f t="shared" si="47"/>
        <v>30500</v>
      </c>
      <c r="CE25" s="810"/>
      <c r="CF25" s="810"/>
      <c r="CG25" s="811">
        <f t="shared" si="48"/>
        <v>0</v>
      </c>
      <c r="CH25" s="579">
        <f t="shared" si="14"/>
        <v>0</v>
      </c>
    </row>
    <row r="26" spans="1:86" x14ac:dyDescent="0.2">
      <c r="A26" s="581"/>
      <c r="B26" s="615"/>
      <c r="C26" s="581"/>
      <c r="D26" s="616"/>
      <c r="E26" s="596"/>
      <c r="F26" s="649">
        <v>483</v>
      </c>
      <c r="G26" s="850"/>
      <c r="H26" s="614" t="s">
        <v>91</v>
      </c>
      <c r="I26" s="852">
        <v>150000</v>
      </c>
      <c r="J26" s="774">
        <f t="shared" si="0"/>
        <v>30000</v>
      </c>
      <c r="K26" s="774">
        <v>0</v>
      </c>
      <c r="L26" s="774">
        <f t="shared" si="49"/>
        <v>30000</v>
      </c>
      <c r="M26" s="775"/>
      <c r="N26" s="774">
        <f t="shared" si="1"/>
        <v>0</v>
      </c>
      <c r="O26" s="784">
        <f t="shared" si="2"/>
        <v>15000</v>
      </c>
      <c r="P26" s="784">
        <f t="shared" si="15"/>
        <v>15000</v>
      </c>
      <c r="Q26" s="784">
        <v>0</v>
      </c>
      <c r="R26" s="784">
        <f t="shared" si="50"/>
        <v>15000</v>
      </c>
      <c r="S26" s="783"/>
      <c r="T26" s="784">
        <f t="shared" si="16"/>
        <v>0</v>
      </c>
      <c r="U26" s="793">
        <f t="shared" si="3"/>
        <v>10500.000000000002</v>
      </c>
      <c r="V26" s="793">
        <f t="shared" si="17"/>
        <v>10500.000000000002</v>
      </c>
      <c r="W26" s="793">
        <v>0</v>
      </c>
      <c r="X26" s="793">
        <f t="shared" si="18"/>
        <v>10500.000000000002</v>
      </c>
      <c r="Y26" s="792"/>
      <c r="Z26" s="793">
        <f t="shared" si="19"/>
        <v>0</v>
      </c>
      <c r="AA26" s="802">
        <f t="shared" si="4"/>
        <v>10500.000000000002</v>
      </c>
      <c r="AB26" s="802">
        <f t="shared" si="20"/>
        <v>10500.000000000002</v>
      </c>
      <c r="AC26" s="802">
        <v>0</v>
      </c>
      <c r="AD26" s="802">
        <f t="shared" si="21"/>
        <v>10500.000000000002</v>
      </c>
      <c r="AE26" s="801"/>
      <c r="AF26" s="802">
        <f t="shared" si="22"/>
        <v>0</v>
      </c>
      <c r="AG26" s="820">
        <f t="shared" si="5"/>
        <v>10500.000000000002</v>
      </c>
      <c r="AH26" s="820">
        <f t="shared" si="23"/>
        <v>10500.000000000002</v>
      </c>
      <c r="AI26" s="820">
        <v>0</v>
      </c>
      <c r="AJ26" s="820">
        <f t="shared" si="24"/>
        <v>10500.000000000002</v>
      </c>
      <c r="AK26" s="819"/>
      <c r="AL26" s="820">
        <f t="shared" si="25"/>
        <v>0</v>
      </c>
      <c r="AM26" s="774">
        <f t="shared" si="6"/>
        <v>10500.000000000002</v>
      </c>
      <c r="AN26" s="774">
        <f t="shared" si="26"/>
        <v>10500.000000000002</v>
      </c>
      <c r="AO26" s="774">
        <v>0</v>
      </c>
      <c r="AP26" s="774">
        <f t="shared" si="27"/>
        <v>10500.000000000002</v>
      </c>
      <c r="AQ26" s="775"/>
      <c r="AR26" s="774">
        <f t="shared" si="28"/>
        <v>0</v>
      </c>
      <c r="AS26" s="829">
        <f t="shared" si="7"/>
        <v>10500.000000000002</v>
      </c>
      <c r="AT26" s="829">
        <f t="shared" si="29"/>
        <v>10500.000000000002</v>
      </c>
      <c r="AU26" s="829">
        <v>1000</v>
      </c>
      <c r="AV26" s="829">
        <f t="shared" si="30"/>
        <v>9500.0000000000018</v>
      </c>
      <c r="AW26" s="828"/>
      <c r="AX26" s="829">
        <f t="shared" si="31"/>
        <v>1000</v>
      </c>
      <c r="AY26" s="838">
        <f t="shared" si="8"/>
        <v>10500.000000000002</v>
      </c>
      <c r="AZ26" s="838">
        <f t="shared" si="32"/>
        <v>11500.000000000002</v>
      </c>
      <c r="BA26" s="838">
        <v>500</v>
      </c>
      <c r="BB26" s="838">
        <f t="shared" si="33"/>
        <v>11000.000000000002</v>
      </c>
      <c r="BC26" s="837"/>
      <c r="BD26" s="838">
        <f t="shared" si="34"/>
        <v>500</v>
      </c>
      <c r="BE26" s="774">
        <f t="shared" si="9"/>
        <v>10500.000000000002</v>
      </c>
      <c r="BF26" s="774">
        <f t="shared" si="35"/>
        <v>11000.000000000002</v>
      </c>
      <c r="BG26" s="774">
        <v>500</v>
      </c>
      <c r="BH26" s="774">
        <f t="shared" si="36"/>
        <v>10500.000000000002</v>
      </c>
      <c r="BI26" s="775"/>
      <c r="BJ26" s="774">
        <f t="shared" si="37"/>
        <v>500</v>
      </c>
      <c r="BK26" s="811">
        <f t="shared" si="10"/>
        <v>10500.000000000002</v>
      </c>
      <c r="BL26" s="811">
        <f t="shared" si="38"/>
        <v>11000.000000000002</v>
      </c>
      <c r="BM26" s="811">
        <v>0</v>
      </c>
      <c r="BN26" s="811">
        <f t="shared" si="39"/>
        <v>11000.000000000002</v>
      </c>
      <c r="BO26" s="810"/>
      <c r="BP26" s="811">
        <f t="shared" si="40"/>
        <v>0</v>
      </c>
      <c r="BQ26" s="793">
        <f t="shared" si="11"/>
        <v>10500.000000000002</v>
      </c>
      <c r="BR26" s="793">
        <f t="shared" si="41"/>
        <v>10500.000000000002</v>
      </c>
      <c r="BS26" s="793">
        <v>0</v>
      </c>
      <c r="BT26" s="793">
        <f t="shared" si="42"/>
        <v>10500.000000000002</v>
      </c>
      <c r="BU26" s="792"/>
      <c r="BV26" s="793">
        <f t="shared" si="43"/>
        <v>0</v>
      </c>
      <c r="BW26" s="838">
        <f t="shared" si="12"/>
        <v>10500.000000000002</v>
      </c>
      <c r="BX26" s="838">
        <f t="shared" si="44"/>
        <v>10500.000000000002</v>
      </c>
      <c r="BY26" s="838">
        <v>500</v>
      </c>
      <c r="BZ26" s="838">
        <f t="shared" si="45"/>
        <v>10000.000000000002</v>
      </c>
      <c r="CA26" s="837"/>
      <c r="CB26" s="838">
        <f t="shared" si="46"/>
        <v>500</v>
      </c>
      <c r="CC26" s="811">
        <f t="shared" si="13"/>
        <v>150000</v>
      </c>
      <c r="CD26" s="784">
        <f t="shared" si="47"/>
        <v>150500</v>
      </c>
      <c r="CE26" s="810"/>
      <c r="CF26" s="810"/>
      <c r="CG26" s="811">
        <f t="shared" si="48"/>
        <v>0</v>
      </c>
      <c r="CH26" s="579">
        <f t="shared" si="14"/>
        <v>0</v>
      </c>
    </row>
    <row r="27" spans="1:86" x14ac:dyDescent="0.2">
      <c r="A27" s="581"/>
      <c r="B27" s="615"/>
      <c r="C27" s="581"/>
      <c r="D27" s="616"/>
      <c r="E27" s="596">
        <v>150</v>
      </c>
      <c r="F27" s="649">
        <v>511</v>
      </c>
      <c r="G27" s="850"/>
      <c r="H27" s="747" t="s">
        <v>111</v>
      </c>
      <c r="I27" s="852">
        <v>550000</v>
      </c>
      <c r="J27" s="774">
        <f t="shared" si="0"/>
        <v>110000</v>
      </c>
      <c r="K27" s="774">
        <v>500</v>
      </c>
      <c r="L27" s="774">
        <f t="shared" si="49"/>
        <v>109500</v>
      </c>
      <c r="M27" s="775"/>
      <c r="N27" s="774">
        <f t="shared" si="1"/>
        <v>500</v>
      </c>
      <c r="O27" s="784">
        <f t="shared" si="2"/>
        <v>55000</v>
      </c>
      <c r="P27" s="784">
        <f t="shared" si="15"/>
        <v>55500</v>
      </c>
      <c r="Q27" s="784">
        <v>1000</v>
      </c>
      <c r="R27" s="784">
        <f t="shared" si="50"/>
        <v>54500</v>
      </c>
      <c r="S27" s="783"/>
      <c r="T27" s="784">
        <f t="shared" si="16"/>
        <v>1000</v>
      </c>
      <c r="U27" s="793">
        <f t="shared" si="3"/>
        <v>38500.000000000007</v>
      </c>
      <c r="V27" s="793">
        <f t="shared" si="17"/>
        <v>39500.000000000007</v>
      </c>
      <c r="W27" s="793">
        <v>5000</v>
      </c>
      <c r="X27" s="793">
        <f t="shared" si="18"/>
        <v>34500.000000000007</v>
      </c>
      <c r="Y27" s="792"/>
      <c r="Z27" s="793">
        <f t="shared" si="19"/>
        <v>5000</v>
      </c>
      <c r="AA27" s="802">
        <f t="shared" si="4"/>
        <v>38500.000000000007</v>
      </c>
      <c r="AB27" s="802">
        <f t="shared" si="20"/>
        <v>43500.000000000007</v>
      </c>
      <c r="AC27" s="802">
        <v>5000</v>
      </c>
      <c r="AD27" s="802">
        <f t="shared" si="21"/>
        <v>38500.000000000007</v>
      </c>
      <c r="AE27" s="801"/>
      <c r="AF27" s="802">
        <f t="shared" si="22"/>
        <v>5000</v>
      </c>
      <c r="AG27" s="820">
        <f t="shared" si="5"/>
        <v>38500.000000000007</v>
      </c>
      <c r="AH27" s="820">
        <f t="shared" si="23"/>
        <v>43500.000000000007</v>
      </c>
      <c r="AI27" s="820">
        <v>5000</v>
      </c>
      <c r="AJ27" s="820">
        <f t="shared" si="24"/>
        <v>38500.000000000007</v>
      </c>
      <c r="AK27" s="819"/>
      <c r="AL27" s="820">
        <f t="shared" si="25"/>
        <v>5000</v>
      </c>
      <c r="AM27" s="774">
        <f t="shared" si="6"/>
        <v>38500.000000000007</v>
      </c>
      <c r="AN27" s="774">
        <f t="shared" si="26"/>
        <v>43500.000000000007</v>
      </c>
      <c r="AO27" s="774">
        <v>5000</v>
      </c>
      <c r="AP27" s="774">
        <f t="shared" si="27"/>
        <v>38500.000000000007</v>
      </c>
      <c r="AQ27" s="775"/>
      <c r="AR27" s="774">
        <f t="shared" si="28"/>
        <v>5000</v>
      </c>
      <c r="AS27" s="829">
        <f t="shared" si="7"/>
        <v>38500.000000000007</v>
      </c>
      <c r="AT27" s="829">
        <f t="shared" si="29"/>
        <v>43500.000000000007</v>
      </c>
      <c r="AU27" s="829">
        <v>5000</v>
      </c>
      <c r="AV27" s="829">
        <f t="shared" si="30"/>
        <v>38500.000000000007</v>
      </c>
      <c r="AW27" s="828"/>
      <c r="AX27" s="829">
        <f t="shared" si="31"/>
        <v>5000</v>
      </c>
      <c r="AY27" s="838">
        <f t="shared" si="8"/>
        <v>38500.000000000007</v>
      </c>
      <c r="AZ27" s="838">
        <f t="shared" si="32"/>
        <v>43500.000000000007</v>
      </c>
      <c r="BA27" s="838">
        <v>5000</v>
      </c>
      <c r="BB27" s="838">
        <f t="shared" si="33"/>
        <v>38500.000000000007</v>
      </c>
      <c r="BC27" s="837"/>
      <c r="BD27" s="838">
        <f t="shared" si="34"/>
        <v>5000</v>
      </c>
      <c r="BE27" s="774">
        <f t="shared" si="9"/>
        <v>38500.000000000007</v>
      </c>
      <c r="BF27" s="774">
        <f t="shared" si="35"/>
        <v>43500.000000000007</v>
      </c>
      <c r="BG27" s="774">
        <v>1000</v>
      </c>
      <c r="BH27" s="774">
        <f t="shared" si="36"/>
        <v>42500.000000000007</v>
      </c>
      <c r="BI27" s="775"/>
      <c r="BJ27" s="774">
        <f t="shared" si="37"/>
        <v>1000</v>
      </c>
      <c r="BK27" s="811">
        <f t="shared" si="10"/>
        <v>38500.000000000007</v>
      </c>
      <c r="BL27" s="811">
        <f t="shared" si="38"/>
        <v>39500.000000000007</v>
      </c>
      <c r="BM27" s="811">
        <v>1000</v>
      </c>
      <c r="BN27" s="811">
        <f t="shared" si="39"/>
        <v>38500.000000000007</v>
      </c>
      <c r="BO27" s="810"/>
      <c r="BP27" s="811">
        <f t="shared" si="40"/>
        <v>1000</v>
      </c>
      <c r="BQ27" s="793">
        <f t="shared" si="11"/>
        <v>38500.000000000007</v>
      </c>
      <c r="BR27" s="793">
        <f t="shared" si="41"/>
        <v>39500.000000000007</v>
      </c>
      <c r="BS27" s="793">
        <v>1000</v>
      </c>
      <c r="BT27" s="793">
        <f t="shared" si="42"/>
        <v>38500.000000000007</v>
      </c>
      <c r="BU27" s="792"/>
      <c r="BV27" s="793">
        <f t="shared" si="43"/>
        <v>1000</v>
      </c>
      <c r="BW27" s="838">
        <f t="shared" si="12"/>
        <v>38500.000000000007</v>
      </c>
      <c r="BX27" s="838">
        <f t="shared" si="44"/>
        <v>39500.000000000007</v>
      </c>
      <c r="BY27" s="838">
        <v>1000</v>
      </c>
      <c r="BZ27" s="838">
        <f t="shared" si="45"/>
        <v>38500.000000000007</v>
      </c>
      <c r="CA27" s="837"/>
      <c r="CB27" s="838">
        <f t="shared" si="46"/>
        <v>1000</v>
      </c>
      <c r="CC27" s="811">
        <f t="shared" si="13"/>
        <v>550000</v>
      </c>
      <c r="CD27" s="784">
        <f t="shared" si="47"/>
        <v>551000</v>
      </c>
      <c r="CE27" s="810"/>
      <c r="CF27" s="810"/>
      <c r="CG27" s="811">
        <f t="shared" si="48"/>
        <v>0</v>
      </c>
      <c r="CH27" s="579">
        <f t="shared" si="14"/>
        <v>0</v>
      </c>
    </row>
    <row r="28" spans="1:86" x14ac:dyDescent="0.2">
      <c r="A28" s="596"/>
      <c r="B28" s="596"/>
      <c r="C28" s="596"/>
      <c r="D28" s="607"/>
      <c r="E28" s="596">
        <v>151</v>
      </c>
      <c r="F28" s="607">
        <v>512</v>
      </c>
      <c r="G28" s="849"/>
      <c r="H28" s="602" t="s">
        <v>37</v>
      </c>
      <c r="I28" s="610">
        <v>600000</v>
      </c>
      <c r="J28" s="774">
        <f t="shared" si="0"/>
        <v>120000</v>
      </c>
      <c r="K28" s="774">
        <v>500</v>
      </c>
      <c r="L28" s="774">
        <f t="shared" si="49"/>
        <v>119500</v>
      </c>
      <c r="M28" s="775"/>
      <c r="N28" s="774">
        <f>+K28-M28</f>
        <v>500</v>
      </c>
      <c r="O28" s="784">
        <f t="shared" si="2"/>
        <v>60000</v>
      </c>
      <c r="P28" s="784">
        <f t="shared" si="15"/>
        <v>60500</v>
      </c>
      <c r="Q28" s="784">
        <v>1000</v>
      </c>
      <c r="R28" s="784">
        <f t="shared" si="50"/>
        <v>59500</v>
      </c>
      <c r="S28" s="783"/>
      <c r="T28" s="784">
        <f t="shared" si="16"/>
        <v>1000</v>
      </c>
      <c r="U28" s="793">
        <f t="shared" si="3"/>
        <v>42000.000000000007</v>
      </c>
      <c r="V28" s="793">
        <f t="shared" si="17"/>
        <v>43000.000000000007</v>
      </c>
      <c r="W28" s="793">
        <v>5000</v>
      </c>
      <c r="X28" s="793">
        <f t="shared" si="18"/>
        <v>38000.000000000007</v>
      </c>
      <c r="Y28" s="792"/>
      <c r="Z28" s="793">
        <f t="shared" si="19"/>
        <v>5000</v>
      </c>
      <c r="AA28" s="802">
        <f t="shared" si="4"/>
        <v>42000.000000000007</v>
      </c>
      <c r="AB28" s="802">
        <f t="shared" si="20"/>
        <v>47000.000000000007</v>
      </c>
      <c r="AC28" s="802">
        <v>5000</v>
      </c>
      <c r="AD28" s="802">
        <f t="shared" si="21"/>
        <v>42000.000000000007</v>
      </c>
      <c r="AE28" s="801"/>
      <c r="AF28" s="802">
        <f t="shared" si="22"/>
        <v>5000</v>
      </c>
      <c r="AG28" s="820">
        <f t="shared" si="5"/>
        <v>42000.000000000007</v>
      </c>
      <c r="AH28" s="820">
        <f t="shared" si="23"/>
        <v>47000.000000000007</v>
      </c>
      <c r="AI28" s="820">
        <v>5000</v>
      </c>
      <c r="AJ28" s="820">
        <f t="shared" si="24"/>
        <v>42000.000000000007</v>
      </c>
      <c r="AK28" s="819"/>
      <c r="AL28" s="820">
        <f t="shared" si="25"/>
        <v>5000</v>
      </c>
      <c r="AM28" s="774">
        <f t="shared" si="6"/>
        <v>42000.000000000007</v>
      </c>
      <c r="AN28" s="774">
        <f t="shared" si="26"/>
        <v>47000.000000000007</v>
      </c>
      <c r="AO28" s="774">
        <v>5000</v>
      </c>
      <c r="AP28" s="774">
        <f t="shared" si="27"/>
        <v>42000.000000000007</v>
      </c>
      <c r="AQ28" s="775"/>
      <c r="AR28" s="774">
        <f t="shared" si="28"/>
        <v>5000</v>
      </c>
      <c r="AS28" s="829">
        <f t="shared" si="7"/>
        <v>42000.000000000007</v>
      </c>
      <c r="AT28" s="829">
        <f t="shared" si="29"/>
        <v>47000.000000000007</v>
      </c>
      <c r="AU28" s="829">
        <v>5000</v>
      </c>
      <c r="AV28" s="829">
        <f t="shared" si="30"/>
        <v>42000.000000000007</v>
      </c>
      <c r="AW28" s="828"/>
      <c r="AX28" s="829">
        <f t="shared" si="31"/>
        <v>5000</v>
      </c>
      <c r="AY28" s="838">
        <f t="shared" si="8"/>
        <v>42000.000000000007</v>
      </c>
      <c r="AZ28" s="838">
        <f t="shared" si="32"/>
        <v>47000.000000000007</v>
      </c>
      <c r="BA28" s="838">
        <v>5000</v>
      </c>
      <c r="BB28" s="838">
        <f t="shared" si="33"/>
        <v>42000.000000000007</v>
      </c>
      <c r="BC28" s="837"/>
      <c r="BD28" s="838">
        <f t="shared" si="34"/>
        <v>5000</v>
      </c>
      <c r="BE28" s="774">
        <f t="shared" si="9"/>
        <v>42000.000000000007</v>
      </c>
      <c r="BF28" s="774">
        <f t="shared" si="35"/>
        <v>47000.000000000007</v>
      </c>
      <c r="BG28" s="774">
        <v>1000</v>
      </c>
      <c r="BH28" s="774">
        <f t="shared" si="36"/>
        <v>46000.000000000007</v>
      </c>
      <c r="BI28" s="775"/>
      <c r="BJ28" s="774">
        <f t="shared" si="37"/>
        <v>1000</v>
      </c>
      <c r="BK28" s="811">
        <f t="shared" si="10"/>
        <v>42000.000000000007</v>
      </c>
      <c r="BL28" s="811">
        <f t="shared" si="38"/>
        <v>43000.000000000007</v>
      </c>
      <c r="BM28" s="811">
        <v>1000</v>
      </c>
      <c r="BN28" s="811">
        <f t="shared" si="39"/>
        <v>42000.000000000007</v>
      </c>
      <c r="BO28" s="810"/>
      <c r="BP28" s="811">
        <f t="shared" si="40"/>
        <v>1000</v>
      </c>
      <c r="BQ28" s="793">
        <f t="shared" si="11"/>
        <v>42000.000000000007</v>
      </c>
      <c r="BR28" s="793">
        <f t="shared" si="41"/>
        <v>43000.000000000007</v>
      </c>
      <c r="BS28" s="793">
        <v>1000</v>
      </c>
      <c r="BT28" s="793">
        <f t="shared" si="42"/>
        <v>42000.000000000007</v>
      </c>
      <c r="BU28" s="792"/>
      <c r="BV28" s="793">
        <f t="shared" si="43"/>
        <v>1000</v>
      </c>
      <c r="BW28" s="838">
        <f t="shared" si="12"/>
        <v>42000.000000000007</v>
      </c>
      <c r="BX28" s="838">
        <f t="shared" si="44"/>
        <v>43000.000000000007</v>
      </c>
      <c r="BY28" s="838">
        <v>1000</v>
      </c>
      <c r="BZ28" s="838">
        <f t="shared" si="45"/>
        <v>42000.000000000007</v>
      </c>
      <c r="CA28" s="837"/>
      <c r="CB28" s="838">
        <f t="shared" si="46"/>
        <v>1000</v>
      </c>
      <c r="CC28" s="811">
        <f t="shared" si="13"/>
        <v>600000</v>
      </c>
      <c r="CD28" s="784">
        <f t="shared" si="47"/>
        <v>601000</v>
      </c>
      <c r="CE28" s="810"/>
      <c r="CF28" s="810"/>
      <c r="CG28" s="811">
        <f t="shared" si="48"/>
        <v>0</v>
      </c>
      <c r="CH28" s="579">
        <f t="shared" si="14"/>
        <v>0</v>
      </c>
    </row>
    <row r="29" spans="1:86" x14ac:dyDescent="0.2">
      <c r="A29" s="596"/>
      <c r="B29" s="596"/>
      <c r="C29" s="596"/>
      <c r="D29" s="607"/>
      <c r="E29" s="596">
        <v>152</v>
      </c>
      <c r="F29" s="607">
        <v>515</v>
      </c>
      <c r="G29" s="849"/>
      <c r="H29" s="602" t="s">
        <v>531</v>
      </c>
      <c r="I29" s="610">
        <f>800000+800000</f>
        <v>1600000</v>
      </c>
      <c r="J29" s="774">
        <f t="shared" si="0"/>
        <v>320000</v>
      </c>
      <c r="K29" s="774">
        <v>500</v>
      </c>
      <c r="L29" s="774">
        <f t="shared" si="49"/>
        <v>319500</v>
      </c>
      <c r="M29" s="775"/>
      <c r="N29" s="774">
        <f>+K29-M29</f>
        <v>500</v>
      </c>
      <c r="O29" s="784">
        <f t="shared" si="2"/>
        <v>160000</v>
      </c>
      <c r="P29" s="784">
        <f t="shared" si="15"/>
        <v>160500</v>
      </c>
      <c r="Q29" s="784">
        <v>1000</v>
      </c>
      <c r="R29" s="784">
        <f t="shared" si="50"/>
        <v>159500</v>
      </c>
      <c r="S29" s="783"/>
      <c r="T29" s="784">
        <f t="shared" si="16"/>
        <v>1000</v>
      </c>
      <c r="U29" s="793">
        <f t="shared" si="3"/>
        <v>112000.00000000001</v>
      </c>
      <c r="V29" s="793">
        <f t="shared" si="17"/>
        <v>113000.00000000001</v>
      </c>
      <c r="W29" s="793">
        <v>5000</v>
      </c>
      <c r="X29" s="793">
        <f t="shared" si="18"/>
        <v>108000.00000000001</v>
      </c>
      <c r="Y29" s="792"/>
      <c r="Z29" s="793">
        <f t="shared" si="19"/>
        <v>5000</v>
      </c>
      <c r="AA29" s="802">
        <f t="shared" si="4"/>
        <v>112000.00000000001</v>
      </c>
      <c r="AB29" s="802">
        <f t="shared" si="20"/>
        <v>117000.00000000001</v>
      </c>
      <c r="AC29" s="802">
        <v>5000</v>
      </c>
      <c r="AD29" s="802">
        <f t="shared" si="21"/>
        <v>112000.00000000001</v>
      </c>
      <c r="AE29" s="801"/>
      <c r="AF29" s="802">
        <f t="shared" si="22"/>
        <v>5000</v>
      </c>
      <c r="AG29" s="820">
        <f t="shared" si="5"/>
        <v>112000.00000000001</v>
      </c>
      <c r="AH29" s="820">
        <f t="shared" si="23"/>
        <v>117000.00000000001</v>
      </c>
      <c r="AI29" s="820">
        <v>2000</v>
      </c>
      <c r="AJ29" s="820">
        <f t="shared" si="24"/>
        <v>115000.00000000001</v>
      </c>
      <c r="AK29" s="819"/>
      <c r="AL29" s="820">
        <f t="shared" si="25"/>
        <v>2000</v>
      </c>
      <c r="AM29" s="774">
        <f t="shared" si="6"/>
        <v>112000.00000000001</v>
      </c>
      <c r="AN29" s="774">
        <f t="shared" si="26"/>
        <v>114000.00000000001</v>
      </c>
      <c r="AO29" s="774">
        <v>5000</v>
      </c>
      <c r="AP29" s="774">
        <f t="shared" si="27"/>
        <v>109000.00000000001</v>
      </c>
      <c r="AQ29" s="775"/>
      <c r="AR29" s="774">
        <f t="shared" si="28"/>
        <v>5000</v>
      </c>
      <c r="AS29" s="829">
        <f t="shared" si="7"/>
        <v>112000.00000000001</v>
      </c>
      <c r="AT29" s="829">
        <f t="shared" si="29"/>
        <v>117000.00000000001</v>
      </c>
      <c r="AU29" s="829">
        <v>5000</v>
      </c>
      <c r="AV29" s="829">
        <f t="shared" si="30"/>
        <v>112000.00000000001</v>
      </c>
      <c r="AW29" s="828"/>
      <c r="AX29" s="829">
        <f t="shared" si="31"/>
        <v>5000</v>
      </c>
      <c r="AY29" s="838">
        <f t="shared" si="8"/>
        <v>112000.00000000001</v>
      </c>
      <c r="AZ29" s="838">
        <f t="shared" si="32"/>
        <v>117000.00000000001</v>
      </c>
      <c r="BA29" s="838">
        <v>5000</v>
      </c>
      <c r="BB29" s="838">
        <f t="shared" si="33"/>
        <v>112000.00000000001</v>
      </c>
      <c r="BC29" s="837"/>
      <c r="BD29" s="838">
        <f t="shared" si="34"/>
        <v>5000</v>
      </c>
      <c r="BE29" s="774">
        <f t="shared" si="9"/>
        <v>112000.00000000001</v>
      </c>
      <c r="BF29" s="774">
        <f t="shared" si="35"/>
        <v>117000.00000000001</v>
      </c>
      <c r="BG29" s="774">
        <v>1000</v>
      </c>
      <c r="BH29" s="774">
        <f t="shared" si="36"/>
        <v>116000.00000000001</v>
      </c>
      <c r="BI29" s="775"/>
      <c r="BJ29" s="774">
        <f t="shared" si="37"/>
        <v>1000</v>
      </c>
      <c r="BK29" s="811">
        <f t="shared" si="10"/>
        <v>112000.00000000001</v>
      </c>
      <c r="BL29" s="811">
        <f t="shared" si="38"/>
        <v>113000.00000000001</v>
      </c>
      <c r="BM29" s="811">
        <v>1000</v>
      </c>
      <c r="BN29" s="811">
        <f t="shared" si="39"/>
        <v>112000.00000000001</v>
      </c>
      <c r="BO29" s="810"/>
      <c r="BP29" s="811">
        <f t="shared" si="40"/>
        <v>1000</v>
      </c>
      <c r="BQ29" s="793">
        <f t="shared" si="11"/>
        <v>112000.00000000001</v>
      </c>
      <c r="BR29" s="793">
        <f t="shared" si="41"/>
        <v>113000.00000000001</v>
      </c>
      <c r="BS29" s="793">
        <v>1000</v>
      </c>
      <c r="BT29" s="793">
        <f t="shared" si="42"/>
        <v>112000.00000000001</v>
      </c>
      <c r="BU29" s="792"/>
      <c r="BV29" s="793">
        <f t="shared" si="43"/>
        <v>1000</v>
      </c>
      <c r="BW29" s="838">
        <f t="shared" si="12"/>
        <v>112000.00000000001</v>
      </c>
      <c r="BX29" s="838">
        <f t="shared" si="44"/>
        <v>113000.00000000001</v>
      </c>
      <c r="BY29" s="838">
        <v>1000</v>
      </c>
      <c r="BZ29" s="838">
        <f t="shared" si="45"/>
        <v>112000.00000000001</v>
      </c>
      <c r="CA29" s="837"/>
      <c r="CB29" s="838">
        <f t="shared" si="46"/>
        <v>1000</v>
      </c>
      <c r="CC29" s="811">
        <f t="shared" si="13"/>
        <v>1600000</v>
      </c>
      <c r="CD29" s="784">
        <f t="shared" si="47"/>
        <v>1601000</v>
      </c>
      <c r="CE29" s="810"/>
      <c r="CF29" s="810"/>
      <c r="CG29" s="811">
        <f t="shared" si="48"/>
        <v>0</v>
      </c>
      <c r="CH29" s="579">
        <f t="shared" si="14"/>
        <v>0</v>
      </c>
    </row>
    <row r="30" spans="1:86" x14ac:dyDescent="0.2">
      <c r="A30" s="675"/>
      <c r="B30" s="675"/>
      <c r="C30" s="675"/>
      <c r="D30" s="676"/>
      <c r="E30" s="675"/>
      <c r="F30" s="677"/>
      <c r="G30" s="853"/>
      <c r="H30" s="677"/>
      <c r="I30" s="629"/>
      <c r="J30" s="774"/>
      <c r="K30" s="774"/>
      <c r="L30" s="774"/>
      <c r="M30" s="775"/>
      <c r="N30" s="774"/>
      <c r="O30" s="784"/>
      <c r="P30" s="784"/>
      <c r="Q30" s="783"/>
      <c r="R30" s="784"/>
      <c r="S30" s="783"/>
      <c r="T30" s="784"/>
      <c r="U30" s="793"/>
      <c r="V30" s="793"/>
      <c r="W30" s="792"/>
      <c r="X30" s="793"/>
      <c r="Y30" s="792"/>
      <c r="Z30" s="793"/>
      <c r="AA30" s="802"/>
      <c r="AB30" s="802"/>
      <c r="AC30" s="801"/>
      <c r="AD30" s="802"/>
      <c r="AE30" s="801"/>
      <c r="AF30" s="802"/>
      <c r="AG30" s="820"/>
      <c r="AH30" s="820"/>
      <c r="AI30" s="819"/>
      <c r="AJ30" s="820"/>
      <c r="AK30" s="819"/>
      <c r="AL30" s="820"/>
      <c r="AM30" s="774"/>
      <c r="AN30" s="774"/>
      <c r="AO30" s="775"/>
      <c r="AP30" s="774"/>
      <c r="AQ30" s="775"/>
      <c r="AR30" s="774"/>
      <c r="AS30" s="829"/>
      <c r="AT30" s="829"/>
      <c r="AU30" s="828"/>
      <c r="AV30" s="829"/>
      <c r="AW30" s="828"/>
      <c r="AX30" s="829"/>
      <c r="AY30" s="838"/>
      <c r="AZ30" s="838"/>
      <c r="BA30" s="837"/>
      <c r="BB30" s="838"/>
      <c r="BC30" s="837"/>
      <c r="BD30" s="838"/>
      <c r="BE30" s="774"/>
      <c r="BF30" s="774"/>
      <c r="BG30" s="775"/>
      <c r="BH30" s="774"/>
      <c r="BI30" s="775"/>
      <c r="BJ30" s="774"/>
      <c r="BK30" s="811"/>
      <c r="BL30" s="811"/>
      <c r="BM30" s="810"/>
      <c r="BN30" s="811"/>
      <c r="BO30" s="810"/>
      <c r="BP30" s="811"/>
      <c r="BQ30" s="793"/>
      <c r="BR30" s="793"/>
      <c r="BS30" s="792"/>
      <c r="BT30" s="793"/>
      <c r="BU30" s="792"/>
      <c r="BV30" s="793"/>
      <c r="BW30" s="838"/>
      <c r="BX30" s="838"/>
      <c r="BY30" s="837"/>
      <c r="BZ30" s="838"/>
      <c r="CA30" s="837"/>
      <c r="CB30" s="838"/>
      <c r="CC30" s="811"/>
      <c r="CD30" s="784"/>
      <c r="CE30" s="810"/>
      <c r="CF30" s="810"/>
      <c r="CG30" s="811"/>
      <c r="CH30" s="579"/>
    </row>
    <row r="31" spans="1:86" x14ac:dyDescent="0.2">
      <c r="A31" s="596"/>
      <c r="B31" s="596"/>
      <c r="C31" s="596"/>
      <c r="D31" s="606"/>
      <c r="E31" s="621"/>
      <c r="F31" s="607"/>
      <c r="G31" s="608"/>
      <c r="H31" s="609"/>
      <c r="I31" s="618"/>
      <c r="J31" s="774"/>
      <c r="K31" s="774"/>
      <c r="L31" s="774"/>
      <c r="M31" s="775"/>
      <c r="N31" s="774"/>
      <c r="O31" s="784"/>
      <c r="P31" s="784"/>
      <c r="Q31" s="783"/>
      <c r="R31" s="784"/>
      <c r="S31" s="783"/>
      <c r="T31" s="784"/>
      <c r="U31" s="793"/>
      <c r="V31" s="793"/>
      <c r="W31" s="792"/>
      <c r="X31" s="793"/>
      <c r="Y31" s="792"/>
      <c r="Z31" s="793"/>
      <c r="AA31" s="802"/>
      <c r="AB31" s="802"/>
      <c r="AC31" s="801"/>
      <c r="AD31" s="802"/>
      <c r="AE31" s="801"/>
      <c r="AF31" s="802"/>
      <c r="AG31" s="820"/>
      <c r="AH31" s="820"/>
      <c r="AI31" s="819"/>
      <c r="AJ31" s="820"/>
      <c r="AK31" s="819"/>
      <c r="AL31" s="820"/>
      <c r="AM31" s="774"/>
      <c r="AN31" s="774"/>
      <c r="AO31" s="775"/>
      <c r="AP31" s="774"/>
      <c r="AQ31" s="775"/>
      <c r="AR31" s="774"/>
      <c r="AS31" s="829"/>
      <c r="AT31" s="829"/>
      <c r="AU31" s="828"/>
      <c r="AV31" s="829"/>
      <c r="AW31" s="828"/>
      <c r="AX31" s="829"/>
      <c r="AY31" s="838"/>
      <c r="AZ31" s="838"/>
      <c r="BA31" s="837"/>
      <c r="BB31" s="838"/>
      <c r="BC31" s="837"/>
      <c r="BD31" s="838"/>
      <c r="BE31" s="774"/>
      <c r="BF31" s="774"/>
      <c r="BG31" s="775"/>
      <c r="BH31" s="774"/>
      <c r="BI31" s="775"/>
      <c r="BJ31" s="774"/>
      <c r="BK31" s="811"/>
      <c r="BL31" s="811"/>
      <c r="BM31" s="810"/>
      <c r="BN31" s="811"/>
      <c r="BO31" s="810"/>
      <c r="BP31" s="811"/>
      <c r="BQ31" s="793"/>
      <c r="BR31" s="793"/>
      <c r="BS31" s="792"/>
      <c r="BT31" s="793"/>
      <c r="BU31" s="792"/>
      <c r="BV31" s="793"/>
      <c r="BW31" s="838"/>
      <c r="BX31" s="838"/>
      <c r="BY31" s="837"/>
      <c r="BZ31" s="838"/>
      <c r="CA31" s="837"/>
      <c r="CB31" s="838"/>
      <c r="CC31" s="811"/>
      <c r="CD31" s="784"/>
      <c r="CE31" s="810"/>
      <c r="CF31" s="810"/>
      <c r="CG31" s="811"/>
      <c r="CH31" s="579"/>
    </row>
    <row r="32" spans="1:86" x14ac:dyDescent="0.2">
      <c r="A32" s="596"/>
      <c r="B32" s="596"/>
      <c r="C32" s="596"/>
      <c r="D32" s="606"/>
      <c r="E32" s="621"/>
      <c r="F32" s="607"/>
      <c r="G32" s="608"/>
      <c r="H32" s="609"/>
      <c r="I32" s="618"/>
      <c r="J32" s="774"/>
      <c r="K32" s="774"/>
      <c r="L32" s="774"/>
      <c r="M32" s="775"/>
      <c r="N32" s="774"/>
      <c r="O32" s="784"/>
      <c r="P32" s="784"/>
      <c r="Q32" s="783"/>
      <c r="R32" s="784"/>
      <c r="S32" s="783"/>
      <c r="T32" s="784"/>
      <c r="U32" s="793"/>
      <c r="V32" s="793"/>
      <c r="W32" s="792"/>
      <c r="X32" s="793"/>
      <c r="Y32" s="792"/>
      <c r="Z32" s="793"/>
      <c r="AA32" s="802"/>
      <c r="AB32" s="802"/>
      <c r="AC32" s="801"/>
      <c r="AD32" s="802"/>
      <c r="AE32" s="801"/>
      <c r="AF32" s="802"/>
      <c r="AG32" s="820"/>
      <c r="AH32" s="820"/>
      <c r="AI32" s="819"/>
      <c r="AJ32" s="820"/>
      <c r="AK32" s="819"/>
      <c r="AL32" s="820"/>
      <c r="AM32" s="774"/>
      <c r="AN32" s="774"/>
      <c r="AO32" s="775"/>
      <c r="AP32" s="774"/>
      <c r="AQ32" s="775"/>
      <c r="AR32" s="774"/>
      <c r="AS32" s="829"/>
      <c r="AT32" s="829"/>
      <c r="AU32" s="828"/>
      <c r="AV32" s="829"/>
      <c r="AW32" s="828"/>
      <c r="AX32" s="829"/>
      <c r="AY32" s="838"/>
      <c r="AZ32" s="838"/>
      <c r="BA32" s="837"/>
      <c r="BB32" s="838"/>
      <c r="BC32" s="837"/>
      <c r="BD32" s="838"/>
      <c r="BE32" s="774"/>
      <c r="BF32" s="774"/>
      <c r="BG32" s="775"/>
      <c r="BH32" s="774"/>
      <c r="BI32" s="775"/>
      <c r="BJ32" s="774"/>
      <c r="BK32" s="811"/>
      <c r="BL32" s="811"/>
      <c r="BM32" s="810"/>
      <c r="BN32" s="811"/>
      <c r="BO32" s="810"/>
      <c r="BP32" s="811"/>
      <c r="BQ32" s="793"/>
      <c r="BR32" s="793"/>
      <c r="BS32" s="792"/>
      <c r="BT32" s="793"/>
      <c r="BU32" s="792"/>
      <c r="BV32" s="793"/>
      <c r="BW32" s="838"/>
      <c r="BX32" s="838"/>
      <c r="BY32" s="837"/>
      <c r="BZ32" s="838"/>
      <c r="CA32" s="837"/>
      <c r="CB32" s="838"/>
      <c r="CC32" s="811"/>
      <c r="CD32" s="784"/>
      <c r="CE32" s="810"/>
      <c r="CF32" s="810"/>
      <c r="CG32" s="811"/>
      <c r="CH32" s="579"/>
    </row>
    <row r="33" spans="1:86" x14ac:dyDescent="0.2">
      <c r="A33" s="596"/>
      <c r="B33" s="596"/>
      <c r="C33" s="596"/>
      <c r="D33" s="606"/>
      <c r="E33" s="621"/>
      <c r="F33" s="607"/>
      <c r="G33" s="608"/>
      <c r="H33" s="609"/>
      <c r="I33" s="618"/>
      <c r="J33" s="774"/>
      <c r="K33" s="774"/>
      <c r="L33" s="774"/>
      <c r="M33" s="775"/>
      <c r="N33" s="774"/>
      <c r="O33" s="784"/>
      <c r="P33" s="784"/>
      <c r="Q33" s="783"/>
      <c r="R33" s="784"/>
      <c r="S33" s="783"/>
      <c r="T33" s="784"/>
      <c r="U33" s="793"/>
      <c r="V33" s="793"/>
      <c r="W33" s="792"/>
      <c r="X33" s="793"/>
      <c r="Y33" s="792"/>
      <c r="Z33" s="793"/>
      <c r="AA33" s="802"/>
      <c r="AB33" s="802"/>
      <c r="AC33" s="801"/>
      <c r="AD33" s="802"/>
      <c r="AE33" s="801"/>
      <c r="AF33" s="802"/>
      <c r="AG33" s="820"/>
      <c r="AH33" s="820"/>
      <c r="AI33" s="819"/>
      <c r="AJ33" s="820"/>
      <c r="AK33" s="819"/>
      <c r="AL33" s="820"/>
      <c r="AM33" s="774"/>
      <c r="AN33" s="774"/>
      <c r="AO33" s="775"/>
      <c r="AP33" s="774"/>
      <c r="AQ33" s="775"/>
      <c r="AR33" s="774"/>
      <c r="AS33" s="829"/>
      <c r="AT33" s="829"/>
      <c r="AU33" s="828"/>
      <c r="AV33" s="829"/>
      <c r="AW33" s="828"/>
      <c r="AX33" s="829"/>
      <c r="AY33" s="838"/>
      <c r="AZ33" s="838"/>
      <c r="BA33" s="837"/>
      <c r="BB33" s="838"/>
      <c r="BC33" s="837"/>
      <c r="BD33" s="838"/>
      <c r="BE33" s="774"/>
      <c r="BF33" s="774"/>
      <c r="BG33" s="775"/>
      <c r="BH33" s="774"/>
      <c r="BI33" s="775"/>
      <c r="BJ33" s="774"/>
      <c r="BK33" s="811"/>
      <c r="BL33" s="811"/>
      <c r="BM33" s="810"/>
      <c r="BN33" s="811"/>
      <c r="BO33" s="810"/>
      <c r="BP33" s="811"/>
      <c r="BQ33" s="793"/>
      <c r="BR33" s="793"/>
      <c r="BS33" s="792"/>
      <c r="BT33" s="793"/>
      <c r="BU33" s="792"/>
      <c r="BV33" s="793"/>
      <c r="BW33" s="838"/>
      <c r="BX33" s="838"/>
      <c r="BY33" s="837"/>
      <c r="BZ33" s="838"/>
      <c r="CA33" s="837"/>
      <c r="CB33" s="838"/>
      <c r="CC33" s="811"/>
      <c r="CD33" s="784"/>
      <c r="CE33" s="810"/>
      <c r="CF33" s="810"/>
      <c r="CG33" s="811"/>
      <c r="CH33" s="579"/>
    </row>
    <row r="34" spans="1:86" x14ac:dyDescent="0.2">
      <c r="A34" s="596"/>
      <c r="B34" s="596"/>
      <c r="C34" s="596"/>
      <c r="D34" s="606"/>
      <c r="E34" s="621"/>
      <c r="F34" s="607"/>
      <c r="G34" s="608"/>
      <c r="H34" s="609"/>
      <c r="I34" s="618"/>
      <c r="J34" s="774"/>
      <c r="K34" s="774"/>
      <c r="L34" s="774"/>
      <c r="M34" s="775"/>
      <c r="N34" s="774"/>
      <c r="O34" s="784"/>
      <c r="P34" s="784"/>
      <c r="Q34" s="783"/>
      <c r="R34" s="784"/>
      <c r="S34" s="783"/>
      <c r="T34" s="784"/>
      <c r="U34" s="793"/>
      <c r="V34" s="793"/>
      <c r="W34" s="792"/>
      <c r="X34" s="793"/>
      <c r="Y34" s="792"/>
      <c r="Z34" s="793"/>
      <c r="AA34" s="802"/>
      <c r="AB34" s="802"/>
      <c r="AC34" s="801"/>
      <c r="AD34" s="802"/>
      <c r="AE34" s="801"/>
      <c r="AF34" s="802"/>
      <c r="AG34" s="820"/>
      <c r="AH34" s="820"/>
      <c r="AI34" s="819"/>
      <c r="AJ34" s="820"/>
      <c r="AK34" s="819"/>
      <c r="AL34" s="820"/>
      <c r="AM34" s="774"/>
      <c r="AN34" s="774"/>
      <c r="AO34" s="775"/>
      <c r="AP34" s="774"/>
      <c r="AQ34" s="775"/>
      <c r="AR34" s="774"/>
      <c r="AS34" s="829"/>
      <c r="AT34" s="829"/>
      <c r="AU34" s="828"/>
      <c r="AV34" s="829"/>
      <c r="AW34" s="828"/>
      <c r="AX34" s="829"/>
      <c r="AY34" s="838"/>
      <c r="AZ34" s="838"/>
      <c r="BA34" s="837"/>
      <c r="BB34" s="838"/>
      <c r="BC34" s="837"/>
      <c r="BD34" s="838"/>
      <c r="BE34" s="774"/>
      <c r="BF34" s="774"/>
      <c r="BG34" s="775"/>
      <c r="BH34" s="774"/>
      <c r="BI34" s="775"/>
      <c r="BJ34" s="774"/>
      <c r="BK34" s="811"/>
      <c r="BL34" s="811"/>
      <c r="BM34" s="810"/>
      <c r="BN34" s="811"/>
      <c r="BO34" s="810"/>
      <c r="BP34" s="811"/>
      <c r="BQ34" s="793"/>
      <c r="BR34" s="793"/>
      <c r="BS34" s="792"/>
      <c r="BT34" s="793"/>
      <c r="BU34" s="792"/>
      <c r="BV34" s="793"/>
      <c r="BW34" s="838"/>
      <c r="BX34" s="838"/>
      <c r="BY34" s="837"/>
      <c r="BZ34" s="838"/>
      <c r="CA34" s="837"/>
      <c r="CB34" s="838"/>
      <c r="CC34" s="811"/>
      <c r="CD34" s="784"/>
      <c r="CE34" s="810"/>
      <c r="CF34" s="810"/>
      <c r="CG34" s="811"/>
      <c r="CH34" s="579"/>
    </row>
    <row r="35" spans="1:86" x14ac:dyDescent="0.2">
      <c r="A35" s="581"/>
      <c r="B35" s="581"/>
      <c r="C35" s="581"/>
      <c r="D35" s="626"/>
      <c r="E35" s="581"/>
      <c r="F35" s="626"/>
      <c r="G35" s="627"/>
      <c r="H35" s="583"/>
      <c r="I35" s="628">
        <f>SUM(I13:I34)</f>
        <v>92056000</v>
      </c>
      <c r="J35" s="776">
        <f t="shared" ref="J35:BU35" si="51">SUM(J13:J34)</f>
        <v>18411200</v>
      </c>
      <c r="K35" s="776">
        <f>SUM(K13:K34)</f>
        <v>7682000</v>
      </c>
      <c r="L35" s="776">
        <f t="shared" ref="L35" si="52">SUM(L13:L34)</f>
        <v>10729200</v>
      </c>
      <c r="M35" s="776">
        <f t="shared" si="51"/>
        <v>460000</v>
      </c>
      <c r="N35" s="776">
        <f t="shared" si="51"/>
        <v>7222000</v>
      </c>
      <c r="O35" s="785">
        <f t="shared" si="51"/>
        <v>9205600</v>
      </c>
      <c r="P35" s="785">
        <f t="shared" si="51"/>
        <v>16887600</v>
      </c>
      <c r="Q35" s="785">
        <f t="shared" si="51"/>
        <v>5983500</v>
      </c>
      <c r="R35" s="785">
        <f t="shared" si="51"/>
        <v>10904100</v>
      </c>
      <c r="S35" s="785">
        <f t="shared" si="51"/>
        <v>1030000</v>
      </c>
      <c r="T35" s="785">
        <f t="shared" si="51"/>
        <v>4953500</v>
      </c>
      <c r="U35" s="794">
        <f t="shared" si="51"/>
        <v>6443920.0000000009</v>
      </c>
      <c r="V35" s="794">
        <f t="shared" si="51"/>
        <v>12427420</v>
      </c>
      <c r="W35" s="794">
        <f t="shared" si="51"/>
        <v>5766000</v>
      </c>
      <c r="X35" s="794">
        <f t="shared" si="51"/>
        <v>6661420</v>
      </c>
      <c r="Y35" s="794">
        <f t="shared" si="51"/>
        <v>1570000</v>
      </c>
      <c r="Z35" s="794">
        <f t="shared" si="51"/>
        <v>4196000</v>
      </c>
      <c r="AA35" s="803">
        <f t="shared" si="51"/>
        <v>6443920.0000000009</v>
      </c>
      <c r="AB35" s="803">
        <f t="shared" si="51"/>
        <v>12209920</v>
      </c>
      <c r="AC35" s="803">
        <f t="shared" si="51"/>
        <v>5907000</v>
      </c>
      <c r="AD35" s="803">
        <f t="shared" si="51"/>
        <v>6302920</v>
      </c>
      <c r="AE35" s="803">
        <f t="shared" si="51"/>
        <v>2500000</v>
      </c>
      <c r="AF35" s="803">
        <f t="shared" si="51"/>
        <v>3407000</v>
      </c>
      <c r="AG35" s="821">
        <f t="shared" si="51"/>
        <v>6443920.0000000009</v>
      </c>
      <c r="AH35" s="821">
        <f t="shared" si="51"/>
        <v>12350920</v>
      </c>
      <c r="AI35" s="821">
        <f t="shared" si="51"/>
        <v>5147500</v>
      </c>
      <c r="AJ35" s="821">
        <f t="shared" si="51"/>
        <v>7203420</v>
      </c>
      <c r="AK35" s="821">
        <f t="shared" si="51"/>
        <v>2890000</v>
      </c>
      <c r="AL35" s="821">
        <f t="shared" si="51"/>
        <v>2257500</v>
      </c>
      <c r="AM35" s="776">
        <f t="shared" si="51"/>
        <v>6443920.0000000009</v>
      </c>
      <c r="AN35" s="776">
        <f t="shared" si="51"/>
        <v>11591420</v>
      </c>
      <c r="AO35" s="776">
        <f t="shared" si="51"/>
        <v>4735500</v>
      </c>
      <c r="AP35" s="776">
        <f t="shared" si="51"/>
        <v>6855920</v>
      </c>
      <c r="AQ35" s="776">
        <f t="shared" si="51"/>
        <v>3490000</v>
      </c>
      <c r="AR35" s="776">
        <f t="shared" si="51"/>
        <v>1245500</v>
      </c>
      <c r="AS35" s="830">
        <f t="shared" si="51"/>
        <v>6443920.0000000009</v>
      </c>
      <c r="AT35" s="830">
        <f t="shared" si="51"/>
        <v>11179420</v>
      </c>
      <c r="AU35" s="830">
        <f t="shared" si="51"/>
        <v>4736500</v>
      </c>
      <c r="AV35" s="830">
        <f t="shared" si="51"/>
        <v>6442920</v>
      </c>
      <c r="AW35" s="830">
        <f t="shared" si="51"/>
        <v>507000</v>
      </c>
      <c r="AX35" s="830">
        <f t="shared" si="51"/>
        <v>4229500</v>
      </c>
      <c r="AY35" s="839">
        <f t="shared" si="51"/>
        <v>6443920.0000000009</v>
      </c>
      <c r="AZ35" s="839">
        <f t="shared" si="51"/>
        <v>11180420</v>
      </c>
      <c r="BA35" s="839">
        <f t="shared" si="51"/>
        <v>7936000</v>
      </c>
      <c r="BB35" s="839">
        <f t="shared" si="51"/>
        <v>3244420</v>
      </c>
      <c r="BC35" s="839">
        <f t="shared" si="51"/>
        <v>507000</v>
      </c>
      <c r="BD35" s="839">
        <f t="shared" si="51"/>
        <v>7429000</v>
      </c>
      <c r="BE35" s="776">
        <f t="shared" si="51"/>
        <v>6443920.0000000009</v>
      </c>
      <c r="BF35" s="776">
        <f t="shared" si="51"/>
        <v>14379920</v>
      </c>
      <c r="BG35" s="776">
        <f t="shared" si="51"/>
        <v>9894000</v>
      </c>
      <c r="BH35" s="776">
        <f t="shared" si="51"/>
        <v>4485920</v>
      </c>
      <c r="BI35" s="776">
        <f t="shared" si="51"/>
        <v>507000</v>
      </c>
      <c r="BJ35" s="776">
        <f t="shared" si="51"/>
        <v>9387000</v>
      </c>
      <c r="BK35" s="812">
        <f t="shared" si="51"/>
        <v>6443920.0000000009</v>
      </c>
      <c r="BL35" s="812">
        <f t="shared" si="51"/>
        <v>16337920</v>
      </c>
      <c r="BM35" s="812">
        <f t="shared" si="51"/>
        <v>14033500</v>
      </c>
      <c r="BN35" s="812">
        <f t="shared" si="51"/>
        <v>2304420</v>
      </c>
      <c r="BO35" s="812">
        <f t="shared" si="51"/>
        <v>507000</v>
      </c>
      <c r="BP35" s="812">
        <f t="shared" si="51"/>
        <v>13526500</v>
      </c>
      <c r="BQ35" s="794">
        <f t="shared" si="51"/>
        <v>6443920.0000000009</v>
      </c>
      <c r="BR35" s="794">
        <f t="shared" si="51"/>
        <v>20477420</v>
      </c>
      <c r="BS35" s="794">
        <f t="shared" si="51"/>
        <v>4960500</v>
      </c>
      <c r="BT35" s="794">
        <f t="shared" si="51"/>
        <v>15516920</v>
      </c>
      <c r="BU35" s="794">
        <f t="shared" si="51"/>
        <v>507000</v>
      </c>
      <c r="BV35" s="794">
        <f t="shared" ref="BV35:CG35" si="53">SUM(BV13:BV34)</f>
        <v>4453500</v>
      </c>
      <c r="BW35" s="839">
        <f t="shared" si="53"/>
        <v>6443920.0000000009</v>
      </c>
      <c r="BX35" s="839">
        <f t="shared" si="53"/>
        <v>11404420</v>
      </c>
      <c r="BY35" s="839">
        <f t="shared" si="53"/>
        <v>5486000</v>
      </c>
      <c r="BZ35" s="839">
        <f t="shared" si="53"/>
        <v>5918420</v>
      </c>
      <c r="CA35" s="839">
        <f t="shared" si="53"/>
        <v>507000</v>
      </c>
      <c r="CB35" s="839">
        <f t="shared" si="53"/>
        <v>4979000</v>
      </c>
      <c r="CC35" s="812">
        <f t="shared" si="53"/>
        <v>92056000</v>
      </c>
      <c r="CD35" s="785">
        <f t="shared" si="53"/>
        <v>97542000</v>
      </c>
      <c r="CE35" s="812">
        <f t="shared" si="53"/>
        <v>550000</v>
      </c>
      <c r="CF35" s="812">
        <f t="shared" si="53"/>
        <v>507000</v>
      </c>
      <c r="CG35" s="812">
        <f t="shared" si="53"/>
        <v>43000</v>
      </c>
      <c r="CH35" s="579">
        <f t="shared" si="14"/>
        <v>0</v>
      </c>
    </row>
    <row r="36" spans="1:86" hidden="1" x14ac:dyDescent="0.2">
      <c r="A36" s="630"/>
      <c r="B36" s="630"/>
      <c r="C36" s="580"/>
      <c r="D36" s="626"/>
      <c r="E36" s="630"/>
      <c r="F36" s="626"/>
      <c r="G36" s="627"/>
      <c r="H36" s="631"/>
      <c r="I36" s="632"/>
      <c r="J36" s="774"/>
      <c r="K36" s="774"/>
      <c r="L36" s="775"/>
      <c r="M36" s="775"/>
      <c r="N36" s="775"/>
      <c r="O36" s="784"/>
      <c r="P36" s="784"/>
      <c r="Q36" s="783"/>
      <c r="R36" s="783"/>
      <c r="S36" s="783"/>
      <c r="T36" s="783"/>
      <c r="U36" s="793"/>
      <c r="V36" s="792"/>
      <c r="W36" s="792"/>
      <c r="X36" s="792"/>
      <c r="Y36" s="792"/>
      <c r="Z36" s="792"/>
      <c r="AA36" s="802"/>
      <c r="AB36" s="801"/>
      <c r="AC36" s="801"/>
      <c r="AD36" s="801"/>
      <c r="AE36" s="801"/>
      <c r="AF36" s="801"/>
      <c r="AG36" s="820"/>
      <c r="AH36" s="819"/>
      <c r="AI36" s="819"/>
      <c r="AJ36" s="819"/>
      <c r="AK36" s="819"/>
      <c r="AL36" s="819"/>
      <c r="AM36" s="774"/>
      <c r="AN36" s="775"/>
      <c r="AO36" s="775"/>
      <c r="AP36" s="775"/>
      <c r="AQ36" s="775"/>
      <c r="AR36" s="775"/>
      <c r="AS36" s="829"/>
      <c r="AT36" s="828"/>
      <c r="AU36" s="828"/>
      <c r="AV36" s="828"/>
      <c r="AW36" s="828"/>
      <c r="AX36" s="828"/>
      <c r="AY36" s="838"/>
      <c r="AZ36" s="837"/>
      <c r="BA36" s="837"/>
      <c r="BB36" s="837"/>
      <c r="BC36" s="837"/>
      <c r="BD36" s="837"/>
      <c r="BE36" s="774"/>
      <c r="BF36" s="775"/>
      <c r="BG36" s="775"/>
      <c r="BH36" s="775"/>
      <c r="BI36" s="775"/>
      <c r="BJ36" s="775"/>
      <c r="BK36" s="811"/>
      <c r="BL36" s="810"/>
      <c r="BM36" s="810"/>
      <c r="BN36" s="810"/>
      <c r="BO36" s="810"/>
      <c r="BP36" s="810"/>
      <c r="BQ36" s="793"/>
      <c r="BR36" s="792"/>
      <c r="BS36" s="792"/>
      <c r="BT36" s="792"/>
      <c r="BU36" s="792"/>
      <c r="BV36" s="792"/>
      <c r="BW36" s="838"/>
      <c r="BX36" s="837"/>
      <c r="BY36" s="837"/>
      <c r="BZ36" s="837"/>
      <c r="CA36" s="837"/>
      <c r="CB36" s="837"/>
      <c r="CC36" s="811"/>
      <c r="CD36" s="784"/>
      <c r="CE36" s="810"/>
      <c r="CF36" s="810"/>
      <c r="CG36" s="810"/>
      <c r="CH36" s="579"/>
    </row>
    <row r="37" spans="1:86" hidden="1" x14ac:dyDescent="0.2">
      <c r="A37" s="633"/>
      <c r="B37" s="633"/>
      <c r="C37" s="589"/>
      <c r="D37" s="634"/>
      <c r="E37" s="633"/>
      <c r="F37" s="634"/>
      <c r="G37" s="586"/>
      <c r="H37" s="635"/>
      <c r="I37" s="636"/>
      <c r="J37" s="774"/>
      <c r="K37" s="774"/>
      <c r="L37" s="775"/>
      <c r="M37" s="775"/>
      <c r="N37" s="775"/>
      <c r="O37" s="784"/>
      <c r="P37" s="784"/>
      <c r="Q37" s="783"/>
      <c r="R37" s="783"/>
      <c r="S37" s="783"/>
      <c r="T37" s="783"/>
      <c r="U37" s="793"/>
      <c r="V37" s="792"/>
      <c r="W37" s="792"/>
      <c r="X37" s="792"/>
      <c r="Y37" s="792"/>
      <c r="Z37" s="792"/>
      <c r="AA37" s="802"/>
      <c r="AB37" s="801"/>
      <c r="AC37" s="801"/>
      <c r="AD37" s="801"/>
      <c r="AE37" s="801"/>
      <c r="AF37" s="801"/>
      <c r="AG37" s="820"/>
      <c r="AH37" s="819"/>
      <c r="AI37" s="819"/>
      <c r="AJ37" s="819"/>
      <c r="AK37" s="819"/>
      <c r="AL37" s="819"/>
      <c r="AM37" s="774"/>
      <c r="AN37" s="775"/>
      <c r="AO37" s="775"/>
      <c r="AP37" s="775"/>
      <c r="AQ37" s="775"/>
      <c r="AR37" s="775"/>
      <c r="AS37" s="829"/>
      <c r="AT37" s="828"/>
      <c r="AU37" s="828"/>
      <c r="AV37" s="828"/>
      <c r="AW37" s="828"/>
      <c r="AX37" s="828"/>
      <c r="AY37" s="838"/>
      <c r="AZ37" s="837"/>
      <c r="BA37" s="837"/>
      <c r="BB37" s="837"/>
      <c r="BC37" s="837"/>
      <c r="BD37" s="837"/>
      <c r="BE37" s="774"/>
      <c r="BF37" s="775"/>
      <c r="BG37" s="775"/>
      <c r="BH37" s="775"/>
      <c r="BI37" s="775"/>
      <c r="BJ37" s="775"/>
      <c r="BK37" s="811"/>
      <c r="BL37" s="810"/>
      <c r="BM37" s="810"/>
      <c r="BN37" s="810"/>
      <c r="BO37" s="810"/>
      <c r="BP37" s="810"/>
      <c r="BQ37" s="793"/>
      <c r="BR37" s="792"/>
      <c r="BS37" s="792"/>
      <c r="BT37" s="792"/>
      <c r="BU37" s="792"/>
      <c r="BV37" s="792"/>
      <c r="BW37" s="838"/>
      <c r="BX37" s="837"/>
      <c r="BY37" s="837"/>
      <c r="BZ37" s="837"/>
      <c r="CA37" s="837"/>
      <c r="CB37" s="837"/>
      <c r="CC37" s="811"/>
      <c r="CD37" s="784"/>
      <c r="CE37" s="810"/>
      <c r="CF37" s="810"/>
      <c r="CG37" s="810"/>
      <c r="CH37" s="579"/>
    </row>
    <row r="38" spans="1:86" hidden="1" x14ac:dyDescent="0.2">
      <c r="A38" s="633"/>
      <c r="B38" s="633"/>
      <c r="C38" s="589"/>
      <c r="D38" s="634"/>
      <c r="E38" s="633"/>
      <c r="F38" s="634"/>
      <c r="G38" s="586"/>
      <c r="H38" s="637"/>
      <c r="I38" s="636"/>
      <c r="J38" s="774"/>
      <c r="K38" s="774"/>
      <c r="L38" s="775"/>
      <c r="M38" s="775"/>
      <c r="N38" s="775"/>
      <c r="O38" s="784"/>
      <c r="P38" s="784"/>
      <c r="Q38" s="783"/>
      <c r="R38" s="783"/>
      <c r="S38" s="783"/>
      <c r="T38" s="783"/>
      <c r="U38" s="793"/>
      <c r="V38" s="792"/>
      <c r="W38" s="792"/>
      <c r="X38" s="792"/>
      <c r="Y38" s="792"/>
      <c r="Z38" s="792"/>
      <c r="AA38" s="802"/>
      <c r="AB38" s="801"/>
      <c r="AC38" s="801"/>
      <c r="AD38" s="801"/>
      <c r="AE38" s="801"/>
      <c r="AF38" s="801"/>
      <c r="AG38" s="820"/>
      <c r="AH38" s="819"/>
      <c r="AI38" s="819"/>
      <c r="AJ38" s="819"/>
      <c r="AK38" s="819"/>
      <c r="AL38" s="819"/>
      <c r="AM38" s="774"/>
      <c r="AN38" s="775"/>
      <c r="AO38" s="775"/>
      <c r="AP38" s="775"/>
      <c r="AQ38" s="775"/>
      <c r="AR38" s="775"/>
      <c r="AS38" s="829"/>
      <c r="AT38" s="828"/>
      <c r="AU38" s="828"/>
      <c r="AV38" s="828"/>
      <c r="AW38" s="828"/>
      <c r="AX38" s="828"/>
      <c r="AY38" s="838"/>
      <c r="AZ38" s="837"/>
      <c r="BA38" s="837"/>
      <c r="BB38" s="837"/>
      <c r="BC38" s="837"/>
      <c r="BD38" s="837"/>
      <c r="BE38" s="774"/>
      <c r="BF38" s="775"/>
      <c r="BG38" s="775"/>
      <c r="BH38" s="775"/>
      <c r="BI38" s="775"/>
      <c r="BJ38" s="775"/>
      <c r="BK38" s="811"/>
      <c r="BL38" s="810"/>
      <c r="BM38" s="810"/>
      <c r="BN38" s="810"/>
      <c r="BO38" s="810"/>
      <c r="BP38" s="810"/>
      <c r="BQ38" s="793"/>
      <c r="BR38" s="792"/>
      <c r="BS38" s="792"/>
      <c r="BT38" s="792"/>
      <c r="BU38" s="792"/>
      <c r="BV38" s="792"/>
      <c r="BW38" s="838"/>
      <c r="BX38" s="837"/>
      <c r="BY38" s="837"/>
      <c r="BZ38" s="837"/>
      <c r="CA38" s="837"/>
      <c r="CB38" s="837"/>
      <c r="CC38" s="811"/>
      <c r="CD38" s="784"/>
      <c r="CE38" s="810"/>
      <c r="CF38" s="810"/>
      <c r="CG38" s="810"/>
      <c r="CH38" s="579"/>
    </row>
    <row r="39" spans="1:86" hidden="1" x14ac:dyDescent="0.2">
      <c r="A39" s="633"/>
      <c r="B39" s="633"/>
      <c r="C39" s="589"/>
      <c r="D39" s="634"/>
      <c r="E39" s="633"/>
      <c r="F39" s="634"/>
      <c r="H39" s="638"/>
      <c r="I39" s="636"/>
      <c r="J39" s="774"/>
      <c r="K39" s="774"/>
      <c r="L39" s="775"/>
      <c r="M39" s="775"/>
      <c r="N39" s="775"/>
      <c r="O39" s="784"/>
      <c r="P39" s="784"/>
      <c r="Q39" s="783"/>
      <c r="R39" s="783"/>
      <c r="S39" s="783"/>
      <c r="T39" s="783"/>
      <c r="U39" s="793"/>
      <c r="V39" s="792"/>
      <c r="W39" s="792"/>
      <c r="X39" s="792"/>
      <c r="Y39" s="792"/>
      <c r="Z39" s="792"/>
      <c r="AA39" s="802"/>
      <c r="AB39" s="801"/>
      <c r="AC39" s="801"/>
      <c r="AD39" s="801"/>
      <c r="AE39" s="801"/>
      <c r="AF39" s="801"/>
      <c r="AG39" s="820"/>
      <c r="AH39" s="819"/>
      <c r="AI39" s="819"/>
      <c r="AJ39" s="819"/>
      <c r="AK39" s="819"/>
      <c r="AL39" s="819"/>
      <c r="AM39" s="774"/>
      <c r="AN39" s="775"/>
      <c r="AO39" s="775"/>
      <c r="AP39" s="775"/>
      <c r="AQ39" s="775"/>
      <c r="AR39" s="775"/>
      <c r="AS39" s="829"/>
      <c r="AT39" s="828"/>
      <c r="AU39" s="828"/>
      <c r="AV39" s="828"/>
      <c r="AW39" s="828"/>
      <c r="AX39" s="828"/>
      <c r="AY39" s="838"/>
      <c r="AZ39" s="837"/>
      <c r="BA39" s="837"/>
      <c r="BB39" s="837"/>
      <c r="BC39" s="837"/>
      <c r="BD39" s="837"/>
      <c r="BE39" s="774"/>
      <c r="BF39" s="775"/>
      <c r="BG39" s="775"/>
      <c r="BH39" s="775"/>
      <c r="BI39" s="775"/>
      <c r="BJ39" s="775"/>
      <c r="BK39" s="811"/>
      <c r="BL39" s="810"/>
      <c r="BM39" s="810"/>
      <c r="BN39" s="810"/>
      <c r="BO39" s="810"/>
      <c r="BP39" s="810"/>
      <c r="BQ39" s="793"/>
      <c r="BR39" s="792"/>
      <c r="BS39" s="792"/>
      <c r="BT39" s="792"/>
      <c r="BU39" s="792"/>
      <c r="BV39" s="792"/>
      <c r="BW39" s="838"/>
      <c r="BX39" s="837"/>
      <c r="BY39" s="837"/>
      <c r="BZ39" s="837"/>
      <c r="CA39" s="837"/>
      <c r="CB39" s="837"/>
      <c r="CC39" s="811"/>
      <c r="CD39" s="784"/>
      <c r="CE39" s="810"/>
      <c r="CF39" s="810"/>
      <c r="CG39" s="810"/>
      <c r="CH39" s="579"/>
    </row>
    <row r="40" spans="1:86" hidden="1" x14ac:dyDescent="0.2">
      <c r="A40" s="633"/>
      <c r="B40" s="633"/>
      <c r="C40" s="589"/>
      <c r="D40" s="634"/>
      <c r="E40" s="633"/>
      <c r="F40" s="634"/>
      <c r="H40" s="639"/>
      <c r="I40" s="636"/>
      <c r="J40" s="774"/>
      <c r="K40" s="774"/>
      <c r="L40" s="775"/>
      <c r="M40" s="775"/>
      <c r="N40" s="775"/>
      <c r="O40" s="784"/>
      <c r="P40" s="784"/>
      <c r="Q40" s="783"/>
      <c r="R40" s="783"/>
      <c r="S40" s="783"/>
      <c r="T40" s="783"/>
      <c r="U40" s="793"/>
      <c r="V40" s="792"/>
      <c r="W40" s="792"/>
      <c r="X40" s="792"/>
      <c r="Y40" s="792"/>
      <c r="Z40" s="792"/>
      <c r="AA40" s="802"/>
      <c r="AB40" s="801"/>
      <c r="AC40" s="801"/>
      <c r="AD40" s="801"/>
      <c r="AE40" s="801"/>
      <c r="AF40" s="801"/>
      <c r="AG40" s="820"/>
      <c r="AH40" s="819"/>
      <c r="AI40" s="819"/>
      <c r="AJ40" s="819"/>
      <c r="AK40" s="819"/>
      <c r="AL40" s="819"/>
      <c r="AM40" s="774"/>
      <c r="AN40" s="775"/>
      <c r="AO40" s="775"/>
      <c r="AP40" s="775"/>
      <c r="AQ40" s="775"/>
      <c r="AR40" s="775"/>
      <c r="AS40" s="829"/>
      <c r="AT40" s="828"/>
      <c r="AU40" s="828"/>
      <c r="AV40" s="828"/>
      <c r="AW40" s="828"/>
      <c r="AX40" s="828"/>
      <c r="AY40" s="838"/>
      <c r="AZ40" s="837"/>
      <c r="BA40" s="837"/>
      <c r="BB40" s="837"/>
      <c r="BC40" s="837"/>
      <c r="BD40" s="837"/>
      <c r="BE40" s="774"/>
      <c r="BF40" s="775"/>
      <c r="BG40" s="775"/>
      <c r="BH40" s="775"/>
      <c r="BI40" s="775"/>
      <c r="BJ40" s="775"/>
      <c r="BK40" s="811"/>
      <c r="BL40" s="810"/>
      <c r="BM40" s="810"/>
      <c r="BN40" s="810"/>
      <c r="BO40" s="810"/>
      <c r="BP40" s="810"/>
      <c r="BQ40" s="793"/>
      <c r="BR40" s="792"/>
      <c r="BS40" s="792"/>
      <c r="BT40" s="792"/>
      <c r="BU40" s="792"/>
      <c r="BV40" s="792"/>
      <c r="BW40" s="838"/>
      <c r="BX40" s="837"/>
      <c r="BY40" s="837"/>
      <c r="BZ40" s="837"/>
      <c r="CA40" s="837"/>
      <c r="CB40" s="837"/>
      <c r="CC40" s="811"/>
      <c r="CD40" s="784"/>
      <c r="CE40" s="810"/>
      <c r="CF40" s="810"/>
      <c r="CG40" s="810"/>
      <c r="CH40" s="579"/>
    </row>
    <row r="41" spans="1:86" hidden="1" x14ac:dyDescent="0.2">
      <c r="A41" s="633"/>
      <c r="B41" s="633"/>
      <c r="C41" s="589"/>
      <c r="D41" s="634"/>
      <c r="E41" s="633"/>
      <c r="F41" s="634"/>
      <c r="G41" s="586"/>
      <c r="H41" s="635"/>
      <c r="I41" s="636"/>
      <c r="J41" s="774"/>
      <c r="K41" s="774"/>
      <c r="L41" s="775"/>
      <c r="M41" s="775"/>
      <c r="N41" s="775"/>
      <c r="O41" s="784"/>
      <c r="P41" s="784"/>
      <c r="Q41" s="783"/>
      <c r="R41" s="783"/>
      <c r="S41" s="783"/>
      <c r="T41" s="783"/>
      <c r="U41" s="793"/>
      <c r="V41" s="792"/>
      <c r="W41" s="792"/>
      <c r="X41" s="792"/>
      <c r="Y41" s="792"/>
      <c r="Z41" s="792"/>
      <c r="AA41" s="802"/>
      <c r="AB41" s="801"/>
      <c r="AC41" s="801"/>
      <c r="AD41" s="801"/>
      <c r="AE41" s="801"/>
      <c r="AF41" s="801"/>
      <c r="AG41" s="820"/>
      <c r="AH41" s="819"/>
      <c r="AI41" s="819"/>
      <c r="AJ41" s="819"/>
      <c r="AK41" s="819"/>
      <c r="AL41" s="819"/>
      <c r="AM41" s="774"/>
      <c r="AN41" s="775"/>
      <c r="AO41" s="775"/>
      <c r="AP41" s="775"/>
      <c r="AQ41" s="775"/>
      <c r="AR41" s="775"/>
      <c r="AS41" s="829"/>
      <c r="AT41" s="828"/>
      <c r="AU41" s="828"/>
      <c r="AV41" s="828"/>
      <c r="AW41" s="828"/>
      <c r="AX41" s="828"/>
      <c r="AY41" s="838"/>
      <c r="AZ41" s="837"/>
      <c r="BA41" s="837"/>
      <c r="BB41" s="837"/>
      <c r="BC41" s="837"/>
      <c r="BD41" s="837"/>
      <c r="BE41" s="774"/>
      <c r="BF41" s="775"/>
      <c r="BG41" s="775"/>
      <c r="BH41" s="775"/>
      <c r="BI41" s="775"/>
      <c r="BJ41" s="775"/>
      <c r="BK41" s="811"/>
      <c r="BL41" s="810"/>
      <c r="BM41" s="810"/>
      <c r="BN41" s="810"/>
      <c r="BO41" s="810"/>
      <c r="BP41" s="810"/>
      <c r="BQ41" s="793"/>
      <c r="BR41" s="792"/>
      <c r="BS41" s="792"/>
      <c r="BT41" s="792"/>
      <c r="BU41" s="792"/>
      <c r="BV41" s="792"/>
      <c r="BW41" s="838"/>
      <c r="BX41" s="837"/>
      <c r="BY41" s="837"/>
      <c r="BZ41" s="837"/>
      <c r="CA41" s="837"/>
      <c r="CB41" s="837"/>
      <c r="CC41" s="811"/>
      <c r="CD41" s="784"/>
      <c r="CE41" s="810"/>
      <c r="CF41" s="810"/>
      <c r="CG41" s="810"/>
      <c r="CH41" s="579"/>
    </row>
    <row r="42" spans="1:86" hidden="1" x14ac:dyDescent="0.2">
      <c r="A42" s="633"/>
      <c r="B42" s="633"/>
      <c r="C42" s="589"/>
      <c r="D42" s="634"/>
      <c r="E42" s="633"/>
      <c r="F42" s="634"/>
      <c r="H42" s="638"/>
      <c r="I42" s="636"/>
      <c r="J42" s="774"/>
      <c r="K42" s="774"/>
      <c r="L42" s="775"/>
      <c r="M42" s="775"/>
      <c r="N42" s="775"/>
      <c r="O42" s="784"/>
      <c r="P42" s="784"/>
      <c r="Q42" s="783"/>
      <c r="R42" s="783"/>
      <c r="S42" s="783"/>
      <c r="T42" s="783"/>
      <c r="U42" s="793"/>
      <c r="V42" s="792"/>
      <c r="W42" s="792"/>
      <c r="X42" s="792"/>
      <c r="Y42" s="792"/>
      <c r="Z42" s="792"/>
      <c r="AA42" s="802"/>
      <c r="AB42" s="801"/>
      <c r="AC42" s="801"/>
      <c r="AD42" s="801"/>
      <c r="AE42" s="801"/>
      <c r="AF42" s="801"/>
      <c r="AG42" s="820"/>
      <c r="AH42" s="819"/>
      <c r="AI42" s="819"/>
      <c r="AJ42" s="819"/>
      <c r="AK42" s="819"/>
      <c r="AL42" s="819"/>
      <c r="AM42" s="774"/>
      <c r="AN42" s="775"/>
      <c r="AO42" s="775"/>
      <c r="AP42" s="775"/>
      <c r="AQ42" s="775"/>
      <c r="AR42" s="775"/>
      <c r="AS42" s="829"/>
      <c r="AT42" s="828"/>
      <c r="AU42" s="828"/>
      <c r="AV42" s="828"/>
      <c r="AW42" s="828"/>
      <c r="AX42" s="828"/>
      <c r="AY42" s="838"/>
      <c r="AZ42" s="837"/>
      <c r="BA42" s="837"/>
      <c r="BB42" s="837"/>
      <c r="BC42" s="837"/>
      <c r="BD42" s="837"/>
      <c r="BE42" s="774"/>
      <c r="BF42" s="775"/>
      <c r="BG42" s="775"/>
      <c r="BH42" s="775"/>
      <c r="BI42" s="775"/>
      <c r="BJ42" s="775"/>
      <c r="BK42" s="811"/>
      <c r="BL42" s="810"/>
      <c r="BM42" s="810"/>
      <c r="BN42" s="810"/>
      <c r="BO42" s="810"/>
      <c r="BP42" s="810"/>
      <c r="BQ42" s="793"/>
      <c r="BR42" s="792"/>
      <c r="BS42" s="792"/>
      <c r="BT42" s="792"/>
      <c r="BU42" s="792"/>
      <c r="BV42" s="792"/>
      <c r="BW42" s="838"/>
      <c r="BX42" s="837"/>
      <c r="BY42" s="837"/>
      <c r="BZ42" s="837"/>
      <c r="CA42" s="837"/>
      <c r="CB42" s="837"/>
      <c r="CC42" s="811"/>
      <c r="CD42" s="784"/>
      <c r="CE42" s="810"/>
      <c r="CF42" s="810"/>
      <c r="CG42" s="810"/>
      <c r="CH42" s="579"/>
    </row>
    <row r="43" spans="1:86" hidden="1" x14ac:dyDescent="0.2">
      <c r="C43" s="589"/>
      <c r="D43" s="634"/>
      <c r="E43" s="633"/>
      <c r="F43" s="634"/>
      <c r="G43" s="640"/>
      <c r="H43" s="639"/>
      <c r="I43" s="636"/>
      <c r="J43" s="774"/>
      <c r="K43" s="774"/>
      <c r="L43" s="775"/>
      <c r="M43" s="775"/>
      <c r="N43" s="775"/>
      <c r="O43" s="784"/>
      <c r="P43" s="784"/>
      <c r="Q43" s="783"/>
      <c r="R43" s="783"/>
      <c r="S43" s="783"/>
      <c r="T43" s="783"/>
      <c r="U43" s="793"/>
      <c r="V43" s="792"/>
      <c r="W43" s="792"/>
      <c r="X43" s="792"/>
      <c r="Y43" s="792"/>
      <c r="Z43" s="792"/>
      <c r="AA43" s="802"/>
      <c r="AB43" s="801"/>
      <c r="AC43" s="801"/>
      <c r="AD43" s="801"/>
      <c r="AE43" s="801"/>
      <c r="AF43" s="801"/>
      <c r="AG43" s="820"/>
      <c r="AH43" s="819"/>
      <c r="AI43" s="819"/>
      <c r="AJ43" s="819"/>
      <c r="AK43" s="819"/>
      <c r="AL43" s="819"/>
      <c r="AM43" s="774"/>
      <c r="AN43" s="775"/>
      <c r="AO43" s="775"/>
      <c r="AP43" s="775"/>
      <c r="AQ43" s="775"/>
      <c r="AR43" s="775"/>
      <c r="AS43" s="829"/>
      <c r="AT43" s="828"/>
      <c r="AU43" s="828"/>
      <c r="AV43" s="828"/>
      <c r="AW43" s="828"/>
      <c r="AX43" s="828"/>
      <c r="AY43" s="838"/>
      <c r="AZ43" s="837"/>
      <c r="BA43" s="837"/>
      <c r="BB43" s="837"/>
      <c r="BC43" s="837"/>
      <c r="BD43" s="837"/>
      <c r="BE43" s="774"/>
      <c r="BF43" s="775"/>
      <c r="BG43" s="775"/>
      <c r="BH43" s="775"/>
      <c r="BI43" s="775"/>
      <c r="BJ43" s="775"/>
      <c r="BK43" s="811"/>
      <c r="BL43" s="810"/>
      <c r="BM43" s="810"/>
      <c r="BN43" s="810"/>
      <c r="BO43" s="810"/>
      <c r="BP43" s="810"/>
      <c r="BQ43" s="793"/>
      <c r="BR43" s="792"/>
      <c r="BS43" s="792"/>
      <c r="BT43" s="792"/>
      <c r="BU43" s="792"/>
      <c r="BV43" s="792"/>
      <c r="BW43" s="838"/>
      <c r="BX43" s="837"/>
      <c r="BY43" s="837"/>
      <c r="BZ43" s="837"/>
      <c r="CA43" s="837"/>
      <c r="CB43" s="837"/>
      <c r="CC43" s="811"/>
      <c r="CD43" s="784"/>
      <c r="CE43" s="810"/>
      <c r="CF43" s="810"/>
      <c r="CG43" s="810"/>
      <c r="CH43" s="579"/>
    </row>
    <row r="44" spans="1:86" hidden="1" x14ac:dyDescent="0.2">
      <c r="A44" s="633"/>
      <c r="B44" s="633"/>
      <c r="C44" s="589"/>
      <c r="D44" s="634"/>
      <c r="E44" s="633"/>
      <c r="F44" s="634"/>
      <c r="G44" s="586"/>
      <c r="H44" s="635"/>
      <c r="I44" s="636"/>
      <c r="J44" s="774"/>
      <c r="K44" s="774"/>
      <c r="L44" s="775"/>
      <c r="M44" s="775"/>
      <c r="N44" s="775"/>
      <c r="O44" s="784"/>
      <c r="P44" s="784"/>
      <c r="Q44" s="783"/>
      <c r="R44" s="783"/>
      <c r="S44" s="783"/>
      <c r="T44" s="783"/>
      <c r="U44" s="793"/>
      <c r="V44" s="792"/>
      <c r="W44" s="792"/>
      <c r="X44" s="792"/>
      <c r="Y44" s="792"/>
      <c r="Z44" s="792"/>
      <c r="AA44" s="802"/>
      <c r="AB44" s="801"/>
      <c r="AC44" s="801"/>
      <c r="AD44" s="801"/>
      <c r="AE44" s="801"/>
      <c r="AF44" s="801"/>
      <c r="AG44" s="820"/>
      <c r="AH44" s="819"/>
      <c r="AI44" s="819"/>
      <c r="AJ44" s="819"/>
      <c r="AK44" s="819"/>
      <c r="AL44" s="819"/>
      <c r="AM44" s="774"/>
      <c r="AN44" s="775"/>
      <c r="AO44" s="775"/>
      <c r="AP44" s="775"/>
      <c r="AQ44" s="775"/>
      <c r="AR44" s="775"/>
      <c r="AS44" s="829"/>
      <c r="AT44" s="828"/>
      <c r="AU44" s="828"/>
      <c r="AV44" s="828"/>
      <c r="AW44" s="828"/>
      <c r="AX44" s="828"/>
      <c r="AY44" s="838"/>
      <c r="AZ44" s="837"/>
      <c r="BA44" s="837"/>
      <c r="BB44" s="837"/>
      <c r="BC44" s="837"/>
      <c r="BD44" s="837"/>
      <c r="BE44" s="774"/>
      <c r="BF44" s="775"/>
      <c r="BG44" s="775"/>
      <c r="BH44" s="775"/>
      <c r="BI44" s="775"/>
      <c r="BJ44" s="775"/>
      <c r="BK44" s="811"/>
      <c r="BL44" s="810"/>
      <c r="BM44" s="810"/>
      <c r="BN44" s="810"/>
      <c r="BO44" s="810"/>
      <c r="BP44" s="810"/>
      <c r="BQ44" s="793"/>
      <c r="BR44" s="792"/>
      <c r="BS44" s="792"/>
      <c r="BT44" s="792"/>
      <c r="BU44" s="792"/>
      <c r="BV44" s="792"/>
      <c r="BW44" s="838"/>
      <c r="BX44" s="837"/>
      <c r="BY44" s="837"/>
      <c r="BZ44" s="837"/>
      <c r="CA44" s="837"/>
      <c r="CB44" s="837"/>
      <c r="CC44" s="811"/>
      <c r="CD44" s="784"/>
      <c r="CE44" s="810"/>
      <c r="CF44" s="810"/>
      <c r="CG44" s="810"/>
      <c r="CH44" s="579"/>
    </row>
    <row r="45" spans="1:86" hidden="1" x14ac:dyDescent="0.2">
      <c r="A45" s="633"/>
      <c r="B45" s="633"/>
      <c r="C45" s="589"/>
      <c r="D45" s="634"/>
      <c r="E45" s="633"/>
      <c r="F45" s="634"/>
      <c r="G45" s="586"/>
      <c r="H45" s="635"/>
      <c r="I45" s="636"/>
      <c r="J45" s="774"/>
      <c r="K45" s="774"/>
      <c r="L45" s="775"/>
      <c r="M45" s="775"/>
      <c r="N45" s="775"/>
      <c r="O45" s="784"/>
      <c r="P45" s="784"/>
      <c r="Q45" s="783"/>
      <c r="R45" s="783"/>
      <c r="S45" s="783"/>
      <c r="T45" s="783"/>
      <c r="U45" s="793"/>
      <c r="V45" s="792"/>
      <c r="W45" s="792"/>
      <c r="X45" s="792"/>
      <c r="Y45" s="792"/>
      <c r="Z45" s="792"/>
      <c r="AA45" s="802"/>
      <c r="AB45" s="801"/>
      <c r="AC45" s="801"/>
      <c r="AD45" s="801"/>
      <c r="AE45" s="801"/>
      <c r="AF45" s="801"/>
      <c r="AG45" s="820"/>
      <c r="AH45" s="819"/>
      <c r="AI45" s="819"/>
      <c r="AJ45" s="819"/>
      <c r="AK45" s="819"/>
      <c r="AL45" s="819"/>
      <c r="AM45" s="774"/>
      <c r="AN45" s="775"/>
      <c r="AO45" s="775"/>
      <c r="AP45" s="775"/>
      <c r="AQ45" s="775"/>
      <c r="AR45" s="775"/>
      <c r="AS45" s="829"/>
      <c r="AT45" s="828"/>
      <c r="AU45" s="828"/>
      <c r="AV45" s="828"/>
      <c r="AW45" s="828"/>
      <c r="AX45" s="828"/>
      <c r="AY45" s="838"/>
      <c r="AZ45" s="837"/>
      <c r="BA45" s="837"/>
      <c r="BB45" s="837"/>
      <c r="BC45" s="837"/>
      <c r="BD45" s="837"/>
      <c r="BE45" s="774"/>
      <c r="BF45" s="775"/>
      <c r="BG45" s="775"/>
      <c r="BH45" s="775"/>
      <c r="BI45" s="775"/>
      <c r="BJ45" s="775"/>
      <c r="BK45" s="811"/>
      <c r="BL45" s="810"/>
      <c r="BM45" s="810"/>
      <c r="BN45" s="810"/>
      <c r="BO45" s="810"/>
      <c r="BP45" s="810"/>
      <c r="BQ45" s="793"/>
      <c r="BR45" s="792"/>
      <c r="BS45" s="792"/>
      <c r="BT45" s="792"/>
      <c r="BU45" s="792"/>
      <c r="BV45" s="792"/>
      <c r="BW45" s="838"/>
      <c r="BX45" s="837"/>
      <c r="BY45" s="837"/>
      <c r="BZ45" s="837"/>
      <c r="CA45" s="837"/>
      <c r="CB45" s="837"/>
      <c r="CC45" s="811"/>
      <c r="CD45" s="784"/>
      <c r="CE45" s="810"/>
      <c r="CF45" s="810"/>
      <c r="CG45" s="810"/>
      <c r="CH45" s="579"/>
    </row>
    <row r="46" spans="1:86" hidden="1" x14ac:dyDescent="0.2">
      <c r="A46" s="633"/>
      <c r="B46" s="633"/>
      <c r="C46" s="589"/>
      <c r="D46" s="634"/>
      <c r="E46" s="633"/>
      <c r="F46" s="634"/>
      <c r="G46" s="586"/>
      <c r="H46" s="635"/>
      <c r="I46" s="636"/>
      <c r="J46" s="774"/>
      <c r="K46" s="774"/>
      <c r="L46" s="775"/>
      <c r="M46" s="775"/>
      <c r="N46" s="775"/>
      <c r="O46" s="784"/>
      <c r="P46" s="784"/>
      <c r="Q46" s="783"/>
      <c r="R46" s="783"/>
      <c r="S46" s="783"/>
      <c r="T46" s="783"/>
      <c r="U46" s="793"/>
      <c r="V46" s="792"/>
      <c r="W46" s="792"/>
      <c r="X46" s="792"/>
      <c r="Y46" s="792"/>
      <c r="Z46" s="792"/>
      <c r="AA46" s="802"/>
      <c r="AB46" s="801"/>
      <c r="AC46" s="801"/>
      <c r="AD46" s="801"/>
      <c r="AE46" s="801"/>
      <c r="AF46" s="801"/>
      <c r="AG46" s="820"/>
      <c r="AH46" s="819"/>
      <c r="AI46" s="819"/>
      <c r="AJ46" s="819"/>
      <c r="AK46" s="819"/>
      <c r="AL46" s="819"/>
      <c r="AM46" s="774"/>
      <c r="AN46" s="775"/>
      <c r="AO46" s="775"/>
      <c r="AP46" s="775"/>
      <c r="AQ46" s="775"/>
      <c r="AR46" s="775"/>
      <c r="AS46" s="829"/>
      <c r="AT46" s="828"/>
      <c r="AU46" s="828"/>
      <c r="AV46" s="828"/>
      <c r="AW46" s="828"/>
      <c r="AX46" s="828"/>
      <c r="AY46" s="838"/>
      <c r="AZ46" s="837"/>
      <c r="BA46" s="837"/>
      <c r="BB46" s="837"/>
      <c r="BC46" s="837"/>
      <c r="BD46" s="837"/>
      <c r="BE46" s="774"/>
      <c r="BF46" s="775"/>
      <c r="BG46" s="775"/>
      <c r="BH46" s="775"/>
      <c r="BI46" s="775"/>
      <c r="BJ46" s="775"/>
      <c r="BK46" s="811"/>
      <c r="BL46" s="810"/>
      <c r="BM46" s="810"/>
      <c r="BN46" s="810"/>
      <c r="BO46" s="810"/>
      <c r="BP46" s="810"/>
      <c r="BQ46" s="793"/>
      <c r="BR46" s="792"/>
      <c r="BS46" s="792"/>
      <c r="BT46" s="792"/>
      <c r="BU46" s="792"/>
      <c r="BV46" s="792"/>
      <c r="BW46" s="838"/>
      <c r="BX46" s="837"/>
      <c r="BY46" s="837"/>
      <c r="BZ46" s="837"/>
      <c r="CA46" s="837"/>
      <c r="CB46" s="837"/>
      <c r="CC46" s="811"/>
      <c r="CD46" s="784"/>
      <c r="CE46" s="810"/>
      <c r="CF46" s="810"/>
      <c r="CG46" s="810"/>
      <c r="CH46" s="579"/>
    </row>
    <row r="47" spans="1:86" hidden="1" x14ac:dyDescent="0.2">
      <c r="A47" s="633"/>
      <c r="B47" s="633"/>
      <c r="C47" s="589"/>
      <c r="D47" s="634"/>
      <c r="E47" s="633"/>
      <c r="F47" s="634"/>
      <c r="G47" s="586"/>
      <c r="H47" s="639"/>
      <c r="I47" s="636"/>
      <c r="J47" s="774"/>
      <c r="K47" s="774"/>
      <c r="L47" s="775"/>
      <c r="M47" s="775"/>
      <c r="N47" s="775"/>
      <c r="O47" s="784"/>
      <c r="P47" s="784"/>
      <c r="Q47" s="783"/>
      <c r="R47" s="783"/>
      <c r="S47" s="783"/>
      <c r="T47" s="783"/>
      <c r="U47" s="793"/>
      <c r="V47" s="792"/>
      <c r="W47" s="792"/>
      <c r="X47" s="792"/>
      <c r="Y47" s="792"/>
      <c r="Z47" s="792"/>
      <c r="AA47" s="802"/>
      <c r="AB47" s="801"/>
      <c r="AC47" s="801"/>
      <c r="AD47" s="801"/>
      <c r="AE47" s="801"/>
      <c r="AF47" s="801"/>
      <c r="AG47" s="820"/>
      <c r="AH47" s="819"/>
      <c r="AI47" s="819"/>
      <c r="AJ47" s="819"/>
      <c r="AK47" s="819"/>
      <c r="AL47" s="819"/>
      <c r="AM47" s="774"/>
      <c r="AN47" s="775"/>
      <c r="AO47" s="775"/>
      <c r="AP47" s="775"/>
      <c r="AQ47" s="775"/>
      <c r="AR47" s="775"/>
      <c r="AS47" s="829"/>
      <c r="AT47" s="828"/>
      <c r="AU47" s="828"/>
      <c r="AV47" s="828"/>
      <c r="AW47" s="828"/>
      <c r="AX47" s="828"/>
      <c r="AY47" s="838"/>
      <c r="AZ47" s="837"/>
      <c r="BA47" s="837"/>
      <c r="BB47" s="837"/>
      <c r="BC47" s="837"/>
      <c r="BD47" s="837"/>
      <c r="BE47" s="774"/>
      <c r="BF47" s="775"/>
      <c r="BG47" s="775"/>
      <c r="BH47" s="775"/>
      <c r="BI47" s="775"/>
      <c r="BJ47" s="775"/>
      <c r="BK47" s="811"/>
      <c r="BL47" s="810"/>
      <c r="BM47" s="810"/>
      <c r="BN47" s="810"/>
      <c r="BO47" s="810"/>
      <c r="BP47" s="810"/>
      <c r="BQ47" s="793"/>
      <c r="BR47" s="792"/>
      <c r="BS47" s="792"/>
      <c r="BT47" s="792"/>
      <c r="BU47" s="792"/>
      <c r="BV47" s="792"/>
      <c r="BW47" s="838"/>
      <c r="BX47" s="837"/>
      <c r="BY47" s="837"/>
      <c r="BZ47" s="837"/>
      <c r="CA47" s="837"/>
      <c r="CB47" s="837"/>
      <c r="CC47" s="811"/>
      <c r="CD47" s="784"/>
      <c r="CE47" s="810"/>
      <c r="CF47" s="810"/>
      <c r="CG47" s="810"/>
      <c r="CH47" s="579"/>
    </row>
    <row r="48" spans="1:86" hidden="1" x14ac:dyDescent="0.2">
      <c r="A48" s="633"/>
      <c r="B48" s="633"/>
      <c r="C48" s="589"/>
      <c r="D48" s="634"/>
      <c r="E48" s="633"/>
      <c r="F48" s="634"/>
      <c r="G48" s="640"/>
      <c r="H48" s="639"/>
      <c r="I48" s="636"/>
      <c r="J48" s="774"/>
      <c r="K48" s="774"/>
      <c r="L48" s="775"/>
      <c r="M48" s="775"/>
      <c r="N48" s="775"/>
      <c r="O48" s="784"/>
      <c r="P48" s="784"/>
      <c r="Q48" s="783"/>
      <c r="R48" s="783"/>
      <c r="S48" s="783"/>
      <c r="T48" s="783"/>
      <c r="U48" s="793"/>
      <c r="V48" s="792"/>
      <c r="W48" s="792"/>
      <c r="X48" s="792"/>
      <c r="Y48" s="792"/>
      <c r="Z48" s="792"/>
      <c r="AA48" s="802"/>
      <c r="AB48" s="801"/>
      <c r="AC48" s="801"/>
      <c r="AD48" s="801"/>
      <c r="AE48" s="801"/>
      <c r="AF48" s="801"/>
      <c r="AG48" s="820"/>
      <c r="AH48" s="819"/>
      <c r="AI48" s="819"/>
      <c r="AJ48" s="819"/>
      <c r="AK48" s="819"/>
      <c r="AL48" s="819"/>
      <c r="AM48" s="774"/>
      <c r="AN48" s="775"/>
      <c r="AO48" s="775"/>
      <c r="AP48" s="775"/>
      <c r="AQ48" s="775"/>
      <c r="AR48" s="775"/>
      <c r="AS48" s="829"/>
      <c r="AT48" s="828"/>
      <c r="AU48" s="828"/>
      <c r="AV48" s="828"/>
      <c r="AW48" s="828"/>
      <c r="AX48" s="828"/>
      <c r="AY48" s="838"/>
      <c r="AZ48" s="837"/>
      <c r="BA48" s="837"/>
      <c r="BB48" s="837"/>
      <c r="BC48" s="837"/>
      <c r="BD48" s="837"/>
      <c r="BE48" s="774"/>
      <c r="BF48" s="775"/>
      <c r="BG48" s="775"/>
      <c r="BH48" s="775"/>
      <c r="BI48" s="775"/>
      <c r="BJ48" s="775"/>
      <c r="BK48" s="811"/>
      <c r="BL48" s="810"/>
      <c r="BM48" s="810"/>
      <c r="BN48" s="810"/>
      <c r="BO48" s="810"/>
      <c r="BP48" s="810"/>
      <c r="BQ48" s="793"/>
      <c r="BR48" s="792"/>
      <c r="BS48" s="792"/>
      <c r="BT48" s="792"/>
      <c r="BU48" s="792"/>
      <c r="BV48" s="792"/>
      <c r="BW48" s="838"/>
      <c r="BX48" s="837"/>
      <c r="BY48" s="837"/>
      <c r="BZ48" s="837"/>
      <c r="CA48" s="837"/>
      <c r="CB48" s="837"/>
      <c r="CC48" s="811"/>
      <c r="CD48" s="784"/>
      <c r="CE48" s="810"/>
      <c r="CF48" s="810"/>
      <c r="CG48" s="810"/>
      <c r="CH48" s="579"/>
    </row>
    <row r="49" spans="1:86" hidden="1" x14ac:dyDescent="0.2">
      <c r="A49" s="633"/>
      <c r="B49" s="633"/>
      <c r="C49" s="589"/>
      <c r="D49" s="634"/>
      <c r="E49" s="633"/>
      <c r="F49" s="634"/>
      <c r="G49" s="586"/>
      <c r="H49" s="635"/>
      <c r="I49" s="636"/>
      <c r="J49" s="774"/>
      <c r="K49" s="774"/>
      <c r="L49" s="775"/>
      <c r="M49" s="775"/>
      <c r="N49" s="775"/>
      <c r="O49" s="784"/>
      <c r="P49" s="784"/>
      <c r="Q49" s="783"/>
      <c r="R49" s="783"/>
      <c r="S49" s="783"/>
      <c r="T49" s="783"/>
      <c r="U49" s="793"/>
      <c r="V49" s="792"/>
      <c r="W49" s="792"/>
      <c r="X49" s="792"/>
      <c r="Y49" s="792"/>
      <c r="Z49" s="792"/>
      <c r="AA49" s="802"/>
      <c r="AB49" s="801"/>
      <c r="AC49" s="801"/>
      <c r="AD49" s="801"/>
      <c r="AE49" s="801"/>
      <c r="AF49" s="801"/>
      <c r="AG49" s="820"/>
      <c r="AH49" s="819"/>
      <c r="AI49" s="819"/>
      <c r="AJ49" s="819"/>
      <c r="AK49" s="819"/>
      <c r="AL49" s="819"/>
      <c r="AM49" s="774"/>
      <c r="AN49" s="775"/>
      <c r="AO49" s="775"/>
      <c r="AP49" s="775"/>
      <c r="AQ49" s="775"/>
      <c r="AR49" s="775"/>
      <c r="AS49" s="829"/>
      <c r="AT49" s="828"/>
      <c r="AU49" s="828"/>
      <c r="AV49" s="828"/>
      <c r="AW49" s="828"/>
      <c r="AX49" s="828"/>
      <c r="AY49" s="838"/>
      <c r="AZ49" s="837"/>
      <c r="BA49" s="837"/>
      <c r="BB49" s="837"/>
      <c r="BC49" s="837"/>
      <c r="BD49" s="837"/>
      <c r="BE49" s="774"/>
      <c r="BF49" s="775"/>
      <c r="BG49" s="775"/>
      <c r="BH49" s="775"/>
      <c r="BI49" s="775"/>
      <c r="BJ49" s="775"/>
      <c r="BK49" s="811"/>
      <c r="BL49" s="810"/>
      <c r="BM49" s="810"/>
      <c r="BN49" s="810"/>
      <c r="BO49" s="810"/>
      <c r="BP49" s="810"/>
      <c r="BQ49" s="793"/>
      <c r="BR49" s="792"/>
      <c r="BS49" s="792"/>
      <c r="BT49" s="792"/>
      <c r="BU49" s="792"/>
      <c r="BV49" s="792"/>
      <c r="BW49" s="838"/>
      <c r="BX49" s="837"/>
      <c r="BY49" s="837"/>
      <c r="BZ49" s="837"/>
      <c r="CA49" s="837"/>
      <c r="CB49" s="837"/>
      <c r="CC49" s="811"/>
      <c r="CD49" s="784"/>
      <c r="CE49" s="810"/>
      <c r="CF49" s="810"/>
      <c r="CG49" s="810"/>
      <c r="CH49" s="579"/>
    </row>
    <row r="50" spans="1:86" hidden="1" x14ac:dyDescent="0.2">
      <c r="A50" s="633"/>
      <c r="B50" s="633"/>
      <c r="C50" s="589"/>
      <c r="D50" s="634"/>
      <c r="E50" s="633"/>
      <c r="F50" s="634"/>
      <c r="G50" s="586"/>
      <c r="H50" s="635"/>
      <c r="I50" s="636"/>
      <c r="J50" s="774"/>
      <c r="K50" s="774"/>
      <c r="L50" s="775"/>
      <c r="M50" s="775"/>
      <c r="N50" s="775"/>
      <c r="O50" s="784"/>
      <c r="P50" s="784"/>
      <c r="Q50" s="783"/>
      <c r="R50" s="783"/>
      <c r="S50" s="783"/>
      <c r="T50" s="783"/>
      <c r="U50" s="793"/>
      <c r="V50" s="792"/>
      <c r="W50" s="792"/>
      <c r="X50" s="792"/>
      <c r="Y50" s="792"/>
      <c r="Z50" s="792"/>
      <c r="AA50" s="802"/>
      <c r="AB50" s="801"/>
      <c r="AC50" s="801"/>
      <c r="AD50" s="801"/>
      <c r="AE50" s="801"/>
      <c r="AF50" s="801"/>
      <c r="AG50" s="820"/>
      <c r="AH50" s="819"/>
      <c r="AI50" s="819"/>
      <c r="AJ50" s="819"/>
      <c r="AK50" s="819"/>
      <c r="AL50" s="819"/>
      <c r="AM50" s="774"/>
      <c r="AN50" s="775"/>
      <c r="AO50" s="775"/>
      <c r="AP50" s="775"/>
      <c r="AQ50" s="775"/>
      <c r="AR50" s="775"/>
      <c r="AS50" s="829"/>
      <c r="AT50" s="828"/>
      <c r="AU50" s="828"/>
      <c r="AV50" s="828"/>
      <c r="AW50" s="828"/>
      <c r="AX50" s="828"/>
      <c r="AY50" s="838"/>
      <c r="AZ50" s="837"/>
      <c r="BA50" s="837"/>
      <c r="BB50" s="837"/>
      <c r="BC50" s="837"/>
      <c r="BD50" s="837"/>
      <c r="BE50" s="774"/>
      <c r="BF50" s="775"/>
      <c r="BG50" s="775"/>
      <c r="BH50" s="775"/>
      <c r="BI50" s="775"/>
      <c r="BJ50" s="775"/>
      <c r="BK50" s="811"/>
      <c r="BL50" s="810"/>
      <c r="BM50" s="810"/>
      <c r="BN50" s="810"/>
      <c r="BO50" s="810"/>
      <c r="BP50" s="810"/>
      <c r="BQ50" s="793"/>
      <c r="BR50" s="792"/>
      <c r="BS50" s="792"/>
      <c r="BT50" s="792"/>
      <c r="BU50" s="792"/>
      <c r="BV50" s="792"/>
      <c r="BW50" s="838"/>
      <c r="BX50" s="837"/>
      <c r="BY50" s="837"/>
      <c r="BZ50" s="837"/>
      <c r="CA50" s="837"/>
      <c r="CB50" s="837"/>
      <c r="CC50" s="811"/>
      <c r="CD50" s="784"/>
      <c r="CE50" s="810"/>
      <c r="CF50" s="810"/>
      <c r="CG50" s="810"/>
      <c r="CH50" s="579"/>
    </row>
    <row r="51" spans="1:86" hidden="1" x14ac:dyDescent="0.2">
      <c r="A51" s="633"/>
      <c r="B51" s="633"/>
      <c r="C51" s="589"/>
      <c r="D51" s="634"/>
      <c r="E51" s="633"/>
      <c r="F51" s="634"/>
      <c r="G51" s="586"/>
      <c r="H51" s="635"/>
      <c r="I51" s="636"/>
      <c r="J51" s="774"/>
      <c r="K51" s="774"/>
      <c r="L51" s="775"/>
      <c r="M51" s="775"/>
      <c r="N51" s="775"/>
      <c r="O51" s="784"/>
      <c r="P51" s="784"/>
      <c r="Q51" s="783"/>
      <c r="R51" s="783"/>
      <c r="S51" s="783"/>
      <c r="T51" s="783"/>
      <c r="U51" s="793"/>
      <c r="V51" s="792"/>
      <c r="W51" s="792"/>
      <c r="X51" s="792"/>
      <c r="Y51" s="792"/>
      <c r="Z51" s="792"/>
      <c r="AA51" s="802"/>
      <c r="AB51" s="801"/>
      <c r="AC51" s="801"/>
      <c r="AD51" s="801"/>
      <c r="AE51" s="801"/>
      <c r="AF51" s="801"/>
      <c r="AG51" s="820"/>
      <c r="AH51" s="819"/>
      <c r="AI51" s="819"/>
      <c r="AJ51" s="819"/>
      <c r="AK51" s="819"/>
      <c r="AL51" s="819"/>
      <c r="AM51" s="774"/>
      <c r="AN51" s="775"/>
      <c r="AO51" s="775"/>
      <c r="AP51" s="775"/>
      <c r="AQ51" s="775"/>
      <c r="AR51" s="775"/>
      <c r="AS51" s="829"/>
      <c r="AT51" s="828"/>
      <c r="AU51" s="828"/>
      <c r="AV51" s="828"/>
      <c r="AW51" s="828"/>
      <c r="AX51" s="828"/>
      <c r="AY51" s="838"/>
      <c r="AZ51" s="837"/>
      <c r="BA51" s="837"/>
      <c r="BB51" s="837"/>
      <c r="BC51" s="837"/>
      <c r="BD51" s="837"/>
      <c r="BE51" s="774"/>
      <c r="BF51" s="775"/>
      <c r="BG51" s="775"/>
      <c r="BH51" s="775"/>
      <c r="BI51" s="775"/>
      <c r="BJ51" s="775"/>
      <c r="BK51" s="811"/>
      <c r="BL51" s="810"/>
      <c r="BM51" s="810"/>
      <c r="BN51" s="810"/>
      <c r="BO51" s="810"/>
      <c r="BP51" s="810"/>
      <c r="BQ51" s="793"/>
      <c r="BR51" s="792"/>
      <c r="BS51" s="792"/>
      <c r="BT51" s="792"/>
      <c r="BU51" s="792"/>
      <c r="BV51" s="792"/>
      <c r="BW51" s="838"/>
      <c r="BX51" s="837"/>
      <c r="BY51" s="837"/>
      <c r="BZ51" s="837"/>
      <c r="CA51" s="837"/>
      <c r="CB51" s="837"/>
      <c r="CC51" s="811"/>
      <c r="CD51" s="784"/>
      <c r="CE51" s="810"/>
      <c r="CF51" s="810"/>
      <c r="CG51" s="810"/>
      <c r="CH51" s="579"/>
    </row>
    <row r="52" spans="1:86" hidden="1" x14ac:dyDescent="0.2">
      <c r="A52" s="633"/>
      <c r="B52" s="633"/>
      <c r="C52" s="589"/>
      <c r="D52" s="634"/>
      <c r="E52" s="633"/>
      <c r="F52" s="634"/>
      <c r="G52" s="586"/>
      <c r="H52" s="637"/>
      <c r="I52" s="636"/>
      <c r="J52" s="774"/>
      <c r="K52" s="774"/>
      <c r="L52" s="775"/>
      <c r="M52" s="775"/>
      <c r="N52" s="775"/>
      <c r="O52" s="784"/>
      <c r="P52" s="784"/>
      <c r="Q52" s="783"/>
      <c r="R52" s="783"/>
      <c r="S52" s="783"/>
      <c r="T52" s="783"/>
      <c r="U52" s="793"/>
      <c r="V52" s="792"/>
      <c r="W52" s="792"/>
      <c r="X52" s="792"/>
      <c r="Y52" s="792"/>
      <c r="Z52" s="792"/>
      <c r="AA52" s="802"/>
      <c r="AB52" s="801"/>
      <c r="AC52" s="801"/>
      <c r="AD52" s="801"/>
      <c r="AE52" s="801"/>
      <c r="AF52" s="801"/>
      <c r="AG52" s="820"/>
      <c r="AH52" s="819"/>
      <c r="AI52" s="819"/>
      <c r="AJ52" s="819"/>
      <c r="AK52" s="819"/>
      <c r="AL52" s="819"/>
      <c r="AM52" s="774"/>
      <c r="AN52" s="775"/>
      <c r="AO52" s="775"/>
      <c r="AP52" s="775"/>
      <c r="AQ52" s="775"/>
      <c r="AR52" s="775"/>
      <c r="AS52" s="829"/>
      <c r="AT52" s="828"/>
      <c r="AU52" s="828"/>
      <c r="AV52" s="828"/>
      <c r="AW52" s="828"/>
      <c r="AX52" s="828"/>
      <c r="AY52" s="838"/>
      <c r="AZ52" s="837"/>
      <c r="BA52" s="837"/>
      <c r="BB52" s="837"/>
      <c r="BC52" s="837"/>
      <c r="BD52" s="837"/>
      <c r="BE52" s="774"/>
      <c r="BF52" s="775"/>
      <c r="BG52" s="775"/>
      <c r="BH52" s="775"/>
      <c r="BI52" s="775"/>
      <c r="BJ52" s="775"/>
      <c r="BK52" s="811"/>
      <c r="BL52" s="810"/>
      <c r="BM52" s="810"/>
      <c r="BN52" s="810"/>
      <c r="BO52" s="810"/>
      <c r="BP52" s="810"/>
      <c r="BQ52" s="793"/>
      <c r="BR52" s="792"/>
      <c r="BS52" s="792"/>
      <c r="BT52" s="792"/>
      <c r="BU52" s="792"/>
      <c r="BV52" s="792"/>
      <c r="BW52" s="838"/>
      <c r="BX52" s="837"/>
      <c r="BY52" s="837"/>
      <c r="BZ52" s="837"/>
      <c r="CA52" s="837"/>
      <c r="CB52" s="837"/>
      <c r="CC52" s="811"/>
      <c r="CD52" s="784"/>
      <c r="CE52" s="810"/>
      <c r="CF52" s="810"/>
      <c r="CG52" s="810"/>
      <c r="CH52" s="579"/>
    </row>
    <row r="53" spans="1:86" hidden="1" x14ac:dyDescent="0.2">
      <c r="A53" s="590"/>
      <c r="B53" s="590"/>
      <c r="C53" s="594"/>
      <c r="D53" s="641"/>
      <c r="E53" s="590"/>
      <c r="F53" s="641"/>
      <c r="G53" s="592"/>
      <c r="H53" s="642"/>
      <c r="I53" s="643"/>
      <c r="J53" s="774"/>
      <c r="K53" s="774"/>
      <c r="L53" s="775"/>
      <c r="M53" s="775"/>
      <c r="N53" s="775"/>
      <c r="O53" s="784"/>
      <c r="P53" s="784"/>
      <c r="Q53" s="783"/>
      <c r="R53" s="783"/>
      <c r="S53" s="783"/>
      <c r="T53" s="783"/>
      <c r="U53" s="793"/>
      <c r="V53" s="792"/>
      <c r="W53" s="792"/>
      <c r="X53" s="792"/>
      <c r="Y53" s="792"/>
      <c r="Z53" s="792"/>
      <c r="AA53" s="802"/>
      <c r="AB53" s="801"/>
      <c r="AC53" s="801"/>
      <c r="AD53" s="801"/>
      <c r="AE53" s="801"/>
      <c r="AF53" s="801"/>
      <c r="AG53" s="820"/>
      <c r="AH53" s="819"/>
      <c r="AI53" s="819"/>
      <c r="AJ53" s="819"/>
      <c r="AK53" s="819"/>
      <c r="AL53" s="819"/>
      <c r="AM53" s="774"/>
      <c r="AN53" s="775"/>
      <c r="AO53" s="775"/>
      <c r="AP53" s="775"/>
      <c r="AQ53" s="775"/>
      <c r="AR53" s="775"/>
      <c r="AS53" s="829"/>
      <c r="AT53" s="828"/>
      <c r="AU53" s="828"/>
      <c r="AV53" s="828"/>
      <c r="AW53" s="828"/>
      <c r="AX53" s="828"/>
      <c r="AY53" s="838"/>
      <c r="AZ53" s="837"/>
      <c r="BA53" s="837"/>
      <c r="BB53" s="837"/>
      <c r="BC53" s="837"/>
      <c r="BD53" s="837"/>
      <c r="BE53" s="774"/>
      <c r="BF53" s="775"/>
      <c r="BG53" s="775"/>
      <c r="BH53" s="775"/>
      <c r="BI53" s="775"/>
      <c r="BJ53" s="775"/>
      <c r="BK53" s="811"/>
      <c r="BL53" s="810"/>
      <c r="BM53" s="810"/>
      <c r="BN53" s="810"/>
      <c r="BO53" s="810"/>
      <c r="BP53" s="810"/>
      <c r="BQ53" s="793"/>
      <c r="BR53" s="792"/>
      <c r="BS53" s="792"/>
      <c r="BT53" s="792"/>
      <c r="BU53" s="792"/>
      <c r="BV53" s="792"/>
      <c r="BW53" s="838"/>
      <c r="BX53" s="837"/>
      <c r="BY53" s="837"/>
      <c r="BZ53" s="837"/>
      <c r="CA53" s="837"/>
      <c r="CB53" s="837"/>
      <c r="CC53" s="811"/>
      <c r="CD53" s="784"/>
      <c r="CE53" s="810"/>
      <c r="CF53" s="810"/>
      <c r="CG53" s="810"/>
      <c r="CH53" s="579"/>
    </row>
    <row r="54" spans="1:86" hidden="1" x14ac:dyDescent="0.2">
      <c r="A54" s="585"/>
      <c r="B54" s="633"/>
      <c r="C54" s="589"/>
      <c r="D54" s="634"/>
      <c r="E54" s="633"/>
      <c r="F54" s="634"/>
      <c r="G54" s="640"/>
      <c r="H54" s="639"/>
      <c r="I54" s="644"/>
      <c r="J54" s="774"/>
      <c r="K54" s="774"/>
      <c r="L54" s="775"/>
      <c r="M54" s="775"/>
      <c r="N54" s="775"/>
      <c r="O54" s="784"/>
      <c r="P54" s="784"/>
      <c r="Q54" s="783"/>
      <c r="R54" s="783"/>
      <c r="S54" s="783"/>
      <c r="T54" s="783"/>
      <c r="U54" s="793"/>
      <c r="V54" s="792"/>
      <c r="W54" s="792"/>
      <c r="X54" s="792"/>
      <c r="Y54" s="792"/>
      <c r="Z54" s="792"/>
      <c r="AA54" s="802"/>
      <c r="AB54" s="801"/>
      <c r="AC54" s="801"/>
      <c r="AD54" s="801"/>
      <c r="AE54" s="801"/>
      <c r="AF54" s="801"/>
      <c r="AG54" s="820"/>
      <c r="AH54" s="819"/>
      <c r="AI54" s="819"/>
      <c r="AJ54" s="819"/>
      <c r="AK54" s="819"/>
      <c r="AL54" s="819"/>
      <c r="AM54" s="774"/>
      <c r="AN54" s="775"/>
      <c r="AO54" s="775"/>
      <c r="AP54" s="775"/>
      <c r="AQ54" s="775"/>
      <c r="AR54" s="775"/>
      <c r="AS54" s="829"/>
      <c r="AT54" s="828"/>
      <c r="AU54" s="828"/>
      <c r="AV54" s="828"/>
      <c r="AW54" s="828"/>
      <c r="AX54" s="828"/>
      <c r="AY54" s="838"/>
      <c r="AZ54" s="837"/>
      <c r="BA54" s="837"/>
      <c r="BB54" s="837"/>
      <c r="BC54" s="837"/>
      <c r="BD54" s="837"/>
      <c r="BE54" s="774"/>
      <c r="BF54" s="775"/>
      <c r="BG54" s="775"/>
      <c r="BH54" s="775"/>
      <c r="BI54" s="775"/>
      <c r="BJ54" s="775"/>
      <c r="BK54" s="811"/>
      <c r="BL54" s="810"/>
      <c r="BM54" s="810"/>
      <c r="BN54" s="810"/>
      <c r="BO54" s="810"/>
      <c r="BP54" s="810"/>
      <c r="BQ54" s="793"/>
      <c r="BR54" s="792"/>
      <c r="BS54" s="792"/>
      <c r="BT54" s="792"/>
      <c r="BU54" s="792"/>
      <c r="BV54" s="792"/>
      <c r="BW54" s="838"/>
      <c r="BX54" s="837"/>
      <c r="BY54" s="837"/>
      <c r="BZ54" s="837"/>
      <c r="CA54" s="837"/>
      <c r="CB54" s="837"/>
      <c r="CC54" s="811"/>
      <c r="CD54" s="784"/>
      <c r="CE54" s="810"/>
      <c r="CF54" s="810"/>
      <c r="CG54" s="810"/>
      <c r="CH54" s="579"/>
    </row>
    <row r="55" spans="1:86" hidden="1" x14ac:dyDescent="0.2">
      <c r="A55" s="596"/>
      <c r="B55" s="596"/>
      <c r="C55" s="596"/>
      <c r="D55" s="597"/>
      <c r="E55" s="596"/>
      <c r="F55" s="597"/>
      <c r="G55" s="599"/>
      <c r="H55" s="645"/>
      <c r="I55" s="624"/>
      <c r="J55" s="774"/>
      <c r="K55" s="774"/>
      <c r="L55" s="775"/>
      <c r="M55" s="775"/>
      <c r="N55" s="775"/>
      <c r="O55" s="784"/>
      <c r="P55" s="784"/>
      <c r="Q55" s="783"/>
      <c r="R55" s="783"/>
      <c r="S55" s="783"/>
      <c r="T55" s="783"/>
      <c r="U55" s="793"/>
      <c r="V55" s="792"/>
      <c r="W55" s="792"/>
      <c r="X55" s="792"/>
      <c r="Y55" s="792"/>
      <c r="Z55" s="792"/>
      <c r="AA55" s="802"/>
      <c r="AB55" s="801"/>
      <c r="AC55" s="801"/>
      <c r="AD55" s="801"/>
      <c r="AE55" s="801"/>
      <c r="AF55" s="801"/>
      <c r="AG55" s="820"/>
      <c r="AH55" s="819"/>
      <c r="AI55" s="819"/>
      <c r="AJ55" s="819"/>
      <c r="AK55" s="819"/>
      <c r="AL55" s="819"/>
      <c r="AM55" s="774"/>
      <c r="AN55" s="775"/>
      <c r="AO55" s="775"/>
      <c r="AP55" s="775"/>
      <c r="AQ55" s="775"/>
      <c r="AR55" s="775"/>
      <c r="AS55" s="829"/>
      <c r="AT55" s="828"/>
      <c r="AU55" s="828"/>
      <c r="AV55" s="828"/>
      <c r="AW55" s="828"/>
      <c r="AX55" s="828"/>
      <c r="AY55" s="838"/>
      <c r="AZ55" s="837"/>
      <c r="BA55" s="837"/>
      <c r="BB55" s="837"/>
      <c r="BC55" s="837"/>
      <c r="BD55" s="837"/>
      <c r="BE55" s="774"/>
      <c r="BF55" s="775"/>
      <c r="BG55" s="775"/>
      <c r="BH55" s="775"/>
      <c r="BI55" s="775"/>
      <c r="BJ55" s="775"/>
      <c r="BK55" s="811"/>
      <c r="BL55" s="810"/>
      <c r="BM55" s="810"/>
      <c r="BN55" s="810"/>
      <c r="BO55" s="810"/>
      <c r="BP55" s="810"/>
      <c r="BQ55" s="793"/>
      <c r="BR55" s="792"/>
      <c r="BS55" s="792"/>
      <c r="BT55" s="792"/>
      <c r="BU55" s="792"/>
      <c r="BV55" s="792"/>
      <c r="BW55" s="838"/>
      <c r="BX55" s="837"/>
      <c r="BY55" s="837"/>
      <c r="BZ55" s="837"/>
      <c r="CA55" s="837"/>
      <c r="CB55" s="837"/>
      <c r="CC55" s="811"/>
      <c r="CD55" s="784"/>
      <c r="CE55" s="810"/>
      <c r="CF55" s="810"/>
      <c r="CG55" s="810"/>
      <c r="CH55" s="579"/>
    </row>
    <row r="56" spans="1:86" hidden="1" x14ac:dyDescent="0.2">
      <c r="A56" s="596"/>
      <c r="B56" s="596"/>
      <c r="C56" s="603"/>
      <c r="D56" s="597"/>
      <c r="E56" s="596"/>
      <c r="F56" s="597"/>
      <c r="G56" s="599"/>
      <c r="H56" s="605"/>
      <c r="I56" s="646"/>
      <c r="J56" s="774"/>
      <c r="K56" s="774"/>
      <c r="L56" s="775"/>
      <c r="M56" s="775"/>
      <c r="N56" s="775"/>
      <c r="O56" s="784"/>
      <c r="P56" s="784"/>
      <c r="Q56" s="783"/>
      <c r="R56" s="783"/>
      <c r="S56" s="783"/>
      <c r="T56" s="783"/>
      <c r="U56" s="793"/>
      <c r="V56" s="792"/>
      <c r="W56" s="792"/>
      <c r="X56" s="792"/>
      <c r="Y56" s="792"/>
      <c r="Z56" s="792"/>
      <c r="AA56" s="802"/>
      <c r="AB56" s="801"/>
      <c r="AC56" s="801"/>
      <c r="AD56" s="801"/>
      <c r="AE56" s="801"/>
      <c r="AF56" s="801"/>
      <c r="AG56" s="820"/>
      <c r="AH56" s="819"/>
      <c r="AI56" s="819"/>
      <c r="AJ56" s="819"/>
      <c r="AK56" s="819"/>
      <c r="AL56" s="819"/>
      <c r="AM56" s="774"/>
      <c r="AN56" s="775"/>
      <c r="AO56" s="775"/>
      <c r="AP56" s="775"/>
      <c r="AQ56" s="775"/>
      <c r="AR56" s="775"/>
      <c r="AS56" s="829"/>
      <c r="AT56" s="828"/>
      <c r="AU56" s="828"/>
      <c r="AV56" s="828"/>
      <c r="AW56" s="828"/>
      <c r="AX56" s="828"/>
      <c r="AY56" s="838"/>
      <c r="AZ56" s="837"/>
      <c r="BA56" s="837"/>
      <c r="BB56" s="837"/>
      <c r="BC56" s="837"/>
      <c r="BD56" s="837"/>
      <c r="BE56" s="774"/>
      <c r="BF56" s="775"/>
      <c r="BG56" s="775"/>
      <c r="BH56" s="775"/>
      <c r="BI56" s="775"/>
      <c r="BJ56" s="775"/>
      <c r="BK56" s="811"/>
      <c r="BL56" s="810"/>
      <c r="BM56" s="810"/>
      <c r="BN56" s="810"/>
      <c r="BO56" s="810"/>
      <c r="BP56" s="810"/>
      <c r="BQ56" s="793"/>
      <c r="BR56" s="792"/>
      <c r="BS56" s="792"/>
      <c r="BT56" s="792"/>
      <c r="BU56" s="792"/>
      <c r="BV56" s="792"/>
      <c r="BW56" s="838"/>
      <c r="BX56" s="837"/>
      <c r="BY56" s="837"/>
      <c r="BZ56" s="837"/>
      <c r="CA56" s="837"/>
      <c r="CB56" s="837"/>
      <c r="CC56" s="811"/>
      <c r="CD56" s="784"/>
      <c r="CE56" s="810"/>
      <c r="CF56" s="810"/>
      <c r="CG56" s="810"/>
      <c r="CH56" s="579"/>
    </row>
    <row r="57" spans="1:86" hidden="1" x14ac:dyDescent="0.2">
      <c r="A57" s="596"/>
      <c r="B57" s="596"/>
      <c r="C57" s="603"/>
      <c r="D57" s="604"/>
      <c r="E57" s="596"/>
      <c r="F57" s="597"/>
      <c r="G57" s="599"/>
      <c r="H57" s="605"/>
      <c r="I57" s="646"/>
      <c r="J57" s="774"/>
      <c r="K57" s="774"/>
      <c r="L57" s="775"/>
      <c r="M57" s="775"/>
      <c r="N57" s="775"/>
      <c r="O57" s="784"/>
      <c r="P57" s="784"/>
      <c r="Q57" s="783"/>
      <c r="R57" s="783"/>
      <c r="S57" s="783"/>
      <c r="T57" s="783"/>
      <c r="U57" s="793"/>
      <c r="V57" s="792"/>
      <c r="W57" s="792"/>
      <c r="X57" s="792"/>
      <c r="Y57" s="792"/>
      <c r="Z57" s="792"/>
      <c r="AA57" s="802"/>
      <c r="AB57" s="801"/>
      <c r="AC57" s="801"/>
      <c r="AD57" s="801"/>
      <c r="AE57" s="801"/>
      <c r="AF57" s="801"/>
      <c r="AG57" s="820"/>
      <c r="AH57" s="819"/>
      <c r="AI57" s="819"/>
      <c r="AJ57" s="819"/>
      <c r="AK57" s="819"/>
      <c r="AL57" s="819"/>
      <c r="AM57" s="774"/>
      <c r="AN57" s="775"/>
      <c r="AO57" s="775"/>
      <c r="AP57" s="775"/>
      <c r="AQ57" s="775"/>
      <c r="AR57" s="775"/>
      <c r="AS57" s="829"/>
      <c r="AT57" s="828"/>
      <c r="AU57" s="828"/>
      <c r="AV57" s="828"/>
      <c r="AW57" s="828"/>
      <c r="AX57" s="828"/>
      <c r="AY57" s="838"/>
      <c r="AZ57" s="837"/>
      <c r="BA57" s="837"/>
      <c r="BB57" s="837"/>
      <c r="BC57" s="837"/>
      <c r="BD57" s="837"/>
      <c r="BE57" s="774"/>
      <c r="BF57" s="775"/>
      <c r="BG57" s="775"/>
      <c r="BH57" s="775"/>
      <c r="BI57" s="775"/>
      <c r="BJ57" s="775"/>
      <c r="BK57" s="811"/>
      <c r="BL57" s="810"/>
      <c r="BM57" s="810"/>
      <c r="BN57" s="810"/>
      <c r="BO57" s="810"/>
      <c r="BP57" s="810"/>
      <c r="BQ57" s="793"/>
      <c r="BR57" s="792"/>
      <c r="BS57" s="792"/>
      <c r="BT57" s="792"/>
      <c r="BU57" s="792"/>
      <c r="BV57" s="792"/>
      <c r="BW57" s="838"/>
      <c r="BX57" s="837"/>
      <c r="BY57" s="837"/>
      <c r="BZ57" s="837"/>
      <c r="CA57" s="837"/>
      <c r="CB57" s="837"/>
      <c r="CC57" s="811"/>
      <c r="CD57" s="784"/>
      <c r="CE57" s="810"/>
      <c r="CF57" s="810"/>
      <c r="CG57" s="810"/>
      <c r="CH57" s="579"/>
    </row>
    <row r="58" spans="1:86" hidden="1" x14ac:dyDescent="0.2">
      <c r="A58" s="596"/>
      <c r="B58" s="596"/>
      <c r="C58" s="603"/>
      <c r="D58" s="606"/>
      <c r="E58" s="596"/>
      <c r="F58" s="597"/>
      <c r="G58" s="599"/>
      <c r="H58" s="605"/>
      <c r="I58" s="646"/>
      <c r="J58" s="774"/>
      <c r="K58" s="774"/>
      <c r="L58" s="775"/>
      <c r="M58" s="775"/>
      <c r="N58" s="775"/>
      <c r="O58" s="784"/>
      <c r="P58" s="784"/>
      <c r="Q58" s="783"/>
      <c r="R58" s="783"/>
      <c r="S58" s="783"/>
      <c r="T58" s="783"/>
      <c r="U58" s="793"/>
      <c r="V58" s="792"/>
      <c r="W58" s="792"/>
      <c r="X58" s="792"/>
      <c r="Y58" s="792"/>
      <c r="Z58" s="792"/>
      <c r="AA58" s="802"/>
      <c r="AB58" s="801"/>
      <c r="AC58" s="801"/>
      <c r="AD58" s="801"/>
      <c r="AE58" s="801"/>
      <c r="AF58" s="801"/>
      <c r="AG58" s="820"/>
      <c r="AH58" s="819"/>
      <c r="AI58" s="819"/>
      <c r="AJ58" s="819"/>
      <c r="AK58" s="819"/>
      <c r="AL58" s="819"/>
      <c r="AM58" s="774"/>
      <c r="AN58" s="775"/>
      <c r="AO58" s="775"/>
      <c r="AP58" s="775"/>
      <c r="AQ58" s="775"/>
      <c r="AR58" s="775"/>
      <c r="AS58" s="829"/>
      <c r="AT58" s="828"/>
      <c r="AU58" s="828"/>
      <c r="AV58" s="828"/>
      <c r="AW58" s="828"/>
      <c r="AX58" s="828"/>
      <c r="AY58" s="838"/>
      <c r="AZ58" s="837"/>
      <c r="BA58" s="837"/>
      <c r="BB58" s="837"/>
      <c r="BC58" s="837"/>
      <c r="BD58" s="837"/>
      <c r="BE58" s="774"/>
      <c r="BF58" s="775"/>
      <c r="BG58" s="775"/>
      <c r="BH58" s="775"/>
      <c r="BI58" s="775"/>
      <c r="BJ58" s="775"/>
      <c r="BK58" s="811"/>
      <c r="BL58" s="810"/>
      <c r="BM58" s="810"/>
      <c r="BN58" s="810"/>
      <c r="BO58" s="810"/>
      <c r="BP58" s="810"/>
      <c r="BQ58" s="793"/>
      <c r="BR58" s="792"/>
      <c r="BS58" s="792"/>
      <c r="BT58" s="792"/>
      <c r="BU58" s="792"/>
      <c r="BV58" s="792"/>
      <c r="BW58" s="838"/>
      <c r="BX58" s="837"/>
      <c r="BY58" s="837"/>
      <c r="BZ58" s="837"/>
      <c r="CA58" s="837"/>
      <c r="CB58" s="837"/>
      <c r="CC58" s="811"/>
      <c r="CD58" s="784"/>
      <c r="CE58" s="810"/>
      <c r="CF58" s="810"/>
      <c r="CG58" s="810"/>
      <c r="CH58" s="579"/>
    </row>
    <row r="59" spans="1:86" hidden="1" x14ac:dyDescent="0.2">
      <c r="A59" s="596"/>
      <c r="B59" s="596"/>
      <c r="C59" s="596"/>
      <c r="D59" s="607"/>
      <c r="E59" s="621"/>
      <c r="F59" s="607"/>
      <c r="G59" s="608"/>
      <c r="H59" s="609"/>
      <c r="I59" s="647"/>
      <c r="J59" s="774"/>
      <c r="K59" s="774"/>
      <c r="L59" s="775"/>
      <c r="M59" s="775"/>
      <c r="N59" s="774"/>
      <c r="O59" s="784"/>
      <c r="P59" s="784"/>
      <c r="Q59" s="784"/>
      <c r="R59" s="784"/>
      <c r="S59" s="783"/>
      <c r="T59" s="784"/>
      <c r="U59" s="793"/>
      <c r="V59" s="793"/>
      <c r="W59" s="793"/>
      <c r="X59" s="793"/>
      <c r="Y59" s="792"/>
      <c r="Z59" s="793"/>
      <c r="AA59" s="802"/>
      <c r="AB59" s="802"/>
      <c r="AC59" s="802"/>
      <c r="AD59" s="802"/>
      <c r="AE59" s="801"/>
      <c r="AF59" s="802"/>
      <c r="AG59" s="820"/>
      <c r="AH59" s="820"/>
      <c r="AI59" s="820"/>
      <c r="AJ59" s="820"/>
      <c r="AK59" s="819"/>
      <c r="AL59" s="820"/>
      <c r="AM59" s="774"/>
      <c r="AN59" s="774"/>
      <c r="AO59" s="774"/>
      <c r="AP59" s="774"/>
      <c r="AQ59" s="775"/>
      <c r="AR59" s="774"/>
      <c r="AS59" s="829"/>
      <c r="AT59" s="829"/>
      <c r="AU59" s="829"/>
      <c r="AV59" s="829"/>
      <c r="AW59" s="828"/>
      <c r="AX59" s="829"/>
      <c r="AY59" s="838"/>
      <c r="AZ59" s="838"/>
      <c r="BA59" s="838"/>
      <c r="BB59" s="838"/>
      <c r="BC59" s="837"/>
      <c r="BD59" s="838"/>
      <c r="BE59" s="774"/>
      <c r="BF59" s="774"/>
      <c r="BG59" s="774"/>
      <c r="BH59" s="774"/>
      <c r="BI59" s="775"/>
      <c r="BJ59" s="774"/>
      <c r="BK59" s="811"/>
      <c r="BL59" s="811"/>
      <c r="BM59" s="811"/>
      <c r="BN59" s="811"/>
      <c r="BO59" s="810"/>
      <c r="BP59" s="811"/>
      <c r="BQ59" s="793"/>
      <c r="BR59" s="793"/>
      <c r="BS59" s="793"/>
      <c r="BT59" s="793"/>
      <c r="BU59" s="792"/>
      <c r="BV59" s="793"/>
      <c r="BW59" s="838"/>
      <c r="BX59" s="838"/>
      <c r="BY59" s="838"/>
      <c r="BZ59" s="838"/>
      <c r="CA59" s="837"/>
      <c r="CB59" s="838"/>
      <c r="CC59" s="811"/>
      <c r="CD59" s="784"/>
      <c r="CE59" s="811"/>
      <c r="CF59" s="810"/>
      <c r="CG59" s="811"/>
      <c r="CH59" s="579"/>
    </row>
    <row r="60" spans="1:86" hidden="1" x14ac:dyDescent="0.2">
      <c r="A60" s="596"/>
      <c r="B60" s="596"/>
      <c r="C60" s="596"/>
      <c r="D60" s="607"/>
      <c r="E60" s="596"/>
      <c r="F60" s="607"/>
      <c r="G60" s="608"/>
      <c r="H60" s="609"/>
      <c r="I60" s="647"/>
      <c r="J60" s="774"/>
      <c r="K60" s="774"/>
      <c r="L60" s="775"/>
      <c r="M60" s="775"/>
      <c r="N60" s="774"/>
      <c r="O60" s="784"/>
      <c r="P60" s="784"/>
      <c r="Q60" s="784"/>
      <c r="R60" s="784"/>
      <c r="S60" s="783"/>
      <c r="T60" s="784"/>
      <c r="U60" s="793"/>
      <c r="V60" s="793"/>
      <c r="W60" s="793"/>
      <c r="X60" s="793"/>
      <c r="Y60" s="792"/>
      <c r="Z60" s="793"/>
      <c r="AA60" s="802"/>
      <c r="AB60" s="802"/>
      <c r="AC60" s="802"/>
      <c r="AD60" s="802"/>
      <c r="AE60" s="801"/>
      <c r="AF60" s="802"/>
      <c r="AG60" s="820"/>
      <c r="AH60" s="820"/>
      <c r="AI60" s="820"/>
      <c r="AJ60" s="820"/>
      <c r="AK60" s="819"/>
      <c r="AL60" s="820"/>
      <c r="AM60" s="774"/>
      <c r="AN60" s="774"/>
      <c r="AO60" s="774"/>
      <c r="AP60" s="774"/>
      <c r="AQ60" s="775"/>
      <c r="AR60" s="774"/>
      <c r="AS60" s="829"/>
      <c r="AT60" s="829"/>
      <c r="AU60" s="829"/>
      <c r="AV60" s="829"/>
      <c r="AW60" s="828"/>
      <c r="AX60" s="829"/>
      <c r="AY60" s="838"/>
      <c r="AZ60" s="838"/>
      <c r="BA60" s="838"/>
      <c r="BB60" s="838"/>
      <c r="BC60" s="837"/>
      <c r="BD60" s="838"/>
      <c r="BE60" s="774"/>
      <c r="BF60" s="774"/>
      <c r="BG60" s="774"/>
      <c r="BH60" s="774"/>
      <c r="BI60" s="775"/>
      <c r="BJ60" s="774"/>
      <c r="BK60" s="811"/>
      <c r="BL60" s="811"/>
      <c r="BM60" s="811"/>
      <c r="BN60" s="811"/>
      <c r="BO60" s="810"/>
      <c r="BP60" s="811"/>
      <c r="BQ60" s="793"/>
      <c r="BR60" s="793"/>
      <c r="BS60" s="793"/>
      <c r="BT60" s="793"/>
      <c r="BU60" s="792"/>
      <c r="BV60" s="793"/>
      <c r="BW60" s="838"/>
      <c r="BX60" s="838"/>
      <c r="BY60" s="838"/>
      <c r="BZ60" s="838"/>
      <c r="CA60" s="837"/>
      <c r="CB60" s="838"/>
      <c r="CC60" s="811"/>
      <c r="CD60" s="784"/>
      <c r="CE60" s="811"/>
      <c r="CF60" s="810"/>
      <c r="CG60" s="811"/>
      <c r="CH60" s="579"/>
    </row>
    <row r="61" spans="1:86" hidden="1" x14ac:dyDescent="0.2">
      <c r="A61" s="596"/>
      <c r="B61" s="596"/>
      <c r="C61" s="596"/>
      <c r="D61" s="607"/>
      <c r="E61" s="596"/>
      <c r="F61" s="607"/>
      <c r="G61" s="620"/>
      <c r="H61" s="609"/>
      <c r="I61" s="610"/>
      <c r="J61" s="774"/>
      <c r="K61" s="774"/>
      <c r="L61" s="775"/>
      <c r="M61" s="775"/>
      <c r="N61" s="774"/>
      <c r="O61" s="784"/>
      <c r="P61" s="784"/>
      <c r="Q61" s="783"/>
      <c r="R61" s="784"/>
      <c r="S61" s="783"/>
      <c r="T61" s="784"/>
      <c r="U61" s="793"/>
      <c r="V61" s="793"/>
      <c r="W61" s="792"/>
      <c r="X61" s="793"/>
      <c r="Y61" s="792"/>
      <c r="Z61" s="793"/>
      <c r="AA61" s="802"/>
      <c r="AB61" s="802"/>
      <c r="AC61" s="801"/>
      <c r="AD61" s="802"/>
      <c r="AE61" s="801"/>
      <c r="AF61" s="802"/>
      <c r="AG61" s="820"/>
      <c r="AH61" s="820"/>
      <c r="AI61" s="819"/>
      <c r="AJ61" s="820"/>
      <c r="AK61" s="819"/>
      <c r="AL61" s="820"/>
      <c r="AM61" s="774"/>
      <c r="AN61" s="774"/>
      <c r="AO61" s="775"/>
      <c r="AP61" s="774"/>
      <c r="AQ61" s="775"/>
      <c r="AR61" s="774"/>
      <c r="AS61" s="829"/>
      <c r="AT61" s="829"/>
      <c r="AU61" s="828"/>
      <c r="AV61" s="829"/>
      <c r="AW61" s="828"/>
      <c r="AX61" s="829"/>
      <c r="AY61" s="838"/>
      <c r="AZ61" s="838"/>
      <c r="BA61" s="837"/>
      <c r="BB61" s="838"/>
      <c r="BC61" s="837"/>
      <c r="BD61" s="838"/>
      <c r="BE61" s="774"/>
      <c r="BF61" s="774"/>
      <c r="BG61" s="775"/>
      <c r="BH61" s="774"/>
      <c r="BI61" s="775"/>
      <c r="BJ61" s="774"/>
      <c r="BK61" s="811"/>
      <c r="BL61" s="811"/>
      <c r="BM61" s="810"/>
      <c r="BN61" s="811"/>
      <c r="BO61" s="810"/>
      <c r="BP61" s="811"/>
      <c r="BQ61" s="793"/>
      <c r="BR61" s="793"/>
      <c r="BS61" s="792"/>
      <c r="BT61" s="793"/>
      <c r="BU61" s="792"/>
      <c r="BV61" s="793"/>
      <c r="BW61" s="838"/>
      <c r="BX61" s="838"/>
      <c r="BY61" s="837"/>
      <c r="BZ61" s="838"/>
      <c r="CA61" s="837"/>
      <c r="CB61" s="838"/>
      <c r="CC61" s="811"/>
      <c r="CD61" s="784"/>
      <c r="CE61" s="810"/>
      <c r="CF61" s="810"/>
      <c r="CG61" s="811"/>
      <c r="CH61" s="579"/>
    </row>
    <row r="62" spans="1:86" hidden="1" x14ac:dyDescent="0.2">
      <c r="A62" s="596"/>
      <c r="B62" s="596"/>
      <c r="C62" s="596"/>
      <c r="D62" s="607"/>
      <c r="E62" s="596"/>
      <c r="F62" s="607"/>
      <c r="G62" s="620"/>
      <c r="H62" s="609"/>
      <c r="I62" s="647"/>
      <c r="J62" s="774"/>
      <c r="K62" s="774"/>
      <c r="L62" s="775"/>
      <c r="M62" s="775"/>
      <c r="N62" s="774"/>
      <c r="O62" s="784"/>
      <c r="P62" s="784"/>
      <c r="Q62" s="783"/>
      <c r="R62" s="784"/>
      <c r="S62" s="783"/>
      <c r="T62" s="784"/>
      <c r="U62" s="793"/>
      <c r="V62" s="793"/>
      <c r="W62" s="792"/>
      <c r="X62" s="793"/>
      <c r="Y62" s="792"/>
      <c r="Z62" s="793"/>
      <c r="AA62" s="802"/>
      <c r="AB62" s="802"/>
      <c r="AC62" s="801"/>
      <c r="AD62" s="802"/>
      <c r="AE62" s="801"/>
      <c r="AF62" s="802"/>
      <c r="AG62" s="820"/>
      <c r="AH62" s="820"/>
      <c r="AI62" s="819"/>
      <c r="AJ62" s="820"/>
      <c r="AK62" s="819"/>
      <c r="AL62" s="820"/>
      <c r="AM62" s="774"/>
      <c r="AN62" s="774"/>
      <c r="AO62" s="775"/>
      <c r="AP62" s="774"/>
      <c r="AQ62" s="775"/>
      <c r="AR62" s="774"/>
      <c r="AS62" s="829"/>
      <c r="AT62" s="829"/>
      <c r="AU62" s="828"/>
      <c r="AV62" s="829"/>
      <c r="AW62" s="828"/>
      <c r="AX62" s="829"/>
      <c r="AY62" s="838"/>
      <c r="AZ62" s="838"/>
      <c r="BA62" s="837"/>
      <c r="BB62" s="838"/>
      <c r="BC62" s="837"/>
      <c r="BD62" s="838"/>
      <c r="BE62" s="774"/>
      <c r="BF62" s="774"/>
      <c r="BG62" s="775"/>
      <c r="BH62" s="774"/>
      <c r="BI62" s="775"/>
      <c r="BJ62" s="774"/>
      <c r="BK62" s="811"/>
      <c r="BL62" s="811"/>
      <c r="BM62" s="810"/>
      <c r="BN62" s="811"/>
      <c r="BO62" s="810"/>
      <c r="BP62" s="811"/>
      <c r="BQ62" s="793"/>
      <c r="BR62" s="793"/>
      <c r="BS62" s="792"/>
      <c r="BT62" s="793"/>
      <c r="BU62" s="792"/>
      <c r="BV62" s="793"/>
      <c r="BW62" s="838"/>
      <c r="BX62" s="838"/>
      <c r="BY62" s="837"/>
      <c r="BZ62" s="838"/>
      <c r="CA62" s="837"/>
      <c r="CB62" s="838"/>
      <c r="CC62" s="811"/>
      <c r="CD62" s="784"/>
      <c r="CE62" s="810"/>
      <c r="CF62" s="810"/>
      <c r="CG62" s="811"/>
      <c r="CH62" s="579"/>
    </row>
    <row r="63" spans="1:86" hidden="1" x14ac:dyDescent="0.2">
      <c r="A63" s="596"/>
      <c r="B63" s="596"/>
      <c r="C63" s="596"/>
      <c r="D63" s="607"/>
      <c r="E63" s="596"/>
      <c r="F63" s="607"/>
      <c r="G63" s="608"/>
      <c r="H63" s="609"/>
      <c r="I63" s="648"/>
      <c r="J63" s="774"/>
      <c r="K63" s="774"/>
      <c r="L63" s="775"/>
      <c r="M63" s="775"/>
      <c r="N63" s="774"/>
      <c r="O63" s="784"/>
      <c r="P63" s="784"/>
      <c r="Q63" s="783"/>
      <c r="R63" s="784"/>
      <c r="S63" s="783"/>
      <c r="T63" s="784"/>
      <c r="U63" s="793"/>
      <c r="V63" s="793"/>
      <c r="W63" s="792"/>
      <c r="X63" s="793"/>
      <c r="Y63" s="792"/>
      <c r="Z63" s="793"/>
      <c r="AA63" s="802"/>
      <c r="AB63" s="802"/>
      <c r="AC63" s="801"/>
      <c r="AD63" s="802"/>
      <c r="AE63" s="801"/>
      <c r="AF63" s="802"/>
      <c r="AG63" s="820"/>
      <c r="AH63" s="820"/>
      <c r="AI63" s="819"/>
      <c r="AJ63" s="820"/>
      <c r="AK63" s="819"/>
      <c r="AL63" s="820"/>
      <c r="AM63" s="774"/>
      <c r="AN63" s="774"/>
      <c r="AO63" s="775"/>
      <c r="AP63" s="774"/>
      <c r="AQ63" s="775"/>
      <c r="AR63" s="774"/>
      <c r="AS63" s="829"/>
      <c r="AT63" s="829"/>
      <c r="AU63" s="828"/>
      <c r="AV63" s="829"/>
      <c r="AW63" s="828"/>
      <c r="AX63" s="829"/>
      <c r="AY63" s="838"/>
      <c r="AZ63" s="838"/>
      <c r="BA63" s="837"/>
      <c r="BB63" s="838"/>
      <c r="BC63" s="837"/>
      <c r="BD63" s="838"/>
      <c r="BE63" s="774"/>
      <c r="BF63" s="774"/>
      <c r="BG63" s="775"/>
      <c r="BH63" s="774"/>
      <c r="BI63" s="775"/>
      <c r="BJ63" s="774"/>
      <c r="BK63" s="811"/>
      <c r="BL63" s="811"/>
      <c r="BM63" s="810"/>
      <c r="BN63" s="811"/>
      <c r="BO63" s="810"/>
      <c r="BP63" s="811"/>
      <c r="BQ63" s="793"/>
      <c r="BR63" s="793"/>
      <c r="BS63" s="792"/>
      <c r="BT63" s="793"/>
      <c r="BU63" s="792"/>
      <c r="BV63" s="793"/>
      <c r="BW63" s="838"/>
      <c r="BX63" s="838"/>
      <c r="BY63" s="837"/>
      <c r="BZ63" s="838"/>
      <c r="CA63" s="837"/>
      <c r="CB63" s="838"/>
      <c r="CC63" s="811"/>
      <c r="CD63" s="784"/>
      <c r="CE63" s="810"/>
      <c r="CF63" s="810"/>
      <c r="CG63" s="811"/>
      <c r="CH63" s="579"/>
    </row>
    <row r="64" spans="1:86" hidden="1" x14ac:dyDescent="0.2">
      <c r="A64" s="596"/>
      <c r="B64" s="596"/>
      <c r="C64" s="596"/>
      <c r="D64" s="607"/>
      <c r="E64" s="596"/>
      <c r="F64" s="607"/>
      <c r="G64" s="608"/>
      <c r="H64" s="609"/>
      <c r="I64" s="648"/>
      <c r="J64" s="774"/>
      <c r="K64" s="774"/>
      <c r="L64" s="775"/>
      <c r="M64" s="775"/>
      <c r="N64" s="774"/>
      <c r="O64" s="784"/>
      <c r="P64" s="784"/>
      <c r="Q64" s="783"/>
      <c r="R64" s="784"/>
      <c r="S64" s="783"/>
      <c r="T64" s="784"/>
      <c r="U64" s="793"/>
      <c r="V64" s="793"/>
      <c r="W64" s="792"/>
      <c r="X64" s="793"/>
      <c r="Y64" s="792"/>
      <c r="Z64" s="793"/>
      <c r="AA64" s="802"/>
      <c r="AB64" s="802"/>
      <c r="AC64" s="801"/>
      <c r="AD64" s="802"/>
      <c r="AE64" s="801"/>
      <c r="AF64" s="802"/>
      <c r="AG64" s="820"/>
      <c r="AH64" s="820"/>
      <c r="AI64" s="819"/>
      <c r="AJ64" s="820"/>
      <c r="AK64" s="819"/>
      <c r="AL64" s="820"/>
      <c r="AM64" s="774"/>
      <c r="AN64" s="774"/>
      <c r="AO64" s="775"/>
      <c r="AP64" s="774"/>
      <c r="AQ64" s="775"/>
      <c r="AR64" s="774"/>
      <c r="AS64" s="829"/>
      <c r="AT64" s="829"/>
      <c r="AU64" s="828"/>
      <c r="AV64" s="829"/>
      <c r="AW64" s="828"/>
      <c r="AX64" s="829"/>
      <c r="AY64" s="838"/>
      <c r="AZ64" s="838"/>
      <c r="BA64" s="837"/>
      <c r="BB64" s="838"/>
      <c r="BC64" s="837"/>
      <c r="BD64" s="838"/>
      <c r="BE64" s="774"/>
      <c r="BF64" s="774"/>
      <c r="BG64" s="775"/>
      <c r="BH64" s="774"/>
      <c r="BI64" s="775"/>
      <c r="BJ64" s="774"/>
      <c r="BK64" s="811"/>
      <c r="BL64" s="811"/>
      <c r="BM64" s="810"/>
      <c r="BN64" s="811"/>
      <c r="BO64" s="810"/>
      <c r="BP64" s="811"/>
      <c r="BQ64" s="793"/>
      <c r="BR64" s="793"/>
      <c r="BS64" s="792"/>
      <c r="BT64" s="793"/>
      <c r="BU64" s="792"/>
      <c r="BV64" s="793"/>
      <c r="BW64" s="838"/>
      <c r="BX64" s="838"/>
      <c r="BY64" s="837"/>
      <c r="BZ64" s="838"/>
      <c r="CA64" s="837"/>
      <c r="CB64" s="838"/>
      <c r="CC64" s="811"/>
      <c r="CD64" s="784"/>
      <c r="CE64" s="810"/>
      <c r="CF64" s="810"/>
      <c r="CG64" s="811"/>
      <c r="CH64" s="579"/>
    </row>
    <row r="65" spans="1:86" hidden="1" x14ac:dyDescent="0.2">
      <c r="A65" s="596"/>
      <c r="B65" s="596"/>
      <c r="C65" s="596"/>
      <c r="D65" s="607"/>
      <c r="E65" s="596"/>
      <c r="F65" s="607"/>
      <c r="G65" s="608"/>
      <c r="H65" s="609"/>
      <c r="I65" s="648"/>
      <c r="J65" s="774"/>
      <c r="K65" s="774"/>
      <c r="L65" s="775"/>
      <c r="M65" s="775"/>
      <c r="N65" s="774"/>
      <c r="O65" s="784"/>
      <c r="P65" s="784"/>
      <c r="Q65" s="783"/>
      <c r="R65" s="784"/>
      <c r="S65" s="783"/>
      <c r="T65" s="784"/>
      <c r="U65" s="793"/>
      <c r="V65" s="793"/>
      <c r="W65" s="792"/>
      <c r="X65" s="793"/>
      <c r="Y65" s="792"/>
      <c r="Z65" s="793"/>
      <c r="AA65" s="802"/>
      <c r="AB65" s="802"/>
      <c r="AC65" s="801"/>
      <c r="AD65" s="802"/>
      <c r="AE65" s="801"/>
      <c r="AF65" s="802"/>
      <c r="AG65" s="820"/>
      <c r="AH65" s="820"/>
      <c r="AI65" s="819"/>
      <c r="AJ65" s="820"/>
      <c r="AK65" s="819"/>
      <c r="AL65" s="820"/>
      <c r="AM65" s="774"/>
      <c r="AN65" s="774"/>
      <c r="AO65" s="775"/>
      <c r="AP65" s="774"/>
      <c r="AQ65" s="775"/>
      <c r="AR65" s="774"/>
      <c r="AS65" s="829"/>
      <c r="AT65" s="829"/>
      <c r="AU65" s="828"/>
      <c r="AV65" s="829"/>
      <c r="AW65" s="828"/>
      <c r="AX65" s="829"/>
      <c r="AY65" s="838"/>
      <c r="AZ65" s="838"/>
      <c r="BA65" s="837"/>
      <c r="BB65" s="838"/>
      <c r="BC65" s="837"/>
      <c r="BD65" s="838"/>
      <c r="BE65" s="774"/>
      <c r="BF65" s="774"/>
      <c r="BG65" s="775"/>
      <c r="BH65" s="774"/>
      <c r="BI65" s="775"/>
      <c r="BJ65" s="774"/>
      <c r="BK65" s="811"/>
      <c r="BL65" s="811"/>
      <c r="BM65" s="810"/>
      <c r="BN65" s="811"/>
      <c r="BO65" s="810"/>
      <c r="BP65" s="811"/>
      <c r="BQ65" s="793"/>
      <c r="BR65" s="793"/>
      <c r="BS65" s="792"/>
      <c r="BT65" s="793"/>
      <c r="BU65" s="792"/>
      <c r="BV65" s="793"/>
      <c r="BW65" s="838"/>
      <c r="BX65" s="838"/>
      <c r="BY65" s="837"/>
      <c r="BZ65" s="838"/>
      <c r="CA65" s="837"/>
      <c r="CB65" s="838"/>
      <c r="CC65" s="811"/>
      <c r="CD65" s="784"/>
      <c r="CE65" s="810"/>
      <c r="CF65" s="810"/>
      <c r="CG65" s="811"/>
      <c r="CH65" s="579"/>
    </row>
    <row r="66" spans="1:86" hidden="1" x14ac:dyDescent="0.2">
      <c r="A66" s="611"/>
      <c r="B66" s="611"/>
      <c r="C66" s="611"/>
      <c r="D66" s="612"/>
      <c r="E66" s="596"/>
      <c r="F66" s="612"/>
      <c r="G66" s="613"/>
      <c r="H66" s="614"/>
      <c r="I66" s="648"/>
      <c r="J66" s="774"/>
      <c r="K66" s="774"/>
      <c r="L66" s="775"/>
      <c r="M66" s="775"/>
      <c r="N66" s="774"/>
      <c r="O66" s="784"/>
      <c r="P66" s="784"/>
      <c r="Q66" s="783"/>
      <c r="R66" s="784"/>
      <c r="S66" s="783"/>
      <c r="T66" s="784"/>
      <c r="U66" s="793"/>
      <c r="V66" s="793"/>
      <c r="W66" s="792"/>
      <c r="X66" s="793"/>
      <c r="Y66" s="792"/>
      <c r="Z66" s="793"/>
      <c r="AA66" s="802"/>
      <c r="AB66" s="802"/>
      <c r="AC66" s="801"/>
      <c r="AD66" s="802"/>
      <c r="AE66" s="801"/>
      <c r="AF66" s="802"/>
      <c r="AG66" s="820"/>
      <c r="AH66" s="820"/>
      <c r="AI66" s="819"/>
      <c r="AJ66" s="820"/>
      <c r="AK66" s="819"/>
      <c r="AL66" s="820"/>
      <c r="AM66" s="774"/>
      <c r="AN66" s="774"/>
      <c r="AO66" s="775"/>
      <c r="AP66" s="774"/>
      <c r="AQ66" s="775"/>
      <c r="AR66" s="774"/>
      <c r="AS66" s="829"/>
      <c r="AT66" s="829"/>
      <c r="AU66" s="828"/>
      <c r="AV66" s="829"/>
      <c r="AW66" s="828"/>
      <c r="AX66" s="829"/>
      <c r="AY66" s="838"/>
      <c r="AZ66" s="838"/>
      <c r="BA66" s="837"/>
      <c r="BB66" s="838"/>
      <c r="BC66" s="837"/>
      <c r="BD66" s="838"/>
      <c r="BE66" s="774"/>
      <c r="BF66" s="774"/>
      <c r="BG66" s="775"/>
      <c r="BH66" s="774"/>
      <c r="BI66" s="775"/>
      <c r="BJ66" s="774"/>
      <c r="BK66" s="811"/>
      <c r="BL66" s="811"/>
      <c r="BM66" s="810"/>
      <c r="BN66" s="811"/>
      <c r="BO66" s="810"/>
      <c r="BP66" s="811"/>
      <c r="BQ66" s="793"/>
      <c r="BR66" s="793"/>
      <c r="BS66" s="792"/>
      <c r="BT66" s="793"/>
      <c r="BU66" s="792"/>
      <c r="BV66" s="793"/>
      <c r="BW66" s="838"/>
      <c r="BX66" s="838"/>
      <c r="BY66" s="837"/>
      <c r="BZ66" s="838"/>
      <c r="CA66" s="837"/>
      <c r="CB66" s="838"/>
      <c r="CC66" s="811"/>
      <c r="CD66" s="784"/>
      <c r="CE66" s="810"/>
      <c r="CF66" s="810"/>
      <c r="CG66" s="811"/>
      <c r="CH66" s="579"/>
    </row>
    <row r="67" spans="1:86" hidden="1" x14ac:dyDescent="0.2">
      <c r="A67" s="596"/>
      <c r="B67" s="596"/>
      <c r="C67" s="596"/>
      <c r="D67" s="607"/>
      <c r="E67" s="596"/>
      <c r="F67" s="607"/>
      <c r="G67" s="608"/>
      <c r="H67" s="609"/>
      <c r="I67" s="648"/>
      <c r="J67" s="774"/>
      <c r="K67" s="774"/>
      <c r="L67" s="775"/>
      <c r="M67" s="775"/>
      <c r="N67" s="774"/>
      <c r="O67" s="784"/>
      <c r="P67" s="784"/>
      <c r="Q67" s="783"/>
      <c r="R67" s="784"/>
      <c r="S67" s="783"/>
      <c r="T67" s="784"/>
      <c r="U67" s="793"/>
      <c r="V67" s="793"/>
      <c r="W67" s="792"/>
      <c r="X67" s="793"/>
      <c r="Y67" s="792"/>
      <c r="Z67" s="793"/>
      <c r="AA67" s="802"/>
      <c r="AB67" s="802"/>
      <c r="AC67" s="801"/>
      <c r="AD67" s="802"/>
      <c r="AE67" s="801"/>
      <c r="AF67" s="802"/>
      <c r="AG67" s="820"/>
      <c r="AH67" s="820"/>
      <c r="AI67" s="819"/>
      <c r="AJ67" s="820"/>
      <c r="AK67" s="819"/>
      <c r="AL67" s="820"/>
      <c r="AM67" s="774"/>
      <c r="AN67" s="774"/>
      <c r="AO67" s="775"/>
      <c r="AP67" s="774"/>
      <c r="AQ67" s="775"/>
      <c r="AR67" s="774"/>
      <c r="AS67" s="829"/>
      <c r="AT67" s="829"/>
      <c r="AU67" s="828"/>
      <c r="AV67" s="829"/>
      <c r="AW67" s="828"/>
      <c r="AX67" s="829"/>
      <c r="AY67" s="838"/>
      <c r="AZ67" s="838"/>
      <c r="BA67" s="837"/>
      <c r="BB67" s="838"/>
      <c r="BC67" s="837"/>
      <c r="BD67" s="838"/>
      <c r="BE67" s="774"/>
      <c r="BF67" s="774"/>
      <c r="BG67" s="775"/>
      <c r="BH67" s="774"/>
      <c r="BI67" s="775"/>
      <c r="BJ67" s="774"/>
      <c r="BK67" s="811"/>
      <c r="BL67" s="811"/>
      <c r="BM67" s="810"/>
      <c r="BN67" s="811"/>
      <c r="BO67" s="810"/>
      <c r="BP67" s="811"/>
      <c r="BQ67" s="793"/>
      <c r="BR67" s="793"/>
      <c r="BS67" s="792"/>
      <c r="BT67" s="793"/>
      <c r="BU67" s="792"/>
      <c r="BV67" s="793"/>
      <c r="BW67" s="838"/>
      <c r="BX67" s="838"/>
      <c r="BY67" s="837"/>
      <c r="BZ67" s="838"/>
      <c r="CA67" s="837"/>
      <c r="CB67" s="838"/>
      <c r="CC67" s="811"/>
      <c r="CD67" s="784"/>
      <c r="CE67" s="810"/>
      <c r="CF67" s="810"/>
      <c r="CG67" s="811"/>
      <c r="CH67" s="579"/>
    </row>
    <row r="68" spans="1:86" hidden="1" x14ac:dyDescent="0.2">
      <c r="A68" s="596"/>
      <c r="B68" s="596"/>
      <c r="C68" s="596"/>
      <c r="D68" s="607"/>
      <c r="E68" s="596"/>
      <c r="F68" s="607"/>
      <c r="G68" s="608"/>
      <c r="H68" s="609"/>
      <c r="I68" s="648"/>
      <c r="J68" s="774"/>
      <c r="K68" s="774"/>
      <c r="L68" s="775"/>
      <c r="M68" s="775"/>
      <c r="N68" s="774"/>
      <c r="O68" s="784"/>
      <c r="P68" s="784"/>
      <c r="Q68" s="783"/>
      <c r="R68" s="784"/>
      <c r="S68" s="783"/>
      <c r="T68" s="784"/>
      <c r="U68" s="793"/>
      <c r="V68" s="793"/>
      <c r="W68" s="792"/>
      <c r="X68" s="793"/>
      <c r="Y68" s="792"/>
      <c r="Z68" s="793"/>
      <c r="AA68" s="802"/>
      <c r="AB68" s="802"/>
      <c r="AC68" s="801"/>
      <c r="AD68" s="802"/>
      <c r="AE68" s="801"/>
      <c r="AF68" s="802"/>
      <c r="AG68" s="820"/>
      <c r="AH68" s="820"/>
      <c r="AI68" s="819"/>
      <c r="AJ68" s="820"/>
      <c r="AK68" s="819"/>
      <c r="AL68" s="820"/>
      <c r="AM68" s="774"/>
      <c r="AN68" s="774"/>
      <c r="AO68" s="775"/>
      <c r="AP68" s="774"/>
      <c r="AQ68" s="775"/>
      <c r="AR68" s="774"/>
      <c r="AS68" s="829"/>
      <c r="AT68" s="829"/>
      <c r="AU68" s="828"/>
      <c r="AV68" s="829"/>
      <c r="AW68" s="828"/>
      <c r="AX68" s="829"/>
      <c r="AY68" s="838"/>
      <c r="AZ68" s="838"/>
      <c r="BA68" s="837"/>
      <c r="BB68" s="838"/>
      <c r="BC68" s="837"/>
      <c r="BD68" s="838"/>
      <c r="BE68" s="774"/>
      <c r="BF68" s="774"/>
      <c r="BG68" s="775"/>
      <c r="BH68" s="774"/>
      <c r="BI68" s="775"/>
      <c r="BJ68" s="774"/>
      <c r="BK68" s="811"/>
      <c r="BL68" s="811"/>
      <c r="BM68" s="810"/>
      <c r="BN68" s="811"/>
      <c r="BO68" s="810"/>
      <c r="BP68" s="811"/>
      <c r="BQ68" s="793"/>
      <c r="BR68" s="793"/>
      <c r="BS68" s="792"/>
      <c r="BT68" s="793"/>
      <c r="BU68" s="792"/>
      <c r="BV68" s="793"/>
      <c r="BW68" s="838"/>
      <c r="BX68" s="838"/>
      <c r="BY68" s="837"/>
      <c r="BZ68" s="838"/>
      <c r="CA68" s="837"/>
      <c r="CB68" s="838"/>
      <c r="CC68" s="811"/>
      <c r="CD68" s="784"/>
      <c r="CE68" s="810"/>
      <c r="CF68" s="810"/>
      <c r="CG68" s="811"/>
      <c r="CH68" s="579"/>
    </row>
    <row r="69" spans="1:86" hidden="1" x14ac:dyDescent="0.2">
      <c r="A69" s="596"/>
      <c r="B69" s="596"/>
      <c r="C69" s="596"/>
      <c r="D69" s="607"/>
      <c r="E69" s="596"/>
      <c r="F69" s="607"/>
      <c r="G69" s="608"/>
      <c r="H69" s="609"/>
      <c r="I69" s="648"/>
      <c r="J69" s="774"/>
      <c r="K69" s="774"/>
      <c r="L69" s="775"/>
      <c r="M69" s="775"/>
      <c r="N69" s="774"/>
      <c r="O69" s="784"/>
      <c r="P69" s="784"/>
      <c r="Q69" s="783"/>
      <c r="R69" s="784"/>
      <c r="S69" s="783"/>
      <c r="T69" s="784"/>
      <c r="U69" s="793"/>
      <c r="V69" s="793"/>
      <c r="W69" s="792"/>
      <c r="X69" s="793"/>
      <c r="Y69" s="792"/>
      <c r="Z69" s="793"/>
      <c r="AA69" s="802"/>
      <c r="AB69" s="802"/>
      <c r="AC69" s="801"/>
      <c r="AD69" s="802"/>
      <c r="AE69" s="801"/>
      <c r="AF69" s="802"/>
      <c r="AG69" s="820"/>
      <c r="AH69" s="820"/>
      <c r="AI69" s="819"/>
      <c r="AJ69" s="820"/>
      <c r="AK69" s="819"/>
      <c r="AL69" s="820"/>
      <c r="AM69" s="774"/>
      <c r="AN69" s="774"/>
      <c r="AO69" s="775"/>
      <c r="AP69" s="774"/>
      <c r="AQ69" s="775"/>
      <c r="AR69" s="774"/>
      <c r="AS69" s="829"/>
      <c r="AT69" s="829"/>
      <c r="AU69" s="828"/>
      <c r="AV69" s="829"/>
      <c r="AW69" s="828"/>
      <c r="AX69" s="829"/>
      <c r="AY69" s="838"/>
      <c r="AZ69" s="838"/>
      <c r="BA69" s="837"/>
      <c r="BB69" s="838"/>
      <c r="BC69" s="837"/>
      <c r="BD69" s="838"/>
      <c r="BE69" s="774"/>
      <c r="BF69" s="774"/>
      <c r="BG69" s="775"/>
      <c r="BH69" s="774"/>
      <c r="BI69" s="775"/>
      <c r="BJ69" s="774"/>
      <c r="BK69" s="811"/>
      <c r="BL69" s="811"/>
      <c r="BM69" s="810"/>
      <c r="BN69" s="811"/>
      <c r="BO69" s="810"/>
      <c r="BP69" s="811"/>
      <c r="BQ69" s="793"/>
      <c r="BR69" s="793"/>
      <c r="BS69" s="792"/>
      <c r="BT69" s="793"/>
      <c r="BU69" s="792"/>
      <c r="BV69" s="793"/>
      <c r="BW69" s="838"/>
      <c r="BX69" s="838"/>
      <c r="BY69" s="837"/>
      <c r="BZ69" s="838"/>
      <c r="CA69" s="837"/>
      <c r="CB69" s="838"/>
      <c r="CC69" s="811"/>
      <c r="CD69" s="784"/>
      <c r="CE69" s="810"/>
      <c r="CF69" s="810"/>
      <c r="CG69" s="811"/>
      <c r="CH69" s="579"/>
    </row>
    <row r="70" spans="1:86" hidden="1" x14ac:dyDescent="0.2">
      <c r="A70" s="581"/>
      <c r="B70" s="615"/>
      <c r="C70" s="581"/>
      <c r="D70" s="616"/>
      <c r="E70" s="596"/>
      <c r="F70" s="649"/>
      <c r="G70" s="617"/>
      <c r="H70" s="650"/>
      <c r="I70" s="651"/>
      <c r="J70" s="774"/>
      <c r="K70" s="774"/>
      <c r="L70" s="775"/>
      <c r="M70" s="775"/>
      <c r="N70" s="774"/>
      <c r="O70" s="784"/>
      <c r="P70" s="784"/>
      <c r="Q70" s="783"/>
      <c r="R70" s="784"/>
      <c r="S70" s="783"/>
      <c r="T70" s="784"/>
      <c r="U70" s="793"/>
      <c r="V70" s="793"/>
      <c r="W70" s="792"/>
      <c r="X70" s="793"/>
      <c r="Y70" s="792"/>
      <c r="Z70" s="793"/>
      <c r="AA70" s="802"/>
      <c r="AB70" s="802"/>
      <c r="AC70" s="801"/>
      <c r="AD70" s="802"/>
      <c r="AE70" s="801"/>
      <c r="AF70" s="802"/>
      <c r="AG70" s="820"/>
      <c r="AH70" s="820"/>
      <c r="AI70" s="819"/>
      <c r="AJ70" s="820"/>
      <c r="AK70" s="819"/>
      <c r="AL70" s="820"/>
      <c r="AM70" s="774"/>
      <c r="AN70" s="774"/>
      <c r="AO70" s="775"/>
      <c r="AP70" s="774"/>
      <c r="AQ70" s="775"/>
      <c r="AR70" s="774"/>
      <c r="AS70" s="829"/>
      <c r="AT70" s="829"/>
      <c r="AU70" s="828"/>
      <c r="AV70" s="829"/>
      <c r="AW70" s="828"/>
      <c r="AX70" s="829"/>
      <c r="AY70" s="838"/>
      <c r="AZ70" s="838"/>
      <c r="BA70" s="837"/>
      <c r="BB70" s="838"/>
      <c r="BC70" s="837"/>
      <c r="BD70" s="838"/>
      <c r="BE70" s="774"/>
      <c r="BF70" s="774"/>
      <c r="BG70" s="775"/>
      <c r="BH70" s="774"/>
      <c r="BI70" s="775"/>
      <c r="BJ70" s="774"/>
      <c r="BK70" s="811"/>
      <c r="BL70" s="811"/>
      <c r="BM70" s="810"/>
      <c r="BN70" s="811"/>
      <c r="BO70" s="810"/>
      <c r="BP70" s="811"/>
      <c r="BQ70" s="793"/>
      <c r="BR70" s="793"/>
      <c r="BS70" s="792"/>
      <c r="BT70" s="793"/>
      <c r="BU70" s="792"/>
      <c r="BV70" s="793"/>
      <c r="BW70" s="838"/>
      <c r="BX70" s="838"/>
      <c r="BY70" s="837"/>
      <c r="BZ70" s="838"/>
      <c r="CA70" s="837"/>
      <c r="CB70" s="838"/>
      <c r="CC70" s="811"/>
      <c r="CD70" s="784"/>
      <c r="CE70" s="810"/>
      <c r="CF70" s="810"/>
      <c r="CG70" s="811"/>
      <c r="CH70" s="579"/>
    </row>
    <row r="71" spans="1:86" hidden="1" x14ac:dyDescent="0.2">
      <c r="A71" s="596"/>
      <c r="B71" s="596"/>
      <c r="C71" s="596"/>
      <c r="D71" s="607"/>
      <c r="E71" s="596"/>
      <c r="F71" s="607"/>
      <c r="G71" s="608"/>
      <c r="H71" s="609"/>
      <c r="I71" s="648"/>
      <c r="J71" s="774"/>
      <c r="K71" s="774"/>
      <c r="L71" s="775"/>
      <c r="M71" s="775"/>
      <c r="N71" s="774"/>
      <c r="O71" s="784"/>
      <c r="P71" s="784"/>
      <c r="Q71" s="783"/>
      <c r="R71" s="784"/>
      <c r="S71" s="783"/>
      <c r="T71" s="784"/>
      <c r="U71" s="793"/>
      <c r="V71" s="793"/>
      <c r="W71" s="792"/>
      <c r="X71" s="793"/>
      <c r="Y71" s="792"/>
      <c r="Z71" s="793"/>
      <c r="AA71" s="802"/>
      <c r="AB71" s="802"/>
      <c r="AC71" s="801"/>
      <c r="AD71" s="802"/>
      <c r="AE71" s="801"/>
      <c r="AF71" s="802"/>
      <c r="AG71" s="820"/>
      <c r="AH71" s="820"/>
      <c r="AI71" s="819"/>
      <c r="AJ71" s="820"/>
      <c r="AK71" s="819"/>
      <c r="AL71" s="820"/>
      <c r="AM71" s="774"/>
      <c r="AN71" s="774"/>
      <c r="AO71" s="775"/>
      <c r="AP71" s="774"/>
      <c r="AQ71" s="775"/>
      <c r="AR71" s="774"/>
      <c r="AS71" s="829"/>
      <c r="AT71" s="829"/>
      <c r="AU71" s="828"/>
      <c r="AV71" s="829"/>
      <c r="AW71" s="828"/>
      <c r="AX71" s="829"/>
      <c r="AY71" s="838"/>
      <c r="AZ71" s="838"/>
      <c r="BA71" s="837"/>
      <c r="BB71" s="838"/>
      <c r="BC71" s="837"/>
      <c r="BD71" s="838"/>
      <c r="BE71" s="774"/>
      <c r="BF71" s="774"/>
      <c r="BG71" s="775"/>
      <c r="BH71" s="774"/>
      <c r="BI71" s="775"/>
      <c r="BJ71" s="774"/>
      <c r="BK71" s="811"/>
      <c r="BL71" s="811"/>
      <c r="BM71" s="810"/>
      <c r="BN71" s="811"/>
      <c r="BO71" s="810"/>
      <c r="BP71" s="811"/>
      <c r="BQ71" s="793"/>
      <c r="BR71" s="793"/>
      <c r="BS71" s="792"/>
      <c r="BT71" s="793"/>
      <c r="BU71" s="792"/>
      <c r="BV71" s="793"/>
      <c r="BW71" s="838"/>
      <c r="BX71" s="838"/>
      <c r="BY71" s="837"/>
      <c r="BZ71" s="838"/>
      <c r="CA71" s="837"/>
      <c r="CB71" s="838"/>
      <c r="CC71" s="811"/>
      <c r="CD71" s="784"/>
      <c r="CE71" s="810"/>
      <c r="CF71" s="810"/>
      <c r="CG71" s="811"/>
      <c r="CH71" s="579"/>
    </row>
    <row r="72" spans="1:86" hidden="1" x14ac:dyDescent="0.2">
      <c r="A72" s="596"/>
      <c r="B72" s="596"/>
      <c r="C72" s="596"/>
      <c r="D72" s="607"/>
      <c r="E72" s="596"/>
      <c r="F72" s="607"/>
      <c r="G72" s="608"/>
      <c r="H72" s="600"/>
      <c r="I72" s="648"/>
      <c r="J72" s="774"/>
      <c r="K72" s="774"/>
      <c r="L72" s="775"/>
      <c r="M72" s="775"/>
      <c r="N72" s="774"/>
      <c r="O72" s="784"/>
      <c r="P72" s="784"/>
      <c r="Q72" s="783"/>
      <c r="R72" s="784"/>
      <c r="S72" s="783"/>
      <c r="T72" s="784"/>
      <c r="U72" s="793"/>
      <c r="V72" s="793"/>
      <c r="W72" s="792"/>
      <c r="X72" s="793"/>
      <c r="Y72" s="792"/>
      <c r="Z72" s="793"/>
      <c r="AA72" s="802"/>
      <c r="AB72" s="802"/>
      <c r="AC72" s="801"/>
      <c r="AD72" s="802"/>
      <c r="AE72" s="801"/>
      <c r="AF72" s="802"/>
      <c r="AG72" s="820"/>
      <c r="AH72" s="820"/>
      <c r="AI72" s="819"/>
      <c r="AJ72" s="820"/>
      <c r="AK72" s="819"/>
      <c r="AL72" s="820"/>
      <c r="AM72" s="774"/>
      <c r="AN72" s="774"/>
      <c r="AO72" s="775"/>
      <c r="AP72" s="774"/>
      <c r="AQ72" s="775"/>
      <c r="AR72" s="774"/>
      <c r="AS72" s="829"/>
      <c r="AT72" s="829"/>
      <c r="AU72" s="828"/>
      <c r="AV72" s="829"/>
      <c r="AW72" s="828"/>
      <c r="AX72" s="829"/>
      <c r="AY72" s="838"/>
      <c r="AZ72" s="838"/>
      <c r="BA72" s="837"/>
      <c r="BB72" s="838"/>
      <c r="BC72" s="837"/>
      <c r="BD72" s="838"/>
      <c r="BE72" s="774"/>
      <c r="BF72" s="774"/>
      <c r="BG72" s="775"/>
      <c r="BH72" s="774"/>
      <c r="BI72" s="775"/>
      <c r="BJ72" s="774"/>
      <c r="BK72" s="811"/>
      <c r="BL72" s="811"/>
      <c r="BM72" s="810"/>
      <c r="BN72" s="811"/>
      <c r="BO72" s="810"/>
      <c r="BP72" s="811"/>
      <c r="BQ72" s="793"/>
      <c r="BR72" s="793"/>
      <c r="BS72" s="792"/>
      <c r="BT72" s="793"/>
      <c r="BU72" s="792"/>
      <c r="BV72" s="793"/>
      <c r="BW72" s="838"/>
      <c r="BX72" s="838"/>
      <c r="BY72" s="837"/>
      <c r="BZ72" s="838"/>
      <c r="CA72" s="837"/>
      <c r="CB72" s="838"/>
      <c r="CC72" s="811"/>
      <c r="CD72" s="784"/>
      <c r="CE72" s="810"/>
      <c r="CF72" s="810"/>
      <c r="CG72" s="811"/>
      <c r="CH72" s="579"/>
    </row>
    <row r="73" spans="1:86" hidden="1" x14ac:dyDescent="0.2">
      <c r="A73" s="596"/>
      <c r="B73" s="596"/>
      <c r="C73" s="596"/>
      <c r="D73" s="607"/>
      <c r="E73" s="596"/>
      <c r="F73" s="607"/>
      <c r="G73" s="608"/>
      <c r="H73" s="600"/>
      <c r="I73" s="648"/>
      <c r="J73" s="774"/>
      <c r="K73" s="774"/>
      <c r="L73" s="775"/>
      <c r="M73" s="775"/>
      <c r="N73" s="774"/>
      <c r="O73" s="784"/>
      <c r="P73" s="784"/>
      <c r="Q73" s="783"/>
      <c r="R73" s="784"/>
      <c r="S73" s="783"/>
      <c r="T73" s="784"/>
      <c r="U73" s="793"/>
      <c r="V73" s="793"/>
      <c r="W73" s="792"/>
      <c r="X73" s="793"/>
      <c r="Y73" s="792"/>
      <c r="Z73" s="793"/>
      <c r="AA73" s="802"/>
      <c r="AB73" s="802"/>
      <c r="AC73" s="801"/>
      <c r="AD73" s="802"/>
      <c r="AE73" s="801"/>
      <c r="AF73" s="802"/>
      <c r="AG73" s="820"/>
      <c r="AH73" s="820"/>
      <c r="AI73" s="819"/>
      <c r="AJ73" s="820"/>
      <c r="AK73" s="819"/>
      <c r="AL73" s="820"/>
      <c r="AM73" s="774"/>
      <c r="AN73" s="774"/>
      <c r="AO73" s="775"/>
      <c r="AP73" s="774"/>
      <c r="AQ73" s="775"/>
      <c r="AR73" s="774"/>
      <c r="AS73" s="829"/>
      <c r="AT73" s="829"/>
      <c r="AU73" s="828"/>
      <c r="AV73" s="829"/>
      <c r="AW73" s="828"/>
      <c r="AX73" s="829"/>
      <c r="AY73" s="838"/>
      <c r="AZ73" s="838"/>
      <c r="BA73" s="837"/>
      <c r="BB73" s="838"/>
      <c r="BC73" s="837"/>
      <c r="BD73" s="838"/>
      <c r="BE73" s="774"/>
      <c r="BF73" s="774"/>
      <c r="BG73" s="775"/>
      <c r="BH73" s="774"/>
      <c r="BI73" s="775"/>
      <c r="BJ73" s="774"/>
      <c r="BK73" s="811"/>
      <c r="BL73" s="811"/>
      <c r="BM73" s="810"/>
      <c r="BN73" s="811"/>
      <c r="BO73" s="810"/>
      <c r="BP73" s="811"/>
      <c r="BQ73" s="793"/>
      <c r="BR73" s="793"/>
      <c r="BS73" s="792"/>
      <c r="BT73" s="793"/>
      <c r="BU73" s="792"/>
      <c r="BV73" s="793"/>
      <c r="BW73" s="838"/>
      <c r="BX73" s="838"/>
      <c r="BY73" s="837"/>
      <c r="BZ73" s="838"/>
      <c r="CA73" s="837"/>
      <c r="CB73" s="838"/>
      <c r="CC73" s="811"/>
      <c r="CD73" s="784"/>
      <c r="CE73" s="810"/>
      <c r="CF73" s="810"/>
      <c r="CG73" s="811"/>
      <c r="CH73" s="579"/>
    </row>
    <row r="74" spans="1:86" hidden="1" x14ac:dyDescent="0.2">
      <c r="A74" s="596"/>
      <c r="B74" s="596"/>
      <c r="C74" s="596"/>
      <c r="D74" s="604"/>
      <c r="E74" s="596"/>
      <c r="F74" s="607"/>
      <c r="G74" s="599"/>
      <c r="H74" s="605"/>
      <c r="I74" s="648"/>
      <c r="J74" s="774"/>
      <c r="K74" s="774"/>
      <c r="L74" s="775"/>
      <c r="M74" s="775"/>
      <c r="N74" s="774"/>
      <c r="O74" s="784"/>
      <c r="P74" s="784"/>
      <c r="Q74" s="783"/>
      <c r="R74" s="784"/>
      <c r="S74" s="783"/>
      <c r="T74" s="784"/>
      <c r="U74" s="793"/>
      <c r="V74" s="793"/>
      <c r="W74" s="792"/>
      <c r="X74" s="793"/>
      <c r="Y74" s="792"/>
      <c r="Z74" s="793"/>
      <c r="AA74" s="802"/>
      <c r="AB74" s="802"/>
      <c r="AC74" s="801"/>
      <c r="AD74" s="802"/>
      <c r="AE74" s="801"/>
      <c r="AF74" s="802"/>
      <c r="AG74" s="820"/>
      <c r="AH74" s="820"/>
      <c r="AI74" s="819"/>
      <c r="AJ74" s="820"/>
      <c r="AK74" s="819"/>
      <c r="AL74" s="820"/>
      <c r="AM74" s="774"/>
      <c r="AN74" s="774"/>
      <c r="AO74" s="775"/>
      <c r="AP74" s="774"/>
      <c r="AQ74" s="775"/>
      <c r="AR74" s="774"/>
      <c r="AS74" s="829"/>
      <c r="AT74" s="829"/>
      <c r="AU74" s="828"/>
      <c r="AV74" s="829"/>
      <c r="AW74" s="828"/>
      <c r="AX74" s="829"/>
      <c r="AY74" s="838"/>
      <c r="AZ74" s="838"/>
      <c r="BA74" s="837"/>
      <c r="BB74" s="838"/>
      <c r="BC74" s="837"/>
      <c r="BD74" s="838"/>
      <c r="BE74" s="774"/>
      <c r="BF74" s="774"/>
      <c r="BG74" s="775"/>
      <c r="BH74" s="774"/>
      <c r="BI74" s="775"/>
      <c r="BJ74" s="774"/>
      <c r="BK74" s="811"/>
      <c r="BL74" s="811"/>
      <c r="BM74" s="810"/>
      <c r="BN74" s="811"/>
      <c r="BO74" s="810"/>
      <c r="BP74" s="811"/>
      <c r="BQ74" s="793"/>
      <c r="BR74" s="793"/>
      <c r="BS74" s="792"/>
      <c r="BT74" s="793"/>
      <c r="BU74" s="792"/>
      <c r="BV74" s="793"/>
      <c r="BW74" s="838"/>
      <c r="BX74" s="838"/>
      <c r="BY74" s="837"/>
      <c r="BZ74" s="838"/>
      <c r="CA74" s="837"/>
      <c r="CB74" s="838"/>
      <c r="CC74" s="811"/>
      <c r="CD74" s="784"/>
      <c r="CE74" s="810"/>
      <c r="CF74" s="810"/>
      <c r="CG74" s="811"/>
      <c r="CH74" s="579"/>
    </row>
    <row r="75" spans="1:86" hidden="1" x14ac:dyDescent="0.2">
      <c r="A75" s="596"/>
      <c r="B75" s="596"/>
      <c r="C75" s="596"/>
      <c r="D75" s="606"/>
      <c r="E75" s="596"/>
      <c r="F75" s="607"/>
      <c r="G75" s="608"/>
      <c r="H75" s="645"/>
      <c r="I75" s="648"/>
      <c r="J75" s="774"/>
      <c r="K75" s="774"/>
      <c r="L75" s="775"/>
      <c r="M75" s="775"/>
      <c r="N75" s="774"/>
      <c r="O75" s="784"/>
      <c r="P75" s="784"/>
      <c r="Q75" s="783"/>
      <c r="R75" s="784"/>
      <c r="S75" s="783"/>
      <c r="T75" s="784"/>
      <c r="U75" s="793"/>
      <c r="V75" s="793"/>
      <c r="W75" s="792"/>
      <c r="X75" s="793"/>
      <c r="Y75" s="792"/>
      <c r="Z75" s="793"/>
      <c r="AA75" s="802"/>
      <c r="AB75" s="802"/>
      <c r="AC75" s="801"/>
      <c r="AD75" s="802"/>
      <c r="AE75" s="801"/>
      <c r="AF75" s="802"/>
      <c r="AG75" s="820"/>
      <c r="AH75" s="820"/>
      <c r="AI75" s="819"/>
      <c r="AJ75" s="820"/>
      <c r="AK75" s="819"/>
      <c r="AL75" s="820"/>
      <c r="AM75" s="774"/>
      <c r="AN75" s="774"/>
      <c r="AO75" s="775"/>
      <c r="AP75" s="774"/>
      <c r="AQ75" s="775"/>
      <c r="AR75" s="774"/>
      <c r="AS75" s="829"/>
      <c r="AT75" s="829"/>
      <c r="AU75" s="828"/>
      <c r="AV75" s="829"/>
      <c r="AW75" s="828"/>
      <c r="AX75" s="829"/>
      <c r="AY75" s="838"/>
      <c r="AZ75" s="838"/>
      <c r="BA75" s="837"/>
      <c r="BB75" s="838"/>
      <c r="BC75" s="837"/>
      <c r="BD75" s="838"/>
      <c r="BE75" s="774"/>
      <c r="BF75" s="774"/>
      <c r="BG75" s="775"/>
      <c r="BH75" s="774"/>
      <c r="BI75" s="775"/>
      <c r="BJ75" s="774"/>
      <c r="BK75" s="811"/>
      <c r="BL75" s="811"/>
      <c r="BM75" s="810"/>
      <c r="BN75" s="811"/>
      <c r="BO75" s="810"/>
      <c r="BP75" s="811"/>
      <c r="BQ75" s="793"/>
      <c r="BR75" s="793"/>
      <c r="BS75" s="792"/>
      <c r="BT75" s="793"/>
      <c r="BU75" s="792"/>
      <c r="BV75" s="793"/>
      <c r="BW75" s="838"/>
      <c r="BX75" s="838"/>
      <c r="BY75" s="837"/>
      <c r="BZ75" s="838"/>
      <c r="CA75" s="837"/>
      <c r="CB75" s="838"/>
      <c r="CC75" s="811"/>
      <c r="CD75" s="784"/>
      <c r="CE75" s="810"/>
      <c r="CF75" s="810"/>
      <c r="CG75" s="811"/>
      <c r="CH75" s="579"/>
    </row>
    <row r="76" spans="1:86" hidden="1" x14ac:dyDescent="0.2">
      <c r="A76" s="596"/>
      <c r="B76" s="596"/>
      <c r="C76" s="596"/>
      <c r="D76" s="607"/>
      <c r="E76" s="596"/>
      <c r="F76" s="607"/>
      <c r="G76" s="608"/>
      <c r="H76" s="609"/>
      <c r="I76" s="648"/>
      <c r="J76" s="774"/>
      <c r="K76" s="774"/>
      <c r="L76" s="775"/>
      <c r="M76" s="775"/>
      <c r="N76" s="774"/>
      <c r="O76" s="784"/>
      <c r="P76" s="784"/>
      <c r="Q76" s="783"/>
      <c r="R76" s="784"/>
      <c r="S76" s="783"/>
      <c r="T76" s="784"/>
      <c r="U76" s="793"/>
      <c r="V76" s="793"/>
      <c r="W76" s="792"/>
      <c r="X76" s="793"/>
      <c r="Y76" s="792"/>
      <c r="Z76" s="793"/>
      <c r="AA76" s="802"/>
      <c r="AB76" s="802"/>
      <c r="AC76" s="801"/>
      <c r="AD76" s="802"/>
      <c r="AE76" s="801"/>
      <c r="AF76" s="802"/>
      <c r="AG76" s="820"/>
      <c r="AH76" s="820"/>
      <c r="AI76" s="819"/>
      <c r="AJ76" s="820"/>
      <c r="AK76" s="819"/>
      <c r="AL76" s="820"/>
      <c r="AM76" s="774"/>
      <c r="AN76" s="774"/>
      <c r="AO76" s="775"/>
      <c r="AP76" s="774"/>
      <c r="AQ76" s="775"/>
      <c r="AR76" s="774"/>
      <c r="AS76" s="829"/>
      <c r="AT76" s="829"/>
      <c r="AU76" s="828"/>
      <c r="AV76" s="829"/>
      <c r="AW76" s="828"/>
      <c r="AX76" s="829"/>
      <c r="AY76" s="838"/>
      <c r="AZ76" s="838"/>
      <c r="BA76" s="837"/>
      <c r="BB76" s="838"/>
      <c r="BC76" s="837"/>
      <c r="BD76" s="838"/>
      <c r="BE76" s="774"/>
      <c r="BF76" s="774"/>
      <c r="BG76" s="775"/>
      <c r="BH76" s="774"/>
      <c r="BI76" s="775"/>
      <c r="BJ76" s="774"/>
      <c r="BK76" s="811"/>
      <c r="BL76" s="811"/>
      <c r="BM76" s="810"/>
      <c r="BN76" s="811"/>
      <c r="BO76" s="810"/>
      <c r="BP76" s="811"/>
      <c r="BQ76" s="793"/>
      <c r="BR76" s="793"/>
      <c r="BS76" s="792"/>
      <c r="BT76" s="793"/>
      <c r="BU76" s="792"/>
      <c r="BV76" s="793"/>
      <c r="BW76" s="838"/>
      <c r="BX76" s="838"/>
      <c r="BY76" s="837"/>
      <c r="BZ76" s="838"/>
      <c r="CA76" s="837"/>
      <c r="CB76" s="838"/>
      <c r="CC76" s="811"/>
      <c r="CD76" s="784"/>
      <c r="CE76" s="810"/>
      <c r="CF76" s="810"/>
      <c r="CG76" s="811"/>
      <c r="CH76" s="579"/>
    </row>
    <row r="77" spans="1:86" hidden="1" x14ac:dyDescent="0.2">
      <c r="A77" s="652"/>
      <c r="B77" s="652"/>
      <c r="C77" s="652"/>
      <c r="D77" s="653"/>
      <c r="E77" s="652"/>
      <c r="F77" s="626"/>
      <c r="G77" s="654"/>
      <c r="H77" s="593"/>
      <c r="I77" s="629"/>
      <c r="J77" s="776"/>
      <c r="K77" s="776"/>
      <c r="L77" s="776"/>
      <c r="M77" s="776"/>
      <c r="N77" s="776"/>
      <c r="O77" s="785"/>
      <c r="P77" s="785"/>
      <c r="Q77" s="785"/>
      <c r="R77" s="785"/>
      <c r="S77" s="785"/>
      <c r="T77" s="785"/>
      <c r="U77" s="794"/>
      <c r="V77" s="794"/>
      <c r="W77" s="794"/>
      <c r="X77" s="794"/>
      <c r="Y77" s="794"/>
      <c r="Z77" s="794"/>
      <c r="AA77" s="803"/>
      <c r="AB77" s="803"/>
      <c r="AC77" s="803"/>
      <c r="AD77" s="803"/>
      <c r="AE77" s="803"/>
      <c r="AF77" s="803"/>
      <c r="AG77" s="821"/>
      <c r="AH77" s="821"/>
      <c r="AI77" s="821"/>
      <c r="AJ77" s="821"/>
      <c r="AK77" s="821"/>
      <c r="AL77" s="821"/>
      <c r="AM77" s="776"/>
      <c r="AN77" s="776"/>
      <c r="AO77" s="776"/>
      <c r="AP77" s="776"/>
      <c r="AQ77" s="776"/>
      <c r="AR77" s="776"/>
      <c r="AS77" s="830"/>
      <c r="AT77" s="830"/>
      <c r="AU77" s="830"/>
      <c r="AV77" s="830"/>
      <c r="AW77" s="830"/>
      <c r="AX77" s="830"/>
      <c r="AY77" s="839"/>
      <c r="AZ77" s="839"/>
      <c r="BA77" s="839"/>
      <c r="BB77" s="839"/>
      <c r="BC77" s="839"/>
      <c r="BD77" s="839"/>
      <c r="BE77" s="776"/>
      <c r="BF77" s="776"/>
      <c r="BG77" s="776"/>
      <c r="BH77" s="776"/>
      <c r="BI77" s="776"/>
      <c r="BJ77" s="776"/>
      <c r="BK77" s="812"/>
      <c r="BL77" s="812"/>
      <c r="BM77" s="812"/>
      <c r="BN77" s="812"/>
      <c r="BO77" s="812"/>
      <c r="BP77" s="812"/>
      <c r="BQ77" s="794"/>
      <c r="BR77" s="794"/>
      <c r="BS77" s="794"/>
      <c r="BT77" s="794"/>
      <c r="BU77" s="794"/>
      <c r="BV77" s="794"/>
      <c r="BW77" s="839"/>
      <c r="BX77" s="839"/>
      <c r="BY77" s="839"/>
      <c r="BZ77" s="839"/>
      <c r="CA77" s="839"/>
      <c r="CB77" s="839"/>
      <c r="CC77" s="812"/>
      <c r="CD77" s="785"/>
      <c r="CE77" s="812"/>
      <c r="CF77" s="812"/>
      <c r="CG77" s="812"/>
      <c r="CH77" s="579"/>
    </row>
    <row r="78" spans="1:86" hidden="1" x14ac:dyDescent="0.2">
      <c r="A78" s="581"/>
      <c r="B78" s="581"/>
      <c r="C78" s="581"/>
      <c r="D78" s="626"/>
      <c r="E78" s="581"/>
      <c r="F78" s="626"/>
      <c r="G78" s="627"/>
      <c r="H78" s="631"/>
      <c r="I78" s="632"/>
      <c r="J78" s="774"/>
      <c r="K78" s="774"/>
      <c r="L78" s="775"/>
      <c r="M78" s="775"/>
      <c r="N78" s="775"/>
      <c r="O78" s="784"/>
      <c r="P78" s="784"/>
      <c r="Q78" s="783"/>
      <c r="R78" s="783"/>
      <c r="S78" s="783"/>
      <c r="T78" s="783"/>
      <c r="U78" s="793"/>
      <c r="V78" s="792"/>
      <c r="W78" s="792"/>
      <c r="X78" s="792"/>
      <c r="Y78" s="792"/>
      <c r="Z78" s="792"/>
      <c r="AA78" s="802"/>
      <c r="AB78" s="801"/>
      <c r="AC78" s="801"/>
      <c r="AD78" s="801"/>
      <c r="AE78" s="801"/>
      <c r="AF78" s="801"/>
      <c r="AG78" s="820"/>
      <c r="AH78" s="819"/>
      <c r="AI78" s="819"/>
      <c r="AJ78" s="819"/>
      <c r="AK78" s="819"/>
      <c r="AL78" s="819"/>
      <c r="AM78" s="774"/>
      <c r="AN78" s="775"/>
      <c r="AO78" s="775"/>
      <c r="AP78" s="775"/>
      <c r="AQ78" s="775"/>
      <c r="AR78" s="775"/>
      <c r="AS78" s="829"/>
      <c r="AT78" s="828"/>
      <c r="AU78" s="828"/>
      <c r="AV78" s="828"/>
      <c r="AW78" s="828"/>
      <c r="AX78" s="828"/>
      <c r="AY78" s="838"/>
      <c r="AZ78" s="837"/>
      <c r="BA78" s="837"/>
      <c r="BB78" s="837"/>
      <c r="BC78" s="837"/>
      <c r="BD78" s="837"/>
      <c r="BE78" s="774"/>
      <c r="BF78" s="775"/>
      <c r="BG78" s="775"/>
      <c r="BH78" s="775"/>
      <c r="BI78" s="775"/>
      <c r="BJ78" s="775"/>
      <c r="BK78" s="811"/>
      <c r="BL78" s="810"/>
      <c r="BM78" s="810"/>
      <c r="BN78" s="810"/>
      <c r="BO78" s="810"/>
      <c r="BP78" s="810"/>
      <c r="BQ78" s="793"/>
      <c r="BR78" s="792"/>
      <c r="BS78" s="792"/>
      <c r="BT78" s="792"/>
      <c r="BU78" s="792"/>
      <c r="BV78" s="792"/>
      <c r="BW78" s="838"/>
      <c r="BX78" s="837"/>
      <c r="BY78" s="837"/>
      <c r="BZ78" s="837"/>
      <c r="CA78" s="837"/>
      <c r="CB78" s="837"/>
      <c r="CC78" s="811"/>
      <c r="CD78" s="784"/>
      <c r="CE78" s="810"/>
      <c r="CF78" s="810"/>
      <c r="CG78" s="810"/>
      <c r="CH78" s="579"/>
    </row>
    <row r="79" spans="1:86" hidden="1" x14ac:dyDescent="0.2">
      <c r="A79" s="585"/>
      <c r="B79" s="585"/>
      <c r="C79" s="585"/>
      <c r="D79" s="634"/>
      <c r="E79" s="585"/>
      <c r="F79" s="634"/>
      <c r="G79" s="586"/>
      <c r="H79" s="635"/>
      <c r="I79" s="636"/>
      <c r="J79" s="774"/>
      <c r="K79" s="774"/>
      <c r="L79" s="775"/>
      <c r="M79" s="775"/>
      <c r="N79" s="775"/>
      <c r="O79" s="784"/>
      <c r="P79" s="784"/>
      <c r="Q79" s="783"/>
      <c r="R79" s="783"/>
      <c r="S79" s="783"/>
      <c r="T79" s="783"/>
      <c r="U79" s="793"/>
      <c r="V79" s="792"/>
      <c r="W79" s="792"/>
      <c r="X79" s="792"/>
      <c r="Y79" s="792"/>
      <c r="Z79" s="792"/>
      <c r="AA79" s="802"/>
      <c r="AB79" s="801"/>
      <c r="AC79" s="801"/>
      <c r="AD79" s="801"/>
      <c r="AE79" s="801"/>
      <c r="AF79" s="801"/>
      <c r="AG79" s="820"/>
      <c r="AH79" s="819"/>
      <c r="AI79" s="819"/>
      <c r="AJ79" s="819"/>
      <c r="AK79" s="819"/>
      <c r="AL79" s="819"/>
      <c r="AM79" s="774"/>
      <c r="AN79" s="775"/>
      <c r="AO79" s="775"/>
      <c r="AP79" s="775"/>
      <c r="AQ79" s="775"/>
      <c r="AR79" s="775"/>
      <c r="AS79" s="829"/>
      <c r="AT79" s="828"/>
      <c r="AU79" s="828"/>
      <c r="AV79" s="828"/>
      <c r="AW79" s="828"/>
      <c r="AX79" s="828"/>
      <c r="AY79" s="838"/>
      <c r="AZ79" s="837"/>
      <c r="BA79" s="837"/>
      <c r="BB79" s="837"/>
      <c r="BC79" s="837"/>
      <c r="BD79" s="837"/>
      <c r="BE79" s="774"/>
      <c r="BF79" s="775"/>
      <c r="BG79" s="775"/>
      <c r="BH79" s="775"/>
      <c r="BI79" s="775"/>
      <c r="BJ79" s="775"/>
      <c r="BK79" s="811"/>
      <c r="BL79" s="810"/>
      <c r="BM79" s="810"/>
      <c r="BN79" s="810"/>
      <c r="BO79" s="810"/>
      <c r="BP79" s="810"/>
      <c r="BQ79" s="793"/>
      <c r="BR79" s="792"/>
      <c r="BS79" s="792"/>
      <c r="BT79" s="792"/>
      <c r="BU79" s="792"/>
      <c r="BV79" s="792"/>
      <c r="BW79" s="838"/>
      <c r="BX79" s="837"/>
      <c r="BY79" s="837"/>
      <c r="BZ79" s="837"/>
      <c r="CA79" s="837"/>
      <c r="CB79" s="837"/>
      <c r="CC79" s="811"/>
      <c r="CD79" s="784"/>
      <c r="CE79" s="810"/>
      <c r="CF79" s="810"/>
      <c r="CG79" s="810"/>
      <c r="CH79" s="579"/>
    </row>
    <row r="80" spans="1:86" hidden="1" x14ac:dyDescent="0.2">
      <c r="A80" s="585"/>
      <c r="B80" s="585"/>
      <c r="C80" s="585"/>
      <c r="D80" s="634"/>
      <c r="E80" s="585"/>
      <c r="F80" s="634"/>
      <c r="G80" s="586"/>
      <c r="H80" s="637"/>
      <c r="I80" s="636"/>
      <c r="J80" s="774"/>
      <c r="K80" s="774"/>
      <c r="L80" s="775"/>
      <c r="M80" s="775"/>
      <c r="N80" s="775"/>
      <c r="O80" s="784"/>
      <c r="P80" s="784"/>
      <c r="Q80" s="783"/>
      <c r="R80" s="783"/>
      <c r="S80" s="783"/>
      <c r="T80" s="783"/>
      <c r="U80" s="793"/>
      <c r="V80" s="792"/>
      <c r="W80" s="792"/>
      <c r="X80" s="792"/>
      <c r="Y80" s="792"/>
      <c r="Z80" s="792"/>
      <c r="AA80" s="802"/>
      <c r="AB80" s="801"/>
      <c r="AC80" s="801"/>
      <c r="AD80" s="801"/>
      <c r="AE80" s="801"/>
      <c r="AF80" s="801"/>
      <c r="AG80" s="820"/>
      <c r="AH80" s="819"/>
      <c r="AI80" s="819"/>
      <c r="AJ80" s="819"/>
      <c r="AK80" s="819"/>
      <c r="AL80" s="819"/>
      <c r="AM80" s="774"/>
      <c r="AN80" s="775"/>
      <c r="AO80" s="775"/>
      <c r="AP80" s="775"/>
      <c r="AQ80" s="775"/>
      <c r="AR80" s="775"/>
      <c r="AS80" s="829"/>
      <c r="AT80" s="828"/>
      <c r="AU80" s="828"/>
      <c r="AV80" s="828"/>
      <c r="AW80" s="828"/>
      <c r="AX80" s="828"/>
      <c r="AY80" s="838"/>
      <c r="AZ80" s="837"/>
      <c r="BA80" s="837"/>
      <c r="BB80" s="837"/>
      <c r="BC80" s="837"/>
      <c r="BD80" s="837"/>
      <c r="BE80" s="774"/>
      <c r="BF80" s="775"/>
      <c r="BG80" s="775"/>
      <c r="BH80" s="775"/>
      <c r="BI80" s="775"/>
      <c r="BJ80" s="775"/>
      <c r="BK80" s="811"/>
      <c r="BL80" s="810"/>
      <c r="BM80" s="810"/>
      <c r="BN80" s="810"/>
      <c r="BO80" s="810"/>
      <c r="BP80" s="810"/>
      <c r="BQ80" s="793"/>
      <c r="BR80" s="792"/>
      <c r="BS80" s="792"/>
      <c r="BT80" s="792"/>
      <c r="BU80" s="792"/>
      <c r="BV80" s="792"/>
      <c r="BW80" s="838"/>
      <c r="BX80" s="837"/>
      <c r="BY80" s="837"/>
      <c r="BZ80" s="837"/>
      <c r="CA80" s="837"/>
      <c r="CB80" s="837"/>
      <c r="CC80" s="811"/>
      <c r="CD80" s="784"/>
      <c r="CE80" s="810"/>
      <c r="CF80" s="810"/>
      <c r="CG80" s="810"/>
      <c r="CH80" s="579"/>
    </row>
    <row r="81" spans="1:86" hidden="1" x14ac:dyDescent="0.2">
      <c r="A81" s="585"/>
      <c r="B81" s="585"/>
      <c r="C81" s="585"/>
      <c r="D81" s="634"/>
      <c r="E81" s="585"/>
      <c r="F81" s="634"/>
      <c r="G81" s="586"/>
      <c r="H81" s="639"/>
      <c r="I81" s="636"/>
      <c r="J81" s="774"/>
      <c r="K81" s="774"/>
      <c r="L81" s="775"/>
      <c r="M81" s="775"/>
      <c r="N81" s="775"/>
      <c r="O81" s="784"/>
      <c r="P81" s="784"/>
      <c r="Q81" s="783"/>
      <c r="R81" s="783"/>
      <c r="S81" s="783"/>
      <c r="T81" s="783"/>
      <c r="U81" s="793"/>
      <c r="V81" s="792"/>
      <c r="W81" s="792"/>
      <c r="X81" s="792"/>
      <c r="Y81" s="792"/>
      <c r="Z81" s="792"/>
      <c r="AA81" s="802"/>
      <c r="AB81" s="801"/>
      <c r="AC81" s="801"/>
      <c r="AD81" s="801"/>
      <c r="AE81" s="801"/>
      <c r="AF81" s="801"/>
      <c r="AG81" s="820"/>
      <c r="AH81" s="819"/>
      <c r="AI81" s="819"/>
      <c r="AJ81" s="819"/>
      <c r="AK81" s="819"/>
      <c r="AL81" s="819"/>
      <c r="AM81" s="774"/>
      <c r="AN81" s="775"/>
      <c r="AO81" s="775"/>
      <c r="AP81" s="775"/>
      <c r="AQ81" s="775"/>
      <c r="AR81" s="775"/>
      <c r="AS81" s="829"/>
      <c r="AT81" s="828"/>
      <c r="AU81" s="828"/>
      <c r="AV81" s="828"/>
      <c r="AW81" s="828"/>
      <c r="AX81" s="828"/>
      <c r="AY81" s="838"/>
      <c r="AZ81" s="837"/>
      <c r="BA81" s="837"/>
      <c r="BB81" s="837"/>
      <c r="BC81" s="837"/>
      <c r="BD81" s="837"/>
      <c r="BE81" s="774"/>
      <c r="BF81" s="775"/>
      <c r="BG81" s="775"/>
      <c r="BH81" s="775"/>
      <c r="BI81" s="775"/>
      <c r="BJ81" s="775"/>
      <c r="BK81" s="811"/>
      <c r="BL81" s="810"/>
      <c r="BM81" s="810"/>
      <c r="BN81" s="810"/>
      <c r="BO81" s="810"/>
      <c r="BP81" s="810"/>
      <c r="BQ81" s="793"/>
      <c r="BR81" s="792"/>
      <c r="BS81" s="792"/>
      <c r="BT81" s="792"/>
      <c r="BU81" s="792"/>
      <c r="BV81" s="792"/>
      <c r="BW81" s="838"/>
      <c r="BX81" s="837"/>
      <c r="BY81" s="837"/>
      <c r="BZ81" s="837"/>
      <c r="CA81" s="837"/>
      <c r="CB81" s="837"/>
      <c r="CC81" s="811"/>
      <c r="CD81" s="784"/>
      <c r="CE81" s="810"/>
      <c r="CF81" s="810"/>
      <c r="CG81" s="810"/>
      <c r="CH81" s="579"/>
    </row>
    <row r="82" spans="1:86" hidden="1" x14ac:dyDescent="0.2">
      <c r="A82" s="585"/>
      <c r="B82" s="585"/>
      <c r="C82" s="585"/>
      <c r="D82" s="634"/>
      <c r="E82" s="585"/>
      <c r="F82" s="634"/>
      <c r="G82" s="640"/>
      <c r="H82" s="639"/>
      <c r="I82" s="636"/>
      <c r="J82" s="774"/>
      <c r="K82" s="774"/>
      <c r="L82" s="775"/>
      <c r="M82" s="775"/>
      <c r="N82" s="775"/>
      <c r="O82" s="784"/>
      <c r="P82" s="784"/>
      <c r="Q82" s="783"/>
      <c r="R82" s="783"/>
      <c r="S82" s="783"/>
      <c r="T82" s="783"/>
      <c r="U82" s="793"/>
      <c r="V82" s="792"/>
      <c r="W82" s="792"/>
      <c r="X82" s="792"/>
      <c r="Y82" s="792"/>
      <c r="Z82" s="792"/>
      <c r="AA82" s="802"/>
      <c r="AB82" s="801"/>
      <c r="AC82" s="801"/>
      <c r="AD82" s="801"/>
      <c r="AE82" s="801"/>
      <c r="AF82" s="801"/>
      <c r="AG82" s="820"/>
      <c r="AH82" s="819"/>
      <c r="AI82" s="819"/>
      <c r="AJ82" s="819"/>
      <c r="AK82" s="819"/>
      <c r="AL82" s="819"/>
      <c r="AM82" s="774"/>
      <c r="AN82" s="775"/>
      <c r="AO82" s="775"/>
      <c r="AP82" s="775"/>
      <c r="AQ82" s="775"/>
      <c r="AR82" s="775"/>
      <c r="AS82" s="829"/>
      <c r="AT82" s="828"/>
      <c r="AU82" s="828"/>
      <c r="AV82" s="828"/>
      <c r="AW82" s="828"/>
      <c r="AX82" s="828"/>
      <c r="AY82" s="838"/>
      <c r="AZ82" s="837"/>
      <c r="BA82" s="837"/>
      <c r="BB82" s="837"/>
      <c r="BC82" s="837"/>
      <c r="BD82" s="837"/>
      <c r="BE82" s="774"/>
      <c r="BF82" s="775"/>
      <c r="BG82" s="775"/>
      <c r="BH82" s="775"/>
      <c r="BI82" s="775"/>
      <c r="BJ82" s="775"/>
      <c r="BK82" s="811"/>
      <c r="BL82" s="810"/>
      <c r="BM82" s="810"/>
      <c r="BN82" s="810"/>
      <c r="BO82" s="810"/>
      <c r="BP82" s="810"/>
      <c r="BQ82" s="793"/>
      <c r="BR82" s="792"/>
      <c r="BS82" s="792"/>
      <c r="BT82" s="792"/>
      <c r="BU82" s="792"/>
      <c r="BV82" s="792"/>
      <c r="BW82" s="838"/>
      <c r="BX82" s="837"/>
      <c r="BY82" s="837"/>
      <c r="BZ82" s="837"/>
      <c r="CA82" s="837"/>
      <c r="CB82" s="837"/>
      <c r="CC82" s="811"/>
      <c r="CD82" s="784"/>
      <c r="CE82" s="810"/>
      <c r="CF82" s="810"/>
      <c r="CG82" s="810"/>
      <c r="CH82" s="579"/>
    </row>
    <row r="83" spans="1:86" hidden="1" x14ac:dyDescent="0.2">
      <c r="A83" s="585"/>
      <c r="B83" s="585"/>
      <c r="C83" s="585"/>
      <c r="D83" s="634"/>
      <c r="E83" s="585"/>
      <c r="F83" s="634"/>
      <c r="G83" s="586"/>
      <c r="H83" s="635"/>
      <c r="I83" s="636"/>
      <c r="J83" s="774"/>
      <c r="K83" s="774"/>
      <c r="L83" s="775"/>
      <c r="M83" s="775"/>
      <c r="N83" s="775"/>
      <c r="O83" s="784"/>
      <c r="P83" s="784"/>
      <c r="Q83" s="783"/>
      <c r="R83" s="783"/>
      <c r="S83" s="783"/>
      <c r="T83" s="783"/>
      <c r="U83" s="793"/>
      <c r="V83" s="792"/>
      <c r="W83" s="792"/>
      <c r="X83" s="792"/>
      <c r="Y83" s="792"/>
      <c r="Z83" s="792"/>
      <c r="AA83" s="802"/>
      <c r="AB83" s="801"/>
      <c r="AC83" s="801"/>
      <c r="AD83" s="801"/>
      <c r="AE83" s="801"/>
      <c r="AF83" s="801"/>
      <c r="AG83" s="820"/>
      <c r="AH83" s="819"/>
      <c r="AI83" s="819"/>
      <c r="AJ83" s="819"/>
      <c r="AK83" s="819"/>
      <c r="AL83" s="819"/>
      <c r="AM83" s="774"/>
      <c r="AN83" s="775"/>
      <c r="AO83" s="775"/>
      <c r="AP83" s="775"/>
      <c r="AQ83" s="775"/>
      <c r="AR83" s="775"/>
      <c r="AS83" s="829"/>
      <c r="AT83" s="828"/>
      <c r="AU83" s="828"/>
      <c r="AV83" s="828"/>
      <c r="AW83" s="828"/>
      <c r="AX83" s="828"/>
      <c r="AY83" s="838"/>
      <c r="AZ83" s="837"/>
      <c r="BA83" s="837"/>
      <c r="BB83" s="837"/>
      <c r="BC83" s="837"/>
      <c r="BD83" s="837"/>
      <c r="BE83" s="774"/>
      <c r="BF83" s="775"/>
      <c r="BG83" s="775"/>
      <c r="BH83" s="775"/>
      <c r="BI83" s="775"/>
      <c r="BJ83" s="775"/>
      <c r="BK83" s="811"/>
      <c r="BL83" s="810"/>
      <c r="BM83" s="810"/>
      <c r="BN83" s="810"/>
      <c r="BO83" s="810"/>
      <c r="BP83" s="810"/>
      <c r="BQ83" s="793"/>
      <c r="BR83" s="792"/>
      <c r="BS83" s="792"/>
      <c r="BT83" s="792"/>
      <c r="BU83" s="792"/>
      <c r="BV83" s="792"/>
      <c r="BW83" s="838"/>
      <c r="BX83" s="837"/>
      <c r="BY83" s="837"/>
      <c r="BZ83" s="837"/>
      <c r="CA83" s="837"/>
      <c r="CB83" s="837"/>
      <c r="CC83" s="811"/>
      <c r="CD83" s="784"/>
      <c r="CE83" s="810"/>
      <c r="CF83" s="810"/>
      <c r="CG83" s="810"/>
      <c r="CH83" s="579"/>
    </row>
    <row r="84" spans="1:86" hidden="1" x14ac:dyDescent="0.2">
      <c r="A84" s="585"/>
      <c r="B84" s="585"/>
      <c r="C84" s="585"/>
      <c r="D84" s="634"/>
      <c r="E84" s="585"/>
      <c r="F84" s="634"/>
      <c r="G84" s="640"/>
      <c r="H84" s="639"/>
      <c r="I84" s="636"/>
      <c r="J84" s="774"/>
      <c r="K84" s="774"/>
      <c r="L84" s="775"/>
      <c r="M84" s="775"/>
      <c r="N84" s="775"/>
      <c r="O84" s="784"/>
      <c r="P84" s="784"/>
      <c r="Q84" s="783"/>
      <c r="R84" s="783"/>
      <c r="S84" s="783"/>
      <c r="T84" s="783"/>
      <c r="U84" s="793"/>
      <c r="V84" s="792"/>
      <c r="W84" s="792"/>
      <c r="X84" s="792"/>
      <c r="Y84" s="792"/>
      <c r="Z84" s="792"/>
      <c r="AA84" s="802"/>
      <c r="AB84" s="801"/>
      <c r="AC84" s="801"/>
      <c r="AD84" s="801"/>
      <c r="AE84" s="801"/>
      <c r="AF84" s="801"/>
      <c r="AG84" s="820"/>
      <c r="AH84" s="819"/>
      <c r="AI84" s="819"/>
      <c r="AJ84" s="819"/>
      <c r="AK84" s="819"/>
      <c r="AL84" s="819"/>
      <c r="AM84" s="774"/>
      <c r="AN84" s="775"/>
      <c r="AO84" s="775"/>
      <c r="AP84" s="775"/>
      <c r="AQ84" s="775"/>
      <c r="AR84" s="775"/>
      <c r="AS84" s="829"/>
      <c r="AT84" s="828"/>
      <c r="AU84" s="828"/>
      <c r="AV84" s="828"/>
      <c r="AW84" s="828"/>
      <c r="AX84" s="828"/>
      <c r="AY84" s="838"/>
      <c r="AZ84" s="837"/>
      <c r="BA84" s="837"/>
      <c r="BB84" s="837"/>
      <c r="BC84" s="837"/>
      <c r="BD84" s="837"/>
      <c r="BE84" s="774"/>
      <c r="BF84" s="775"/>
      <c r="BG84" s="775"/>
      <c r="BH84" s="775"/>
      <c r="BI84" s="775"/>
      <c r="BJ84" s="775"/>
      <c r="BK84" s="811"/>
      <c r="BL84" s="810"/>
      <c r="BM84" s="810"/>
      <c r="BN84" s="810"/>
      <c r="BO84" s="810"/>
      <c r="BP84" s="810"/>
      <c r="BQ84" s="793"/>
      <c r="BR84" s="792"/>
      <c r="BS84" s="792"/>
      <c r="BT84" s="792"/>
      <c r="BU84" s="792"/>
      <c r="BV84" s="792"/>
      <c r="BW84" s="838"/>
      <c r="BX84" s="837"/>
      <c r="BY84" s="837"/>
      <c r="BZ84" s="837"/>
      <c r="CA84" s="837"/>
      <c r="CB84" s="837"/>
      <c r="CC84" s="811"/>
      <c r="CD84" s="784"/>
      <c r="CE84" s="810"/>
      <c r="CF84" s="810"/>
      <c r="CG84" s="810"/>
      <c r="CH84" s="579"/>
    </row>
    <row r="85" spans="1:86" hidden="1" x14ac:dyDescent="0.2">
      <c r="A85" s="585"/>
      <c r="B85" s="585"/>
      <c r="C85" s="585"/>
      <c r="D85" s="634"/>
      <c r="E85" s="585"/>
      <c r="F85" s="634"/>
      <c r="G85" s="640"/>
      <c r="H85" s="639"/>
      <c r="I85" s="636"/>
      <c r="J85" s="774"/>
      <c r="K85" s="774"/>
      <c r="L85" s="775"/>
      <c r="M85" s="775"/>
      <c r="N85" s="775"/>
      <c r="O85" s="784"/>
      <c r="P85" s="784"/>
      <c r="Q85" s="783"/>
      <c r="R85" s="783"/>
      <c r="S85" s="783"/>
      <c r="T85" s="783"/>
      <c r="U85" s="793"/>
      <c r="V85" s="792"/>
      <c r="W85" s="792"/>
      <c r="X85" s="792"/>
      <c r="Y85" s="792"/>
      <c r="Z85" s="792"/>
      <c r="AA85" s="802"/>
      <c r="AB85" s="801"/>
      <c r="AC85" s="801"/>
      <c r="AD85" s="801"/>
      <c r="AE85" s="801"/>
      <c r="AF85" s="801"/>
      <c r="AG85" s="820"/>
      <c r="AH85" s="819"/>
      <c r="AI85" s="819"/>
      <c r="AJ85" s="819"/>
      <c r="AK85" s="819"/>
      <c r="AL85" s="819"/>
      <c r="AM85" s="774"/>
      <c r="AN85" s="775"/>
      <c r="AO85" s="775"/>
      <c r="AP85" s="775"/>
      <c r="AQ85" s="775"/>
      <c r="AR85" s="775"/>
      <c r="AS85" s="829"/>
      <c r="AT85" s="828"/>
      <c r="AU85" s="828"/>
      <c r="AV85" s="828"/>
      <c r="AW85" s="828"/>
      <c r="AX85" s="828"/>
      <c r="AY85" s="838"/>
      <c r="AZ85" s="837"/>
      <c r="BA85" s="837"/>
      <c r="BB85" s="837"/>
      <c r="BC85" s="837"/>
      <c r="BD85" s="837"/>
      <c r="BE85" s="774"/>
      <c r="BF85" s="775"/>
      <c r="BG85" s="775"/>
      <c r="BH85" s="775"/>
      <c r="BI85" s="775"/>
      <c r="BJ85" s="775"/>
      <c r="BK85" s="811"/>
      <c r="BL85" s="810"/>
      <c r="BM85" s="810"/>
      <c r="BN85" s="810"/>
      <c r="BO85" s="810"/>
      <c r="BP85" s="810"/>
      <c r="BQ85" s="793"/>
      <c r="BR85" s="792"/>
      <c r="BS85" s="792"/>
      <c r="BT85" s="792"/>
      <c r="BU85" s="792"/>
      <c r="BV85" s="792"/>
      <c r="BW85" s="838"/>
      <c r="BX85" s="837"/>
      <c r="BY85" s="837"/>
      <c r="BZ85" s="837"/>
      <c r="CA85" s="837"/>
      <c r="CB85" s="837"/>
      <c r="CC85" s="811"/>
      <c r="CD85" s="784"/>
      <c r="CE85" s="810"/>
      <c r="CF85" s="810"/>
      <c r="CG85" s="810"/>
      <c r="CH85" s="579"/>
    </row>
    <row r="86" spans="1:86" hidden="1" x14ac:dyDescent="0.2">
      <c r="A86" s="585"/>
      <c r="B86" s="585"/>
      <c r="C86" s="585"/>
      <c r="D86" s="634"/>
      <c r="E86" s="585"/>
      <c r="F86" s="634"/>
      <c r="G86" s="586"/>
      <c r="H86" s="635"/>
      <c r="I86" s="636"/>
      <c r="J86" s="774"/>
      <c r="K86" s="774"/>
      <c r="L86" s="775"/>
      <c r="M86" s="775"/>
      <c r="N86" s="775"/>
      <c r="O86" s="784"/>
      <c r="P86" s="784"/>
      <c r="Q86" s="783"/>
      <c r="R86" s="783"/>
      <c r="S86" s="783"/>
      <c r="T86" s="783"/>
      <c r="U86" s="793"/>
      <c r="V86" s="792"/>
      <c r="W86" s="792"/>
      <c r="X86" s="792"/>
      <c r="Y86" s="792"/>
      <c r="Z86" s="792"/>
      <c r="AA86" s="802"/>
      <c r="AB86" s="801"/>
      <c r="AC86" s="801"/>
      <c r="AD86" s="801"/>
      <c r="AE86" s="801"/>
      <c r="AF86" s="801"/>
      <c r="AG86" s="820"/>
      <c r="AH86" s="819"/>
      <c r="AI86" s="819"/>
      <c r="AJ86" s="819"/>
      <c r="AK86" s="819"/>
      <c r="AL86" s="819"/>
      <c r="AM86" s="774"/>
      <c r="AN86" s="775"/>
      <c r="AO86" s="775"/>
      <c r="AP86" s="775"/>
      <c r="AQ86" s="775"/>
      <c r="AR86" s="775"/>
      <c r="AS86" s="829"/>
      <c r="AT86" s="828"/>
      <c r="AU86" s="828"/>
      <c r="AV86" s="828"/>
      <c r="AW86" s="828"/>
      <c r="AX86" s="828"/>
      <c r="AY86" s="838"/>
      <c r="AZ86" s="837"/>
      <c r="BA86" s="837"/>
      <c r="BB86" s="837"/>
      <c r="BC86" s="837"/>
      <c r="BD86" s="837"/>
      <c r="BE86" s="774"/>
      <c r="BF86" s="775"/>
      <c r="BG86" s="775"/>
      <c r="BH86" s="775"/>
      <c r="BI86" s="775"/>
      <c r="BJ86" s="775"/>
      <c r="BK86" s="811"/>
      <c r="BL86" s="810"/>
      <c r="BM86" s="810"/>
      <c r="BN86" s="810"/>
      <c r="BO86" s="810"/>
      <c r="BP86" s="810"/>
      <c r="BQ86" s="793"/>
      <c r="BR86" s="792"/>
      <c r="BS86" s="792"/>
      <c r="BT86" s="792"/>
      <c r="BU86" s="792"/>
      <c r="BV86" s="792"/>
      <c r="BW86" s="838"/>
      <c r="BX86" s="837"/>
      <c r="BY86" s="837"/>
      <c r="BZ86" s="837"/>
      <c r="CA86" s="837"/>
      <c r="CB86" s="837"/>
      <c r="CC86" s="811"/>
      <c r="CD86" s="784"/>
      <c r="CE86" s="810"/>
      <c r="CF86" s="810"/>
      <c r="CG86" s="810"/>
      <c r="CH86" s="579"/>
    </row>
    <row r="87" spans="1:86" hidden="1" x14ac:dyDescent="0.2">
      <c r="A87" s="585"/>
      <c r="B87" s="585"/>
      <c r="C87" s="585"/>
      <c r="D87" s="634"/>
      <c r="E87" s="585"/>
      <c r="F87" s="634"/>
      <c r="G87" s="586"/>
      <c r="H87" s="637"/>
      <c r="I87" s="636"/>
      <c r="J87" s="774"/>
      <c r="K87" s="774"/>
      <c r="L87" s="775"/>
      <c r="M87" s="775"/>
      <c r="N87" s="775"/>
      <c r="O87" s="784"/>
      <c r="P87" s="784"/>
      <c r="Q87" s="783"/>
      <c r="R87" s="783"/>
      <c r="S87" s="783"/>
      <c r="T87" s="783"/>
      <c r="U87" s="793"/>
      <c r="V87" s="792"/>
      <c r="W87" s="792"/>
      <c r="X87" s="792"/>
      <c r="Y87" s="792"/>
      <c r="Z87" s="792"/>
      <c r="AA87" s="802"/>
      <c r="AB87" s="801"/>
      <c r="AC87" s="801"/>
      <c r="AD87" s="801"/>
      <c r="AE87" s="801"/>
      <c r="AF87" s="801"/>
      <c r="AG87" s="820"/>
      <c r="AH87" s="819"/>
      <c r="AI87" s="819"/>
      <c r="AJ87" s="819"/>
      <c r="AK87" s="819"/>
      <c r="AL87" s="819"/>
      <c r="AM87" s="774"/>
      <c r="AN87" s="775"/>
      <c r="AO87" s="775"/>
      <c r="AP87" s="775"/>
      <c r="AQ87" s="775"/>
      <c r="AR87" s="775"/>
      <c r="AS87" s="829"/>
      <c r="AT87" s="828"/>
      <c r="AU87" s="828"/>
      <c r="AV87" s="828"/>
      <c r="AW87" s="828"/>
      <c r="AX87" s="828"/>
      <c r="AY87" s="838"/>
      <c r="AZ87" s="837"/>
      <c r="BA87" s="837"/>
      <c r="BB87" s="837"/>
      <c r="BC87" s="837"/>
      <c r="BD87" s="837"/>
      <c r="BE87" s="774"/>
      <c r="BF87" s="775"/>
      <c r="BG87" s="775"/>
      <c r="BH87" s="775"/>
      <c r="BI87" s="775"/>
      <c r="BJ87" s="775"/>
      <c r="BK87" s="811"/>
      <c r="BL87" s="810"/>
      <c r="BM87" s="810"/>
      <c r="BN87" s="810"/>
      <c r="BO87" s="810"/>
      <c r="BP87" s="810"/>
      <c r="BQ87" s="793"/>
      <c r="BR87" s="792"/>
      <c r="BS87" s="792"/>
      <c r="BT87" s="792"/>
      <c r="BU87" s="792"/>
      <c r="BV87" s="792"/>
      <c r="BW87" s="838"/>
      <c r="BX87" s="837"/>
      <c r="BY87" s="837"/>
      <c r="BZ87" s="837"/>
      <c r="CA87" s="837"/>
      <c r="CB87" s="837"/>
      <c r="CC87" s="811"/>
      <c r="CD87" s="784"/>
      <c r="CE87" s="810"/>
      <c r="CF87" s="810"/>
      <c r="CG87" s="810"/>
      <c r="CH87" s="579"/>
    </row>
    <row r="88" spans="1:86" hidden="1" x14ac:dyDescent="0.2">
      <c r="A88" s="591"/>
      <c r="B88" s="591"/>
      <c r="C88" s="591"/>
      <c r="D88" s="641"/>
      <c r="E88" s="591"/>
      <c r="F88" s="641"/>
      <c r="G88" s="655"/>
      <c r="H88" s="642"/>
      <c r="I88" s="643"/>
      <c r="J88" s="774"/>
      <c r="K88" s="774"/>
      <c r="L88" s="775"/>
      <c r="M88" s="775"/>
      <c r="N88" s="775"/>
      <c r="O88" s="784"/>
      <c r="P88" s="784"/>
      <c r="Q88" s="783"/>
      <c r="R88" s="783"/>
      <c r="S88" s="783"/>
      <c r="T88" s="783"/>
      <c r="U88" s="793"/>
      <c r="V88" s="792"/>
      <c r="W88" s="792"/>
      <c r="X88" s="792"/>
      <c r="Y88" s="792"/>
      <c r="Z88" s="792"/>
      <c r="AA88" s="802"/>
      <c r="AB88" s="801"/>
      <c r="AC88" s="801"/>
      <c r="AD88" s="801"/>
      <c r="AE88" s="801"/>
      <c r="AF88" s="801"/>
      <c r="AG88" s="820"/>
      <c r="AH88" s="819"/>
      <c r="AI88" s="819"/>
      <c r="AJ88" s="819"/>
      <c r="AK88" s="819"/>
      <c r="AL88" s="819"/>
      <c r="AM88" s="774"/>
      <c r="AN88" s="775"/>
      <c r="AO88" s="775"/>
      <c r="AP88" s="775"/>
      <c r="AQ88" s="775"/>
      <c r="AR88" s="775"/>
      <c r="AS88" s="829"/>
      <c r="AT88" s="828"/>
      <c r="AU88" s="828"/>
      <c r="AV88" s="828"/>
      <c r="AW88" s="828"/>
      <c r="AX88" s="828"/>
      <c r="AY88" s="838"/>
      <c r="AZ88" s="837"/>
      <c r="BA88" s="837"/>
      <c r="BB88" s="837"/>
      <c r="BC88" s="837"/>
      <c r="BD88" s="837"/>
      <c r="BE88" s="774"/>
      <c r="BF88" s="775"/>
      <c r="BG88" s="775"/>
      <c r="BH88" s="775"/>
      <c r="BI88" s="775"/>
      <c r="BJ88" s="775"/>
      <c r="BK88" s="811"/>
      <c r="BL88" s="810"/>
      <c r="BM88" s="810"/>
      <c r="BN88" s="810"/>
      <c r="BO88" s="810"/>
      <c r="BP88" s="810"/>
      <c r="BQ88" s="793"/>
      <c r="BR88" s="792"/>
      <c r="BS88" s="792"/>
      <c r="BT88" s="792"/>
      <c r="BU88" s="792"/>
      <c r="BV88" s="792"/>
      <c r="BW88" s="838"/>
      <c r="BX88" s="837"/>
      <c r="BY88" s="837"/>
      <c r="BZ88" s="837"/>
      <c r="CA88" s="837"/>
      <c r="CB88" s="837"/>
      <c r="CC88" s="811"/>
      <c r="CD88" s="784"/>
      <c r="CE88" s="810"/>
      <c r="CF88" s="810"/>
      <c r="CG88" s="810"/>
      <c r="CH88" s="579"/>
    </row>
    <row r="89" spans="1:86" hidden="1" x14ac:dyDescent="0.2">
      <c r="A89" s="585"/>
      <c r="B89" s="633"/>
      <c r="C89" s="589"/>
      <c r="D89" s="634"/>
      <c r="E89" s="633"/>
      <c r="F89" s="634"/>
      <c r="G89" s="640"/>
      <c r="H89" s="639"/>
      <c r="I89" s="644"/>
      <c r="J89" s="774"/>
      <c r="K89" s="774"/>
      <c r="L89" s="775"/>
      <c r="M89" s="775"/>
      <c r="N89" s="775"/>
      <c r="O89" s="784"/>
      <c r="P89" s="784"/>
      <c r="Q89" s="783"/>
      <c r="R89" s="783"/>
      <c r="S89" s="783"/>
      <c r="T89" s="783"/>
      <c r="U89" s="793"/>
      <c r="V89" s="792"/>
      <c r="W89" s="792"/>
      <c r="X89" s="792"/>
      <c r="Y89" s="792"/>
      <c r="Z89" s="792"/>
      <c r="AA89" s="802"/>
      <c r="AB89" s="801"/>
      <c r="AC89" s="801"/>
      <c r="AD89" s="801"/>
      <c r="AE89" s="801"/>
      <c r="AF89" s="801"/>
      <c r="AG89" s="820"/>
      <c r="AH89" s="819"/>
      <c r="AI89" s="819"/>
      <c r="AJ89" s="819"/>
      <c r="AK89" s="819"/>
      <c r="AL89" s="819"/>
      <c r="AM89" s="774"/>
      <c r="AN89" s="775"/>
      <c r="AO89" s="775"/>
      <c r="AP89" s="775"/>
      <c r="AQ89" s="775"/>
      <c r="AR89" s="775"/>
      <c r="AS89" s="829"/>
      <c r="AT89" s="828"/>
      <c r="AU89" s="828"/>
      <c r="AV89" s="828"/>
      <c r="AW89" s="828"/>
      <c r="AX89" s="828"/>
      <c r="AY89" s="838"/>
      <c r="AZ89" s="837"/>
      <c r="BA89" s="837"/>
      <c r="BB89" s="837"/>
      <c r="BC89" s="837"/>
      <c r="BD89" s="837"/>
      <c r="BE89" s="774"/>
      <c r="BF89" s="775"/>
      <c r="BG89" s="775"/>
      <c r="BH89" s="775"/>
      <c r="BI89" s="775"/>
      <c r="BJ89" s="775"/>
      <c r="BK89" s="811"/>
      <c r="BL89" s="810"/>
      <c r="BM89" s="810"/>
      <c r="BN89" s="810"/>
      <c r="BO89" s="810"/>
      <c r="BP89" s="810"/>
      <c r="BQ89" s="793"/>
      <c r="BR89" s="792"/>
      <c r="BS89" s="792"/>
      <c r="BT89" s="792"/>
      <c r="BU89" s="792"/>
      <c r="BV89" s="792"/>
      <c r="BW89" s="838"/>
      <c r="BX89" s="837"/>
      <c r="BY89" s="837"/>
      <c r="BZ89" s="837"/>
      <c r="CA89" s="837"/>
      <c r="CB89" s="837"/>
      <c r="CC89" s="811"/>
      <c r="CD89" s="784"/>
      <c r="CE89" s="810"/>
      <c r="CF89" s="810"/>
      <c r="CG89" s="810"/>
      <c r="CH89" s="579"/>
    </row>
    <row r="90" spans="1:86" hidden="1" x14ac:dyDescent="0.2">
      <c r="A90" s="596"/>
      <c r="B90" s="596"/>
      <c r="C90" s="596"/>
      <c r="D90" s="597"/>
      <c r="E90" s="596"/>
      <c r="F90" s="597"/>
      <c r="G90" s="599"/>
      <c r="H90" s="645"/>
      <c r="I90" s="624"/>
      <c r="J90" s="774"/>
      <c r="K90" s="774"/>
      <c r="L90" s="775"/>
      <c r="M90" s="775"/>
      <c r="N90" s="775"/>
      <c r="O90" s="784"/>
      <c r="P90" s="784"/>
      <c r="Q90" s="783"/>
      <c r="R90" s="783"/>
      <c r="S90" s="783"/>
      <c r="T90" s="783"/>
      <c r="U90" s="793"/>
      <c r="V90" s="792"/>
      <c r="W90" s="792"/>
      <c r="X90" s="792"/>
      <c r="Y90" s="792"/>
      <c r="Z90" s="792"/>
      <c r="AA90" s="802"/>
      <c r="AB90" s="801"/>
      <c r="AC90" s="801"/>
      <c r="AD90" s="801"/>
      <c r="AE90" s="801"/>
      <c r="AF90" s="801"/>
      <c r="AG90" s="820"/>
      <c r="AH90" s="819"/>
      <c r="AI90" s="819"/>
      <c r="AJ90" s="819"/>
      <c r="AK90" s="819"/>
      <c r="AL90" s="819"/>
      <c r="AM90" s="774"/>
      <c r="AN90" s="775"/>
      <c r="AO90" s="775"/>
      <c r="AP90" s="775"/>
      <c r="AQ90" s="775"/>
      <c r="AR90" s="775"/>
      <c r="AS90" s="829"/>
      <c r="AT90" s="828"/>
      <c r="AU90" s="828"/>
      <c r="AV90" s="828"/>
      <c r="AW90" s="828"/>
      <c r="AX90" s="828"/>
      <c r="AY90" s="838"/>
      <c r="AZ90" s="837"/>
      <c r="BA90" s="837"/>
      <c r="BB90" s="837"/>
      <c r="BC90" s="837"/>
      <c r="BD90" s="837"/>
      <c r="BE90" s="774"/>
      <c r="BF90" s="775"/>
      <c r="BG90" s="775"/>
      <c r="BH90" s="775"/>
      <c r="BI90" s="775"/>
      <c r="BJ90" s="775"/>
      <c r="BK90" s="811"/>
      <c r="BL90" s="810"/>
      <c r="BM90" s="810"/>
      <c r="BN90" s="810"/>
      <c r="BO90" s="810"/>
      <c r="BP90" s="810"/>
      <c r="BQ90" s="793"/>
      <c r="BR90" s="792"/>
      <c r="BS90" s="792"/>
      <c r="BT90" s="792"/>
      <c r="BU90" s="792"/>
      <c r="BV90" s="792"/>
      <c r="BW90" s="838"/>
      <c r="BX90" s="837"/>
      <c r="BY90" s="837"/>
      <c r="BZ90" s="837"/>
      <c r="CA90" s="837"/>
      <c r="CB90" s="837"/>
      <c r="CC90" s="811"/>
      <c r="CD90" s="784"/>
      <c r="CE90" s="810"/>
      <c r="CF90" s="810"/>
      <c r="CG90" s="810"/>
      <c r="CH90" s="579"/>
    </row>
    <row r="91" spans="1:86" hidden="1" x14ac:dyDescent="0.2">
      <c r="A91" s="596"/>
      <c r="B91" s="596"/>
      <c r="C91" s="603"/>
      <c r="D91" s="597"/>
      <c r="E91" s="596"/>
      <c r="F91" s="597"/>
      <c r="G91" s="599"/>
      <c r="H91" s="605"/>
      <c r="I91" s="646"/>
      <c r="J91" s="774"/>
      <c r="K91" s="774"/>
      <c r="L91" s="775"/>
      <c r="M91" s="775"/>
      <c r="N91" s="775"/>
      <c r="O91" s="784"/>
      <c r="P91" s="784"/>
      <c r="Q91" s="783"/>
      <c r="R91" s="783"/>
      <c r="S91" s="783"/>
      <c r="T91" s="783"/>
      <c r="U91" s="793"/>
      <c r="V91" s="792"/>
      <c r="W91" s="792"/>
      <c r="X91" s="792"/>
      <c r="Y91" s="792"/>
      <c r="Z91" s="792"/>
      <c r="AA91" s="802"/>
      <c r="AB91" s="801"/>
      <c r="AC91" s="801"/>
      <c r="AD91" s="801"/>
      <c r="AE91" s="801"/>
      <c r="AF91" s="801"/>
      <c r="AG91" s="820"/>
      <c r="AH91" s="819"/>
      <c r="AI91" s="819"/>
      <c r="AJ91" s="819"/>
      <c r="AK91" s="819"/>
      <c r="AL91" s="819"/>
      <c r="AM91" s="774"/>
      <c r="AN91" s="775"/>
      <c r="AO91" s="775"/>
      <c r="AP91" s="775"/>
      <c r="AQ91" s="775"/>
      <c r="AR91" s="775"/>
      <c r="AS91" s="829"/>
      <c r="AT91" s="828"/>
      <c r="AU91" s="828"/>
      <c r="AV91" s="828"/>
      <c r="AW91" s="828"/>
      <c r="AX91" s="828"/>
      <c r="AY91" s="838"/>
      <c r="AZ91" s="837"/>
      <c r="BA91" s="837"/>
      <c r="BB91" s="837"/>
      <c r="BC91" s="837"/>
      <c r="BD91" s="837"/>
      <c r="BE91" s="774"/>
      <c r="BF91" s="775"/>
      <c r="BG91" s="775"/>
      <c r="BH91" s="775"/>
      <c r="BI91" s="775"/>
      <c r="BJ91" s="775"/>
      <c r="BK91" s="811"/>
      <c r="BL91" s="810"/>
      <c r="BM91" s="810"/>
      <c r="BN91" s="810"/>
      <c r="BO91" s="810"/>
      <c r="BP91" s="810"/>
      <c r="BQ91" s="793"/>
      <c r="BR91" s="792"/>
      <c r="BS91" s="792"/>
      <c r="BT91" s="792"/>
      <c r="BU91" s="792"/>
      <c r="BV91" s="792"/>
      <c r="BW91" s="838"/>
      <c r="BX91" s="837"/>
      <c r="BY91" s="837"/>
      <c r="BZ91" s="837"/>
      <c r="CA91" s="837"/>
      <c r="CB91" s="837"/>
      <c r="CC91" s="811"/>
      <c r="CD91" s="784"/>
      <c r="CE91" s="810"/>
      <c r="CF91" s="810"/>
      <c r="CG91" s="810"/>
      <c r="CH91" s="579"/>
    </row>
    <row r="92" spans="1:86" hidden="1" x14ac:dyDescent="0.2">
      <c r="A92" s="596"/>
      <c r="B92" s="596"/>
      <c r="C92" s="603"/>
      <c r="D92" s="604"/>
      <c r="E92" s="596"/>
      <c r="F92" s="597"/>
      <c r="G92" s="599"/>
      <c r="H92" s="605"/>
      <c r="I92" s="646"/>
      <c r="J92" s="774"/>
      <c r="K92" s="774"/>
      <c r="L92" s="775"/>
      <c r="M92" s="775"/>
      <c r="N92" s="775"/>
      <c r="O92" s="784"/>
      <c r="P92" s="784"/>
      <c r="Q92" s="783"/>
      <c r="R92" s="783"/>
      <c r="S92" s="783"/>
      <c r="T92" s="783"/>
      <c r="U92" s="793"/>
      <c r="V92" s="792"/>
      <c r="W92" s="792"/>
      <c r="X92" s="792"/>
      <c r="Y92" s="792"/>
      <c r="Z92" s="792"/>
      <c r="AA92" s="802"/>
      <c r="AB92" s="801"/>
      <c r="AC92" s="801"/>
      <c r="AD92" s="801"/>
      <c r="AE92" s="801"/>
      <c r="AF92" s="801"/>
      <c r="AG92" s="820"/>
      <c r="AH92" s="819"/>
      <c r="AI92" s="819"/>
      <c r="AJ92" s="819"/>
      <c r="AK92" s="819"/>
      <c r="AL92" s="819"/>
      <c r="AM92" s="774"/>
      <c r="AN92" s="775"/>
      <c r="AO92" s="775"/>
      <c r="AP92" s="775"/>
      <c r="AQ92" s="775"/>
      <c r="AR92" s="775"/>
      <c r="AS92" s="829"/>
      <c r="AT92" s="828"/>
      <c r="AU92" s="828"/>
      <c r="AV92" s="828"/>
      <c r="AW92" s="828"/>
      <c r="AX92" s="828"/>
      <c r="AY92" s="838"/>
      <c r="AZ92" s="837"/>
      <c r="BA92" s="837"/>
      <c r="BB92" s="837"/>
      <c r="BC92" s="837"/>
      <c r="BD92" s="837"/>
      <c r="BE92" s="774"/>
      <c r="BF92" s="775"/>
      <c r="BG92" s="775"/>
      <c r="BH92" s="775"/>
      <c r="BI92" s="775"/>
      <c r="BJ92" s="775"/>
      <c r="BK92" s="811"/>
      <c r="BL92" s="810"/>
      <c r="BM92" s="810"/>
      <c r="BN92" s="810"/>
      <c r="BO92" s="810"/>
      <c r="BP92" s="810"/>
      <c r="BQ92" s="793"/>
      <c r="BR92" s="792"/>
      <c r="BS92" s="792"/>
      <c r="BT92" s="792"/>
      <c r="BU92" s="792"/>
      <c r="BV92" s="792"/>
      <c r="BW92" s="838"/>
      <c r="BX92" s="837"/>
      <c r="BY92" s="837"/>
      <c r="BZ92" s="837"/>
      <c r="CA92" s="837"/>
      <c r="CB92" s="837"/>
      <c r="CC92" s="811"/>
      <c r="CD92" s="784"/>
      <c r="CE92" s="810"/>
      <c r="CF92" s="810"/>
      <c r="CG92" s="810"/>
      <c r="CH92" s="579"/>
    </row>
    <row r="93" spans="1:86" hidden="1" x14ac:dyDescent="0.2">
      <c r="A93" s="596"/>
      <c r="B93" s="596"/>
      <c r="C93" s="603"/>
      <c r="D93" s="606"/>
      <c r="E93" s="596"/>
      <c r="F93" s="597"/>
      <c r="G93" s="599"/>
      <c r="H93" s="605"/>
      <c r="I93" s="646"/>
      <c r="J93" s="774"/>
      <c r="K93" s="774"/>
      <c r="L93" s="775"/>
      <c r="M93" s="775"/>
      <c r="N93" s="775"/>
      <c r="O93" s="784"/>
      <c r="P93" s="784"/>
      <c r="Q93" s="783"/>
      <c r="R93" s="783"/>
      <c r="S93" s="783"/>
      <c r="T93" s="783"/>
      <c r="U93" s="793"/>
      <c r="V93" s="792"/>
      <c r="W93" s="792"/>
      <c r="X93" s="792"/>
      <c r="Y93" s="792"/>
      <c r="Z93" s="792"/>
      <c r="AA93" s="802"/>
      <c r="AB93" s="801"/>
      <c r="AC93" s="801"/>
      <c r="AD93" s="801"/>
      <c r="AE93" s="801"/>
      <c r="AF93" s="801"/>
      <c r="AG93" s="820"/>
      <c r="AH93" s="819"/>
      <c r="AI93" s="819"/>
      <c r="AJ93" s="819"/>
      <c r="AK93" s="819"/>
      <c r="AL93" s="819"/>
      <c r="AM93" s="774"/>
      <c r="AN93" s="775"/>
      <c r="AO93" s="775"/>
      <c r="AP93" s="775"/>
      <c r="AQ93" s="775"/>
      <c r="AR93" s="775"/>
      <c r="AS93" s="829"/>
      <c r="AT93" s="828"/>
      <c r="AU93" s="828"/>
      <c r="AV93" s="828"/>
      <c r="AW93" s="828"/>
      <c r="AX93" s="828"/>
      <c r="AY93" s="838"/>
      <c r="AZ93" s="837"/>
      <c r="BA93" s="837"/>
      <c r="BB93" s="837"/>
      <c r="BC93" s="837"/>
      <c r="BD93" s="837"/>
      <c r="BE93" s="774"/>
      <c r="BF93" s="775"/>
      <c r="BG93" s="775"/>
      <c r="BH93" s="775"/>
      <c r="BI93" s="775"/>
      <c r="BJ93" s="775"/>
      <c r="BK93" s="811"/>
      <c r="BL93" s="810"/>
      <c r="BM93" s="810"/>
      <c r="BN93" s="810"/>
      <c r="BO93" s="810"/>
      <c r="BP93" s="810"/>
      <c r="BQ93" s="793"/>
      <c r="BR93" s="792"/>
      <c r="BS93" s="792"/>
      <c r="BT93" s="792"/>
      <c r="BU93" s="792"/>
      <c r="BV93" s="792"/>
      <c r="BW93" s="838"/>
      <c r="BX93" s="837"/>
      <c r="BY93" s="837"/>
      <c r="BZ93" s="837"/>
      <c r="CA93" s="837"/>
      <c r="CB93" s="837"/>
      <c r="CC93" s="811"/>
      <c r="CD93" s="784"/>
      <c r="CE93" s="810"/>
      <c r="CF93" s="810"/>
      <c r="CG93" s="810"/>
      <c r="CH93" s="579"/>
    </row>
    <row r="94" spans="1:86" hidden="1" x14ac:dyDescent="0.2">
      <c r="A94" s="596"/>
      <c r="B94" s="596"/>
      <c r="C94" s="596"/>
      <c r="D94" s="607"/>
      <c r="E94" s="621"/>
      <c r="F94" s="607"/>
      <c r="G94" s="608"/>
      <c r="H94" s="609"/>
      <c r="I94" s="610"/>
      <c r="J94" s="774"/>
      <c r="K94" s="774"/>
      <c r="L94" s="775"/>
      <c r="M94" s="775"/>
      <c r="N94" s="774"/>
      <c r="O94" s="784"/>
      <c r="P94" s="784"/>
      <c r="Q94" s="784"/>
      <c r="R94" s="784"/>
      <c r="S94" s="783"/>
      <c r="T94" s="784"/>
      <c r="U94" s="793"/>
      <c r="V94" s="793"/>
      <c r="W94" s="793"/>
      <c r="X94" s="793"/>
      <c r="Y94" s="792"/>
      <c r="Z94" s="793"/>
      <c r="AA94" s="802"/>
      <c r="AB94" s="802"/>
      <c r="AC94" s="802"/>
      <c r="AD94" s="802"/>
      <c r="AE94" s="801"/>
      <c r="AF94" s="802"/>
      <c r="AG94" s="820"/>
      <c r="AH94" s="820"/>
      <c r="AI94" s="820"/>
      <c r="AJ94" s="820"/>
      <c r="AK94" s="819"/>
      <c r="AL94" s="820"/>
      <c r="AM94" s="774"/>
      <c r="AN94" s="774"/>
      <c r="AO94" s="774"/>
      <c r="AP94" s="774"/>
      <c r="AQ94" s="775"/>
      <c r="AR94" s="774"/>
      <c r="AS94" s="829"/>
      <c r="AT94" s="829"/>
      <c r="AU94" s="829"/>
      <c r="AV94" s="829"/>
      <c r="AW94" s="828"/>
      <c r="AX94" s="829"/>
      <c r="AY94" s="838"/>
      <c r="AZ94" s="838"/>
      <c r="BA94" s="838"/>
      <c r="BB94" s="838"/>
      <c r="BC94" s="837"/>
      <c r="BD94" s="838"/>
      <c r="BE94" s="774"/>
      <c r="BF94" s="774"/>
      <c r="BG94" s="774"/>
      <c r="BH94" s="774"/>
      <c r="BI94" s="775"/>
      <c r="BJ94" s="774"/>
      <c r="BK94" s="811"/>
      <c r="BL94" s="811"/>
      <c r="BM94" s="811"/>
      <c r="BN94" s="811"/>
      <c r="BO94" s="810"/>
      <c r="BP94" s="811"/>
      <c r="BQ94" s="793"/>
      <c r="BR94" s="793"/>
      <c r="BS94" s="793"/>
      <c r="BT94" s="793"/>
      <c r="BU94" s="792"/>
      <c r="BV94" s="793"/>
      <c r="BW94" s="838"/>
      <c r="BX94" s="838"/>
      <c r="BY94" s="838"/>
      <c r="BZ94" s="838"/>
      <c r="CA94" s="837"/>
      <c r="CB94" s="838"/>
      <c r="CC94" s="811"/>
      <c r="CD94" s="784"/>
      <c r="CE94" s="811"/>
      <c r="CF94" s="810"/>
      <c r="CG94" s="811"/>
      <c r="CH94" s="579"/>
    </row>
    <row r="95" spans="1:86" hidden="1" x14ac:dyDescent="0.2">
      <c r="A95" s="596"/>
      <c r="B95" s="596"/>
      <c r="C95" s="596"/>
      <c r="D95" s="607"/>
      <c r="E95" s="596"/>
      <c r="F95" s="607"/>
      <c r="G95" s="608"/>
      <c r="H95" s="609"/>
      <c r="I95" s="610"/>
      <c r="J95" s="774"/>
      <c r="K95" s="774"/>
      <c r="L95" s="775"/>
      <c r="M95" s="775"/>
      <c r="N95" s="774"/>
      <c r="O95" s="784"/>
      <c r="P95" s="784"/>
      <c r="Q95" s="784"/>
      <c r="R95" s="784"/>
      <c r="S95" s="783"/>
      <c r="T95" s="784"/>
      <c r="U95" s="793"/>
      <c r="V95" s="793"/>
      <c r="W95" s="793"/>
      <c r="X95" s="793"/>
      <c r="Y95" s="792"/>
      <c r="Z95" s="793"/>
      <c r="AA95" s="802"/>
      <c r="AB95" s="802"/>
      <c r="AC95" s="802"/>
      <c r="AD95" s="802"/>
      <c r="AE95" s="801"/>
      <c r="AF95" s="802"/>
      <c r="AG95" s="820"/>
      <c r="AH95" s="820"/>
      <c r="AI95" s="820"/>
      <c r="AJ95" s="820"/>
      <c r="AK95" s="819"/>
      <c r="AL95" s="820"/>
      <c r="AM95" s="774"/>
      <c r="AN95" s="774"/>
      <c r="AO95" s="774"/>
      <c r="AP95" s="774"/>
      <c r="AQ95" s="775"/>
      <c r="AR95" s="774"/>
      <c r="AS95" s="829"/>
      <c r="AT95" s="829"/>
      <c r="AU95" s="829"/>
      <c r="AV95" s="829"/>
      <c r="AW95" s="828"/>
      <c r="AX95" s="829"/>
      <c r="AY95" s="838"/>
      <c r="AZ95" s="838"/>
      <c r="BA95" s="838"/>
      <c r="BB95" s="838"/>
      <c r="BC95" s="837"/>
      <c r="BD95" s="838"/>
      <c r="BE95" s="774"/>
      <c r="BF95" s="774"/>
      <c r="BG95" s="774"/>
      <c r="BH95" s="774"/>
      <c r="BI95" s="775"/>
      <c r="BJ95" s="774"/>
      <c r="BK95" s="811"/>
      <c r="BL95" s="811"/>
      <c r="BM95" s="811"/>
      <c r="BN95" s="811"/>
      <c r="BO95" s="810"/>
      <c r="BP95" s="811"/>
      <c r="BQ95" s="793"/>
      <c r="BR95" s="793"/>
      <c r="BS95" s="793"/>
      <c r="BT95" s="793"/>
      <c r="BU95" s="792"/>
      <c r="BV95" s="793"/>
      <c r="BW95" s="838"/>
      <c r="BX95" s="838"/>
      <c r="BY95" s="838"/>
      <c r="BZ95" s="838"/>
      <c r="CA95" s="837"/>
      <c r="CB95" s="838"/>
      <c r="CC95" s="811"/>
      <c r="CD95" s="784"/>
      <c r="CE95" s="811"/>
      <c r="CF95" s="810"/>
      <c r="CG95" s="811"/>
      <c r="CH95" s="579"/>
    </row>
    <row r="96" spans="1:86" hidden="1" x14ac:dyDescent="0.2">
      <c r="A96" s="596"/>
      <c r="B96" s="596"/>
      <c r="C96" s="596"/>
      <c r="D96" s="607"/>
      <c r="E96" s="596"/>
      <c r="F96" s="607"/>
      <c r="G96" s="620"/>
      <c r="H96" s="609"/>
      <c r="I96" s="610"/>
      <c r="J96" s="774"/>
      <c r="K96" s="774"/>
      <c r="L96" s="775"/>
      <c r="M96" s="775"/>
      <c r="N96" s="774"/>
      <c r="O96" s="784"/>
      <c r="P96" s="784"/>
      <c r="Q96" s="783"/>
      <c r="R96" s="784"/>
      <c r="S96" s="783"/>
      <c r="T96" s="784"/>
      <c r="U96" s="793"/>
      <c r="V96" s="793"/>
      <c r="W96" s="792"/>
      <c r="X96" s="793"/>
      <c r="Y96" s="792"/>
      <c r="Z96" s="793"/>
      <c r="AA96" s="802"/>
      <c r="AB96" s="802"/>
      <c r="AC96" s="801"/>
      <c r="AD96" s="802"/>
      <c r="AE96" s="801"/>
      <c r="AF96" s="802"/>
      <c r="AG96" s="820"/>
      <c r="AH96" s="820"/>
      <c r="AI96" s="819"/>
      <c r="AJ96" s="820"/>
      <c r="AK96" s="819"/>
      <c r="AL96" s="820"/>
      <c r="AM96" s="774"/>
      <c r="AN96" s="774"/>
      <c r="AO96" s="775"/>
      <c r="AP96" s="774"/>
      <c r="AQ96" s="775"/>
      <c r="AR96" s="774"/>
      <c r="AS96" s="829"/>
      <c r="AT96" s="829"/>
      <c r="AU96" s="828"/>
      <c r="AV96" s="829"/>
      <c r="AW96" s="828"/>
      <c r="AX96" s="829"/>
      <c r="AY96" s="838"/>
      <c r="AZ96" s="838"/>
      <c r="BA96" s="837"/>
      <c r="BB96" s="838"/>
      <c r="BC96" s="837"/>
      <c r="BD96" s="838"/>
      <c r="BE96" s="774"/>
      <c r="BF96" s="774"/>
      <c r="BG96" s="775"/>
      <c r="BH96" s="774"/>
      <c r="BI96" s="775"/>
      <c r="BJ96" s="774"/>
      <c r="BK96" s="811"/>
      <c r="BL96" s="811"/>
      <c r="BM96" s="810"/>
      <c r="BN96" s="811"/>
      <c r="BO96" s="810"/>
      <c r="BP96" s="811"/>
      <c r="BQ96" s="793"/>
      <c r="BR96" s="793"/>
      <c r="BS96" s="792"/>
      <c r="BT96" s="793"/>
      <c r="BU96" s="792"/>
      <c r="BV96" s="793"/>
      <c r="BW96" s="838"/>
      <c r="BX96" s="838"/>
      <c r="BY96" s="837"/>
      <c r="BZ96" s="838"/>
      <c r="CA96" s="837"/>
      <c r="CB96" s="838"/>
      <c r="CC96" s="811"/>
      <c r="CD96" s="784"/>
      <c r="CE96" s="810"/>
      <c r="CF96" s="810"/>
      <c r="CG96" s="811"/>
      <c r="CH96" s="579"/>
    </row>
    <row r="97" spans="1:86" hidden="1" x14ac:dyDescent="0.2">
      <c r="A97" s="596"/>
      <c r="B97" s="596"/>
      <c r="C97" s="596"/>
      <c r="D97" s="607"/>
      <c r="E97" s="596"/>
      <c r="F97" s="607"/>
      <c r="G97" s="620"/>
      <c r="H97" s="609"/>
      <c r="I97" s="610"/>
      <c r="J97" s="774"/>
      <c r="K97" s="774"/>
      <c r="L97" s="775"/>
      <c r="M97" s="775"/>
      <c r="N97" s="774"/>
      <c r="O97" s="784"/>
      <c r="P97" s="784"/>
      <c r="Q97" s="783"/>
      <c r="R97" s="784"/>
      <c r="S97" s="783"/>
      <c r="T97" s="784"/>
      <c r="U97" s="793"/>
      <c r="V97" s="793"/>
      <c r="W97" s="792"/>
      <c r="X97" s="793"/>
      <c r="Y97" s="792"/>
      <c r="Z97" s="793"/>
      <c r="AA97" s="802"/>
      <c r="AB97" s="802"/>
      <c r="AC97" s="801"/>
      <c r="AD97" s="802"/>
      <c r="AE97" s="801"/>
      <c r="AF97" s="802"/>
      <c r="AG97" s="820"/>
      <c r="AH97" s="820"/>
      <c r="AI97" s="819"/>
      <c r="AJ97" s="820"/>
      <c r="AK97" s="819"/>
      <c r="AL97" s="820"/>
      <c r="AM97" s="774"/>
      <c r="AN97" s="774"/>
      <c r="AO97" s="775"/>
      <c r="AP97" s="774"/>
      <c r="AQ97" s="775"/>
      <c r="AR97" s="774"/>
      <c r="AS97" s="829"/>
      <c r="AT97" s="829"/>
      <c r="AU97" s="828"/>
      <c r="AV97" s="829"/>
      <c r="AW97" s="828"/>
      <c r="AX97" s="829"/>
      <c r="AY97" s="838"/>
      <c r="AZ97" s="838"/>
      <c r="BA97" s="837"/>
      <c r="BB97" s="838"/>
      <c r="BC97" s="837"/>
      <c r="BD97" s="838"/>
      <c r="BE97" s="774"/>
      <c r="BF97" s="774"/>
      <c r="BG97" s="775"/>
      <c r="BH97" s="774"/>
      <c r="BI97" s="775"/>
      <c r="BJ97" s="774"/>
      <c r="BK97" s="811"/>
      <c r="BL97" s="811"/>
      <c r="BM97" s="810"/>
      <c r="BN97" s="811"/>
      <c r="BO97" s="810"/>
      <c r="BP97" s="811"/>
      <c r="BQ97" s="793"/>
      <c r="BR97" s="793"/>
      <c r="BS97" s="792"/>
      <c r="BT97" s="793"/>
      <c r="BU97" s="792"/>
      <c r="BV97" s="793"/>
      <c r="BW97" s="838"/>
      <c r="BX97" s="838"/>
      <c r="BY97" s="837"/>
      <c r="BZ97" s="838"/>
      <c r="CA97" s="837"/>
      <c r="CB97" s="838"/>
      <c r="CC97" s="811"/>
      <c r="CD97" s="784"/>
      <c r="CE97" s="810"/>
      <c r="CF97" s="810"/>
      <c r="CG97" s="811"/>
      <c r="CH97" s="579"/>
    </row>
    <row r="98" spans="1:86" hidden="1" x14ac:dyDescent="0.2">
      <c r="A98" s="596"/>
      <c r="B98" s="596"/>
      <c r="C98" s="596"/>
      <c r="D98" s="607"/>
      <c r="E98" s="596"/>
      <c r="F98" s="607"/>
      <c r="G98" s="620"/>
      <c r="H98" s="609"/>
      <c r="I98" s="610"/>
      <c r="J98" s="774"/>
      <c r="K98" s="774"/>
      <c r="L98" s="775"/>
      <c r="M98" s="775"/>
      <c r="N98" s="774"/>
      <c r="O98" s="784"/>
      <c r="P98" s="784"/>
      <c r="Q98" s="783"/>
      <c r="R98" s="784"/>
      <c r="S98" s="783"/>
      <c r="T98" s="784"/>
      <c r="U98" s="793"/>
      <c r="V98" s="793"/>
      <c r="W98" s="792"/>
      <c r="X98" s="793"/>
      <c r="Y98" s="792"/>
      <c r="Z98" s="793"/>
      <c r="AA98" s="802"/>
      <c r="AB98" s="802"/>
      <c r="AC98" s="801"/>
      <c r="AD98" s="802"/>
      <c r="AE98" s="801"/>
      <c r="AF98" s="802"/>
      <c r="AG98" s="820"/>
      <c r="AH98" s="820"/>
      <c r="AI98" s="819"/>
      <c r="AJ98" s="820"/>
      <c r="AK98" s="819"/>
      <c r="AL98" s="820"/>
      <c r="AM98" s="774"/>
      <c r="AN98" s="774"/>
      <c r="AO98" s="775"/>
      <c r="AP98" s="774"/>
      <c r="AQ98" s="775"/>
      <c r="AR98" s="774"/>
      <c r="AS98" s="829"/>
      <c r="AT98" s="829"/>
      <c r="AU98" s="828"/>
      <c r="AV98" s="829"/>
      <c r="AW98" s="828"/>
      <c r="AX98" s="829"/>
      <c r="AY98" s="838"/>
      <c r="AZ98" s="838"/>
      <c r="BA98" s="837"/>
      <c r="BB98" s="838"/>
      <c r="BC98" s="837"/>
      <c r="BD98" s="838"/>
      <c r="BE98" s="774"/>
      <c r="BF98" s="774"/>
      <c r="BG98" s="775"/>
      <c r="BH98" s="774"/>
      <c r="BI98" s="775"/>
      <c r="BJ98" s="774"/>
      <c r="BK98" s="811"/>
      <c r="BL98" s="811"/>
      <c r="BM98" s="810"/>
      <c r="BN98" s="811"/>
      <c r="BO98" s="810"/>
      <c r="BP98" s="811"/>
      <c r="BQ98" s="793"/>
      <c r="BR98" s="793"/>
      <c r="BS98" s="792"/>
      <c r="BT98" s="793"/>
      <c r="BU98" s="792"/>
      <c r="BV98" s="793"/>
      <c r="BW98" s="838"/>
      <c r="BX98" s="838"/>
      <c r="BY98" s="837"/>
      <c r="BZ98" s="838"/>
      <c r="CA98" s="837"/>
      <c r="CB98" s="838"/>
      <c r="CC98" s="811"/>
      <c r="CD98" s="784"/>
      <c r="CE98" s="810"/>
      <c r="CF98" s="810"/>
      <c r="CG98" s="811"/>
      <c r="CH98" s="579"/>
    </row>
    <row r="99" spans="1:86" hidden="1" x14ac:dyDescent="0.2">
      <c r="A99" s="596"/>
      <c r="B99" s="596"/>
      <c r="C99" s="596"/>
      <c r="D99" s="607"/>
      <c r="E99" s="596"/>
      <c r="F99" s="607"/>
      <c r="G99" s="608"/>
      <c r="H99" s="609"/>
      <c r="I99" s="601"/>
      <c r="J99" s="774"/>
      <c r="K99" s="774"/>
      <c r="L99" s="775"/>
      <c r="M99" s="775"/>
      <c r="N99" s="774"/>
      <c r="O99" s="784"/>
      <c r="P99" s="784"/>
      <c r="Q99" s="783"/>
      <c r="R99" s="784"/>
      <c r="S99" s="783"/>
      <c r="T99" s="784"/>
      <c r="U99" s="793"/>
      <c r="V99" s="793"/>
      <c r="W99" s="792"/>
      <c r="X99" s="793"/>
      <c r="Y99" s="792"/>
      <c r="Z99" s="793"/>
      <c r="AA99" s="802"/>
      <c r="AB99" s="802"/>
      <c r="AC99" s="801"/>
      <c r="AD99" s="802"/>
      <c r="AE99" s="801"/>
      <c r="AF99" s="802"/>
      <c r="AG99" s="820"/>
      <c r="AH99" s="820"/>
      <c r="AI99" s="819"/>
      <c r="AJ99" s="820"/>
      <c r="AK99" s="819"/>
      <c r="AL99" s="820"/>
      <c r="AM99" s="774"/>
      <c r="AN99" s="774"/>
      <c r="AO99" s="775"/>
      <c r="AP99" s="774"/>
      <c r="AQ99" s="775"/>
      <c r="AR99" s="774"/>
      <c r="AS99" s="829"/>
      <c r="AT99" s="829"/>
      <c r="AU99" s="828"/>
      <c r="AV99" s="829"/>
      <c r="AW99" s="828"/>
      <c r="AX99" s="829"/>
      <c r="AY99" s="838"/>
      <c r="AZ99" s="838"/>
      <c r="BA99" s="837"/>
      <c r="BB99" s="838"/>
      <c r="BC99" s="837"/>
      <c r="BD99" s="838"/>
      <c r="BE99" s="774"/>
      <c r="BF99" s="774"/>
      <c r="BG99" s="775"/>
      <c r="BH99" s="774"/>
      <c r="BI99" s="775"/>
      <c r="BJ99" s="774"/>
      <c r="BK99" s="811"/>
      <c r="BL99" s="811"/>
      <c r="BM99" s="810"/>
      <c r="BN99" s="811"/>
      <c r="BO99" s="810"/>
      <c r="BP99" s="811"/>
      <c r="BQ99" s="793"/>
      <c r="BR99" s="793"/>
      <c r="BS99" s="792"/>
      <c r="BT99" s="793"/>
      <c r="BU99" s="792"/>
      <c r="BV99" s="793"/>
      <c r="BW99" s="838"/>
      <c r="BX99" s="838"/>
      <c r="BY99" s="837"/>
      <c r="BZ99" s="838"/>
      <c r="CA99" s="837"/>
      <c r="CB99" s="838"/>
      <c r="CC99" s="811"/>
      <c r="CD99" s="784"/>
      <c r="CE99" s="810"/>
      <c r="CF99" s="810"/>
      <c r="CG99" s="811"/>
      <c r="CH99" s="579"/>
    </row>
    <row r="100" spans="1:86" hidden="1" x14ac:dyDescent="0.2">
      <c r="A100" s="596"/>
      <c r="B100" s="596"/>
      <c r="C100" s="596"/>
      <c r="D100" s="607"/>
      <c r="E100" s="596"/>
      <c r="F100" s="607"/>
      <c r="G100" s="608"/>
      <c r="H100" s="609"/>
      <c r="I100" s="601"/>
      <c r="J100" s="774"/>
      <c r="K100" s="774"/>
      <c r="L100" s="775"/>
      <c r="M100" s="775"/>
      <c r="N100" s="774"/>
      <c r="O100" s="784"/>
      <c r="P100" s="784"/>
      <c r="Q100" s="783"/>
      <c r="R100" s="784"/>
      <c r="S100" s="783"/>
      <c r="T100" s="784"/>
      <c r="U100" s="793"/>
      <c r="V100" s="793"/>
      <c r="W100" s="792"/>
      <c r="X100" s="793"/>
      <c r="Y100" s="792"/>
      <c r="Z100" s="793"/>
      <c r="AA100" s="802"/>
      <c r="AB100" s="802"/>
      <c r="AC100" s="801"/>
      <c r="AD100" s="802"/>
      <c r="AE100" s="801"/>
      <c r="AF100" s="802"/>
      <c r="AG100" s="820"/>
      <c r="AH100" s="820"/>
      <c r="AI100" s="819"/>
      <c r="AJ100" s="820"/>
      <c r="AK100" s="819"/>
      <c r="AL100" s="820"/>
      <c r="AM100" s="774"/>
      <c r="AN100" s="774"/>
      <c r="AO100" s="775"/>
      <c r="AP100" s="774"/>
      <c r="AQ100" s="775"/>
      <c r="AR100" s="774"/>
      <c r="AS100" s="829"/>
      <c r="AT100" s="829"/>
      <c r="AU100" s="828"/>
      <c r="AV100" s="829"/>
      <c r="AW100" s="828"/>
      <c r="AX100" s="829"/>
      <c r="AY100" s="838"/>
      <c r="AZ100" s="838"/>
      <c r="BA100" s="837"/>
      <c r="BB100" s="838"/>
      <c r="BC100" s="837"/>
      <c r="BD100" s="838"/>
      <c r="BE100" s="774"/>
      <c r="BF100" s="774"/>
      <c r="BG100" s="775"/>
      <c r="BH100" s="774"/>
      <c r="BI100" s="775"/>
      <c r="BJ100" s="774"/>
      <c r="BK100" s="811"/>
      <c r="BL100" s="811"/>
      <c r="BM100" s="810"/>
      <c r="BN100" s="811"/>
      <c r="BO100" s="810"/>
      <c r="BP100" s="811"/>
      <c r="BQ100" s="793"/>
      <c r="BR100" s="793"/>
      <c r="BS100" s="792"/>
      <c r="BT100" s="793"/>
      <c r="BU100" s="792"/>
      <c r="BV100" s="793"/>
      <c r="BW100" s="838"/>
      <c r="BX100" s="838"/>
      <c r="BY100" s="837"/>
      <c r="BZ100" s="838"/>
      <c r="CA100" s="837"/>
      <c r="CB100" s="838"/>
      <c r="CC100" s="811"/>
      <c r="CD100" s="784"/>
      <c r="CE100" s="810"/>
      <c r="CF100" s="810"/>
      <c r="CG100" s="811"/>
      <c r="CH100" s="579"/>
    </row>
    <row r="101" spans="1:86" hidden="1" x14ac:dyDescent="0.2">
      <c r="A101" s="596"/>
      <c r="B101" s="596"/>
      <c r="C101" s="596"/>
      <c r="D101" s="607"/>
      <c r="E101" s="596"/>
      <c r="F101" s="607"/>
      <c r="G101" s="608"/>
      <c r="H101" s="609"/>
      <c r="I101" s="601"/>
      <c r="J101" s="774"/>
      <c r="K101" s="774"/>
      <c r="L101" s="775"/>
      <c r="M101" s="775"/>
      <c r="N101" s="774"/>
      <c r="O101" s="784"/>
      <c r="P101" s="784"/>
      <c r="Q101" s="783"/>
      <c r="R101" s="784"/>
      <c r="S101" s="783"/>
      <c r="T101" s="784"/>
      <c r="U101" s="793"/>
      <c r="V101" s="793"/>
      <c r="W101" s="792"/>
      <c r="X101" s="793"/>
      <c r="Y101" s="792"/>
      <c r="Z101" s="793"/>
      <c r="AA101" s="802"/>
      <c r="AB101" s="802"/>
      <c r="AC101" s="801"/>
      <c r="AD101" s="802"/>
      <c r="AE101" s="801"/>
      <c r="AF101" s="802"/>
      <c r="AG101" s="820"/>
      <c r="AH101" s="820"/>
      <c r="AI101" s="819"/>
      <c r="AJ101" s="820"/>
      <c r="AK101" s="819"/>
      <c r="AL101" s="820"/>
      <c r="AM101" s="774"/>
      <c r="AN101" s="774"/>
      <c r="AO101" s="775"/>
      <c r="AP101" s="774"/>
      <c r="AQ101" s="775"/>
      <c r="AR101" s="774"/>
      <c r="AS101" s="829"/>
      <c r="AT101" s="829"/>
      <c r="AU101" s="828"/>
      <c r="AV101" s="829"/>
      <c r="AW101" s="828"/>
      <c r="AX101" s="829"/>
      <c r="AY101" s="838"/>
      <c r="AZ101" s="838"/>
      <c r="BA101" s="837"/>
      <c r="BB101" s="838"/>
      <c r="BC101" s="837"/>
      <c r="BD101" s="838"/>
      <c r="BE101" s="774"/>
      <c r="BF101" s="774"/>
      <c r="BG101" s="775"/>
      <c r="BH101" s="774"/>
      <c r="BI101" s="775"/>
      <c r="BJ101" s="774"/>
      <c r="BK101" s="811"/>
      <c r="BL101" s="811"/>
      <c r="BM101" s="810"/>
      <c r="BN101" s="811"/>
      <c r="BO101" s="810"/>
      <c r="BP101" s="811"/>
      <c r="BQ101" s="793"/>
      <c r="BR101" s="793"/>
      <c r="BS101" s="792"/>
      <c r="BT101" s="793"/>
      <c r="BU101" s="792"/>
      <c r="BV101" s="793"/>
      <c r="BW101" s="838"/>
      <c r="BX101" s="838"/>
      <c r="BY101" s="837"/>
      <c r="BZ101" s="838"/>
      <c r="CA101" s="837"/>
      <c r="CB101" s="838"/>
      <c r="CC101" s="811"/>
      <c r="CD101" s="784"/>
      <c r="CE101" s="810"/>
      <c r="CF101" s="810"/>
      <c r="CG101" s="811"/>
      <c r="CH101" s="579"/>
    </row>
    <row r="102" spans="1:86" hidden="1" x14ac:dyDescent="0.2">
      <c r="A102" s="652"/>
      <c r="B102" s="652"/>
      <c r="C102" s="652"/>
      <c r="D102" s="653"/>
      <c r="E102" s="652"/>
      <c r="F102" s="626"/>
      <c r="G102" s="654"/>
      <c r="H102" s="593"/>
      <c r="I102" s="629"/>
      <c r="J102" s="776"/>
      <c r="K102" s="776"/>
      <c r="L102" s="776"/>
      <c r="M102" s="776"/>
      <c r="N102" s="776"/>
      <c r="O102" s="785"/>
      <c r="P102" s="785"/>
      <c r="Q102" s="785"/>
      <c r="R102" s="785"/>
      <c r="S102" s="785"/>
      <c r="T102" s="785"/>
      <c r="U102" s="794"/>
      <c r="V102" s="794"/>
      <c r="W102" s="794"/>
      <c r="X102" s="794"/>
      <c r="Y102" s="794"/>
      <c r="Z102" s="794"/>
      <c r="AA102" s="803"/>
      <c r="AB102" s="803"/>
      <c r="AC102" s="803"/>
      <c r="AD102" s="803"/>
      <c r="AE102" s="803"/>
      <c r="AF102" s="803"/>
      <c r="AG102" s="821"/>
      <c r="AH102" s="821"/>
      <c r="AI102" s="821"/>
      <c r="AJ102" s="821"/>
      <c r="AK102" s="821"/>
      <c r="AL102" s="821"/>
      <c r="AM102" s="776"/>
      <c r="AN102" s="776"/>
      <c r="AO102" s="776"/>
      <c r="AP102" s="776"/>
      <c r="AQ102" s="776"/>
      <c r="AR102" s="776"/>
      <c r="AS102" s="830"/>
      <c r="AT102" s="830"/>
      <c r="AU102" s="830"/>
      <c r="AV102" s="830"/>
      <c r="AW102" s="830"/>
      <c r="AX102" s="830"/>
      <c r="AY102" s="839"/>
      <c r="AZ102" s="839"/>
      <c r="BA102" s="839"/>
      <c r="BB102" s="839"/>
      <c r="BC102" s="839"/>
      <c r="BD102" s="839"/>
      <c r="BE102" s="776"/>
      <c r="BF102" s="776"/>
      <c r="BG102" s="776"/>
      <c r="BH102" s="776"/>
      <c r="BI102" s="776"/>
      <c r="BJ102" s="776"/>
      <c r="BK102" s="812"/>
      <c r="BL102" s="812"/>
      <c r="BM102" s="812"/>
      <c r="BN102" s="812"/>
      <c r="BO102" s="812"/>
      <c r="BP102" s="812"/>
      <c r="BQ102" s="794"/>
      <c r="BR102" s="794"/>
      <c r="BS102" s="794"/>
      <c r="BT102" s="794"/>
      <c r="BU102" s="794"/>
      <c r="BV102" s="794"/>
      <c r="BW102" s="839"/>
      <c r="BX102" s="839"/>
      <c r="BY102" s="839"/>
      <c r="BZ102" s="839"/>
      <c r="CA102" s="839"/>
      <c r="CB102" s="839"/>
      <c r="CC102" s="812"/>
      <c r="CD102" s="785"/>
      <c r="CE102" s="812"/>
      <c r="CF102" s="812"/>
      <c r="CG102" s="812"/>
      <c r="CH102" s="579"/>
    </row>
    <row r="103" spans="1:86" hidden="1" x14ac:dyDescent="0.2">
      <c r="A103" s="581"/>
      <c r="B103" s="581"/>
      <c r="C103" s="581"/>
      <c r="D103" s="626"/>
      <c r="E103" s="581"/>
      <c r="F103" s="626"/>
      <c r="G103" s="627"/>
      <c r="H103" s="631"/>
      <c r="I103" s="632"/>
      <c r="J103" s="774"/>
      <c r="K103" s="774"/>
      <c r="L103" s="775"/>
      <c r="M103" s="775"/>
      <c r="N103" s="775"/>
      <c r="O103" s="784"/>
      <c r="P103" s="784"/>
      <c r="Q103" s="783"/>
      <c r="R103" s="783"/>
      <c r="S103" s="783"/>
      <c r="T103" s="783"/>
      <c r="U103" s="793"/>
      <c r="V103" s="792"/>
      <c r="W103" s="792"/>
      <c r="X103" s="792"/>
      <c r="Y103" s="792"/>
      <c r="Z103" s="792"/>
      <c r="AA103" s="802"/>
      <c r="AB103" s="801"/>
      <c r="AC103" s="801"/>
      <c r="AD103" s="801"/>
      <c r="AE103" s="801"/>
      <c r="AF103" s="801"/>
      <c r="AG103" s="820"/>
      <c r="AH103" s="819"/>
      <c r="AI103" s="819"/>
      <c r="AJ103" s="819"/>
      <c r="AK103" s="819"/>
      <c r="AL103" s="819"/>
      <c r="AM103" s="774"/>
      <c r="AN103" s="775"/>
      <c r="AO103" s="775"/>
      <c r="AP103" s="775"/>
      <c r="AQ103" s="775"/>
      <c r="AR103" s="775"/>
      <c r="AS103" s="829"/>
      <c r="AT103" s="828"/>
      <c r="AU103" s="828"/>
      <c r="AV103" s="828"/>
      <c r="AW103" s="828"/>
      <c r="AX103" s="828"/>
      <c r="AY103" s="838"/>
      <c r="AZ103" s="837"/>
      <c r="BA103" s="837"/>
      <c r="BB103" s="837"/>
      <c r="BC103" s="837"/>
      <c r="BD103" s="837"/>
      <c r="BE103" s="774"/>
      <c r="BF103" s="775"/>
      <c r="BG103" s="775"/>
      <c r="BH103" s="775"/>
      <c r="BI103" s="775"/>
      <c r="BJ103" s="775"/>
      <c r="BK103" s="811"/>
      <c r="BL103" s="810"/>
      <c r="BM103" s="810"/>
      <c r="BN103" s="810"/>
      <c r="BO103" s="810"/>
      <c r="BP103" s="810"/>
      <c r="BQ103" s="793"/>
      <c r="BR103" s="792"/>
      <c r="BS103" s="792"/>
      <c r="BT103" s="792"/>
      <c r="BU103" s="792"/>
      <c r="BV103" s="792"/>
      <c r="BW103" s="838"/>
      <c r="BX103" s="837"/>
      <c r="BY103" s="837"/>
      <c r="BZ103" s="837"/>
      <c r="CA103" s="837"/>
      <c r="CB103" s="837"/>
      <c r="CC103" s="811"/>
      <c r="CD103" s="784"/>
      <c r="CE103" s="810"/>
      <c r="CF103" s="810"/>
      <c r="CG103" s="810"/>
      <c r="CH103" s="579"/>
    </row>
    <row r="104" spans="1:86" hidden="1" x14ac:dyDescent="0.2">
      <c r="A104" s="585"/>
      <c r="B104" s="585"/>
      <c r="C104" s="585"/>
      <c r="D104" s="634"/>
      <c r="E104" s="585"/>
      <c r="F104" s="634"/>
      <c r="G104" s="586"/>
      <c r="H104" s="635"/>
      <c r="I104" s="636"/>
      <c r="J104" s="774"/>
      <c r="K104" s="774"/>
      <c r="L104" s="775"/>
      <c r="M104" s="775"/>
      <c r="N104" s="775"/>
      <c r="O104" s="784"/>
      <c r="P104" s="784"/>
      <c r="Q104" s="783"/>
      <c r="R104" s="783"/>
      <c r="S104" s="783"/>
      <c r="T104" s="783"/>
      <c r="U104" s="793"/>
      <c r="V104" s="792"/>
      <c r="W104" s="792"/>
      <c r="X104" s="792"/>
      <c r="Y104" s="792"/>
      <c r="Z104" s="792"/>
      <c r="AA104" s="802"/>
      <c r="AB104" s="801"/>
      <c r="AC104" s="801"/>
      <c r="AD104" s="801"/>
      <c r="AE104" s="801"/>
      <c r="AF104" s="801"/>
      <c r="AG104" s="820"/>
      <c r="AH104" s="819"/>
      <c r="AI104" s="819"/>
      <c r="AJ104" s="819"/>
      <c r="AK104" s="819"/>
      <c r="AL104" s="819"/>
      <c r="AM104" s="774"/>
      <c r="AN104" s="775"/>
      <c r="AO104" s="775"/>
      <c r="AP104" s="775"/>
      <c r="AQ104" s="775"/>
      <c r="AR104" s="775"/>
      <c r="AS104" s="829"/>
      <c r="AT104" s="828"/>
      <c r="AU104" s="828"/>
      <c r="AV104" s="828"/>
      <c r="AW104" s="828"/>
      <c r="AX104" s="828"/>
      <c r="AY104" s="838"/>
      <c r="AZ104" s="837"/>
      <c r="BA104" s="837"/>
      <c r="BB104" s="837"/>
      <c r="BC104" s="837"/>
      <c r="BD104" s="837"/>
      <c r="BE104" s="774"/>
      <c r="BF104" s="775"/>
      <c r="BG104" s="775"/>
      <c r="BH104" s="775"/>
      <c r="BI104" s="775"/>
      <c r="BJ104" s="775"/>
      <c r="BK104" s="811"/>
      <c r="BL104" s="810"/>
      <c r="BM104" s="810"/>
      <c r="BN104" s="810"/>
      <c r="BO104" s="810"/>
      <c r="BP104" s="810"/>
      <c r="BQ104" s="793"/>
      <c r="BR104" s="792"/>
      <c r="BS104" s="792"/>
      <c r="BT104" s="792"/>
      <c r="BU104" s="792"/>
      <c r="BV104" s="792"/>
      <c r="BW104" s="838"/>
      <c r="BX104" s="837"/>
      <c r="BY104" s="837"/>
      <c r="BZ104" s="837"/>
      <c r="CA104" s="837"/>
      <c r="CB104" s="837"/>
      <c r="CC104" s="811"/>
      <c r="CD104" s="784"/>
      <c r="CE104" s="810"/>
      <c r="CF104" s="810"/>
      <c r="CG104" s="810"/>
      <c r="CH104" s="579"/>
    </row>
    <row r="105" spans="1:86" hidden="1" x14ac:dyDescent="0.2">
      <c r="A105" s="585"/>
      <c r="B105" s="585"/>
      <c r="C105" s="585"/>
      <c r="D105" s="634"/>
      <c r="E105" s="585"/>
      <c r="F105" s="634"/>
      <c r="G105" s="586"/>
      <c r="H105" s="637"/>
      <c r="I105" s="636"/>
      <c r="J105" s="774"/>
      <c r="K105" s="774"/>
      <c r="L105" s="775"/>
      <c r="M105" s="775"/>
      <c r="N105" s="775"/>
      <c r="O105" s="784"/>
      <c r="P105" s="784"/>
      <c r="Q105" s="783"/>
      <c r="R105" s="783"/>
      <c r="S105" s="783"/>
      <c r="T105" s="783"/>
      <c r="U105" s="793"/>
      <c r="V105" s="792"/>
      <c r="W105" s="792"/>
      <c r="X105" s="792"/>
      <c r="Y105" s="792"/>
      <c r="Z105" s="792"/>
      <c r="AA105" s="802"/>
      <c r="AB105" s="801"/>
      <c r="AC105" s="801"/>
      <c r="AD105" s="801"/>
      <c r="AE105" s="801"/>
      <c r="AF105" s="801"/>
      <c r="AG105" s="820"/>
      <c r="AH105" s="819"/>
      <c r="AI105" s="819"/>
      <c r="AJ105" s="819"/>
      <c r="AK105" s="819"/>
      <c r="AL105" s="819"/>
      <c r="AM105" s="774"/>
      <c r="AN105" s="775"/>
      <c r="AO105" s="775"/>
      <c r="AP105" s="775"/>
      <c r="AQ105" s="775"/>
      <c r="AR105" s="775"/>
      <c r="AS105" s="829"/>
      <c r="AT105" s="828"/>
      <c r="AU105" s="828"/>
      <c r="AV105" s="828"/>
      <c r="AW105" s="828"/>
      <c r="AX105" s="828"/>
      <c r="AY105" s="838"/>
      <c r="AZ105" s="837"/>
      <c r="BA105" s="837"/>
      <c r="BB105" s="837"/>
      <c r="BC105" s="837"/>
      <c r="BD105" s="837"/>
      <c r="BE105" s="774"/>
      <c r="BF105" s="775"/>
      <c r="BG105" s="775"/>
      <c r="BH105" s="775"/>
      <c r="BI105" s="775"/>
      <c r="BJ105" s="775"/>
      <c r="BK105" s="811"/>
      <c r="BL105" s="810"/>
      <c r="BM105" s="810"/>
      <c r="BN105" s="810"/>
      <c r="BO105" s="810"/>
      <c r="BP105" s="810"/>
      <c r="BQ105" s="793"/>
      <c r="BR105" s="792"/>
      <c r="BS105" s="792"/>
      <c r="BT105" s="792"/>
      <c r="BU105" s="792"/>
      <c r="BV105" s="792"/>
      <c r="BW105" s="838"/>
      <c r="BX105" s="837"/>
      <c r="BY105" s="837"/>
      <c r="BZ105" s="837"/>
      <c r="CA105" s="837"/>
      <c r="CB105" s="837"/>
      <c r="CC105" s="811"/>
      <c r="CD105" s="784"/>
      <c r="CE105" s="810"/>
      <c r="CF105" s="810"/>
      <c r="CG105" s="810"/>
      <c r="CH105" s="579"/>
    </row>
    <row r="106" spans="1:86" hidden="1" x14ac:dyDescent="0.2">
      <c r="A106" s="585"/>
      <c r="B106" s="585"/>
      <c r="C106" s="585"/>
      <c r="D106" s="634"/>
      <c r="E106" s="585"/>
      <c r="F106" s="634"/>
      <c r="G106" s="586"/>
      <c r="H106" s="639"/>
      <c r="I106" s="636"/>
      <c r="J106" s="774"/>
      <c r="K106" s="774"/>
      <c r="L106" s="775"/>
      <c r="M106" s="775"/>
      <c r="N106" s="775"/>
      <c r="O106" s="784"/>
      <c r="P106" s="784"/>
      <c r="Q106" s="783"/>
      <c r="R106" s="783"/>
      <c r="S106" s="783"/>
      <c r="T106" s="783"/>
      <c r="U106" s="793"/>
      <c r="V106" s="792"/>
      <c r="W106" s="792"/>
      <c r="X106" s="792"/>
      <c r="Y106" s="792"/>
      <c r="Z106" s="792"/>
      <c r="AA106" s="802"/>
      <c r="AB106" s="801"/>
      <c r="AC106" s="801"/>
      <c r="AD106" s="801"/>
      <c r="AE106" s="801"/>
      <c r="AF106" s="801"/>
      <c r="AG106" s="820"/>
      <c r="AH106" s="819"/>
      <c r="AI106" s="819"/>
      <c r="AJ106" s="819"/>
      <c r="AK106" s="819"/>
      <c r="AL106" s="819"/>
      <c r="AM106" s="774"/>
      <c r="AN106" s="775"/>
      <c r="AO106" s="775"/>
      <c r="AP106" s="775"/>
      <c r="AQ106" s="775"/>
      <c r="AR106" s="775"/>
      <c r="AS106" s="829"/>
      <c r="AT106" s="828"/>
      <c r="AU106" s="828"/>
      <c r="AV106" s="828"/>
      <c r="AW106" s="828"/>
      <c r="AX106" s="828"/>
      <c r="AY106" s="838"/>
      <c r="AZ106" s="837"/>
      <c r="BA106" s="837"/>
      <c r="BB106" s="837"/>
      <c r="BC106" s="837"/>
      <c r="BD106" s="837"/>
      <c r="BE106" s="774"/>
      <c r="BF106" s="775"/>
      <c r="BG106" s="775"/>
      <c r="BH106" s="775"/>
      <c r="BI106" s="775"/>
      <c r="BJ106" s="775"/>
      <c r="BK106" s="811"/>
      <c r="BL106" s="810"/>
      <c r="BM106" s="810"/>
      <c r="BN106" s="810"/>
      <c r="BO106" s="810"/>
      <c r="BP106" s="810"/>
      <c r="BQ106" s="793"/>
      <c r="BR106" s="792"/>
      <c r="BS106" s="792"/>
      <c r="BT106" s="792"/>
      <c r="BU106" s="792"/>
      <c r="BV106" s="792"/>
      <c r="BW106" s="838"/>
      <c r="BX106" s="837"/>
      <c r="BY106" s="837"/>
      <c r="BZ106" s="837"/>
      <c r="CA106" s="837"/>
      <c r="CB106" s="837"/>
      <c r="CC106" s="811"/>
      <c r="CD106" s="784"/>
      <c r="CE106" s="810"/>
      <c r="CF106" s="810"/>
      <c r="CG106" s="810"/>
      <c r="CH106" s="579"/>
    </row>
    <row r="107" spans="1:86" hidden="1" x14ac:dyDescent="0.2">
      <c r="A107" s="585"/>
      <c r="B107" s="585"/>
      <c r="C107" s="585"/>
      <c r="D107" s="634"/>
      <c r="E107" s="585"/>
      <c r="F107" s="634"/>
      <c r="G107" s="640"/>
      <c r="H107" s="639"/>
      <c r="I107" s="636"/>
      <c r="J107" s="774"/>
      <c r="K107" s="774"/>
      <c r="L107" s="775"/>
      <c r="M107" s="775"/>
      <c r="N107" s="775"/>
      <c r="O107" s="784"/>
      <c r="P107" s="784"/>
      <c r="Q107" s="783"/>
      <c r="R107" s="783"/>
      <c r="S107" s="783"/>
      <c r="T107" s="783"/>
      <c r="U107" s="793"/>
      <c r="V107" s="792"/>
      <c r="W107" s="792"/>
      <c r="X107" s="792"/>
      <c r="Y107" s="792"/>
      <c r="Z107" s="792"/>
      <c r="AA107" s="802"/>
      <c r="AB107" s="801"/>
      <c r="AC107" s="801"/>
      <c r="AD107" s="801"/>
      <c r="AE107" s="801"/>
      <c r="AF107" s="801"/>
      <c r="AG107" s="820"/>
      <c r="AH107" s="819"/>
      <c r="AI107" s="819"/>
      <c r="AJ107" s="819"/>
      <c r="AK107" s="819"/>
      <c r="AL107" s="819"/>
      <c r="AM107" s="774"/>
      <c r="AN107" s="775"/>
      <c r="AO107" s="775"/>
      <c r="AP107" s="775"/>
      <c r="AQ107" s="775"/>
      <c r="AR107" s="775"/>
      <c r="AS107" s="829"/>
      <c r="AT107" s="828"/>
      <c r="AU107" s="828"/>
      <c r="AV107" s="828"/>
      <c r="AW107" s="828"/>
      <c r="AX107" s="828"/>
      <c r="AY107" s="838"/>
      <c r="AZ107" s="837"/>
      <c r="BA107" s="837"/>
      <c r="BB107" s="837"/>
      <c r="BC107" s="837"/>
      <c r="BD107" s="837"/>
      <c r="BE107" s="774"/>
      <c r="BF107" s="775"/>
      <c r="BG107" s="775"/>
      <c r="BH107" s="775"/>
      <c r="BI107" s="775"/>
      <c r="BJ107" s="775"/>
      <c r="BK107" s="811"/>
      <c r="BL107" s="810"/>
      <c r="BM107" s="810"/>
      <c r="BN107" s="810"/>
      <c r="BO107" s="810"/>
      <c r="BP107" s="810"/>
      <c r="BQ107" s="793"/>
      <c r="BR107" s="792"/>
      <c r="BS107" s="792"/>
      <c r="BT107" s="792"/>
      <c r="BU107" s="792"/>
      <c r="BV107" s="792"/>
      <c r="BW107" s="838"/>
      <c r="BX107" s="837"/>
      <c r="BY107" s="837"/>
      <c r="BZ107" s="837"/>
      <c r="CA107" s="837"/>
      <c r="CB107" s="837"/>
      <c r="CC107" s="811"/>
      <c r="CD107" s="784"/>
      <c r="CE107" s="810"/>
      <c r="CF107" s="810"/>
      <c r="CG107" s="810"/>
      <c r="CH107" s="579"/>
    </row>
    <row r="108" spans="1:86" hidden="1" x14ac:dyDescent="0.2">
      <c r="A108" s="585"/>
      <c r="B108" s="585"/>
      <c r="C108" s="585"/>
      <c r="D108" s="634"/>
      <c r="E108" s="585"/>
      <c r="F108" s="634"/>
      <c r="G108" s="586"/>
      <c r="H108" s="635"/>
      <c r="I108" s="636"/>
      <c r="J108" s="774"/>
      <c r="K108" s="774"/>
      <c r="L108" s="775"/>
      <c r="M108" s="775"/>
      <c r="N108" s="775"/>
      <c r="O108" s="784"/>
      <c r="P108" s="784"/>
      <c r="Q108" s="783"/>
      <c r="R108" s="783"/>
      <c r="S108" s="783"/>
      <c r="T108" s="783"/>
      <c r="U108" s="793"/>
      <c r="V108" s="792"/>
      <c r="W108" s="792"/>
      <c r="X108" s="792"/>
      <c r="Y108" s="792"/>
      <c r="Z108" s="792"/>
      <c r="AA108" s="802"/>
      <c r="AB108" s="801"/>
      <c r="AC108" s="801"/>
      <c r="AD108" s="801"/>
      <c r="AE108" s="801"/>
      <c r="AF108" s="801"/>
      <c r="AG108" s="820"/>
      <c r="AH108" s="819"/>
      <c r="AI108" s="819"/>
      <c r="AJ108" s="819"/>
      <c r="AK108" s="819"/>
      <c r="AL108" s="819"/>
      <c r="AM108" s="774"/>
      <c r="AN108" s="775"/>
      <c r="AO108" s="775"/>
      <c r="AP108" s="775"/>
      <c r="AQ108" s="775"/>
      <c r="AR108" s="775"/>
      <c r="AS108" s="829"/>
      <c r="AT108" s="828"/>
      <c r="AU108" s="828"/>
      <c r="AV108" s="828"/>
      <c r="AW108" s="828"/>
      <c r="AX108" s="828"/>
      <c r="AY108" s="838"/>
      <c r="AZ108" s="837"/>
      <c r="BA108" s="837"/>
      <c r="BB108" s="837"/>
      <c r="BC108" s="837"/>
      <c r="BD108" s="837"/>
      <c r="BE108" s="774"/>
      <c r="BF108" s="775"/>
      <c r="BG108" s="775"/>
      <c r="BH108" s="775"/>
      <c r="BI108" s="775"/>
      <c r="BJ108" s="775"/>
      <c r="BK108" s="811"/>
      <c r="BL108" s="810"/>
      <c r="BM108" s="810"/>
      <c r="BN108" s="810"/>
      <c r="BO108" s="810"/>
      <c r="BP108" s="810"/>
      <c r="BQ108" s="793"/>
      <c r="BR108" s="792"/>
      <c r="BS108" s="792"/>
      <c r="BT108" s="792"/>
      <c r="BU108" s="792"/>
      <c r="BV108" s="792"/>
      <c r="BW108" s="838"/>
      <c r="BX108" s="837"/>
      <c r="BY108" s="837"/>
      <c r="BZ108" s="837"/>
      <c r="CA108" s="837"/>
      <c r="CB108" s="837"/>
      <c r="CC108" s="811"/>
      <c r="CD108" s="784"/>
      <c r="CE108" s="810"/>
      <c r="CF108" s="810"/>
      <c r="CG108" s="810"/>
      <c r="CH108" s="579"/>
    </row>
    <row r="109" spans="1:86" hidden="1" x14ac:dyDescent="0.2">
      <c r="A109" s="585"/>
      <c r="B109" s="585"/>
      <c r="C109" s="585"/>
      <c r="D109" s="634"/>
      <c r="E109" s="585"/>
      <c r="F109" s="634"/>
      <c r="G109" s="586"/>
      <c r="H109" s="637"/>
      <c r="I109" s="636"/>
      <c r="J109" s="774"/>
      <c r="K109" s="774"/>
      <c r="L109" s="775"/>
      <c r="M109" s="775"/>
      <c r="N109" s="775"/>
      <c r="O109" s="784"/>
      <c r="P109" s="784"/>
      <c r="Q109" s="783"/>
      <c r="R109" s="783"/>
      <c r="S109" s="783"/>
      <c r="T109" s="783"/>
      <c r="U109" s="793"/>
      <c r="V109" s="792"/>
      <c r="W109" s="792"/>
      <c r="X109" s="792"/>
      <c r="Y109" s="792"/>
      <c r="Z109" s="792"/>
      <c r="AA109" s="802"/>
      <c r="AB109" s="801"/>
      <c r="AC109" s="801"/>
      <c r="AD109" s="801"/>
      <c r="AE109" s="801"/>
      <c r="AF109" s="801"/>
      <c r="AG109" s="820"/>
      <c r="AH109" s="819"/>
      <c r="AI109" s="819"/>
      <c r="AJ109" s="819"/>
      <c r="AK109" s="819"/>
      <c r="AL109" s="819"/>
      <c r="AM109" s="774"/>
      <c r="AN109" s="775"/>
      <c r="AO109" s="775"/>
      <c r="AP109" s="775"/>
      <c r="AQ109" s="775"/>
      <c r="AR109" s="775"/>
      <c r="AS109" s="829"/>
      <c r="AT109" s="828"/>
      <c r="AU109" s="828"/>
      <c r="AV109" s="828"/>
      <c r="AW109" s="828"/>
      <c r="AX109" s="828"/>
      <c r="AY109" s="838"/>
      <c r="AZ109" s="837"/>
      <c r="BA109" s="837"/>
      <c r="BB109" s="837"/>
      <c r="BC109" s="837"/>
      <c r="BD109" s="837"/>
      <c r="BE109" s="774"/>
      <c r="BF109" s="775"/>
      <c r="BG109" s="775"/>
      <c r="BH109" s="775"/>
      <c r="BI109" s="775"/>
      <c r="BJ109" s="775"/>
      <c r="BK109" s="811"/>
      <c r="BL109" s="810"/>
      <c r="BM109" s="810"/>
      <c r="BN109" s="810"/>
      <c r="BO109" s="810"/>
      <c r="BP109" s="810"/>
      <c r="BQ109" s="793"/>
      <c r="BR109" s="792"/>
      <c r="BS109" s="792"/>
      <c r="BT109" s="792"/>
      <c r="BU109" s="792"/>
      <c r="BV109" s="792"/>
      <c r="BW109" s="838"/>
      <c r="BX109" s="837"/>
      <c r="BY109" s="837"/>
      <c r="BZ109" s="837"/>
      <c r="CA109" s="837"/>
      <c r="CB109" s="837"/>
      <c r="CC109" s="811"/>
      <c r="CD109" s="784"/>
      <c r="CE109" s="810"/>
      <c r="CF109" s="810"/>
      <c r="CG109" s="810"/>
      <c r="CH109" s="579"/>
    </row>
    <row r="110" spans="1:86" hidden="1" x14ac:dyDescent="0.2">
      <c r="A110" s="591"/>
      <c r="B110" s="591"/>
      <c r="C110" s="591"/>
      <c r="D110" s="641"/>
      <c r="E110" s="591"/>
      <c r="F110" s="641"/>
      <c r="G110" s="655"/>
      <c r="H110" s="642"/>
      <c r="I110" s="643"/>
      <c r="J110" s="774"/>
      <c r="K110" s="774"/>
      <c r="L110" s="775"/>
      <c r="M110" s="775"/>
      <c r="N110" s="775"/>
      <c r="O110" s="784"/>
      <c r="P110" s="784"/>
      <c r="Q110" s="783"/>
      <c r="R110" s="783"/>
      <c r="S110" s="783"/>
      <c r="T110" s="783"/>
      <c r="U110" s="793"/>
      <c r="V110" s="792"/>
      <c r="W110" s="792"/>
      <c r="X110" s="792"/>
      <c r="Y110" s="792"/>
      <c r="Z110" s="792"/>
      <c r="AA110" s="802"/>
      <c r="AB110" s="801"/>
      <c r="AC110" s="801"/>
      <c r="AD110" s="801"/>
      <c r="AE110" s="801"/>
      <c r="AF110" s="801"/>
      <c r="AG110" s="820"/>
      <c r="AH110" s="819"/>
      <c r="AI110" s="819"/>
      <c r="AJ110" s="819"/>
      <c r="AK110" s="819"/>
      <c r="AL110" s="819"/>
      <c r="AM110" s="774"/>
      <c r="AN110" s="775"/>
      <c r="AO110" s="775"/>
      <c r="AP110" s="775"/>
      <c r="AQ110" s="775"/>
      <c r="AR110" s="775"/>
      <c r="AS110" s="829"/>
      <c r="AT110" s="828"/>
      <c r="AU110" s="828"/>
      <c r="AV110" s="828"/>
      <c r="AW110" s="828"/>
      <c r="AX110" s="828"/>
      <c r="AY110" s="838"/>
      <c r="AZ110" s="837"/>
      <c r="BA110" s="837"/>
      <c r="BB110" s="837"/>
      <c r="BC110" s="837"/>
      <c r="BD110" s="837"/>
      <c r="BE110" s="774"/>
      <c r="BF110" s="775"/>
      <c r="BG110" s="775"/>
      <c r="BH110" s="775"/>
      <c r="BI110" s="775"/>
      <c r="BJ110" s="775"/>
      <c r="BK110" s="811"/>
      <c r="BL110" s="810"/>
      <c r="BM110" s="810"/>
      <c r="BN110" s="810"/>
      <c r="BO110" s="810"/>
      <c r="BP110" s="810"/>
      <c r="BQ110" s="793"/>
      <c r="BR110" s="792"/>
      <c r="BS110" s="792"/>
      <c r="BT110" s="792"/>
      <c r="BU110" s="792"/>
      <c r="BV110" s="792"/>
      <c r="BW110" s="838"/>
      <c r="BX110" s="837"/>
      <c r="BY110" s="837"/>
      <c r="BZ110" s="837"/>
      <c r="CA110" s="837"/>
      <c r="CB110" s="837"/>
      <c r="CC110" s="811"/>
      <c r="CD110" s="784"/>
      <c r="CE110" s="810"/>
      <c r="CF110" s="810"/>
      <c r="CG110" s="810"/>
      <c r="CH110" s="579"/>
    </row>
    <row r="111" spans="1:86" hidden="1" x14ac:dyDescent="0.2">
      <c r="A111" s="585"/>
      <c r="B111" s="652"/>
      <c r="C111" s="652"/>
      <c r="D111" s="653"/>
      <c r="E111" s="652"/>
      <c r="F111" s="653"/>
      <c r="G111" s="654"/>
      <c r="H111" s="656"/>
      <c r="I111" s="594"/>
      <c r="J111" s="774"/>
      <c r="K111" s="774"/>
      <c r="L111" s="775"/>
      <c r="M111" s="775"/>
      <c r="N111" s="775"/>
      <c r="O111" s="784"/>
      <c r="P111" s="784"/>
      <c r="Q111" s="783"/>
      <c r="R111" s="783"/>
      <c r="S111" s="783"/>
      <c r="T111" s="783"/>
      <c r="U111" s="793"/>
      <c r="V111" s="792"/>
      <c r="W111" s="792"/>
      <c r="X111" s="792"/>
      <c r="Y111" s="792"/>
      <c r="Z111" s="792"/>
      <c r="AA111" s="802"/>
      <c r="AB111" s="801"/>
      <c r="AC111" s="801"/>
      <c r="AD111" s="801"/>
      <c r="AE111" s="801"/>
      <c r="AF111" s="801"/>
      <c r="AG111" s="820"/>
      <c r="AH111" s="819"/>
      <c r="AI111" s="819"/>
      <c r="AJ111" s="819"/>
      <c r="AK111" s="819"/>
      <c r="AL111" s="819"/>
      <c r="AM111" s="774"/>
      <c r="AN111" s="775"/>
      <c r="AO111" s="775"/>
      <c r="AP111" s="775"/>
      <c r="AQ111" s="775"/>
      <c r="AR111" s="775"/>
      <c r="AS111" s="829"/>
      <c r="AT111" s="828"/>
      <c r="AU111" s="828"/>
      <c r="AV111" s="828"/>
      <c r="AW111" s="828"/>
      <c r="AX111" s="828"/>
      <c r="AY111" s="838"/>
      <c r="AZ111" s="837"/>
      <c r="BA111" s="837"/>
      <c r="BB111" s="837"/>
      <c r="BC111" s="837"/>
      <c r="BD111" s="837"/>
      <c r="BE111" s="774"/>
      <c r="BF111" s="775"/>
      <c r="BG111" s="775"/>
      <c r="BH111" s="775"/>
      <c r="BI111" s="775"/>
      <c r="BJ111" s="775"/>
      <c r="BK111" s="811"/>
      <c r="BL111" s="810"/>
      <c r="BM111" s="810"/>
      <c r="BN111" s="810"/>
      <c r="BO111" s="810"/>
      <c r="BP111" s="810"/>
      <c r="BQ111" s="793"/>
      <c r="BR111" s="792"/>
      <c r="BS111" s="792"/>
      <c r="BT111" s="792"/>
      <c r="BU111" s="792"/>
      <c r="BV111" s="792"/>
      <c r="BW111" s="838"/>
      <c r="BX111" s="837"/>
      <c r="BY111" s="837"/>
      <c r="BZ111" s="837"/>
      <c r="CA111" s="837"/>
      <c r="CB111" s="837"/>
      <c r="CC111" s="811"/>
      <c r="CD111" s="784"/>
      <c r="CE111" s="810"/>
      <c r="CF111" s="810"/>
      <c r="CG111" s="810"/>
      <c r="CH111" s="579"/>
    </row>
    <row r="112" spans="1:86" hidden="1" x14ac:dyDescent="0.2">
      <c r="A112" s="596"/>
      <c r="B112" s="596"/>
      <c r="C112" s="596"/>
      <c r="D112" s="657"/>
      <c r="E112" s="596"/>
      <c r="F112" s="607"/>
      <c r="G112" s="620"/>
      <c r="H112" s="605"/>
      <c r="I112" s="658"/>
      <c r="J112" s="774"/>
      <c r="K112" s="774"/>
      <c r="L112" s="775"/>
      <c r="M112" s="775"/>
      <c r="N112" s="775"/>
      <c r="O112" s="784"/>
      <c r="P112" s="784"/>
      <c r="Q112" s="783"/>
      <c r="R112" s="783"/>
      <c r="S112" s="783"/>
      <c r="T112" s="783"/>
      <c r="U112" s="793"/>
      <c r="V112" s="792"/>
      <c r="W112" s="792"/>
      <c r="X112" s="792"/>
      <c r="Y112" s="792"/>
      <c r="Z112" s="792"/>
      <c r="AA112" s="802"/>
      <c r="AB112" s="801"/>
      <c r="AC112" s="801"/>
      <c r="AD112" s="801"/>
      <c r="AE112" s="801"/>
      <c r="AF112" s="801"/>
      <c r="AG112" s="820"/>
      <c r="AH112" s="819"/>
      <c r="AI112" s="819"/>
      <c r="AJ112" s="819"/>
      <c r="AK112" s="819"/>
      <c r="AL112" s="819"/>
      <c r="AM112" s="774"/>
      <c r="AN112" s="775"/>
      <c r="AO112" s="775"/>
      <c r="AP112" s="775"/>
      <c r="AQ112" s="775"/>
      <c r="AR112" s="775"/>
      <c r="AS112" s="829"/>
      <c r="AT112" s="828"/>
      <c r="AU112" s="828"/>
      <c r="AV112" s="828"/>
      <c r="AW112" s="828"/>
      <c r="AX112" s="828"/>
      <c r="AY112" s="838"/>
      <c r="AZ112" s="837"/>
      <c r="BA112" s="837"/>
      <c r="BB112" s="837"/>
      <c r="BC112" s="837"/>
      <c r="BD112" s="837"/>
      <c r="BE112" s="774"/>
      <c r="BF112" s="775"/>
      <c r="BG112" s="775"/>
      <c r="BH112" s="775"/>
      <c r="BI112" s="775"/>
      <c r="BJ112" s="775"/>
      <c r="BK112" s="811"/>
      <c r="BL112" s="810"/>
      <c r="BM112" s="810"/>
      <c r="BN112" s="810"/>
      <c r="BO112" s="810"/>
      <c r="BP112" s="810"/>
      <c r="BQ112" s="793"/>
      <c r="BR112" s="792"/>
      <c r="BS112" s="792"/>
      <c r="BT112" s="792"/>
      <c r="BU112" s="792"/>
      <c r="BV112" s="792"/>
      <c r="BW112" s="838"/>
      <c r="BX112" s="837"/>
      <c r="BY112" s="837"/>
      <c r="BZ112" s="837"/>
      <c r="CA112" s="837"/>
      <c r="CB112" s="837"/>
      <c r="CC112" s="811"/>
      <c r="CD112" s="784"/>
      <c r="CE112" s="810"/>
      <c r="CF112" s="810"/>
      <c r="CG112" s="810"/>
      <c r="CH112" s="579"/>
    </row>
    <row r="113" spans="1:86" hidden="1" x14ac:dyDescent="0.2">
      <c r="A113" s="596"/>
      <c r="B113" s="596"/>
      <c r="C113" s="596"/>
      <c r="D113" s="657"/>
      <c r="E113" s="596"/>
      <c r="F113" s="607"/>
      <c r="G113" s="620"/>
      <c r="H113" s="605"/>
      <c r="I113" s="658"/>
      <c r="J113" s="774"/>
      <c r="K113" s="774"/>
      <c r="L113" s="775"/>
      <c r="M113" s="775"/>
      <c r="N113" s="775"/>
      <c r="O113" s="784"/>
      <c r="P113" s="784"/>
      <c r="Q113" s="783"/>
      <c r="R113" s="783"/>
      <c r="S113" s="783"/>
      <c r="T113" s="783"/>
      <c r="U113" s="793"/>
      <c r="V113" s="792"/>
      <c r="W113" s="792"/>
      <c r="X113" s="792"/>
      <c r="Y113" s="792"/>
      <c r="Z113" s="792"/>
      <c r="AA113" s="802"/>
      <c r="AB113" s="801"/>
      <c r="AC113" s="801"/>
      <c r="AD113" s="801"/>
      <c r="AE113" s="801"/>
      <c r="AF113" s="801"/>
      <c r="AG113" s="820"/>
      <c r="AH113" s="819"/>
      <c r="AI113" s="819"/>
      <c r="AJ113" s="819"/>
      <c r="AK113" s="819"/>
      <c r="AL113" s="819"/>
      <c r="AM113" s="774"/>
      <c r="AN113" s="775"/>
      <c r="AO113" s="775"/>
      <c r="AP113" s="775"/>
      <c r="AQ113" s="775"/>
      <c r="AR113" s="775"/>
      <c r="AS113" s="829"/>
      <c r="AT113" s="828"/>
      <c r="AU113" s="828"/>
      <c r="AV113" s="828"/>
      <c r="AW113" s="828"/>
      <c r="AX113" s="828"/>
      <c r="AY113" s="838"/>
      <c r="AZ113" s="837"/>
      <c r="BA113" s="837"/>
      <c r="BB113" s="837"/>
      <c r="BC113" s="837"/>
      <c r="BD113" s="837"/>
      <c r="BE113" s="774"/>
      <c r="BF113" s="775"/>
      <c r="BG113" s="775"/>
      <c r="BH113" s="775"/>
      <c r="BI113" s="775"/>
      <c r="BJ113" s="775"/>
      <c r="BK113" s="811"/>
      <c r="BL113" s="810"/>
      <c r="BM113" s="810"/>
      <c r="BN113" s="810"/>
      <c r="BO113" s="810"/>
      <c r="BP113" s="810"/>
      <c r="BQ113" s="793"/>
      <c r="BR113" s="792"/>
      <c r="BS113" s="792"/>
      <c r="BT113" s="792"/>
      <c r="BU113" s="792"/>
      <c r="BV113" s="792"/>
      <c r="BW113" s="838"/>
      <c r="BX113" s="837"/>
      <c r="BY113" s="837"/>
      <c r="BZ113" s="837"/>
      <c r="CA113" s="837"/>
      <c r="CB113" s="837"/>
      <c r="CC113" s="811"/>
      <c r="CD113" s="784"/>
      <c r="CE113" s="810"/>
      <c r="CF113" s="810"/>
      <c r="CG113" s="810"/>
      <c r="CH113" s="579"/>
    </row>
    <row r="114" spans="1:86" hidden="1" x14ac:dyDescent="0.2">
      <c r="A114" s="596"/>
      <c r="B114" s="596"/>
      <c r="C114" s="596"/>
      <c r="D114" s="607"/>
      <c r="E114" s="596"/>
      <c r="F114" s="607"/>
      <c r="G114" s="620"/>
      <c r="H114" s="605"/>
      <c r="I114" s="658"/>
      <c r="J114" s="774"/>
      <c r="K114" s="774"/>
      <c r="L114" s="775"/>
      <c r="M114" s="775"/>
      <c r="N114" s="775"/>
      <c r="O114" s="784"/>
      <c r="P114" s="784"/>
      <c r="Q114" s="783"/>
      <c r="R114" s="783"/>
      <c r="S114" s="783"/>
      <c r="T114" s="783"/>
      <c r="U114" s="793"/>
      <c r="V114" s="792"/>
      <c r="W114" s="792"/>
      <c r="X114" s="792"/>
      <c r="Y114" s="792"/>
      <c r="Z114" s="792"/>
      <c r="AA114" s="802"/>
      <c r="AB114" s="801"/>
      <c r="AC114" s="801"/>
      <c r="AD114" s="801"/>
      <c r="AE114" s="801"/>
      <c r="AF114" s="801"/>
      <c r="AG114" s="820"/>
      <c r="AH114" s="819"/>
      <c r="AI114" s="819"/>
      <c r="AJ114" s="819"/>
      <c r="AK114" s="819"/>
      <c r="AL114" s="819"/>
      <c r="AM114" s="774"/>
      <c r="AN114" s="775"/>
      <c r="AO114" s="775"/>
      <c r="AP114" s="775"/>
      <c r="AQ114" s="775"/>
      <c r="AR114" s="775"/>
      <c r="AS114" s="829"/>
      <c r="AT114" s="828"/>
      <c r="AU114" s="828"/>
      <c r="AV114" s="828"/>
      <c r="AW114" s="828"/>
      <c r="AX114" s="828"/>
      <c r="AY114" s="838"/>
      <c r="AZ114" s="837"/>
      <c r="BA114" s="837"/>
      <c r="BB114" s="837"/>
      <c r="BC114" s="837"/>
      <c r="BD114" s="837"/>
      <c r="BE114" s="774"/>
      <c r="BF114" s="775"/>
      <c r="BG114" s="775"/>
      <c r="BH114" s="775"/>
      <c r="BI114" s="775"/>
      <c r="BJ114" s="775"/>
      <c r="BK114" s="811"/>
      <c r="BL114" s="810"/>
      <c r="BM114" s="810"/>
      <c r="BN114" s="810"/>
      <c r="BO114" s="810"/>
      <c r="BP114" s="810"/>
      <c r="BQ114" s="793"/>
      <c r="BR114" s="792"/>
      <c r="BS114" s="792"/>
      <c r="BT114" s="792"/>
      <c r="BU114" s="792"/>
      <c r="BV114" s="792"/>
      <c r="BW114" s="838"/>
      <c r="BX114" s="837"/>
      <c r="BY114" s="837"/>
      <c r="BZ114" s="837"/>
      <c r="CA114" s="837"/>
      <c r="CB114" s="837"/>
      <c r="CC114" s="811"/>
      <c r="CD114" s="784"/>
      <c r="CE114" s="810"/>
      <c r="CF114" s="810"/>
      <c r="CG114" s="810"/>
      <c r="CH114" s="579"/>
    </row>
    <row r="115" spans="1:86" hidden="1" x14ac:dyDescent="0.2">
      <c r="A115" s="596"/>
      <c r="B115" s="596"/>
      <c r="C115" s="596"/>
      <c r="D115" s="604"/>
      <c r="E115" s="596"/>
      <c r="F115" s="607"/>
      <c r="G115" s="599"/>
      <c r="H115" s="605"/>
      <c r="I115" s="646"/>
      <c r="J115" s="774"/>
      <c r="K115" s="774"/>
      <c r="L115" s="775"/>
      <c r="M115" s="775"/>
      <c r="N115" s="775"/>
      <c r="O115" s="784"/>
      <c r="P115" s="784"/>
      <c r="Q115" s="783"/>
      <c r="R115" s="783"/>
      <c r="S115" s="783"/>
      <c r="T115" s="783"/>
      <c r="U115" s="793"/>
      <c r="V115" s="792"/>
      <c r="W115" s="792"/>
      <c r="X115" s="792"/>
      <c r="Y115" s="792"/>
      <c r="Z115" s="792"/>
      <c r="AA115" s="802"/>
      <c r="AB115" s="801"/>
      <c r="AC115" s="801"/>
      <c r="AD115" s="801"/>
      <c r="AE115" s="801"/>
      <c r="AF115" s="801"/>
      <c r="AG115" s="820"/>
      <c r="AH115" s="819"/>
      <c r="AI115" s="819"/>
      <c r="AJ115" s="819"/>
      <c r="AK115" s="819"/>
      <c r="AL115" s="819"/>
      <c r="AM115" s="774"/>
      <c r="AN115" s="775"/>
      <c r="AO115" s="775"/>
      <c r="AP115" s="775"/>
      <c r="AQ115" s="775"/>
      <c r="AR115" s="775"/>
      <c r="AS115" s="829"/>
      <c r="AT115" s="828"/>
      <c r="AU115" s="828"/>
      <c r="AV115" s="828"/>
      <c r="AW115" s="828"/>
      <c r="AX115" s="828"/>
      <c r="AY115" s="838"/>
      <c r="AZ115" s="837"/>
      <c r="BA115" s="837"/>
      <c r="BB115" s="837"/>
      <c r="BC115" s="837"/>
      <c r="BD115" s="837"/>
      <c r="BE115" s="774"/>
      <c r="BF115" s="775"/>
      <c r="BG115" s="775"/>
      <c r="BH115" s="775"/>
      <c r="BI115" s="775"/>
      <c r="BJ115" s="775"/>
      <c r="BK115" s="811"/>
      <c r="BL115" s="810"/>
      <c r="BM115" s="810"/>
      <c r="BN115" s="810"/>
      <c r="BO115" s="810"/>
      <c r="BP115" s="810"/>
      <c r="BQ115" s="793"/>
      <c r="BR115" s="792"/>
      <c r="BS115" s="792"/>
      <c r="BT115" s="792"/>
      <c r="BU115" s="792"/>
      <c r="BV115" s="792"/>
      <c r="BW115" s="838"/>
      <c r="BX115" s="837"/>
      <c r="BY115" s="837"/>
      <c r="BZ115" s="837"/>
      <c r="CA115" s="837"/>
      <c r="CB115" s="837"/>
      <c r="CC115" s="811"/>
      <c r="CD115" s="784"/>
      <c r="CE115" s="810"/>
      <c r="CF115" s="810"/>
      <c r="CG115" s="810"/>
      <c r="CH115" s="579"/>
    </row>
    <row r="116" spans="1:86" hidden="1" x14ac:dyDescent="0.2">
      <c r="A116" s="596"/>
      <c r="B116" s="596"/>
      <c r="C116" s="596"/>
      <c r="D116" s="606"/>
      <c r="E116" s="596"/>
      <c r="F116" s="607"/>
      <c r="G116" s="620"/>
      <c r="H116" s="645"/>
      <c r="I116" s="624"/>
      <c r="J116" s="774"/>
      <c r="K116" s="774"/>
      <c r="L116" s="775"/>
      <c r="M116" s="775"/>
      <c r="N116" s="775"/>
      <c r="O116" s="784"/>
      <c r="P116" s="784"/>
      <c r="Q116" s="783"/>
      <c r="R116" s="783"/>
      <c r="S116" s="783"/>
      <c r="T116" s="783"/>
      <c r="U116" s="793"/>
      <c r="V116" s="792"/>
      <c r="W116" s="792"/>
      <c r="X116" s="792"/>
      <c r="Y116" s="792"/>
      <c r="Z116" s="792"/>
      <c r="AA116" s="802"/>
      <c r="AB116" s="801"/>
      <c r="AC116" s="801"/>
      <c r="AD116" s="801"/>
      <c r="AE116" s="801"/>
      <c r="AF116" s="801"/>
      <c r="AG116" s="820"/>
      <c r="AH116" s="819"/>
      <c r="AI116" s="819"/>
      <c r="AJ116" s="819"/>
      <c r="AK116" s="819"/>
      <c r="AL116" s="819"/>
      <c r="AM116" s="774"/>
      <c r="AN116" s="775"/>
      <c r="AO116" s="775"/>
      <c r="AP116" s="775"/>
      <c r="AQ116" s="775"/>
      <c r="AR116" s="775"/>
      <c r="AS116" s="829"/>
      <c r="AT116" s="828"/>
      <c r="AU116" s="828"/>
      <c r="AV116" s="828"/>
      <c r="AW116" s="828"/>
      <c r="AX116" s="828"/>
      <c r="AY116" s="838"/>
      <c r="AZ116" s="837"/>
      <c r="BA116" s="837"/>
      <c r="BB116" s="837"/>
      <c r="BC116" s="837"/>
      <c r="BD116" s="837"/>
      <c r="BE116" s="774"/>
      <c r="BF116" s="775"/>
      <c r="BG116" s="775"/>
      <c r="BH116" s="775"/>
      <c r="BI116" s="775"/>
      <c r="BJ116" s="775"/>
      <c r="BK116" s="811"/>
      <c r="BL116" s="810"/>
      <c r="BM116" s="810"/>
      <c r="BN116" s="810"/>
      <c r="BO116" s="810"/>
      <c r="BP116" s="810"/>
      <c r="BQ116" s="793"/>
      <c r="BR116" s="792"/>
      <c r="BS116" s="792"/>
      <c r="BT116" s="792"/>
      <c r="BU116" s="792"/>
      <c r="BV116" s="792"/>
      <c r="BW116" s="838"/>
      <c r="BX116" s="837"/>
      <c r="BY116" s="837"/>
      <c r="BZ116" s="837"/>
      <c r="CA116" s="837"/>
      <c r="CB116" s="837"/>
      <c r="CC116" s="811"/>
      <c r="CD116" s="784"/>
      <c r="CE116" s="810"/>
      <c r="CF116" s="810"/>
      <c r="CG116" s="810"/>
      <c r="CH116" s="579"/>
    </row>
    <row r="117" spans="1:86" hidden="1" x14ac:dyDescent="0.2">
      <c r="A117" s="596"/>
      <c r="B117" s="596"/>
      <c r="C117" s="596"/>
      <c r="D117" s="607"/>
      <c r="E117" s="596"/>
      <c r="F117" s="607"/>
      <c r="G117" s="620"/>
      <c r="H117" s="609"/>
      <c r="I117" s="610"/>
      <c r="J117" s="774"/>
      <c r="K117" s="774"/>
      <c r="L117" s="775"/>
      <c r="M117" s="775"/>
      <c r="N117" s="774"/>
      <c r="O117" s="784"/>
      <c r="P117" s="784"/>
      <c r="Q117" s="784"/>
      <c r="R117" s="784"/>
      <c r="S117" s="783"/>
      <c r="T117" s="784"/>
      <c r="U117" s="793"/>
      <c r="V117" s="793"/>
      <c r="W117" s="793"/>
      <c r="X117" s="793"/>
      <c r="Y117" s="792"/>
      <c r="Z117" s="793"/>
      <c r="AA117" s="802"/>
      <c r="AB117" s="802"/>
      <c r="AC117" s="802"/>
      <c r="AD117" s="802"/>
      <c r="AE117" s="801"/>
      <c r="AF117" s="802"/>
      <c r="AG117" s="820"/>
      <c r="AH117" s="820"/>
      <c r="AI117" s="820"/>
      <c r="AJ117" s="820"/>
      <c r="AK117" s="819"/>
      <c r="AL117" s="820"/>
      <c r="AM117" s="774"/>
      <c r="AN117" s="774"/>
      <c r="AO117" s="774"/>
      <c r="AP117" s="774"/>
      <c r="AQ117" s="775"/>
      <c r="AR117" s="774"/>
      <c r="AS117" s="829"/>
      <c r="AT117" s="829"/>
      <c r="AU117" s="829"/>
      <c r="AV117" s="829"/>
      <c r="AW117" s="828"/>
      <c r="AX117" s="829"/>
      <c r="AY117" s="838"/>
      <c r="AZ117" s="838"/>
      <c r="BA117" s="838"/>
      <c r="BB117" s="838"/>
      <c r="BC117" s="837"/>
      <c r="BD117" s="838"/>
      <c r="BE117" s="774"/>
      <c r="BF117" s="774"/>
      <c r="BG117" s="774"/>
      <c r="BH117" s="774"/>
      <c r="BI117" s="775"/>
      <c r="BJ117" s="774"/>
      <c r="BK117" s="811"/>
      <c r="BL117" s="811"/>
      <c r="BM117" s="811"/>
      <c r="BN117" s="811"/>
      <c r="BO117" s="810"/>
      <c r="BP117" s="811"/>
      <c r="BQ117" s="793"/>
      <c r="BR117" s="793"/>
      <c r="BS117" s="793"/>
      <c r="BT117" s="793"/>
      <c r="BU117" s="792"/>
      <c r="BV117" s="793"/>
      <c r="BW117" s="838"/>
      <c r="BX117" s="838"/>
      <c r="BY117" s="838"/>
      <c r="BZ117" s="838"/>
      <c r="CA117" s="837"/>
      <c r="CB117" s="838"/>
      <c r="CC117" s="811"/>
      <c r="CD117" s="784"/>
      <c r="CE117" s="811"/>
      <c r="CF117" s="810"/>
      <c r="CG117" s="811"/>
      <c r="CH117" s="579"/>
    </row>
    <row r="118" spans="1:86" hidden="1" x14ac:dyDescent="0.2">
      <c r="A118" s="596"/>
      <c r="B118" s="596"/>
      <c r="C118" s="596"/>
      <c r="D118" s="607"/>
      <c r="E118" s="596"/>
      <c r="F118" s="607"/>
      <c r="G118" s="620"/>
      <c r="H118" s="609"/>
      <c r="I118" s="610"/>
      <c r="J118" s="774"/>
      <c r="K118" s="774"/>
      <c r="L118" s="775"/>
      <c r="M118" s="775"/>
      <c r="N118" s="774"/>
      <c r="O118" s="784"/>
      <c r="P118" s="784"/>
      <c r="Q118" s="784"/>
      <c r="R118" s="784"/>
      <c r="S118" s="783"/>
      <c r="T118" s="784"/>
      <c r="U118" s="793"/>
      <c r="V118" s="793"/>
      <c r="W118" s="793"/>
      <c r="X118" s="793"/>
      <c r="Y118" s="792"/>
      <c r="Z118" s="793"/>
      <c r="AA118" s="802"/>
      <c r="AB118" s="802"/>
      <c r="AC118" s="802"/>
      <c r="AD118" s="802"/>
      <c r="AE118" s="801"/>
      <c r="AF118" s="802"/>
      <c r="AG118" s="820"/>
      <c r="AH118" s="820"/>
      <c r="AI118" s="820"/>
      <c r="AJ118" s="820"/>
      <c r="AK118" s="819"/>
      <c r="AL118" s="820"/>
      <c r="AM118" s="774"/>
      <c r="AN118" s="774"/>
      <c r="AO118" s="774"/>
      <c r="AP118" s="774"/>
      <c r="AQ118" s="775"/>
      <c r="AR118" s="774"/>
      <c r="AS118" s="829"/>
      <c r="AT118" s="829"/>
      <c r="AU118" s="829"/>
      <c r="AV118" s="829"/>
      <c r="AW118" s="828"/>
      <c r="AX118" s="829"/>
      <c r="AY118" s="838"/>
      <c r="AZ118" s="838"/>
      <c r="BA118" s="838"/>
      <c r="BB118" s="838"/>
      <c r="BC118" s="837"/>
      <c r="BD118" s="838"/>
      <c r="BE118" s="774"/>
      <c r="BF118" s="774"/>
      <c r="BG118" s="774"/>
      <c r="BH118" s="774"/>
      <c r="BI118" s="775"/>
      <c r="BJ118" s="774"/>
      <c r="BK118" s="811"/>
      <c r="BL118" s="811"/>
      <c r="BM118" s="811"/>
      <c r="BN118" s="811"/>
      <c r="BO118" s="810"/>
      <c r="BP118" s="811"/>
      <c r="BQ118" s="793"/>
      <c r="BR118" s="793"/>
      <c r="BS118" s="793"/>
      <c r="BT118" s="793"/>
      <c r="BU118" s="792"/>
      <c r="BV118" s="793"/>
      <c r="BW118" s="838"/>
      <c r="BX118" s="838"/>
      <c r="BY118" s="838"/>
      <c r="BZ118" s="838"/>
      <c r="CA118" s="837"/>
      <c r="CB118" s="838"/>
      <c r="CC118" s="811"/>
      <c r="CD118" s="784"/>
      <c r="CE118" s="811"/>
      <c r="CF118" s="810"/>
      <c r="CG118" s="811"/>
      <c r="CH118" s="579"/>
    </row>
    <row r="119" spans="1:86" hidden="1" x14ac:dyDescent="0.2">
      <c r="A119" s="596"/>
      <c r="B119" s="596"/>
      <c r="C119" s="596"/>
      <c r="D119" s="607"/>
      <c r="E119" s="596"/>
      <c r="F119" s="607"/>
      <c r="G119" s="620"/>
      <c r="H119" s="609"/>
      <c r="I119" s="610"/>
      <c r="J119" s="774"/>
      <c r="K119" s="774"/>
      <c r="L119" s="775"/>
      <c r="M119" s="775"/>
      <c r="N119" s="774"/>
      <c r="O119" s="784"/>
      <c r="P119" s="784"/>
      <c r="Q119" s="783"/>
      <c r="R119" s="784"/>
      <c r="S119" s="783"/>
      <c r="T119" s="784"/>
      <c r="U119" s="793"/>
      <c r="V119" s="793"/>
      <c r="W119" s="792"/>
      <c r="X119" s="793"/>
      <c r="Y119" s="792"/>
      <c r="Z119" s="793"/>
      <c r="AA119" s="802"/>
      <c r="AB119" s="802"/>
      <c r="AC119" s="801"/>
      <c r="AD119" s="802"/>
      <c r="AE119" s="801"/>
      <c r="AF119" s="802"/>
      <c r="AG119" s="820"/>
      <c r="AH119" s="820"/>
      <c r="AI119" s="819"/>
      <c r="AJ119" s="820"/>
      <c r="AK119" s="819"/>
      <c r="AL119" s="820"/>
      <c r="AM119" s="774"/>
      <c r="AN119" s="774"/>
      <c r="AO119" s="775"/>
      <c r="AP119" s="774"/>
      <c r="AQ119" s="775"/>
      <c r="AR119" s="774"/>
      <c r="AS119" s="829"/>
      <c r="AT119" s="829"/>
      <c r="AU119" s="828"/>
      <c r="AV119" s="829"/>
      <c r="AW119" s="828"/>
      <c r="AX119" s="829"/>
      <c r="AY119" s="838"/>
      <c r="AZ119" s="838"/>
      <c r="BA119" s="837"/>
      <c r="BB119" s="838"/>
      <c r="BC119" s="837"/>
      <c r="BD119" s="838"/>
      <c r="BE119" s="774"/>
      <c r="BF119" s="774"/>
      <c r="BG119" s="775"/>
      <c r="BH119" s="774"/>
      <c r="BI119" s="775"/>
      <c r="BJ119" s="774"/>
      <c r="BK119" s="811"/>
      <c r="BL119" s="811"/>
      <c r="BM119" s="810"/>
      <c r="BN119" s="811"/>
      <c r="BO119" s="810"/>
      <c r="BP119" s="811"/>
      <c r="BQ119" s="793"/>
      <c r="BR119" s="793"/>
      <c r="BS119" s="792"/>
      <c r="BT119" s="793"/>
      <c r="BU119" s="792"/>
      <c r="BV119" s="793"/>
      <c r="BW119" s="838"/>
      <c r="BX119" s="838"/>
      <c r="BY119" s="837"/>
      <c r="BZ119" s="838"/>
      <c r="CA119" s="837"/>
      <c r="CB119" s="838"/>
      <c r="CC119" s="811"/>
      <c r="CD119" s="784"/>
      <c r="CE119" s="810"/>
      <c r="CF119" s="810"/>
      <c r="CG119" s="811"/>
      <c r="CH119" s="579"/>
    </row>
    <row r="120" spans="1:86" hidden="1" x14ac:dyDescent="0.2">
      <c r="A120" s="596"/>
      <c r="B120" s="596"/>
      <c r="C120" s="596"/>
      <c r="D120" s="607"/>
      <c r="E120" s="596"/>
      <c r="F120" s="607"/>
      <c r="G120" s="620"/>
      <c r="H120" s="609"/>
      <c r="I120" s="601"/>
      <c r="J120" s="774"/>
      <c r="K120" s="774"/>
      <c r="L120" s="775"/>
      <c r="M120" s="775"/>
      <c r="N120" s="774"/>
      <c r="O120" s="784"/>
      <c r="P120" s="784"/>
      <c r="Q120" s="783"/>
      <c r="R120" s="784"/>
      <c r="S120" s="783"/>
      <c r="T120" s="784"/>
      <c r="U120" s="793"/>
      <c r="V120" s="793"/>
      <c r="W120" s="792"/>
      <c r="X120" s="793"/>
      <c r="Y120" s="792"/>
      <c r="Z120" s="793"/>
      <c r="AA120" s="802"/>
      <c r="AB120" s="802"/>
      <c r="AC120" s="801"/>
      <c r="AD120" s="802"/>
      <c r="AE120" s="801"/>
      <c r="AF120" s="802"/>
      <c r="AG120" s="820"/>
      <c r="AH120" s="820"/>
      <c r="AI120" s="819"/>
      <c r="AJ120" s="820"/>
      <c r="AK120" s="819"/>
      <c r="AL120" s="820"/>
      <c r="AM120" s="774"/>
      <c r="AN120" s="774"/>
      <c r="AO120" s="775"/>
      <c r="AP120" s="774"/>
      <c r="AQ120" s="775"/>
      <c r="AR120" s="774"/>
      <c r="AS120" s="829"/>
      <c r="AT120" s="829"/>
      <c r="AU120" s="828"/>
      <c r="AV120" s="829"/>
      <c r="AW120" s="828"/>
      <c r="AX120" s="829"/>
      <c r="AY120" s="838"/>
      <c r="AZ120" s="838"/>
      <c r="BA120" s="837"/>
      <c r="BB120" s="838"/>
      <c r="BC120" s="837"/>
      <c r="BD120" s="838"/>
      <c r="BE120" s="774"/>
      <c r="BF120" s="774"/>
      <c r="BG120" s="775"/>
      <c r="BH120" s="774"/>
      <c r="BI120" s="775"/>
      <c r="BJ120" s="774"/>
      <c r="BK120" s="811"/>
      <c r="BL120" s="811"/>
      <c r="BM120" s="810"/>
      <c r="BN120" s="811"/>
      <c r="BO120" s="810"/>
      <c r="BP120" s="811"/>
      <c r="BQ120" s="793"/>
      <c r="BR120" s="793"/>
      <c r="BS120" s="792"/>
      <c r="BT120" s="793"/>
      <c r="BU120" s="792"/>
      <c r="BV120" s="793"/>
      <c r="BW120" s="838"/>
      <c r="BX120" s="838"/>
      <c r="BY120" s="837"/>
      <c r="BZ120" s="838"/>
      <c r="CA120" s="837"/>
      <c r="CB120" s="838"/>
      <c r="CC120" s="811"/>
      <c r="CD120" s="784"/>
      <c r="CE120" s="810"/>
      <c r="CF120" s="810"/>
      <c r="CG120" s="811"/>
      <c r="CH120" s="579"/>
    </row>
    <row r="121" spans="1:86" hidden="1" x14ac:dyDescent="0.2">
      <c r="A121" s="596"/>
      <c r="B121" s="596"/>
      <c r="C121" s="596"/>
      <c r="D121" s="607"/>
      <c r="E121" s="596"/>
      <c r="F121" s="607"/>
      <c r="G121" s="620"/>
      <c r="H121" s="609"/>
      <c r="I121" s="601"/>
      <c r="J121" s="774"/>
      <c r="K121" s="774"/>
      <c r="L121" s="775"/>
      <c r="M121" s="775"/>
      <c r="N121" s="774"/>
      <c r="O121" s="784"/>
      <c r="P121" s="784"/>
      <c r="Q121" s="783"/>
      <c r="R121" s="784"/>
      <c r="S121" s="783"/>
      <c r="T121" s="784"/>
      <c r="U121" s="793"/>
      <c r="V121" s="793"/>
      <c r="W121" s="792"/>
      <c r="X121" s="793"/>
      <c r="Y121" s="792"/>
      <c r="Z121" s="793"/>
      <c r="AA121" s="802"/>
      <c r="AB121" s="802"/>
      <c r="AC121" s="801"/>
      <c r="AD121" s="802"/>
      <c r="AE121" s="801"/>
      <c r="AF121" s="802"/>
      <c r="AG121" s="820"/>
      <c r="AH121" s="820"/>
      <c r="AI121" s="819"/>
      <c r="AJ121" s="820"/>
      <c r="AK121" s="819"/>
      <c r="AL121" s="820"/>
      <c r="AM121" s="774"/>
      <c r="AN121" s="774"/>
      <c r="AO121" s="775"/>
      <c r="AP121" s="774"/>
      <c r="AQ121" s="775"/>
      <c r="AR121" s="774"/>
      <c r="AS121" s="829"/>
      <c r="AT121" s="829"/>
      <c r="AU121" s="828"/>
      <c r="AV121" s="829"/>
      <c r="AW121" s="828"/>
      <c r="AX121" s="829"/>
      <c r="AY121" s="838"/>
      <c r="AZ121" s="838"/>
      <c r="BA121" s="837"/>
      <c r="BB121" s="838"/>
      <c r="BC121" s="837"/>
      <c r="BD121" s="838"/>
      <c r="BE121" s="774"/>
      <c r="BF121" s="774"/>
      <c r="BG121" s="775"/>
      <c r="BH121" s="774"/>
      <c r="BI121" s="775"/>
      <c r="BJ121" s="774"/>
      <c r="BK121" s="811"/>
      <c r="BL121" s="811"/>
      <c r="BM121" s="810"/>
      <c r="BN121" s="811"/>
      <c r="BO121" s="810"/>
      <c r="BP121" s="811"/>
      <c r="BQ121" s="793"/>
      <c r="BR121" s="793"/>
      <c r="BS121" s="792"/>
      <c r="BT121" s="793"/>
      <c r="BU121" s="792"/>
      <c r="BV121" s="793"/>
      <c r="BW121" s="838"/>
      <c r="BX121" s="838"/>
      <c r="BY121" s="837"/>
      <c r="BZ121" s="838"/>
      <c r="CA121" s="837"/>
      <c r="CB121" s="838"/>
      <c r="CC121" s="811"/>
      <c r="CD121" s="784"/>
      <c r="CE121" s="810"/>
      <c r="CF121" s="810"/>
      <c r="CG121" s="811"/>
      <c r="CH121" s="579"/>
    </row>
    <row r="122" spans="1:86" hidden="1" x14ac:dyDescent="0.2">
      <c r="A122" s="596"/>
      <c r="B122" s="596"/>
      <c r="C122" s="596"/>
      <c r="D122" s="607"/>
      <c r="E122" s="596"/>
      <c r="F122" s="607"/>
      <c r="G122" s="620"/>
      <c r="H122" s="609"/>
      <c r="I122" s="601"/>
      <c r="J122" s="774"/>
      <c r="K122" s="774"/>
      <c r="L122" s="775"/>
      <c r="M122" s="775"/>
      <c r="N122" s="774"/>
      <c r="O122" s="784"/>
      <c r="P122" s="784"/>
      <c r="Q122" s="783"/>
      <c r="R122" s="784"/>
      <c r="S122" s="783"/>
      <c r="T122" s="784"/>
      <c r="U122" s="793"/>
      <c r="V122" s="793"/>
      <c r="W122" s="792"/>
      <c r="X122" s="793"/>
      <c r="Y122" s="792"/>
      <c r="Z122" s="793"/>
      <c r="AA122" s="802"/>
      <c r="AB122" s="802"/>
      <c r="AC122" s="801"/>
      <c r="AD122" s="802"/>
      <c r="AE122" s="801"/>
      <c r="AF122" s="802"/>
      <c r="AG122" s="820"/>
      <c r="AH122" s="820"/>
      <c r="AI122" s="819"/>
      <c r="AJ122" s="820"/>
      <c r="AK122" s="819"/>
      <c r="AL122" s="820"/>
      <c r="AM122" s="774"/>
      <c r="AN122" s="774"/>
      <c r="AO122" s="775"/>
      <c r="AP122" s="774"/>
      <c r="AQ122" s="775"/>
      <c r="AR122" s="774"/>
      <c r="AS122" s="829"/>
      <c r="AT122" s="829"/>
      <c r="AU122" s="828"/>
      <c r="AV122" s="829"/>
      <c r="AW122" s="828"/>
      <c r="AX122" s="829"/>
      <c r="AY122" s="838"/>
      <c r="AZ122" s="838"/>
      <c r="BA122" s="837"/>
      <c r="BB122" s="838"/>
      <c r="BC122" s="837"/>
      <c r="BD122" s="838"/>
      <c r="BE122" s="774"/>
      <c r="BF122" s="774"/>
      <c r="BG122" s="775"/>
      <c r="BH122" s="774"/>
      <c r="BI122" s="775"/>
      <c r="BJ122" s="774"/>
      <c r="BK122" s="811"/>
      <c r="BL122" s="811"/>
      <c r="BM122" s="810"/>
      <c r="BN122" s="811"/>
      <c r="BO122" s="810"/>
      <c r="BP122" s="811"/>
      <c r="BQ122" s="793"/>
      <c r="BR122" s="793"/>
      <c r="BS122" s="792"/>
      <c r="BT122" s="793"/>
      <c r="BU122" s="792"/>
      <c r="BV122" s="793"/>
      <c r="BW122" s="838"/>
      <c r="BX122" s="838"/>
      <c r="BY122" s="837"/>
      <c r="BZ122" s="838"/>
      <c r="CA122" s="837"/>
      <c r="CB122" s="838"/>
      <c r="CC122" s="811"/>
      <c r="CD122" s="784"/>
      <c r="CE122" s="810"/>
      <c r="CF122" s="810"/>
      <c r="CG122" s="811"/>
      <c r="CH122" s="579"/>
    </row>
    <row r="123" spans="1:86" hidden="1" x14ac:dyDescent="0.2">
      <c r="A123" s="596"/>
      <c r="B123" s="596"/>
      <c r="C123" s="596"/>
      <c r="D123" s="607"/>
      <c r="E123" s="596"/>
      <c r="F123" s="607"/>
      <c r="G123" s="620"/>
      <c r="H123" s="609"/>
      <c r="I123" s="601"/>
      <c r="J123" s="774"/>
      <c r="K123" s="774"/>
      <c r="L123" s="775"/>
      <c r="M123" s="775"/>
      <c r="N123" s="774"/>
      <c r="O123" s="784"/>
      <c r="P123" s="784"/>
      <c r="Q123" s="783"/>
      <c r="R123" s="784"/>
      <c r="S123" s="783"/>
      <c r="T123" s="784"/>
      <c r="U123" s="793"/>
      <c r="V123" s="793"/>
      <c r="W123" s="792"/>
      <c r="X123" s="793"/>
      <c r="Y123" s="792"/>
      <c r="Z123" s="793"/>
      <c r="AA123" s="802"/>
      <c r="AB123" s="802"/>
      <c r="AC123" s="801"/>
      <c r="AD123" s="802"/>
      <c r="AE123" s="801"/>
      <c r="AF123" s="802"/>
      <c r="AG123" s="820"/>
      <c r="AH123" s="820"/>
      <c r="AI123" s="819"/>
      <c r="AJ123" s="820"/>
      <c r="AK123" s="819"/>
      <c r="AL123" s="820"/>
      <c r="AM123" s="774"/>
      <c r="AN123" s="774"/>
      <c r="AO123" s="775"/>
      <c r="AP123" s="774"/>
      <c r="AQ123" s="775"/>
      <c r="AR123" s="774"/>
      <c r="AS123" s="829"/>
      <c r="AT123" s="829"/>
      <c r="AU123" s="828"/>
      <c r="AV123" s="829"/>
      <c r="AW123" s="828"/>
      <c r="AX123" s="829"/>
      <c r="AY123" s="838"/>
      <c r="AZ123" s="838"/>
      <c r="BA123" s="837"/>
      <c r="BB123" s="838"/>
      <c r="BC123" s="837"/>
      <c r="BD123" s="838"/>
      <c r="BE123" s="774"/>
      <c r="BF123" s="774"/>
      <c r="BG123" s="775"/>
      <c r="BH123" s="774"/>
      <c r="BI123" s="775"/>
      <c r="BJ123" s="774"/>
      <c r="BK123" s="811"/>
      <c r="BL123" s="811"/>
      <c r="BM123" s="810"/>
      <c r="BN123" s="811"/>
      <c r="BO123" s="810"/>
      <c r="BP123" s="811"/>
      <c r="BQ123" s="793"/>
      <c r="BR123" s="793"/>
      <c r="BS123" s="792"/>
      <c r="BT123" s="793"/>
      <c r="BU123" s="792"/>
      <c r="BV123" s="793"/>
      <c r="BW123" s="838"/>
      <c r="BX123" s="838"/>
      <c r="BY123" s="837"/>
      <c r="BZ123" s="838"/>
      <c r="CA123" s="837"/>
      <c r="CB123" s="838"/>
      <c r="CC123" s="811"/>
      <c r="CD123" s="784"/>
      <c r="CE123" s="810"/>
      <c r="CF123" s="810"/>
      <c r="CG123" s="811"/>
      <c r="CH123" s="579"/>
    </row>
    <row r="124" spans="1:86" hidden="1" x14ac:dyDescent="0.2">
      <c r="A124" s="596"/>
      <c r="B124" s="596"/>
      <c r="C124" s="596"/>
      <c r="D124" s="607"/>
      <c r="E124" s="596"/>
      <c r="F124" s="607"/>
      <c r="G124" s="620"/>
      <c r="H124" s="609"/>
      <c r="I124" s="601"/>
      <c r="J124" s="774"/>
      <c r="K124" s="774"/>
      <c r="L124" s="775"/>
      <c r="M124" s="775"/>
      <c r="N124" s="774"/>
      <c r="O124" s="784"/>
      <c r="P124" s="784"/>
      <c r="Q124" s="783"/>
      <c r="R124" s="784"/>
      <c r="S124" s="783"/>
      <c r="T124" s="784"/>
      <c r="U124" s="793"/>
      <c r="V124" s="793"/>
      <c r="W124" s="792"/>
      <c r="X124" s="793"/>
      <c r="Y124" s="792"/>
      <c r="Z124" s="793"/>
      <c r="AA124" s="802"/>
      <c r="AB124" s="802"/>
      <c r="AC124" s="801"/>
      <c r="AD124" s="802"/>
      <c r="AE124" s="801"/>
      <c r="AF124" s="802"/>
      <c r="AG124" s="820"/>
      <c r="AH124" s="820"/>
      <c r="AI124" s="819"/>
      <c r="AJ124" s="820"/>
      <c r="AK124" s="819"/>
      <c r="AL124" s="820"/>
      <c r="AM124" s="774"/>
      <c r="AN124" s="774"/>
      <c r="AO124" s="775"/>
      <c r="AP124" s="774"/>
      <c r="AQ124" s="775"/>
      <c r="AR124" s="774"/>
      <c r="AS124" s="829"/>
      <c r="AT124" s="829"/>
      <c r="AU124" s="828"/>
      <c r="AV124" s="829"/>
      <c r="AW124" s="828"/>
      <c r="AX124" s="829"/>
      <c r="AY124" s="838"/>
      <c r="AZ124" s="838"/>
      <c r="BA124" s="837"/>
      <c r="BB124" s="838"/>
      <c r="BC124" s="837"/>
      <c r="BD124" s="838"/>
      <c r="BE124" s="774"/>
      <c r="BF124" s="774"/>
      <c r="BG124" s="775"/>
      <c r="BH124" s="774"/>
      <c r="BI124" s="775"/>
      <c r="BJ124" s="774"/>
      <c r="BK124" s="811"/>
      <c r="BL124" s="811"/>
      <c r="BM124" s="810"/>
      <c r="BN124" s="811"/>
      <c r="BO124" s="810"/>
      <c r="BP124" s="811"/>
      <c r="BQ124" s="793"/>
      <c r="BR124" s="793"/>
      <c r="BS124" s="792"/>
      <c r="BT124" s="793"/>
      <c r="BU124" s="792"/>
      <c r="BV124" s="793"/>
      <c r="BW124" s="838"/>
      <c r="BX124" s="838"/>
      <c r="BY124" s="837"/>
      <c r="BZ124" s="838"/>
      <c r="CA124" s="837"/>
      <c r="CB124" s="838"/>
      <c r="CC124" s="811"/>
      <c r="CD124" s="784"/>
      <c r="CE124" s="810"/>
      <c r="CF124" s="810"/>
      <c r="CG124" s="811"/>
      <c r="CH124" s="579"/>
    </row>
    <row r="125" spans="1:86" hidden="1" x14ac:dyDescent="0.2">
      <c r="A125" s="596"/>
      <c r="B125" s="596"/>
      <c r="C125" s="596"/>
      <c r="D125" s="607"/>
      <c r="E125" s="596"/>
      <c r="F125" s="607"/>
      <c r="G125" s="608"/>
      <c r="H125" s="609"/>
      <c r="I125" s="601"/>
      <c r="J125" s="774"/>
      <c r="K125" s="774"/>
      <c r="L125" s="775"/>
      <c r="M125" s="775"/>
      <c r="N125" s="774"/>
      <c r="O125" s="784"/>
      <c r="P125" s="784"/>
      <c r="Q125" s="783"/>
      <c r="R125" s="784"/>
      <c r="S125" s="783"/>
      <c r="T125" s="784"/>
      <c r="U125" s="793"/>
      <c r="V125" s="793"/>
      <c r="W125" s="792"/>
      <c r="X125" s="793"/>
      <c r="Y125" s="792"/>
      <c r="Z125" s="793"/>
      <c r="AA125" s="802"/>
      <c r="AB125" s="802"/>
      <c r="AC125" s="801"/>
      <c r="AD125" s="802"/>
      <c r="AE125" s="801"/>
      <c r="AF125" s="802"/>
      <c r="AG125" s="820"/>
      <c r="AH125" s="820"/>
      <c r="AI125" s="819"/>
      <c r="AJ125" s="820"/>
      <c r="AK125" s="819"/>
      <c r="AL125" s="820"/>
      <c r="AM125" s="774"/>
      <c r="AN125" s="774"/>
      <c r="AO125" s="775"/>
      <c r="AP125" s="774"/>
      <c r="AQ125" s="775"/>
      <c r="AR125" s="774"/>
      <c r="AS125" s="829"/>
      <c r="AT125" s="829"/>
      <c r="AU125" s="828"/>
      <c r="AV125" s="829"/>
      <c r="AW125" s="828"/>
      <c r="AX125" s="829"/>
      <c r="AY125" s="838"/>
      <c r="AZ125" s="838"/>
      <c r="BA125" s="837"/>
      <c r="BB125" s="838"/>
      <c r="BC125" s="837"/>
      <c r="BD125" s="838"/>
      <c r="BE125" s="774"/>
      <c r="BF125" s="774"/>
      <c r="BG125" s="775"/>
      <c r="BH125" s="774"/>
      <c r="BI125" s="775"/>
      <c r="BJ125" s="774"/>
      <c r="BK125" s="811"/>
      <c r="BL125" s="811"/>
      <c r="BM125" s="810"/>
      <c r="BN125" s="811"/>
      <c r="BO125" s="810"/>
      <c r="BP125" s="811"/>
      <c r="BQ125" s="793"/>
      <c r="BR125" s="793"/>
      <c r="BS125" s="792"/>
      <c r="BT125" s="793"/>
      <c r="BU125" s="792"/>
      <c r="BV125" s="793"/>
      <c r="BW125" s="838"/>
      <c r="BX125" s="838"/>
      <c r="BY125" s="837"/>
      <c r="BZ125" s="838"/>
      <c r="CA125" s="837"/>
      <c r="CB125" s="838"/>
      <c r="CC125" s="811"/>
      <c r="CD125" s="784"/>
      <c r="CE125" s="810"/>
      <c r="CF125" s="810"/>
      <c r="CG125" s="811"/>
      <c r="CH125" s="579"/>
    </row>
    <row r="126" spans="1:86" hidden="1" x14ac:dyDescent="0.2">
      <c r="A126" s="596"/>
      <c r="B126" s="596"/>
      <c r="C126" s="596"/>
      <c r="D126" s="607"/>
      <c r="E126" s="596"/>
      <c r="F126" s="607"/>
      <c r="G126" s="620"/>
      <c r="H126" s="609"/>
      <c r="I126" s="601"/>
      <c r="J126" s="774"/>
      <c r="K126" s="774"/>
      <c r="L126" s="775"/>
      <c r="M126" s="775"/>
      <c r="N126" s="774"/>
      <c r="O126" s="784"/>
      <c r="P126" s="784"/>
      <c r="Q126" s="783"/>
      <c r="R126" s="784"/>
      <c r="S126" s="783"/>
      <c r="T126" s="784"/>
      <c r="U126" s="793"/>
      <c r="V126" s="793"/>
      <c r="W126" s="792"/>
      <c r="X126" s="793"/>
      <c r="Y126" s="792"/>
      <c r="Z126" s="793"/>
      <c r="AA126" s="802"/>
      <c r="AB126" s="802"/>
      <c r="AC126" s="801"/>
      <c r="AD126" s="802"/>
      <c r="AE126" s="801"/>
      <c r="AF126" s="802"/>
      <c r="AG126" s="820"/>
      <c r="AH126" s="820"/>
      <c r="AI126" s="819"/>
      <c r="AJ126" s="820"/>
      <c r="AK126" s="819"/>
      <c r="AL126" s="820"/>
      <c r="AM126" s="774"/>
      <c r="AN126" s="774"/>
      <c r="AO126" s="775"/>
      <c r="AP126" s="774"/>
      <c r="AQ126" s="775"/>
      <c r="AR126" s="774"/>
      <c r="AS126" s="829"/>
      <c r="AT126" s="829"/>
      <c r="AU126" s="828"/>
      <c r="AV126" s="829"/>
      <c r="AW126" s="828"/>
      <c r="AX126" s="829"/>
      <c r="AY126" s="838"/>
      <c r="AZ126" s="838"/>
      <c r="BA126" s="837"/>
      <c r="BB126" s="838"/>
      <c r="BC126" s="837"/>
      <c r="BD126" s="838"/>
      <c r="BE126" s="774"/>
      <c r="BF126" s="774"/>
      <c r="BG126" s="775"/>
      <c r="BH126" s="774"/>
      <c r="BI126" s="775"/>
      <c r="BJ126" s="774"/>
      <c r="BK126" s="811"/>
      <c r="BL126" s="811"/>
      <c r="BM126" s="810"/>
      <c r="BN126" s="811"/>
      <c r="BO126" s="810"/>
      <c r="BP126" s="811"/>
      <c r="BQ126" s="793"/>
      <c r="BR126" s="793"/>
      <c r="BS126" s="792"/>
      <c r="BT126" s="793"/>
      <c r="BU126" s="792"/>
      <c r="BV126" s="793"/>
      <c r="BW126" s="838"/>
      <c r="BX126" s="838"/>
      <c r="BY126" s="837"/>
      <c r="BZ126" s="838"/>
      <c r="CA126" s="837"/>
      <c r="CB126" s="838"/>
      <c r="CC126" s="811"/>
      <c r="CD126" s="784"/>
      <c r="CE126" s="810"/>
      <c r="CF126" s="810"/>
      <c r="CG126" s="811"/>
      <c r="CH126" s="579"/>
    </row>
    <row r="127" spans="1:86" hidden="1" x14ac:dyDescent="0.2">
      <c r="A127" s="581"/>
      <c r="B127" s="615"/>
      <c r="C127" s="581"/>
      <c r="D127" s="616"/>
      <c r="E127" s="596"/>
      <c r="F127" s="649"/>
      <c r="G127" s="617"/>
      <c r="H127" s="659"/>
      <c r="I127" s="660"/>
      <c r="J127" s="774"/>
      <c r="K127" s="774"/>
      <c r="L127" s="775"/>
      <c r="M127" s="775"/>
      <c r="N127" s="774"/>
      <c r="O127" s="784"/>
      <c r="P127" s="784"/>
      <c r="Q127" s="783"/>
      <c r="R127" s="784"/>
      <c r="S127" s="783"/>
      <c r="T127" s="784"/>
      <c r="U127" s="793"/>
      <c r="V127" s="793"/>
      <c r="W127" s="792"/>
      <c r="X127" s="793"/>
      <c r="Y127" s="792"/>
      <c r="Z127" s="793"/>
      <c r="AA127" s="802"/>
      <c r="AB127" s="802"/>
      <c r="AC127" s="801"/>
      <c r="AD127" s="802"/>
      <c r="AE127" s="801"/>
      <c r="AF127" s="802"/>
      <c r="AG127" s="820"/>
      <c r="AH127" s="820"/>
      <c r="AI127" s="819"/>
      <c r="AJ127" s="820"/>
      <c r="AK127" s="819"/>
      <c r="AL127" s="820"/>
      <c r="AM127" s="774"/>
      <c r="AN127" s="774"/>
      <c r="AO127" s="775"/>
      <c r="AP127" s="774"/>
      <c r="AQ127" s="775"/>
      <c r="AR127" s="774"/>
      <c r="AS127" s="829"/>
      <c r="AT127" s="829"/>
      <c r="AU127" s="828"/>
      <c r="AV127" s="829"/>
      <c r="AW127" s="828"/>
      <c r="AX127" s="829"/>
      <c r="AY127" s="838"/>
      <c r="AZ127" s="838"/>
      <c r="BA127" s="837"/>
      <c r="BB127" s="838"/>
      <c r="BC127" s="837"/>
      <c r="BD127" s="838"/>
      <c r="BE127" s="774"/>
      <c r="BF127" s="774"/>
      <c r="BG127" s="775"/>
      <c r="BH127" s="774"/>
      <c r="BI127" s="775"/>
      <c r="BJ127" s="774"/>
      <c r="BK127" s="811"/>
      <c r="BL127" s="811"/>
      <c r="BM127" s="810"/>
      <c r="BN127" s="811"/>
      <c r="BO127" s="810"/>
      <c r="BP127" s="811"/>
      <c r="BQ127" s="793"/>
      <c r="BR127" s="793"/>
      <c r="BS127" s="792"/>
      <c r="BT127" s="793"/>
      <c r="BU127" s="792"/>
      <c r="BV127" s="793"/>
      <c r="BW127" s="838"/>
      <c r="BX127" s="838"/>
      <c r="BY127" s="837"/>
      <c r="BZ127" s="838"/>
      <c r="CA127" s="837"/>
      <c r="CB127" s="838"/>
      <c r="CC127" s="811"/>
      <c r="CD127" s="784"/>
      <c r="CE127" s="810"/>
      <c r="CF127" s="810"/>
      <c r="CG127" s="811"/>
      <c r="CH127" s="579"/>
    </row>
    <row r="128" spans="1:86" hidden="1" x14ac:dyDescent="0.2">
      <c r="A128" s="581"/>
      <c r="B128" s="615"/>
      <c r="C128" s="581"/>
      <c r="D128" s="616"/>
      <c r="E128" s="596"/>
      <c r="F128" s="616"/>
      <c r="G128" s="617"/>
      <c r="H128" s="659"/>
      <c r="I128" s="660"/>
      <c r="J128" s="774"/>
      <c r="K128" s="774"/>
      <c r="L128" s="775"/>
      <c r="M128" s="775"/>
      <c r="N128" s="774"/>
      <c r="O128" s="784"/>
      <c r="P128" s="784"/>
      <c r="Q128" s="783"/>
      <c r="R128" s="784"/>
      <c r="S128" s="783"/>
      <c r="T128" s="784"/>
      <c r="U128" s="793"/>
      <c r="V128" s="793"/>
      <c r="W128" s="792"/>
      <c r="X128" s="793"/>
      <c r="Y128" s="792"/>
      <c r="Z128" s="793"/>
      <c r="AA128" s="802"/>
      <c r="AB128" s="802"/>
      <c r="AC128" s="801"/>
      <c r="AD128" s="802"/>
      <c r="AE128" s="801"/>
      <c r="AF128" s="802"/>
      <c r="AG128" s="820"/>
      <c r="AH128" s="820"/>
      <c r="AI128" s="819"/>
      <c r="AJ128" s="820"/>
      <c r="AK128" s="819"/>
      <c r="AL128" s="820"/>
      <c r="AM128" s="774"/>
      <c r="AN128" s="774"/>
      <c r="AO128" s="775"/>
      <c r="AP128" s="774"/>
      <c r="AQ128" s="775"/>
      <c r="AR128" s="774"/>
      <c r="AS128" s="829"/>
      <c r="AT128" s="829"/>
      <c r="AU128" s="828"/>
      <c r="AV128" s="829"/>
      <c r="AW128" s="828"/>
      <c r="AX128" s="829"/>
      <c r="AY128" s="838"/>
      <c r="AZ128" s="838"/>
      <c r="BA128" s="837"/>
      <c r="BB128" s="838"/>
      <c r="BC128" s="837"/>
      <c r="BD128" s="838"/>
      <c r="BE128" s="774"/>
      <c r="BF128" s="774"/>
      <c r="BG128" s="775"/>
      <c r="BH128" s="774"/>
      <c r="BI128" s="775"/>
      <c r="BJ128" s="774"/>
      <c r="BK128" s="811"/>
      <c r="BL128" s="811"/>
      <c r="BM128" s="810"/>
      <c r="BN128" s="811"/>
      <c r="BO128" s="810"/>
      <c r="BP128" s="811"/>
      <c r="BQ128" s="793"/>
      <c r="BR128" s="793"/>
      <c r="BS128" s="792"/>
      <c r="BT128" s="793"/>
      <c r="BU128" s="792"/>
      <c r="BV128" s="793"/>
      <c r="BW128" s="838"/>
      <c r="BX128" s="838"/>
      <c r="BY128" s="837"/>
      <c r="BZ128" s="838"/>
      <c r="CA128" s="837"/>
      <c r="CB128" s="838"/>
      <c r="CC128" s="811"/>
      <c r="CD128" s="784"/>
      <c r="CE128" s="810"/>
      <c r="CF128" s="810"/>
      <c r="CG128" s="811"/>
      <c r="CH128" s="579"/>
    </row>
    <row r="129" spans="1:86" hidden="1" x14ac:dyDescent="0.2">
      <c r="A129" s="581"/>
      <c r="B129" s="615"/>
      <c r="C129" s="581"/>
      <c r="D129" s="616"/>
      <c r="E129" s="596"/>
      <c r="F129" s="616"/>
      <c r="G129" s="617"/>
      <c r="H129" s="659"/>
      <c r="I129" s="660"/>
      <c r="J129" s="774"/>
      <c r="K129" s="774"/>
      <c r="L129" s="775"/>
      <c r="M129" s="775"/>
      <c r="N129" s="774"/>
      <c r="O129" s="784"/>
      <c r="P129" s="784"/>
      <c r="Q129" s="783"/>
      <c r="R129" s="784"/>
      <c r="S129" s="783"/>
      <c r="T129" s="784"/>
      <c r="U129" s="793"/>
      <c r="V129" s="793"/>
      <c r="W129" s="792"/>
      <c r="X129" s="793"/>
      <c r="Y129" s="792"/>
      <c r="Z129" s="793"/>
      <c r="AA129" s="802"/>
      <c r="AB129" s="802"/>
      <c r="AC129" s="801"/>
      <c r="AD129" s="802"/>
      <c r="AE129" s="801"/>
      <c r="AF129" s="802"/>
      <c r="AG129" s="820"/>
      <c r="AH129" s="820"/>
      <c r="AI129" s="819"/>
      <c r="AJ129" s="820"/>
      <c r="AK129" s="819"/>
      <c r="AL129" s="820"/>
      <c r="AM129" s="774"/>
      <c r="AN129" s="774"/>
      <c r="AO129" s="775"/>
      <c r="AP129" s="774"/>
      <c r="AQ129" s="775"/>
      <c r="AR129" s="774"/>
      <c r="AS129" s="829"/>
      <c r="AT129" s="829"/>
      <c r="AU129" s="828"/>
      <c r="AV129" s="829"/>
      <c r="AW129" s="828"/>
      <c r="AX129" s="829"/>
      <c r="AY129" s="838"/>
      <c r="AZ129" s="838"/>
      <c r="BA129" s="837"/>
      <c r="BB129" s="838"/>
      <c r="BC129" s="837"/>
      <c r="BD129" s="838"/>
      <c r="BE129" s="774"/>
      <c r="BF129" s="774"/>
      <c r="BG129" s="775"/>
      <c r="BH129" s="774"/>
      <c r="BI129" s="775"/>
      <c r="BJ129" s="774"/>
      <c r="BK129" s="811"/>
      <c r="BL129" s="811"/>
      <c r="BM129" s="810"/>
      <c r="BN129" s="811"/>
      <c r="BO129" s="810"/>
      <c r="BP129" s="811"/>
      <c r="BQ129" s="793"/>
      <c r="BR129" s="793"/>
      <c r="BS129" s="792"/>
      <c r="BT129" s="793"/>
      <c r="BU129" s="792"/>
      <c r="BV129" s="793"/>
      <c r="BW129" s="838"/>
      <c r="BX129" s="838"/>
      <c r="BY129" s="837"/>
      <c r="BZ129" s="838"/>
      <c r="CA129" s="837"/>
      <c r="CB129" s="838"/>
      <c r="CC129" s="811"/>
      <c r="CD129" s="784"/>
      <c r="CE129" s="810"/>
      <c r="CF129" s="810"/>
      <c r="CG129" s="811"/>
      <c r="CH129" s="579"/>
    </row>
    <row r="130" spans="1:86" hidden="1" x14ac:dyDescent="0.2">
      <c r="A130" s="596"/>
      <c r="B130" s="596"/>
      <c r="C130" s="596"/>
      <c r="D130" s="607"/>
      <c r="E130" s="596"/>
      <c r="F130" s="607"/>
      <c r="G130" s="620"/>
      <c r="H130" s="609"/>
      <c r="I130" s="601"/>
      <c r="J130" s="774"/>
      <c r="K130" s="774"/>
      <c r="L130" s="775"/>
      <c r="M130" s="775"/>
      <c r="N130" s="774"/>
      <c r="O130" s="784"/>
      <c r="P130" s="784"/>
      <c r="Q130" s="783"/>
      <c r="R130" s="784"/>
      <c r="S130" s="783"/>
      <c r="T130" s="784"/>
      <c r="U130" s="793"/>
      <c r="V130" s="793"/>
      <c r="W130" s="792"/>
      <c r="X130" s="793"/>
      <c r="Y130" s="792"/>
      <c r="Z130" s="793"/>
      <c r="AA130" s="802"/>
      <c r="AB130" s="802"/>
      <c r="AC130" s="801"/>
      <c r="AD130" s="802"/>
      <c r="AE130" s="801"/>
      <c r="AF130" s="802"/>
      <c r="AG130" s="820"/>
      <c r="AH130" s="820"/>
      <c r="AI130" s="819"/>
      <c r="AJ130" s="820"/>
      <c r="AK130" s="819"/>
      <c r="AL130" s="820"/>
      <c r="AM130" s="774"/>
      <c r="AN130" s="774"/>
      <c r="AO130" s="775"/>
      <c r="AP130" s="774"/>
      <c r="AQ130" s="775"/>
      <c r="AR130" s="774"/>
      <c r="AS130" s="829"/>
      <c r="AT130" s="829"/>
      <c r="AU130" s="828"/>
      <c r="AV130" s="829"/>
      <c r="AW130" s="828"/>
      <c r="AX130" s="829"/>
      <c r="AY130" s="838"/>
      <c r="AZ130" s="838"/>
      <c r="BA130" s="837"/>
      <c r="BB130" s="838"/>
      <c r="BC130" s="837"/>
      <c r="BD130" s="838"/>
      <c r="BE130" s="774"/>
      <c r="BF130" s="774"/>
      <c r="BG130" s="775"/>
      <c r="BH130" s="774"/>
      <c r="BI130" s="775"/>
      <c r="BJ130" s="774"/>
      <c r="BK130" s="811"/>
      <c r="BL130" s="811"/>
      <c r="BM130" s="810"/>
      <c r="BN130" s="811"/>
      <c r="BO130" s="810"/>
      <c r="BP130" s="811"/>
      <c r="BQ130" s="793"/>
      <c r="BR130" s="793"/>
      <c r="BS130" s="792"/>
      <c r="BT130" s="793"/>
      <c r="BU130" s="792"/>
      <c r="BV130" s="793"/>
      <c r="BW130" s="838"/>
      <c r="BX130" s="838"/>
      <c r="BY130" s="837"/>
      <c r="BZ130" s="838"/>
      <c r="CA130" s="837"/>
      <c r="CB130" s="838"/>
      <c r="CC130" s="811"/>
      <c r="CD130" s="784"/>
      <c r="CE130" s="810"/>
      <c r="CF130" s="810"/>
      <c r="CG130" s="811"/>
      <c r="CH130" s="579"/>
    </row>
    <row r="131" spans="1:86" hidden="1" x14ac:dyDescent="0.2">
      <c r="A131" s="652"/>
      <c r="B131" s="652"/>
      <c r="C131" s="652"/>
      <c r="D131" s="653"/>
      <c r="E131" s="652"/>
      <c r="F131" s="626"/>
      <c r="G131" s="654"/>
      <c r="H131" s="661"/>
      <c r="I131" s="629"/>
      <c r="J131" s="776"/>
      <c r="K131" s="776"/>
      <c r="L131" s="776"/>
      <c r="M131" s="776"/>
      <c r="N131" s="776"/>
      <c r="O131" s="785"/>
      <c r="P131" s="785"/>
      <c r="Q131" s="785"/>
      <c r="R131" s="785"/>
      <c r="S131" s="785"/>
      <c r="T131" s="785"/>
      <c r="U131" s="794"/>
      <c r="V131" s="794"/>
      <c r="W131" s="794"/>
      <c r="X131" s="794"/>
      <c r="Y131" s="794"/>
      <c r="Z131" s="794"/>
      <c r="AA131" s="803"/>
      <c r="AB131" s="803"/>
      <c r="AC131" s="803"/>
      <c r="AD131" s="803"/>
      <c r="AE131" s="803"/>
      <c r="AF131" s="803"/>
      <c r="AG131" s="821"/>
      <c r="AH131" s="821"/>
      <c r="AI131" s="821"/>
      <c r="AJ131" s="821"/>
      <c r="AK131" s="821"/>
      <c r="AL131" s="821"/>
      <c r="AM131" s="776"/>
      <c r="AN131" s="776"/>
      <c r="AO131" s="776"/>
      <c r="AP131" s="776"/>
      <c r="AQ131" s="776"/>
      <c r="AR131" s="776"/>
      <c r="AS131" s="830"/>
      <c r="AT131" s="830"/>
      <c r="AU131" s="830"/>
      <c r="AV131" s="830"/>
      <c r="AW131" s="830"/>
      <c r="AX131" s="830"/>
      <c r="AY131" s="839"/>
      <c r="AZ131" s="839"/>
      <c r="BA131" s="839"/>
      <c r="BB131" s="839"/>
      <c r="BC131" s="839"/>
      <c r="BD131" s="839"/>
      <c r="BE131" s="776"/>
      <c r="BF131" s="776"/>
      <c r="BG131" s="776"/>
      <c r="BH131" s="776"/>
      <c r="BI131" s="776"/>
      <c r="BJ131" s="776"/>
      <c r="BK131" s="812"/>
      <c r="BL131" s="812"/>
      <c r="BM131" s="812"/>
      <c r="BN131" s="812"/>
      <c r="BO131" s="812"/>
      <c r="BP131" s="812"/>
      <c r="BQ131" s="794"/>
      <c r="BR131" s="794"/>
      <c r="BS131" s="794"/>
      <c r="BT131" s="794"/>
      <c r="BU131" s="794"/>
      <c r="BV131" s="794"/>
      <c r="BW131" s="839"/>
      <c r="BX131" s="839"/>
      <c r="BY131" s="839"/>
      <c r="BZ131" s="839"/>
      <c r="CA131" s="839"/>
      <c r="CB131" s="839"/>
      <c r="CC131" s="812"/>
      <c r="CD131" s="785"/>
      <c r="CE131" s="812"/>
      <c r="CF131" s="812"/>
      <c r="CG131" s="812"/>
      <c r="CH131" s="579"/>
    </row>
    <row r="132" spans="1:86" hidden="1" x14ac:dyDescent="0.2">
      <c r="A132" s="581"/>
      <c r="B132" s="581"/>
      <c r="C132" s="581"/>
      <c r="D132" s="626"/>
      <c r="E132" s="581"/>
      <c r="F132" s="626"/>
      <c r="G132" s="627"/>
      <c r="H132" s="631"/>
      <c r="I132" s="632"/>
      <c r="J132" s="774"/>
      <c r="K132" s="774"/>
      <c r="L132" s="775"/>
      <c r="M132" s="775"/>
      <c r="N132" s="775"/>
      <c r="O132" s="784"/>
      <c r="P132" s="784"/>
      <c r="Q132" s="783"/>
      <c r="R132" s="783"/>
      <c r="S132" s="783"/>
      <c r="T132" s="783"/>
      <c r="U132" s="793"/>
      <c r="V132" s="792"/>
      <c r="W132" s="792"/>
      <c r="X132" s="792"/>
      <c r="Y132" s="792"/>
      <c r="Z132" s="792"/>
      <c r="AA132" s="802"/>
      <c r="AB132" s="801"/>
      <c r="AC132" s="801"/>
      <c r="AD132" s="801"/>
      <c r="AE132" s="801"/>
      <c r="AF132" s="801"/>
      <c r="AG132" s="820"/>
      <c r="AH132" s="819"/>
      <c r="AI132" s="819"/>
      <c r="AJ132" s="819"/>
      <c r="AK132" s="819"/>
      <c r="AL132" s="819"/>
      <c r="AM132" s="774"/>
      <c r="AN132" s="775"/>
      <c r="AO132" s="775"/>
      <c r="AP132" s="775"/>
      <c r="AQ132" s="775"/>
      <c r="AR132" s="775"/>
      <c r="AS132" s="829"/>
      <c r="AT132" s="828"/>
      <c r="AU132" s="828"/>
      <c r="AV132" s="828"/>
      <c r="AW132" s="828"/>
      <c r="AX132" s="828"/>
      <c r="AY132" s="838"/>
      <c r="AZ132" s="837"/>
      <c r="BA132" s="837"/>
      <c r="BB132" s="837"/>
      <c r="BC132" s="837"/>
      <c r="BD132" s="837"/>
      <c r="BE132" s="774"/>
      <c r="BF132" s="775"/>
      <c r="BG132" s="775"/>
      <c r="BH132" s="775"/>
      <c r="BI132" s="775"/>
      <c r="BJ132" s="775"/>
      <c r="BK132" s="811"/>
      <c r="BL132" s="810"/>
      <c r="BM132" s="810"/>
      <c r="BN132" s="810"/>
      <c r="BO132" s="810"/>
      <c r="BP132" s="810"/>
      <c r="BQ132" s="793"/>
      <c r="BR132" s="792"/>
      <c r="BS132" s="792"/>
      <c r="BT132" s="792"/>
      <c r="BU132" s="792"/>
      <c r="BV132" s="792"/>
      <c r="BW132" s="838"/>
      <c r="BX132" s="837"/>
      <c r="BY132" s="837"/>
      <c r="BZ132" s="837"/>
      <c r="CA132" s="837"/>
      <c r="CB132" s="837"/>
      <c r="CC132" s="811"/>
      <c r="CD132" s="784"/>
      <c r="CE132" s="810"/>
      <c r="CF132" s="810"/>
      <c r="CG132" s="810"/>
      <c r="CH132" s="579"/>
    </row>
    <row r="133" spans="1:86" hidden="1" x14ac:dyDescent="0.2">
      <c r="A133" s="585"/>
      <c r="B133" s="585"/>
      <c r="C133" s="585"/>
      <c r="D133" s="634"/>
      <c r="E133" s="585"/>
      <c r="F133" s="634"/>
      <c r="G133" s="586"/>
      <c r="H133" s="635"/>
      <c r="I133" s="636"/>
      <c r="J133" s="774"/>
      <c r="K133" s="774"/>
      <c r="L133" s="775"/>
      <c r="M133" s="775"/>
      <c r="N133" s="775"/>
      <c r="O133" s="784"/>
      <c r="P133" s="784"/>
      <c r="Q133" s="783"/>
      <c r="R133" s="783"/>
      <c r="S133" s="783"/>
      <c r="T133" s="783"/>
      <c r="U133" s="793"/>
      <c r="V133" s="792"/>
      <c r="W133" s="792"/>
      <c r="X133" s="792"/>
      <c r="Y133" s="792"/>
      <c r="Z133" s="792"/>
      <c r="AA133" s="802"/>
      <c r="AB133" s="801"/>
      <c r="AC133" s="801"/>
      <c r="AD133" s="801"/>
      <c r="AE133" s="801"/>
      <c r="AF133" s="801"/>
      <c r="AG133" s="820"/>
      <c r="AH133" s="819"/>
      <c r="AI133" s="819"/>
      <c r="AJ133" s="819"/>
      <c r="AK133" s="819"/>
      <c r="AL133" s="819"/>
      <c r="AM133" s="774"/>
      <c r="AN133" s="775"/>
      <c r="AO133" s="775"/>
      <c r="AP133" s="775"/>
      <c r="AQ133" s="775"/>
      <c r="AR133" s="775"/>
      <c r="AS133" s="829"/>
      <c r="AT133" s="828"/>
      <c r="AU133" s="828"/>
      <c r="AV133" s="828"/>
      <c r="AW133" s="828"/>
      <c r="AX133" s="828"/>
      <c r="AY133" s="838"/>
      <c r="AZ133" s="837"/>
      <c r="BA133" s="837"/>
      <c r="BB133" s="837"/>
      <c r="BC133" s="837"/>
      <c r="BD133" s="837"/>
      <c r="BE133" s="774"/>
      <c r="BF133" s="775"/>
      <c r="BG133" s="775"/>
      <c r="BH133" s="775"/>
      <c r="BI133" s="775"/>
      <c r="BJ133" s="775"/>
      <c r="BK133" s="811"/>
      <c r="BL133" s="810"/>
      <c r="BM133" s="810"/>
      <c r="BN133" s="810"/>
      <c r="BO133" s="810"/>
      <c r="BP133" s="810"/>
      <c r="BQ133" s="793"/>
      <c r="BR133" s="792"/>
      <c r="BS133" s="792"/>
      <c r="BT133" s="792"/>
      <c r="BU133" s="792"/>
      <c r="BV133" s="792"/>
      <c r="BW133" s="838"/>
      <c r="BX133" s="837"/>
      <c r="BY133" s="837"/>
      <c r="BZ133" s="837"/>
      <c r="CA133" s="837"/>
      <c r="CB133" s="837"/>
      <c r="CC133" s="811"/>
      <c r="CD133" s="784"/>
      <c r="CE133" s="810"/>
      <c r="CF133" s="810"/>
      <c r="CG133" s="810"/>
      <c r="CH133" s="579"/>
    </row>
    <row r="134" spans="1:86" hidden="1" x14ac:dyDescent="0.2">
      <c r="A134" s="585"/>
      <c r="B134" s="585"/>
      <c r="C134" s="585"/>
      <c r="D134" s="634"/>
      <c r="E134" s="585"/>
      <c r="F134" s="634"/>
      <c r="G134" s="586"/>
      <c r="H134" s="637"/>
      <c r="I134" s="636"/>
      <c r="J134" s="774"/>
      <c r="K134" s="774"/>
      <c r="L134" s="775"/>
      <c r="M134" s="775"/>
      <c r="N134" s="775"/>
      <c r="O134" s="784"/>
      <c r="P134" s="784"/>
      <c r="Q134" s="783"/>
      <c r="R134" s="783"/>
      <c r="S134" s="783"/>
      <c r="T134" s="783"/>
      <c r="U134" s="793"/>
      <c r="V134" s="792"/>
      <c r="W134" s="792"/>
      <c r="X134" s="792"/>
      <c r="Y134" s="792"/>
      <c r="Z134" s="792"/>
      <c r="AA134" s="802"/>
      <c r="AB134" s="801"/>
      <c r="AC134" s="801"/>
      <c r="AD134" s="801"/>
      <c r="AE134" s="801"/>
      <c r="AF134" s="801"/>
      <c r="AG134" s="820"/>
      <c r="AH134" s="819"/>
      <c r="AI134" s="819"/>
      <c r="AJ134" s="819"/>
      <c r="AK134" s="819"/>
      <c r="AL134" s="819"/>
      <c r="AM134" s="774"/>
      <c r="AN134" s="775"/>
      <c r="AO134" s="775"/>
      <c r="AP134" s="775"/>
      <c r="AQ134" s="775"/>
      <c r="AR134" s="775"/>
      <c r="AS134" s="829"/>
      <c r="AT134" s="828"/>
      <c r="AU134" s="828"/>
      <c r="AV134" s="828"/>
      <c r="AW134" s="828"/>
      <c r="AX134" s="828"/>
      <c r="AY134" s="838"/>
      <c r="AZ134" s="837"/>
      <c r="BA134" s="837"/>
      <c r="BB134" s="837"/>
      <c r="BC134" s="837"/>
      <c r="BD134" s="837"/>
      <c r="BE134" s="774"/>
      <c r="BF134" s="775"/>
      <c r="BG134" s="775"/>
      <c r="BH134" s="775"/>
      <c r="BI134" s="775"/>
      <c r="BJ134" s="775"/>
      <c r="BK134" s="811"/>
      <c r="BL134" s="810"/>
      <c r="BM134" s="810"/>
      <c r="BN134" s="810"/>
      <c r="BO134" s="810"/>
      <c r="BP134" s="810"/>
      <c r="BQ134" s="793"/>
      <c r="BR134" s="792"/>
      <c r="BS134" s="792"/>
      <c r="BT134" s="792"/>
      <c r="BU134" s="792"/>
      <c r="BV134" s="792"/>
      <c r="BW134" s="838"/>
      <c r="BX134" s="837"/>
      <c r="BY134" s="837"/>
      <c r="BZ134" s="837"/>
      <c r="CA134" s="837"/>
      <c r="CB134" s="837"/>
      <c r="CC134" s="811"/>
      <c r="CD134" s="784"/>
      <c r="CE134" s="810"/>
      <c r="CF134" s="810"/>
      <c r="CG134" s="810"/>
      <c r="CH134" s="579"/>
    </row>
    <row r="135" spans="1:86" hidden="1" x14ac:dyDescent="0.2">
      <c r="A135" s="585"/>
      <c r="B135" s="585"/>
      <c r="C135" s="585"/>
      <c r="D135" s="634"/>
      <c r="E135" s="585"/>
      <c r="F135" s="634"/>
      <c r="G135" s="586"/>
      <c r="H135" s="639"/>
      <c r="I135" s="636"/>
      <c r="J135" s="774"/>
      <c r="K135" s="774"/>
      <c r="L135" s="775"/>
      <c r="M135" s="775"/>
      <c r="N135" s="775"/>
      <c r="O135" s="784"/>
      <c r="P135" s="784"/>
      <c r="Q135" s="783"/>
      <c r="R135" s="783"/>
      <c r="S135" s="783"/>
      <c r="T135" s="783"/>
      <c r="U135" s="793"/>
      <c r="V135" s="792"/>
      <c r="W135" s="792"/>
      <c r="X135" s="792"/>
      <c r="Y135" s="792"/>
      <c r="Z135" s="792"/>
      <c r="AA135" s="802"/>
      <c r="AB135" s="801"/>
      <c r="AC135" s="801"/>
      <c r="AD135" s="801"/>
      <c r="AE135" s="801"/>
      <c r="AF135" s="801"/>
      <c r="AG135" s="820"/>
      <c r="AH135" s="819"/>
      <c r="AI135" s="819"/>
      <c r="AJ135" s="819"/>
      <c r="AK135" s="819"/>
      <c r="AL135" s="819"/>
      <c r="AM135" s="774"/>
      <c r="AN135" s="775"/>
      <c r="AO135" s="775"/>
      <c r="AP135" s="775"/>
      <c r="AQ135" s="775"/>
      <c r="AR135" s="775"/>
      <c r="AS135" s="829"/>
      <c r="AT135" s="828"/>
      <c r="AU135" s="828"/>
      <c r="AV135" s="828"/>
      <c r="AW135" s="828"/>
      <c r="AX135" s="828"/>
      <c r="AY135" s="838"/>
      <c r="AZ135" s="837"/>
      <c r="BA135" s="837"/>
      <c r="BB135" s="837"/>
      <c r="BC135" s="837"/>
      <c r="BD135" s="837"/>
      <c r="BE135" s="774"/>
      <c r="BF135" s="775"/>
      <c r="BG135" s="775"/>
      <c r="BH135" s="775"/>
      <c r="BI135" s="775"/>
      <c r="BJ135" s="775"/>
      <c r="BK135" s="811"/>
      <c r="BL135" s="810"/>
      <c r="BM135" s="810"/>
      <c r="BN135" s="810"/>
      <c r="BO135" s="810"/>
      <c r="BP135" s="810"/>
      <c r="BQ135" s="793"/>
      <c r="BR135" s="792"/>
      <c r="BS135" s="792"/>
      <c r="BT135" s="792"/>
      <c r="BU135" s="792"/>
      <c r="BV135" s="792"/>
      <c r="BW135" s="838"/>
      <c r="BX135" s="837"/>
      <c r="BY135" s="837"/>
      <c r="BZ135" s="837"/>
      <c r="CA135" s="837"/>
      <c r="CB135" s="837"/>
      <c r="CC135" s="811"/>
      <c r="CD135" s="784"/>
      <c r="CE135" s="810"/>
      <c r="CF135" s="810"/>
      <c r="CG135" s="810"/>
      <c r="CH135" s="579"/>
    </row>
    <row r="136" spans="1:86" hidden="1" x14ac:dyDescent="0.2">
      <c r="A136" s="585"/>
      <c r="B136" s="585"/>
      <c r="C136" s="585"/>
      <c r="D136" s="634"/>
      <c r="E136" s="585"/>
      <c r="F136" s="634"/>
      <c r="G136" s="640"/>
      <c r="H136" s="639"/>
      <c r="I136" s="636"/>
      <c r="J136" s="774"/>
      <c r="K136" s="774"/>
      <c r="L136" s="775"/>
      <c r="M136" s="775"/>
      <c r="N136" s="775"/>
      <c r="O136" s="784"/>
      <c r="P136" s="784"/>
      <c r="Q136" s="783"/>
      <c r="R136" s="783"/>
      <c r="S136" s="783"/>
      <c r="T136" s="783"/>
      <c r="U136" s="793"/>
      <c r="V136" s="792"/>
      <c r="W136" s="792"/>
      <c r="X136" s="792"/>
      <c r="Y136" s="792"/>
      <c r="Z136" s="792"/>
      <c r="AA136" s="802"/>
      <c r="AB136" s="801"/>
      <c r="AC136" s="801"/>
      <c r="AD136" s="801"/>
      <c r="AE136" s="801"/>
      <c r="AF136" s="801"/>
      <c r="AG136" s="820"/>
      <c r="AH136" s="819"/>
      <c r="AI136" s="819"/>
      <c r="AJ136" s="819"/>
      <c r="AK136" s="819"/>
      <c r="AL136" s="819"/>
      <c r="AM136" s="774"/>
      <c r="AN136" s="775"/>
      <c r="AO136" s="775"/>
      <c r="AP136" s="775"/>
      <c r="AQ136" s="775"/>
      <c r="AR136" s="775"/>
      <c r="AS136" s="829"/>
      <c r="AT136" s="828"/>
      <c r="AU136" s="828"/>
      <c r="AV136" s="828"/>
      <c r="AW136" s="828"/>
      <c r="AX136" s="828"/>
      <c r="AY136" s="838"/>
      <c r="AZ136" s="837"/>
      <c r="BA136" s="837"/>
      <c r="BB136" s="837"/>
      <c r="BC136" s="837"/>
      <c r="BD136" s="837"/>
      <c r="BE136" s="774"/>
      <c r="BF136" s="775"/>
      <c r="BG136" s="775"/>
      <c r="BH136" s="775"/>
      <c r="BI136" s="775"/>
      <c r="BJ136" s="775"/>
      <c r="BK136" s="811"/>
      <c r="BL136" s="810"/>
      <c r="BM136" s="810"/>
      <c r="BN136" s="810"/>
      <c r="BO136" s="810"/>
      <c r="BP136" s="810"/>
      <c r="BQ136" s="793"/>
      <c r="BR136" s="792"/>
      <c r="BS136" s="792"/>
      <c r="BT136" s="792"/>
      <c r="BU136" s="792"/>
      <c r="BV136" s="792"/>
      <c r="BW136" s="838"/>
      <c r="BX136" s="837"/>
      <c r="BY136" s="837"/>
      <c r="BZ136" s="837"/>
      <c r="CA136" s="837"/>
      <c r="CB136" s="837"/>
      <c r="CC136" s="811"/>
      <c r="CD136" s="784"/>
      <c r="CE136" s="810"/>
      <c r="CF136" s="810"/>
      <c r="CG136" s="810"/>
      <c r="CH136" s="579"/>
    </row>
    <row r="137" spans="1:86" hidden="1" x14ac:dyDescent="0.2">
      <c r="A137" s="585"/>
      <c r="B137" s="585"/>
      <c r="C137" s="585"/>
      <c r="D137" s="634"/>
      <c r="E137" s="585"/>
      <c r="F137" s="634"/>
      <c r="G137" s="586"/>
      <c r="H137" s="635"/>
      <c r="I137" s="636"/>
      <c r="J137" s="774"/>
      <c r="K137" s="774"/>
      <c r="L137" s="775"/>
      <c r="M137" s="775"/>
      <c r="N137" s="775"/>
      <c r="O137" s="784"/>
      <c r="P137" s="784"/>
      <c r="Q137" s="783"/>
      <c r="R137" s="783"/>
      <c r="S137" s="783"/>
      <c r="T137" s="783"/>
      <c r="U137" s="793"/>
      <c r="V137" s="792"/>
      <c r="W137" s="792"/>
      <c r="X137" s="792"/>
      <c r="Y137" s="792"/>
      <c r="Z137" s="792"/>
      <c r="AA137" s="802"/>
      <c r="AB137" s="801"/>
      <c r="AC137" s="801"/>
      <c r="AD137" s="801"/>
      <c r="AE137" s="801"/>
      <c r="AF137" s="801"/>
      <c r="AG137" s="820"/>
      <c r="AH137" s="819"/>
      <c r="AI137" s="819"/>
      <c r="AJ137" s="819"/>
      <c r="AK137" s="819"/>
      <c r="AL137" s="819"/>
      <c r="AM137" s="774"/>
      <c r="AN137" s="775"/>
      <c r="AO137" s="775"/>
      <c r="AP137" s="775"/>
      <c r="AQ137" s="775"/>
      <c r="AR137" s="775"/>
      <c r="AS137" s="829"/>
      <c r="AT137" s="828"/>
      <c r="AU137" s="828"/>
      <c r="AV137" s="828"/>
      <c r="AW137" s="828"/>
      <c r="AX137" s="828"/>
      <c r="AY137" s="838"/>
      <c r="AZ137" s="837"/>
      <c r="BA137" s="837"/>
      <c r="BB137" s="837"/>
      <c r="BC137" s="837"/>
      <c r="BD137" s="837"/>
      <c r="BE137" s="774"/>
      <c r="BF137" s="775"/>
      <c r="BG137" s="775"/>
      <c r="BH137" s="775"/>
      <c r="BI137" s="775"/>
      <c r="BJ137" s="775"/>
      <c r="BK137" s="811"/>
      <c r="BL137" s="810"/>
      <c r="BM137" s="810"/>
      <c r="BN137" s="810"/>
      <c r="BO137" s="810"/>
      <c r="BP137" s="810"/>
      <c r="BQ137" s="793"/>
      <c r="BR137" s="792"/>
      <c r="BS137" s="792"/>
      <c r="BT137" s="792"/>
      <c r="BU137" s="792"/>
      <c r="BV137" s="792"/>
      <c r="BW137" s="838"/>
      <c r="BX137" s="837"/>
      <c r="BY137" s="837"/>
      <c r="BZ137" s="837"/>
      <c r="CA137" s="837"/>
      <c r="CB137" s="837"/>
      <c r="CC137" s="811"/>
      <c r="CD137" s="784"/>
      <c r="CE137" s="810"/>
      <c r="CF137" s="810"/>
      <c r="CG137" s="810"/>
      <c r="CH137" s="579"/>
    </row>
    <row r="138" spans="1:86" hidden="1" x14ac:dyDescent="0.2">
      <c r="A138" s="585"/>
      <c r="B138" s="585"/>
      <c r="C138" s="585"/>
      <c r="D138" s="634"/>
      <c r="E138" s="585"/>
      <c r="F138" s="634"/>
      <c r="G138" s="586"/>
      <c r="H138" s="637"/>
      <c r="I138" s="636"/>
      <c r="J138" s="774"/>
      <c r="K138" s="774"/>
      <c r="L138" s="775"/>
      <c r="M138" s="775"/>
      <c r="N138" s="775"/>
      <c r="O138" s="784"/>
      <c r="P138" s="784"/>
      <c r="Q138" s="783"/>
      <c r="R138" s="783"/>
      <c r="S138" s="783"/>
      <c r="T138" s="783"/>
      <c r="U138" s="793"/>
      <c r="V138" s="792"/>
      <c r="W138" s="792"/>
      <c r="X138" s="792"/>
      <c r="Y138" s="792"/>
      <c r="Z138" s="792"/>
      <c r="AA138" s="802"/>
      <c r="AB138" s="801"/>
      <c r="AC138" s="801"/>
      <c r="AD138" s="801"/>
      <c r="AE138" s="801"/>
      <c r="AF138" s="801"/>
      <c r="AG138" s="820"/>
      <c r="AH138" s="819"/>
      <c r="AI138" s="819"/>
      <c r="AJ138" s="819"/>
      <c r="AK138" s="819"/>
      <c r="AL138" s="819"/>
      <c r="AM138" s="774"/>
      <c r="AN138" s="775"/>
      <c r="AO138" s="775"/>
      <c r="AP138" s="775"/>
      <c r="AQ138" s="775"/>
      <c r="AR138" s="775"/>
      <c r="AS138" s="829"/>
      <c r="AT138" s="828"/>
      <c r="AU138" s="828"/>
      <c r="AV138" s="828"/>
      <c r="AW138" s="828"/>
      <c r="AX138" s="828"/>
      <c r="AY138" s="838"/>
      <c r="AZ138" s="837"/>
      <c r="BA138" s="837"/>
      <c r="BB138" s="837"/>
      <c r="BC138" s="837"/>
      <c r="BD138" s="837"/>
      <c r="BE138" s="774"/>
      <c r="BF138" s="775"/>
      <c r="BG138" s="775"/>
      <c r="BH138" s="775"/>
      <c r="BI138" s="775"/>
      <c r="BJ138" s="775"/>
      <c r="BK138" s="811"/>
      <c r="BL138" s="810"/>
      <c r="BM138" s="810"/>
      <c r="BN138" s="810"/>
      <c r="BO138" s="810"/>
      <c r="BP138" s="810"/>
      <c r="BQ138" s="793"/>
      <c r="BR138" s="792"/>
      <c r="BS138" s="792"/>
      <c r="BT138" s="792"/>
      <c r="BU138" s="792"/>
      <c r="BV138" s="792"/>
      <c r="BW138" s="838"/>
      <c r="BX138" s="837"/>
      <c r="BY138" s="837"/>
      <c r="BZ138" s="837"/>
      <c r="CA138" s="837"/>
      <c r="CB138" s="837"/>
      <c r="CC138" s="811"/>
      <c r="CD138" s="784"/>
      <c r="CE138" s="810"/>
      <c r="CF138" s="810"/>
      <c r="CG138" s="810"/>
      <c r="CH138" s="579"/>
    </row>
    <row r="139" spans="1:86" hidden="1" x14ac:dyDescent="0.2">
      <c r="A139" s="591"/>
      <c r="B139" s="591"/>
      <c r="C139" s="591"/>
      <c r="D139" s="641"/>
      <c r="E139" s="591"/>
      <c r="F139" s="641"/>
      <c r="G139" s="592"/>
      <c r="H139" s="642"/>
      <c r="I139" s="643"/>
      <c r="J139" s="774"/>
      <c r="K139" s="774"/>
      <c r="L139" s="775"/>
      <c r="M139" s="775"/>
      <c r="N139" s="775"/>
      <c r="O139" s="784"/>
      <c r="P139" s="784"/>
      <c r="Q139" s="783"/>
      <c r="R139" s="783"/>
      <c r="S139" s="783"/>
      <c r="T139" s="783"/>
      <c r="U139" s="793"/>
      <c r="V139" s="792"/>
      <c r="W139" s="792"/>
      <c r="X139" s="792"/>
      <c r="Y139" s="792"/>
      <c r="Z139" s="792"/>
      <c r="AA139" s="802"/>
      <c r="AB139" s="801"/>
      <c r="AC139" s="801"/>
      <c r="AD139" s="801"/>
      <c r="AE139" s="801"/>
      <c r="AF139" s="801"/>
      <c r="AG139" s="820"/>
      <c r="AH139" s="819"/>
      <c r="AI139" s="819"/>
      <c r="AJ139" s="819"/>
      <c r="AK139" s="819"/>
      <c r="AL139" s="819"/>
      <c r="AM139" s="774"/>
      <c r="AN139" s="775"/>
      <c r="AO139" s="775"/>
      <c r="AP139" s="775"/>
      <c r="AQ139" s="775"/>
      <c r="AR139" s="775"/>
      <c r="AS139" s="829"/>
      <c r="AT139" s="828"/>
      <c r="AU139" s="828"/>
      <c r="AV139" s="828"/>
      <c r="AW139" s="828"/>
      <c r="AX139" s="828"/>
      <c r="AY139" s="838"/>
      <c r="AZ139" s="837"/>
      <c r="BA139" s="837"/>
      <c r="BB139" s="837"/>
      <c r="BC139" s="837"/>
      <c r="BD139" s="837"/>
      <c r="BE139" s="774"/>
      <c r="BF139" s="775"/>
      <c r="BG139" s="775"/>
      <c r="BH139" s="775"/>
      <c r="BI139" s="775"/>
      <c r="BJ139" s="775"/>
      <c r="BK139" s="811"/>
      <c r="BL139" s="810"/>
      <c r="BM139" s="810"/>
      <c r="BN139" s="810"/>
      <c r="BO139" s="810"/>
      <c r="BP139" s="810"/>
      <c r="BQ139" s="793"/>
      <c r="BR139" s="792"/>
      <c r="BS139" s="792"/>
      <c r="BT139" s="792"/>
      <c r="BU139" s="792"/>
      <c r="BV139" s="792"/>
      <c r="BW139" s="838"/>
      <c r="BX139" s="837"/>
      <c r="BY139" s="837"/>
      <c r="BZ139" s="837"/>
      <c r="CA139" s="837"/>
      <c r="CB139" s="837"/>
      <c r="CC139" s="811"/>
      <c r="CD139" s="784"/>
      <c r="CE139" s="810"/>
      <c r="CF139" s="810"/>
      <c r="CG139" s="810"/>
      <c r="CH139" s="579"/>
    </row>
    <row r="140" spans="1:86" hidden="1" x14ac:dyDescent="0.2">
      <c r="A140" s="585"/>
      <c r="B140" s="585"/>
      <c r="C140" s="585"/>
      <c r="D140" s="634"/>
      <c r="E140" s="585"/>
      <c r="F140" s="634"/>
      <c r="G140" s="640"/>
      <c r="H140" s="662"/>
      <c r="J140" s="774"/>
      <c r="K140" s="774"/>
      <c r="L140" s="775"/>
      <c r="M140" s="775"/>
      <c r="N140" s="775"/>
      <c r="O140" s="784"/>
      <c r="P140" s="784"/>
      <c r="Q140" s="783"/>
      <c r="R140" s="783"/>
      <c r="S140" s="783"/>
      <c r="T140" s="783"/>
      <c r="U140" s="793"/>
      <c r="V140" s="792"/>
      <c r="W140" s="792"/>
      <c r="X140" s="792"/>
      <c r="Y140" s="792"/>
      <c r="Z140" s="792"/>
      <c r="AA140" s="802"/>
      <c r="AB140" s="801"/>
      <c r="AC140" s="801"/>
      <c r="AD140" s="801"/>
      <c r="AE140" s="801"/>
      <c r="AF140" s="801"/>
      <c r="AG140" s="820"/>
      <c r="AH140" s="819"/>
      <c r="AI140" s="819"/>
      <c r="AJ140" s="819"/>
      <c r="AK140" s="819"/>
      <c r="AL140" s="819"/>
      <c r="AM140" s="774"/>
      <c r="AN140" s="775"/>
      <c r="AO140" s="775"/>
      <c r="AP140" s="775"/>
      <c r="AQ140" s="775"/>
      <c r="AR140" s="775"/>
      <c r="AS140" s="829"/>
      <c r="AT140" s="828"/>
      <c r="AU140" s="828"/>
      <c r="AV140" s="828"/>
      <c r="AW140" s="828"/>
      <c r="AX140" s="828"/>
      <c r="AY140" s="838"/>
      <c r="AZ140" s="837"/>
      <c r="BA140" s="837"/>
      <c r="BB140" s="837"/>
      <c r="BC140" s="837"/>
      <c r="BD140" s="837"/>
      <c r="BE140" s="774"/>
      <c r="BF140" s="775"/>
      <c r="BG140" s="775"/>
      <c r="BH140" s="775"/>
      <c r="BI140" s="775"/>
      <c r="BJ140" s="775"/>
      <c r="BK140" s="811"/>
      <c r="BL140" s="810"/>
      <c r="BM140" s="810"/>
      <c r="BN140" s="810"/>
      <c r="BO140" s="810"/>
      <c r="BP140" s="810"/>
      <c r="BQ140" s="793"/>
      <c r="BR140" s="792"/>
      <c r="BS140" s="792"/>
      <c r="BT140" s="792"/>
      <c r="BU140" s="792"/>
      <c r="BV140" s="792"/>
      <c r="BW140" s="838"/>
      <c r="BX140" s="837"/>
      <c r="BY140" s="837"/>
      <c r="BZ140" s="837"/>
      <c r="CA140" s="837"/>
      <c r="CB140" s="837"/>
      <c r="CC140" s="811"/>
      <c r="CD140" s="784"/>
      <c r="CE140" s="810"/>
      <c r="CF140" s="810"/>
      <c r="CG140" s="810"/>
      <c r="CH140" s="579"/>
    </row>
    <row r="141" spans="1:86" hidden="1" x14ac:dyDescent="0.2">
      <c r="A141" s="596"/>
      <c r="B141" s="602"/>
      <c r="C141" s="663"/>
      <c r="D141" s="664"/>
      <c r="E141" s="602"/>
      <c r="F141" s="664"/>
      <c r="G141" s="665"/>
      <c r="H141" s="600"/>
      <c r="I141" s="666"/>
      <c r="J141" s="774"/>
      <c r="K141" s="774"/>
      <c r="L141" s="775"/>
      <c r="M141" s="775"/>
      <c r="N141" s="775"/>
      <c r="O141" s="784"/>
      <c r="P141" s="784"/>
      <c r="Q141" s="783"/>
      <c r="R141" s="783"/>
      <c r="S141" s="783"/>
      <c r="T141" s="783"/>
      <c r="U141" s="793"/>
      <c r="V141" s="792"/>
      <c r="W141" s="792"/>
      <c r="X141" s="792"/>
      <c r="Y141" s="792"/>
      <c r="Z141" s="792"/>
      <c r="AA141" s="802"/>
      <c r="AB141" s="801"/>
      <c r="AC141" s="801"/>
      <c r="AD141" s="801"/>
      <c r="AE141" s="801"/>
      <c r="AF141" s="801"/>
      <c r="AG141" s="820"/>
      <c r="AH141" s="819"/>
      <c r="AI141" s="819"/>
      <c r="AJ141" s="819"/>
      <c r="AK141" s="819"/>
      <c r="AL141" s="819"/>
      <c r="AM141" s="774"/>
      <c r="AN141" s="775"/>
      <c r="AO141" s="775"/>
      <c r="AP141" s="775"/>
      <c r="AQ141" s="775"/>
      <c r="AR141" s="775"/>
      <c r="AS141" s="829"/>
      <c r="AT141" s="828"/>
      <c r="AU141" s="828"/>
      <c r="AV141" s="828"/>
      <c r="AW141" s="828"/>
      <c r="AX141" s="828"/>
      <c r="AY141" s="838"/>
      <c r="AZ141" s="837"/>
      <c r="BA141" s="837"/>
      <c r="BB141" s="837"/>
      <c r="BC141" s="837"/>
      <c r="BD141" s="837"/>
      <c r="BE141" s="774"/>
      <c r="BF141" s="775"/>
      <c r="BG141" s="775"/>
      <c r="BH141" s="775"/>
      <c r="BI141" s="775"/>
      <c r="BJ141" s="775"/>
      <c r="BK141" s="811"/>
      <c r="BL141" s="810"/>
      <c r="BM141" s="810"/>
      <c r="BN141" s="810"/>
      <c r="BO141" s="810"/>
      <c r="BP141" s="810"/>
      <c r="BQ141" s="793"/>
      <c r="BR141" s="792"/>
      <c r="BS141" s="792"/>
      <c r="BT141" s="792"/>
      <c r="BU141" s="792"/>
      <c r="BV141" s="792"/>
      <c r="BW141" s="838"/>
      <c r="BX141" s="837"/>
      <c r="BY141" s="837"/>
      <c r="BZ141" s="837"/>
      <c r="CA141" s="837"/>
      <c r="CB141" s="837"/>
      <c r="CC141" s="811"/>
      <c r="CD141" s="784"/>
      <c r="CE141" s="810"/>
      <c r="CF141" s="810"/>
      <c r="CG141" s="810"/>
      <c r="CH141" s="579"/>
    </row>
    <row r="142" spans="1:86" hidden="1" x14ac:dyDescent="0.2">
      <c r="A142" s="596"/>
      <c r="B142" s="596"/>
      <c r="C142" s="623"/>
      <c r="D142" s="664"/>
      <c r="E142" s="602"/>
      <c r="F142" s="664"/>
      <c r="G142" s="665"/>
      <c r="H142" s="600"/>
      <c r="I142" s="666"/>
      <c r="J142" s="774"/>
      <c r="K142" s="774"/>
      <c r="L142" s="775"/>
      <c r="M142" s="775"/>
      <c r="N142" s="775"/>
      <c r="O142" s="784"/>
      <c r="P142" s="784"/>
      <c r="Q142" s="783"/>
      <c r="R142" s="783"/>
      <c r="S142" s="783"/>
      <c r="T142" s="783"/>
      <c r="U142" s="793"/>
      <c r="V142" s="792"/>
      <c r="W142" s="792"/>
      <c r="X142" s="792"/>
      <c r="Y142" s="792"/>
      <c r="Z142" s="792"/>
      <c r="AA142" s="802"/>
      <c r="AB142" s="801"/>
      <c r="AC142" s="801"/>
      <c r="AD142" s="801"/>
      <c r="AE142" s="801"/>
      <c r="AF142" s="801"/>
      <c r="AG142" s="820"/>
      <c r="AH142" s="819"/>
      <c r="AI142" s="819"/>
      <c r="AJ142" s="819"/>
      <c r="AK142" s="819"/>
      <c r="AL142" s="819"/>
      <c r="AM142" s="774"/>
      <c r="AN142" s="775"/>
      <c r="AO142" s="775"/>
      <c r="AP142" s="775"/>
      <c r="AQ142" s="775"/>
      <c r="AR142" s="775"/>
      <c r="AS142" s="829"/>
      <c r="AT142" s="828"/>
      <c r="AU142" s="828"/>
      <c r="AV142" s="828"/>
      <c r="AW142" s="828"/>
      <c r="AX142" s="828"/>
      <c r="AY142" s="838"/>
      <c r="AZ142" s="837"/>
      <c r="BA142" s="837"/>
      <c r="BB142" s="837"/>
      <c r="BC142" s="837"/>
      <c r="BD142" s="837"/>
      <c r="BE142" s="774"/>
      <c r="BF142" s="775"/>
      <c r="BG142" s="775"/>
      <c r="BH142" s="775"/>
      <c r="BI142" s="775"/>
      <c r="BJ142" s="775"/>
      <c r="BK142" s="811"/>
      <c r="BL142" s="810"/>
      <c r="BM142" s="810"/>
      <c r="BN142" s="810"/>
      <c r="BO142" s="810"/>
      <c r="BP142" s="810"/>
      <c r="BQ142" s="793"/>
      <c r="BR142" s="792"/>
      <c r="BS142" s="792"/>
      <c r="BT142" s="792"/>
      <c r="BU142" s="792"/>
      <c r="BV142" s="792"/>
      <c r="BW142" s="838"/>
      <c r="BX142" s="837"/>
      <c r="BY142" s="837"/>
      <c r="BZ142" s="837"/>
      <c r="CA142" s="837"/>
      <c r="CB142" s="837"/>
      <c r="CC142" s="811"/>
      <c r="CD142" s="784"/>
      <c r="CE142" s="810"/>
      <c r="CF142" s="810"/>
      <c r="CG142" s="810"/>
      <c r="CH142" s="579"/>
    </row>
    <row r="143" spans="1:86" hidden="1" x14ac:dyDescent="0.2">
      <c r="A143" s="596"/>
      <c r="B143" s="602"/>
      <c r="C143" s="623"/>
      <c r="D143" s="664"/>
      <c r="E143" s="602"/>
      <c r="F143" s="664"/>
      <c r="G143" s="665"/>
      <c r="H143" s="600"/>
      <c r="I143" s="666"/>
      <c r="J143" s="774"/>
      <c r="K143" s="774"/>
      <c r="L143" s="775"/>
      <c r="M143" s="775"/>
      <c r="N143" s="775"/>
      <c r="O143" s="784"/>
      <c r="P143" s="784"/>
      <c r="Q143" s="783"/>
      <c r="R143" s="783"/>
      <c r="S143" s="783"/>
      <c r="T143" s="783"/>
      <c r="U143" s="793"/>
      <c r="V143" s="792"/>
      <c r="W143" s="792"/>
      <c r="X143" s="792"/>
      <c r="Y143" s="792"/>
      <c r="Z143" s="792"/>
      <c r="AA143" s="802"/>
      <c r="AB143" s="801"/>
      <c r="AC143" s="801"/>
      <c r="AD143" s="801"/>
      <c r="AE143" s="801"/>
      <c r="AF143" s="801"/>
      <c r="AG143" s="820"/>
      <c r="AH143" s="819"/>
      <c r="AI143" s="819"/>
      <c r="AJ143" s="819"/>
      <c r="AK143" s="819"/>
      <c r="AL143" s="819"/>
      <c r="AM143" s="774"/>
      <c r="AN143" s="775"/>
      <c r="AO143" s="775"/>
      <c r="AP143" s="775"/>
      <c r="AQ143" s="775"/>
      <c r="AR143" s="775"/>
      <c r="AS143" s="829"/>
      <c r="AT143" s="828"/>
      <c r="AU143" s="828"/>
      <c r="AV143" s="828"/>
      <c r="AW143" s="828"/>
      <c r="AX143" s="828"/>
      <c r="AY143" s="838"/>
      <c r="AZ143" s="837"/>
      <c r="BA143" s="837"/>
      <c r="BB143" s="837"/>
      <c r="BC143" s="837"/>
      <c r="BD143" s="837"/>
      <c r="BE143" s="774"/>
      <c r="BF143" s="775"/>
      <c r="BG143" s="775"/>
      <c r="BH143" s="775"/>
      <c r="BI143" s="775"/>
      <c r="BJ143" s="775"/>
      <c r="BK143" s="811"/>
      <c r="BL143" s="810"/>
      <c r="BM143" s="810"/>
      <c r="BN143" s="810"/>
      <c r="BO143" s="810"/>
      <c r="BP143" s="810"/>
      <c r="BQ143" s="793"/>
      <c r="BR143" s="792"/>
      <c r="BS143" s="792"/>
      <c r="BT143" s="792"/>
      <c r="BU143" s="792"/>
      <c r="BV143" s="792"/>
      <c r="BW143" s="838"/>
      <c r="BX143" s="837"/>
      <c r="BY143" s="837"/>
      <c r="BZ143" s="837"/>
      <c r="CA143" s="837"/>
      <c r="CB143" s="837"/>
      <c r="CC143" s="811"/>
      <c r="CD143" s="784"/>
      <c r="CE143" s="810"/>
      <c r="CF143" s="810"/>
      <c r="CG143" s="810"/>
      <c r="CH143" s="579"/>
    </row>
    <row r="144" spans="1:86" hidden="1" x14ac:dyDescent="0.2">
      <c r="A144" s="596"/>
      <c r="B144" s="602"/>
      <c r="C144" s="623"/>
      <c r="D144" s="604"/>
      <c r="E144" s="602"/>
      <c r="F144" s="664"/>
      <c r="G144" s="599"/>
      <c r="H144" s="605"/>
      <c r="I144" s="646"/>
      <c r="J144" s="774"/>
      <c r="K144" s="774"/>
      <c r="L144" s="775"/>
      <c r="M144" s="775"/>
      <c r="N144" s="775"/>
      <c r="O144" s="784"/>
      <c r="P144" s="784"/>
      <c r="Q144" s="783"/>
      <c r="R144" s="783"/>
      <c r="S144" s="783"/>
      <c r="T144" s="783"/>
      <c r="U144" s="793"/>
      <c r="V144" s="792"/>
      <c r="W144" s="792"/>
      <c r="X144" s="792"/>
      <c r="Y144" s="792"/>
      <c r="Z144" s="792"/>
      <c r="AA144" s="802"/>
      <c r="AB144" s="801"/>
      <c r="AC144" s="801"/>
      <c r="AD144" s="801"/>
      <c r="AE144" s="801"/>
      <c r="AF144" s="801"/>
      <c r="AG144" s="820"/>
      <c r="AH144" s="819"/>
      <c r="AI144" s="819"/>
      <c r="AJ144" s="819"/>
      <c r="AK144" s="819"/>
      <c r="AL144" s="819"/>
      <c r="AM144" s="774"/>
      <c r="AN144" s="775"/>
      <c r="AO144" s="775"/>
      <c r="AP144" s="775"/>
      <c r="AQ144" s="775"/>
      <c r="AR144" s="775"/>
      <c r="AS144" s="829"/>
      <c r="AT144" s="828"/>
      <c r="AU144" s="828"/>
      <c r="AV144" s="828"/>
      <c r="AW144" s="828"/>
      <c r="AX144" s="828"/>
      <c r="AY144" s="838"/>
      <c r="AZ144" s="837"/>
      <c r="BA144" s="837"/>
      <c r="BB144" s="837"/>
      <c r="BC144" s="837"/>
      <c r="BD144" s="837"/>
      <c r="BE144" s="774"/>
      <c r="BF144" s="775"/>
      <c r="BG144" s="775"/>
      <c r="BH144" s="775"/>
      <c r="BI144" s="775"/>
      <c r="BJ144" s="775"/>
      <c r="BK144" s="811"/>
      <c r="BL144" s="810"/>
      <c r="BM144" s="810"/>
      <c r="BN144" s="810"/>
      <c r="BO144" s="810"/>
      <c r="BP144" s="810"/>
      <c r="BQ144" s="793"/>
      <c r="BR144" s="792"/>
      <c r="BS144" s="792"/>
      <c r="BT144" s="792"/>
      <c r="BU144" s="792"/>
      <c r="BV144" s="792"/>
      <c r="BW144" s="838"/>
      <c r="BX144" s="837"/>
      <c r="BY144" s="837"/>
      <c r="BZ144" s="837"/>
      <c r="CA144" s="837"/>
      <c r="CB144" s="837"/>
      <c r="CC144" s="811"/>
      <c r="CD144" s="784"/>
      <c r="CE144" s="810"/>
      <c r="CF144" s="810"/>
      <c r="CG144" s="810"/>
      <c r="CH144" s="579"/>
    </row>
    <row r="145" spans="1:86" hidden="1" x14ac:dyDescent="0.2">
      <c r="A145" s="596"/>
      <c r="B145" s="602"/>
      <c r="C145" s="623"/>
      <c r="D145" s="606"/>
      <c r="E145" s="602"/>
      <c r="F145" s="664"/>
      <c r="G145" s="599"/>
      <c r="H145" s="605"/>
      <c r="I145" s="646"/>
      <c r="J145" s="774"/>
      <c r="K145" s="774"/>
      <c r="L145" s="775"/>
      <c r="M145" s="775"/>
      <c r="N145" s="775"/>
      <c r="O145" s="784"/>
      <c r="P145" s="784"/>
      <c r="Q145" s="783"/>
      <c r="R145" s="783"/>
      <c r="S145" s="783"/>
      <c r="T145" s="783"/>
      <c r="U145" s="793"/>
      <c r="V145" s="792"/>
      <c r="W145" s="792"/>
      <c r="X145" s="792"/>
      <c r="Y145" s="792"/>
      <c r="Z145" s="792"/>
      <c r="AA145" s="802"/>
      <c r="AB145" s="801"/>
      <c r="AC145" s="801"/>
      <c r="AD145" s="801"/>
      <c r="AE145" s="801"/>
      <c r="AF145" s="801"/>
      <c r="AG145" s="820"/>
      <c r="AH145" s="819"/>
      <c r="AI145" s="819"/>
      <c r="AJ145" s="819"/>
      <c r="AK145" s="819"/>
      <c r="AL145" s="819"/>
      <c r="AM145" s="774"/>
      <c r="AN145" s="775"/>
      <c r="AO145" s="775"/>
      <c r="AP145" s="775"/>
      <c r="AQ145" s="775"/>
      <c r="AR145" s="775"/>
      <c r="AS145" s="829"/>
      <c r="AT145" s="828"/>
      <c r="AU145" s="828"/>
      <c r="AV145" s="828"/>
      <c r="AW145" s="828"/>
      <c r="AX145" s="828"/>
      <c r="AY145" s="838"/>
      <c r="AZ145" s="837"/>
      <c r="BA145" s="837"/>
      <c r="BB145" s="837"/>
      <c r="BC145" s="837"/>
      <c r="BD145" s="837"/>
      <c r="BE145" s="774"/>
      <c r="BF145" s="775"/>
      <c r="BG145" s="775"/>
      <c r="BH145" s="775"/>
      <c r="BI145" s="775"/>
      <c r="BJ145" s="775"/>
      <c r="BK145" s="811"/>
      <c r="BL145" s="810"/>
      <c r="BM145" s="810"/>
      <c r="BN145" s="810"/>
      <c r="BO145" s="810"/>
      <c r="BP145" s="810"/>
      <c r="BQ145" s="793"/>
      <c r="BR145" s="792"/>
      <c r="BS145" s="792"/>
      <c r="BT145" s="792"/>
      <c r="BU145" s="792"/>
      <c r="BV145" s="792"/>
      <c r="BW145" s="838"/>
      <c r="BX145" s="837"/>
      <c r="BY145" s="837"/>
      <c r="BZ145" s="837"/>
      <c r="CA145" s="837"/>
      <c r="CB145" s="837"/>
      <c r="CC145" s="811"/>
      <c r="CD145" s="784"/>
      <c r="CE145" s="810"/>
      <c r="CF145" s="810"/>
      <c r="CG145" s="810"/>
      <c r="CH145" s="579"/>
    </row>
    <row r="146" spans="1:86" hidden="1" x14ac:dyDescent="0.2">
      <c r="A146" s="596"/>
      <c r="B146" s="596"/>
      <c r="C146" s="596"/>
      <c r="D146" s="607"/>
      <c r="E146" s="596"/>
      <c r="F146" s="607"/>
      <c r="G146" s="620"/>
      <c r="H146" s="609"/>
      <c r="I146" s="610"/>
      <c r="J146" s="774"/>
      <c r="K146" s="774"/>
      <c r="L146" s="775"/>
      <c r="M146" s="775"/>
      <c r="N146" s="774"/>
      <c r="O146" s="784"/>
      <c r="P146" s="784"/>
      <c r="Q146" s="784"/>
      <c r="R146" s="784"/>
      <c r="S146" s="783"/>
      <c r="T146" s="784"/>
      <c r="U146" s="793"/>
      <c r="V146" s="793"/>
      <c r="W146" s="793"/>
      <c r="X146" s="793"/>
      <c r="Y146" s="792"/>
      <c r="Z146" s="793"/>
      <c r="AA146" s="802"/>
      <c r="AB146" s="802"/>
      <c r="AC146" s="802"/>
      <c r="AD146" s="802"/>
      <c r="AE146" s="801"/>
      <c r="AF146" s="802"/>
      <c r="AG146" s="820"/>
      <c r="AH146" s="820"/>
      <c r="AI146" s="820"/>
      <c r="AJ146" s="820"/>
      <c r="AK146" s="819"/>
      <c r="AL146" s="820"/>
      <c r="AM146" s="774"/>
      <c r="AN146" s="774"/>
      <c r="AO146" s="774"/>
      <c r="AP146" s="774"/>
      <c r="AQ146" s="775"/>
      <c r="AR146" s="774"/>
      <c r="AS146" s="829"/>
      <c r="AT146" s="829"/>
      <c r="AU146" s="829"/>
      <c r="AV146" s="829"/>
      <c r="AW146" s="828"/>
      <c r="AX146" s="829"/>
      <c r="AY146" s="838"/>
      <c r="AZ146" s="838"/>
      <c r="BA146" s="838"/>
      <c r="BB146" s="838"/>
      <c r="BC146" s="837"/>
      <c r="BD146" s="838"/>
      <c r="BE146" s="774"/>
      <c r="BF146" s="774"/>
      <c r="BG146" s="774"/>
      <c r="BH146" s="774"/>
      <c r="BI146" s="775"/>
      <c r="BJ146" s="774"/>
      <c r="BK146" s="811"/>
      <c r="BL146" s="811"/>
      <c r="BM146" s="811"/>
      <c r="BN146" s="811"/>
      <c r="BO146" s="810"/>
      <c r="BP146" s="811"/>
      <c r="BQ146" s="793"/>
      <c r="BR146" s="793"/>
      <c r="BS146" s="793"/>
      <c r="BT146" s="793"/>
      <c r="BU146" s="792"/>
      <c r="BV146" s="793"/>
      <c r="BW146" s="838"/>
      <c r="BX146" s="838"/>
      <c r="BY146" s="838"/>
      <c r="BZ146" s="838"/>
      <c r="CA146" s="837"/>
      <c r="CB146" s="838"/>
      <c r="CC146" s="811"/>
      <c r="CD146" s="784"/>
      <c r="CE146" s="811"/>
      <c r="CF146" s="810"/>
      <c r="CG146" s="811"/>
      <c r="CH146" s="579"/>
    </row>
    <row r="147" spans="1:86" hidden="1" x14ac:dyDescent="0.2">
      <c r="A147" s="596"/>
      <c r="B147" s="596"/>
      <c r="C147" s="596"/>
      <c r="D147" s="607"/>
      <c r="E147" s="596"/>
      <c r="F147" s="607"/>
      <c r="G147" s="620"/>
      <c r="H147" s="609"/>
      <c r="I147" s="610"/>
      <c r="J147" s="774"/>
      <c r="K147" s="774"/>
      <c r="L147" s="775"/>
      <c r="M147" s="775"/>
      <c r="N147" s="774"/>
      <c r="O147" s="784"/>
      <c r="P147" s="784"/>
      <c r="Q147" s="784"/>
      <c r="R147" s="784"/>
      <c r="S147" s="783"/>
      <c r="T147" s="784"/>
      <c r="U147" s="793"/>
      <c r="V147" s="793"/>
      <c r="W147" s="793"/>
      <c r="X147" s="793"/>
      <c r="Y147" s="792"/>
      <c r="Z147" s="793"/>
      <c r="AA147" s="802"/>
      <c r="AB147" s="802"/>
      <c r="AC147" s="802"/>
      <c r="AD147" s="802"/>
      <c r="AE147" s="801"/>
      <c r="AF147" s="802"/>
      <c r="AG147" s="820"/>
      <c r="AH147" s="820"/>
      <c r="AI147" s="820"/>
      <c r="AJ147" s="820"/>
      <c r="AK147" s="819"/>
      <c r="AL147" s="820"/>
      <c r="AM147" s="774"/>
      <c r="AN147" s="774"/>
      <c r="AO147" s="774"/>
      <c r="AP147" s="774"/>
      <c r="AQ147" s="775"/>
      <c r="AR147" s="774"/>
      <c r="AS147" s="829"/>
      <c r="AT147" s="829"/>
      <c r="AU147" s="829"/>
      <c r="AV147" s="829"/>
      <c r="AW147" s="828"/>
      <c r="AX147" s="829"/>
      <c r="AY147" s="838"/>
      <c r="AZ147" s="838"/>
      <c r="BA147" s="838"/>
      <c r="BB147" s="838"/>
      <c r="BC147" s="837"/>
      <c r="BD147" s="838"/>
      <c r="BE147" s="774"/>
      <c r="BF147" s="774"/>
      <c r="BG147" s="774"/>
      <c r="BH147" s="774"/>
      <c r="BI147" s="775"/>
      <c r="BJ147" s="774"/>
      <c r="BK147" s="811"/>
      <c r="BL147" s="811"/>
      <c r="BM147" s="811"/>
      <c r="BN147" s="811"/>
      <c r="BO147" s="810"/>
      <c r="BP147" s="811"/>
      <c r="BQ147" s="793"/>
      <c r="BR147" s="793"/>
      <c r="BS147" s="793"/>
      <c r="BT147" s="793"/>
      <c r="BU147" s="792"/>
      <c r="BV147" s="793"/>
      <c r="BW147" s="838"/>
      <c r="BX147" s="838"/>
      <c r="BY147" s="838"/>
      <c r="BZ147" s="838"/>
      <c r="CA147" s="837"/>
      <c r="CB147" s="838"/>
      <c r="CC147" s="811"/>
      <c r="CD147" s="784"/>
      <c r="CE147" s="811"/>
      <c r="CF147" s="810"/>
      <c r="CG147" s="811"/>
      <c r="CH147" s="579"/>
    </row>
    <row r="148" spans="1:86" hidden="1" x14ac:dyDescent="0.2">
      <c r="A148" s="596"/>
      <c r="B148" s="596"/>
      <c r="C148" s="596"/>
      <c r="D148" s="607"/>
      <c r="E148" s="596"/>
      <c r="F148" s="607"/>
      <c r="G148" s="620"/>
      <c r="H148" s="609"/>
      <c r="I148" s="610"/>
      <c r="J148" s="774"/>
      <c r="K148" s="774"/>
      <c r="L148" s="775"/>
      <c r="M148" s="775"/>
      <c r="N148" s="774"/>
      <c r="O148" s="784"/>
      <c r="P148" s="784"/>
      <c r="Q148" s="783"/>
      <c r="R148" s="784"/>
      <c r="S148" s="783"/>
      <c r="T148" s="784"/>
      <c r="U148" s="793"/>
      <c r="V148" s="793"/>
      <c r="W148" s="792"/>
      <c r="X148" s="793"/>
      <c r="Y148" s="792"/>
      <c r="Z148" s="793"/>
      <c r="AA148" s="802"/>
      <c r="AB148" s="802"/>
      <c r="AC148" s="801"/>
      <c r="AD148" s="802"/>
      <c r="AE148" s="801"/>
      <c r="AF148" s="802"/>
      <c r="AG148" s="820"/>
      <c r="AH148" s="820"/>
      <c r="AI148" s="819"/>
      <c r="AJ148" s="820"/>
      <c r="AK148" s="819"/>
      <c r="AL148" s="820"/>
      <c r="AM148" s="774"/>
      <c r="AN148" s="774"/>
      <c r="AO148" s="775"/>
      <c r="AP148" s="774"/>
      <c r="AQ148" s="775"/>
      <c r="AR148" s="774"/>
      <c r="AS148" s="829"/>
      <c r="AT148" s="829"/>
      <c r="AU148" s="828"/>
      <c r="AV148" s="829"/>
      <c r="AW148" s="828"/>
      <c r="AX148" s="829"/>
      <c r="AY148" s="838"/>
      <c r="AZ148" s="838"/>
      <c r="BA148" s="837"/>
      <c r="BB148" s="838"/>
      <c r="BC148" s="837"/>
      <c r="BD148" s="838"/>
      <c r="BE148" s="774"/>
      <c r="BF148" s="774"/>
      <c r="BG148" s="775"/>
      <c r="BH148" s="774"/>
      <c r="BI148" s="775"/>
      <c r="BJ148" s="774"/>
      <c r="BK148" s="811"/>
      <c r="BL148" s="811"/>
      <c r="BM148" s="810"/>
      <c r="BN148" s="811"/>
      <c r="BO148" s="810"/>
      <c r="BP148" s="811"/>
      <c r="BQ148" s="793"/>
      <c r="BR148" s="793"/>
      <c r="BS148" s="792"/>
      <c r="BT148" s="793"/>
      <c r="BU148" s="792"/>
      <c r="BV148" s="793"/>
      <c r="BW148" s="838"/>
      <c r="BX148" s="838"/>
      <c r="BY148" s="837"/>
      <c r="BZ148" s="838"/>
      <c r="CA148" s="837"/>
      <c r="CB148" s="838"/>
      <c r="CC148" s="811"/>
      <c r="CD148" s="784"/>
      <c r="CE148" s="810"/>
      <c r="CF148" s="810"/>
      <c r="CG148" s="811"/>
      <c r="CH148" s="579"/>
    </row>
    <row r="149" spans="1:86" hidden="1" x14ac:dyDescent="0.2">
      <c r="A149" s="596"/>
      <c r="B149" s="596"/>
      <c r="C149" s="596"/>
      <c r="D149" s="607"/>
      <c r="E149" s="596"/>
      <c r="F149" s="607"/>
      <c r="G149" s="620"/>
      <c r="H149" s="609"/>
      <c r="I149" s="610"/>
      <c r="J149" s="774"/>
      <c r="K149" s="774"/>
      <c r="L149" s="775"/>
      <c r="M149" s="775"/>
      <c r="N149" s="774"/>
      <c r="O149" s="784"/>
      <c r="P149" s="784"/>
      <c r="Q149" s="783"/>
      <c r="R149" s="784"/>
      <c r="S149" s="783"/>
      <c r="T149" s="784"/>
      <c r="U149" s="793"/>
      <c r="V149" s="793"/>
      <c r="W149" s="792"/>
      <c r="X149" s="793"/>
      <c r="Y149" s="792"/>
      <c r="Z149" s="793"/>
      <c r="AA149" s="802"/>
      <c r="AB149" s="802"/>
      <c r="AC149" s="801"/>
      <c r="AD149" s="802"/>
      <c r="AE149" s="801"/>
      <c r="AF149" s="802"/>
      <c r="AG149" s="820"/>
      <c r="AH149" s="820"/>
      <c r="AI149" s="819"/>
      <c r="AJ149" s="820"/>
      <c r="AK149" s="819"/>
      <c r="AL149" s="820"/>
      <c r="AM149" s="774"/>
      <c r="AN149" s="774"/>
      <c r="AO149" s="775"/>
      <c r="AP149" s="774"/>
      <c r="AQ149" s="775"/>
      <c r="AR149" s="774"/>
      <c r="AS149" s="829"/>
      <c r="AT149" s="829"/>
      <c r="AU149" s="828"/>
      <c r="AV149" s="829"/>
      <c r="AW149" s="828"/>
      <c r="AX149" s="829"/>
      <c r="AY149" s="838"/>
      <c r="AZ149" s="838"/>
      <c r="BA149" s="837"/>
      <c r="BB149" s="838"/>
      <c r="BC149" s="837"/>
      <c r="BD149" s="838"/>
      <c r="BE149" s="774"/>
      <c r="BF149" s="774"/>
      <c r="BG149" s="775"/>
      <c r="BH149" s="774"/>
      <c r="BI149" s="775"/>
      <c r="BJ149" s="774"/>
      <c r="BK149" s="811"/>
      <c r="BL149" s="811"/>
      <c r="BM149" s="810"/>
      <c r="BN149" s="811"/>
      <c r="BO149" s="810"/>
      <c r="BP149" s="811"/>
      <c r="BQ149" s="793"/>
      <c r="BR149" s="793"/>
      <c r="BS149" s="792"/>
      <c r="BT149" s="793"/>
      <c r="BU149" s="792"/>
      <c r="BV149" s="793"/>
      <c r="BW149" s="838"/>
      <c r="BX149" s="838"/>
      <c r="BY149" s="837"/>
      <c r="BZ149" s="838"/>
      <c r="CA149" s="837"/>
      <c r="CB149" s="838"/>
      <c r="CC149" s="811"/>
      <c r="CD149" s="784"/>
      <c r="CE149" s="810"/>
      <c r="CF149" s="810"/>
      <c r="CG149" s="811"/>
      <c r="CH149" s="579"/>
    </row>
    <row r="150" spans="1:86" hidden="1" x14ac:dyDescent="0.2">
      <c r="A150" s="596"/>
      <c r="B150" s="596"/>
      <c r="C150" s="596"/>
      <c r="D150" s="607"/>
      <c r="E150" s="596"/>
      <c r="F150" s="607"/>
      <c r="G150" s="620"/>
      <c r="H150" s="609"/>
      <c r="I150" s="610"/>
      <c r="J150" s="774"/>
      <c r="K150" s="774"/>
      <c r="L150" s="775"/>
      <c r="M150" s="775"/>
      <c r="N150" s="774"/>
      <c r="O150" s="784"/>
      <c r="P150" s="784"/>
      <c r="Q150" s="783"/>
      <c r="R150" s="784"/>
      <c r="S150" s="783"/>
      <c r="T150" s="784"/>
      <c r="U150" s="793"/>
      <c r="V150" s="793"/>
      <c r="W150" s="792"/>
      <c r="X150" s="793"/>
      <c r="Y150" s="792"/>
      <c r="Z150" s="793"/>
      <c r="AA150" s="802"/>
      <c r="AB150" s="802"/>
      <c r="AC150" s="801"/>
      <c r="AD150" s="802"/>
      <c r="AE150" s="801"/>
      <c r="AF150" s="802"/>
      <c r="AG150" s="820"/>
      <c r="AH150" s="820"/>
      <c r="AI150" s="819"/>
      <c r="AJ150" s="820"/>
      <c r="AK150" s="819"/>
      <c r="AL150" s="820"/>
      <c r="AM150" s="774"/>
      <c r="AN150" s="774"/>
      <c r="AO150" s="775"/>
      <c r="AP150" s="774"/>
      <c r="AQ150" s="775"/>
      <c r="AR150" s="774"/>
      <c r="AS150" s="829"/>
      <c r="AT150" s="829"/>
      <c r="AU150" s="828"/>
      <c r="AV150" s="829"/>
      <c r="AW150" s="828"/>
      <c r="AX150" s="829"/>
      <c r="AY150" s="838"/>
      <c r="AZ150" s="838"/>
      <c r="BA150" s="837"/>
      <c r="BB150" s="838"/>
      <c r="BC150" s="837"/>
      <c r="BD150" s="838"/>
      <c r="BE150" s="774"/>
      <c r="BF150" s="774"/>
      <c r="BG150" s="775"/>
      <c r="BH150" s="774"/>
      <c r="BI150" s="775"/>
      <c r="BJ150" s="774"/>
      <c r="BK150" s="811"/>
      <c r="BL150" s="811"/>
      <c r="BM150" s="810"/>
      <c r="BN150" s="811"/>
      <c r="BO150" s="810"/>
      <c r="BP150" s="811"/>
      <c r="BQ150" s="793"/>
      <c r="BR150" s="793"/>
      <c r="BS150" s="792"/>
      <c r="BT150" s="793"/>
      <c r="BU150" s="792"/>
      <c r="BV150" s="793"/>
      <c r="BW150" s="838"/>
      <c r="BX150" s="838"/>
      <c r="BY150" s="837"/>
      <c r="BZ150" s="838"/>
      <c r="CA150" s="837"/>
      <c r="CB150" s="838"/>
      <c r="CC150" s="811"/>
      <c r="CD150" s="784"/>
      <c r="CE150" s="810"/>
      <c r="CF150" s="810"/>
      <c r="CG150" s="811"/>
      <c r="CH150" s="579"/>
    </row>
    <row r="151" spans="1:86" hidden="1" x14ac:dyDescent="0.2">
      <c r="A151" s="596"/>
      <c r="B151" s="596"/>
      <c r="C151" s="596"/>
      <c r="D151" s="607"/>
      <c r="E151" s="596"/>
      <c r="F151" s="607"/>
      <c r="G151" s="620"/>
      <c r="H151" s="609"/>
      <c r="I151" s="610"/>
      <c r="J151" s="774"/>
      <c r="K151" s="774"/>
      <c r="L151" s="775"/>
      <c r="M151" s="775"/>
      <c r="N151" s="774"/>
      <c r="O151" s="784"/>
      <c r="P151" s="784"/>
      <c r="Q151" s="783"/>
      <c r="R151" s="784"/>
      <c r="S151" s="783"/>
      <c r="T151" s="784"/>
      <c r="U151" s="793"/>
      <c r="V151" s="793"/>
      <c r="W151" s="792"/>
      <c r="X151" s="793"/>
      <c r="Y151" s="792"/>
      <c r="Z151" s="793"/>
      <c r="AA151" s="802"/>
      <c r="AB151" s="802"/>
      <c r="AC151" s="801"/>
      <c r="AD151" s="802"/>
      <c r="AE151" s="801"/>
      <c r="AF151" s="802"/>
      <c r="AG151" s="820"/>
      <c r="AH151" s="820"/>
      <c r="AI151" s="819"/>
      <c r="AJ151" s="820"/>
      <c r="AK151" s="819"/>
      <c r="AL151" s="820"/>
      <c r="AM151" s="774"/>
      <c r="AN151" s="774"/>
      <c r="AO151" s="775"/>
      <c r="AP151" s="774"/>
      <c r="AQ151" s="775"/>
      <c r="AR151" s="774"/>
      <c r="AS151" s="829"/>
      <c r="AT151" s="829"/>
      <c r="AU151" s="828"/>
      <c r="AV151" s="829"/>
      <c r="AW151" s="828"/>
      <c r="AX151" s="829"/>
      <c r="AY151" s="838"/>
      <c r="AZ151" s="838"/>
      <c r="BA151" s="837"/>
      <c r="BB151" s="838"/>
      <c r="BC151" s="837"/>
      <c r="BD151" s="838"/>
      <c r="BE151" s="774"/>
      <c r="BF151" s="774"/>
      <c r="BG151" s="775"/>
      <c r="BH151" s="774"/>
      <c r="BI151" s="775"/>
      <c r="BJ151" s="774"/>
      <c r="BK151" s="811"/>
      <c r="BL151" s="811"/>
      <c r="BM151" s="810"/>
      <c r="BN151" s="811"/>
      <c r="BO151" s="810"/>
      <c r="BP151" s="811"/>
      <c r="BQ151" s="793"/>
      <c r="BR151" s="793"/>
      <c r="BS151" s="792"/>
      <c r="BT151" s="793"/>
      <c r="BU151" s="792"/>
      <c r="BV151" s="793"/>
      <c r="BW151" s="838"/>
      <c r="BX151" s="838"/>
      <c r="BY151" s="837"/>
      <c r="BZ151" s="838"/>
      <c r="CA151" s="837"/>
      <c r="CB151" s="838"/>
      <c r="CC151" s="811"/>
      <c r="CD151" s="784"/>
      <c r="CE151" s="810"/>
      <c r="CF151" s="810"/>
      <c r="CG151" s="811"/>
      <c r="CH151" s="579"/>
    </row>
    <row r="152" spans="1:86" hidden="1" x14ac:dyDescent="0.2">
      <c r="A152" s="596"/>
      <c r="B152" s="596"/>
      <c r="C152" s="596"/>
      <c r="D152" s="607"/>
      <c r="E152" s="596"/>
      <c r="F152" s="607"/>
      <c r="G152" s="620"/>
      <c r="H152" s="609"/>
      <c r="I152" s="610"/>
      <c r="J152" s="774"/>
      <c r="K152" s="774"/>
      <c r="L152" s="775"/>
      <c r="M152" s="775"/>
      <c r="N152" s="774"/>
      <c r="O152" s="784"/>
      <c r="P152" s="784"/>
      <c r="Q152" s="783"/>
      <c r="R152" s="784"/>
      <c r="S152" s="783"/>
      <c r="T152" s="784"/>
      <c r="U152" s="793"/>
      <c r="V152" s="793"/>
      <c r="W152" s="792"/>
      <c r="X152" s="793"/>
      <c r="Y152" s="792"/>
      <c r="Z152" s="793"/>
      <c r="AA152" s="802"/>
      <c r="AB152" s="802"/>
      <c r="AC152" s="801"/>
      <c r="AD152" s="802"/>
      <c r="AE152" s="801"/>
      <c r="AF152" s="802"/>
      <c r="AG152" s="820"/>
      <c r="AH152" s="820"/>
      <c r="AI152" s="819"/>
      <c r="AJ152" s="820"/>
      <c r="AK152" s="819"/>
      <c r="AL152" s="820"/>
      <c r="AM152" s="774"/>
      <c r="AN152" s="774"/>
      <c r="AO152" s="775"/>
      <c r="AP152" s="774"/>
      <c r="AQ152" s="775"/>
      <c r="AR152" s="774"/>
      <c r="AS152" s="829"/>
      <c r="AT152" s="829"/>
      <c r="AU152" s="828"/>
      <c r="AV152" s="829"/>
      <c r="AW152" s="828"/>
      <c r="AX152" s="829"/>
      <c r="AY152" s="838"/>
      <c r="AZ152" s="838"/>
      <c r="BA152" s="837"/>
      <c r="BB152" s="838"/>
      <c r="BC152" s="837"/>
      <c r="BD152" s="838"/>
      <c r="BE152" s="774"/>
      <c r="BF152" s="774"/>
      <c r="BG152" s="775"/>
      <c r="BH152" s="774"/>
      <c r="BI152" s="775"/>
      <c r="BJ152" s="774"/>
      <c r="BK152" s="811"/>
      <c r="BL152" s="811"/>
      <c r="BM152" s="810"/>
      <c r="BN152" s="811"/>
      <c r="BO152" s="810"/>
      <c r="BP152" s="811"/>
      <c r="BQ152" s="793"/>
      <c r="BR152" s="793"/>
      <c r="BS152" s="792"/>
      <c r="BT152" s="793"/>
      <c r="BU152" s="792"/>
      <c r="BV152" s="793"/>
      <c r="BW152" s="838"/>
      <c r="BX152" s="838"/>
      <c r="BY152" s="837"/>
      <c r="BZ152" s="838"/>
      <c r="CA152" s="837"/>
      <c r="CB152" s="838"/>
      <c r="CC152" s="811"/>
      <c r="CD152" s="784"/>
      <c r="CE152" s="810"/>
      <c r="CF152" s="810"/>
      <c r="CG152" s="811"/>
      <c r="CH152" s="579"/>
    </row>
    <row r="153" spans="1:86" hidden="1" x14ac:dyDescent="0.2">
      <c r="A153" s="615"/>
      <c r="B153" s="581"/>
      <c r="C153" s="615"/>
      <c r="D153" s="616"/>
      <c r="E153" s="596"/>
      <c r="F153" s="626"/>
      <c r="G153" s="667"/>
      <c r="H153" s="583"/>
      <c r="I153" s="668"/>
      <c r="J153" s="774"/>
      <c r="K153" s="774"/>
      <c r="L153" s="775"/>
      <c r="M153" s="775"/>
      <c r="N153" s="774"/>
      <c r="O153" s="784"/>
      <c r="P153" s="784"/>
      <c r="Q153" s="783"/>
      <c r="R153" s="784"/>
      <c r="S153" s="783"/>
      <c r="T153" s="784"/>
      <c r="U153" s="793"/>
      <c r="V153" s="793"/>
      <c r="W153" s="792"/>
      <c r="X153" s="793"/>
      <c r="Y153" s="792"/>
      <c r="Z153" s="793"/>
      <c r="AA153" s="802"/>
      <c r="AB153" s="802"/>
      <c r="AC153" s="801"/>
      <c r="AD153" s="802"/>
      <c r="AE153" s="801"/>
      <c r="AF153" s="802"/>
      <c r="AG153" s="820"/>
      <c r="AH153" s="820"/>
      <c r="AI153" s="819"/>
      <c r="AJ153" s="820"/>
      <c r="AK153" s="819"/>
      <c r="AL153" s="820"/>
      <c r="AM153" s="774"/>
      <c r="AN153" s="774"/>
      <c r="AO153" s="775"/>
      <c r="AP153" s="774"/>
      <c r="AQ153" s="775"/>
      <c r="AR153" s="774"/>
      <c r="AS153" s="829"/>
      <c r="AT153" s="829"/>
      <c r="AU153" s="828"/>
      <c r="AV153" s="829"/>
      <c r="AW153" s="828"/>
      <c r="AX153" s="829"/>
      <c r="AY153" s="838"/>
      <c r="AZ153" s="838"/>
      <c r="BA153" s="837"/>
      <c r="BB153" s="838"/>
      <c r="BC153" s="837"/>
      <c r="BD153" s="838"/>
      <c r="BE153" s="774"/>
      <c r="BF153" s="774"/>
      <c r="BG153" s="775"/>
      <c r="BH153" s="774"/>
      <c r="BI153" s="775"/>
      <c r="BJ153" s="774"/>
      <c r="BK153" s="811"/>
      <c r="BL153" s="811"/>
      <c r="BM153" s="810"/>
      <c r="BN153" s="811"/>
      <c r="BO153" s="810"/>
      <c r="BP153" s="811"/>
      <c r="BQ153" s="793"/>
      <c r="BR153" s="793"/>
      <c r="BS153" s="792"/>
      <c r="BT153" s="793"/>
      <c r="BU153" s="792"/>
      <c r="BV153" s="793"/>
      <c r="BW153" s="838"/>
      <c r="BX153" s="838"/>
      <c r="BY153" s="837"/>
      <c r="BZ153" s="838"/>
      <c r="CA153" s="837"/>
      <c r="CB153" s="838"/>
      <c r="CC153" s="811"/>
      <c r="CD153" s="784"/>
      <c r="CE153" s="810"/>
      <c r="CF153" s="810"/>
      <c r="CG153" s="811"/>
      <c r="CH153" s="579"/>
    </row>
    <row r="154" spans="1:86" hidden="1" x14ac:dyDescent="0.2">
      <c r="A154" s="615"/>
      <c r="B154" s="581"/>
      <c r="C154" s="615"/>
      <c r="D154" s="607"/>
      <c r="E154" s="596"/>
      <c r="F154" s="626"/>
      <c r="G154" s="667"/>
      <c r="H154" s="609"/>
      <c r="I154" s="668"/>
      <c r="J154" s="774"/>
      <c r="K154" s="774"/>
      <c r="L154" s="775"/>
      <c r="M154" s="775"/>
      <c r="N154" s="774"/>
      <c r="O154" s="784"/>
      <c r="P154" s="784"/>
      <c r="Q154" s="783"/>
      <c r="R154" s="784"/>
      <c r="S154" s="783"/>
      <c r="T154" s="784"/>
      <c r="U154" s="793"/>
      <c r="V154" s="793"/>
      <c r="W154" s="792"/>
      <c r="X154" s="793"/>
      <c r="Y154" s="792"/>
      <c r="Z154" s="793"/>
      <c r="AA154" s="802"/>
      <c r="AB154" s="802"/>
      <c r="AC154" s="801"/>
      <c r="AD154" s="802"/>
      <c r="AE154" s="801"/>
      <c r="AF154" s="802"/>
      <c r="AG154" s="820"/>
      <c r="AH154" s="820"/>
      <c r="AI154" s="819"/>
      <c r="AJ154" s="820"/>
      <c r="AK154" s="819"/>
      <c r="AL154" s="820"/>
      <c r="AM154" s="774"/>
      <c r="AN154" s="774"/>
      <c r="AO154" s="775"/>
      <c r="AP154" s="774"/>
      <c r="AQ154" s="775"/>
      <c r="AR154" s="774"/>
      <c r="AS154" s="829"/>
      <c r="AT154" s="829"/>
      <c r="AU154" s="828"/>
      <c r="AV154" s="829"/>
      <c r="AW154" s="828"/>
      <c r="AX154" s="829"/>
      <c r="AY154" s="838"/>
      <c r="AZ154" s="838"/>
      <c r="BA154" s="837"/>
      <c r="BB154" s="838"/>
      <c r="BC154" s="837"/>
      <c r="BD154" s="838"/>
      <c r="BE154" s="774"/>
      <c r="BF154" s="774"/>
      <c r="BG154" s="775"/>
      <c r="BH154" s="774"/>
      <c r="BI154" s="775"/>
      <c r="BJ154" s="774"/>
      <c r="BK154" s="811"/>
      <c r="BL154" s="811"/>
      <c r="BM154" s="810"/>
      <c r="BN154" s="811"/>
      <c r="BO154" s="810"/>
      <c r="BP154" s="811"/>
      <c r="BQ154" s="793"/>
      <c r="BR154" s="793"/>
      <c r="BS154" s="792"/>
      <c r="BT154" s="793"/>
      <c r="BU154" s="792"/>
      <c r="BV154" s="793"/>
      <c r="BW154" s="838"/>
      <c r="BX154" s="838"/>
      <c r="BY154" s="837"/>
      <c r="BZ154" s="838"/>
      <c r="CA154" s="837"/>
      <c r="CB154" s="838"/>
      <c r="CC154" s="811"/>
      <c r="CD154" s="784"/>
      <c r="CE154" s="810"/>
      <c r="CF154" s="810"/>
      <c r="CG154" s="811"/>
      <c r="CH154" s="579"/>
    </row>
    <row r="155" spans="1:86" hidden="1" x14ac:dyDescent="0.2">
      <c r="A155" s="615"/>
      <c r="B155" s="581"/>
      <c r="C155" s="615"/>
      <c r="D155" s="607"/>
      <c r="E155" s="596"/>
      <c r="F155" s="607"/>
      <c r="G155" s="608"/>
      <c r="H155" s="609"/>
      <c r="I155" s="668"/>
      <c r="J155" s="774"/>
      <c r="K155" s="774"/>
      <c r="L155" s="775"/>
      <c r="M155" s="775"/>
      <c r="N155" s="774"/>
      <c r="O155" s="784"/>
      <c r="P155" s="784"/>
      <c r="Q155" s="783"/>
      <c r="R155" s="784"/>
      <c r="S155" s="783"/>
      <c r="T155" s="784"/>
      <c r="U155" s="793"/>
      <c r="V155" s="793"/>
      <c r="W155" s="792"/>
      <c r="X155" s="793"/>
      <c r="Y155" s="792"/>
      <c r="Z155" s="793"/>
      <c r="AA155" s="802"/>
      <c r="AB155" s="802"/>
      <c r="AC155" s="801"/>
      <c r="AD155" s="802"/>
      <c r="AE155" s="801"/>
      <c r="AF155" s="802"/>
      <c r="AG155" s="820"/>
      <c r="AH155" s="820"/>
      <c r="AI155" s="819"/>
      <c r="AJ155" s="820"/>
      <c r="AK155" s="819"/>
      <c r="AL155" s="820"/>
      <c r="AM155" s="774"/>
      <c r="AN155" s="774"/>
      <c r="AO155" s="775"/>
      <c r="AP155" s="774"/>
      <c r="AQ155" s="775"/>
      <c r="AR155" s="774"/>
      <c r="AS155" s="829"/>
      <c r="AT155" s="829"/>
      <c r="AU155" s="828"/>
      <c r="AV155" s="829"/>
      <c r="AW155" s="828"/>
      <c r="AX155" s="829"/>
      <c r="AY155" s="838"/>
      <c r="AZ155" s="838"/>
      <c r="BA155" s="837"/>
      <c r="BB155" s="838"/>
      <c r="BC155" s="837"/>
      <c r="BD155" s="838"/>
      <c r="BE155" s="774"/>
      <c r="BF155" s="774"/>
      <c r="BG155" s="775"/>
      <c r="BH155" s="774"/>
      <c r="BI155" s="775"/>
      <c r="BJ155" s="774"/>
      <c r="BK155" s="811"/>
      <c r="BL155" s="811"/>
      <c r="BM155" s="810"/>
      <c r="BN155" s="811"/>
      <c r="BO155" s="810"/>
      <c r="BP155" s="811"/>
      <c r="BQ155" s="793"/>
      <c r="BR155" s="793"/>
      <c r="BS155" s="792"/>
      <c r="BT155" s="793"/>
      <c r="BU155" s="792"/>
      <c r="BV155" s="793"/>
      <c r="BW155" s="838"/>
      <c r="BX155" s="838"/>
      <c r="BY155" s="837"/>
      <c r="BZ155" s="838"/>
      <c r="CA155" s="837"/>
      <c r="CB155" s="838"/>
      <c r="CC155" s="811"/>
      <c r="CD155" s="784"/>
      <c r="CE155" s="810"/>
      <c r="CF155" s="810"/>
      <c r="CG155" s="811"/>
      <c r="CH155" s="579"/>
    </row>
    <row r="156" spans="1:86" hidden="1" x14ac:dyDescent="0.2">
      <c r="A156" s="596"/>
      <c r="B156" s="596"/>
      <c r="C156" s="596"/>
      <c r="D156" s="607"/>
      <c r="E156" s="596"/>
      <c r="F156" s="607"/>
      <c r="G156" s="620"/>
      <c r="H156" s="609"/>
      <c r="I156" s="610"/>
      <c r="J156" s="774"/>
      <c r="K156" s="774"/>
      <c r="L156" s="775"/>
      <c r="M156" s="775"/>
      <c r="N156" s="774"/>
      <c r="O156" s="784"/>
      <c r="P156" s="784"/>
      <c r="Q156" s="783"/>
      <c r="R156" s="784"/>
      <c r="S156" s="783"/>
      <c r="T156" s="784"/>
      <c r="U156" s="793"/>
      <c r="V156" s="793"/>
      <c r="W156" s="792"/>
      <c r="X156" s="793"/>
      <c r="Y156" s="792"/>
      <c r="Z156" s="793"/>
      <c r="AA156" s="802"/>
      <c r="AB156" s="802"/>
      <c r="AC156" s="801"/>
      <c r="AD156" s="802"/>
      <c r="AE156" s="801"/>
      <c r="AF156" s="802"/>
      <c r="AG156" s="820"/>
      <c r="AH156" s="820"/>
      <c r="AI156" s="819"/>
      <c r="AJ156" s="820"/>
      <c r="AK156" s="819"/>
      <c r="AL156" s="820"/>
      <c r="AM156" s="774"/>
      <c r="AN156" s="774"/>
      <c r="AO156" s="775"/>
      <c r="AP156" s="774"/>
      <c r="AQ156" s="775"/>
      <c r="AR156" s="774"/>
      <c r="AS156" s="829"/>
      <c r="AT156" s="829"/>
      <c r="AU156" s="828"/>
      <c r="AV156" s="829"/>
      <c r="AW156" s="828"/>
      <c r="AX156" s="829"/>
      <c r="AY156" s="838"/>
      <c r="AZ156" s="838"/>
      <c r="BA156" s="837"/>
      <c r="BB156" s="838"/>
      <c r="BC156" s="837"/>
      <c r="BD156" s="838"/>
      <c r="BE156" s="774"/>
      <c r="BF156" s="774"/>
      <c r="BG156" s="775"/>
      <c r="BH156" s="774"/>
      <c r="BI156" s="775"/>
      <c r="BJ156" s="774"/>
      <c r="BK156" s="811"/>
      <c r="BL156" s="811"/>
      <c r="BM156" s="810"/>
      <c r="BN156" s="811"/>
      <c r="BO156" s="810"/>
      <c r="BP156" s="811"/>
      <c r="BQ156" s="793"/>
      <c r="BR156" s="793"/>
      <c r="BS156" s="792"/>
      <c r="BT156" s="793"/>
      <c r="BU156" s="792"/>
      <c r="BV156" s="793"/>
      <c r="BW156" s="838"/>
      <c r="BX156" s="838"/>
      <c r="BY156" s="837"/>
      <c r="BZ156" s="838"/>
      <c r="CA156" s="837"/>
      <c r="CB156" s="838"/>
      <c r="CC156" s="811"/>
      <c r="CD156" s="784"/>
      <c r="CE156" s="810"/>
      <c r="CF156" s="810"/>
      <c r="CG156" s="811"/>
      <c r="CH156" s="579"/>
    </row>
    <row r="157" spans="1:86" hidden="1" x14ac:dyDescent="0.2">
      <c r="A157" s="596"/>
      <c r="B157" s="596"/>
      <c r="C157" s="596"/>
      <c r="D157" s="607"/>
      <c r="E157" s="596"/>
      <c r="F157" s="607"/>
      <c r="G157" s="620"/>
      <c r="H157" s="609"/>
      <c r="I157" s="610"/>
      <c r="J157" s="774"/>
      <c r="K157" s="774"/>
      <c r="L157" s="775"/>
      <c r="M157" s="775"/>
      <c r="N157" s="774"/>
      <c r="O157" s="784"/>
      <c r="P157" s="784"/>
      <c r="Q157" s="783"/>
      <c r="R157" s="784"/>
      <c r="S157" s="783"/>
      <c r="T157" s="784"/>
      <c r="U157" s="793"/>
      <c r="V157" s="793"/>
      <c r="W157" s="792"/>
      <c r="X157" s="793"/>
      <c r="Y157" s="792"/>
      <c r="Z157" s="793"/>
      <c r="AA157" s="802"/>
      <c r="AB157" s="802"/>
      <c r="AC157" s="801"/>
      <c r="AD157" s="802"/>
      <c r="AE157" s="801"/>
      <c r="AF157" s="802"/>
      <c r="AG157" s="820"/>
      <c r="AH157" s="820"/>
      <c r="AI157" s="819"/>
      <c r="AJ157" s="820"/>
      <c r="AK157" s="819"/>
      <c r="AL157" s="820"/>
      <c r="AM157" s="774"/>
      <c r="AN157" s="774"/>
      <c r="AO157" s="775"/>
      <c r="AP157" s="774"/>
      <c r="AQ157" s="775"/>
      <c r="AR157" s="774"/>
      <c r="AS157" s="829"/>
      <c r="AT157" s="829"/>
      <c r="AU157" s="828"/>
      <c r="AV157" s="829"/>
      <c r="AW157" s="828"/>
      <c r="AX157" s="829"/>
      <c r="AY157" s="838"/>
      <c r="AZ157" s="838"/>
      <c r="BA157" s="837"/>
      <c r="BB157" s="838"/>
      <c r="BC157" s="837"/>
      <c r="BD157" s="838"/>
      <c r="BE157" s="774"/>
      <c r="BF157" s="774"/>
      <c r="BG157" s="775"/>
      <c r="BH157" s="774"/>
      <c r="BI157" s="775"/>
      <c r="BJ157" s="774"/>
      <c r="BK157" s="811"/>
      <c r="BL157" s="811"/>
      <c r="BM157" s="810"/>
      <c r="BN157" s="811"/>
      <c r="BO157" s="810"/>
      <c r="BP157" s="811"/>
      <c r="BQ157" s="793"/>
      <c r="BR157" s="793"/>
      <c r="BS157" s="792"/>
      <c r="BT157" s="793"/>
      <c r="BU157" s="792"/>
      <c r="BV157" s="793"/>
      <c r="BW157" s="838"/>
      <c r="BX157" s="838"/>
      <c r="BY157" s="837"/>
      <c r="BZ157" s="838"/>
      <c r="CA157" s="837"/>
      <c r="CB157" s="838"/>
      <c r="CC157" s="811"/>
      <c r="CD157" s="784"/>
      <c r="CE157" s="810"/>
      <c r="CF157" s="810"/>
      <c r="CG157" s="811"/>
      <c r="CH157" s="579"/>
    </row>
    <row r="158" spans="1:86" hidden="1" x14ac:dyDescent="0.2">
      <c r="A158" s="615"/>
      <c r="B158" s="615"/>
      <c r="C158" s="581"/>
      <c r="D158" s="616"/>
      <c r="E158" s="596"/>
      <c r="F158" s="616"/>
      <c r="G158" s="667"/>
      <c r="H158" s="619"/>
      <c r="I158" s="610"/>
      <c r="J158" s="774"/>
      <c r="K158" s="774"/>
      <c r="L158" s="775"/>
      <c r="M158" s="775"/>
      <c r="N158" s="774"/>
      <c r="O158" s="784"/>
      <c r="P158" s="784"/>
      <c r="Q158" s="783"/>
      <c r="R158" s="784"/>
      <c r="S158" s="783"/>
      <c r="T158" s="784"/>
      <c r="U158" s="793"/>
      <c r="V158" s="793"/>
      <c r="W158" s="792"/>
      <c r="X158" s="793"/>
      <c r="Y158" s="792"/>
      <c r="Z158" s="793"/>
      <c r="AA158" s="802"/>
      <c r="AB158" s="802"/>
      <c r="AC158" s="801"/>
      <c r="AD158" s="802"/>
      <c r="AE158" s="801"/>
      <c r="AF158" s="802"/>
      <c r="AG158" s="820"/>
      <c r="AH158" s="820"/>
      <c r="AI158" s="819"/>
      <c r="AJ158" s="820"/>
      <c r="AK158" s="819"/>
      <c r="AL158" s="820"/>
      <c r="AM158" s="774"/>
      <c r="AN158" s="774"/>
      <c r="AO158" s="775"/>
      <c r="AP158" s="774"/>
      <c r="AQ158" s="775"/>
      <c r="AR158" s="774"/>
      <c r="AS158" s="829"/>
      <c r="AT158" s="829"/>
      <c r="AU158" s="828"/>
      <c r="AV158" s="829"/>
      <c r="AW158" s="828"/>
      <c r="AX158" s="829"/>
      <c r="AY158" s="838"/>
      <c r="AZ158" s="838"/>
      <c r="BA158" s="837"/>
      <c r="BB158" s="838"/>
      <c r="BC158" s="837"/>
      <c r="BD158" s="838"/>
      <c r="BE158" s="774"/>
      <c r="BF158" s="774"/>
      <c r="BG158" s="775"/>
      <c r="BH158" s="774"/>
      <c r="BI158" s="775"/>
      <c r="BJ158" s="774"/>
      <c r="BK158" s="811"/>
      <c r="BL158" s="811"/>
      <c r="BM158" s="810"/>
      <c r="BN158" s="811"/>
      <c r="BO158" s="810"/>
      <c r="BP158" s="811"/>
      <c r="BQ158" s="793"/>
      <c r="BR158" s="793"/>
      <c r="BS158" s="792"/>
      <c r="BT158" s="793"/>
      <c r="BU158" s="792"/>
      <c r="BV158" s="793"/>
      <c r="BW158" s="838"/>
      <c r="BX158" s="838"/>
      <c r="BY158" s="837"/>
      <c r="BZ158" s="838"/>
      <c r="CA158" s="837"/>
      <c r="CB158" s="838"/>
      <c r="CC158" s="811"/>
      <c r="CD158" s="784"/>
      <c r="CE158" s="810"/>
      <c r="CF158" s="810"/>
      <c r="CG158" s="811"/>
      <c r="CH158" s="579"/>
    </row>
    <row r="159" spans="1:86" hidden="1" x14ac:dyDescent="0.2">
      <c r="A159" s="615"/>
      <c r="B159" s="615"/>
      <c r="C159" s="581"/>
      <c r="D159" s="616"/>
      <c r="E159" s="596"/>
      <c r="F159" s="649"/>
      <c r="G159" s="669"/>
      <c r="H159" s="670"/>
      <c r="I159" s="671"/>
      <c r="J159" s="774"/>
      <c r="K159" s="774"/>
      <c r="L159" s="775"/>
      <c r="M159" s="775"/>
      <c r="N159" s="774"/>
      <c r="O159" s="784"/>
      <c r="P159" s="784"/>
      <c r="Q159" s="783"/>
      <c r="R159" s="784"/>
      <c r="S159" s="783"/>
      <c r="T159" s="784"/>
      <c r="U159" s="793"/>
      <c r="V159" s="793"/>
      <c r="W159" s="792"/>
      <c r="X159" s="793"/>
      <c r="Y159" s="792"/>
      <c r="Z159" s="793"/>
      <c r="AA159" s="802"/>
      <c r="AB159" s="802"/>
      <c r="AC159" s="801"/>
      <c r="AD159" s="802"/>
      <c r="AE159" s="801"/>
      <c r="AF159" s="802"/>
      <c r="AG159" s="820"/>
      <c r="AH159" s="820"/>
      <c r="AI159" s="819"/>
      <c r="AJ159" s="820"/>
      <c r="AK159" s="819"/>
      <c r="AL159" s="820"/>
      <c r="AM159" s="774"/>
      <c r="AN159" s="774"/>
      <c r="AO159" s="775"/>
      <c r="AP159" s="774"/>
      <c r="AQ159" s="775"/>
      <c r="AR159" s="774"/>
      <c r="AS159" s="829"/>
      <c r="AT159" s="829"/>
      <c r="AU159" s="828"/>
      <c r="AV159" s="829"/>
      <c r="AW159" s="828"/>
      <c r="AX159" s="829"/>
      <c r="AY159" s="838"/>
      <c r="AZ159" s="838"/>
      <c r="BA159" s="837"/>
      <c r="BB159" s="838"/>
      <c r="BC159" s="837"/>
      <c r="BD159" s="838"/>
      <c r="BE159" s="774"/>
      <c r="BF159" s="774"/>
      <c r="BG159" s="775"/>
      <c r="BH159" s="774"/>
      <c r="BI159" s="775"/>
      <c r="BJ159" s="774"/>
      <c r="BK159" s="811"/>
      <c r="BL159" s="811"/>
      <c r="BM159" s="810"/>
      <c r="BN159" s="811"/>
      <c r="BO159" s="810"/>
      <c r="BP159" s="811"/>
      <c r="BQ159" s="793"/>
      <c r="BR159" s="793"/>
      <c r="BS159" s="792"/>
      <c r="BT159" s="793"/>
      <c r="BU159" s="792"/>
      <c r="BV159" s="793"/>
      <c r="BW159" s="838"/>
      <c r="BX159" s="838"/>
      <c r="BY159" s="837"/>
      <c r="BZ159" s="838"/>
      <c r="CA159" s="837"/>
      <c r="CB159" s="838"/>
      <c r="CC159" s="811"/>
      <c r="CD159" s="784"/>
      <c r="CE159" s="810"/>
      <c r="CF159" s="810"/>
      <c r="CG159" s="811"/>
      <c r="CH159" s="579"/>
    </row>
    <row r="160" spans="1:86" hidden="1" x14ac:dyDescent="0.2">
      <c r="A160" s="615"/>
      <c r="B160" s="615"/>
      <c r="C160" s="581"/>
      <c r="D160" s="616"/>
      <c r="E160" s="596"/>
      <c r="F160" s="616"/>
      <c r="G160" s="669"/>
      <c r="H160" s="670"/>
      <c r="I160" s="671"/>
      <c r="J160" s="774"/>
      <c r="K160" s="774"/>
      <c r="L160" s="775"/>
      <c r="M160" s="775"/>
      <c r="N160" s="774"/>
      <c r="O160" s="784"/>
      <c r="P160" s="784"/>
      <c r="Q160" s="783"/>
      <c r="R160" s="784"/>
      <c r="S160" s="783"/>
      <c r="T160" s="784"/>
      <c r="U160" s="793"/>
      <c r="V160" s="793"/>
      <c r="W160" s="792"/>
      <c r="X160" s="793"/>
      <c r="Y160" s="792"/>
      <c r="Z160" s="793"/>
      <c r="AA160" s="802"/>
      <c r="AB160" s="802"/>
      <c r="AC160" s="801"/>
      <c r="AD160" s="802"/>
      <c r="AE160" s="801"/>
      <c r="AF160" s="802"/>
      <c r="AG160" s="820"/>
      <c r="AH160" s="820"/>
      <c r="AI160" s="819"/>
      <c r="AJ160" s="820"/>
      <c r="AK160" s="819"/>
      <c r="AL160" s="820"/>
      <c r="AM160" s="774"/>
      <c r="AN160" s="774"/>
      <c r="AO160" s="775"/>
      <c r="AP160" s="774"/>
      <c r="AQ160" s="775"/>
      <c r="AR160" s="774"/>
      <c r="AS160" s="829"/>
      <c r="AT160" s="829"/>
      <c r="AU160" s="828"/>
      <c r="AV160" s="829"/>
      <c r="AW160" s="828"/>
      <c r="AX160" s="829"/>
      <c r="AY160" s="838"/>
      <c r="AZ160" s="838"/>
      <c r="BA160" s="837"/>
      <c r="BB160" s="838"/>
      <c r="BC160" s="837"/>
      <c r="BD160" s="838"/>
      <c r="BE160" s="774"/>
      <c r="BF160" s="774"/>
      <c r="BG160" s="775"/>
      <c r="BH160" s="774"/>
      <c r="BI160" s="775"/>
      <c r="BJ160" s="774"/>
      <c r="BK160" s="811"/>
      <c r="BL160" s="811"/>
      <c r="BM160" s="810"/>
      <c r="BN160" s="811"/>
      <c r="BO160" s="810"/>
      <c r="BP160" s="811"/>
      <c r="BQ160" s="793"/>
      <c r="BR160" s="793"/>
      <c r="BS160" s="792"/>
      <c r="BT160" s="793"/>
      <c r="BU160" s="792"/>
      <c r="BV160" s="793"/>
      <c r="BW160" s="838"/>
      <c r="BX160" s="838"/>
      <c r="BY160" s="837"/>
      <c r="BZ160" s="838"/>
      <c r="CA160" s="837"/>
      <c r="CB160" s="838"/>
      <c r="CC160" s="811"/>
      <c r="CD160" s="784"/>
      <c r="CE160" s="810"/>
      <c r="CF160" s="810"/>
      <c r="CG160" s="811"/>
      <c r="CH160" s="579"/>
    </row>
    <row r="161" spans="1:86" hidden="1" x14ac:dyDescent="0.2">
      <c r="A161" s="596"/>
      <c r="B161" s="596"/>
      <c r="C161" s="652"/>
      <c r="D161" s="607"/>
      <c r="E161" s="596"/>
      <c r="F161" s="607"/>
      <c r="G161" s="608"/>
      <c r="H161" s="609"/>
      <c r="I161" s="610"/>
      <c r="J161" s="774"/>
      <c r="K161" s="774"/>
      <c r="L161" s="775"/>
      <c r="M161" s="775"/>
      <c r="N161" s="774"/>
      <c r="O161" s="784"/>
      <c r="P161" s="784"/>
      <c r="Q161" s="783"/>
      <c r="R161" s="784"/>
      <c r="S161" s="783"/>
      <c r="T161" s="784"/>
      <c r="U161" s="793"/>
      <c r="V161" s="793"/>
      <c r="W161" s="792"/>
      <c r="X161" s="793"/>
      <c r="Y161" s="792"/>
      <c r="Z161" s="793"/>
      <c r="AA161" s="802"/>
      <c r="AB161" s="802"/>
      <c r="AC161" s="801"/>
      <c r="AD161" s="802"/>
      <c r="AE161" s="801"/>
      <c r="AF161" s="802"/>
      <c r="AG161" s="820"/>
      <c r="AH161" s="820"/>
      <c r="AI161" s="819"/>
      <c r="AJ161" s="820"/>
      <c r="AK161" s="819"/>
      <c r="AL161" s="820"/>
      <c r="AM161" s="774"/>
      <c r="AN161" s="774"/>
      <c r="AO161" s="775"/>
      <c r="AP161" s="774"/>
      <c r="AQ161" s="775"/>
      <c r="AR161" s="774"/>
      <c r="AS161" s="829"/>
      <c r="AT161" s="829"/>
      <c r="AU161" s="828"/>
      <c r="AV161" s="829"/>
      <c r="AW161" s="828"/>
      <c r="AX161" s="829"/>
      <c r="AY161" s="838"/>
      <c r="AZ161" s="838"/>
      <c r="BA161" s="837"/>
      <c r="BB161" s="838"/>
      <c r="BC161" s="837"/>
      <c r="BD161" s="838"/>
      <c r="BE161" s="774"/>
      <c r="BF161" s="774"/>
      <c r="BG161" s="775"/>
      <c r="BH161" s="774"/>
      <c r="BI161" s="775"/>
      <c r="BJ161" s="774"/>
      <c r="BK161" s="811"/>
      <c r="BL161" s="811"/>
      <c r="BM161" s="810"/>
      <c r="BN161" s="811"/>
      <c r="BO161" s="810"/>
      <c r="BP161" s="811"/>
      <c r="BQ161" s="793"/>
      <c r="BR161" s="793"/>
      <c r="BS161" s="792"/>
      <c r="BT161" s="793"/>
      <c r="BU161" s="792"/>
      <c r="BV161" s="793"/>
      <c r="BW161" s="838"/>
      <c r="BX161" s="838"/>
      <c r="BY161" s="837"/>
      <c r="BZ161" s="838"/>
      <c r="CA161" s="837"/>
      <c r="CB161" s="838"/>
      <c r="CC161" s="811"/>
      <c r="CD161" s="784"/>
      <c r="CE161" s="810"/>
      <c r="CF161" s="810"/>
      <c r="CG161" s="811"/>
      <c r="CH161" s="579"/>
    </row>
    <row r="162" spans="1:86" hidden="1" x14ac:dyDescent="0.2">
      <c r="A162" s="596"/>
      <c r="B162" s="596"/>
      <c r="C162" s="672"/>
      <c r="D162" s="607"/>
      <c r="E162" s="596"/>
      <c r="F162" s="607"/>
      <c r="G162" s="620"/>
      <c r="H162" s="609"/>
      <c r="I162" s="610"/>
      <c r="J162" s="774"/>
      <c r="K162" s="774"/>
      <c r="L162" s="775"/>
      <c r="M162" s="775"/>
      <c r="N162" s="774"/>
      <c r="O162" s="784"/>
      <c r="P162" s="784"/>
      <c r="Q162" s="783"/>
      <c r="R162" s="784"/>
      <c r="S162" s="783"/>
      <c r="T162" s="784"/>
      <c r="U162" s="793"/>
      <c r="V162" s="793"/>
      <c r="W162" s="792"/>
      <c r="X162" s="793"/>
      <c r="Y162" s="792"/>
      <c r="Z162" s="793"/>
      <c r="AA162" s="802"/>
      <c r="AB162" s="802"/>
      <c r="AC162" s="801"/>
      <c r="AD162" s="802"/>
      <c r="AE162" s="801"/>
      <c r="AF162" s="802"/>
      <c r="AG162" s="820"/>
      <c r="AH162" s="820"/>
      <c r="AI162" s="819"/>
      <c r="AJ162" s="820"/>
      <c r="AK162" s="819"/>
      <c r="AL162" s="820"/>
      <c r="AM162" s="774"/>
      <c r="AN162" s="774"/>
      <c r="AO162" s="775"/>
      <c r="AP162" s="774"/>
      <c r="AQ162" s="775"/>
      <c r="AR162" s="774"/>
      <c r="AS162" s="829"/>
      <c r="AT162" s="829"/>
      <c r="AU162" s="828"/>
      <c r="AV162" s="829"/>
      <c r="AW162" s="828"/>
      <c r="AX162" s="829"/>
      <c r="AY162" s="838"/>
      <c r="AZ162" s="838"/>
      <c r="BA162" s="837"/>
      <c r="BB162" s="838"/>
      <c r="BC162" s="837"/>
      <c r="BD162" s="838"/>
      <c r="BE162" s="774"/>
      <c r="BF162" s="774"/>
      <c r="BG162" s="775"/>
      <c r="BH162" s="774"/>
      <c r="BI162" s="775"/>
      <c r="BJ162" s="774"/>
      <c r="BK162" s="811"/>
      <c r="BL162" s="811"/>
      <c r="BM162" s="810"/>
      <c r="BN162" s="811"/>
      <c r="BO162" s="810"/>
      <c r="BP162" s="811"/>
      <c r="BQ162" s="793"/>
      <c r="BR162" s="793"/>
      <c r="BS162" s="792"/>
      <c r="BT162" s="793"/>
      <c r="BU162" s="792"/>
      <c r="BV162" s="793"/>
      <c r="BW162" s="838"/>
      <c r="BX162" s="838"/>
      <c r="BY162" s="837"/>
      <c r="BZ162" s="838"/>
      <c r="CA162" s="837"/>
      <c r="CB162" s="838"/>
      <c r="CC162" s="811"/>
      <c r="CD162" s="784"/>
      <c r="CE162" s="810"/>
      <c r="CF162" s="810"/>
      <c r="CG162" s="811"/>
      <c r="CH162" s="579"/>
    </row>
    <row r="163" spans="1:86" hidden="1" x14ac:dyDescent="0.2">
      <c r="A163" s="596"/>
      <c r="B163" s="596"/>
      <c r="C163" s="596"/>
      <c r="D163" s="607"/>
      <c r="E163" s="596"/>
      <c r="F163" s="607"/>
      <c r="G163" s="620"/>
      <c r="H163" s="673"/>
      <c r="I163" s="610"/>
      <c r="J163" s="774"/>
      <c r="K163" s="774"/>
      <c r="L163" s="775"/>
      <c r="M163" s="775"/>
      <c r="N163" s="774"/>
      <c r="O163" s="784"/>
      <c r="P163" s="784"/>
      <c r="Q163" s="783"/>
      <c r="R163" s="784"/>
      <c r="S163" s="783"/>
      <c r="T163" s="784"/>
      <c r="U163" s="793"/>
      <c r="V163" s="793"/>
      <c r="W163" s="792"/>
      <c r="X163" s="793"/>
      <c r="Y163" s="792"/>
      <c r="Z163" s="793"/>
      <c r="AA163" s="802"/>
      <c r="AB163" s="802"/>
      <c r="AC163" s="801"/>
      <c r="AD163" s="802"/>
      <c r="AE163" s="801"/>
      <c r="AF163" s="802"/>
      <c r="AG163" s="820"/>
      <c r="AH163" s="820"/>
      <c r="AI163" s="819"/>
      <c r="AJ163" s="820"/>
      <c r="AK163" s="819"/>
      <c r="AL163" s="820"/>
      <c r="AM163" s="774"/>
      <c r="AN163" s="774"/>
      <c r="AO163" s="775"/>
      <c r="AP163" s="774"/>
      <c r="AQ163" s="775"/>
      <c r="AR163" s="774"/>
      <c r="AS163" s="829"/>
      <c r="AT163" s="829"/>
      <c r="AU163" s="828"/>
      <c r="AV163" s="829"/>
      <c r="AW163" s="828"/>
      <c r="AX163" s="829"/>
      <c r="AY163" s="838"/>
      <c r="AZ163" s="838"/>
      <c r="BA163" s="837"/>
      <c r="BB163" s="838"/>
      <c r="BC163" s="837"/>
      <c r="BD163" s="838"/>
      <c r="BE163" s="774"/>
      <c r="BF163" s="774"/>
      <c r="BG163" s="775"/>
      <c r="BH163" s="774"/>
      <c r="BI163" s="775"/>
      <c r="BJ163" s="774"/>
      <c r="BK163" s="811"/>
      <c r="BL163" s="811"/>
      <c r="BM163" s="810"/>
      <c r="BN163" s="811"/>
      <c r="BO163" s="810"/>
      <c r="BP163" s="811"/>
      <c r="BQ163" s="793"/>
      <c r="BR163" s="793"/>
      <c r="BS163" s="792"/>
      <c r="BT163" s="793"/>
      <c r="BU163" s="792"/>
      <c r="BV163" s="793"/>
      <c r="BW163" s="838"/>
      <c r="BX163" s="838"/>
      <c r="BY163" s="837"/>
      <c r="BZ163" s="838"/>
      <c r="CA163" s="837"/>
      <c r="CB163" s="838"/>
      <c r="CC163" s="811"/>
      <c r="CD163" s="784"/>
      <c r="CE163" s="810"/>
      <c r="CF163" s="810"/>
      <c r="CG163" s="811"/>
      <c r="CH163" s="579"/>
    </row>
    <row r="164" spans="1:86" hidden="1" x14ac:dyDescent="0.2">
      <c r="A164" s="596"/>
      <c r="B164" s="596"/>
      <c r="C164" s="596"/>
      <c r="D164" s="596"/>
      <c r="E164" s="596"/>
      <c r="F164" s="607"/>
      <c r="G164" s="620"/>
      <c r="H164" s="673"/>
      <c r="I164" s="610"/>
      <c r="J164" s="774"/>
      <c r="K164" s="774"/>
      <c r="L164" s="775"/>
      <c r="M164" s="775"/>
      <c r="N164" s="774"/>
      <c r="O164" s="784"/>
      <c r="P164" s="784"/>
      <c r="Q164" s="783"/>
      <c r="R164" s="784"/>
      <c r="S164" s="783"/>
      <c r="T164" s="784"/>
      <c r="U164" s="793"/>
      <c r="V164" s="793"/>
      <c r="W164" s="792"/>
      <c r="X164" s="793"/>
      <c r="Y164" s="792"/>
      <c r="Z164" s="793"/>
      <c r="AA164" s="802"/>
      <c r="AB164" s="802"/>
      <c r="AC164" s="801"/>
      <c r="AD164" s="802"/>
      <c r="AE164" s="801"/>
      <c r="AF164" s="802"/>
      <c r="AG164" s="820"/>
      <c r="AH164" s="820"/>
      <c r="AI164" s="819"/>
      <c r="AJ164" s="820"/>
      <c r="AK164" s="819"/>
      <c r="AL164" s="820"/>
      <c r="AM164" s="774"/>
      <c r="AN164" s="774"/>
      <c r="AO164" s="775"/>
      <c r="AP164" s="774"/>
      <c r="AQ164" s="775"/>
      <c r="AR164" s="774"/>
      <c r="AS164" s="829"/>
      <c r="AT164" s="829"/>
      <c r="AU164" s="828"/>
      <c r="AV164" s="829"/>
      <c r="AW164" s="828"/>
      <c r="AX164" s="829"/>
      <c r="AY164" s="838"/>
      <c r="AZ164" s="838"/>
      <c r="BA164" s="837"/>
      <c r="BB164" s="838"/>
      <c r="BC164" s="837"/>
      <c r="BD164" s="838"/>
      <c r="BE164" s="774"/>
      <c r="BF164" s="774"/>
      <c r="BG164" s="775"/>
      <c r="BH164" s="774"/>
      <c r="BI164" s="775"/>
      <c r="BJ164" s="774"/>
      <c r="BK164" s="811"/>
      <c r="BL164" s="811"/>
      <c r="BM164" s="810"/>
      <c r="BN164" s="811"/>
      <c r="BO164" s="810"/>
      <c r="BP164" s="811"/>
      <c r="BQ164" s="793"/>
      <c r="BR164" s="793"/>
      <c r="BS164" s="792"/>
      <c r="BT164" s="793"/>
      <c r="BU164" s="792"/>
      <c r="BV164" s="793"/>
      <c r="BW164" s="838"/>
      <c r="BX164" s="838"/>
      <c r="BY164" s="837"/>
      <c r="BZ164" s="838"/>
      <c r="CA164" s="837"/>
      <c r="CB164" s="838"/>
      <c r="CC164" s="811"/>
      <c r="CD164" s="784"/>
      <c r="CE164" s="810"/>
      <c r="CF164" s="810"/>
      <c r="CG164" s="811"/>
      <c r="CH164" s="579"/>
    </row>
    <row r="165" spans="1:86" hidden="1" x14ac:dyDescent="0.2">
      <c r="A165" s="596"/>
      <c r="B165" s="596"/>
      <c r="C165" s="596"/>
      <c r="D165" s="596"/>
      <c r="E165" s="596"/>
      <c r="F165" s="607"/>
      <c r="G165" s="620"/>
      <c r="H165" s="673"/>
      <c r="I165" s="610"/>
      <c r="J165" s="774"/>
      <c r="K165" s="774"/>
      <c r="L165" s="775"/>
      <c r="M165" s="775"/>
      <c r="N165" s="774"/>
      <c r="O165" s="784"/>
      <c r="P165" s="784"/>
      <c r="Q165" s="783"/>
      <c r="R165" s="784"/>
      <c r="S165" s="783"/>
      <c r="T165" s="784"/>
      <c r="U165" s="793"/>
      <c r="V165" s="793"/>
      <c r="W165" s="792"/>
      <c r="X165" s="793"/>
      <c r="Y165" s="792"/>
      <c r="Z165" s="793"/>
      <c r="AA165" s="802"/>
      <c r="AB165" s="802"/>
      <c r="AC165" s="801"/>
      <c r="AD165" s="802"/>
      <c r="AE165" s="801"/>
      <c r="AF165" s="802"/>
      <c r="AG165" s="820"/>
      <c r="AH165" s="820"/>
      <c r="AI165" s="819"/>
      <c r="AJ165" s="820"/>
      <c r="AK165" s="819"/>
      <c r="AL165" s="820"/>
      <c r="AM165" s="774"/>
      <c r="AN165" s="774"/>
      <c r="AO165" s="775"/>
      <c r="AP165" s="774"/>
      <c r="AQ165" s="775"/>
      <c r="AR165" s="774"/>
      <c r="AS165" s="829"/>
      <c r="AT165" s="829"/>
      <c r="AU165" s="828"/>
      <c r="AV165" s="829"/>
      <c r="AW165" s="828"/>
      <c r="AX165" s="829"/>
      <c r="AY165" s="838"/>
      <c r="AZ165" s="838"/>
      <c r="BA165" s="837"/>
      <c r="BB165" s="838"/>
      <c r="BC165" s="837"/>
      <c r="BD165" s="838"/>
      <c r="BE165" s="774"/>
      <c r="BF165" s="774"/>
      <c r="BG165" s="775"/>
      <c r="BH165" s="774"/>
      <c r="BI165" s="775"/>
      <c r="BJ165" s="774"/>
      <c r="BK165" s="811"/>
      <c r="BL165" s="811"/>
      <c r="BM165" s="810"/>
      <c r="BN165" s="811"/>
      <c r="BO165" s="810"/>
      <c r="BP165" s="811"/>
      <c r="BQ165" s="793"/>
      <c r="BR165" s="793"/>
      <c r="BS165" s="792"/>
      <c r="BT165" s="793"/>
      <c r="BU165" s="792"/>
      <c r="BV165" s="793"/>
      <c r="BW165" s="838"/>
      <c r="BX165" s="838"/>
      <c r="BY165" s="837"/>
      <c r="BZ165" s="838"/>
      <c r="CA165" s="837"/>
      <c r="CB165" s="838"/>
      <c r="CC165" s="811"/>
      <c r="CD165" s="784"/>
      <c r="CE165" s="810"/>
      <c r="CF165" s="810"/>
      <c r="CG165" s="811"/>
      <c r="CH165" s="579"/>
    </row>
    <row r="166" spans="1:86" hidden="1" x14ac:dyDescent="0.2">
      <c r="A166" s="596"/>
      <c r="B166" s="596"/>
      <c r="C166" s="596"/>
      <c r="D166" s="596"/>
      <c r="E166" s="596"/>
      <c r="F166" s="607"/>
      <c r="G166" s="620"/>
      <c r="H166" s="674"/>
      <c r="I166" s="610"/>
      <c r="J166" s="774"/>
      <c r="K166" s="774"/>
      <c r="L166" s="775"/>
      <c r="M166" s="775"/>
      <c r="N166" s="774"/>
      <c r="O166" s="784"/>
      <c r="P166" s="784"/>
      <c r="Q166" s="783"/>
      <c r="R166" s="784"/>
      <c r="S166" s="783"/>
      <c r="T166" s="784"/>
      <c r="U166" s="793"/>
      <c r="V166" s="793"/>
      <c r="W166" s="792"/>
      <c r="X166" s="793"/>
      <c r="Y166" s="792"/>
      <c r="Z166" s="793"/>
      <c r="AA166" s="802"/>
      <c r="AB166" s="802"/>
      <c r="AC166" s="801"/>
      <c r="AD166" s="802"/>
      <c r="AE166" s="801"/>
      <c r="AF166" s="802"/>
      <c r="AG166" s="820"/>
      <c r="AH166" s="820"/>
      <c r="AI166" s="819"/>
      <c r="AJ166" s="820"/>
      <c r="AK166" s="819"/>
      <c r="AL166" s="820"/>
      <c r="AM166" s="774"/>
      <c r="AN166" s="774"/>
      <c r="AO166" s="775"/>
      <c r="AP166" s="774"/>
      <c r="AQ166" s="775"/>
      <c r="AR166" s="774"/>
      <c r="AS166" s="829"/>
      <c r="AT166" s="829"/>
      <c r="AU166" s="828"/>
      <c r="AV166" s="829"/>
      <c r="AW166" s="828"/>
      <c r="AX166" s="829"/>
      <c r="AY166" s="838"/>
      <c r="AZ166" s="838"/>
      <c r="BA166" s="837"/>
      <c r="BB166" s="838"/>
      <c r="BC166" s="837"/>
      <c r="BD166" s="838"/>
      <c r="BE166" s="774"/>
      <c r="BF166" s="774"/>
      <c r="BG166" s="775"/>
      <c r="BH166" s="774"/>
      <c r="BI166" s="775"/>
      <c r="BJ166" s="774"/>
      <c r="BK166" s="811"/>
      <c r="BL166" s="811"/>
      <c r="BM166" s="810"/>
      <c r="BN166" s="811"/>
      <c r="BO166" s="810"/>
      <c r="BP166" s="811"/>
      <c r="BQ166" s="793"/>
      <c r="BR166" s="793"/>
      <c r="BS166" s="792"/>
      <c r="BT166" s="793"/>
      <c r="BU166" s="792"/>
      <c r="BV166" s="793"/>
      <c r="BW166" s="838"/>
      <c r="BX166" s="838"/>
      <c r="BY166" s="837"/>
      <c r="BZ166" s="838"/>
      <c r="CA166" s="837"/>
      <c r="CB166" s="838"/>
      <c r="CC166" s="811"/>
      <c r="CD166" s="784"/>
      <c r="CE166" s="810"/>
      <c r="CF166" s="810"/>
      <c r="CG166" s="811"/>
      <c r="CH166" s="579"/>
    </row>
    <row r="167" spans="1:86" hidden="1" x14ac:dyDescent="0.2">
      <c r="A167" s="675"/>
      <c r="B167" s="675"/>
      <c r="C167" s="675"/>
      <c r="D167" s="676"/>
      <c r="E167" s="675"/>
      <c r="F167" s="677"/>
      <c r="G167" s="678"/>
      <c r="H167" s="661"/>
      <c r="I167" s="629"/>
      <c r="J167" s="776"/>
      <c r="K167" s="776"/>
      <c r="L167" s="776"/>
      <c r="M167" s="776"/>
      <c r="N167" s="776"/>
      <c r="O167" s="785"/>
      <c r="P167" s="785"/>
      <c r="Q167" s="785"/>
      <c r="R167" s="785"/>
      <c r="S167" s="785"/>
      <c r="T167" s="785"/>
      <c r="U167" s="794"/>
      <c r="V167" s="794"/>
      <c r="W167" s="794"/>
      <c r="X167" s="794"/>
      <c r="Y167" s="794"/>
      <c r="Z167" s="794"/>
      <c r="AA167" s="803"/>
      <c r="AB167" s="803"/>
      <c r="AC167" s="803"/>
      <c r="AD167" s="803"/>
      <c r="AE167" s="803"/>
      <c r="AF167" s="803"/>
      <c r="AG167" s="821"/>
      <c r="AH167" s="821"/>
      <c r="AI167" s="821"/>
      <c r="AJ167" s="821"/>
      <c r="AK167" s="821"/>
      <c r="AL167" s="821"/>
      <c r="AM167" s="776"/>
      <c r="AN167" s="776"/>
      <c r="AO167" s="776"/>
      <c r="AP167" s="776"/>
      <c r="AQ167" s="776"/>
      <c r="AR167" s="776"/>
      <c r="AS167" s="830"/>
      <c r="AT167" s="830"/>
      <c r="AU167" s="830"/>
      <c r="AV167" s="830"/>
      <c r="AW167" s="830"/>
      <c r="AX167" s="830"/>
      <c r="AY167" s="839"/>
      <c r="AZ167" s="839"/>
      <c r="BA167" s="839"/>
      <c r="BB167" s="839"/>
      <c r="BC167" s="839"/>
      <c r="BD167" s="839"/>
      <c r="BE167" s="776"/>
      <c r="BF167" s="776"/>
      <c r="BG167" s="776"/>
      <c r="BH167" s="776"/>
      <c r="BI167" s="776"/>
      <c r="BJ167" s="776"/>
      <c r="BK167" s="812"/>
      <c r="BL167" s="812"/>
      <c r="BM167" s="812"/>
      <c r="BN167" s="812"/>
      <c r="BO167" s="812"/>
      <c r="BP167" s="812"/>
      <c r="BQ167" s="794"/>
      <c r="BR167" s="794"/>
      <c r="BS167" s="794"/>
      <c r="BT167" s="794"/>
      <c r="BU167" s="794"/>
      <c r="BV167" s="794"/>
      <c r="BW167" s="839"/>
      <c r="BX167" s="839"/>
      <c r="BY167" s="839"/>
      <c r="BZ167" s="839"/>
      <c r="CA167" s="839"/>
      <c r="CB167" s="839"/>
      <c r="CC167" s="812"/>
      <c r="CD167" s="785"/>
      <c r="CE167" s="812"/>
      <c r="CF167" s="812"/>
      <c r="CG167" s="812"/>
      <c r="CH167" s="579"/>
    </row>
    <row r="168" spans="1:86" hidden="1" x14ac:dyDescent="0.2">
      <c r="A168" s="581"/>
      <c r="B168" s="581"/>
      <c r="C168" s="581"/>
      <c r="D168" s="626"/>
      <c r="E168" s="581"/>
      <c r="F168" s="626"/>
      <c r="G168" s="627"/>
      <c r="H168" s="631"/>
      <c r="I168" s="632"/>
      <c r="J168" s="774"/>
      <c r="K168" s="774"/>
      <c r="L168" s="775"/>
      <c r="M168" s="775"/>
      <c r="N168" s="775"/>
      <c r="O168" s="784"/>
      <c r="P168" s="784"/>
      <c r="Q168" s="783"/>
      <c r="R168" s="783"/>
      <c r="S168" s="783"/>
      <c r="T168" s="783"/>
      <c r="U168" s="793"/>
      <c r="V168" s="792"/>
      <c r="W168" s="792"/>
      <c r="X168" s="792"/>
      <c r="Y168" s="792"/>
      <c r="Z168" s="792"/>
      <c r="AA168" s="802"/>
      <c r="AB168" s="801"/>
      <c r="AC168" s="801"/>
      <c r="AD168" s="801"/>
      <c r="AE168" s="801"/>
      <c r="AF168" s="801"/>
      <c r="AG168" s="820"/>
      <c r="AH168" s="819"/>
      <c r="AI168" s="819"/>
      <c r="AJ168" s="819"/>
      <c r="AK168" s="819"/>
      <c r="AL168" s="819"/>
      <c r="AM168" s="774"/>
      <c r="AN168" s="775"/>
      <c r="AO168" s="775"/>
      <c r="AP168" s="775"/>
      <c r="AQ168" s="775"/>
      <c r="AR168" s="775"/>
      <c r="AS168" s="829"/>
      <c r="AT168" s="828"/>
      <c r="AU168" s="828"/>
      <c r="AV168" s="828"/>
      <c r="AW168" s="828"/>
      <c r="AX168" s="828"/>
      <c r="AY168" s="838"/>
      <c r="AZ168" s="837"/>
      <c r="BA168" s="837"/>
      <c r="BB168" s="837"/>
      <c r="BC168" s="837"/>
      <c r="BD168" s="837"/>
      <c r="BE168" s="774"/>
      <c r="BF168" s="775"/>
      <c r="BG168" s="775"/>
      <c r="BH168" s="775"/>
      <c r="BI168" s="775"/>
      <c r="BJ168" s="775"/>
      <c r="BK168" s="811"/>
      <c r="BL168" s="810"/>
      <c r="BM168" s="810"/>
      <c r="BN168" s="810"/>
      <c r="BO168" s="810"/>
      <c r="BP168" s="810"/>
      <c r="BQ168" s="793"/>
      <c r="BR168" s="792"/>
      <c r="BS168" s="792"/>
      <c r="BT168" s="792"/>
      <c r="BU168" s="792"/>
      <c r="BV168" s="792"/>
      <c r="BW168" s="838"/>
      <c r="BX168" s="837"/>
      <c r="BY168" s="837"/>
      <c r="BZ168" s="837"/>
      <c r="CA168" s="837"/>
      <c r="CB168" s="837"/>
      <c r="CC168" s="811"/>
      <c r="CD168" s="784"/>
      <c r="CE168" s="810"/>
      <c r="CF168" s="810"/>
      <c r="CG168" s="810"/>
      <c r="CH168" s="579"/>
    </row>
    <row r="169" spans="1:86" hidden="1" x14ac:dyDescent="0.2">
      <c r="A169" s="585"/>
      <c r="B169" s="585"/>
      <c r="C169" s="585"/>
      <c r="D169" s="634"/>
      <c r="E169" s="585"/>
      <c r="F169" s="634"/>
      <c r="G169" s="586"/>
      <c r="H169" s="635"/>
      <c r="I169" s="636"/>
      <c r="J169" s="774"/>
      <c r="K169" s="774"/>
      <c r="L169" s="775"/>
      <c r="M169" s="775"/>
      <c r="N169" s="775"/>
      <c r="O169" s="784"/>
      <c r="P169" s="784"/>
      <c r="Q169" s="783"/>
      <c r="R169" s="783"/>
      <c r="S169" s="783"/>
      <c r="T169" s="783"/>
      <c r="U169" s="793"/>
      <c r="V169" s="792"/>
      <c r="W169" s="792"/>
      <c r="X169" s="792"/>
      <c r="Y169" s="792"/>
      <c r="Z169" s="792"/>
      <c r="AA169" s="802"/>
      <c r="AB169" s="801"/>
      <c r="AC169" s="801"/>
      <c r="AD169" s="801"/>
      <c r="AE169" s="801"/>
      <c r="AF169" s="801"/>
      <c r="AG169" s="820"/>
      <c r="AH169" s="819"/>
      <c r="AI169" s="819"/>
      <c r="AJ169" s="819"/>
      <c r="AK169" s="819"/>
      <c r="AL169" s="819"/>
      <c r="AM169" s="774"/>
      <c r="AN169" s="775"/>
      <c r="AO169" s="775"/>
      <c r="AP169" s="775"/>
      <c r="AQ169" s="775"/>
      <c r="AR169" s="775"/>
      <c r="AS169" s="829"/>
      <c r="AT169" s="828"/>
      <c r="AU169" s="828"/>
      <c r="AV169" s="828"/>
      <c r="AW169" s="828"/>
      <c r="AX169" s="828"/>
      <c r="AY169" s="838"/>
      <c r="AZ169" s="837"/>
      <c r="BA169" s="837"/>
      <c r="BB169" s="837"/>
      <c r="BC169" s="837"/>
      <c r="BD169" s="837"/>
      <c r="BE169" s="774"/>
      <c r="BF169" s="775"/>
      <c r="BG169" s="775"/>
      <c r="BH169" s="775"/>
      <c r="BI169" s="775"/>
      <c r="BJ169" s="775"/>
      <c r="BK169" s="811"/>
      <c r="BL169" s="810"/>
      <c r="BM169" s="810"/>
      <c r="BN169" s="810"/>
      <c r="BO169" s="810"/>
      <c r="BP169" s="810"/>
      <c r="BQ169" s="793"/>
      <c r="BR169" s="792"/>
      <c r="BS169" s="792"/>
      <c r="BT169" s="792"/>
      <c r="BU169" s="792"/>
      <c r="BV169" s="792"/>
      <c r="BW169" s="838"/>
      <c r="BX169" s="837"/>
      <c r="BY169" s="837"/>
      <c r="BZ169" s="837"/>
      <c r="CA169" s="837"/>
      <c r="CB169" s="837"/>
      <c r="CC169" s="811"/>
      <c r="CD169" s="784"/>
      <c r="CE169" s="810"/>
      <c r="CF169" s="810"/>
      <c r="CG169" s="810"/>
      <c r="CH169" s="579"/>
    </row>
    <row r="170" spans="1:86" hidden="1" x14ac:dyDescent="0.2">
      <c r="A170" s="585"/>
      <c r="B170" s="585"/>
      <c r="C170" s="585"/>
      <c r="D170" s="634"/>
      <c r="E170" s="585"/>
      <c r="F170" s="634"/>
      <c r="G170" s="679"/>
      <c r="H170" s="635"/>
      <c r="I170" s="636"/>
      <c r="J170" s="774"/>
      <c r="K170" s="774"/>
      <c r="L170" s="775"/>
      <c r="M170" s="775"/>
      <c r="N170" s="775"/>
      <c r="O170" s="784"/>
      <c r="P170" s="784"/>
      <c r="Q170" s="783"/>
      <c r="R170" s="783"/>
      <c r="S170" s="783"/>
      <c r="T170" s="783"/>
      <c r="U170" s="793"/>
      <c r="V170" s="792"/>
      <c r="W170" s="792"/>
      <c r="X170" s="792"/>
      <c r="Y170" s="792"/>
      <c r="Z170" s="792"/>
      <c r="AA170" s="802"/>
      <c r="AB170" s="801"/>
      <c r="AC170" s="801"/>
      <c r="AD170" s="801"/>
      <c r="AE170" s="801"/>
      <c r="AF170" s="801"/>
      <c r="AG170" s="820"/>
      <c r="AH170" s="819"/>
      <c r="AI170" s="819"/>
      <c r="AJ170" s="819"/>
      <c r="AK170" s="819"/>
      <c r="AL170" s="819"/>
      <c r="AM170" s="774"/>
      <c r="AN170" s="775"/>
      <c r="AO170" s="775"/>
      <c r="AP170" s="775"/>
      <c r="AQ170" s="775"/>
      <c r="AR170" s="775"/>
      <c r="AS170" s="829"/>
      <c r="AT170" s="828"/>
      <c r="AU170" s="828"/>
      <c r="AV170" s="828"/>
      <c r="AW170" s="828"/>
      <c r="AX170" s="828"/>
      <c r="AY170" s="838"/>
      <c r="AZ170" s="837"/>
      <c r="BA170" s="837"/>
      <c r="BB170" s="837"/>
      <c r="BC170" s="837"/>
      <c r="BD170" s="837"/>
      <c r="BE170" s="774"/>
      <c r="BF170" s="775"/>
      <c r="BG170" s="775"/>
      <c r="BH170" s="775"/>
      <c r="BI170" s="775"/>
      <c r="BJ170" s="775"/>
      <c r="BK170" s="811"/>
      <c r="BL170" s="810"/>
      <c r="BM170" s="810"/>
      <c r="BN170" s="810"/>
      <c r="BO170" s="810"/>
      <c r="BP170" s="810"/>
      <c r="BQ170" s="793"/>
      <c r="BR170" s="792"/>
      <c r="BS170" s="792"/>
      <c r="BT170" s="792"/>
      <c r="BU170" s="792"/>
      <c r="BV170" s="792"/>
      <c r="BW170" s="838"/>
      <c r="BX170" s="837"/>
      <c r="BY170" s="837"/>
      <c r="BZ170" s="837"/>
      <c r="CA170" s="837"/>
      <c r="CB170" s="837"/>
      <c r="CC170" s="811"/>
      <c r="CD170" s="784"/>
      <c r="CE170" s="810"/>
      <c r="CF170" s="810"/>
      <c r="CG170" s="810"/>
      <c r="CH170" s="579"/>
    </row>
    <row r="171" spans="1:86" hidden="1" x14ac:dyDescent="0.2">
      <c r="A171" s="585"/>
      <c r="B171" s="585"/>
      <c r="C171" s="585"/>
      <c r="D171" s="634"/>
      <c r="E171" s="585"/>
      <c r="F171" s="634"/>
      <c r="G171" s="586"/>
      <c r="H171" s="637"/>
      <c r="I171" s="636"/>
      <c r="J171" s="774"/>
      <c r="K171" s="774"/>
      <c r="L171" s="775"/>
      <c r="M171" s="775"/>
      <c r="N171" s="775"/>
      <c r="O171" s="784"/>
      <c r="P171" s="784"/>
      <c r="Q171" s="783"/>
      <c r="R171" s="783"/>
      <c r="S171" s="783"/>
      <c r="T171" s="783"/>
      <c r="U171" s="793"/>
      <c r="V171" s="792"/>
      <c r="W171" s="792"/>
      <c r="X171" s="792"/>
      <c r="Y171" s="792"/>
      <c r="Z171" s="792"/>
      <c r="AA171" s="802"/>
      <c r="AB171" s="801"/>
      <c r="AC171" s="801"/>
      <c r="AD171" s="801"/>
      <c r="AE171" s="801"/>
      <c r="AF171" s="801"/>
      <c r="AG171" s="820"/>
      <c r="AH171" s="819"/>
      <c r="AI171" s="819"/>
      <c r="AJ171" s="819"/>
      <c r="AK171" s="819"/>
      <c r="AL171" s="819"/>
      <c r="AM171" s="774"/>
      <c r="AN171" s="775"/>
      <c r="AO171" s="775"/>
      <c r="AP171" s="775"/>
      <c r="AQ171" s="775"/>
      <c r="AR171" s="775"/>
      <c r="AS171" s="829"/>
      <c r="AT171" s="828"/>
      <c r="AU171" s="828"/>
      <c r="AV171" s="828"/>
      <c r="AW171" s="828"/>
      <c r="AX171" s="828"/>
      <c r="AY171" s="838"/>
      <c r="AZ171" s="837"/>
      <c r="BA171" s="837"/>
      <c r="BB171" s="837"/>
      <c r="BC171" s="837"/>
      <c r="BD171" s="837"/>
      <c r="BE171" s="774"/>
      <c r="BF171" s="775"/>
      <c r="BG171" s="775"/>
      <c r="BH171" s="775"/>
      <c r="BI171" s="775"/>
      <c r="BJ171" s="775"/>
      <c r="BK171" s="811"/>
      <c r="BL171" s="810"/>
      <c r="BM171" s="810"/>
      <c r="BN171" s="810"/>
      <c r="BO171" s="810"/>
      <c r="BP171" s="810"/>
      <c r="BQ171" s="793"/>
      <c r="BR171" s="792"/>
      <c r="BS171" s="792"/>
      <c r="BT171" s="792"/>
      <c r="BU171" s="792"/>
      <c r="BV171" s="792"/>
      <c r="BW171" s="838"/>
      <c r="BX171" s="837"/>
      <c r="BY171" s="837"/>
      <c r="BZ171" s="837"/>
      <c r="CA171" s="837"/>
      <c r="CB171" s="837"/>
      <c r="CC171" s="811"/>
      <c r="CD171" s="784"/>
      <c r="CE171" s="810"/>
      <c r="CF171" s="810"/>
      <c r="CG171" s="810"/>
      <c r="CH171" s="579"/>
    </row>
    <row r="172" spans="1:86" hidden="1" x14ac:dyDescent="0.2">
      <c r="A172" s="585"/>
      <c r="B172" s="585"/>
      <c r="C172" s="585"/>
      <c r="D172" s="634"/>
      <c r="E172" s="585"/>
      <c r="F172" s="634"/>
      <c r="G172" s="586"/>
      <c r="H172" s="637"/>
      <c r="I172" s="636"/>
      <c r="J172" s="774"/>
      <c r="K172" s="774"/>
      <c r="L172" s="775"/>
      <c r="M172" s="775"/>
      <c r="N172" s="775"/>
      <c r="O172" s="784"/>
      <c r="P172" s="784"/>
      <c r="Q172" s="783"/>
      <c r="R172" s="783"/>
      <c r="S172" s="783"/>
      <c r="T172" s="783"/>
      <c r="U172" s="793"/>
      <c r="V172" s="792"/>
      <c r="W172" s="792"/>
      <c r="X172" s="792"/>
      <c r="Y172" s="792"/>
      <c r="Z172" s="792"/>
      <c r="AA172" s="802"/>
      <c r="AB172" s="801"/>
      <c r="AC172" s="801"/>
      <c r="AD172" s="801"/>
      <c r="AE172" s="801"/>
      <c r="AF172" s="801"/>
      <c r="AG172" s="820"/>
      <c r="AH172" s="819"/>
      <c r="AI172" s="819"/>
      <c r="AJ172" s="819"/>
      <c r="AK172" s="819"/>
      <c r="AL172" s="819"/>
      <c r="AM172" s="774"/>
      <c r="AN172" s="775"/>
      <c r="AO172" s="775"/>
      <c r="AP172" s="775"/>
      <c r="AQ172" s="775"/>
      <c r="AR172" s="775"/>
      <c r="AS172" s="829"/>
      <c r="AT172" s="828"/>
      <c r="AU172" s="828"/>
      <c r="AV172" s="828"/>
      <c r="AW172" s="828"/>
      <c r="AX172" s="828"/>
      <c r="AY172" s="838"/>
      <c r="AZ172" s="837"/>
      <c r="BA172" s="837"/>
      <c r="BB172" s="837"/>
      <c r="BC172" s="837"/>
      <c r="BD172" s="837"/>
      <c r="BE172" s="774"/>
      <c r="BF172" s="775"/>
      <c r="BG172" s="775"/>
      <c r="BH172" s="775"/>
      <c r="BI172" s="775"/>
      <c r="BJ172" s="775"/>
      <c r="BK172" s="811"/>
      <c r="BL172" s="810"/>
      <c r="BM172" s="810"/>
      <c r="BN172" s="810"/>
      <c r="BO172" s="810"/>
      <c r="BP172" s="810"/>
      <c r="BQ172" s="793"/>
      <c r="BR172" s="792"/>
      <c r="BS172" s="792"/>
      <c r="BT172" s="792"/>
      <c r="BU172" s="792"/>
      <c r="BV172" s="792"/>
      <c r="BW172" s="838"/>
      <c r="BX172" s="837"/>
      <c r="BY172" s="837"/>
      <c r="BZ172" s="837"/>
      <c r="CA172" s="837"/>
      <c r="CB172" s="837"/>
      <c r="CC172" s="811"/>
      <c r="CD172" s="784"/>
      <c r="CE172" s="810"/>
      <c r="CF172" s="810"/>
      <c r="CG172" s="810"/>
      <c r="CH172" s="579"/>
    </row>
    <row r="173" spans="1:86" hidden="1" x14ac:dyDescent="0.2">
      <c r="A173" s="585"/>
      <c r="B173" s="585"/>
      <c r="C173" s="585"/>
      <c r="D173" s="634"/>
      <c r="E173" s="585"/>
      <c r="F173" s="634"/>
      <c r="G173" s="586"/>
      <c r="H173" s="639"/>
      <c r="I173" s="636"/>
      <c r="J173" s="774"/>
      <c r="K173" s="774"/>
      <c r="L173" s="775"/>
      <c r="M173" s="775"/>
      <c r="N173" s="775"/>
      <c r="O173" s="784"/>
      <c r="P173" s="784"/>
      <c r="Q173" s="783"/>
      <c r="R173" s="783"/>
      <c r="S173" s="783"/>
      <c r="T173" s="783"/>
      <c r="U173" s="793"/>
      <c r="V173" s="792"/>
      <c r="W173" s="792"/>
      <c r="X173" s="792"/>
      <c r="Y173" s="792"/>
      <c r="Z173" s="792"/>
      <c r="AA173" s="802"/>
      <c r="AB173" s="801"/>
      <c r="AC173" s="801"/>
      <c r="AD173" s="801"/>
      <c r="AE173" s="801"/>
      <c r="AF173" s="801"/>
      <c r="AG173" s="820"/>
      <c r="AH173" s="819"/>
      <c r="AI173" s="819"/>
      <c r="AJ173" s="819"/>
      <c r="AK173" s="819"/>
      <c r="AL173" s="819"/>
      <c r="AM173" s="774"/>
      <c r="AN173" s="775"/>
      <c r="AO173" s="775"/>
      <c r="AP173" s="775"/>
      <c r="AQ173" s="775"/>
      <c r="AR173" s="775"/>
      <c r="AS173" s="829"/>
      <c r="AT173" s="828"/>
      <c r="AU173" s="828"/>
      <c r="AV173" s="828"/>
      <c r="AW173" s="828"/>
      <c r="AX173" s="828"/>
      <c r="AY173" s="838"/>
      <c r="AZ173" s="837"/>
      <c r="BA173" s="837"/>
      <c r="BB173" s="837"/>
      <c r="BC173" s="837"/>
      <c r="BD173" s="837"/>
      <c r="BE173" s="774"/>
      <c r="BF173" s="775"/>
      <c r="BG173" s="775"/>
      <c r="BH173" s="775"/>
      <c r="BI173" s="775"/>
      <c r="BJ173" s="775"/>
      <c r="BK173" s="811"/>
      <c r="BL173" s="810"/>
      <c r="BM173" s="810"/>
      <c r="BN173" s="810"/>
      <c r="BO173" s="810"/>
      <c r="BP173" s="810"/>
      <c r="BQ173" s="793"/>
      <c r="BR173" s="792"/>
      <c r="BS173" s="792"/>
      <c r="BT173" s="792"/>
      <c r="BU173" s="792"/>
      <c r="BV173" s="792"/>
      <c r="BW173" s="838"/>
      <c r="BX173" s="837"/>
      <c r="BY173" s="837"/>
      <c r="BZ173" s="837"/>
      <c r="CA173" s="837"/>
      <c r="CB173" s="837"/>
      <c r="CC173" s="811"/>
      <c r="CD173" s="784"/>
      <c r="CE173" s="810"/>
      <c r="CF173" s="810"/>
      <c r="CG173" s="810"/>
      <c r="CH173" s="579"/>
    </row>
    <row r="174" spans="1:86" hidden="1" x14ac:dyDescent="0.2">
      <c r="A174" s="585"/>
      <c r="B174" s="585"/>
      <c r="C174" s="585"/>
      <c r="D174" s="634"/>
      <c r="E174" s="585"/>
      <c r="F174" s="634"/>
      <c r="G174" s="586"/>
      <c r="H174" s="639"/>
      <c r="I174" s="636"/>
      <c r="J174" s="774"/>
      <c r="K174" s="774"/>
      <c r="L174" s="775"/>
      <c r="M174" s="775"/>
      <c r="N174" s="775"/>
      <c r="O174" s="784"/>
      <c r="P174" s="784"/>
      <c r="Q174" s="783"/>
      <c r="R174" s="783"/>
      <c r="S174" s="783"/>
      <c r="T174" s="783"/>
      <c r="U174" s="793"/>
      <c r="V174" s="792"/>
      <c r="W174" s="792"/>
      <c r="X174" s="792"/>
      <c r="Y174" s="792"/>
      <c r="Z174" s="792"/>
      <c r="AA174" s="802"/>
      <c r="AB174" s="801"/>
      <c r="AC174" s="801"/>
      <c r="AD174" s="801"/>
      <c r="AE174" s="801"/>
      <c r="AF174" s="801"/>
      <c r="AG174" s="820"/>
      <c r="AH174" s="819"/>
      <c r="AI174" s="819"/>
      <c r="AJ174" s="819"/>
      <c r="AK174" s="819"/>
      <c r="AL174" s="819"/>
      <c r="AM174" s="774"/>
      <c r="AN174" s="775"/>
      <c r="AO174" s="775"/>
      <c r="AP174" s="775"/>
      <c r="AQ174" s="775"/>
      <c r="AR174" s="775"/>
      <c r="AS174" s="829"/>
      <c r="AT174" s="828"/>
      <c r="AU174" s="828"/>
      <c r="AV174" s="828"/>
      <c r="AW174" s="828"/>
      <c r="AX174" s="828"/>
      <c r="AY174" s="838"/>
      <c r="AZ174" s="837"/>
      <c r="BA174" s="837"/>
      <c r="BB174" s="837"/>
      <c r="BC174" s="837"/>
      <c r="BD174" s="837"/>
      <c r="BE174" s="774"/>
      <c r="BF174" s="775"/>
      <c r="BG174" s="775"/>
      <c r="BH174" s="775"/>
      <c r="BI174" s="775"/>
      <c r="BJ174" s="775"/>
      <c r="BK174" s="811"/>
      <c r="BL174" s="810"/>
      <c r="BM174" s="810"/>
      <c r="BN174" s="810"/>
      <c r="BO174" s="810"/>
      <c r="BP174" s="810"/>
      <c r="BQ174" s="793"/>
      <c r="BR174" s="792"/>
      <c r="BS174" s="792"/>
      <c r="BT174" s="792"/>
      <c r="BU174" s="792"/>
      <c r="BV174" s="792"/>
      <c r="BW174" s="838"/>
      <c r="BX174" s="837"/>
      <c r="BY174" s="837"/>
      <c r="BZ174" s="837"/>
      <c r="CA174" s="837"/>
      <c r="CB174" s="837"/>
      <c r="CC174" s="811"/>
      <c r="CD174" s="784"/>
      <c r="CE174" s="810"/>
      <c r="CF174" s="810"/>
      <c r="CG174" s="810"/>
      <c r="CH174" s="579"/>
    </row>
    <row r="175" spans="1:86" hidden="1" x14ac:dyDescent="0.2">
      <c r="A175" s="585"/>
      <c r="B175" s="585"/>
      <c r="C175" s="585"/>
      <c r="D175" s="634"/>
      <c r="E175" s="585"/>
      <c r="F175" s="634"/>
      <c r="G175" s="586"/>
      <c r="H175" s="635"/>
      <c r="I175" s="636"/>
      <c r="J175" s="774"/>
      <c r="K175" s="774"/>
      <c r="L175" s="775"/>
      <c r="M175" s="775"/>
      <c r="N175" s="775"/>
      <c r="O175" s="784"/>
      <c r="P175" s="784"/>
      <c r="Q175" s="783"/>
      <c r="R175" s="783"/>
      <c r="S175" s="783"/>
      <c r="T175" s="783"/>
      <c r="U175" s="793"/>
      <c r="V175" s="792"/>
      <c r="W175" s="792"/>
      <c r="X175" s="792"/>
      <c r="Y175" s="792"/>
      <c r="Z175" s="792"/>
      <c r="AA175" s="802"/>
      <c r="AB175" s="801"/>
      <c r="AC175" s="801"/>
      <c r="AD175" s="801"/>
      <c r="AE175" s="801"/>
      <c r="AF175" s="801"/>
      <c r="AG175" s="820"/>
      <c r="AH175" s="819"/>
      <c r="AI175" s="819"/>
      <c r="AJ175" s="819"/>
      <c r="AK175" s="819"/>
      <c r="AL175" s="819"/>
      <c r="AM175" s="774"/>
      <c r="AN175" s="775"/>
      <c r="AO175" s="775"/>
      <c r="AP175" s="775"/>
      <c r="AQ175" s="775"/>
      <c r="AR175" s="775"/>
      <c r="AS175" s="829"/>
      <c r="AT175" s="828"/>
      <c r="AU175" s="828"/>
      <c r="AV175" s="828"/>
      <c r="AW175" s="828"/>
      <c r="AX175" s="828"/>
      <c r="AY175" s="838"/>
      <c r="AZ175" s="837"/>
      <c r="BA175" s="837"/>
      <c r="BB175" s="837"/>
      <c r="BC175" s="837"/>
      <c r="BD175" s="837"/>
      <c r="BE175" s="774"/>
      <c r="BF175" s="775"/>
      <c r="BG175" s="775"/>
      <c r="BH175" s="775"/>
      <c r="BI175" s="775"/>
      <c r="BJ175" s="775"/>
      <c r="BK175" s="811"/>
      <c r="BL175" s="810"/>
      <c r="BM175" s="810"/>
      <c r="BN175" s="810"/>
      <c r="BO175" s="810"/>
      <c r="BP175" s="810"/>
      <c r="BQ175" s="793"/>
      <c r="BR175" s="792"/>
      <c r="BS175" s="792"/>
      <c r="BT175" s="792"/>
      <c r="BU175" s="792"/>
      <c r="BV175" s="792"/>
      <c r="BW175" s="838"/>
      <c r="BX175" s="837"/>
      <c r="BY175" s="837"/>
      <c r="BZ175" s="837"/>
      <c r="CA175" s="837"/>
      <c r="CB175" s="837"/>
      <c r="CC175" s="811"/>
      <c r="CD175" s="784"/>
      <c r="CE175" s="810"/>
      <c r="CF175" s="810"/>
      <c r="CG175" s="810"/>
      <c r="CH175" s="579"/>
    </row>
    <row r="176" spans="1:86" hidden="1" x14ac:dyDescent="0.2">
      <c r="A176" s="585"/>
      <c r="B176" s="585"/>
      <c r="C176" s="585"/>
      <c r="D176" s="634"/>
      <c r="E176" s="585"/>
      <c r="F176" s="634"/>
      <c r="G176" s="586"/>
      <c r="H176" s="639"/>
      <c r="I176" s="636"/>
      <c r="J176" s="774"/>
      <c r="K176" s="774"/>
      <c r="L176" s="775"/>
      <c r="M176" s="775"/>
      <c r="N176" s="775"/>
      <c r="O176" s="784"/>
      <c r="P176" s="784"/>
      <c r="Q176" s="783"/>
      <c r="R176" s="783"/>
      <c r="S176" s="783"/>
      <c r="T176" s="783"/>
      <c r="U176" s="793"/>
      <c r="V176" s="792"/>
      <c r="W176" s="792"/>
      <c r="X176" s="792"/>
      <c r="Y176" s="792"/>
      <c r="Z176" s="792"/>
      <c r="AA176" s="802"/>
      <c r="AB176" s="801"/>
      <c r="AC176" s="801"/>
      <c r="AD176" s="801"/>
      <c r="AE176" s="801"/>
      <c r="AF176" s="801"/>
      <c r="AG176" s="820"/>
      <c r="AH176" s="819"/>
      <c r="AI176" s="819"/>
      <c r="AJ176" s="819"/>
      <c r="AK176" s="819"/>
      <c r="AL176" s="819"/>
      <c r="AM176" s="774"/>
      <c r="AN176" s="775"/>
      <c r="AO176" s="775"/>
      <c r="AP176" s="775"/>
      <c r="AQ176" s="775"/>
      <c r="AR176" s="775"/>
      <c r="AS176" s="829"/>
      <c r="AT176" s="828"/>
      <c r="AU176" s="828"/>
      <c r="AV176" s="828"/>
      <c r="AW176" s="828"/>
      <c r="AX176" s="828"/>
      <c r="AY176" s="838"/>
      <c r="AZ176" s="837"/>
      <c r="BA176" s="837"/>
      <c r="BB176" s="837"/>
      <c r="BC176" s="837"/>
      <c r="BD176" s="837"/>
      <c r="BE176" s="774"/>
      <c r="BF176" s="775"/>
      <c r="BG176" s="775"/>
      <c r="BH176" s="775"/>
      <c r="BI176" s="775"/>
      <c r="BJ176" s="775"/>
      <c r="BK176" s="811"/>
      <c r="BL176" s="810"/>
      <c r="BM176" s="810"/>
      <c r="BN176" s="810"/>
      <c r="BO176" s="810"/>
      <c r="BP176" s="810"/>
      <c r="BQ176" s="793"/>
      <c r="BR176" s="792"/>
      <c r="BS176" s="792"/>
      <c r="BT176" s="792"/>
      <c r="BU176" s="792"/>
      <c r="BV176" s="792"/>
      <c r="BW176" s="838"/>
      <c r="BX176" s="837"/>
      <c r="BY176" s="837"/>
      <c r="BZ176" s="837"/>
      <c r="CA176" s="837"/>
      <c r="CB176" s="837"/>
      <c r="CC176" s="811"/>
      <c r="CD176" s="784"/>
      <c r="CE176" s="810"/>
      <c r="CF176" s="810"/>
      <c r="CG176" s="810"/>
      <c r="CH176" s="579"/>
    </row>
    <row r="177" spans="1:86" hidden="1" x14ac:dyDescent="0.2">
      <c r="A177" s="585"/>
      <c r="B177" s="585"/>
      <c r="C177" s="585"/>
      <c r="D177" s="634"/>
      <c r="E177" s="585"/>
      <c r="F177" s="634"/>
      <c r="G177" s="586"/>
      <c r="H177" s="639"/>
      <c r="I177" s="636"/>
      <c r="J177" s="774"/>
      <c r="K177" s="774"/>
      <c r="L177" s="775"/>
      <c r="M177" s="775"/>
      <c r="N177" s="775"/>
      <c r="O177" s="784"/>
      <c r="P177" s="784"/>
      <c r="Q177" s="783"/>
      <c r="R177" s="783"/>
      <c r="S177" s="783"/>
      <c r="T177" s="783"/>
      <c r="U177" s="793"/>
      <c r="V177" s="792"/>
      <c r="W177" s="792"/>
      <c r="X177" s="792"/>
      <c r="Y177" s="792"/>
      <c r="Z177" s="792"/>
      <c r="AA177" s="802"/>
      <c r="AB177" s="801"/>
      <c r="AC177" s="801"/>
      <c r="AD177" s="801"/>
      <c r="AE177" s="801"/>
      <c r="AF177" s="801"/>
      <c r="AG177" s="820"/>
      <c r="AH177" s="819"/>
      <c r="AI177" s="819"/>
      <c r="AJ177" s="819"/>
      <c r="AK177" s="819"/>
      <c r="AL177" s="819"/>
      <c r="AM177" s="774"/>
      <c r="AN177" s="775"/>
      <c r="AO177" s="775"/>
      <c r="AP177" s="775"/>
      <c r="AQ177" s="775"/>
      <c r="AR177" s="775"/>
      <c r="AS177" s="829"/>
      <c r="AT177" s="828"/>
      <c r="AU177" s="828"/>
      <c r="AV177" s="828"/>
      <c r="AW177" s="828"/>
      <c r="AX177" s="828"/>
      <c r="AY177" s="838"/>
      <c r="AZ177" s="837"/>
      <c r="BA177" s="837"/>
      <c r="BB177" s="837"/>
      <c r="BC177" s="837"/>
      <c r="BD177" s="837"/>
      <c r="BE177" s="774"/>
      <c r="BF177" s="775"/>
      <c r="BG177" s="775"/>
      <c r="BH177" s="775"/>
      <c r="BI177" s="775"/>
      <c r="BJ177" s="775"/>
      <c r="BK177" s="811"/>
      <c r="BL177" s="810"/>
      <c r="BM177" s="810"/>
      <c r="BN177" s="810"/>
      <c r="BO177" s="810"/>
      <c r="BP177" s="810"/>
      <c r="BQ177" s="793"/>
      <c r="BR177" s="792"/>
      <c r="BS177" s="792"/>
      <c r="BT177" s="792"/>
      <c r="BU177" s="792"/>
      <c r="BV177" s="792"/>
      <c r="BW177" s="838"/>
      <c r="BX177" s="837"/>
      <c r="BY177" s="837"/>
      <c r="BZ177" s="837"/>
      <c r="CA177" s="837"/>
      <c r="CB177" s="837"/>
      <c r="CC177" s="811"/>
      <c r="CD177" s="784"/>
      <c r="CE177" s="810"/>
      <c r="CF177" s="810"/>
      <c r="CG177" s="810"/>
      <c r="CH177" s="579"/>
    </row>
    <row r="178" spans="1:86" hidden="1" x14ac:dyDescent="0.2">
      <c r="A178" s="585"/>
      <c r="B178" s="585"/>
      <c r="C178" s="585"/>
      <c r="D178" s="634"/>
      <c r="E178" s="585"/>
      <c r="F178" s="634"/>
      <c r="G178" s="586"/>
      <c r="H178" s="635"/>
      <c r="I178" s="636"/>
      <c r="J178" s="774"/>
      <c r="K178" s="774"/>
      <c r="L178" s="775"/>
      <c r="M178" s="775"/>
      <c r="N178" s="775"/>
      <c r="O178" s="784"/>
      <c r="P178" s="784"/>
      <c r="Q178" s="783"/>
      <c r="R178" s="783"/>
      <c r="S178" s="783"/>
      <c r="T178" s="783"/>
      <c r="U178" s="793"/>
      <c r="V178" s="792"/>
      <c r="W178" s="792"/>
      <c r="X178" s="792"/>
      <c r="Y178" s="792"/>
      <c r="Z178" s="792"/>
      <c r="AA178" s="802"/>
      <c r="AB178" s="801"/>
      <c r="AC178" s="801"/>
      <c r="AD178" s="801"/>
      <c r="AE178" s="801"/>
      <c r="AF178" s="801"/>
      <c r="AG178" s="820"/>
      <c r="AH178" s="819"/>
      <c r="AI178" s="819"/>
      <c r="AJ178" s="819"/>
      <c r="AK178" s="819"/>
      <c r="AL178" s="819"/>
      <c r="AM178" s="774"/>
      <c r="AN178" s="775"/>
      <c r="AO178" s="775"/>
      <c r="AP178" s="775"/>
      <c r="AQ178" s="775"/>
      <c r="AR178" s="775"/>
      <c r="AS178" s="829"/>
      <c r="AT178" s="828"/>
      <c r="AU178" s="828"/>
      <c r="AV178" s="828"/>
      <c r="AW178" s="828"/>
      <c r="AX178" s="828"/>
      <c r="AY178" s="838"/>
      <c r="AZ178" s="837"/>
      <c r="BA178" s="837"/>
      <c r="BB178" s="837"/>
      <c r="BC178" s="837"/>
      <c r="BD178" s="837"/>
      <c r="BE178" s="774"/>
      <c r="BF178" s="775"/>
      <c r="BG178" s="775"/>
      <c r="BH178" s="775"/>
      <c r="BI178" s="775"/>
      <c r="BJ178" s="775"/>
      <c r="BK178" s="811"/>
      <c r="BL178" s="810"/>
      <c r="BM178" s="810"/>
      <c r="BN178" s="810"/>
      <c r="BO178" s="810"/>
      <c r="BP178" s="810"/>
      <c r="BQ178" s="793"/>
      <c r="BR178" s="792"/>
      <c r="BS178" s="792"/>
      <c r="BT178" s="792"/>
      <c r="BU178" s="792"/>
      <c r="BV178" s="792"/>
      <c r="BW178" s="838"/>
      <c r="BX178" s="837"/>
      <c r="BY178" s="837"/>
      <c r="BZ178" s="837"/>
      <c r="CA178" s="837"/>
      <c r="CB178" s="837"/>
      <c r="CC178" s="811"/>
      <c r="CD178" s="784"/>
      <c r="CE178" s="810"/>
      <c r="CF178" s="810"/>
      <c r="CG178" s="810"/>
      <c r="CH178" s="579"/>
    </row>
    <row r="179" spans="1:86" hidden="1" x14ac:dyDescent="0.2">
      <c r="A179" s="585"/>
      <c r="B179" s="585"/>
      <c r="C179" s="585"/>
      <c r="D179" s="634"/>
      <c r="E179" s="585"/>
      <c r="F179" s="634"/>
      <c r="G179" s="679"/>
      <c r="H179" s="635"/>
      <c r="I179" s="636"/>
      <c r="J179" s="774"/>
      <c r="K179" s="774"/>
      <c r="L179" s="775"/>
      <c r="M179" s="775"/>
      <c r="N179" s="775"/>
      <c r="O179" s="784"/>
      <c r="P179" s="784"/>
      <c r="Q179" s="783"/>
      <c r="R179" s="783"/>
      <c r="S179" s="783"/>
      <c r="T179" s="783"/>
      <c r="U179" s="793"/>
      <c r="V179" s="792"/>
      <c r="W179" s="792"/>
      <c r="X179" s="792"/>
      <c r="Y179" s="792"/>
      <c r="Z179" s="792"/>
      <c r="AA179" s="802"/>
      <c r="AB179" s="801"/>
      <c r="AC179" s="801"/>
      <c r="AD179" s="801"/>
      <c r="AE179" s="801"/>
      <c r="AF179" s="801"/>
      <c r="AG179" s="820"/>
      <c r="AH179" s="819"/>
      <c r="AI179" s="819"/>
      <c r="AJ179" s="819"/>
      <c r="AK179" s="819"/>
      <c r="AL179" s="819"/>
      <c r="AM179" s="774"/>
      <c r="AN179" s="775"/>
      <c r="AO179" s="775"/>
      <c r="AP179" s="775"/>
      <c r="AQ179" s="775"/>
      <c r="AR179" s="775"/>
      <c r="AS179" s="829"/>
      <c r="AT179" s="828"/>
      <c r="AU179" s="828"/>
      <c r="AV179" s="828"/>
      <c r="AW179" s="828"/>
      <c r="AX179" s="828"/>
      <c r="AY179" s="838"/>
      <c r="AZ179" s="837"/>
      <c r="BA179" s="837"/>
      <c r="BB179" s="837"/>
      <c r="BC179" s="837"/>
      <c r="BD179" s="837"/>
      <c r="BE179" s="774"/>
      <c r="BF179" s="775"/>
      <c r="BG179" s="775"/>
      <c r="BH179" s="775"/>
      <c r="BI179" s="775"/>
      <c r="BJ179" s="775"/>
      <c r="BK179" s="811"/>
      <c r="BL179" s="810"/>
      <c r="BM179" s="810"/>
      <c r="BN179" s="810"/>
      <c r="BO179" s="810"/>
      <c r="BP179" s="810"/>
      <c r="BQ179" s="793"/>
      <c r="BR179" s="792"/>
      <c r="BS179" s="792"/>
      <c r="BT179" s="792"/>
      <c r="BU179" s="792"/>
      <c r="BV179" s="792"/>
      <c r="BW179" s="838"/>
      <c r="BX179" s="837"/>
      <c r="BY179" s="837"/>
      <c r="BZ179" s="837"/>
      <c r="CA179" s="837"/>
      <c r="CB179" s="837"/>
      <c r="CC179" s="811"/>
      <c r="CD179" s="784"/>
      <c r="CE179" s="810"/>
      <c r="CF179" s="810"/>
      <c r="CG179" s="810"/>
      <c r="CH179" s="579"/>
    </row>
    <row r="180" spans="1:86" hidden="1" x14ac:dyDescent="0.2">
      <c r="A180" s="585"/>
      <c r="B180" s="585"/>
      <c r="C180" s="585"/>
      <c r="D180" s="634"/>
      <c r="E180" s="585"/>
      <c r="F180" s="634"/>
      <c r="G180" s="586"/>
      <c r="H180" s="637"/>
      <c r="I180" s="636"/>
      <c r="J180" s="774"/>
      <c r="K180" s="774"/>
      <c r="L180" s="775"/>
      <c r="M180" s="775"/>
      <c r="N180" s="775"/>
      <c r="O180" s="784"/>
      <c r="P180" s="784"/>
      <c r="Q180" s="783"/>
      <c r="R180" s="783"/>
      <c r="S180" s="783"/>
      <c r="T180" s="783"/>
      <c r="U180" s="793"/>
      <c r="V180" s="792"/>
      <c r="W180" s="792"/>
      <c r="X180" s="792"/>
      <c r="Y180" s="792"/>
      <c r="Z180" s="792"/>
      <c r="AA180" s="802"/>
      <c r="AB180" s="801"/>
      <c r="AC180" s="801"/>
      <c r="AD180" s="801"/>
      <c r="AE180" s="801"/>
      <c r="AF180" s="801"/>
      <c r="AG180" s="820"/>
      <c r="AH180" s="819"/>
      <c r="AI180" s="819"/>
      <c r="AJ180" s="819"/>
      <c r="AK180" s="819"/>
      <c r="AL180" s="819"/>
      <c r="AM180" s="774"/>
      <c r="AN180" s="775"/>
      <c r="AO180" s="775"/>
      <c r="AP180" s="775"/>
      <c r="AQ180" s="775"/>
      <c r="AR180" s="775"/>
      <c r="AS180" s="829"/>
      <c r="AT180" s="828"/>
      <c r="AU180" s="828"/>
      <c r="AV180" s="828"/>
      <c r="AW180" s="828"/>
      <c r="AX180" s="828"/>
      <c r="AY180" s="838"/>
      <c r="AZ180" s="837"/>
      <c r="BA180" s="837"/>
      <c r="BB180" s="837"/>
      <c r="BC180" s="837"/>
      <c r="BD180" s="837"/>
      <c r="BE180" s="774"/>
      <c r="BF180" s="775"/>
      <c r="BG180" s="775"/>
      <c r="BH180" s="775"/>
      <c r="BI180" s="775"/>
      <c r="BJ180" s="775"/>
      <c r="BK180" s="811"/>
      <c r="BL180" s="810"/>
      <c r="BM180" s="810"/>
      <c r="BN180" s="810"/>
      <c r="BO180" s="810"/>
      <c r="BP180" s="810"/>
      <c r="BQ180" s="793"/>
      <c r="BR180" s="792"/>
      <c r="BS180" s="792"/>
      <c r="BT180" s="792"/>
      <c r="BU180" s="792"/>
      <c r="BV180" s="792"/>
      <c r="BW180" s="838"/>
      <c r="BX180" s="837"/>
      <c r="BY180" s="837"/>
      <c r="BZ180" s="837"/>
      <c r="CA180" s="837"/>
      <c r="CB180" s="837"/>
      <c r="CC180" s="811"/>
      <c r="CD180" s="784"/>
      <c r="CE180" s="810"/>
      <c r="CF180" s="810"/>
      <c r="CG180" s="810"/>
      <c r="CH180" s="579"/>
    </row>
    <row r="181" spans="1:86" hidden="1" x14ac:dyDescent="0.2">
      <c r="A181" s="585"/>
      <c r="B181" s="585"/>
      <c r="C181" s="585"/>
      <c r="D181" s="634"/>
      <c r="E181" s="585"/>
      <c r="F181" s="634"/>
      <c r="G181" s="586"/>
      <c r="H181" s="637"/>
      <c r="I181" s="636"/>
      <c r="J181" s="774"/>
      <c r="K181" s="774"/>
      <c r="L181" s="775"/>
      <c r="M181" s="775"/>
      <c r="N181" s="775"/>
      <c r="O181" s="784"/>
      <c r="P181" s="784"/>
      <c r="Q181" s="783"/>
      <c r="R181" s="783"/>
      <c r="S181" s="783"/>
      <c r="T181" s="783"/>
      <c r="U181" s="793"/>
      <c r="V181" s="792"/>
      <c r="W181" s="792"/>
      <c r="X181" s="792"/>
      <c r="Y181" s="792"/>
      <c r="Z181" s="792"/>
      <c r="AA181" s="802"/>
      <c r="AB181" s="801"/>
      <c r="AC181" s="801"/>
      <c r="AD181" s="801"/>
      <c r="AE181" s="801"/>
      <c r="AF181" s="801"/>
      <c r="AG181" s="820"/>
      <c r="AH181" s="819"/>
      <c r="AI181" s="819"/>
      <c r="AJ181" s="819"/>
      <c r="AK181" s="819"/>
      <c r="AL181" s="819"/>
      <c r="AM181" s="774"/>
      <c r="AN181" s="775"/>
      <c r="AO181" s="775"/>
      <c r="AP181" s="775"/>
      <c r="AQ181" s="775"/>
      <c r="AR181" s="775"/>
      <c r="AS181" s="829"/>
      <c r="AT181" s="828"/>
      <c r="AU181" s="828"/>
      <c r="AV181" s="828"/>
      <c r="AW181" s="828"/>
      <c r="AX181" s="828"/>
      <c r="AY181" s="838"/>
      <c r="AZ181" s="837"/>
      <c r="BA181" s="837"/>
      <c r="BB181" s="837"/>
      <c r="BC181" s="837"/>
      <c r="BD181" s="837"/>
      <c r="BE181" s="774"/>
      <c r="BF181" s="775"/>
      <c r="BG181" s="775"/>
      <c r="BH181" s="775"/>
      <c r="BI181" s="775"/>
      <c r="BJ181" s="775"/>
      <c r="BK181" s="811"/>
      <c r="BL181" s="810"/>
      <c r="BM181" s="810"/>
      <c r="BN181" s="810"/>
      <c r="BO181" s="810"/>
      <c r="BP181" s="810"/>
      <c r="BQ181" s="793"/>
      <c r="BR181" s="792"/>
      <c r="BS181" s="792"/>
      <c r="BT181" s="792"/>
      <c r="BU181" s="792"/>
      <c r="BV181" s="792"/>
      <c r="BW181" s="838"/>
      <c r="BX181" s="837"/>
      <c r="BY181" s="837"/>
      <c r="BZ181" s="837"/>
      <c r="CA181" s="837"/>
      <c r="CB181" s="837"/>
      <c r="CC181" s="811"/>
      <c r="CD181" s="784"/>
      <c r="CE181" s="810"/>
      <c r="CF181" s="810"/>
      <c r="CG181" s="810"/>
      <c r="CH181" s="579"/>
    </row>
    <row r="182" spans="1:86" hidden="1" x14ac:dyDescent="0.2">
      <c r="A182" s="591"/>
      <c r="B182" s="591"/>
      <c r="C182" s="591"/>
      <c r="D182" s="641"/>
      <c r="E182" s="591"/>
      <c r="F182" s="641"/>
      <c r="G182" s="592"/>
      <c r="H182" s="642"/>
      <c r="I182" s="643"/>
      <c r="J182" s="774"/>
      <c r="K182" s="774"/>
      <c r="L182" s="775"/>
      <c r="M182" s="775"/>
      <c r="N182" s="775"/>
      <c r="O182" s="784"/>
      <c r="P182" s="784"/>
      <c r="Q182" s="783"/>
      <c r="R182" s="783"/>
      <c r="S182" s="783"/>
      <c r="T182" s="783"/>
      <c r="U182" s="793"/>
      <c r="V182" s="792"/>
      <c r="W182" s="792"/>
      <c r="X182" s="792"/>
      <c r="Y182" s="792"/>
      <c r="Z182" s="792"/>
      <c r="AA182" s="802"/>
      <c r="AB182" s="801"/>
      <c r="AC182" s="801"/>
      <c r="AD182" s="801"/>
      <c r="AE182" s="801"/>
      <c r="AF182" s="801"/>
      <c r="AG182" s="820"/>
      <c r="AH182" s="819"/>
      <c r="AI182" s="819"/>
      <c r="AJ182" s="819"/>
      <c r="AK182" s="819"/>
      <c r="AL182" s="819"/>
      <c r="AM182" s="774"/>
      <c r="AN182" s="775"/>
      <c r="AO182" s="775"/>
      <c r="AP182" s="775"/>
      <c r="AQ182" s="775"/>
      <c r="AR182" s="775"/>
      <c r="AS182" s="829"/>
      <c r="AT182" s="828"/>
      <c r="AU182" s="828"/>
      <c r="AV182" s="828"/>
      <c r="AW182" s="828"/>
      <c r="AX182" s="828"/>
      <c r="AY182" s="838"/>
      <c r="AZ182" s="837"/>
      <c r="BA182" s="837"/>
      <c r="BB182" s="837"/>
      <c r="BC182" s="837"/>
      <c r="BD182" s="837"/>
      <c r="BE182" s="774"/>
      <c r="BF182" s="775"/>
      <c r="BG182" s="775"/>
      <c r="BH182" s="775"/>
      <c r="BI182" s="775"/>
      <c r="BJ182" s="775"/>
      <c r="BK182" s="811"/>
      <c r="BL182" s="810"/>
      <c r="BM182" s="810"/>
      <c r="BN182" s="810"/>
      <c r="BO182" s="810"/>
      <c r="BP182" s="810"/>
      <c r="BQ182" s="793"/>
      <c r="BR182" s="792"/>
      <c r="BS182" s="792"/>
      <c r="BT182" s="792"/>
      <c r="BU182" s="792"/>
      <c r="BV182" s="792"/>
      <c r="BW182" s="838"/>
      <c r="BX182" s="837"/>
      <c r="BY182" s="837"/>
      <c r="BZ182" s="837"/>
      <c r="CA182" s="837"/>
      <c r="CB182" s="837"/>
      <c r="CC182" s="811"/>
      <c r="CD182" s="784"/>
      <c r="CE182" s="810"/>
      <c r="CF182" s="810"/>
      <c r="CG182" s="810"/>
      <c r="CH182" s="579"/>
    </row>
    <row r="183" spans="1:86" hidden="1" x14ac:dyDescent="0.2">
      <c r="A183" s="591"/>
      <c r="B183" s="591"/>
      <c r="C183" s="591"/>
      <c r="D183" s="641"/>
      <c r="E183" s="591"/>
      <c r="F183" s="641"/>
      <c r="G183" s="592"/>
      <c r="H183" s="642"/>
      <c r="I183" s="643"/>
      <c r="J183" s="774"/>
      <c r="K183" s="774"/>
      <c r="L183" s="775"/>
      <c r="M183" s="775"/>
      <c r="N183" s="775"/>
      <c r="O183" s="784"/>
      <c r="P183" s="784"/>
      <c r="Q183" s="783"/>
      <c r="R183" s="783"/>
      <c r="S183" s="783"/>
      <c r="T183" s="783"/>
      <c r="U183" s="793"/>
      <c r="V183" s="792"/>
      <c r="W183" s="792"/>
      <c r="X183" s="792"/>
      <c r="Y183" s="792"/>
      <c r="Z183" s="792"/>
      <c r="AA183" s="802"/>
      <c r="AB183" s="801"/>
      <c r="AC183" s="801"/>
      <c r="AD183" s="801"/>
      <c r="AE183" s="801"/>
      <c r="AF183" s="801"/>
      <c r="AG183" s="820"/>
      <c r="AH183" s="819"/>
      <c r="AI183" s="819"/>
      <c r="AJ183" s="819"/>
      <c r="AK183" s="819"/>
      <c r="AL183" s="819"/>
      <c r="AM183" s="774"/>
      <c r="AN183" s="775"/>
      <c r="AO183" s="775"/>
      <c r="AP183" s="775"/>
      <c r="AQ183" s="775"/>
      <c r="AR183" s="775"/>
      <c r="AS183" s="829"/>
      <c r="AT183" s="828"/>
      <c r="AU183" s="828"/>
      <c r="AV183" s="828"/>
      <c r="AW183" s="828"/>
      <c r="AX183" s="828"/>
      <c r="AY183" s="838"/>
      <c r="AZ183" s="837"/>
      <c r="BA183" s="837"/>
      <c r="BB183" s="837"/>
      <c r="BC183" s="837"/>
      <c r="BD183" s="837"/>
      <c r="BE183" s="774"/>
      <c r="BF183" s="775"/>
      <c r="BG183" s="775"/>
      <c r="BH183" s="775"/>
      <c r="BI183" s="775"/>
      <c r="BJ183" s="775"/>
      <c r="BK183" s="811"/>
      <c r="BL183" s="810"/>
      <c r="BM183" s="810"/>
      <c r="BN183" s="810"/>
      <c r="BO183" s="810"/>
      <c r="BP183" s="810"/>
      <c r="BQ183" s="793"/>
      <c r="BR183" s="792"/>
      <c r="BS183" s="792"/>
      <c r="BT183" s="792"/>
      <c r="BU183" s="792"/>
      <c r="BV183" s="792"/>
      <c r="BW183" s="838"/>
      <c r="BX183" s="837"/>
      <c r="BY183" s="837"/>
      <c r="BZ183" s="837"/>
      <c r="CA183" s="837"/>
      <c r="CB183" s="837"/>
      <c r="CC183" s="811"/>
      <c r="CD183" s="784"/>
      <c r="CE183" s="810"/>
      <c r="CF183" s="810"/>
      <c r="CG183" s="810"/>
      <c r="CH183" s="579"/>
    </row>
    <row r="184" spans="1:86" hidden="1" x14ac:dyDescent="0.2">
      <c r="A184" s="591"/>
      <c r="B184" s="591"/>
      <c r="C184" s="591"/>
      <c r="D184" s="641"/>
      <c r="E184" s="591"/>
      <c r="F184" s="641"/>
      <c r="G184" s="592"/>
      <c r="H184" s="642"/>
      <c r="I184" s="680"/>
      <c r="J184" s="774"/>
      <c r="K184" s="774"/>
      <c r="L184" s="775"/>
      <c r="M184" s="775"/>
      <c r="N184" s="775"/>
      <c r="O184" s="784"/>
      <c r="P184" s="784"/>
      <c r="Q184" s="783"/>
      <c r="R184" s="783"/>
      <c r="S184" s="783"/>
      <c r="T184" s="783"/>
      <c r="U184" s="793"/>
      <c r="V184" s="792"/>
      <c r="W184" s="792"/>
      <c r="X184" s="792"/>
      <c r="Y184" s="792"/>
      <c r="Z184" s="792"/>
      <c r="AA184" s="802"/>
      <c r="AB184" s="801"/>
      <c r="AC184" s="801"/>
      <c r="AD184" s="801"/>
      <c r="AE184" s="801"/>
      <c r="AF184" s="801"/>
      <c r="AG184" s="820"/>
      <c r="AH184" s="819"/>
      <c r="AI184" s="819"/>
      <c r="AJ184" s="819"/>
      <c r="AK184" s="819"/>
      <c r="AL184" s="819"/>
      <c r="AM184" s="774"/>
      <c r="AN184" s="775"/>
      <c r="AO184" s="775"/>
      <c r="AP184" s="775"/>
      <c r="AQ184" s="775"/>
      <c r="AR184" s="775"/>
      <c r="AS184" s="829"/>
      <c r="AT184" s="828"/>
      <c r="AU184" s="828"/>
      <c r="AV184" s="828"/>
      <c r="AW184" s="828"/>
      <c r="AX184" s="828"/>
      <c r="AY184" s="838"/>
      <c r="AZ184" s="837"/>
      <c r="BA184" s="837"/>
      <c r="BB184" s="837"/>
      <c r="BC184" s="837"/>
      <c r="BD184" s="837"/>
      <c r="BE184" s="774"/>
      <c r="BF184" s="775"/>
      <c r="BG184" s="775"/>
      <c r="BH184" s="775"/>
      <c r="BI184" s="775"/>
      <c r="BJ184" s="775"/>
      <c r="BK184" s="811"/>
      <c r="BL184" s="810"/>
      <c r="BM184" s="810"/>
      <c r="BN184" s="810"/>
      <c r="BO184" s="810"/>
      <c r="BP184" s="810"/>
      <c r="BQ184" s="793"/>
      <c r="BR184" s="792"/>
      <c r="BS184" s="792"/>
      <c r="BT184" s="792"/>
      <c r="BU184" s="792"/>
      <c r="BV184" s="792"/>
      <c r="BW184" s="838"/>
      <c r="BX184" s="837"/>
      <c r="BY184" s="837"/>
      <c r="BZ184" s="837"/>
      <c r="CA184" s="837"/>
      <c r="CB184" s="837"/>
      <c r="CC184" s="811"/>
      <c r="CD184" s="784"/>
      <c r="CE184" s="810"/>
      <c r="CF184" s="810"/>
      <c r="CG184" s="810"/>
      <c r="CH184" s="579"/>
    </row>
    <row r="185" spans="1:86" hidden="1" x14ac:dyDescent="0.2">
      <c r="A185" s="596"/>
      <c r="B185" s="681"/>
      <c r="C185" s="663"/>
      <c r="D185" s="624"/>
      <c r="E185" s="596"/>
      <c r="F185" s="624"/>
      <c r="G185" s="625"/>
      <c r="H185" s="600"/>
      <c r="I185" s="682"/>
      <c r="J185" s="774"/>
      <c r="K185" s="774"/>
      <c r="L185" s="775"/>
      <c r="M185" s="775"/>
      <c r="N185" s="775"/>
      <c r="O185" s="784"/>
      <c r="P185" s="784"/>
      <c r="Q185" s="783"/>
      <c r="R185" s="783"/>
      <c r="S185" s="783"/>
      <c r="T185" s="783"/>
      <c r="U185" s="793"/>
      <c r="V185" s="792"/>
      <c r="W185" s="792"/>
      <c r="X185" s="792"/>
      <c r="Y185" s="792"/>
      <c r="Z185" s="792"/>
      <c r="AA185" s="802"/>
      <c r="AB185" s="801"/>
      <c r="AC185" s="801"/>
      <c r="AD185" s="801"/>
      <c r="AE185" s="801"/>
      <c r="AF185" s="801"/>
      <c r="AG185" s="820"/>
      <c r="AH185" s="819"/>
      <c r="AI185" s="819"/>
      <c r="AJ185" s="819"/>
      <c r="AK185" s="819"/>
      <c r="AL185" s="819"/>
      <c r="AM185" s="774"/>
      <c r="AN185" s="775"/>
      <c r="AO185" s="775"/>
      <c r="AP185" s="775"/>
      <c r="AQ185" s="775"/>
      <c r="AR185" s="775"/>
      <c r="AS185" s="829"/>
      <c r="AT185" s="828"/>
      <c r="AU185" s="828"/>
      <c r="AV185" s="828"/>
      <c r="AW185" s="828"/>
      <c r="AX185" s="828"/>
      <c r="AY185" s="838"/>
      <c r="AZ185" s="837"/>
      <c r="BA185" s="837"/>
      <c r="BB185" s="837"/>
      <c r="BC185" s="837"/>
      <c r="BD185" s="837"/>
      <c r="BE185" s="774"/>
      <c r="BF185" s="775"/>
      <c r="BG185" s="775"/>
      <c r="BH185" s="775"/>
      <c r="BI185" s="775"/>
      <c r="BJ185" s="775"/>
      <c r="BK185" s="811"/>
      <c r="BL185" s="810"/>
      <c r="BM185" s="810"/>
      <c r="BN185" s="810"/>
      <c r="BO185" s="810"/>
      <c r="BP185" s="810"/>
      <c r="BQ185" s="793"/>
      <c r="BR185" s="792"/>
      <c r="BS185" s="792"/>
      <c r="BT185" s="792"/>
      <c r="BU185" s="792"/>
      <c r="BV185" s="792"/>
      <c r="BW185" s="838"/>
      <c r="BX185" s="837"/>
      <c r="BY185" s="837"/>
      <c r="BZ185" s="837"/>
      <c r="CA185" s="837"/>
      <c r="CB185" s="837"/>
      <c r="CC185" s="811"/>
      <c r="CD185" s="784"/>
      <c r="CE185" s="810"/>
      <c r="CF185" s="810"/>
      <c r="CG185" s="810"/>
      <c r="CH185" s="579"/>
    </row>
    <row r="186" spans="1:86" hidden="1" x14ac:dyDescent="0.2">
      <c r="A186" s="596"/>
      <c r="B186" s="596"/>
      <c r="C186" s="663"/>
      <c r="D186" s="624"/>
      <c r="E186" s="596"/>
      <c r="F186" s="624"/>
      <c r="G186" s="625"/>
      <c r="H186" s="645"/>
      <c r="I186" s="624"/>
      <c r="J186" s="774"/>
      <c r="K186" s="774"/>
      <c r="L186" s="775"/>
      <c r="M186" s="775"/>
      <c r="N186" s="775"/>
      <c r="O186" s="784"/>
      <c r="P186" s="784"/>
      <c r="Q186" s="783"/>
      <c r="R186" s="783"/>
      <c r="S186" s="783"/>
      <c r="T186" s="783"/>
      <c r="U186" s="793"/>
      <c r="V186" s="792"/>
      <c r="W186" s="792"/>
      <c r="X186" s="792"/>
      <c r="Y186" s="792"/>
      <c r="Z186" s="792"/>
      <c r="AA186" s="802"/>
      <c r="AB186" s="801"/>
      <c r="AC186" s="801"/>
      <c r="AD186" s="801"/>
      <c r="AE186" s="801"/>
      <c r="AF186" s="801"/>
      <c r="AG186" s="820"/>
      <c r="AH186" s="819"/>
      <c r="AI186" s="819"/>
      <c r="AJ186" s="819"/>
      <c r="AK186" s="819"/>
      <c r="AL186" s="819"/>
      <c r="AM186" s="774"/>
      <c r="AN186" s="775"/>
      <c r="AO186" s="775"/>
      <c r="AP186" s="775"/>
      <c r="AQ186" s="775"/>
      <c r="AR186" s="775"/>
      <c r="AS186" s="829"/>
      <c r="AT186" s="828"/>
      <c r="AU186" s="828"/>
      <c r="AV186" s="828"/>
      <c r="AW186" s="828"/>
      <c r="AX186" s="828"/>
      <c r="AY186" s="838"/>
      <c r="AZ186" s="837"/>
      <c r="BA186" s="837"/>
      <c r="BB186" s="837"/>
      <c r="BC186" s="837"/>
      <c r="BD186" s="837"/>
      <c r="BE186" s="774"/>
      <c r="BF186" s="775"/>
      <c r="BG186" s="775"/>
      <c r="BH186" s="775"/>
      <c r="BI186" s="775"/>
      <c r="BJ186" s="775"/>
      <c r="BK186" s="811"/>
      <c r="BL186" s="810"/>
      <c r="BM186" s="810"/>
      <c r="BN186" s="810"/>
      <c r="BO186" s="810"/>
      <c r="BP186" s="810"/>
      <c r="BQ186" s="793"/>
      <c r="BR186" s="792"/>
      <c r="BS186" s="792"/>
      <c r="BT186" s="792"/>
      <c r="BU186" s="792"/>
      <c r="BV186" s="792"/>
      <c r="BW186" s="838"/>
      <c r="BX186" s="837"/>
      <c r="BY186" s="837"/>
      <c r="BZ186" s="837"/>
      <c r="CA186" s="837"/>
      <c r="CB186" s="837"/>
      <c r="CC186" s="811"/>
      <c r="CD186" s="784"/>
      <c r="CE186" s="810"/>
      <c r="CF186" s="810"/>
      <c r="CG186" s="810"/>
      <c r="CH186" s="579"/>
    </row>
    <row r="187" spans="1:86" hidden="1" x14ac:dyDescent="0.2">
      <c r="A187" s="596"/>
      <c r="B187" s="596"/>
      <c r="C187" s="623"/>
      <c r="D187" s="624"/>
      <c r="E187" s="596"/>
      <c r="F187" s="624"/>
      <c r="G187" s="625"/>
      <c r="H187" s="600"/>
      <c r="I187" s="666"/>
      <c r="J187" s="774"/>
      <c r="K187" s="774"/>
      <c r="L187" s="775"/>
      <c r="M187" s="775"/>
      <c r="N187" s="775"/>
      <c r="O187" s="784"/>
      <c r="P187" s="784"/>
      <c r="Q187" s="783"/>
      <c r="R187" s="783"/>
      <c r="S187" s="783"/>
      <c r="T187" s="783"/>
      <c r="U187" s="793"/>
      <c r="V187" s="792"/>
      <c r="W187" s="792"/>
      <c r="X187" s="792"/>
      <c r="Y187" s="792"/>
      <c r="Z187" s="792"/>
      <c r="AA187" s="802"/>
      <c r="AB187" s="801"/>
      <c r="AC187" s="801"/>
      <c r="AD187" s="801"/>
      <c r="AE187" s="801"/>
      <c r="AF187" s="801"/>
      <c r="AG187" s="820"/>
      <c r="AH187" s="819"/>
      <c r="AI187" s="819"/>
      <c r="AJ187" s="819"/>
      <c r="AK187" s="819"/>
      <c r="AL187" s="819"/>
      <c r="AM187" s="774"/>
      <c r="AN187" s="775"/>
      <c r="AO187" s="775"/>
      <c r="AP187" s="775"/>
      <c r="AQ187" s="775"/>
      <c r="AR187" s="775"/>
      <c r="AS187" s="829"/>
      <c r="AT187" s="828"/>
      <c r="AU187" s="828"/>
      <c r="AV187" s="828"/>
      <c r="AW187" s="828"/>
      <c r="AX187" s="828"/>
      <c r="AY187" s="838"/>
      <c r="AZ187" s="837"/>
      <c r="BA187" s="837"/>
      <c r="BB187" s="837"/>
      <c r="BC187" s="837"/>
      <c r="BD187" s="837"/>
      <c r="BE187" s="774"/>
      <c r="BF187" s="775"/>
      <c r="BG187" s="775"/>
      <c r="BH187" s="775"/>
      <c r="BI187" s="775"/>
      <c r="BJ187" s="775"/>
      <c r="BK187" s="811"/>
      <c r="BL187" s="810"/>
      <c r="BM187" s="810"/>
      <c r="BN187" s="810"/>
      <c r="BO187" s="810"/>
      <c r="BP187" s="810"/>
      <c r="BQ187" s="793"/>
      <c r="BR187" s="792"/>
      <c r="BS187" s="792"/>
      <c r="BT187" s="792"/>
      <c r="BU187" s="792"/>
      <c r="BV187" s="792"/>
      <c r="BW187" s="838"/>
      <c r="BX187" s="837"/>
      <c r="BY187" s="837"/>
      <c r="BZ187" s="837"/>
      <c r="CA187" s="837"/>
      <c r="CB187" s="837"/>
      <c r="CC187" s="811"/>
      <c r="CD187" s="784"/>
      <c r="CE187" s="810"/>
      <c r="CF187" s="810"/>
      <c r="CG187" s="810"/>
      <c r="CH187" s="579"/>
    </row>
    <row r="188" spans="1:86" hidden="1" x14ac:dyDescent="0.2">
      <c r="A188" s="596"/>
      <c r="B188" s="596"/>
      <c r="C188" s="623"/>
      <c r="D188" s="604"/>
      <c r="E188" s="596"/>
      <c r="F188" s="624"/>
      <c r="G188" s="599"/>
      <c r="H188" s="605"/>
      <c r="I188" s="646"/>
      <c r="J188" s="774"/>
      <c r="K188" s="774"/>
      <c r="L188" s="775"/>
      <c r="M188" s="775"/>
      <c r="N188" s="775"/>
      <c r="O188" s="784"/>
      <c r="P188" s="784"/>
      <c r="Q188" s="783"/>
      <c r="R188" s="783"/>
      <c r="S188" s="783"/>
      <c r="T188" s="783"/>
      <c r="U188" s="793"/>
      <c r="V188" s="792"/>
      <c r="W188" s="792"/>
      <c r="X188" s="792"/>
      <c r="Y188" s="792"/>
      <c r="Z188" s="792"/>
      <c r="AA188" s="802"/>
      <c r="AB188" s="801"/>
      <c r="AC188" s="801"/>
      <c r="AD188" s="801"/>
      <c r="AE188" s="801"/>
      <c r="AF188" s="801"/>
      <c r="AG188" s="820"/>
      <c r="AH188" s="819"/>
      <c r="AI188" s="819"/>
      <c r="AJ188" s="819"/>
      <c r="AK188" s="819"/>
      <c r="AL188" s="819"/>
      <c r="AM188" s="774"/>
      <c r="AN188" s="775"/>
      <c r="AO188" s="775"/>
      <c r="AP188" s="775"/>
      <c r="AQ188" s="775"/>
      <c r="AR188" s="775"/>
      <c r="AS188" s="829"/>
      <c r="AT188" s="828"/>
      <c r="AU188" s="828"/>
      <c r="AV188" s="828"/>
      <c r="AW188" s="828"/>
      <c r="AX188" s="828"/>
      <c r="AY188" s="838"/>
      <c r="AZ188" s="837"/>
      <c r="BA188" s="837"/>
      <c r="BB188" s="837"/>
      <c r="BC188" s="837"/>
      <c r="BD188" s="837"/>
      <c r="BE188" s="774"/>
      <c r="BF188" s="775"/>
      <c r="BG188" s="775"/>
      <c r="BH188" s="775"/>
      <c r="BI188" s="775"/>
      <c r="BJ188" s="775"/>
      <c r="BK188" s="811"/>
      <c r="BL188" s="810"/>
      <c r="BM188" s="810"/>
      <c r="BN188" s="810"/>
      <c r="BO188" s="810"/>
      <c r="BP188" s="810"/>
      <c r="BQ188" s="793"/>
      <c r="BR188" s="792"/>
      <c r="BS188" s="792"/>
      <c r="BT188" s="792"/>
      <c r="BU188" s="792"/>
      <c r="BV188" s="792"/>
      <c r="BW188" s="838"/>
      <c r="BX188" s="837"/>
      <c r="BY188" s="837"/>
      <c r="BZ188" s="837"/>
      <c r="CA188" s="837"/>
      <c r="CB188" s="837"/>
      <c r="CC188" s="811"/>
      <c r="CD188" s="784"/>
      <c r="CE188" s="810"/>
      <c r="CF188" s="810"/>
      <c r="CG188" s="810"/>
      <c r="CH188" s="579"/>
    </row>
    <row r="189" spans="1:86" hidden="1" x14ac:dyDescent="0.2">
      <c r="A189" s="596"/>
      <c r="B189" s="596"/>
      <c r="C189" s="623"/>
      <c r="D189" s="606"/>
      <c r="E189" s="596"/>
      <c r="F189" s="624"/>
      <c r="G189" s="599"/>
      <c r="H189" s="605"/>
      <c r="I189" s="646"/>
      <c r="J189" s="774"/>
      <c r="K189" s="774"/>
      <c r="L189" s="775"/>
      <c r="M189" s="775"/>
      <c r="N189" s="775"/>
      <c r="O189" s="784"/>
      <c r="P189" s="784"/>
      <c r="Q189" s="783"/>
      <c r="R189" s="783"/>
      <c r="S189" s="783"/>
      <c r="T189" s="783"/>
      <c r="U189" s="793"/>
      <c r="V189" s="792"/>
      <c r="W189" s="792"/>
      <c r="X189" s="792"/>
      <c r="Y189" s="792"/>
      <c r="Z189" s="792"/>
      <c r="AA189" s="802"/>
      <c r="AB189" s="801"/>
      <c r="AC189" s="801"/>
      <c r="AD189" s="801"/>
      <c r="AE189" s="801"/>
      <c r="AF189" s="801"/>
      <c r="AG189" s="820"/>
      <c r="AH189" s="819"/>
      <c r="AI189" s="819"/>
      <c r="AJ189" s="819"/>
      <c r="AK189" s="819"/>
      <c r="AL189" s="819"/>
      <c r="AM189" s="774"/>
      <c r="AN189" s="775"/>
      <c r="AO189" s="775"/>
      <c r="AP189" s="775"/>
      <c r="AQ189" s="775"/>
      <c r="AR189" s="775"/>
      <c r="AS189" s="829"/>
      <c r="AT189" s="828"/>
      <c r="AU189" s="828"/>
      <c r="AV189" s="828"/>
      <c r="AW189" s="828"/>
      <c r="AX189" s="828"/>
      <c r="AY189" s="838"/>
      <c r="AZ189" s="837"/>
      <c r="BA189" s="837"/>
      <c r="BB189" s="837"/>
      <c r="BC189" s="837"/>
      <c r="BD189" s="837"/>
      <c r="BE189" s="774"/>
      <c r="BF189" s="775"/>
      <c r="BG189" s="775"/>
      <c r="BH189" s="775"/>
      <c r="BI189" s="775"/>
      <c r="BJ189" s="775"/>
      <c r="BK189" s="811"/>
      <c r="BL189" s="810"/>
      <c r="BM189" s="810"/>
      <c r="BN189" s="810"/>
      <c r="BO189" s="810"/>
      <c r="BP189" s="810"/>
      <c r="BQ189" s="793"/>
      <c r="BR189" s="792"/>
      <c r="BS189" s="792"/>
      <c r="BT189" s="792"/>
      <c r="BU189" s="792"/>
      <c r="BV189" s="792"/>
      <c r="BW189" s="838"/>
      <c r="BX189" s="837"/>
      <c r="BY189" s="837"/>
      <c r="BZ189" s="837"/>
      <c r="CA189" s="837"/>
      <c r="CB189" s="837"/>
      <c r="CC189" s="811"/>
      <c r="CD189" s="784"/>
      <c r="CE189" s="810"/>
      <c r="CF189" s="810"/>
      <c r="CG189" s="810"/>
      <c r="CH189" s="579"/>
    </row>
    <row r="190" spans="1:86" hidden="1" x14ac:dyDescent="0.2">
      <c r="A190" s="596"/>
      <c r="B190" s="596"/>
      <c r="C190" s="596"/>
      <c r="D190" s="607"/>
      <c r="E190" s="596"/>
      <c r="F190" s="607"/>
      <c r="G190" s="620"/>
      <c r="H190" s="609"/>
      <c r="I190" s="601"/>
      <c r="J190" s="774"/>
      <c r="K190" s="774"/>
      <c r="L190" s="775"/>
      <c r="M190" s="775"/>
      <c r="N190" s="774"/>
      <c r="O190" s="784"/>
      <c r="P190" s="784"/>
      <c r="Q190" s="783"/>
      <c r="R190" s="784"/>
      <c r="S190" s="783"/>
      <c r="T190" s="784"/>
      <c r="U190" s="793"/>
      <c r="V190" s="793"/>
      <c r="W190" s="792"/>
      <c r="X190" s="793"/>
      <c r="Y190" s="792"/>
      <c r="Z190" s="793"/>
      <c r="AA190" s="802"/>
      <c r="AB190" s="802"/>
      <c r="AC190" s="801"/>
      <c r="AD190" s="802"/>
      <c r="AE190" s="801"/>
      <c r="AF190" s="802"/>
      <c r="AG190" s="820"/>
      <c r="AH190" s="820"/>
      <c r="AI190" s="819"/>
      <c r="AJ190" s="820"/>
      <c r="AK190" s="819"/>
      <c r="AL190" s="820"/>
      <c r="AM190" s="774"/>
      <c r="AN190" s="774"/>
      <c r="AO190" s="775"/>
      <c r="AP190" s="774"/>
      <c r="AQ190" s="775"/>
      <c r="AR190" s="774"/>
      <c r="AS190" s="829"/>
      <c r="AT190" s="829"/>
      <c r="AU190" s="828"/>
      <c r="AV190" s="829"/>
      <c r="AW190" s="828"/>
      <c r="AX190" s="829"/>
      <c r="AY190" s="838"/>
      <c r="AZ190" s="838"/>
      <c r="BA190" s="837"/>
      <c r="BB190" s="838"/>
      <c r="BC190" s="837"/>
      <c r="BD190" s="838"/>
      <c r="BE190" s="774"/>
      <c r="BF190" s="774"/>
      <c r="BG190" s="775"/>
      <c r="BH190" s="774"/>
      <c r="BI190" s="775"/>
      <c r="BJ190" s="774"/>
      <c r="BK190" s="811"/>
      <c r="BL190" s="811"/>
      <c r="BM190" s="810"/>
      <c r="BN190" s="811"/>
      <c r="BO190" s="810"/>
      <c r="BP190" s="811"/>
      <c r="BQ190" s="793"/>
      <c r="BR190" s="793"/>
      <c r="BS190" s="792"/>
      <c r="BT190" s="793"/>
      <c r="BU190" s="792"/>
      <c r="BV190" s="793"/>
      <c r="BW190" s="838"/>
      <c r="BX190" s="838"/>
      <c r="BY190" s="837"/>
      <c r="BZ190" s="838"/>
      <c r="CA190" s="837"/>
      <c r="CB190" s="838"/>
      <c r="CC190" s="811"/>
      <c r="CD190" s="784"/>
      <c r="CE190" s="810"/>
      <c r="CF190" s="810"/>
      <c r="CG190" s="811"/>
      <c r="CH190" s="579"/>
    </row>
    <row r="191" spans="1:86" hidden="1" x14ac:dyDescent="0.2">
      <c r="A191" s="585"/>
      <c r="B191" s="585"/>
      <c r="C191" s="585"/>
      <c r="D191" s="634"/>
      <c r="E191" s="585"/>
      <c r="F191" s="634"/>
      <c r="G191" s="640"/>
      <c r="H191" s="683"/>
      <c r="I191" s="636"/>
      <c r="J191" s="774"/>
      <c r="K191" s="774"/>
      <c r="L191" s="775"/>
      <c r="M191" s="775"/>
      <c r="N191" s="775"/>
      <c r="O191" s="784"/>
      <c r="P191" s="784"/>
      <c r="Q191" s="783"/>
      <c r="R191" s="783"/>
      <c r="S191" s="783"/>
      <c r="T191" s="783"/>
      <c r="U191" s="793"/>
      <c r="V191" s="792"/>
      <c r="W191" s="792"/>
      <c r="X191" s="792"/>
      <c r="Y191" s="792"/>
      <c r="Z191" s="792"/>
      <c r="AA191" s="802"/>
      <c r="AB191" s="801"/>
      <c r="AC191" s="801"/>
      <c r="AD191" s="801"/>
      <c r="AE191" s="801"/>
      <c r="AF191" s="801"/>
      <c r="AG191" s="820"/>
      <c r="AH191" s="819"/>
      <c r="AI191" s="819"/>
      <c r="AJ191" s="819"/>
      <c r="AK191" s="819"/>
      <c r="AL191" s="819"/>
      <c r="AM191" s="774"/>
      <c r="AN191" s="775"/>
      <c r="AO191" s="775"/>
      <c r="AP191" s="775"/>
      <c r="AQ191" s="775"/>
      <c r="AR191" s="775"/>
      <c r="AS191" s="829"/>
      <c r="AT191" s="828"/>
      <c r="AU191" s="828"/>
      <c r="AV191" s="828"/>
      <c r="AW191" s="828"/>
      <c r="AX191" s="828"/>
      <c r="AY191" s="838"/>
      <c r="AZ191" s="837"/>
      <c r="BA191" s="837"/>
      <c r="BB191" s="837"/>
      <c r="BC191" s="837"/>
      <c r="BD191" s="837"/>
      <c r="BE191" s="774"/>
      <c r="BF191" s="775"/>
      <c r="BG191" s="775"/>
      <c r="BH191" s="775"/>
      <c r="BI191" s="775"/>
      <c r="BJ191" s="775"/>
      <c r="BK191" s="811"/>
      <c r="BL191" s="810"/>
      <c r="BM191" s="810"/>
      <c r="BN191" s="810"/>
      <c r="BO191" s="810"/>
      <c r="BP191" s="810"/>
      <c r="BQ191" s="793"/>
      <c r="BR191" s="792"/>
      <c r="BS191" s="792"/>
      <c r="BT191" s="792"/>
      <c r="BU191" s="792"/>
      <c r="BV191" s="792"/>
      <c r="BW191" s="838"/>
      <c r="BX191" s="837"/>
      <c r="BY191" s="837"/>
      <c r="BZ191" s="837"/>
      <c r="CA191" s="837"/>
      <c r="CB191" s="837"/>
      <c r="CC191" s="811"/>
      <c r="CD191" s="784"/>
      <c r="CE191" s="810"/>
      <c r="CF191" s="810"/>
      <c r="CG191" s="810"/>
      <c r="CH191" s="579"/>
    </row>
    <row r="192" spans="1:86" hidden="1" x14ac:dyDescent="0.2">
      <c r="A192" s="585"/>
      <c r="B192" s="585"/>
      <c r="C192" s="585"/>
      <c r="D192" s="634"/>
      <c r="E192" s="585"/>
      <c r="F192" s="634"/>
      <c r="G192" s="640"/>
      <c r="H192" s="684"/>
      <c r="I192" s="636"/>
      <c r="J192" s="774"/>
      <c r="K192" s="774"/>
      <c r="L192" s="775"/>
      <c r="M192" s="775"/>
      <c r="N192" s="775"/>
      <c r="O192" s="784"/>
      <c r="P192" s="784"/>
      <c r="Q192" s="783"/>
      <c r="R192" s="783"/>
      <c r="S192" s="783"/>
      <c r="T192" s="783"/>
      <c r="U192" s="793"/>
      <c r="V192" s="792"/>
      <c r="W192" s="792"/>
      <c r="X192" s="792"/>
      <c r="Y192" s="792"/>
      <c r="Z192" s="792"/>
      <c r="AA192" s="802"/>
      <c r="AB192" s="801"/>
      <c r="AC192" s="801"/>
      <c r="AD192" s="801"/>
      <c r="AE192" s="801"/>
      <c r="AF192" s="801"/>
      <c r="AG192" s="820"/>
      <c r="AH192" s="819"/>
      <c r="AI192" s="819"/>
      <c r="AJ192" s="819"/>
      <c r="AK192" s="819"/>
      <c r="AL192" s="819"/>
      <c r="AM192" s="774"/>
      <c r="AN192" s="775"/>
      <c r="AO192" s="775"/>
      <c r="AP192" s="775"/>
      <c r="AQ192" s="775"/>
      <c r="AR192" s="775"/>
      <c r="AS192" s="829"/>
      <c r="AT192" s="828"/>
      <c r="AU192" s="828"/>
      <c r="AV192" s="828"/>
      <c r="AW192" s="828"/>
      <c r="AX192" s="828"/>
      <c r="AY192" s="838"/>
      <c r="AZ192" s="837"/>
      <c r="BA192" s="837"/>
      <c r="BB192" s="837"/>
      <c r="BC192" s="837"/>
      <c r="BD192" s="837"/>
      <c r="BE192" s="774"/>
      <c r="BF192" s="775"/>
      <c r="BG192" s="775"/>
      <c r="BH192" s="775"/>
      <c r="BI192" s="775"/>
      <c r="BJ192" s="775"/>
      <c r="BK192" s="811"/>
      <c r="BL192" s="810"/>
      <c r="BM192" s="810"/>
      <c r="BN192" s="810"/>
      <c r="BO192" s="810"/>
      <c r="BP192" s="810"/>
      <c r="BQ192" s="793"/>
      <c r="BR192" s="792"/>
      <c r="BS192" s="792"/>
      <c r="BT192" s="792"/>
      <c r="BU192" s="792"/>
      <c r="BV192" s="792"/>
      <c r="BW192" s="838"/>
      <c r="BX192" s="837"/>
      <c r="BY192" s="837"/>
      <c r="BZ192" s="837"/>
      <c r="CA192" s="837"/>
      <c r="CB192" s="837"/>
      <c r="CC192" s="811"/>
      <c r="CD192" s="784"/>
      <c r="CE192" s="810"/>
      <c r="CF192" s="810"/>
      <c r="CG192" s="810"/>
      <c r="CH192" s="579"/>
    </row>
    <row r="193" spans="1:86" hidden="1" x14ac:dyDescent="0.2">
      <c r="A193" s="596"/>
      <c r="B193" s="596"/>
      <c r="C193" s="596"/>
      <c r="D193" s="607"/>
      <c r="E193" s="596"/>
      <c r="F193" s="607"/>
      <c r="G193" s="620"/>
      <c r="H193" s="609"/>
      <c r="I193" s="601"/>
      <c r="J193" s="774"/>
      <c r="K193" s="774"/>
      <c r="L193" s="775"/>
      <c r="M193" s="775"/>
      <c r="N193" s="774"/>
      <c r="O193" s="784"/>
      <c r="P193" s="784"/>
      <c r="Q193" s="783"/>
      <c r="R193" s="784"/>
      <c r="S193" s="783"/>
      <c r="T193" s="784"/>
      <c r="U193" s="793"/>
      <c r="V193" s="793"/>
      <c r="W193" s="792"/>
      <c r="X193" s="793"/>
      <c r="Y193" s="792"/>
      <c r="Z193" s="793"/>
      <c r="AA193" s="802"/>
      <c r="AB193" s="802"/>
      <c r="AC193" s="801"/>
      <c r="AD193" s="802"/>
      <c r="AE193" s="801"/>
      <c r="AF193" s="802"/>
      <c r="AG193" s="820"/>
      <c r="AH193" s="820"/>
      <c r="AI193" s="819"/>
      <c r="AJ193" s="820"/>
      <c r="AK193" s="819"/>
      <c r="AL193" s="820"/>
      <c r="AM193" s="774"/>
      <c r="AN193" s="774"/>
      <c r="AO193" s="775"/>
      <c r="AP193" s="774"/>
      <c r="AQ193" s="775"/>
      <c r="AR193" s="774"/>
      <c r="AS193" s="829"/>
      <c r="AT193" s="829"/>
      <c r="AU193" s="828"/>
      <c r="AV193" s="829"/>
      <c r="AW193" s="828"/>
      <c r="AX193" s="829"/>
      <c r="AY193" s="838"/>
      <c r="AZ193" s="838"/>
      <c r="BA193" s="837"/>
      <c r="BB193" s="838"/>
      <c r="BC193" s="837"/>
      <c r="BD193" s="838"/>
      <c r="BE193" s="774"/>
      <c r="BF193" s="774"/>
      <c r="BG193" s="775"/>
      <c r="BH193" s="774"/>
      <c r="BI193" s="775"/>
      <c r="BJ193" s="774"/>
      <c r="BK193" s="811"/>
      <c r="BL193" s="811"/>
      <c r="BM193" s="810"/>
      <c r="BN193" s="811"/>
      <c r="BO193" s="810"/>
      <c r="BP193" s="811"/>
      <c r="BQ193" s="793"/>
      <c r="BR193" s="793"/>
      <c r="BS193" s="792"/>
      <c r="BT193" s="793"/>
      <c r="BU193" s="792"/>
      <c r="BV193" s="793"/>
      <c r="BW193" s="838"/>
      <c r="BX193" s="838"/>
      <c r="BY193" s="837"/>
      <c r="BZ193" s="838"/>
      <c r="CA193" s="837"/>
      <c r="CB193" s="838"/>
      <c r="CC193" s="811"/>
      <c r="CD193" s="784"/>
      <c r="CE193" s="810"/>
      <c r="CF193" s="810"/>
      <c r="CG193" s="811"/>
      <c r="CH193" s="579"/>
    </row>
    <row r="194" spans="1:86" hidden="1" x14ac:dyDescent="0.2">
      <c r="A194" s="585"/>
      <c r="B194" s="585"/>
      <c r="C194" s="585"/>
      <c r="D194" s="634"/>
      <c r="E194" s="585"/>
      <c r="F194" s="634"/>
      <c r="G194" s="640"/>
      <c r="H194" s="683"/>
      <c r="I194" s="636"/>
      <c r="J194" s="774"/>
      <c r="K194" s="774"/>
      <c r="L194" s="775"/>
      <c r="M194" s="775"/>
      <c r="N194" s="775"/>
      <c r="O194" s="784"/>
      <c r="P194" s="784"/>
      <c r="Q194" s="783"/>
      <c r="R194" s="783"/>
      <c r="S194" s="783"/>
      <c r="T194" s="783"/>
      <c r="U194" s="793"/>
      <c r="V194" s="792"/>
      <c r="W194" s="792"/>
      <c r="X194" s="792"/>
      <c r="Y194" s="792"/>
      <c r="Z194" s="792"/>
      <c r="AA194" s="802"/>
      <c r="AB194" s="801"/>
      <c r="AC194" s="801"/>
      <c r="AD194" s="801"/>
      <c r="AE194" s="801"/>
      <c r="AF194" s="801"/>
      <c r="AG194" s="820"/>
      <c r="AH194" s="819"/>
      <c r="AI194" s="819"/>
      <c r="AJ194" s="819"/>
      <c r="AK194" s="819"/>
      <c r="AL194" s="819"/>
      <c r="AM194" s="774"/>
      <c r="AN194" s="775"/>
      <c r="AO194" s="775"/>
      <c r="AP194" s="775"/>
      <c r="AQ194" s="775"/>
      <c r="AR194" s="775"/>
      <c r="AS194" s="829"/>
      <c r="AT194" s="828"/>
      <c r="AU194" s="828"/>
      <c r="AV194" s="828"/>
      <c r="AW194" s="828"/>
      <c r="AX194" s="828"/>
      <c r="AY194" s="838"/>
      <c r="AZ194" s="837"/>
      <c r="BA194" s="837"/>
      <c r="BB194" s="837"/>
      <c r="BC194" s="837"/>
      <c r="BD194" s="837"/>
      <c r="BE194" s="774"/>
      <c r="BF194" s="775"/>
      <c r="BG194" s="775"/>
      <c r="BH194" s="775"/>
      <c r="BI194" s="775"/>
      <c r="BJ194" s="775"/>
      <c r="BK194" s="811"/>
      <c r="BL194" s="810"/>
      <c r="BM194" s="810"/>
      <c r="BN194" s="810"/>
      <c r="BO194" s="810"/>
      <c r="BP194" s="810"/>
      <c r="BQ194" s="793"/>
      <c r="BR194" s="792"/>
      <c r="BS194" s="792"/>
      <c r="BT194" s="792"/>
      <c r="BU194" s="792"/>
      <c r="BV194" s="792"/>
      <c r="BW194" s="838"/>
      <c r="BX194" s="837"/>
      <c r="BY194" s="837"/>
      <c r="BZ194" s="837"/>
      <c r="CA194" s="837"/>
      <c r="CB194" s="837"/>
      <c r="CC194" s="811"/>
      <c r="CD194" s="784"/>
      <c r="CE194" s="810"/>
      <c r="CF194" s="810"/>
      <c r="CG194" s="810"/>
      <c r="CH194" s="579"/>
    </row>
    <row r="195" spans="1:86" hidden="1" x14ac:dyDescent="0.2">
      <c r="A195" s="585"/>
      <c r="B195" s="585"/>
      <c r="C195" s="585"/>
      <c r="D195" s="634"/>
      <c r="E195" s="585"/>
      <c r="F195" s="634"/>
      <c r="G195" s="640"/>
      <c r="H195" s="683"/>
      <c r="I195" s="636"/>
      <c r="J195" s="774"/>
      <c r="K195" s="774"/>
      <c r="L195" s="775"/>
      <c r="M195" s="775"/>
      <c r="N195" s="775"/>
      <c r="O195" s="784"/>
      <c r="P195" s="784"/>
      <c r="Q195" s="783"/>
      <c r="R195" s="783"/>
      <c r="S195" s="783"/>
      <c r="T195" s="783"/>
      <c r="U195" s="793"/>
      <c r="V195" s="792"/>
      <c r="W195" s="792"/>
      <c r="X195" s="792"/>
      <c r="Y195" s="792"/>
      <c r="Z195" s="792"/>
      <c r="AA195" s="802"/>
      <c r="AB195" s="801"/>
      <c r="AC195" s="801"/>
      <c r="AD195" s="801"/>
      <c r="AE195" s="801"/>
      <c r="AF195" s="801"/>
      <c r="AG195" s="820"/>
      <c r="AH195" s="819"/>
      <c r="AI195" s="819"/>
      <c r="AJ195" s="819"/>
      <c r="AK195" s="819"/>
      <c r="AL195" s="819"/>
      <c r="AM195" s="774"/>
      <c r="AN195" s="775"/>
      <c r="AO195" s="775"/>
      <c r="AP195" s="775"/>
      <c r="AQ195" s="775"/>
      <c r="AR195" s="775"/>
      <c r="AS195" s="829"/>
      <c r="AT195" s="828"/>
      <c r="AU195" s="828"/>
      <c r="AV195" s="828"/>
      <c r="AW195" s="828"/>
      <c r="AX195" s="828"/>
      <c r="AY195" s="838"/>
      <c r="AZ195" s="837"/>
      <c r="BA195" s="837"/>
      <c r="BB195" s="837"/>
      <c r="BC195" s="837"/>
      <c r="BD195" s="837"/>
      <c r="BE195" s="774"/>
      <c r="BF195" s="775"/>
      <c r="BG195" s="775"/>
      <c r="BH195" s="775"/>
      <c r="BI195" s="775"/>
      <c r="BJ195" s="775"/>
      <c r="BK195" s="811"/>
      <c r="BL195" s="810"/>
      <c r="BM195" s="810"/>
      <c r="BN195" s="810"/>
      <c r="BO195" s="810"/>
      <c r="BP195" s="810"/>
      <c r="BQ195" s="793"/>
      <c r="BR195" s="792"/>
      <c r="BS195" s="792"/>
      <c r="BT195" s="792"/>
      <c r="BU195" s="792"/>
      <c r="BV195" s="792"/>
      <c r="BW195" s="838"/>
      <c r="BX195" s="837"/>
      <c r="BY195" s="837"/>
      <c r="BZ195" s="837"/>
      <c r="CA195" s="837"/>
      <c r="CB195" s="837"/>
      <c r="CC195" s="811"/>
      <c r="CD195" s="784"/>
      <c r="CE195" s="810"/>
      <c r="CF195" s="810"/>
      <c r="CG195" s="810"/>
      <c r="CH195" s="579"/>
    </row>
    <row r="196" spans="1:86" hidden="1" x14ac:dyDescent="0.2">
      <c r="J196" s="774"/>
      <c r="K196" s="774"/>
      <c r="L196" s="775"/>
      <c r="M196" s="775"/>
      <c r="N196" s="775"/>
      <c r="O196" s="784"/>
      <c r="P196" s="784"/>
      <c r="Q196" s="783"/>
      <c r="R196" s="783"/>
      <c r="S196" s="783"/>
      <c r="T196" s="783"/>
      <c r="U196" s="793"/>
      <c r="V196" s="792"/>
      <c r="W196" s="792"/>
      <c r="X196" s="792"/>
      <c r="Y196" s="792"/>
      <c r="Z196" s="792"/>
      <c r="AA196" s="802"/>
      <c r="AB196" s="801"/>
      <c r="AC196" s="801"/>
      <c r="AD196" s="801"/>
      <c r="AE196" s="801"/>
      <c r="AF196" s="801"/>
      <c r="AG196" s="820"/>
      <c r="AH196" s="819"/>
      <c r="AI196" s="819"/>
      <c r="AJ196" s="819"/>
      <c r="AK196" s="819"/>
      <c r="AL196" s="819"/>
      <c r="AM196" s="774"/>
      <c r="AN196" s="775"/>
      <c r="AO196" s="775"/>
      <c r="AP196" s="775"/>
      <c r="AQ196" s="775"/>
      <c r="AR196" s="775"/>
      <c r="AS196" s="829"/>
      <c r="AT196" s="828"/>
      <c r="AU196" s="828"/>
      <c r="AV196" s="828"/>
      <c r="AW196" s="828"/>
      <c r="AX196" s="828"/>
      <c r="AY196" s="838"/>
      <c r="AZ196" s="837"/>
      <c r="BA196" s="837"/>
      <c r="BB196" s="837"/>
      <c r="BC196" s="837"/>
      <c r="BD196" s="837"/>
      <c r="BE196" s="774"/>
      <c r="BF196" s="775"/>
      <c r="BG196" s="775"/>
      <c r="BH196" s="775"/>
      <c r="BI196" s="775"/>
      <c r="BJ196" s="775"/>
      <c r="BK196" s="811"/>
      <c r="BL196" s="810"/>
      <c r="BM196" s="810"/>
      <c r="BN196" s="810"/>
      <c r="BO196" s="810"/>
      <c r="BP196" s="810"/>
      <c r="BQ196" s="793"/>
      <c r="BR196" s="792"/>
      <c r="BS196" s="792"/>
      <c r="BT196" s="792"/>
      <c r="BU196" s="792"/>
      <c r="BV196" s="792"/>
      <c r="BW196" s="838"/>
      <c r="BX196" s="837"/>
      <c r="BY196" s="837"/>
      <c r="BZ196" s="837"/>
      <c r="CA196" s="837"/>
      <c r="CB196" s="837"/>
      <c r="CC196" s="811"/>
      <c r="CD196" s="784"/>
      <c r="CE196" s="810"/>
      <c r="CF196" s="810"/>
      <c r="CG196" s="810"/>
      <c r="CH196" s="579"/>
    </row>
    <row r="197" spans="1:86" hidden="1" x14ac:dyDescent="0.2">
      <c r="A197" s="596"/>
      <c r="B197" s="596"/>
      <c r="C197" s="623"/>
      <c r="D197" s="624"/>
      <c r="E197" s="596"/>
      <c r="F197" s="624"/>
      <c r="G197" s="625"/>
      <c r="H197" s="600"/>
      <c r="I197" s="601"/>
      <c r="J197" s="774"/>
      <c r="K197" s="774"/>
      <c r="L197" s="775"/>
      <c r="M197" s="775"/>
      <c r="N197" s="775"/>
      <c r="O197" s="784"/>
      <c r="P197" s="784"/>
      <c r="Q197" s="783"/>
      <c r="R197" s="783"/>
      <c r="S197" s="783"/>
      <c r="T197" s="783"/>
      <c r="U197" s="793"/>
      <c r="V197" s="792"/>
      <c r="W197" s="792"/>
      <c r="X197" s="792"/>
      <c r="Y197" s="792"/>
      <c r="Z197" s="792"/>
      <c r="AA197" s="802"/>
      <c r="AB197" s="801"/>
      <c r="AC197" s="801"/>
      <c r="AD197" s="801"/>
      <c r="AE197" s="801"/>
      <c r="AF197" s="801"/>
      <c r="AG197" s="820"/>
      <c r="AH197" s="819"/>
      <c r="AI197" s="819"/>
      <c r="AJ197" s="819"/>
      <c r="AK197" s="819"/>
      <c r="AL197" s="819"/>
      <c r="AM197" s="774"/>
      <c r="AN197" s="775"/>
      <c r="AO197" s="775"/>
      <c r="AP197" s="775"/>
      <c r="AQ197" s="775"/>
      <c r="AR197" s="775"/>
      <c r="AS197" s="829"/>
      <c r="AT197" s="828"/>
      <c r="AU197" s="828"/>
      <c r="AV197" s="828"/>
      <c r="AW197" s="828"/>
      <c r="AX197" s="828"/>
      <c r="AY197" s="838"/>
      <c r="AZ197" s="837"/>
      <c r="BA197" s="837"/>
      <c r="BB197" s="837"/>
      <c r="BC197" s="837"/>
      <c r="BD197" s="837"/>
      <c r="BE197" s="774"/>
      <c r="BF197" s="775"/>
      <c r="BG197" s="775"/>
      <c r="BH197" s="775"/>
      <c r="BI197" s="775"/>
      <c r="BJ197" s="775"/>
      <c r="BK197" s="811"/>
      <c r="BL197" s="810"/>
      <c r="BM197" s="810"/>
      <c r="BN197" s="810"/>
      <c r="BO197" s="810"/>
      <c r="BP197" s="810"/>
      <c r="BQ197" s="793"/>
      <c r="BR197" s="792"/>
      <c r="BS197" s="792"/>
      <c r="BT197" s="792"/>
      <c r="BU197" s="792"/>
      <c r="BV197" s="792"/>
      <c r="BW197" s="838"/>
      <c r="BX197" s="837"/>
      <c r="BY197" s="837"/>
      <c r="BZ197" s="837"/>
      <c r="CA197" s="837"/>
      <c r="CB197" s="837"/>
      <c r="CC197" s="811"/>
      <c r="CD197" s="784"/>
      <c r="CE197" s="810"/>
      <c r="CF197" s="810"/>
      <c r="CG197" s="810"/>
      <c r="CH197" s="579"/>
    </row>
    <row r="198" spans="1:86" hidden="1" x14ac:dyDescent="0.2">
      <c r="A198" s="596"/>
      <c r="B198" s="596"/>
      <c r="C198" s="623"/>
      <c r="D198" s="604"/>
      <c r="E198" s="596"/>
      <c r="F198" s="624"/>
      <c r="G198" s="599"/>
      <c r="H198" s="605"/>
      <c r="I198" s="601"/>
      <c r="J198" s="774"/>
      <c r="K198" s="774"/>
      <c r="L198" s="775"/>
      <c r="M198" s="775"/>
      <c r="N198" s="775"/>
      <c r="O198" s="784"/>
      <c r="P198" s="784"/>
      <c r="Q198" s="783"/>
      <c r="R198" s="783"/>
      <c r="S198" s="783"/>
      <c r="T198" s="783"/>
      <c r="U198" s="793"/>
      <c r="V198" s="792"/>
      <c r="W198" s="792"/>
      <c r="X198" s="792"/>
      <c r="Y198" s="792"/>
      <c r="Z198" s="792"/>
      <c r="AA198" s="802"/>
      <c r="AB198" s="801"/>
      <c r="AC198" s="801"/>
      <c r="AD198" s="801"/>
      <c r="AE198" s="801"/>
      <c r="AF198" s="801"/>
      <c r="AG198" s="820"/>
      <c r="AH198" s="819"/>
      <c r="AI198" s="819"/>
      <c r="AJ198" s="819"/>
      <c r="AK198" s="819"/>
      <c r="AL198" s="819"/>
      <c r="AM198" s="774"/>
      <c r="AN198" s="775"/>
      <c r="AO198" s="775"/>
      <c r="AP198" s="775"/>
      <c r="AQ198" s="775"/>
      <c r="AR198" s="775"/>
      <c r="AS198" s="829"/>
      <c r="AT198" s="828"/>
      <c r="AU198" s="828"/>
      <c r="AV198" s="828"/>
      <c r="AW198" s="828"/>
      <c r="AX198" s="828"/>
      <c r="AY198" s="838"/>
      <c r="AZ198" s="837"/>
      <c r="BA198" s="837"/>
      <c r="BB198" s="837"/>
      <c r="BC198" s="837"/>
      <c r="BD198" s="837"/>
      <c r="BE198" s="774"/>
      <c r="BF198" s="775"/>
      <c r="BG198" s="775"/>
      <c r="BH198" s="775"/>
      <c r="BI198" s="775"/>
      <c r="BJ198" s="775"/>
      <c r="BK198" s="811"/>
      <c r="BL198" s="810"/>
      <c r="BM198" s="810"/>
      <c r="BN198" s="810"/>
      <c r="BO198" s="810"/>
      <c r="BP198" s="810"/>
      <c r="BQ198" s="793"/>
      <c r="BR198" s="792"/>
      <c r="BS198" s="792"/>
      <c r="BT198" s="792"/>
      <c r="BU198" s="792"/>
      <c r="BV198" s="792"/>
      <c r="BW198" s="838"/>
      <c r="BX198" s="837"/>
      <c r="BY198" s="837"/>
      <c r="BZ198" s="837"/>
      <c r="CA198" s="837"/>
      <c r="CB198" s="837"/>
      <c r="CC198" s="811"/>
      <c r="CD198" s="784"/>
      <c r="CE198" s="810"/>
      <c r="CF198" s="810"/>
      <c r="CG198" s="810"/>
      <c r="CH198" s="579"/>
    </row>
    <row r="199" spans="1:86" hidden="1" x14ac:dyDescent="0.2">
      <c r="A199" s="596"/>
      <c r="B199" s="596"/>
      <c r="C199" s="623"/>
      <c r="D199" s="606"/>
      <c r="E199" s="596"/>
      <c r="F199" s="624"/>
      <c r="G199" s="599"/>
      <c r="H199" s="605"/>
      <c r="I199" s="601"/>
      <c r="J199" s="774"/>
      <c r="K199" s="774"/>
      <c r="L199" s="775"/>
      <c r="M199" s="775"/>
      <c r="N199" s="775"/>
      <c r="O199" s="784"/>
      <c r="P199" s="784"/>
      <c r="Q199" s="783"/>
      <c r="R199" s="783"/>
      <c r="S199" s="783"/>
      <c r="T199" s="783"/>
      <c r="U199" s="793"/>
      <c r="V199" s="792"/>
      <c r="W199" s="792"/>
      <c r="X199" s="792"/>
      <c r="Y199" s="792"/>
      <c r="Z199" s="792"/>
      <c r="AA199" s="802"/>
      <c r="AB199" s="801"/>
      <c r="AC199" s="801"/>
      <c r="AD199" s="801"/>
      <c r="AE199" s="801"/>
      <c r="AF199" s="801"/>
      <c r="AG199" s="820"/>
      <c r="AH199" s="819"/>
      <c r="AI199" s="819"/>
      <c r="AJ199" s="819"/>
      <c r="AK199" s="819"/>
      <c r="AL199" s="819"/>
      <c r="AM199" s="774"/>
      <c r="AN199" s="775"/>
      <c r="AO199" s="775"/>
      <c r="AP199" s="775"/>
      <c r="AQ199" s="775"/>
      <c r="AR199" s="775"/>
      <c r="AS199" s="829"/>
      <c r="AT199" s="828"/>
      <c r="AU199" s="828"/>
      <c r="AV199" s="828"/>
      <c r="AW199" s="828"/>
      <c r="AX199" s="828"/>
      <c r="AY199" s="838"/>
      <c r="AZ199" s="837"/>
      <c r="BA199" s="837"/>
      <c r="BB199" s="837"/>
      <c r="BC199" s="837"/>
      <c r="BD199" s="837"/>
      <c r="BE199" s="774"/>
      <c r="BF199" s="775"/>
      <c r="BG199" s="775"/>
      <c r="BH199" s="775"/>
      <c r="BI199" s="775"/>
      <c r="BJ199" s="775"/>
      <c r="BK199" s="811"/>
      <c r="BL199" s="810"/>
      <c r="BM199" s="810"/>
      <c r="BN199" s="810"/>
      <c r="BO199" s="810"/>
      <c r="BP199" s="810"/>
      <c r="BQ199" s="793"/>
      <c r="BR199" s="792"/>
      <c r="BS199" s="792"/>
      <c r="BT199" s="792"/>
      <c r="BU199" s="792"/>
      <c r="BV199" s="792"/>
      <c r="BW199" s="838"/>
      <c r="BX199" s="837"/>
      <c r="BY199" s="837"/>
      <c r="BZ199" s="837"/>
      <c r="CA199" s="837"/>
      <c r="CB199" s="837"/>
      <c r="CC199" s="811"/>
      <c r="CD199" s="784"/>
      <c r="CE199" s="810"/>
      <c r="CF199" s="810"/>
      <c r="CG199" s="810"/>
      <c r="CH199" s="579"/>
    </row>
    <row r="200" spans="1:86" hidden="1" x14ac:dyDescent="0.2">
      <c r="A200" s="596"/>
      <c r="B200" s="596"/>
      <c r="C200" s="596"/>
      <c r="D200" s="607"/>
      <c r="E200" s="596"/>
      <c r="F200" s="607"/>
      <c r="G200" s="620"/>
      <c r="H200" s="609"/>
      <c r="I200" s="601"/>
      <c r="J200" s="774"/>
      <c r="K200" s="774"/>
      <c r="L200" s="775"/>
      <c r="M200" s="775"/>
      <c r="N200" s="774"/>
      <c r="O200" s="784"/>
      <c r="P200" s="784"/>
      <c r="Q200" s="783"/>
      <c r="R200" s="784"/>
      <c r="S200" s="783"/>
      <c r="T200" s="784"/>
      <c r="U200" s="793"/>
      <c r="V200" s="793"/>
      <c r="W200" s="792"/>
      <c r="X200" s="793"/>
      <c r="Y200" s="792"/>
      <c r="Z200" s="793"/>
      <c r="AA200" s="802"/>
      <c r="AB200" s="802"/>
      <c r="AC200" s="801"/>
      <c r="AD200" s="802"/>
      <c r="AE200" s="801"/>
      <c r="AF200" s="802"/>
      <c r="AG200" s="820"/>
      <c r="AH200" s="820"/>
      <c r="AI200" s="819"/>
      <c r="AJ200" s="820"/>
      <c r="AK200" s="819"/>
      <c r="AL200" s="820"/>
      <c r="AM200" s="774"/>
      <c r="AN200" s="774"/>
      <c r="AO200" s="775"/>
      <c r="AP200" s="774"/>
      <c r="AQ200" s="775"/>
      <c r="AR200" s="774"/>
      <c r="AS200" s="829"/>
      <c r="AT200" s="829"/>
      <c r="AU200" s="828"/>
      <c r="AV200" s="829"/>
      <c r="AW200" s="828"/>
      <c r="AX200" s="829"/>
      <c r="AY200" s="838"/>
      <c r="AZ200" s="838"/>
      <c r="BA200" s="837"/>
      <c r="BB200" s="838"/>
      <c r="BC200" s="837"/>
      <c r="BD200" s="838"/>
      <c r="BE200" s="774"/>
      <c r="BF200" s="774"/>
      <c r="BG200" s="775"/>
      <c r="BH200" s="774"/>
      <c r="BI200" s="775"/>
      <c r="BJ200" s="774"/>
      <c r="BK200" s="811"/>
      <c r="BL200" s="811"/>
      <c r="BM200" s="810"/>
      <c r="BN200" s="811"/>
      <c r="BO200" s="810"/>
      <c r="BP200" s="811"/>
      <c r="BQ200" s="793"/>
      <c r="BR200" s="793"/>
      <c r="BS200" s="792"/>
      <c r="BT200" s="793"/>
      <c r="BU200" s="792"/>
      <c r="BV200" s="793"/>
      <c r="BW200" s="838"/>
      <c r="BX200" s="838"/>
      <c r="BY200" s="837"/>
      <c r="BZ200" s="838"/>
      <c r="CA200" s="837"/>
      <c r="CB200" s="838"/>
      <c r="CC200" s="811"/>
      <c r="CD200" s="784"/>
      <c r="CE200" s="810"/>
      <c r="CF200" s="810"/>
      <c r="CG200" s="811"/>
      <c r="CH200" s="579"/>
    </row>
    <row r="201" spans="1:86" hidden="1" x14ac:dyDescent="0.2">
      <c r="A201" s="581"/>
      <c r="B201" s="581"/>
      <c r="C201" s="581"/>
      <c r="D201" s="626"/>
      <c r="E201" s="581"/>
      <c r="F201" s="626"/>
      <c r="G201" s="627"/>
      <c r="H201" s="622"/>
      <c r="I201" s="629"/>
      <c r="J201" s="776"/>
      <c r="K201" s="776"/>
      <c r="L201" s="776"/>
      <c r="M201" s="776"/>
      <c r="N201" s="776"/>
      <c r="O201" s="785"/>
      <c r="P201" s="785"/>
      <c r="Q201" s="785"/>
      <c r="R201" s="785"/>
      <c r="S201" s="785"/>
      <c r="T201" s="785"/>
      <c r="U201" s="794"/>
      <c r="V201" s="794"/>
      <c r="W201" s="794"/>
      <c r="X201" s="794"/>
      <c r="Y201" s="794"/>
      <c r="Z201" s="794"/>
      <c r="AA201" s="803"/>
      <c r="AB201" s="803"/>
      <c r="AC201" s="803"/>
      <c r="AD201" s="803"/>
      <c r="AE201" s="803"/>
      <c r="AF201" s="803"/>
      <c r="AG201" s="821"/>
      <c r="AH201" s="821"/>
      <c r="AI201" s="821"/>
      <c r="AJ201" s="821"/>
      <c r="AK201" s="821"/>
      <c r="AL201" s="821"/>
      <c r="AM201" s="776"/>
      <c r="AN201" s="776"/>
      <c r="AO201" s="776"/>
      <c r="AP201" s="776"/>
      <c r="AQ201" s="776"/>
      <c r="AR201" s="776"/>
      <c r="AS201" s="830"/>
      <c r="AT201" s="830"/>
      <c r="AU201" s="830"/>
      <c r="AV201" s="830"/>
      <c r="AW201" s="830"/>
      <c r="AX201" s="830"/>
      <c r="AY201" s="839"/>
      <c r="AZ201" s="839"/>
      <c r="BA201" s="839"/>
      <c r="BB201" s="839"/>
      <c r="BC201" s="839"/>
      <c r="BD201" s="839"/>
      <c r="BE201" s="776"/>
      <c r="BF201" s="776"/>
      <c r="BG201" s="776"/>
      <c r="BH201" s="776"/>
      <c r="BI201" s="776"/>
      <c r="BJ201" s="776"/>
      <c r="BK201" s="812"/>
      <c r="BL201" s="812"/>
      <c r="BM201" s="812"/>
      <c r="BN201" s="812"/>
      <c r="BO201" s="812"/>
      <c r="BP201" s="812"/>
      <c r="BQ201" s="794"/>
      <c r="BR201" s="794"/>
      <c r="BS201" s="794"/>
      <c r="BT201" s="794"/>
      <c r="BU201" s="794"/>
      <c r="BV201" s="794"/>
      <c r="BW201" s="839"/>
      <c r="BX201" s="839"/>
      <c r="BY201" s="839"/>
      <c r="BZ201" s="839"/>
      <c r="CA201" s="839"/>
      <c r="CB201" s="839"/>
      <c r="CC201" s="812"/>
      <c r="CD201" s="785"/>
      <c r="CE201" s="812"/>
      <c r="CF201" s="812"/>
      <c r="CG201" s="812"/>
      <c r="CH201" s="579"/>
    </row>
    <row r="202" spans="1:86" hidden="1" x14ac:dyDescent="0.2">
      <c r="A202" s="581"/>
      <c r="B202" s="581"/>
      <c r="C202" s="581"/>
      <c r="D202" s="626"/>
      <c r="E202" s="581"/>
      <c r="F202" s="626"/>
      <c r="G202" s="627"/>
      <c r="H202" s="631"/>
      <c r="I202" s="632"/>
      <c r="J202" s="774"/>
      <c r="K202" s="774"/>
      <c r="L202" s="775"/>
      <c r="M202" s="775"/>
      <c r="N202" s="775"/>
      <c r="O202" s="784"/>
      <c r="P202" s="784"/>
      <c r="Q202" s="783"/>
      <c r="R202" s="783"/>
      <c r="S202" s="783"/>
      <c r="T202" s="783"/>
      <c r="U202" s="793"/>
      <c r="V202" s="792"/>
      <c r="W202" s="792"/>
      <c r="X202" s="792"/>
      <c r="Y202" s="792"/>
      <c r="Z202" s="792"/>
      <c r="AA202" s="802"/>
      <c r="AB202" s="801"/>
      <c r="AC202" s="801"/>
      <c r="AD202" s="801"/>
      <c r="AE202" s="801"/>
      <c r="AF202" s="801"/>
      <c r="AG202" s="820"/>
      <c r="AH202" s="819"/>
      <c r="AI202" s="819"/>
      <c r="AJ202" s="819"/>
      <c r="AK202" s="819"/>
      <c r="AL202" s="819"/>
      <c r="AM202" s="774"/>
      <c r="AN202" s="775"/>
      <c r="AO202" s="775"/>
      <c r="AP202" s="775"/>
      <c r="AQ202" s="775"/>
      <c r="AR202" s="775"/>
      <c r="AS202" s="829"/>
      <c r="AT202" s="828"/>
      <c r="AU202" s="828"/>
      <c r="AV202" s="828"/>
      <c r="AW202" s="828"/>
      <c r="AX202" s="828"/>
      <c r="AY202" s="838"/>
      <c r="AZ202" s="837"/>
      <c r="BA202" s="837"/>
      <c r="BB202" s="837"/>
      <c r="BC202" s="837"/>
      <c r="BD202" s="837"/>
      <c r="BE202" s="774"/>
      <c r="BF202" s="775"/>
      <c r="BG202" s="775"/>
      <c r="BH202" s="775"/>
      <c r="BI202" s="775"/>
      <c r="BJ202" s="775"/>
      <c r="BK202" s="811"/>
      <c r="BL202" s="810"/>
      <c r="BM202" s="810"/>
      <c r="BN202" s="810"/>
      <c r="BO202" s="810"/>
      <c r="BP202" s="810"/>
      <c r="BQ202" s="793"/>
      <c r="BR202" s="792"/>
      <c r="BS202" s="792"/>
      <c r="BT202" s="792"/>
      <c r="BU202" s="792"/>
      <c r="BV202" s="792"/>
      <c r="BW202" s="838"/>
      <c r="BX202" s="837"/>
      <c r="BY202" s="837"/>
      <c r="BZ202" s="837"/>
      <c r="CA202" s="837"/>
      <c r="CB202" s="837"/>
      <c r="CC202" s="811"/>
      <c r="CD202" s="784"/>
      <c r="CE202" s="810"/>
      <c r="CF202" s="810"/>
      <c r="CG202" s="810"/>
      <c r="CH202" s="579"/>
    </row>
    <row r="203" spans="1:86" hidden="1" x14ac:dyDescent="0.2">
      <c r="A203" s="585"/>
      <c r="B203" s="585"/>
      <c r="C203" s="585"/>
      <c r="D203" s="634"/>
      <c r="E203" s="585"/>
      <c r="F203" s="634"/>
      <c r="G203" s="586"/>
      <c r="H203" s="635"/>
      <c r="I203" s="636"/>
      <c r="J203" s="774"/>
      <c r="K203" s="774"/>
      <c r="L203" s="775"/>
      <c r="M203" s="775"/>
      <c r="N203" s="775"/>
      <c r="O203" s="784"/>
      <c r="P203" s="784"/>
      <c r="Q203" s="783"/>
      <c r="R203" s="783"/>
      <c r="S203" s="783"/>
      <c r="T203" s="783"/>
      <c r="U203" s="793"/>
      <c r="V203" s="792"/>
      <c r="W203" s="792"/>
      <c r="X203" s="792"/>
      <c r="Y203" s="792"/>
      <c r="Z203" s="792"/>
      <c r="AA203" s="802"/>
      <c r="AB203" s="801"/>
      <c r="AC203" s="801"/>
      <c r="AD203" s="801"/>
      <c r="AE203" s="801"/>
      <c r="AF203" s="801"/>
      <c r="AG203" s="820"/>
      <c r="AH203" s="819"/>
      <c r="AI203" s="819"/>
      <c r="AJ203" s="819"/>
      <c r="AK203" s="819"/>
      <c r="AL203" s="819"/>
      <c r="AM203" s="774"/>
      <c r="AN203" s="775"/>
      <c r="AO203" s="775"/>
      <c r="AP203" s="775"/>
      <c r="AQ203" s="775"/>
      <c r="AR203" s="775"/>
      <c r="AS203" s="829"/>
      <c r="AT203" s="828"/>
      <c r="AU203" s="828"/>
      <c r="AV203" s="828"/>
      <c r="AW203" s="828"/>
      <c r="AX203" s="828"/>
      <c r="AY203" s="838"/>
      <c r="AZ203" s="837"/>
      <c r="BA203" s="837"/>
      <c r="BB203" s="837"/>
      <c r="BC203" s="837"/>
      <c r="BD203" s="837"/>
      <c r="BE203" s="774"/>
      <c r="BF203" s="775"/>
      <c r="BG203" s="775"/>
      <c r="BH203" s="775"/>
      <c r="BI203" s="775"/>
      <c r="BJ203" s="775"/>
      <c r="BK203" s="811"/>
      <c r="BL203" s="810"/>
      <c r="BM203" s="810"/>
      <c r="BN203" s="810"/>
      <c r="BO203" s="810"/>
      <c r="BP203" s="810"/>
      <c r="BQ203" s="793"/>
      <c r="BR203" s="792"/>
      <c r="BS203" s="792"/>
      <c r="BT203" s="792"/>
      <c r="BU203" s="792"/>
      <c r="BV203" s="792"/>
      <c r="BW203" s="838"/>
      <c r="BX203" s="837"/>
      <c r="BY203" s="837"/>
      <c r="BZ203" s="837"/>
      <c r="CA203" s="837"/>
      <c r="CB203" s="837"/>
      <c r="CC203" s="811"/>
      <c r="CD203" s="784"/>
      <c r="CE203" s="810"/>
      <c r="CF203" s="810"/>
      <c r="CG203" s="810"/>
      <c r="CH203" s="579"/>
    </row>
    <row r="204" spans="1:86" hidden="1" x14ac:dyDescent="0.2">
      <c r="A204" s="585"/>
      <c r="B204" s="585"/>
      <c r="C204" s="585"/>
      <c r="D204" s="634"/>
      <c r="E204" s="585"/>
      <c r="F204" s="634"/>
      <c r="G204" s="640"/>
      <c r="H204" s="639"/>
      <c r="I204" s="636"/>
      <c r="J204" s="774"/>
      <c r="K204" s="774"/>
      <c r="L204" s="775"/>
      <c r="M204" s="775"/>
      <c r="N204" s="775"/>
      <c r="O204" s="784"/>
      <c r="P204" s="784"/>
      <c r="Q204" s="783"/>
      <c r="R204" s="783"/>
      <c r="S204" s="783"/>
      <c r="T204" s="783"/>
      <c r="U204" s="793"/>
      <c r="V204" s="792"/>
      <c r="W204" s="792"/>
      <c r="X204" s="792"/>
      <c r="Y204" s="792"/>
      <c r="Z204" s="792"/>
      <c r="AA204" s="802"/>
      <c r="AB204" s="801"/>
      <c r="AC204" s="801"/>
      <c r="AD204" s="801"/>
      <c r="AE204" s="801"/>
      <c r="AF204" s="801"/>
      <c r="AG204" s="820"/>
      <c r="AH204" s="819"/>
      <c r="AI204" s="819"/>
      <c r="AJ204" s="819"/>
      <c r="AK204" s="819"/>
      <c r="AL204" s="819"/>
      <c r="AM204" s="774"/>
      <c r="AN204" s="775"/>
      <c r="AO204" s="775"/>
      <c r="AP204" s="775"/>
      <c r="AQ204" s="775"/>
      <c r="AR204" s="775"/>
      <c r="AS204" s="829"/>
      <c r="AT204" s="828"/>
      <c r="AU204" s="828"/>
      <c r="AV204" s="828"/>
      <c r="AW204" s="828"/>
      <c r="AX204" s="828"/>
      <c r="AY204" s="838"/>
      <c r="AZ204" s="837"/>
      <c r="BA204" s="837"/>
      <c r="BB204" s="837"/>
      <c r="BC204" s="837"/>
      <c r="BD204" s="837"/>
      <c r="BE204" s="774"/>
      <c r="BF204" s="775"/>
      <c r="BG204" s="775"/>
      <c r="BH204" s="775"/>
      <c r="BI204" s="775"/>
      <c r="BJ204" s="775"/>
      <c r="BK204" s="811"/>
      <c r="BL204" s="810"/>
      <c r="BM204" s="810"/>
      <c r="BN204" s="810"/>
      <c r="BO204" s="810"/>
      <c r="BP204" s="810"/>
      <c r="BQ204" s="793"/>
      <c r="BR204" s="792"/>
      <c r="BS204" s="792"/>
      <c r="BT204" s="792"/>
      <c r="BU204" s="792"/>
      <c r="BV204" s="792"/>
      <c r="BW204" s="838"/>
      <c r="BX204" s="837"/>
      <c r="BY204" s="837"/>
      <c r="BZ204" s="837"/>
      <c r="CA204" s="837"/>
      <c r="CB204" s="837"/>
      <c r="CC204" s="811"/>
      <c r="CD204" s="784"/>
      <c r="CE204" s="810"/>
      <c r="CF204" s="810"/>
      <c r="CG204" s="810"/>
      <c r="CH204" s="579"/>
    </row>
    <row r="205" spans="1:86" hidden="1" x14ac:dyDescent="0.2">
      <c r="A205" s="589"/>
      <c r="B205" s="589"/>
      <c r="C205" s="589"/>
      <c r="D205" s="589"/>
      <c r="E205" s="589"/>
      <c r="F205" s="589"/>
      <c r="G205" s="685"/>
      <c r="H205" s="639"/>
      <c r="I205" s="686"/>
      <c r="J205" s="774"/>
      <c r="K205" s="774"/>
      <c r="L205" s="775"/>
      <c r="M205" s="775"/>
      <c r="N205" s="775"/>
      <c r="O205" s="784"/>
      <c r="P205" s="784"/>
      <c r="Q205" s="783"/>
      <c r="R205" s="783"/>
      <c r="S205" s="783"/>
      <c r="T205" s="783"/>
      <c r="U205" s="793"/>
      <c r="V205" s="792"/>
      <c r="W205" s="792"/>
      <c r="X205" s="792"/>
      <c r="Y205" s="792"/>
      <c r="Z205" s="792"/>
      <c r="AA205" s="802"/>
      <c r="AB205" s="801"/>
      <c r="AC205" s="801"/>
      <c r="AD205" s="801"/>
      <c r="AE205" s="801"/>
      <c r="AF205" s="801"/>
      <c r="AG205" s="820"/>
      <c r="AH205" s="819"/>
      <c r="AI205" s="819"/>
      <c r="AJ205" s="819"/>
      <c r="AK205" s="819"/>
      <c r="AL205" s="819"/>
      <c r="AM205" s="774"/>
      <c r="AN205" s="775"/>
      <c r="AO205" s="775"/>
      <c r="AP205" s="775"/>
      <c r="AQ205" s="775"/>
      <c r="AR205" s="775"/>
      <c r="AS205" s="829"/>
      <c r="AT205" s="828"/>
      <c r="AU205" s="828"/>
      <c r="AV205" s="828"/>
      <c r="AW205" s="828"/>
      <c r="AX205" s="828"/>
      <c r="AY205" s="838"/>
      <c r="AZ205" s="837"/>
      <c r="BA205" s="837"/>
      <c r="BB205" s="837"/>
      <c r="BC205" s="837"/>
      <c r="BD205" s="837"/>
      <c r="BE205" s="774"/>
      <c r="BF205" s="775"/>
      <c r="BG205" s="775"/>
      <c r="BH205" s="775"/>
      <c r="BI205" s="775"/>
      <c r="BJ205" s="775"/>
      <c r="BK205" s="811"/>
      <c r="BL205" s="810"/>
      <c r="BM205" s="810"/>
      <c r="BN205" s="810"/>
      <c r="BO205" s="810"/>
      <c r="BP205" s="810"/>
      <c r="BQ205" s="793"/>
      <c r="BR205" s="792"/>
      <c r="BS205" s="792"/>
      <c r="BT205" s="792"/>
      <c r="BU205" s="792"/>
      <c r="BV205" s="792"/>
      <c r="BW205" s="838"/>
      <c r="BX205" s="837"/>
      <c r="BY205" s="837"/>
      <c r="BZ205" s="837"/>
      <c r="CA205" s="837"/>
      <c r="CB205" s="837"/>
      <c r="CC205" s="811"/>
      <c r="CD205" s="784"/>
      <c r="CE205" s="810"/>
      <c r="CF205" s="810"/>
      <c r="CG205" s="810"/>
      <c r="CH205" s="579"/>
    </row>
    <row r="206" spans="1:86" hidden="1" x14ac:dyDescent="0.2">
      <c r="A206" s="589"/>
      <c r="B206" s="589"/>
      <c r="C206" s="589"/>
      <c r="D206" s="589"/>
      <c r="E206" s="589"/>
      <c r="F206" s="589"/>
      <c r="G206" s="687"/>
      <c r="H206" s="635"/>
      <c r="I206" s="686"/>
      <c r="J206" s="774"/>
      <c r="K206" s="774"/>
      <c r="L206" s="775"/>
      <c r="M206" s="775"/>
      <c r="N206" s="775"/>
      <c r="O206" s="784"/>
      <c r="P206" s="784"/>
      <c r="Q206" s="783"/>
      <c r="R206" s="783"/>
      <c r="S206" s="783"/>
      <c r="T206" s="783"/>
      <c r="U206" s="793"/>
      <c r="V206" s="792"/>
      <c r="W206" s="792"/>
      <c r="X206" s="792"/>
      <c r="Y206" s="792"/>
      <c r="Z206" s="792"/>
      <c r="AA206" s="802"/>
      <c r="AB206" s="801"/>
      <c r="AC206" s="801"/>
      <c r="AD206" s="801"/>
      <c r="AE206" s="801"/>
      <c r="AF206" s="801"/>
      <c r="AG206" s="820"/>
      <c r="AH206" s="819"/>
      <c r="AI206" s="819"/>
      <c r="AJ206" s="819"/>
      <c r="AK206" s="819"/>
      <c r="AL206" s="819"/>
      <c r="AM206" s="774"/>
      <c r="AN206" s="775"/>
      <c r="AO206" s="775"/>
      <c r="AP206" s="775"/>
      <c r="AQ206" s="775"/>
      <c r="AR206" s="775"/>
      <c r="AS206" s="829"/>
      <c r="AT206" s="828"/>
      <c r="AU206" s="828"/>
      <c r="AV206" s="828"/>
      <c r="AW206" s="828"/>
      <c r="AX206" s="828"/>
      <c r="AY206" s="838"/>
      <c r="AZ206" s="837"/>
      <c r="BA206" s="837"/>
      <c r="BB206" s="837"/>
      <c r="BC206" s="837"/>
      <c r="BD206" s="837"/>
      <c r="BE206" s="774"/>
      <c r="BF206" s="775"/>
      <c r="BG206" s="775"/>
      <c r="BH206" s="775"/>
      <c r="BI206" s="775"/>
      <c r="BJ206" s="775"/>
      <c r="BK206" s="811"/>
      <c r="BL206" s="810"/>
      <c r="BM206" s="810"/>
      <c r="BN206" s="810"/>
      <c r="BO206" s="810"/>
      <c r="BP206" s="810"/>
      <c r="BQ206" s="793"/>
      <c r="BR206" s="792"/>
      <c r="BS206" s="792"/>
      <c r="BT206" s="792"/>
      <c r="BU206" s="792"/>
      <c r="BV206" s="792"/>
      <c r="BW206" s="838"/>
      <c r="BX206" s="837"/>
      <c r="BY206" s="837"/>
      <c r="BZ206" s="837"/>
      <c r="CA206" s="837"/>
      <c r="CB206" s="837"/>
      <c r="CC206" s="811"/>
      <c r="CD206" s="784"/>
      <c r="CE206" s="810"/>
      <c r="CF206" s="810"/>
      <c r="CG206" s="810"/>
      <c r="CH206" s="579"/>
    </row>
    <row r="207" spans="1:86" hidden="1" x14ac:dyDescent="0.2">
      <c r="A207" s="594"/>
      <c r="B207" s="594"/>
      <c r="C207" s="594"/>
      <c r="D207" s="594"/>
      <c r="E207" s="594"/>
      <c r="F207" s="594"/>
      <c r="G207" s="688"/>
      <c r="H207" s="642"/>
      <c r="I207" s="643"/>
      <c r="J207" s="774"/>
      <c r="K207" s="774"/>
      <c r="L207" s="775"/>
      <c r="M207" s="775"/>
      <c r="N207" s="775"/>
      <c r="O207" s="784"/>
      <c r="P207" s="784"/>
      <c r="Q207" s="783"/>
      <c r="R207" s="783"/>
      <c r="S207" s="783"/>
      <c r="T207" s="783"/>
      <c r="U207" s="793"/>
      <c r="V207" s="792"/>
      <c r="W207" s="792"/>
      <c r="X207" s="792"/>
      <c r="Y207" s="792"/>
      <c r="Z207" s="792"/>
      <c r="AA207" s="802"/>
      <c r="AB207" s="801"/>
      <c r="AC207" s="801"/>
      <c r="AD207" s="801"/>
      <c r="AE207" s="801"/>
      <c r="AF207" s="801"/>
      <c r="AG207" s="820"/>
      <c r="AH207" s="819"/>
      <c r="AI207" s="819"/>
      <c r="AJ207" s="819"/>
      <c r="AK207" s="819"/>
      <c r="AL207" s="819"/>
      <c r="AM207" s="774"/>
      <c r="AN207" s="775"/>
      <c r="AO207" s="775"/>
      <c r="AP207" s="775"/>
      <c r="AQ207" s="775"/>
      <c r="AR207" s="775"/>
      <c r="AS207" s="829"/>
      <c r="AT207" s="828"/>
      <c r="AU207" s="828"/>
      <c r="AV207" s="828"/>
      <c r="AW207" s="828"/>
      <c r="AX207" s="828"/>
      <c r="AY207" s="838"/>
      <c r="AZ207" s="837"/>
      <c r="BA207" s="837"/>
      <c r="BB207" s="837"/>
      <c r="BC207" s="837"/>
      <c r="BD207" s="837"/>
      <c r="BE207" s="774"/>
      <c r="BF207" s="775"/>
      <c r="BG207" s="775"/>
      <c r="BH207" s="775"/>
      <c r="BI207" s="775"/>
      <c r="BJ207" s="775"/>
      <c r="BK207" s="811"/>
      <c r="BL207" s="810"/>
      <c r="BM207" s="810"/>
      <c r="BN207" s="810"/>
      <c r="BO207" s="810"/>
      <c r="BP207" s="810"/>
      <c r="BQ207" s="793"/>
      <c r="BR207" s="792"/>
      <c r="BS207" s="792"/>
      <c r="BT207" s="792"/>
      <c r="BU207" s="792"/>
      <c r="BV207" s="792"/>
      <c r="BW207" s="838"/>
      <c r="BX207" s="837"/>
      <c r="BY207" s="837"/>
      <c r="BZ207" s="837"/>
      <c r="CA207" s="837"/>
      <c r="CB207" s="837"/>
      <c r="CC207" s="811"/>
      <c r="CD207" s="784"/>
      <c r="CE207" s="810"/>
      <c r="CF207" s="810"/>
      <c r="CG207" s="810"/>
      <c r="CH207" s="579"/>
    </row>
    <row r="208" spans="1:86" hidden="1" x14ac:dyDescent="0.2">
      <c r="A208" s="585"/>
      <c r="B208" s="585"/>
      <c r="C208" s="585"/>
      <c r="D208" s="634"/>
      <c r="E208" s="585"/>
      <c r="F208" s="634"/>
      <c r="G208" s="640"/>
      <c r="H208" s="683"/>
      <c r="I208" s="633"/>
      <c r="J208" s="774"/>
      <c r="K208" s="774"/>
      <c r="L208" s="775"/>
      <c r="M208" s="775"/>
      <c r="N208" s="775"/>
      <c r="O208" s="784"/>
      <c r="P208" s="784"/>
      <c r="Q208" s="783"/>
      <c r="R208" s="783"/>
      <c r="S208" s="783"/>
      <c r="T208" s="783"/>
      <c r="U208" s="793"/>
      <c r="V208" s="792"/>
      <c r="W208" s="792"/>
      <c r="X208" s="792"/>
      <c r="Y208" s="792"/>
      <c r="Z208" s="792"/>
      <c r="AA208" s="802"/>
      <c r="AB208" s="801"/>
      <c r="AC208" s="801"/>
      <c r="AD208" s="801"/>
      <c r="AE208" s="801"/>
      <c r="AF208" s="801"/>
      <c r="AG208" s="820"/>
      <c r="AH208" s="819"/>
      <c r="AI208" s="819"/>
      <c r="AJ208" s="819"/>
      <c r="AK208" s="819"/>
      <c r="AL208" s="819"/>
      <c r="AM208" s="774"/>
      <c r="AN208" s="775"/>
      <c r="AO208" s="775"/>
      <c r="AP208" s="775"/>
      <c r="AQ208" s="775"/>
      <c r="AR208" s="775"/>
      <c r="AS208" s="829"/>
      <c r="AT208" s="828"/>
      <c r="AU208" s="828"/>
      <c r="AV208" s="828"/>
      <c r="AW208" s="828"/>
      <c r="AX208" s="828"/>
      <c r="AY208" s="838"/>
      <c r="AZ208" s="837"/>
      <c r="BA208" s="837"/>
      <c r="BB208" s="837"/>
      <c r="BC208" s="837"/>
      <c r="BD208" s="837"/>
      <c r="BE208" s="774"/>
      <c r="BF208" s="775"/>
      <c r="BG208" s="775"/>
      <c r="BH208" s="775"/>
      <c r="BI208" s="775"/>
      <c r="BJ208" s="775"/>
      <c r="BK208" s="811"/>
      <c r="BL208" s="810"/>
      <c r="BM208" s="810"/>
      <c r="BN208" s="810"/>
      <c r="BO208" s="810"/>
      <c r="BP208" s="810"/>
      <c r="BQ208" s="793"/>
      <c r="BR208" s="792"/>
      <c r="BS208" s="792"/>
      <c r="BT208" s="792"/>
      <c r="BU208" s="792"/>
      <c r="BV208" s="792"/>
      <c r="BW208" s="838"/>
      <c r="BX208" s="837"/>
      <c r="BY208" s="837"/>
      <c r="BZ208" s="837"/>
      <c r="CA208" s="837"/>
      <c r="CB208" s="837"/>
      <c r="CC208" s="811"/>
      <c r="CD208" s="784"/>
      <c r="CE208" s="810"/>
      <c r="CF208" s="810"/>
      <c r="CG208" s="810"/>
      <c r="CH208" s="579"/>
    </row>
    <row r="209" spans="1:86" hidden="1" x14ac:dyDescent="0.2">
      <c r="A209" s="596"/>
      <c r="B209" s="596"/>
      <c r="C209" s="689"/>
      <c r="D209" s="607"/>
      <c r="E209" s="596"/>
      <c r="F209" s="607"/>
      <c r="G209" s="620"/>
      <c r="H209" s="600"/>
      <c r="I209" s="666"/>
      <c r="J209" s="774"/>
      <c r="K209" s="774"/>
      <c r="L209" s="775"/>
      <c r="M209" s="775"/>
      <c r="N209" s="775"/>
      <c r="O209" s="784"/>
      <c r="P209" s="784"/>
      <c r="Q209" s="783"/>
      <c r="R209" s="783"/>
      <c r="S209" s="783"/>
      <c r="T209" s="783"/>
      <c r="U209" s="793"/>
      <c r="V209" s="792"/>
      <c r="W209" s="792"/>
      <c r="X209" s="792"/>
      <c r="Y209" s="792"/>
      <c r="Z209" s="792"/>
      <c r="AA209" s="802"/>
      <c r="AB209" s="801"/>
      <c r="AC209" s="801"/>
      <c r="AD209" s="801"/>
      <c r="AE209" s="801"/>
      <c r="AF209" s="801"/>
      <c r="AG209" s="820"/>
      <c r="AH209" s="819"/>
      <c r="AI209" s="819"/>
      <c r="AJ209" s="819"/>
      <c r="AK209" s="819"/>
      <c r="AL209" s="819"/>
      <c r="AM209" s="774"/>
      <c r="AN209" s="775"/>
      <c r="AO209" s="775"/>
      <c r="AP209" s="775"/>
      <c r="AQ209" s="775"/>
      <c r="AR209" s="775"/>
      <c r="AS209" s="829"/>
      <c r="AT209" s="828"/>
      <c r="AU209" s="828"/>
      <c r="AV209" s="828"/>
      <c r="AW209" s="828"/>
      <c r="AX209" s="828"/>
      <c r="AY209" s="838"/>
      <c r="AZ209" s="837"/>
      <c r="BA209" s="837"/>
      <c r="BB209" s="837"/>
      <c r="BC209" s="837"/>
      <c r="BD209" s="837"/>
      <c r="BE209" s="774"/>
      <c r="BF209" s="775"/>
      <c r="BG209" s="775"/>
      <c r="BH209" s="775"/>
      <c r="BI209" s="775"/>
      <c r="BJ209" s="775"/>
      <c r="BK209" s="811"/>
      <c r="BL209" s="810"/>
      <c r="BM209" s="810"/>
      <c r="BN209" s="810"/>
      <c r="BO209" s="810"/>
      <c r="BP209" s="810"/>
      <c r="BQ209" s="793"/>
      <c r="BR209" s="792"/>
      <c r="BS209" s="792"/>
      <c r="BT209" s="792"/>
      <c r="BU209" s="792"/>
      <c r="BV209" s="792"/>
      <c r="BW209" s="838"/>
      <c r="BX209" s="837"/>
      <c r="BY209" s="837"/>
      <c r="BZ209" s="837"/>
      <c r="CA209" s="837"/>
      <c r="CB209" s="837"/>
      <c r="CC209" s="811"/>
      <c r="CD209" s="784"/>
      <c r="CE209" s="810"/>
      <c r="CF209" s="810"/>
      <c r="CG209" s="810"/>
      <c r="CH209" s="579"/>
    </row>
    <row r="210" spans="1:86" hidden="1" x14ac:dyDescent="0.2">
      <c r="A210" s="596"/>
      <c r="B210" s="596"/>
      <c r="C210" s="690"/>
      <c r="D210" s="607"/>
      <c r="E210" s="596"/>
      <c r="F210" s="607"/>
      <c r="G210" s="620"/>
      <c r="H210" s="600"/>
      <c r="I210" s="666"/>
      <c r="J210" s="774"/>
      <c r="K210" s="774"/>
      <c r="L210" s="775"/>
      <c r="M210" s="775"/>
      <c r="N210" s="775"/>
      <c r="O210" s="784"/>
      <c r="P210" s="784"/>
      <c r="Q210" s="783"/>
      <c r="R210" s="783"/>
      <c r="S210" s="783"/>
      <c r="T210" s="783"/>
      <c r="U210" s="793"/>
      <c r="V210" s="792"/>
      <c r="W210" s="792"/>
      <c r="X210" s="792"/>
      <c r="Y210" s="792"/>
      <c r="Z210" s="792"/>
      <c r="AA210" s="802"/>
      <c r="AB210" s="801"/>
      <c r="AC210" s="801"/>
      <c r="AD210" s="801"/>
      <c r="AE210" s="801"/>
      <c r="AF210" s="801"/>
      <c r="AG210" s="820"/>
      <c r="AH210" s="819"/>
      <c r="AI210" s="819"/>
      <c r="AJ210" s="819"/>
      <c r="AK210" s="819"/>
      <c r="AL210" s="819"/>
      <c r="AM210" s="774"/>
      <c r="AN210" s="775"/>
      <c r="AO210" s="775"/>
      <c r="AP210" s="775"/>
      <c r="AQ210" s="775"/>
      <c r="AR210" s="775"/>
      <c r="AS210" s="829"/>
      <c r="AT210" s="828"/>
      <c r="AU210" s="828"/>
      <c r="AV210" s="828"/>
      <c r="AW210" s="828"/>
      <c r="AX210" s="828"/>
      <c r="AY210" s="838"/>
      <c r="AZ210" s="837"/>
      <c r="BA210" s="837"/>
      <c r="BB210" s="837"/>
      <c r="BC210" s="837"/>
      <c r="BD210" s="837"/>
      <c r="BE210" s="774"/>
      <c r="BF210" s="775"/>
      <c r="BG210" s="775"/>
      <c r="BH210" s="775"/>
      <c r="BI210" s="775"/>
      <c r="BJ210" s="775"/>
      <c r="BK210" s="811"/>
      <c r="BL210" s="810"/>
      <c r="BM210" s="810"/>
      <c r="BN210" s="810"/>
      <c r="BO210" s="810"/>
      <c r="BP210" s="810"/>
      <c r="BQ210" s="793"/>
      <c r="BR210" s="792"/>
      <c r="BS210" s="792"/>
      <c r="BT210" s="792"/>
      <c r="BU210" s="792"/>
      <c r="BV210" s="792"/>
      <c r="BW210" s="838"/>
      <c r="BX210" s="837"/>
      <c r="BY210" s="837"/>
      <c r="BZ210" s="837"/>
      <c r="CA210" s="837"/>
      <c r="CB210" s="837"/>
      <c r="CC210" s="811"/>
      <c r="CD210" s="784"/>
      <c r="CE210" s="810"/>
      <c r="CF210" s="810"/>
      <c r="CG210" s="810"/>
      <c r="CH210" s="579"/>
    </row>
    <row r="211" spans="1:86" hidden="1" x14ac:dyDescent="0.2">
      <c r="A211" s="596"/>
      <c r="B211" s="596"/>
      <c r="C211" s="690"/>
      <c r="D211" s="691"/>
      <c r="E211" s="596"/>
      <c r="F211" s="607"/>
      <c r="G211" s="620"/>
      <c r="H211" s="600"/>
      <c r="I211" s="666"/>
      <c r="J211" s="774"/>
      <c r="K211" s="774"/>
      <c r="L211" s="775"/>
      <c r="M211" s="775"/>
      <c r="N211" s="775"/>
      <c r="O211" s="784"/>
      <c r="P211" s="784"/>
      <c r="Q211" s="783"/>
      <c r="R211" s="783"/>
      <c r="S211" s="783"/>
      <c r="T211" s="783"/>
      <c r="U211" s="793"/>
      <c r="V211" s="792"/>
      <c r="W211" s="792"/>
      <c r="X211" s="792"/>
      <c r="Y211" s="792"/>
      <c r="Z211" s="792"/>
      <c r="AA211" s="802"/>
      <c r="AB211" s="801"/>
      <c r="AC211" s="801"/>
      <c r="AD211" s="801"/>
      <c r="AE211" s="801"/>
      <c r="AF211" s="801"/>
      <c r="AG211" s="820"/>
      <c r="AH211" s="819"/>
      <c r="AI211" s="819"/>
      <c r="AJ211" s="819"/>
      <c r="AK211" s="819"/>
      <c r="AL211" s="819"/>
      <c r="AM211" s="774"/>
      <c r="AN211" s="775"/>
      <c r="AO211" s="775"/>
      <c r="AP211" s="775"/>
      <c r="AQ211" s="775"/>
      <c r="AR211" s="775"/>
      <c r="AS211" s="829"/>
      <c r="AT211" s="828"/>
      <c r="AU211" s="828"/>
      <c r="AV211" s="828"/>
      <c r="AW211" s="828"/>
      <c r="AX211" s="828"/>
      <c r="AY211" s="838"/>
      <c r="AZ211" s="837"/>
      <c r="BA211" s="837"/>
      <c r="BB211" s="837"/>
      <c r="BC211" s="837"/>
      <c r="BD211" s="837"/>
      <c r="BE211" s="774"/>
      <c r="BF211" s="775"/>
      <c r="BG211" s="775"/>
      <c r="BH211" s="775"/>
      <c r="BI211" s="775"/>
      <c r="BJ211" s="775"/>
      <c r="BK211" s="811"/>
      <c r="BL211" s="810"/>
      <c r="BM211" s="810"/>
      <c r="BN211" s="810"/>
      <c r="BO211" s="810"/>
      <c r="BP211" s="810"/>
      <c r="BQ211" s="793"/>
      <c r="BR211" s="792"/>
      <c r="BS211" s="792"/>
      <c r="BT211" s="792"/>
      <c r="BU211" s="792"/>
      <c r="BV211" s="792"/>
      <c r="BW211" s="838"/>
      <c r="BX211" s="837"/>
      <c r="BY211" s="837"/>
      <c r="BZ211" s="837"/>
      <c r="CA211" s="837"/>
      <c r="CB211" s="837"/>
      <c r="CC211" s="811"/>
      <c r="CD211" s="784"/>
      <c r="CE211" s="810"/>
      <c r="CF211" s="810"/>
      <c r="CG211" s="810"/>
      <c r="CH211" s="579"/>
    </row>
    <row r="212" spans="1:86" hidden="1" x14ac:dyDescent="0.2">
      <c r="A212" s="596"/>
      <c r="B212" s="596"/>
      <c r="C212" s="690"/>
      <c r="D212" s="606"/>
      <c r="E212" s="596"/>
      <c r="F212" s="607"/>
      <c r="G212" s="620"/>
      <c r="H212" s="645"/>
      <c r="I212" s="624"/>
      <c r="J212" s="774"/>
      <c r="K212" s="774"/>
      <c r="L212" s="775"/>
      <c r="M212" s="775"/>
      <c r="N212" s="775"/>
      <c r="O212" s="784"/>
      <c r="P212" s="784"/>
      <c r="Q212" s="783"/>
      <c r="R212" s="783"/>
      <c r="S212" s="783"/>
      <c r="T212" s="783"/>
      <c r="U212" s="793"/>
      <c r="V212" s="792"/>
      <c r="W212" s="792"/>
      <c r="X212" s="792"/>
      <c r="Y212" s="792"/>
      <c r="Z212" s="792"/>
      <c r="AA212" s="802"/>
      <c r="AB212" s="801"/>
      <c r="AC212" s="801"/>
      <c r="AD212" s="801"/>
      <c r="AE212" s="801"/>
      <c r="AF212" s="801"/>
      <c r="AG212" s="820"/>
      <c r="AH212" s="819"/>
      <c r="AI212" s="819"/>
      <c r="AJ212" s="819"/>
      <c r="AK212" s="819"/>
      <c r="AL212" s="819"/>
      <c r="AM212" s="774"/>
      <c r="AN212" s="775"/>
      <c r="AO212" s="775"/>
      <c r="AP212" s="775"/>
      <c r="AQ212" s="775"/>
      <c r="AR212" s="775"/>
      <c r="AS212" s="829"/>
      <c r="AT212" s="828"/>
      <c r="AU212" s="828"/>
      <c r="AV212" s="828"/>
      <c r="AW212" s="828"/>
      <c r="AX212" s="828"/>
      <c r="AY212" s="838"/>
      <c r="AZ212" s="837"/>
      <c r="BA212" s="837"/>
      <c r="BB212" s="837"/>
      <c r="BC212" s="837"/>
      <c r="BD212" s="837"/>
      <c r="BE212" s="774"/>
      <c r="BF212" s="775"/>
      <c r="BG212" s="775"/>
      <c r="BH212" s="775"/>
      <c r="BI212" s="775"/>
      <c r="BJ212" s="775"/>
      <c r="BK212" s="811"/>
      <c r="BL212" s="810"/>
      <c r="BM212" s="810"/>
      <c r="BN212" s="810"/>
      <c r="BO212" s="810"/>
      <c r="BP212" s="810"/>
      <c r="BQ212" s="793"/>
      <c r="BR212" s="792"/>
      <c r="BS212" s="792"/>
      <c r="BT212" s="792"/>
      <c r="BU212" s="792"/>
      <c r="BV212" s="792"/>
      <c r="BW212" s="838"/>
      <c r="BX212" s="837"/>
      <c r="BY212" s="837"/>
      <c r="BZ212" s="837"/>
      <c r="CA212" s="837"/>
      <c r="CB212" s="837"/>
      <c r="CC212" s="811"/>
      <c r="CD212" s="784"/>
      <c r="CE212" s="810"/>
      <c r="CF212" s="810"/>
      <c r="CG212" s="810"/>
      <c r="CH212" s="579"/>
    </row>
    <row r="213" spans="1:86" hidden="1" x14ac:dyDescent="0.2">
      <c r="A213" s="596"/>
      <c r="B213" s="596"/>
      <c r="C213" s="663"/>
      <c r="D213" s="607"/>
      <c r="E213" s="596"/>
      <c r="F213" s="607"/>
      <c r="G213" s="620"/>
      <c r="H213" s="609"/>
      <c r="I213" s="601"/>
      <c r="J213" s="774"/>
      <c r="K213" s="774"/>
      <c r="L213" s="775"/>
      <c r="M213" s="775"/>
      <c r="N213" s="774"/>
      <c r="O213" s="784"/>
      <c r="P213" s="784"/>
      <c r="Q213" s="783"/>
      <c r="R213" s="784"/>
      <c r="S213" s="783"/>
      <c r="T213" s="784"/>
      <c r="U213" s="793"/>
      <c r="V213" s="793"/>
      <c r="W213" s="792"/>
      <c r="X213" s="793"/>
      <c r="Y213" s="792"/>
      <c r="Z213" s="793"/>
      <c r="AA213" s="802"/>
      <c r="AB213" s="802"/>
      <c r="AC213" s="801"/>
      <c r="AD213" s="802"/>
      <c r="AE213" s="801"/>
      <c r="AF213" s="802"/>
      <c r="AG213" s="820"/>
      <c r="AH213" s="820"/>
      <c r="AI213" s="819"/>
      <c r="AJ213" s="820"/>
      <c r="AK213" s="819"/>
      <c r="AL213" s="820"/>
      <c r="AM213" s="774"/>
      <c r="AN213" s="774"/>
      <c r="AO213" s="775"/>
      <c r="AP213" s="774"/>
      <c r="AQ213" s="775"/>
      <c r="AR213" s="774"/>
      <c r="AS213" s="829"/>
      <c r="AT213" s="829"/>
      <c r="AU213" s="828"/>
      <c r="AV213" s="829"/>
      <c r="AW213" s="828"/>
      <c r="AX213" s="829"/>
      <c r="AY213" s="838"/>
      <c r="AZ213" s="838"/>
      <c r="BA213" s="837"/>
      <c r="BB213" s="838"/>
      <c r="BC213" s="837"/>
      <c r="BD213" s="838"/>
      <c r="BE213" s="774"/>
      <c r="BF213" s="774"/>
      <c r="BG213" s="775"/>
      <c r="BH213" s="774"/>
      <c r="BI213" s="775"/>
      <c r="BJ213" s="774"/>
      <c r="BK213" s="811"/>
      <c r="BL213" s="811"/>
      <c r="BM213" s="810"/>
      <c r="BN213" s="811"/>
      <c r="BO213" s="810"/>
      <c r="BP213" s="811"/>
      <c r="BQ213" s="793"/>
      <c r="BR213" s="793"/>
      <c r="BS213" s="792"/>
      <c r="BT213" s="793"/>
      <c r="BU213" s="792"/>
      <c r="BV213" s="793"/>
      <c r="BW213" s="838"/>
      <c r="BX213" s="838"/>
      <c r="BY213" s="837"/>
      <c r="BZ213" s="838"/>
      <c r="CA213" s="837"/>
      <c r="CB213" s="838"/>
      <c r="CC213" s="811"/>
      <c r="CD213" s="784"/>
      <c r="CE213" s="810"/>
      <c r="CF213" s="810"/>
      <c r="CG213" s="811"/>
      <c r="CH213" s="579"/>
    </row>
    <row r="214" spans="1:86" hidden="1" x14ac:dyDescent="0.2">
      <c r="A214" s="652"/>
      <c r="B214" s="652"/>
      <c r="C214" s="652"/>
      <c r="D214" s="653"/>
      <c r="E214" s="652"/>
      <c r="F214" s="653"/>
      <c r="G214" s="654"/>
      <c r="H214" s="692"/>
      <c r="I214" s="629"/>
      <c r="J214" s="776"/>
      <c r="K214" s="776"/>
      <c r="L214" s="776"/>
      <c r="M214" s="776"/>
      <c r="N214" s="776"/>
      <c r="O214" s="785"/>
      <c r="P214" s="785"/>
      <c r="Q214" s="785"/>
      <c r="R214" s="785"/>
      <c r="S214" s="785"/>
      <c r="T214" s="785"/>
      <c r="U214" s="794"/>
      <c r="V214" s="794"/>
      <c r="W214" s="794"/>
      <c r="X214" s="794"/>
      <c r="Y214" s="794"/>
      <c r="Z214" s="794"/>
      <c r="AA214" s="803"/>
      <c r="AB214" s="803"/>
      <c r="AC214" s="803"/>
      <c r="AD214" s="803"/>
      <c r="AE214" s="803"/>
      <c r="AF214" s="803"/>
      <c r="AG214" s="821"/>
      <c r="AH214" s="821"/>
      <c r="AI214" s="821"/>
      <c r="AJ214" s="821"/>
      <c r="AK214" s="821"/>
      <c r="AL214" s="821"/>
      <c r="AM214" s="776"/>
      <c r="AN214" s="776"/>
      <c r="AO214" s="776"/>
      <c r="AP214" s="776"/>
      <c r="AQ214" s="776"/>
      <c r="AR214" s="776"/>
      <c r="AS214" s="830"/>
      <c r="AT214" s="830"/>
      <c r="AU214" s="830"/>
      <c r="AV214" s="830"/>
      <c r="AW214" s="830"/>
      <c r="AX214" s="830"/>
      <c r="AY214" s="839"/>
      <c r="AZ214" s="839"/>
      <c r="BA214" s="839"/>
      <c r="BB214" s="839"/>
      <c r="BC214" s="839"/>
      <c r="BD214" s="839"/>
      <c r="BE214" s="776"/>
      <c r="BF214" s="776"/>
      <c r="BG214" s="776"/>
      <c r="BH214" s="776"/>
      <c r="BI214" s="776"/>
      <c r="BJ214" s="776"/>
      <c r="BK214" s="812"/>
      <c r="BL214" s="812"/>
      <c r="BM214" s="812"/>
      <c r="BN214" s="812"/>
      <c r="BO214" s="812"/>
      <c r="BP214" s="812"/>
      <c r="BQ214" s="794"/>
      <c r="BR214" s="794"/>
      <c r="BS214" s="794"/>
      <c r="BT214" s="794"/>
      <c r="BU214" s="794"/>
      <c r="BV214" s="794"/>
      <c r="BW214" s="839"/>
      <c r="BX214" s="839"/>
      <c r="BY214" s="839"/>
      <c r="BZ214" s="839"/>
      <c r="CA214" s="839"/>
      <c r="CB214" s="839"/>
      <c r="CC214" s="812"/>
      <c r="CD214" s="785"/>
      <c r="CE214" s="812"/>
      <c r="CF214" s="812"/>
      <c r="CG214" s="812"/>
      <c r="CH214" s="579"/>
    </row>
    <row r="215" spans="1:86" hidden="1" x14ac:dyDescent="0.2">
      <c r="A215" s="585"/>
      <c r="B215" s="585"/>
      <c r="C215" s="585"/>
      <c r="D215" s="634"/>
      <c r="E215" s="585"/>
      <c r="F215" s="634"/>
      <c r="G215" s="640"/>
      <c r="H215" s="639"/>
      <c r="I215" s="636"/>
      <c r="J215" s="774"/>
      <c r="K215" s="774"/>
      <c r="L215" s="775"/>
      <c r="M215" s="775"/>
      <c r="N215" s="775"/>
      <c r="O215" s="784"/>
      <c r="P215" s="784"/>
      <c r="Q215" s="783"/>
      <c r="R215" s="783"/>
      <c r="S215" s="783"/>
      <c r="T215" s="783"/>
      <c r="U215" s="793"/>
      <c r="V215" s="792"/>
      <c r="W215" s="792"/>
      <c r="X215" s="792"/>
      <c r="Y215" s="792"/>
      <c r="Z215" s="792"/>
      <c r="AA215" s="802"/>
      <c r="AB215" s="801"/>
      <c r="AC215" s="801"/>
      <c r="AD215" s="801"/>
      <c r="AE215" s="801"/>
      <c r="AF215" s="801"/>
      <c r="AG215" s="820"/>
      <c r="AH215" s="819"/>
      <c r="AI215" s="819"/>
      <c r="AJ215" s="819"/>
      <c r="AK215" s="819"/>
      <c r="AL215" s="819"/>
      <c r="AM215" s="774"/>
      <c r="AN215" s="775"/>
      <c r="AO215" s="775"/>
      <c r="AP215" s="775"/>
      <c r="AQ215" s="775"/>
      <c r="AR215" s="775"/>
      <c r="AS215" s="829"/>
      <c r="AT215" s="828"/>
      <c r="AU215" s="828"/>
      <c r="AV215" s="828"/>
      <c r="AW215" s="828"/>
      <c r="AX215" s="828"/>
      <c r="AY215" s="838"/>
      <c r="AZ215" s="837"/>
      <c r="BA215" s="837"/>
      <c r="BB215" s="837"/>
      <c r="BC215" s="837"/>
      <c r="BD215" s="837"/>
      <c r="BE215" s="774"/>
      <c r="BF215" s="775"/>
      <c r="BG215" s="775"/>
      <c r="BH215" s="775"/>
      <c r="BI215" s="775"/>
      <c r="BJ215" s="775"/>
      <c r="BK215" s="811"/>
      <c r="BL215" s="810"/>
      <c r="BM215" s="810"/>
      <c r="BN215" s="810"/>
      <c r="BO215" s="810"/>
      <c r="BP215" s="810"/>
      <c r="BQ215" s="793"/>
      <c r="BR215" s="792"/>
      <c r="BS215" s="792"/>
      <c r="BT215" s="792"/>
      <c r="BU215" s="792"/>
      <c r="BV215" s="792"/>
      <c r="BW215" s="838"/>
      <c r="BX215" s="837"/>
      <c r="BY215" s="837"/>
      <c r="BZ215" s="837"/>
      <c r="CA215" s="837"/>
      <c r="CB215" s="837"/>
      <c r="CC215" s="811"/>
      <c r="CD215" s="784"/>
      <c r="CE215" s="810"/>
      <c r="CF215" s="810"/>
      <c r="CG215" s="810"/>
      <c r="CH215" s="579"/>
    </row>
    <row r="216" spans="1:86" hidden="1" x14ac:dyDescent="0.2">
      <c r="A216" s="585"/>
      <c r="B216" s="585"/>
      <c r="C216" s="585"/>
      <c r="D216" s="634"/>
      <c r="E216" s="585"/>
      <c r="F216" s="634"/>
      <c r="G216" s="586"/>
      <c r="H216" s="635"/>
      <c r="I216" s="636"/>
      <c r="J216" s="774"/>
      <c r="K216" s="774"/>
      <c r="L216" s="775"/>
      <c r="M216" s="775"/>
      <c r="N216" s="775"/>
      <c r="O216" s="784"/>
      <c r="P216" s="784"/>
      <c r="Q216" s="783"/>
      <c r="R216" s="783"/>
      <c r="S216" s="783"/>
      <c r="T216" s="783"/>
      <c r="U216" s="793"/>
      <c r="V216" s="792"/>
      <c r="W216" s="792"/>
      <c r="X216" s="792"/>
      <c r="Y216" s="792"/>
      <c r="Z216" s="792"/>
      <c r="AA216" s="802"/>
      <c r="AB216" s="801"/>
      <c r="AC216" s="801"/>
      <c r="AD216" s="801"/>
      <c r="AE216" s="801"/>
      <c r="AF216" s="801"/>
      <c r="AG216" s="820"/>
      <c r="AH216" s="819"/>
      <c r="AI216" s="819"/>
      <c r="AJ216" s="819"/>
      <c r="AK216" s="819"/>
      <c r="AL216" s="819"/>
      <c r="AM216" s="774"/>
      <c r="AN216" s="775"/>
      <c r="AO216" s="775"/>
      <c r="AP216" s="775"/>
      <c r="AQ216" s="775"/>
      <c r="AR216" s="775"/>
      <c r="AS216" s="829"/>
      <c r="AT216" s="828"/>
      <c r="AU216" s="828"/>
      <c r="AV216" s="828"/>
      <c r="AW216" s="828"/>
      <c r="AX216" s="828"/>
      <c r="AY216" s="838"/>
      <c r="AZ216" s="837"/>
      <c r="BA216" s="837"/>
      <c r="BB216" s="837"/>
      <c r="BC216" s="837"/>
      <c r="BD216" s="837"/>
      <c r="BE216" s="774"/>
      <c r="BF216" s="775"/>
      <c r="BG216" s="775"/>
      <c r="BH216" s="775"/>
      <c r="BI216" s="775"/>
      <c r="BJ216" s="775"/>
      <c r="BK216" s="811"/>
      <c r="BL216" s="810"/>
      <c r="BM216" s="810"/>
      <c r="BN216" s="810"/>
      <c r="BO216" s="810"/>
      <c r="BP216" s="810"/>
      <c r="BQ216" s="793"/>
      <c r="BR216" s="792"/>
      <c r="BS216" s="792"/>
      <c r="BT216" s="792"/>
      <c r="BU216" s="792"/>
      <c r="BV216" s="792"/>
      <c r="BW216" s="838"/>
      <c r="BX216" s="837"/>
      <c r="BY216" s="837"/>
      <c r="BZ216" s="837"/>
      <c r="CA216" s="837"/>
      <c r="CB216" s="837"/>
      <c r="CC216" s="811"/>
      <c r="CD216" s="784"/>
      <c r="CE216" s="810"/>
      <c r="CF216" s="810"/>
      <c r="CG216" s="810"/>
      <c r="CH216" s="579"/>
    </row>
    <row r="217" spans="1:86" hidden="1" x14ac:dyDescent="0.2">
      <c r="A217" s="585"/>
      <c r="B217" s="585"/>
      <c r="C217" s="585"/>
      <c r="D217" s="634"/>
      <c r="E217" s="585"/>
      <c r="F217" s="634"/>
      <c r="G217" s="586"/>
      <c r="H217" s="635"/>
      <c r="I217" s="636"/>
      <c r="J217" s="774"/>
      <c r="K217" s="774"/>
      <c r="L217" s="775"/>
      <c r="M217" s="775"/>
      <c r="N217" s="775"/>
      <c r="O217" s="784"/>
      <c r="P217" s="784"/>
      <c r="Q217" s="783"/>
      <c r="R217" s="783"/>
      <c r="S217" s="783"/>
      <c r="T217" s="783"/>
      <c r="U217" s="793"/>
      <c r="V217" s="792"/>
      <c r="W217" s="792"/>
      <c r="X217" s="792"/>
      <c r="Y217" s="792"/>
      <c r="Z217" s="792"/>
      <c r="AA217" s="802"/>
      <c r="AB217" s="801"/>
      <c r="AC217" s="801"/>
      <c r="AD217" s="801"/>
      <c r="AE217" s="801"/>
      <c r="AF217" s="801"/>
      <c r="AG217" s="820"/>
      <c r="AH217" s="819"/>
      <c r="AI217" s="819"/>
      <c r="AJ217" s="819"/>
      <c r="AK217" s="819"/>
      <c r="AL217" s="819"/>
      <c r="AM217" s="774"/>
      <c r="AN217" s="775"/>
      <c r="AO217" s="775"/>
      <c r="AP217" s="775"/>
      <c r="AQ217" s="775"/>
      <c r="AR217" s="775"/>
      <c r="AS217" s="829"/>
      <c r="AT217" s="828"/>
      <c r="AU217" s="828"/>
      <c r="AV217" s="828"/>
      <c r="AW217" s="828"/>
      <c r="AX217" s="828"/>
      <c r="AY217" s="838"/>
      <c r="AZ217" s="837"/>
      <c r="BA217" s="837"/>
      <c r="BB217" s="837"/>
      <c r="BC217" s="837"/>
      <c r="BD217" s="837"/>
      <c r="BE217" s="774"/>
      <c r="BF217" s="775"/>
      <c r="BG217" s="775"/>
      <c r="BH217" s="775"/>
      <c r="BI217" s="775"/>
      <c r="BJ217" s="775"/>
      <c r="BK217" s="811"/>
      <c r="BL217" s="810"/>
      <c r="BM217" s="810"/>
      <c r="BN217" s="810"/>
      <c r="BO217" s="810"/>
      <c r="BP217" s="810"/>
      <c r="BQ217" s="793"/>
      <c r="BR217" s="792"/>
      <c r="BS217" s="792"/>
      <c r="BT217" s="792"/>
      <c r="BU217" s="792"/>
      <c r="BV217" s="792"/>
      <c r="BW217" s="838"/>
      <c r="BX217" s="837"/>
      <c r="BY217" s="837"/>
      <c r="BZ217" s="837"/>
      <c r="CA217" s="837"/>
      <c r="CB217" s="837"/>
      <c r="CC217" s="811"/>
      <c r="CD217" s="784"/>
      <c r="CE217" s="810"/>
      <c r="CF217" s="810"/>
      <c r="CG217" s="810"/>
      <c r="CH217" s="579"/>
    </row>
    <row r="218" spans="1:86" hidden="1" x14ac:dyDescent="0.2">
      <c r="A218" s="585"/>
      <c r="B218" s="585"/>
      <c r="C218" s="585"/>
      <c r="D218" s="634"/>
      <c r="E218" s="585"/>
      <c r="F218" s="634"/>
      <c r="G218" s="586"/>
      <c r="H218" s="639"/>
      <c r="I218" s="636"/>
      <c r="J218" s="774"/>
      <c r="K218" s="774"/>
      <c r="L218" s="775"/>
      <c r="M218" s="775"/>
      <c r="N218" s="775"/>
      <c r="O218" s="784"/>
      <c r="P218" s="784"/>
      <c r="Q218" s="783"/>
      <c r="R218" s="783"/>
      <c r="S218" s="783"/>
      <c r="T218" s="783"/>
      <c r="U218" s="793"/>
      <c r="V218" s="792"/>
      <c r="W218" s="792"/>
      <c r="X218" s="792"/>
      <c r="Y218" s="792"/>
      <c r="Z218" s="792"/>
      <c r="AA218" s="802"/>
      <c r="AB218" s="801"/>
      <c r="AC218" s="801"/>
      <c r="AD218" s="801"/>
      <c r="AE218" s="801"/>
      <c r="AF218" s="801"/>
      <c r="AG218" s="820"/>
      <c r="AH218" s="819"/>
      <c r="AI218" s="819"/>
      <c r="AJ218" s="819"/>
      <c r="AK218" s="819"/>
      <c r="AL218" s="819"/>
      <c r="AM218" s="774"/>
      <c r="AN218" s="775"/>
      <c r="AO218" s="775"/>
      <c r="AP218" s="775"/>
      <c r="AQ218" s="775"/>
      <c r="AR218" s="775"/>
      <c r="AS218" s="829"/>
      <c r="AT218" s="828"/>
      <c r="AU218" s="828"/>
      <c r="AV218" s="828"/>
      <c r="AW218" s="828"/>
      <c r="AX218" s="828"/>
      <c r="AY218" s="838"/>
      <c r="AZ218" s="837"/>
      <c r="BA218" s="837"/>
      <c r="BB218" s="837"/>
      <c r="BC218" s="837"/>
      <c r="BD218" s="837"/>
      <c r="BE218" s="774"/>
      <c r="BF218" s="775"/>
      <c r="BG218" s="775"/>
      <c r="BH218" s="775"/>
      <c r="BI218" s="775"/>
      <c r="BJ218" s="775"/>
      <c r="BK218" s="811"/>
      <c r="BL218" s="810"/>
      <c r="BM218" s="810"/>
      <c r="BN218" s="810"/>
      <c r="BO218" s="810"/>
      <c r="BP218" s="810"/>
      <c r="BQ218" s="793"/>
      <c r="BR218" s="792"/>
      <c r="BS218" s="792"/>
      <c r="BT218" s="792"/>
      <c r="BU218" s="792"/>
      <c r="BV218" s="792"/>
      <c r="BW218" s="838"/>
      <c r="BX218" s="837"/>
      <c r="BY218" s="837"/>
      <c r="BZ218" s="837"/>
      <c r="CA218" s="837"/>
      <c r="CB218" s="837"/>
      <c r="CC218" s="811"/>
      <c r="CD218" s="784"/>
      <c r="CE218" s="810"/>
      <c r="CF218" s="810"/>
      <c r="CG218" s="810"/>
      <c r="CH218" s="579"/>
    </row>
    <row r="219" spans="1:86" hidden="1" x14ac:dyDescent="0.2">
      <c r="A219" s="585"/>
      <c r="B219" s="585"/>
      <c r="C219" s="585"/>
      <c r="D219" s="634"/>
      <c r="E219" s="585"/>
      <c r="F219" s="634"/>
      <c r="G219" s="685"/>
      <c r="H219" s="639"/>
      <c r="I219" s="686"/>
      <c r="J219" s="774"/>
      <c r="K219" s="774"/>
      <c r="L219" s="775"/>
      <c r="M219" s="775"/>
      <c r="N219" s="775"/>
      <c r="O219" s="784"/>
      <c r="P219" s="784"/>
      <c r="Q219" s="783"/>
      <c r="R219" s="783"/>
      <c r="S219" s="783"/>
      <c r="T219" s="783"/>
      <c r="U219" s="793"/>
      <c r="V219" s="792"/>
      <c r="W219" s="792"/>
      <c r="X219" s="792"/>
      <c r="Y219" s="792"/>
      <c r="Z219" s="792"/>
      <c r="AA219" s="802"/>
      <c r="AB219" s="801"/>
      <c r="AC219" s="801"/>
      <c r="AD219" s="801"/>
      <c r="AE219" s="801"/>
      <c r="AF219" s="801"/>
      <c r="AG219" s="820"/>
      <c r="AH219" s="819"/>
      <c r="AI219" s="819"/>
      <c r="AJ219" s="819"/>
      <c r="AK219" s="819"/>
      <c r="AL219" s="819"/>
      <c r="AM219" s="774"/>
      <c r="AN219" s="775"/>
      <c r="AO219" s="775"/>
      <c r="AP219" s="775"/>
      <c r="AQ219" s="775"/>
      <c r="AR219" s="775"/>
      <c r="AS219" s="829"/>
      <c r="AT219" s="828"/>
      <c r="AU219" s="828"/>
      <c r="AV219" s="828"/>
      <c r="AW219" s="828"/>
      <c r="AX219" s="828"/>
      <c r="AY219" s="838"/>
      <c r="AZ219" s="837"/>
      <c r="BA219" s="837"/>
      <c r="BB219" s="837"/>
      <c r="BC219" s="837"/>
      <c r="BD219" s="837"/>
      <c r="BE219" s="774"/>
      <c r="BF219" s="775"/>
      <c r="BG219" s="775"/>
      <c r="BH219" s="775"/>
      <c r="BI219" s="775"/>
      <c r="BJ219" s="775"/>
      <c r="BK219" s="811"/>
      <c r="BL219" s="810"/>
      <c r="BM219" s="810"/>
      <c r="BN219" s="810"/>
      <c r="BO219" s="810"/>
      <c r="BP219" s="810"/>
      <c r="BQ219" s="793"/>
      <c r="BR219" s="792"/>
      <c r="BS219" s="792"/>
      <c r="BT219" s="792"/>
      <c r="BU219" s="792"/>
      <c r="BV219" s="792"/>
      <c r="BW219" s="838"/>
      <c r="BX219" s="837"/>
      <c r="BY219" s="837"/>
      <c r="BZ219" s="837"/>
      <c r="CA219" s="837"/>
      <c r="CB219" s="837"/>
      <c r="CC219" s="811"/>
      <c r="CD219" s="784"/>
      <c r="CE219" s="810"/>
      <c r="CF219" s="810"/>
      <c r="CG219" s="810"/>
      <c r="CH219" s="579"/>
    </row>
    <row r="220" spans="1:86" hidden="1" x14ac:dyDescent="0.2">
      <c r="A220" s="585"/>
      <c r="B220" s="585"/>
      <c r="C220" s="585"/>
      <c r="D220" s="634"/>
      <c r="E220" s="585"/>
      <c r="F220" s="634"/>
      <c r="G220" s="687"/>
      <c r="H220" s="635"/>
      <c r="I220" s="686"/>
      <c r="J220" s="774"/>
      <c r="K220" s="774"/>
      <c r="L220" s="775"/>
      <c r="M220" s="775"/>
      <c r="N220" s="775"/>
      <c r="O220" s="784"/>
      <c r="P220" s="784"/>
      <c r="Q220" s="783"/>
      <c r="R220" s="783"/>
      <c r="S220" s="783"/>
      <c r="T220" s="783"/>
      <c r="U220" s="793"/>
      <c r="V220" s="792"/>
      <c r="W220" s="792"/>
      <c r="X220" s="792"/>
      <c r="Y220" s="792"/>
      <c r="Z220" s="792"/>
      <c r="AA220" s="802"/>
      <c r="AB220" s="801"/>
      <c r="AC220" s="801"/>
      <c r="AD220" s="801"/>
      <c r="AE220" s="801"/>
      <c r="AF220" s="801"/>
      <c r="AG220" s="820"/>
      <c r="AH220" s="819"/>
      <c r="AI220" s="819"/>
      <c r="AJ220" s="819"/>
      <c r="AK220" s="819"/>
      <c r="AL220" s="819"/>
      <c r="AM220" s="774"/>
      <c r="AN220" s="775"/>
      <c r="AO220" s="775"/>
      <c r="AP220" s="775"/>
      <c r="AQ220" s="775"/>
      <c r="AR220" s="775"/>
      <c r="AS220" s="829"/>
      <c r="AT220" s="828"/>
      <c r="AU220" s="828"/>
      <c r="AV220" s="828"/>
      <c r="AW220" s="828"/>
      <c r="AX220" s="828"/>
      <c r="AY220" s="838"/>
      <c r="AZ220" s="837"/>
      <c r="BA220" s="837"/>
      <c r="BB220" s="837"/>
      <c r="BC220" s="837"/>
      <c r="BD220" s="837"/>
      <c r="BE220" s="774"/>
      <c r="BF220" s="775"/>
      <c r="BG220" s="775"/>
      <c r="BH220" s="775"/>
      <c r="BI220" s="775"/>
      <c r="BJ220" s="775"/>
      <c r="BK220" s="811"/>
      <c r="BL220" s="810"/>
      <c r="BM220" s="810"/>
      <c r="BN220" s="810"/>
      <c r="BO220" s="810"/>
      <c r="BP220" s="810"/>
      <c r="BQ220" s="793"/>
      <c r="BR220" s="792"/>
      <c r="BS220" s="792"/>
      <c r="BT220" s="792"/>
      <c r="BU220" s="792"/>
      <c r="BV220" s="792"/>
      <c r="BW220" s="838"/>
      <c r="BX220" s="837"/>
      <c r="BY220" s="837"/>
      <c r="BZ220" s="837"/>
      <c r="CA220" s="837"/>
      <c r="CB220" s="837"/>
      <c r="CC220" s="811"/>
      <c r="CD220" s="784"/>
      <c r="CE220" s="810"/>
      <c r="CF220" s="810"/>
      <c r="CG220" s="810"/>
      <c r="CH220" s="579"/>
    </row>
    <row r="221" spans="1:86" hidden="1" x14ac:dyDescent="0.2">
      <c r="A221" s="585"/>
      <c r="B221" s="585"/>
      <c r="C221" s="585"/>
      <c r="D221" s="634"/>
      <c r="E221" s="585"/>
      <c r="F221" s="634"/>
      <c r="G221" s="687"/>
      <c r="H221" s="635"/>
      <c r="I221" s="686"/>
      <c r="J221" s="774"/>
      <c r="K221" s="774"/>
      <c r="L221" s="775"/>
      <c r="M221" s="775"/>
      <c r="N221" s="775"/>
      <c r="O221" s="784"/>
      <c r="P221" s="784"/>
      <c r="Q221" s="783"/>
      <c r="R221" s="783"/>
      <c r="S221" s="783"/>
      <c r="T221" s="783"/>
      <c r="U221" s="793"/>
      <c r="V221" s="792"/>
      <c r="W221" s="792"/>
      <c r="X221" s="792"/>
      <c r="Y221" s="792"/>
      <c r="Z221" s="792"/>
      <c r="AA221" s="802"/>
      <c r="AB221" s="801"/>
      <c r="AC221" s="801"/>
      <c r="AD221" s="801"/>
      <c r="AE221" s="801"/>
      <c r="AF221" s="801"/>
      <c r="AG221" s="820"/>
      <c r="AH221" s="819"/>
      <c r="AI221" s="819"/>
      <c r="AJ221" s="819"/>
      <c r="AK221" s="819"/>
      <c r="AL221" s="819"/>
      <c r="AM221" s="774"/>
      <c r="AN221" s="775"/>
      <c r="AO221" s="775"/>
      <c r="AP221" s="775"/>
      <c r="AQ221" s="775"/>
      <c r="AR221" s="775"/>
      <c r="AS221" s="829"/>
      <c r="AT221" s="828"/>
      <c r="AU221" s="828"/>
      <c r="AV221" s="828"/>
      <c r="AW221" s="828"/>
      <c r="AX221" s="828"/>
      <c r="AY221" s="838"/>
      <c r="AZ221" s="837"/>
      <c r="BA221" s="837"/>
      <c r="BB221" s="837"/>
      <c r="BC221" s="837"/>
      <c r="BD221" s="837"/>
      <c r="BE221" s="774"/>
      <c r="BF221" s="775"/>
      <c r="BG221" s="775"/>
      <c r="BH221" s="775"/>
      <c r="BI221" s="775"/>
      <c r="BJ221" s="775"/>
      <c r="BK221" s="811"/>
      <c r="BL221" s="810"/>
      <c r="BM221" s="810"/>
      <c r="BN221" s="810"/>
      <c r="BO221" s="810"/>
      <c r="BP221" s="810"/>
      <c r="BQ221" s="793"/>
      <c r="BR221" s="792"/>
      <c r="BS221" s="792"/>
      <c r="BT221" s="792"/>
      <c r="BU221" s="792"/>
      <c r="BV221" s="792"/>
      <c r="BW221" s="838"/>
      <c r="BX221" s="837"/>
      <c r="BY221" s="837"/>
      <c r="BZ221" s="837"/>
      <c r="CA221" s="837"/>
      <c r="CB221" s="837"/>
      <c r="CC221" s="811"/>
      <c r="CD221" s="784"/>
      <c r="CE221" s="810"/>
      <c r="CF221" s="810"/>
      <c r="CG221" s="810"/>
      <c r="CH221" s="579"/>
    </row>
    <row r="222" spans="1:86" hidden="1" x14ac:dyDescent="0.2">
      <c r="A222" s="585"/>
      <c r="B222" s="585"/>
      <c r="C222" s="585"/>
      <c r="D222" s="634"/>
      <c r="E222" s="585"/>
      <c r="F222" s="634"/>
      <c r="G222" s="688"/>
      <c r="H222" s="642"/>
      <c r="I222" s="693"/>
      <c r="J222" s="774"/>
      <c r="K222" s="774"/>
      <c r="L222" s="775"/>
      <c r="M222" s="775"/>
      <c r="N222" s="775"/>
      <c r="O222" s="784"/>
      <c r="P222" s="784"/>
      <c r="Q222" s="783"/>
      <c r="R222" s="783"/>
      <c r="S222" s="783"/>
      <c r="T222" s="783"/>
      <c r="U222" s="793"/>
      <c r="V222" s="792"/>
      <c r="W222" s="792"/>
      <c r="X222" s="792"/>
      <c r="Y222" s="792"/>
      <c r="Z222" s="792"/>
      <c r="AA222" s="802"/>
      <c r="AB222" s="801"/>
      <c r="AC222" s="801"/>
      <c r="AD222" s="801"/>
      <c r="AE222" s="801"/>
      <c r="AF222" s="801"/>
      <c r="AG222" s="820"/>
      <c r="AH222" s="819"/>
      <c r="AI222" s="819"/>
      <c r="AJ222" s="819"/>
      <c r="AK222" s="819"/>
      <c r="AL222" s="819"/>
      <c r="AM222" s="774"/>
      <c r="AN222" s="775"/>
      <c r="AO222" s="775"/>
      <c r="AP222" s="775"/>
      <c r="AQ222" s="775"/>
      <c r="AR222" s="775"/>
      <c r="AS222" s="829"/>
      <c r="AT222" s="828"/>
      <c r="AU222" s="828"/>
      <c r="AV222" s="828"/>
      <c r="AW222" s="828"/>
      <c r="AX222" s="828"/>
      <c r="AY222" s="838"/>
      <c r="AZ222" s="837"/>
      <c r="BA222" s="837"/>
      <c r="BB222" s="837"/>
      <c r="BC222" s="837"/>
      <c r="BD222" s="837"/>
      <c r="BE222" s="774"/>
      <c r="BF222" s="775"/>
      <c r="BG222" s="775"/>
      <c r="BH222" s="775"/>
      <c r="BI222" s="775"/>
      <c r="BJ222" s="775"/>
      <c r="BK222" s="811"/>
      <c r="BL222" s="810"/>
      <c r="BM222" s="810"/>
      <c r="BN222" s="810"/>
      <c r="BO222" s="810"/>
      <c r="BP222" s="810"/>
      <c r="BQ222" s="793"/>
      <c r="BR222" s="792"/>
      <c r="BS222" s="792"/>
      <c r="BT222" s="792"/>
      <c r="BU222" s="792"/>
      <c r="BV222" s="792"/>
      <c r="BW222" s="838"/>
      <c r="BX222" s="837"/>
      <c r="BY222" s="837"/>
      <c r="BZ222" s="837"/>
      <c r="CA222" s="837"/>
      <c r="CB222" s="837"/>
      <c r="CC222" s="811"/>
      <c r="CD222" s="784"/>
      <c r="CE222" s="810"/>
      <c r="CF222" s="810"/>
      <c r="CG222" s="810"/>
      <c r="CH222" s="579"/>
    </row>
    <row r="223" spans="1:86" hidden="1" x14ac:dyDescent="0.2">
      <c r="A223" s="596"/>
      <c r="B223" s="596"/>
      <c r="C223" s="663"/>
      <c r="D223" s="682"/>
      <c r="E223" s="596"/>
      <c r="F223" s="682"/>
      <c r="G223" s="694"/>
      <c r="H223" s="600"/>
      <c r="I223" s="601"/>
      <c r="J223" s="774"/>
      <c r="K223" s="774"/>
      <c r="L223" s="775"/>
      <c r="M223" s="775"/>
      <c r="N223" s="775"/>
      <c r="O223" s="784"/>
      <c r="P223" s="784"/>
      <c r="Q223" s="783"/>
      <c r="R223" s="783"/>
      <c r="S223" s="783"/>
      <c r="T223" s="783"/>
      <c r="U223" s="793"/>
      <c r="V223" s="792"/>
      <c r="W223" s="792"/>
      <c r="X223" s="792"/>
      <c r="Y223" s="792"/>
      <c r="Z223" s="792"/>
      <c r="AA223" s="802"/>
      <c r="AB223" s="801"/>
      <c r="AC223" s="801"/>
      <c r="AD223" s="801"/>
      <c r="AE223" s="801"/>
      <c r="AF223" s="801"/>
      <c r="AG223" s="820"/>
      <c r="AH223" s="819"/>
      <c r="AI223" s="819"/>
      <c r="AJ223" s="819"/>
      <c r="AK223" s="819"/>
      <c r="AL223" s="819"/>
      <c r="AM223" s="774"/>
      <c r="AN223" s="775"/>
      <c r="AO223" s="775"/>
      <c r="AP223" s="775"/>
      <c r="AQ223" s="775"/>
      <c r="AR223" s="775"/>
      <c r="AS223" s="829"/>
      <c r="AT223" s="828"/>
      <c r="AU223" s="828"/>
      <c r="AV223" s="828"/>
      <c r="AW223" s="828"/>
      <c r="AX223" s="828"/>
      <c r="AY223" s="838"/>
      <c r="AZ223" s="837"/>
      <c r="BA223" s="837"/>
      <c r="BB223" s="837"/>
      <c r="BC223" s="837"/>
      <c r="BD223" s="837"/>
      <c r="BE223" s="774"/>
      <c r="BF223" s="775"/>
      <c r="BG223" s="775"/>
      <c r="BH223" s="775"/>
      <c r="BI223" s="775"/>
      <c r="BJ223" s="775"/>
      <c r="BK223" s="811"/>
      <c r="BL223" s="810"/>
      <c r="BM223" s="810"/>
      <c r="BN223" s="810"/>
      <c r="BO223" s="810"/>
      <c r="BP223" s="810"/>
      <c r="BQ223" s="793"/>
      <c r="BR223" s="792"/>
      <c r="BS223" s="792"/>
      <c r="BT223" s="792"/>
      <c r="BU223" s="792"/>
      <c r="BV223" s="792"/>
      <c r="BW223" s="838"/>
      <c r="BX223" s="837"/>
      <c r="BY223" s="837"/>
      <c r="BZ223" s="837"/>
      <c r="CA223" s="837"/>
      <c r="CB223" s="837"/>
      <c r="CC223" s="811"/>
      <c r="CD223" s="784"/>
      <c r="CE223" s="810"/>
      <c r="CF223" s="810"/>
      <c r="CG223" s="810"/>
      <c r="CH223" s="579"/>
    </row>
    <row r="224" spans="1:86" hidden="1" x14ac:dyDescent="0.2">
      <c r="A224" s="596"/>
      <c r="B224" s="596"/>
      <c r="C224" s="690"/>
      <c r="D224" s="682"/>
      <c r="E224" s="596"/>
      <c r="F224" s="682"/>
      <c r="G224" s="694"/>
      <c r="H224" s="600"/>
      <c r="I224" s="601"/>
      <c r="J224" s="774"/>
      <c r="K224" s="774"/>
      <c r="L224" s="775"/>
      <c r="M224" s="775"/>
      <c r="N224" s="775"/>
      <c r="O224" s="784"/>
      <c r="P224" s="784"/>
      <c r="Q224" s="783"/>
      <c r="R224" s="783"/>
      <c r="S224" s="783"/>
      <c r="T224" s="783"/>
      <c r="U224" s="793"/>
      <c r="V224" s="792"/>
      <c r="W224" s="792"/>
      <c r="X224" s="792"/>
      <c r="Y224" s="792"/>
      <c r="Z224" s="792"/>
      <c r="AA224" s="802"/>
      <c r="AB224" s="801"/>
      <c r="AC224" s="801"/>
      <c r="AD224" s="801"/>
      <c r="AE224" s="801"/>
      <c r="AF224" s="801"/>
      <c r="AG224" s="820"/>
      <c r="AH224" s="819"/>
      <c r="AI224" s="819"/>
      <c r="AJ224" s="819"/>
      <c r="AK224" s="819"/>
      <c r="AL224" s="819"/>
      <c r="AM224" s="774"/>
      <c r="AN224" s="775"/>
      <c r="AO224" s="775"/>
      <c r="AP224" s="775"/>
      <c r="AQ224" s="775"/>
      <c r="AR224" s="775"/>
      <c r="AS224" s="829"/>
      <c r="AT224" s="828"/>
      <c r="AU224" s="828"/>
      <c r="AV224" s="828"/>
      <c r="AW224" s="828"/>
      <c r="AX224" s="828"/>
      <c r="AY224" s="838"/>
      <c r="AZ224" s="837"/>
      <c r="BA224" s="837"/>
      <c r="BB224" s="837"/>
      <c r="BC224" s="837"/>
      <c r="BD224" s="837"/>
      <c r="BE224" s="774"/>
      <c r="BF224" s="775"/>
      <c r="BG224" s="775"/>
      <c r="BH224" s="775"/>
      <c r="BI224" s="775"/>
      <c r="BJ224" s="775"/>
      <c r="BK224" s="811"/>
      <c r="BL224" s="810"/>
      <c r="BM224" s="810"/>
      <c r="BN224" s="810"/>
      <c r="BO224" s="810"/>
      <c r="BP224" s="810"/>
      <c r="BQ224" s="793"/>
      <c r="BR224" s="792"/>
      <c r="BS224" s="792"/>
      <c r="BT224" s="792"/>
      <c r="BU224" s="792"/>
      <c r="BV224" s="792"/>
      <c r="BW224" s="838"/>
      <c r="BX224" s="837"/>
      <c r="BY224" s="837"/>
      <c r="BZ224" s="837"/>
      <c r="CA224" s="837"/>
      <c r="CB224" s="837"/>
      <c r="CC224" s="811"/>
      <c r="CD224" s="784"/>
      <c r="CE224" s="810"/>
      <c r="CF224" s="810"/>
      <c r="CG224" s="810"/>
      <c r="CH224" s="579"/>
    </row>
    <row r="225" spans="1:86" hidden="1" x14ac:dyDescent="0.2">
      <c r="A225" s="596"/>
      <c r="B225" s="596"/>
      <c r="C225" s="623"/>
      <c r="D225" s="691"/>
      <c r="E225" s="596"/>
      <c r="F225" s="682"/>
      <c r="G225" s="694"/>
      <c r="H225" s="600"/>
      <c r="I225" s="601"/>
      <c r="J225" s="774"/>
      <c r="K225" s="774"/>
      <c r="L225" s="775"/>
      <c r="M225" s="775"/>
      <c r="N225" s="775"/>
      <c r="O225" s="784"/>
      <c r="P225" s="784"/>
      <c r="Q225" s="783"/>
      <c r="R225" s="783"/>
      <c r="S225" s="783"/>
      <c r="T225" s="783"/>
      <c r="U225" s="793"/>
      <c r="V225" s="792"/>
      <c r="W225" s="792"/>
      <c r="X225" s="792"/>
      <c r="Y225" s="792"/>
      <c r="Z225" s="792"/>
      <c r="AA225" s="802"/>
      <c r="AB225" s="801"/>
      <c r="AC225" s="801"/>
      <c r="AD225" s="801"/>
      <c r="AE225" s="801"/>
      <c r="AF225" s="801"/>
      <c r="AG225" s="820"/>
      <c r="AH225" s="819"/>
      <c r="AI225" s="819"/>
      <c r="AJ225" s="819"/>
      <c r="AK225" s="819"/>
      <c r="AL225" s="819"/>
      <c r="AM225" s="774"/>
      <c r="AN225" s="775"/>
      <c r="AO225" s="775"/>
      <c r="AP225" s="775"/>
      <c r="AQ225" s="775"/>
      <c r="AR225" s="775"/>
      <c r="AS225" s="829"/>
      <c r="AT225" s="828"/>
      <c r="AU225" s="828"/>
      <c r="AV225" s="828"/>
      <c r="AW225" s="828"/>
      <c r="AX225" s="828"/>
      <c r="AY225" s="838"/>
      <c r="AZ225" s="837"/>
      <c r="BA225" s="837"/>
      <c r="BB225" s="837"/>
      <c r="BC225" s="837"/>
      <c r="BD225" s="837"/>
      <c r="BE225" s="774"/>
      <c r="BF225" s="775"/>
      <c r="BG225" s="775"/>
      <c r="BH225" s="775"/>
      <c r="BI225" s="775"/>
      <c r="BJ225" s="775"/>
      <c r="BK225" s="811"/>
      <c r="BL225" s="810"/>
      <c r="BM225" s="810"/>
      <c r="BN225" s="810"/>
      <c r="BO225" s="810"/>
      <c r="BP225" s="810"/>
      <c r="BQ225" s="793"/>
      <c r="BR225" s="792"/>
      <c r="BS225" s="792"/>
      <c r="BT225" s="792"/>
      <c r="BU225" s="792"/>
      <c r="BV225" s="792"/>
      <c r="BW225" s="838"/>
      <c r="BX225" s="837"/>
      <c r="BY225" s="837"/>
      <c r="BZ225" s="837"/>
      <c r="CA225" s="837"/>
      <c r="CB225" s="837"/>
      <c r="CC225" s="811"/>
      <c r="CD225" s="784"/>
      <c r="CE225" s="810"/>
      <c r="CF225" s="810"/>
      <c r="CG225" s="810"/>
      <c r="CH225" s="579"/>
    </row>
    <row r="226" spans="1:86" hidden="1" x14ac:dyDescent="0.2">
      <c r="A226" s="596"/>
      <c r="B226" s="596"/>
      <c r="C226" s="623"/>
      <c r="D226" s="606"/>
      <c r="E226" s="596"/>
      <c r="F226" s="682"/>
      <c r="G226" s="694"/>
      <c r="H226" s="645"/>
      <c r="I226" s="601"/>
      <c r="J226" s="774"/>
      <c r="K226" s="774"/>
      <c r="L226" s="775"/>
      <c r="M226" s="775"/>
      <c r="N226" s="775"/>
      <c r="O226" s="784"/>
      <c r="P226" s="784"/>
      <c r="Q226" s="783"/>
      <c r="R226" s="783"/>
      <c r="S226" s="783"/>
      <c r="T226" s="783"/>
      <c r="U226" s="793"/>
      <c r="V226" s="792"/>
      <c r="W226" s="792"/>
      <c r="X226" s="792"/>
      <c r="Y226" s="792"/>
      <c r="Z226" s="792"/>
      <c r="AA226" s="802"/>
      <c r="AB226" s="801"/>
      <c r="AC226" s="801"/>
      <c r="AD226" s="801"/>
      <c r="AE226" s="801"/>
      <c r="AF226" s="801"/>
      <c r="AG226" s="820"/>
      <c r="AH226" s="819"/>
      <c r="AI226" s="819"/>
      <c r="AJ226" s="819"/>
      <c r="AK226" s="819"/>
      <c r="AL226" s="819"/>
      <c r="AM226" s="774"/>
      <c r="AN226" s="775"/>
      <c r="AO226" s="775"/>
      <c r="AP226" s="775"/>
      <c r="AQ226" s="775"/>
      <c r="AR226" s="775"/>
      <c r="AS226" s="829"/>
      <c r="AT226" s="828"/>
      <c r="AU226" s="828"/>
      <c r="AV226" s="828"/>
      <c r="AW226" s="828"/>
      <c r="AX226" s="828"/>
      <c r="AY226" s="838"/>
      <c r="AZ226" s="837"/>
      <c r="BA226" s="837"/>
      <c r="BB226" s="837"/>
      <c r="BC226" s="837"/>
      <c r="BD226" s="837"/>
      <c r="BE226" s="774"/>
      <c r="BF226" s="775"/>
      <c r="BG226" s="775"/>
      <c r="BH226" s="775"/>
      <c r="BI226" s="775"/>
      <c r="BJ226" s="775"/>
      <c r="BK226" s="811"/>
      <c r="BL226" s="810"/>
      <c r="BM226" s="810"/>
      <c r="BN226" s="810"/>
      <c r="BO226" s="810"/>
      <c r="BP226" s="810"/>
      <c r="BQ226" s="793"/>
      <c r="BR226" s="792"/>
      <c r="BS226" s="792"/>
      <c r="BT226" s="792"/>
      <c r="BU226" s="792"/>
      <c r="BV226" s="792"/>
      <c r="BW226" s="838"/>
      <c r="BX226" s="837"/>
      <c r="BY226" s="837"/>
      <c r="BZ226" s="837"/>
      <c r="CA226" s="837"/>
      <c r="CB226" s="837"/>
      <c r="CC226" s="811"/>
      <c r="CD226" s="784"/>
      <c r="CE226" s="810"/>
      <c r="CF226" s="810"/>
      <c r="CG226" s="810"/>
      <c r="CH226" s="579"/>
    </row>
    <row r="227" spans="1:86" hidden="1" x14ac:dyDescent="0.2">
      <c r="A227" s="596"/>
      <c r="B227" s="596"/>
      <c r="C227" s="596"/>
      <c r="D227" s="607"/>
      <c r="E227" s="596"/>
      <c r="F227" s="607"/>
      <c r="G227" s="620"/>
      <c r="H227" s="695"/>
      <c r="I227" s="601"/>
      <c r="J227" s="774"/>
      <c r="K227" s="774"/>
      <c r="L227" s="775"/>
      <c r="M227" s="775"/>
      <c r="N227" s="774"/>
      <c r="O227" s="784"/>
      <c r="P227" s="784"/>
      <c r="Q227" s="783"/>
      <c r="R227" s="784"/>
      <c r="S227" s="783"/>
      <c r="T227" s="784"/>
      <c r="U227" s="793"/>
      <c r="V227" s="793"/>
      <c r="W227" s="792"/>
      <c r="X227" s="793"/>
      <c r="Y227" s="792"/>
      <c r="Z227" s="793"/>
      <c r="AA227" s="802"/>
      <c r="AB227" s="802"/>
      <c r="AC227" s="801"/>
      <c r="AD227" s="802"/>
      <c r="AE227" s="801"/>
      <c r="AF227" s="802"/>
      <c r="AG227" s="820"/>
      <c r="AH227" s="820"/>
      <c r="AI227" s="819"/>
      <c r="AJ227" s="820"/>
      <c r="AK227" s="819"/>
      <c r="AL227" s="820"/>
      <c r="AM227" s="774"/>
      <c r="AN227" s="774"/>
      <c r="AO227" s="775"/>
      <c r="AP227" s="774"/>
      <c r="AQ227" s="775"/>
      <c r="AR227" s="774"/>
      <c r="AS227" s="829"/>
      <c r="AT227" s="829"/>
      <c r="AU227" s="828"/>
      <c r="AV227" s="829"/>
      <c r="AW227" s="828"/>
      <c r="AX227" s="829"/>
      <c r="AY227" s="838"/>
      <c r="AZ227" s="838"/>
      <c r="BA227" s="837"/>
      <c r="BB227" s="838"/>
      <c r="BC227" s="837"/>
      <c r="BD227" s="838"/>
      <c r="BE227" s="774"/>
      <c r="BF227" s="774"/>
      <c r="BG227" s="775"/>
      <c r="BH227" s="774"/>
      <c r="BI227" s="775"/>
      <c r="BJ227" s="774"/>
      <c r="BK227" s="811"/>
      <c r="BL227" s="811"/>
      <c r="BM227" s="810"/>
      <c r="BN227" s="811"/>
      <c r="BO227" s="810"/>
      <c r="BP227" s="811"/>
      <c r="BQ227" s="793"/>
      <c r="BR227" s="793"/>
      <c r="BS227" s="792"/>
      <c r="BT227" s="793"/>
      <c r="BU227" s="792"/>
      <c r="BV227" s="793"/>
      <c r="BW227" s="838"/>
      <c r="BX227" s="838"/>
      <c r="BY227" s="837"/>
      <c r="BZ227" s="838"/>
      <c r="CA227" s="837"/>
      <c r="CB227" s="838"/>
      <c r="CC227" s="811"/>
      <c r="CD227" s="784"/>
      <c r="CE227" s="810"/>
      <c r="CF227" s="810"/>
      <c r="CG227" s="811"/>
      <c r="CH227" s="579"/>
    </row>
    <row r="228" spans="1:86" hidden="1" x14ac:dyDescent="0.2">
      <c r="A228" s="596"/>
      <c r="B228" s="596"/>
      <c r="C228" s="596"/>
      <c r="D228" s="607"/>
      <c r="E228" s="596"/>
      <c r="F228" s="607"/>
      <c r="G228" s="620"/>
      <c r="H228" s="696"/>
      <c r="I228" s="601"/>
      <c r="J228" s="774"/>
      <c r="K228" s="774"/>
      <c r="L228" s="775"/>
      <c r="M228" s="775"/>
      <c r="N228" s="774"/>
      <c r="O228" s="784"/>
      <c r="P228" s="784"/>
      <c r="Q228" s="783"/>
      <c r="R228" s="784"/>
      <c r="S228" s="783"/>
      <c r="T228" s="784"/>
      <c r="U228" s="793"/>
      <c r="V228" s="793"/>
      <c r="W228" s="792"/>
      <c r="X228" s="793"/>
      <c r="Y228" s="792"/>
      <c r="Z228" s="793"/>
      <c r="AA228" s="802"/>
      <c r="AB228" s="802"/>
      <c r="AC228" s="801"/>
      <c r="AD228" s="802"/>
      <c r="AE228" s="801"/>
      <c r="AF228" s="802"/>
      <c r="AG228" s="820"/>
      <c r="AH228" s="820"/>
      <c r="AI228" s="819"/>
      <c r="AJ228" s="820"/>
      <c r="AK228" s="819"/>
      <c r="AL228" s="820"/>
      <c r="AM228" s="774"/>
      <c r="AN228" s="774"/>
      <c r="AO228" s="775"/>
      <c r="AP228" s="774"/>
      <c r="AQ228" s="775"/>
      <c r="AR228" s="774"/>
      <c r="AS228" s="829"/>
      <c r="AT228" s="829"/>
      <c r="AU228" s="828"/>
      <c r="AV228" s="829"/>
      <c r="AW228" s="828"/>
      <c r="AX228" s="829"/>
      <c r="AY228" s="838"/>
      <c r="AZ228" s="838"/>
      <c r="BA228" s="837"/>
      <c r="BB228" s="838"/>
      <c r="BC228" s="837"/>
      <c r="BD228" s="838"/>
      <c r="BE228" s="774"/>
      <c r="BF228" s="774"/>
      <c r="BG228" s="775"/>
      <c r="BH228" s="774"/>
      <c r="BI228" s="775"/>
      <c r="BJ228" s="774"/>
      <c r="BK228" s="811"/>
      <c r="BL228" s="811"/>
      <c r="BM228" s="810"/>
      <c r="BN228" s="811"/>
      <c r="BO228" s="810"/>
      <c r="BP228" s="811"/>
      <c r="BQ228" s="793"/>
      <c r="BR228" s="793"/>
      <c r="BS228" s="792"/>
      <c r="BT228" s="793"/>
      <c r="BU228" s="792"/>
      <c r="BV228" s="793"/>
      <c r="BW228" s="838"/>
      <c r="BX228" s="838"/>
      <c r="BY228" s="837"/>
      <c r="BZ228" s="838"/>
      <c r="CA228" s="837"/>
      <c r="CB228" s="838"/>
      <c r="CC228" s="811"/>
      <c r="CD228" s="784"/>
      <c r="CE228" s="810"/>
      <c r="CF228" s="810"/>
      <c r="CG228" s="811"/>
      <c r="CH228" s="579"/>
    </row>
    <row r="229" spans="1:86" hidden="1" x14ac:dyDescent="0.2">
      <c r="A229" s="672"/>
      <c r="B229" s="652"/>
      <c r="C229" s="652"/>
      <c r="D229" s="653"/>
      <c r="E229" s="652"/>
      <c r="F229" s="653"/>
      <c r="G229" s="654"/>
      <c r="H229" s="692"/>
      <c r="I229" s="629"/>
      <c r="J229" s="776"/>
      <c r="K229" s="776"/>
      <c r="L229" s="776"/>
      <c r="M229" s="776"/>
      <c r="N229" s="776"/>
      <c r="O229" s="785"/>
      <c r="P229" s="785"/>
      <c r="Q229" s="785"/>
      <c r="R229" s="785"/>
      <c r="S229" s="785"/>
      <c r="T229" s="785"/>
      <c r="U229" s="794"/>
      <c r="V229" s="794"/>
      <c r="W229" s="794"/>
      <c r="X229" s="794"/>
      <c r="Y229" s="794"/>
      <c r="Z229" s="794"/>
      <c r="AA229" s="803"/>
      <c r="AB229" s="803"/>
      <c r="AC229" s="803"/>
      <c r="AD229" s="803"/>
      <c r="AE229" s="803"/>
      <c r="AF229" s="803"/>
      <c r="AG229" s="821"/>
      <c r="AH229" s="821"/>
      <c r="AI229" s="821"/>
      <c r="AJ229" s="821"/>
      <c r="AK229" s="821"/>
      <c r="AL229" s="821"/>
      <c r="AM229" s="776"/>
      <c r="AN229" s="776"/>
      <c r="AO229" s="776"/>
      <c r="AP229" s="776"/>
      <c r="AQ229" s="776"/>
      <c r="AR229" s="776"/>
      <c r="AS229" s="830"/>
      <c r="AT229" s="830"/>
      <c r="AU229" s="830"/>
      <c r="AV229" s="830"/>
      <c r="AW229" s="830"/>
      <c r="AX229" s="830"/>
      <c r="AY229" s="839"/>
      <c r="AZ229" s="839"/>
      <c r="BA229" s="839"/>
      <c r="BB229" s="839"/>
      <c r="BC229" s="839"/>
      <c r="BD229" s="839"/>
      <c r="BE229" s="776"/>
      <c r="BF229" s="776"/>
      <c r="BG229" s="776"/>
      <c r="BH229" s="776"/>
      <c r="BI229" s="776"/>
      <c r="BJ229" s="776"/>
      <c r="BK229" s="812"/>
      <c r="BL229" s="812"/>
      <c r="BM229" s="812"/>
      <c r="BN229" s="812"/>
      <c r="BO229" s="812"/>
      <c r="BP229" s="812"/>
      <c r="BQ229" s="794"/>
      <c r="BR229" s="794"/>
      <c r="BS229" s="794"/>
      <c r="BT229" s="794"/>
      <c r="BU229" s="794"/>
      <c r="BV229" s="794"/>
      <c r="BW229" s="839"/>
      <c r="BX229" s="839"/>
      <c r="BY229" s="839"/>
      <c r="BZ229" s="839"/>
      <c r="CA229" s="839"/>
      <c r="CB229" s="839"/>
      <c r="CC229" s="812"/>
      <c r="CD229" s="785"/>
      <c r="CE229" s="812"/>
      <c r="CF229" s="812"/>
      <c r="CG229" s="812"/>
      <c r="CH229" s="579"/>
    </row>
    <row r="230" spans="1:86" hidden="1" x14ac:dyDescent="0.2">
      <c r="A230" s="697"/>
      <c r="B230" s="585"/>
      <c r="C230" s="585"/>
      <c r="D230" s="634"/>
      <c r="E230" s="585"/>
      <c r="F230" s="634"/>
      <c r="G230" s="640"/>
      <c r="H230" s="639"/>
      <c r="I230" s="644"/>
      <c r="J230" s="774"/>
      <c r="K230" s="774"/>
      <c r="L230" s="775"/>
      <c r="M230" s="775"/>
      <c r="N230" s="775"/>
      <c r="O230" s="784"/>
      <c r="P230" s="784"/>
      <c r="Q230" s="783"/>
      <c r="R230" s="783"/>
      <c r="S230" s="783"/>
      <c r="T230" s="783"/>
      <c r="U230" s="793"/>
      <c r="V230" s="792"/>
      <c r="W230" s="792"/>
      <c r="X230" s="792"/>
      <c r="Y230" s="792"/>
      <c r="Z230" s="792"/>
      <c r="AA230" s="802"/>
      <c r="AB230" s="801"/>
      <c r="AC230" s="801"/>
      <c r="AD230" s="801"/>
      <c r="AE230" s="801"/>
      <c r="AF230" s="801"/>
      <c r="AG230" s="820"/>
      <c r="AH230" s="819"/>
      <c r="AI230" s="819"/>
      <c r="AJ230" s="819"/>
      <c r="AK230" s="819"/>
      <c r="AL230" s="819"/>
      <c r="AM230" s="774"/>
      <c r="AN230" s="775"/>
      <c r="AO230" s="775"/>
      <c r="AP230" s="775"/>
      <c r="AQ230" s="775"/>
      <c r="AR230" s="775"/>
      <c r="AS230" s="829"/>
      <c r="AT230" s="828"/>
      <c r="AU230" s="828"/>
      <c r="AV230" s="828"/>
      <c r="AW230" s="828"/>
      <c r="AX230" s="828"/>
      <c r="AY230" s="838"/>
      <c r="AZ230" s="837"/>
      <c r="BA230" s="837"/>
      <c r="BB230" s="837"/>
      <c r="BC230" s="837"/>
      <c r="BD230" s="837"/>
      <c r="BE230" s="774"/>
      <c r="BF230" s="775"/>
      <c r="BG230" s="775"/>
      <c r="BH230" s="775"/>
      <c r="BI230" s="775"/>
      <c r="BJ230" s="775"/>
      <c r="BK230" s="811"/>
      <c r="BL230" s="810"/>
      <c r="BM230" s="810"/>
      <c r="BN230" s="810"/>
      <c r="BO230" s="810"/>
      <c r="BP230" s="810"/>
      <c r="BQ230" s="793"/>
      <c r="BR230" s="792"/>
      <c r="BS230" s="792"/>
      <c r="BT230" s="792"/>
      <c r="BU230" s="792"/>
      <c r="BV230" s="792"/>
      <c r="BW230" s="838"/>
      <c r="BX230" s="837"/>
      <c r="BY230" s="837"/>
      <c r="BZ230" s="837"/>
      <c r="CA230" s="837"/>
      <c r="CB230" s="837"/>
      <c r="CC230" s="811"/>
      <c r="CD230" s="784"/>
      <c r="CE230" s="810"/>
      <c r="CF230" s="810"/>
      <c r="CG230" s="810"/>
      <c r="CH230" s="579"/>
    </row>
    <row r="231" spans="1:86" hidden="1" x14ac:dyDescent="0.2">
      <c r="A231" s="697"/>
      <c r="B231" s="585"/>
      <c r="C231" s="585"/>
      <c r="D231" s="634"/>
      <c r="E231" s="585"/>
      <c r="F231" s="634"/>
      <c r="G231" s="586"/>
      <c r="H231" s="635"/>
      <c r="I231" s="636"/>
      <c r="J231" s="774"/>
      <c r="K231" s="774"/>
      <c r="L231" s="775"/>
      <c r="M231" s="775"/>
      <c r="N231" s="775"/>
      <c r="O231" s="784"/>
      <c r="P231" s="784"/>
      <c r="Q231" s="783"/>
      <c r="R231" s="783"/>
      <c r="S231" s="783"/>
      <c r="T231" s="783"/>
      <c r="U231" s="793"/>
      <c r="V231" s="792"/>
      <c r="W231" s="792"/>
      <c r="X231" s="792"/>
      <c r="Y231" s="792"/>
      <c r="Z231" s="792"/>
      <c r="AA231" s="802"/>
      <c r="AB231" s="801"/>
      <c r="AC231" s="801"/>
      <c r="AD231" s="801"/>
      <c r="AE231" s="801"/>
      <c r="AF231" s="801"/>
      <c r="AG231" s="820"/>
      <c r="AH231" s="819"/>
      <c r="AI231" s="819"/>
      <c r="AJ231" s="819"/>
      <c r="AK231" s="819"/>
      <c r="AL231" s="819"/>
      <c r="AM231" s="774"/>
      <c r="AN231" s="775"/>
      <c r="AO231" s="775"/>
      <c r="AP231" s="775"/>
      <c r="AQ231" s="775"/>
      <c r="AR231" s="775"/>
      <c r="AS231" s="829"/>
      <c r="AT231" s="828"/>
      <c r="AU231" s="828"/>
      <c r="AV231" s="828"/>
      <c r="AW231" s="828"/>
      <c r="AX231" s="828"/>
      <c r="AY231" s="838"/>
      <c r="AZ231" s="837"/>
      <c r="BA231" s="837"/>
      <c r="BB231" s="837"/>
      <c r="BC231" s="837"/>
      <c r="BD231" s="837"/>
      <c r="BE231" s="774"/>
      <c r="BF231" s="775"/>
      <c r="BG231" s="775"/>
      <c r="BH231" s="775"/>
      <c r="BI231" s="775"/>
      <c r="BJ231" s="775"/>
      <c r="BK231" s="811"/>
      <c r="BL231" s="810"/>
      <c r="BM231" s="810"/>
      <c r="BN231" s="810"/>
      <c r="BO231" s="810"/>
      <c r="BP231" s="810"/>
      <c r="BQ231" s="793"/>
      <c r="BR231" s="792"/>
      <c r="BS231" s="792"/>
      <c r="BT231" s="792"/>
      <c r="BU231" s="792"/>
      <c r="BV231" s="792"/>
      <c r="BW231" s="838"/>
      <c r="BX231" s="837"/>
      <c r="BY231" s="837"/>
      <c r="BZ231" s="837"/>
      <c r="CA231" s="837"/>
      <c r="CB231" s="837"/>
      <c r="CC231" s="811"/>
      <c r="CD231" s="784"/>
      <c r="CE231" s="810"/>
      <c r="CF231" s="810"/>
      <c r="CG231" s="810"/>
      <c r="CH231" s="579"/>
    </row>
    <row r="232" spans="1:86" hidden="1" x14ac:dyDescent="0.2">
      <c r="A232" s="697"/>
      <c r="B232" s="585"/>
      <c r="C232" s="585"/>
      <c r="D232" s="634"/>
      <c r="E232" s="585"/>
      <c r="F232" s="634"/>
      <c r="G232" s="586"/>
      <c r="H232" s="635"/>
      <c r="I232" s="636"/>
      <c r="J232" s="774"/>
      <c r="K232" s="774"/>
      <c r="L232" s="775"/>
      <c r="M232" s="775"/>
      <c r="N232" s="775"/>
      <c r="O232" s="784"/>
      <c r="P232" s="784"/>
      <c r="Q232" s="783"/>
      <c r="R232" s="783"/>
      <c r="S232" s="783"/>
      <c r="T232" s="783"/>
      <c r="U232" s="793"/>
      <c r="V232" s="792"/>
      <c r="W232" s="792"/>
      <c r="X232" s="792"/>
      <c r="Y232" s="792"/>
      <c r="Z232" s="792"/>
      <c r="AA232" s="802"/>
      <c r="AB232" s="801"/>
      <c r="AC232" s="801"/>
      <c r="AD232" s="801"/>
      <c r="AE232" s="801"/>
      <c r="AF232" s="801"/>
      <c r="AG232" s="820"/>
      <c r="AH232" s="819"/>
      <c r="AI232" s="819"/>
      <c r="AJ232" s="819"/>
      <c r="AK232" s="819"/>
      <c r="AL232" s="819"/>
      <c r="AM232" s="774"/>
      <c r="AN232" s="775"/>
      <c r="AO232" s="775"/>
      <c r="AP232" s="775"/>
      <c r="AQ232" s="775"/>
      <c r="AR232" s="775"/>
      <c r="AS232" s="829"/>
      <c r="AT232" s="828"/>
      <c r="AU232" s="828"/>
      <c r="AV232" s="828"/>
      <c r="AW232" s="828"/>
      <c r="AX232" s="828"/>
      <c r="AY232" s="838"/>
      <c r="AZ232" s="837"/>
      <c r="BA232" s="837"/>
      <c r="BB232" s="837"/>
      <c r="BC232" s="837"/>
      <c r="BD232" s="837"/>
      <c r="BE232" s="774"/>
      <c r="BF232" s="775"/>
      <c r="BG232" s="775"/>
      <c r="BH232" s="775"/>
      <c r="BI232" s="775"/>
      <c r="BJ232" s="775"/>
      <c r="BK232" s="811"/>
      <c r="BL232" s="810"/>
      <c r="BM232" s="810"/>
      <c r="BN232" s="810"/>
      <c r="BO232" s="810"/>
      <c r="BP232" s="810"/>
      <c r="BQ232" s="793"/>
      <c r="BR232" s="792"/>
      <c r="BS232" s="792"/>
      <c r="BT232" s="792"/>
      <c r="BU232" s="792"/>
      <c r="BV232" s="792"/>
      <c r="BW232" s="838"/>
      <c r="BX232" s="837"/>
      <c r="BY232" s="837"/>
      <c r="BZ232" s="837"/>
      <c r="CA232" s="837"/>
      <c r="CB232" s="837"/>
      <c r="CC232" s="811"/>
      <c r="CD232" s="784"/>
      <c r="CE232" s="810"/>
      <c r="CF232" s="810"/>
      <c r="CG232" s="810"/>
      <c r="CH232" s="579"/>
    </row>
    <row r="233" spans="1:86" hidden="1" x14ac:dyDescent="0.2">
      <c r="A233" s="697"/>
      <c r="B233" s="585"/>
      <c r="C233" s="585"/>
      <c r="D233" s="634"/>
      <c r="E233" s="585"/>
      <c r="F233" s="634"/>
      <c r="G233" s="586"/>
      <c r="H233" s="639"/>
      <c r="I233" s="636"/>
      <c r="J233" s="774"/>
      <c r="K233" s="774"/>
      <c r="L233" s="775"/>
      <c r="M233" s="775"/>
      <c r="N233" s="775"/>
      <c r="O233" s="784"/>
      <c r="P233" s="784"/>
      <c r="Q233" s="783"/>
      <c r="R233" s="783"/>
      <c r="S233" s="783"/>
      <c r="T233" s="783"/>
      <c r="U233" s="793"/>
      <c r="V233" s="792"/>
      <c r="W233" s="792"/>
      <c r="X233" s="792"/>
      <c r="Y233" s="792"/>
      <c r="Z233" s="792"/>
      <c r="AA233" s="802"/>
      <c r="AB233" s="801"/>
      <c r="AC233" s="801"/>
      <c r="AD233" s="801"/>
      <c r="AE233" s="801"/>
      <c r="AF233" s="801"/>
      <c r="AG233" s="820"/>
      <c r="AH233" s="819"/>
      <c r="AI233" s="819"/>
      <c r="AJ233" s="819"/>
      <c r="AK233" s="819"/>
      <c r="AL233" s="819"/>
      <c r="AM233" s="774"/>
      <c r="AN233" s="775"/>
      <c r="AO233" s="775"/>
      <c r="AP233" s="775"/>
      <c r="AQ233" s="775"/>
      <c r="AR233" s="775"/>
      <c r="AS233" s="829"/>
      <c r="AT233" s="828"/>
      <c r="AU233" s="828"/>
      <c r="AV233" s="828"/>
      <c r="AW233" s="828"/>
      <c r="AX233" s="828"/>
      <c r="AY233" s="838"/>
      <c r="AZ233" s="837"/>
      <c r="BA233" s="837"/>
      <c r="BB233" s="837"/>
      <c r="BC233" s="837"/>
      <c r="BD233" s="837"/>
      <c r="BE233" s="774"/>
      <c r="BF233" s="775"/>
      <c r="BG233" s="775"/>
      <c r="BH233" s="775"/>
      <c r="BI233" s="775"/>
      <c r="BJ233" s="775"/>
      <c r="BK233" s="811"/>
      <c r="BL233" s="810"/>
      <c r="BM233" s="810"/>
      <c r="BN233" s="810"/>
      <c r="BO233" s="810"/>
      <c r="BP233" s="810"/>
      <c r="BQ233" s="793"/>
      <c r="BR233" s="792"/>
      <c r="BS233" s="792"/>
      <c r="BT233" s="792"/>
      <c r="BU233" s="792"/>
      <c r="BV233" s="792"/>
      <c r="BW233" s="838"/>
      <c r="BX233" s="837"/>
      <c r="BY233" s="837"/>
      <c r="BZ233" s="837"/>
      <c r="CA233" s="837"/>
      <c r="CB233" s="837"/>
      <c r="CC233" s="811"/>
      <c r="CD233" s="784"/>
      <c r="CE233" s="810"/>
      <c r="CF233" s="810"/>
      <c r="CG233" s="810"/>
      <c r="CH233" s="579"/>
    </row>
    <row r="234" spans="1:86" hidden="1" x14ac:dyDescent="0.2">
      <c r="A234" s="697"/>
      <c r="B234" s="585"/>
      <c r="C234" s="585"/>
      <c r="D234" s="634"/>
      <c r="E234" s="585"/>
      <c r="F234" s="634"/>
      <c r="G234" s="685"/>
      <c r="H234" s="639"/>
      <c r="I234" s="686"/>
      <c r="J234" s="774"/>
      <c r="K234" s="774"/>
      <c r="L234" s="775"/>
      <c r="M234" s="775"/>
      <c r="N234" s="775"/>
      <c r="O234" s="784"/>
      <c r="P234" s="784"/>
      <c r="Q234" s="783"/>
      <c r="R234" s="783"/>
      <c r="S234" s="783"/>
      <c r="T234" s="783"/>
      <c r="U234" s="793"/>
      <c r="V234" s="792"/>
      <c r="W234" s="792"/>
      <c r="X234" s="792"/>
      <c r="Y234" s="792"/>
      <c r="Z234" s="792"/>
      <c r="AA234" s="802"/>
      <c r="AB234" s="801"/>
      <c r="AC234" s="801"/>
      <c r="AD234" s="801"/>
      <c r="AE234" s="801"/>
      <c r="AF234" s="801"/>
      <c r="AG234" s="820"/>
      <c r="AH234" s="819"/>
      <c r="AI234" s="819"/>
      <c r="AJ234" s="819"/>
      <c r="AK234" s="819"/>
      <c r="AL234" s="819"/>
      <c r="AM234" s="774"/>
      <c r="AN234" s="775"/>
      <c r="AO234" s="775"/>
      <c r="AP234" s="775"/>
      <c r="AQ234" s="775"/>
      <c r="AR234" s="775"/>
      <c r="AS234" s="829"/>
      <c r="AT234" s="828"/>
      <c r="AU234" s="828"/>
      <c r="AV234" s="828"/>
      <c r="AW234" s="828"/>
      <c r="AX234" s="828"/>
      <c r="AY234" s="838"/>
      <c r="AZ234" s="837"/>
      <c r="BA234" s="837"/>
      <c r="BB234" s="837"/>
      <c r="BC234" s="837"/>
      <c r="BD234" s="837"/>
      <c r="BE234" s="774"/>
      <c r="BF234" s="775"/>
      <c r="BG234" s="775"/>
      <c r="BH234" s="775"/>
      <c r="BI234" s="775"/>
      <c r="BJ234" s="775"/>
      <c r="BK234" s="811"/>
      <c r="BL234" s="810"/>
      <c r="BM234" s="810"/>
      <c r="BN234" s="810"/>
      <c r="BO234" s="810"/>
      <c r="BP234" s="810"/>
      <c r="BQ234" s="793"/>
      <c r="BR234" s="792"/>
      <c r="BS234" s="792"/>
      <c r="BT234" s="792"/>
      <c r="BU234" s="792"/>
      <c r="BV234" s="792"/>
      <c r="BW234" s="838"/>
      <c r="BX234" s="837"/>
      <c r="BY234" s="837"/>
      <c r="BZ234" s="837"/>
      <c r="CA234" s="837"/>
      <c r="CB234" s="837"/>
      <c r="CC234" s="811"/>
      <c r="CD234" s="784"/>
      <c r="CE234" s="810"/>
      <c r="CF234" s="810"/>
      <c r="CG234" s="810"/>
      <c r="CH234" s="579"/>
    </row>
    <row r="235" spans="1:86" hidden="1" x14ac:dyDescent="0.2">
      <c r="A235" s="697"/>
      <c r="B235" s="585"/>
      <c r="C235" s="585"/>
      <c r="D235" s="634"/>
      <c r="E235" s="585"/>
      <c r="F235" s="634"/>
      <c r="G235" s="687"/>
      <c r="H235" s="635"/>
      <c r="I235" s="686"/>
      <c r="J235" s="774"/>
      <c r="K235" s="774"/>
      <c r="L235" s="775"/>
      <c r="M235" s="775"/>
      <c r="N235" s="775"/>
      <c r="O235" s="784"/>
      <c r="P235" s="784"/>
      <c r="Q235" s="783"/>
      <c r="R235" s="783"/>
      <c r="S235" s="783"/>
      <c r="T235" s="783"/>
      <c r="U235" s="793"/>
      <c r="V235" s="792"/>
      <c r="W235" s="792"/>
      <c r="X235" s="792"/>
      <c r="Y235" s="792"/>
      <c r="Z235" s="792"/>
      <c r="AA235" s="802"/>
      <c r="AB235" s="801"/>
      <c r="AC235" s="801"/>
      <c r="AD235" s="801"/>
      <c r="AE235" s="801"/>
      <c r="AF235" s="801"/>
      <c r="AG235" s="820"/>
      <c r="AH235" s="819"/>
      <c r="AI235" s="819"/>
      <c r="AJ235" s="819"/>
      <c r="AK235" s="819"/>
      <c r="AL235" s="819"/>
      <c r="AM235" s="774"/>
      <c r="AN235" s="775"/>
      <c r="AO235" s="775"/>
      <c r="AP235" s="775"/>
      <c r="AQ235" s="775"/>
      <c r="AR235" s="775"/>
      <c r="AS235" s="829"/>
      <c r="AT235" s="828"/>
      <c r="AU235" s="828"/>
      <c r="AV235" s="828"/>
      <c r="AW235" s="828"/>
      <c r="AX235" s="828"/>
      <c r="AY235" s="838"/>
      <c r="AZ235" s="837"/>
      <c r="BA235" s="837"/>
      <c r="BB235" s="837"/>
      <c r="BC235" s="837"/>
      <c r="BD235" s="837"/>
      <c r="BE235" s="774"/>
      <c r="BF235" s="775"/>
      <c r="BG235" s="775"/>
      <c r="BH235" s="775"/>
      <c r="BI235" s="775"/>
      <c r="BJ235" s="775"/>
      <c r="BK235" s="811"/>
      <c r="BL235" s="810"/>
      <c r="BM235" s="810"/>
      <c r="BN235" s="810"/>
      <c r="BO235" s="810"/>
      <c r="BP235" s="810"/>
      <c r="BQ235" s="793"/>
      <c r="BR235" s="792"/>
      <c r="BS235" s="792"/>
      <c r="BT235" s="792"/>
      <c r="BU235" s="792"/>
      <c r="BV235" s="792"/>
      <c r="BW235" s="838"/>
      <c r="BX235" s="837"/>
      <c r="BY235" s="837"/>
      <c r="BZ235" s="837"/>
      <c r="CA235" s="837"/>
      <c r="CB235" s="837"/>
      <c r="CC235" s="811"/>
      <c r="CD235" s="784"/>
      <c r="CE235" s="810"/>
      <c r="CF235" s="810"/>
      <c r="CG235" s="810"/>
      <c r="CH235" s="579"/>
    </row>
    <row r="236" spans="1:86" hidden="1" x14ac:dyDescent="0.2">
      <c r="A236" s="697"/>
      <c r="B236" s="585"/>
      <c r="C236" s="585"/>
      <c r="D236" s="634"/>
      <c r="E236" s="585"/>
      <c r="F236" s="634"/>
      <c r="G236" s="586"/>
      <c r="H236" s="635"/>
      <c r="I236" s="686"/>
      <c r="J236" s="774"/>
      <c r="K236" s="774"/>
      <c r="L236" s="775"/>
      <c r="M236" s="775"/>
      <c r="N236" s="775"/>
      <c r="O236" s="784"/>
      <c r="P236" s="784"/>
      <c r="Q236" s="783"/>
      <c r="R236" s="783"/>
      <c r="S236" s="783"/>
      <c r="T236" s="783"/>
      <c r="U236" s="793"/>
      <c r="V236" s="792"/>
      <c r="W236" s="792"/>
      <c r="X236" s="792"/>
      <c r="Y236" s="792"/>
      <c r="Z236" s="792"/>
      <c r="AA236" s="802"/>
      <c r="AB236" s="801"/>
      <c r="AC236" s="801"/>
      <c r="AD236" s="801"/>
      <c r="AE236" s="801"/>
      <c r="AF236" s="801"/>
      <c r="AG236" s="820"/>
      <c r="AH236" s="819"/>
      <c r="AI236" s="819"/>
      <c r="AJ236" s="819"/>
      <c r="AK236" s="819"/>
      <c r="AL236" s="819"/>
      <c r="AM236" s="774"/>
      <c r="AN236" s="775"/>
      <c r="AO236" s="775"/>
      <c r="AP236" s="775"/>
      <c r="AQ236" s="775"/>
      <c r="AR236" s="775"/>
      <c r="AS236" s="829"/>
      <c r="AT236" s="828"/>
      <c r="AU236" s="828"/>
      <c r="AV236" s="828"/>
      <c r="AW236" s="828"/>
      <c r="AX236" s="828"/>
      <c r="AY236" s="838"/>
      <c r="AZ236" s="837"/>
      <c r="BA236" s="837"/>
      <c r="BB236" s="837"/>
      <c r="BC236" s="837"/>
      <c r="BD236" s="837"/>
      <c r="BE236" s="774"/>
      <c r="BF236" s="775"/>
      <c r="BG236" s="775"/>
      <c r="BH236" s="775"/>
      <c r="BI236" s="775"/>
      <c r="BJ236" s="775"/>
      <c r="BK236" s="811"/>
      <c r="BL236" s="810"/>
      <c r="BM236" s="810"/>
      <c r="BN236" s="810"/>
      <c r="BO236" s="810"/>
      <c r="BP236" s="810"/>
      <c r="BQ236" s="793"/>
      <c r="BR236" s="792"/>
      <c r="BS236" s="792"/>
      <c r="BT236" s="792"/>
      <c r="BU236" s="792"/>
      <c r="BV236" s="792"/>
      <c r="BW236" s="838"/>
      <c r="BX236" s="837"/>
      <c r="BY236" s="837"/>
      <c r="BZ236" s="837"/>
      <c r="CA236" s="837"/>
      <c r="CB236" s="837"/>
      <c r="CC236" s="811"/>
      <c r="CD236" s="784"/>
      <c r="CE236" s="810"/>
      <c r="CF236" s="810"/>
      <c r="CG236" s="810"/>
      <c r="CH236" s="579"/>
    </row>
    <row r="237" spans="1:86" hidden="1" x14ac:dyDescent="0.2">
      <c r="A237" s="697"/>
      <c r="B237" s="585"/>
      <c r="C237" s="585"/>
      <c r="D237" s="634"/>
      <c r="E237" s="585"/>
      <c r="F237" s="634"/>
      <c r="G237" s="685"/>
      <c r="H237" s="639"/>
      <c r="I237" s="644"/>
      <c r="J237" s="774"/>
      <c r="K237" s="774"/>
      <c r="L237" s="775"/>
      <c r="M237" s="775"/>
      <c r="N237" s="775"/>
      <c r="O237" s="784"/>
      <c r="P237" s="784"/>
      <c r="Q237" s="783"/>
      <c r="R237" s="783"/>
      <c r="S237" s="783"/>
      <c r="T237" s="783"/>
      <c r="U237" s="793"/>
      <c r="V237" s="792"/>
      <c r="W237" s="792"/>
      <c r="X237" s="792"/>
      <c r="Y237" s="792"/>
      <c r="Z237" s="792"/>
      <c r="AA237" s="802"/>
      <c r="AB237" s="801"/>
      <c r="AC237" s="801"/>
      <c r="AD237" s="801"/>
      <c r="AE237" s="801"/>
      <c r="AF237" s="801"/>
      <c r="AG237" s="820"/>
      <c r="AH237" s="819"/>
      <c r="AI237" s="819"/>
      <c r="AJ237" s="819"/>
      <c r="AK237" s="819"/>
      <c r="AL237" s="819"/>
      <c r="AM237" s="774"/>
      <c r="AN237" s="775"/>
      <c r="AO237" s="775"/>
      <c r="AP237" s="775"/>
      <c r="AQ237" s="775"/>
      <c r="AR237" s="775"/>
      <c r="AS237" s="829"/>
      <c r="AT237" s="828"/>
      <c r="AU237" s="828"/>
      <c r="AV237" s="828"/>
      <c r="AW237" s="828"/>
      <c r="AX237" s="828"/>
      <c r="AY237" s="838"/>
      <c r="AZ237" s="837"/>
      <c r="BA237" s="837"/>
      <c r="BB237" s="837"/>
      <c r="BC237" s="837"/>
      <c r="BD237" s="837"/>
      <c r="BE237" s="774"/>
      <c r="BF237" s="775"/>
      <c r="BG237" s="775"/>
      <c r="BH237" s="775"/>
      <c r="BI237" s="775"/>
      <c r="BJ237" s="775"/>
      <c r="BK237" s="811"/>
      <c r="BL237" s="810"/>
      <c r="BM237" s="810"/>
      <c r="BN237" s="810"/>
      <c r="BO237" s="810"/>
      <c r="BP237" s="810"/>
      <c r="BQ237" s="793"/>
      <c r="BR237" s="792"/>
      <c r="BS237" s="792"/>
      <c r="BT237" s="792"/>
      <c r="BU237" s="792"/>
      <c r="BV237" s="792"/>
      <c r="BW237" s="838"/>
      <c r="BX237" s="837"/>
      <c r="BY237" s="837"/>
      <c r="BZ237" s="837"/>
      <c r="CA237" s="837"/>
      <c r="CB237" s="837"/>
      <c r="CC237" s="811"/>
      <c r="CD237" s="784"/>
      <c r="CE237" s="810"/>
      <c r="CF237" s="810"/>
      <c r="CG237" s="810"/>
      <c r="CH237" s="579"/>
    </row>
    <row r="238" spans="1:86" hidden="1" x14ac:dyDescent="0.2">
      <c r="A238" s="596"/>
      <c r="B238" s="596"/>
      <c r="C238" s="663"/>
      <c r="D238" s="607"/>
      <c r="E238" s="596"/>
      <c r="F238" s="607"/>
      <c r="G238" s="620"/>
      <c r="H238" s="609"/>
      <c r="I238" s="602"/>
      <c r="J238" s="774"/>
      <c r="K238" s="774"/>
      <c r="L238" s="775"/>
      <c r="M238" s="775"/>
      <c r="N238" s="775"/>
      <c r="O238" s="784"/>
      <c r="P238" s="784"/>
      <c r="Q238" s="783"/>
      <c r="R238" s="783"/>
      <c r="S238" s="783"/>
      <c r="T238" s="783"/>
      <c r="U238" s="793"/>
      <c r="V238" s="792"/>
      <c r="W238" s="792"/>
      <c r="X238" s="792"/>
      <c r="Y238" s="792"/>
      <c r="Z238" s="792"/>
      <c r="AA238" s="802"/>
      <c r="AB238" s="801"/>
      <c r="AC238" s="801"/>
      <c r="AD238" s="801"/>
      <c r="AE238" s="801"/>
      <c r="AF238" s="801"/>
      <c r="AG238" s="820"/>
      <c r="AH238" s="819"/>
      <c r="AI238" s="819"/>
      <c r="AJ238" s="819"/>
      <c r="AK238" s="819"/>
      <c r="AL238" s="819"/>
      <c r="AM238" s="774"/>
      <c r="AN238" s="775"/>
      <c r="AO238" s="775"/>
      <c r="AP238" s="775"/>
      <c r="AQ238" s="775"/>
      <c r="AR238" s="775"/>
      <c r="AS238" s="829"/>
      <c r="AT238" s="828"/>
      <c r="AU238" s="828"/>
      <c r="AV238" s="828"/>
      <c r="AW238" s="828"/>
      <c r="AX238" s="828"/>
      <c r="AY238" s="838"/>
      <c r="AZ238" s="837"/>
      <c r="BA238" s="837"/>
      <c r="BB238" s="837"/>
      <c r="BC238" s="837"/>
      <c r="BD238" s="837"/>
      <c r="BE238" s="774"/>
      <c r="BF238" s="775"/>
      <c r="BG238" s="775"/>
      <c r="BH238" s="775"/>
      <c r="BI238" s="775"/>
      <c r="BJ238" s="775"/>
      <c r="BK238" s="811"/>
      <c r="BL238" s="810"/>
      <c r="BM238" s="810"/>
      <c r="BN238" s="810"/>
      <c r="BO238" s="810"/>
      <c r="BP238" s="810"/>
      <c r="BQ238" s="793"/>
      <c r="BR238" s="792"/>
      <c r="BS238" s="792"/>
      <c r="BT238" s="792"/>
      <c r="BU238" s="792"/>
      <c r="BV238" s="792"/>
      <c r="BW238" s="838"/>
      <c r="BX238" s="837"/>
      <c r="BY238" s="837"/>
      <c r="BZ238" s="837"/>
      <c r="CA238" s="837"/>
      <c r="CB238" s="837"/>
      <c r="CC238" s="811"/>
      <c r="CD238" s="784"/>
      <c r="CE238" s="810"/>
      <c r="CF238" s="810"/>
      <c r="CG238" s="810"/>
      <c r="CH238" s="579"/>
    </row>
    <row r="239" spans="1:86" hidden="1" x14ac:dyDescent="0.2">
      <c r="A239" s="596"/>
      <c r="B239" s="596"/>
      <c r="C239" s="663"/>
      <c r="D239" s="682"/>
      <c r="E239" s="596"/>
      <c r="F239" s="682"/>
      <c r="G239" s="694"/>
      <c r="H239" s="600"/>
      <c r="I239" s="682"/>
      <c r="J239" s="774"/>
      <c r="K239" s="774"/>
      <c r="L239" s="775"/>
      <c r="M239" s="775"/>
      <c r="N239" s="775"/>
      <c r="O239" s="784"/>
      <c r="P239" s="784"/>
      <c r="Q239" s="783"/>
      <c r="R239" s="783"/>
      <c r="S239" s="783"/>
      <c r="T239" s="783"/>
      <c r="U239" s="793"/>
      <c r="V239" s="792"/>
      <c r="W239" s="792"/>
      <c r="X239" s="792"/>
      <c r="Y239" s="792"/>
      <c r="Z239" s="792"/>
      <c r="AA239" s="802"/>
      <c r="AB239" s="801"/>
      <c r="AC239" s="801"/>
      <c r="AD239" s="801"/>
      <c r="AE239" s="801"/>
      <c r="AF239" s="801"/>
      <c r="AG239" s="820"/>
      <c r="AH239" s="819"/>
      <c r="AI239" s="819"/>
      <c r="AJ239" s="819"/>
      <c r="AK239" s="819"/>
      <c r="AL239" s="819"/>
      <c r="AM239" s="774"/>
      <c r="AN239" s="775"/>
      <c r="AO239" s="775"/>
      <c r="AP239" s="775"/>
      <c r="AQ239" s="775"/>
      <c r="AR239" s="775"/>
      <c r="AS239" s="829"/>
      <c r="AT239" s="828"/>
      <c r="AU239" s="828"/>
      <c r="AV239" s="828"/>
      <c r="AW239" s="828"/>
      <c r="AX239" s="828"/>
      <c r="AY239" s="838"/>
      <c r="AZ239" s="837"/>
      <c r="BA239" s="837"/>
      <c r="BB239" s="837"/>
      <c r="BC239" s="837"/>
      <c r="BD239" s="837"/>
      <c r="BE239" s="774"/>
      <c r="BF239" s="775"/>
      <c r="BG239" s="775"/>
      <c r="BH239" s="775"/>
      <c r="BI239" s="775"/>
      <c r="BJ239" s="775"/>
      <c r="BK239" s="811"/>
      <c r="BL239" s="810"/>
      <c r="BM239" s="810"/>
      <c r="BN239" s="810"/>
      <c r="BO239" s="810"/>
      <c r="BP239" s="810"/>
      <c r="BQ239" s="793"/>
      <c r="BR239" s="792"/>
      <c r="BS239" s="792"/>
      <c r="BT239" s="792"/>
      <c r="BU239" s="792"/>
      <c r="BV239" s="792"/>
      <c r="BW239" s="838"/>
      <c r="BX239" s="837"/>
      <c r="BY239" s="837"/>
      <c r="BZ239" s="837"/>
      <c r="CA239" s="837"/>
      <c r="CB239" s="837"/>
      <c r="CC239" s="811"/>
      <c r="CD239" s="784"/>
      <c r="CE239" s="810"/>
      <c r="CF239" s="810"/>
      <c r="CG239" s="810"/>
      <c r="CH239" s="579"/>
    </row>
    <row r="240" spans="1:86" hidden="1" x14ac:dyDescent="0.2">
      <c r="A240" s="596"/>
      <c r="B240" s="596"/>
      <c r="C240" s="596"/>
      <c r="D240" s="602"/>
      <c r="E240" s="596"/>
      <c r="F240" s="602"/>
      <c r="G240" s="698"/>
      <c r="H240" s="600"/>
      <c r="I240" s="682"/>
      <c r="J240" s="774"/>
      <c r="K240" s="774"/>
      <c r="L240" s="775"/>
      <c r="M240" s="775"/>
      <c r="N240" s="775"/>
      <c r="O240" s="784"/>
      <c r="P240" s="784"/>
      <c r="Q240" s="783"/>
      <c r="R240" s="783"/>
      <c r="S240" s="783"/>
      <c r="T240" s="783"/>
      <c r="U240" s="793"/>
      <c r="V240" s="792"/>
      <c r="W240" s="792"/>
      <c r="X240" s="792"/>
      <c r="Y240" s="792"/>
      <c r="Z240" s="792"/>
      <c r="AA240" s="802"/>
      <c r="AB240" s="801"/>
      <c r="AC240" s="801"/>
      <c r="AD240" s="801"/>
      <c r="AE240" s="801"/>
      <c r="AF240" s="801"/>
      <c r="AG240" s="820"/>
      <c r="AH240" s="819"/>
      <c r="AI240" s="819"/>
      <c r="AJ240" s="819"/>
      <c r="AK240" s="819"/>
      <c r="AL240" s="819"/>
      <c r="AM240" s="774"/>
      <c r="AN240" s="775"/>
      <c r="AO240" s="775"/>
      <c r="AP240" s="775"/>
      <c r="AQ240" s="775"/>
      <c r="AR240" s="775"/>
      <c r="AS240" s="829"/>
      <c r="AT240" s="828"/>
      <c r="AU240" s="828"/>
      <c r="AV240" s="828"/>
      <c r="AW240" s="828"/>
      <c r="AX240" s="828"/>
      <c r="AY240" s="838"/>
      <c r="AZ240" s="837"/>
      <c r="BA240" s="837"/>
      <c r="BB240" s="837"/>
      <c r="BC240" s="837"/>
      <c r="BD240" s="837"/>
      <c r="BE240" s="774"/>
      <c r="BF240" s="775"/>
      <c r="BG240" s="775"/>
      <c r="BH240" s="775"/>
      <c r="BI240" s="775"/>
      <c r="BJ240" s="775"/>
      <c r="BK240" s="811"/>
      <c r="BL240" s="810"/>
      <c r="BM240" s="810"/>
      <c r="BN240" s="810"/>
      <c r="BO240" s="810"/>
      <c r="BP240" s="810"/>
      <c r="BQ240" s="793"/>
      <c r="BR240" s="792"/>
      <c r="BS240" s="792"/>
      <c r="BT240" s="792"/>
      <c r="BU240" s="792"/>
      <c r="BV240" s="792"/>
      <c r="BW240" s="838"/>
      <c r="BX240" s="837"/>
      <c r="BY240" s="837"/>
      <c r="BZ240" s="837"/>
      <c r="CA240" s="837"/>
      <c r="CB240" s="837"/>
      <c r="CC240" s="811"/>
      <c r="CD240" s="784"/>
      <c r="CE240" s="810"/>
      <c r="CF240" s="810"/>
      <c r="CG240" s="810"/>
      <c r="CH240" s="579"/>
    </row>
    <row r="241" spans="1:86" hidden="1" x14ac:dyDescent="0.2">
      <c r="A241" s="596"/>
      <c r="B241" s="596"/>
      <c r="C241" s="699"/>
      <c r="D241" s="602"/>
      <c r="E241" s="596"/>
      <c r="F241" s="602"/>
      <c r="G241" s="698"/>
      <c r="H241" s="600"/>
      <c r="I241" s="682"/>
      <c r="J241" s="774"/>
      <c r="K241" s="774"/>
      <c r="L241" s="775"/>
      <c r="M241" s="775"/>
      <c r="N241" s="775"/>
      <c r="O241" s="784"/>
      <c r="P241" s="784"/>
      <c r="Q241" s="783"/>
      <c r="R241" s="783"/>
      <c r="S241" s="783"/>
      <c r="T241" s="783"/>
      <c r="U241" s="793"/>
      <c r="V241" s="792"/>
      <c r="W241" s="792"/>
      <c r="X241" s="792"/>
      <c r="Y241" s="792"/>
      <c r="Z241" s="792"/>
      <c r="AA241" s="802"/>
      <c r="AB241" s="801"/>
      <c r="AC241" s="801"/>
      <c r="AD241" s="801"/>
      <c r="AE241" s="801"/>
      <c r="AF241" s="801"/>
      <c r="AG241" s="820"/>
      <c r="AH241" s="819"/>
      <c r="AI241" s="819"/>
      <c r="AJ241" s="819"/>
      <c r="AK241" s="819"/>
      <c r="AL241" s="819"/>
      <c r="AM241" s="774"/>
      <c r="AN241" s="775"/>
      <c r="AO241" s="775"/>
      <c r="AP241" s="775"/>
      <c r="AQ241" s="775"/>
      <c r="AR241" s="775"/>
      <c r="AS241" s="829"/>
      <c r="AT241" s="828"/>
      <c r="AU241" s="828"/>
      <c r="AV241" s="828"/>
      <c r="AW241" s="828"/>
      <c r="AX241" s="828"/>
      <c r="AY241" s="838"/>
      <c r="AZ241" s="837"/>
      <c r="BA241" s="837"/>
      <c r="BB241" s="837"/>
      <c r="BC241" s="837"/>
      <c r="BD241" s="837"/>
      <c r="BE241" s="774"/>
      <c r="BF241" s="775"/>
      <c r="BG241" s="775"/>
      <c r="BH241" s="775"/>
      <c r="BI241" s="775"/>
      <c r="BJ241" s="775"/>
      <c r="BK241" s="811"/>
      <c r="BL241" s="810"/>
      <c r="BM241" s="810"/>
      <c r="BN241" s="810"/>
      <c r="BO241" s="810"/>
      <c r="BP241" s="810"/>
      <c r="BQ241" s="793"/>
      <c r="BR241" s="792"/>
      <c r="BS241" s="792"/>
      <c r="BT241" s="792"/>
      <c r="BU241" s="792"/>
      <c r="BV241" s="792"/>
      <c r="BW241" s="838"/>
      <c r="BX241" s="837"/>
      <c r="BY241" s="837"/>
      <c r="BZ241" s="837"/>
      <c r="CA241" s="837"/>
      <c r="CB241" s="837"/>
      <c r="CC241" s="811"/>
      <c r="CD241" s="784"/>
      <c r="CE241" s="810"/>
      <c r="CF241" s="810"/>
      <c r="CG241" s="810"/>
      <c r="CH241" s="579"/>
    </row>
    <row r="242" spans="1:86" hidden="1" x14ac:dyDescent="0.2">
      <c r="A242" s="596"/>
      <c r="B242" s="596"/>
      <c r="C242" s="699"/>
      <c r="D242" s="691"/>
      <c r="E242" s="596"/>
      <c r="F242" s="602"/>
      <c r="G242" s="599"/>
      <c r="H242" s="600"/>
      <c r="I242" s="666"/>
      <c r="J242" s="774"/>
      <c r="K242" s="774"/>
      <c r="L242" s="775"/>
      <c r="M242" s="775"/>
      <c r="N242" s="775"/>
      <c r="O242" s="784"/>
      <c r="P242" s="784"/>
      <c r="Q242" s="783"/>
      <c r="R242" s="783"/>
      <c r="S242" s="783"/>
      <c r="T242" s="783"/>
      <c r="U242" s="793"/>
      <c r="V242" s="792"/>
      <c r="W242" s="792"/>
      <c r="X242" s="792"/>
      <c r="Y242" s="792"/>
      <c r="Z242" s="792"/>
      <c r="AA242" s="802"/>
      <c r="AB242" s="801"/>
      <c r="AC242" s="801"/>
      <c r="AD242" s="801"/>
      <c r="AE242" s="801"/>
      <c r="AF242" s="801"/>
      <c r="AG242" s="820"/>
      <c r="AH242" s="819"/>
      <c r="AI242" s="819"/>
      <c r="AJ242" s="819"/>
      <c r="AK242" s="819"/>
      <c r="AL242" s="819"/>
      <c r="AM242" s="774"/>
      <c r="AN242" s="775"/>
      <c r="AO242" s="775"/>
      <c r="AP242" s="775"/>
      <c r="AQ242" s="775"/>
      <c r="AR242" s="775"/>
      <c r="AS242" s="829"/>
      <c r="AT242" s="828"/>
      <c r="AU242" s="828"/>
      <c r="AV242" s="828"/>
      <c r="AW242" s="828"/>
      <c r="AX242" s="828"/>
      <c r="AY242" s="838"/>
      <c r="AZ242" s="837"/>
      <c r="BA242" s="837"/>
      <c r="BB242" s="837"/>
      <c r="BC242" s="837"/>
      <c r="BD242" s="837"/>
      <c r="BE242" s="774"/>
      <c r="BF242" s="775"/>
      <c r="BG242" s="775"/>
      <c r="BH242" s="775"/>
      <c r="BI242" s="775"/>
      <c r="BJ242" s="775"/>
      <c r="BK242" s="811"/>
      <c r="BL242" s="810"/>
      <c r="BM242" s="810"/>
      <c r="BN242" s="810"/>
      <c r="BO242" s="810"/>
      <c r="BP242" s="810"/>
      <c r="BQ242" s="793"/>
      <c r="BR242" s="792"/>
      <c r="BS242" s="792"/>
      <c r="BT242" s="792"/>
      <c r="BU242" s="792"/>
      <c r="BV242" s="792"/>
      <c r="BW242" s="838"/>
      <c r="BX242" s="837"/>
      <c r="BY242" s="837"/>
      <c r="BZ242" s="837"/>
      <c r="CA242" s="837"/>
      <c r="CB242" s="837"/>
      <c r="CC242" s="811"/>
      <c r="CD242" s="784"/>
      <c r="CE242" s="810"/>
      <c r="CF242" s="810"/>
      <c r="CG242" s="810"/>
      <c r="CH242" s="579"/>
    </row>
    <row r="243" spans="1:86" hidden="1" x14ac:dyDescent="0.2">
      <c r="A243" s="596"/>
      <c r="B243" s="596"/>
      <c r="C243" s="699"/>
      <c r="D243" s="606"/>
      <c r="E243" s="596"/>
      <c r="F243" s="602"/>
      <c r="G243" s="599"/>
      <c r="H243" s="645"/>
      <c r="I243" s="624"/>
      <c r="J243" s="774"/>
      <c r="K243" s="774"/>
      <c r="L243" s="775"/>
      <c r="M243" s="775"/>
      <c r="N243" s="775"/>
      <c r="O243" s="784"/>
      <c r="P243" s="784"/>
      <c r="Q243" s="783"/>
      <c r="R243" s="783"/>
      <c r="S243" s="783"/>
      <c r="T243" s="783"/>
      <c r="U243" s="793"/>
      <c r="V243" s="792"/>
      <c r="W243" s="792"/>
      <c r="X243" s="792"/>
      <c r="Y243" s="792"/>
      <c r="Z243" s="792"/>
      <c r="AA243" s="802"/>
      <c r="AB243" s="801"/>
      <c r="AC243" s="801"/>
      <c r="AD243" s="801"/>
      <c r="AE243" s="801"/>
      <c r="AF243" s="801"/>
      <c r="AG243" s="820"/>
      <c r="AH243" s="819"/>
      <c r="AI243" s="819"/>
      <c r="AJ243" s="819"/>
      <c r="AK243" s="819"/>
      <c r="AL243" s="819"/>
      <c r="AM243" s="774"/>
      <c r="AN243" s="775"/>
      <c r="AO243" s="775"/>
      <c r="AP243" s="775"/>
      <c r="AQ243" s="775"/>
      <c r="AR243" s="775"/>
      <c r="AS243" s="829"/>
      <c r="AT243" s="828"/>
      <c r="AU243" s="828"/>
      <c r="AV243" s="828"/>
      <c r="AW243" s="828"/>
      <c r="AX243" s="828"/>
      <c r="AY243" s="838"/>
      <c r="AZ243" s="837"/>
      <c r="BA243" s="837"/>
      <c r="BB243" s="837"/>
      <c r="BC243" s="837"/>
      <c r="BD243" s="837"/>
      <c r="BE243" s="774"/>
      <c r="BF243" s="775"/>
      <c r="BG243" s="775"/>
      <c r="BH243" s="775"/>
      <c r="BI243" s="775"/>
      <c r="BJ243" s="775"/>
      <c r="BK243" s="811"/>
      <c r="BL243" s="810"/>
      <c r="BM243" s="810"/>
      <c r="BN243" s="810"/>
      <c r="BO243" s="810"/>
      <c r="BP243" s="810"/>
      <c r="BQ243" s="793"/>
      <c r="BR243" s="792"/>
      <c r="BS243" s="792"/>
      <c r="BT243" s="792"/>
      <c r="BU243" s="792"/>
      <c r="BV243" s="792"/>
      <c r="BW243" s="838"/>
      <c r="BX243" s="837"/>
      <c r="BY243" s="837"/>
      <c r="BZ243" s="837"/>
      <c r="CA243" s="837"/>
      <c r="CB243" s="837"/>
      <c r="CC243" s="811"/>
      <c r="CD243" s="784"/>
      <c r="CE243" s="810"/>
      <c r="CF243" s="810"/>
      <c r="CG243" s="810"/>
      <c r="CH243" s="579"/>
    </row>
    <row r="244" spans="1:86" hidden="1" x14ac:dyDescent="0.2">
      <c r="A244" s="596"/>
      <c r="B244" s="596"/>
      <c r="C244" s="700"/>
      <c r="D244" s="607"/>
      <c r="E244" s="596"/>
      <c r="F244" s="607"/>
      <c r="G244" s="620"/>
      <c r="H244" s="609"/>
      <c r="I244" s="601"/>
      <c r="J244" s="774"/>
      <c r="K244" s="774"/>
      <c r="L244" s="775"/>
      <c r="M244" s="775"/>
      <c r="N244" s="774"/>
      <c r="O244" s="784"/>
      <c r="P244" s="784"/>
      <c r="Q244" s="783"/>
      <c r="R244" s="784"/>
      <c r="S244" s="783"/>
      <c r="T244" s="784"/>
      <c r="U244" s="793"/>
      <c r="V244" s="793"/>
      <c r="W244" s="792"/>
      <c r="X244" s="793"/>
      <c r="Y244" s="792"/>
      <c r="Z244" s="793"/>
      <c r="AA244" s="802"/>
      <c r="AB244" s="802"/>
      <c r="AC244" s="801"/>
      <c r="AD244" s="802"/>
      <c r="AE244" s="801"/>
      <c r="AF244" s="802"/>
      <c r="AG244" s="820"/>
      <c r="AH244" s="820"/>
      <c r="AI244" s="819"/>
      <c r="AJ244" s="820"/>
      <c r="AK244" s="819"/>
      <c r="AL244" s="820"/>
      <c r="AM244" s="774"/>
      <c r="AN244" s="774"/>
      <c r="AO244" s="775"/>
      <c r="AP244" s="774"/>
      <c r="AQ244" s="775"/>
      <c r="AR244" s="774"/>
      <c r="AS244" s="829"/>
      <c r="AT244" s="829"/>
      <c r="AU244" s="828"/>
      <c r="AV244" s="829"/>
      <c r="AW244" s="828"/>
      <c r="AX244" s="829"/>
      <c r="AY244" s="838"/>
      <c r="AZ244" s="838"/>
      <c r="BA244" s="837"/>
      <c r="BB244" s="838"/>
      <c r="BC244" s="837"/>
      <c r="BD244" s="838"/>
      <c r="BE244" s="774"/>
      <c r="BF244" s="774"/>
      <c r="BG244" s="775"/>
      <c r="BH244" s="774"/>
      <c r="BI244" s="775"/>
      <c r="BJ244" s="774"/>
      <c r="BK244" s="811"/>
      <c r="BL244" s="811"/>
      <c r="BM244" s="810"/>
      <c r="BN244" s="811"/>
      <c r="BO244" s="810"/>
      <c r="BP244" s="811"/>
      <c r="BQ244" s="793"/>
      <c r="BR244" s="793"/>
      <c r="BS244" s="792"/>
      <c r="BT244" s="793"/>
      <c r="BU244" s="792"/>
      <c r="BV244" s="793"/>
      <c r="BW244" s="838"/>
      <c r="BX244" s="838"/>
      <c r="BY244" s="837"/>
      <c r="BZ244" s="838"/>
      <c r="CA244" s="837"/>
      <c r="CB244" s="838"/>
      <c r="CC244" s="811"/>
      <c r="CD244" s="784"/>
      <c r="CE244" s="810"/>
      <c r="CF244" s="810"/>
      <c r="CG244" s="811"/>
      <c r="CH244" s="579"/>
    </row>
    <row r="245" spans="1:86" hidden="1" x14ac:dyDescent="0.2">
      <c r="A245" s="596"/>
      <c r="B245" s="596"/>
      <c r="C245" s="700"/>
      <c r="D245" s="691"/>
      <c r="E245" s="596"/>
      <c r="F245" s="607"/>
      <c r="G245" s="620"/>
      <c r="H245" s="600"/>
      <c r="I245" s="601"/>
      <c r="J245" s="774"/>
      <c r="K245" s="774"/>
      <c r="L245" s="775"/>
      <c r="M245" s="775"/>
      <c r="N245" s="775"/>
      <c r="O245" s="784"/>
      <c r="P245" s="784"/>
      <c r="Q245" s="783"/>
      <c r="R245" s="783"/>
      <c r="S245" s="783"/>
      <c r="T245" s="783"/>
      <c r="U245" s="793"/>
      <c r="V245" s="792"/>
      <c r="W245" s="792"/>
      <c r="X245" s="792"/>
      <c r="Y245" s="792"/>
      <c r="Z245" s="792"/>
      <c r="AA245" s="802"/>
      <c r="AB245" s="801"/>
      <c r="AC245" s="801"/>
      <c r="AD245" s="801"/>
      <c r="AE245" s="801"/>
      <c r="AF245" s="801"/>
      <c r="AG245" s="820"/>
      <c r="AH245" s="819"/>
      <c r="AI245" s="819"/>
      <c r="AJ245" s="819"/>
      <c r="AK245" s="819"/>
      <c r="AL245" s="819"/>
      <c r="AM245" s="774"/>
      <c r="AN245" s="775"/>
      <c r="AO245" s="775"/>
      <c r="AP245" s="775"/>
      <c r="AQ245" s="775"/>
      <c r="AR245" s="775"/>
      <c r="AS245" s="829"/>
      <c r="AT245" s="828"/>
      <c r="AU245" s="828"/>
      <c r="AV245" s="828"/>
      <c r="AW245" s="828"/>
      <c r="AX245" s="828"/>
      <c r="AY245" s="838"/>
      <c r="AZ245" s="837"/>
      <c r="BA245" s="837"/>
      <c r="BB245" s="837"/>
      <c r="BC245" s="837"/>
      <c r="BD245" s="837"/>
      <c r="BE245" s="774"/>
      <c r="BF245" s="775"/>
      <c r="BG245" s="775"/>
      <c r="BH245" s="775"/>
      <c r="BI245" s="775"/>
      <c r="BJ245" s="775"/>
      <c r="BK245" s="811"/>
      <c r="BL245" s="810"/>
      <c r="BM245" s="810"/>
      <c r="BN245" s="810"/>
      <c r="BO245" s="810"/>
      <c r="BP245" s="810"/>
      <c r="BQ245" s="793"/>
      <c r="BR245" s="792"/>
      <c r="BS245" s="792"/>
      <c r="BT245" s="792"/>
      <c r="BU245" s="792"/>
      <c r="BV245" s="792"/>
      <c r="BW245" s="838"/>
      <c r="BX245" s="837"/>
      <c r="BY245" s="837"/>
      <c r="BZ245" s="837"/>
      <c r="CA245" s="837"/>
      <c r="CB245" s="837"/>
      <c r="CC245" s="811"/>
      <c r="CD245" s="784"/>
      <c r="CE245" s="810"/>
      <c r="CF245" s="810"/>
      <c r="CG245" s="810"/>
      <c r="CH245" s="579"/>
    </row>
    <row r="246" spans="1:86" hidden="1" x14ac:dyDescent="0.2">
      <c r="A246" s="596"/>
      <c r="B246" s="596"/>
      <c r="C246" s="700"/>
      <c r="D246" s="606"/>
      <c r="E246" s="596"/>
      <c r="F246" s="607"/>
      <c r="G246" s="620"/>
      <c r="H246" s="645"/>
      <c r="I246" s="601"/>
      <c r="J246" s="774"/>
      <c r="K246" s="774"/>
      <c r="L246" s="775"/>
      <c r="M246" s="775"/>
      <c r="N246" s="775"/>
      <c r="O246" s="784"/>
      <c r="P246" s="784"/>
      <c r="Q246" s="783"/>
      <c r="R246" s="783"/>
      <c r="S246" s="783"/>
      <c r="T246" s="783"/>
      <c r="U246" s="793"/>
      <c r="V246" s="792"/>
      <c r="W246" s="792"/>
      <c r="X246" s="792"/>
      <c r="Y246" s="792"/>
      <c r="Z246" s="792"/>
      <c r="AA246" s="802"/>
      <c r="AB246" s="801"/>
      <c r="AC246" s="801"/>
      <c r="AD246" s="801"/>
      <c r="AE246" s="801"/>
      <c r="AF246" s="801"/>
      <c r="AG246" s="820"/>
      <c r="AH246" s="819"/>
      <c r="AI246" s="819"/>
      <c r="AJ246" s="819"/>
      <c r="AK246" s="819"/>
      <c r="AL246" s="819"/>
      <c r="AM246" s="774"/>
      <c r="AN246" s="775"/>
      <c r="AO246" s="775"/>
      <c r="AP246" s="775"/>
      <c r="AQ246" s="775"/>
      <c r="AR246" s="775"/>
      <c r="AS246" s="829"/>
      <c r="AT246" s="828"/>
      <c r="AU246" s="828"/>
      <c r="AV246" s="828"/>
      <c r="AW246" s="828"/>
      <c r="AX246" s="828"/>
      <c r="AY246" s="838"/>
      <c r="AZ246" s="837"/>
      <c r="BA246" s="837"/>
      <c r="BB246" s="837"/>
      <c r="BC246" s="837"/>
      <c r="BD246" s="837"/>
      <c r="BE246" s="774"/>
      <c r="BF246" s="775"/>
      <c r="BG246" s="775"/>
      <c r="BH246" s="775"/>
      <c r="BI246" s="775"/>
      <c r="BJ246" s="775"/>
      <c r="BK246" s="811"/>
      <c r="BL246" s="810"/>
      <c r="BM246" s="810"/>
      <c r="BN246" s="810"/>
      <c r="BO246" s="810"/>
      <c r="BP246" s="810"/>
      <c r="BQ246" s="793"/>
      <c r="BR246" s="792"/>
      <c r="BS246" s="792"/>
      <c r="BT246" s="792"/>
      <c r="BU246" s="792"/>
      <c r="BV246" s="792"/>
      <c r="BW246" s="838"/>
      <c r="BX246" s="837"/>
      <c r="BY246" s="837"/>
      <c r="BZ246" s="837"/>
      <c r="CA246" s="837"/>
      <c r="CB246" s="837"/>
      <c r="CC246" s="811"/>
      <c r="CD246" s="784"/>
      <c r="CE246" s="810"/>
      <c r="CF246" s="810"/>
      <c r="CG246" s="810"/>
      <c r="CH246" s="579"/>
    </row>
    <row r="247" spans="1:86" hidden="1" x14ac:dyDescent="0.2">
      <c r="A247" s="596"/>
      <c r="B247" s="596"/>
      <c r="C247" s="596"/>
      <c r="D247" s="607"/>
      <c r="E247" s="596"/>
      <c r="F247" s="607"/>
      <c r="G247" s="620"/>
      <c r="H247" s="609"/>
      <c r="I247" s="601"/>
      <c r="J247" s="774"/>
      <c r="K247" s="774"/>
      <c r="L247" s="775"/>
      <c r="M247" s="775"/>
      <c r="N247" s="774"/>
      <c r="O247" s="784"/>
      <c r="P247" s="784"/>
      <c r="Q247" s="783"/>
      <c r="R247" s="784"/>
      <c r="S247" s="783"/>
      <c r="T247" s="784"/>
      <c r="U247" s="793"/>
      <c r="V247" s="793"/>
      <c r="W247" s="792"/>
      <c r="X247" s="793"/>
      <c r="Y247" s="792"/>
      <c r="Z247" s="793"/>
      <c r="AA247" s="802"/>
      <c r="AB247" s="802"/>
      <c r="AC247" s="801"/>
      <c r="AD247" s="802"/>
      <c r="AE247" s="801"/>
      <c r="AF247" s="802"/>
      <c r="AG247" s="820"/>
      <c r="AH247" s="820"/>
      <c r="AI247" s="819"/>
      <c r="AJ247" s="820"/>
      <c r="AK247" s="819"/>
      <c r="AL247" s="820"/>
      <c r="AM247" s="774"/>
      <c r="AN247" s="774"/>
      <c r="AO247" s="775"/>
      <c r="AP247" s="774"/>
      <c r="AQ247" s="775"/>
      <c r="AR247" s="774"/>
      <c r="AS247" s="829"/>
      <c r="AT247" s="829"/>
      <c r="AU247" s="828"/>
      <c r="AV247" s="829"/>
      <c r="AW247" s="828"/>
      <c r="AX247" s="829"/>
      <c r="AY247" s="838"/>
      <c r="AZ247" s="838"/>
      <c r="BA247" s="837"/>
      <c r="BB247" s="838"/>
      <c r="BC247" s="837"/>
      <c r="BD247" s="838"/>
      <c r="BE247" s="774"/>
      <c r="BF247" s="774"/>
      <c r="BG247" s="775"/>
      <c r="BH247" s="774"/>
      <c r="BI247" s="775"/>
      <c r="BJ247" s="774"/>
      <c r="BK247" s="811"/>
      <c r="BL247" s="811"/>
      <c r="BM247" s="810"/>
      <c r="BN247" s="811"/>
      <c r="BO247" s="810"/>
      <c r="BP247" s="811"/>
      <c r="BQ247" s="793"/>
      <c r="BR247" s="793"/>
      <c r="BS247" s="792"/>
      <c r="BT247" s="793"/>
      <c r="BU247" s="792"/>
      <c r="BV247" s="793"/>
      <c r="BW247" s="838"/>
      <c r="BX247" s="838"/>
      <c r="BY247" s="837"/>
      <c r="BZ247" s="838"/>
      <c r="CA247" s="837"/>
      <c r="CB247" s="838"/>
      <c r="CC247" s="811"/>
      <c r="CD247" s="784"/>
      <c r="CE247" s="810"/>
      <c r="CF247" s="810"/>
      <c r="CG247" s="811"/>
      <c r="CH247" s="579"/>
    </row>
    <row r="248" spans="1:86" hidden="1" x14ac:dyDescent="0.2">
      <c r="A248" s="596"/>
      <c r="B248" s="596"/>
      <c r="C248" s="596"/>
      <c r="D248" s="607"/>
      <c r="E248" s="596"/>
      <c r="F248" s="607"/>
      <c r="G248" s="620"/>
      <c r="H248" s="609"/>
      <c r="I248" s="601"/>
      <c r="J248" s="774"/>
      <c r="K248" s="774"/>
      <c r="L248" s="775"/>
      <c r="M248" s="775"/>
      <c r="N248" s="775"/>
      <c r="O248" s="784"/>
      <c r="P248" s="784"/>
      <c r="Q248" s="783"/>
      <c r="R248" s="783"/>
      <c r="S248" s="783"/>
      <c r="T248" s="783"/>
      <c r="U248" s="793"/>
      <c r="V248" s="792"/>
      <c r="W248" s="792"/>
      <c r="X248" s="792"/>
      <c r="Y248" s="792"/>
      <c r="Z248" s="792"/>
      <c r="AA248" s="802"/>
      <c r="AB248" s="801"/>
      <c r="AC248" s="801"/>
      <c r="AD248" s="801"/>
      <c r="AE248" s="801"/>
      <c r="AF248" s="801"/>
      <c r="AG248" s="820"/>
      <c r="AH248" s="819"/>
      <c r="AI248" s="819"/>
      <c r="AJ248" s="819"/>
      <c r="AK248" s="819"/>
      <c r="AL248" s="819"/>
      <c r="AM248" s="774"/>
      <c r="AN248" s="775"/>
      <c r="AO248" s="775"/>
      <c r="AP248" s="775"/>
      <c r="AQ248" s="775"/>
      <c r="AR248" s="775"/>
      <c r="AS248" s="829"/>
      <c r="AT248" s="828"/>
      <c r="AU248" s="828"/>
      <c r="AV248" s="828"/>
      <c r="AW248" s="828"/>
      <c r="AX248" s="828"/>
      <c r="AY248" s="838"/>
      <c r="AZ248" s="837"/>
      <c r="BA248" s="837"/>
      <c r="BB248" s="837"/>
      <c r="BC248" s="837"/>
      <c r="BD248" s="837"/>
      <c r="BE248" s="774"/>
      <c r="BF248" s="775"/>
      <c r="BG248" s="775"/>
      <c r="BH248" s="775"/>
      <c r="BI248" s="775"/>
      <c r="BJ248" s="775"/>
      <c r="BK248" s="811"/>
      <c r="BL248" s="810"/>
      <c r="BM248" s="810"/>
      <c r="BN248" s="810"/>
      <c r="BO248" s="810"/>
      <c r="BP248" s="810"/>
      <c r="BQ248" s="793"/>
      <c r="BR248" s="792"/>
      <c r="BS248" s="792"/>
      <c r="BT248" s="792"/>
      <c r="BU248" s="792"/>
      <c r="BV248" s="792"/>
      <c r="BW248" s="838"/>
      <c r="BX248" s="837"/>
      <c r="BY248" s="837"/>
      <c r="BZ248" s="837"/>
      <c r="CA248" s="837"/>
      <c r="CB248" s="837"/>
      <c r="CC248" s="811"/>
      <c r="CD248" s="784"/>
      <c r="CE248" s="810"/>
      <c r="CF248" s="810"/>
      <c r="CG248" s="810"/>
      <c r="CH248" s="579"/>
    </row>
    <row r="249" spans="1:86" hidden="1" x14ac:dyDescent="0.2">
      <c r="A249" s="596"/>
      <c r="B249" s="596"/>
      <c r="C249" s="608"/>
      <c r="D249" s="607"/>
      <c r="E249" s="596"/>
      <c r="F249" s="607"/>
      <c r="G249" s="620"/>
      <c r="H249" s="600"/>
      <c r="I249" s="601"/>
      <c r="J249" s="774"/>
      <c r="K249" s="774"/>
      <c r="L249" s="775"/>
      <c r="M249" s="775"/>
      <c r="N249" s="775"/>
      <c r="O249" s="784"/>
      <c r="P249" s="784"/>
      <c r="Q249" s="783"/>
      <c r="R249" s="783"/>
      <c r="S249" s="783"/>
      <c r="T249" s="783"/>
      <c r="U249" s="793"/>
      <c r="V249" s="792"/>
      <c r="W249" s="792"/>
      <c r="X249" s="792"/>
      <c r="Y249" s="792"/>
      <c r="Z249" s="792"/>
      <c r="AA249" s="802"/>
      <c r="AB249" s="801"/>
      <c r="AC249" s="801"/>
      <c r="AD249" s="801"/>
      <c r="AE249" s="801"/>
      <c r="AF249" s="801"/>
      <c r="AG249" s="820"/>
      <c r="AH249" s="819"/>
      <c r="AI249" s="819"/>
      <c r="AJ249" s="819"/>
      <c r="AK249" s="819"/>
      <c r="AL249" s="819"/>
      <c r="AM249" s="774"/>
      <c r="AN249" s="775"/>
      <c r="AO249" s="775"/>
      <c r="AP249" s="775"/>
      <c r="AQ249" s="775"/>
      <c r="AR249" s="775"/>
      <c r="AS249" s="829"/>
      <c r="AT249" s="828"/>
      <c r="AU249" s="828"/>
      <c r="AV249" s="828"/>
      <c r="AW249" s="828"/>
      <c r="AX249" s="828"/>
      <c r="AY249" s="838"/>
      <c r="AZ249" s="837"/>
      <c r="BA249" s="837"/>
      <c r="BB249" s="837"/>
      <c r="BC249" s="837"/>
      <c r="BD249" s="837"/>
      <c r="BE249" s="774"/>
      <c r="BF249" s="775"/>
      <c r="BG249" s="775"/>
      <c r="BH249" s="775"/>
      <c r="BI249" s="775"/>
      <c r="BJ249" s="775"/>
      <c r="BK249" s="811"/>
      <c r="BL249" s="810"/>
      <c r="BM249" s="810"/>
      <c r="BN249" s="810"/>
      <c r="BO249" s="810"/>
      <c r="BP249" s="810"/>
      <c r="BQ249" s="793"/>
      <c r="BR249" s="792"/>
      <c r="BS249" s="792"/>
      <c r="BT249" s="792"/>
      <c r="BU249" s="792"/>
      <c r="BV249" s="792"/>
      <c r="BW249" s="838"/>
      <c r="BX249" s="837"/>
      <c r="BY249" s="837"/>
      <c r="BZ249" s="837"/>
      <c r="CA249" s="837"/>
      <c r="CB249" s="837"/>
      <c r="CC249" s="811"/>
      <c r="CD249" s="784"/>
      <c r="CE249" s="810"/>
      <c r="CF249" s="810"/>
      <c r="CG249" s="810"/>
      <c r="CH249" s="579"/>
    </row>
    <row r="250" spans="1:86" hidden="1" x14ac:dyDescent="0.2">
      <c r="A250" s="596"/>
      <c r="B250" s="596"/>
      <c r="C250" s="596"/>
      <c r="D250" s="608"/>
      <c r="E250" s="596"/>
      <c r="F250" s="607"/>
      <c r="G250" s="620"/>
      <c r="H250" s="600"/>
      <c r="I250" s="601"/>
      <c r="J250" s="774"/>
      <c r="K250" s="774"/>
      <c r="L250" s="775"/>
      <c r="M250" s="775"/>
      <c r="N250" s="775"/>
      <c r="O250" s="784"/>
      <c r="P250" s="784"/>
      <c r="Q250" s="783"/>
      <c r="R250" s="783"/>
      <c r="S250" s="783"/>
      <c r="T250" s="783"/>
      <c r="U250" s="793"/>
      <c r="V250" s="792"/>
      <c r="W250" s="792"/>
      <c r="X250" s="792"/>
      <c r="Y250" s="792"/>
      <c r="Z250" s="792"/>
      <c r="AA250" s="802"/>
      <c r="AB250" s="801"/>
      <c r="AC250" s="801"/>
      <c r="AD250" s="801"/>
      <c r="AE250" s="801"/>
      <c r="AF250" s="801"/>
      <c r="AG250" s="820"/>
      <c r="AH250" s="819"/>
      <c r="AI250" s="819"/>
      <c r="AJ250" s="819"/>
      <c r="AK250" s="819"/>
      <c r="AL250" s="819"/>
      <c r="AM250" s="774"/>
      <c r="AN250" s="775"/>
      <c r="AO250" s="775"/>
      <c r="AP250" s="775"/>
      <c r="AQ250" s="775"/>
      <c r="AR250" s="775"/>
      <c r="AS250" s="829"/>
      <c r="AT250" s="828"/>
      <c r="AU250" s="828"/>
      <c r="AV250" s="828"/>
      <c r="AW250" s="828"/>
      <c r="AX250" s="828"/>
      <c r="AY250" s="838"/>
      <c r="AZ250" s="837"/>
      <c r="BA250" s="837"/>
      <c r="BB250" s="837"/>
      <c r="BC250" s="837"/>
      <c r="BD250" s="837"/>
      <c r="BE250" s="774"/>
      <c r="BF250" s="775"/>
      <c r="BG250" s="775"/>
      <c r="BH250" s="775"/>
      <c r="BI250" s="775"/>
      <c r="BJ250" s="775"/>
      <c r="BK250" s="811"/>
      <c r="BL250" s="810"/>
      <c r="BM250" s="810"/>
      <c r="BN250" s="810"/>
      <c r="BO250" s="810"/>
      <c r="BP250" s="810"/>
      <c r="BQ250" s="793"/>
      <c r="BR250" s="792"/>
      <c r="BS250" s="792"/>
      <c r="BT250" s="792"/>
      <c r="BU250" s="792"/>
      <c r="BV250" s="792"/>
      <c r="BW250" s="838"/>
      <c r="BX250" s="837"/>
      <c r="BY250" s="837"/>
      <c r="BZ250" s="837"/>
      <c r="CA250" s="837"/>
      <c r="CB250" s="837"/>
      <c r="CC250" s="811"/>
      <c r="CD250" s="784"/>
      <c r="CE250" s="810"/>
      <c r="CF250" s="810"/>
      <c r="CG250" s="810"/>
      <c r="CH250" s="579"/>
    </row>
    <row r="251" spans="1:86" hidden="1" x14ac:dyDescent="0.2">
      <c r="A251" s="596"/>
      <c r="B251" s="596"/>
      <c r="C251" s="596"/>
      <c r="D251" s="608"/>
      <c r="E251" s="596"/>
      <c r="F251" s="607"/>
      <c r="G251" s="620"/>
      <c r="H251" s="600"/>
      <c r="I251" s="601"/>
      <c r="J251" s="774"/>
      <c r="K251" s="774"/>
      <c r="L251" s="775"/>
      <c r="M251" s="775"/>
      <c r="N251" s="775"/>
      <c r="O251" s="784"/>
      <c r="P251" s="784"/>
      <c r="Q251" s="783"/>
      <c r="R251" s="783"/>
      <c r="S251" s="783"/>
      <c r="T251" s="783"/>
      <c r="U251" s="793"/>
      <c r="V251" s="792"/>
      <c r="W251" s="792"/>
      <c r="X251" s="792"/>
      <c r="Y251" s="792"/>
      <c r="Z251" s="792"/>
      <c r="AA251" s="802"/>
      <c r="AB251" s="801"/>
      <c r="AC251" s="801"/>
      <c r="AD251" s="801"/>
      <c r="AE251" s="801"/>
      <c r="AF251" s="801"/>
      <c r="AG251" s="820"/>
      <c r="AH251" s="819"/>
      <c r="AI251" s="819"/>
      <c r="AJ251" s="819"/>
      <c r="AK251" s="819"/>
      <c r="AL251" s="819"/>
      <c r="AM251" s="774"/>
      <c r="AN251" s="775"/>
      <c r="AO251" s="775"/>
      <c r="AP251" s="775"/>
      <c r="AQ251" s="775"/>
      <c r="AR251" s="775"/>
      <c r="AS251" s="829"/>
      <c r="AT251" s="828"/>
      <c r="AU251" s="828"/>
      <c r="AV251" s="828"/>
      <c r="AW251" s="828"/>
      <c r="AX251" s="828"/>
      <c r="AY251" s="838"/>
      <c r="AZ251" s="837"/>
      <c r="BA251" s="837"/>
      <c r="BB251" s="837"/>
      <c r="BC251" s="837"/>
      <c r="BD251" s="837"/>
      <c r="BE251" s="774"/>
      <c r="BF251" s="775"/>
      <c r="BG251" s="775"/>
      <c r="BH251" s="775"/>
      <c r="BI251" s="775"/>
      <c r="BJ251" s="775"/>
      <c r="BK251" s="811"/>
      <c r="BL251" s="810"/>
      <c r="BM251" s="810"/>
      <c r="BN251" s="810"/>
      <c r="BO251" s="810"/>
      <c r="BP251" s="810"/>
      <c r="BQ251" s="793"/>
      <c r="BR251" s="792"/>
      <c r="BS251" s="792"/>
      <c r="BT251" s="792"/>
      <c r="BU251" s="792"/>
      <c r="BV251" s="792"/>
      <c r="BW251" s="838"/>
      <c r="BX251" s="837"/>
      <c r="BY251" s="837"/>
      <c r="BZ251" s="837"/>
      <c r="CA251" s="837"/>
      <c r="CB251" s="837"/>
      <c r="CC251" s="811"/>
      <c r="CD251" s="784"/>
      <c r="CE251" s="810"/>
      <c r="CF251" s="810"/>
      <c r="CG251" s="810"/>
      <c r="CH251" s="579"/>
    </row>
    <row r="252" spans="1:86" hidden="1" x14ac:dyDescent="0.2">
      <c r="A252" s="596"/>
      <c r="B252" s="596"/>
      <c r="C252" s="602"/>
      <c r="D252" s="607"/>
      <c r="E252" s="596"/>
      <c r="F252" s="607"/>
      <c r="G252" s="620"/>
      <c r="H252" s="609"/>
      <c r="I252" s="601"/>
      <c r="J252" s="774"/>
      <c r="K252" s="774"/>
      <c r="L252" s="775"/>
      <c r="M252" s="775"/>
      <c r="N252" s="774"/>
      <c r="O252" s="784"/>
      <c r="P252" s="784"/>
      <c r="Q252" s="783"/>
      <c r="R252" s="784"/>
      <c r="S252" s="783"/>
      <c r="T252" s="784"/>
      <c r="U252" s="793"/>
      <c r="V252" s="793"/>
      <c r="W252" s="792"/>
      <c r="X252" s="793"/>
      <c r="Y252" s="792"/>
      <c r="Z252" s="793"/>
      <c r="AA252" s="802"/>
      <c r="AB252" s="802"/>
      <c r="AC252" s="801"/>
      <c r="AD252" s="802"/>
      <c r="AE252" s="801"/>
      <c r="AF252" s="802"/>
      <c r="AG252" s="820"/>
      <c r="AH252" s="820"/>
      <c r="AI252" s="819"/>
      <c r="AJ252" s="820"/>
      <c r="AK252" s="819"/>
      <c r="AL252" s="820"/>
      <c r="AM252" s="774"/>
      <c r="AN252" s="774"/>
      <c r="AO252" s="775"/>
      <c r="AP252" s="774"/>
      <c r="AQ252" s="775"/>
      <c r="AR252" s="774"/>
      <c r="AS252" s="829"/>
      <c r="AT252" s="829"/>
      <c r="AU252" s="828"/>
      <c r="AV252" s="829"/>
      <c r="AW252" s="828"/>
      <c r="AX252" s="829"/>
      <c r="AY252" s="838"/>
      <c r="AZ252" s="838"/>
      <c r="BA252" s="837"/>
      <c r="BB252" s="838"/>
      <c r="BC252" s="837"/>
      <c r="BD252" s="838"/>
      <c r="BE252" s="774"/>
      <c r="BF252" s="774"/>
      <c r="BG252" s="775"/>
      <c r="BH252" s="774"/>
      <c r="BI252" s="775"/>
      <c r="BJ252" s="774"/>
      <c r="BK252" s="811"/>
      <c r="BL252" s="811"/>
      <c r="BM252" s="810"/>
      <c r="BN252" s="811"/>
      <c r="BO252" s="810"/>
      <c r="BP252" s="811"/>
      <c r="BQ252" s="793"/>
      <c r="BR252" s="793"/>
      <c r="BS252" s="792"/>
      <c r="BT252" s="793"/>
      <c r="BU252" s="792"/>
      <c r="BV252" s="793"/>
      <c r="BW252" s="838"/>
      <c r="BX252" s="838"/>
      <c r="BY252" s="837"/>
      <c r="BZ252" s="838"/>
      <c r="CA252" s="837"/>
      <c r="CB252" s="838"/>
      <c r="CC252" s="811"/>
      <c r="CD252" s="784"/>
      <c r="CE252" s="810"/>
      <c r="CF252" s="810"/>
      <c r="CG252" s="811"/>
      <c r="CH252" s="579"/>
    </row>
    <row r="253" spans="1:86" hidden="1" x14ac:dyDescent="0.2">
      <c r="A253" s="701"/>
      <c r="B253" s="701"/>
      <c r="C253" s="615"/>
      <c r="D253" s="616"/>
      <c r="E253" s="701"/>
      <c r="F253" s="616"/>
      <c r="G253" s="667"/>
      <c r="H253" s="622"/>
      <c r="I253" s="628"/>
      <c r="J253" s="776"/>
      <c r="K253" s="776"/>
      <c r="L253" s="776"/>
      <c r="M253" s="776"/>
      <c r="N253" s="776"/>
      <c r="O253" s="785"/>
      <c r="P253" s="785"/>
      <c r="Q253" s="785"/>
      <c r="R253" s="785"/>
      <c r="S253" s="785"/>
      <c r="T253" s="785"/>
      <c r="U253" s="794"/>
      <c r="V253" s="794"/>
      <c r="W253" s="794"/>
      <c r="X253" s="794"/>
      <c r="Y253" s="794"/>
      <c r="Z253" s="794"/>
      <c r="AA253" s="803"/>
      <c r="AB253" s="803"/>
      <c r="AC253" s="803"/>
      <c r="AD253" s="803"/>
      <c r="AE253" s="803"/>
      <c r="AF253" s="803"/>
      <c r="AG253" s="821"/>
      <c r="AH253" s="821"/>
      <c r="AI253" s="821"/>
      <c r="AJ253" s="821"/>
      <c r="AK253" s="821"/>
      <c r="AL253" s="821"/>
      <c r="AM253" s="776"/>
      <c r="AN253" s="776"/>
      <c r="AO253" s="776"/>
      <c r="AP253" s="776"/>
      <c r="AQ253" s="776"/>
      <c r="AR253" s="776"/>
      <c r="AS253" s="830"/>
      <c r="AT253" s="830"/>
      <c r="AU253" s="830"/>
      <c r="AV253" s="830"/>
      <c r="AW253" s="830"/>
      <c r="AX253" s="830"/>
      <c r="AY253" s="839"/>
      <c r="AZ253" s="839"/>
      <c r="BA253" s="839"/>
      <c r="BB253" s="839"/>
      <c r="BC253" s="839"/>
      <c r="BD253" s="839"/>
      <c r="BE253" s="776"/>
      <c r="BF253" s="776"/>
      <c r="BG253" s="776"/>
      <c r="BH253" s="776"/>
      <c r="BI253" s="776"/>
      <c r="BJ253" s="776"/>
      <c r="BK253" s="812"/>
      <c r="BL253" s="812"/>
      <c r="BM253" s="812"/>
      <c r="BN253" s="812"/>
      <c r="BO253" s="812"/>
      <c r="BP253" s="812"/>
      <c r="BQ253" s="794"/>
      <c r="BR253" s="794"/>
      <c r="BS253" s="794"/>
      <c r="BT253" s="794"/>
      <c r="BU253" s="794"/>
      <c r="BV253" s="794"/>
      <c r="BW253" s="839"/>
      <c r="BX253" s="839"/>
      <c r="BY253" s="839"/>
      <c r="BZ253" s="839"/>
      <c r="CA253" s="839"/>
      <c r="CB253" s="839"/>
      <c r="CC253" s="812"/>
      <c r="CD253" s="785"/>
      <c r="CE253" s="812"/>
      <c r="CF253" s="812"/>
      <c r="CG253" s="812"/>
      <c r="CH253" s="579"/>
    </row>
    <row r="254" spans="1:86" hidden="1" x14ac:dyDescent="0.2">
      <c r="A254" s="702"/>
      <c r="B254" s="581"/>
      <c r="C254" s="630"/>
      <c r="D254" s="626"/>
      <c r="E254" s="581"/>
      <c r="F254" s="626"/>
      <c r="G254" s="703"/>
      <c r="H254" s="631"/>
      <c r="I254" s="704"/>
      <c r="J254" s="774"/>
      <c r="K254" s="774"/>
      <c r="L254" s="775"/>
      <c r="M254" s="775"/>
      <c r="N254" s="775"/>
      <c r="O254" s="784"/>
      <c r="P254" s="784"/>
      <c r="Q254" s="783"/>
      <c r="R254" s="783"/>
      <c r="S254" s="783"/>
      <c r="T254" s="783"/>
      <c r="U254" s="793"/>
      <c r="V254" s="792"/>
      <c r="W254" s="792"/>
      <c r="X254" s="792"/>
      <c r="Y254" s="792"/>
      <c r="Z254" s="792"/>
      <c r="AA254" s="802"/>
      <c r="AB254" s="801"/>
      <c r="AC254" s="801"/>
      <c r="AD254" s="801"/>
      <c r="AE254" s="801"/>
      <c r="AF254" s="801"/>
      <c r="AG254" s="820"/>
      <c r="AH254" s="819"/>
      <c r="AI254" s="819"/>
      <c r="AJ254" s="819"/>
      <c r="AK254" s="819"/>
      <c r="AL254" s="819"/>
      <c r="AM254" s="774"/>
      <c r="AN254" s="775"/>
      <c r="AO254" s="775"/>
      <c r="AP254" s="775"/>
      <c r="AQ254" s="775"/>
      <c r="AR254" s="775"/>
      <c r="AS254" s="829"/>
      <c r="AT254" s="828"/>
      <c r="AU254" s="828"/>
      <c r="AV254" s="828"/>
      <c r="AW254" s="828"/>
      <c r="AX254" s="828"/>
      <c r="AY254" s="838"/>
      <c r="AZ254" s="837"/>
      <c r="BA254" s="837"/>
      <c r="BB254" s="837"/>
      <c r="BC254" s="837"/>
      <c r="BD254" s="837"/>
      <c r="BE254" s="774"/>
      <c r="BF254" s="775"/>
      <c r="BG254" s="775"/>
      <c r="BH254" s="775"/>
      <c r="BI254" s="775"/>
      <c r="BJ254" s="775"/>
      <c r="BK254" s="811"/>
      <c r="BL254" s="810"/>
      <c r="BM254" s="810"/>
      <c r="BN254" s="810"/>
      <c r="BO254" s="810"/>
      <c r="BP254" s="810"/>
      <c r="BQ254" s="793"/>
      <c r="BR254" s="792"/>
      <c r="BS254" s="792"/>
      <c r="BT254" s="792"/>
      <c r="BU254" s="792"/>
      <c r="BV254" s="792"/>
      <c r="BW254" s="838"/>
      <c r="BX254" s="837"/>
      <c r="BY254" s="837"/>
      <c r="BZ254" s="837"/>
      <c r="CA254" s="837"/>
      <c r="CB254" s="837"/>
      <c r="CC254" s="811"/>
      <c r="CD254" s="784"/>
      <c r="CE254" s="810"/>
      <c r="CF254" s="810"/>
      <c r="CG254" s="810"/>
      <c r="CH254" s="579"/>
    </row>
    <row r="255" spans="1:86" hidden="1" x14ac:dyDescent="0.2">
      <c r="A255" s="697"/>
      <c r="B255" s="585"/>
      <c r="C255" s="633"/>
      <c r="D255" s="634"/>
      <c r="E255" s="585"/>
      <c r="F255" s="634"/>
      <c r="G255" s="679"/>
      <c r="H255" s="635"/>
      <c r="I255" s="636"/>
      <c r="J255" s="774"/>
      <c r="K255" s="774"/>
      <c r="L255" s="775"/>
      <c r="M255" s="775"/>
      <c r="N255" s="775"/>
      <c r="O255" s="784"/>
      <c r="P255" s="784"/>
      <c r="Q255" s="783"/>
      <c r="R255" s="783"/>
      <c r="S255" s="783"/>
      <c r="T255" s="783"/>
      <c r="U255" s="793"/>
      <c r="V255" s="792"/>
      <c r="W255" s="792"/>
      <c r="X255" s="792"/>
      <c r="Y255" s="792"/>
      <c r="Z255" s="792"/>
      <c r="AA255" s="802"/>
      <c r="AB255" s="801"/>
      <c r="AC255" s="801"/>
      <c r="AD255" s="801"/>
      <c r="AE255" s="801"/>
      <c r="AF255" s="801"/>
      <c r="AG255" s="820"/>
      <c r="AH255" s="819"/>
      <c r="AI255" s="819"/>
      <c r="AJ255" s="819"/>
      <c r="AK255" s="819"/>
      <c r="AL255" s="819"/>
      <c r="AM255" s="774"/>
      <c r="AN255" s="775"/>
      <c r="AO255" s="775"/>
      <c r="AP255" s="775"/>
      <c r="AQ255" s="775"/>
      <c r="AR255" s="775"/>
      <c r="AS255" s="829"/>
      <c r="AT255" s="828"/>
      <c r="AU255" s="828"/>
      <c r="AV255" s="828"/>
      <c r="AW255" s="828"/>
      <c r="AX255" s="828"/>
      <c r="AY255" s="838"/>
      <c r="AZ255" s="837"/>
      <c r="BA255" s="837"/>
      <c r="BB255" s="837"/>
      <c r="BC255" s="837"/>
      <c r="BD255" s="837"/>
      <c r="BE255" s="774"/>
      <c r="BF255" s="775"/>
      <c r="BG255" s="775"/>
      <c r="BH255" s="775"/>
      <c r="BI255" s="775"/>
      <c r="BJ255" s="775"/>
      <c r="BK255" s="811"/>
      <c r="BL255" s="810"/>
      <c r="BM255" s="810"/>
      <c r="BN255" s="810"/>
      <c r="BO255" s="810"/>
      <c r="BP255" s="810"/>
      <c r="BQ255" s="793"/>
      <c r="BR255" s="792"/>
      <c r="BS255" s="792"/>
      <c r="BT255" s="792"/>
      <c r="BU255" s="792"/>
      <c r="BV255" s="792"/>
      <c r="BW255" s="838"/>
      <c r="BX255" s="837"/>
      <c r="BY255" s="837"/>
      <c r="BZ255" s="837"/>
      <c r="CA255" s="837"/>
      <c r="CB255" s="837"/>
      <c r="CC255" s="811"/>
      <c r="CD255" s="784"/>
      <c r="CE255" s="810"/>
      <c r="CF255" s="810"/>
      <c r="CG255" s="810"/>
      <c r="CH255" s="579"/>
    </row>
    <row r="256" spans="1:86" hidden="1" x14ac:dyDescent="0.2">
      <c r="A256" s="697"/>
      <c r="B256" s="585"/>
      <c r="C256" s="633"/>
      <c r="D256" s="634"/>
      <c r="E256" s="585"/>
      <c r="F256" s="634"/>
      <c r="G256" s="679"/>
      <c r="H256" s="635"/>
      <c r="I256" s="636"/>
      <c r="J256" s="774"/>
      <c r="K256" s="774"/>
      <c r="L256" s="775"/>
      <c r="M256" s="775"/>
      <c r="N256" s="775"/>
      <c r="O256" s="784"/>
      <c r="P256" s="784"/>
      <c r="Q256" s="783"/>
      <c r="R256" s="783"/>
      <c r="S256" s="783"/>
      <c r="T256" s="783"/>
      <c r="U256" s="793"/>
      <c r="V256" s="792"/>
      <c r="W256" s="792"/>
      <c r="X256" s="792"/>
      <c r="Y256" s="792"/>
      <c r="Z256" s="792"/>
      <c r="AA256" s="802"/>
      <c r="AB256" s="801"/>
      <c r="AC256" s="801"/>
      <c r="AD256" s="801"/>
      <c r="AE256" s="801"/>
      <c r="AF256" s="801"/>
      <c r="AG256" s="820"/>
      <c r="AH256" s="819"/>
      <c r="AI256" s="819"/>
      <c r="AJ256" s="819"/>
      <c r="AK256" s="819"/>
      <c r="AL256" s="819"/>
      <c r="AM256" s="774"/>
      <c r="AN256" s="775"/>
      <c r="AO256" s="775"/>
      <c r="AP256" s="775"/>
      <c r="AQ256" s="775"/>
      <c r="AR256" s="775"/>
      <c r="AS256" s="829"/>
      <c r="AT256" s="828"/>
      <c r="AU256" s="828"/>
      <c r="AV256" s="828"/>
      <c r="AW256" s="828"/>
      <c r="AX256" s="828"/>
      <c r="AY256" s="838"/>
      <c r="AZ256" s="837"/>
      <c r="BA256" s="837"/>
      <c r="BB256" s="837"/>
      <c r="BC256" s="837"/>
      <c r="BD256" s="837"/>
      <c r="BE256" s="774"/>
      <c r="BF256" s="775"/>
      <c r="BG256" s="775"/>
      <c r="BH256" s="775"/>
      <c r="BI256" s="775"/>
      <c r="BJ256" s="775"/>
      <c r="BK256" s="811"/>
      <c r="BL256" s="810"/>
      <c r="BM256" s="810"/>
      <c r="BN256" s="810"/>
      <c r="BO256" s="810"/>
      <c r="BP256" s="810"/>
      <c r="BQ256" s="793"/>
      <c r="BR256" s="792"/>
      <c r="BS256" s="792"/>
      <c r="BT256" s="792"/>
      <c r="BU256" s="792"/>
      <c r="BV256" s="792"/>
      <c r="BW256" s="838"/>
      <c r="BX256" s="837"/>
      <c r="BY256" s="837"/>
      <c r="BZ256" s="837"/>
      <c r="CA256" s="837"/>
      <c r="CB256" s="837"/>
      <c r="CC256" s="811"/>
      <c r="CD256" s="784"/>
      <c r="CE256" s="810"/>
      <c r="CF256" s="810"/>
      <c r="CG256" s="810"/>
      <c r="CH256" s="579"/>
    </row>
    <row r="257" spans="1:86" hidden="1" x14ac:dyDescent="0.2">
      <c r="A257" s="697"/>
      <c r="B257" s="585"/>
      <c r="C257" s="633"/>
      <c r="D257" s="634"/>
      <c r="E257" s="585"/>
      <c r="F257" s="634"/>
      <c r="G257" s="586"/>
      <c r="H257" s="635"/>
      <c r="I257" s="636"/>
      <c r="J257" s="774"/>
      <c r="K257" s="774"/>
      <c r="L257" s="775"/>
      <c r="M257" s="775"/>
      <c r="N257" s="775"/>
      <c r="O257" s="784"/>
      <c r="P257" s="784"/>
      <c r="Q257" s="783"/>
      <c r="R257" s="783"/>
      <c r="S257" s="783"/>
      <c r="T257" s="783"/>
      <c r="U257" s="793"/>
      <c r="V257" s="792"/>
      <c r="W257" s="792"/>
      <c r="X257" s="792"/>
      <c r="Y257" s="792"/>
      <c r="Z257" s="792"/>
      <c r="AA257" s="802"/>
      <c r="AB257" s="801"/>
      <c r="AC257" s="801"/>
      <c r="AD257" s="801"/>
      <c r="AE257" s="801"/>
      <c r="AF257" s="801"/>
      <c r="AG257" s="820"/>
      <c r="AH257" s="819"/>
      <c r="AI257" s="819"/>
      <c r="AJ257" s="819"/>
      <c r="AK257" s="819"/>
      <c r="AL257" s="819"/>
      <c r="AM257" s="774"/>
      <c r="AN257" s="775"/>
      <c r="AO257" s="775"/>
      <c r="AP257" s="775"/>
      <c r="AQ257" s="775"/>
      <c r="AR257" s="775"/>
      <c r="AS257" s="829"/>
      <c r="AT257" s="828"/>
      <c r="AU257" s="828"/>
      <c r="AV257" s="828"/>
      <c r="AW257" s="828"/>
      <c r="AX257" s="828"/>
      <c r="AY257" s="838"/>
      <c r="AZ257" s="837"/>
      <c r="BA257" s="837"/>
      <c r="BB257" s="837"/>
      <c r="BC257" s="837"/>
      <c r="BD257" s="837"/>
      <c r="BE257" s="774"/>
      <c r="BF257" s="775"/>
      <c r="BG257" s="775"/>
      <c r="BH257" s="775"/>
      <c r="BI257" s="775"/>
      <c r="BJ257" s="775"/>
      <c r="BK257" s="811"/>
      <c r="BL257" s="810"/>
      <c r="BM257" s="810"/>
      <c r="BN257" s="810"/>
      <c r="BO257" s="810"/>
      <c r="BP257" s="810"/>
      <c r="BQ257" s="793"/>
      <c r="BR257" s="792"/>
      <c r="BS257" s="792"/>
      <c r="BT257" s="792"/>
      <c r="BU257" s="792"/>
      <c r="BV257" s="792"/>
      <c r="BW257" s="838"/>
      <c r="BX257" s="837"/>
      <c r="BY257" s="837"/>
      <c r="BZ257" s="837"/>
      <c r="CA257" s="837"/>
      <c r="CB257" s="837"/>
      <c r="CC257" s="811"/>
      <c r="CD257" s="784"/>
      <c r="CE257" s="810"/>
      <c r="CF257" s="810"/>
      <c r="CG257" s="810"/>
      <c r="CH257" s="579"/>
    </row>
    <row r="258" spans="1:86" hidden="1" x14ac:dyDescent="0.2">
      <c r="A258" s="697"/>
      <c r="B258" s="585"/>
      <c r="C258" s="633"/>
      <c r="D258" s="634"/>
      <c r="E258" s="585"/>
      <c r="F258" s="634"/>
      <c r="G258" s="679"/>
      <c r="H258" s="639"/>
      <c r="I258" s="636"/>
      <c r="J258" s="774"/>
      <c r="K258" s="774"/>
      <c r="L258" s="775"/>
      <c r="M258" s="775"/>
      <c r="N258" s="775"/>
      <c r="O258" s="784"/>
      <c r="P258" s="784"/>
      <c r="Q258" s="783"/>
      <c r="R258" s="783"/>
      <c r="S258" s="783"/>
      <c r="T258" s="783"/>
      <c r="U258" s="793"/>
      <c r="V258" s="792"/>
      <c r="W258" s="792"/>
      <c r="X258" s="792"/>
      <c r="Y258" s="792"/>
      <c r="Z258" s="792"/>
      <c r="AA258" s="802"/>
      <c r="AB258" s="801"/>
      <c r="AC258" s="801"/>
      <c r="AD258" s="801"/>
      <c r="AE258" s="801"/>
      <c r="AF258" s="801"/>
      <c r="AG258" s="820"/>
      <c r="AH258" s="819"/>
      <c r="AI258" s="819"/>
      <c r="AJ258" s="819"/>
      <c r="AK258" s="819"/>
      <c r="AL258" s="819"/>
      <c r="AM258" s="774"/>
      <c r="AN258" s="775"/>
      <c r="AO258" s="775"/>
      <c r="AP258" s="775"/>
      <c r="AQ258" s="775"/>
      <c r="AR258" s="775"/>
      <c r="AS258" s="829"/>
      <c r="AT258" s="828"/>
      <c r="AU258" s="828"/>
      <c r="AV258" s="828"/>
      <c r="AW258" s="828"/>
      <c r="AX258" s="828"/>
      <c r="AY258" s="838"/>
      <c r="AZ258" s="837"/>
      <c r="BA258" s="837"/>
      <c r="BB258" s="837"/>
      <c r="BC258" s="837"/>
      <c r="BD258" s="837"/>
      <c r="BE258" s="774"/>
      <c r="BF258" s="775"/>
      <c r="BG258" s="775"/>
      <c r="BH258" s="775"/>
      <c r="BI258" s="775"/>
      <c r="BJ258" s="775"/>
      <c r="BK258" s="811"/>
      <c r="BL258" s="810"/>
      <c r="BM258" s="810"/>
      <c r="BN258" s="810"/>
      <c r="BO258" s="810"/>
      <c r="BP258" s="810"/>
      <c r="BQ258" s="793"/>
      <c r="BR258" s="792"/>
      <c r="BS258" s="792"/>
      <c r="BT258" s="792"/>
      <c r="BU258" s="792"/>
      <c r="BV258" s="792"/>
      <c r="BW258" s="838"/>
      <c r="BX258" s="837"/>
      <c r="BY258" s="837"/>
      <c r="BZ258" s="837"/>
      <c r="CA258" s="837"/>
      <c r="CB258" s="837"/>
      <c r="CC258" s="811"/>
      <c r="CD258" s="784"/>
      <c r="CE258" s="810"/>
      <c r="CF258" s="810"/>
      <c r="CG258" s="810"/>
      <c r="CH258" s="579"/>
    </row>
    <row r="259" spans="1:86" hidden="1" x14ac:dyDescent="0.2">
      <c r="C259" s="633"/>
      <c r="D259" s="634"/>
      <c r="E259" s="585"/>
      <c r="F259" s="634"/>
      <c r="G259" s="640"/>
      <c r="H259" s="639"/>
      <c r="I259" s="636"/>
      <c r="J259" s="774"/>
      <c r="K259" s="774"/>
      <c r="L259" s="775"/>
      <c r="M259" s="775"/>
      <c r="N259" s="775"/>
      <c r="O259" s="784"/>
      <c r="P259" s="784"/>
      <c r="Q259" s="783"/>
      <c r="R259" s="783"/>
      <c r="S259" s="783"/>
      <c r="T259" s="783"/>
      <c r="U259" s="793"/>
      <c r="V259" s="792"/>
      <c r="W259" s="792"/>
      <c r="X259" s="792"/>
      <c r="Y259" s="792"/>
      <c r="Z259" s="792"/>
      <c r="AA259" s="802"/>
      <c r="AB259" s="801"/>
      <c r="AC259" s="801"/>
      <c r="AD259" s="801"/>
      <c r="AE259" s="801"/>
      <c r="AF259" s="801"/>
      <c r="AG259" s="820"/>
      <c r="AH259" s="819"/>
      <c r="AI259" s="819"/>
      <c r="AJ259" s="819"/>
      <c r="AK259" s="819"/>
      <c r="AL259" s="819"/>
      <c r="AM259" s="774"/>
      <c r="AN259" s="775"/>
      <c r="AO259" s="775"/>
      <c r="AP259" s="775"/>
      <c r="AQ259" s="775"/>
      <c r="AR259" s="775"/>
      <c r="AS259" s="829"/>
      <c r="AT259" s="828"/>
      <c r="AU259" s="828"/>
      <c r="AV259" s="828"/>
      <c r="AW259" s="828"/>
      <c r="AX259" s="828"/>
      <c r="AY259" s="838"/>
      <c r="AZ259" s="837"/>
      <c r="BA259" s="837"/>
      <c r="BB259" s="837"/>
      <c r="BC259" s="837"/>
      <c r="BD259" s="837"/>
      <c r="BE259" s="774"/>
      <c r="BF259" s="775"/>
      <c r="BG259" s="775"/>
      <c r="BH259" s="775"/>
      <c r="BI259" s="775"/>
      <c r="BJ259" s="775"/>
      <c r="BK259" s="811"/>
      <c r="BL259" s="810"/>
      <c r="BM259" s="810"/>
      <c r="BN259" s="810"/>
      <c r="BO259" s="810"/>
      <c r="BP259" s="810"/>
      <c r="BQ259" s="793"/>
      <c r="BR259" s="792"/>
      <c r="BS259" s="792"/>
      <c r="BT259" s="792"/>
      <c r="BU259" s="792"/>
      <c r="BV259" s="792"/>
      <c r="BW259" s="838"/>
      <c r="BX259" s="837"/>
      <c r="BY259" s="837"/>
      <c r="BZ259" s="837"/>
      <c r="CA259" s="837"/>
      <c r="CB259" s="837"/>
      <c r="CC259" s="811"/>
      <c r="CD259" s="784"/>
      <c r="CE259" s="810"/>
      <c r="CF259" s="810"/>
      <c r="CG259" s="810"/>
      <c r="CH259" s="579"/>
    </row>
    <row r="260" spans="1:86" hidden="1" x14ac:dyDescent="0.2">
      <c r="A260" s="697"/>
      <c r="B260" s="585"/>
      <c r="C260" s="633"/>
      <c r="D260" s="634"/>
      <c r="E260" s="585"/>
      <c r="F260" s="634"/>
      <c r="G260" s="679"/>
      <c r="H260" s="635"/>
      <c r="I260" s="636"/>
      <c r="J260" s="774"/>
      <c r="K260" s="774"/>
      <c r="L260" s="775"/>
      <c r="M260" s="775"/>
      <c r="N260" s="775"/>
      <c r="O260" s="784"/>
      <c r="P260" s="784"/>
      <c r="Q260" s="783"/>
      <c r="R260" s="783"/>
      <c r="S260" s="783"/>
      <c r="T260" s="783"/>
      <c r="U260" s="793"/>
      <c r="V260" s="792"/>
      <c r="W260" s="792"/>
      <c r="X260" s="792"/>
      <c r="Y260" s="792"/>
      <c r="Z260" s="792"/>
      <c r="AA260" s="802"/>
      <c r="AB260" s="801"/>
      <c r="AC260" s="801"/>
      <c r="AD260" s="801"/>
      <c r="AE260" s="801"/>
      <c r="AF260" s="801"/>
      <c r="AG260" s="820"/>
      <c r="AH260" s="819"/>
      <c r="AI260" s="819"/>
      <c r="AJ260" s="819"/>
      <c r="AK260" s="819"/>
      <c r="AL260" s="819"/>
      <c r="AM260" s="774"/>
      <c r="AN260" s="775"/>
      <c r="AO260" s="775"/>
      <c r="AP260" s="775"/>
      <c r="AQ260" s="775"/>
      <c r="AR260" s="775"/>
      <c r="AS260" s="829"/>
      <c r="AT260" s="828"/>
      <c r="AU260" s="828"/>
      <c r="AV260" s="828"/>
      <c r="AW260" s="828"/>
      <c r="AX260" s="828"/>
      <c r="AY260" s="838"/>
      <c r="AZ260" s="837"/>
      <c r="BA260" s="837"/>
      <c r="BB260" s="837"/>
      <c r="BC260" s="837"/>
      <c r="BD260" s="837"/>
      <c r="BE260" s="774"/>
      <c r="BF260" s="775"/>
      <c r="BG260" s="775"/>
      <c r="BH260" s="775"/>
      <c r="BI260" s="775"/>
      <c r="BJ260" s="775"/>
      <c r="BK260" s="811"/>
      <c r="BL260" s="810"/>
      <c r="BM260" s="810"/>
      <c r="BN260" s="810"/>
      <c r="BO260" s="810"/>
      <c r="BP260" s="810"/>
      <c r="BQ260" s="793"/>
      <c r="BR260" s="792"/>
      <c r="BS260" s="792"/>
      <c r="BT260" s="792"/>
      <c r="BU260" s="792"/>
      <c r="BV260" s="792"/>
      <c r="BW260" s="838"/>
      <c r="BX260" s="837"/>
      <c r="BY260" s="837"/>
      <c r="BZ260" s="837"/>
      <c r="CA260" s="837"/>
      <c r="CB260" s="837"/>
      <c r="CC260" s="811"/>
      <c r="CD260" s="784"/>
      <c r="CE260" s="810"/>
      <c r="CF260" s="810"/>
      <c r="CG260" s="810"/>
      <c r="CH260" s="579"/>
    </row>
    <row r="261" spans="1:86" hidden="1" x14ac:dyDescent="0.2">
      <c r="A261" s="697"/>
      <c r="B261" s="585"/>
      <c r="C261" s="633"/>
      <c r="D261" s="634"/>
      <c r="E261" s="585"/>
      <c r="F261" s="634"/>
      <c r="G261" s="586"/>
      <c r="H261" s="635"/>
      <c r="I261" s="636"/>
      <c r="J261" s="774"/>
      <c r="K261" s="774"/>
      <c r="L261" s="775"/>
      <c r="M261" s="775"/>
      <c r="N261" s="775"/>
      <c r="O261" s="784"/>
      <c r="P261" s="784"/>
      <c r="Q261" s="783"/>
      <c r="R261" s="783"/>
      <c r="S261" s="783"/>
      <c r="T261" s="783"/>
      <c r="U261" s="793"/>
      <c r="V261" s="792"/>
      <c r="W261" s="792"/>
      <c r="X261" s="792"/>
      <c r="Y261" s="792"/>
      <c r="Z261" s="792"/>
      <c r="AA261" s="802"/>
      <c r="AB261" s="801"/>
      <c r="AC261" s="801"/>
      <c r="AD261" s="801"/>
      <c r="AE261" s="801"/>
      <c r="AF261" s="801"/>
      <c r="AG261" s="820"/>
      <c r="AH261" s="819"/>
      <c r="AI261" s="819"/>
      <c r="AJ261" s="819"/>
      <c r="AK261" s="819"/>
      <c r="AL261" s="819"/>
      <c r="AM261" s="774"/>
      <c r="AN261" s="775"/>
      <c r="AO261" s="775"/>
      <c r="AP261" s="775"/>
      <c r="AQ261" s="775"/>
      <c r="AR261" s="775"/>
      <c r="AS261" s="829"/>
      <c r="AT261" s="828"/>
      <c r="AU261" s="828"/>
      <c r="AV261" s="828"/>
      <c r="AW261" s="828"/>
      <c r="AX261" s="828"/>
      <c r="AY261" s="838"/>
      <c r="AZ261" s="837"/>
      <c r="BA261" s="837"/>
      <c r="BB261" s="837"/>
      <c r="BC261" s="837"/>
      <c r="BD261" s="837"/>
      <c r="BE261" s="774"/>
      <c r="BF261" s="775"/>
      <c r="BG261" s="775"/>
      <c r="BH261" s="775"/>
      <c r="BI261" s="775"/>
      <c r="BJ261" s="775"/>
      <c r="BK261" s="811"/>
      <c r="BL261" s="810"/>
      <c r="BM261" s="810"/>
      <c r="BN261" s="810"/>
      <c r="BO261" s="810"/>
      <c r="BP261" s="810"/>
      <c r="BQ261" s="793"/>
      <c r="BR261" s="792"/>
      <c r="BS261" s="792"/>
      <c r="BT261" s="792"/>
      <c r="BU261" s="792"/>
      <c r="BV261" s="792"/>
      <c r="BW261" s="838"/>
      <c r="BX261" s="837"/>
      <c r="BY261" s="837"/>
      <c r="BZ261" s="837"/>
      <c r="CA261" s="837"/>
      <c r="CB261" s="837"/>
      <c r="CC261" s="811"/>
      <c r="CD261" s="784"/>
      <c r="CE261" s="810"/>
      <c r="CF261" s="810"/>
      <c r="CG261" s="810"/>
      <c r="CH261" s="579"/>
    </row>
    <row r="262" spans="1:86" hidden="1" x14ac:dyDescent="0.2">
      <c r="A262" s="705"/>
      <c r="B262" s="591"/>
      <c r="C262" s="590"/>
      <c r="D262" s="641"/>
      <c r="E262" s="591"/>
      <c r="F262" s="641"/>
      <c r="G262" s="655"/>
      <c r="H262" s="642"/>
      <c r="I262" s="643"/>
      <c r="J262" s="774"/>
      <c r="K262" s="774"/>
      <c r="L262" s="775"/>
      <c r="M262" s="775"/>
      <c r="N262" s="775"/>
      <c r="O262" s="784"/>
      <c r="P262" s="784"/>
      <c r="Q262" s="783"/>
      <c r="R262" s="783"/>
      <c r="S262" s="783"/>
      <c r="T262" s="783"/>
      <c r="U262" s="793"/>
      <c r="V262" s="792"/>
      <c r="W262" s="792"/>
      <c r="X262" s="792"/>
      <c r="Y262" s="792"/>
      <c r="Z262" s="792"/>
      <c r="AA262" s="802"/>
      <c r="AB262" s="801"/>
      <c r="AC262" s="801"/>
      <c r="AD262" s="801"/>
      <c r="AE262" s="801"/>
      <c r="AF262" s="801"/>
      <c r="AG262" s="820"/>
      <c r="AH262" s="819"/>
      <c r="AI262" s="819"/>
      <c r="AJ262" s="819"/>
      <c r="AK262" s="819"/>
      <c r="AL262" s="819"/>
      <c r="AM262" s="774"/>
      <c r="AN262" s="775"/>
      <c r="AO262" s="775"/>
      <c r="AP262" s="775"/>
      <c r="AQ262" s="775"/>
      <c r="AR262" s="775"/>
      <c r="AS262" s="829"/>
      <c r="AT262" s="828"/>
      <c r="AU262" s="828"/>
      <c r="AV262" s="828"/>
      <c r="AW262" s="828"/>
      <c r="AX262" s="828"/>
      <c r="AY262" s="838"/>
      <c r="AZ262" s="837"/>
      <c r="BA262" s="837"/>
      <c r="BB262" s="837"/>
      <c r="BC262" s="837"/>
      <c r="BD262" s="837"/>
      <c r="BE262" s="774"/>
      <c r="BF262" s="775"/>
      <c r="BG262" s="775"/>
      <c r="BH262" s="775"/>
      <c r="BI262" s="775"/>
      <c r="BJ262" s="775"/>
      <c r="BK262" s="811"/>
      <c r="BL262" s="810"/>
      <c r="BM262" s="810"/>
      <c r="BN262" s="810"/>
      <c r="BO262" s="810"/>
      <c r="BP262" s="810"/>
      <c r="BQ262" s="793"/>
      <c r="BR262" s="792"/>
      <c r="BS262" s="792"/>
      <c r="BT262" s="792"/>
      <c r="BU262" s="792"/>
      <c r="BV262" s="792"/>
      <c r="BW262" s="838"/>
      <c r="BX262" s="837"/>
      <c r="BY262" s="837"/>
      <c r="BZ262" s="837"/>
      <c r="CA262" s="837"/>
      <c r="CB262" s="837"/>
      <c r="CC262" s="811"/>
      <c r="CD262" s="784"/>
      <c r="CE262" s="810"/>
      <c r="CF262" s="810"/>
      <c r="CG262" s="810"/>
      <c r="CH262" s="579"/>
    </row>
    <row r="263" spans="1:86" hidden="1" x14ac:dyDescent="0.2">
      <c r="A263" s="596"/>
      <c r="B263" s="596"/>
      <c r="C263" s="602"/>
      <c r="D263" s="607"/>
      <c r="E263" s="596"/>
      <c r="F263" s="607"/>
      <c r="G263" s="620"/>
      <c r="H263" s="609"/>
      <c r="I263" s="602"/>
      <c r="J263" s="774"/>
      <c r="K263" s="774"/>
      <c r="L263" s="775"/>
      <c r="M263" s="775"/>
      <c r="N263" s="775"/>
      <c r="O263" s="784"/>
      <c r="P263" s="784"/>
      <c r="Q263" s="783"/>
      <c r="R263" s="783"/>
      <c r="S263" s="783"/>
      <c r="T263" s="783"/>
      <c r="U263" s="793"/>
      <c r="V263" s="792"/>
      <c r="W263" s="792"/>
      <c r="X263" s="792"/>
      <c r="Y263" s="792"/>
      <c r="Z263" s="792"/>
      <c r="AA263" s="802"/>
      <c r="AB263" s="801"/>
      <c r="AC263" s="801"/>
      <c r="AD263" s="801"/>
      <c r="AE263" s="801"/>
      <c r="AF263" s="801"/>
      <c r="AG263" s="820"/>
      <c r="AH263" s="819"/>
      <c r="AI263" s="819"/>
      <c r="AJ263" s="819"/>
      <c r="AK263" s="819"/>
      <c r="AL263" s="819"/>
      <c r="AM263" s="774"/>
      <c r="AN263" s="775"/>
      <c r="AO263" s="775"/>
      <c r="AP263" s="775"/>
      <c r="AQ263" s="775"/>
      <c r="AR263" s="775"/>
      <c r="AS263" s="829"/>
      <c r="AT263" s="828"/>
      <c r="AU263" s="828"/>
      <c r="AV263" s="828"/>
      <c r="AW263" s="828"/>
      <c r="AX263" s="828"/>
      <c r="AY263" s="838"/>
      <c r="AZ263" s="837"/>
      <c r="BA263" s="837"/>
      <c r="BB263" s="837"/>
      <c r="BC263" s="837"/>
      <c r="BD263" s="837"/>
      <c r="BE263" s="774"/>
      <c r="BF263" s="775"/>
      <c r="BG263" s="775"/>
      <c r="BH263" s="775"/>
      <c r="BI263" s="775"/>
      <c r="BJ263" s="775"/>
      <c r="BK263" s="811"/>
      <c r="BL263" s="810"/>
      <c r="BM263" s="810"/>
      <c r="BN263" s="810"/>
      <c r="BO263" s="810"/>
      <c r="BP263" s="810"/>
      <c r="BQ263" s="793"/>
      <c r="BR263" s="792"/>
      <c r="BS263" s="792"/>
      <c r="BT263" s="792"/>
      <c r="BU263" s="792"/>
      <c r="BV263" s="792"/>
      <c r="BW263" s="838"/>
      <c r="BX263" s="837"/>
      <c r="BY263" s="837"/>
      <c r="BZ263" s="837"/>
      <c r="CA263" s="837"/>
      <c r="CB263" s="837"/>
      <c r="CC263" s="811"/>
      <c r="CD263" s="784"/>
      <c r="CE263" s="810"/>
      <c r="CF263" s="810"/>
      <c r="CG263" s="810"/>
      <c r="CH263" s="579"/>
    </row>
    <row r="264" spans="1:86" hidden="1" x14ac:dyDescent="0.2">
      <c r="A264" s="596"/>
      <c r="B264" s="596"/>
      <c r="C264" s="699"/>
      <c r="D264" s="602"/>
      <c r="E264" s="596"/>
      <c r="F264" s="602"/>
      <c r="G264" s="698"/>
      <c r="H264" s="600"/>
      <c r="I264" s="682"/>
      <c r="J264" s="774"/>
      <c r="K264" s="774"/>
      <c r="L264" s="775"/>
      <c r="M264" s="775"/>
      <c r="N264" s="775"/>
      <c r="O264" s="784"/>
      <c r="P264" s="784"/>
      <c r="Q264" s="783"/>
      <c r="R264" s="783"/>
      <c r="S264" s="783"/>
      <c r="T264" s="783"/>
      <c r="U264" s="793"/>
      <c r="V264" s="792"/>
      <c r="W264" s="792"/>
      <c r="X264" s="792"/>
      <c r="Y264" s="792"/>
      <c r="Z264" s="792"/>
      <c r="AA264" s="802"/>
      <c r="AB264" s="801"/>
      <c r="AC264" s="801"/>
      <c r="AD264" s="801"/>
      <c r="AE264" s="801"/>
      <c r="AF264" s="801"/>
      <c r="AG264" s="820"/>
      <c r="AH264" s="819"/>
      <c r="AI264" s="819"/>
      <c r="AJ264" s="819"/>
      <c r="AK264" s="819"/>
      <c r="AL264" s="819"/>
      <c r="AM264" s="774"/>
      <c r="AN264" s="775"/>
      <c r="AO264" s="775"/>
      <c r="AP264" s="775"/>
      <c r="AQ264" s="775"/>
      <c r="AR264" s="775"/>
      <c r="AS264" s="829"/>
      <c r="AT264" s="828"/>
      <c r="AU264" s="828"/>
      <c r="AV264" s="828"/>
      <c r="AW264" s="828"/>
      <c r="AX264" s="828"/>
      <c r="AY264" s="838"/>
      <c r="AZ264" s="837"/>
      <c r="BA264" s="837"/>
      <c r="BB264" s="837"/>
      <c r="BC264" s="837"/>
      <c r="BD264" s="837"/>
      <c r="BE264" s="774"/>
      <c r="BF264" s="775"/>
      <c r="BG264" s="775"/>
      <c r="BH264" s="775"/>
      <c r="BI264" s="775"/>
      <c r="BJ264" s="775"/>
      <c r="BK264" s="811"/>
      <c r="BL264" s="810"/>
      <c r="BM264" s="810"/>
      <c r="BN264" s="810"/>
      <c r="BO264" s="810"/>
      <c r="BP264" s="810"/>
      <c r="BQ264" s="793"/>
      <c r="BR264" s="792"/>
      <c r="BS264" s="792"/>
      <c r="BT264" s="792"/>
      <c r="BU264" s="792"/>
      <c r="BV264" s="792"/>
      <c r="BW264" s="838"/>
      <c r="BX264" s="837"/>
      <c r="BY264" s="837"/>
      <c r="BZ264" s="837"/>
      <c r="CA264" s="837"/>
      <c r="CB264" s="837"/>
      <c r="CC264" s="811"/>
      <c r="CD264" s="784"/>
      <c r="CE264" s="810"/>
      <c r="CF264" s="810"/>
      <c r="CG264" s="810"/>
      <c r="CH264" s="579"/>
    </row>
    <row r="265" spans="1:86" hidden="1" x14ac:dyDescent="0.2">
      <c r="A265" s="596"/>
      <c r="B265" s="596"/>
      <c r="C265" s="699"/>
      <c r="D265" s="602"/>
      <c r="E265" s="596"/>
      <c r="F265" s="602"/>
      <c r="G265" s="698"/>
      <c r="H265" s="600"/>
      <c r="I265" s="682"/>
      <c r="J265" s="774"/>
      <c r="K265" s="774"/>
      <c r="L265" s="775"/>
      <c r="M265" s="775"/>
      <c r="N265" s="775"/>
      <c r="O265" s="784"/>
      <c r="P265" s="784"/>
      <c r="Q265" s="783"/>
      <c r="R265" s="783"/>
      <c r="S265" s="783"/>
      <c r="T265" s="783"/>
      <c r="U265" s="793"/>
      <c r="V265" s="792"/>
      <c r="W265" s="792"/>
      <c r="X265" s="792"/>
      <c r="Y265" s="792"/>
      <c r="Z265" s="792"/>
      <c r="AA265" s="802"/>
      <c r="AB265" s="801"/>
      <c r="AC265" s="801"/>
      <c r="AD265" s="801"/>
      <c r="AE265" s="801"/>
      <c r="AF265" s="801"/>
      <c r="AG265" s="820"/>
      <c r="AH265" s="819"/>
      <c r="AI265" s="819"/>
      <c r="AJ265" s="819"/>
      <c r="AK265" s="819"/>
      <c r="AL265" s="819"/>
      <c r="AM265" s="774"/>
      <c r="AN265" s="775"/>
      <c r="AO265" s="775"/>
      <c r="AP265" s="775"/>
      <c r="AQ265" s="775"/>
      <c r="AR265" s="775"/>
      <c r="AS265" s="829"/>
      <c r="AT265" s="828"/>
      <c r="AU265" s="828"/>
      <c r="AV265" s="828"/>
      <c r="AW265" s="828"/>
      <c r="AX265" s="828"/>
      <c r="AY265" s="838"/>
      <c r="AZ265" s="837"/>
      <c r="BA265" s="837"/>
      <c r="BB265" s="837"/>
      <c r="BC265" s="837"/>
      <c r="BD265" s="837"/>
      <c r="BE265" s="774"/>
      <c r="BF265" s="775"/>
      <c r="BG265" s="775"/>
      <c r="BH265" s="775"/>
      <c r="BI265" s="775"/>
      <c r="BJ265" s="775"/>
      <c r="BK265" s="811"/>
      <c r="BL265" s="810"/>
      <c r="BM265" s="810"/>
      <c r="BN265" s="810"/>
      <c r="BO265" s="810"/>
      <c r="BP265" s="810"/>
      <c r="BQ265" s="793"/>
      <c r="BR265" s="792"/>
      <c r="BS265" s="792"/>
      <c r="BT265" s="792"/>
      <c r="BU265" s="792"/>
      <c r="BV265" s="792"/>
      <c r="BW265" s="838"/>
      <c r="BX265" s="837"/>
      <c r="BY265" s="837"/>
      <c r="BZ265" s="837"/>
      <c r="CA265" s="837"/>
      <c r="CB265" s="837"/>
      <c r="CC265" s="811"/>
      <c r="CD265" s="784"/>
      <c r="CE265" s="810"/>
      <c r="CF265" s="810"/>
      <c r="CG265" s="810"/>
      <c r="CH265" s="579"/>
    </row>
    <row r="266" spans="1:86" hidden="1" x14ac:dyDescent="0.2">
      <c r="A266" s="596"/>
      <c r="B266" s="596"/>
      <c r="C266" s="699"/>
      <c r="D266" s="608"/>
      <c r="E266" s="706"/>
      <c r="F266" s="654"/>
      <c r="G266" s="654"/>
      <c r="H266" s="707"/>
      <c r="I266" s="682"/>
      <c r="J266" s="774"/>
      <c r="K266" s="774"/>
      <c r="L266" s="775"/>
      <c r="M266" s="775"/>
      <c r="N266" s="775"/>
      <c r="O266" s="784"/>
      <c r="P266" s="784"/>
      <c r="Q266" s="783"/>
      <c r="R266" s="783"/>
      <c r="S266" s="783"/>
      <c r="T266" s="783"/>
      <c r="U266" s="793"/>
      <c r="V266" s="792"/>
      <c r="W266" s="792"/>
      <c r="X266" s="792"/>
      <c r="Y266" s="792"/>
      <c r="Z266" s="792"/>
      <c r="AA266" s="802"/>
      <c r="AB266" s="801"/>
      <c r="AC266" s="801"/>
      <c r="AD266" s="801"/>
      <c r="AE266" s="801"/>
      <c r="AF266" s="801"/>
      <c r="AG266" s="820"/>
      <c r="AH266" s="819"/>
      <c r="AI266" s="819"/>
      <c r="AJ266" s="819"/>
      <c r="AK266" s="819"/>
      <c r="AL266" s="819"/>
      <c r="AM266" s="774"/>
      <c r="AN266" s="775"/>
      <c r="AO266" s="775"/>
      <c r="AP266" s="775"/>
      <c r="AQ266" s="775"/>
      <c r="AR266" s="775"/>
      <c r="AS266" s="829"/>
      <c r="AT266" s="828"/>
      <c r="AU266" s="828"/>
      <c r="AV266" s="828"/>
      <c r="AW266" s="828"/>
      <c r="AX266" s="828"/>
      <c r="AY266" s="838"/>
      <c r="AZ266" s="837"/>
      <c r="BA266" s="837"/>
      <c r="BB266" s="837"/>
      <c r="BC266" s="837"/>
      <c r="BD266" s="837"/>
      <c r="BE266" s="774"/>
      <c r="BF266" s="775"/>
      <c r="BG266" s="775"/>
      <c r="BH266" s="775"/>
      <c r="BI266" s="775"/>
      <c r="BJ266" s="775"/>
      <c r="BK266" s="811"/>
      <c r="BL266" s="810"/>
      <c r="BM266" s="810"/>
      <c r="BN266" s="810"/>
      <c r="BO266" s="810"/>
      <c r="BP266" s="810"/>
      <c r="BQ266" s="793"/>
      <c r="BR266" s="792"/>
      <c r="BS266" s="792"/>
      <c r="BT266" s="792"/>
      <c r="BU266" s="792"/>
      <c r="BV266" s="792"/>
      <c r="BW266" s="838"/>
      <c r="BX266" s="837"/>
      <c r="BY266" s="837"/>
      <c r="BZ266" s="837"/>
      <c r="CA266" s="837"/>
      <c r="CB266" s="837"/>
      <c r="CC266" s="811"/>
      <c r="CD266" s="784"/>
      <c r="CE266" s="810"/>
      <c r="CF266" s="810"/>
      <c r="CG266" s="810"/>
      <c r="CH266" s="579"/>
    </row>
    <row r="267" spans="1:86" hidden="1" x14ac:dyDescent="0.2">
      <c r="A267" s="596"/>
      <c r="B267" s="596"/>
      <c r="C267" s="699"/>
      <c r="D267" s="608"/>
      <c r="E267" s="608"/>
      <c r="F267" s="620"/>
      <c r="G267" s="620"/>
      <c r="H267" s="707"/>
      <c r="I267" s="682"/>
      <c r="J267" s="774"/>
      <c r="K267" s="774"/>
      <c r="L267" s="775"/>
      <c r="M267" s="775"/>
      <c r="N267" s="775"/>
      <c r="O267" s="784"/>
      <c r="P267" s="784"/>
      <c r="Q267" s="783"/>
      <c r="R267" s="783"/>
      <c r="S267" s="783"/>
      <c r="T267" s="783"/>
      <c r="U267" s="793"/>
      <c r="V267" s="792"/>
      <c r="W267" s="792"/>
      <c r="X267" s="792"/>
      <c r="Y267" s="792"/>
      <c r="Z267" s="792"/>
      <c r="AA267" s="802"/>
      <c r="AB267" s="801"/>
      <c r="AC267" s="801"/>
      <c r="AD267" s="801"/>
      <c r="AE267" s="801"/>
      <c r="AF267" s="801"/>
      <c r="AG267" s="820"/>
      <c r="AH267" s="819"/>
      <c r="AI267" s="819"/>
      <c r="AJ267" s="819"/>
      <c r="AK267" s="819"/>
      <c r="AL267" s="819"/>
      <c r="AM267" s="774"/>
      <c r="AN267" s="775"/>
      <c r="AO267" s="775"/>
      <c r="AP267" s="775"/>
      <c r="AQ267" s="775"/>
      <c r="AR267" s="775"/>
      <c r="AS267" s="829"/>
      <c r="AT267" s="828"/>
      <c r="AU267" s="828"/>
      <c r="AV267" s="828"/>
      <c r="AW267" s="828"/>
      <c r="AX267" s="828"/>
      <c r="AY267" s="838"/>
      <c r="AZ267" s="837"/>
      <c r="BA267" s="837"/>
      <c r="BB267" s="837"/>
      <c r="BC267" s="837"/>
      <c r="BD267" s="837"/>
      <c r="BE267" s="774"/>
      <c r="BF267" s="775"/>
      <c r="BG267" s="775"/>
      <c r="BH267" s="775"/>
      <c r="BI267" s="775"/>
      <c r="BJ267" s="775"/>
      <c r="BK267" s="811"/>
      <c r="BL267" s="810"/>
      <c r="BM267" s="810"/>
      <c r="BN267" s="810"/>
      <c r="BO267" s="810"/>
      <c r="BP267" s="810"/>
      <c r="BQ267" s="793"/>
      <c r="BR267" s="792"/>
      <c r="BS267" s="792"/>
      <c r="BT267" s="792"/>
      <c r="BU267" s="792"/>
      <c r="BV267" s="792"/>
      <c r="BW267" s="838"/>
      <c r="BX267" s="837"/>
      <c r="BY267" s="837"/>
      <c r="BZ267" s="837"/>
      <c r="CA267" s="837"/>
      <c r="CB267" s="837"/>
      <c r="CC267" s="811"/>
      <c r="CD267" s="784"/>
      <c r="CE267" s="810"/>
      <c r="CF267" s="810"/>
      <c r="CG267" s="810"/>
      <c r="CH267" s="579"/>
    </row>
    <row r="268" spans="1:86" hidden="1" x14ac:dyDescent="0.2">
      <c r="A268" s="596"/>
      <c r="B268" s="596"/>
      <c r="C268" s="699"/>
      <c r="D268" s="602"/>
      <c r="E268" s="596"/>
      <c r="F268" s="607"/>
      <c r="G268" s="698"/>
      <c r="H268" s="609"/>
      <c r="I268" s="708"/>
      <c r="J268" s="774"/>
      <c r="K268" s="774"/>
      <c r="L268" s="775"/>
      <c r="M268" s="775"/>
      <c r="N268" s="774"/>
      <c r="O268" s="784"/>
      <c r="P268" s="784"/>
      <c r="Q268" s="783"/>
      <c r="R268" s="784"/>
      <c r="S268" s="783"/>
      <c r="T268" s="784"/>
      <c r="U268" s="793"/>
      <c r="V268" s="793"/>
      <c r="W268" s="792"/>
      <c r="X268" s="793"/>
      <c r="Y268" s="792"/>
      <c r="Z268" s="793"/>
      <c r="AA268" s="802"/>
      <c r="AB268" s="802"/>
      <c r="AC268" s="801"/>
      <c r="AD268" s="802"/>
      <c r="AE268" s="801"/>
      <c r="AF268" s="802"/>
      <c r="AG268" s="820"/>
      <c r="AH268" s="820"/>
      <c r="AI268" s="819"/>
      <c r="AJ268" s="820"/>
      <c r="AK268" s="819"/>
      <c r="AL268" s="820"/>
      <c r="AM268" s="774"/>
      <c r="AN268" s="774"/>
      <c r="AO268" s="775"/>
      <c r="AP268" s="774"/>
      <c r="AQ268" s="775"/>
      <c r="AR268" s="774"/>
      <c r="AS268" s="829"/>
      <c r="AT268" s="829"/>
      <c r="AU268" s="828"/>
      <c r="AV268" s="829"/>
      <c r="AW268" s="828"/>
      <c r="AX268" s="829"/>
      <c r="AY268" s="838"/>
      <c r="AZ268" s="838"/>
      <c r="BA268" s="837"/>
      <c r="BB268" s="838"/>
      <c r="BC268" s="837"/>
      <c r="BD268" s="838"/>
      <c r="BE268" s="774"/>
      <c r="BF268" s="774"/>
      <c r="BG268" s="775"/>
      <c r="BH268" s="774"/>
      <c r="BI268" s="775"/>
      <c r="BJ268" s="774"/>
      <c r="BK268" s="811"/>
      <c r="BL268" s="811"/>
      <c r="BM268" s="810"/>
      <c r="BN268" s="811"/>
      <c r="BO268" s="810"/>
      <c r="BP268" s="811"/>
      <c r="BQ268" s="793"/>
      <c r="BR268" s="793"/>
      <c r="BS268" s="792"/>
      <c r="BT268" s="793"/>
      <c r="BU268" s="792"/>
      <c r="BV268" s="793"/>
      <c r="BW268" s="838"/>
      <c r="BX268" s="838"/>
      <c r="BY268" s="837"/>
      <c r="BZ268" s="838"/>
      <c r="CA268" s="837"/>
      <c r="CB268" s="838"/>
      <c r="CC268" s="811"/>
      <c r="CD268" s="784"/>
      <c r="CE268" s="810"/>
      <c r="CF268" s="810"/>
      <c r="CG268" s="811"/>
      <c r="CH268" s="579"/>
    </row>
    <row r="269" spans="1:86" hidden="1" x14ac:dyDescent="0.2">
      <c r="A269" s="596"/>
      <c r="B269" s="596"/>
      <c r="C269" s="699"/>
      <c r="D269" s="602"/>
      <c r="E269" s="596"/>
      <c r="F269" s="607"/>
      <c r="G269" s="698"/>
      <c r="H269" s="709"/>
      <c r="I269" s="708"/>
      <c r="J269" s="774"/>
      <c r="K269" s="774"/>
      <c r="L269" s="775"/>
      <c r="M269" s="775"/>
      <c r="N269" s="774"/>
      <c r="O269" s="784"/>
      <c r="P269" s="784"/>
      <c r="Q269" s="783"/>
      <c r="R269" s="784"/>
      <c r="S269" s="783"/>
      <c r="T269" s="784"/>
      <c r="U269" s="793"/>
      <c r="V269" s="793"/>
      <c r="W269" s="792"/>
      <c r="X269" s="793"/>
      <c r="Y269" s="792"/>
      <c r="Z269" s="793"/>
      <c r="AA269" s="802"/>
      <c r="AB269" s="802"/>
      <c r="AC269" s="801"/>
      <c r="AD269" s="802"/>
      <c r="AE269" s="801"/>
      <c r="AF269" s="802"/>
      <c r="AG269" s="820"/>
      <c r="AH269" s="820"/>
      <c r="AI269" s="819"/>
      <c r="AJ269" s="820"/>
      <c r="AK269" s="819"/>
      <c r="AL269" s="820"/>
      <c r="AM269" s="774"/>
      <c r="AN269" s="774"/>
      <c r="AO269" s="775"/>
      <c r="AP269" s="774"/>
      <c r="AQ269" s="775"/>
      <c r="AR269" s="774"/>
      <c r="AS269" s="829"/>
      <c r="AT269" s="829"/>
      <c r="AU269" s="828"/>
      <c r="AV269" s="829"/>
      <c r="AW269" s="828"/>
      <c r="AX269" s="829"/>
      <c r="AY269" s="838"/>
      <c r="AZ269" s="838"/>
      <c r="BA269" s="837"/>
      <c r="BB269" s="838"/>
      <c r="BC269" s="837"/>
      <c r="BD269" s="838"/>
      <c r="BE269" s="774"/>
      <c r="BF269" s="774"/>
      <c r="BG269" s="775"/>
      <c r="BH269" s="774"/>
      <c r="BI269" s="775"/>
      <c r="BJ269" s="774"/>
      <c r="BK269" s="811"/>
      <c r="BL269" s="811"/>
      <c r="BM269" s="810"/>
      <c r="BN269" s="811"/>
      <c r="BO269" s="810"/>
      <c r="BP269" s="811"/>
      <c r="BQ269" s="793"/>
      <c r="BR269" s="793"/>
      <c r="BS269" s="792"/>
      <c r="BT269" s="793"/>
      <c r="BU269" s="792"/>
      <c r="BV269" s="793"/>
      <c r="BW269" s="838"/>
      <c r="BX269" s="838"/>
      <c r="BY269" s="837"/>
      <c r="BZ269" s="838"/>
      <c r="CA269" s="837"/>
      <c r="CB269" s="838"/>
      <c r="CC269" s="811"/>
      <c r="CD269" s="784"/>
      <c r="CE269" s="810"/>
      <c r="CF269" s="810"/>
      <c r="CG269" s="811"/>
      <c r="CH269" s="579"/>
    </row>
    <row r="270" spans="1:86" hidden="1" x14ac:dyDescent="0.2">
      <c r="A270" s="596"/>
      <c r="B270" s="596"/>
      <c r="C270" s="699"/>
      <c r="D270" s="602"/>
      <c r="E270" s="596"/>
      <c r="F270" s="607"/>
      <c r="G270" s="698"/>
      <c r="H270" s="709"/>
      <c r="I270" s="708"/>
      <c r="J270" s="774"/>
      <c r="K270" s="774"/>
      <c r="L270" s="775"/>
      <c r="M270" s="775"/>
      <c r="N270" s="774"/>
      <c r="O270" s="784"/>
      <c r="P270" s="784"/>
      <c r="Q270" s="783"/>
      <c r="R270" s="784"/>
      <c r="S270" s="783"/>
      <c r="T270" s="784"/>
      <c r="U270" s="793"/>
      <c r="V270" s="793"/>
      <c r="W270" s="792"/>
      <c r="X270" s="793"/>
      <c r="Y270" s="792"/>
      <c r="Z270" s="793"/>
      <c r="AA270" s="802"/>
      <c r="AB270" s="802"/>
      <c r="AC270" s="801"/>
      <c r="AD270" s="802"/>
      <c r="AE270" s="801"/>
      <c r="AF270" s="802"/>
      <c r="AG270" s="820"/>
      <c r="AH270" s="820"/>
      <c r="AI270" s="819"/>
      <c r="AJ270" s="820"/>
      <c r="AK270" s="819"/>
      <c r="AL270" s="820"/>
      <c r="AM270" s="774"/>
      <c r="AN270" s="774"/>
      <c r="AO270" s="775"/>
      <c r="AP270" s="774"/>
      <c r="AQ270" s="775"/>
      <c r="AR270" s="774"/>
      <c r="AS270" s="829"/>
      <c r="AT270" s="829"/>
      <c r="AU270" s="828"/>
      <c r="AV270" s="829"/>
      <c r="AW270" s="828"/>
      <c r="AX270" s="829"/>
      <c r="AY270" s="838"/>
      <c r="AZ270" s="838"/>
      <c r="BA270" s="837"/>
      <c r="BB270" s="838"/>
      <c r="BC270" s="837"/>
      <c r="BD270" s="838"/>
      <c r="BE270" s="774"/>
      <c r="BF270" s="774"/>
      <c r="BG270" s="775"/>
      <c r="BH270" s="774"/>
      <c r="BI270" s="775"/>
      <c r="BJ270" s="774"/>
      <c r="BK270" s="811"/>
      <c r="BL270" s="811"/>
      <c r="BM270" s="810"/>
      <c r="BN270" s="811"/>
      <c r="BO270" s="810"/>
      <c r="BP270" s="811"/>
      <c r="BQ270" s="793"/>
      <c r="BR270" s="793"/>
      <c r="BS270" s="792"/>
      <c r="BT270" s="793"/>
      <c r="BU270" s="792"/>
      <c r="BV270" s="793"/>
      <c r="BW270" s="838"/>
      <c r="BX270" s="838"/>
      <c r="BY270" s="837"/>
      <c r="BZ270" s="838"/>
      <c r="CA270" s="837"/>
      <c r="CB270" s="838"/>
      <c r="CC270" s="811"/>
      <c r="CD270" s="784"/>
      <c r="CE270" s="810"/>
      <c r="CF270" s="810"/>
      <c r="CG270" s="811"/>
      <c r="CH270" s="579"/>
    </row>
    <row r="271" spans="1:86" hidden="1" x14ac:dyDescent="0.2">
      <c r="A271" s="596"/>
      <c r="B271" s="596"/>
      <c r="C271" s="699"/>
      <c r="D271" s="602"/>
      <c r="E271" s="596"/>
      <c r="F271" s="602"/>
      <c r="G271" s="698"/>
      <c r="H271" s="600"/>
      <c r="I271" s="682"/>
      <c r="J271" s="774"/>
      <c r="K271" s="774"/>
      <c r="L271" s="775"/>
      <c r="M271" s="775"/>
      <c r="N271" s="775"/>
      <c r="O271" s="784"/>
      <c r="P271" s="784"/>
      <c r="Q271" s="783"/>
      <c r="R271" s="783"/>
      <c r="S271" s="783"/>
      <c r="T271" s="783"/>
      <c r="U271" s="793"/>
      <c r="V271" s="792"/>
      <c r="W271" s="792"/>
      <c r="X271" s="792"/>
      <c r="Y271" s="792"/>
      <c r="Z271" s="792"/>
      <c r="AA271" s="802"/>
      <c r="AB271" s="801"/>
      <c r="AC271" s="801"/>
      <c r="AD271" s="801"/>
      <c r="AE271" s="801"/>
      <c r="AF271" s="801"/>
      <c r="AG271" s="820"/>
      <c r="AH271" s="819"/>
      <c r="AI271" s="819"/>
      <c r="AJ271" s="819"/>
      <c r="AK271" s="819"/>
      <c r="AL271" s="819"/>
      <c r="AM271" s="774"/>
      <c r="AN271" s="775"/>
      <c r="AO271" s="775"/>
      <c r="AP271" s="775"/>
      <c r="AQ271" s="775"/>
      <c r="AR271" s="775"/>
      <c r="AS271" s="829"/>
      <c r="AT271" s="828"/>
      <c r="AU271" s="828"/>
      <c r="AV271" s="828"/>
      <c r="AW271" s="828"/>
      <c r="AX271" s="828"/>
      <c r="AY271" s="838"/>
      <c r="AZ271" s="837"/>
      <c r="BA271" s="837"/>
      <c r="BB271" s="837"/>
      <c r="BC271" s="837"/>
      <c r="BD271" s="837"/>
      <c r="BE271" s="774"/>
      <c r="BF271" s="775"/>
      <c r="BG271" s="775"/>
      <c r="BH271" s="775"/>
      <c r="BI271" s="775"/>
      <c r="BJ271" s="775"/>
      <c r="BK271" s="811"/>
      <c r="BL271" s="810"/>
      <c r="BM271" s="810"/>
      <c r="BN271" s="810"/>
      <c r="BO271" s="810"/>
      <c r="BP271" s="810"/>
      <c r="BQ271" s="793"/>
      <c r="BR271" s="792"/>
      <c r="BS271" s="792"/>
      <c r="BT271" s="792"/>
      <c r="BU271" s="792"/>
      <c r="BV271" s="792"/>
      <c r="BW271" s="838"/>
      <c r="BX271" s="837"/>
      <c r="BY271" s="837"/>
      <c r="BZ271" s="837"/>
      <c r="CA271" s="837"/>
      <c r="CB271" s="837"/>
      <c r="CC271" s="811"/>
      <c r="CD271" s="784"/>
      <c r="CE271" s="810"/>
      <c r="CF271" s="810"/>
      <c r="CG271" s="810"/>
      <c r="CH271" s="579"/>
    </row>
    <row r="272" spans="1:86" hidden="1" x14ac:dyDescent="0.2">
      <c r="A272" s="596"/>
      <c r="B272" s="596"/>
      <c r="C272" s="596"/>
      <c r="D272" s="596"/>
      <c r="E272" s="596"/>
      <c r="F272" s="607"/>
      <c r="G272" s="620"/>
      <c r="H272" s="707"/>
      <c r="I272" s="601"/>
      <c r="J272" s="774"/>
      <c r="K272" s="774"/>
      <c r="L272" s="775"/>
      <c r="M272" s="775"/>
      <c r="N272" s="775"/>
      <c r="O272" s="784"/>
      <c r="P272" s="784"/>
      <c r="Q272" s="783"/>
      <c r="R272" s="783"/>
      <c r="S272" s="783"/>
      <c r="T272" s="783"/>
      <c r="U272" s="793"/>
      <c r="V272" s="792"/>
      <c r="W272" s="792"/>
      <c r="X272" s="792"/>
      <c r="Y272" s="792"/>
      <c r="Z272" s="792"/>
      <c r="AA272" s="802"/>
      <c r="AB272" s="801"/>
      <c r="AC272" s="801"/>
      <c r="AD272" s="801"/>
      <c r="AE272" s="801"/>
      <c r="AF272" s="801"/>
      <c r="AG272" s="820"/>
      <c r="AH272" s="819"/>
      <c r="AI272" s="819"/>
      <c r="AJ272" s="819"/>
      <c r="AK272" s="819"/>
      <c r="AL272" s="819"/>
      <c r="AM272" s="774"/>
      <c r="AN272" s="775"/>
      <c r="AO272" s="775"/>
      <c r="AP272" s="775"/>
      <c r="AQ272" s="775"/>
      <c r="AR272" s="775"/>
      <c r="AS272" s="829"/>
      <c r="AT272" s="828"/>
      <c r="AU272" s="828"/>
      <c r="AV272" s="828"/>
      <c r="AW272" s="828"/>
      <c r="AX272" s="828"/>
      <c r="AY272" s="838"/>
      <c r="AZ272" s="837"/>
      <c r="BA272" s="837"/>
      <c r="BB272" s="837"/>
      <c r="BC272" s="837"/>
      <c r="BD272" s="837"/>
      <c r="BE272" s="774"/>
      <c r="BF272" s="775"/>
      <c r="BG272" s="775"/>
      <c r="BH272" s="775"/>
      <c r="BI272" s="775"/>
      <c r="BJ272" s="775"/>
      <c r="BK272" s="811"/>
      <c r="BL272" s="810"/>
      <c r="BM272" s="810"/>
      <c r="BN272" s="810"/>
      <c r="BO272" s="810"/>
      <c r="BP272" s="810"/>
      <c r="BQ272" s="793"/>
      <c r="BR272" s="792"/>
      <c r="BS272" s="792"/>
      <c r="BT272" s="792"/>
      <c r="BU272" s="792"/>
      <c r="BV272" s="792"/>
      <c r="BW272" s="838"/>
      <c r="BX272" s="837"/>
      <c r="BY272" s="837"/>
      <c r="BZ272" s="837"/>
      <c r="CA272" s="837"/>
      <c r="CB272" s="837"/>
      <c r="CC272" s="811"/>
      <c r="CD272" s="784"/>
      <c r="CE272" s="810"/>
      <c r="CF272" s="810"/>
      <c r="CG272" s="810"/>
      <c r="CH272" s="579"/>
    </row>
    <row r="273" spans="1:86" hidden="1" x14ac:dyDescent="0.2">
      <c r="A273" s="596"/>
      <c r="B273" s="596"/>
      <c r="C273" s="596"/>
      <c r="D273" s="596"/>
      <c r="E273" s="596"/>
      <c r="F273" s="607"/>
      <c r="G273" s="620"/>
      <c r="H273" s="707"/>
      <c r="I273" s="601"/>
      <c r="J273" s="774"/>
      <c r="K273" s="774"/>
      <c r="L273" s="775"/>
      <c r="M273" s="775"/>
      <c r="N273" s="775"/>
      <c r="O273" s="784"/>
      <c r="P273" s="784"/>
      <c r="Q273" s="783"/>
      <c r="R273" s="783"/>
      <c r="S273" s="783"/>
      <c r="T273" s="783"/>
      <c r="U273" s="793"/>
      <c r="V273" s="792"/>
      <c r="W273" s="792"/>
      <c r="X273" s="792"/>
      <c r="Y273" s="792"/>
      <c r="Z273" s="792"/>
      <c r="AA273" s="802"/>
      <c r="AB273" s="801"/>
      <c r="AC273" s="801"/>
      <c r="AD273" s="801"/>
      <c r="AE273" s="801"/>
      <c r="AF273" s="801"/>
      <c r="AG273" s="820"/>
      <c r="AH273" s="819"/>
      <c r="AI273" s="819"/>
      <c r="AJ273" s="819"/>
      <c r="AK273" s="819"/>
      <c r="AL273" s="819"/>
      <c r="AM273" s="774"/>
      <c r="AN273" s="775"/>
      <c r="AO273" s="775"/>
      <c r="AP273" s="775"/>
      <c r="AQ273" s="775"/>
      <c r="AR273" s="775"/>
      <c r="AS273" s="829"/>
      <c r="AT273" s="828"/>
      <c r="AU273" s="828"/>
      <c r="AV273" s="828"/>
      <c r="AW273" s="828"/>
      <c r="AX273" s="828"/>
      <c r="AY273" s="838"/>
      <c r="AZ273" s="837"/>
      <c r="BA273" s="837"/>
      <c r="BB273" s="837"/>
      <c r="BC273" s="837"/>
      <c r="BD273" s="837"/>
      <c r="BE273" s="774"/>
      <c r="BF273" s="775"/>
      <c r="BG273" s="775"/>
      <c r="BH273" s="775"/>
      <c r="BI273" s="775"/>
      <c r="BJ273" s="775"/>
      <c r="BK273" s="811"/>
      <c r="BL273" s="810"/>
      <c r="BM273" s="810"/>
      <c r="BN273" s="810"/>
      <c r="BO273" s="810"/>
      <c r="BP273" s="810"/>
      <c r="BQ273" s="793"/>
      <c r="BR273" s="792"/>
      <c r="BS273" s="792"/>
      <c r="BT273" s="792"/>
      <c r="BU273" s="792"/>
      <c r="BV273" s="792"/>
      <c r="BW273" s="838"/>
      <c r="BX273" s="837"/>
      <c r="BY273" s="837"/>
      <c r="BZ273" s="837"/>
      <c r="CA273" s="837"/>
      <c r="CB273" s="837"/>
      <c r="CC273" s="811"/>
      <c r="CD273" s="784"/>
      <c r="CE273" s="810"/>
      <c r="CF273" s="810"/>
      <c r="CG273" s="810"/>
      <c r="CH273" s="579"/>
    </row>
    <row r="274" spans="1:86" hidden="1" x14ac:dyDescent="0.2">
      <c r="A274" s="596"/>
      <c r="B274" s="596"/>
      <c r="C274" s="596"/>
      <c r="D274" s="607"/>
      <c r="E274" s="596"/>
      <c r="F274" s="607"/>
      <c r="G274" s="620"/>
      <c r="H274" s="609"/>
      <c r="I274" s="601"/>
      <c r="J274" s="774"/>
      <c r="K274" s="774"/>
      <c r="L274" s="775"/>
      <c r="M274" s="775"/>
      <c r="N274" s="774"/>
      <c r="O274" s="784"/>
      <c r="P274" s="784"/>
      <c r="Q274" s="783"/>
      <c r="R274" s="784"/>
      <c r="S274" s="783"/>
      <c r="T274" s="784"/>
      <c r="U274" s="793"/>
      <c r="V274" s="793"/>
      <c r="W274" s="792"/>
      <c r="X274" s="793"/>
      <c r="Y274" s="792"/>
      <c r="Z274" s="793"/>
      <c r="AA274" s="802"/>
      <c r="AB274" s="802"/>
      <c r="AC274" s="801"/>
      <c r="AD274" s="802"/>
      <c r="AE274" s="801"/>
      <c r="AF274" s="802"/>
      <c r="AG274" s="820"/>
      <c r="AH274" s="820"/>
      <c r="AI274" s="819"/>
      <c r="AJ274" s="820"/>
      <c r="AK274" s="819"/>
      <c r="AL274" s="820"/>
      <c r="AM274" s="774"/>
      <c r="AN274" s="774"/>
      <c r="AO274" s="775"/>
      <c r="AP274" s="774"/>
      <c r="AQ274" s="775"/>
      <c r="AR274" s="774"/>
      <c r="AS274" s="829"/>
      <c r="AT274" s="829"/>
      <c r="AU274" s="828"/>
      <c r="AV274" s="829"/>
      <c r="AW274" s="828"/>
      <c r="AX274" s="829"/>
      <c r="AY274" s="838"/>
      <c r="AZ274" s="838"/>
      <c r="BA274" s="837"/>
      <c r="BB274" s="838"/>
      <c r="BC274" s="837"/>
      <c r="BD274" s="838"/>
      <c r="BE274" s="774"/>
      <c r="BF274" s="774"/>
      <c r="BG274" s="775"/>
      <c r="BH274" s="774"/>
      <c r="BI274" s="775"/>
      <c r="BJ274" s="774"/>
      <c r="BK274" s="811"/>
      <c r="BL274" s="811"/>
      <c r="BM274" s="810"/>
      <c r="BN274" s="811"/>
      <c r="BO274" s="810"/>
      <c r="BP274" s="811"/>
      <c r="BQ274" s="793"/>
      <c r="BR274" s="793"/>
      <c r="BS274" s="792"/>
      <c r="BT274" s="793"/>
      <c r="BU274" s="792"/>
      <c r="BV274" s="793"/>
      <c r="BW274" s="838"/>
      <c r="BX274" s="838"/>
      <c r="BY274" s="837"/>
      <c r="BZ274" s="838"/>
      <c r="CA274" s="837"/>
      <c r="CB274" s="838"/>
      <c r="CC274" s="811"/>
      <c r="CD274" s="784"/>
      <c r="CE274" s="810"/>
      <c r="CF274" s="810"/>
      <c r="CG274" s="811"/>
      <c r="CH274" s="579"/>
    </row>
    <row r="275" spans="1:86" hidden="1" x14ac:dyDescent="0.2">
      <c r="A275" s="596"/>
      <c r="B275" s="596"/>
      <c r="C275" s="596"/>
      <c r="D275" s="607"/>
      <c r="E275" s="596"/>
      <c r="F275" s="607"/>
      <c r="G275" s="620"/>
      <c r="H275" s="609"/>
      <c r="I275" s="601"/>
      <c r="J275" s="774"/>
      <c r="K275" s="774"/>
      <c r="L275" s="775"/>
      <c r="M275" s="775"/>
      <c r="N275" s="775"/>
      <c r="O275" s="784"/>
      <c r="P275" s="784"/>
      <c r="Q275" s="783"/>
      <c r="R275" s="783"/>
      <c r="S275" s="783"/>
      <c r="T275" s="783"/>
      <c r="U275" s="793"/>
      <c r="V275" s="792"/>
      <c r="W275" s="792"/>
      <c r="X275" s="792"/>
      <c r="Y275" s="792"/>
      <c r="Z275" s="792"/>
      <c r="AA275" s="802"/>
      <c r="AB275" s="801"/>
      <c r="AC275" s="801"/>
      <c r="AD275" s="801"/>
      <c r="AE275" s="801"/>
      <c r="AF275" s="801"/>
      <c r="AG275" s="820"/>
      <c r="AH275" s="819"/>
      <c r="AI275" s="819"/>
      <c r="AJ275" s="819"/>
      <c r="AK275" s="819"/>
      <c r="AL275" s="819"/>
      <c r="AM275" s="774"/>
      <c r="AN275" s="775"/>
      <c r="AO275" s="775"/>
      <c r="AP275" s="775"/>
      <c r="AQ275" s="775"/>
      <c r="AR275" s="775"/>
      <c r="AS275" s="829"/>
      <c r="AT275" s="828"/>
      <c r="AU275" s="828"/>
      <c r="AV275" s="828"/>
      <c r="AW275" s="828"/>
      <c r="AX275" s="828"/>
      <c r="AY275" s="838"/>
      <c r="AZ275" s="837"/>
      <c r="BA275" s="837"/>
      <c r="BB275" s="837"/>
      <c r="BC275" s="837"/>
      <c r="BD275" s="837"/>
      <c r="BE275" s="774"/>
      <c r="BF275" s="775"/>
      <c r="BG275" s="775"/>
      <c r="BH275" s="775"/>
      <c r="BI275" s="775"/>
      <c r="BJ275" s="775"/>
      <c r="BK275" s="811"/>
      <c r="BL275" s="810"/>
      <c r="BM275" s="810"/>
      <c r="BN275" s="810"/>
      <c r="BO275" s="810"/>
      <c r="BP275" s="810"/>
      <c r="BQ275" s="793"/>
      <c r="BR275" s="792"/>
      <c r="BS275" s="792"/>
      <c r="BT275" s="792"/>
      <c r="BU275" s="792"/>
      <c r="BV275" s="792"/>
      <c r="BW275" s="838"/>
      <c r="BX275" s="837"/>
      <c r="BY275" s="837"/>
      <c r="BZ275" s="837"/>
      <c r="CA275" s="837"/>
      <c r="CB275" s="837"/>
      <c r="CC275" s="811"/>
      <c r="CD275" s="784"/>
      <c r="CE275" s="810"/>
      <c r="CF275" s="810"/>
      <c r="CG275" s="810"/>
      <c r="CH275" s="579"/>
    </row>
    <row r="276" spans="1:86" hidden="1" x14ac:dyDescent="0.2">
      <c r="A276" s="596"/>
      <c r="B276" s="596"/>
      <c r="C276" s="596"/>
      <c r="D276" s="608"/>
      <c r="E276" s="608"/>
      <c r="F276" s="620"/>
      <c r="G276" s="620"/>
      <c r="H276" s="707"/>
      <c r="I276" s="601"/>
      <c r="J276" s="774"/>
      <c r="K276" s="774"/>
      <c r="L276" s="775"/>
      <c r="M276" s="775"/>
      <c r="N276" s="775"/>
      <c r="O276" s="784"/>
      <c r="P276" s="784"/>
      <c r="Q276" s="783"/>
      <c r="R276" s="783"/>
      <c r="S276" s="783"/>
      <c r="T276" s="783"/>
      <c r="U276" s="793"/>
      <c r="V276" s="792"/>
      <c r="W276" s="792"/>
      <c r="X276" s="792"/>
      <c r="Y276" s="792"/>
      <c r="Z276" s="792"/>
      <c r="AA276" s="802"/>
      <c r="AB276" s="801"/>
      <c r="AC276" s="801"/>
      <c r="AD276" s="801"/>
      <c r="AE276" s="801"/>
      <c r="AF276" s="801"/>
      <c r="AG276" s="820"/>
      <c r="AH276" s="819"/>
      <c r="AI276" s="819"/>
      <c r="AJ276" s="819"/>
      <c r="AK276" s="819"/>
      <c r="AL276" s="819"/>
      <c r="AM276" s="774"/>
      <c r="AN276" s="775"/>
      <c r="AO276" s="775"/>
      <c r="AP276" s="775"/>
      <c r="AQ276" s="775"/>
      <c r="AR276" s="775"/>
      <c r="AS276" s="829"/>
      <c r="AT276" s="828"/>
      <c r="AU276" s="828"/>
      <c r="AV276" s="828"/>
      <c r="AW276" s="828"/>
      <c r="AX276" s="828"/>
      <c r="AY276" s="838"/>
      <c r="AZ276" s="837"/>
      <c r="BA276" s="837"/>
      <c r="BB276" s="837"/>
      <c r="BC276" s="837"/>
      <c r="BD276" s="837"/>
      <c r="BE276" s="774"/>
      <c r="BF276" s="775"/>
      <c r="BG276" s="775"/>
      <c r="BH276" s="775"/>
      <c r="BI276" s="775"/>
      <c r="BJ276" s="775"/>
      <c r="BK276" s="811"/>
      <c r="BL276" s="810"/>
      <c r="BM276" s="810"/>
      <c r="BN276" s="810"/>
      <c r="BO276" s="810"/>
      <c r="BP276" s="810"/>
      <c r="BQ276" s="793"/>
      <c r="BR276" s="792"/>
      <c r="BS276" s="792"/>
      <c r="BT276" s="792"/>
      <c r="BU276" s="792"/>
      <c r="BV276" s="792"/>
      <c r="BW276" s="838"/>
      <c r="BX276" s="837"/>
      <c r="BY276" s="837"/>
      <c r="BZ276" s="837"/>
      <c r="CA276" s="837"/>
      <c r="CB276" s="837"/>
      <c r="CC276" s="811"/>
      <c r="CD276" s="784"/>
      <c r="CE276" s="810"/>
      <c r="CF276" s="810"/>
      <c r="CG276" s="810"/>
      <c r="CH276" s="579"/>
    </row>
    <row r="277" spans="1:86" hidden="1" x14ac:dyDescent="0.2">
      <c r="A277" s="596"/>
      <c r="B277" s="596"/>
      <c r="C277" s="596"/>
      <c r="D277" s="620"/>
      <c r="E277" s="608"/>
      <c r="F277" s="620"/>
      <c r="G277" s="620"/>
      <c r="H277" s="707"/>
      <c r="I277" s="601"/>
      <c r="J277" s="774"/>
      <c r="K277" s="774"/>
      <c r="L277" s="775"/>
      <c r="M277" s="775"/>
      <c r="N277" s="775"/>
      <c r="O277" s="784"/>
      <c r="P277" s="784"/>
      <c r="Q277" s="783"/>
      <c r="R277" s="783"/>
      <c r="S277" s="783"/>
      <c r="T277" s="783"/>
      <c r="U277" s="793"/>
      <c r="V277" s="792"/>
      <c r="W277" s="792"/>
      <c r="X277" s="792"/>
      <c r="Y277" s="792"/>
      <c r="Z277" s="792"/>
      <c r="AA277" s="802"/>
      <c r="AB277" s="801"/>
      <c r="AC277" s="801"/>
      <c r="AD277" s="801"/>
      <c r="AE277" s="801"/>
      <c r="AF277" s="801"/>
      <c r="AG277" s="820"/>
      <c r="AH277" s="819"/>
      <c r="AI277" s="819"/>
      <c r="AJ277" s="819"/>
      <c r="AK277" s="819"/>
      <c r="AL277" s="819"/>
      <c r="AM277" s="774"/>
      <c r="AN277" s="775"/>
      <c r="AO277" s="775"/>
      <c r="AP277" s="775"/>
      <c r="AQ277" s="775"/>
      <c r="AR277" s="775"/>
      <c r="AS277" s="829"/>
      <c r="AT277" s="828"/>
      <c r="AU277" s="828"/>
      <c r="AV277" s="828"/>
      <c r="AW277" s="828"/>
      <c r="AX277" s="828"/>
      <c r="AY277" s="838"/>
      <c r="AZ277" s="837"/>
      <c r="BA277" s="837"/>
      <c r="BB277" s="837"/>
      <c r="BC277" s="837"/>
      <c r="BD277" s="837"/>
      <c r="BE277" s="774"/>
      <c r="BF277" s="775"/>
      <c r="BG277" s="775"/>
      <c r="BH277" s="775"/>
      <c r="BI277" s="775"/>
      <c r="BJ277" s="775"/>
      <c r="BK277" s="811"/>
      <c r="BL277" s="810"/>
      <c r="BM277" s="810"/>
      <c r="BN277" s="810"/>
      <c r="BO277" s="810"/>
      <c r="BP277" s="810"/>
      <c r="BQ277" s="793"/>
      <c r="BR277" s="792"/>
      <c r="BS277" s="792"/>
      <c r="BT277" s="792"/>
      <c r="BU277" s="792"/>
      <c r="BV277" s="792"/>
      <c r="BW277" s="838"/>
      <c r="BX277" s="837"/>
      <c r="BY277" s="837"/>
      <c r="BZ277" s="837"/>
      <c r="CA277" s="837"/>
      <c r="CB277" s="837"/>
      <c r="CC277" s="811"/>
      <c r="CD277" s="784"/>
      <c r="CE277" s="810"/>
      <c r="CF277" s="810"/>
      <c r="CG277" s="810"/>
      <c r="CH277" s="579"/>
    </row>
    <row r="278" spans="1:86" hidden="1" x14ac:dyDescent="0.2">
      <c r="A278" s="596"/>
      <c r="B278" s="596"/>
      <c r="C278" s="596"/>
      <c r="D278" s="620"/>
      <c r="E278" s="596"/>
      <c r="F278" s="620"/>
      <c r="G278" s="620"/>
      <c r="H278" s="609"/>
      <c r="I278" s="601"/>
      <c r="J278" s="774"/>
      <c r="K278" s="774"/>
      <c r="L278" s="775"/>
      <c r="M278" s="775"/>
      <c r="N278" s="774"/>
      <c r="O278" s="784"/>
      <c r="P278" s="784"/>
      <c r="Q278" s="783"/>
      <c r="R278" s="784"/>
      <c r="S278" s="783"/>
      <c r="T278" s="784"/>
      <c r="U278" s="793"/>
      <c r="V278" s="793"/>
      <c r="W278" s="792"/>
      <c r="X278" s="793"/>
      <c r="Y278" s="792"/>
      <c r="Z278" s="793"/>
      <c r="AA278" s="802"/>
      <c r="AB278" s="802"/>
      <c r="AC278" s="801"/>
      <c r="AD278" s="802"/>
      <c r="AE278" s="801"/>
      <c r="AF278" s="802"/>
      <c r="AG278" s="820"/>
      <c r="AH278" s="820"/>
      <c r="AI278" s="819"/>
      <c r="AJ278" s="820"/>
      <c r="AK278" s="819"/>
      <c r="AL278" s="820"/>
      <c r="AM278" s="774"/>
      <c r="AN278" s="774"/>
      <c r="AO278" s="775"/>
      <c r="AP278" s="774"/>
      <c r="AQ278" s="775"/>
      <c r="AR278" s="774"/>
      <c r="AS278" s="829"/>
      <c r="AT278" s="829"/>
      <c r="AU278" s="828"/>
      <c r="AV278" s="829"/>
      <c r="AW278" s="828"/>
      <c r="AX278" s="829"/>
      <c r="AY278" s="838"/>
      <c r="AZ278" s="838"/>
      <c r="BA278" s="837"/>
      <c r="BB278" s="838"/>
      <c r="BC278" s="837"/>
      <c r="BD278" s="838"/>
      <c r="BE278" s="774"/>
      <c r="BF278" s="774"/>
      <c r="BG278" s="775"/>
      <c r="BH278" s="774"/>
      <c r="BI278" s="775"/>
      <c r="BJ278" s="774"/>
      <c r="BK278" s="811"/>
      <c r="BL278" s="811"/>
      <c r="BM278" s="810"/>
      <c r="BN278" s="811"/>
      <c r="BO278" s="810"/>
      <c r="BP278" s="811"/>
      <c r="BQ278" s="793"/>
      <c r="BR278" s="793"/>
      <c r="BS278" s="792"/>
      <c r="BT278" s="793"/>
      <c r="BU278" s="792"/>
      <c r="BV278" s="793"/>
      <c r="BW278" s="838"/>
      <c r="BX278" s="838"/>
      <c r="BY278" s="837"/>
      <c r="BZ278" s="838"/>
      <c r="CA278" s="837"/>
      <c r="CB278" s="838"/>
      <c r="CC278" s="811"/>
      <c r="CD278" s="784"/>
      <c r="CE278" s="810"/>
      <c r="CF278" s="810"/>
      <c r="CG278" s="811"/>
      <c r="CH278" s="579"/>
    </row>
    <row r="279" spans="1:86" hidden="1" x14ac:dyDescent="0.2">
      <c r="A279" s="596"/>
      <c r="B279" s="596"/>
      <c r="C279" s="596"/>
      <c r="D279" s="620"/>
      <c r="E279" s="596"/>
      <c r="F279" s="620"/>
      <c r="G279" s="620"/>
      <c r="H279" s="609"/>
      <c r="I279" s="601"/>
      <c r="J279" s="774"/>
      <c r="K279" s="774"/>
      <c r="L279" s="775"/>
      <c r="M279" s="775"/>
      <c r="N279" s="774"/>
      <c r="O279" s="784"/>
      <c r="P279" s="784"/>
      <c r="Q279" s="783"/>
      <c r="R279" s="784"/>
      <c r="S279" s="783"/>
      <c r="T279" s="784"/>
      <c r="U279" s="793"/>
      <c r="V279" s="793"/>
      <c r="W279" s="792"/>
      <c r="X279" s="793"/>
      <c r="Y279" s="792"/>
      <c r="Z279" s="793"/>
      <c r="AA279" s="802"/>
      <c r="AB279" s="802"/>
      <c r="AC279" s="801"/>
      <c r="AD279" s="802"/>
      <c r="AE279" s="801"/>
      <c r="AF279" s="802"/>
      <c r="AG279" s="820"/>
      <c r="AH279" s="820"/>
      <c r="AI279" s="819"/>
      <c r="AJ279" s="820"/>
      <c r="AK279" s="819"/>
      <c r="AL279" s="820"/>
      <c r="AM279" s="774"/>
      <c r="AN279" s="774"/>
      <c r="AO279" s="775"/>
      <c r="AP279" s="774"/>
      <c r="AQ279" s="775"/>
      <c r="AR279" s="774"/>
      <c r="AS279" s="829"/>
      <c r="AT279" s="829"/>
      <c r="AU279" s="828"/>
      <c r="AV279" s="829"/>
      <c r="AW279" s="828"/>
      <c r="AX279" s="829"/>
      <c r="AY279" s="838"/>
      <c r="AZ279" s="838"/>
      <c r="BA279" s="837"/>
      <c r="BB279" s="838"/>
      <c r="BC279" s="837"/>
      <c r="BD279" s="838"/>
      <c r="BE279" s="774"/>
      <c r="BF279" s="774"/>
      <c r="BG279" s="775"/>
      <c r="BH279" s="774"/>
      <c r="BI279" s="775"/>
      <c r="BJ279" s="774"/>
      <c r="BK279" s="811"/>
      <c r="BL279" s="811"/>
      <c r="BM279" s="810"/>
      <c r="BN279" s="811"/>
      <c r="BO279" s="810"/>
      <c r="BP279" s="811"/>
      <c r="BQ279" s="793"/>
      <c r="BR279" s="793"/>
      <c r="BS279" s="792"/>
      <c r="BT279" s="793"/>
      <c r="BU279" s="792"/>
      <c r="BV279" s="793"/>
      <c r="BW279" s="838"/>
      <c r="BX279" s="838"/>
      <c r="BY279" s="837"/>
      <c r="BZ279" s="838"/>
      <c r="CA279" s="837"/>
      <c r="CB279" s="838"/>
      <c r="CC279" s="811"/>
      <c r="CD279" s="784"/>
      <c r="CE279" s="810"/>
      <c r="CF279" s="810"/>
      <c r="CG279" s="811"/>
      <c r="CH279" s="579"/>
    </row>
    <row r="280" spans="1:86" hidden="1" x14ac:dyDescent="0.2">
      <c r="A280" s="596"/>
      <c r="B280" s="596"/>
      <c r="C280" s="596"/>
      <c r="D280" s="620"/>
      <c r="E280" s="596"/>
      <c r="F280" s="620"/>
      <c r="G280" s="620"/>
      <c r="H280" s="609"/>
      <c r="I280" s="601"/>
      <c r="J280" s="774"/>
      <c r="K280" s="774"/>
      <c r="L280" s="775"/>
      <c r="M280" s="775"/>
      <c r="N280" s="774"/>
      <c r="O280" s="784"/>
      <c r="P280" s="784"/>
      <c r="Q280" s="783"/>
      <c r="R280" s="784"/>
      <c r="S280" s="783"/>
      <c r="T280" s="784"/>
      <c r="U280" s="793"/>
      <c r="V280" s="793"/>
      <c r="W280" s="792"/>
      <c r="X280" s="793"/>
      <c r="Y280" s="792"/>
      <c r="Z280" s="793"/>
      <c r="AA280" s="802"/>
      <c r="AB280" s="802"/>
      <c r="AC280" s="801"/>
      <c r="AD280" s="802"/>
      <c r="AE280" s="801"/>
      <c r="AF280" s="802"/>
      <c r="AG280" s="820"/>
      <c r="AH280" s="820"/>
      <c r="AI280" s="819"/>
      <c r="AJ280" s="820"/>
      <c r="AK280" s="819"/>
      <c r="AL280" s="820"/>
      <c r="AM280" s="774"/>
      <c r="AN280" s="774"/>
      <c r="AO280" s="775"/>
      <c r="AP280" s="774"/>
      <c r="AQ280" s="775"/>
      <c r="AR280" s="774"/>
      <c r="AS280" s="829"/>
      <c r="AT280" s="829"/>
      <c r="AU280" s="828"/>
      <c r="AV280" s="829"/>
      <c r="AW280" s="828"/>
      <c r="AX280" s="829"/>
      <c r="AY280" s="838"/>
      <c r="AZ280" s="838"/>
      <c r="BA280" s="837"/>
      <c r="BB280" s="838"/>
      <c r="BC280" s="837"/>
      <c r="BD280" s="838"/>
      <c r="BE280" s="774"/>
      <c r="BF280" s="774"/>
      <c r="BG280" s="775"/>
      <c r="BH280" s="774"/>
      <c r="BI280" s="775"/>
      <c r="BJ280" s="774"/>
      <c r="BK280" s="811"/>
      <c r="BL280" s="811"/>
      <c r="BM280" s="810"/>
      <c r="BN280" s="811"/>
      <c r="BO280" s="810"/>
      <c r="BP280" s="811"/>
      <c r="BQ280" s="793"/>
      <c r="BR280" s="793"/>
      <c r="BS280" s="792"/>
      <c r="BT280" s="793"/>
      <c r="BU280" s="792"/>
      <c r="BV280" s="793"/>
      <c r="BW280" s="838"/>
      <c r="BX280" s="838"/>
      <c r="BY280" s="837"/>
      <c r="BZ280" s="838"/>
      <c r="CA280" s="837"/>
      <c r="CB280" s="838"/>
      <c r="CC280" s="811"/>
      <c r="CD280" s="784"/>
      <c r="CE280" s="810"/>
      <c r="CF280" s="810"/>
      <c r="CG280" s="811"/>
      <c r="CH280" s="579"/>
    </row>
    <row r="281" spans="1:86" hidden="1" x14ac:dyDescent="0.2">
      <c r="A281" s="596"/>
      <c r="B281" s="596"/>
      <c r="C281" s="596"/>
      <c r="D281" s="620"/>
      <c r="E281" s="596"/>
      <c r="F281" s="620"/>
      <c r="G281" s="620"/>
      <c r="H281" s="609"/>
      <c r="I281" s="601"/>
      <c r="J281" s="774"/>
      <c r="K281" s="774"/>
      <c r="L281" s="775"/>
      <c r="M281" s="775"/>
      <c r="N281" s="774"/>
      <c r="O281" s="784"/>
      <c r="P281" s="784"/>
      <c r="Q281" s="783"/>
      <c r="R281" s="784"/>
      <c r="S281" s="783"/>
      <c r="T281" s="784"/>
      <c r="U281" s="793"/>
      <c r="V281" s="793"/>
      <c r="W281" s="792"/>
      <c r="X281" s="793"/>
      <c r="Y281" s="792"/>
      <c r="Z281" s="793"/>
      <c r="AA281" s="802"/>
      <c r="AB281" s="802"/>
      <c r="AC281" s="801"/>
      <c r="AD281" s="802"/>
      <c r="AE281" s="801"/>
      <c r="AF281" s="802"/>
      <c r="AG281" s="820"/>
      <c r="AH281" s="820"/>
      <c r="AI281" s="819"/>
      <c r="AJ281" s="820"/>
      <c r="AK281" s="819"/>
      <c r="AL281" s="820"/>
      <c r="AM281" s="774"/>
      <c r="AN281" s="774"/>
      <c r="AO281" s="775"/>
      <c r="AP281" s="774"/>
      <c r="AQ281" s="775"/>
      <c r="AR281" s="774"/>
      <c r="AS281" s="829"/>
      <c r="AT281" s="829"/>
      <c r="AU281" s="828"/>
      <c r="AV281" s="829"/>
      <c r="AW281" s="828"/>
      <c r="AX281" s="829"/>
      <c r="AY281" s="838"/>
      <c r="AZ281" s="838"/>
      <c r="BA281" s="837"/>
      <c r="BB281" s="838"/>
      <c r="BC281" s="837"/>
      <c r="BD281" s="838"/>
      <c r="BE281" s="774"/>
      <c r="BF281" s="774"/>
      <c r="BG281" s="775"/>
      <c r="BH281" s="774"/>
      <c r="BI281" s="775"/>
      <c r="BJ281" s="774"/>
      <c r="BK281" s="811"/>
      <c r="BL281" s="811"/>
      <c r="BM281" s="810"/>
      <c r="BN281" s="811"/>
      <c r="BO281" s="810"/>
      <c r="BP281" s="811"/>
      <c r="BQ281" s="793"/>
      <c r="BR281" s="793"/>
      <c r="BS281" s="792"/>
      <c r="BT281" s="793"/>
      <c r="BU281" s="792"/>
      <c r="BV281" s="793"/>
      <c r="BW281" s="838"/>
      <c r="BX281" s="838"/>
      <c r="BY281" s="837"/>
      <c r="BZ281" s="838"/>
      <c r="CA281" s="837"/>
      <c r="CB281" s="838"/>
      <c r="CC281" s="811"/>
      <c r="CD281" s="784"/>
      <c r="CE281" s="810"/>
      <c r="CF281" s="810"/>
      <c r="CG281" s="811"/>
      <c r="CH281" s="579"/>
    </row>
    <row r="282" spans="1:86" hidden="1" x14ac:dyDescent="0.2">
      <c r="A282" s="596"/>
      <c r="B282" s="596"/>
      <c r="C282" s="596"/>
      <c r="D282" s="620"/>
      <c r="E282" s="608"/>
      <c r="F282" s="620"/>
      <c r="G282" s="620"/>
      <c r="H282" s="609"/>
      <c r="I282" s="601"/>
      <c r="J282" s="774"/>
      <c r="K282" s="774"/>
      <c r="L282" s="775"/>
      <c r="M282" s="775"/>
      <c r="N282" s="775"/>
      <c r="O282" s="784"/>
      <c r="P282" s="784"/>
      <c r="Q282" s="783"/>
      <c r="R282" s="783"/>
      <c r="S282" s="783"/>
      <c r="T282" s="783"/>
      <c r="U282" s="793"/>
      <c r="V282" s="792"/>
      <c r="W282" s="792"/>
      <c r="X282" s="792"/>
      <c r="Y282" s="792"/>
      <c r="Z282" s="792"/>
      <c r="AA282" s="802"/>
      <c r="AB282" s="801"/>
      <c r="AC282" s="801"/>
      <c r="AD282" s="801"/>
      <c r="AE282" s="801"/>
      <c r="AF282" s="801"/>
      <c r="AG282" s="820"/>
      <c r="AH282" s="819"/>
      <c r="AI282" s="819"/>
      <c r="AJ282" s="819"/>
      <c r="AK282" s="819"/>
      <c r="AL282" s="819"/>
      <c r="AM282" s="774"/>
      <c r="AN282" s="775"/>
      <c r="AO282" s="775"/>
      <c r="AP282" s="775"/>
      <c r="AQ282" s="775"/>
      <c r="AR282" s="775"/>
      <c r="AS282" s="829"/>
      <c r="AT282" s="828"/>
      <c r="AU282" s="828"/>
      <c r="AV282" s="828"/>
      <c r="AW282" s="828"/>
      <c r="AX282" s="828"/>
      <c r="AY282" s="838"/>
      <c r="AZ282" s="837"/>
      <c r="BA282" s="837"/>
      <c r="BB282" s="837"/>
      <c r="BC282" s="837"/>
      <c r="BD282" s="837"/>
      <c r="BE282" s="774"/>
      <c r="BF282" s="775"/>
      <c r="BG282" s="775"/>
      <c r="BH282" s="775"/>
      <c r="BI282" s="775"/>
      <c r="BJ282" s="775"/>
      <c r="BK282" s="811"/>
      <c r="BL282" s="810"/>
      <c r="BM282" s="810"/>
      <c r="BN282" s="810"/>
      <c r="BO282" s="810"/>
      <c r="BP282" s="810"/>
      <c r="BQ282" s="793"/>
      <c r="BR282" s="792"/>
      <c r="BS282" s="792"/>
      <c r="BT282" s="792"/>
      <c r="BU282" s="792"/>
      <c r="BV282" s="792"/>
      <c r="BW282" s="838"/>
      <c r="BX282" s="837"/>
      <c r="BY282" s="837"/>
      <c r="BZ282" s="837"/>
      <c r="CA282" s="837"/>
      <c r="CB282" s="837"/>
      <c r="CC282" s="811"/>
      <c r="CD282" s="784"/>
      <c r="CE282" s="810"/>
      <c r="CF282" s="810"/>
      <c r="CG282" s="810"/>
      <c r="CH282" s="579"/>
    </row>
    <row r="283" spans="1:86" hidden="1" x14ac:dyDescent="0.2">
      <c r="A283" s="596"/>
      <c r="B283" s="596"/>
      <c r="C283" s="596"/>
      <c r="D283" s="608"/>
      <c r="E283" s="608"/>
      <c r="F283" s="620"/>
      <c r="G283" s="620"/>
      <c r="H283" s="707"/>
      <c r="I283" s="601"/>
      <c r="J283" s="774"/>
      <c r="K283" s="774"/>
      <c r="L283" s="775"/>
      <c r="M283" s="775"/>
      <c r="N283" s="775"/>
      <c r="O283" s="784"/>
      <c r="P283" s="784"/>
      <c r="Q283" s="783"/>
      <c r="R283" s="783"/>
      <c r="S283" s="783"/>
      <c r="T283" s="783"/>
      <c r="U283" s="793"/>
      <c r="V283" s="792"/>
      <c r="W283" s="792"/>
      <c r="X283" s="792"/>
      <c r="Y283" s="792"/>
      <c r="Z283" s="792"/>
      <c r="AA283" s="802"/>
      <c r="AB283" s="801"/>
      <c r="AC283" s="801"/>
      <c r="AD283" s="801"/>
      <c r="AE283" s="801"/>
      <c r="AF283" s="801"/>
      <c r="AG283" s="820"/>
      <c r="AH283" s="819"/>
      <c r="AI283" s="819"/>
      <c r="AJ283" s="819"/>
      <c r="AK283" s="819"/>
      <c r="AL283" s="819"/>
      <c r="AM283" s="774"/>
      <c r="AN283" s="775"/>
      <c r="AO283" s="775"/>
      <c r="AP283" s="775"/>
      <c r="AQ283" s="775"/>
      <c r="AR283" s="775"/>
      <c r="AS283" s="829"/>
      <c r="AT283" s="828"/>
      <c r="AU283" s="828"/>
      <c r="AV283" s="828"/>
      <c r="AW283" s="828"/>
      <c r="AX283" s="828"/>
      <c r="AY283" s="838"/>
      <c r="AZ283" s="837"/>
      <c r="BA283" s="837"/>
      <c r="BB283" s="837"/>
      <c r="BC283" s="837"/>
      <c r="BD283" s="837"/>
      <c r="BE283" s="774"/>
      <c r="BF283" s="775"/>
      <c r="BG283" s="775"/>
      <c r="BH283" s="775"/>
      <c r="BI283" s="775"/>
      <c r="BJ283" s="775"/>
      <c r="BK283" s="811"/>
      <c r="BL283" s="810"/>
      <c r="BM283" s="810"/>
      <c r="BN283" s="810"/>
      <c r="BO283" s="810"/>
      <c r="BP283" s="810"/>
      <c r="BQ283" s="793"/>
      <c r="BR283" s="792"/>
      <c r="BS283" s="792"/>
      <c r="BT283" s="792"/>
      <c r="BU283" s="792"/>
      <c r="BV283" s="792"/>
      <c r="BW283" s="838"/>
      <c r="BX283" s="837"/>
      <c r="BY283" s="837"/>
      <c r="BZ283" s="837"/>
      <c r="CA283" s="837"/>
      <c r="CB283" s="837"/>
      <c r="CC283" s="811"/>
      <c r="CD283" s="784"/>
      <c r="CE283" s="810"/>
      <c r="CF283" s="810"/>
      <c r="CG283" s="810"/>
      <c r="CH283" s="579"/>
    </row>
    <row r="284" spans="1:86" hidden="1" x14ac:dyDescent="0.2">
      <c r="A284" s="596"/>
      <c r="B284" s="596"/>
      <c r="C284" s="596"/>
      <c r="D284" s="608"/>
      <c r="E284" s="608"/>
      <c r="F284" s="620"/>
      <c r="G284" s="620"/>
      <c r="H284" s="707"/>
      <c r="I284" s="601"/>
      <c r="J284" s="774"/>
      <c r="K284" s="774"/>
      <c r="L284" s="775"/>
      <c r="M284" s="775"/>
      <c r="N284" s="775"/>
      <c r="O284" s="784"/>
      <c r="P284" s="784"/>
      <c r="Q284" s="783"/>
      <c r="R284" s="783"/>
      <c r="S284" s="783"/>
      <c r="T284" s="783"/>
      <c r="U284" s="793"/>
      <c r="V284" s="792"/>
      <c r="W284" s="792"/>
      <c r="X284" s="792"/>
      <c r="Y284" s="792"/>
      <c r="Z284" s="792"/>
      <c r="AA284" s="802"/>
      <c r="AB284" s="801"/>
      <c r="AC284" s="801"/>
      <c r="AD284" s="801"/>
      <c r="AE284" s="801"/>
      <c r="AF284" s="801"/>
      <c r="AG284" s="820"/>
      <c r="AH284" s="819"/>
      <c r="AI284" s="819"/>
      <c r="AJ284" s="819"/>
      <c r="AK284" s="819"/>
      <c r="AL284" s="819"/>
      <c r="AM284" s="774"/>
      <c r="AN284" s="775"/>
      <c r="AO284" s="775"/>
      <c r="AP284" s="775"/>
      <c r="AQ284" s="775"/>
      <c r="AR284" s="775"/>
      <c r="AS284" s="829"/>
      <c r="AT284" s="828"/>
      <c r="AU284" s="828"/>
      <c r="AV284" s="828"/>
      <c r="AW284" s="828"/>
      <c r="AX284" s="828"/>
      <c r="AY284" s="838"/>
      <c r="AZ284" s="837"/>
      <c r="BA284" s="837"/>
      <c r="BB284" s="837"/>
      <c r="BC284" s="837"/>
      <c r="BD284" s="837"/>
      <c r="BE284" s="774"/>
      <c r="BF284" s="775"/>
      <c r="BG284" s="775"/>
      <c r="BH284" s="775"/>
      <c r="BI284" s="775"/>
      <c r="BJ284" s="775"/>
      <c r="BK284" s="811"/>
      <c r="BL284" s="810"/>
      <c r="BM284" s="810"/>
      <c r="BN284" s="810"/>
      <c r="BO284" s="810"/>
      <c r="BP284" s="810"/>
      <c r="BQ284" s="793"/>
      <c r="BR284" s="792"/>
      <c r="BS284" s="792"/>
      <c r="BT284" s="792"/>
      <c r="BU284" s="792"/>
      <c r="BV284" s="792"/>
      <c r="BW284" s="838"/>
      <c r="BX284" s="837"/>
      <c r="BY284" s="837"/>
      <c r="BZ284" s="837"/>
      <c r="CA284" s="837"/>
      <c r="CB284" s="837"/>
      <c r="CC284" s="811"/>
      <c r="CD284" s="784"/>
      <c r="CE284" s="810"/>
      <c r="CF284" s="810"/>
      <c r="CG284" s="810"/>
      <c r="CH284" s="579"/>
    </row>
    <row r="285" spans="1:86" hidden="1" x14ac:dyDescent="0.2">
      <c r="A285" s="596"/>
      <c r="B285" s="596"/>
      <c r="C285" s="596"/>
      <c r="D285" s="620"/>
      <c r="E285" s="596"/>
      <c r="F285" s="620"/>
      <c r="G285" s="620"/>
      <c r="H285" s="609"/>
      <c r="I285" s="601"/>
      <c r="J285" s="774"/>
      <c r="K285" s="774"/>
      <c r="L285" s="775"/>
      <c r="M285" s="775"/>
      <c r="N285" s="774"/>
      <c r="O285" s="784"/>
      <c r="P285" s="784"/>
      <c r="Q285" s="783"/>
      <c r="R285" s="784"/>
      <c r="S285" s="783"/>
      <c r="T285" s="784"/>
      <c r="U285" s="793"/>
      <c r="V285" s="793"/>
      <c r="W285" s="792"/>
      <c r="X285" s="793"/>
      <c r="Y285" s="792"/>
      <c r="Z285" s="793"/>
      <c r="AA285" s="802"/>
      <c r="AB285" s="802"/>
      <c r="AC285" s="801"/>
      <c r="AD285" s="802"/>
      <c r="AE285" s="801"/>
      <c r="AF285" s="802"/>
      <c r="AG285" s="820"/>
      <c r="AH285" s="820"/>
      <c r="AI285" s="819"/>
      <c r="AJ285" s="820"/>
      <c r="AK285" s="819"/>
      <c r="AL285" s="820"/>
      <c r="AM285" s="774"/>
      <c r="AN285" s="774"/>
      <c r="AO285" s="775"/>
      <c r="AP285" s="774"/>
      <c r="AQ285" s="775"/>
      <c r="AR285" s="774"/>
      <c r="AS285" s="829"/>
      <c r="AT285" s="829"/>
      <c r="AU285" s="828"/>
      <c r="AV285" s="829"/>
      <c r="AW285" s="828"/>
      <c r="AX285" s="829"/>
      <c r="AY285" s="838"/>
      <c r="AZ285" s="838"/>
      <c r="BA285" s="837"/>
      <c r="BB285" s="838"/>
      <c r="BC285" s="837"/>
      <c r="BD285" s="838"/>
      <c r="BE285" s="774"/>
      <c r="BF285" s="774"/>
      <c r="BG285" s="775"/>
      <c r="BH285" s="774"/>
      <c r="BI285" s="775"/>
      <c r="BJ285" s="774"/>
      <c r="BK285" s="811"/>
      <c r="BL285" s="811"/>
      <c r="BM285" s="810"/>
      <c r="BN285" s="811"/>
      <c r="BO285" s="810"/>
      <c r="BP285" s="811"/>
      <c r="BQ285" s="793"/>
      <c r="BR285" s="793"/>
      <c r="BS285" s="792"/>
      <c r="BT285" s="793"/>
      <c r="BU285" s="792"/>
      <c r="BV285" s="793"/>
      <c r="BW285" s="838"/>
      <c r="BX285" s="838"/>
      <c r="BY285" s="837"/>
      <c r="BZ285" s="838"/>
      <c r="CA285" s="837"/>
      <c r="CB285" s="838"/>
      <c r="CC285" s="811"/>
      <c r="CD285" s="784"/>
      <c r="CE285" s="810"/>
      <c r="CF285" s="810"/>
      <c r="CG285" s="811"/>
      <c r="CH285" s="579"/>
    </row>
    <row r="286" spans="1:86" hidden="1" x14ac:dyDescent="0.2">
      <c r="A286" s="596"/>
      <c r="B286" s="596"/>
      <c r="C286" s="596"/>
      <c r="D286" s="620"/>
      <c r="E286" s="596"/>
      <c r="F286" s="620"/>
      <c r="G286" s="620"/>
      <c r="H286" s="609"/>
      <c r="I286" s="601"/>
      <c r="J286" s="774"/>
      <c r="K286" s="774"/>
      <c r="L286" s="775"/>
      <c r="M286" s="775"/>
      <c r="N286" s="774"/>
      <c r="O286" s="784"/>
      <c r="P286" s="784"/>
      <c r="Q286" s="783"/>
      <c r="R286" s="784"/>
      <c r="S286" s="783"/>
      <c r="T286" s="784"/>
      <c r="U286" s="793"/>
      <c r="V286" s="793"/>
      <c r="W286" s="792"/>
      <c r="X286" s="793"/>
      <c r="Y286" s="792"/>
      <c r="Z286" s="793"/>
      <c r="AA286" s="802"/>
      <c r="AB286" s="802"/>
      <c r="AC286" s="801"/>
      <c r="AD286" s="802"/>
      <c r="AE286" s="801"/>
      <c r="AF286" s="802"/>
      <c r="AG286" s="820"/>
      <c r="AH286" s="820"/>
      <c r="AI286" s="819"/>
      <c r="AJ286" s="820"/>
      <c r="AK286" s="819"/>
      <c r="AL286" s="820"/>
      <c r="AM286" s="774"/>
      <c r="AN286" s="774"/>
      <c r="AO286" s="775"/>
      <c r="AP286" s="774"/>
      <c r="AQ286" s="775"/>
      <c r="AR286" s="774"/>
      <c r="AS286" s="829"/>
      <c r="AT286" s="829"/>
      <c r="AU286" s="828"/>
      <c r="AV286" s="829"/>
      <c r="AW286" s="828"/>
      <c r="AX286" s="829"/>
      <c r="AY286" s="838"/>
      <c r="AZ286" s="838"/>
      <c r="BA286" s="837"/>
      <c r="BB286" s="838"/>
      <c r="BC286" s="837"/>
      <c r="BD286" s="838"/>
      <c r="BE286" s="774"/>
      <c r="BF286" s="774"/>
      <c r="BG286" s="775"/>
      <c r="BH286" s="774"/>
      <c r="BI286" s="775"/>
      <c r="BJ286" s="774"/>
      <c r="BK286" s="811"/>
      <c r="BL286" s="811"/>
      <c r="BM286" s="810"/>
      <c r="BN286" s="811"/>
      <c r="BO286" s="810"/>
      <c r="BP286" s="811"/>
      <c r="BQ286" s="793"/>
      <c r="BR286" s="793"/>
      <c r="BS286" s="792"/>
      <c r="BT286" s="793"/>
      <c r="BU286" s="792"/>
      <c r="BV286" s="793"/>
      <c r="BW286" s="838"/>
      <c r="BX286" s="838"/>
      <c r="BY286" s="837"/>
      <c r="BZ286" s="838"/>
      <c r="CA286" s="837"/>
      <c r="CB286" s="838"/>
      <c r="CC286" s="811"/>
      <c r="CD286" s="784"/>
      <c r="CE286" s="810"/>
      <c r="CF286" s="810"/>
      <c r="CG286" s="811"/>
      <c r="CH286" s="579"/>
    </row>
    <row r="287" spans="1:86" hidden="1" x14ac:dyDescent="0.2">
      <c r="A287" s="596"/>
      <c r="B287" s="596"/>
      <c r="C287" s="596"/>
      <c r="D287" s="620"/>
      <c r="E287" s="596"/>
      <c r="F287" s="620"/>
      <c r="G287" s="620"/>
      <c r="H287" s="609"/>
      <c r="I287" s="601"/>
      <c r="J287" s="774"/>
      <c r="K287" s="774"/>
      <c r="L287" s="775"/>
      <c r="M287" s="775"/>
      <c r="N287" s="774"/>
      <c r="O287" s="784"/>
      <c r="P287" s="784"/>
      <c r="Q287" s="783"/>
      <c r="R287" s="784"/>
      <c r="S287" s="783"/>
      <c r="T287" s="784"/>
      <c r="U287" s="793"/>
      <c r="V287" s="793"/>
      <c r="W287" s="792"/>
      <c r="X287" s="793"/>
      <c r="Y287" s="792"/>
      <c r="Z287" s="793"/>
      <c r="AA287" s="802"/>
      <c r="AB287" s="802"/>
      <c r="AC287" s="801"/>
      <c r="AD287" s="802"/>
      <c r="AE287" s="801"/>
      <c r="AF287" s="802"/>
      <c r="AG287" s="820"/>
      <c r="AH287" s="820"/>
      <c r="AI287" s="819"/>
      <c r="AJ287" s="820"/>
      <c r="AK287" s="819"/>
      <c r="AL287" s="820"/>
      <c r="AM287" s="774"/>
      <c r="AN287" s="774"/>
      <c r="AO287" s="775"/>
      <c r="AP287" s="774"/>
      <c r="AQ287" s="775"/>
      <c r="AR287" s="774"/>
      <c r="AS287" s="829"/>
      <c r="AT287" s="829"/>
      <c r="AU287" s="828"/>
      <c r="AV287" s="829"/>
      <c r="AW287" s="828"/>
      <c r="AX287" s="829"/>
      <c r="AY287" s="838"/>
      <c r="AZ287" s="838"/>
      <c r="BA287" s="837"/>
      <c r="BB287" s="838"/>
      <c r="BC287" s="837"/>
      <c r="BD287" s="838"/>
      <c r="BE287" s="774"/>
      <c r="BF287" s="774"/>
      <c r="BG287" s="775"/>
      <c r="BH287" s="774"/>
      <c r="BI287" s="775"/>
      <c r="BJ287" s="774"/>
      <c r="BK287" s="811"/>
      <c r="BL287" s="811"/>
      <c r="BM287" s="810"/>
      <c r="BN287" s="811"/>
      <c r="BO287" s="810"/>
      <c r="BP287" s="811"/>
      <c r="BQ287" s="793"/>
      <c r="BR287" s="793"/>
      <c r="BS287" s="792"/>
      <c r="BT287" s="793"/>
      <c r="BU287" s="792"/>
      <c r="BV287" s="793"/>
      <c r="BW287" s="838"/>
      <c r="BX287" s="838"/>
      <c r="BY287" s="837"/>
      <c r="BZ287" s="838"/>
      <c r="CA287" s="837"/>
      <c r="CB287" s="838"/>
      <c r="CC287" s="811"/>
      <c r="CD287" s="784"/>
      <c r="CE287" s="810"/>
      <c r="CF287" s="810"/>
      <c r="CG287" s="811"/>
      <c r="CH287" s="579"/>
    </row>
    <row r="288" spans="1:86" hidden="1" x14ac:dyDescent="0.2">
      <c r="A288" s="652"/>
      <c r="B288" s="652"/>
      <c r="C288" s="652"/>
      <c r="D288" s="654"/>
      <c r="E288" s="706"/>
      <c r="F288" s="654"/>
      <c r="G288" s="654"/>
      <c r="H288" s="710"/>
      <c r="I288" s="601"/>
      <c r="J288" s="774"/>
      <c r="K288" s="774"/>
      <c r="L288" s="775"/>
      <c r="M288" s="775"/>
      <c r="N288" s="775"/>
      <c r="O288" s="784"/>
      <c r="P288" s="784"/>
      <c r="Q288" s="783"/>
      <c r="R288" s="783"/>
      <c r="S288" s="783"/>
      <c r="T288" s="783"/>
      <c r="U288" s="793"/>
      <c r="V288" s="792"/>
      <c r="W288" s="792"/>
      <c r="X288" s="792"/>
      <c r="Y288" s="792"/>
      <c r="Z288" s="792"/>
      <c r="AA288" s="802"/>
      <c r="AB288" s="801"/>
      <c r="AC288" s="801"/>
      <c r="AD288" s="801"/>
      <c r="AE288" s="801"/>
      <c r="AF288" s="801"/>
      <c r="AG288" s="820"/>
      <c r="AH288" s="819"/>
      <c r="AI288" s="819"/>
      <c r="AJ288" s="819"/>
      <c r="AK288" s="819"/>
      <c r="AL288" s="819"/>
      <c r="AM288" s="774"/>
      <c r="AN288" s="775"/>
      <c r="AO288" s="775"/>
      <c r="AP288" s="775"/>
      <c r="AQ288" s="775"/>
      <c r="AR288" s="775"/>
      <c r="AS288" s="829"/>
      <c r="AT288" s="828"/>
      <c r="AU288" s="828"/>
      <c r="AV288" s="828"/>
      <c r="AW288" s="828"/>
      <c r="AX288" s="828"/>
      <c r="AY288" s="838"/>
      <c r="AZ288" s="837"/>
      <c r="BA288" s="837"/>
      <c r="BB288" s="837"/>
      <c r="BC288" s="837"/>
      <c r="BD288" s="837"/>
      <c r="BE288" s="774"/>
      <c r="BF288" s="775"/>
      <c r="BG288" s="775"/>
      <c r="BH288" s="775"/>
      <c r="BI288" s="775"/>
      <c r="BJ288" s="775"/>
      <c r="BK288" s="811"/>
      <c r="BL288" s="810"/>
      <c r="BM288" s="810"/>
      <c r="BN288" s="810"/>
      <c r="BO288" s="810"/>
      <c r="BP288" s="810"/>
      <c r="BQ288" s="793"/>
      <c r="BR288" s="792"/>
      <c r="BS288" s="792"/>
      <c r="BT288" s="792"/>
      <c r="BU288" s="792"/>
      <c r="BV288" s="792"/>
      <c r="BW288" s="838"/>
      <c r="BX288" s="837"/>
      <c r="BY288" s="837"/>
      <c r="BZ288" s="837"/>
      <c r="CA288" s="837"/>
      <c r="CB288" s="837"/>
      <c r="CC288" s="811"/>
      <c r="CD288" s="784"/>
      <c r="CE288" s="810"/>
      <c r="CF288" s="810"/>
      <c r="CG288" s="810"/>
      <c r="CH288" s="579"/>
    </row>
    <row r="289" spans="1:86" hidden="1" x14ac:dyDescent="0.2">
      <c r="A289" s="675"/>
      <c r="B289" s="675"/>
      <c r="C289" s="675"/>
      <c r="D289" s="677"/>
      <c r="E289" s="675"/>
      <c r="F289" s="677"/>
      <c r="G289" s="678"/>
      <c r="H289" s="661"/>
      <c r="I289" s="629"/>
      <c r="J289" s="776"/>
      <c r="K289" s="776"/>
      <c r="L289" s="776"/>
      <c r="M289" s="776"/>
      <c r="N289" s="776"/>
      <c r="O289" s="785"/>
      <c r="P289" s="785"/>
      <c r="Q289" s="785"/>
      <c r="R289" s="785"/>
      <c r="S289" s="785"/>
      <c r="T289" s="785"/>
      <c r="U289" s="794"/>
      <c r="V289" s="794"/>
      <c r="W289" s="794"/>
      <c r="X289" s="794"/>
      <c r="Y289" s="794"/>
      <c r="Z289" s="794"/>
      <c r="AA289" s="803"/>
      <c r="AB289" s="803"/>
      <c r="AC289" s="803"/>
      <c r="AD289" s="803"/>
      <c r="AE289" s="803"/>
      <c r="AF289" s="803"/>
      <c r="AG289" s="821"/>
      <c r="AH289" s="821"/>
      <c r="AI289" s="821"/>
      <c r="AJ289" s="821"/>
      <c r="AK289" s="821"/>
      <c r="AL289" s="821"/>
      <c r="AM289" s="776"/>
      <c r="AN289" s="776"/>
      <c r="AO289" s="776"/>
      <c r="AP289" s="776"/>
      <c r="AQ289" s="776"/>
      <c r="AR289" s="776"/>
      <c r="AS289" s="830"/>
      <c r="AT289" s="830"/>
      <c r="AU289" s="830"/>
      <c r="AV289" s="830"/>
      <c r="AW289" s="830"/>
      <c r="AX289" s="830"/>
      <c r="AY289" s="839"/>
      <c r="AZ289" s="839"/>
      <c r="BA289" s="839"/>
      <c r="BB289" s="839"/>
      <c r="BC289" s="839"/>
      <c r="BD289" s="839"/>
      <c r="BE289" s="776"/>
      <c r="BF289" s="776"/>
      <c r="BG289" s="776"/>
      <c r="BH289" s="776"/>
      <c r="BI289" s="776"/>
      <c r="BJ289" s="776"/>
      <c r="BK289" s="812"/>
      <c r="BL289" s="812"/>
      <c r="BM289" s="812"/>
      <c r="BN289" s="812"/>
      <c r="BO289" s="812"/>
      <c r="BP289" s="812"/>
      <c r="BQ289" s="794"/>
      <c r="BR289" s="794"/>
      <c r="BS289" s="794"/>
      <c r="BT289" s="794"/>
      <c r="BU289" s="794"/>
      <c r="BV289" s="794"/>
      <c r="BW289" s="839"/>
      <c r="BX289" s="839"/>
      <c r="BY289" s="839"/>
      <c r="BZ289" s="839"/>
      <c r="CA289" s="839"/>
      <c r="CB289" s="839"/>
      <c r="CC289" s="812"/>
      <c r="CD289" s="785"/>
      <c r="CE289" s="812"/>
      <c r="CF289" s="812"/>
      <c r="CG289" s="812"/>
      <c r="CH289" s="579"/>
    </row>
    <row r="290" spans="1:86" hidden="1" x14ac:dyDescent="0.2">
      <c r="A290" s="711"/>
      <c r="B290" s="711"/>
      <c r="C290" s="711"/>
      <c r="D290" s="712"/>
      <c r="E290" s="711"/>
      <c r="F290" s="712"/>
      <c r="G290" s="713"/>
      <c r="H290" s="639"/>
      <c r="I290" s="714"/>
      <c r="J290" s="775"/>
      <c r="K290" s="774"/>
      <c r="L290" s="775"/>
      <c r="M290" s="775"/>
      <c r="N290" s="775"/>
      <c r="O290" s="783"/>
      <c r="P290" s="783"/>
      <c r="Q290" s="783"/>
      <c r="R290" s="783"/>
      <c r="S290" s="783"/>
      <c r="T290" s="783"/>
      <c r="U290" s="792"/>
      <c r="V290" s="792"/>
      <c r="W290" s="792"/>
      <c r="X290" s="792"/>
      <c r="Y290" s="792"/>
      <c r="Z290" s="792"/>
      <c r="AA290" s="801"/>
      <c r="AB290" s="801"/>
      <c r="AC290" s="801"/>
      <c r="AD290" s="801"/>
      <c r="AE290" s="801"/>
      <c r="AF290" s="801"/>
      <c r="AG290" s="819"/>
      <c r="AH290" s="819"/>
      <c r="AI290" s="819"/>
      <c r="AJ290" s="819"/>
      <c r="AK290" s="819"/>
      <c r="AL290" s="819"/>
      <c r="AM290" s="775"/>
      <c r="AN290" s="775"/>
      <c r="AO290" s="775"/>
      <c r="AP290" s="775"/>
      <c r="AQ290" s="775"/>
      <c r="AR290" s="775"/>
      <c r="AS290" s="828"/>
      <c r="AT290" s="828"/>
      <c r="AU290" s="828"/>
      <c r="AV290" s="828"/>
      <c r="AW290" s="828"/>
      <c r="AX290" s="828"/>
      <c r="AY290" s="837"/>
      <c r="AZ290" s="837"/>
      <c r="BA290" s="837"/>
      <c r="BB290" s="837"/>
      <c r="BC290" s="837"/>
      <c r="BD290" s="837"/>
      <c r="BE290" s="775"/>
      <c r="BF290" s="775"/>
      <c r="BG290" s="775"/>
      <c r="BH290" s="775"/>
      <c r="BI290" s="775"/>
      <c r="BJ290" s="775"/>
      <c r="BK290" s="810"/>
      <c r="BL290" s="810"/>
      <c r="BM290" s="810"/>
      <c r="BN290" s="810"/>
      <c r="BO290" s="810"/>
      <c r="BP290" s="810"/>
      <c r="BQ290" s="792"/>
      <c r="BR290" s="792"/>
      <c r="BS290" s="792"/>
      <c r="BT290" s="792"/>
      <c r="BU290" s="792"/>
      <c r="BV290" s="792"/>
      <c r="BW290" s="837"/>
      <c r="BX290" s="837"/>
      <c r="BY290" s="837"/>
      <c r="BZ290" s="837"/>
      <c r="CA290" s="837"/>
      <c r="CB290" s="837"/>
      <c r="CC290" s="810"/>
      <c r="CD290" s="783"/>
      <c r="CE290" s="810"/>
      <c r="CF290" s="810"/>
      <c r="CG290" s="810"/>
      <c r="CH290" s="579"/>
    </row>
    <row r="291" spans="1:86" hidden="1" x14ac:dyDescent="0.2">
      <c r="A291" s="711"/>
      <c r="B291" s="711"/>
      <c r="C291" s="711"/>
      <c r="D291" s="712"/>
      <c r="E291" s="711"/>
      <c r="F291" s="712"/>
      <c r="G291" s="679"/>
      <c r="H291" s="635"/>
      <c r="I291" s="715"/>
      <c r="J291" s="775"/>
      <c r="K291" s="774"/>
      <c r="L291" s="775"/>
      <c r="M291" s="775"/>
      <c r="N291" s="775"/>
      <c r="O291" s="783"/>
      <c r="P291" s="783"/>
      <c r="Q291" s="783"/>
      <c r="R291" s="783"/>
      <c r="S291" s="783"/>
      <c r="T291" s="783"/>
      <c r="U291" s="792"/>
      <c r="V291" s="792"/>
      <c r="W291" s="792"/>
      <c r="X291" s="792"/>
      <c r="Y291" s="792"/>
      <c r="Z291" s="792"/>
      <c r="AA291" s="801"/>
      <c r="AB291" s="801"/>
      <c r="AC291" s="801"/>
      <c r="AD291" s="801"/>
      <c r="AE291" s="801"/>
      <c r="AF291" s="801"/>
      <c r="AG291" s="819"/>
      <c r="AH291" s="819"/>
      <c r="AI291" s="819"/>
      <c r="AJ291" s="819"/>
      <c r="AK291" s="819"/>
      <c r="AL291" s="819"/>
      <c r="AM291" s="775"/>
      <c r="AN291" s="775"/>
      <c r="AO291" s="775"/>
      <c r="AP291" s="775"/>
      <c r="AQ291" s="775"/>
      <c r="AR291" s="775"/>
      <c r="AS291" s="828"/>
      <c r="AT291" s="828"/>
      <c r="AU291" s="828"/>
      <c r="AV291" s="828"/>
      <c r="AW291" s="828"/>
      <c r="AX291" s="828"/>
      <c r="AY291" s="837"/>
      <c r="AZ291" s="837"/>
      <c r="BA291" s="837"/>
      <c r="BB291" s="837"/>
      <c r="BC291" s="837"/>
      <c r="BD291" s="837"/>
      <c r="BE291" s="775"/>
      <c r="BF291" s="775"/>
      <c r="BG291" s="775"/>
      <c r="BH291" s="775"/>
      <c r="BI291" s="775"/>
      <c r="BJ291" s="775"/>
      <c r="BK291" s="810"/>
      <c r="BL291" s="810"/>
      <c r="BM291" s="810"/>
      <c r="BN291" s="810"/>
      <c r="BO291" s="810"/>
      <c r="BP291" s="810"/>
      <c r="BQ291" s="792"/>
      <c r="BR291" s="792"/>
      <c r="BS291" s="792"/>
      <c r="BT291" s="792"/>
      <c r="BU291" s="792"/>
      <c r="BV291" s="792"/>
      <c r="BW291" s="837"/>
      <c r="BX291" s="837"/>
      <c r="BY291" s="837"/>
      <c r="BZ291" s="837"/>
      <c r="CA291" s="837"/>
      <c r="CB291" s="837"/>
      <c r="CC291" s="810"/>
      <c r="CD291" s="783"/>
      <c r="CE291" s="810"/>
      <c r="CF291" s="810"/>
      <c r="CG291" s="810"/>
      <c r="CH291" s="579"/>
    </row>
    <row r="292" spans="1:86" hidden="1" x14ac:dyDescent="0.2">
      <c r="A292" s="711"/>
      <c r="B292" s="711"/>
      <c r="C292" s="711"/>
      <c r="D292" s="712"/>
      <c r="E292" s="711"/>
      <c r="F292" s="712"/>
      <c r="G292" s="679"/>
      <c r="H292" s="639"/>
      <c r="I292" s="715"/>
      <c r="J292" s="775"/>
      <c r="K292" s="774"/>
      <c r="L292" s="775"/>
      <c r="M292" s="775"/>
      <c r="N292" s="775"/>
      <c r="O292" s="783"/>
      <c r="P292" s="783"/>
      <c r="Q292" s="783"/>
      <c r="R292" s="783"/>
      <c r="S292" s="783"/>
      <c r="T292" s="783"/>
      <c r="U292" s="792"/>
      <c r="V292" s="792"/>
      <c r="W292" s="792"/>
      <c r="X292" s="792"/>
      <c r="Y292" s="792"/>
      <c r="Z292" s="792"/>
      <c r="AA292" s="801"/>
      <c r="AB292" s="801"/>
      <c r="AC292" s="801"/>
      <c r="AD292" s="801"/>
      <c r="AE292" s="801"/>
      <c r="AF292" s="801"/>
      <c r="AG292" s="819"/>
      <c r="AH292" s="819"/>
      <c r="AI292" s="819"/>
      <c r="AJ292" s="819"/>
      <c r="AK292" s="819"/>
      <c r="AL292" s="819"/>
      <c r="AM292" s="775"/>
      <c r="AN292" s="775"/>
      <c r="AO292" s="775"/>
      <c r="AP292" s="775"/>
      <c r="AQ292" s="775"/>
      <c r="AR292" s="775"/>
      <c r="AS292" s="828"/>
      <c r="AT292" s="828"/>
      <c r="AU292" s="828"/>
      <c r="AV292" s="828"/>
      <c r="AW292" s="828"/>
      <c r="AX292" s="828"/>
      <c r="AY292" s="837"/>
      <c r="AZ292" s="837"/>
      <c r="BA292" s="837"/>
      <c r="BB292" s="837"/>
      <c r="BC292" s="837"/>
      <c r="BD292" s="837"/>
      <c r="BE292" s="775"/>
      <c r="BF292" s="775"/>
      <c r="BG292" s="775"/>
      <c r="BH292" s="775"/>
      <c r="BI292" s="775"/>
      <c r="BJ292" s="775"/>
      <c r="BK292" s="810"/>
      <c r="BL292" s="810"/>
      <c r="BM292" s="810"/>
      <c r="BN292" s="810"/>
      <c r="BO292" s="810"/>
      <c r="BP292" s="810"/>
      <c r="BQ292" s="792"/>
      <c r="BR292" s="792"/>
      <c r="BS292" s="792"/>
      <c r="BT292" s="792"/>
      <c r="BU292" s="792"/>
      <c r="BV292" s="792"/>
      <c r="BW292" s="837"/>
      <c r="BX292" s="837"/>
      <c r="BY292" s="837"/>
      <c r="BZ292" s="837"/>
      <c r="CA292" s="837"/>
      <c r="CB292" s="837"/>
      <c r="CC292" s="810"/>
      <c r="CD292" s="783"/>
      <c r="CE292" s="810"/>
      <c r="CF292" s="810"/>
      <c r="CG292" s="810"/>
      <c r="CH292" s="579"/>
    </row>
    <row r="293" spans="1:86" hidden="1" x14ac:dyDescent="0.2">
      <c r="A293" s="711"/>
      <c r="B293" s="711"/>
      <c r="C293" s="711"/>
      <c r="D293" s="712"/>
      <c r="E293" s="711"/>
      <c r="F293" s="712"/>
      <c r="G293" s="713"/>
      <c r="H293" s="639"/>
      <c r="I293" s="636"/>
      <c r="J293" s="775"/>
      <c r="K293" s="774"/>
      <c r="L293" s="775"/>
      <c r="M293" s="775"/>
      <c r="N293" s="775"/>
      <c r="O293" s="783"/>
      <c r="P293" s="783"/>
      <c r="Q293" s="783"/>
      <c r="R293" s="783"/>
      <c r="S293" s="783"/>
      <c r="T293" s="783"/>
      <c r="U293" s="792"/>
      <c r="V293" s="792"/>
      <c r="W293" s="792"/>
      <c r="X293" s="792"/>
      <c r="Y293" s="792"/>
      <c r="Z293" s="792"/>
      <c r="AA293" s="801"/>
      <c r="AB293" s="801"/>
      <c r="AC293" s="801"/>
      <c r="AD293" s="801"/>
      <c r="AE293" s="801"/>
      <c r="AF293" s="801"/>
      <c r="AG293" s="819"/>
      <c r="AH293" s="819"/>
      <c r="AI293" s="819"/>
      <c r="AJ293" s="819"/>
      <c r="AK293" s="819"/>
      <c r="AL293" s="819"/>
      <c r="AM293" s="775"/>
      <c r="AN293" s="775"/>
      <c r="AO293" s="775"/>
      <c r="AP293" s="775"/>
      <c r="AQ293" s="775"/>
      <c r="AR293" s="775"/>
      <c r="AS293" s="828"/>
      <c r="AT293" s="828"/>
      <c r="AU293" s="828"/>
      <c r="AV293" s="828"/>
      <c r="AW293" s="828"/>
      <c r="AX293" s="828"/>
      <c r="AY293" s="837"/>
      <c r="AZ293" s="837"/>
      <c r="BA293" s="837"/>
      <c r="BB293" s="837"/>
      <c r="BC293" s="837"/>
      <c r="BD293" s="837"/>
      <c r="BE293" s="775"/>
      <c r="BF293" s="775"/>
      <c r="BG293" s="775"/>
      <c r="BH293" s="775"/>
      <c r="BI293" s="775"/>
      <c r="BJ293" s="775"/>
      <c r="BK293" s="810"/>
      <c r="BL293" s="810"/>
      <c r="BM293" s="810"/>
      <c r="BN293" s="810"/>
      <c r="BO293" s="810"/>
      <c r="BP293" s="810"/>
      <c r="BQ293" s="792"/>
      <c r="BR293" s="792"/>
      <c r="BS293" s="792"/>
      <c r="BT293" s="792"/>
      <c r="BU293" s="792"/>
      <c r="BV293" s="792"/>
      <c r="BW293" s="837"/>
      <c r="BX293" s="837"/>
      <c r="BY293" s="837"/>
      <c r="BZ293" s="837"/>
      <c r="CA293" s="837"/>
      <c r="CB293" s="837"/>
      <c r="CC293" s="810"/>
      <c r="CD293" s="783"/>
      <c r="CE293" s="810"/>
      <c r="CF293" s="810"/>
      <c r="CG293" s="810"/>
      <c r="CH293" s="579"/>
    </row>
    <row r="294" spans="1:86" hidden="1" x14ac:dyDescent="0.2">
      <c r="A294" s="711"/>
      <c r="B294" s="711"/>
      <c r="C294" s="711"/>
      <c r="D294" s="712"/>
      <c r="E294" s="711"/>
      <c r="F294" s="712"/>
      <c r="G294" s="679"/>
      <c r="H294" s="635"/>
      <c r="I294" s="636"/>
      <c r="J294" s="775"/>
      <c r="K294" s="774"/>
      <c r="L294" s="775"/>
      <c r="M294" s="775"/>
      <c r="N294" s="775"/>
      <c r="O294" s="783"/>
      <c r="P294" s="783"/>
      <c r="Q294" s="783"/>
      <c r="R294" s="783"/>
      <c r="S294" s="783"/>
      <c r="T294" s="783"/>
      <c r="U294" s="792"/>
      <c r="V294" s="792"/>
      <c r="W294" s="792"/>
      <c r="X294" s="792"/>
      <c r="Y294" s="792"/>
      <c r="Z294" s="792"/>
      <c r="AA294" s="801"/>
      <c r="AB294" s="801"/>
      <c r="AC294" s="801"/>
      <c r="AD294" s="801"/>
      <c r="AE294" s="801"/>
      <c r="AF294" s="801"/>
      <c r="AG294" s="819"/>
      <c r="AH294" s="819"/>
      <c r="AI294" s="819"/>
      <c r="AJ294" s="819"/>
      <c r="AK294" s="819"/>
      <c r="AL294" s="819"/>
      <c r="AM294" s="775"/>
      <c r="AN294" s="775"/>
      <c r="AO294" s="775"/>
      <c r="AP294" s="775"/>
      <c r="AQ294" s="775"/>
      <c r="AR294" s="775"/>
      <c r="AS294" s="828"/>
      <c r="AT294" s="828"/>
      <c r="AU294" s="828"/>
      <c r="AV294" s="828"/>
      <c r="AW294" s="828"/>
      <c r="AX294" s="828"/>
      <c r="AY294" s="837"/>
      <c r="AZ294" s="837"/>
      <c r="BA294" s="837"/>
      <c r="BB294" s="837"/>
      <c r="BC294" s="837"/>
      <c r="BD294" s="837"/>
      <c r="BE294" s="775"/>
      <c r="BF294" s="775"/>
      <c r="BG294" s="775"/>
      <c r="BH294" s="775"/>
      <c r="BI294" s="775"/>
      <c r="BJ294" s="775"/>
      <c r="BK294" s="810"/>
      <c r="BL294" s="810"/>
      <c r="BM294" s="810"/>
      <c r="BN294" s="810"/>
      <c r="BO294" s="810"/>
      <c r="BP294" s="810"/>
      <c r="BQ294" s="792"/>
      <c r="BR294" s="792"/>
      <c r="BS294" s="792"/>
      <c r="BT294" s="792"/>
      <c r="BU294" s="792"/>
      <c r="BV294" s="792"/>
      <c r="BW294" s="837"/>
      <c r="BX294" s="837"/>
      <c r="BY294" s="837"/>
      <c r="BZ294" s="837"/>
      <c r="CA294" s="837"/>
      <c r="CB294" s="837"/>
      <c r="CC294" s="810"/>
      <c r="CD294" s="783"/>
      <c r="CE294" s="810"/>
      <c r="CF294" s="810"/>
      <c r="CG294" s="810"/>
      <c r="CH294" s="579"/>
    </row>
    <row r="295" spans="1:86" hidden="1" x14ac:dyDescent="0.2">
      <c r="A295" s="711"/>
      <c r="B295" s="711"/>
      <c r="C295" s="711"/>
      <c r="D295" s="712"/>
      <c r="E295" s="711"/>
      <c r="F295" s="712"/>
      <c r="G295" s="679"/>
      <c r="H295" s="635"/>
      <c r="I295" s="636"/>
      <c r="J295" s="775"/>
      <c r="K295" s="774"/>
      <c r="L295" s="775"/>
      <c r="M295" s="775"/>
      <c r="N295" s="775"/>
      <c r="O295" s="783"/>
      <c r="P295" s="783"/>
      <c r="Q295" s="783"/>
      <c r="R295" s="783"/>
      <c r="S295" s="783"/>
      <c r="T295" s="783"/>
      <c r="U295" s="792"/>
      <c r="V295" s="792"/>
      <c r="W295" s="792"/>
      <c r="X295" s="792"/>
      <c r="Y295" s="792"/>
      <c r="Z295" s="792"/>
      <c r="AA295" s="801"/>
      <c r="AB295" s="801"/>
      <c r="AC295" s="801"/>
      <c r="AD295" s="801"/>
      <c r="AE295" s="801"/>
      <c r="AF295" s="801"/>
      <c r="AG295" s="819"/>
      <c r="AH295" s="819"/>
      <c r="AI295" s="819"/>
      <c r="AJ295" s="819"/>
      <c r="AK295" s="819"/>
      <c r="AL295" s="819"/>
      <c r="AM295" s="775"/>
      <c r="AN295" s="775"/>
      <c r="AO295" s="775"/>
      <c r="AP295" s="775"/>
      <c r="AQ295" s="775"/>
      <c r="AR295" s="775"/>
      <c r="AS295" s="828"/>
      <c r="AT295" s="828"/>
      <c r="AU295" s="828"/>
      <c r="AV295" s="828"/>
      <c r="AW295" s="828"/>
      <c r="AX295" s="828"/>
      <c r="AY295" s="837"/>
      <c r="AZ295" s="837"/>
      <c r="BA295" s="837"/>
      <c r="BB295" s="837"/>
      <c r="BC295" s="837"/>
      <c r="BD295" s="837"/>
      <c r="BE295" s="775"/>
      <c r="BF295" s="775"/>
      <c r="BG295" s="775"/>
      <c r="BH295" s="775"/>
      <c r="BI295" s="775"/>
      <c r="BJ295" s="775"/>
      <c r="BK295" s="810"/>
      <c r="BL295" s="810"/>
      <c r="BM295" s="810"/>
      <c r="BN295" s="810"/>
      <c r="BO295" s="810"/>
      <c r="BP295" s="810"/>
      <c r="BQ295" s="792"/>
      <c r="BR295" s="792"/>
      <c r="BS295" s="792"/>
      <c r="BT295" s="792"/>
      <c r="BU295" s="792"/>
      <c r="BV295" s="792"/>
      <c r="BW295" s="837"/>
      <c r="BX295" s="837"/>
      <c r="BY295" s="837"/>
      <c r="BZ295" s="837"/>
      <c r="CA295" s="837"/>
      <c r="CB295" s="837"/>
      <c r="CC295" s="810"/>
      <c r="CD295" s="783"/>
      <c r="CE295" s="810"/>
      <c r="CF295" s="810"/>
      <c r="CG295" s="810"/>
      <c r="CH295" s="579"/>
    </row>
    <row r="296" spans="1:86" hidden="1" x14ac:dyDescent="0.2">
      <c r="A296" s="711"/>
      <c r="B296" s="711"/>
      <c r="C296" s="711"/>
      <c r="D296" s="712"/>
      <c r="E296" s="711"/>
      <c r="F296" s="712"/>
      <c r="G296" s="679"/>
      <c r="H296" s="635"/>
      <c r="I296" s="636"/>
      <c r="J296" s="775"/>
      <c r="K296" s="774"/>
      <c r="L296" s="775"/>
      <c r="M296" s="775"/>
      <c r="N296" s="775"/>
      <c r="O296" s="783"/>
      <c r="P296" s="783"/>
      <c r="Q296" s="783"/>
      <c r="R296" s="783"/>
      <c r="S296" s="783"/>
      <c r="T296" s="783"/>
      <c r="U296" s="792"/>
      <c r="V296" s="792"/>
      <c r="W296" s="792"/>
      <c r="X296" s="792"/>
      <c r="Y296" s="792"/>
      <c r="Z296" s="792"/>
      <c r="AA296" s="801"/>
      <c r="AB296" s="801"/>
      <c r="AC296" s="801"/>
      <c r="AD296" s="801"/>
      <c r="AE296" s="801"/>
      <c r="AF296" s="801"/>
      <c r="AG296" s="819"/>
      <c r="AH296" s="819"/>
      <c r="AI296" s="819"/>
      <c r="AJ296" s="819"/>
      <c r="AK296" s="819"/>
      <c r="AL296" s="819"/>
      <c r="AM296" s="775"/>
      <c r="AN296" s="775"/>
      <c r="AO296" s="775"/>
      <c r="AP296" s="775"/>
      <c r="AQ296" s="775"/>
      <c r="AR296" s="775"/>
      <c r="AS296" s="828"/>
      <c r="AT296" s="828"/>
      <c r="AU296" s="828"/>
      <c r="AV296" s="828"/>
      <c r="AW296" s="828"/>
      <c r="AX296" s="828"/>
      <c r="AY296" s="837"/>
      <c r="AZ296" s="837"/>
      <c r="BA296" s="837"/>
      <c r="BB296" s="837"/>
      <c r="BC296" s="837"/>
      <c r="BD296" s="837"/>
      <c r="BE296" s="775"/>
      <c r="BF296" s="775"/>
      <c r="BG296" s="775"/>
      <c r="BH296" s="775"/>
      <c r="BI296" s="775"/>
      <c r="BJ296" s="775"/>
      <c r="BK296" s="810"/>
      <c r="BL296" s="810"/>
      <c r="BM296" s="810"/>
      <c r="BN296" s="810"/>
      <c r="BO296" s="810"/>
      <c r="BP296" s="810"/>
      <c r="BQ296" s="792"/>
      <c r="BR296" s="792"/>
      <c r="BS296" s="792"/>
      <c r="BT296" s="792"/>
      <c r="BU296" s="792"/>
      <c r="BV296" s="792"/>
      <c r="BW296" s="837"/>
      <c r="BX296" s="837"/>
      <c r="BY296" s="837"/>
      <c r="BZ296" s="837"/>
      <c r="CA296" s="837"/>
      <c r="CB296" s="837"/>
      <c r="CC296" s="810"/>
      <c r="CD296" s="783"/>
      <c r="CE296" s="810"/>
      <c r="CF296" s="810"/>
      <c r="CG296" s="810"/>
      <c r="CH296" s="579"/>
    </row>
    <row r="297" spans="1:86" hidden="1" x14ac:dyDescent="0.2">
      <c r="A297" s="711"/>
      <c r="B297" s="711"/>
      <c r="C297" s="711"/>
      <c r="D297" s="712"/>
      <c r="E297" s="711"/>
      <c r="F297" s="712"/>
      <c r="G297" s="679"/>
      <c r="H297" s="639"/>
      <c r="I297" s="636"/>
      <c r="J297" s="775"/>
      <c r="K297" s="774"/>
      <c r="L297" s="775"/>
      <c r="M297" s="775"/>
      <c r="N297" s="775"/>
      <c r="O297" s="783"/>
      <c r="P297" s="783"/>
      <c r="Q297" s="783"/>
      <c r="R297" s="783"/>
      <c r="S297" s="783"/>
      <c r="T297" s="783"/>
      <c r="U297" s="792"/>
      <c r="V297" s="792"/>
      <c r="W297" s="792"/>
      <c r="X297" s="792"/>
      <c r="Y297" s="792"/>
      <c r="Z297" s="792"/>
      <c r="AA297" s="801"/>
      <c r="AB297" s="801"/>
      <c r="AC297" s="801"/>
      <c r="AD297" s="801"/>
      <c r="AE297" s="801"/>
      <c r="AF297" s="801"/>
      <c r="AG297" s="819"/>
      <c r="AH297" s="819"/>
      <c r="AI297" s="819"/>
      <c r="AJ297" s="819"/>
      <c r="AK297" s="819"/>
      <c r="AL297" s="819"/>
      <c r="AM297" s="775"/>
      <c r="AN297" s="775"/>
      <c r="AO297" s="775"/>
      <c r="AP297" s="775"/>
      <c r="AQ297" s="775"/>
      <c r="AR297" s="775"/>
      <c r="AS297" s="828"/>
      <c r="AT297" s="828"/>
      <c r="AU297" s="828"/>
      <c r="AV297" s="828"/>
      <c r="AW297" s="828"/>
      <c r="AX297" s="828"/>
      <c r="AY297" s="837"/>
      <c r="AZ297" s="837"/>
      <c r="BA297" s="837"/>
      <c r="BB297" s="837"/>
      <c r="BC297" s="837"/>
      <c r="BD297" s="837"/>
      <c r="BE297" s="775"/>
      <c r="BF297" s="775"/>
      <c r="BG297" s="775"/>
      <c r="BH297" s="775"/>
      <c r="BI297" s="775"/>
      <c r="BJ297" s="775"/>
      <c r="BK297" s="810"/>
      <c r="BL297" s="810"/>
      <c r="BM297" s="810"/>
      <c r="BN297" s="810"/>
      <c r="BO297" s="810"/>
      <c r="BP297" s="810"/>
      <c r="BQ297" s="792"/>
      <c r="BR297" s="792"/>
      <c r="BS297" s="792"/>
      <c r="BT297" s="792"/>
      <c r="BU297" s="792"/>
      <c r="BV297" s="792"/>
      <c r="BW297" s="837"/>
      <c r="BX297" s="837"/>
      <c r="BY297" s="837"/>
      <c r="BZ297" s="837"/>
      <c r="CA297" s="837"/>
      <c r="CB297" s="837"/>
      <c r="CC297" s="810"/>
      <c r="CD297" s="783"/>
      <c r="CE297" s="810"/>
      <c r="CF297" s="810"/>
      <c r="CG297" s="810"/>
      <c r="CH297" s="579"/>
    </row>
    <row r="298" spans="1:86" hidden="1" x14ac:dyDescent="0.2">
      <c r="A298" s="711"/>
      <c r="B298" s="711"/>
      <c r="C298" s="711"/>
      <c r="D298" s="712"/>
      <c r="E298" s="711"/>
      <c r="F298" s="712"/>
      <c r="G298" s="679"/>
      <c r="H298" s="639"/>
      <c r="I298" s="636"/>
      <c r="J298" s="775"/>
      <c r="K298" s="774"/>
      <c r="L298" s="775"/>
      <c r="M298" s="775"/>
      <c r="N298" s="775"/>
      <c r="O298" s="783"/>
      <c r="P298" s="783"/>
      <c r="Q298" s="783"/>
      <c r="R298" s="783"/>
      <c r="S298" s="783"/>
      <c r="T298" s="783"/>
      <c r="U298" s="792"/>
      <c r="V298" s="792"/>
      <c r="W298" s="792"/>
      <c r="X298" s="792"/>
      <c r="Y298" s="792"/>
      <c r="Z298" s="792"/>
      <c r="AA298" s="801"/>
      <c r="AB298" s="801"/>
      <c r="AC298" s="801"/>
      <c r="AD298" s="801"/>
      <c r="AE298" s="801"/>
      <c r="AF298" s="801"/>
      <c r="AG298" s="819"/>
      <c r="AH298" s="819"/>
      <c r="AI298" s="819"/>
      <c r="AJ298" s="819"/>
      <c r="AK298" s="819"/>
      <c r="AL298" s="819"/>
      <c r="AM298" s="775"/>
      <c r="AN298" s="775"/>
      <c r="AO298" s="775"/>
      <c r="AP298" s="775"/>
      <c r="AQ298" s="775"/>
      <c r="AR298" s="775"/>
      <c r="AS298" s="828"/>
      <c r="AT298" s="828"/>
      <c r="AU298" s="828"/>
      <c r="AV298" s="828"/>
      <c r="AW298" s="828"/>
      <c r="AX298" s="828"/>
      <c r="AY298" s="837"/>
      <c r="AZ298" s="837"/>
      <c r="BA298" s="837"/>
      <c r="BB298" s="837"/>
      <c r="BC298" s="837"/>
      <c r="BD298" s="837"/>
      <c r="BE298" s="775"/>
      <c r="BF298" s="775"/>
      <c r="BG298" s="775"/>
      <c r="BH298" s="775"/>
      <c r="BI298" s="775"/>
      <c r="BJ298" s="775"/>
      <c r="BK298" s="810"/>
      <c r="BL298" s="810"/>
      <c r="BM298" s="810"/>
      <c r="BN298" s="810"/>
      <c r="BO298" s="810"/>
      <c r="BP298" s="810"/>
      <c r="BQ298" s="792"/>
      <c r="BR298" s="792"/>
      <c r="BS298" s="792"/>
      <c r="BT298" s="792"/>
      <c r="BU298" s="792"/>
      <c r="BV298" s="792"/>
      <c r="BW298" s="837"/>
      <c r="BX298" s="837"/>
      <c r="BY298" s="837"/>
      <c r="BZ298" s="837"/>
      <c r="CA298" s="837"/>
      <c r="CB298" s="837"/>
      <c r="CC298" s="810"/>
      <c r="CD298" s="783"/>
      <c r="CE298" s="810"/>
      <c r="CF298" s="810"/>
      <c r="CG298" s="810"/>
      <c r="CH298" s="579"/>
    </row>
    <row r="299" spans="1:86" hidden="1" x14ac:dyDescent="0.2">
      <c r="A299" s="711"/>
      <c r="B299" s="711"/>
      <c r="C299" s="711"/>
      <c r="D299" s="712"/>
      <c r="E299" s="711"/>
      <c r="F299" s="712"/>
      <c r="G299" s="679"/>
      <c r="H299" s="635"/>
      <c r="I299" s="636"/>
      <c r="J299" s="775"/>
      <c r="K299" s="774"/>
      <c r="L299" s="775"/>
      <c r="M299" s="775"/>
      <c r="N299" s="775"/>
      <c r="O299" s="783"/>
      <c r="P299" s="783"/>
      <c r="Q299" s="783"/>
      <c r="R299" s="783"/>
      <c r="S299" s="783"/>
      <c r="T299" s="783"/>
      <c r="U299" s="792"/>
      <c r="V299" s="792"/>
      <c r="W299" s="792"/>
      <c r="X299" s="792"/>
      <c r="Y299" s="792"/>
      <c r="Z299" s="792"/>
      <c r="AA299" s="801"/>
      <c r="AB299" s="801"/>
      <c r="AC299" s="801"/>
      <c r="AD299" s="801"/>
      <c r="AE299" s="801"/>
      <c r="AF299" s="801"/>
      <c r="AG299" s="819"/>
      <c r="AH299" s="819"/>
      <c r="AI299" s="819"/>
      <c r="AJ299" s="819"/>
      <c r="AK299" s="819"/>
      <c r="AL299" s="819"/>
      <c r="AM299" s="775"/>
      <c r="AN299" s="775"/>
      <c r="AO299" s="775"/>
      <c r="AP299" s="775"/>
      <c r="AQ299" s="775"/>
      <c r="AR299" s="775"/>
      <c r="AS299" s="828"/>
      <c r="AT299" s="828"/>
      <c r="AU299" s="828"/>
      <c r="AV299" s="828"/>
      <c r="AW299" s="828"/>
      <c r="AX299" s="828"/>
      <c r="AY299" s="837"/>
      <c r="AZ299" s="837"/>
      <c r="BA299" s="837"/>
      <c r="BB299" s="837"/>
      <c r="BC299" s="837"/>
      <c r="BD299" s="837"/>
      <c r="BE299" s="775"/>
      <c r="BF299" s="775"/>
      <c r="BG299" s="775"/>
      <c r="BH299" s="775"/>
      <c r="BI299" s="775"/>
      <c r="BJ299" s="775"/>
      <c r="BK299" s="810"/>
      <c r="BL299" s="810"/>
      <c r="BM299" s="810"/>
      <c r="BN299" s="810"/>
      <c r="BO299" s="810"/>
      <c r="BP299" s="810"/>
      <c r="BQ299" s="792"/>
      <c r="BR299" s="792"/>
      <c r="BS299" s="792"/>
      <c r="BT299" s="792"/>
      <c r="BU299" s="792"/>
      <c r="BV299" s="792"/>
      <c r="BW299" s="837"/>
      <c r="BX299" s="837"/>
      <c r="BY299" s="837"/>
      <c r="BZ299" s="837"/>
      <c r="CA299" s="837"/>
      <c r="CB299" s="837"/>
      <c r="CC299" s="810"/>
      <c r="CD299" s="783"/>
      <c r="CE299" s="810"/>
      <c r="CF299" s="810"/>
      <c r="CG299" s="810"/>
      <c r="CH299" s="579"/>
    </row>
    <row r="300" spans="1:86" hidden="1" x14ac:dyDescent="0.2">
      <c r="A300" s="711"/>
      <c r="B300" s="711"/>
      <c r="C300" s="711"/>
      <c r="D300" s="712"/>
      <c r="E300" s="711"/>
      <c r="F300" s="712"/>
      <c r="G300" s="679"/>
      <c r="H300" s="635"/>
      <c r="I300" s="636"/>
      <c r="J300" s="775"/>
      <c r="K300" s="774"/>
      <c r="L300" s="775"/>
      <c r="M300" s="775"/>
      <c r="N300" s="775"/>
      <c r="O300" s="783"/>
      <c r="P300" s="783"/>
      <c r="Q300" s="783"/>
      <c r="R300" s="783"/>
      <c r="S300" s="783"/>
      <c r="T300" s="783"/>
      <c r="U300" s="792"/>
      <c r="V300" s="792"/>
      <c r="W300" s="792"/>
      <c r="X300" s="792"/>
      <c r="Y300" s="792"/>
      <c r="Z300" s="792"/>
      <c r="AA300" s="801"/>
      <c r="AB300" s="801"/>
      <c r="AC300" s="801"/>
      <c r="AD300" s="801"/>
      <c r="AE300" s="801"/>
      <c r="AF300" s="801"/>
      <c r="AG300" s="819"/>
      <c r="AH300" s="819"/>
      <c r="AI300" s="819"/>
      <c r="AJ300" s="819"/>
      <c r="AK300" s="819"/>
      <c r="AL300" s="819"/>
      <c r="AM300" s="775"/>
      <c r="AN300" s="775"/>
      <c r="AO300" s="775"/>
      <c r="AP300" s="775"/>
      <c r="AQ300" s="775"/>
      <c r="AR300" s="775"/>
      <c r="AS300" s="828"/>
      <c r="AT300" s="828"/>
      <c r="AU300" s="828"/>
      <c r="AV300" s="828"/>
      <c r="AW300" s="828"/>
      <c r="AX300" s="828"/>
      <c r="AY300" s="837"/>
      <c r="AZ300" s="837"/>
      <c r="BA300" s="837"/>
      <c r="BB300" s="837"/>
      <c r="BC300" s="837"/>
      <c r="BD300" s="837"/>
      <c r="BE300" s="775"/>
      <c r="BF300" s="775"/>
      <c r="BG300" s="775"/>
      <c r="BH300" s="775"/>
      <c r="BI300" s="775"/>
      <c r="BJ300" s="775"/>
      <c r="BK300" s="810"/>
      <c r="BL300" s="810"/>
      <c r="BM300" s="810"/>
      <c r="BN300" s="810"/>
      <c r="BO300" s="810"/>
      <c r="BP300" s="810"/>
      <c r="BQ300" s="792"/>
      <c r="BR300" s="792"/>
      <c r="BS300" s="792"/>
      <c r="BT300" s="792"/>
      <c r="BU300" s="792"/>
      <c r="BV300" s="792"/>
      <c r="BW300" s="837"/>
      <c r="BX300" s="837"/>
      <c r="BY300" s="837"/>
      <c r="BZ300" s="837"/>
      <c r="CA300" s="837"/>
      <c r="CB300" s="837"/>
      <c r="CC300" s="810"/>
      <c r="CD300" s="783"/>
      <c r="CE300" s="810"/>
      <c r="CF300" s="810"/>
      <c r="CG300" s="810"/>
      <c r="CH300" s="579"/>
    </row>
    <row r="301" spans="1:86" hidden="1" x14ac:dyDescent="0.2">
      <c r="A301" s="711"/>
      <c r="B301" s="711"/>
      <c r="C301" s="711"/>
      <c r="D301" s="712"/>
      <c r="E301" s="711"/>
      <c r="F301" s="712"/>
      <c r="G301" s="679"/>
      <c r="H301" s="635"/>
      <c r="I301" s="636"/>
      <c r="J301" s="775"/>
      <c r="K301" s="774"/>
      <c r="L301" s="775"/>
      <c r="M301" s="775"/>
      <c r="N301" s="775"/>
      <c r="O301" s="783"/>
      <c r="P301" s="783"/>
      <c r="Q301" s="783"/>
      <c r="R301" s="783"/>
      <c r="S301" s="783"/>
      <c r="T301" s="783"/>
      <c r="U301" s="792"/>
      <c r="V301" s="792"/>
      <c r="W301" s="792"/>
      <c r="X301" s="792"/>
      <c r="Y301" s="792"/>
      <c r="Z301" s="792"/>
      <c r="AA301" s="801"/>
      <c r="AB301" s="801"/>
      <c r="AC301" s="801"/>
      <c r="AD301" s="801"/>
      <c r="AE301" s="801"/>
      <c r="AF301" s="801"/>
      <c r="AG301" s="819"/>
      <c r="AH301" s="819"/>
      <c r="AI301" s="819"/>
      <c r="AJ301" s="819"/>
      <c r="AK301" s="819"/>
      <c r="AL301" s="819"/>
      <c r="AM301" s="775"/>
      <c r="AN301" s="775"/>
      <c r="AO301" s="775"/>
      <c r="AP301" s="775"/>
      <c r="AQ301" s="775"/>
      <c r="AR301" s="775"/>
      <c r="AS301" s="828"/>
      <c r="AT301" s="828"/>
      <c r="AU301" s="828"/>
      <c r="AV301" s="828"/>
      <c r="AW301" s="828"/>
      <c r="AX301" s="828"/>
      <c r="AY301" s="837"/>
      <c r="AZ301" s="837"/>
      <c r="BA301" s="837"/>
      <c r="BB301" s="837"/>
      <c r="BC301" s="837"/>
      <c r="BD301" s="837"/>
      <c r="BE301" s="775"/>
      <c r="BF301" s="775"/>
      <c r="BG301" s="775"/>
      <c r="BH301" s="775"/>
      <c r="BI301" s="775"/>
      <c r="BJ301" s="775"/>
      <c r="BK301" s="810"/>
      <c r="BL301" s="810"/>
      <c r="BM301" s="810"/>
      <c r="BN301" s="810"/>
      <c r="BO301" s="810"/>
      <c r="BP301" s="810"/>
      <c r="BQ301" s="792"/>
      <c r="BR301" s="792"/>
      <c r="BS301" s="792"/>
      <c r="BT301" s="792"/>
      <c r="BU301" s="792"/>
      <c r="BV301" s="792"/>
      <c r="BW301" s="837"/>
      <c r="BX301" s="837"/>
      <c r="BY301" s="837"/>
      <c r="BZ301" s="837"/>
      <c r="CA301" s="837"/>
      <c r="CB301" s="837"/>
      <c r="CC301" s="810"/>
      <c r="CD301" s="783"/>
      <c r="CE301" s="810"/>
      <c r="CF301" s="810"/>
      <c r="CG301" s="810"/>
      <c r="CH301" s="579"/>
    </row>
    <row r="302" spans="1:86" hidden="1" x14ac:dyDescent="0.2">
      <c r="A302" s="716"/>
      <c r="B302" s="716"/>
      <c r="C302" s="716"/>
      <c r="D302" s="717"/>
      <c r="E302" s="716"/>
      <c r="F302" s="717"/>
      <c r="G302" s="718"/>
      <c r="H302" s="642"/>
      <c r="I302" s="719"/>
      <c r="J302" s="775"/>
      <c r="K302" s="774"/>
      <c r="L302" s="775"/>
      <c r="M302" s="775"/>
      <c r="N302" s="775"/>
      <c r="O302" s="783"/>
      <c r="P302" s="783"/>
      <c r="Q302" s="783"/>
      <c r="R302" s="783"/>
      <c r="S302" s="783"/>
      <c r="T302" s="783"/>
      <c r="U302" s="792"/>
      <c r="V302" s="792"/>
      <c r="W302" s="792"/>
      <c r="X302" s="792"/>
      <c r="Y302" s="792"/>
      <c r="Z302" s="792"/>
      <c r="AA302" s="801"/>
      <c r="AB302" s="801"/>
      <c r="AC302" s="801"/>
      <c r="AD302" s="801"/>
      <c r="AE302" s="801"/>
      <c r="AF302" s="801"/>
      <c r="AG302" s="819"/>
      <c r="AH302" s="819"/>
      <c r="AI302" s="819"/>
      <c r="AJ302" s="819"/>
      <c r="AK302" s="819"/>
      <c r="AL302" s="819"/>
      <c r="AM302" s="775"/>
      <c r="AN302" s="775"/>
      <c r="AO302" s="775"/>
      <c r="AP302" s="775"/>
      <c r="AQ302" s="775"/>
      <c r="AR302" s="775"/>
      <c r="AS302" s="828"/>
      <c r="AT302" s="828"/>
      <c r="AU302" s="828"/>
      <c r="AV302" s="828"/>
      <c r="AW302" s="828"/>
      <c r="AX302" s="828"/>
      <c r="AY302" s="837"/>
      <c r="AZ302" s="837"/>
      <c r="BA302" s="837"/>
      <c r="BB302" s="837"/>
      <c r="BC302" s="837"/>
      <c r="BD302" s="837"/>
      <c r="BE302" s="775"/>
      <c r="BF302" s="775"/>
      <c r="BG302" s="775"/>
      <c r="BH302" s="775"/>
      <c r="BI302" s="775"/>
      <c r="BJ302" s="775"/>
      <c r="BK302" s="810"/>
      <c r="BL302" s="810"/>
      <c r="BM302" s="810"/>
      <c r="BN302" s="810"/>
      <c r="BO302" s="810"/>
      <c r="BP302" s="810"/>
      <c r="BQ302" s="792"/>
      <c r="BR302" s="792"/>
      <c r="BS302" s="792"/>
      <c r="BT302" s="792"/>
      <c r="BU302" s="792"/>
      <c r="BV302" s="792"/>
      <c r="BW302" s="837"/>
      <c r="BX302" s="837"/>
      <c r="BY302" s="837"/>
      <c r="BZ302" s="837"/>
      <c r="CA302" s="837"/>
      <c r="CB302" s="837"/>
      <c r="CC302" s="810"/>
      <c r="CD302" s="783"/>
      <c r="CE302" s="810"/>
      <c r="CF302" s="810"/>
      <c r="CG302" s="810"/>
      <c r="CH302" s="579"/>
    </row>
    <row r="303" spans="1:86" hidden="1" x14ac:dyDescent="0.2">
      <c r="A303" s="716"/>
      <c r="B303" s="716"/>
      <c r="C303" s="716"/>
      <c r="D303" s="717"/>
      <c r="E303" s="716"/>
      <c r="F303" s="717"/>
      <c r="G303" s="718"/>
      <c r="H303" s="642"/>
      <c r="I303" s="719"/>
      <c r="J303" s="775"/>
      <c r="K303" s="774"/>
      <c r="L303" s="775"/>
      <c r="M303" s="775"/>
      <c r="N303" s="775"/>
      <c r="O303" s="783"/>
      <c r="P303" s="783"/>
      <c r="Q303" s="783"/>
      <c r="R303" s="783"/>
      <c r="S303" s="783"/>
      <c r="T303" s="783"/>
      <c r="U303" s="792"/>
      <c r="V303" s="792"/>
      <c r="W303" s="792"/>
      <c r="X303" s="792"/>
      <c r="Y303" s="792"/>
      <c r="Z303" s="792"/>
      <c r="AA303" s="801"/>
      <c r="AB303" s="801"/>
      <c r="AC303" s="801"/>
      <c r="AD303" s="801"/>
      <c r="AE303" s="801"/>
      <c r="AF303" s="801"/>
      <c r="AG303" s="819"/>
      <c r="AH303" s="819"/>
      <c r="AI303" s="819"/>
      <c r="AJ303" s="819"/>
      <c r="AK303" s="819"/>
      <c r="AL303" s="819"/>
      <c r="AM303" s="775"/>
      <c r="AN303" s="775"/>
      <c r="AO303" s="775"/>
      <c r="AP303" s="775"/>
      <c r="AQ303" s="775"/>
      <c r="AR303" s="775"/>
      <c r="AS303" s="828"/>
      <c r="AT303" s="828"/>
      <c r="AU303" s="828"/>
      <c r="AV303" s="828"/>
      <c r="AW303" s="828"/>
      <c r="AX303" s="828"/>
      <c r="AY303" s="837"/>
      <c r="AZ303" s="837"/>
      <c r="BA303" s="837"/>
      <c r="BB303" s="837"/>
      <c r="BC303" s="837"/>
      <c r="BD303" s="837"/>
      <c r="BE303" s="775"/>
      <c r="BF303" s="775"/>
      <c r="BG303" s="775"/>
      <c r="BH303" s="775"/>
      <c r="BI303" s="775"/>
      <c r="BJ303" s="775"/>
      <c r="BK303" s="810"/>
      <c r="BL303" s="810"/>
      <c r="BM303" s="810"/>
      <c r="BN303" s="810"/>
      <c r="BO303" s="810"/>
      <c r="BP303" s="810"/>
      <c r="BQ303" s="792"/>
      <c r="BR303" s="792"/>
      <c r="BS303" s="792"/>
      <c r="BT303" s="792"/>
      <c r="BU303" s="792"/>
      <c r="BV303" s="792"/>
      <c r="BW303" s="837"/>
      <c r="BX303" s="837"/>
      <c r="BY303" s="837"/>
      <c r="BZ303" s="837"/>
      <c r="CA303" s="837"/>
      <c r="CB303" s="837"/>
      <c r="CC303" s="810"/>
      <c r="CD303" s="783"/>
      <c r="CE303" s="810"/>
      <c r="CF303" s="810"/>
      <c r="CG303" s="810"/>
      <c r="CH303" s="579"/>
    </row>
    <row r="304" spans="1:86" hidden="1" x14ac:dyDescent="0.2">
      <c r="A304" s="597"/>
      <c r="B304" s="603"/>
      <c r="C304" s="597"/>
      <c r="D304" s="597"/>
      <c r="E304" s="597"/>
      <c r="F304" s="597"/>
      <c r="G304" s="599"/>
      <c r="H304" s="605"/>
      <c r="I304" s="658"/>
      <c r="J304" s="775"/>
      <c r="K304" s="774"/>
      <c r="L304" s="775"/>
      <c r="M304" s="775"/>
      <c r="N304" s="775"/>
      <c r="O304" s="783"/>
      <c r="P304" s="783"/>
      <c r="Q304" s="783"/>
      <c r="R304" s="783"/>
      <c r="S304" s="783"/>
      <c r="T304" s="783"/>
      <c r="U304" s="792"/>
      <c r="V304" s="792"/>
      <c r="W304" s="792"/>
      <c r="X304" s="792"/>
      <c r="Y304" s="792"/>
      <c r="Z304" s="792"/>
      <c r="AA304" s="801"/>
      <c r="AB304" s="801"/>
      <c r="AC304" s="801"/>
      <c r="AD304" s="801"/>
      <c r="AE304" s="801"/>
      <c r="AF304" s="801"/>
      <c r="AG304" s="819"/>
      <c r="AH304" s="819"/>
      <c r="AI304" s="819"/>
      <c r="AJ304" s="819"/>
      <c r="AK304" s="819"/>
      <c r="AL304" s="819"/>
      <c r="AM304" s="775"/>
      <c r="AN304" s="775"/>
      <c r="AO304" s="775"/>
      <c r="AP304" s="775"/>
      <c r="AQ304" s="775"/>
      <c r="AR304" s="775"/>
      <c r="AS304" s="828"/>
      <c r="AT304" s="828"/>
      <c r="AU304" s="828"/>
      <c r="AV304" s="828"/>
      <c r="AW304" s="828"/>
      <c r="AX304" s="828"/>
      <c r="AY304" s="837"/>
      <c r="AZ304" s="837"/>
      <c r="BA304" s="837"/>
      <c r="BB304" s="837"/>
      <c r="BC304" s="837"/>
      <c r="BD304" s="837"/>
      <c r="BE304" s="775"/>
      <c r="BF304" s="775"/>
      <c r="BG304" s="775"/>
      <c r="BH304" s="775"/>
      <c r="BI304" s="775"/>
      <c r="BJ304" s="775"/>
      <c r="BK304" s="810"/>
      <c r="BL304" s="810"/>
      <c r="BM304" s="810"/>
      <c r="BN304" s="810"/>
      <c r="BO304" s="810"/>
      <c r="BP304" s="810"/>
      <c r="BQ304" s="792"/>
      <c r="BR304" s="792"/>
      <c r="BS304" s="792"/>
      <c r="BT304" s="792"/>
      <c r="BU304" s="792"/>
      <c r="BV304" s="792"/>
      <c r="BW304" s="837"/>
      <c r="BX304" s="837"/>
      <c r="BY304" s="837"/>
      <c r="BZ304" s="837"/>
      <c r="CA304" s="837"/>
      <c r="CB304" s="837"/>
      <c r="CC304" s="810"/>
      <c r="CD304" s="783"/>
      <c r="CE304" s="810"/>
      <c r="CF304" s="810"/>
      <c r="CG304" s="810"/>
      <c r="CH304" s="579"/>
    </row>
    <row r="305" spans="1:86" hidden="1" x14ac:dyDescent="0.2">
      <c r="A305" s="597"/>
      <c r="B305" s="597"/>
      <c r="C305" s="623"/>
      <c r="D305" s="682"/>
      <c r="E305" s="596"/>
      <c r="F305" s="682"/>
      <c r="G305" s="694"/>
      <c r="H305" s="600"/>
      <c r="I305" s="682"/>
      <c r="J305" s="775"/>
      <c r="K305" s="774"/>
      <c r="L305" s="775"/>
      <c r="M305" s="775"/>
      <c r="N305" s="775"/>
      <c r="O305" s="783"/>
      <c r="P305" s="783"/>
      <c r="Q305" s="783"/>
      <c r="R305" s="783"/>
      <c r="S305" s="783"/>
      <c r="T305" s="783"/>
      <c r="U305" s="792"/>
      <c r="V305" s="792"/>
      <c r="W305" s="792"/>
      <c r="X305" s="792"/>
      <c r="Y305" s="792"/>
      <c r="Z305" s="792"/>
      <c r="AA305" s="801"/>
      <c r="AB305" s="801"/>
      <c r="AC305" s="801"/>
      <c r="AD305" s="801"/>
      <c r="AE305" s="801"/>
      <c r="AF305" s="801"/>
      <c r="AG305" s="819"/>
      <c r="AH305" s="819"/>
      <c r="AI305" s="819"/>
      <c r="AJ305" s="819"/>
      <c r="AK305" s="819"/>
      <c r="AL305" s="819"/>
      <c r="AM305" s="775"/>
      <c r="AN305" s="775"/>
      <c r="AO305" s="775"/>
      <c r="AP305" s="775"/>
      <c r="AQ305" s="775"/>
      <c r="AR305" s="775"/>
      <c r="AS305" s="828"/>
      <c r="AT305" s="828"/>
      <c r="AU305" s="828"/>
      <c r="AV305" s="828"/>
      <c r="AW305" s="828"/>
      <c r="AX305" s="828"/>
      <c r="AY305" s="837"/>
      <c r="AZ305" s="837"/>
      <c r="BA305" s="837"/>
      <c r="BB305" s="837"/>
      <c r="BC305" s="837"/>
      <c r="BD305" s="837"/>
      <c r="BE305" s="775"/>
      <c r="BF305" s="775"/>
      <c r="BG305" s="775"/>
      <c r="BH305" s="775"/>
      <c r="BI305" s="775"/>
      <c r="BJ305" s="775"/>
      <c r="BK305" s="810"/>
      <c r="BL305" s="810"/>
      <c r="BM305" s="810"/>
      <c r="BN305" s="810"/>
      <c r="BO305" s="810"/>
      <c r="BP305" s="810"/>
      <c r="BQ305" s="792"/>
      <c r="BR305" s="792"/>
      <c r="BS305" s="792"/>
      <c r="BT305" s="792"/>
      <c r="BU305" s="792"/>
      <c r="BV305" s="792"/>
      <c r="BW305" s="837"/>
      <c r="BX305" s="837"/>
      <c r="BY305" s="837"/>
      <c r="BZ305" s="837"/>
      <c r="CA305" s="837"/>
      <c r="CB305" s="837"/>
      <c r="CC305" s="810"/>
      <c r="CD305" s="783"/>
      <c r="CE305" s="810"/>
      <c r="CF305" s="810"/>
      <c r="CG305" s="810"/>
      <c r="CH305" s="579"/>
    </row>
    <row r="306" spans="1:86" hidden="1" x14ac:dyDescent="0.2">
      <c r="A306" s="597"/>
      <c r="B306" s="597"/>
      <c r="C306" s="623"/>
      <c r="D306" s="691"/>
      <c r="E306" s="597"/>
      <c r="F306" s="597"/>
      <c r="G306" s="599"/>
      <c r="H306" s="605"/>
      <c r="I306" s="658"/>
      <c r="J306" s="774"/>
      <c r="K306" s="774"/>
      <c r="L306" s="775"/>
      <c r="M306" s="775"/>
      <c r="N306" s="775"/>
      <c r="O306" s="784"/>
      <c r="P306" s="784"/>
      <c r="Q306" s="783"/>
      <c r="R306" s="783"/>
      <c r="S306" s="783"/>
      <c r="T306" s="783"/>
      <c r="U306" s="793"/>
      <c r="V306" s="792"/>
      <c r="W306" s="792"/>
      <c r="X306" s="792"/>
      <c r="Y306" s="792"/>
      <c r="Z306" s="792"/>
      <c r="AA306" s="802"/>
      <c r="AB306" s="801"/>
      <c r="AC306" s="801"/>
      <c r="AD306" s="801"/>
      <c r="AE306" s="801"/>
      <c r="AF306" s="801"/>
      <c r="AG306" s="820"/>
      <c r="AH306" s="819"/>
      <c r="AI306" s="819"/>
      <c r="AJ306" s="819"/>
      <c r="AK306" s="819"/>
      <c r="AL306" s="819"/>
      <c r="AM306" s="774"/>
      <c r="AN306" s="775"/>
      <c r="AO306" s="775"/>
      <c r="AP306" s="775"/>
      <c r="AQ306" s="775"/>
      <c r="AR306" s="775"/>
      <c r="AS306" s="829"/>
      <c r="AT306" s="828"/>
      <c r="AU306" s="828"/>
      <c r="AV306" s="828"/>
      <c r="AW306" s="828"/>
      <c r="AX306" s="828"/>
      <c r="AY306" s="838"/>
      <c r="AZ306" s="837"/>
      <c r="BA306" s="837"/>
      <c r="BB306" s="837"/>
      <c r="BC306" s="837"/>
      <c r="BD306" s="837"/>
      <c r="BE306" s="774"/>
      <c r="BF306" s="775"/>
      <c r="BG306" s="775"/>
      <c r="BH306" s="775"/>
      <c r="BI306" s="775"/>
      <c r="BJ306" s="775"/>
      <c r="BK306" s="811"/>
      <c r="BL306" s="810"/>
      <c r="BM306" s="810"/>
      <c r="BN306" s="810"/>
      <c r="BO306" s="810"/>
      <c r="BP306" s="810"/>
      <c r="BQ306" s="793"/>
      <c r="BR306" s="792"/>
      <c r="BS306" s="792"/>
      <c r="BT306" s="792"/>
      <c r="BU306" s="792"/>
      <c r="BV306" s="792"/>
      <c r="BW306" s="838"/>
      <c r="BX306" s="837"/>
      <c r="BY306" s="837"/>
      <c r="BZ306" s="837"/>
      <c r="CA306" s="837"/>
      <c r="CB306" s="837"/>
      <c r="CC306" s="811"/>
      <c r="CD306" s="784"/>
      <c r="CE306" s="810"/>
      <c r="CF306" s="810"/>
      <c r="CG306" s="810"/>
      <c r="CH306" s="579"/>
    </row>
    <row r="307" spans="1:86" hidden="1" x14ac:dyDescent="0.2">
      <c r="A307" s="597"/>
      <c r="B307" s="597"/>
      <c r="C307" s="623"/>
      <c r="D307" s="691"/>
      <c r="E307" s="597"/>
      <c r="F307" s="597"/>
      <c r="G307" s="694"/>
      <c r="H307" s="645"/>
      <c r="I307" s="624"/>
      <c r="J307" s="774"/>
      <c r="K307" s="774"/>
      <c r="L307" s="775"/>
      <c r="M307" s="775"/>
      <c r="N307" s="775"/>
      <c r="O307" s="784"/>
      <c r="P307" s="784"/>
      <c r="Q307" s="783"/>
      <c r="R307" s="783"/>
      <c r="S307" s="783"/>
      <c r="T307" s="783"/>
      <c r="U307" s="793"/>
      <c r="V307" s="792"/>
      <c r="W307" s="792"/>
      <c r="X307" s="792"/>
      <c r="Y307" s="792"/>
      <c r="Z307" s="792"/>
      <c r="AA307" s="802"/>
      <c r="AB307" s="801"/>
      <c r="AC307" s="801"/>
      <c r="AD307" s="801"/>
      <c r="AE307" s="801"/>
      <c r="AF307" s="801"/>
      <c r="AG307" s="820"/>
      <c r="AH307" s="819"/>
      <c r="AI307" s="819"/>
      <c r="AJ307" s="819"/>
      <c r="AK307" s="819"/>
      <c r="AL307" s="819"/>
      <c r="AM307" s="774"/>
      <c r="AN307" s="775"/>
      <c r="AO307" s="775"/>
      <c r="AP307" s="775"/>
      <c r="AQ307" s="775"/>
      <c r="AR307" s="775"/>
      <c r="AS307" s="829"/>
      <c r="AT307" s="828"/>
      <c r="AU307" s="828"/>
      <c r="AV307" s="828"/>
      <c r="AW307" s="828"/>
      <c r="AX307" s="828"/>
      <c r="AY307" s="838"/>
      <c r="AZ307" s="837"/>
      <c r="BA307" s="837"/>
      <c r="BB307" s="837"/>
      <c r="BC307" s="837"/>
      <c r="BD307" s="837"/>
      <c r="BE307" s="774"/>
      <c r="BF307" s="775"/>
      <c r="BG307" s="775"/>
      <c r="BH307" s="775"/>
      <c r="BI307" s="775"/>
      <c r="BJ307" s="775"/>
      <c r="BK307" s="811"/>
      <c r="BL307" s="810"/>
      <c r="BM307" s="810"/>
      <c r="BN307" s="810"/>
      <c r="BO307" s="810"/>
      <c r="BP307" s="810"/>
      <c r="BQ307" s="793"/>
      <c r="BR307" s="792"/>
      <c r="BS307" s="792"/>
      <c r="BT307" s="792"/>
      <c r="BU307" s="792"/>
      <c r="BV307" s="792"/>
      <c r="BW307" s="838"/>
      <c r="BX307" s="837"/>
      <c r="BY307" s="837"/>
      <c r="BZ307" s="837"/>
      <c r="CA307" s="837"/>
      <c r="CB307" s="837"/>
      <c r="CC307" s="811"/>
      <c r="CD307" s="784"/>
      <c r="CE307" s="810"/>
      <c r="CF307" s="810"/>
      <c r="CG307" s="810"/>
      <c r="CH307" s="579"/>
    </row>
    <row r="308" spans="1:86" hidden="1" x14ac:dyDescent="0.2">
      <c r="A308" s="596"/>
      <c r="B308" s="596"/>
      <c r="C308" s="596"/>
      <c r="D308" s="607"/>
      <c r="E308" s="596"/>
      <c r="F308" s="607"/>
      <c r="G308" s="620"/>
      <c r="H308" s="609"/>
      <c r="I308" s="601"/>
      <c r="J308" s="774"/>
      <c r="K308" s="774"/>
      <c r="L308" s="775"/>
      <c r="M308" s="775"/>
      <c r="N308" s="774"/>
      <c r="O308" s="784"/>
      <c r="P308" s="784"/>
      <c r="Q308" s="783"/>
      <c r="R308" s="784"/>
      <c r="S308" s="783"/>
      <c r="T308" s="784"/>
      <c r="U308" s="793"/>
      <c r="V308" s="793"/>
      <c r="W308" s="792"/>
      <c r="X308" s="793"/>
      <c r="Y308" s="792"/>
      <c r="Z308" s="793"/>
      <c r="AA308" s="802"/>
      <c r="AB308" s="802"/>
      <c r="AC308" s="801"/>
      <c r="AD308" s="802"/>
      <c r="AE308" s="801"/>
      <c r="AF308" s="802"/>
      <c r="AG308" s="820"/>
      <c r="AH308" s="820"/>
      <c r="AI308" s="819"/>
      <c r="AJ308" s="820"/>
      <c r="AK308" s="819"/>
      <c r="AL308" s="820"/>
      <c r="AM308" s="774"/>
      <c r="AN308" s="774"/>
      <c r="AO308" s="775"/>
      <c r="AP308" s="774"/>
      <c r="AQ308" s="775"/>
      <c r="AR308" s="774"/>
      <c r="AS308" s="829"/>
      <c r="AT308" s="829"/>
      <c r="AU308" s="828"/>
      <c r="AV308" s="829"/>
      <c r="AW308" s="828"/>
      <c r="AX308" s="829"/>
      <c r="AY308" s="838"/>
      <c r="AZ308" s="838"/>
      <c r="BA308" s="837"/>
      <c r="BB308" s="838"/>
      <c r="BC308" s="837"/>
      <c r="BD308" s="838"/>
      <c r="BE308" s="774"/>
      <c r="BF308" s="774"/>
      <c r="BG308" s="775"/>
      <c r="BH308" s="774"/>
      <c r="BI308" s="775"/>
      <c r="BJ308" s="774"/>
      <c r="BK308" s="811"/>
      <c r="BL308" s="811"/>
      <c r="BM308" s="810"/>
      <c r="BN308" s="811"/>
      <c r="BO308" s="810"/>
      <c r="BP308" s="811"/>
      <c r="BQ308" s="793"/>
      <c r="BR308" s="793"/>
      <c r="BS308" s="792"/>
      <c r="BT308" s="793"/>
      <c r="BU308" s="792"/>
      <c r="BV308" s="793"/>
      <c r="BW308" s="838"/>
      <c r="BX308" s="838"/>
      <c r="BY308" s="837"/>
      <c r="BZ308" s="838"/>
      <c r="CA308" s="837"/>
      <c r="CB308" s="838"/>
      <c r="CC308" s="811"/>
      <c r="CD308" s="784"/>
      <c r="CE308" s="810"/>
      <c r="CF308" s="810"/>
      <c r="CG308" s="811"/>
      <c r="CH308" s="579"/>
    </row>
    <row r="309" spans="1:86" hidden="1" x14ac:dyDescent="0.2">
      <c r="A309" s="675"/>
      <c r="B309" s="675"/>
      <c r="C309" s="675"/>
      <c r="D309" s="677"/>
      <c r="E309" s="675"/>
      <c r="F309" s="677"/>
      <c r="G309" s="678"/>
      <c r="H309" s="661"/>
      <c r="I309" s="629"/>
      <c r="J309" s="776"/>
      <c r="K309" s="776"/>
      <c r="L309" s="776"/>
      <c r="M309" s="776"/>
      <c r="N309" s="776"/>
      <c r="O309" s="785"/>
      <c r="P309" s="785"/>
      <c r="Q309" s="785"/>
      <c r="R309" s="785"/>
      <c r="S309" s="785"/>
      <c r="T309" s="785"/>
      <c r="U309" s="794"/>
      <c r="V309" s="794"/>
      <c r="W309" s="794"/>
      <c r="X309" s="794"/>
      <c r="Y309" s="794"/>
      <c r="Z309" s="794"/>
      <c r="AA309" s="803"/>
      <c r="AB309" s="803"/>
      <c r="AC309" s="803"/>
      <c r="AD309" s="803"/>
      <c r="AE309" s="803"/>
      <c r="AF309" s="803"/>
      <c r="AG309" s="821"/>
      <c r="AH309" s="821"/>
      <c r="AI309" s="821"/>
      <c r="AJ309" s="821"/>
      <c r="AK309" s="821"/>
      <c r="AL309" s="821"/>
      <c r="AM309" s="776"/>
      <c r="AN309" s="776"/>
      <c r="AO309" s="776"/>
      <c r="AP309" s="776"/>
      <c r="AQ309" s="776"/>
      <c r="AR309" s="776"/>
      <c r="AS309" s="830"/>
      <c r="AT309" s="830"/>
      <c r="AU309" s="830"/>
      <c r="AV309" s="830"/>
      <c r="AW309" s="830"/>
      <c r="AX309" s="830"/>
      <c r="AY309" s="839"/>
      <c r="AZ309" s="839"/>
      <c r="BA309" s="839"/>
      <c r="BB309" s="839"/>
      <c r="BC309" s="839"/>
      <c r="BD309" s="839"/>
      <c r="BE309" s="776"/>
      <c r="BF309" s="776"/>
      <c r="BG309" s="776"/>
      <c r="BH309" s="776"/>
      <c r="BI309" s="776"/>
      <c r="BJ309" s="776"/>
      <c r="BK309" s="812"/>
      <c r="BL309" s="812"/>
      <c r="BM309" s="812"/>
      <c r="BN309" s="812"/>
      <c r="BO309" s="812"/>
      <c r="BP309" s="812"/>
      <c r="BQ309" s="794"/>
      <c r="BR309" s="794"/>
      <c r="BS309" s="794"/>
      <c r="BT309" s="794"/>
      <c r="BU309" s="794"/>
      <c r="BV309" s="794"/>
      <c r="BW309" s="839"/>
      <c r="BX309" s="839"/>
      <c r="BY309" s="839"/>
      <c r="BZ309" s="839"/>
      <c r="CA309" s="839"/>
      <c r="CB309" s="839"/>
      <c r="CC309" s="812"/>
      <c r="CD309" s="785"/>
      <c r="CE309" s="812"/>
      <c r="CF309" s="812"/>
      <c r="CG309" s="812"/>
      <c r="CH309" s="579"/>
    </row>
    <row r="310" spans="1:86" hidden="1" x14ac:dyDescent="0.2">
      <c r="A310" s="711"/>
      <c r="B310" s="711"/>
      <c r="C310" s="711"/>
      <c r="D310" s="712"/>
      <c r="E310" s="711"/>
      <c r="F310" s="712"/>
      <c r="G310" s="713"/>
      <c r="H310" s="639"/>
      <c r="I310" s="714"/>
      <c r="J310" s="774"/>
      <c r="K310" s="774"/>
      <c r="L310" s="775"/>
      <c r="M310" s="775"/>
      <c r="N310" s="775"/>
      <c r="O310" s="784"/>
      <c r="P310" s="784"/>
      <c r="Q310" s="783"/>
      <c r="R310" s="783"/>
      <c r="S310" s="783"/>
      <c r="T310" s="783"/>
      <c r="U310" s="793"/>
      <c r="V310" s="792"/>
      <c r="W310" s="792"/>
      <c r="X310" s="792"/>
      <c r="Y310" s="792"/>
      <c r="Z310" s="792"/>
      <c r="AA310" s="802"/>
      <c r="AB310" s="801"/>
      <c r="AC310" s="801"/>
      <c r="AD310" s="801"/>
      <c r="AE310" s="801"/>
      <c r="AF310" s="801"/>
      <c r="AG310" s="820"/>
      <c r="AH310" s="819"/>
      <c r="AI310" s="819"/>
      <c r="AJ310" s="819"/>
      <c r="AK310" s="819"/>
      <c r="AL310" s="819"/>
      <c r="AM310" s="774"/>
      <c r="AN310" s="775"/>
      <c r="AO310" s="775"/>
      <c r="AP310" s="775"/>
      <c r="AQ310" s="775"/>
      <c r="AR310" s="775"/>
      <c r="AS310" s="829"/>
      <c r="AT310" s="828"/>
      <c r="AU310" s="828"/>
      <c r="AV310" s="828"/>
      <c r="AW310" s="828"/>
      <c r="AX310" s="828"/>
      <c r="AY310" s="838"/>
      <c r="AZ310" s="837"/>
      <c r="BA310" s="837"/>
      <c r="BB310" s="837"/>
      <c r="BC310" s="837"/>
      <c r="BD310" s="837"/>
      <c r="BE310" s="774"/>
      <c r="BF310" s="775"/>
      <c r="BG310" s="775"/>
      <c r="BH310" s="775"/>
      <c r="BI310" s="775"/>
      <c r="BJ310" s="775"/>
      <c r="BK310" s="811"/>
      <c r="BL310" s="810"/>
      <c r="BM310" s="810"/>
      <c r="BN310" s="810"/>
      <c r="BO310" s="810"/>
      <c r="BP310" s="810"/>
      <c r="BQ310" s="793"/>
      <c r="BR310" s="792"/>
      <c r="BS310" s="792"/>
      <c r="BT310" s="792"/>
      <c r="BU310" s="792"/>
      <c r="BV310" s="792"/>
      <c r="BW310" s="838"/>
      <c r="BX310" s="837"/>
      <c r="BY310" s="837"/>
      <c r="BZ310" s="837"/>
      <c r="CA310" s="837"/>
      <c r="CB310" s="837"/>
      <c r="CC310" s="811"/>
      <c r="CD310" s="784"/>
      <c r="CE310" s="810"/>
      <c r="CF310" s="810"/>
      <c r="CG310" s="810"/>
      <c r="CH310" s="579"/>
    </row>
    <row r="311" spans="1:86" hidden="1" x14ac:dyDescent="0.2">
      <c r="A311" s="711"/>
      <c r="B311" s="711"/>
      <c r="C311" s="711"/>
      <c r="D311" s="712"/>
      <c r="E311" s="711"/>
      <c r="F311" s="712"/>
      <c r="G311" s="679"/>
      <c r="H311" s="635"/>
      <c r="I311" s="715"/>
      <c r="J311" s="774"/>
      <c r="K311" s="774"/>
      <c r="L311" s="775"/>
      <c r="M311" s="775"/>
      <c r="N311" s="775"/>
      <c r="O311" s="784"/>
      <c r="P311" s="784"/>
      <c r="Q311" s="783"/>
      <c r="R311" s="783"/>
      <c r="S311" s="783"/>
      <c r="T311" s="783"/>
      <c r="U311" s="793"/>
      <c r="V311" s="792"/>
      <c r="W311" s="792"/>
      <c r="X311" s="792"/>
      <c r="Y311" s="792"/>
      <c r="Z311" s="792"/>
      <c r="AA311" s="802"/>
      <c r="AB311" s="801"/>
      <c r="AC311" s="801"/>
      <c r="AD311" s="801"/>
      <c r="AE311" s="801"/>
      <c r="AF311" s="801"/>
      <c r="AG311" s="820"/>
      <c r="AH311" s="819"/>
      <c r="AI311" s="819"/>
      <c r="AJ311" s="819"/>
      <c r="AK311" s="819"/>
      <c r="AL311" s="819"/>
      <c r="AM311" s="774"/>
      <c r="AN311" s="775"/>
      <c r="AO311" s="775"/>
      <c r="AP311" s="775"/>
      <c r="AQ311" s="775"/>
      <c r="AR311" s="775"/>
      <c r="AS311" s="829"/>
      <c r="AT311" s="828"/>
      <c r="AU311" s="828"/>
      <c r="AV311" s="828"/>
      <c r="AW311" s="828"/>
      <c r="AX311" s="828"/>
      <c r="AY311" s="838"/>
      <c r="AZ311" s="837"/>
      <c r="BA311" s="837"/>
      <c r="BB311" s="837"/>
      <c r="BC311" s="837"/>
      <c r="BD311" s="837"/>
      <c r="BE311" s="774"/>
      <c r="BF311" s="775"/>
      <c r="BG311" s="775"/>
      <c r="BH311" s="775"/>
      <c r="BI311" s="775"/>
      <c r="BJ311" s="775"/>
      <c r="BK311" s="811"/>
      <c r="BL311" s="810"/>
      <c r="BM311" s="810"/>
      <c r="BN311" s="810"/>
      <c r="BO311" s="810"/>
      <c r="BP311" s="810"/>
      <c r="BQ311" s="793"/>
      <c r="BR311" s="792"/>
      <c r="BS311" s="792"/>
      <c r="BT311" s="792"/>
      <c r="BU311" s="792"/>
      <c r="BV311" s="792"/>
      <c r="BW311" s="838"/>
      <c r="BX311" s="837"/>
      <c r="BY311" s="837"/>
      <c r="BZ311" s="837"/>
      <c r="CA311" s="837"/>
      <c r="CB311" s="837"/>
      <c r="CC311" s="811"/>
      <c r="CD311" s="784"/>
      <c r="CE311" s="810"/>
      <c r="CF311" s="810"/>
      <c r="CG311" s="810"/>
      <c r="CH311" s="579"/>
    </row>
    <row r="312" spans="1:86" hidden="1" x14ac:dyDescent="0.2">
      <c r="A312" s="711"/>
      <c r="B312" s="711"/>
      <c r="C312" s="711"/>
      <c r="D312" s="712"/>
      <c r="E312" s="711"/>
      <c r="F312" s="712"/>
      <c r="G312" s="679"/>
      <c r="H312" s="639"/>
      <c r="I312" s="714"/>
      <c r="J312" s="774"/>
      <c r="K312" s="774"/>
      <c r="L312" s="775"/>
      <c r="M312" s="775"/>
      <c r="N312" s="775"/>
      <c r="O312" s="784"/>
      <c r="P312" s="784"/>
      <c r="Q312" s="783"/>
      <c r="R312" s="783"/>
      <c r="S312" s="783"/>
      <c r="T312" s="783"/>
      <c r="U312" s="793"/>
      <c r="V312" s="792"/>
      <c r="W312" s="792"/>
      <c r="X312" s="792"/>
      <c r="Y312" s="792"/>
      <c r="Z312" s="792"/>
      <c r="AA312" s="802"/>
      <c r="AB312" s="801"/>
      <c r="AC312" s="801"/>
      <c r="AD312" s="801"/>
      <c r="AE312" s="801"/>
      <c r="AF312" s="801"/>
      <c r="AG312" s="820"/>
      <c r="AH312" s="819"/>
      <c r="AI312" s="819"/>
      <c r="AJ312" s="819"/>
      <c r="AK312" s="819"/>
      <c r="AL312" s="819"/>
      <c r="AM312" s="774"/>
      <c r="AN312" s="775"/>
      <c r="AO312" s="775"/>
      <c r="AP312" s="775"/>
      <c r="AQ312" s="775"/>
      <c r="AR312" s="775"/>
      <c r="AS312" s="829"/>
      <c r="AT312" s="828"/>
      <c r="AU312" s="828"/>
      <c r="AV312" s="828"/>
      <c r="AW312" s="828"/>
      <c r="AX312" s="828"/>
      <c r="AY312" s="838"/>
      <c r="AZ312" s="837"/>
      <c r="BA312" s="837"/>
      <c r="BB312" s="837"/>
      <c r="BC312" s="837"/>
      <c r="BD312" s="837"/>
      <c r="BE312" s="774"/>
      <c r="BF312" s="775"/>
      <c r="BG312" s="775"/>
      <c r="BH312" s="775"/>
      <c r="BI312" s="775"/>
      <c r="BJ312" s="775"/>
      <c r="BK312" s="811"/>
      <c r="BL312" s="810"/>
      <c r="BM312" s="810"/>
      <c r="BN312" s="810"/>
      <c r="BO312" s="810"/>
      <c r="BP312" s="810"/>
      <c r="BQ312" s="793"/>
      <c r="BR312" s="792"/>
      <c r="BS312" s="792"/>
      <c r="BT312" s="792"/>
      <c r="BU312" s="792"/>
      <c r="BV312" s="792"/>
      <c r="BW312" s="838"/>
      <c r="BX312" s="837"/>
      <c r="BY312" s="837"/>
      <c r="BZ312" s="837"/>
      <c r="CA312" s="837"/>
      <c r="CB312" s="837"/>
      <c r="CC312" s="811"/>
      <c r="CD312" s="784"/>
      <c r="CE312" s="810"/>
      <c r="CF312" s="810"/>
      <c r="CG312" s="810"/>
      <c r="CH312" s="579"/>
    </row>
    <row r="313" spans="1:86" hidden="1" x14ac:dyDescent="0.2">
      <c r="A313" s="711"/>
      <c r="B313" s="711"/>
      <c r="C313" s="711"/>
      <c r="D313" s="712"/>
      <c r="E313" s="711"/>
      <c r="F313" s="712"/>
      <c r="G313" s="679"/>
      <c r="H313" s="639"/>
      <c r="I313" s="714"/>
      <c r="J313" s="774"/>
      <c r="K313" s="774"/>
      <c r="L313" s="775"/>
      <c r="M313" s="775"/>
      <c r="N313" s="775"/>
      <c r="O313" s="784"/>
      <c r="P313" s="784"/>
      <c r="Q313" s="783"/>
      <c r="R313" s="783"/>
      <c r="S313" s="783"/>
      <c r="T313" s="783"/>
      <c r="U313" s="793"/>
      <c r="V313" s="792"/>
      <c r="W313" s="792"/>
      <c r="X313" s="792"/>
      <c r="Y313" s="792"/>
      <c r="Z313" s="792"/>
      <c r="AA313" s="802"/>
      <c r="AB313" s="801"/>
      <c r="AC313" s="801"/>
      <c r="AD313" s="801"/>
      <c r="AE313" s="801"/>
      <c r="AF313" s="801"/>
      <c r="AG313" s="820"/>
      <c r="AH313" s="819"/>
      <c r="AI313" s="819"/>
      <c r="AJ313" s="819"/>
      <c r="AK313" s="819"/>
      <c r="AL313" s="819"/>
      <c r="AM313" s="774"/>
      <c r="AN313" s="775"/>
      <c r="AO313" s="775"/>
      <c r="AP313" s="775"/>
      <c r="AQ313" s="775"/>
      <c r="AR313" s="775"/>
      <c r="AS313" s="829"/>
      <c r="AT313" s="828"/>
      <c r="AU313" s="828"/>
      <c r="AV313" s="828"/>
      <c r="AW313" s="828"/>
      <c r="AX313" s="828"/>
      <c r="AY313" s="838"/>
      <c r="AZ313" s="837"/>
      <c r="BA313" s="837"/>
      <c r="BB313" s="837"/>
      <c r="BC313" s="837"/>
      <c r="BD313" s="837"/>
      <c r="BE313" s="774"/>
      <c r="BF313" s="775"/>
      <c r="BG313" s="775"/>
      <c r="BH313" s="775"/>
      <c r="BI313" s="775"/>
      <c r="BJ313" s="775"/>
      <c r="BK313" s="811"/>
      <c r="BL313" s="810"/>
      <c r="BM313" s="810"/>
      <c r="BN313" s="810"/>
      <c r="BO313" s="810"/>
      <c r="BP313" s="810"/>
      <c r="BQ313" s="793"/>
      <c r="BR313" s="792"/>
      <c r="BS313" s="792"/>
      <c r="BT313" s="792"/>
      <c r="BU313" s="792"/>
      <c r="BV313" s="792"/>
      <c r="BW313" s="838"/>
      <c r="BX313" s="837"/>
      <c r="BY313" s="837"/>
      <c r="BZ313" s="837"/>
      <c r="CA313" s="837"/>
      <c r="CB313" s="837"/>
      <c r="CC313" s="811"/>
      <c r="CD313" s="784"/>
      <c r="CE313" s="810"/>
      <c r="CF313" s="810"/>
      <c r="CG313" s="810"/>
      <c r="CH313" s="579"/>
    </row>
    <row r="314" spans="1:86" hidden="1" x14ac:dyDescent="0.2">
      <c r="A314" s="711"/>
      <c r="B314" s="711"/>
      <c r="C314" s="711"/>
      <c r="D314" s="712"/>
      <c r="E314" s="711"/>
      <c r="F314" s="712"/>
      <c r="G314" s="679"/>
      <c r="H314" s="635"/>
      <c r="I314" s="715"/>
      <c r="J314" s="774"/>
      <c r="K314" s="774"/>
      <c r="L314" s="775"/>
      <c r="M314" s="775"/>
      <c r="N314" s="775"/>
      <c r="O314" s="784"/>
      <c r="P314" s="784"/>
      <c r="Q314" s="783"/>
      <c r="R314" s="783"/>
      <c r="S314" s="783"/>
      <c r="T314" s="783"/>
      <c r="U314" s="793"/>
      <c r="V314" s="792"/>
      <c r="W314" s="792"/>
      <c r="X314" s="792"/>
      <c r="Y314" s="792"/>
      <c r="Z314" s="792"/>
      <c r="AA314" s="802"/>
      <c r="AB314" s="801"/>
      <c r="AC314" s="801"/>
      <c r="AD314" s="801"/>
      <c r="AE314" s="801"/>
      <c r="AF314" s="801"/>
      <c r="AG314" s="820"/>
      <c r="AH314" s="819"/>
      <c r="AI314" s="819"/>
      <c r="AJ314" s="819"/>
      <c r="AK314" s="819"/>
      <c r="AL314" s="819"/>
      <c r="AM314" s="774"/>
      <c r="AN314" s="775"/>
      <c r="AO314" s="775"/>
      <c r="AP314" s="775"/>
      <c r="AQ314" s="775"/>
      <c r="AR314" s="775"/>
      <c r="AS314" s="829"/>
      <c r="AT314" s="828"/>
      <c r="AU314" s="828"/>
      <c r="AV314" s="828"/>
      <c r="AW314" s="828"/>
      <c r="AX314" s="828"/>
      <c r="AY314" s="838"/>
      <c r="AZ314" s="837"/>
      <c r="BA314" s="837"/>
      <c r="BB314" s="837"/>
      <c r="BC314" s="837"/>
      <c r="BD314" s="837"/>
      <c r="BE314" s="774"/>
      <c r="BF314" s="775"/>
      <c r="BG314" s="775"/>
      <c r="BH314" s="775"/>
      <c r="BI314" s="775"/>
      <c r="BJ314" s="775"/>
      <c r="BK314" s="811"/>
      <c r="BL314" s="810"/>
      <c r="BM314" s="810"/>
      <c r="BN314" s="810"/>
      <c r="BO314" s="810"/>
      <c r="BP314" s="810"/>
      <c r="BQ314" s="793"/>
      <c r="BR314" s="792"/>
      <c r="BS314" s="792"/>
      <c r="BT314" s="792"/>
      <c r="BU314" s="792"/>
      <c r="BV314" s="792"/>
      <c r="BW314" s="838"/>
      <c r="BX314" s="837"/>
      <c r="BY314" s="837"/>
      <c r="BZ314" s="837"/>
      <c r="CA314" s="837"/>
      <c r="CB314" s="837"/>
      <c r="CC314" s="811"/>
      <c r="CD314" s="784"/>
      <c r="CE314" s="810"/>
      <c r="CF314" s="810"/>
      <c r="CG314" s="810"/>
      <c r="CH314" s="579"/>
    </row>
    <row r="315" spans="1:86" hidden="1" x14ac:dyDescent="0.2">
      <c r="A315" s="716"/>
      <c r="B315" s="716"/>
      <c r="C315" s="716"/>
      <c r="D315" s="717"/>
      <c r="E315" s="716"/>
      <c r="F315" s="717"/>
      <c r="G315" s="718"/>
      <c r="H315" s="642"/>
      <c r="I315" s="720"/>
      <c r="J315" s="774"/>
      <c r="K315" s="774"/>
      <c r="L315" s="775"/>
      <c r="M315" s="775"/>
      <c r="N315" s="775"/>
      <c r="O315" s="784"/>
      <c r="P315" s="784"/>
      <c r="Q315" s="783"/>
      <c r="R315" s="783"/>
      <c r="S315" s="783"/>
      <c r="T315" s="783"/>
      <c r="U315" s="793"/>
      <c r="V315" s="792"/>
      <c r="W315" s="792"/>
      <c r="X315" s="792"/>
      <c r="Y315" s="792"/>
      <c r="Z315" s="792"/>
      <c r="AA315" s="802"/>
      <c r="AB315" s="801"/>
      <c r="AC315" s="801"/>
      <c r="AD315" s="801"/>
      <c r="AE315" s="801"/>
      <c r="AF315" s="801"/>
      <c r="AG315" s="820"/>
      <c r="AH315" s="819"/>
      <c r="AI315" s="819"/>
      <c r="AJ315" s="819"/>
      <c r="AK315" s="819"/>
      <c r="AL315" s="819"/>
      <c r="AM315" s="774"/>
      <c r="AN315" s="775"/>
      <c r="AO315" s="775"/>
      <c r="AP315" s="775"/>
      <c r="AQ315" s="775"/>
      <c r="AR315" s="775"/>
      <c r="AS315" s="829"/>
      <c r="AT315" s="828"/>
      <c r="AU315" s="828"/>
      <c r="AV315" s="828"/>
      <c r="AW315" s="828"/>
      <c r="AX315" s="828"/>
      <c r="AY315" s="838"/>
      <c r="AZ315" s="837"/>
      <c r="BA315" s="837"/>
      <c r="BB315" s="837"/>
      <c r="BC315" s="837"/>
      <c r="BD315" s="837"/>
      <c r="BE315" s="774"/>
      <c r="BF315" s="775"/>
      <c r="BG315" s="775"/>
      <c r="BH315" s="775"/>
      <c r="BI315" s="775"/>
      <c r="BJ315" s="775"/>
      <c r="BK315" s="811"/>
      <c r="BL315" s="810"/>
      <c r="BM315" s="810"/>
      <c r="BN315" s="810"/>
      <c r="BO315" s="810"/>
      <c r="BP315" s="810"/>
      <c r="BQ315" s="793"/>
      <c r="BR315" s="792"/>
      <c r="BS315" s="792"/>
      <c r="BT315" s="792"/>
      <c r="BU315" s="792"/>
      <c r="BV315" s="792"/>
      <c r="BW315" s="838"/>
      <c r="BX315" s="837"/>
      <c r="BY315" s="837"/>
      <c r="BZ315" s="837"/>
      <c r="CA315" s="837"/>
      <c r="CB315" s="837"/>
      <c r="CC315" s="811"/>
      <c r="CD315" s="784"/>
      <c r="CE315" s="810"/>
      <c r="CF315" s="810"/>
      <c r="CG315" s="810"/>
      <c r="CH315" s="579"/>
    </row>
    <row r="316" spans="1:86" hidden="1" x14ac:dyDescent="0.2">
      <c r="A316" s="716"/>
      <c r="B316" s="716"/>
      <c r="C316" s="716"/>
      <c r="D316" s="717"/>
      <c r="E316" s="716"/>
      <c r="F316" s="717"/>
      <c r="G316" s="718"/>
      <c r="H316" s="642"/>
      <c r="I316" s="719"/>
      <c r="J316" s="774"/>
      <c r="K316" s="774"/>
      <c r="L316" s="775"/>
      <c r="M316" s="775"/>
      <c r="N316" s="775"/>
      <c r="O316" s="784"/>
      <c r="P316" s="784"/>
      <c r="Q316" s="783"/>
      <c r="R316" s="783"/>
      <c r="S316" s="783"/>
      <c r="T316" s="783"/>
      <c r="U316" s="793"/>
      <c r="V316" s="792"/>
      <c r="W316" s="792"/>
      <c r="X316" s="792"/>
      <c r="Y316" s="792"/>
      <c r="Z316" s="792"/>
      <c r="AA316" s="802"/>
      <c r="AB316" s="801"/>
      <c r="AC316" s="801"/>
      <c r="AD316" s="801"/>
      <c r="AE316" s="801"/>
      <c r="AF316" s="801"/>
      <c r="AG316" s="820"/>
      <c r="AH316" s="819"/>
      <c r="AI316" s="819"/>
      <c r="AJ316" s="819"/>
      <c r="AK316" s="819"/>
      <c r="AL316" s="819"/>
      <c r="AM316" s="774"/>
      <c r="AN316" s="775"/>
      <c r="AO316" s="775"/>
      <c r="AP316" s="775"/>
      <c r="AQ316" s="775"/>
      <c r="AR316" s="775"/>
      <c r="AS316" s="829"/>
      <c r="AT316" s="828"/>
      <c r="AU316" s="828"/>
      <c r="AV316" s="828"/>
      <c r="AW316" s="828"/>
      <c r="AX316" s="828"/>
      <c r="AY316" s="838"/>
      <c r="AZ316" s="837"/>
      <c r="BA316" s="837"/>
      <c r="BB316" s="837"/>
      <c r="BC316" s="837"/>
      <c r="BD316" s="837"/>
      <c r="BE316" s="774"/>
      <c r="BF316" s="775"/>
      <c r="BG316" s="775"/>
      <c r="BH316" s="775"/>
      <c r="BI316" s="775"/>
      <c r="BJ316" s="775"/>
      <c r="BK316" s="811"/>
      <c r="BL316" s="810"/>
      <c r="BM316" s="810"/>
      <c r="BN316" s="810"/>
      <c r="BO316" s="810"/>
      <c r="BP316" s="810"/>
      <c r="BQ316" s="793"/>
      <c r="BR316" s="792"/>
      <c r="BS316" s="792"/>
      <c r="BT316" s="792"/>
      <c r="BU316" s="792"/>
      <c r="BV316" s="792"/>
      <c r="BW316" s="838"/>
      <c r="BX316" s="837"/>
      <c r="BY316" s="837"/>
      <c r="BZ316" s="837"/>
      <c r="CA316" s="837"/>
      <c r="CB316" s="837"/>
      <c r="CC316" s="811"/>
      <c r="CD316" s="784"/>
      <c r="CE316" s="810"/>
      <c r="CF316" s="810"/>
      <c r="CG316" s="810"/>
      <c r="CH316" s="579"/>
    </row>
    <row r="317" spans="1:86" hidden="1" x14ac:dyDescent="0.2">
      <c r="A317" s="596"/>
      <c r="B317" s="596"/>
      <c r="C317" s="663"/>
      <c r="D317" s="607"/>
      <c r="E317" s="596"/>
      <c r="F317" s="607"/>
      <c r="G317" s="620"/>
      <c r="H317" s="600"/>
      <c r="I317" s="601"/>
      <c r="J317" s="774"/>
      <c r="K317" s="774"/>
      <c r="L317" s="775"/>
      <c r="M317" s="775"/>
      <c r="N317" s="775"/>
      <c r="O317" s="784"/>
      <c r="P317" s="784"/>
      <c r="Q317" s="783"/>
      <c r="R317" s="783"/>
      <c r="S317" s="783"/>
      <c r="T317" s="783"/>
      <c r="U317" s="793"/>
      <c r="V317" s="792"/>
      <c r="W317" s="792"/>
      <c r="X317" s="792"/>
      <c r="Y317" s="792"/>
      <c r="Z317" s="792"/>
      <c r="AA317" s="802"/>
      <c r="AB317" s="801"/>
      <c r="AC317" s="801"/>
      <c r="AD317" s="801"/>
      <c r="AE317" s="801"/>
      <c r="AF317" s="801"/>
      <c r="AG317" s="820"/>
      <c r="AH317" s="819"/>
      <c r="AI317" s="819"/>
      <c r="AJ317" s="819"/>
      <c r="AK317" s="819"/>
      <c r="AL317" s="819"/>
      <c r="AM317" s="774"/>
      <c r="AN317" s="775"/>
      <c r="AO317" s="775"/>
      <c r="AP317" s="775"/>
      <c r="AQ317" s="775"/>
      <c r="AR317" s="775"/>
      <c r="AS317" s="829"/>
      <c r="AT317" s="828"/>
      <c r="AU317" s="828"/>
      <c r="AV317" s="828"/>
      <c r="AW317" s="828"/>
      <c r="AX317" s="828"/>
      <c r="AY317" s="838"/>
      <c r="AZ317" s="837"/>
      <c r="BA317" s="837"/>
      <c r="BB317" s="837"/>
      <c r="BC317" s="837"/>
      <c r="BD317" s="837"/>
      <c r="BE317" s="774"/>
      <c r="BF317" s="775"/>
      <c r="BG317" s="775"/>
      <c r="BH317" s="775"/>
      <c r="BI317" s="775"/>
      <c r="BJ317" s="775"/>
      <c r="BK317" s="811"/>
      <c r="BL317" s="810"/>
      <c r="BM317" s="810"/>
      <c r="BN317" s="810"/>
      <c r="BO317" s="810"/>
      <c r="BP317" s="810"/>
      <c r="BQ317" s="793"/>
      <c r="BR317" s="792"/>
      <c r="BS317" s="792"/>
      <c r="BT317" s="792"/>
      <c r="BU317" s="792"/>
      <c r="BV317" s="792"/>
      <c r="BW317" s="838"/>
      <c r="BX317" s="837"/>
      <c r="BY317" s="837"/>
      <c r="BZ317" s="837"/>
      <c r="CA317" s="837"/>
      <c r="CB317" s="837"/>
      <c r="CC317" s="811"/>
      <c r="CD317" s="784"/>
      <c r="CE317" s="810"/>
      <c r="CF317" s="810"/>
      <c r="CG317" s="810"/>
      <c r="CH317" s="579"/>
    </row>
    <row r="318" spans="1:86" hidden="1" x14ac:dyDescent="0.2">
      <c r="A318" s="596"/>
      <c r="B318" s="596"/>
      <c r="C318" s="623"/>
      <c r="E318" s="596"/>
      <c r="F318" s="607"/>
      <c r="G318" s="620"/>
      <c r="H318" s="600"/>
      <c r="I318" s="601"/>
      <c r="J318" s="774"/>
      <c r="K318" s="774"/>
      <c r="L318" s="775"/>
      <c r="M318" s="775"/>
      <c r="N318" s="775"/>
      <c r="O318" s="784"/>
      <c r="P318" s="784"/>
      <c r="Q318" s="783"/>
      <c r="R318" s="783"/>
      <c r="S318" s="783"/>
      <c r="T318" s="783"/>
      <c r="U318" s="793"/>
      <c r="V318" s="792"/>
      <c r="W318" s="792"/>
      <c r="X318" s="792"/>
      <c r="Y318" s="792"/>
      <c r="Z318" s="792"/>
      <c r="AA318" s="802"/>
      <c r="AB318" s="801"/>
      <c r="AC318" s="801"/>
      <c r="AD318" s="801"/>
      <c r="AE318" s="801"/>
      <c r="AF318" s="801"/>
      <c r="AG318" s="820"/>
      <c r="AH318" s="819"/>
      <c r="AI318" s="819"/>
      <c r="AJ318" s="819"/>
      <c r="AK318" s="819"/>
      <c r="AL318" s="819"/>
      <c r="AM318" s="774"/>
      <c r="AN318" s="775"/>
      <c r="AO318" s="775"/>
      <c r="AP318" s="775"/>
      <c r="AQ318" s="775"/>
      <c r="AR318" s="775"/>
      <c r="AS318" s="829"/>
      <c r="AT318" s="828"/>
      <c r="AU318" s="828"/>
      <c r="AV318" s="828"/>
      <c r="AW318" s="828"/>
      <c r="AX318" s="828"/>
      <c r="AY318" s="838"/>
      <c r="AZ318" s="837"/>
      <c r="BA318" s="837"/>
      <c r="BB318" s="837"/>
      <c r="BC318" s="837"/>
      <c r="BD318" s="837"/>
      <c r="BE318" s="774"/>
      <c r="BF318" s="775"/>
      <c r="BG318" s="775"/>
      <c r="BH318" s="775"/>
      <c r="BI318" s="775"/>
      <c r="BJ318" s="775"/>
      <c r="BK318" s="811"/>
      <c r="BL318" s="810"/>
      <c r="BM318" s="810"/>
      <c r="BN318" s="810"/>
      <c r="BO318" s="810"/>
      <c r="BP318" s="810"/>
      <c r="BQ318" s="793"/>
      <c r="BR318" s="792"/>
      <c r="BS318" s="792"/>
      <c r="BT318" s="792"/>
      <c r="BU318" s="792"/>
      <c r="BV318" s="792"/>
      <c r="BW318" s="838"/>
      <c r="BX318" s="837"/>
      <c r="BY318" s="837"/>
      <c r="BZ318" s="837"/>
      <c r="CA318" s="837"/>
      <c r="CB318" s="837"/>
      <c r="CC318" s="811"/>
      <c r="CD318" s="784"/>
      <c r="CE318" s="810"/>
      <c r="CF318" s="810"/>
      <c r="CG318" s="810"/>
      <c r="CH318" s="579"/>
    </row>
    <row r="319" spans="1:86" hidden="1" x14ac:dyDescent="0.2">
      <c r="A319" s="596"/>
      <c r="B319" s="596"/>
      <c r="C319" s="623"/>
      <c r="D319" s="604"/>
      <c r="E319" s="596"/>
      <c r="F319" s="607"/>
      <c r="G319" s="620"/>
      <c r="H319" s="605"/>
      <c r="I319" s="601"/>
      <c r="J319" s="774"/>
      <c r="K319" s="774"/>
      <c r="L319" s="775"/>
      <c r="M319" s="775"/>
      <c r="N319" s="775"/>
      <c r="O319" s="784"/>
      <c r="P319" s="784"/>
      <c r="Q319" s="783"/>
      <c r="R319" s="783"/>
      <c r="S319" s="783"/>
      <c r="T319" s="783"/>
      <c r="U319" s="793"/>
      <c r="V319" s="792"/>
      <c r="W319" s="792"/>
      <c r="X319" s="792"/>
      <c r="Y319" s="792"/>
      <c r="Z319" s="792"/>
      <c r="AA319" s="802"/>
      <c r="AB319" s="801"/>
      <c r="AC319" s="801"/>
      <c r="AD319" s="801"/>
      <c r="AE319" s="801"/>
      <c r="AF319" s="801"/>
      <c r="AG319" s="820"/>
      <c r="AH319" s="819"/>
      <c r="AI319" s="819"/>
      <c r="AJ319" s="819"/>
      <c r="AK319" s="819"/>
      <c r="AL319" s="819"/>
      <c r="AM319" s="774"/>
      <c r="AN319" s="775"/>
      <c r="AO319" s="775"/>
      <c r="AP319" s="775"/>
      <c r="AQ319" s="775"/>
      <c r="AR319" s="775"/>
      <c r="AS319" s="829"/>
      <c r="AT319" s="828"/>
      <c r="AU319" s="828"/>
      <c r="AV319" s="828"/>
      <c r="AW319" s="828"/>
      <c r="AX319" s="828"/>
      <c r="AY319" s="838"/>
      <c r="AZ319" s="837"/>
      <c r="BA319" s="837"/>
      <c r="BB319" s="837"/>
      <c r="BC319" s="837"/>
      <c r="BD319" s="837"/>
      <c r="BE319" s="774"/>
      <c r="BF319" s="775"/>
      <c r="BG319" s="775"/>
      <c r="BH319" s="775"/>
      <c r="BI319" s="775"/>
      <c r="BJ319" s="775"/>
      <c r="BK319" s="811"/>
      <c r="BL319" s="810"/>
      <c r="BM319" s="810"/>
      <c r="BN319" s="810"/>
      <c r="BO319" s="810"/>
      <c r="BP319" s="810"/>
      <c r="BQ319" s="793"/>
      <c r="BR319" s="792"/>
      <c r="BS319" s="792"/>
      <c r="BT319" s="792"/>
      <c r="BU319" s="792"/>
      <c r="BV319" s="792"/>
      <c r="BW319" s="838"/>
      <c r="BX319" s="837"/>
      <c r="BY319" s="837"/>
      <c r="BZ319" s="837"/>
      <c r="CA319" s="837"/>
      <c r="CB319" s="837"/>
      <c r="CC319" s="811"/>
      <c r="CD319" s="784"/>
      <c r="CE319" s="810"/>
      <c r="CF319" s="810"/>
      <c r="CG319" s="810"/>
      <c r="CH319" s="579"/>
    </row>
    <row r="320" spans="1:86" hidden="1" x14ac:dyDescent="0.2">
      <c r="A320" s="596"/>
      <c r="B320" s="596"/>
      <c r="C320" s="623"/>
      <c r="D320" s="606"/>
      <c r="E320" s="596"/>
      <c r="F320" s="607"/>
      <c r="G320" s="620"/>
      <c r="H320" s="605"/>
      <c r="I320" s="601"/>
      <c r="J320" s="774"/>
      <c r="K320" s="774"/>
      <c r="L320" s="775"/>
      <c r="M320" s="775"/>
      <c r="N320" s="775"/>
      <c r="O320" s="784"/>
      <c r="P320" s="784"/>
      <c r="Q320" s="783"/>
      <c r="R320" s="783"/>
      <c r="S320" s="783"/>
      <c r="T320" s="783"/>
      <c r="U320" s="793"/>
      <c r="V320" s="792"/>
      <c r="W320" s="792"/>
      <c r="X320" s="792"/>
      <c r="Y320" s="792"/>
      <c r="Z320" s="792"/>
      <c r="AA320" s="802"/>
      <c r="AB320" s="801"/>
      <c r="AC320" s="801"/>
      <c r="AD320" s="801"/>
      <c r="AE320" s="801"/>
      <c r="AF320" s="801"/>
      <c r="AG320" s="820"/>
      <c r="AH320" s="819"/>
      <c r="AI320" s="819"/>
      <c r="AJ320" s="819"/>
      <c r="AK320" s="819"/>
      <c r="AL320" s="819"/>
      <c r="AM320" s="774"/>
      <c r="AN320" s="775"/>
      <c r="AO320" s="775"/>
      <c r="AP320" s="775"/>
      <c r="AQ320" s="775"/>
      <c r="AR320" s="775"/>
      <c r="AS320" s="829"/>
      <c r="AT320" s="828"/>
      <c r="AU320" s="828"/>
      <c r="AV320" s="828"/>
      <c r="AW320" s="828"/>
      <c r="AX320" s="828"/>
      <c r="AY320" s="838"/>
      <c r="AZ320" s="837"/>
      <c r="BA320" s="837"/>
      <c r="BB320" s="837"/>
      <c r="BC320" s="837"/>
      <c r="BD320" s="837"/>
      <c r="BE320" s="774"/>
      <c r="BF320" s="775"/>
      <c r="BG320" s="775"/>
      <c r="BH320" s="775"/>
      <c r="BI320" s="775"/>
      <c r="BJ320" s="775"/>
      <c r="BK320" s="811"/>
      <c r="BL320" s="810"/>
      <c r="BM320" s="810"/>
      <c r="BN320" s="810"/>
      <c r="BO320" s="810"/>
      <c r="BP320" s="810"/>
      <c r="BQ320" s="793"/>
      <c r="BR320" s="792"/>
      <c r="BS320" s="792"/>
      <c r="BT320" s="792"/>
      <c r="BU320" s="792"/>
      <c r="BV320" s="792"/>
      <c r="BW320" s="838"/>
      <c r="BX320" s="837"/>
      <c r="BY320" s="837"/>
      <c r="BZ320" s="837"/>
      <c r="CA320" s="837"/>
      <c r="CB320" s="837"/>
      <c r="CC320" s="811"/>
      <c r="CD320" s="784"/>
      <c r="CE320" s="810"/>
      <c r="CF320" s="810"/>
      <c r="CG320" s="810"/>
      <c r="CH320" s="579"/>
    </row>
    <row r="321" spans="1:86" hidden="1" x14ac:dyDescent="0.2">
      <c r="A321" s="596"/>
      <c r="B321" s="596"/>
      <c r="C321" s="602"/>
      <c r="D321" s="607"/>
      <c r="E321" s="596"/>
      <c r="F321" s="607"/>
      <c r="G321" s="620"/>
      <c r="H321" s="609"/>
      <c r="I321" s="601"/>
      <c r="J321" s="774"/>
      <c r="K321" s="774"/>
      <c r="L321" s="775"/>
      <c r="M321" s="775"/>
      <c r="N321" s="774"/>
      <c r="O321" s="784"/>
      <c r="P321" s="784"/>
      <c r="Q321" s="783"/>
      <c r="R321" s="784"/>
      <c r="S321" s="783"/>
      <c r="T321" s="784"/>
      <c r="U321" s="793"/>
      <c r="V321" s="793"/>
      <c r="W321" s="792"/>
      <c r="X321" s="793"/>
      <c r="Y321" s="792"/>
      <c r="Z321" s="793"/>
      <c r="AA321" s="802"/>
      <c r="AB321" s="802"/>
      <c r="AC321" s="801"/>
      <c r="AD321" s="802"/>
      <c r="AE321" s="801"/>
      <c r="AF321" s="802"/>
      <c r="AG321" s="820"/>
      <c r="AH321" s="820"/>
      <c r="AI321" s="819"/>
      <c r="AJ321" s="820"/>
      <c r="AK321" s="819"/>
      <c r="AL321" s="820"/>
      <c r="AM321" s="774"/>
      <c r="AN321" s="774"/>
      <c r="AO321" s="775"/>
      <c r="AP321" s="774"/>
      <c r="AQ321" s="775"/>
      <c r="AR321" s="774"/>
      <c r="AS321" s="829"/>
      <c r="AT321" s="829"/>
      <c r="AU321" s="828"/>
      <c r="AV321" s="829"/>
      <c r="AW321" s="828"/>
      <c r="AX321" s="829"/>
      <c r="AY321" s="838"/>
      <c r="AZ321" s="838"/>
      <c r="BA321" s="837"/>
      <c r="BB321" s="838"/>
      <c r="BC321" s="837"/>
      <c r="BD321" s="838"/>
      <c r="BE321" s="774"/>
      <c r="BF321" s="774"/>
      <c r="BG321" s="775"/>
      <c r="BH321" s="774"/>
      <c r="BI321" s="775"/>
      <c r="BJ321" s="774"/>
      <c r="BK321" s="811"/>
      <c r="BL321" s="811"/>
      <c r="BM321" s="810"/>
      <c r="BN321" s="811"/>
      <c r="BO321" s="810"/>
      <c r="BP321" s="811"/>
      <c r="BQ321" s="793"/>
      <c r="BR321" s="793"/>
      <c r="BS321" s="792"/>
      <c r="BT321" s="793"/>
      <c r="BU321" s="792"/>
      <c r="BV321" s="793"/>
      <c r="BW321" s="838"/>
      <c r="BX321" s="838"/>
      <c r="BY321" s="837"/>
      <c r="BZ321" s="838"/>
      <c r="CA321" s="837"/>
      <c r="CB321" s="838"/>
      <c r="CC321" s="811"/>
      <c r="CD321" s="784"/>
      <c r="CE321" s="810"/>
      <c r="CF321" s="810"/>
      <c r="CG321" s="811"/>
      <c r="CH321" s="579"/>
    </row>
    <row r="322" spans="1:86" hidden="1" x14ac:dyDescent="0.2">
      <c r="A322" s="591"/>
      <c r="B322" s="591"/>
      <c r="C322" s="590"/>
      <c r="D322" s="641"/>
      <c r="E322" s="591"/>
      <c r="F322" s="641"/>
      <c r="G322" s="655"/>
      <c r="H322" s="593"/>
      <c r="I322" s="719"/>
      <c r="J322" s="774"/>
      <c r="K322" s="774"/>
      <c r="L322" s="775"/>
      <c r="M322" s="775"/>
      <c r="N322" s="775"/>
      <c r="O322" s="784"/>
      <c r="P322" s="784"/>
      <c r="Q322" s="783"/>
      <c r="R322" s="783"/>
      <c r="S322" s="783"/>
      <c r="T322" s="783"/>
      <c r="U322" s="793"/>
      <c r="V322" s="792"/>
      <c r="W322" s="792"/>
      <c r="X322" s="792"/>
      <c r="Y322" s="792"/>
      <c r="Z322" s="792"/>
      <c r="AA322" s="802"/>
      <c r="AB322" s="801"/>
      <c r="AC322" s="801"/>
      <c r="AD322" s="801"/>
      <c r="AE322" s="801"/>
      <c r="AF322" s="801"/>
      <c r="AG322" s="820"/>
      <c r="AH322" s="819"/>
      <c r="AI322" s="819"/>
      <c r="AJ322" s="819"/>
      <c r="AK322" s="819"/>
      <c r="AL322" s="819"/>
      <c r="AM322" s="774"/>
      <c r="AN322" s="775"/>
      <c r="AO322" s="775"/>
      <c r="AP322" s="775"/>
      <c r="AQ322" s="775"/>
      <c r="AR322" s="775"/>
      <c r="AS322" s="829"/>
      <c r="AT322" s="828"/>
      <c r="AU322" s="828"/>
      <c r="AV322" s="828"/>
      <c r="AW322" s="828"/>
      <c r="AX322" s="828"/>
      <c r="AY322" s="838"/>
      <c r="AZ322" s="837"/>
      <c r="BA322" s="837"/>
      <c r="BB322" s="837"/>
      <c r="BC322" s="837"/>
      <c r="BD322" s="837"/>
      <c r="BE322" s="774"/>
      <c r="BF322" s="775"/>
      <c r="BG322" s="775"/>
      <c r="BH322" s="775"/>
      <c r="BI322" s="775"/>
      <c r="BJ322" s="775"/>
      <c r="BK322" s="811"/>
      <c r="BL322" s="810"/>
      <c r="BM322" s="810"/>
      <c r="BN322" s="810"/>
      <c r="BO322" s="810"/>
      <c r="BP322" s="810"/>
      <c r="BQ322" s="793"/>
      <c r="BR322" s="792"/>
      <c r="BS322" s="792"/>
      <c r="BT322" s="792"/>
      <c r="BU322" s="792"/>
      <c r="BV322" s="792"/>
      <c r="BW322" s="838"/>
      <c r="BX322" s="837"/>
      <c r="BY322" s="837"/>
      <c r="BZ322" s="837"/>
      <c r="CA322" s="837"/>
      <c r="CB322" s="837"/>
      <c r="CC322" s="811"/>
      <c r="CD322" s="784"/>
      <c r="CE322" s="810"/>
      <c r="CF322" s="810"/>
      <c r="CG322" s="810"/>
      <c r="CH322" s="579"/>
    </row>
    <row r="323" spans="1:86" hidden="1" x14ac:dyDescent="0.2">
      <c r="A323" s="602"/>
      <c r="B323" s="596"/>
      <c r="C323" s="596"/>
      <c r="D323" s="607"/>
      <c r="E323" s="602"/>
      <c r="F323" s="607"/>
      <c r="G323" s="620"/>
      <c r="H323" s="600"/>
      <c r="I323" s="601"/>
      <c r="J323" s="774"/>
      <c r="K323" s="774"/>
      <c r="L323" s="775"/>
      <c r="M323" s="775"/>
      <c r="N323" s="775"/>
      <c r="O323" s="784"/>
      <c r="P323" s="784"/>
      <c r="Q323" s="783"/>
      <c r="R323" s="783"/>
      <c r="S323" s="783"/>
      <c r="T323" s="783"/>
      <c r="U323" s="793"/>
      <c r="V323" s="792"/>
      <c r="W323" s="792"/>
      <c r="X323" s="792"/>
      <c r="Y323" s="792"/>
      <c r="Z323" s="792"/>
      <c r="AA323" s="802"/>
      <c r="AB323" s="801"/>
      <c r="AC323" s="801"/>
      <c r="AD323" s="801"/>
      <c r="AE323" s="801"/>
      <c r="AF323" s="801"/>
      <c r="AG323" s="820"/>
      <c r="AH323" s="819"/>
      <c r="AI323" s="819"/>
      <c r="AJ323" s="819"/>
      <c r="AK323" s="819"/>
      <c r="AL323" s="819"/>
      <c r="AM323" s="774"/>
      <c r="AN323" s="775"/>
      <c r="AO323" s="775"/>
      <c r="AP323" s="775"/>
      <c r="AQ323" s="775"/>
      <c r="AR323" s="775"/>
      <c r="AS323" s="829"/>
      <c r="AT323" s="828"/>
      <c r="AU323" s="828"/>
      <c r="AV323" s="828"/>
      <c r="AW323" s="828"/>
      <c r="AX323" s="828"/>
      <c r="AY323" s="838"/>
      <c r="AZ323" s="837"/>
      <c r="BA323" s="837"/>
      <c r="BB323" s="837"/>
      <c r="BC323" s="837"/>
      <c r="BD323" s="837"/>
      <c r="BE323" s="774"/>
      <c r="BF323" s="775"/>
      <c r="BG323" s="775"/>
      <c r="BH323" s="775"/>
      <c r="BI323" s="775"/>
      <c r="BJ323" s="775"/>
      <c r="BK323" s="811"/>
      <c r="BL323" s="810"/>
      <c r="BM323" s="810"/>
      <c r="BN323" s="810"/>
      <c r="BO323" s="810"/>
      <c r="BP323" s="810"/>
      <c r="BQ323" s="793"/>
      <c r="BR323" s="792"/>
      <c r="BS323" s="792"/>
      <c r="BT323" s="792"/>
      <c r="BU323" s="792"/>
      <c r="BV323" s="792"/>
      <c r="BW323" s="838"/>
      <c r="BX323" s="837"/>
      <c r="BY323" s="837"/>
      <c r="BZ323" s="837"/>
      <c r="CA323" s="837"/>
      <c r="CB323" s="837"/>
      <c r="CC323" s="811"/>
      <c r="CD323" s="784"/>
      <c r="CE323" s="810"/>
      <c r="CF323" s="810"/>
      <c r="CG323" s="810"/>
      <c r="CH323" s="579"/>
    </row>
    <row r="324" spans="1:86" hidden="1" x14ac:dyDescent="0.2">
      <c r="A324" s="602"/>
      <c r="B324" s="602"/>
      <c r="C324" s="623"/>
      <c r="D324" s="607"/>
      <c r="E324" s="602"/>
      <c r="F324" s="607"/>
      <c r="G324" s="620"/>
      <c r="H324" s="600"/>
      <c r="I324" s="601"/>
      <c r="J324" s="774"/>
      <c r="K324" s="774"/>
      <c r="L324" s="775"/>
      <c r="M324" s="775"/>
      <c r="N324" s="775"/>
      <c r="O324" s="784"/>
      <c r="P324" s="784"/>
      <c r="Q324" s="783"/>
      <c r="R324" s="783"/>
      <c r="S324" s="783"/>
      <c r="T324" s="783"/>
      <c r="U324" s="793"/>
      <c r="V324" s="792"/>
      <c r="W324" s="792"/>
      <c r="X324" s="792"/>
      <c r="Y324" s="792"/>
      <c r="Z324" s="792"/>
      <c r="AA324" s="802"/>
      <c r="AB324" s="801"/>
      <c r="AC324" s="801"/>
      <c r="AD324" s="801"/>
      <c r="AE324" s="801"/>
      <c r="AF324" s="801"/>
      <c r="AG324" s="820"/>
      <c r="AH324" s="819"/>
      <c r="AI324" s="819"/>
      <c r="AJ324" s="819"/>
      <c r="AK324" s="819"/>
      <c r="AL324" s="819"/>
      <c r="AM324" s="774"/>
      <c r="AN324" s="775"/>
      <c r="AO324" s="775"/>
      <c r="AP324" s="775"/>
      <c r="AQ324" s="775"/>
      <c r="AR324" s="775"/>
      <c r="AS324" s="829"/>
      <c r="AT324" s="828"/>
      <c r="AU324" s="828"/>
      <c r="AV324" s="828"/>
      <c r="AW324" s="828"/>
      <c r="AX324" s="828"/>
      <c r="AY324" s="838"/>
      <c r="AZ324" s="837"/>
      <c r="BA324" s="837"/>
      <c r="BB324" s="837"/>
      <c r="BC324" s="837"/>
      <c r="BD324" s="837"/>
      <c r="BE324" s="774"/>
      <c r="BF324" s="775"/>
      <c r="BG324" s="775"/>
      <c r="BH324" s="775"/>
      <c r="BI324" s="775"/>
      <c r="BJ324" s="775"/>
      <c r="BK324" s="811"/>
      <c r="BL324" s="810"/>
      <c r="BM324" s="810"/>
      <c r="BN324" s="810"/>
      <c r="BO324" s="810"/>
      <c r="BP324" s="810"/>
      <c r="BQ324" s="793"/>
      <c r="BR324" s="792"/>
      <c r="BS324" s="792"/>
      <c r="BT324" s="792"/>
      <c r="BU324" s="792"/>
      <c r="BV324" s="792"/>
      <c r="BW324" s="838"/>
      <c r="BX324" s="837"/>
      <c r="BY324" s="837"/>
      <c r="BZ324" s="837"/>
      <c r="CA324" s="837"/>
      <c r="CB324" s="837"/>
      <c r="CC324" s="811"/>
      <c r="CD324" s="784"/>
      <c r="CE324" s="810"/>
      <c r="CF324" s="810"/>
      <c r="CG324" s="810"/>
      <c r="CH324" s="579"/>
    </row>
    <row r="325" spans="1:86" hidden="1" x14ac:dyDescent="0.2">
      <c r="A325" s="602"/>
      <c r="B325" s="602"/>
      <c r="C325" s="623"/>
      <c r="D325" s="606"/>
      <c r="E325" s="602"/>
      <c r="F325" s="607"/>
      <c r="G325" s="620"/>
      <c r="H325" s="600"/>
      <c r="I325" s="601"/>
      <c r="J325" s="774"/>
      <c r="K325" s="774"/>
      <c r="L325" s="775"/>
      <c r="M325" s="775"/>
      <c r="N325" s="775"/>
      <c r="O325" s="784"/>
      <c r="P325" s="784"/>
      <c r="Q325" s="783"/>
      <c r="R325" s="783"/>
      <c r="S325" s="783"/>
      <c r="T325" s="783"/>
      <c r="U325" s="793"/>
      <c r="V325" s="792"/>
      <c r="W325" s="792"/>
      <c r="X325" s="792"/>
      <c r="Y325" s="792"/>
      <c r="Z325" s="792"/>
      <c r="AA325" s="802"/>
      <c r="AB325" s="801"/>
      <c r="AC325" s="801"/>
      <c r="AD325" s="801"/>
      <c r="AE325" s="801"/>
      <c r="AF325" s="801"/>
      <c r="AG325" s="820"/>
      <c r="AH325" s="819"/>
      <c r="AI325" s="819"/>
      <c r="AJ325" s="819"/>
      <c r="AK325" s="819"/>
      <c r="AL325" s="819"/>
      <c r="AM325" s="774"/>
      <c r="AN325" s="775"/>
      <c r="AO325" s="775"/>
      <c r="AP325" s="775"/>
      <c r="AQ325" s="775"/>
      <c r="AR325" s="775"/>
      <c r="AS325" s="829"/>
      <c r="AT325" s="828"/>
      <c r="AU325" s="828"/>
      <c r="AV325" s="828"/>
      <c r="AW325" s="828"/>
      <c r="AX325" s="828"/>
      <c r="AY325" s="838"/>
      <c r="AZ325" s="837"/>
      <c r="BA325" s="837"/>
      <c r="BB325" s="837"/>
      <c r="BC325" s="837"/>
      <c r="BD325" s="837"/>
      <c r="BE325" s="774"/>
      <c r="BF325" s="775"/>
      <c r="BG325" s="775"/>
      <c r="BH325" s="775"/>
      <c r="BI325" s="775"/>
      <c r="BJ325" s="775"/>
      <c r="BK325" s="811"/>
      <c r="BL325" s="810"/>
      <c r="BM325" s="810"/>
      <c r="BN325" s="810"/>
      <c r="BO325" s="810"/>
      <c r="BP325" s="810"/>
      <c r="BQ325" s="793"/>
      <c r="BR325" s="792"/>
      <c r="BS325" s="792"/>
      <c r="BT325" s="792"/>
      <c r="BU325" s="792"/>
      <c r="BV325" s="792"/>
      <c r="BW325" s="838"/>
      <c r="BX325" s="837"/>
      <c r="BY325" s="837"/>
      <c r="BZ325" s="837"/>
      <c r="CA325" s="837"/>
      <c r="CB325" s="837"/>
      <c r="CC325" s="811"/>
      <c r="CD325" s="784"/>
      <c r="CE325" s="810"/>
      <c r="CF325" s="810"/>
      <c r="CG325" s="810"/>
      <c r="CH325" s="579"/>
    </row>
    <row r="326" spans="1:86" hidden="1" x14ac:dyDescent="0.2">
      <c r="A326" s="602"/>
      <c r="B326" s="602"/>
      <c r="C326" s="623"/>
      <c r="D326" s="606"/>
      <c r="E326" s="602"/>
      <c r="F326" s="607"/>
      <c r="G326" s="620"/>
      <c r="H326" s="645"/>
      <c r="I326" s="601"/>
      <c r="J326" s="774"/>
      <c r="K326" s="774"/>
      <c r="L326" s="775"/>
      <c r="M326" s="775"/>
      <c r="N326" s="775"/>
      <c r="O326" s="784"/>
      <c r="P326" s="784"/>
      <c r="Q326" s="783"/>
      <c r="R326" s="783"/>
      <c r="S326" s="783"/>
      <c r="T326" s="783"/>
      <c r="U326" s="793"/>
      <c r="V326" s="792"/>
      <c r="W326" s="792"/>
      <c r="X326" s="792"/>
      <c r="Y326" s="792"/>
      <c r="Z326" s="792"/>
      <c r="AA326" s="802"/>
      <c r="AB326" s="801"/>
      <c r="AC326" s="801"/>
      <c r="AD326" s="801"/>
      <c r="AE326" s="801"/>
      <c r="AF326" s="801"/>
      <c r="AG326" s="820"/>
      <c r="AH326" s="819"/>
      <c r="AI326" s="819"/>
      <c r="AJ326" s="819"/>
      <c r="AK326" s="819"/>
      <c r="AL326" s="819"/>
      <c r="AM326" s="774"/>
      <c r="AN326" s="775"/>
      <c r="AO326" s="775"/>
      <c r="AP326" s="775"/>
      <c r="AQ326" s="775"/>
      <c r="AR326" s="775"/>
      <c r="AS326" s="829"/>
      <c r="AT326" s="828"/>
      <c r="AU326" s="828"/>
      <c r="AV326" s="828"/>
      <c r="AW326" s="828"/>
      <c r="AX326" s="828"/>
      <c r="AY326" s="838"/>
      <c r="AZ326" s="837"/>
      <c r="BA326" s="837"/>
      <c r="BB326" s="837"/>
      <c r="BC326" s="837"/>
      <c r="BD326" s="837"/>
      <c r="BE326" s="774"/>
      <c r="BF326" s="775"/>
      <c r="BG326" s="775"/>
      <c r="BH326" s="775"/>
      <c r="BI326" s="775"/>
      <c r="BJ326" s="775"/>
      <c r="BK326" s="811"/>
      <c r="BL326" s="810"/>
      <c r="BM326" s="810"/>
      <c r="BN326" s="810"/>
      <c r="BO326" s="810"/>
      <c r="BP326" s="810"/>
      <c r="BQ326" s="793"/>
      <c r="BR326" s="792"/>
      <c r="BS326" s="792"/>
      <c r="BT326" s="792"/>
      <c r="BU326" s="792"/>
      <c r="BV326" s="792"/>
      <c r="BW326" s="838"/>
      <c r="BX326" s="837"/>
      <c r="BY326" s="837"/>
      <c r="BZ326" s="837"/>
      <c r="CA326" s="837"/>
      <c r="CB326" s="837"/>
      <c r="CC326" s="811"/>
      <c r="CD326" s="784"/>
      <c r="CE326" s="810"/>
      <c r="CF326" s="810"/>
      <c r="CG326" s="810"/>
      <c r="CH326" s="579"/>
    </row>
    <row r="327" spans="1:86" hidden="1" x14ac:dyDescent="0.2">
      <c r="A327" s="596"/>
      <c r="B327" s="596"/>
      <c r="C327" s="623"/>
      <c r="D327" s="607"/>
      <c r="E327" s="621"/>
      <c r="F327" s="607"/>
      <c r="G327" s="620"/>
      <c r="H327" s="609"/>
      <c r="I327" s="601"/>
      <c r="J327" s="774"/>
      <c r="K327" s="774"/>
      <c r="L327" s="775"/>
      <c r="M327" s="775"/>
      <c r="N327" s="774"/>
      <c r="O327" s="784"/>
      <c r="P327" s="784"/>
      <c r="Q327" s="783"/>
      <c r="R327" s="784"/>
      <c r="S327" s="783"/>
      <c r="T327" s="784"/>
      <c r="U327" s="793"/>
      <c r="V327" s="793"/>
      <c r="W327" s="792"/>
      <c r="X327" s="793"/>
      <c r="Y327" s="792"/>
      <c r="Z327" s="793"/>
      <c r="AA327" s="802"/>
      <c r="AB327" s="802"/>
      <c r="AC327" s="801"/>
      <c r="AD327" s="802"/>
      <c r="AE327" s="801"/>
      <c r="AF327" s="802"/>
      <c r="AG327" s="820"/>
      <c r="AH327" s="820"/>
      <c r="AI327" s="819"/>
      <c r="AJ327" s="820"/>
      <c r="AK327" s="819"/>
      <c r="AL327" s="820"/>
      <c r="AM327" s="774"/>
      <c r="AN327" s="774"/>
      <c r="AO327" s="775"/>
      <c r="AP327" s="774"/>
      <c r="AQ327" s="775"/>
      <c r="AR327" s="774"/>
      <c r="AS327" s="829"/>
      <c r="AT327" s="829"/>
      <c r="AU327" s="828"/>
      <c r="AV327" s="829"/>
      <c r="AW327" s="828"/>
      <c r="AX327" s="829"/>
      <c r="AY327" s="838"/>
      <c r="AZ327" s="838"/>
      <c r="BA327" s="837"/>
      <c r="BB327" s="838"/>
      <c r="BC327" s="837"/>
      <c r="BD327" s="838"/>
      <c r="BE327" s="774"/>
      <c r="BF327" s="774"/>
      <c r="BG327" s="775"/>
      <c r="BH327" s="774"/>
      <c r="BI327" s="775"/>
      <c r="BJ327" s="774"/>
      <c r="BK327" s="811"/>
      <c r="BL327" s="811"/>
      <c r="BM327" s="810"/>
      <c r="BN327" s="811"/>
      <c r="BO327" s="810"/>
      <c r="BP327" s="811"/>
      <c r="BQ327" s="793"/>
      <c r="BR327" s="793"/>
      <c r="BS327" s="792"/>
      <c r="BT327" s="793"/>
      <c r="BU327" s="792"/>
      <c r="BV327" s="793"/>
      <c r="BW327" s="838"/>
      <c r="BX327" s="838"/>
      <c r="BY327" s="837"/>
      <c r="BZ327" s="838"/>
      <c r="CA327" s="837"/>
      <c r="CB327" s="838"/>
      <c r="CC327" s="811"/>
      <c r="CD327" s="784"/>
      <c r="CE327" s="810"/>
      <c r="CF327" s="810"/>
      <c r="CG327" s="811"/>
      <c r="CH327" s="579"/>
    </row>
    <row r="328" spans="1:86" hidden="1" x14ac:dyDescent="0.2">
      <c r="A328" s="675"/>
      <c r="B328" s="675"/>
      <c r="C328" s="675"/>
      <c r="D328" s="676"/>
      <c r="E328" s="675"/>
      <c r="F328" s="677"/>
      <c r="G328" s="678"/>
      <c r="H328" s="661"/>
      <c r="I328" s="629"/>
      <c r="J328" s="776"/>
      <c r="K328" s="776"/>
      <c r="L328" s="776"/>
      <c r="M328" s="776"/>
      <c r="N328" s="776"/>
      <c r="O328" s="785"/>
      <c r="P328" s="785"/>
      <c r="Q328" s="785"/>
      <c r="R328" s="785"/>
      <c r="S328" s="785"/>
      <c r="T328" s="785"/>
      <c r="U328" s="794"/>
      <c r="V328" s="794"/>
      <c r="W328" s="794"/>
      <c r="X328" s="794"/>
      <c r="Y328" s="794"/>
      <c r="Z328" s="794"/>
      <c r="AA328" s="803"/>
      <c r="AB328" s="803"/>
      <c r="AC328" s="803"/>
      <c r="AD328" s="803"/>
      <c r="AE328" s="803"/>
      <c r="AF328" s="803"/>
      <c r="AG328" s="821"/>
      <c r="AH328" s="821"/>
      <c r="AI328" s="821"/>
      <c r="AJ328" s="821"/>
      <c r="AK328" s="821"/>
      <c r="AL328" s="821"/>
      <c r="AM328" s="776"/>
      <c r="AN328" s="776"/>
      <c r="AO328" s="776"/>
      <c r="AP328" s="776"/>
      <c r="AQ328" s="776"/>
      <c r="AR328" s="776"/>
      <c r="AS328" s="830"/>
      <c r="AT328" s="830"/>
      <c r="AU328" s="830"/>
      <c r="AV328" s="830"/>
      <c r="AW328" s="830"/>
      <c r="AX328" s="830"/>
      <c r="AY328" s="839"/>
      <c r="AZ328" s="839"/>
      <c r="BA328" s="839"/>
      <c r="BB328" s="839"/>
      <c r="BC328" s="839"/>
      <c r="BD328" s="839"/>
      <c r="BE328" s="776"/>
      <c r="BF328" s="776"/>
      <c r="BG328" s="776"/>
      <c r="BH328" s="776"/>
      <c r="BI328" s="776"/>
      <c r="BJ328" s="776"/>
      <c r="BK328" s="812"/>
      <c r="BL328" s="812"/>
      <c r="BM328" s="812"/>
      <c r="BN328" s="812"/>
      <c r="BO328" s="812"/>
      <c r="BP328" s="812"/>
      <c r="BQ328" s="794"/>
      <c r="BR328" s="794"/>
      <c r="BS328" s="794"/>
      <c r="BT328" s="794"/>
      <c r="BU328" s="794"/>
      <c r="BV328" s="794"/>
      <c r="BW328" s="839"/>
      <c r="BX328" s="839"/>
      <c r="BY328" s="839"/>
      <c r="BZ328" s="839"/>
      <c r="CA328" s="839"/>
      <c r="CB328" s="839"/>
      <c r="CC328" s="812"/>
      <c r="CD328" s="785"/>
      <c r="CE328" s="812"/>
      <c r="CF328" s="812"/>
      <c r="CG328" s="812"/>
      <c r="CH328" s="579"/>
    </row>
    <row r="329" spans="1:86" hidden="1" x14ac:dyDescent="0.2">
      <c r="A329" s="580"/>
      <c r="B329" s="580"/>
      <c r="C329" s="580"/>
      <c r="D329" s="580"/>
      <c r="E329" s="580"/>
      <c r="F329" s="580"/>
      <c r="G329" s="627"/>
      <c r="H329" s="631"/>
      <c r="I329" s="632"/>
      <c r="J329" s="774"/>
      <c r="K329" s="774"/>
      <c r="L329" s="775"/>
      <c r="M329" s="775"/>
      <c r="N329" s="775"/>
      <c r="O329" s="784"/>
      <c r="P329" s="784"/>
      <c r="Q329" s="783"/>
      <c r="R329" s="783"/>
      <c r="S329" s="783"/>
      <c r="T329" s="783"/>
      <c r="U329" s="793"/>
      <c r="V329" s="792"/>
      <c r="W329" s="792"/>
      <c r="X329" s="792"/>
      <c r="Y329" s="792"/>
      <c r="Z329" s="792"/>
      <c r="AA329" s="802"/>
      <c r="AB329" s="801"/>
      <c r="AC329" s="801"/>
      <c r="AD329" s="801"/>
      <c r="AE329" s="801"/>
      <c r="AF329" s="801"/>
      <c r="AG329" s="820"/>
      <c r="AH329" s="819"/>
      <c r="AI329" s="819"/>
      <c r="AJ329" s="819"/>
      <c r="AK329" s="819"/>
      <c r="AL329" s="819"/>
      <c r="AM329" s="774"/>
      <c r="AN329" s="775"/>
      <c r="AO329" s="775"/>
      <c r="AP329" s="775"/>
      <c r="AQ329" s="775"/>
      <c r="AR329" s="775"/>
      <c r="AS329" s="829"/>
      <c r="AT329" s="828"/>
      <c r="AU329" s="828"/>
      <c r="AV329" s="828"/>
      <c r="AW329" s="828"/>
      <c r="AX329" s="828"/>
      <c r="AY329" s="838"/>
      <c r="AZ329" s="837"/>
      <c r="BA329" s="837"/>
      <c r="BB329" s="837"/>
      <c r="BC329" s="837"/>
      <c r="BD329" s="837"/>
      <c r="BE329" s="774"/>
      <c r="BF329" s="775"/>
      <c r="BG329" s="775"/>
      <c r="BH329" s="775"/>
      <c r="BI329" s="775"/>
      <c r="BJ329" s="775"/>
      <c r="BK329" s="811"/>
      <c r="BL329" s="810"/>
      <c r="BM329" s="810"/>
      <c r="BN329" s="810"/>
      <c r="BO329" s="810"/>
      <c r="BP329" s="810"/>
      <c r="BQ329" s="793"/>
      <c r="BR329" s="792"/>
      <c r="BS329" s="792"/>
      <c r="BT329" s="792"/>
      <c r="BU329" s="792"/>
      <c r="BV329" s="792"/>
      <c r="BW329" s="838"/>
      <c r="BX329" s="837"/>
      <c r="BY329" s="837"/>
      <c r="BZ329" s="837"/>
      <c r="CA329" s="837"/>
      <c r="CB329" s="837"/>
      <c r="CC329" s="811"/>
      <c r="CD329" s="784"/>
      <c r="CE329" s="810"/>
      <c r="CF329" s="810"/>
      <c r="CG329" s="810"/>
      <c r="CH329" s="579"/>
    </row>
    <row r="330" spans="1:86" hidden="1" x14ac:dyDescent="0.2">
      <c r="A330" s="589"/>
      <c r="B330" s="589"/>
      <c r="C330" s="589"/>
      <c r="D330" s="589"/>
      <c r="E330" s="589"/>
      <c r="F330" s="589"/>
      <c r="G330" s="586"/>
      <c r="H330" s="635"/>
      <c r="I330" s="686"/>
      <c r="J330" s="774"/>
      <c r="K330" s="774"/>
      <c r="L330" s="775"/>
      <c r="M330" s="775"/>
      <c r="N330" s="775"/>
      <c r="O330" s="784"/>
      <c r="P330" s="784"/>
      <c r="Q330" s="783"/>
      <c r="R330" s="783"/>
      <c r="S330" s="783"/>
      <c r="T330" s="783"/>
      <c r="U330" s="793"/>
      <c r="V330" s="792"/>
      <c r="W330" s="792"/>
      <c r="X330" s="792"/>
      <c r="Y330" s="792"/>
      <c r="Z330" s="792"/>
      <c r="AA330" s="802"/>
      <c r="AB330" s="801"/>
      <c r="AC330" s="801"/>
      <c r="AD330" s="801"/>
      <c r="AE330" s="801"/>
      <c r="AF330" s="801"/>
      <c r="AG330" s="820"/>
      <c r="AH330" s="819"/>
      <c r="AI330" s="819"/>
      <c r="AJ330" s="819"/>
      <c r="AK330" s="819"/>
      <c r="AL330" s="819"/>
      <c r="AM330" s="774"/>
      <c r="AN330" s="775"/>
      <c r="AO330" s="775"/>
      <c r="AP330" s="775"/>
      <c r="AQ330" s="775"/>
      <c r="AR330" s="775"/>
      <c r="AS330" s="829"/>
      <c r="AT330" s="828"/>
      <c r="AU330" s="828"/>
      <c r="AV330" s="828"/>
      <c r="AW330" s="828"/>
      <c r="AX330" s="828"/>
      <c r="AY330" s="838"/>
      <c r="AZ330" s="837"/>
      <c r="BA330" s="837"/>
      <c r="BB330" s="837"/>
      <c r="BC330" s="837"/>
      <c r="BD330" s="837"/>
      <c r="BE330" s="774"/>
      <c r="BF330" s="775"/>
      <c r="BG330" s="775"/>
      <c r="BH330" s="775"/>
      <c r="BI330" s="775"/>
      <c r="BJ330" s="775"/>
      <c r="BK330" s="811"/>
      <c r="BL330" s="810"/>
      <c r="BM330" s="810"/>
      <c r="BN330" s="810"/>
      <c r="BO330" s="810"/>
      <c r="BP330" s="810"/>
      <c r="BQ330" s="793"/>
      <c r="BR330" s="792"/>
      <c r="BS330" s="792"/>
      <c r="BT330" s="792"/>
      <c r="BU330" s="792"/>
      <c r="BV330" s="792"/>
      <c r="BW330" s="838"/>
      <c r="BX330" s="837"/>
      <c r="BY330" s="837"/>
      <c r="BZ330" s="837"/>
      <c r="CA330" s="837"/>
      <c r="CB330" s="837"/>
      <c r="CC330" s="811"/>
      <c r="CD330" s="784"/>
      <c r="CE330" s="810"/>
      <c r="CF330" s="810"/>
      <c r="CG330" s="810"/>
      <c r="CH330" s="579"/>
    </row>
    <row r="331" spans="1:86" hidden="1" x14ac:dyDescent="0.2">
      <c r="A331" s="589"/>
      <c r="B331" s="589"/>
      <c r="C331" s="589"/>
      <c r="D331" s="589"/>
      <c r="E331" s="589"/>
      <c r="F331" s="589"/>
      <c r="G331" s="640"/>
      <c r="H331" s="639"/>
      <c r="I331" s="686"/>
      <c r="J331" s="774"/>
      <c r="K331" s="774"/>
      <c r="L331" s="775"/>
      <c r="M331" s="775"/>
      <c r="N331" s="775"/>
      <c r="O331" s="784"/>
      <c r="P331" s="784"/>
      <c r="Q331" s="783"/>
      <c r="R331" s="783"/>
      <c r="S331" s="783"/>
      <c r="T331" s="783"/>
      <c r="U331" s="793"/>
      <c r="V331" s="792"/>
      <c r="W331" s="792"/>
      <c r="X331" s="792"/>
      <c r="Y331" s="792"/>
      <c r="Z331" s="792"/>
      <c r="AA331" s="802"/>
      <c r="AB331" s="801"/>
      <c r="AC331" s="801"/>
      <c r="AD331" s="801"/>
      <c r="AE331" s="801"/>
      <c r="AF331" s="801"/>
      <c r="AG331" s="820"/>
      <c r="AH331" s="819"/>
      <c r="AI331" s="819"/>
      <c r="AJ331" s="819"/>
      <c r="AK331" s="819"/>
      <c r="AL331" s="819"/>
      <c r="AM331" s="774"/>
      <c r="AN331" s="775"/>
      <c r="AO331" s="775"/>
      <c r="AP331" s="775"/>
      <c r="AQ331" s="775"/>
      <c r="AR331" s="775"/>
      <c r="AS331" s="829"/>
      <c r="AT331" s="828"/>
      <c r="AU331" s="828"/>
      <c r="AV331" s="828"/>
      <c r="AW331" s="828"/>
      <c r="AX331" s="828"/>
      <c r="AY331" s="838"/>
      <c r="AZ331" s="837"/>
      <c r="BA331" s="837"/>
      <c r="BB331" s="837"/>
      <c r="BC331" s="837"/>
      <c r="BD331" s="837"/>
      <c r="BE331" s="774"/>
      <c r="BF331" s="775"/>
      <c r="BG331" s="775"/>
      <c r="BH331" s="775"/>
      <c r="BI331" s="775"/>
      <c r="BJ331" s="775"/>
      <c r="BK331" s="811"/>
      <c r="BL331" s="810"/>
      <c r="BM331" s="810"/>
      <c r="BN331" s="810"/>
      <c r="BO331" s="810"/>
      <c r="BP331" s="810"/>
      <c r="BQ331" s="793"/>
      <c r="BR331" s="792"/>
      <c r="BS331" s="792"/>
      <c r="BT331" s="792"/>
      <c r="BU331" s="792"/>
      <c r="BV331" s="792"/>
      <c r="BW331" s="838"/>
      <c r="BX331" s="837"/>
      <c r="BY331" s="837"/>
      <c r="BZ331" s="837"/>
      <c r="CA331" s="837"/>
      <c r="CB331" s="837"/>
      <c r="CC331" s="811"/>
      <c r="CD331" s="784"/>
      <c r="CE331" s="810"/>
      <c r="CF331" s="810"/>
      <c r="CG331" s="810"/>
      <c r="CH331" s="579"/>
    </row>
    <row r="332" spans="1:86" hidden="1" x14ac:dyDescent="0.2">
      <c r="A332" s="589"/>
      <c r="B332" s="589"/>
      <c r="C332" s="589"/>
      <c r="D332" s="589"/>
      <c r="E332" s="589"/>
      <c r="F332" s="589"/>
      <c r="G332" s="640"/>
      <c r="H332" s="639"/>
      <c r="I332" s="686"/>
      <c r="J332" s="774"/>
      <c r="K332" s="774"/>
      <c r="L332" s="775"/>
      <c r="M332" s="775"/>
      <c r="N332" s="775"/>
      <c r="O332" s="784"/>
      <c r="P332" s="784"/>
      <c r="Q332" s="783"/>
      <c r="R332" s="783"/>
      <c r="S332" s="783"/>
      <c r="T332" s="783"/>
      <c r="U332" s="793"/>
      <c r="V332" s="792"/>
      <c r="W332" s="792"/>
      <c r="X332" s="792"/>
      <c r="Y332" s="792"/>
      <c r="Z332" s="792"/>
      <c r="AA332" s="802"/>
      <c r="AB332" s="801"/>
      <c r="AC332" s="801"/>
      <c r="AD332" s="801"/>
      <c r="AE332" s="801"/>
      <c r="AF332" s="801"/>
      <c r="AG332" s="820"/>
      <c r="AH332" s="819"/>
      <c r="AI332" s="819"/>
      <c r="AJ332" s="819"/>
      <c r="AK332" s="819"/>
      <c r="AL332" s="819"/>
      <c r="AM332" s="774"/>
      <c r="AN332" s="775"/>
      <c r="AO332" s="775"/>
      <c r="AP332" s="775"/>
      <c r="AQ332" s="775"/>
      <c r="AR332" s="775"/>
      <c r="AS332" s="829"/>
      <c r="AT332" s="828"/>
      <c r="AU332" s="828"/>
      <c r="AV332" s="828"/>
      <c r="AW332" s="828"/>
      <c r="AX332" s="828"/>
      <c r="AY332" s="838"/>
      <c r="AZ332" s="837"/>
      <c r="BA332" s="837"/>
      <c r="BB332" s="837"/>
      <c r="BC332" s="837"/>
      <c r="BD332" s="837"/>
      <c r="BE332" s="774"/>
      <c r="BF332" s="775"/>
      <c r="BG332" s="775"/>
      <c r="BH332" s="775"/>
      <c r="BI332" s="775"/>
      <c r="BJ332" s="775"/>
      <c r="BK332" s="811"/>
      <c r="BL332" s="810"/>
      <c r="BM332" s="810"/>
      <c r="BN332" s="810"/>
      <c r="BO332" s="810"/>
      <c r="BP332" s="810"/>
      <c r="BQ332" s="793"/>
      <c r="BR332" s="792"/>
      <c r="BS332" s="792"/>
      <c r="BT332" s="792"/>
      <c r="BU332" s="792"/>
      <c r="BV332" s="792"/>
      <c r="BW332" s="838"/>
      <c r="BX332" s="837"/>
      <c r="BY332" s="837"/>
      <c r="BZ332" s="837"/>
      <c r="CA332" s="837"/>
      <c r="CB332" s="837"/>
      <c r="CC332" s="811"/>
      <c r="CD332" s="784"/>
      <c r="CE332" s="810"/>
      <c r="CF332" s="810"/>
      <c r="CG332" s="810"/>
      <c r="CH332" s="579"/>
    </row>
    <row r="333" spans="1:86" hidden="1" x14ac:dyDescent="0.2">
      <c r="A333" s="589"/>
      <c r="B333" s="589"/>
      <c r="C333" s="589"/>
      <c r="D333" s="589"/>
      <c r="E333" s="589"/>
      <c r="F333" s="589"/>
      <c r="G333" s="586"/>
      <c r="H333" s="635"/>
      <c r="I333" s="686"/>
      <c r="J333" s="774"/>
      <c r="K333" s="774"/>
      <c r="L333" s="775"/>
      <c r="M333" s="775"/>
      <c r="N333" s="775"/>
      <c r="O333" s="784"/>
      <c r="P333" s="784"/>
      <c r="Q333" s="783"/>
      <c r="R333" s="783"/>
      <c r="S333" s="783"/>
      <c r="T333" s="783"/>
      <c r="U333" s="793"/>
      <c r="V333" s="792"/>
      <c r="W333" s="792"/>
      <c r="X333" s="792"/>
      <c r="Y333" s="792"/>
      <c r="Z333" s="792"/>
      <c r="AA333" s="802"/>
      <c r="AB333" s="801"/>
      <c r="AC333" s="801"/>
      <c r="AD333" s="801"/>
      <c r="AE333" s="801"/>
      <c r="AF333" s="801"/>
      <c r="AG333" s="820"/>
      <c r="AH333" s="819"/>
      <c r="AI333" s="819"/>
      <c r="AJ333" s="819"/>
      <c r="AK333" s="819"/>
      <c r="AL333" s="819"/>
      <c r="AM333" s="774"/>
      <c r="AN333" s="775"/>
      <c r="AO333" s="775"/>
      <c r="AP333" s="775"/>
      <c r="AQ333" s="775"/>
      <c r="AR333" s="775"/>
      <c r="AS333" s="829"/>
      <c r="AT333" s="828"/>
      <c r="AU333" s="828"/>
      <c r="AV333" s="828"/>
      <c r="AW333" s="828"/>
      <c r="AX333" s="828"/>
      <c r="AY333" s="838"/>
      <c r="AZ333" s="837"/>
      <c r="BA333" s="837"/>
      <c r="BB333" s="837"/>
      <c r="BC333" s="837"/>
      <c r="BD333" s="837"/>
      <c r="BE333" s="774"/>
      <c r="BF333" s="775"/>
      <c r="BG333" s="775"/>
      <c r="BH333" s="775"/>
      <c r="BI333" s="775"/>
      <c r="BJ333" s="775"/>
      <c r="BK333" s="811"/>
      <c r="BL333" s="810"/>
      <c r="BM333" s="810"/>
      <c r="BN333" s="810"/>
      <c r="BO333" s="810"/>
      <c r="BP333" s="810"/>
      <c r="BQ333" s="793"/>
      <c r="BR333" s="792"/>
      <c r="BS333" s="792"/>
      <c r="BT333" s="792"/>
      <c r="BU333" s="792"/>
      <c r="BV333" s="792"/>
      <c r="BW333" s="838"/>
      <c r="BX333" s="837"/>
      <c r="BY333" s="837"/>
      <c r="BZ333" s="837"/>
      <c r="CA333" s="837"/>
      <c r="CB333" s="837"/>
      <c r="CC333" s="811"/>
      <c r="CD333" s="784"/>
      <c r="CE333" s="810"/>
      <c r="CF333" s="810"/>
      <c r="CG333" s="810"/>
      <c r="CH333" s="579"/>
    </row>
    <row r="334" spans="1:86" hidden="1" x14ac:dyDescent="0.2">
      <c r="A334" s="594"/>
      <c r="B334" s="594"/>
      <c r="C334" s="594"/>
      <c r="D334" s="594"/>
      <c r="E334" s="594"/>
      <c r="F334" s="594"/>
      <c r="G334" s="655"/>
      <c r="H334" s="642"/>
      <c r="I334" s="643"/>
      <c r="J334" s="774"/>
      <c r="K334" s="774"/>
      <c r="L334" s="775"/>
      <c r="M334" s="775"/>
      <c r="N334" s="775"/>
      <c r="O334" s="784"/>
      <c r="P334" s="784"/>
      <c r="Q334" s="783"/>
      <c r="R334" s="783"/>
      <c r="S334" s="783"/>
      <c r="T334" s="783"/>
      <c r="U334" s="793"/>
      <c r="V334" s="792"/>
      <c r="W334" s="792"/>
      <c r="X334" s="792"/>
      <c r="Y334" s="792"/>
      <c r="Z334" s="792"/>
      <c r="AA334" s="802"/>
      <c r="AB334" s="801"/>
      <c r="AC334" s="801"/>
      <c r="AD334" s="801"/>
      <c r="AE334" s="801"/>
      <c r="AF334" s="801"/>
      <c r="AG334" s="820"/>
      <c r="AH334" s="819"/>
      <c r="AI334" s="819"/>
      <c r="AJ334" s="819"/>
      <c r="AK334" s="819"/>
      <c r="AL334" s="819"/>
      <c r="AM334" s="774"/>
      <c r="AN334" s="775"/>
      <c r="AO334" s="775"/>
      <c r="AP334" s="775"/>
      <c r="AQ334" s="775"/>
      <c r="AR334" s="775"/>
      <c r="AS334" s="829"/>
      <c r="AT334" s="828"/>
      <c r="AU334" s="828"/>
      <c r="AV334" s="828"/>
      <c r="AW334" s="828"/>
      <c r="AX334" s="828"/>
      <c r="AY334" s="838"/>
      <c r="AZ334" s="837"/>
      <c r="BA334" s="837"/>
      <c r="BB334" s="837"/>
      <c r="BC334" s="837"/>
      <c r="BD334" s="837"/>
      <c r="BE334" s="774"/>
      <c r="BF334" s="775"/>
      <c r="BG334" s="775"/>
      <c r="BH334" s="775"/>
      <c r="BI334" s="775"/>
      <c r="BJ334" s="775"/>
      <c r="BK334" s="811"/>
      <c r="BL334" s="810"/>
      <c r="BM334" s="810"/>
      <c r="BN334" s="810"/>
      <c r="BO334" s="810"/>
      <c r="BP334" s="810"/>
      <c r="BQ334" s="793"/>
      <c r="BR334" s="792"/>
      <c r="BS334" s="792"/>
      <c r="BT334" s="792"/>
      <c r="BU334" s="792"/>
      <c r="BV334" s="792"/>
      <c r="BW334" s="838"/>
      <c r="BX334" s="837"/>
      <c r="BY334" s="837"/>
      <c r="BZ334" s="837"/>
      <c r="CA334" s="837"/>
      <c r="CB334" s="837"/>
      <c r="CC334" s="811"/>
      <c r="CD334" s="784"/>
      <c r="CE334" s="810"/>
      <c r="CF334" s="810"/>
      <c r="CG334" s="810"/>
      <c r="CH334" s="579"/>
    </row>
    <row r="335" spans="1:86" hidden="1" x14ac:dyDescent="0.2">
      <c r="A335" s="716"/>
      <c r="B335" s="716"/>
      <c r="C335" s="716"/>
      <c r="D335" s="717"/>
      <c r="E335" s="716"/>
      <c r="F335" s="717"/>
      <c r="G335" s="718"/>
      <c r="H335" s="642"/>
      <c r="I335" s="643"/>
      <c r="J335" s="774"/>
      <c r="K335" s="774"/>
      <c r="L335" s="775"/>
      <c r="M335" s="775"/>
      <c r="N335" s="775"/>
      <c r="O335" s="784"/>
      <c r="P335" s="784"/>
      <c r="Q335" s="783"/>
      <c r="R335" s="783"/>
      <c r="S335" s="783"/>
      <c r="T335" s="783"/>
      <c r="U335" s="793"/>
      <c r="V335" s="792"/>
      <c r="W335" s="792"/>
      <c r="X335" s="792"/>
      <c r="Y335" s="792"/>
      <c r="Z335" s="792"/>
      <c r="AA335" s="802"/>
      <c r="AB335" s="801"/>
      <c r="AC335" s="801"/>
      <c r="AD335" s="801"/>
      <c r="AE335" s="801"/>
      <c r="AF335" s="801"/>
      <c r="AG335" s="820"/>
      <c r="AH335" s="819"/>
      <c r="AI335" s="819"/>
      <c r="AJ335" s="819"/>
      <c r="AK335" s="819"/>
      <c r="AL335" s="819"/>
      <c r="AM335" s="774"/>
      <c r="AN335" s="775"/>
      <c r="AO335" s="775"/>
      <c r="AP335" s="775"/>
      <c r="AQ335" s="775"/>
      <c r="AR335" s="775"/>
      <c r="AS335" s="829"/>
      <c r="AT335" s="828"/>
      <c r="AU335" s="828"/>
      <c r="AV335" s="828"/>
      <c r="AW335" s="828"/>
      <c r="AX335" s="828"/>
      <c r="AY335" s="838"/>
      <c r="AZ335" s="837"/>
      <c r="BA335" s="837"/>
      <c r="BB335" s="837"/>
      <c r="BC335" s="837"/>
      <c r="BD335" s="837"/>
      <c r="BE335" s="774"/>
      <c r="BF335" s="775"/>
      <c r="BG335" s="775"/>
      <c r="BH335" s="775"/>
      <c r="BI335" s="775"/>
      <c r="BJ335" s="775"/>
      <c r="BK335" s="811"/>
      <c r="BL335" s="810"/>
      <c r="BM335" s="810"/>
      <c r="BN335" s="810"/>
      <c r="BO335" s="810"/>
      <c r="BP335" s="810"/>
      <c r="BQ335" s="793"/>
      <c r="BR335" s="792"/>
      <c r="BS335" s="792"/>
      <c r="BT335" s="792"/>
      <c r="BU335" s="792"/>
      <c r="BV335" s="792"/>
      <c r="BW335" s="838"/>
      <c r="BX335" s="837"/>
      <c r="BY335" s="837"/>
      <c r="BZ335" s="837"/>
      <c r="CA335" s="837"/>
      <c r="CB335" s="837"/>
      <c r="CC335" s="811"/>
      <c r="CD335" s="784"/>
      <c r="CE335" s="810"/>
      <c r="CF335" s="810"/>
      <c r="CG335" s="810"/>
      <c r="CH335" s="579"/>
    </row>
    <row r="336" spans="1:86" hidden="1" x14ac:dyDescent="0.2">
      <c r="A336" s="602"/>
      <c r="B336" s="596"/>
      <c r="C336" s="623"/>
      <c r="D336" s="607"/>
      <c r="E336" s="602"/>
      <c r="F336" s="607"/>
      <c r="G336" s="620"/>
      <c r="H336" s="600"/>
      <c r="I336" s="682"/>
      <c r="J336" s="774"/>
      <c r="K336" s="774"/>
      <c r="L336" s="775"/>
      <c r="M336" s="775"/>
      <c r="N336" s="775"/>
      <c r="O336" s="784"/>
      <c r="P336" s="784"/>
      <c r="Q336" s="783"/>
      <c r="R336" s="783"/>
      <c r="S336" s="783"/>
      <c r="T336" s="783"/>
      <c r="U336" s="793"/>
      <c r="V336" s="792"/>
      <c r="W336" s="792"/>
      <c r="X336" s="792"/>
      <c r="Y336" s="792"/>
      <c r="Z336" s="792"/>
      <c r="AA336" s="802"/>
      <c r="AB336" s="801"/>
      <c r="AC336" s="801"/>
      <c r="AD336" s="801"/>
      <c r="AE336" s="801"/>
      <c r="AF336" s="801"/>
      <c r="AG336" s="820"/>
      <c r="AH336" s="819"/>
      <c r="AI336" s="819"/>
      <c r="AJ336" s="819"/>
      <c r="AK336" s="819"/>
      <c r="AL336" s="819"/>
      <c r="AM336" s="774"/>
      <c r="AN336" s="775"/>
      <c r="AO336" s="775"/>
      <c r="AP336" s="775"/>
      <c r="AQ336" s="775"/>
      <c r="AR336" s="775"/>
      <c r="AS336" s="829"/>
      <c r="AT336" s="828"/>
      <c r="AU336" s="828"/>
      <c r="AV336" s="828"/>
      <c r="AW336" s="828"/>
      <c r="AX336" s="828"/>
      <c r="AY336" s="838"/>
      <c r="AZ336" s="837"/>
      <c r="BA336" s="837"/>
      <c r="BB336" s="837"/>
      <c r="BC336" s="837"/>
      <c r="BD336" s="837"/>
      <c r="BE336" s="774"/>
      <c r="BF336" s="775"/>
      <c r="BG336" s="775"/>
      <c r="BH336" s="775"/>
      <c r="BI336" s="775"/>
      <c r="BJ336" s="775"/>
      <c r="BK336" s="811"/>
      <c r="BL336" s="810"/>
      <c r="BM336" s="810"/>
      <c r="BN336" s="810"/>
      <c r="BO336" s="810"/>
      <c r="BP336" s="810"/>
      <c r="BQ336" s="793"/>
      <c r="BR336" s="792"/>
      <c r="BS336" s="792"/>
      <c r="BT336" s="792"/>
      <c r="BU336" s="792"/>
      <c r="BV336" s="792"/>
      <c r="BW336" s="838"/>
      <c r="BX336" s="837"/>
      <c r="BY336" s="837"/>
      <c r="BZ336" s="837"/>
      <c r="CA336" s="837"/>
      <c r="CB336" s="837"/>
      <c r="CC336" s="811"/>
      <c r="CD336" s="784"/>
      <c r="CE336" s="810"/>
      <c r="CF336" s="810"/>
      <c r="CG336" s="810"/>
      <c r="CH336" s="579"/>
    </row>
    <row r="337" spans="1:86" hidden="1" x14ac:dyDescent="0.2">
      <c r="A337" s="602"/>
      <c r="B337" s="602"/>
      <c r="C337" s="623"/>
      <c r="D337" s="607"/>
      <c r="E337" s="602"/>
      <c r="F337" s="607"/>
      <c r="G337" s="620"/>
      <c r="H337" s="600"/>
      <c r="I337" s="682"/>
      <c r="J337" s="774"/>
      <c r="K337" s="774"/>
      <c r="L337" s="775"/>
      <c r="M337" s="775"/>
      <c r="N337" s="775"/>
      <c r="O337" s="784"/>
      <c r="P337" s="784"/>
      <c r="Q337" s="783"/>
      <c r="R337" s="783"/>
      <c r="S337" s="783"/>
      <c r="T337" s="783"/>
      <c r="U337" s="793"/>
      <c r="V337" s="792"/>
      <c r="W337" s="792"/>
      <c r="X337" s="792"/>
      <c r="Y337" s="792"/>
      <c r="Z337" s="792"/>
      <c r="AA337" s="802"/>
      <c r="AB337" s="801"/>
      <c r="AC337" s="801"/>
      <c r="AD337" s="801"/>
      <c r="AE337" s="801"/>
      <c r="AF337" s="801"/>
      <c r="AG337" s="820"/>
      <c r="AH337" s="819"/>
      <c r="AI337" s="819"/>
      <c r="AJ337" s="819"/>
      <c r="AK337" s="819"/>
      <c r="AL337" s="819"/>
      <c r="AM337" s="774"/>
      <c r="AN337" s="775"/>
      <c r="AO337" s="775"/>
      <c r="AP337" s="775"/>
      <c r="AQ337" s="775"/>
      <c r="AR337" s="775"/>
      <c r="AS337" s="829"/>
      <c r="AT337" s="828"/>
      <c r="AU337" s="828"/>
      <c r="AV337" s="828"/>
      <c r="AW337" s="828"/>
      <c r="AX337" s="828"/>
      <c r="AY337" s="838"/>
      <c r="AZ337" s="837"/>
      <c r="BA337" s="837"/>
      <c r="BB337" s="837"/>
      <c r="BC337" s="837"/>
      <c r="BD337" s="837"/>
      <c r="BE337" s="774"/>
      <c r="BF337" s="775"/>
      <c r="BG337" s="775"/>
      <c r="BH337" s="775"/>
      <c r="BI337" s="775"/>
      <c r="BJ337" s="775"/>
      <c r="BK337" s="811"/>
      <c r="BL337" s="810"/>
      <c r="BM337" s="810"/>
      <c r="BN337" s="810"/>
      <c r="BO337" s="810"/>
      <c r="BP337" s="810"/>
      <c r="BQ337" s="793"/>
      <c r="BR337" s="792"/>
      <c r="BS337" s="792"/>
      <c r="BT337" s="792"/>
      <c r="BU337" s="792"/>
      <c r="BV337" s="792"/>
      <c r="BW337" s="838"/>
      <c r="BX337" s="837"/>
      <c r="BY337" s="837"/>
      <c r="BZ337" s="837"/>
      <c r="CA337" s="837"/>
      <c r="CB337" s="837"/>
      <c r="CC337" s="811"/>
      <c r="CD337" s="784"/>
      <c r="CE337" s="810"/>
      <c r="CF337" s="810"/>
      <c r="CG337" s="810"/>
      <c r="CH337" s="579"/>
    </row>
    <row r="338" spans="1:86" hidden="1" x14ac:dyDescent="0.2">
      <c r="A338" s="602"/>
      <c r="B338" s="602"/>
      <c r="C338" s="623"/>
      <c r="D338" s="604"/>
      <c r="E338" s="602"/>
      <c r="F338" s="607"/>
      <c r="G338" s="599"/>
      <c r="H338" s="605"/>
      <c r="I338" s="646"/>
      <c r="J338" s="774"/>
      <c r="K338" s="774"/>
      <c r="L338" s="775"/>
      <c r="M338" s="775"/>
      <c r="N338" s="775"/>
      <c r="O338" s="784"/>
      <c r="P338" s="784"/>
      <c r="Q338" s="783"/>
      <c r="R338" s="783"/>
      <c r="S338" s="783"/>
      <c r="T338" s="783"/>
      <c r="U338" s="793"/>
      <c r="V338" s="792"/>
      <c r="W338" s="792"/>
      <c r="X338" s="792"/>
      <c r="Y338" s="792"/>
      <c r="Z338" s="792"/>
      <c r="AA338" s="802"/>
      <c r="AB338" s="801"/>
      <c r="AC338" s="801"/>
      <c r="AD338" s="801"/>
      <c r="AE338" s="801"/>
      <c r="AF338" s="801"/>
      <c r="AG338" s="820"/>
      <c r="AH338" s="819"/>
      <c r="AI338" s="819"/>
      <c r="AJ338" s="819"/>
      <c r="AK338" s="819"/>
      <c r="AL338" s="819"/>
      <c r="AM338" s="774"/>
      <c r="AN338" s="775"/>
      <c r="AO338" s="775"/>
      <c r="AP338" s="775"/>
      <c r="AQ338" s="775"/>
      <c r="AR338" s="775"/>
      <c r="AS338" s="829"/>
      <c r="AT338" s="828"/>
      <c r="AU338" s="828"/>
      <c r="AV338" s="828"/>
      <c r="AW338" s="828"/>
      <c r="AX338" s="828"/>
      <c r="AY338" s="838"/>
      <c r="AZ338" s="837"/>
      <c r="BA338" s="837"/>
      <c r="BB338" s="837"/>
      <c r="BC338" s="837"/>
      <c r="BD338" s="837"/>
      <c r="BE338" s="774"/>
      <c r="BF338" s="775"/>
      <c r="BG338" s="775"/>
      <c r="BH338" s="775"/>
      <c r="BI338" s="775"/>
      <c r="BJ338" s="775"/>
      <c r="BK338" s="811"/>
      <c r="BL338" s="810"/>
      <c r="BM338" s="810"/>
      <c r="BN338" s="810"/>
      <c r="BO338" s="810"/>
      <c r="BP338" s="810"/>
      <c r="BQ338" s="793"/>
      <c r="BR338" s="792"/>
      <c r="BS338" s="792"/>
      <c r="BT338" s="792"/>
      <c r="BU338" s="792"/>
      <c r="BV338" s="792"/>
      <c r="BW338" s="838"/>
      <c r="BX338" s="837"/>
      <c r="BY338" s="837"/>
      <c r="BZ338" s="837"/>
      <c r="CA338" s="837"/>
      <c r="CB338" s="837"/>
      <c r="CC338" s="811"/>
      <c r="CD338" s="784"/>
      <c r="CE338" s="810"/>
      <c r="CF338" s="810"/>
      <c r="CG338" s="810"/>
      <c r="CH338" s="579"/>
    </row>
    <row r="339" spans="1:86" hidden="1" x14ac:dyDescent="0.2">
      <c r="A339" s="602"/>
      <c r="B339" s="602"/>
      <c r="C339" s="623"/>
      <c r="D339" s="606"/>
      <c r="E339" s="602"/>
      <c r="F339" s="607"/>
      <c r="G339" s="620"/>
      <c r="H339" s="645"/>
      <c r="I339" s="624"/>
      <c r="J339" s="774"/>
      <c r="K339" s="774"/>
      <c r="L339" s="775"/>
      <c r="M339" s="775"/>
      <c r="N339" s="775"/>
      <c r="O339" s="784"/>
      <c r="P339" s="784"/>
      <c r="Q339" s="783"/>
      <c r="R339" s="783"/>
      <c r="S339" s="783"/>
      <c r="T339" s="783"/>
      <c r="U339" s="793"/>
      <c r="V339" s="792"/>
      <c r="W339" s="792"/>
      <c r="X339" s="792"/>
      <c r="Y339" s="792"/>
      <c r="Z339" s="792"/>
      <c r="AA339" s="802"/>
      <c r="AB339" s="801"/>
      <c r="AC339" s="801"/>
      <c r="AD339" s="801"/>
      <c r="AE339" s="801"/>
      <c r="AF339" s="801"/>
      <c r="AG339" s="820"/>
      <c r="AH339" s="819"/>
      <c r="AI339" s="819"/>
      <c r="AJ339" s="819"/>
      <c r="AK339" s="819"/>
      <c r="AL339" s="819"/>
      <c r="AM339" s="774"/>
      <c r="AN339" s="775"/>
      <c r="AO339" s="775"/>
      <c r="AP339" s="775"/>
      <c r="AQ339" s="775"/>
      <c r="AR339" s="775"/>
      <c r="AS339" s="829"/>
      <c r="AT339" s="828"/>
      <c r="AU339" s="828"/>
      <c r="AV339" s="828"/>
      <c r="AW339" s="828"/>
      <c r="AX339" s="828"/>
      <c r="AY339" s="838"/>
      <c r="AZ339" s="837"/>
      <c r="BA339" s="837"/>
      <c r="BB339" s="837"/>
      <c r="BC339" s="837"/>
      <c r="BD339" s="837"/>
      <c r="BE339" s="774"/>
      <c r="BF339" s="775"/>
      <c r="BG339" s="775"/>
      <c r="BH339" s="775"/>
      <c r="BI339" s="775"/>
      <c r="BJ339" s="775"/>
      <c r="BK339" s="811"/>
      <c r="BL339" s="810"/>
      <c r="BM339" s="810"/>
      <c r="BN339" s="810"/>
      <c r="BO339" s="810"/>
      <c r="BP339" s="810"/>
      <c r="BQ339" s="793"/>
      <c r="BR339" s="792"/>
      <c r="BS339" s="792"/>
      <c r="BT339" s="792"/>
      <c r="BU339" s="792"/>
      <c r="BV339" s="792"/>
      <c r="BW339" s="838"/>
      <c r="BX339" s="837"/>
      <c r="BY339" s="837"/>
      <c r="BZ339" s="837"/>
      <c r="CA339" s="837"/>
      <c r="CB339" s="837"/>
      <c r="CC339" s="811"/>
      <c r="CD339" s="784"/>
      <c r="CE339" s="810"/>
      <c r="CF339" s="810"/>
      <c r="CG339" s="810"/>
      <c r="CH339" s="579"/>
    </row>
    <row r="340" spans="1:86" hidden="1" x14ac:dyDescent="0.2">
      <c r="A340" s="596"/>
      <c r="B340" s="596"/>
      <c r="C340" s="596"/>
      <c r="D340" s="607"/>
      <c r="E340" s="596"/>
      <c r="F340" s="607"/>
      <c r="G340" s="620"/>
      <c r="H340" s="609"/>
      <c r="I340" s="610"/>
      <c r="J340" s="774"/>
      <c r="K340" s="774"/>
      <c r="L340" s="775"/>
      <c r="M340" s="775"/>
      <c r="N340" s="774"/>
      <c r="O340" s="784"/>
      <c r="P340" s="784"/>
      <c r="Q340" s="783"/>
      <c r="R340" s="784"/>
      <c r="S340" s="783"/>
      <c r="T340" s="784"/>
      <c r="U340" s="793"/>
      <c r="V340" s="793"/>
      <c r="W340" s="792"/>
      <c r="X340" s="793"/>
      <c r="Y340" s="792"/>
      <c r="Z340" s="793"/>
      <c r="AA340" s="802"/>
      <c r="AB340" s="802"/>
      <c r="AC340" s="801"/>
      <c r="AD340" s="802"/>
      <c r="AE340" s="801"/>
      <c r="AF340" s="802"/>
      <c r="AG340" s="820"/>
      <c r="AH340" s="820"/>
      <c r="AI340" s="819"/>
      <c r="AJ340" s="820"/>
      <c r="AK340" s="819"/>
      <c r="AL340" s="820"/>
      <c r="AM340" s="774"/>
      <c r="AN340" s="774"/>
      <c r="AO340" s="775"/>
      <c r="AP340" s="774"/>
      <c r="AQ340" s="775"/>
      <c r="AR340" s="774"/>
      <c r="AS340" s="829"/>
      <c r="AT340" s="829"/>
      <c r="AU340" s="828"/>
      <c r="AV340" s="829"/>
      <c r="AW340" s="828"/>
      <c r="AX340" s="829"/>
      <c r="AY340" s="838"/>
      <c r="AZ340" s="838"/>
      <c r="BA340" s="837"/>
      <c r="BB340" s="838"/>
      <c r="BC340" s="837"/>
      <c r="BD340" s="838"/>
      <c r="BE340" s="774"/>
      <c r="BF340" s="774"/>
      <c r="BG340" s="775"/>
      <c r="BH340" s="774"/>
      <c r="BI340" s="775"/>
      <c r="BJ340" s="774"/>
      <c r="BK340" s="811"/>
      <c r="BL340" s="811"/>
      <c r="BM340" s="810"/>
      <c r="BN340" s="811"/>
      <c r="BO340" s="810"/>
      <c r="BP340" s="811"/>
      <c r="BQ340" s="793"/>
      <c r="BR340" s="793"/>
      <c r="BS340" s="792"/>
      <c r="BT340" s="793"/>
      <c r="BU340" s="792"/>
      <c r="BV340" s="793"/>
      <c r="BW340" s="838"/>
      <c r="BX340" s="838"/>
      <c r="BY340" s="837"/>
      <c r="BZ340" s="838"/>
      <c r="CA340" s="837"/>
      <c r="CB340" s="838"/>
      <c r="CC340" s="811"/>
      <c r="CD340" s="784"/>
      <c r="CE340" s="810"/>
      <c r="CF340" s="810"/>
      <c r="CG340" s="811"/>
      <c r="CH340" s="579"/>
    </row>
    <row r="341" spans="1:86" hidden="1" x14ac:dyDescent="0.2">
      <c r="A341" s="596"/>
      <c r="B341" s="596"/>
      <c r="C341" s="596"/>
      <c r="D341" s="607"/>
      <c r="E341" s="596"/>
      <c r="F341" s="607"/>
      <c r="G341" s="620"/>
      <c r="H341" s="609"/>
      <c r="I341" s="610"/>
      <c r="J341" s="774"/>
      <c r="K341" s="774"/>
      <c r="L341" s="775"/>
      <c r="M341" s="775"/>
      <c r="N341" s="774"/>
      <c r="O341" s="784"/>
      <c r="P341" s="784"/>
      <c r="Q341" s="783"/>
      <c r="R341" s="784"/>
      <c r="S341" s="783"/>
      <c r="T341" s="784"/>
      <c r="U341" s="793"/>
      <c r="V341" s="793"/>
      <c r="W341" s="792"/>
      <c r="X341" s="793"/>
      <c r="Y341" s="792"/>
      <c r="Z341" s="793"/>
      <c r="AA341" s="802"/>
      <c r="AB341" s="802"/>
      <c r="AC341" s="801"/>
      <c r="AD341" s="802"/>
      <c r="AE341" s="801"/>
      <c r="AF341" s="802"/>
      <c r="AG341" s="820"/>
      <c r="AH341" s="820"/>
      <c r="AI341" s="819"/>
      <c r="AJ341" s="820"/>
      <c r="AK341" s="819"/>
      <c r="AL341" s="820"/>
      <c r="AM341" s="774"/>
      <c r="AN341" s="774"/>
      <c r="AO341" s="775"/>
      <c r="AP341" s="774"/>
      <c r="AQ341" s="775"/>
      <c r="AR341" s="774"/>
      <c r="AS341" s="829"/>
      <c r="AT341" s="829"/>
      <c r="AU341" s="828"/>
      <c r="AV341" s="829"/>
      <c r="AW341" s="828"/>
      <c r="AX341" s="829"/>
      <c r="AY341" s="838"/>
      <c r="AZ341" s="838"/>
      <c r="BA341" s="837"/>
      <c r="BB341" s="838"/>
      <c r="BC341" s="837"/>
      <c r="BD341" s="838"/>
      <c r="BE341" s="774"/>
      <c r="BF341" s="774"/>
      <c r="BG341" s="775"/>
      <c r="BH341" s="774"/>
      <c r="BI341" s="775"/>
      <c r="BJ341" s="774"/>
      <c r="BK341" s="811"/>
      <c r="BL341" s="811"/>
      <c r="BM341" s="810"/>
      <c r="BN341" s="811"/>
      <c r="BO341" s="810"/>
      <c r="BP341" s="811"/>
      <c r="BQ341" s="793"/>
      <c r="BR341" s="793"/>
      <c r="BS341" s="792"/>
      <c r="BT341" s="793"/>
      <c r="BU341" s="792"/>
      <c r="BV341" s="793"/>
      <c r="BW341" s="838"/>
      <c r="BX341" s="838"/>
      <c r="BY341" s="837"/>
      <c r="BZ341" s="838"/>
      <c r="CA341" s="837"/>
      <c r="CB341" s="838"/>
      <c r="CC341" s="811"/>
      <c r="CD341" s="784"/>
      <c r="CE341" s="810"/>
      <c r="CF341" s="810"/>
      <c r="CG341" s="811"/>
      <c r="CH341" s="579"/>
    </row>
    <row r="342" spans="1:86" hidden="1" x14ac:dyDescent="0.2">
      <c r="A342" s="596"/>
      <c r="B342" s="596"/>
      <c r="C342" s="596"/>
      <c r="D342" s="607"/>
      <c r="E342" s="596"/>
      <c r="F342" s="607"/>
      <c r="G342" s="620"/>
      <c r="H342" s="609"/>
      <c r="I342" s="610"/>
      <c r="J342" s="774"/>
      <c r="K342" s="774"/>
      <c r="L342" s="775"/>
      <c r="M342" s="775"/>
      <c r="N342" s="774"/>
      <c r="O342" s="784"/>
      <c r="P342" s="784"/>
      <c r="Q342" s="783"/>
      <c r="R342" s="784"/>
      <c r="S342" s="783"/>
      <c r="T342" s="784"/>
      <c r="U342" s="793"/>
      <c r="V342" s="793"/>
      <c r="W342" s="792"/>
      <c r="X342" s="793"/>
      <c r="Y342" s="792"/>
      <c r="Z342" s="793"/>
      <c r="AA342" s="802"/>
      <c r="AB342" s="802"/>
      <c r="AC342" s="801"/>
      <c r="AD342" s="802"/>
      <c r="AE342" s="801"/>
      <c r="AF342" s="802"/>
      <c r="AG342" s="820"/>
      <c r="AH342" s="820"/>
      <c r="AI342" s="819"/>
      <c r="AJ342" s="820"/>
      <c r="AK342" s="819"/>
      <c r="AL342" s="820"/>
      <c r="AM342" s="774"/>
      <c r="AN342" s="774"/>
      <c r="AO342" s="775"/>
      <c r="AP342" s="774"/>
      <c r="AQ342" s="775"/>
      <c r="AR342" s="774"/>
      <c r="AS342" s="829"/>
      <c r="AT342" s="829"/>
      <c r="AU342" s="828"/>
      <c r="AV342" s="829"/>
      <c r="AW342" s="828"/>
      <c r="AX342" s="829"/>
      <c r="AY342" s="838"/>
      <c r="AZ342" s="838"/>
      <c r="BA342" s="837"/>
      <c r="BB342" s="838"/>
      <c r="BC342" s="837"/>
      <c r="BD342" s="838"/>
      <c r="BE342" s="774"/>
      <c r="BF342" s="774"/>
      <c r="BG342" s="775"/>
      <c r="BH342" s="774"/>
      <c r="BI342" s="775"/>
      <c r="BJ342" s="774"/>
      <c r="BK342" s="811"/>
      <c r="BL342" s="811"/>
      <c r="BM342" s="810"/>
      <c r="BN342" s="811"/>
      <c r="BO342" s="810"/>
      <c r="BP342" s="811"/>
      <c r="BQ342" s="793"/>
      <c r="BR342" s="793"/>
      <c r="BS342" s="792"/>
      <c r="BT342" s="793"/>
      <c r="BU342" s="792"/>
      <c r="BV342" s="793"/>
      <c r="BW342" s="838"/>
      <c r="BX342" s="838"/>
      <c r="BY342" s="837"/>
      <c r="BZ342" s="838"/>
      <c r="CA342" s="837"/>
      <c r="CB342" s="838"/>
      <c r="CC342" s="811"/>
      <c r="CD342" s="784"/>
      <c r="CE342" s="810"/>
      <c r="CF342" s="810"/>
      <c r="CG342" s="811"/>
      <c r="CH342" s="579"/>
    </row>
    <row r="343" spans="1:86" hidden="1" x14ac:dyDescent="0.2">
      <c r="A343" s="675"/>
      <c r="B343" s="675"/>
      <c r="C343" s="675"/>
      <c r="D343" s="676"/>
      <c r="E343" s="675"/>
      <c r="F343" s="677"/>
      <c r="G343" s="678"/>
      <c r="H343" s="661"/>
      <c r="I343" s="629"/>
      <c r="J343" s="776"/>
      <c r="K343" s="776"/>
      <c r="L343" s="776"/>
      <c r="M343" s="776"/>
      <c r="N343" s="776"/>
      <c r="O343" s="785"/>
      <c r="P343" s="785"/>
      <c r="Q343" s="785"/>
      <c r="R343" s="785"/>
      <c r="S343" s="785"/>
      <c r="T343" s="785"/>
      <c r="U343" s="794"/>
      <c r="V343" s="794"/>
      <c r="W343" s="794"/>
      <c r="X343" s="794"/>
      <c r="Y343" s="794"/>
      <c r="Z343" s="794"/>
      <c r="AA343" s="803"/>
      <c r="AB343" s="803"/>
      <c r="AC343" s="803"/>
      <c r="AD343" s="803"/>
      <c r="AE343" s="803"/>
      <c r="AF343" s="803"/>
      <c r="AG343" s="821"/>
      <c r="AH343" s="821"/>
      <c r="AI343" s="821"/>
      <c r="AJ343" s="821"/>
      <c r="AK343" s="821"/>
      <c r="AL343" s="821"/>
      <c r="AM343" s="776"/>
      <c r="AN343" s="776"/>
      <c r="AO343" s="776"/>
      <c r="AP343" s="776"/>
      <c r="AQ343" s="776"/>
      <c r="AR343" s="776"/>
      <c r="AS343" s="830"/>
      <c r="AT343" s="830"/>
      <c r="AU343" s="830"/>
      <c r="AV343" s="830"/>
      <c r="AW343" s="830"/>
      <c r="AX343" s="830"/>
      <c r="AY343" s="839"/>
      <c r="AZ343" s="839"/>
      <c r="BA343" s="839"/>
      <c r="BB343" s="839"/>
      <c r="BC343" s="839"/>
      <c r="BD343" s="839"/>
      <c r="BE343" s="776"/>
      <c r="BF343" s="776"/>
      <c r="BG343" s="776"/>
      <c r="BH343" s="776"/>
      <c r="BI343" s="776"/>
      <c r="BJ343" s="776"/>
      <c r="BK343" s="812"/>
      <c r="BL343" s="812"/>
      <c r="BM343" s="812"/>
      <c r="BN343" s="812"/>
      <c r="BO343" s="812"/>
      <c r="BP343" s="812"/>
      <c r="BQ343" s="794"/>
      <c r="BR343" s="794"/>
      <c r="BS343" s="794"/>
      <c r="BT343" s="794"/>
      <c r="BU343" s="794"/>
      <c r="BV343" s="794"/>
      <c r="BW343" s="839"/>
      <c r="BX343" s="839"/>
      <c r="BY343" s="839"/>
      <c r="BZ343" s="839"/>
      <c r="CA343" s="839"/>
      <c r="CB343" s="839"/>
      <c r="CC343" s="812"/>
      <c r="CD343" s="785"/>
      <c r="CE343" s="812"/>
      <c r="CF343" s="812"/>
      <c r="CG343" s="812"/>
      <c r="CH343" s="579"/>
    </row>
    <row r="344" spans="1:86" hidden="1" x14ac:dyDescent="0.2">
      <c r="A344" s="721"/>
      <c r="B344" s="721"/>
      <c r="C344" s="721"/>
      <c r="D344" s="676"/>
      <c r="E344" s="721"/>
      <c r="F344" s="676"/>
      <c r="G344" s="703"/>
      <c r="H344" s="639"/>
      <c r="J344" s="774"/>
      <c r="K344" s="774"/>
      <c r="L344" s="775"/>
      <c r="M344" s="775"/>
      <c r="N344" s="775"/>
      <c r="O344" s="784"/>
      <c r="P344" s="784"/>
      <c r="Q344" s="783"/>
      <c r="R344" s="783"/>
      <c r="S344" s="783"/>
      <c r="T344" s="783"/>
      <c r="U344" s="793"/>
      <c r="V344" s="792"/>
      <c r="W344" s="792"/>
      <c r="X344" s="792"/>
      <c r="Y344" s="792"/>
      <c r="Z344" s="792"/>
      <c r="AA344" s="802"/>
      <c r="AB344" s="801"/>
      <c r="AC344" s="801"/>
      <c r="AD344" s="801"/>
      <c r="AE344" s="801"/>
      <c r="AF344" s="801"/>
      <c r="AG344" s="820"/>
      <c r="AH344" s="819"/>
      <c r="AI344" s="819"/>
      <c r="AJ344" s="819"/>
      <c r="AK344" s="819"/>
      <c r="AL344" s="819"/>
      <c r="AM344" s="774"/>
      <c r="AN344" s="775"/>
      <c r="AO344" s="775"/>
      <c r="AP344" s="775"/>
      <c r="AQ344" s="775"/>
      <c r="AR344" s="775"/>
      <c r="AS344" s="829"/>
      <c r="AT344" s="828"/>
      <c r="AU344" s="828"/>
      <c r="AV344" s="828"/>
      <c r="AW344" s="828"/>
      <c r="AX344" s="828"/>
      <c r="AY344" s="838"/>
      <c r="AZ344" s="837"/>
      <c r="BA344" s="837"/>
      <c r="BB344" s="837"/>
      <c r="BC344" s="837"/>
      <c r="BD344" s="837"/>
      <c r="BE344" s="774"/>
      <c r="BF344" s="775"/>
      <c r="BG344" s="775"/>
      <c r="BH344" s="775"/>
      <c r="BI344" s="775"/>
      <c r="BJ344" s="775"/>
      <c r="BK344" s="811"/>
      <c r="BL344" s="810"/>
      <c r="BM344" s="810"/>
      <c r="BN344" s="810"/>
      <c r="BO344" s="810"/>
      <c r="BP344" s="810"/>
      <c r="BQ344" s="793"/>
      <c r="BR344" s="792"/>
      <c r="BS344" s="792"/>
      <c r="BT344" s="792"/>
      <c r="BU344" s="792"/>
      <c r="BV344" s="792"/>
      <c r="BW344" s="838"/>
      <c r="BX344" s="837"/>
      <c r="BY344" s="837"/>
      <c r="BZ344" s="837"/>
      <c r="CA344" s="837"/>
      <c r="CB344" s="837"/>
      <c r="CC344" s="811"/>
      <c r="CD344" s="784"/>
      <c r="CE344" s="810"/>
      <c r="CF344" s="810"/>
      <c r="CG344" s="810"/>
      <c r="CH344" s="579"/>
    </row>
    <row r="345" spans="1:86" hidden="1" x14ac:dyDescent="0.2">
      <c r="A345" s="711"/>
      <c r="B345" s="711"/>
      <c r="C345" s="711"/>
      <c r="D345" s="712"/>
      <c r="E345" s="711"/>
      <c r="F345" s="712"/>
      <c r="G345" s="679"/>
      <c r="H345" s="635"/>
      <c r="I345" s="636"/>
      <c r="J345" s="774"/>
      <c r="K345" s="774"/>
      <c r="L345" s="775"/>
      <c r="M345" s="775"/>
      <c r="N345" s="775"/>
      <c r="O345" s="784"/>
      <c r="P345" s="784"/>
      <c r="Q345" s="783"/>
      <c r="R345" s="783"/>
      <c r="S345" s="783"/>
      <c r="T345" s="783"/>
      <c r="U345" s="793"/>
      <c r="V345" s="792"/>
      <c r="W345" s="792"/>
      <c r="X345" s="792"/>
      <c r="Y345" s="792"/>
      <c r="Z345" s="792"/>
      <c r="AA345" s="802"/>
      <c r="AB345" s="801"/>
      <c r="AC345" s="801"/>
      <c r="AD345" s="801"/>
      <c r="AE345" s="801"/>
      <c r="AF345" s="801"/>
      <c r="AG345" s="820"/>
      <c r="AH345" s="819"/>
      <c r="AI345" s="819"/>
      <c r="AJ345" s="819"/>
      <c r="AK345" s="819"/>
      <c r="AL345" s="819"/>
      <c r="AM345" s="774"/>
      <c r="AN345" s="775"/>
      <c r="AO345" s="775"/>
      <c r="AP345" s="775"/>
      <c r="AQ345" s="775"/>
      <c r="AR345" s="775"/>
      <c r="AS345" s="829"/>
      <c r="AT345" s="828"/>
      <c r="AU345" s="828"/>
      <c r="AV345" s="828"/>
      <c r="AW345" s="828"/>
      <c r="AX345" s="828"/>
      <c r="AY345" s="838"/>
      <c r="AZ345" s="837"/>
      <c r="BA345" s="837"/>
      <c r="BB345" s="837"/>
      <c r="BC345" s="837"/>
      <c r="BD345" s="837"/>
      <c r="BE345" s="774"/>
      <c r="BF345" s="775"/>
      <c r="BG345" s="775"/>
      <c r="BH345" s="775"/>
      <c r="BI345" s="775"/>
      <c r="BJ345" s="775"/>
      <c r="BK345" s="811"/>
      <c r="BL345" s="810"/>
      <c r="BM345" s="810"/>
      <c r="BN345" s="810"/>
      <c r="BO345" s="810"/>
      <c r="BP345" s="810"/>
      <c r="BQ345" s="793"/>
      <c r="BR345" s="792"/>
      <c r="BS345" s="792"/>
      <c r="BT345" s="792"/>
      <c r="BU345" s="792"/>
      <c r="BV345" s="792"/>
      <c r="BW345" s="838"/>
      <c r="BX345" s="837"/>
      <c r="BY345" s="837"/>
      <c r="BZ345" s="837"/>
      <c r="CA345" s="837"/>
      <c r="CB345" s="837"/>
      <c r="CC345" s="811"/>
      <c r="CD345" s="784"/>
      <c r="CE345" s="810"/>
      <c r="CF345" s="810"/>
      <c r="CG345" s="810"/>
      <c r="CH345" s="579"/>
    </row>
    <row r="346" spans="1:86" hidden="1" x14ac:dyDescent="0.2">
      <c r="A346" s="711"/>
      <c r="B346" s="711"/>
      <c r="C346" s="711"/>
      <c r="D346" s="712"/>
      <c r="E346" s="711"/>
      <c r="F346" s="712"/>
      <c r="G346" s="679"/>
      <c r="H346" s="639"/>
      <c r="I346" s="636"/>
      <c r="J346" s="774"/>
      <c r="K346" s="774"/>
      <c r="L346" s="775"/>
      <c r="M346" s="775"/>
      <c r="N346" s="775"/>
      <c r="O346" s="784"/>
      <c r="P346" s="784"/>
      <c r="Q346" s="783"/>
      <c r="R346" s="783"/>
      <c r="S346" s="783"/>
      <c r="T346" s="783"/>
      <c r="U346" s="793"/>
      <c r="V346" s="792"/>
      <c r="W346" s="792"/>
      <c r="X346" s="792"/>
      <c r="Y346" s="792"/>
      <c r="Z346" s="792"/>
      <c r="AA346" s="802"/>
      <c r="AB346" s="801"/>
      <c r="AC346" s="801"/>
      <c r="AD346" s="801"/>
      <c r="AE346" s="801"/>
      <c r="AF346" s="801"/>
      <c r="AG346" s="820"/>
      <c r="AH346" s="819"/>
      <c r="AI346" s="819"/>
      <c r="AJ346" s="819"/>
      <c r="AK346" s="819"/>
      <c r="AL346" s="819"/>
      <c r="AM346" s="774"/>
      <c r="AN346" s="775"/>
      <c r="AO346" s="775"/>
      <c r="AP346" s="775"/>
      <c r="AQ346" s="775"/>
      <c r="AR346" s="775"/>
      <c r="AS346" s="829"/>
      <c r="AT346" s="828"/>
      <c r="AU346" s="828"/>
      <c r="AV346" s="828"/>
      <c r="AW346" s="828"/>
      <c r="AX346" s="828"/>
      <c r="AY346" s="838"/>
      <c r="AZ346" s="837"/>
      <c r="BA346" s="837"/>
      <c r="BB346" s="837"/>
      <c r="BC346" s="837"/>
      <c r="BD346" s="837"/>
      <c r="BE346" s="774"/>
      <c r="BF346" s="775"/>
      <c r="BG346" s="775"/>
      <c r="BH346" s="775"/>
      <c r="BI346" s="775"/>
      <c r="BJ346" s="775"/>
      <c r="BK346" s="811"/>
      <c r="BL346" s="810"/>
      <c r="BM346" s="810"/>
      <c r="BN346" s="810"/>
      <c r="BO346" s="810"/>
      <c r="BP346" s="810"/>
      <c r="BQ346" s="793"/>
      <c r="BR346" s="792"/>
      <c r="BS346" s="792"/>
      <c r="BT346" s="792"/>
      <c r="BU346" s="792"/>
      <c r="BV346" s="792"/>
      <c r="BW346" s="838"/>
      <c r="BX346" s="837"/>
      <c r="BY346" s="837"/>
      <c r="BZ346" s="837"/>
      <c r="CA346" s="837"/>
      <c r="CB346" s="837"/>
      <c r="CC346" s="811"/>
      <c r="CD346" s="784"/>
      <c r="CE346" s="810"/>
      <c r="CF346" s="810"/>
      <c r="CG346" s="810"/>
      <c r="CH346" s="579"/>
    </row>
    <row r="347" spans="1:86" hidden="1" x14ac:dyDescent="0.2">
      <c r="A347" s="711"/>
      <c r="B347" s="711"/>
      <c r="C347" s="711"/>
      <c r="D347" s="712"/>
      <c r="E347" s="711"/>
      <c r="F347" s="712"/>
      <c r="G347" s="679"/>
      <c r="H347" s="639"/>
      <c r="I347" s="636"/>
      <c r="J347" s="774"/>
      <c r="K347" s="774"/>
      <c r="L347" s="775"/>
      <c r="M347" s="775"/>
      <c r="N347" s="775"/>
      <c r="O347" s="784"/>
      <c r="P347" s="784"/>
      <c r="Q347" s="783"/>
      <c r="R347" s="783"/>
      <c r="S347" s="783"/>
      <c r="T347" s="783"/>
      <c r="U347" s="793"/>
      <c r="V347" s="792"/>
      <c r="W347" s="792"/>
      <c r="X347" s="792"/>
      <c r="Y347" s="792"/>
      <c r="Z347" s="792"/>
      <c r="AA347" s="802"/>
      <c r="AB347" s="801"/>
      <c r="AC347" s="801"/>
      <c r="AD347" s="801"/>
      <c r="AE347" s="801"/>
      <c r="AF347" s="801"/>
      <c r="AG347" s="820"/>
      <c r="AH347" s="819"/>
      <c r="AI347" s="819"/>
      <c r="AJ347" s="819"/>
      <c r="AK347" s="819"/>
      <c r="AL347" s="819"/>
      <c r="AM347" s="774"/>
      <c r="AN347" s="775"/>
      <c r="AO347" s="775"/>
      <c r="AP347" s="775"/>
      <c r="AQ347" s="775"/>
      <c r="AR347" s="775"/>
      <c r="AS347" s="829"/>
      <c r="AT347" s="828"/>
      <c r="AU347" s="828"/>
      <c r="AV347" s="828"/>
      <c r="AW347" s="828"/>
      <c r="AX347" s="828"/>
      <c r="AY347" s="838"/>
      <c r="AZ347" s="837"/>
      <c r="BA347" s="837"/>
      <c r="BB347" s="837"/>
      <c r="BC347" s="837"/>
      <c r="BD347" s="837"/>
      <c r="BE347" s="774"/>
      <c r="BF347" s="775"/>
      <c r="BG347" s="775"/>
      <c r="BH347" s="775"/>
      <c r="BI347" s="775"/>
      <c r="BJ347" s="775"/>
      <c r="BK347" s="811"/>
      <c r="BL347" s="810"/>
      <c r="BM347" s="810"/>
      <c r="BN347" s="810"/>
      <c r="BO347" s="810"/>
      <c r="BP347" s="810"/>
      <c r="BQ347" s="793"/>
      <c r="BR347" s="792"/>
      <c r="BS347" s="792"/>
      <c r="BT347" s="792"/>
      <c r="BU347" s="792"/>
      <c r="BV347" s="792"/>
      <c r="BW347" s="838"/>
      <c r="BX347" s="837"/>
      <c r="BY347" s="837"/>
      <c r="BZ347" s="837"/>
      <c r="CA347" s="837"/>
      <c r="CB347" s="837"/>
      <c r="CC347" s="811"/>
      <c r="CD347" s="784"/>
      <c r="CE347" s="810"/>
      <c r="CF347" s="810"/>
      <c r="CG347" s="810"/>
      <c r="CH347" s="579"/>
    </row>
    <row r="348" spans="1:86" hidden="1" x14ac:dyDescent="0.2">
      <c r="A348" s="711"/>
      <c r="B348" s="711"/>
      <c r="C348" s="711"/>
      <c r="D348" s="712"/>
      <c r="E348" s="711"/>
      <c r="F348" s="712"/>
      <c r="G348" s="679"/>
      <c r="H348" s="635"/>
      <c r="I348" s="636"/>
      <c r="J348" s="774"/>
      <c r="K348" s="774"/>
      <c r="L348" s="775"/>
      <c r="M348" s="775"/>
      <c r="N348" s="775"/>
      <c r="O348" s="784"/>
      <c r="P348" s="784"/>
      <c r="Q348" s="783"/>
      <c r="R348" s="783"/>
      <c r="S348" s="783"/>
      <c r="T348" s="783"/>
      <c r="U348" s="793"/>
      <c r="V348" s="792"/>
      <c r="W348" s="792"/>
      <c r="X348" s="792"/>
      <c r="Y348" s="792"/>
      <c r="Z348" s="792"/>
      <c r="AA348" s="802"/>
      <c r="AB348" s="801"/>
      <c r="AC348" s="801"/>
      <c r="AD348" s="801"/>
      <c r="AE348" s="801"/>
      <c r="AF348" s="801"/>
      <c r="AG348" s="820"/>
      <c r="AH348" s="819"/>
      <c r="AI348" s="819"/>
      <c r="AJ348" s="819"/>
      <c r="AK348" s="819"/>
      <c r="AL348" s="819"/>
      <c r="AM348" s="774"/>
      <c r="AN348" s="775"/>
      <c r="AO348" s="775"/>
      <c r="AP348" s="775"/>
      <c r="AQ348" s="775"/>
      <c r="AR348" s="775"/>
      <c r="AS348" s="829"/>
      <c r="AT348" s="828"/>
      <c r="AU348" s="828"/>
      <c r="AV348" s="828"/>
      <c r="AW348" s="828"/>
      <c r="AX348" s="828"/>
      <c r="AY348" s="838"/>
      <c r="AZ348" s="837"/>
      <c r="BA348" s="837"/>
      <c r="BB348" s="837"/>
      <c r="BC348" s="837"/>
      <c r="BD348" s="837"/>
      <c r="BE348" s="774"/>
      <c r="BF348" s="775"/>
      <c r="BG348" s="775"/>
      <c r="BH348" s="775"/>
      <c r="BI348" s="775"/>
      <c r="BJ348" s="775"/>
      <c r="BK348" s="811"/>
      <c r="BL348" s="810"/>
      <c r="BM348" s="810"/>
      <c r="BN348" s="810"/>
      <c r="BO348" s="810"/>
      <c r="BP348" s="810"/>
      <c r="BQ348" s="793"/>
      <c r="BR348" s="792"/>
      <c r="BS348" s="792"/>
      <c r="BT348" s="792"/>
      <c r="BU348" s="792"/>
      <c r="BV348" s="792"/>
      <c r="BW348" s="838"/>
      <c r="BX348" s="837"/>
      <c r="BY348" s="837"/>
      <c r="BZ348" s="837"/>
      <c r="CA348" s="837"/>
      <c r="CB348" s="837"/>
      <c r="CC348" s="811"/>
      <c r="CD348" s="784"/>
      <c r="CE348" s="810"/>
      <c r="CF348" s="810"/>
      <c r="CG348" s="810"/>
      <c r="CH348" s="579"/>
    </row>
    <row r="349" spans="1:86" hidden="1" x14ac:dyDescent="0.2">
      <c r="A349" s="716"/>
      <c r="B349" s="716"/>
      <c r="C349" s="716"/>
      <c r="D349" s="717"/>
      <c r="E349" s="716"/>
      <c r="F349" s="717"/>
      <c r="G349" s="718"/>
      <c r="H349" s="642"/>
      <c r="I349" s="643"/>
      <c r="J349" s="774"/>
      <c r="K349" s="774"/>
      <c r="L349" s="775"/>
      <c r="M349" s="775"/>
      <c r="N349" s="775"/>
      <c r="O349" s="784"/>
      <c r="P349" s="784"/>
      <c r="Q349" s="783"/>
      <c r="R349" s="783"/>
      <c r="S349" s="783"/>
      <c r="T349" s="783"/>
      <c r="U349" s="793"/>
      <c r="V349" s="792"/>
      <c r="W349" s="792"/>
      <c r="X349" s="792"/>
      <c r="Y349" s="792"/>
      <c r="Z349" s="792"/>
      <c r="AA349" s="802"/>
      <c r="AB349" s="801"/>
      <c r="AC349" s="801"/>
      <c r="AD349" s="801"/>
      <c r="AE349" s="801"/>
      <c r="AF349" s="801"/>
      <c r="AG349" s="820"/>
      <c r="AH349" s="819"/>
      <c r="AI349" s="819"/>
      <c r="AJ349" s="819"/>
      <c r="AK349" s="819"/>
      <c r="AL349" s="819"/>
      <c r="AM349" s="774"/>
      <c r="AN349" s="775"/>
      <c r="AO349" s="775"/>
      <c r="AP349" s="775"/>
      <c r="AQ349" s="775"/>
      <c r="AR349" s="775"/>
      <c r="AS349" s="829"/>
      <c r="AT349" s="828"/>
      <c r="AU349" s="828"/>
      <c r="AV349" s="828"/>
      <c r="AW349" s="828"/>
      <c r="AX349" s="828"/>
      <c r="AY349" s="838"/>
      <c r="AZ349" s="837"/>
      <c r="BA349" s="837"/>
      <c r="BB349" s="837"/>
      <c r="BC349" s="837"/>
      <c r="BD349" s="837"/>
      <c r="BE349" s="774"/>
      <c r="BF349" s="775"/>
      <c r="BG349" s="775"/>
      <c r="BH349" s="775"/>
      <c r="BI349" s="775"/>
      <c r="BJ349" s="775"/>
      <c r="BK349" s="811"/>
      <c r="BL349" s="810"/>
      <c r="BM349" s="810"/>
      <c r="BN349" s="810"/>
      <c r="BO349" s="810"/>
      <c r="BP349" s="810"/>
      <c r="BQ349" s="793"/>
      <c r="BR349" s="792"/>
      <c r="BS349" s="792"/>
      <c r="BT349" s="792"/>
      <c r="BU349" s="792"/>
      <c r="BV349" s="792"/>
      <c r="BW349" s="838"/>
      <c r="BX349" s="837"/>
      <c r="BY349" s="837"/>
      <c r="BZ349" s="837"/>
      <c r="CA349" s="837"/>
      <c r="CB349" s="837"/>
      <c r="CC349" s="811"/>
      <c r="CD349" s="784"/>
      <c r="CE349" s="810"/>
      <c r="CF349" s="810"/>
      <c r="CG349" s="810"/>
      <c r="CH349" s="579"/>
    </row>
    <row r="350" spans="1:86" hidden="1" x14ac:dyDescent="0.2">
      <c r="A350" s="716"/>
      <c r="B350" s="716"/>
      <c r="C350" s="716"/>
      <c r="D350" s="717"/>
      <c r="E350" s="716"/>
      <c r="F350" s="717"/>
      <c r="G350" s="718"/>
      <c r="H350" s="642"/>
      <c r="I350" s="643"/>
      <c r="J350" s="774"/>
      <c r="K350" s="774"/>
      <c r="L350" s="775"/>
      <c r="M350" s="775"/>
      <c r="N350" s="775"/>
      <c r="O350" s="784"/>
      <c r="P350" s="784"/>
      <c r="Q350" s="783"/>
      <c r="R350" s="783"/>
      <c r="S350" s="783"/>
      <c r="T350" s="783"/>
      <c r="U350" s="793"/>
      <c r="V350" s="792"/>
      <c r="W350" s="792"/>
      <c r="X350" s="792"/>
      <c r="Y350" s="792"/>
      <c r="Z350" s="792"/>
      <c r="AA350" s="802"/>
      <c r="AB350" s="801"/>
      <c r="AC350" s="801"/>
      <c r="AD350" s="801"/>
      <c r="AE350" s="801"/>
      <c r="AF350" s="801"/>
      <c r="AG350" s="820"/>
      <c r="AH350" s="819"/>
      <c r="AI350" s="819"/>
      <c r="AJ350" s="819"/>
      <c r="AK350" s="819"/>
      <c r="AL350" s="819"/>
      <c r="AM350" s="774"/>
      <c r="AN350" s="775"/>
      <c r="AO350" s="775"/>
      <c r="AP350" s="775"/>
      <c r="AQ350" s="775"/>
      <c r="AR350" s="775"/>
      <c r="AS350" s="829"/>
      <c r="AT350" s="828"/>
      <c r="AU350" s="828"/>
      <c r="AV350" s="828"/>
      <c r="AW350" s="828"/>
      <c r="AX350" s="828"/>
      <c r="AY350" s="838"/>
      <c r="AZ350" s="837"/>
      <c r="BA350" s="837"/>
      <c r="BB350" s="837"/>
      <c r="BC350" s="837"/>
      <c r="BD350" s="837"/>
      <c r="BE350" s="774"/>
      <c r="BF350" s="775"/>
      <c r="BG350" s="775"/>
      <c r="BH350" s="775"/>
      <c r="BI350" s="775"/>
      <c r="BJ350" s="775"/>
      <c r="BK350" s="811"/>
      <c r="BL350" s="810"/>
      <c r="BM350" s="810"/>
      <c r="BN350" s="810"/>
      <c r="BO350" s="810"/>
      <c r="BP350" s="810"/>
      <c r="BQ350" s="793"/>
      <c r="BR350" s="792"/>
      <c r="BS350" s="792"/>
      <c r="BT350" s="792"/>
      <c r="BU350" s="792"/>
      <c r="BV350" s="792"/>
      <c r="BW350" s="838"/>
      <c r="BX350" s="837"/>
      <c r="BY350" s="837"/>
      <c r="BZ350" s="837"/>
      <c r="CA350" s="837"/>
      <c r="CB350" s="837"/>
      <c r="CC350" s="811"/>
      <c r="CD350" s="784"/>
      <c r="CE350" s="810"/>
      <c r="CF350" s="810"/>
      <c r="CG350" s="810"/>
      <c r="CH350" s="579"/>
    </row>
    <row r="351" spans="1:86" hidden="1" x14ac:dyDescent="0.2">
      <c r="A351" s="602"/>
      <c r="B351" s="596"/>
      <c r="C351" s="596"/>
      <c r="D351" s="607"/>
      <c r="E351" s="602"/>
      <c r="F351" s="607"/>
      <c r="G351" s="620"/>
      <c r="H351" s="600"/>
      <c r="I351" s="682"/>
      <c r="J351" s="774"/>
      <c r="K351" s="774"/>
      <c r="L351" s="775"/>
      <c r="M351" s="775"/>
      <c r="N351" s="775"/>
      <c r="O351" s="784"/>
      <c r="P351" s="784"/>
      <c r="Q351" s="783"/>
      <c r="R351" s="783"/>
      <c r="S351" s="783"/>
      <c r="T351" s="783"/>
      <c r="U351" s="793"/>
      <c r="V351" s="792"/>
      <c r="W351" s="792"/>
      <c r="X351" s="792"/>
      <c r="Y351" s="792"/>
      <c r="Z351" s="792"/>
      <c r="AA351" s="802"/>
      <c r="AB351" s="801"/>
      <c r="AC351" s="801"/>
      <c r="AD351" s="801"/>
      <c r="AE351" s="801"/>
      <c r="AF351" s="801"/>
      <c r="AG351" s="820"/>
      <c r="AH351" s="819"/>
      <c r="AI351" s="819"/>
      <c r="AJ351" s="819"/>
      <c r="AK351" s="819"/>
      <c r="AL351" s="819"/>
      <c r="AM351" s="774"/>
      <c r="AN351" s="775"/>
      <c r="AO351" s="775"/>
      <c r="AP351" s="775"/>
      <c r="AQ351" s="775"/>
      <c r="AR351" s="775"/>
      <c r="AS351" s="829"/>
      <c r="AT351" s="828"/>
      <c r="AU351" s="828"/>
      <c r="AV351" s="828"/>
      <c r="AW351" s="828"/>
      <c r="AX351" s="828"/>
      <c r="AY351" s="838"/>
      <c r="AZ351" s="837"/>
      <c r="BA351" s="837"/>
      <c r="BB351" s="837"/>
      <c r="BC351" s="837"/>
      <c r="BD351" s="837"/>
      <c r="BE351" s="774"/>
      <c r="BF351" s="775"/>
      <c r="BG351" s="775"/>
      <c r="BH351" s="775"/>
      <c r="BI351" s="775"/>
      <c r="BJ351" s="775"/>
      <c r="BK351" s="811"/>
      <c r="BL351" s="810"/>
      <c r="BM351" s="810"/>
      <c r="BN351" s="810"/>
      <c r="BO351" s="810"/>
      <c r="BP351" s="810"/>
      <c r="BQ351" s="793"/>
      <c r="BR351" s="792"/>
      <c r="BS351" s="792"/>
      <c r="BT351" s="792"/>
      <c r="BU351" s="792"/>
      <c r="BV351" s="792"/>
      <c r="BW351" s="838"/>
      <c r="BX351" s="837"/>
      <c r="BY351" s="837"/>
      <c r="BZ351" s="837"/>
      <c r="CA351" s="837"/>
      <c r="CB351" s="837"/>
      <c r="CC351" s="811"/>
      <c r="CD351" s="784"/>
      <c r="CE351" s="810"/>
      <c r="CF351" s="810"/>
      <c r="CG351" s="810"/>
      <c r="CH351" s="579"/>
    </row>
    <row r="352" spans="1:86" hidden="1" x14ac:dyDescent="0.2">
      <c r="A352" s="701"/>
      <c r="B352" s="615"/>
      <c r="C352" s="615"/>
      <c r="D352" s="616"/>
      <c r="E352" s="602"/>
      <c r="F352" s="607"/>
      <c r="G352" s="620"/>
      <c r="H352" s="600"/>
      <c r="I352" s="722"/>
      <c r="J352" s="774"/>
      <c r="K352" s="774"/>
      <c r="L352" s="775"/>
      <c r="M352" s="775"/>
      <c r="N352" s="775"/>
      <c r="O352" s="784"/>
      <c r="P352" s="784"/>
      <c r="Q352" s="783"/>
      <c r="R352" s="783"/>
      <c r="S352" s="783"/>
      <c r="T352" s="783"/>
      <c r="U352" s="793"/>
      <c r="V352" s="792"/>
      <c r="W352" s="792"/>
      <c r="X352" s="792"/>
      <c r="Y352" s="792"/>
      <c r="Z352" s="792"/>
      <c r="AA352" s="802"/>
      <c r="AB352" s="801"/>
      <c r="AC352" s="801"/>
      <c r="AD352" s="801"/>
      <c r="AE352" s="801"/>
      <c r="AF352" s="801"/>
      <c r="AG352" s="820"/>
      <c r="AH352" s="819"/>
      <c r="AI352" s="819"/>
      <c r="AJ352" s="819"/>
      <c r="AK352" s="819"/>
      <c r="AL352" s="819"/>
      <c r="AM352" s="774"/>
      <c r="AN352" s="775"/>
      <c r="AO352" s="775"/>
      <c r="AP352" s="775"/>
      <c r="AQ352" s="775"/>
      <c r="AR352" s="775"/>
      <c r="AS352" s="829"/>
      <c r="AT352" s="828"/>
      <c r="AU352" s="828"/>
      <c r="AV352" s="828"/>
      <c r="AW352" s="828"/>
      <c r="AX352" s="828"/>
      <c r="AY352" s="838"/>
      <c r="AZ352" s="837"/>
      <c r="BA352" s="837"/>
      <c r="BB352" s="837"/>
      <c r="BC352" s="837"/>
      <c r="BD352" s="837"/>
      <c r="BE352" s="774"/>
      <c r="BF352" s="775"/>
      <c r="BG352" s="775"/>
      <c r="BH352" s="775"/>
      <c r="BI352" s="775"/>
      <c r="BJ352" s="775"/>
      <c r="BK352" s="811"/>
      <c r="BL352" s="810"/>
      <c r="BM352" s="810"/>
      <c r="BN352" s="810"/>
      <c r="BO352" s="810"/>
      <c r="BP352" s="810"/>
      <c r="BQ352" s="793"/>
      <c r="BR352" s="792"/>
      <c r="BS352" s="792"/>
      <c r="BT352" s="792"/>
      <c r="BU352" s="792"/>
      <c r="BV352" s="792"/>
      <c r="BW352" s="838"/>
      <c r="BX352" s="837"/>
      <c r="BY352" s="837"/>
      <c r="BZ352" s="837"/>
      <c r="CA352" s="837"/>
      <c r="CB352" s="837"/>
      <c r="CC352" s="811"/>
      <c r="CD352" s="784"/>
      <c r="CE352" s="810"/>
      <c r="CF352" s="810"/>
      <c r="CG352" s="810"/>
      <c r="CH352" s="579"/>
    </row>
    <row r="353" spans="1:86" hidden="1" x14ac:dyDescent="0.2">
      <c r="A353" s="701"/>
      <c r="B353" s="581"/>
      <c r="C353" s="615"/>
      <c r="D353" s="604"/>
      <c r="E353" s="602"/>
      <c r="F353" s="607"/>
      <c r="G353" s="599"/>
      <c r="H353" s="605"/>
      <c r="I353" s="723"/>
      <c r="J353" s="774"/>
      <c r="K353" s="774"/>
      <c r="L353" s="775"/>
      <c r="M353" s="775"/>
      <c r="N353" s="775"/>
      <c r="O353" s="784"/>
      <c r="P353" s="784"/>
      <c r="Q353" s="783"/>
      <c r="R353" s="783"/>
      <c r="S353" s="783"/>
      <c r="T353" s="783"/>
      <c r="U353" s="793"/>
      <c r="V353" s="792"/>
      <c r="W353" s="792"/>
      <c r="X353" s="792"/>
      <c r="Y353" s="792"/>
      <c r="Z353" s="792"/>
      <c r="AA353" s="802"/>
      <c r="AB353" s="801"/>
      <c r="AC353" s="801"/>
      <c r="AD353" s="801"/>
      <c r="AE353" s="801"/>
      <c r="AF353" s="801"/>
      <c r="AG353" s="820"/>
      <c r="AH353" s="819"/>
      <c r="AI353" s="819"/>
      <c r="AJ353" s="819"/>
      <c r="AK353" s="819"/>
      <c r="AL353" s="819"/>
      <c r="AM353" s="774"/>
      <c r="AN353" s="775"/>
      <c r="AO353" s="775"/>
      <c r="AP353" s="775"/>
      <c r="AQ353" s="775"/>
      <c r="AR353" s="775"/>
      <c r="AS353" s="829"/>
      <c r="AT353" s="828"/>
      <c r="AU353" s="828"/>
      <c r="AV353" s="828"/>
      <c r="AW353" s="828"/>
      <c r="AX353" s="828"/>
      <c r="AY353" s="838"/>
      <c r="AZ353" s="837"/>
      <c r="BA353" s="837"/>
      <c r="BB353" s="837"/>
      <c r="BC353" s="837"/>
      <c r="BD353" s="837"/>
      <c r="BE353" s="774"/>
      <c r="BF353" s="775"/>
      <c r="BG353" s="775"/>
      <c r="BH353" s="775"/>
      <c r="BI353" s="775"/>
      <c r="BJ353" s="775"/>
      <c r="BK353" s="811"/>
      <c r="BL353" s="810"/>
      <c r="BM353" s="810"/>
      <c r="BN353" s="810"/>
      <c r="BO353" s="810"/>
      <c r="BP353" s="810"/>
      <c r="BQ353" s="793"/>
      <c r="BR353" s="792"/>
      <c r="BS353" s="792"/>
      <c r="BT353" s="792"/>
      <c r="BU353" s="792"/>
      <c r="BV353" s="792"/>
      <c r="BW353" s="838"/>
      <c r="BX353" s="837"/>
      <c r="BY353" s="837"/>
      <c r="BZ353" s="837"/>
      <c r="CA353" s="837"/>
      <c r="CB353" s="837"/>
      <c r="CC353" s="811"/>
      <c r="CD353" s="784"/>
      <c r="CE353" s="810"/>
      <c r="CF353" s="810"/>
      <c r="CG353" s="810"/>
      <c r="CH353" s="579"/>
    </row>
    <row r="354" spans="1:86" hidden="1" x14ac:dyDescent="0.2">
      <c r="A354" s="701"/>
      <c r="B354" s="581"/>
      <c r="C354" s="615"/>
      <c r="D354" s="606"/>
      <c r="E354" s="602"/>
      <c r="F354" s="607"/>
      <c r="G354" s="599"/>
      <c r="H354" s="605"/>
      <c r="I354" s="723"/>
      <c r="J354" s="774"/>
      <c r="K354" s="774"/>
      <c r="L354" s="775"/>
      <c r="M354" s="775"/>
      <c r="N354" s="775"/>
      <c r="O354" s="784"/>
      <c r="P354" s="784"/>
      <c r="Q354" s="783"/>
      <c r="R354" s="783"/>
      <c r="S354" s="783"/>
      <c r="T354" s="783"/>
      <c r="U354" s="793"/>
      <c r="V354" s="792"/>
      <c r="W354" s="792"/>
      <c r="X354" s="792"/>
      <c r="Y354" s="792"/>
      <c r="Z354" s="792"/>
      <c r="AA354" s="802"/>
      <c r="AB354" s="801"/>
      <c r="AC354" s="801"/>
      <c r="AD354" s="801"/>
      <c r="AE354" s="801"/>
      <c r="AF354" s="801"/>
      <c r="AG354" s="820"/>
      <c r="AH354" s="819"/>
      <c r="AI354" s="819"/>
      <c r="AJ354" s="819"/>
      <c r="AK354" s="819"/>
      <c r="AL354" s="819"/>
      <c r="AM354" s="774"/>
      <c r="AN354" s="775"/>
      <c r="AO354" s="775"/>
      <c r="AP354" s="775"/>
      <c r="AQ354" s="775"/>
      <c r="AR354" s="775"/>
      <c r="AS354" s="829"/>
      <c r="AT354" s="828"/>
      <c r="AU354" s="828"/>
      <c r="AV354" s="828"/>
      <c r="AW354" s="828"/>
      <c r="AX354" s="828"/>
      <c r="AY354" s="838"/>
      <c r="AZ354" s="837"/>
      <c r="BA354" s="837"/>
      <c r="BB354" s="837"/>
      <c r="BC354" s="837"/>
      <c r="BD354" s="837"/>
      <c r="BE354" s="774"/>
      <c r="BF354" s="775"/>
      <c r="BG354" s="775"/>
      <c r="BH354" s="775"/>
      <c r="BI354" s="775"/>
      <c r="BJ354" s="775"/>
      <c r="BK354" s="811"/>
      <c r="BL354" s="810"/>
      <c r="BM354" s="810"/>
      <c r="BN354" s="810"/>
      <c r="BO354" s="810"/>
      <c r="BP354" s="810"/>
      <c r="BQ354" s="793"/>
      <c r="BR354" s="792"/>
      <c r="BS354" s="792"/>
      <c r="BT354" s="792"/>
      <c r="BU354" s="792"/>
      <c r="BV354" s="792"/>
      <c r="BW354" s="838"/>
      <c r="BX354" s="837"/>
      <c r="BY354" s="837"/>
      <c r="BZ354" s="837"/>
      <c r="CA354" s="837"/>
      <c r="CB354" s="837"/>
      <c r="CC354" s="811"/>
      <c r="CD354" s="784"/>
      <c r="CE354" s="810"/>
      <c r="CF354" s="810"/>
      <c r="CG354" s="810"/>
      <c r="CH354" s="579"/>
    </row>
    <row r="355" spans="1:86" hidden="1" x14ac:dyDescent="0.2">
      <c r="A355" s="701"/>
      <c r="B355" s="581"/>
      <c r="C355" s="615"/>
      <c r="D355" s="724"/>
      <c r="E355" s="615"/>
      <c r="F355" s="607"/>
      <c r="G355" s="608"/>
      <c r="H355" s="609"/>
      <c r="I355" s="618"/>
      <c r="J355" s="774"/>
      <c r="K355" s="774"/>
      <c r="L355" s="775"/>
      <c r="M355" s="775"/>
      <c r="N355" s="774"/>
      <c r="O355" s="784"/>
      <c r="P355" s="784"/>
      <c r="Q355" s="783"/>
      <c r="R355" s="784"/>
      <c r="S355" s="783"/>
      <c r="T355" s="784"/>
      <c r="U355" s="793"/>
      <c r="V355" s="793"/>
      <c r="W355" s="792"/>
      <c r="X355" s="793"/>
      <c r="Y355" s="792"/>
      <c r="Z355" s="793"/>
      <c r="AA355" s="802"/>
      <c r="AB355" s="802"/>
      <c r="AC355" s="801"/>
      <c r="AD355" s="802"/>
      <c r="AE355" s="801"/>
      <c r="AF355" s="802"/>
      <c r="AG355" s="820"/>
      <c r="AH355" s="820"/>
      <c r="AI355" s="819"/>
      <c r="AJ355" s="820"/>
      <c r="AK355" s="819"/>
      <c r="AL355" s="820"/>
      <c r="AM355" s="774"/>
      <c r="AN355" s="774"/>
      <c r="AO355" s="775"/>
      <c r="AP355" s="774"/>
      <c r="AQ355" s="775"/>
      <c r="AR355" s="774"/>
      <c r="AS355" s="829"/>
      <c r="AT355" s="829"/>
      <c r="AU355" s="828"/>
      <c r="AV355" s="829"/>
      <c r="AW355" s="828"/>
      <c r="AX355" s="829"/>
      <c r="AY355" s="838"/>
      <c r="AZ355" s="838"/>
      <c r="BA355" s="837"/>
      <c r="BB355" s="838"/>
      <c r="BC355" s="837"/>
      <c r="BD355" s="838"/>
      <c r="BE355" s="774"/>
      <c r="BF355" s="774"/>
      <c r="BG355" s="775"/>
      <c r="BH355" s="774"/>
      <c r="BI355" s="775"/>
      <c r="BJ355" s="774"/>
      <c r="BK355" s="811"/>
      <c r="BL355" s="811"/>
      <c r="BM355" s="810"/>
      <c r="BN355" s="811"/>
      <c r="BO355" s="810"/>
      <c r="BP355" s="811"/>
      <c r="BQ355" s="793"/>
      <c r="BR355" s="793"/>
      <c r="BS355" s="792"/>
      <c r="BT355" s="793"/>
      <c r="BU355" s="792"/>
      <c r="BV355" s="793"/>
      <c r="BW355" s="838"/>
      <c r="BX355" s="838"/>
      <c r="BY355" s="837"/>
      <c r="BZ355" s="838"/>
      <c r="CA355" s="837"/>
      <c r="CB355" s="838"/>
      <c r="CC355" s="811"/>
      <c r="CD355" s="784"/>
      <c r="CE355" s="810"/>
      <c r="CF355" s="810"/>
      <c r="CG355" s="811"/>
      <c r="CH355" s="579"/>
    </row>
    <row r="356" spans="1:86" hidden="1" x14ac:dyDescent="0.2">
      <c r="A356" s="701"/>
      <c r="B356" s="581"/>
      <c r="C356" s="615"/>
      <c r="D356" s="724"/>
      <c r="E356" s="615"/>
      <c r="F356" s="626"/>
      <c r="G356" s="617"/>
      <c r="H356" s="583"/>
      <c r="I356" s="618"/>
      <c r="J356" s="774"/>
      <c r="K356" s="774"/>
      <c r="L356" s="775"/>
      <c r="M356" s="775"/>
      <c r="N356" s="774"/>
      <c r="O356" s="784"/>
      <c r="P356" s="784"/>
      <c r="Q356" s="783"/>
      <c r="R356" s="784"/>
      <c r="S356" s="783"/>
      <c r="T356" s="784"/>
      <c r="U356" s="793"/>
      <c r="V356" s="793"/>
      <c r="W356" s="792"/>
      <c r="X356" s="793"/>
      <c r="Y356" s="792"/>
      <c r="Z356" s="793"/>
      <c r="AA356" s="802"/>
      <c r="AB356" s="802"/>
      <c r="AC356" s="801"/>
      <c r="AD356" s="802"/>
      <c r="AE356" s="801"/>
      <c r="AF356" s="802"/>
      <c r="AG356" s="820"/>
      <c r="AH356" s="820"/>
      <c r="AI356" s="819"/>
      <c r="AJ356" s="820"/>
      <c r="AK356" s="819"/>
      <c r="AL356" s="820"/>
      <c r="AM356" s="774"/>
      <c r="AN356" s="774"/>
      <c r="AO356" s="775"/>
      <c r="AP356" s="774"/>
      <c r="AQ356" s="775"/>
      <c r="AR356" s="774"/>
      <c r="AS356" s="829"/>
      <c r="AT356" s="829"/>
      <c r="AU356" s="828"/>
      <c r="AV356" s="829"/>
      <c r="AW356" s="828"/>
      <c r="AX356" s="829"/>
      <c r="AY356" s="838"/>
      <c r="AZ356" s="838"/>
      <c r="BA356" s="837"/>
      <c r="BB356" s="838"/>
      <c r="BC356" s="837"/>
      <c r="BD356" s="838"/>
      <c r="BE356" s="774"/>
      <c r="BF356" s="774"/>
      <c r="BG356" s="775"/>
      <c r="BH356" s="774"/>
      <c r="BI356" s="775"/>
      <c r="BJ356" s="774"/>
      <c r="BK356" s="811"/>
      <c r="BL356" s="811"/>
      <c r="BM356" s="810"/>
      <c r="BN356" s="811"/>
      <c r="BO356" s="810"/>
      <c r="BP356" s="811"/>
      <c r="BQ356" s="793"/>
      <c r="BR356" s="793"/>
      <c r="BS356" s="792"/>
      <c r="BT356" s="793"/>
      <c r="BU356" s="792"/>
      <c r="BV356" s="793"/>
      <c r="BW356" s="838"/>
      <c r="BX356" s="838"/>
      <c r="BY356" s="837"/>
      <c r="BZ356" s="838"/>
      <c r="CA356" s="837"/>
      <c r="CB356" s="838"/>
      <c r="CC356" s="811"/>
      <c r="CD356" s="784"/>
      <c r="CE356" s="810"/>
      <c r="CF356" s="810"/>
      <c r="CG356" s="811"/>
      <c r="CH356" s="579"/>
    </row>
    <row r="357" spans="1:86" hidden="1" x14ac:dyDescent="0.2">
      <c r="A357" s="701"/>
      <c r="B357" s="581"/>
      <c r="C357" s="615"/>
      <c r="D357" s="724"/>
      <c r="E357" s="615"/>
      <c r="F357" s="626"/>
      <c r="G357" s="725"/>
      <c r="H357" s="726"/>
      <c r="I357" s="618"/>
      <c r="J357" s="774"/>
      <c r="K357" s="774"/>
      <c r="L357" s="775"/>
      <c r="M357" s="775"/>
      <c r="N357" s="774"/>
      <c r="O357" s="784"/>
      <c r="P357" s="784"/>
      <c r="Q357" s="783"/>
      <c r="R357" s="784"/>
      <c r="S357" s="783"/>
      <c r="T357" s="784"/>
      <c r="U357" s="793"/>
      <c r="V357" s="793"/>
      <c r="W357" s="792"/>
      <c r="X357" s="793"/>
      <c r="Y357" s="792"/>
      <c r="Z357" s="793"/>
      <c r="AA357" s="802"/>
      <c r="AB357" s="802"/>
      <c r="AC357" s="801"/>
      <c r="AD357" s="802"/>
      <c r="AE357" s="801"/>
      <c r="AF357" s="802"/>
      <c r="AG357" s="820"/>
      <c r="AH357" s="820"/>
      <c r="AI357" s="819"/>
      <c r="AJ357" s="820"/>
      <c r="AK357" s="819"/>
      <c r="AL357" s="820"/>
      <c r="AM357" s="774"/>
      <c r="AN357" s="774"/>
      <c r="AO357" s="775"/>
      <c r="AP357" s="774"/>
      <c r="AQ357" s="775"/>
      <c r="AR357" s="774"/>
      <c r="AS357" s="829"/>
      <c r="AT357" s="829"/>
      <c r="AU357" s="828"/>
      <c r="AV357" s="829"/>
      <c r="AW357" s="828"/>
      <c r="AX357" s="829"/>
      <c r="AY357" s="838"/>
      <c r="AZ357" s="838"/>
      <c r="BA357" s="837"/>
      <c r="BB357" s="838"/>
      <c r="BC357" s="837"/>
      <c r="BD357" s="838"/>
      <c r="BE357" s="774"/>
      <c r="BF357" s="774"/>
      <c r="BG357" s="775"/>
      <c r="BH357" s="774"/>
      <c r="BI357" s="775"/>
      <c r="BJ357" s="774"/>
      <c r="BK357" s="811"/>
      <c r="BL357" s="811"/>
      <c r="BM357" s="810"/>
      <c r="BN357" s="811"/>
      <c r="BO357" s="810"/>
      <c r="BP357" s="811"/>
      <c r="BQ357" s="793"/>
      <c r="BR357" s="793"/>
      <c r="BS357" s="792"/>
      <c r="BT357" s="793"/>
      <c r="BU357" s="792"/>
      <c r="BV357" s="793"/>
      <c r="BW357" s="838"/>
      <c r="BX357" s="838"/>
      <c r="BY357" s="837"/>
      <c r="BZ357" s="838"/>
      <c r="CA357" s="837"/>
      <c r="CB357" s="838"/>
      <c r="CC357" s="811"/>
      <c r="CD357" s="784"/>
      <c r="CE357" s="810"/>
      <c r="CF357" s="810"/>
      <c r="CG357" s="811"/>
      <c r="CH357" s="579"/>
    </row>
    <row r="358" spans="1:86" hidden="1" x14ac:dyDescent="0.2">
      <c r="A358" s="701"/>
      <c r="B358" s="581"/>
      <c r="C358" s="615"/>
      <c r="D358" s="724"/>
      <c r="E358" s="615"/>
      <c r="F358" s="626"/>
      <c r="G358" s="725"/>
      <c r="H358" s="726"/>
      <c r="I358" s="618"/>
      <c r="J358" s="774"/>
      <c r="K358" s="774"/>
      <c r="L358" s="775"/>
      <c r="M358" s="775"/>
      <c r="N358" s="774"/>
      <c r="O358" s="784"/>
      <c r="P358" s="784"/>
      <c r="Q358" s="783"/>
      <c r="R358" s="784"/>
      <c r="S358" s="783"/>
      <c r="T358" s="784"/>
      <c r="U358" s="793"/>
      <c r="V358" s="793"/>
      <c r="W358" s="792"/>
      <c r="X358" s="793"/>
      <c r="Y358" s="792"/>
      <c r="Z358" s="793"/>
      <c r="AA358" s="802"/>
      <c r="AB358" s="802"/>
      <c r="AC358" s="801"/>
      <c r="AD358" s="802"/>
      <c r="AE358" s="801"/>
      <c r="AF358" s="802"/>
      <c r="AG358" s="820"/>
      <c r="AH358" s="820"/>
      <c r="AI358" s="819"/>
      <c r="AJ358" s="820"/>
      <c r="AK358" s="819"/>
      <c r="AL358" s="820"/>
      <c r="AM358" s="774"/>
      <c r="AN358" s="774"/>
      <c r="AO358" s="775"/>
      <c r="AP358" s="774"/>
      <c r="AQ358" s="775"/>
      <c r="AR358" s="774"/>
      <c r="AS358" s="829"/>
      <c r="AT358" s="829"/>
      <c r="AU358" s="828"/>
      <c r="AV358" s="829"/>
      <c r="AW358" s="828"/>
      <c r="AX358" s="829"/>
      <c r="AY358" s="838"/>
      <c r="AZ358" s="838"/>
      <c r="BA358" s="837"/>
      <c r="BB358" s="838"/>
      <c r="BC358" s="837"/>
      <c r="BD358" s="838"/>
      <c r="BE358" s="774"/>
      <c r="BF358" s="774"/>
      <c r="BG358" s="775"/>
      <c r="BH358" s="774"/>
      <c r="BI358" s="775"/>
      <c r="BJ358" s="774"/>
      <c r="BK358" s="811"/>
      <c r="BL358" s="811"/>
      <c r="BM358" s="810"/>
      <c r="BN358" s="811"/>
      <c r="BO358" s="810"/>
      <c r="BP358" s="811"/>
      <c r="BQ358" s="793"/>
      <c r="BR358" s="793"/>
      <c r="BS358" s="792"/>
      <c r="BT358" s="793"/>
      <c r="BU358" s="792"/>
      <c r="BV358" s="793"/>
      <c r="BW358" s="838"/>
      <c r="BX358" s="838"/>
      <c r="BY358" s="837"/>
      <c r="BZ358" s="838"/>
      <c r="CA358" s="837"/>
      <c r="CB358" s="838"/>
      <c r="CC358" s="811"/>
      <c r="CD358" s="784"/>
      <c r="CE358" s="810"/>
      <c r="CF358" s="810"/>
      <c r="CG358" s="811"/>
      <c r="CH358" s="579"/>
    </row>
    <row r="359" spans="1:86" hidden="1" x14ac:dyDescent="0.2">
      <c r="A359" s="596"/>
      <c r="B359" s="596"/>
      <c r="C359" s="663"/>
      <c r="D359" s="607"/>
      <c r="E359" s="615"/>
      <c r="F359" s="626"/>
      <c r="G359" s="667"/>
      <c r="H359" s="583"/>
      <c r="I359" s="618"/>
      <c r="J359" s="774"/>
      <c r="K359" s="774"/>
      <c r="L359" s="775"/>
      <c r="M359" s="775"/>
      <c r="N359" s="774"/>
      <c r="O359" s="784"/>
      <c r="P359" s="784"/>
      <c r="Q359" s="783"/>
      <c r="R359" s="784"/>
      <c r="S359" s="783"/>
      <c r="T359" s="784"/>
      <c r="U359" s="793"/>
      <c r="V359" s="793"/>
      <c r="W359" s="792"/>
      <c r="X359" s="793"/>
      <c r="Y359" s="792"/>
      <c r="Z359" s="793"/>
      <c r="AA359" s="802"/>
      <c r="AB359" s="802"/>
      <c r="AC359" s="801"/>
      <c r="AD359" s="802"/>
      <c r="AE359" s="801"/>
      <c r="AF359" s="802"/>
      <c r="AG359" s="820"/>
      <c r="AH359" s="820"/>
      <c r="AI359" s="819"/>
      <c r="AJ359" s="820"/>
      <c r="AK359" s="819"/>
      <c r="AL359" s="820"/>
      <c r="AM359" s="774"/>
      <c r="AN359" s="774"/>
      <c r="AO359" s="775"/>
      <c r="AP359" s="774"/>
      <c r="AQ359" s="775"/>
      <c r="AR359" s="774"/>
      <c r="AS359" s="829"/>
      <c r="AT359" s="829"/>
      <c r="AU359" s="828"/>
      <c r="AV359" s="829"/>
      <c r="AW359" s="828"/>
      <c r="AX359" s="829"/>
      <c r="AY359" s="838"/>
      <c r="AZ359" s="838"/>
      <c r="BA359" s="837"/>
      <c r="BB359" s="838"/>
      <c r="BC359" s="837"/>
      <c r="BD359" s="838"/>
      <c r="BE359" s="774"/>
      <c r="BF359" s="774"/>
      <c r="BG359" s="775"/>
      <c r="BH359" s="774"/>
      <c r="BI359" s="775"/>
      <c r="BJ359" s="774"/>
      <c r="BK359" s="811"/>
      <c r="BL359" s="811"/>
      <c r="BM359" s="810"/>
      <c r="BN359" s="811"/>
      <c r="BO359" s="810"/>
      <c r="BP359" s="811"/>
      <c r="BQ359" s="793"/>
      <c r="BR359" s="793"/>
      <c r="BS359" s="792"/>
      <c r="BT359" s="793"/>
      <c r="BU359" s="792"/>
      <c r="BV359" s="793"/>
      <c r="BW359" s="838"/>
      <c r="BX359" s="838"/>
      <c r="BY359" s="837"/>
      <c r="BZ359" s="838"/>
      <c r="CA359" s="837"/>
      <c r="CB359" s="838"/>
      <c r="CC359" s="811"/>
      <c r="CD359" s="784"/>
      <c r="CE359" s="810"/>
      <c r="CF359" s="810"/>
      <c r="CG359" s="811"/>
      <c r="CH359" s="579"/>
    </row>
    <row r="360" spans="1:86" hidden="1" x14ac:dyDescent="0.2">
      <c r="A360" s="596"/>
      <c r="B360" s="596"/>
      <c r="C360" s="663"/>
      <c r="D360" s="607"/>
      <c r="E360" s="615"/>
      <c r="F360" s="607"/>
      <c r="G360" s="620"/>
      <c r="H360" s="583"/>
      <c r="I360" s="618"/>
      <c r="J360" s="774"/>
      <c r="K360" s="774"/>
      <c r="L360" s="775"/>
      <c r="M360" s="775"/>
      <c r="N360" s="774"/>
      <c r="O360" s="784"/>
      <c r="P360" s="784"/>
      <c r="Q360" s="783"/>
      <c r="R360" s="784"/>
      <c r="S360" s="783"/>
      <c r="T360" s="784"/>
      <c r="U360" s="793"/>
      <c r="V360" s="793"/>
      <c r="W360" s="792"/>
      <c r="X360" s="793"/>
      <c r="Y360" s="792"/>
      <c r="Z360" s="793"/>
      <c r="AA360" s="802"/>
      <c r="AB360" s="802"/>
      <c r="AC360" s="801"/>
      <c r="AD360" s="802"/>
      <c r="AE360" s="801"/>
      <c r="AF360" s="802"/>
      <c r="AG360" s="820"/>
      <c r="AH360" s="820"/>
      <c r="AI360" s="819"/>
      <c r="AJ360" s="820"/>
      <c r="AK360" s="819"/>
      <c r="AL360" s="820"/>
      <c r="AM360" s="774"/>
      <c r="AN360" s="774"/>
      <c r="AO360" s="775"/>
      <c r="AP360" s="774"/>
      <c r="AQ360" s="775"/>
      <c r="AR360" s="774"/>
      <c r="AS360" s="829"/>
      <c r="AT360" s="829"/>
      <c r="AU360" s="828"/>
      <c r="AV360" s="829"/>
      <c r="AW360" s="828"/>
      <c r="AX360" s="829"/>
      <c r="AY360" s="838"/>
      <c r="AZ360" s="838"/>
      <c r="BA360" s="837"/>
      <c r="BB360" s="838"/>
      <c r="BC360" s="837"/>
      <c r="BD360" s="838"/>
      <c r="BE360" s="774"/>
      <c r="BF360" s="774"/>
      <c r="BG360" s="775"/>
      <c r="BH360" s="774"/>
      <c r="BI360" s="775"/>
      <c r="BJ360" s="774"/>
      <c r="BK360" s="811"/>
      <c r="BL360" s="811"/>
      <c r="BM360" s="810"/>
      <c r="BN360" s="811"/>
      <c r="BO360" s="810"/>
      <c r="BP360" s="811"/>
      <c r="BQ360" s="793"/>
      <c r="BR360" s="793"/>
      <c r="BS360" s="792"/>
      <c r="BT360" s="793"/>
      <c r="BU360" s="792"/>
      <c r="BV360" s="793"/>
      <c r="BW360" s="838"/>
      <c r="BX360" s="838"/>
      <c r="BY360" s="837"/>
      <c r="BZ360" s="838"/>
      <c r="CA360" s="837"/>
      <c r="CB360" s="838"/>
      <c r="CC360" s="811"/>
      <c r="CD360" s="784"/>
      <c r="CE360" s="810"/>
      <c r="CF360" s="810"/>
      <c r="CG360" s="811"/>
      <c r="CH360" s="579"/>
    </row>
    <row r="361" spans="1:86" hidden="1" x14ac:dyDescent="0.2">
      <c r="A361" s="596"/>
      <c r="B361" s="596"/>
      <c r="C361" s="663"/>
      <c r="D361" s="607"/>
      <c r="E361" s="615"/>
      <c r="F361" s="607"/>
      <c r="G361" s="620"/>
      <c r="H361" s="583"/>
      <c r="I361" s="618"/>
      <c r="J361" s="774"/>
      <c r="K361" s="774"/>
      <c r="L361" s="775"/>
      <c r="M361" s="775"/>
      <c r="N361" s="774"/>
      <c r="O361" s="784"/>
      <c r="P361" s="784"/>
      <c r="Q361" s="783"/>
      <c r="R361" s="784"/>
      <c r="S361" s="783"/>
      <c r="T361" s="784"/>
      <c r="U361" s="793"/>
      <c r="V361" s="793"/>
      <c r="W361" s="792"/>
      <c r="X361" s="793"/>
      <c r="Y361" s="792"/>
      <c r="Z361" s="793"/>
      <c r="AA361" s="802"/>
      <c r="AB361" s="802"/>
      <c r="AC361" s="801"/>
      <c r="AD361" s="802"/>
      <c r="AE361" s="801"/>
      <c r="AF361" s="802"/>
      <c r="AG361" s="820"/>
      <c r="AH361" s="820"/>
      <c r="AI361" s="819"/>
      <c r="AJ361" s="820"/>
      <c r="AK361" s="819"/>
      <c r="AL361" s="820"/>
      <c r="AM361" s="774"/>
      <c r="AN361" s="774"/>
      <c r="AO361" s="775"/>
      <c r="AP361" s="774"/>
      <c r="AQ361" s="775"/>
      <c r="AR361" s="774"/>
      <c r="AS361" s="829"/>
      <c r="AT361" s="829"/>
      <c r="AU361" s="828"/>
      <c r="AV361" s="829"/>
      <c r="AW361" s="828"/>
      <c r="AX361" s="829"/>
      <c r="AY361" s="838"/>
      <c r="AZ361" s="838"/>
      <c r="BA361" s="837"/>
      <c r="BB361" s="838"/>
      <c r="BC361" s="837"/>
      <c r="BD361" s="838"/>
      <c r="BE361" s="774"/>
      <c r="BF361" s="774"/>
      <c r="BG361" s="775"/>
      <c r="BH361" s="774"/>
      <c r="BI361" s="775"/>
      <c r="BJ361" s="774"/>
      <c r="BK361" s="811"/>
      <c r="BL361" s="811"/>
      <c r="BM361" s="810"/>
      <c r="BN361" s="811"/>
      <c r="BO361" s="810"/>
      <c r="BP361" s="811"/>
      <c r="BQ361" s="793"/>
      <c r="BR361" s="793"/>
      <c r="BS361" s="792"/>
      <c r="BT361" s="793"/>
      <c r="BU361" s="792"/>
      <c r="BV361" s="793"/>
      <c r="BW361" s="838"/>
      <c r="BX361" s="838"/>
      <c r="BY361" s="837"/>
      <c r="BZ361" s="838"/>
      <c r="CA361" s="837"/>
      <c r="CB361" s="838"/>
      <c r="CC361" s="811"/>
      <c r="CD361" s="784"/>
      <c r="CE361" s="810"/>
      <c r="CF361" s="810"/>
      <c r="CG361" s="811"/>
      <c r="CH361" s="579"/>
    </row>
    <row r="362" spans="1:86" hidden="1" x14ac:dyDescent="0.2">
      <c r="A362" s="727"/>
      <c r="B362" s="675"/>
      <c r="C362" s="675"/>
      <c r="D362" s="677"/>
      <c r="E362" s="675"/>
      <c r="F362" s="677"/>
      <c r="G362" s="678"/>
      <c r="H362" s="661"/>
      <c r="I362" s="629"/>
      <c r="J362" s="776"/>
      <c r="K362" s="776"/>
      <c r="L362" s="776"/>
      <c r="M362" s="776"/>
      <c r="N362" s="776"/>
      <c r="O362" s="785"/>
      <c r="P362" s="785"/>
      <c r="Q362" s="785"/>
      <c r="R362" s="785"/>
      <c r="S362" s="785"/>
      <c r="T362" s="785"/>
      <c r="U362" s="794"/>
      <c r="V362" s="794"/>
      <c r="W362" s="794"/>
      <c r="X362" s="794"/>
      <c r="Y362" s="794"/>
      <c r="Z362" s="794"/>
      <c r="AA362" s="803"/>
      <c r="AB362" s="803"/>
      <c r="AC362" s="803"/>
      <c r="AD362" s="803"/>
      <c r="AE362" s="803"/>
      <c r="AF362" s="803"/>
      <c r="AG362" s="821"/>
      <c r="AH362" s="821"/>
      <c r="AI362" s="821"/>
      <c r="AJ362" s="821"/>
      <c r="AK362" s="821"/>
      <c r="AL362" s="821"/>
      <c r="AM362" s="776"/>
      <c r="AN362" s="776"/>
      <c r="AO362" s="776"/>
      <c r="AP362" s="776"/>
      <c r="AQ362" s="776"/>
      <c r="AR362" s="776"/>
      <c r="AS362" s="830"/>
      <c r="AT362" s="830"/>
      <c r="AU362" s="830"/>
      <c r="AV362" s="830"/>
      <c r="AW362" s="830"/>
      <c r="AX362" s="830"/>
      <c r="AY362" s="839"/>
      <c r="AZ362" s="839"/>
      <c r="BA362" s="839"/>
      <c r="BB362" s="839"/>
      <c r="BC362" s="839"/>
      <c r="BD362" s="839"/>
      <c r="BE362" s="776"/>
      <c r="BF362" s="776"/>
      <c r="BG362" s="776"/>
      <c r="BH362" s="776"/>
      <c r="BI362" s="776"/>
      <c r="BJ362" s="776"/>
      <c r="BK362" s="812"/>
      <c r="BL362" s="812"/>
      <c r="BM362" s="812"/>
      <c r="BN362" s="812"/>
      <c r="BO362" s="812"/>
      <c r="BP362" s="812"/>
      <c r="BQ362" s="794"/>
      <c r="BR362" s="794"/>
      <c r="BS362" s="794"/>
      <c r="BT362" s="794"/>
      <c r="BU362" s="794"/>
      <c r="BV362" s="794"/>
      <c r="BW362" s="839"/>
      <c r="BX362" s="839"/>
      <c r="BY362" s="839"/>
      <c r="BZ362" s="839"/>
      <c r="CA362" s="839"/>
      <c r="CB362" s="839"/>
      <c r="CC362" s="812"/>
      <c r="CD362" s="785"/>
      <c r="CE362" s="812"/>
      <c r="CF362" s="812"/>
      <c r="CG362" s="812"/>
      <c r="CH362" s="579"/>
    </row>
    <row r="363" spans="1:86" hidden="1" x14ac:dyDescent="0.2">
      <c r="A363" s="702"/>
      <c r="B363" s="581"/>
      <c r="C363" s="630"/>
      <c r="D363" s="626"/>
      <c r="E363" s="581"/>
      <c r="F363" s="626"/>
      <c r="G363" s="582"/>
      <c r="H363" s="631"/>
      <c r="I363" s="704"/>
      <c r="J363" s="774"/>
      <c r="K363" s="774"/>
      <c r="L363" s="775"/>
      <c r="M363" s="775"/>
      <c r="N363" s="775"/>
      <c r="O363" s="784"/>
      <c r="P363" s="784"/>
      <c r="Q363" s="783"/>
      <c r="R363" s="783"/>
      <c r="S363" s="783"/>
      <c r="T363" s="783"/>
      <c r="U363" s="793"/>
      <c r="V363" s="792"/>
      <c r="W363" s="792"/>
      <c r="X363" s="792"/>
      <c r="Y363" s="792"/>
      <c r="Z363" s="792"/>
      <c r="AA363" s="802"/>
      <c r="AB363" s="801"/>
      <c r="AC363" s="801"/>
      <c r="AD363" s="801"/>
      <c r="AE363" s="801"/>
      <c r="AF363" s="801"/>
      <c r="AG363" s="820"/>
      <c r="AH363" s="819"/>
      <c r="AI363" s="819"/>
      <c r="AJ363" s="819"/>
      <c r="AK363" s="819"/>
      <c r="AL363" s="819"/>
      <c r="AM363" s="774"/>
      <c r="AN363" s="775"/>
      <c r="AO363" s="775"/>
      <c r="AP363" s="775"/>
      <c r="AQ363" s="775"/>
      <c r="AR363" s="775"/>
      <c r="AS363" s="829"/>
      <c r="AT363" s="828"/>
      <c r="AU363" s="828"/>
      <c r="AV363" s="828"/>
      <c r="AW363" s="828"/>
      <c r="AX363" s="828"/>
      <c r="AY363" s="838"/>
      <c r="AZ363" s="837"/>
      <c r="BA363" s="837"/>
      <c r="BB363" s="837"/>
      <c r="BC363" s="837"/>
      <c r="BD363" s="837"/>
      <c r="BE363" s="774"/>
      <c r="BF363" s="775"/>
      <c r="BG363" s="775"/>
      <c r="BH363" s="775"/>
      <c r="BI363" s="775"/>
      <c r="BJ363" s="775"/>
      <c r="BK363" s="811"/>
      <c r="BL363" s="810"/>
      <c r="BM363" s="810"/>
      <c r="BN363" s="810"/>
      <c r="BO363" s="810"/>
      <c r="BP363" s="810"/>
      <c r="BQ363" s="793"/>
      <c r="BR363" s="792"/>
      <c r="BS363" s="792"/>
      <c r="BT363" s="792"/>
      <c r="BU363" s="792"/>
      <c r="BV363" s="792"/>
      <c r="BW363" s="838"/>
      <c r="BX363" s="837"/>
      <c r="BY363" s="837"/>
      <c r="BZ363" s="837"/>
      <c r="CA363" s="837"/>
      <c r="CB363" s="837"/>
      <c r="CC363" s="811"/>
      <c r="CD363" s="784"/>
      <c r="CE363" s="810"/>
      <c r="CF363" s="810"/>
      <c r="CG363" s="810"/>
      <c r="CH363" s="579"/>
    </row>
    <row r="364" spans="1:86" hidden="1" x14ac:dyDescent="0.2">
      <c r="A364" s="697"/>
      <c r="B364" s="585"/>
      <c r="C364" s="633"/>
      <c r="D364" s="634"/>
      <c r="E364" s="585"/>
      <c r="F364" s="634"/>
      <c r="G364" s="586"/>
      <c r="H364" s="635"/>
      <c r="I364" s="636"/>
      <c r="J364" s="774"/>
      <c r="K364" s="774"/>
      <c r="L364" s="775"/>
      <c r="M364" s="775"/>
      <c r="N364" s="775"/>
      <c r="O364" s="784"/>
      <c r="P364" s="784"/>
      <c r="Q364" s="783"/>
      <c r="R364" s="783"/>
      <c r="S364" s="783"/>
      <c r="T364" s="783"/>
      <c r="U364" s="793"/>
      <c r="V364" s="792"/>
      <c r="W364" s="792"/>
      <c r="X364" s="792"/>
      <c r="Y364" s="792"/>
      <c r="Z364" s="792"/>
      <c r="AA364" s="802"/>
      <c r="AB364" s="801"/>
      <c r="AC364" s="801"/>
      <c r="AD364" s="801"/>
      <c r="AE364" s="801"/>
      <c r="AF364" s="801"/>
      <c r="AG364" s="820"/>
      <c r="AH364" s="819"/>
      <c r="AI364" s="819"/>
      <c r="AJ364" s="819"/>
      <c r="AK364" s="819"/>
      <c r="AL364" s="819"/>
      <c r="AM364" s="774"/>
      <c r="AN364" s="775"/>
      <c r="AO364" s="775"/>
      <c r="AP364" s="775"/>
      <c r="AQ364" s="775"/>
      <c r="AR364" s="775"/>
      <c r="AS364" s="829"/>
      <c r="AT364" s="828"/>
      <c r="AU364" s="828"/>
      <c r="AV364" s="828"/>
      <c r="AW364" s="828"/>
      <c r="AX364" s="828"/>
      <c r="AY364" s="838"/>
      <c r="AZ364" s="837"/>
      <c r="BA364" s="837"/>
      <c r="BB364" s="837"/>
      <c r="BC364" s="837"/>
      <c r="BD364" s="837"/>
      <c r="BE364" s="774"/>
      <c r="BF364" s="775"/>
      <c r="BG364" s="775"/>
      <c r="BH364" s="775"/>
      <c r="BI364" s="775"/>
      <c r="BJ364" s="775"/>
      <c r="BK364" s="811"/>
      <c r="BL364" s="810"/>
      <c r="BM364" s="810"/>
      <c r="BN364" s="810"/>
      <c r="BO364" s="810"/>
      <c r="BP364" s="810"/>
      <c r="BQ364" s="793"/>
      <c r="BR364" s="792"/>
      <c r="BS364" s="792"/>
      <c r="BT364" s="792"/>
      <c r="BU364" s="792"/>
      <c r="BV364" s="792"/>
      <c r="BW364" s="838"/>
      <c r="BX364" s="837"/>
      <c r="BY364" s="837"/>
      <c r="BZ364" s="837"/>
      <c r="CA364" s="837"/>
      <c r="CB364" s="837"/>
      <c r="CC364" s="811"/>
      <c r="CD364" s="784"/>
      <c r="CE364" s="810"/>
      <c r="CF364" s="810"/>
      <c r="CG364" s="810"/>
      <c r="CH364" s="579"/>
    </row>
    <row r="365" spans="1:86" hidden="1" x14ac:dyDescent="0.2">
      <c r="A365" s="697"/>
      <c r="B365" s="585"/>
      <c r="C365" s="633"/>
      <c r="D365" s="634"/>
      <c r="E365" s="585"/>
      <c r="F365" s="634"/>
      <c r="G365" s="679"/>
      <c r="H365" s="635"/>
      <c r="I365" s="636"/>
      <c r="J365" s="774"/>
      <c r="K365" s="774"/>
      <c r="L365" s="775"/>
      <c r="M365" s="775"/>
      <c r="N365" s="775"/>
      <c r="O365" s="784"/>
      <c r="P365" s="784"/>
      <c r="Q365" s="783"/>
      <c r="R365" s="783"/>
      <c r="S365" s="783"/>
      <c r="T365" s="783"/>
      <c r="U365" s="793"/>
      <c r="V365" s="792"/>
      <c r="W365" s="792"/>
      <c r="X365" s="792"/>
      <c r="Y365" s="792"/>
      <c r="Z365" s="792"/>
      <c r="AA365" s="802"/>
      <c r="AB365" s="801"/>
      <c r="AC365" s="801"/>
      <c r="AD365" s="801"/>
      <c r="AE365" s="801"/>
      <c r="AF365" s="801"/>
      <c r="AG365" s="820"/>
      <c r="AH365" s="819"/>
      <c r="AI365" s="819"/>
      <c r="AJ365" s="819"/>
      <c r="AK365" s="819"/>
      <c r="AL365" s="819"/>
      <c r="AM365" s="774"/>
      <c r="AN365" s="775"/>
      <c r="AO365" s="775"/>
      <c r="AP365" s="775"/>
      <c r="AQ365" s="775"/>
      <c r="AR365" s="775"/>
      <c r="AS365" s="829"/>
      <c r="AT365" s="828"/>
      <c r="AU365" s="828"/>
      <c r="AV365" s="828"/>
      <c r="AW365" s="828"/>
      <c r="AX365" s="828"/>
      <c r="AY365" s="838"/>
      <c r="AZ365" s="837"/>
      <c r="BA365" s="837"/>
      <c r="BB365" s="837"/>
      <c r="BC365" s="837"/>
      <c r="BD365" s="837"/>
      <c r="BE365" s="774"/>
      <c r="BF365" s="775"/>
      <c r="BG365" s="775"/>
      <c r="BH365" s="775"/>
      <c r="BI365" s="775"/>
      <c r="BJ365" s="775"/>
      <c r="BK365" s="811"/>
      <c r="BL365" s="810"/>
      <c r="BM365" s="810"/>
      <c r="BN365" s="810"/>
      <c r="BO365" s="810"/>
      <c r="BP365" s="810"/>
      <c r="BQ365" s="793"/>
      <c r="BR365" s="792"/>
      <c r="BS365" s="792"/>
      <c r="BT365" s="792"/>
      <c r="BU365" s="792"/>
      <c r="BV365" s="792"/>
      <c r="BW365" s="838"/>
      <c r="BX365" s="837"/>
      <c r="BY365" s="837"/>
      <c r="BZ365" s="837"/>
      <c r="CA365" s="837"/>
      <c r="CB365" s="837"/>
      <c r="CC365" s="811"/>
      <c r="CD365" s="784"/>
      <c r="CE365" s="810"/>
      <c r="CF365" s="810"/>
      <c r="CG365" s="810"/>
      <c r="CH365" s="579"/>
    </row>
    <row r="366" spans="1:86" hidden="1" x14ac:dyDescent="0.2">
      <c r="A366" s="697"/>
      <c r="B366" s="585"/>
      <c r="C366" s="633"/>
      <c r="D366" s="634"/>
      <c r="E366" s="585"/>
      <c r="F366" s="634"/>
      <c r="G366" s="586"/>
      <c r="H366" s="639"/>
      <c r="I366" s="636"/>
      <c r="J366" s="774"/>
      <c r="K366" s="774"/>
      <c r="L366" s="775"/>
      <c r="M366" s="775"/>
      <c r="N366" s="775"/>
      <c r="O366" s="784"/>
      <c r="P366" s="784"/>
      <c r="Q366" s="783"/>
      <c r="R366" s="783"/>
      <c r="S366" s="783"/>
      <c r="T366" s="783"/>
      <c r="U366" s="793"/>
      <c r="V366" s="792"/>
      <c r="W366" s="792"/>
      <c r="X366" s="792"/>
      <c r="Y366" s="792"/>
      <c r="Z366" s="792"/>
      <c r="AA366" s="802"/>
      <c r="AB366" s="801"/>
      <c r="AC366" s="801"/>
      <c r="AD366" s="801"/>
      <c r="AE366" s="801"/>
      <c r="AF366" s="801"/>
      <c r="AG366" s="820"/>
      <c r="AH366" s="819"/>
      <c r="AI366" s="819"/>
      <c r="AJ366" s="819"/>
      <c r="AK366" s="819"/>
      <c r="AL366" s="819"/>
      <c r="AM366" s="774"/>
      <c r="AN366" s="775"/>
      <c r="AO366" s="775"/>
      <c r="AP366" s="775"/>
      <c r="AQ366" s="775"/>
      <c r="AR366" s="775"/>
      <c r="AS366" s="829"/>
      <c r="AT366" s="828"/>
      <c r="AU366" s="828"/>
      <c r="AV366" s="828"/>
      <c r="AW366" s="828"/>
      <c r="AX366" s="828"/>
      <c r="AY366" s="838"/>
      <c r="AZ366" s="837"/>
      <c r="BA366" s="837"/>
      <c r="BB366" s="837"/>
      <c r="BC366" s="837"/>
      <c r="BD366" s="837"/>
      <c r="BE366" s="774"/>
      <c r="BF366" s="775"/>
      <c r="BG366" s="775"/>
      <c r="BH366" s="775"/>
      <c r="BI366" s="775"/>
      <c r="BJ366" s="775"/>
      <c r="BK366" s="811"/>
      <c r="BL366" s="810"/>
      <c r="BM366" s="810"/>
      <c r="BN366" s="810"/>
      <c r="BO366" s="810"/>
      <c r="BP366" s="810"/>
      <c r="BQ366" s="793"/>
      <c r="BR366" s="792"/>
      <c r="BS366" s="792"/>
      <c r="BT366" s="792"/>
      <c r="BU366" s="792"/>
      <c r="BV366" s="792"/>
      <c r="BW366" s="838"/>
      <c r="BX366" s="837"/>
      <c r="BY366" s="837"/>
      <c r="BZ366" s="837"/>
      <c r="CA366" s="837"/>
      <c r="CB366" s="837"/>
      <c r="CC366" s="811"/>
      <c r="CD366" s="784"/>
      <c r="CE366" s="810"/>
      <c r="CF366" s="810"/>
      <c r="CG366" s="810"/>
      <c r="CH366" s="579"/>
    </row>
    <row r="367" spans="1:86" hidden="1" x14ac:dyDescent="0.2">
      <c r="A367" s="697"/>
      <c r="B367" s="585"/>
      <c r="C367" s="633"/>
      <c r="D367" s="634"/>
      <c r="E367" s="585"/>
      <c r="F367" s="634"/>
      <c r="G367" s="679"/>
      <c r="H367" s="639"/>
      <c r="I367" s="636"/>
      <c r="J367" s="774"/>
      <c r="K367" s="774"/>
      <c r="L367" s="775"/>
      <c r="M367" s="775"/>
      <c r="N367" s="775"/>
      <c r="O367" s="784"/>
      <c r="P367" s="784"/>
      <c r="Q367" s="783"/>
      <c r="R367" s="783"/>
      <c r="S367" s="783"/>
      <c r="T367" s="783"/>
      <c r="U367" s="793"/>
      <c r="V367" s="792"/>
      <c r="W367" s="792"/>
      <c r="X367" s="792"/>
      <c r="Y367" s="792"/>
      <c r="Z367" s="792"/>
      <c r="AA367" s="802"/>
      <c r="AB367" s="801"/>
      <c r="AC367" s="801"/>
      <c r="AD367" s="801"/>
      <c r="AE367" s="801"/>
      <c r="AF367" s="801"/>
      <c r="AG367" s="820"/>
      <c r="AH367" s="819"/>
      <c r="AI367" s="819"/>
      <c r="AJ367" s="819"/>
      <c r="AK367" s="819"/>
      <c r="AL367" s="819"/>
      <c r="AM367" s="774"/>
      <c r="AN367" s="775"/>
      <c r="AO367" s="775"/>
      <c r="AP367" s="775"/>
      <c r="AQ367" s="775"/>
      <c r="AR367" s="775"/>
      <c r="AS367" s="829"/>
      <c r="AT367" s="828"/>
      <c r="AU367" s="828"/>
      <c r="AV367" s="828"/>
      <c r="AW367" s="828"/>
      <c r="AX367" s="828"/>
      <c r="AY367" s="838"/>
      <c r="AZ367" s="837"/>
      <c r="BA367" s="837"/>
      <c r="BB367" s="837"/>
      <c r="BC367" s="837"/>
      <c r="BD367" s="837"/>
      <c r="BE367" s="774"/>
      <c r="BF367" s="775"/>
      <c r="BG367" s="775"/>
      <c r="BH367" s="775"/>
      <c r="BI367" s="775"/>
      <c r="BJ367" s="775"/>
      <c r="BK367" s="811"/>
      <c r="BL367" s="810"/>
      <c r="BM367" s="810"/>
      <c r="BN367" s="810"/>
      <c r="BO367" s="810"/>
      <c r="BP367" s="810"/>
      <c r="BQ367" s="793"/>
      <c r="BR367" s="792"/>
      <c r="BS367" s="792"/>
      <c r="BT367" s="792"/>
      <c r="BU367" s="792"/>
      <c r="BV367" s="792"/>
      <c r="BW367" s="838"/>
      <c r="BX367" s="837"/>
      <c r="BY367" s="837"/>
      <c r="BZ367" s="837"/>
      <c r="CA367" s="837"/>
      <c r="CB367" s="837"/>
      <c r="CC367" s="811"/>
      <c r="CD367" s="784"/>
      <c r="CE367" s="810"/>
      <c r="CF367" s="810"/>
      <c r="CG367" s="810"/>
      <c r="CH367" s="579"/>
    </row>
    <row r="368" spans="1:86" hidden="1" x14ac:dyDescent="0.2">
      <c r="A368" s="697"/>
      <c r="B368" s="585"/>
      <c r="C368" s="633"/>
      <c r="D368" s="634"/>
      <c r="E368" s="585"/>
      <c r="F368" s="634"/>
      <c r="G368" s="679"/>
      <c r="H368" s="635"/>
      <c r="I368" s="636"/>
      <c r="J368" s="774"/>
      <c r="K368" s="774"/>
      <c r="L368" s="775"/>
      <c r="M368" s="775"/>
      <c r="N368" s="775"/>
      <c r="O368" s="784"/>
      <c r="P368" s="784"/>
      <c r="Q368" s="783"/>
      <c r="R368" s="783"/>
      <c r="S368" s="783"/>
      <c r="T368" s="783"/>
      <c r="U368" s="793"/>
      <c r="V368" s="792"/>
      <c r="W368" s="792"/>
      <c r="X368" s="792"/>
      <c r="Y368" s="792"/>
      <c r="Z368" s="792"/>
      <c r="AA368" s="802"/>
      <c r="AB368" s="801"/>
      <c r="AC368" s="801"/>
      <c r="AD368" s="801"/>
      <c r="AE368" s="801"/>
      <c r="AF368" s="801"/>
      <c r="AG368" s="820"/>
      <c r="AH368" s="819"/>
      <c r="AI368" s="819"/>
      <c r="AJ368" s="819"/>
      <c r="AK368" s="819"/>
      <c r="AL368" s="819"/>
      <c r="AM368" s="774"/>
      <c r="AN368" s="775"/>
      <c r="AO368" s="775"/>
      <c r="AP368" s="775"/>
      <c r="AQ368" s="775"/>
      <c r="AR368" s="775"/>
      <c r="AS368" s="829"/>
      <c r="AT368" s="828"/>
      <c r="AU368" s="828"/>
      <c r="AV368" s="828"/>
      <c r="AW368" s="828"/>
      <c r="AX368" s="828"/>
      <c r="AY368" s="838"/>
      <c r="AZ368" s="837"/>
      <c r="BA368" s="837"/>
      <c r="BB368" s="837"/>
      <c r="BC368" s="837"/>
      <c r="BD368" s="837"/>
      <c r="BE368" s="774"/>
      <c r="BF368" s="775"/>
      <c r="BG368" s="775"/>
      <c r="BH368" s="775"/>
      <c r="BI368" s="775"/>
      <c r="BJ368" s="775"/>
      <c r="BK368" s="811"/>
      <c r="BL368" s="810"/>
      <c r="BM368" s="810"/>
      <c r="BN368" s="810"/>
      <c r="BO368" s="810"/>
      <c r="BP368" s="810"/>
      <c r="BQ368" s="793"/>
      <c r="BR368" s="792"/>
      <c r="BS368" s="792"/>
      <c r="BT368" s="792"/>
      <c r="BU368" s="792"/>
      <c r="BV368" s="792"/>
      <c r="BW368" s="838"/>
      <c r="BX368" s="837"/>
      <c r="BY368" s="837"/>
      <c r="BZ368" s="837"/>
      <c r="CA368" s="837"/>
      <c r="CB368" s="837"/>
      <c r="CC368" s="811"/>
      <c r="CD368" s="784"/>
      <c r="CE368" s="810"/>
      <c r="CF368" s="810"/>
      <c r="CG368" s="810"/>
      <c r="CH368" s="579"/>
    </row>
    <row r="369" spans="1:86" hidden="1" x14ac:dyDescent="0.2">
      <c r="A369" s="697"/>
      <c r="B369" s="585"/>
      <c r="C369" s="633"/>
      <c r="D369" s="634"/>
      <c r="E369" s="585"/>
      <c r="F369" s="634"/>
      <c r="G369" s="679"/>
      <c r="H369" s="635"/>
      <c r="I369" s="636"/>
      <c r="J369" s="774"/>
      <c r="K369" s="774"/>
      <c r="L369" s="775"/>
      <c r="M369" s="775"/>
      <c r="N369" s="775"/>
      <c r="O369" s="784"/>
      <c r="P369" s="784"/>
      <c r="Q369" s="783"/>
      <c r="R369" s="783"/>
      <c r="S369" s="783"/>
      <c r="T369" s="783"/>
      <c r="U369" s="793"/>
      <c r="V369" s="792"/>
      <c r="W369" s="792"/>
      <c r="X369" s="792"/>
      <c r="Y369" s="792"/>
      <c r="Z369" s="792"/>
      <c r="AA369" s="802"/>
      <c r="AB369" s="801"/>
      <c r="AC369" s="801"/>
      <c r="AD369" s="801"/>
      <c r="AE369" s="801"/>
      <c r="AF369" s="801"/>
      <c r="AG369" s="820"/>
      <c r="AH369" s="819"/>
      <c r="AI369" s="819"/>
      <c r="AJ369" s="819"/>
      <c r="AK369" s="819"/>
      <c r="AL369" s="819"/>
      <c r="AM369" s="774"/>
      <c r="AN369" s="775"/>
      <c r="AO369" s="775"/>
      <c r="AP369" s="775"/>
      <c r="AQ369" s="775"/>
      <c r="AR369" s="775"/>
      <c r="AS369" s="829"/>
      <c r="AT369" s="828"/>
      <c r="AU369" s="828"/>
      <c r="AV369" s="828"/>
      <c r="AW369" s="828"/>
      <c r="AX369" s="828"/>
      <c r="AY369" s="838"/>
      <c r="AZ369" s="837"/>
      <c r="BA369" s="837"/>
      <c r="BB369" s="837"/>
      <c r="BC369" s="837"/>
      <c r="BD369" s="837"/>
      <c r="BE369" s="774"/>
      <c r="BF369" s="775"/>
      <c r="BG369" s="775"/>
      <c r="BH369" s="775"/>
      <c r="BI369" s="775"/>
      <c r="BJ369" s="775"/>
      <c r="BK369" s="811"/>
      <c r="BL369" s="810"/>
      <c r="BM369" s="810"/>
      <c r="BN369" s="810"/>
      <c r="BO369" s="810"/>
      <c r="BP369" s="810"/>
      <c r="BQ369" s="793"/>
      <c r="BR369" s="792"/>
      <c r="BS369" s="792"/>
      <c r="BT369" s="792"/>
      <c r="BU369" s="792"/>
      <c r="BV369" s="792"/>
      <c r="BW369" s="838"/>
      <c r="BX369" s="837"/>
      <c r="BY369" s="837"/>
      <c r="BZ369" s="837"/>
      <c r="CA369" s="837"/>
      <c r="CB369" s="837"/>
      <c r="CC369" s="811"/>
      <c r="CD369" s="784"/>
      <c r="CE369" s="810"/>
      <c r="CF369" s="810"/>
      <c r="CG369" s="810"/>
      <c r="CH369" s="579"/>
    </row>
    <row r="370" spans="1:86" hidden="1" x14ac:dyDescent="0.2">
      <c r="A370" s="705"/>
      <c r="B370" s="591"/>
      <c r="C370" s="590"/>
      <c r="D370" s="641"/>
      <c r="E370" s="591"/>
      <c r="F370" s="641"/>
      <c r="G370" s="718"/>
      <c r="H370" s="642"/>
      <c r="I370" s="643"/>
      <c r="J370" s="774"/>
      <c r="K370" s="774"/>
      <c r="L370" s="775"/>
      <c r="M370" s="775"/>
      <c r="N370" s="775"/>
      <c r="O370" s="784"/>
      <c r="P370" s="784"/>
      <c r="Q370" s="783"/>
      <c r="R370" s="783"/>
      <c r="S370" s="783"/>
      <c r="T370" s="783"/>
      <c r="U370" s="793"/>
      <c r="V370" s="792"/>
      <c r="W370" s="792"/>
      <c r="X370" s="792"/>
      <c r="Y370" s="792"/>
      <c r="Z370" s="792"/>
      <c r="AA370" s="802"/>
      <c r="AB370" s="801"/>
      <c r="AC370" s="801"/>
      <c r="AD370" s="801"/>
      <c r="AE370" s="801"/>
      <c r="AF370" s="801"/>
      <c r="AG370" s="820"/>
      <c r="AH370" s="819"/>
      <c r="AI370" s="819"/>
      <c r="AJ370" s="819"/>
      <c r="AK370" s="819"/>
      <c r="AL370" s="819"/>
      <c r="AM370" s="774"/>
      <c r="AN370" s="775"/>
      <c r="AO370" s="775"/>
      <c r="AP370" s="775"/>
      <c r="AQ370" s="775"/>
      <c r="AR370" s="775"/>
      <c r="AS370" s="829"/>
      <c r="AT370" s="828"/>
      <c r="AU370" s="828"/>
      <c r="AV370" s="828"/>
      <c r="AW370" s="828"/>
      <c r="AX370" s="828"/>
      <c r="AY370" s="838"/>
      <c r="AZ370" s="837"/>
      <c r="BA370" s="837"/>
      <c r="BB370" s="837"/>
      <c r="BC370" s="837"/>
      <c r="BD370" s="837"/>
      <c r="BE370" s="774"/>
      <c r="BF370" s="775"/>
      <c r="BG370" s="775"/>
      <c r="BH370" s="775"/>
      <c r="BI370" s="775"/>
      <c r="BJ370" s="775"/>
      <c r="BK370" s="811"/>
      <c r="BL370" s="810"/>
      <c r="BM370" s="810"/>
      <c r="BN370" s="810"/>
      <c r="BO370" s="810"/>
      <c r="BP370" s="810"/>
      <c r="BQ370" s="793"/>
      <c r="BR370" s="792"/>
      <c r="BS370" s="792"/>
      <c r="BT370" s="792"/>
      <c r="BU370" s="792"/>
      <c r="BV370" s="792"/>
      <c r="BW370" s="838"/>
      <c r="BX370" s="837"/>
      <c r="BY370" s="837"/>
      <c r="BZ370" s="837"/>
      <c r="CA370" s="837"/>
      <c r="CB370" s="837"/>
      <c r="CC370" s="811"/>
      <c r="CD370" s="784"/>
      <c r="CE370" s="810"/>
      <c r="CF370" s="810"/>
      <c r="CG370" s="810"/>
      <c r="CH370" s="579"/>
    </row>
    <row r="371" spans="1:86" hidden="1" x14ac:dyDescent="0.2">
      <c r="A371" s="716"/>
      <c r="B371" s="716"/>
      <c r="C371" s="716"/>
      <c r="D371" s="717"/>
      <c r="E371" s="716"/>
      <c r="F371" s="717"/>
      <c r="G371" s="718"/>
      <c r="H371" s="642"/>
      <c r="I371" s="643"/>
      <c r="J371" s="774"/>
      <c r="K371" s="774"/>
      <c r="L371" s="775"/>
      <c r="M371" s="775"/>
      <c r="N371" s="775"/>
      <c r="O371" s="784"/>
      <c r="P371" s="784"/>
      <c r="Q371" s="783"/>
      <c r="R371" s="783"/>
      <c r="S371" s="783"/>
      <c r="T371" s="783"/>
      <c r="U371" s="793"/>
      <c r="V371" s="792"/>
      <c r="W371" s="792"/>
      <c r="X371" s="792"/>
      <c r="Y371" s="792"/>
      <c r="Z371" s="792"/>
      <c r="AA371" s="802"/>
      <c r="AB371" s="801"/>
      <c r="AC371" s="801"/>
      <c r="AD371" s="801"/>
      <c r="AE371" s="801"/>
      <c r="AF371" s="801"/>
      <c r="AG371" s="820"/>
      <c r="AH371" s="819"/>
      <c r="AI371" s="819"/>
      <c r="AJ371" s="819"/>
      <c r="AK371" s="819"/>
      <c r="AL371" s="819"/>
      <c r="AM371" s="774"/>
      <c r="AN371" s="775"/>
      <c r="AO371" s="775"/>
      <c r="AP371" s="775"/>
      <c r="AQ371" s="775"/>
      <c r="AR371" s="775"/>
      <c r="AS371" s="829"/>
      <c r="AT371" s="828"/>
      <c r="AU371" s="828"/>
      <c r="AV371" s="828"/>
      <c r="AW371" s="828"/>
      <c r="AX371" s="828"/>
      <c r="AY371" s="838"/>
      <c r="AZ371" s="837"/>
      <c r="BA371" s="837"/>
      <c r="BB371" s="837"/>
      <c r="BC371" s="837"/>
      <c r="BD371" s="837"/>
      <c r="BE371" s="774"/>
      <c r="BF371" s="775"/>
      <c r="BG371" s="775"/>
      <c r="BH371" s="775"/>
      <c r="BI371" s="775"/>
      <c r="BJ371" s="775"/>
      <c r="BK371" s="811"/>
      <c r="BL371" s="810"/>
      <c r="BM371" s="810"/>
      <c r="BN371" s="810"/>
      <c r="BO371" s="810"/>
      <c r="BP371" s="810"/>
      <c r="BQ371" s="793"/>
      <c r="BR371" s="792"/>
      <c r="BS371" s="792"/>
      <c r="BT371" s="792"/>
      <c r="BU371" s="792"/>
      <c r="BV371" s="792"/>
      <c r="BW371" s="838"/>
      <c r="BX371" s="837"/>
      <c r="BY371" s="837"/>
      <c r="BZ371" s="837"/>
      <c r="CA371" s="837"/>
      <c r="CB371" s="837"/>
      <c r="CC371" s="811"/>
      <c r="CD371" s="784"/>
      <c r="CE371" s="810"/>
      <c r="CF371" s="810"/>
      <c r="CG371" s="810"/>
      <c r="CH371" s="579"/>
    </row>
    <row r="372" spans="1:86" hidden="1" x14ac:dyDescent="0.2">
      <c r="A372" s="596"/>
      <c r="B372" s="596"/>
      <c r="C372" s="623"/>
      <c r="D372" s="607"/>
      <c r="E372" s="596"/>
      <c r="F372" s="607"/>
      <c r="G372" s="620"/>
      <c r="H372" s="600"/>
      <c r="I372" s="682"/>
      <c r="J372" s="774"/>
      <c r="K372" s="774"/>
      <c r="L372" s="775"/>
      <c r="M372" s="775"/>
      <c r="N372" s="775"/>
      <c r="O372" s="784"/>
      <c r="P372" s="784"/>
      <c r="Q372" s="783"/>
      <c r="R372" s="783"/>
      <c r="S372" s="783"/>
      <c r="T372" s="783"/>
      <c r="U372" s="793"/>
      <c r="V372" s="792"/>
      <c r="W372" s="792"/>
      <c r="X372" s="792"/>
      <c r="Y372" s="792"/>
      <c r="Z372" s="792"/>
      <c r="AA372" s="802"/>
      <c r="AB372" s="801"/>
      <c r="AC372" s="801"/>
      <c r="AD372" s="801"/>
      <c r="AE372" s="801"/>
      <c r="AF372" s="801"/>
      <c r="AG372" s="820"/>
      <c r="AH372" s="819"/>
      <c r="AI372" s="819"/>
      <c r="AJ372" s="819"/>
      <c r="AK372" s="819"/>
      <c r="AL372" s="819"/>
      <c r="AM372" s="774"/>
      <c r="AN372" s="775"/>
      <c r="AO372" s="775"/>
      <c r="AP372" s="775"/>
      <c r="AQ372" s="775"/>
      <c r="AR372" s="775"/>
      <c r="AS372" s="829"/>
      <c r="AT372" s="828"/>
      <c r="AU372" s="828"/>
      <c r="AV372" s="828"/>
      <c r="AW372" s="828"/>
      <c r="AX372" s="828"/>
      <c r="AY372" s="838"/>
      <c r="AZ372" s="837"/>
      <c r="BA372" s="837"/>
      <c r="BB372" s="837"/>
      <c r="BC372" s="837"/>
      <c r="BD372" s="837"/>
      <c r="BE372" s="774"/>
      <c r="BF372" s="775"/>
      <c r="BG372" s="775"/>
      <c r="BH372" s="775"/>
      <c r="BI372" s="775"/>
      <c r="BJ372" s="775"/>
      <c r="BK372" s="811"/>
      <c r="BL372" s="810"/>
      <c r="BM372" s="810"/>
      <c r="BN372" s="810"/>
      <c r="BO372" s="810"/>
      <c r="BP372" s="810"/>
      <c r="BQ372" s="793"/>
      <c r="BR372" s="792"/>
      <c r="BS372" s="792"/>
      <c r="BT372" s="792"/>
      <c r="BU372" s="792"/>
      <c r="BV372" s="792"/>
      <c r="BW372" s="838"/>
      <c r="BX372" s="837"/>
      <c r="BY372" s="837"/>
      <c r="BZ372" s="837"/>
      <c r="CA372" s="837"/>
      <c r="CB372" s="837"/>
      <c r="CC372" s="811"/>
      <c r="CD372" s="784"/>
      <c r="CE372" s="810"/>
      <c r="CF372" s="810"/>
      <c r="CG372" s="810"/>
      <c r="CH372" s="579"/>
    </row>
    <row r="373" spans="1:86" hidden="1" x14ac:dyDescent="0.2">
      <c r="A373" s="596"/>
      <c r="B373" s="597"/>
      <c r="C373" s="623"/>
      <c r="D373" s="607"/>
      <c r="E373" s="596"/>
      <c r="F373" s="607"/>
      <c r="G373" s="620"/>
      <c r="H373" s="600"/>
      <c r="I373" s="682"/>
      <c r="J373" s="774"/>
      <c r="K373" s="774"/>
      <c r="L373" s="775"/>
      <c r="M373" s="775"/>
      <c r="N373" s="775"/>
      <c r="O373" s="784"/>
      <c r="P373" s="784"/>
      <c r="Q373" s="783"/>
      <c r="R373" s="783"/>
      <c r="S373" s="783"/>
      <c r="T373" s="783"/>
      <c r="U373" s="793"/>
      <c r="V373" s="792"/>
      <c r="W373" s="792"/>
      <c r="X373" s="792"/>
      <c r="Y373" s="792"/>
      <c r="Z373" s="792"/>
      <c r="AA373" s="802"/>
      <c r="AB373" s="801"/>
      <c r="AC373" s="801"/>
      <c r="AD373" s="801"/>
      <c r="AE373" s="801"/>
      <c r="AF373" s="801"/>
      <c r="AG373" s="820"/>
      <c r="AH373" s="819"/>
      <c r="AI373" s="819"/>
      <c r="AJ373" s="819"/>
      <c r="AK373" s="819"/>
      <c r="AL373" s="819"/>
      <c r="AM373" s="774"/>
      <c r="AN373" s="775"/>
      <c r="AO373" s="775"/>
      <c r="AP373" s="775"/>
      <c r="AQ373" s="775"/>
      <c r="AR373" s="775"/>
      <c r="AS373" s="829"/>
      <c r="AT373" s="828"/>
      <c r="AU373" s="828"/>
      <c r="AV373" s="828"/>
      <c r="AW373" s="828"/>
      <c r="AX373" s="828"/>
      <c r="AY373" s="838"/>
      <c r="AZ373" s="837"/>
      <c r="BA373" s="837"/>
      <c r="BB373" s="837"/>
      <c r="BC373" s="837"/>
      <c r="BD373" s="837"/>
      <c r="BE373" s="774"/>
      <c r="BF373" s="775"/>
      <c r="BG373" s="775"/>
      <c r="BH373" s="775"/>
      <c r="BI373" s="775"/>
      <c r="BJ373" s="775"/>
      <c r="BK373" s="811"/>
      <c r="BL373" s="810"/>
      <c r="BM373" s="810"/>
      <c r="BN373" s="810"/>
      <c r="BO373" s="810"/>
      <c r="BP373" s="810"/>
      <c r="BQ373" s="793"/>
      <c r="BR373" s="792"/>
      <c r="BS373" s="792"/>
      <c r="BT373" s="792"/>
      <c r="BU373" s="792"/>
      <c r="BV373" s="792"/>
      <c r="BW373" s="838"/>
      <c r="BX373" s="837"/>
      <c r="BY373" s="837"/>
      <c r="BZ373" s="837"/>
      <c r="CA373" s="837"/>
      <c r="CB373" s="837"/>
      <c r="CC373" s="811"/>
      <c r="CD373" s="784"/>
      <c r="CE373" s="810"/>
      <c r="CF373" s="810"/>
      <c r="CG373" s="810"/>
      <c r="CH373" s="579"/>
    </row>
    <row r="374" spans="1:86" hidden="1" x14ac:dyDescent="0.2">
      <c r="A374" s="596"/>
      <c r="B374" s="597"/>
      <c r="C374" s="623"/>
      <c r="D374" s="691"/>
      <c r="E374" s="596"/>
      <c r="F374" s="607"/>
      <c r="G374" s="620"/>
      <c r="H374" s="600"/>
      <c r="I374" s="682"/>
      <c r="J374" s="774"/>
      <c r="K374" s="774"/>
      <c r="L374" s="775"/>
      <c r="M374" s="775"/>
      <c r="N374" s="775"/>
      <c r="O374" s="784"/>
      <c r="P374" s="784"/>
      <c r="Q374" s="783"/>
      <c r="R374" s="783"/>
      <c r="S374" s="783"/>
      <c r="T374" s="783"/>
      <c r="U374" s="793"/>
      <c r="V374" s="792"/>
      <c r="W374" s="792"/>
      <c r="X374" s="792"/>
      <c r="Y374" s="792"/>
      <c r="Z374" s="792"/>
      <c r="AA374" s="802"/>
      <c r="AB374" s="801"/>
      <c r="AC374" s="801"/>
      <c r="AD374" s="801"/>
      <c r="AE374" s="801"/>
      <c r="AF374" s="801"/>
      <c r="AG374" s="820"/>
      <c r="AH374" s="819"/>
      <c r="AI374" s="819"/>
      <c r="AJ374" s="819"/>
      <c r="AK374" s="819"/>
      <c r="AL374" s="819"/>
      <c r="AM374" s="774"/>
      <c r="AN374" s="775"/>
      <c r="AO374" s="775"/>
      <c r="AP374" s="775"/>
      <c r="AQ374" s="775"/>
      <c r="AR374" s="775"/>
      <c r="AS374" s="829"/>
      <c r="AT374" s="828"/>
      <c r="AU374" s="828"/>
      <c r="AV374" s="828"/>
      <c r="AW374" s="828"/>
      <c r="AX374" s="828"/>
      <c r="AY374" s="838"/>
      <c r="AZ374" s="837"/>
      <c r="BA374" s="837"/>
      <c r="BB374" s="837"/>
      <c r="BC374" s="837"/>
      <c r="BD374" s="837"/>
      <c r="BE374" s="774"/>
      <c r="BF374" s="775"/>
      <c r="BG374" s="775"/>
      <c r="BH374" s="775"/>
      <c r="BI374" s="775"/>
      <c r="BJ374" s="775"/>
      <c r="BK374" s="811"/>
      <c r="BL374" s="810"/>
      <c r="BM374" s="810"/>
      <c r="BN374" s="810"/>
      <c r="BO374" s="810"/>
      <c r="BP374" s="810"/>
      <c r="BQ374" s="793"/>
      <c r="BR374" s="792"/>
      <c r="BS374" s="792"/>
      <c r="BT374" s="792"/>
      <c r="BU374" s="792"/>
      <c r="BV374" s="792"/>
      <c r="BW374" s="838"/>
      <c r="BX374" s="837"/>
      <c r="BY374" s="837"/>
      <c r="BZ374" s="837"/>
      <c r="CA374" s="837"/>
      <c r="CB374" s="837"/>
      <c r="CC374" s="811"/>
      <c r="CD374" s="784"/>
      <c r="CE374" s="810"/>
      <c r="CF374" s="810"/>
      <c r="CG374" s="810"/>
      <c r="CH374" s="579"/>
    </row>
    <row r="375" spans="1:86" hidden="1" x14ac:dyDescent="0.2">
      <c r="A375" s="596"/>
      <c r="B375" s="597"/>
      <c r="C375" s="623"/>
      <c r="D375" s="606"/>
      <c r="E375" s="596"/>
      <c r="F375" s="607"/>
      <c r="G375" s="620"/>
      <c r="H375" s="645"/>
      <c r="I375" s="624"/>
      <c r="J375" s="774"/>
      <c r="K375" s="774"/>
      <c r="L375" s="775"/>
      <c r="M375" s="775"/>
      <c r="N375" s="775"/>
      <c r="O375" s="784"/>
      <c r="P375" s="784"/>
      <c r="Q375" s="783"/>
      <c r="R375" s="783"/>
      <c r="S375" s="783"/>
      <c r="T375" s="783"/>
      <c r="U375" s="793"/>
      <c r="V375" s="792"/>
      <c r="W375" s="792"/>
      <c r="X375" s="792"/>
      <c r="Y375" s="792"/>
      <c r="Z375" s="792"/>
      <c r="AA375" s="802"/>
      <c r="AB375" s="801"/>
      <c r="AC375" s="801"/>
      <c r="AD375" s="801"/>
      <c r="AE375" s="801"/>
      <c r="AF375" s="801"/>
      <c r="AG375" s="820"/>
      <c r="AH375" s="819"/>
      <c r="AI375" s="819"/>
      <c r="AJ375" s="819"/>
      <c r="AK375" s="819"/>
      <c r="AL375" s="819"/>
      <c r="AM375" s="774"/>
      <c r="AN375" s="775"/>
      <c r="AO375" s="775"/>
      <c r="AP375" s="775"/>
      <c r="AQ375" s="775"/>
      <c r="AR375" s="775"/>
      <c r="AS375" s="829"/>
      <c r="AT375" s="828"/>
      <c r="AU375" s="828"/>
      <c r="AV375" s="828"/>
      <c r="AW375" s="828"/>
      <c r="AX375" s="828"/>
      <c r="AY375" s="838"/>
      <c r="AZ375" s="837"/>
      <c r="BA375" s="837"/>
      <c r="BB375" s="837"/>
      <c r="BC375" s="837"/>
      <c r="BD375" s="837"/>
      <c r="BE375" s="774"/>
      <c r="BF375" s="775"/>
      <c r="BG375" s="775"/>
      <c r="BH375" s="775"/>
      <c r="BI375" s="775"/>
      <c r="BJ375" s="775"/>
      <c r="BK375" s="811"/>
      <c r="BL375" s="810"/>
      <c r="BM375" s="810"/>
      <c r="BN375" s="810"/>
      <c r="BO375" s="810"/>
      <c r="BP375" s="810"/>
      <c r="BQ375" s="793"/>
      <c r="BR375" s="792"/>
      <c r="BS375" s="792"/>
      <c r="BT375" s="792"/>
      <c r="BU375" s="792"/>
      <c r="BV375" s="792"/>
      <c r="BW375" s="838"/>
      <c r="BX375" s="837"/>
      <c r="BY375" s="837"/>
      <c r="BZ375" s="837"/>
      <c r="CA375" s="837"/>
      <c r="CB375" s="837"/>
      <c r="CC375" s="811"/>
      <c r="CD375" s="784"/>
      <c r="CE375" s="810"/>
      <c r="CF375" s="810"/>
      <c r="CG375" s="810"/>
      <c r="CH375" s="579"/>
    </row>
    <row r="376" spans="1:86" hidden="1" x14ac:dyDescent="0.2">
      <c r="A376" s="596"/>
      <c r="B376" s="596"/>
      <c r="C376" s="663"/>
      <c r="D376" s="607"/>
      <c r="E376" s="596"/>
      <c r="F376" s="607"/>
      <c r="G376" s="620"/>
      <c r="H376" s="609"/>
      <c r="I376" s="601"/>
      <c r="J376" s="774"/>
      <c r="K376" s="774"/>
      <c r="L376" s="775"/>
      <c r="M376" s="775"/>
      <c r="N376" s="774"/>
      <c r="O376" s="784"/>
      <c r="P376" s="784"/>
      <c r="Q376" s="783"/>
      <c r="R376" s="784"/>
      <c r="S376" s="783"/>
      <c r="T376" s="784"/>
      <c r="U376" s="793"/>
      <c r="V376" s="793"/>
      <c r="W376" s="792"/>
      <c r="X376" s="793"/>
      <c r="Y376" s="792"/>
      <c r="Z376" s="793"/>
      <c r="AA376" s="802"/>
      <c r="AB376" s="802"/>
      <c r="AC376" s="801"/>
      <c r="AD376" s="802"/>
      <c r="AE376" s="801"/>
      <c r="AF376" s="802"/>
      <c r="AG376" s="820"/>
      <c r="AH376" s="820"/>
      <c r="AI376" s="819"/>
      <c r="AJ376" s="820"/>
      <c r="AK376" s="819"/>
      <c r="AL376" s="820"/>
      <c r="AM376" s="774"/>
      <c r="AN376" s="774"/>
      <c r="AO376" s="775"/>
      <c r="AP376" s="774"/>
      <c r="AQ376" s="775"/>
      <c r="AR376" s="774"/>
      <c r="AS376" s="829"/>
      <c r="AT376" s="829"/>
      <c r="AU376" s="828"/>
      <c r="AV376" s="829"/>
      <c r="AW376" s="828"/>
      <c r="AX376" s="829"/>
      <c r="AY376" s="838"/>
      <c r="AZ376" s="838"/>
      <c r="BA376" s="837"/>
      <c r="BB376" s="838"/>
      <c r="BC376" s="837"/>
      <c r="BD376" s="838"/>
      <c r="BE376" s="774"/>
      <c r="BF376" s="774"/>
      <c r="BG376" s="775"/>
      <c r="BH376" s="774"/>
      <c r="BI376" s="775"/>
      <c r="BJ376" s="774"/>
      <c r="BK376" s="811"/>
      <c r="BL376" s="811"/>
      <c r="BM376" s="810"/>
      <c r="BN376" s="811"/>
      <c r="BO376" s="810"/>
      <c r="BP376" s="811"/>
      <c r="BQ376" s="793"/>
      <c r="BR376" s="793"/>
      <c r="BS376" s="792"/>
      <c r="BT376" s="793"/>
      <c r="BU376" s="792"/>
      <c r="BV376" s="793"/>
      <c r="BW376" s="838"/>
      <c r="BX376" s="838"/>
      <c r="BY376" s="837"/>
      <c r="BZ376" s="838"/>
      <c r="CA376" s="837"/>
      <c r="CB376" s="838"/>
      <c r="CC376" s="811"/>
      <c r="CD376" s="784"/>
      <c r="CE376" s="810"/>
      <c r="CF376" s="810"/>
      <c r="CG376" s="811"/>
      <c r="CH376" s="579"/>
    </row>
    <row r="377" spans="1:86" hidden="1" x14ac:dyDescent="0.2">
      <c r="A377" s="727"/>
      <c r="B377" s="675"/>
      <c r="C377" s="675"/>
      <c r="D377" s="677"/>
      <c r="E377" s="675"/>
      <c r="F377" s="677"/>
      <c r="G377" s="678"/>
      <c r="H377" s="661"/>
      <c r="I377" s="629"/>
      <c r="J377" s="776"/>
      <c r="K377" s="776"/>
      <c r="L377" s="776"/>
      <c r="M377" s="776"/>
      <c r="N377" s="776"/>
      <c r="O377" s="785"/>
      <c r="P377" s="785"/>
      <c r="Q377" s="785"/>
      <c r="R377" s="785"/>
      <c r="S377" s="785"/>
      <c r="T377" s="785"/>
      <c r="U377" s="794"/>
      <c r="V377" s="794"/>
      <c r="W377" s="794"/>
      <c r="X377" s="794"/>
      <c r="Y377" s="794"/>
      <c r="Z377" s="794"/>
      <c r="AA377" s="803"/>
      <c r="AB377" s="803"/>
      <c r="AC377" s="803"/>
      <c r="AD377" s="803"/>
      <c r="AE377" s="803"/>
      <c r="AF377" s="803"/>
      <c r="AG377" s="821"/>
      <c r="AH377" s="821"/>
      <c r="AI377" s="821"/>
      <c r="AJ377" s="821"/>
      <c r="AK377" s="821"/>
      <c r="AL377" s="821"/>
      <c r="AM377" s="776"/>
      <c r="AN377" s="776"/>
      <c r="AO377" s="776"/>
      <c r="AP377" s="776"/>
      <c r="AQ377" s="776"/>
      <c r="AR377" s="776"/>
      <c r="AS377" s="830"/>
      <c r="AT377" s="830"/>
      <c r="AU377" s="830"/>
      <c r="AV377" s="830"/>
      <c r="AW377" s="830"/>
      <c r="AX377" s="830"/>
      <c r="AY377" s="839"/>
      <c r="AZ377" s="839"/>
      <c r="BA377" s="839"/>
      <c r="BB377" s="839"/>
      <c r="BC377" s="839"/>
      <c r="BD377" s="839"/>
      <c r="BE377" s="776"/>
      <c r="BF377" s="776"/>
      <c r="BG377" s="776"/>
      <c r="BH377" s="776"/>
      <c r="BI377" s="776"/>
      <c r="BJ377" s="776"/>
      <c r="BK377" s="812"/>
      <c r="BL377" s="812"/>
      <c r="BM377" s="812"/>
      <c r="BN377" s="812"/>
      <c r="BO377" s="812"/>
      <c r="BP377" s="812"/>
      <c r="BQ377" s="794"/>
      <c r="BR377" s="794"/>
      <c r="BS377" s="794"/>
      <c r="BT377" s="794"/>
      <c r="BU377" s="794"/>
      <c r="BV377" s="794"/>
      <c r="BW377" s="839"/>
      <c r="BX377" s="839"/>
      <c r="BY377" s="839"/>
      <c r="BZ377" s="839"/>
      <c r="CA377" s="839"/>
      <c r="CB377" s="839"/>
      <c r="CC377" s="812"/>
      <c r="CD377" s="785"/>
      <c r="CE377" s="812"/>
      <c r="CF377" s="812"/>
      <c r="CG377" s="812"/>
      <c r="CH377" s="579"/>
    </row>
    <row r="378" spans="1:86" hidden="1" x14ac:dyDescent="0.2">
      <c r="A378" s="702"/>
      <c r="B378" s="581"/>
      <c r="C378" s="721"/>
      <c r="D378" s="626"/>
      <c r="E378" s="581"/>
      <c r="F378" s="626"/>
      <c r="G378" s="627"/>
      <c r="H378" s="631"/>
      <c r="I378" s="704"/>
      <c r="J378" s="774"/>
      <c r="K378" s="774"/>
      <c r="L378" s="775"/>
      <c r="M378" s="775"/>
      <c r="N378" s="775"/>
      <c r="O378" s="784"/>
      <c r="P378" s="784"/>
      <c r="Q378" s="783"/>
      <c r="R378" s="783"/>
      <c r="S378" s="783"/>
      <c r="T378" s="783"/>
      <c r="U378" s="793"/>
      <c r="V378" s="792"/>
      <c r="W378" s="792"/>
      <c r="X378" s="792"/>
      <c r="Y378" s="792"/>
      <c r="Z378" s="792"/>
      <c r="AA378" s="802"/>
      <c r="AB378" s="801"/>
      <c r="AC378" s="801"/>
      <c r="AD378" s="801"/>
      <c r="AE378" s="801"/>
      <c r="AF378" s="801"/>
      <c r="AG378" s="820"/>
      <c r="AH378" s="819"/>
      <c r="AI378" s="819"/>
      <c r="AJ378" s="819"/>
      <c r="AK378" s="819"/>
      <c r="AL378" s="819"/>
      <c r="AM378" s="774"/>
      <c r="AN378" s="775"/>
      <c r="AO378" s="775"/>
      <c r="AP378" s="775"/>
      <c r="AQ378" s="775"/>
      <c r="AR378" s="775"/>
      <c r="AS378" s="829"/>
      <c r="AT378" s="828"/>
      <c r="AU378" s="828"/>
      <c r="AV378" s="828"/>
      <c r="AW378" s="828"/>
      <c r="AX378" s="828"/>
      <c r="AY378" s="838"/>
      <c r="AZ378" s="837"/>
      <c r="BA378" s="837"/>
      <c r="BB378" s="837"/>
      <c r="BC378" s="837"/>
      <c r="BD378" s="837"/>
      <c r="BE378" s="774"/>
      <c r="BF378" s="775"/>
      <c r="BG378" s="775"/>
      <c r="BH378" s="775"/>
      <c r="BI378" s="775"/>
      <c r="BJ378" s="775"/>
      <c r="BK378" s="811"/>
      <c r="BL378" s="810"/>
      <c r="BM378" s="810"/>
      <c r="BN378" s="810"/>
      <c r="BO378" s="810"/>
      <c r="BP378" s="810"/>
      <c r="BQ378" s="793"/>
      <c r="BR378" s="792"/>
      <c r="BS378" s="792"/>
      <c r="BT378" s="792"/>
      <c r="BU378" s="792"/>
      <c r="BV378" s="792"/>
      <c r="BW378" s="838"/>
      <c r="BX378" s="837"/>
      <c r="BY378" s="837"/>
      <c r="BZ378" s="837"/>
      <c r="CA378" s="837"/>
      <c r="CB378" s="837"/>
      <c r="CC378" s="811"/>
      <c r="CD378" s="784"/>
      <c r="CE378" s="810"/>
      <c r="CF378" s="810"/>
      <c r="CG378" s="810"/>
      <c r="CH378" s="579"/>
    </row>
    <row r="379" spans="1:86" hidden="1" x14ac:dyDescent="0.2">
      <c r="A379" s="697"/>
      <c r="B379" s="585"/>
      <c r="C379" s="711"/>
      <c r="D379" s="634"/>
      <c r="E379" s="585"/>
      <c r="F379" s="634"/>
      <c r="G379" s="586"/>
      <c r="H379" s="635"/>
      <c r="I379" s="636"/>
      <c r="J379" s="774"/>
      <c r="K379" s="774"/>
      <c r="L379" s="775"/>
      <c r="M379" s="775"/>
      <c r="N379" s="775"/>
      <c r="O379" s="784"/>
      <c r="P379" s="784"/>
      <c r="Q379" s="783"/>
      <c r="R379" s="783"/>
      <c r="S379" s="783"/>
      <c r="T379" s="783"/>
      <c r="U379" s="793"/>
      <c r="V379" s="792"/>
      <c r="W379" s="792"/>
      <c r="X379" s="792"/>
      <c r="Y379" s="792"/>
      <c r="Z379" s="792"/>
      <c r="AA379" s="802"/>
      <c r="AB379" s="801"/>
      <c r="AC379" s="801"/>
      <c r="AD379" s="801"/>
      <c r="AE379" s="801"/>
      <c r="AF379" s="801"/>
      <c r="AG379" s="820"/>
      <c r="AH379" s="819"/>
      <c r="AI379" s="819"/>
      <c r="AJ379" s="819"/>
      <c r="AK379" s="819"/>
      <c r="AL379" s="819"/>
      <c r="AM379" s="774"/>
      <c r="AN379" s="775"/>
      <c r="AO379" s="775"/>
      <c r="AP379" s="775"/>
      <c r="AQ379" s="775"/>
      <c r="AR379" s="775"/>
      <c r="AS379" s="829"/>
      <c r="AT379" s="828"/>
      <c r="AU379" s="828"/>
      <c r="AV379" s="828"/>
      <c r="AW379" s="828"/>
      <c r="AX379" s="828"/>
      <c r="AY379" s="838"/>
      <c r="AZ379" s="837"/>
      <c r="BA379" s="837"/>
      <c r="BB379" s="837"/>
      <c r="BC379" s="837"/>
      <c r="BD379" s="837"/>
      <c r="BE379" s="774"/>
      <c r="BF379" s="775"/>
      <c r="BG379" s="775"/>
      <c r="BH379" s="775"/>
      <c r="BI379" s="775"/>
      <c r="BJ379" s="775"/>
      <c r="BK379" s="811"/>
      <c r="BL379" s="810"/>
      <c r="BM379" s="810"/>
      <c r="BN379" s="810"/>
      <c r="BO379" s="810"/>
      <c r="BP379" s="810"/>
      <c r="BQ379" s="793"/>
      <c r="BR379" s="792"/>
      <c r="BS379" s="792"/>
      <c r="BT379" s="792"/>
      <c r="BU379" s="792"/>
      <c r="BV379" s="792"/>
      <c r="BW379" s="838"/>
      <c r="BX379" s="837"/>
      <c r="BY379" s="837"/>
      <c r="BZ379" s="837"/>
      <c r="CA379" s="837"/>
      <c r="CB379" s="837"/>
      <c r="CC379" s="811"/>
      <c r="CD379" s="784"/>
      <c r="CE379" s="810"/>
      <c r="CF379" s="810"/>
      <c r="CG379" s="810"/>
      <c r="CH379" s="579"/>
    </row>
    <row r="380" spans="1:86" hidden="1" x14ac:dyDescent="0.2">
      <c r="A380" s="697"/>
      <c r="B380" s="585"/>
      <c r="C380" s="711"/>
      <c r="D380" s="634"/>
      <c r="E380" s="585"/>
      <c r="F380" s="634"/>
      <c r="G380" s="586"/>
      <c r="H380" s="639"/>
      <c r="I380" s="636"/>
      <c r="J380" s="774"/>
      <c r="K380" s="774"/>
      <c r="L380" s="775"/>
      <c r="M380" s="775"/>
      <c r="N380" s="775"/>
      <c r="O380" s="784"/>
      <c r="P380" s="784"/>
      <c r="Q380" s="783"/>
      <c r="R380" s="783"/>
      <c r="S380" s="783"/>
      <c r="T380" s="783"/>
      <c r="U380" s="793"/>
      <c r="V380" s="792"/>
      <c r="W380" s="792"/>
      <c r="X380" s="792"/>
      <c r="Y380" s="792"/>
      <c r="Z380" s="792"/>
      <c r="AA380" s="802"/>
      <c r="AB380" s="801"/>
      <c r="AC380" s="801"/>
      <c r="AD380" s="801"/>
      <c r="AE380" s="801"/>
      <c r="AF380" s="801"/>
      <c r="AG380" s="820"/>
      <c r="AH380" s="819"/>
      <c r="AI380" s="819"/>
      <c r="AJ380" s="819"/>
      <c r="AK380" s="819"/>
      <c r="AL380" s="819"/>
      <c r="AM380" s="774"/>
      <c r="AN380" s="775"/>
      <c r="AO380" s="775"/>
      <c r="AP380" s="775"/>
      <c r="AQ380" s="775"/>
      <c r="AR380" s="775"/>
      <c r="AS380" s="829"/>
      <c r="AT380" s="828"/>
      <c r="AU380" s="828"/>
      <c r="AV380" s="828"/>
      <c r="AW380" s="828"/>
      <c r="AX380" s="828"/>
      <c r="AY380" s="838"/>
      <c r="AZ380" s="837"/>
      <c r="BA380" s="837"/>
      <c r="BB380" s="837"/>
      <c r="BC380" s="837"/>
      <c r="BD380" s="837"/>
      <c r="BE380" s="774"/>
      <c r="BF380" s="775"/>
      <c r="BG380" s="775"/>
      <c r="BH380" s="775"/>
      <c r="BI380" s="775"/>
      <c r="BJ380" s="775"/>
      <c r="BK380" s="811"/>
      <c r="BL380" s="810"/>
      <c r="BM380" s="810"/>
      <c r="BN380" s="810"/>
      <c r="BO380" s="810"/>
      <c r="BP380" s="810"/>
      <c r="BQ380" s="793"/>
      <c r="BR380" s="792"/>
      <c r="BS380" s="792"/>
      <c r="BT380" s="792"/>
      <c r="BU380" s="792"/>
      <c r="BV380" s="792"/>
      <c r="BW380" s="838"/>
      <c r="BX380" s="837"/>
      <c r="BY380" s="837"/>
      <c r="BZ380" s="837"/>
      <c r="CA380" s="837"/>
      <c r="CB380" s="837"/>
      <c r="CC380" s="811"/>
      <c r="CD380" s="784"/>
      <c r="CE380" s="810"/>
      <c r="CF380" s="810"/>
      <c r="CG380" s="810"/>
      <c r="CH380" s="579"/>
    </row>
    <row r="381" spans="1:86" hidden="1" x14ac:dyDescent="0.2">
      <c r="A381" s="697"/>
      <c r="B381" s="585"/>
      <c r="C381" s="711"/>
      <c r="D381" s="634"/>
      <c r="E381" s="585"/>
      <c r="F381" s="634"/>
      <c r="G381" s="679"/>
      <c r="H381" s="639"/>
      <c r="I381" s="636"/>
      <c r="J381" s="774"/>
      <c r="K381" s="774"/>
      <c r="L381" s="775"/>
      <c r="M381" s="775"/>
      <c r="N381" s="775"/>
      <c r="O381" s="784"/>
      <c r="P381" s="784"/>
      <c r="Q381" s="783"/>
      <c r="R381" s="783"/>
      <c r="S381" s="783"/>
      <c r="T381" s="783"/>
      <c r="U381" s="793"/>
      <c r="V381" s="792"/>
      <c r="W381" s="792"/>
      <c r="X381" s="792"/>
      <c r="Y381" s="792"/>
      <c r="Z381" s="792"/>
      <c r="AA381" s="802"/>
      <c r="AB381" s="801"/>
      <c r="AC381" s="801"/>
      <c r="AD381" s="801"/>
      <c r="AE381" s="801"/>
      <c r="AF381" s="801"/>
      <c r="AG381" s="820"/>
      <c r="AH381" s="819"/>
      <c r="AI381" s="819"/>
      <c r="AJ381" s="819"/>
      <c r="AK381" s="819"/>
      <c r="AL381" s="819"/>
      <c r="AM381" s="774"/>
      <c r="AN381" s="775"/>
      <c r="AO381" s="775"/>
      <c r="AP381" s="775"/>
      <c r="AQ381" s="775"/>
      <c r="AR381" s="775"/>
      <c r="AS381" s="829"/>
      <c r="AT381" s="828"/>
      <c r="AU381" s="828"/>
      <c r="AV381" s="828"/>
      <c r="AW381" s="828"/>
      <c r="AX381" s="828"/>
      <c r="AY381" s="838"/>
      <c r="AZ381" s="837"/>
      <c r="BA381" s="837"/>
      <c r="BB381" s="837"/>
      <c r="BC381" s="837"/>
      <c r="BD381" s="837"/>
      <c r="BE381" s="774"/>
      <c r="BF381" s="775"/>
      <c r="BG381" s="775"/>
      <c r="BH381" s="775"/>
      <c r="BI381" s="775"/>
      <c r="BJ381" s="775"/>
      <c r="BK381" s="811"/>
      <c r="BL381" s="810"/>
      <c r="BM381" s="810"/>
      <c r="BN381" s="810"/>
      <c r="BO381" s="810"/>
      <c r="BP381" s="810"/>
      <c r="BQ381" s="793"/>
      <c r="BR381" s="792"/>
      <c r="BS381" s="792"/>
      <c r="BT381" s="792"/>
      <c r="BU381" s="792"/>
      <c r="BV381" s="792"/>
      <c r="BW381" s="838"/>
      <c r="BX381" s="837"/>
      <c r="BY381" s="837"/>
      <c r="BZ381" s="837"/>
      <c r="CA381" s="837"/>
      <c r="CB381" s="837"/>
      <c r="CC381" s="811"/>
      <c r="CD381" s="784"/>
      <c r="CE381" s="810"/>
      <c r="CF381" s="810"/>
      <c r="CG381" s="810"/>
      <c r="CH381" s="579"/>
    </row>
    <row r="382" spans="1:86" hidden="1" x14ac:dyDescent="0.2">
      <c r="A382" s="697"/>
      <c r="B382" s="585"/>
      <c r="C382" s="711"/>
      <c r="D382" s="634"/>
      <c r="E382" s="585"/>
      <c r="F382" s="634"/>
      <c r="G382" s="679"/>
      <c r="H382" s="635"/>
      <c r="I382" s="636"/>
      <c r="J382" s="774"/>
      <c r="K382" s="774"/>
      <c r="L382" s="775"/>
      <c r="M382" s="775"/>
      <c r="N382" s="775"/>
      <c r="O382" s="784"/>
      <c r="P382" s="784"/>
      <c r="Q382" s="783"/>
      <c r="R382" s="783"/>
      <c r="S382" s="783"/>
      <c r="T382" s="783"/>
      <c r="U382" s="793"/>
      <c r="V382" s="792"/>
      <c r="W382" s="792"/>
      <c r="X382" s="792"/>
      <c r="Y382" s="792"/>
      <c r="Z382" s="792"/>
      <c r="AA382" s="802"/>
      <c r="AB382" s="801"/>
      <c r="AC382" s="801"/>
      <c r="AD382" s="801"/>
      <c r="AE382" s="801"/>
      <c r="AF382" s="801"/>
      <c r="AG382" s="820"/>
      <c r="AH382" s="819"/>
      <c r="AI382" s="819"/>
      <c r="AJ382" s="819"/>
      <c r="AK382" s="819"/>
      <c r="AL382" s="819"/>
      <c r="AM382" s="774"/>
      <c r="AN382" s="775"/>
      <c r="AO382" s="775"/>
      <c r="AP382" s="775"/>
      <c r="AQ382" s="775"/>
      <c r="AR382" s="775"/>
      <c r="AS382" s="829"/>
      <c r="AT382" s="828"/>
      <c r="AU382" s="828"/>
      <c r="AV382" s="828"/>
      <c r="AW382" s="828"/>
      <c r="AX382" s="828"/>
      <c r="AY382" s="838"/>
      <c r="AZ382" s="837"/>
      <c r="BA382" s="837"/>
      <c r="BB382" s="837"/>
      <c r="BC382" s="837"/>
      <c r="BD382" s="837"/>
      <c r="BE382" s="774"/>
      <c r="BF382" s="775"/>
      <c r="BG382" s="775"/>
      <c r="BH382" s="775"/>
      <c r="BI382" s="775"/>
      <c r="BJ382" s="775"/>
      <c r="BK382" s="811"/>
      <c r="BL382" s="810"/>
      <c r="BM382" s="810"/>
      <c r="BN382" s="810"/>
      <c r="BO382" s="810"/>
      <c r="BP382" s="810"/>
      <c r="BQ382" s="793"/>
      <c r="BR382" s="792"/>
      <c r="BS382" s="792"/>
      <c r="BT382" s="792"/>
      <c r="BU382" s="792"/>
      <c r="BV382" s="792"/>
      <c r="BW382" s="838"/>
      <c r="BX382" s="837"/>
      <c r="BY382" s="837"/>
      <c r="BZ382" s="837"/>
      <c r="CA382" s="837"/>
      <c r="CB382" s="837"/>
      <c r="CC382" s="811"/>
      <c r="CD382" s="784"/>
      <c r="CE382" s="810"/>
      <c r="CF382" s="810"/>
      <c r="CG382" s="810"/>
      <c r="CH382" s="579"/>
    </row>
    <row r="383" spans="1:86" hidden="1" x14ac:dyDescent="0.2">
      <c r="A383" s="705"/>
      <c r="B383" s="591"/>
      <c r="C383" s="716"/>
      <c r="D383" s="641"/>
      <c r="E383" s="591"/>
      <c r="F383" s="641"/>
      <c r="G383" s="718"/>
      <c r="H383" s="642"/>
      <c r="I383" s="643"/>
      <c r="J383" s="774"/>
      <c r="K383" s="774"/>
      <c r="L383" s="775"/>
      <c r="M383" s="775"/>
      <c r="N383" s="775"/>
      <c r="O383" s="784"/>
      <c r="P383" s="784"/>
      <c r="Q383" s="783"/>
      <c r="R383" s="783"/>
      <c r="S383" s="783"/>
      <c r="T383" s="783"/>
      <c r="U383" s="793"/>
      <c r="V383" s="792"/>
      <c r="W383" s="792"/>
      <c r="X383" s="792"/>
      <c r="Y383" s="792"/>
      <c r="Z383" s="792"/>
      <c r="AA383" s="802"/>
      <c r="AB383" s="801"/>
      <c r="AC383" s="801"/>
      <c r="AD383" s="801"/>
      <c r="AE383" s="801"/>
      <c r="AF383" s="801"/>
      <c r="AG383" s="820"/>
      <c r="AH383" s="819"/>
      <c r="AI383" s="819"/>
      <c r="AJ383" s="819"/>
      <c r="AK383" s="819"/>
      <c r="AL383" s="819"/>
      <c r="AM383" s="774"/>
      <c r="AN383" s="775"/>
      <c r="AO383" s="775"/>
      <c r="AP383" s="775"/>
      <c r="AQ383" s="775"/>
      <c r="AR383" s="775"/>
      <c r="AS383" s="829"/>
      <c r="AT383" s="828"/>
      <c r="AU383" s="828"/>
      <c r="AV383" s="828"/>
      <c r="AW383" s="828"/>
      <c r="AX383" s="828"/>
      <c r="AY383" s="838"/>
      <c r="AZ383" s="837"/>
      <c r="BA383" s="837"/>
      <c r="BB383" s="837"/>
      <c r="BC383" s="837"/>
      <c r="BD383" s="837"/>
      <c r="BE383" s="774"/>
      <c r="BF383" s="775"/>
      <c r="BG383" s="775"/>
      <c r="BH383" s="775"/>
      <c r="BI383" s="775"/>
      <c r="BJ383" s="775"/>
      <c r="BK383" s="811"/>
      <c r="BL383" s="810"/>
      <c r="BM383" s="810"/>
      <c r="BN383" s="810"/>
      <c r="BO383" s="810"/>
      <c r="BP383" s="810"/>
      <c r="BQ383" s="793"/>
      <c r="BR383" s="792"/>
      <c r="BS383" s="792"/>
      <c r="BT383" s="792"/>
      <c r="BU383" s="792"/>
      <c r="BV383" s="792"/>
      <c r="BW383" s="838"/>
      <c r="BX383" s="837"/>
      <c r="BY383" s="837"/>
      <c r="BZ383" s="837"/>
      <c r="CA383" s="837"/>
      <c r="CB383" s="837"/>
      <c r="CC383" s="811"/>
      <c r="CD383" s="784"/>
      <c r="CE383" s="810"/>
      <c r="CF383" s="810"/>
      <c r="CG383" s="810"/>
      <c r="CH383" s="579"/>
    </row>
    <row r="384" spans="1:86" hidden="1" x14ac:dyDescent="0.2">
      <c r="A384" s="716"/>
      <c r="B384" s="716"/>
      <c r="C384" s="716"/>
      <c r="D384" s="717"/>
      <c r="E384" s="716"/>
      <c r="F384" s="717"/>
      <c r="G384" s="718"/>
      <c r="H384" s="642"/>
      <c r="I384" s="643"/>
      <c r="J384" s="774"/>
      <c r="K384" s="774"/>
      <c r="L384" s="775"/>
      <c r="M384" s="775"/>
      <c r="N384" s="775"/>
      <c r="O384" s="784"/>
      <c r="P384" s="784"/>
      <c r="Q384" s="783"/>
      <c r="R384" s="783"/>
      <c r="S384" s="783"/>
      <c r="T384" s="783"/>
      <c r="U384" s="793"/>
      <c r="V384" s="792"/>
      <c r="W384" s="792"/>
      <c r="X384" s="792"/>
      <c r="Y384" s="792"/>
      <c r="Z384" s="792"/>
      <c r="AA384" s="802"/>
      <c r="AB384" s="801"/>
      <c r="AC384" s="801"/>
      <c r="AD384" s="801"/>
      <c r="AE384" s="801"/>
      <c r="AF384" s="801"/>
      <c r="AG384" s="820"/>
      <c r="AH384" s="819"/>
      <c r="AI384" s="819"/>
      <c r="AJ384" s="819"/>
      <c r="AK384" s="819"/>
      <c r="AL384" s="819"/>
      <c r="AM384" s="774"/>
      <c r="AN384" s="775"/>
      <c r="AO384" s="775"/>
      <c r="AP384" s="775"/>
      <c r="AQ384" s="775"/>
      <c r="AR384" s="775"/>
      <c r="AS384" s="829"/>
      <c r="AT384" s="828"/>
      <c r="AU384" s="828"/>
      <c r="AV384" s="828"/>
      <c r="AW384" s="828"/>
      <c r="AX384" s="828"/>
      <c r="AY384" s="838"/>
      <c r="AZ384" s="837"/>
      <c r="BA384" s="837"/>
      <c r="BB384" s="837"/>
      <c r="BC384" s="837"/>
      <c r="BD384" s="837"/>
      <c r="BE384" s="774"/>
      <c r="BF384" s="775"/>
      <c r="BG384" s="775"/>
      <c r="BH384" s="775"/>
      <c r="BI384" s="775"/>
      <c r="BJ384" s="775"/>
      <c r="BK384" s="811"/>
      <c r="BL384" s="810"/>
      <c r="BM384" s="810"/>
      <c r="BN384" s="810"/>
      <c r="BO384" s="810"/>
      <c r="BP384" s="810"/>
      <c r="BQ384" s="793"/>
      <c r="BR384" s="792"/>
      <c r="BS384" s="792"/>
      <c r="BT384" s="792"/>
      <c r="BU384" s="792"/>
      <c r="BV384" s="792"/>
      <c r="BW384" s="838"/>
      <c r="BX384" s="837"/>
      <c r="BY384" s="837"/>
      <c r="BZ384" s="837"/>
      <c r="CA384" s="837"/>
      <c r="CB384" s="837"/>
      <c r="CC384" s="811"/>
      <c r="CD384" s="784"/>
      <c r="CE384" s="810"/>
      <c r="CF384" s="810"/>
      <c r="CG384" s="810"/>
      <c r="CH384" s="579"/>
    </row>
    <row r="385" spans="1:86" hidden="1" x14ac:dyDescent="0.2">
      <c r="A385" s="596"/>
      <c r="B385" s="596"/>
      <c r="C385" s="623"/>
      <c r="D385" s="602"/>
      <c r="E385" s="596"/>
      <c r="F385" s="602"/>
      <c r="G385" s="698"/>
      <c r="H385" s="600"/>
      <c r="I385" s="682"/>
      <c r="J385" s="774"/>
      <c r="K385" s="774"/>
      <c r="L385" s="775"/>
      <c r="M385" s="775"/>
      <c r="N385" s="775"/>
      <c r="O385" s="784"/>
      <c r="P385" s="784"/>
      <c r="Q385" s="783"/>
      <c r="R385" s="783"/>
      <c r="S385" s="783"/>
      <c r="T385" s="783"/>
      <c r="U385" s="793"/>
      <c r="V385" s="792"/>
      <c r="W385" s="792"/>
      <c r="X385" s="792"/>
      <c r="Y385" s="792"/>
      <c r="Z385" s="792"/>
      <c r="AA385" s="802"/>
      <c r="AB385" s="801"/>
      <c r="AC385" s="801"/>
      <c r="AD385" s="801"/>
      <c r="AE385" s="801"/>
      <c r="AF385" s="801"/>
      <c r="AG385" s="820"/>
      <c r="AH385" s="819"/>
      <c r="AI385" s="819"/>
      <c r="AJ385" s="819"/>
      <c r="AK385" s="819"/>
      <c r="AL385" s="819"/>
      <c r="AM385" s="774"/>
      <c r="AN385" s="775"/>
      <c r="AO385" s="775"/>
      <c r="AP385" s="775"/>
      <c r="AQ385" s="775"/>
      <c r="AR385" s="775"/>
      <c r="AS385" s="829"/>
      <c r="AT385" s="828"/>
      <c r="AU385" s="828"/>
      <c r="AV385" s="828"/>
      <c r="AW385" s="828"/>
      <c r="AX385" s="828"/>
      <c r="AY385" s="838"/>
      <c r="AZ385" s="837"/>
      <c r="BA385" s="837"/>
      <c r="BB385" s="837"/>
      <c r="BC385" s="837"/>
      <c r="BD385" s="837"/>
      <c r="BE385" s="774"/>
      <c r="BF385" s="775"/>
      <c r="BG385" s="775"/>
      <c r="BH385" s="775"/>
      <c r="BI385" s="775"/>
      <c r="BJ385" s="775"/>
      <c r="BK385" s="811"/>
      <c r="BL385" s="810"/>
      <c r="BM385" s="810"/>
      <c r="BN385" s="810"/>
      <c r="BO385" s="810"/>
      <c r="BP385" s="810"/>
      <c r="BQ385" s="793"/>
      <c r="BR385" s="792"/>
      <c r="BS385" s="792"/>
      <c r="BT385" s="792"/>
      <c r="BU385" s="792"/>
      <c r="BV385" s="792"/>
      <c r="BW385" s="838"/>
      <c r="BX385" s="837"/>
      <c r="BY385" s="837"/>
      <c r="BZ385" s="837"/>
      <c r="CA385" s="837"/>
      <c r="CB385" s="837"/>
      <c r="CC385" s="811"/>
      <c r="CD385" s="784"/>
      <c r="CE385" s="810"/>
      <c r="CF385" s="810"/>
      <c r="CG385" s="810"/>
      <c r="CH385" s="579"/>
    </row>
    <row r="386" spans="1:86" hidden="1" x14ac:dyDescent="0.2">
      <c r="A386" s="596"/>
      <c r="B386" s="596"/>
      <c r="C386" s="623"/>
      <c r="D386" s="602"/>
      <c r="E386" s="596"/>
      <c r="F386" s="602"/>
      <c r="G386" s="698"/>
      <c r="H386" s="600"/>
      <c r="I386" s="682"/>
      <c r="J386" s="774"/>
      <c r="K386" s="774"/>
      <c r="L386" s="775"/>
      <c r="M386" s="775"/>
      <c r="N386" s="775"/>
      <c r="O386" s="784"/>
      <c r="P386" s="784"/>
      <c r="Q386" s="783"/>
      <c r="R386" s="783"/>
      <c r="S386" s="783"/>
      <c r="T386" s="783"/>
      <c r="U386" s="793"/>
      <c r="V386" s="792"/>
      <c r="W386" s="792"/>
      <c r="X386" s="792"/>
      <c r="Y386" s="792"/>
      <c r="Z386" s="792"/>
      <c r="AA386" s="802"/>
      <c r="AB386" s="801"/>
      <c r="AC386" s="801"/>
      <c r="AD386" s="801"/>
      <c r="AE386" s="801"/>
      <c r="AF386" s="801"/>
      <c r="AG386" s="820"/>
      <c r="AH386" s="819"/>
      <c r="AI386" s="819"/>
      <c r="AJ386" s="819"/>
      <c r="AK386" s="819"/>
      <c r="AL386" s="819"/>
      <c r="AM386" s="774"/>
      <c r="AN386" s="775"/>
      <c r="AO386" s="775"/>
      <c r="AP386" s="775"/>
      <c r="AQ386" s="775"/>
      <c r="AR386" s="775"/>
      <c r="AS386" s="829"/>
      <c r="AT386" s="828"/>
      <c r="AU386" s="828"/>
      <c r="AV386" s="828"/>
      <c r="AW386" s="828"/>
      <c r="AX386" s="828"/>
      <c r="AY386" s="838"/>
      <c r="AZ386" s="837"/>
      <c r="BA386" s="837"/>
      <c r="BB386" s="837"/>
      <c r="BC386" s="837"/>
      <c r="BD386" s="837"/>
      <c r="BE386" s="774"/>
      <c r="BF386" s="775"/>
      <c r="BG386" s="775"/>
      <c r="BH386" s="775"/>
      <c r="BI386" s="775"/>
      <c r="BJ386" s="775"/>
      <c r="BK386" s="811"/>
      <c r="BL386" s="810"/>
      <c r="BM386" s="810"/>
      <c r="BN386" s="810"/>
      <c r="BO386" s="810"/>
      <c r="BP386" s="810"/>
      <c r="BQ386" s="793"/>
      <c r="BR386" s="792"/>
      <c r="BS386" s="792"/>
      <c r="BT386" s="792"/>
      <c r="BU386" s="792"/>
      <c r="BV386" s="792"/>
      <c r="BW386" s="838"/>
      <c r="BX386" s="837"/>
      <c r="BY386" s="837"/>
      <c r="BZ386" s="837"/>
      <c r="CA386" s="837"/>
      <c r="CB386" s="837"/>
      <c r="CC386" s="811"/>
      <c r="CD386" s="784"/>
      <c r="CE386" s="810"/>
      <c r="CF386" s="810"/>
      <c r="CG386" s="810"/>
      <c r="CH386" s="579"/>
    </row>
    <row r="387" spans="1:86" hidden="1" x14ac:dyDescent="0.2">
      <c r="A387" s="596"/>
      <c r="B387" s="596"/>
      <c r="C387" s="623"/>
      <c r="D387" s="604"/>
      <c r="E387" s="596"/>
      <c r="F387" s="602"/>
      <c r="G387" s="698"/>
      <c r="H387" s="600"/>
      <c r="I387" s="682"/>
      <c r="J387" s="774"/>
      <c r="K387" s="774"/>
      <c r="L387" s="775"/>
      <c r="M387" s="775"/>
      <c r="N387" s="775"/>
      <c r="O387" s="784"/>
      <c r="P387" s="784"/>
      <c r="Q387" s="783"/>
      <c r="R387" s="783"/>
      <c r="S387" s="783"/>
      <c r="T387" s="783"/>
      <c r="U387" s="793"/>
      <c r="V387" s="792"/>
      <c r="W387" s="792"/>
      <c r="X387" s="792"/>
      <c r="Y387" s="792"/>
      <c r="Z387" s="792"/>
      <c r="AA387" s="802"/>
      <c r="AB387" s="801"/>
      <c r="AC387" s="801"/>
      <c r="AD387" s="801"/>
      <c r="AE387" s="801"/>
      <c r="AF387" s="801"/>
      <c r="AG387" s="820"/>
      <c r="AH387" s="819"/>
      <c r="AI387" s="819"/>
      <c r="AJ387" s="819"/>
      <c r="AK387" s="819"/>
      <c r="AL387" s="819"/>
      <c r="AM387" s="774"/>
      <c r="AN387" s="775"/>
      <c r="AO387" s="775"/>
      <c r="AP387" s="775"/>
      <c r="AQ387" s="775"/>
      <c r="AR387" s="775"/>
      <c r="AS387" s="829"/>
      <c r="AT387" s="828"/>
      <c r="AU387" s="828"/>
      <c r="AV387" s="828"/>
      <c r="AW387" s="828"/>
      <c r="AX387" s="828"/>
      <c r="AY387" s="838"/>
      <c r="AZ387" s="837"/>
      <c r="BA387" s="837"/>
      <c r="BB387" s="837"/>
      <c r="BC387" s="837"/>
      <c r="BD387" s="837"/>
      <c r="BE387" s="774"/>
      <c r="BF387" s="775"/>
      <c r="BG387" s="775"/>
      <c r="BH387" s="775"/>
      <c r="BI387" s="775"/>
      <c r="BJ387" s="775"/>
      <c r="BK387" s="811"/>
      <c r="BL387" s="810"/>
      <c r="BM387" s="810"/>
      <c r="BN387" s="810"/>
      <c r="BO387" s="810"/>
      <c r="BP387" s="810"/>
      <c r="BQ387" s="793"/>
      <c r="BR387" s="792"/>
      <c r="BS387" s="792"/>
      <c r="BT387" s="792"/>
      <c r="BU387" s="792"/>
      <c r="BV387" s="792"/>
      <c r="BW387" s="838"/>
      <c r="BX387" s="837"/>
      <c r="BY387" s="837"/>
      <c r="BZ387" s="837"/>
      <c r="CA387" s="837"/>
      <c r="CB387" s="837"/>
      <c r="CC387" s="811"/>
      <c r="CD387" s="784"/>
      <c r="CE387" s="810"/>
      <c r="CF387" s="810"/>
      <c r="CG387" s="810"/>
      <c r="CH387" s="579"/>
    </row>
    <row r="388" spans="1:86" hidden="1" x14ac:dyDescent="0.2">
      <c r="A388" s="596"/>
      <c r="B388" s="596"/>
      <c r="C388" s="623"/>
      <c r="D388" s="606"/>
      <c r="E388" s="596"/>
      <c r="F388" s="602"/>
      <c r="G388" s="698"/>
      <c r="H388" s="645"/>
      <c r="I388" s="624"/>
      <c r="J388" s="774"/>
      <c r="K388" s="774"/>
      <c r="L388" s="775"/>
      <c r="M388" s="775"/>
      <c r="N388" s="775"/>
      <c r="O388" s="784"/>
      <c r="P388" s="784"/>
      <c r="Q388" s="783"/>
      <c r="R388" s="783"/>
      <c r="S388" s="783"/>
      <c r="T388" s="783"/>
      <c r="U388" s="793"/>
      <c r="V388" s="792"/>
      <c r="W388" s="792"/>
      <c r="X388" s="792"/>
      <c r="Y388" s="792"/>
      <c r="Z388" s="792"/>
      <c r="AA388" s="802"/>
      <c r="AB388" s="801"/>
      <c r="AC388" s="801"/>
      <c r="AD388" s="801"/>
      <c r="AE388" s="801"/>
      <c r="AF388" s="801"/>
      <c r="AG388" s="820"/>
      <c r="AH388" s="819"/>
      <c r="AI388" s="819"/>
      <c r="AJ388" s="819"/>
      <c r="AK388" s="819"/>
      <c r="AL388" s="819"/>
      <c r="AM388" s="774"/>
      <c r="AN388" s="775"/>
      <c r="AO388" s="775"/>
      <c r="AP388" s="775"/>
      <c r="AQ388" s="775"/>
      <c r="AR388" s="775"/>
      <c r="AS388" s="829"/>
      <c r="AT388" s="828"/>
      <c r="AU388" s="828"/>
      <c r="AV388" s="828"/>
      <c r="AW388" s="828"/>
      <c r="AX388" s="828"/>
      <c r="AY388" s="838"/>
      <c r="AZ388" s="837"/>
      <c r="BA388" s="837"/>
      <c r="BB388" s="837"/>
      <c r="BC388" s="837"/>
      <c r="BD388" s="837"/>
      <c r="BE388" s="774"/>
      <c r="BF388" s="775"/>
      <c r="BG388" s="775"/>
      <c r="BH388" s="775"/>
      <c r="BI388" s="775"/>
      <c r="BJ388" s="775"/>
      <c r="BK388" s="811"/>
      <c r="BL388" s="810"/>
      <c r="BM388" s="810"/>
      <c r="BN388" s="810"/>
      <c r="BO388" s="810"/>
      <c r="BP388" s="810"/>
      <c r="BQ388" s="793"/>
      <c r="BR388" s="792"/>
      <c r="BS388" s="792"/>
      <c r="BT388" s="792"/>
      <c r="BU388" s="792"/>
      <c r="BV388" s="792"/>
      <c r="BW388" s="838"/>
      <c r="BX388" s="837"/>
      <c r="BY388" s="837"/>
      <c r="BZ388" s="837"/>
      <c r="CA388" s="837"/>
      <c r="CB388" s="837"/>
      <c r="CC388" s="811"/>
      <c r="CD388" s="784"/>
      <c r="CE388" s="810"/>
      <c r="CF388" s="810"/>
      <c r="CG388" s="810"/>
      <c r="CH388" s="579"/>
    </row>
    <row r="389" spans="1:86" hidden="1" x14ac:dyDescent="0.2">
      <c r="A389" s="596"/>
      <c r="B389" s="596"/>
      <c r="C389" s="623"/>
      <c r="D389" s="606"/>
      <c r="E389" s="596"/>
      <c r="F389" s="607"/>
      <c r="G389" s="698"/>
      <c r="H389" s="728"/>
      <c r="I389" s="601"/>
      <c r="J389" s="774"/>
      <c r="K389" s="774"/>
      <c r="L389" s="775"/>
      <c r="M389" s="775"/>
      <c r="N389" s="774"/>
      <c r="O389" s="784"/>
      <c r="P389" s="784"/>
      <c r="Q389" s="783"/>
      <c r="R389" s="784"/>
      <c r="S389" s="783"/>
      <c r="T389" s="784"/>
      <c r="U389" s="793"/>
      <c r="V389" s="793"/>
      <c r="W389" s="792"/>
      <c r="X389" s="793"/>
      <c r="Y389" s="792"/>
      <c r="Z389" s="793"/>
      <c r="AA389" s="802"/>
      <c r="AB389" s="802"/>
      <c r="AC389" s="801"/>
      <c r="AD389" s="802"/>
      <c r="AE389" s="801"/>
      <c r="AF389" s="802"/>
      <c r="AG389" s="820"/>
      <c r="AH389" s="820"/>
      <c r="AI389" s="819"/>
      <c r="AJ389" s="820"/>
      <c r="AK389" s="819"/>
      <c r="AL389" s="820"/>
      <c r="AM389" s="774"/>
      <c r="AN389" s="774"/>
      <c r="AO389" s="775"/>
      <c r="AP389" s="774"/>
      <c r="AQ389" s="775"/>
      <c r="AR389" s="774"/>
      <c r="AS389" s="829"/>
      <c r="AT389" s="829"/>
      <c r="AU389" s="828"/>
      <c r="AV389" s="829"/>
      <c r="AW389" s="828"/>
      <c r="AX389" s="829"/>
      <c r="AY389" s="838"/>
      <c r="AZ389" s="838"/>
      <c r="BA389" s="837"/>
      <c r="BB389" s="838"/>
      <c r="BC389" s="837"/>
      <c r="BD389" s="838"/>
      <c r="BE389" s="774"/>
      <c r="BF389" s="774"/>
      <c r="BG389" s="775"/>
      <c r="BH389" s="774"/>
      <c r="BI389" s="775"/>
      <c r="BJ389" s="774"/>
      <c r="BK389" s="811"/>
      <c r="BL389" s="811"/>
      <c r="BM389" s="810"/>
      <c r="BN389" s="811"/>
      <c r="BO389" s="810"/>
      <c r="BP389" s="811"/>
      <c r="BQ389" s="793"/>
      <c r="BR389" s="793"/>
      <c r="BS389" s="792"/>
      <c r="BT389" s="793"/>
      <c r="BU389" s="792"/>
      <c r="BV389" s="793"/>
      <c r="BW389" s="838"/>
      <c r="BX389" s="838"/>
      <c r="BY389" s="837"/>
      <c r="BZ389" s="838"/>
      <c r="CA389" s="837"/>
      <c r="CB389" s="838"/>
      <c r="CC389" s="811"/>
      <c r="CD389" s="784"/>
      <c r="CE389" s="810"/>
      <c r="CF389" s="810"/>
      <c r="CG389" s="811"/>
      <c r="CH389" s="579"/>
    </row>
    <row r="390" spans="1:86" hidden="1" x14ac:dyDescent="0.2">
      <c r="A390" s="596"/>
      <c r="B390" s="596"/>
      <c r="C390" s="623"/>
      <c r="D390" s="606"/>
      <c r="E390" s="596"/>
      <c r="F390" s="607"/>
      <c r="G390" s="698"/>
      <c r="H390" s="728"/>
      <c r="I390" s="601"/>
      <c r="J390" s="774"/>
      <c r="K390" s="774"/>
      <c r="L390" s="775"/>
      <c r="M390" s="775"/>
      <c r="N390" s="774"/>
      <c r="O390" s="784"/>
      <c r="P390" s="784"/>
      <c r="Q390" s="783"/>
      <c r="R390" s="784"/>
      <c r="S390" s="783"/>
      <c r="T390" s="784"/>
      <c r="U390" s="793"/>
      <c r="V390" s="793"/>
      <c r="W390" s="792"/>
      <c r="X390" s="793"/>
      <c r="Y390" s="792"/>
      <c r="Z390" s="793"/>
      <c r="AA390" s="802"/>
      <c r="AB390" s="802"/>
      <c r="AC390" s="801"/>
      <c r="AD390" s="802"/>
      <c r="AE390" s="801"/>
      <c r="AF390" s="802"/>
      <c r="AG390" s="820"/>
      <c r="AH390" s="820"/>
      <c r="AI390" s="819"/>
      <c r="AJ390" s="820"/>
      <c r="AK390" s="819"/>
      <c r="AL390" s="820"/>
      <c r="AM390" s="774"/>
      <c r="AN390" s="774"/>
      <c r="AO390" s="775"/>
      <c r="AP390" s="774"/>
      <c r="AQ390" s="775"/>
      <c r="AR390" s="774"/>
      <c r="AS390" s="829"/>
      <c r="AT390" s="829"/>
      <c r="AU390" s="828"/>
      <c r="AV390" s="829"/>
      <c r="AW390" s="828"/>
      <c r="AX390" s="829"/>
      <c r="AY390" s="838"/>
      <c r="AZ390" s="838"/>
      <c r="BA390" s="837"/>
      <c r="BB390" s="838"/>
      <c r="BC390" s="837"/>
      <c r="BD390" s="838"/>
      <c r="BE390" s="774"/>
      <c r="BF390" s="774"/>
      <c r="BG390" s="775"/>
      <c r="BH390" s="774"/>
      <c r="BI390" s="775"/>
      <c r="BJ390" s="774"/>
      <c r="BK390" s="811"/>
      <c r="BL390" s="811"/>
      <c r="BM390" s="810"/>
      <c r="BN390" s="811"/>
      <c r="BO390" s="810"/>
      <c r="BP390" s="811"/>
      <c r="BQ390" s="793"/>
      <c r="BR390" s="793"/>
      <c r="BS390" s="792"/>
      <c r="BT390" s="793"/>
      <c r="BU390" s="792"/>
      <c r="BV390" s="793"/>
      <c r="BW390" s="838"/>
      <c r="BX390" s="838"/>
      <c r="BY390" s="837"/>
      <c r="BZ390" s="838"/>
      <c r="CA390" s="837"/>
      <c r="CB390" s="838"/>
      <c r="CC390" s="811"/>
      <c r="CD390" s="784"/>
      <c r="CE390" s="810"/>
      <c r="CF390" s="810"/>
      <c r="CG390" s="811"/>
      <c r="CH390" s="579"/>
    </row>
    <row r="391" spans="1:86" hidden="1" x14ac:dyDescent="0.2">
      <c r="A391" s="596"/>
      <c r="B391" s="596"/>
      <c r="C391" s="663"/>
      <c r="D391" s="607"/>
      <c r="E391" s="596"/>
      <c r="F391" s="607"/>
      <c r="G391" s="620"/>
      <c r="H391" s="609"/>
      <c r="I391" s="601"/>
      <c r="J391" s="774"/>
      <c r="K391" s="774"/>
      <c r="L391" s="775"/>
      <c r="M391" s="775"/>
      <c r="N391" s="774"/>
      <c r="O391" s="784"/>
      <c r="P391" s="784"/>
      <c r="Q391" s="783"/>
      <c r="R391" s="784"/>
      <c r="S391" s="783"/>
      <c r="T391" s="784"/>
      <c r="U391" s="793"/>
      <c r="V391" s="793"/>
      <c r="W391" s="792"/>
      <c r="X391" s="793"/>
      <c r="Y391" s="792"/>
      <c r="Z391" s="793"/>
      <c r="AA391" s="802"/>
      <c r="AB391" s="802"/>
      <c r="AC391" s="801"/>
      <c r="AD391" s="802"/>
      <c r="AE391" s="801"/>
      <c r="AF391" s="802"/>
      <c r="AG391" s="820"/>
      <c r="AH391" s="820"/>
      <c r="AI391" s="819"/>
      <c r="AJ391" s="820"/>
      <c r="AK391" s="819"/>
      <c r="AL391" s="820"/>
      <c r="AM391" s="774"/>
      <c r="AN391" s="774"/>
      <c r="AO391" s="775"/>
      <c r="AP391" s="774"/>
      <c r="AQ391" s="775"/>
      <c r="AR391" s="774"/>
      <c r="AS391" s="829"/>
      <c r="AT391" s="829"/>
      <c r="AU391" s="828"/>
      <c r="AV391" s="829"/>
      <c r="AW391" s="828"/>
      <c r="AX391" s="829"/>
      <c r="AY391" s="838"/>
      <c r="AZ391" s="838"/>
      <c r="BA391" s="837"/>
      <c r="BB391" s="838"/>
      <c r="BC391" s="837"/>
      <c r="BD391" s="838"/>
      <c r="BE391" s="774"/>
      <c r="BF391" s="774"/>
      <c r="BG391" s="775"/>
      <c r="BH391" s="774"/>
      <c r="BI391" s="775"/>
      <c r="BJ391" s="774"/>
      <c r="BK391" s="811"/>
      <c r="BL391" s="811"/>
      <c r="BM391" s="810"/>
      <c r="BN391" s="811"/>
      <c r="BO391" s="810"/>
      <c r="BP391" s="811"/>
      <c r="BQ391" s="793"/>
      <c r="BR391" s="793"/>
      <c r="BS391" s="792"/>
      <c r="BT391" s="793"/>
      <c r="BU391" s="792"/>
      <c r="BV391" s="793"/>
      <c r="BW391" s="838"/>
      <c r="BX391" s="838"/>
      <c r="BY391" s="837"/>
      <c r="BZ391" s="838"/>
      <c r="CA391" s="837"/>
      <c r="CB391" s="838"/>
      <c r="CC391" s="811"/>
      <c r="CD391" s="784"/>
      <c r="CE391" s="810"/>
      <c r="CF391" s="810"/>
      <c r="CG391" s="811"/>
      <c r="CH391" s="579"/>
    </row>
    <row r="392" spans="1:86" hidden="1" x14ac:dyDescent="0.2">
      <c r="A392" s="675"/>
      <c r="B392" s="675"/>
      <c r="C392" s="675"/>
      <c r="D392" s="676"/>
      <c r="E392" s="675"/>
      <c r="F392" s="677"/>
      <c r="G392" s="678"/>
      <c r="H392" s="661"/>
      <c r="I392" s="629"/>
      <c r="J392" s="776"/>
      <c r="K392" s="776"/>
      <c r="L392" s="776"/>
      <c r="M392" s="776"/>
      <c r="N392" s="776"/>
      <c r="O392" s="785"/>
      <c r="P392" s="785"/>
      <c r="Q392" s="785"/>
      <c r="R392" s="785"/>
      <c r="S392" s="785"/>
      <c r="T392" s="785"/>
      <c r="U392" s="794"/>
      <c r="V392" s="794"/>
      <c r="W392" s="794"/>
      <c r="X392" s="794"/>
      <c r="Y392" s="794"/>
      <c r="Z392" s="794"/>
      <c r="AA392" s="803"/>
      <c r="AB392" s="803"/>
      <c r="AC392" s="803"/>
      <c r="AD392" s="803"/>
      <c r="AE392" s="803"/>
      <c r="AF392" s="803"/>
      <c r="AG392" s="821"/>
      <c r="AH392" s="821"/>
      <c r="AI392" s="821"/>
      <c r="AJ392" s="821"/>
      <c r="AK392" s="821"/>
      <c r="AL392" s="821"/>
      <c r="AM392" s="776"/>
      <c r="AN392" s="776"/>
      <c r="AO392" s="776"/>
      <c r="AP392" s="776"/>
      <c r="AQ392" s="776"/>
      <c r="AR392" s="776"/>
      <c r="AS392" s="830"/>
      <c r="AT392" s="830"/>
      <c r="AU392" s="830"/>
      <c r="AV392" s="830"/>
      <c r="AW392" s="830"/>
      <c r="AX392" s="830"/>
      <c r="AY392" s="839"/>
      <c r="AZ392" s="839"/>
      <c r="BA392" s="839"/>
      <c r="BB392" s="839"/>
      <c r="BC392" s="839"/>
      <c r="BD392" s="839"/>
      <c r="BE392" s="776"/>
      <c r="BF392" s="776"/>
      <c r="BG392" s="776"/>
      <c r="BH392" s="776"/>
      <c r="BI392" s="776"/>
      <c r="BJ392" s="776"/>
      <c r="BK392" s="812"/>
      <c r="BL392" s="812"/>
      <c r="BM392" s="812"/>
      <c r="BN392" s="812"/>
      <c r="BO392" s="812"/>
      <c r="BP392" s="812"/>
      <c r="BQ392" s="794"/>
      <c r="BR392" s="794"/>
      <c r="BS392" s="794"/>
      <c r="BT392" s="794"/>
      <c r="BU392" s="794"/>
      <c r="BV392" s="794"/>
      <c r="BW392" s="839"/>
      <c r="BX392" s="839"/>
      <c r="BY392" s="839"/>
      <c r="BZ392" s="839"/>
      <c r="CA392" s="839"/>
      <c r="CB392" s="839"/>
      <c r="CC392" s="812"/>
      <c r="CD392" s="785"/>
      <c r="CE392" s="812"/>
      <c r="CF392" s="812"/>
      <c r="CG392" s="812"/>
      <c r="CH392" s="579"/>
    </row>
    <row r="393" spans="1:86" hidden="1" x14ac:dyDescent="0.2">
      <c r="A393" s="721"/>
      <c r="B393" s="721"/>
      <c r="C393" s="721"/>
      <c r="D393" s="676"/>
      <c r="E393" s="721"/>
      <c r="F393" s="676"/>
      <c r="G393" s="703"/>
      <c r="H393" s="631"/>
      <c r="I393" s="704"/>
      <c r="J393" s="774"/>
      <c r="K393" s="774"/>
      <c r="L393" s="775"/>
      <c r="M393" s="775"/>
      <c r="N393" s="775"/>
      <c r="O393" s="784"/>
      <c r="P393" s="784"/>
      <c r="Q393" s="783"/>
      <c r="R393" s="783"/>
      <c r="S393" s="783"/>
      <c r="T393" s="783"/>
      <c r="U393" s="793"/>
      <c r="V393" s="792"/>
      <c r="W393" s="792"/>
      <c r="X393" s="792"/>
      <c r="Y393" s="792"/>
      <c r="Z393" s="792"/>
      <c r="AA393" s="802"/>
      <c r="AB393" s="801"/>
      <c r="AC393" s="801"/>
      <c r="AD393" s="801"/>
      <c r="AE393" s="801"/>
      <c r="AF393" s="801"/>
      <c r="AG393" s="820"/>
      <c r="AH393" s="819"/>
      <c r="AI393" s="819"/>
      <c r="AJ393" s="819"/>
      <c r="AK393" s="819"/>
      <c r="AL393" s="819"/>
      <c r="AM393" s="774"/>
      <c r="AN393" s="775"/>
      <c r="AO393" s="775"/>
      <c r="AP393" s="775"/>
      <c r="AQ393" s="775"/>
      <c r="AR393" s="775"/>
      <c r="AS393" s="829"/>
      <c r="AT393" s="828"/>
      <c r="AU393" s="828"/>
      <c r="AV393" s="828"/>
      <c r="AW393" s="828"/>
      <c r="AX393" s="828"/>
      <c r="AY393" s="838"/>
      <c r="AZ393" s="837"/>
      <c r="BA393" s="837"/>
      <c r="BB393" s="837"/>
      <c r="BC393" s="837"/>
      <c r="BD393" s="837"/>
      <c r="BE393" s="774"/>
      <c r="BF393" s="775"/>
      <c r="BG393" s="775"/>
      <c r="BH393" s="775"/>
      <c r="BI393" s="775"/>
      <c r="BJ393" s="775"/>
      <c r="BK393" s="811"/>
      <c r="BL393" s="810"/>
      <c r="BM393" s="810"/>
      <c r="BN393" s="810"/>
      <c r="BO393" s="810"/>
      <c r="BP393" s="810"/>
      <c r="BQ393" s="793"/>
      <c r="BR393" s="792"/>
      <c r="BS393" s="792"/>
      <c r="BT393" s="792"/>
      <c r="BU393" s="792"/>
      <c r="BV393" s="792"/>
      <c r="BW393" s="838"/>
      <c r="BX393" s="837"/>
      <c r="BY393" s="837"/>
      <c r="BZ393" s="837"/>
      <c r="CA393" s="837"/>
      <c r="CB393" s="837"/>
      <c r="CC393" s="811"/>
      <c r="CD393" s="784"/>
      <c r="CE393" s="810"/>
      <c r="CF393" s="810"/>
      <c r="CG393" s="810"/>
      <c r="CH393" s="579"/>
    </row>
    <row r="394" spans="1:86" hidden="1" x14ac:dyDescent="0.2">
      <c r="A394" s="711"/>
      <c r="B394" s="711"/>
      <c r="C394" s="711"/>
      <c r="D394" s="712"/>
      <c r="E394" s="711"/>
      <c r="F394" s="712"/>
      <c r="G394" s="679"/>
      <c r="H394" s="635"/>
      <c r="I394" s="636"/>
      <c r="J394" s="774"/>
      <c r="K394" s="774"/>
      <c r="L394" s="775"/>
      <c r="M394" s="775"/>
      <c r="N394" s="775"/>
      <c r="O394" s="784"/>
      <c r="P394" s="784"/>
      <c r="Q394" s="783"/>
      <c r="R394" s="783"/>
      <c r="S394" s="783"/>
      <c r="T394" s="783"/>
      <c r="U394" s="793"/>
      <c r="V394" s="792"/>
      <c r="W394" s="792"/>
      <c r="X394" s="792"/>
      <c r="Y394" s="792"/>
      <c r="Z394" s="792"/>
      <c r="AA394" s="802"/>
      <c r="AB394" s="801"/>
      <c r="AC394" s="801"/>
      <c r="AD394" s="801"/>
      <c r="AE394" s="801"/>
      <c r="AF394" s="801"/>
      <c r="AG394" s="820"/>
      <c r="AH394" s="819"/>
      <c r="AI394" s="819"/>
      <c r="AJ394" s="819"/>
      <c r="AK394" s="819"/>
      <c r="AL394" s="819"/>
      <c r="AM394" s="774"/>
      <c r="AN394" s="775"/>
      <c r="AO394" s="775"/>
      <c r="AP394" s="775"/>
      <c r="AQ394" s="775"/>
      <c r="AR394" s="775"/>
      <c r="AS394" s="829"/>
      <c r="AT394" s="828"/>
      <c r="AU394" s="828"/>
      <c r="AV394" s="828"/>
      <c r="AW394" s="828"/>
      <c r="AX394" s="828"/>
      <c r="AY394" s="838"/>
      <c r="AZ394" s="837"/>
      <c r="BA394" s="837"/>
      <c r="BB394" s="837"/>
      <c r="BC394" s="837"/>
      <c r="BD394" s="837"/>
      <c r="BE394" s="774"/>
      <c r="BF394" s="775"/>
      <c r="BG394" s="775"/>
      <c r="BH394" s="775"/>
      <c r="BI394" s="775"/>
      <c r="BJ394" s="775"/>
      <c r="BK394" s="811"/>
      <c r="BL394" s="810"/>
      <c r="BM394" s="810"/>
      <c r="BN394" s="810"/>
      <c r="BO394" s="810"/>
      <c r="BP394" s="810"/>
      <c r="BQ394" s="793"/>
      <c r="BR394" s="792"/>
      <c r="BS394" s="792"/>
      <c r="BT394" s="792"/>
      <c r="BU394" s="792"/>
      <c r="BV394" s="792"/>
      <c r="BW394" s="838"/>
      <c r="BX394" s="837"/>
      <c r="BY394" s="837"/>
      <c r="BZ394" s="837"/>
      <c r="CA394" s="837"/>
      <c r="CB394" s="837"/>
      <c r="CC394" s="811"/>
      <c r="CD394" s="784"/>
      <c r="CE394" s="810"/>
      <c r="CF394" s="810"/>
      <c r="CG394" s="810"/>
      <c r="CH394" s="579"/>
    </row>
    <row r="395" spans="1:86" hidden="1" x14ac:dyDescent="0.2">
      <c r="A395" s="711"/>
      <c r="B395" s="711"/>
      <c r="C395" s="711"/>
      <c r="D395" s="712"/>
      <c r="E395" s="711"/>
      <c r="F395" s="712"/>
      <c r="G395" s="679"/>
      <c r="H395" s="639"/>
      <c r="I395" s="636"/>
      <c r="J395" s="774"/>
      <c r="K395" s="774"/>
      <c r="L395" s="775"/>
      <c r="M395" s="775"/>
      <c r="N395" s="775"/>
      <c r="O395" s="784"/>
      <c r="P395" s="784"/>
      <c r="Q395" s="783"/>
      <c r="R395" s="783"/>
      <c r="S395" s="783"/>
      <c r="T395" s="783"/>
      <c r="U395" s="793"/>
      <c r="V395" s="792"/>
      <c r="W395" s="792"/>
      <c r="X395" s="792"/>
      <c r="Y395" s="792"/>
      <c r="Z395" s="792"/>
      <c r="AA395" s="802"/>
      <c r="AB395" s="801"/>
      <c r="AC395" s="801"/>
      <c r="AD395" s="801"/>
      <c r="AE395" s="801"/>
      <c r="AF395" s="801"/>
      <c r="AG395" s="820"/>
      <c r="AH395" s="819"/>
      <c r="AI395" s="819"/>
      <c r="AJ395" s="819"/>
      <c r="AK395" s="819"/>
      <c r="AL395" s="819"/>
      <c r="AM395" s="774"/>
      <c r="AN395" s="775"/>
      <c r="AO395" s="775"/>
      <c r="AP395" s="775"/>
      <c r="AQ395" s="775"/>
      <c r="AR395" s="775"/>
      <c r="AS395" s="829"/>
      <c r="AT395" s="828"/>
      <c r="AU395" s="828"/>
      <c r="AV395" s="828"/>
      <c r="AW395" s="828"/>
      <c r="AX395" s="828"/>
      <c r="AY395" s="838"/>
      <c r="AZ395" s="837"/>
      <c r="BA395" s="837"/>
      <c r="BB395" s="837"/>
      <c r="BC395" s="837"/>
      <c r="BD395" s="837"/>
      <c r="BE395" s="774"/>
      <c r="BF395" s="775"/>
      <c r="BG395" s="775"/>
      <c r="BH395" s="775"/>
      <c r="BI395" s="775"/>
      <c r="BJ395" s="775"/>
      <c r="BK395" s="811"/>
      <c r="BL395" s="810"/>
      <c r="BM395" s="810"/>
      <c r="BN395" s="810"/>
      <c r="BO395" s="810"/>
      <c r="BP395" s="810"/>
      <c r="BQ395" s="793"/>
      <c r="BR395" s="792"/>
      <c r="BS395" s="792"/>
      <c r="BT395" s="792"/>
      <c r="BU395" s="792"/>
      <c r="BV395" s="792"/>
      <c r="BW395" s="838"/>
      <c r="BX395" s="837"/>
      <c r="BY395" s="837"/>
      <c r="BZ395" s="837"/>
      <c r="CA395" s="837"/>
      <c r="CB395" s="837"/>
      <c r="CC395" s="811"/>
      <c r="CD395" s="784"/>
      <c r="CE395" s="810"/>
      <c r="CF395" s="810"/>
      <c r="CG395" s="810"/>
      <c r="CH395" s="579"/>
    </row>
    <row r="396" spans="1:86" hidden="1" x14ac:dyDescent="0.2">
      <c r="A396" s="711"/>
      <c r="B396" s="711"/>
      <c r="C396" s="711"/>
      <c r="D396" s="712"/>
      <c r="E396" s="711"/>
      <c r="F396" s="712"/>
      <c r="G396" s="679"/>
      <c r="H396" s="639"/>
      <c r="I396" s="636"/>
      <c r="J396" s="774"/>
      <c r="K396" s="774"/>
      <c r="L396" s="775"/>
      <c r="M396" s="775"/>
      <c r="N396" s="775"/>
      <c r="O396" s="784"/>
      <c r="P396" s="784"/>
      <c r="Q396" s="783"/>
      <c r="R396" s="783"/>
      <c r="S396" s="783"/>
      <c r="T396" s="783"/>
      <c r="U396" s="793"/>
      <c r="V396" s="792"/>
      <c r="W396" s="792"/>
      <c r="X396" s="792"/>
      <c r="Y396" s="792"/>
      <c r="Z396" s="792"/>
      <c r="AA396" s="802"/>
      <c r="AB396" s="801"/>
      <c r="AC396" s="801"/>
      <c r="AD396" s="801"/>
      <c r="AE396" s="801"/>
      <c r="AF396" s="801"/>
      <c r="AG396" s="820"/>
      <c r="AH396" s="819"/>
      <c r="AI396" s="819"/>
      <c r="AJ396" s="819"/>
      <c r="AK396" s="819"/>
      <c r="AL396" s="819"/>
      <c r="AM396" s="774"/>
      <c r="AN396" s="775"/>
      <c r="AO396" s="775"/>
      <c r="AP396" s="775"/>
      <c r="AQ396" s="775"/>
      <c r="AR396" s="775"/>
      <c r="AS396" s="829"/>
      <c r="AT396" s="828"/>
      <c r="AU396" s="828"/>
      <c r="AV396" s="828"/>
      <c r="AW396" s="828"/>
      <c r="AX396" s="828"/>
      <c r="AY396" s="838"/>
      <c r="AZ396" s="837"/>
      <c r="BA396" s="837"/>
      <c r="BB396" s="837"/>
      <c r="BC396" s="837"/>
      <c r="BD396" s="837"/>
      <c r="BE396" s="774"/>
      <c r="BF396" s="775"/>
      <c r="BG396" s="775"/>
      <c r="BH396" s="775"/>
      <c r="BI396" s="775"/>
      <c r="BJ396" s="775"/>
      <c r="BK396" s="811"/>
      <c r="BL396" s="810"/>
      <c r="BM396" s="810"/>
      <c r="BN396" s="810"/>
      <c r="BO396" s="810"/>
      <c r="BP396" s="810"/>
      <c r="BQ396" s="793"/>
      <c r="BR396" s="792"/>
      <c r="BS396" s="792"/>
      <c r="BT396" s="792"/>
      <c r="BU396" s="792"/>
      <c r="BV396" s="792"/>
      <c r="BW396" s="838"/>
      <c r="BX396" s="837"/>
      <c r="BY396" s="837"/>
      <c r="BZ396" s="837"/>
      <c r="CA396" s="837"/>
      <c r="CB396" s="837"/>
      <c r="CC396" s="811"/>
      <c r="CD396" s="784"/>
      <c r="CE396" s="810"/>
      <c r="CF396" s="810"/>
      <c r="CG396" s="810"/>
      <c r="CH396" s="579"/>
    </row>
    <row r="397" spans="1:86" hidden="1" x14ac:dyDescent="0.2">
      <c r="A397" s="711"/>
      <c r="B397" s="711"/>
      <c r="C397" s="711"/>
      <c r="D397" s="712"/>
      <c r="E397" s="711"/>
      <c r="F397" s="712"/>
      <c r="G397" s="679"/>
      <c r="H397" s="635"/>
      <c r="I397" s="636"/>
      <c r="J397" s="774"/>
      <c r="K397" s="774"/>
      <c r="L397" s="775"/>
      <c r="M397" s="775"/>
      <c r="N397" s="775"/>
      <c r="O397" s="784"/>
      <c r="P397" s="784"/>
      <c r="Q397" s="783"/>
      <c r="R397" s="783"/>
      <c r="S397" s="783"/>
      <c r="T397" s="783"/>
      <c r="U397" s="793"/>
      <c r="V397" s="792"/>
      <c r="W397" s="792"/>
      <c r="X397" s="792"/>
      <c r="Y397" s="792"/>
      <c r="Z397" s="792"/>
      <c r="AA397" s="802"/>
      <c r="AB397" s="801"/>
      <c r="AC397" s="801"/>
      <c r="AD397" s="801"/>
      <c r="AE397" s="801"/>
      <c r="AF397" s="801"/>
      <c r="AG397" s="820"/>
      <c r="AH397" s="819"/>
      <c r="AI397" s="819"/>
      <c r="AJ397" s="819"/>
      <c r="AK397" s="819"/>
      <c r="AL397" s="819"/>
      <c r="AM397" s="774"/>
      <c r="AN397" s="775"/>
      <c r="AO397" s="775"/>
      <c r="AP397" s="775"/>
      <c r="AQ397" s="775"/>
      <c r="AR397" s="775"/>
      <c r="AS397" s="829"/>
      <c r="AT397" s="828"/>
      <c r="AU397" s="828"/>
      <c r="AV397" s="828"/>
      <c r="AW397" s="828"/>
      <c r="AX397" s="828"/>
      <c r="AY397" s="838"/>
      <c r="AZ397" s="837"/>
      <c r="BA397" s="837"/>
      <c r="BB397" s="837"/>
      <c r="BC397" s="837"/>
      <c r="BD397" s="837"/>
      <c r="BE397" s="774"/>
      <c r="BF397" s="775"/>
      <c r="BG397" s="775"/>
      <c r="BH397" s="775"/>
      <c r="BI397" s="775"/>
      <c r="BJ397" s="775"/>
      <c r="BK397" s="811"/>
      <c r="BL397" s="810"/>
      <c r="BM397" s="810"/>
      <c r="BN397" s="810"/>
      <c r="BO397" s="810"/>
      <c r="BP397" s="810"/>
      <c r="BQ397" s="793"/>
      <c r="BR397" s="792"/>
      <c r="BS397" s="792"/>
      <c r="BT397" s="792"/>
      <c r="BU397" s="792"/>
      <c r="BV397" s="792"/>
      <c r="BW397" s="838"/>
      <c r="BX397" s="837"/>
      <c r="BY397" s="837"/>
      <c r="BZ397" s="837"/>
      <c r="CA397" s="837"/>
      <c r="CB397" s="837"/>
      <c r="CC397" s="811"/>
      <c r="CD397" s="784"/>
      <c r="CE397" s="810"/>
      <c r="CF397" s="810"/>
      <c r="CG397" s="810"/>
      <c r="CH397" s="579"/>
    </row>
    <row r="398" spans="1:86" hidden="1" x14ac:dyDescent="0.2">
      <c r="A398" s="716"/>
      <c r="B398" s="716"/>
      <c r="C398" s="716"/>
      <c r="D398" s="717"/>
      <c r="E398" s="716"/>
      <c r="F398" s="717"/>
      <c r="G398" s="718"/>
      <c r="H398" s="642"/>
      <c r="I398" s="643"/>
      <c r="J398" s="774"/>
      <c r="K398" s="774"/>
      <c r="L398" s="775"/>
      <c r="M398" s="775"/>
      <c r="N398" s="775"/>
      <c r="O398" s="784"/>
      <c r="P398" s="784"/>
      <c r="Q398" s="783"/>
      <c r="R398" s="783"/>
      <c r="S398" s="783"/>
      <c r="T398" s="783"/>
      <c r="U398" s="793"/>
      <c r="V398" s="792"/>
      <c r="W398" s="792"/>
      <c r="X398" s="792"/>
      <c r="Y398" s="792"/>
      <c r="Z398" s="792"/>
      <c r="AA398" s="802"/>
      <c r="AB398" s="801"/>
      <c r="AC398" s="801"/>
      <c r="AD398" s="801"/>
      <c r="AE398" s="801"/>
      <c r="AF398" s="801"/>
      <c r="AG398" s="820"/>
      <c r="AH398" s="819"/>
      <c r="AI398" s="819"/>
      <c r="AJ398" s="819"/>
      <c r="AK398" s="819"/>
      <c r="AL398" s="819"/>
      <c r="AM398" s="774"/>
      <c r="AN398" s="775"/>
      <c r="AO398" s="775"/>
      <c r="AP398" s="775"/>
      <c r="AQ398" s="775"/>
      <c r="AR398" s="775"/>
      <c r="AS398" s="829"/>
      <c r="AT398" s="828"/>
      <c r="AU398" s="828"/>
      <c r="AV398" s="828"/>
      <c r="AW398" s="828"/>
      <c r="AX398" s="828"/>
      <c r="AY398" s="838"/>
      <c r="AZ398" s="837"/>
      <c r="BA398" s="837"/>
      <c r="BB398" s="837"/>
      <c r="BC398" s="837"/>
      <c r="BD398" s="837"/>
      <c r="BE398" s="774"/>
      <c r="BF398" s="775"/>
      <c r="BG398" s="775"/>
      <c r="BH398" s="775"/>
      <c r="BI398" s="775"/>
      <c r="BJ398" s="775"/>
      <c r="BK398" s="811"/>
      <c r="BL398" s="810"/>
      <c r="BM398" s="810"/>
      <c r="BN398" s="810"/>
      <c r="BO398" s="810"/>
      <c r="BP398" s="810"/>
      <c r="BQ398" s="793"/>
      <c r="BR398" s="792"/>
      <c r="BS398" s="792"/>
      <c r="BT398" s="792"/>
      <c r="BU398" s="792"/>
      <c r="BV398" s="792"/>
      <c r="BW398" s="838"/>
      <c r="BX398" s="837"/>
      <c r="BY398" s="837"/>
      <c r="BZ398" s="837"/>
      <c r="CA398" s="837"/>
      <c r="CB398" s="837"/>
      <c r="CC398" s="811"/>
      <c r="CD398" s="784"/>
      <c r="CE398" s="810"/>
      <c r="CF398" s="810"/>
      <c r="CG398" s="810"/>
      <c r="CH398" s="579"/>
    </row>
    <row r="399" spans="1:86" hidden="1" x14ac:dyDescent="0.2">
      <c r="A399" s="711"/>
      <c r="B399" s="711"/>
      <c r="C399" s="711"/>
      <c r="D399" s="712"/>
      <c r="E399" s="711"/>
      <c r="F399" s="712"/>
      <c r="G399" s="713"/>
      <c r="H399" s="639"/>
      <c r="I399" s="644"/>
      <c r="J399" s="774"/>
      <c r="K399" s="774"/>
      <c r="L399" s="775"/>
      <c r="M399" s="775"/>
      <c r="N399" s="775"/>
      <c r="O399" s="784"/>
      <c r="P399" s="784"/>
      <c r="Q399" s="783"/>
      <c r="R399" s="783"/>
      <c r="S399" s="783"/>
      <c r="T399" s="783"/>
      <c r="U399" s="793"/>
      <c r="V399" s="792"/>
      <c r="W399" s="792"/>
      <c r="X399" s="792"/>
      <c r="Y399" s="792"/>
      <c r="Z399" s="792"/>
      <c r="AA399" s="802"/>
      <c r="AB399" s="801"/>
      <c r="AC399" s="801"/>
      <c r="AD399" s="801"/>
      <c r="AE399" s="801"/>
      <c r="AF399" s="801"/>
      <c r="AG399" s="820"/>
      <c r="AH399" s="819"/>
      <c r="AI399" s="819"/>
      <c r="AJ399" s="819"/>
      <c r="AK399" s="819"/>
      <c r="AL399" s="819"/>
      <c r="AM399" s="774"/>
      <c r="AN399" s="775"/>
      <c r="AO399" s="775"/>
      <c r="AP399" s="775"/>
      <c r="AQ399" s="775"/>
      <c r="AR399" s="775"/>
      <c r="AS399" s="829"/>
      <c r="AT399" s="828"/>
      <c r="AU399" s="828"/>
      <c r="AV399" s="828"/>
      <c r="AW399" s="828"/>
      <c r="AX399" s="828"/>
      <c r="AY399" s="838"/>
      <c r="AZ399" s="837"/>
      <c r="BA399" s="837"/>
      <c r="BB399" s="837"/>
      <c r="BC399" s="837"/>
      <c r="BD399" s="837"/>
      <c r="BE399" s="774"/>
      <c r="BF399" s="775"/>
      <c r="BG399" s="775"/>
      <c r="BH399" s="775"/>
      <c r="BI399" s="775"/>
      <c r="BJ399" s="775"/>
      <c r="BK399" s="811"/>
      <c r="BL399" s="810"/>
      <c r="BM399" s="810"/>
      <c r="BN399" s="810"/>
      <c r="BO399" s="810"/>
      <c r="BP399" s="810"/>
      <c r="BQ399" s="793"/>
      <c r="BR399" s="792"/>
      <c r="BS399" s="792"/>
      <c r="BT399" s="792"/>
      <c r="BU399" s="792"/>
      <c r="BV399" s="792"/>
      <c r="BW399" s="838"/>
      <c r="BX399" s="837"/>
      <c r="BY399" s="837"/>
      <c r="BZ399" s="837"/>
      <c r="CA399" s="837"/>
      <c r="CB399" s="837"/>
      <c r="CC399" s="811"/>
      <c r="CD399" s="784"/>
      <c r="CE399" s="810"/>
      <c r="CF399" s="810"/>
      <c r="CG399" s="810"/>
      <c r="CH399" s="579"/>
    </row>
    <row r="400" spans="1:86" hidden="1" x14ac:dyDescent="0.2">
      <c r="A400" s="596"/>
      <c r="B400" s="596"/>
      <c r="C400" s="623"/>
      <c r="D400" s="602"/>
      <c r="E400" s="596"/>
      <c r="F400" s="602"/>
      <c r="G400" s="698"/>
      <c r="H400" s="600"/>
      <c r="I400" s="682"/>
      <c r="J400" s="774"/>
      <c r="K400" s="774"/>
      <c r="L400" s="775"/>
      <c r="M400" s="775"/>
      <c r="N400" s="775"/>
      <c r="O400" s="784"/>
      <c r="P400" s="784"/>
      <c r="Q400" s="783"/>
      <c r="R400" s="783"/>
      <c r="S400" s="783"/>
      <c r="T400" s="783"/>
      <c r="U400" s="793"/>
      <c r="V400" s="792"/>
      <c r="W400" s="792"/>
      <c r="X400" s="792"/>
      <c r="Y400" s="792"/>
      <c r="Z400" s="792"/>
      <c r="AA400" s="802"/>
      <c r="AB400" s="801"/>
      <c r="AC400" s="801"/>
      <c r="AD400" s="801"/>
      <c r="AE400" s="801"/>
      <c r="AF400" s="801"/>
      <c r="AG400" s="820"/>
      <c r="AH400" s="819"/>
      <c r="AI400" s="819"/>
      <c r="AJ400" s="819"/>
      <c r="AK400" s="819"/>
      <c r="AL400" s="819"/>
      <c r="AM400" s="774"/>
      <c r="AN400" s="775"/>
      <c r="AO400" s="775"/>
      <c r="AP400" s="775"/>
      <c r="AQ400" s="775"/>
      <c r="AR400" s="775"/>
      <c r="AS400" s="829"/>
      <c r="AT400" s="828"/>
      <c r="AU400" s="828"/>
      <c r="AV400" s="828"/>
      <c r="AW400" s="828"/>
      <c r="AX400" s="828"/>
      <c r="AY400" s="838"/>
      <c r="AZ400" s="837"/>
      <c r="BA400" s="837"/>
      <c r="BB400" s="837"/>
      <c r="BC400" s="837"/>
      <c r="BD400" s="837"/>
      <c r="BE400" s="774"/>
      <c r="BF400" s="775"/>
      <c r="BG400" s="775"/>
      <c r="BH400" s="775"/>
      <c r="BI400" s="775"/>
      <c r="BJ400" s="775"/>
      <c r="BK400" s="811"/>
      <c r="BL400" s="810"/>
      <c r="BM400" s="810"/>
      <c r="BN400" s="810"/>
      <c r="BO400" s="810"/>
      <c r="BP400" s="810"/>
      <c r="BQ400" s="793"/>
      <c r="BR400" s="792"/>
      <c r="BS400" s="792"/>
      <c r="BT400" s="792"/>
      <c r="BU400" s="792"/>
      <c r="BV400" s="792"/>
      <c r="BW400" s="838"/>
      <c r="BX400" s="837"/>
      <c r="BY400" s="837"/>
      <c r="BZ400" s="837"/>
      <c r="CA400" s="837"/>
      <c r="CB400" s="837"/>
      <c r="CC400" s="811"/>
      <c r="CD400" s="784"/>
      <c r="CE400" s="810"/>
      <c r="CF400" s="810"/>
      <c r="CG400" s="810"/>
      <c r="CH400" s="579"/>
    </row>
    <row r="401" spans="1:86" hidden="1" x14ac:dyDescent="0.2">
      <c r="A401" s="596"/>
      <c r="B401" s="596"/>
      <c r="C401" s="623"/>
      <c r="D401" s="602"/>
      <c r="E401" s="596"/>
      <c r="F401" s="602"/>
      <c r="G401" s="698"/>
      <c r="H401" s="600"/>
      <c r="I401" s="682"/>
      <c r="J401" s="774"/>
      <c r="K401" s="774"/>
      <c r="L401" s="775"/>
      <c r="M401" s="775"/>
      <c r="N401" s="775"/>
      <c r="O401" s="784"/>
      <c r="P401" s="784"/>
      <c r="Q401" s="783"/>
      <c r="R401" s="783"/>
      <c r="S401" s="783"/>
      <c r="T401" s="783"/>
      <c r="U401" s="793"/>
      <c r="V401" s="792"/>
      <c r="W401" s="792"/>
      <c r="X401" s="792"/>
      <c r="Y401" s="792"/>
      <c r="Z401" s="792"/>
      <c r="AA401" s="802"/>
      <c r="AB401" s="801"/>
      <c r="AC401" s="801"/>
      <c r="AD401" s="801"/>
      <c r="AE401" s="801"/>
      <c r="AF401" s="801"/>
      <c r="AG401" s="820"/>
      <c r="AH401" s="819"/>
      <c r="AI401" s="819"/>
      <c r="AJ401" s="819"/>
      <c r="AK401" s="819"/>
      <c r="AL401" s="819"/>
      <c r="AM401" s="774"/>
      <c r="AN401" s="775"/>
      <c r="AO401" s="775"/>
      <c r="AP401" s="775"/>
      <c r="AQ401" s="775"/>
      <c r="AR401" s="775"/>
      <c r="AS401" s="829"/>
      <c r="AT401" s="828"/>
      <c r="AU401" s="828"/>
      <c r="AV401" s="828"/>
      <c r="AW401" s="828"/>
      <c r="AX401" s="828"/>
      <c r="AY401" s="838"/>
      <c r="AZ401" s="837"/>
      <c r="BA401" s="837"/>
      <c r="BB401" s="837"/>
      <c r="BC401" s="837"/>
      <c r="BD401" s="837"/>
      <c r="BE401" s="774"/>
      <c r="BF401" s="775"/>
      <c r="BG401" s="775"/>
      <c r="BH401" s="775"/>
      <c r="BI401" s="775"/>
      <c r="BJ401" s="775"/>
      <c r="BK401" s="811"/>
      <c r="BL401" s="810"/>
      <c r="BM401" s="810"/>
      <c r="BN401" s="810"/>
      <c r="BO401" s="810"/>
      <c r="BP401" s="810"/>
      <c r="BQ401" s="793"/>
      <c r="BR401" s="792"/>
      <c r="BS401" s="792"/>
      <c r="BT401" s="792"/>
      <c r="BU401" s="792"/>
      <c r="BV401" s="792"/>
      <c r="BW401" s="838"/>
      <c r="BX401" s="837"/>
      <c r="BY401" s="837"/>
      <c r="BZ401" s="837"/>
      <c r="CA401" s="837"/>
      <c r="CB401" s="837"/>
      <c r="CC401" s="811"/>
      <c r="CD401" s="784"/>
      <c r="CE401" s="810"/>
      <c r="CF401" s="810"/>
      <c r="CG401" s="810"/>
      <c r="CH401" s="579"/>
    </row>
    <row r="402" spans="1:86" hidden="1" x14ac:dyDescent="0.2">
      <c r="A402" s="596"/>
      <c r="B402" s="596"/>
      <c r="C402" s="623"/>
      <c r="D402" s="604"/>
      <c r="E402" s="596"/>
      <c r="F402" s="602"/>
      <c r="G402" s="698"/>
      <c r="H402" s="600"/>
      <c r="I402" s="682"/>
      <c r="J402" s="774"/>
      <c r="K402" s="774"/>
      <c r="L402" s="775"/>
      <c r="M402" s="775"/>
      <c r="N402" s="775"/>
      <c r="O402" s="784"/>
      <c r="P402" s="784"/>
      <c r="Q402" s="783"/>
      <c r="R402" s="783"/>
      <c r="S402" s="783"/>
      <c r="T402" s="783"/>
      <c r="U402" s="793"/>
      <c r="V402" s="792"/>
      <c r="W402" s="792"/>
      <c r="X402" s="792"/>
      <c r="Y402" s="792"/>
      <c r="Z402" s="792"/>
      <c r="AA402" s="802"/>
      <c r="AB402" s="801"/>
      <c r="AC402" s="801"/>
      <c r="AD402" s="801"/>
      <c r="AE402" s="801"/>
      <c r="AF402" s="801"/>
      <c r="AG402" s="820"/>
      <c r="AH402" s="819"/>
      <c r="AI402" s="819"/>
      <c r="AJ402" s="819"/>
      <c r="AK402" s="819"/>
      <c r="AL402" s="819"/>
      <c r="AM402" s="774"/>
      <c r="AN402" s="775"/>
      <c r="AO402" s="775"/>
      <c r="AP402" s="775"/>
      <c r="AQ402" s="775"/>
      <c r="AR402" s="775"/>
      <c r="AS402" s="829"/>
      <c r="AT402" s="828"/>
      <c r="AU402" s="828"/>
      <c r="AV402" s="828"/>
      <c r="AW402" s="828"/>
      <c r="AX402" s="828"/>
      <c r="AY402" s="838"/>
      <c r="AZ402" s="837"/>
      <c r="BA402" s="837"/>
      <c r="BB402" s="837"/>
      <c r="BC402" s="837"/>
      <c r="BD402" s="837"/>
      <c r="BE402" s="774"/>
      <c r="BF402" s="775"/>
      <c r="BG402" s="775"/>
      <c r="BH402" s="775"/>
      <c r="BI402" s="775"/>
      <c r="BJ402" s="775"/>
      <c r="BK402" s="811"/>
      <c r="BL402" s="810"/>
      <c r="BM402" s="810"/>
      <c r="BN402" s="810"/>
      <c r="BO402" s="810"/>
      <c r="BP402" s="810"/>
      <c r="BQ402" s="793"/>
      <c r="BR402" s="792"/>
      <c r="BS402" s="792"/>
      <c r="BT402" s="792"/>
      <c r="BU402" s="792"/>
      <c r="BV402" s="792"/>
      <c r="BW402" s="838"/>
      <c r="BX402" s="837"/>
      <c r="BY402" s="837"/>
      <c r="BZ402" s="837"/>
      <c r="CA402" s="837"/>
      <c r="CB402" s="837"/>
      <c r="CC402" s="811"/>
      <c r="CD402" s="784"/>
      <c r="CE402" s="810"/>
      <c r="CF402" s="810"/>
      <c r="CG402" s="810"/>
      <c r="CH402" s="579"/>
    </row>
    <row r="403" spans="1:86" hidden="1" x14ac:dyDescent="0.2">
      <c r="A403" s="596"/>
      <c r="B403" s="596"/>
      <c r="C403" s="623"/>
      <c r="D403" s="606"/>
      <c r="E403" s="596"/>
      <c r="F403" s="602"/>
      <c r="G403" s="698"/>
      <c r="H403" s="645"/>
      <c r="I403" s="624"/>
      <c r="J403" s="774"/>
      <c r="K403" s="774"/>
      <c r="L403" s="775"/>
      <c r="M403" s="775"/>
      <c r="N403" s="775"/>
      <c r="O403" s="784"/>
      <c r="P403" s="784"/>
      <c r="Q403" s="783"/>
      <c r="R403" s="783"/>
      <c r="S403" s="783"/>
      <c r="T403" s="783"/>
      <c r="U403" s="793"/>
      <c r="V403" s="792"/>
      <c r="W403" s="792"/>
      <c r="X403" s="792"/>
      <c r="Y403" s="792"/>
      <c r="Z403" s="792"/>
      <c r="AA403" s="802"/>
      <c r="AB403" s="801"/>
      <c r="AC403" s="801"/>
      <c r="AD403" s="801"/>
      <c r="AE403" s="801"/>
      <c r="AF403" s="801"/>
      <c r="AG403" s="820"/>
      <c r="AH403" s="819"/>
      <c r="AI403" s="819"/>
      <c r="AJ403" s="819"/>
      <c r="AK403" s="819"/>
      <c r="AL403" s="819"/>
      <c r="AM403" s="774"/>
      <c r="AN403" s="775"/>
      <c r="AO403" s="775"/>
      <c r="AP403" s="775"/>
      <c r="AQ403" s="775"/>
      <c r="AR403" s="775"/>
      <c r="AS403" s="829"/>
      <c r="AT403" s="828"/>
      <c r="AU403" s="828"/>
      <c r="AV403" s="828"/>
      <c r="AW403" s="828"/>
      <c r="AX403" s="828"/>
      <c r="AY403" s="838"/>
      <c r="AZ403" s="837"/>
      <c r="BA403" s="837"/>
      <c r="BB403" s="837"/>
      <c r="BC403" s="837"/>
      <c r="BD403" s="837"/>
      <c r="BE403" s="774"/>
      <c r="BF403" s="775"/>
      <c r="BG403" s="775"/>
      <c r="BH403" s="775"/>
      <c r="BI403" s="775"/>
      <c r="BJ403" s="775"/>
      <c r="BK403" s="811"/>
      <c r="BL403" s="810"/>
      <c r="BM403" s="810"/>
      <c r="BN403" s="810"/>
      <c r="BO403" s="810"/>
      <c r="BP403" s="810"/>
      <c r="BQ403" s="793"/>
      <c r="BR403" s="792"/>
      <c r="BS403" s="792"/>
      <c r="BT403" s="792"/>
      <c r="BU403" s="792"/>
      <c r="BV403" s="792"/>
      <c r="BW403" s="838"/>
      <c r="BX403" s="837"/>
      <c r="BY403" s="837"/>
      <c r="BZ403" s="837"/>
      <c r="CA403" s="837"/>
      <c r="CB403" s="837"/>
      <c r="CC403" s="811"/>
      <c r="CD403" s="784"/>
      <c r="CE403" s="810"/>
      <c r="CF403" s="810"/>
      <c r="CG403" s="810"/>
      <c r="CH403" s="579"/>
    </row>
    <row r="404" spans="1:86" hidden="1" x14ac:dyDescent="0.2">
      <c r="A404" s="596"/>
      <c r="B404" s="596"/>
      <c r="C404" s="663"/>
      <c r="D404" s="607"/>
      <c r="E404" s="596"/>
      <c r="F404" s="607"/>
      <c r="G404" s="620"/>
      <c r="H404" s="609"/>
      <c r="I404" s="601"/>
      <c r="J404" s="774"/>
      <c r="K404" s="774"/>
      <c r="L404" s="775"/>
      <c r="M404" s="775"/>
      <c r="N404" s="774"/>
      <c r="O404" s="784"/>
      <c r="P404" s="784"/>
      <c r="Q404" s="783"/>
      <c r="R404" s="784"/>
      <c r="S404" s="783"/>
      <c r="T404" s="784"/>
      <c r="U404" s="793"/>
      <c r="V404" s="793"/>
      <c r="W404" s="792"/>
      <c r="X404" s="793"/>
      <c r="Y404" s="792"/>
      <c r="Z404" s="793"/>
      <c r="AA404" s="802"/>
      <c r="AB404" s="802"/>
      <c r="AC404" s="801"/>
      <c r="AD404" s="802"/>
      <c r="AE404" s="801"/>
      <c r="AF404" s="802"/>
      <c r="AG404" s="820"/>
      <c r="AH404" s="820"/>
      <c r="AI404" s="819"/>
      <c r="AJ404" s="820"/>
      <c r="AK404" s="819"/>
      <c r="AL404" s="820"/>
      <c r="AM404" s="774"/>
      <c r="AN404" s="774"/>
      <c r="AO404" s="775"/>
      <c r="AP404" s="774"/>
      <c r="AQ404" s="775"/>
      <c r="AR404" s="774"/>
      <c r="AS404" s="829"/>
      <c r="AT404" s="829"/>
      <c r="AU404" s="828"/>
      <c r="AV404" s="829"/>
      <c r="AW404" s="828"/>
      <c r="AX404" s="829"/>
      <c r="AY404" s="838"/>
      <c r="AZ404" s="838"/>
      <c r="BA404" s="837"/>
      <c r="BB404" s="838"/>
      <c r="BC404" s="837"/>
      <c r="BD404" s="838"/>
      <c r="BE404" s="774"/>
      <c r="BF404" s="774"/>
      <c r="BG404" s="775"/>
      <c r="BH404" s="774"/>
      <c r="BI404" s="775"/>
      <c r="BJ404" s="774"/>
      <c r="BK404" s="811"/>
      <c r="BL404" s="811"/>
      <c r="BM404" s="810"/>
      <c r="BN404" s="811"/>
      <c r="BO404" s="810"/>
      <c r="BP404" s="811"/>
      <c r="BQ404" s="793"/>
      <c r="BR404" s="793"/>
      <c r="BS404" s="792"/>
      <c r="BT404" s="793"/>
      <c r="BU404" s="792"/>
      <c r="BV404" s="793"/>
      <c r="BW404" s="838"/>
      <c r="BX404" s="838"/>
      <c r="BY404" s="837"/>
      <c r="BZ404" s="838"/>
      <c r="CA404" s="837"/>
      <c r="CB404" s="838"/>
      <c r="CC404" s="811"/>
      <c r="CD404" s="784"/>
      <c r="CE404" s="810"/>
      <c r="CF404" s="810"/>
      <c r="CG404" s="811"/>
      <c r="CH404" s="579"/>
    </row>
    <row r="405" spans="1:86" hidden="1" x14ac:dyDescent="0.2">
      <c r="A405" s="675"/>
      <c r="B405" s="675"/>
      <c r="C405" s="675"/>
      <c r="D405" s="676"/>
      <c r="E405" s="675"/>
      <c r="F405" s="677"/>
      <c r="G405" s="678"/>
      <c r="H405" s="661"/>
      <c r="I405" s="629"/>
      <c r="J405" s="776"/>
      <c r="K405" s="776"/>
      <c r="L405" s="776"/>
      <c r="M405" s="776"/>
      <c r="N405" s="776"/>
      <c r="O405" s="785"/>
      <c r="P405" s="785"/>
      <c r="Q405" s="785"/>
      <c r="R405" s="785"/>
      <c r="S405" s="785"/>
      <c r="T405" s="785"/>
      <c r="U405" s="794"/>
      <c r="V405" s="794"/>
      <c r="W405" s="794"/>
      <c r="X405" s="794"/>
      <c r="Y405" s="794"/>
      <c r="Z405" s="794"/>
      <c r="AA405" s="803"/>
      <c r="AB405" s="803"/>
      <c r="AC405" s="803"/>
      <c r="AD405" s="803"/>
      <c r="AE405" s="803"/>
      <c r="AF405" s="803"/>
      <c r="AG405" s="821"/>
      <c r="AH405" s="821"/>
      <c r="AI405" s="821"/>
      <c r="AJ405" s="821"/>
      <c r="AK405" s="821"/>
      <c r="AL405" s="821"/>
      <c r="AM405" s="776"/>
      <c r="AN405" s="776"/>
      <c r="AO405" s="776"/>
      <c r="AP405" s="776"/>
      <c r="AQ405" s="776"/>
      <c r="AR405" s="776"/>
      <c r="AS405" s="830"/>
      <c r="AT405" s="830"/>
      <c r="AU405" s="830"/>
      <c r="AV405" s="830"/>
      <c r="AW405" s="830"/>
      <c r="AX405" s="830"/>
      <c r="AY405" s="839"/>
      <c r="AZ405" s="839"/>
      <c r="BA405" s="839"/>
      <c r="BB405" s="839"/>
      <c r="BC405" s="839"/>
      <c r="BD405" s="839"/>
      <c r="BE405" s="776"/>
      <c r="BF405" s="776"/>
      <c r="BG405" s="776"/>
      <c r="BH405" s="776"/>
      <c r="BI405" s="776"/>
      <c r="BJ405" s="776"/>
      <c r="BK405" s="812"/>
      <c r="BL405" s="812"/>
      <c r="BM405" s="812"/>
      <c r="BN405" s="812"/>
      <c r="BO405" s="812"/>
      <c r="BP405" s="812"/>
      <c r="BQ405" s="794"/>
      <c r="BR405" s="794"/>
      <c r="BS405" s="794"/>
      <c r="BT405" s="794"/>
      <c r="BU405" s="794"/>
      <c r="BV405" s="794"/>
      <c r="BW405" s="839"/>
      <c r="BX405" s="839"/>
      <c r="BY405" s="839"/>
      <c r="BZ405" s="839"/>
      <c r="CA405" s="839"/>
      <c r="CB405" s="839"/>
      <c r="CC405" s="812"/>
      <c r="CD405" s="785"/>
      <c r="CE405" s="812"/>
      <c r="CF405" s="812"/>
      <c r="CG405" s="812"/>
      <c r="CH405" s="579"/>
    </row>
    <row r="406" spans="1:86" hidden="1" x14ac:dyDescent="0.2">
      <c r="A406" s="721"/>
      <c r="B406" s="721"/>
      <c r="C406" s="721"/>
      <c r="D406" s="676"/>
      <c r="E406" s="721"/>
      <c r="F406" s="676"/>
      <c r="G406" s="703"/>
      <c r="H406" s="631"/>
      <c r="I406" s="704"/>
      <c r="J406" s="774"/>
      <c r="K406" s="774"/>
      <c r="L406" s="775"/>
      <c r="M406" s="775"/>
      <c r="N406" s="775"/>
      <c r="O406" s="784"/>
      <c r="P406" s="784"/>
      <c r="Q406" s="783"/>
      <c r="R406" s="783"/>
      <c r="S406" s="783"/>
      <c r="T406" s="783"/>
      <c r="U406" s="793"/>
      <c r="V406" s="792"/>
      <c r="W406" s="792"/>
      <c r="X406" s="792"/>
      <c r="Y406" s="792"/>
      <c r="Z406" s="792"/>
      <c r="AA406" s="802"/>
      <c r="AB406" s="801"/>
      <c r="AC406" s="801"/>
      <c r="AD406" s="801"/>
      <c r="AE406" s="801"/>
      <c r="AF406" s="801"/>
      <c r="AG406" s="820"/>
      <c r="AH406" s="819"/>
      <c r="AI406" s="819"/>
      <c r="AJ406" s="819"/>
      <c r="AK406" s="819"/>
      <c r="AL406" s="819"/>
      <c r="AM406" s="774"/>
      <c r="AN406" s="775"/>
      <c r="AO406" s="775"/>
      <c r="AP406" s="775"/>
      <c r="AQ406" s="775"/>
      <c r="AR406" s="775"/>
      <c r="AS406" s="829"/>
      <c r="AT406" s="828"/>
      <c r="AU406" s="828"/>
      <c r="AV406" s="828"/>
      <c r="AW406" s="828"/>
      <c r="AX406" s="828"/>
      <c r="AY406" s="838"/>
      <c r="AZ406" s="837"/>
      <c r="BA406" s="837"/>
      <c r="BB406" s="837"/>
      <c r="BC406" s="837"/>
      <c r="BD406" s="837"/>
      <c r="BE406" s="774"/>
      <c r="BF406" s="775"/>
      <c r="BG406" s="775"/>
      <c r="BH406" s="775"/>
      <c r="BI406" s="775"/>
      <c r="BJ406" s="775"/>
      <c r="BK406" s="811"/>
      <c r="BL406" s="810"/>
      <c r="BM406" s="810"/>
      <c r="BN406" s="810"/>
      <c r="BO406" s="810"/>
      <c r="BP406" s="810"/>
      <c r="BQ406" s="793"/>
      <c r="BR406" s="792"/>
      <c r="BS406" s="792"/>
      <c r="BT406" s="792"/>
      <c r="BU406" s="792"/>
      <c r="BV406" s="792"/>
      <c r="BW406" s="838"/>
      <c r="BX406" s="837"/>
      <c r="BY406" s="837"/>
      <c r="BZ406" s="837"/>
      <c r="CA406" s="837"/>
      <c r="CB406" s="837"/>
      <c r="CC406" s="811"/>
      <c r="CD406" s="784"/>
      <c r="CE406" s="810"/>
      <c r="CF406" s="810"/>
      <c r="CG406" s="810"/>
      <c r="CH406" s="579"/>
    </row>
    <row r="407" spans="1:86" hidden="1" x14ac:dyDescent="0.2">
      <c r="A407" s="711"/>
      <c r="B407" s="711"/>
      <c r="C407" s="711"/>
      <c r="D407" s="712"/>
      <c r="E407" s="711"/>
      <c r="F407" s="712"/>
      <c r="G407" s="679"/>
      <c r="H407" s="635"/>
      <c r="I407" s="636"/>
      <c r="J407" s="774"/>
      <c r="K407" s="774"/>
      <c r="L407" s="775"/>
      <c r="M407" s="775"/>
      <c r="N407" s="775"/>
      <c r="O407" s="784"/>
      <c r="P407" s="784"/>
      <c r="Q407" s="783"/>
      <c r="R407" s="783"/>
      <c r="S407" s="783"/>
      <c r="T407" s="783"/>
      <c r="U407" s="793"/>
      <c r="V407" s="792"/>
      <c r="W407" s="792"/>
      <c r="X407" s="792"/>
      <c r="Y407" s="792"/>
      <c r="Z407" s="792"/>
      <c r="AA407" s="802"/>
      <c r="AB407" s="801"/>
      <c r="AC407" s="801"/>
      <c r="AD407" s="801"/>
      <c r="AE407" s="801"/>
      <c r="AF407" s="801"/>
      <c r="AG407" s="820"/>
      <c r="AH407" s="819"/>
      <c r="AI407" s="819"/>
      <c r="AJ407" s="819"/>
      <c r="AK407" s="819"/>
      <c r="AL407" s="819"/>
      <c r="AM407" s="774"/>
      <c r="AN407" s="775"/>
      <c r="AO407" s="775"/>
      <c r="AP407" s="775"/>
      <c r="AQ407" s="775"/>
      <c r="AR407" s="775"/>
      <c r="AS407" s="829"/>
      <c r="AT407" s="828"/>
      <c r="AU407" s="828"/>
      <c r="AV407" s="828"/>
      <c r="AW407" s="828"/>
      <c r="AX407" s="828"/>
      <c r="AY407" s="838"/>
      <c r="AZ407" s="837"/>
      <c r="BA407" s="837"/>
      <c r="BB407" s="837"/>
      <c r="BC407" s="837"/>
      <c r="BD407" s="837"/>
      <c r="BE407" s="774"/>
      <c r="BF407" s="775"/>
      <c r="BG407" s="775"/>
      <c r="BH407" s="775"/>
      <c r="BI407" s="775"/>
      <c r="BJ407" s="775"/>
      <c r="BK407" s="811"/>
      <c r="BL407" s="810"/>
      <c r="BM407" s="810"/>
      <c r="BN407" s="810"/>
      <c r="BO407" s="810"/>
      <c r="BP407" s="810"/>
      <c r="BQ407" s="793"/>
      <c r="BR407" s="792"/>
      <c r="BS407" s="792"/>
      <c r="BT407" s="792"/>
      <c r="BU407" s="792"/>
      <c r="BV407" s="792"/>
      <c r="BW407" s="838"/>
      <c r="BX407" s="837"/>
      <c r="BY407" s="837"/>
      <c r="BZ407" s="837"/>
      <c r="CA407" s="837"/>
      <c r="CB407" s="837"/>
      <c r="CC407" s="811"/>
      <c r="CD407" s="784"/>
      <c r="CE407" s="810"/>
      <c r="CF407" s="810"/>
      <c r="CG407" s="810"/>
      <c r="CH407" s="579"/>
    </row>
    <row r="408" spans="1:86" hidden="1" x14ac:dyDescent="0.2">
      <c r="A408" s="711"/>
      <c r="B408" s="711"/>
      <c r="C408" s="711"/>
      <c r="D408" s="712"/>
      <c r="E408" s="711"/>
      <c r="F408" s="712"/>
      <c r="G408" s="679"/>
      <c r="H408" s="639"/>
      <c r="I408" s="636"/>
      <c r="J408" s="774"/>
      <c r="K408" s="774"/>
      <c r="L408" s="775"/>
      <c r="M408" s="775"/>
      <c r="N408" s="775"/>
      <c r="O408" s="784"/>
      <c r="P408" s="784"/>
      <c r="Q408" s="783"/>
      <c r="R408" s="783"/>
      <c r="S408" s="783"/>
      <c r="T408" s="783"/>
      <c r="U408" s="793"/>
      <c r="V408" s="792"/>
      <c r="W408" s="792"/>
      <c r="X408" s="792"/>
      <c r="Y408" s="792"/>
      <c r="Z408" s="792"/>
      <c r="AA408" s="802"/>
      <c r="AB408" s="801"/>
      <c r="AC408" s="801"/>
      <c r="AD408" s="801"/>
      <c r="AE408" s="801"/>
      <c r="AF408" s="801"/>
      <c r="AG408" s="820"/>
      <c r="AH408" s="819"/>
      <c r="AI408" s="819"/>
      <c r="AJ408" s="819"/>
      <c r="AK408" s="819"/>
      <c r="AL408" s="819"/>
      <c r="AM408" s="774"/>
      <c r="AN408" s="775"/>
      <c r="AO408" s="775"/>
      <c r="AP408" s="775"/>
      <c r="AQ408" s="775"/>
      <c r="AR408" s="775"/>
      <c r="AS408" s="829"/>
      <c r="AT408" s="828"/>
      <c r="AU408" s="828"/>
      <c r="AV408" s="828"/>
      <c r="AW408" s="828"/>
      <c r="AX408" s="828"/>
      <c r="AY408" s="838"/>
      <c r="AZ408" s="837"/>
      <c r="BA408" s="837"/>
      <c r="BB408" s="837"/>
      <c r="BC408" s="837"/>
      <c r="BD408" s="837"/>
      <c r="BE408" s="774"/>
      <c r="BF408" s="775"/>
      <c r="BG408" s="775"/>
      <c r="BH408" s="775"/>
      <c r="BI408" s="775"/>
      <c r="BJ408" s="775"/>
      <c r="BK408" s="811"/>
      <c r="BL408" s="810"/>
      <c r="BM408" s="810"/>
      <c r="BN408" s="810"/>
      <c r="BO408" s="810"/>
      <c r="BP408" s="810"/>
      <c r="BQ408" s="793"/>
      <c r="BR408" s="792"/>
      <c r="BS408" s="792"/>
      <c r="BT408" s="792"/>
      <c r="BU408" s="792"/>
      <c r="BV408" s="792"/>
      <c r="BW408" s="838"/>
      <c r="BX408" s="837"/>
      <c r="BY408" s="837"/>
      <c r="BZ408" s="837"/>
      <c r="CA408" s="837"/>
      <c r="CB408" s="837"/>
      <c r="CC408" s="811"/>
      <c r="CD408" s="784"/>
      <c r="CE408" s="810"/>
      <c r="CF408" s="810"/>
      <c r="CG408" s="810"/>
      <c r="CH408" s="579"/>
    </row>
    <row r="409" spans="1:86" hidden="1" x14ac:dyDescent="0.2">
      <c r="A409" s="711"/>
      <c r="B409" s="711"/>
      <c r="C409" s="711"/>
      <c r="D409" s="712"/>
      <c r="E409" s="711"/>
      <c r="F409" s="712"/>
      <c r="G409" s="679"/>
      <c r="H409" s="639"/>
      <c r="I409" s="636"/>
      <c r="J409" s="774"/>
      <c r="K409" s="774"/>
      <c r="L409" s="775"/>
      <c r="M409" s="775"/>
      <c r="N409" s="775"/>
      <c r="O409" s="784"/>
      <c r="P409" s="784"/>
      <c r="Q409" s="783"/>
      <c r="R409" s="783"/>
      <c r="S409" s="783"/>
      <c r="T409" s="783"/>
      <c r="U409" s="793"/>
      <c r="V409" s="792"/>
      <c r="W409" s="792"/>
      <c r="X409" s="792"/>
      <c r="Y409" s="792"/>
      <c r="Z409" s="792"/>
      <c r="AA409" s="802"/>
      <c r="AB409" s="801"/>
      <c r="AC409" s="801"/>
      <c r="AD409" s="801"/>
      <c r="AE409" s="801"/>
      <c r="AF409" s="801"/>
      <c r="AG409" s="820"/>
      <c r="AH409" s="819"/>
      <c r="AI409" s="819"/>
      <c r="AJ409" s="819"/>
      <c r="AK409" s="819"/>
      <c r="AL409" s="819"/>
      <c r="AM409" s="774"/>
      <c r="AN409" s="775"/>
      <c r="AO409" s="775"/>
      <c r="AP409" s="775"/>
      <c r="AQ409" s="775"/>
      <c r="AR409" s="775"/>
      <c r="AS409" s="829"/>
      <c r="AT409" s="828"/>
      <c r="AU409" s="828"/>
      <c r="AV409" s="828"/>
      <c r="AW409" s="828"/>
      <c r="AX409" s="828"/>
      <c r="AY409" s="838"/>
      <c r="AZ409" s="837"/>
      <c r="BA409" s="837"/>
      <c r="BB409" s="837"/>
      <c r="BC409" s="837"/>
      <c r="BD409" s="837"/>
      <c r="BE409" s="774"/>
      <c r="BF409" s="775"/>
      <c r="BG409" s="775"/>
      <c r="BH409" s="775"/>
      <c r="BI409" s="775"/>
      <c r="BJ409" s="775"/>
      <c r="BK409" s="811"/>
      <c r="BL409" s="810"/>
      <c r="BM409" s="810"/>
      <c r="BN409" s="810"/>
      <c r="BO409" s="810"/>
      <c r="BP409" s="810"/>
      <c r="BQ409" s="793"/>
      <c r="BR409" s="792"/>
      <c r="BS409" s="792"/>
      <c r="BT409" s="792"/>
      <c r="BU409" s="792"/>
      <c r="BV409" s="792"/>
      <c r="BW409" s="838"/>
      <c r="BX409" s="837"/>
      <c r="BY409" s="837"/>
      <c r="BZ409" s="837"/>
      <c r="CA409" s="837"/>
      <c r="CB409" s="837"/>
      <c r="CC409" s="811"/>
      <c r="CD409" s="784"/>
      <c r="CE409" s="810"/>
      <c r="CF409" s="810"/>
      <c r="CG409" s="810"/>
      <c r="CH409" s="579"/>
    </row>
    <row r="410" spans="1:86" hidden="1" x14ac:dyDescent="0.2">
      <c r="A410" s="711"/>
      <c r="B410" s="711"/>
      <c r="C410" s="711"/>
      <c r="D410" s="712"/>
      <c r="E410" s="711"/>
      <c r="F410" s="712"/>
      <c r="G410" s="679"/>
      <c r="H410" s="635"/>
      <c r="I410" s="636"/>
      <c r="J410" s="774"/>
      <c r="K410" s="774"/>
      <c r="L410" s="775"/>
      <c r="M410" s="775"/>
      <c r="N410" s="775"/>
      <c r="O410" s="784"/>
      <c r="P410" s="784"/>
      <c r="Q410" s="783"/>
      <c r="R410" s="783"/>
      <c r="S410" s="783"/>
      <c r="T410" s="783"/>
      <c r="U410" s="793"/>
      <c r="V410" s="792"/>
      <c r="W410" s="792"/>
      <c r="X410" s="792"/>
      <c r="Y410" s="792"/>
      <c r="Z410" s="792"/>
      <c r="AA410" s="802"/>
      <c r="AB410" s="801"/>
      <c r="AC410" s="801"/>
      <c r="AD410" s="801"/>
      <c r="AE410" s="801"/>
      <c r="AF410" s="801"/>
      <c r="AG410" s="820"/>
      <c r="AH410" s="819"/>
      <c r="AI410" s="819"/>
      <c r="AJ410" s="819"/>
      <c r="AK410" s="819"/>
      <c r="AL410" s="819"/>
      <c r="AM410" s="774"/>
      <c r="AN410" s="775"/>
      <c r="AO410" s="775"/>
      <c r="AP410" s="775"/>
      <c r="AQ410" s="775"/>
      <c r="AR410" s="775"/>
      <c r="AS410" s="829"/>
      <c r="AT410" s="828"/>
      <c r="AU410" s="828"/>
      <c r="AV410" s="828"/>
      <c r="AW410" s="828"/>
      <c r="AX410" s="828"/>
      <c r="AY410" s="838"/>
      <c r="AZ410" s="837"/>
      <c r="BA410" s="837"/>
      <c r="BB410" s="837"/>
      <c r="BC410" s="837"/>
      <c r="BD410" s="837"/>
      <c r="BE410" s="774"/>
      <c r="BF410" s="775"/>
      <c r="BG410" s="775"/>
      <c r="BH410" s="775"/>
      <c r="BI410" s="775"/>
      <c r="BJ410" s="775"/>
      <c r="BK410" s="811"/>
      <c r="BL410" s="810"/>
      <c r="BM410" s="810"/>
      <c r="BN410" s="810"/>
      <c r="BO410" s="810"/>
      <c r="BP410" s="810"/>
      <c r="BQ410" s="793"/>
      <c r="BR410" s="792"/>
      <c r="BS410" s="792"/>
      <c r="BT410" s="792"/>
      <c r="BU410" s="792"/>
      <c r="BV410" s="792"/>
      <c r="BW410" s="838"/>
      <c r="BX410" s="837"/>
      <c r="BY410" s="837"/>
      <c r="BZ410" s="837"/>
      <c r="CA410" s="837"/>
      <c r="CB410" s="837"/>
      <c r="CC410" s="811"/>
      <c r="CD410" s="784"/>
      <c r="CE410" s="810"/>
      <c r="CF410" s="810"/>
      <c r="CG410" s="810"/>
      <c r="CH410" s="579"/>
    </row>
    <row r="411" spans="1:86" hidden="1" x14ac:dyDescent="0.2">
      <c r="A411" s="716"/>
      <c r="B411" s="716"/>
      <c r="C411" s="716"/>
      <c r="D411" s="717"/>
      <c r="E411" s="716"/>
      <c r="F411" s="717"/>
      <c r="G411" s="718"/>
      <c r="H411" s="642"/>
      <c r="I411" s="643"/>
      <c r="J411" s="774"/>
      <c r="K411" s="774"/>
      <c r="L411" s="775"/>
      <c r="M411" s="775"/>
      <c r="N411" s="775"/>
      <c r="O411" s="784"/>
      <c r="P411" s="784"/>
      <c r="Q411" s="783"/>
      <c r="R411" s="783"/>
      <c r="S411" s="783"/>
      <c r="T411" s="783"/>
      <c r="U411" s="793"/>
      <c r="V411" s="792"/>
      <c r="W411" s="792"/>
      <c r="X411" s="792"/>
      <c r="Y411" s="792"/>
      <c r="Z411" s="792"/>
      <c r="AA411" s="802"/>
      <c r="AB411" s="801"/>
      <c r="AC411" s="801"/>
      <c r="AD411" s="801"/>
      <c r="AE411" s="801"/>
      <c r="AF411" s="801"/>
      <c r="AG411" s="820"/>
      <c r="AH411" s="819"/>
      <c r="AI411" s="819"/>
      <c r="AJ411" s="819"/>
      <c r="AK411" s="819"/>
      <c r="AL411" s="819"/>
      <c r="AM411" s="774"/>
      <c r="AN411" s="775"/>
      <c r="AO411" s="775"/>
      <c r="AP411" s="775"/>
      <c r="AQ411" s="775"/>
      <c r="AR411" s="775"/>
      <c r="AS411" s="829"/>
      <c r="AT411" s="828"/>
      <c r="AU411" s="828"/>
      <c r="AV411" s="828"/>
      <c r="AW411" s="828"/>
      <c r="AX411" s="828"/>
      <c r="AY411" s="838"/>
      <c r="AZ411" s="837"/>
      <c r="BA411" s="837"/>
      <c r="BB411" s="837"/>
      <c r="BC411" s="837"/>
      <c r="BD411" s="837"/>
      <c r="BE411" s="774"/>
      <c r="BF411" s="775"/>
      <c r="BG411" s="775"/>
      <c r="BH411" s="775"/>
      <c r="BI411" s="775"/>
      <c r="BJ411" s="775"/>
      <c r="BK411" s="811"/>
      <c r="BL411" s="810"/>
      <c r="BM411" s="810"/>
      <c r="BN411" s="810"/>
      <c r="BO411" s="810"/>
      <c r="BP411" s="810"/>
      <c r="BQ411" s="793"/>
      <c r="BR411" s="792"/>
      <c r="BS411" s="792"/>
      <c r="BT411" s="792"/>
      <c r="BU411" s="792"/>
      <c r="BV411" s="792"/>
      <c r="BW411" s="838"/>
      <c r="BX411" s="837"/>
      <c r="BY411" s="837"/>
      <c r="BZ411" s="837"/>
      <c r="CA411" s="837"/>
      <c r="CB411" s="837"/>
      <c r="CC411" s="811"/>
      <c r="CD411" s="784"/>
      <c r="CE411" s="810"/>
      <c r="CF411" s="810"/>
      <c r="CG411" s="810"/>
      <c r="CH411" s="579"/>
    </row>
    <row r="412" spans="1:86" hidden="1" x14ac:dyDescent="0.2">
      <c r="A412" s="596"/>
      <c r="B412" s="596"/>
      <c r="C412" s="623"/>
      <c r="D412" s="691"/>
      <c r="E412" s="603"/>
      <c r="F412" s="607"/>
      <c r="G412" s="620"/>
      <c r="H412" s="600"/>
      <c r="I412" s="601"/>
      <c r="J412" s="774"/>
      <c r="K412" s="774"/>
      <c r="L412" s="775"/>
      <c r="M412" s="775"/>
      <c r="N412" s="775"/>
      <c r="O412" s="784"/>
      <c r="P412" s="784"/>
      <c r="Q412" s="783"/>
      <c r="R412" s="783"/>
      <c r="S412" s="783"/>
      <c r="T412" s="783"/>
      <c r="U412" s="793"/>
      <c r="V412" s="792"/>
      <c r="W412" s="792"/>
      <c r="X412" s="792"/>
      <c r="Y412" s="792"/>
      <c r="Z412" s="792"/>
      <c r="AA412" s="802"/>
      <c r="AB412" s="801"/>
      <c r="AC412" s="801"/>
      <c r="AD412" s="801"/>
      <c r="AE412" s="801"/>
      <c r="AF412" s="801"/>
      <c r="AG412" s="820"/>
      <c r="AH412" s="819"/>
      <c r="AI412" s="819"/>
      <c r="AJ412" s="819"/>
      <c r="AK412" s="819"/>
      <c r="AL412" s="819"/>
      <c r="AM412" s="774"/>
      <c r="AN412" s="775"/>
      <c r="AO412" s="775"/>
      <c r="AP412" s="775"/>
      <c r="AQ412" s="775"/>
      <c r="AR412" s="775"/>
      <c r="AS412" s="829"/>
      <c r="AT412" s="828"/>
      <c r="AU412" s="828"/>
      <c r="AV412" s="828"/>
      <c r="AW412" s="828"/>
      <c r="AX412" s="828"/>
      <c r="AY412" s="838"/>
      <c r="AZ412" s="837"/>
      <c r="BA412" s="837"/>
      <c r="BB412" s="837"/>
      <c r="BC412" s="837"/>
      <c r="BD412" s="837"/>
      <c r="BE412" s="774"/>
      <c r="BF412" s="775"/>
      <c r="BG412" s="775"/>
      <c r="BH412" s="775"/>
      <c r="BI412" s="775"/>
      <c r="BJ412" s="775"/>
      <c r="BK412" s="811"/>
      <c r="BL412" s="810"/>
      <c r="BM412" s="810"/>
      <c r="BN412" s="810"/>
      <c r="BO412" s="810"/>
      <c r="BP412" s="810"/>
      <c r="BQ412" s="793"/>
      <c r="BR412" s="792"/>
      <c r="BS412" s="792"/>
      <c r="BT412" s="792"/>
      <c r="BU412" s="792"/>
      <c r="BV412" s="792"/>
      <c r="BW412" s="838"/>
      <c r="BX412" s="837"/>
      <c r="BY412" s="837"/>
      <c r="BZ412" s="837"/>
      <c r="CA412" s="837"/>
      <c r="CB412" s="837"/>
      <c r="CC412" s="811"/>
      <c r="CD412" s="784"/>
      <c r="CE412" s="810"/>
      <c r="CF412" s="810"/>
      <c r="CG412" s="810"/>
      <c r="CH412" s="579"/>
    </row>
    <row r="413" spans="1:86" hidden="1" x14ac:dyDescent="0.2">
      <c r="A413" s="596"/>
      <c r="B413" s="596"/>
      <c r="C413" s="623"/>
      <c r="D413" s="691"/>
      <c r="E413" s="603"/>
      <c r="F413" s="607"/>
      <c r="G413" s="620"/>
      <c r="H413" s="600"/>
      <c r="I413" s="601"/>
      <c r="J413" s="774"/>
      <c r="K413" s="774"/>
      <c r="L413" s="775"/>
      <c r="M413" s="775"/>
      <c r="N413" s="775"/>
      <c r="O413" s="784"/>
      <c r="P413" s="784"/>
      <c r="Q413" s="783"/>
      <c r="R413" s="783"/>
      <c r="S413" s="783"/>
      <c r="T413" s="783"/>
      <c r="U413" s="793"/>
      <c r="V413" s="792"/>
      <c r="W413" s="792"/>
      <c r="X413" s="792"/>
      <c r="Y413" s="792"/>
      <c r="Z413" s="792"/>
      <c r="AA413" s="802"/>
      <c r="AB413" s="801"/>
      <c r="AC413" s="801"/>
      <c r="AD413" s="801"/>
      <c r="AE413" s="801"/>
      <c r="AF413" s="801"/>
      <c r="AG413" s="820"/>
      <c r="AH413" s="819"/>
      <c r="AI413" s="819"/>
      <c r="AJ413" s="819"/>
      <c r="AK413" s="819"/>
      <c r="AL413" s="819"/>
      <c r="AM413" s="774"/>
      <c r="AN413" s="775"/>
      <c r="AO413" s="775"/>
      <c r="AP413" s="775"/>
      <c r="AQ413" s="775"/>
      <c r="AR413" s="775"/>
      <c r="AS413" s="829"/>
      <c r="AT413" s="828"/>
      <c r="AU413" s="828"/>
      <c r="AV413" s="828"/>
      <c r="AW413" s="828"/>
      <c r="AX413" s="828"/>
      <c r="AY413" s="838"/>
      <c r="AZ413" s="837"/>
      <c r="BA413" s="837"/>
      <c r="BB413" s="837"/>
      <c r="BC413" s="837"/>
      <c r="BD413" s="837"/>
      <c r="BE413" s="774"/>
      <c r="BF413" s="775"/>
      <c r="BG413" s="775"/>
      <c r="BH413" s="775"/>
      <c r="BI413" s="775"/>
      <c r="BJ413" s="775"/>
      <c r="BK413" s="811"/>
      <c r="BL413" s="810"/>
      <c r="BM413" s="810"/>
      <c r="BN413" s="810"/>
      <c r="BO413" s="810"/>
      <c r="BP413" s="810"/>
      <c r="BQ413" s="793"/>
      <c r="BR413" s="792"/>
      <c r="BS413" s="792"/>
      <c r="BT413" s="792"/>
      <c r="BU413" s="792"/>
      <c r="BV413" s="792"/>
      <c r="BW413" s="838"/>
      <c r="BX413" s="837"/>
      <c r="BY413" s="837"/>
      <c r="BZ413" s="837"/>
      <c r="CA413" s="837"/>
      <c r="CB413" s="837"/>
      <c r="CC413" s="811"/>
      <c r="CD413" s="784"/>
      <c r="CE413" s="810"/>
      <c r="CF413" s="810"/>
      <c r="CG413" s="810"/>
      <c r="CH413" s="579"/>
    </row>
    <row r="414" spans="1:86" hidden="1" x14ac:dyDescent="0.2">
      <c r="A414" s="596"/>
      <c r="B414" s="596"/>
      <c r="C414" s="623"/>
      <c r="D414" s="691"/>
      <c r="E414" s="603"/>
      <c r="F414" s="607"/>
      <c r="G414" s="620"/>
      <c r="H414" s="605"/>
      <c r="I414" s="601"/>
      <c r="J414" s="774"/>
      <c r="K414" s="774"/>
      <c r="L414" s="775"/>
      <c r="M414" s="775"/>
      <c r="N414" s="775"/>
      <c r="O414" s="784"/>
      <c r="P414" s="784"/>
      <c r="Q414" s="783"/>
      <c r="R414" s="783"/>
      <c r="S414" s="783"/>
      <c r="T414" s="783"/>
      <c r="U414" s="793"/>
      <c r="V414" s="792"/>
      <c r="W414" s="792"/>
      <c r="X414" s="792"/>
      <c r="Y414" s="792"/>
      <c r="Z414" s="792"/>
      <c r="AA414" s="802"/>
      <c r="AB414" s="801"/>
      <c r="AC414" s="801"/>
      <c r="AD414" s="801"/>
      <c r="AE414" s="801"/>
      <c r="AF414" s="801"/>
      <c r="AG414" s="820"/>
      <c r="AH414" s="819"/>
      <c r="AI414" s="819"/>
      <c r="AJ414" s="819"/>
      <c r="AK414" s="819"/>
      <c r="AL414" s="819"/>
      <c r="AM414" s="774"/>
      <c r="AN414" s="775"/>
      <c r="AO414" s="775"/>
      <c r="AP414" s="775"/>
      <c r="AQ414" s="775"/>
      <c r="AR414" s="775"/>
      <c r="AS414" s="829"/>
      <c r="AT414" s="828"/>
      <c r="AU414" s="828"/>
      <c r="AV414" s="828"/>
      <c r="AW414" s="828"/>
      <c r="AX414" s="828"/>
      <c r="AY414" s="838"/>
      <c r="AZ414" s="837"/>
      <c r="BA414" s="837"/>
      <c r="BB414" s="837"/>
      <c r="BC414" s="837"/>
      <c r="BD414" s="837"/>
      <c r="BE414" s="774"/>
      <c r="BF414" s="775"/>
      <c r="BG414" s="775"/>
      <c r="BH414" s="775"/>
      <c r="BI414" s="775"/>
      <c r="BJ414" s="775"/>
      <c r="BK414" s="811"/>
      <c r="BL414" s="810"/>
      <c r="BM414" s="810"/>
      <c r="BN414" s="810"/>
      <c r="BO414" s="810"/>
      <c r="BP414" s="810"/>
      <c r="BQ414" s="793"/>
      <c r="BR414" s="792"/>
      <c r="BS414" s="792"/>
      <c r="BT414" s="792"/>
      <c r="BU414" s="792"/>
      <c r="BV414" s="792"/>
      <c r="BW414" s="838"/>
      <c r="BX414" s="837"/>
      <c r="BY414" s="837"/>
      <c r="BZ414" s="837"/>
      <c r="CA414" s="837"/>
      <c r="CB414" s="837"/>
      <c r="CC414" s="811"/>
      <c r="CD414" s="784"/>
      <c r="CE414" s="810"/>
      <c r="CF414" s="810"/>
      <c r="CG414" s="810"/>
      <c r="CH414" s="579"/>
    </row>
    <row r="415" spans="1:86" hidden="1" x14ac:dyDescent="0.2">
      <c r="A415" s="596"/>
      <c r="B415" s="596"/>
      <c r="C415" s="623"/>
      <c r="D415" s="691"/>
      <c r="E415" s="603"/>
      <c r="F415" s="607"/>
      <c r="G415" s="620"/>
      <c r="H415" s="729"/>
      <c r="I415" s="601"/>
      <c r="J415" s="774"/>
      <c r="K415" s="774"/>
      <c r="L415" s="775"/>
      <c r="M415" s="775"/>
      <c r="N415" s="774"/>
      <c r="O415" s="784"/>
      <c r="P415" s="784"/>
      <c r="Q415" s="783"/>
      <c r="R415" s="784"/>
      <c r="S415" s="783"/>
      <c r="T415" s="784"/>
      <c r="U415" s="793"/>
      <c r="V415" s="793"/>
      <c r="W415" s="792"/>
      <c r="X415" s="793"/>
      <c r="Y415" s="792"/>
      <c r="Z415" s="793"/>
      <c r="AA415" s="802"/>
      <c r="AB415" s="802"/>
      <c r="AC415" s="801"/>
      <c r="AD415" s="802"/>
      <c r="AE415" s="801"/>
      <c r="AF415" s="802"/>
      <c r="AG415" s="820"/>
      <c r="AH415" s="820"/>
      <c r="AI415" s="819"/>
      <c r="AJ415" s="820"/>
      <c r="AK415" s="819"/>
      <c r="AL415" s="820"/>
      <c r="AM415" s="774"/>
      <c r="AN415" s="774"/>
      <c r="AO415" s="775"/>
      <c r="AP415" s="774"/>
      <c r="AQ415" s="775"/>
      <c r="AR415" s="774"/>
      <c r="AS415" s="829"/>
      <c r="AT415" s="829"/>
      <c r="AU415" s="828"/>
      <c r="AV415" s="829"/>
      <c r="AW415" s="828"/>
      <c r="AX415" s="829"/>
      <c r="AY415" s="838"/>
      <c r="AZ415" s="838"/>
      <c r="BA415" s="837"/>
      <c r="BB415" s="838"/>
      <c r="BC415" s="837"/>
      <c r="BD415" s="838"/>
      <c r="BE415" s="774"/>
      <c r="BF415" s="774"/>
      <c r="BG415" s="775"/>
      <c r="BH415" s="774"/>
      <c r="BI415" s="775"/>
      <c r="BJ415" s="774"/>
      <c r="BK415" s="811"/>
      <c r="BL415" s="811"/>
      <c r="BM415" s="810"/>
      <c r="BN415" s="811"/>
      <c r="BO415" s="810"/>
      <c r="BP415" s="811"/>
      <c r="BQ415" s="793"/>
      <c r="BR415" s="793"/>
      <c r="BS415" s="792"/>
      <c r="BT415" s="793"/>
      <c r="BU415" s="792"/>
      <c r="BV415" s="793"/>
      <c r="BW415" s="838"/>
      <c r="BX415" s="838"/>
      <c r="BY415" s="837"/>
      <c r="BZ415" s="838"/>
      <c r="CA415" s="837"/>
      <c r="CB415" s="838"/>
      <c r="CC415" s="811"/>
      <c r="CD415" s="784"/>
      <c r="CE415" s="810"/>
      <c r="CF415" s="810"/>
      <c r="CG415" s="811"/>
      <c r="CH415" s="579"/>
    </row>
    <row r="416" spans="1:86" hidden="1" x14ac:dyDescent="0.2">
      <c r="A416" s="596"/>
      <c r="B416" s="596"/>
      <c r="C416" s="623"/>
      <c r="D416" s="607"/>
      <c r="E416" s="596"/>
      <c r="F416" s="607"/>
      <c r="G416" s="620"/>
      <c r="H416" s="609"/>
      <c r="I416" s="601"/>
      <c r="J416" s="774"/>
      <c r="K416" s="774"/>
      <c r="L416" s="775"/>
      <c r="M416" s="775"/>
      <c r="N416" s="774"/>
      <c r="O416" s="784"/>
      <c r="P416" s="784"/>
      <c r="Q416" s="783"/>
      <c r="R416" s="784"/>
      <c r="S416" s="783"/>
      <c r="T416" s="784"/>
      <c r="U416" s="793"/>
      <c r="V416" s="793"/>
      <c r="W416" s="792"/>
      <c r="X416" s="793"/>
      <c r="Y416" s="792"/>
      <c r="Z416" s="793"/>
      <c r="AA416" s="802"/>
      <c r="AB416" s="802"/>
      <c r="AC416" s="801"/>
      <c r="AD416" s="802"/>
      <c r="AE416" s="801"/>
      <c r="AF416" s="802"/>
      <c r="AG416" s="820"/>
      <c r="AH416" s="820"/>
      <c r="AI416" s="819"/>
      <c r="AJ416" s="820"/>
      <c r="AK416" s="819"/>
      <c r="AL416" s="820"/>
      <c r="AM416" s="774"/>
      <c r="AN416" s="774"/>
      <c r="AO416" s="775"/>
      <c r="AP416" s="774"/>
      <c r="AQ416" s="775"/>
      <c r="AR416" s="774"/>
      <c r="AS416" s="829"/>
      <c r="AT416" s="829"/>
      <c r="AU416" s="828"/>
      <c r="AV416" s="829"/>
      <c r="AW416" s="828"/>
      <c r="AX416" s="829"/>
      <c r="AY416" s="838"/>
      <c r="AZ416" s="838"/>
      <c r="BA416" s="837"/>
      <c r="BB416" s="838"/>
      <c r="BC416" s="837"/>
      <c r="BD416" s="838"/>
      <c r="BE416" s="774"/>
      <c r="BF416" s="774"/>
      <c r="BG416" s="775"/>
      <c r="BH416" s="774"/>
      <c r="BI416" s="775"/>
      <c r="BJ416" s="774"/>
      <c r="BK416" s="811"/>
      <c r="BL416" s="811"/>
      <c r="BM416" s="810"/>
      <c r="BN416" s="811"/>
      <c r="BO416" s="810"/>
      <c r="BP416" s="811"/>
      <c r="BQ416" s="793"/>
      <c r="BR416" s="793"/>
      <c r="BS416" s="792"/>
      <c r="BT416" s="793"/>
      <c r="BU416" s="792"/>
      <c r="BV416" s="793"/>
      <c r="BW416" s="838"/>
      <c r="BX416" s="838"/>
      <c r="BY416" s="837"/>
      <c r="BZ416" s="838"/>
      <c r="CA416" s="837"/>
      <c r="CB416" s="838"/>
      <c r="CC416" s="811"/>
      <c r="CD416" s="784"/>
      <c r="CE416" s="810"/>
      <c r="CF416" s="810"/>
      <c r="CG416" s="811"/>
      <c r="CH416" s="579"/>
    </row>
    <row r="417" spans="1:86" hidden="1" x14ac:dyDescent="0.2">
      <c r="A417" s="596"/>
      <c r="B417" s="596"/>
      <c r="C417" s="623"/>
      <c r="D417" s="607"/>
      <c r="E417" s="596"/>
      <c r="F417" s="607"/>
      <c r="G417" s="620"/>
      <c r="H417" s="726"/>
      <c r="I417" s="601"/>
      <c r="J417" s="774"/>
      <c r="K417" s="774"/>
      <c r="L417" s="775"/>
      <c r="M417" s="775"/>
      <c r="N417" s="774"/>
      <c r="O417" s="784"/>
      <c r="P417" s="784"/>
      <c r="Q417" s="783"/>
      <c r="R417" s="784"/>
      <c r="S417" s="783"/>
      <c r="T417" s="784"/>
      <c r="U417" s="793"/>
      <c r="V417" s="793"/>
      <c r="W417" s="792"/>
      <c r="X417" s="793"/>
      <c r="Y417" s="792"/>
      <c r="Z417" s="793"/>
      <c r="AA417" s="802"/>
      <c r="AB417" s="802"/>
      <c r="AC417" s="801"/>
      <c r="AD417" s="802"/>
      <c r="AE417" s="801"/>
      <c r="AF417" s="802"/>
      <c r="AG417" s="820"/>
      <c r="AH417" s="820"/>
      <c r="AI417" s="819"/>
      <c r="AJ417" s="820"/>
      <c r="AK417" s="819"/>
      <c r="AL417" s="820"/>
      <c r="AM417" s="774"/>
      <c r="AN417" s="774"/>
      <c r="AO417" s="775"/>
      <c r="AP417" s="774"/>
      <c r="AQ417" s="775"/>
      <c r="AR417" s="774"/>
      <c r="AS417" s="829"/>
      <c r="AT417" s="829"/>
      <c r="AU417" s="828"/>
      <c r="AV417" s="829"/>
      <c r="AW417" s="828"/>
      <c r="AX417" s="829"/>
      <c r="AY417" s="838"/>
      <c r="AZ417" s="838"/>
      <c r="BA417" s="837"/>
      <c r="BB417" s="838"/>
      <c r="BC417" s="837"/>
      <c r="BD417" s="838"/>
      <c r="BE417" s="774"/>
      <c r="BF417" s="774"/>
      <c r="BG417" s="775"/>
      <c r="BH417" s="774"/>
      <c r="BI417" s="775"/>
      <c r="BJ417" s="774"/>
      <c r="BK417" s="811"/>
      <c r="BL417" s="811"/>
      <c r="BM417" s="810"/>
      <c r="BN417" s="811"/>
      <c r="BO417" s="810"/>
      <c r="BP417" s="811"/>
      <c r="BQ417" s="793"/>
      <c r="BR417" s="793"/>
      <c r="BS417" s="792"/>
      <c r="BT417" s="793"/>
      <c r="BU417" s="792"/>
      <c r="BV417" s="793"/>
      <c r="BW417" s="838"/>
      <c r="BX417" s="838"/>
      <c r="BY417" s="837"/>
      <c r="BZ417" s="838"/>
      <c r="CA417" s="837"/>
      <c r="CB417" s="838"/>
      <c r="CC417" s="811"/>
      <c r="CD417" s="784"/>
      <c r="CE417" s="810"/>
      <c r="CF417" s="810"/>
      <c r="CG417" s="811"/>
      <c r="CH417" s="579"/>
    </row>
    <row r="418" spans="1:86" hidden="1" x14ac:dyDescent="0.2">
      <c r="A418" s="596"/>
      <c r="B418" s="596"/>
      <c r="C418" s="623"/>
      <c r="D418" s="607"/>
      <c r="E418" s="596"/>
      <c r="F418" s="607"/>
      <c r="G418" s="620"/>
      <c r="H418" s="609"/>
      <c r="I418" s="601"/>
      <c r="J418" s="774"/>
      <c r="K418" s="774"/>
      <c r="L418" s="775"/>
      <c r="M418" s="775"/>
      <c r="N418" s="774"/>
      <c r="O418" s="784"/>
      <c r="P418" s="784"/>
      <c r="Q418" s="783"/>
      <c r="R418" s="784"/>
      <c r="S418" s="783"/>
      <c r="T418" s="784"/>
      <c r="U418" s="793"/>
      <c r="V418" s="793"/>
      <c r="W418" s="792"/>
      <c r="X418" s="793"/>
      <c r="Y418" s="792"/>
      <c r="Z418" s="793"/>
      <c r="AA418" s="802"/>
      <c r="AB418" s="802"/>
      <c r="AC418" s="801"/>
      <c r="AD418" s="802"/>
      <c r="AE418" s="801"/>
      <c r="AF418" s="802"/>
      <c r="AG418" s="820"/>
      <c r="AH418" s="820"/>
      <c r="AI418" s="819"/>
      <c r="AJ418" s="820"/>
      <c r="AK418" s="819"/>
      <c r="AL418" s="820"/>
      <c r="AM418" s="774"/>
      <c r="AN418" s="774"/>
      <c r="AO418" s="775"/>
      <c r="AP418" s="774"/>
      <c r="AQ418" s="775"/>
      <c r="AR418" s="774"/>
      <c r="AS418" s="829"/>
      <c r="AT418" s="829"/>
      <c r="AU418" s="828"/>
      <c r="AV418" s="829"/>
      <c r="AW418" s="828"/>
      <c r="AX418" s="829"/>
      <c r="AY418" s="838"/>
      <c r="AZ418" s="838"/>
      <c r="BA418" s="837"/>
      <c r="BB418" s="838"/>
      <c r="BC418" s="837"/>
      <c r="BD418" s="838"/>
      <c r="BE418" s="774"/>
      <c r="BF418" s="774"/>
      <c r="BG418" s="775"/>
      <c r="BH418" s="774"/>
      <c r="BI418" s="775"/>
      <c r="BJ418" s="774"/>
      <c r="BK418" s="811"/>
      <c r="BL418" s="811"/>
      <c r="BM418" s="810"/>
      <c r="BN418" s="811"/>
      <c r="BO418" s="810"/>
      <c r="BP418" s="811"/>
      <c r="BQ418" s="793"/>
      <c r="BR418" s="793"/>
      <c r="BS418" s="792"/>
      <c r="BT418" s="793"/>
      <c r="BU418" s="792"/>
      <c r="BV418" s="793"/>
      <c r="BW418" s="838"/>
      <c r="BX418" s="838"/>
      <c r="BY418" s="837"/>
      <c r="BZ418" s="838"/>
      <c r="CA418" s="837"/>
      <c r="CB418" s="838"/>
      <c r="CC418" s="811"/>
      <c r="CD418" s="784"/>
      <c r="CE418" s="810"/>
      <c r="CF418" s="810"/>
      <c r="CG418" s="811"/>
      <c r="CH418" s="579"/>
    </row>
    <row r="419" spans="1:86" hidden="1" x14ac:dyDescent="0.2">
      <c r="A419" s="596"/>
      <c r="B419" s="596"/>
      <c r="C419" s="623"/>
      <c r="D419" s="597"/>
      <c r="E419" s="596"/>
      <c r="F419" s="607"/>
      <c r="G419" s="620"/>
      <c r="H419" s="609"/>
      <c r="I419" s="601"/>
      <c r="J419" s="774"/>
      <c r="K419" s="774"/>
      <c r="L419" s="775"/>
      <c r="M419" s="775"/>
      <c r="N419" s="774"/>
      <c r="O419" s="784"/>
      <c r="P419" s="784"/>
      <c r="Q419" s="783"/>
      <c r="R419" s="784"/>
      <c r="S419" s="783"/>
      <c r="T419" s="784"/>
      <c r="U419" s="793"/>
      <c r="V419" s="793"/>
      <c r="W419" s="792"/>
      <c r="X419" s="793"/>
      <c r="Y419" s="792"/>
      <c r="Z419" s="793"/>
      <c r="AA419" s="802"/>
      <c r="AB419" s="802"/>
      <c r="AC419" s="801"/>
      <c r="AD419" s="802"/>
      <c r="AE419" s="801"/>
      <c r="AF419" s="802"/>
      <c r="AG419" s="820"/>
      <c r="AH419" s="820"/>
      <c r="AI419" s="819"/>
      <c r="AJ419" s="820"/>
      <c r="AK419" s="819"/>
      <c r="AL419" s="820"/>
      <c r="AM419" s="774"/>
      <c r="AN419" s="774"/>
      <c r="AO419" s="775"/>
      <c r="AP419" s="774"/>
      <c r="AQ419" s="775"/>
      <c r="AR419" s="774"/>
      <c r="AS419" s="829"/>
      <c r="AT419" s="829"/>
      <c r="AU419" s="828"/>
      <c r="AV419" s="829"/>
      <c r="AW419" s="828"/>
      <c r="AX419" s="829"/>
      <c r="AY419" s="838"/>
      <c r="AZ419" s="838"/>
      <c r="BA419" s="837"/>
      <c r="BB419" s="838"/>
      <c r="BC419" s="837"/>
      <c r="BD419" s="838"/>
      <c r="BE419" s="774"/>
      <c r="BF419" s="774"/>
      <c r="BG419" s="775"/>
      <c r="BH419" s="774"/>
      <c r="BI419" s="775"/>
      <c r="BJ419" s="774"/>
      <c r="BK419" s="811"/>
      <c r="BL419" s="811"/>
      <c r="BM419" s="810"/>
      <c r="BN419" s="811"/>
      <c r="BO419" s="810"/>
      <c r="BP419" s="811"/>
      <c r="BQ419" s="793"/>
      <c r="BR419" s="793"/>
      <c r="BS419" s="792"/>
      <c r="BT419" s="793"/>
      <c r="BU419" s="792"/>
      <c r="BV419" s="793"/>
      <c r="BW419" s="838"/>
      <c r="BX419" s="838"/>
      <c r="BY419" s="837"/>
      <c r="BZ419" s="838"/>
      <c r="CA419" s="837"/>
      <c r="CB419" s="838"/>
      <c r="CC419" s="811"/>
      <c r="CD419" s="784"/>
      <c r="CE419" s="810"/>
      <c r="CF419" s="810"/>
      <c r="CG419" s="811"/>
      <c r="CH419" s="579"/>
    </row>
    <row r="420" spans="1:86" hidden="1" x14ac:dyDescent="0.2">
      <c r="A420" s="675"/>
      <c r="B420" s="675"/>
      <c r="C420" s="675"/>
      <c r="D420" s="677"/>
      <c r="E420" s="675"/>
      <c r="F420" s="677"/>
      <c r="G420" s="678"/>
      <c r="H420" s="661"/>
      <c r="I420" s="629"/>
      <c r="J420" s="776"/>
      <c r="K420" s="776"/>
      <c r="L420" s="776"/>
      <c r="M420" s="776"/>
      <c r="N420" s="776"/>
      <c r="O420" s="785"/>
      <c r="P420" s="785"/>
      <c r="Q420" s="785"/>
      <c r="R420" s="785"/>
      <c r="S420" s="785"/>
      <c r="T420" s="785"/>
      <c r="U420" s="794"/>
      <c r="V420" s="794"/>
      <c r="W420" s="794"/>
      <c r="X420" s="794"/>
      <c r="Y420" s="794"/>
      <c r="Z420" s="794"/>
      <c r="AA420" s="803"/>
      <c r="AB420" s="803"/>
      <c r="AC420" s="803"/>
      <c r="AD420" s="803"/>
      <c r="AE420" s="803"/>
      <c r="AF420" s="803"/>
      <c r="AG420" s="821"/>
      <c r="AH420" s="821"/>
      <c r="AI420" s="821"/>
      <c r="AJ420" s="821"/>
      <c r="AK420" s="821"/>
      <c r="AL420" s="821"/>
      <c r="AM420" s="776"/>
      <c r="AN420" s="776"/>
      <c r="AO420" s="776"/>
      <c r="AP420" s="776"/>
      <c r="AQ420" s="776"/>
      <c r="AR420" s="776"/>
      <c r="AS420" s="830"/>
      <c r="AT420" s="830"/>
      <c r="AU420" s="830"/>
      <c r="AV420" s="830"/>
      <c r="AW420" s="830"/>
      <c r="AX420" s="830"/>
      <c r="AY420" s="839"/>
      <c r="AZ420" s="839"/>
      <c r="BA420" s="839"/>
      <c r="BB420" s="839"/>
      <c r="BC420" s="839"/>
      <c r="BD420" s="839"/>
      <c r="BE420" s="776"/>
      <c r="BF420" s="776"/>
      <c r="BG420" s="776"/>
      <c r="BH420" s="776"/>
      <c r="BI420" s="776"/>
      <c r="BJ420" s="776"/>
      <c r="BK420" s="812"/>
      <c r="BL420" s="812"/>
      <c r="BM420" s="812"/>
      <c r="BN420" s="812"/>
      <c r="BO420" s="812"/>
      <c r="BP420" s="812"/>
      <c r="BQ420" s="794"/>
      <c r="BR420" s="794"/>
      <c r="BS420" s="794"/>
      <c r="BT420" s="794"/>
      <c r="BU420" s="794"/>
      <c r="BV420" s="794"/>
      <c r="BW420" s="839"/>
      <c r="BX420" s="839"/>
      <c r="BY420" s="839"/>
      <c r="BZ420" s="839"/>
      <c r="CA420" s="839"/>
      <c r="CB420" s="839"/>
      <c r="CC420" s="812"/>
      <c r="CD420" s="785"/>
      <c r="CE420" s="812"/>
      <c r="CF420" s="812"/>
      <c r="CG420" s="812"/>
      <c r="CH420" s="579"/>
    </row>
    <row r="421" spans="1:86" hidden="1" x14ac:dyDescent="0.2">
      <c r="A421" s="711"/>
      <c r="B421" s="711"/>
      <c r="C421" s="711"/>
      <c r="D421" s="712"/>
      <c r="E421" s="711"/>
      <c r="F421" s="712"/>
      <c r="G421" s="679"/>
      <c r="H421" s="639"/>
      <c r="I421" s="636"/>
      <c r="J421" s="774"/>
      <c r="K421" s="774"/>
      <c r="L421" s="775"/>
      <c r="M421" s="775"/>
      <c r="N421" s="775"/>
      <c r="O421" s="784"/>
      <c r="P421" s="784"/>
      <c r="Q421" s="783"/>
      <c r="R421" s="783"/>
      <c r="S421" s="783"/>
      <c r="T421" s="783"/>
      <c r="U421" s="793"/>
      <c r="V421" s="792"/>
      <c r="W421" s="792"/>
      <c r="X421" s="792"/>
      <c r="Y421" s="792"/>
      <c r="Z421" s="792"/>
      <c r="AA421" s="802"/>
      <c r="AB421" s="801"/>
      <c r="AC421" s="801"/>
      <c r="AD421" s="801"/>
      <c r="AE421" s="801"/>
      <c r="AF421" s="801"/>
      <c r="AG421" s="820"/>
      <c r="AH421" s="819"/>
      <c r="AI421" s="819"/>
      <c r="AJ421" s="819"/>
      <c r="AK421" s="819"/>
      <c r="AL421" s="819"/>
      <c r="AM421" s="774"/>
      <c r="AN421" s="775"/>
      <c r="AO421" s="775"/>
      <c r="AP421" s="775"/>
      <c r="AQ421" s="775"/>
      <c r="AR421" s="775"/>
      <c r="AS421" s="829"/>
      <c r="AT421" s="828"/>
      <c r="AU421" s="828"/>
      <c r="AV421" s="828"/>
      <c r="AW421" s="828"/>
      <c r="AX421" s="828"/>
      <c r="AY421" s="838"/>
      <c r="AZ421" s="837"/>
      <c r="BA421" s="837"/>
      <c r="BB421" s="837"/>
      <c r="BC421" s="837"/>
      <c r="BD421" s="837"/>
      <c r="BE421" s="774"/>
      <c r="BF421" s="775"/>
      <c r="BG421" s="775"/>
      <c r="BH421" s="775"/>
      <c r="BI421" s="775"/>
      <c r="BJ421" s="775"/>
      <c r="BK421" s="811"/>
      <c r="BL421" s="810"/>
      <c r="BM421" s="810"/>
      <c r="BN421" s="810"/>
      <c r="BO421" s="810"/>
      <c r="BP421" s="810"/>
      <c r="BQ421" s="793"/>
      <c r="BR421" s="792"/>
      <c r="BS421" s="792"/>
      <c r="BT421" s="792"/>
      <c r="BU421" s="792"/>
      <c r="BV421" s="792"/>
      <c r="BW421" s="838"/>
      <c r="BX421" s="837"/>
      <c r="BY421" s="837"/>
      <c r="BZ421" s="837"/>
      <c r="CA421" s="837"/>
      <c r="CB421" s="837"/>
      <c r="CC421" s="811"/>
      <c r="CD421" s="784"/>
      <c r="CE421" s="810"/>
      <c r="CF421" s="810"/>
      <c r="CG421" s="810"/>
      <c r="CH421" s="579"/>
    </row>
    <row r="422" spans="1:86" hidden="1" x14ac:dyDescent="0.2">
      <c r="A422" s="711"/>
      <c r="B422" s="711"/>
      <c r="C422" s="711"/>
      <c r="D422" s="712"/>
      <c r="E422" s="711"/>
      <c r="F422" s="712"/>
      <c r="G422" s="679"/>
      <c r="H422" s="635"/>
      <c r="I422" s="636"/>
      <c r="J422" s="774"/>
      <c r="K422" s="774"/>
      <c r="L422" s="775"/>
      <c r="M422" s="775"/>
      <c r="N422" s="775"/>
      <c r="O422" s="784"/>
      <c r="P422" s="784"/>
      <c r="Q422" s="783"/>
      <c r="R422" s="783"/>
      <c r="S422" s="783"/>
      <c r="T422" s="783"/>
      <c r="U422" s="793"/>
      <c r="V422" s="792"/>
      <c r="W422" s="792"/>
      <c r="X422" s="792"/>
      <c r="Y422" s="792"/>
      <c r="Z422" s="792"/>
      <c r="AA422" s="802"/>
      <c r="AB422" s="801"/>
      <c r="AC422" s="801"/>
      <c r="AD422" s="801"/>
      <c r="AE422" s="801"/>
      <c r="AF422" s="801"/>
      <c r="AG422" s="820"/>
      <c r="AH422" s="819"/>
      <c r="AI422" s="819"/>
      <c r="AJ422" s="819"/>
      <c r="AK422" s="819"/>
      <c r="AL422" s="819"/>
      <c r="AM422" s="774"/>
      <c r="AN422" s="775"/>
      <c r="AO422" s="775"/>
      <c r="AP422" s="775"/>
      <c r="AQ422" s="775"/>
      <c r="AR422" s="775"/>
      <c r="AS422" s="829"/>
      <c r="AT422" s="828"/>
      <c r="AU422" s="828"/>
      <c r="AV422" s="828"/>
      <c r="AW422" s="828"/>
      <c r="AX422" s="828"/>
      <c r="AY422" s="838"/>
      <c r="AZ422" s="837"/>
      <c r="BA422" s="837"/>
      <c r="BB422" s="837"/>
      <c r="BC422" s="837"/>
      <c r="BD422" s="837"/>
      <c r="BE422" s="774"/>
      <c r="BF422" s="775"/>
      <c r="BG422" s="775"/>
      <c r="BH422" s="775"/>
      <c r="BI422" s="775"/>
      <c r="BJ422" s="775"/>
      <c r="BK422" s="811"/>
      <c r="BL422" s="810"/>
      <c r="BM422" s="810"/>
      <c r="BN422" s="810"/>
      <c r="BO422" s="810"/>
      <c r="BP422" s="810"/>
      <c r="BQ422" s="793"/>
      <c r="BR422" s="792"/>
      <c r="BS422" s="792"/>
      <c r="BT422" s="792"/>
      <c r="BU422" s="792"/>
      <c r="BV422" s="792"/>
      <c r="BW422" s="838"/>
      <c r="BX422" s="837"/>
      <c r="BY422" s="837"/>
      <c r="BZ422" s="837"/>
      <c r="CA422" s="837"/>
      <c r="CB422" s="837"/>
      <c r="CC422" s="811"/>
      <c r="CD422" s="784"/>
      <c r="CE422" s="810"/>
      <c r="CF422" s="810"/>
      <c r="CG422" s="810"/>
      <c r="CH422" s="579"/>
    </row>
    <row r="423" spans="1:86" hidden="1" x14ac:dyDescent="0.2">
      <c r="A423" s="711"/>
      <c r="B423" s="711"/>
      <c r="C423" s="711"/>
      <c r="D423" s="712"/>
      <c r="E423" s="711"/>
      <c r="F423" s="712"/>
      <c r="G423" s="679"/>
      <c r="H423" s="639"/>
      <c r="I423" s="636"/>
      <c r="J423" s="774"/>
      <c r="K423" s="774"/>
      <c r="L423" s="775"/>
      <c r="M423" s="775"/>
      <c r="N423" s="775"/>
      <c r="O423" s="784"/>
      <c r="P423" s="784"/>
      <c r="Q423" s="783"/>
      <c r="R423" s="783"/>
      <c r="S423" s="783"/>
      <c r="T423" s="783"/>
      <c r="U423" s="793"/>
      <c r="V423" s="792"/>
      <c r="W423" s="792"/>
      <c r="X423" s="792"/>
      <c r="Y423" s="792"/>
      <c r="Z423" s="792"/>
      <c r="AA423" s="802"/>
      <c r="AB423" s="801"/>
      <c r="AC423" s="801"/>
      <c r="AD423" s="801"/>
      <c r="AE423" s="801"/>
      <c r="AF423" s="801"/>
      <c r="AG423" s="820"/>
      <c r="AH423" s="819"/>
      <c r="AI423" s="819"/>
      <c r="AJ423" s="819"/>
      <c r="AK423" s="819"/>
      <c r="AL423" s="819"/>
      <c r="AM423" s="774"/>
      <c r="AN423" s="775"/>
      <c r="AO423" s="775"/>
      <c r="AP423" s="775"/>
      <c r="AQ423" s="775"/>
      <c r="AR423" s="775"/>
      <c r="AS423" s="829"/>
      <c r="AT423" s="828"/>
      <c r="AU423" s="828"/>
      <c r="AV423" s="828"/>
      <c r="AW423" s="828"/>
      <c r="AX423" s="828"/>
      <c r="AY423" s="838"/>
      <c r="AZ423" s="837"/>
      <c r="BA423" s="837"/>
      <c r="BB423" s="837"/>
      <c r="BC423" s="837"/>
      <c r="BD423" s="837"/>
      <c r="BE423" s="774"/>
      <c r="BF423" s="775"/>
      <c r="BG423" s="775"/>
      <c r="BH423" s="775"/>
      <c r="BI423" s="775"/>
      <c r="BJ423" s="775"/>
      <c r="BK423" s="811"/>
      <c r="BL423" s="810"/>
      <c r="BM423" s="810"/>
      <c r="BN423" s="810"/>
      <c r="BO423" s="810"/>
      <c r="BP423" s="810"/>
      <c r="BQ423" s="793"/>
      <c r="BR423" s="792"/>
      <c r="BS423" s="792"/>
      <c r="BT423" s="792"/>
      <c r="BU423" s="792"/>
      <c r="BV423" s="792"/>
      <c r="BW423" s="838"/>
      <c r="BX423" s="837"/>
      <c r="BY423" s="837"/>
      <c r="BZ423" s="837"/>
      <c r="CA423" s="837"/>
      <c r="CB423" s="837"/>
      <c r="CC423" s="811"/>
      <c r="CD423" s="784"/>
      <c r="CE423" s="810"/>
      <c r="CF423" s="810"/>
      <c r="CG423" s="810"/>
      <c r="CH423" s="579"/>
    </row>
    <row r="424" spans="1:86" hidden="1" x14ac:dyDescent="0.2">
      <c r="A424" s="711"/>
      <c r="B424" s="711"/>
      <c r="C424" s="711"/>
      <c r="D424" s="712"/>
      <c r="E424" s="711"/>
      <c r="F424" s="712"/>
      <c r="G424" s="679"/>
      <c r="H424" s="639"/>
      <c r="I424" s="644"/>
      <c r="J424" s="774"/>
      <c r="K424" s="774"/>
      <c r="L424" s="775"/>
      <c r="M424" s="775"/>
      <c r="N424" s="775"/>
      <c r="O424" s="784"/>
      <c r="P424" s="784"/>
      <c r="Q424" s="783"/>
      <c r="R424" s="783"/>
      <c r="S424" s="783"/>
      <c r="T424" s="783"/>
      <c r="U424" s="793"/>
      <c r="V424" s="792"/>
      <c r="W424" s="792"/>
      <c r="X424" s="792"/>
      <c r="Y424" s="792"/>
      <c r="Z424" s="792"/>
      <c r="AA424" s="802"/>
      <c r="AB424" s="801"/>
      <c r="AC424" s="801"/>
      <c r="AD424" s="801"/>
      <c r="AE424" s="801"/>
      <c r="AF424" s="801"/>
      <c r="AG424" s="820"/>
      <c r="AH424" s="819"/>
      <c r="AI424" s="819"/>
      <c r="AJ424" s="819"/>
      <c r="AK424" s="819"/>
      <c r="AL424" s="819"/>
      <c r="AM424" s="774"/>
      <c r="AN424" s="775"/>
      <c r="AO424" s="775"/>
      <c r="AP424" s="775"/>
      <c r="AQ424" s="775"/>
      <c r="AR424" s="775"/>
      <c r="AS424" s="829"/>
      <c r="AT424" s="828"/>
      <c r="AU424" s="828"/>
      <c r="AV424" s="828"/>
      <c r="AW424" s="828"/>
      <c r="AX424" s="828"/>
      <c r="AY424" s="838"/>
      <c r="AZ424" s="837"/>
      <c r="BA424" s="837"/>
      <c r="BB424" s="837"/>
      <c r="BC424" s="837"/>
      <c r="BD424" s="837"/>
      <c r="BE424" s="774"/>
      <c r="BF424" s="775"/>
      <c r="BG424" s="775"/>
      <c r="BH424" s="775"/>
      <c r="BI424" s="775"/>
      <c r="BJ424" s="775"/>
      <c r="BK424" s="811"/>
      <c r="BL424" s="810"/>
      <c r="BM424" s="810"/>
      <c r="BN424" s="810"/>
      <c r="BO424" s="810"/>
      <c r="BP424" s="810"/>
      <c r="BQ424" s="793"/>
      <c r="BR424" s="792"/>
      <c r="BS424" s="792"/>
      <c r="BT424" s="792"/>
      <c r="BU424" s="792"/>
      <c r="BV424" s="792"/>
      <c r="BW424" s="838"/>
      <c r="BX424" s="837"/>
      <c r="BY424" s="837"/>
      <c r="BZ424" s="837"/>
      <c r="CA424" s="837"/>
      <c r="CB424" s="837"/>
      <c r="CC424" s="811"/>
      <c r="CD424" s="784"/>
      <c r="CE424" s="810"/>
      <c r="CF424" s="810"/>
      <c r="CG424" s="810"/>
      <c r="CH424" s="579"/>
    </row>
    <row r="425" spans="1:86" hidden="1" x14ac:dyDescent="0.2">
      <c r="A425" s="711"/>
      <c r="B425" s="711"/>
      <c r="C425" s="711"/>
      <c r="D425" s="712"/>
      <c r="E425" s="711"/>
      <c r="F425" s="712"/>
      <c r="G425" s="679"/>
      <c r="H425" s="635"/>
      <c r="I425" s="730"/>
      <c r="J425" s="774"/>
      <c r="K425" s="774"/>
      <c r="L425" s="775"/>
      <c r="M425" s="775"/>
      <c r="N425" s="775"/>
      <c r="O425" s="784"/>
      <c r="P425" s="784"/>
      <c r="Q425" s="783"/>
      <c r="R425" s="783"/>
      <c r="S425" s="783"/>
      <c r="T425" s="783"/>
      <c r="U425" s="793"/>
      <c r="V425" s="792"/>
      <c r="W425" s="792"/>
      <c r="X425" s="792"/>
      <c r="Y425" s="792"/>
      <c r="Z425" s="792"/>
      <c r="AA425" s="802"/>
      <c r="AB425" s="801"/>
      <c r="AC425" s="801"/>
      <c r="AD425" s="801"/>
      <c r="AE425" s="801"/>
      <c r="AF425" s="801"/>
      <c r="AG425" s="820"/>
      <c r="AH425" s="819"/>
      <c r="AI425" s="819"/>
      <c r="AJ425" s="819"/>
      <c r="AK425" s="819"/>
      <c r="AL425" s="819"/>
      <c r="AM425" s="774"/>
      <c r="AN425" s="775"/>
      <c r="AO425" s="775"/>
      <c r="AP425" s="775"/>
      <c r="AQ425" s="775"/>
      <c r="AR425" s="775"/>
      <c r="AS425" s="829"/>
      <c r="AT425" s="828"/>
      <c r="AU425" s="828"/>
      <c r="AV425" s="828"/>
      <c r="AW425" s="828"/>
      <c r="AX425" s="828"/>
      <c r="AY425" s="838"/>
      <c r="AZ425" s="837"/>
      <c r="BA425" s="837"/>
      <c r="BB425" s="837"/>
      <c r="BC425" s="837"/>
      <c r="BD425" s="837"/>
      <c r="BE425" s="774"/>
      <c r="BF425" s="775"/>
      <c r="BG425" s="775"/>
      <c r="BH425" s="775"/>
      <c r="BI425" s="775"/>
      <c r="BJ425" s="775"/>
      <c r="BK425" s="811"/>
      <c r="BL425" s="810"/>
      <c r="BM425" s="810"/>
      <c r="BN425" s="810"/>
      <c r="BO425" s="810"/>
      <c r="BP425" s="810"/>
      <c r="BQ425" s="793"/>
      <c r="BR425" s="792"/>
      <c r="BS425" s="792"/>
      <c r="BT425" s="792"/>
      <c r="BU425" s="792"/>
      <c r="BV425" s="792"/>
      <c r="BW425" s="838"/>
      <c r="BX425" s="837"/>
      <c r="BY425" s="837"/>
      <c r="BZ425" s="837"/>
      <c r="CA425" s="837"/>
      <c r="CB425" s="837"/>
      <c r="CC425" s="811"/>
      <c r="CD425" s="784"/>
      <c r="CE425" s="810"/>
      <c r="CF425" s="810"/>
      <c r="CG425" s="810"/>
      <c r="CH425" s="579"/>
    </row>
    <row r="426" spans="1:86" hidden="1" x14ac:dyDescent="0.2">
      <c r="A426" s="711"/>
      <c r="B426" s="711"/>
      <c r="C426" s="711"/>
      <c r="D426" s="712"/>
      <c r="E426" s="711"/>
      <c r="F426" s="712"/>
      <c r="G426" s="713"/>
      <c r="H426" s="639"/>
      <c r="I426" s="643"/>
      <c r="J426" s="774"/>
      <c r="K426" s="774"/>
      <c r="L426" s="775"/>
      <c r="M426" s="775"/>
      <c r="N426" s="775"/>
      <c r="O426" s="784"/>
      <c r="P426" s="784"/>
      <c r="Q426" s="783"/>
      <c r="R426" s="783"/>
      <c r="S426" s="783"/>
      <c r="T426" s="783"/>
      <c r="U426" s="793"/>
      <c r="V426" s="792"/>
      <c r="W426" s="792"/>
      <c r="X426" s="792"/>
      <c r="Y426" s="792"/>
      <c r="Z426" s="792"/>
      <c r="AA426" s="802"/>
      <c r="AB426" s="801"/>
      <c r="AC426" s="801"/>
      <c r="AD426" s="801"/>
      <c r="AE426" s="801"/>
      <c r="AF426" s="801"/>
      <c r="AG426" s="820"/>
      <c r="AH426" s="819"/>
      <c r="AI426" s="819"/>
      <c r="AJ426" s="819"/>
      <c r="AK426" s="819"/>
      <c r="AL426" s="819"/>
      <c r="AM426" s="774"/>
      <c r="AN426" s="775"/>
      <c r="AO426" s="775"/>
      <c r="AP426" s="775"/>
      <c r="AQ426" s="775"/>
      <c r="AR426" s="775"/>
      <c r="AS426" s="829"/>
      <c r="AT426" s="828"/>
      <c r="AU426" s="828"/>
      <c r="AV426" s="828"/>
      <c r="AW426" s="828"/>
      <c r="AX426" s="828"/>
      <c r="AY426" s="838"/>
      <c r="AZ426" s="837"/>
      <c r="BA426" s="837"/>
      <c r="BB426" s="837"/>
      <c r="BC426" s="837"/>
      <c r="BD426" s="837"/>
      <c r="BE426" s="774"/>
      <c r="BF426" s="775"/>
      <c r="BG426" s="775"/>
      <c r="BH426" s="775"/>
      <c r="BI426" s="775"/>
      <c r="BJ426" s="775"/>
      <c r="BK426" s="811"/>
      <c r="BL426" s="810"/>
      <c r="BM426" s="810"/>
      <c r="BN426" s="810"/>
      <c r="BO426" s="810"/>
      <c r="BP426" s="810"/>
      <c r="BQ426" s="793"/>
      <c r="BR426" s="792"/>
      <c r="BS426" s="792"/>
      <c r="BT426" s="792"/>
      <c r="BU426" s="792"/>
      <c r="BV426" s="792"/>
      <c r="BW426" s="838"/>
      <c r="BX426" s="837"/>
      <c r="BY426" s="837"/>
      <c r="BZ426" s="837"/>
      <c r="CA426" s="837"/>
      <c r="CB426" s="837"/>
      <c r="CC426" s="811"/>
      <c r="CD426" s="784"/>
      <c r="CE426" s="810"/>
      <c r="CF426" s="810"/>
      <c r="CG426" s="810"/>
      <c r="CH426" s="579"/>
    </row>
    <row r="427" spans="1:86" hidden="1" x14ac:dyDescent="0.2">
      <c r="A427" s="675"/>
      <c r="B427" s="675"/>
      <c r="C427" s="675"/>
      <c r="D427" s="677"/>
      <c r="E427" s="675"/>
      <c r="F427" s="677"/>
      <c r="G427" s="678"/>
      <c r="H427" s="731"/>
      <c r="I427" s="644"/>
      <c r="J427" s="774"/>
      <c r="K427" s="774"/>
      <c r="L427" s="775"/>
      <c r="M427" s="775"/>
      <c r="N427" s="775"/>
      <c r="O427" s="784"/>
      <c r="P427" s="784"/>
      <c r="Q427" s="783"/>
      <c r="R427" s="783"/>
      <c r="S427" s="783"/>
      <c r="T427" s="783"/>
      <c r="U427" s="793"/>
      <c r="V427" s="792"/>
      <c r="W427" s="792"/>
      <c r="X427" s="792"/>
      <c r="Y427" s="792"/>
      <c r="Z427" s="792"/>
      <c r="AA427" s="802"/>
      <c r="AB427" s="801"/>
      <c r="AC427" s="801"/>
      <c r="AD427" s="801"/>
      <c r="AE427" s="801"/>
      <c r="AF427" s="801"/>
      <c r="AG427" s="820"/>
      <c r="AH427" s="819"/>
      <c r="AI427" s="819"/>
      <c r="AJ427" s="819"/>
      <c r="AK427" s="819"/>
      <c r="AL427" s="819"/>
      <c r="AM427" s="774"/>
      <c r="AN427" s="775"/>
      <c r="AO427" s="775"/>
      <c r="AP427" s="775"/>
      <c r="AQ427" s="775"/>
      <c r="AR427" s="775"/>
      <c r="AS427" s="829"/>
      <c r="AT427" s="828"/>
      <c r="AU427" s="828"/>
      <c r="AV427" s="828"/>
      <c r="AW427" s="828"/>
      <c r="AX427" s="828"/>
      <c r="AY427" s="838"/>
      <c r="AZ427" s="837"/>
      <c r="BA427" s="837"/>
      <c r="BB427" s="837"/>
      <c r="BC427" s="837"/>
      <c r="BD427" s="837"/>
      <c r="BE427" s="774"/>
      <c r="BF427" s="775"/>
      <c r="BG427" s="775"/>
      <c r="BH427" s="775"/>
      <c r="BI427" s="775"/>
      <c r="BJ427" s="775"/>
      <c r="BK427" s="811"/>
      <c r="BL427" s="810"/>
      <c r="BM427" s="810"/>
      <c r="BN427" s="810"/>
      <c r="BO427" s="810"/>
      <c r="BP427" s="810"/>
      <c r="BQ427" s="793"/>
      <c r="BR427" s="792"/>
      <c r="BS427" s="792"/>
      <c r="BT427" s="792"/>
      <c r="BU427" s="792"/>
      <c r="BV427" s="792"/>
      <c r="BW427" s="838"/>
      <c r="BX427" s="837"/>
      <c r="BY427" s="837"/>
      <c r="BZ427" s="837"/>
      <c r="CA427" s="837"/>
      <c r="CB427" s="837"/>
      <c r="CC427" s="811"/>
      <c r="CD427" s="784"/>
      <c r="CE427" s="810"/>
      <c r="CF427" s="810"/>
      <c r="CG427" s="810"/>
      <c r="CH427" s="579"/>
    </row>
    <row r="428" spans="1:86" hidden="1" x14ac:dyDescent="0.2">
      <c r="A428" s="596"/>
      <c r="B428" s="596"/>
      <c r="C428" s="597"/>
      <c r="D428" s="597"/>
      <c r="E428" s="597"/>
      <c r="F428" s="597"/>
      <c r="G428" s="597"/>
      <c r="H428" s="732"/>
      <c r="I428" s="601"/>
      <c r="J428" s="774"/>
      <c r="K428" s="774"/>
      <c r="L428" s="775"/>
      <c r="M428" s="775"/>
      <c r="N428" s="775"/>
      <c r="O428" s="784"/>
      <c r="P428" s="784"/>
      <c r="Q428" s="783"/>
      <c r="R428" s="783"/>
      <c r="S428" s="783"/>
      <c r="T428" s="783"/>
      <c r="U428" s="793"/>
      <c r="V428" s="792"/>
      <c r="W428" s="792"/>
      <c r="X428" s="792"/>
      <c r="Y428" s="792"/>
      <c r="Z428" s="792"/>
      <c r="AA428" s="802"/>
      <c r="AB428" s="801"/>
      <c r="AC428" s="801"/>
      <c r="AD428" s="801"/>
      <c r="AE428" s="801"/>
      <c r="AF428" s="801"/>
      <c r="AG428" s="820"/>
      <c r="AH428" s="819"/>
      <c r="AI428" s="819"/>
      <c r="AJ428" s="819"/>
      <c r="AK428" s="819"/>
      <c r="AL428" s="819"/>
      <c r="AM428" s="774"/>
      <c r="AN428" s="775"/>
      <c r="AO428" s="775"/>
      <c r="AP428" s="775"/>
      <c r="AQ428" s="775"/>
      <c r="AR428" s="775"/>
      <c r="AS428" s="829"/>
      <c r="AT428" s="828"/>
      <c r="AU428" s="828"/>
      <c r="AV428" s="828"/>
      <c r="AW428" s="828"/>
      <c r="AX428" s="828"/>
      <c r="AY428" s="838"/>
      <c r="AZ428" s="837"/>
      <c r="BA428" s="837"/>
      <c r="BB428" s="837"/>
      <c r="BC428" s="837"/>
      <c r="BD428" s="837"/>
      <c r="BE428" s="774"/>
      <c r="BF428" s="775"/>
      <c r="BG428" s="775"/>
      <c r="BH428" s="775"/>
      <c r="BI428" s="775"/>
      <c r="BJ428" s="775"/>
      <c r="BK428" s="811"/>
      <c r="BL428" s="810"/>
      <c r="BM428" s="810"/>
      <c r="BN428" s="810"/>
      <c r="BO428" s="810"/>
      <c r="BP428" s="810"/>
      <c r="BQ428" s="793"/>
      <c r="BR428" s="792"/>
      <c r="BS428" s="792"/>
      <c r="BT428" s="792"/>
      <c r="BU428" s="792"/>
      <c r="BV428" s="792"/>
      <c r="BW428" s="838"/>
      <c r="BX428" s="837"/>
      <c r="BY428" s="837"/>
      <c r="BZ428" s="837"/>
      <c r="CA428" s="837"/>
      <c r="CB428" s="837"/>
      <c r="CC428" s="811"/>
      <c r="CD428" s="784"/>
      <c r="CE428" s="810"/>
      <c r="CF428" s="810"/>
      <c r="CG428" s="810"/>
      <c r="CH428" s="579"/>
    </row>
    <row r="429" spans="1:86" hidden="1" x14ac:dyDescent="0.2">
      <c r="A429" s="596"/>
      <c r="B429" s="596"/>
      <c r="C429" s="623"/>
      <c r="D429" s="691"/>
      <c r="E429" s="603"/>
      <c r="F429" s="607"/>
      <c r="G429" s="620"/>
      <c r="H429" s="600"/>
      <c r="I429" s="601"/>
      <c r="J429" s="774"/>
      <c r="K429" s="774"/>
      <c r="L429" s="775"/>
      <c r="M429" s="775"/>
      <c r="N429" s="775"/>
      <c r="O429" s="784"/>
      <c r="P429" s="784"/>
      <c r="Q429" s="783"/>
      <c r="R429" s="783"/>
      <c r="S429" s="783"/>
      <c r="T429" s="783"/>
      <c r="U429" s="793"/>
      <c r="V429" s="792"/>
      <c r="W429" s="792"/>
      <c r="X429" s="792"/>
      <c r="Y429" s="792"/>
      <c r="Z429" s="792"/>
      <c r="AA429" s="802"/>
      <c r="AB429" s="801"/>
      <c r="AC429" s="801"/>
      <c r="AD429" s="801"/>
      <c r="AE429" s="801"/>
      <c r="AF429" s="801"/>
      <c r="AG429" s="820"/>
      <c r="AH429" s="819"/>
      <c r="AI429" s="819"/>
      <c r="AJ429" s="819"/>
      <c r="AK429" s="819"/>
      <c r="AL429" s="819"/>
      <c r="AM429" s="774"/>
      <c r="AN429" s="775"/>
      <c r="AO429" s="775"/>
      <c r="AP429" s="775"/>
      <c r="AQ429" s="775"/>
      <c r="AR429" s="775"/>
      <c r="AS429" s="829"/>
      <c r="AT429" s="828"/>
      <c r="AU429" s="828"/>
      <c r="AV429" s="828"/>
      <c r="AW429" s="828"/>
      <c r="AX429" s="828"/>
      <c r="AY429" s="838"/>
      <c r="AZ429" s="837"/>
      <c r="BA429" s="837"/>
      <c r="BB429" s="837"/>
      <c r="BC429" s="837"/>
      <c r="BD429" s="837"/>
      <c r="BE429" s="774"/>
      <c r="BF429" s="775"/>
      <c r="BG429" s="775"/>
      <c r="BH429" s="775"/>
      <c r="BI429" s="775"/>
      <c r="BJ429" s="775"/>
      <c r="BK429" s="811"/>
      <c r="BL429" s="810"/>
      <c r="BM429" s="810"/>
      <c r="BN429" s="810"/>
      <c r="BO429" s="810"/>
      <c r="BP429" s="810"/>
      <c r="BQ429" s="793"/>
      <c r="BR429" s="792"/>
      <c r="BS429" s="792"/>
      <c r="BT429" s="792"/>
      <c r="BU429" s="792"/>
      <c r="BV429" s="792"/>
      <c r="BW429" s="838"/>
      <c r="BX429" s="837"/>
      <c r="BY429" s="837"/>
      <c r="BZ429" s="837"/>
      <c r="CA429" s="837"/>
      <c r="CB429" s="837"/>
      <c r="CC429" s="811"/>
      <c r="CD429" s="784"/>
      <c r="CE429" s="810"/>
      <c r="CF429" s="810"/>
      <c r="CG429" s="810"/>
      <c r="CH429" s="579"/>
    </row>
    <row r="430" spans="1:86" hidden="1" x14ac:dyDescent="0.2">
      <c r="A430" s="596"/>
      <c r="B430" s="596"/>
      <c r="C430" s="623"/>
      <c r="D430" s="691"/>
      <c r="E430" s="603"/>
      <c r="F430" s="607"/>
      <c r="G430" s="620"/>
      <c r="H430" s="600"/>
      <c r="I430" s="601"/>
      <c r="J430" s="774"/>
      <c r="K430" s="774"/>
      <c r="L430" s="775"/>
      <c r="M430" s="775"/>
      <c r="N430" s="775"/>
      <c r="O430" s="784"/>
      <c r="P430" s="784"/>
      <c r="Q430" s="783"/>
      <c r="R430" s="783"/>
      <c r="S430" s="783"/>
      <c r="T430" s="783"/>
      <c r="U430" s="793"/>
      <c r="V430" s="792"/>
      <c r="W430" s="792"/>
      <c r="X430" s="792"/>
      <c r="Y430" s="792"/>
      <c r="Z430" s="792"/>
      <c r="AA430" s="802"/>
      <c r="AB430" s="801"/>
      <c r="AC430" s="801"/>
      <c r="AD430" s="801"/>
      <c r="AE430" s="801"/>
      <c r="AF430" s="801"/>
      <c r="AG430" s="820"/>
      <c r="AH430" s="819"/>
      <c r="AI430" s="819"/>
      <c r="AJ430" s="819"/>
      <c r="AK430" s="819"/>
      <c r="AL430" s="819"/>
      <c r="AM430" s="774"/>
      <c r="AN430" s="775"/>
      <c r="AO430" s="775"/>
      <c r="AP430" s="775"/>
      <c r="AQ430" s="775"/>
      <c r="AR430" s="775"/>
      <c r="AS430" s="829"/>
      <c r="AT430" s="828"/>
      <c r="AU430" s="828"/>
      <c r="AV430" s="828"/>
      <c r="AW430" s="828"/>
      <c r="AX430" s="828"/>
      <c r="AY430" s="838"/>
      <c r="AZ430" s="837"/>
      <c r="BA430" s="837"/>
      <c r="BB430" s="837"/>
      <c r="BC430" s="837"/>
      <c r="BD430" s="837"/>
      <c r="BE430" s="774"/>
      <c r="BF430" s="775"/>
      <c r="BG430" s="775"/>
      <c r="BH430" s="775"/>
      <c r="BI430" s="775"/>
      <c r="BJ430" s="775"/>
      <c r="BK430" s="811"/>
      <c r="BL430" s="810"/>
      <c r="BM430" s="810"/>
      <c r="BN430" s="810"/>
      <c r="BO430" s="810"/>
      <c r="BP430" s="810"/>
      <c r="BQ430" s="793"/>
      <c r="BR430" s="792"/>
      <c r="BS430" s="792"/>
      <c r="BT430" s="792"/>
      <c r="BU430" s="792"/>
      <c r="BV430" s="792"/>
      <c r="BW430" s="838"/>
      <c r="BX430" s="837"/>
      <c r="BY430" s="837"/>
      <c r="BZ430" s="837"/>
      <c r="CA430" s="837"/>
      <c r="CB430" s="837"/>
      <c r="CC430" s="811"/>
      <c r="CD430" s="784"/>
      <c r="CE430" s="810"/>
      <c r="CF430" s="810"/>
      <c r="CG430" s="810"/>
      <c r="CH430" s="579"/>
    </row>
    <row r="431" spans="1:86" hidden="1" x14ac:dyDescent="0.2">
      <c r="A431" s="596"/>
      <c r="B431" s="596"/>
      <c r="C431" s="623"/>
      <c r="D431" s="691"/>
      <c r="E431" s="603"/>
      <c r="F431" s="607"/>
      <c r="G431" s="620"/>
      <c r="H431" s="605"/>
      <c r="I431" s="601"/>
      <c r="J431" s="774"/>
      <c r="K431" s="774"/>
      <c r="L431" s="775"/>
      <c r="M431" s="775"/>
      <c r="N431" s="775"/>
      <c r="O431" s="784"/>
      <c r="P431" s="784"/>
      <c r="Q431" s="783"/>
      <c r="R431" s="783"/>
      <c r="S431" s="783"/>
      <c r="T431" s="783"/>
      <c r="U431" s="793"/>
      <c r="V431" s="792"/>
      <c r="W431" s="792"/>
      <c r="X431" s="792"/>
      <c r="Y431" s="792"/>
      <c r="Z431" s="792"/>
      <c r="AA431" s="802"/>
      <c r="AB431" s="801"/>
      <c r="AC431" s="801"/>
      <c r="AD431" s="801"/>
      <c r="AE431" s="801"/>
      <c r="AF431" s="801"/>
      <c r="AG431" s="820"/>
      <c r="AH431" s="819"/>
      <c r="AI431" s="819"/>
      <c r="AJ431" s="819"/>
      <c r="AK431" s="819"/>
      <c r="AL431" s="819"/>
      <c r="AM431" s="774"/>
      <c r="AN431" s="775"/>
      <c r="AO431" s="775"/>
      <c r="AP431" s="775"/>
      <c r="AQ431" s="775"/>
      <c r="AR431" s="775"/>
      <c r="AS431" s="829"/>
      <c r="AT431" s="828"/>
      <c r="AU431" s="828"/>
      <c r="AV431" s="828"/>
      <c r="AW431" s="828"/>
      <c r="AX431" s="828"/>
      <c r="AY431" s="838"/>
      <c r="AZ431" s="837"/>
      <c r="BA431" s="837"/>
      <c r="BB431" s="837"/>
      <c r="BC431" s="837"/>
      <c r="BD431" s="837"/>
      <c r="BE431" s="774"/>
      <c r="BF431" s="775"/>
      <c r="BG431" s="775"/>
      <c r="BH431" s="775"/>
      <c r="BI431" s="775"/>
      <c r="BJ431" s="775"/>
      <c r="BK431" s="811"/>
      <c r="BL431" s="810"/>
      <c r="BM431" s="810"/>
      <c r="BN431" s="810"/>
      <c r="BO431" s="810"/>
      <c r="BP431" s="810"/>
      <c r="BQ431" s="793"/>
      <c r="BR431" s="792"/>
      <c r="BS431" s="792"/>
      <c r="BT431" s="792"/>
      <c r="BU431" s="792"/>
      <c r="BV431" s="792"/>
      <c r="BW431" s="838"/>
      <c r="BX431" s="837"/>
      <c r="BY431" s="837"/>
      <c r="BZ431" s="837"/>
      <c r="CA431" s="837"/>
      <c r="CB431" s="837"/>
      <c r="CC431" s="811"/>
      <c r="CD431" s="784"/>
      <c r="CE431" s="810"/>
      <c r="CF431" s="810"/>
      <c r="CG431" s="810"/>
      <c r="CH431" s="579"/>
    </row>
    <row r="432" spans="1:86" hidden="1" x14ac:dyDescent="0.2">
      <c r="A432" s="596"/>
      <c r="B432" s="596"/>
      <c r="C432" s="623"/>
      <c r="D432" s="691"/>
      <c r="E432" s="603"/>
      <c r="F432" s="607"/>
      <c r="G432" s="620"/>
      <c r="H432" s="609"/>
      <c r="I432" s="601"/>
      <c r="J432" s="774"/>
      <c r="K432" s="774"/>
      <c r="L432" s="775"/>
      <c r="M432" s="775"/>
      <c r="N432" s="774"/>
      <c r="O432" s="784"/>
      <c r="P432" s="784"/>
      <c r="Q432" s="783"/>
      <c r="R432" s="784"/>
      <c r="S432" s="783"/>
      <c r="T432" s="784"/>
      <c r="U432" s="793"/>
      <c r="V432" s="793"/>
      <c r="W432" s="792"/>
      <c r="X432" s="793"/>
      <c r="Y432" s="792"/>
      <c r="Z432" s="793"/>
      <c r="AA432" s="802"/>
      <c r="AB432" s="802"/>
      <c r="AC432" s="801"/>
      <c r="AD432" s="802"/>
      <c r="AE432" s="801"/>
      <c r="AF432" s="802"/>
      <c r="AG432" s="820"/>
      <c r="AH432" s="820"/>
      <c r="AI432" s="819"/>
      <c r="AJ432" s="820"/>
      <c r="AK432" s="819"/>
      <c r="AL432" s="820"/>
      <c r="AM432" s="774"/>
      <c r="AN432" s="774"/>
      <c r="AO432" s="775"/>
      <c r="AP432" s="774"/>
      <c r="AQ432" s="775"/>
      <c r="AR432" s="774"/>
      <c r="AS432" s="829"/>
      <c r="AT432" s="829"/>
      <c r="AU432" s="828"/>
      <c r="AV432" s="829"/>
      <c r="AW432" s="828"/>
      <c r="AX432" s="829"/>
      <c r="AY432" s="838"/>
      <c r="AZ432" s="838"/>
      <c r="BA432" s="837"/>
      <c r="BB432" s="838"/>
      <c r="BC432" s="837"/>
      <c r="BD432" s="838"/>
      <c r="BE432" s="774"/>
      <c r="BF432" s="774"/>
      <c r="BG432" s="775"/>
      <c r="BH432" s="774"/>
      <c r="BI432" s="775"/>
      <c r="BJ432" s="774"/>
      <c r="BK432" s="811"/>
      <c r="BL432" s="811"/>
      <c r="BM432" s="810"/>
      <c r="BN432" s="811"/>
      <c r="BO432" s="810"/>
      <c r="BP432" s="811"/>
      <c r="BQ432" s="793"/>
      <c r="BR432" s="793"/>
      <c r="BS432" s="792"/>
      <c r="BT432" s="793"/>
      <c r="BU432" s="792"/>
      <c r="BV432" s="793"/>
      <c r="BW432" s="838"/>
      <c r="BX432" s="838"/>
      <c r="BY432" s="837"/>
      <c r="BZ432" s="838"/>
      <c r="CA432" s="837"/>
      <c r="CB432" s="838"/>
      <c r="CC432" s="811"/>
      <c r="CD432" s="784"/>
      <c r="CE432" s="810"/>
      <c r="CF432" s="810"/>
      <c r="CG432" s="811"/>
      <c r="CH432" s="579"/>
    </row>
    <row r="433" spans="1:86" hidden="1" x14ac:dyDescent="0.2">
      <c r="A433" s="675"/>
      <c r="B433" s="675"/>
      <c r="C433" s="675"/>
      <c r="D433" s="677"/>
      <c r="E433" s="675"/>
      <c r="F433" s="677"/>
      <c r="G433" s="678"/>
      <c r="H433" s="661"/>
      <c r="I433" s="629"/>
      <c r="J433" s="776"/>
      <c r="K433" s="776"/>
      <c r="L433" s="776"/>
      <c r="M433" s="776"/>
      <c r="N433" s="776"/>
      <c r="O433" s="785"/>
      <c r="P433" s="785"/>
      <c r="Q433" s="785"/>
      <c r="R433" s="785"/>
      <c r="S433" s="785"/>
      <c r="T433" s="785"/>
      <c r="U433" s="794"/>
      <c r="V433" s="794"/>
      <c r="W433" s="794"/>
      <c r="X433" s="794"/>
      <c r="Y433" s="794"/>
      <c r="Z433" s="794"/>
      <c r="AA433" s="803"/>
      <c r="AB433" s="803"/>
      <c r="AC433" s="803"/>
      <c r="AD433" s="803"/>
      <c r="AE433" s="803"/>
      <c r="AF433" s="803"/>
      <c r="AG433" s="821"/>
      <c r="AH433" s="821"/>
      <c r="AI433" s="821"/>
      <c r="AJ433" s="821"/>
      <c r="AK433" s="821"/>
      <c r="AL433" s="821"/>
      <c r="AM433" s="776"/>
      <c r="AN433" s="776"/>
      <c r="AO433" s="776"/>
      <c r="AP433" s="776"/>
      <c r="AQ433" s="776"/>
      <c r="AR433" s="776"/>
      <c r="AS433" s="830"/>
      <c r="AT433" s="830"/>
      <c r="AU433" s="830"/>
      <c r="AV433" s="830"/>
      <c r="AW433" s="830"/>
      <c r="AX433" s="830"/>
      <c r="AY433" s="839"/>
      <c r="AZ433" s="839"/>
      <c r="BA433" s="839"/>
      <c r="BB433" s="839"/>
      <c r="BC433" s="839"/>
      <c r="BD433" s="839"/>
      <c r="BE433" s="776"/>
      <c r="BF433" s="776"/>
      <c r="BG433" s="776"/>
      <c r="BH433" s="776"/>
      <c r="BI433" s="776"/>
      <c r="BJ433" s="776"/>
      <c r="BK433" s="812"/>
      <c r="BL433" s="812"/>
      <c r="BM433" s="812"/>
      <c r="BN433" s="812"/>
      <c r="BO433" s="812"/>
      <c r="BP433" s="812"/>
      <c r="BQ433" s="794"/>
      <c r="BR433" s="794"/>
      <c r="BS433" s="794"/>
      <c r="BT433" s="794"/>
      <c r="BU433" s="794"/>
      <c r="BV433" s="794"/>
      <c r="BW433" s="839"/>
      <c r="BX433" s="839"/>
      <c r="BY433" s="839"/>
      <c r="BZ433" s="839"/>
      <c r="CA433" s="839"/>
      <c r="CB433" s="839"/>
      <c r="CC433" s="812"/>
      <c r="CD433" s="785"/>
      <c r="CE433" s="812"/>
      <c r="CF433" s="812"/>
      <c r="CG433" s="812"/>
      <c r="CH433" s="579"/>
    </row>
    <row r="434" spans="1:86" hidden="1" x14ac:dyDescent="0.2">
      <c r="A434" s="711"/>
      <c r="B434" s="711"/>
      <c r="C434" s="711"/>
      <c r="D434" s="712"/>
      <c r="E434" s="711"/>
      <c r="F434" s="712"/>
      <c r="G434" s="679"/>
      <c r="H434" s="639"/>
      <c r="I434" s="636"/>
      <c r="J434" s="774"/>
      <c r="K434" s="774"/>
      <c r="L434" s="775"/>
      <c r="M434" s="775"/>
      <c r="N434" s="775"/>
      <c r="O434" s="784"/>
      <c r="P434" s="784"/>
      <c r="Q434" s="783"/>
      <c r="R434" s="783"/>
      <c r="S434" s="783"/>
      <c r="T434" s="783"/>
      <c r="U434" s="793"/>
      <c r="V434" s="792"/>
      <c r="W434" s="792"/>
      <c r="X434" s="792"/>
      <c r="Y434" s="792"/>
      <c r="Z434" s="792"/>
      <c r="AA434" s="802"/>
      <c r="AB434" s="801"/>
      <c r="AC434" s="801"/>
      <c r="AD434" s="801"/>
      <c r="AE434" s="801"/>
      <c r="AF434" s="801"/>
      <c r="AG434" s="820"/>
      <c r="AH434" s="819"/>
      <c r="AI434" s="819"/>
      <c r="AJ434" s="819"/>
      <c r="AK434" s="819"/>
      <c r="AL434" s="819"/>
      <c r="AM434" s="774"/>
      <c r="AN434" s="775"/>
      <c r="AO434" s="775"/>
      <c r="AP434" s="775"/>
      <c r="AQ434" s="775"/>
      <c r="AR434" s="775"/>
      <c r="AS434" s="829"/>
      <c r="AT434" s="828"/>
      <c r="AU434" s="828"/>
      <c r="AV434" s="828"/>
      <c r="AW434" s="828"/>
      <c r="AX434" s="828"/>
      <c r="AY434" s="838"/>
      <c r="AZ434" s="837"/>
      <c r="BA434" s="837"/>
      <c r="BB434" s="837"/>
      <c r="BC434" s="837"/>
      <c r="BD434" s="837"/>
      <c r="BE434" s="774"/>
      <c r="BF434" s="775"/>
      <c r="BG434" s="775"/>
      <c r="BH434" s="775"/>
      <c r="BI434" s="775"/>
      <c r="BJ434" s="775"/>
      <c r="BK434" s="811"/>
      <c r="BL434" s="810"/>
      <c r="BM434" s="810"/>
      <c r="BN434" s="810"/>
      <c r="BO434" s="810"/>
      <c r="BP434" s="810"/>
      <c r="BQ434" s="793"/>
      <c r="BR434" s="792"/>
      <c r="BS434" s="792"/>
      <c r="BT434" s="792"/>
      <c r="BU434" s="792"/>
      <c r="BV434" s="792"/>
      <c r="BW434" s="838"/>
      <c r="BX434" s="837"/>
      <c r="BY434" s="837"/>
      <c r="BZ434" s="837"/>
      <c r="CA434" s="837"/>
      <c r="CB434" s="837"/>
      <c r="CC434" s="811"/>
      <c r="CD434" s="784"/>
      <c r="CE434" s="810"/>
      <c r="CF434" s="810"/>
      <c r="CG434" s="810"/>
      <c r="CH434" s="579"/>
    </row>
    <row r="435" spans="1:86" hidden="1" x14ac:dyDescent="0.2">
      <c r="A435" s="711"/>
      <c r="B435" s="711"/>
      <c r="C435" s="711"/>
      <c r="D435" s="712"/>
      <c r="E435" s="711"/>
      <c r="F435" s="712"/>
      <c r="G435" s="679"/>
      <c r="H435" s="635"/>
      <c r="I435" s="636"/>
      <c r="J435" s="774"/>
      <c r="K435" s="774"/>
      <c r="L435" s="775"/>
      <c r="M435" s="775"/>
      <c r="N435" s="775"/>
      <c r="O435" s="784"/>
      <c r="P435" s="784"/>
      <c r="Q435" s="783"/>
      <c r="R435" s="783"/>
      <c r="S435" s="783"/>
      <c r="T435" s="783"/>
      <c r="U435" s="793"/>
      <c r="V435" s="792"/>
      <c r="W435" s="792"/>
      <c r="X435" s="792"/>
      <c r="Y435" s="792"/>
      <c r="Z435" s="792"/>
      <c r="AA435" s="802"/>
      <c r="AB435" s="801"/>
      <c r="AC435" s="801"/>
      <c r="AD435" s="801"/>
      <c r="AE435" s="801"/>
      <c r="AF435" s="801"/>
      <c r="AG435" s="820"/>
      <c r="AH435" s="819"/>
      <c r="AI435" s="819"/>
      <c r="AJ435" s="819"/>
      <c r="AK435" s="819"/>
      <c r="AL435" s="819"/>
      <c r="AM435" s="774"/>
      <c r="AN435" s="775"/>
      <c r="AO435" s="775"/>
      <c r="AP435" s="775"/>
      <c r="AQ435" s="775"/>
      <c r="AR435" s="775"/>
      <c r="AS435" s="829"/>
      <c r="AT435" s="828"/>
      <c r="AU435" s="828"/>
      <c r="AV435" s="828"/>
      <c r="AW435" s="828"/>
      <c r="AX435" s="828"/>
      <c r="AY435" s="838"/>
      <c r="AZ435" s="837"/>
      <c r="BA435" s="837"/>
      <c r="BB435" s="837"/>
      <c r="BC435" s="837"/>
      <c r="BD435" s="837"/>
      <c r="BE435" s="774"/>
      <c r="BF435" s="775"/>
      <c r="BG435" s="775"/>
      <c r="BH435" s="775"/>
      <c r="BI435" s="775"/>
      <c r="BJ435" s="775"/>
      <c r="BK435" s="811"/>
      <c r="BL435" s="810"/>
      <c r="BM435" s="810"/>
      <c r="BN435" s="810"/>
      <c r="BO435" s="810"/>
      <c r="BP435" s="810"/>
      <c r="BQ435" s="793"/>
      <c r="BR435" s="792"/>
      <c r="BS435" s="792"/>
      <c r="BT435" s="792"/>
      <c r="BU435" s="792"/>
      <c r="BV435" s="792"/>
      <c r="BW435" s="838"/>
      <c r="BX435" s="837"/>
      <c r="BY435" s="837"/>
      <c r="BZ435" s="837"/>
      <c r="CA435" s="837"/>
      <c r="CB435" s="837"/>
      <c r="CC435" s="811"/>
      <c r="CD435" s="784"/>
      <c r="CE435" s="810"/>
      <c r="CF435" s="810"/>
      <c r="CG435" s="810"/>
      <c r="CH435" s="579"/>
    </row>
    <row r="436" spans="1:86" hidden="1" x14ac:dyDescent="0.2">
      <c r="A436" s="711"/>
      <c r="B436" s="711"/>
      <c r="C436" s="711"/>
      <c r="D436" s="712"/>
      <c r="E436" s="711"/>
      <c r="F436" s="712"/>
      <c r="G436" s="679"/>
      <c r="H436" s="635"/>
      <c r="I436" s="636"/>
      <c r="J436" s="774"/>
      <c r="K436" s="774"/>
      <c r="L436" s="775"/>
      <c r="M436" s="775"/>
      <c r="N436" s="775"/>
      <c r="O436" s="784"/>
      <c r="P436" s="784"/>
      <c r="Q436" s="783"/>
      <c r="R436" s="783"/>
      <c r="S436" s="783"/>
      <c r="T436" s="783"/>
      <c r="U436" s="793"/>
      <c r="V436" s="792"/>
      <c r="W436" s="792"/>
      <c r="X436" s="792"/>
      <c r="Y436" s="792"/>
      <c r="Z436" s="792"/>
      <c r="AA436" s="802"/>
      <c r="AB436" s="801"/>
      <c r="AC436" s="801"/>
      <c r="AD436" s="801"/>
      <c r="AE436" s="801"/>
      <c r="AF436" s="801"/>
      <c r="AG436" s="820"/>
      <c r="AH436" s="819"/>
      <c r="AI436" s="819"/>
      <c r="AJ436" s="819"/>
      <c r="AK436" s="819"/>
      <c r="AL436" s="819"/>
      <c r="AM436" s="774"/>
      <c r="AN436" s="775"/>
      <c r="AO436" s="775"/>
      <c r="AP436" s="775"/>
      <c r="AQ436" s="775"/>
      <c r="AR436" s="775"/>
      <c r="AS436" s="829"/>
      <c r="AT436" s="828"/>
      <c r="AU436" s="828"/>
      <c r="AV436" s="828"/>
      <c r="AW436" s="828"/>
      <c r="AX436" s="828"/>
      <c r="AY436" s="838"/>
      <c r="AZ436" s="837"/>
      <c r="BA436" s="837"/>
      <c r="BB436" s="837"/>
      <c r="BC436" s="837"/>
      <c r="BD436" s="837"/>
      <c r="BE436" s="774"/>
      <c r="BF436" s="775"/>
      <c r="BG436" s="775"/>
      <c r="BH436" s="775"/>
      <c r="BI436" s="775"/>
      <c r="BJ436" s="775"/>
      <c r="BK436" s="811"/>
      <c r="BL436" s="810"/>
      <c r="BM436" s="810"/>
      <c r="BN436" s="810"/>
      <c r="BO436" s="810"/>
      <c r="BP436" s="810"/>
      <c r="BQ436" s="793"/>
      <c r="BR436" s="792"/>
      <c r="BS436" s="792"/>
      <c r="BT436" s="792"/>
      <c r="BU436" s="792"/>
      <c r="BV436" s="792"/>
      <c r="BW436" s="838"/>
      <c r="BX436" s="837"/>
      <c r="BY436" s="837"/>
      <c r="BZ436" s="837"/>
      <c r="CA436" s="837"/>
      <c r="CB436" s="837"/>
      <c r="CC436" s="811"/>
      <c r="CD436" s="784"/>
      <c r="CE436" s="810"/>
      <c r="CF436" s="810"/>
      <c r="CG436" s="810"/>
      <c r="CH436" s="579"/>
    </row>
    <row r="437" spans="1:86" hidden="1" x14ac:dyDescent="0.2">
      <c r="A437" s="711"/>
      <c r="B437" s="711"/>
      <c r="C437" s="711"/>
      <c r="D437" s="712"/>
      <c r="E437" s="711"/>
      <c r="F437" s="712"/>
      <c r="G437" s="679"/>
      <c r="H437" s="635"/>
      <c r="I437" s="636"/>
      <c r="J437" s="774"/>
      <c r="K437" s="774"/>
      <c r="L437" s="775"/>
      <c r="M437" s="775"/>
      <c r="N437" s="775"/>
      <c r="O437" s="784"/>
      <c r="P437" s="784"/>
      <c r="Q437" s="783"/>
      <c r="R437" s="783"/>
      <c r="S437" s="783"/>
      <c r="T437" s="783"/>
      <c r="U437" s="793"/>
      <c r="V437" s="792"/>
      <c r="W437" s="792"/>
      <c r="X437" s="792"/>
      <c r="Y437" s="792"/>
      <c r="Z437" s="792"/>
      <c r="AA437" s="802"/>
      <c r="AB437" s="801"/>
      <c r="AC437" s="801"/>
      <c r="AD437" s="801"/>
      <c r="AE437" s="801"/>
      <c r="AF437" s="801"/>
      <c r="AG437" s="820"/>
      <c r="AH437" s="819"/>
      <c r="AI437" s="819"/>
      <c r="AJ437" s="819"/>
      <c r="AK437" s="819"/>
      <c r="AL437" s="819"/>
      <c r="AM437" s="774"/>
      <c r="AN437" s="775"/>
      <c r="AO437" s="775"/>
      <c r="AP437" s="775"/>
      <c r="AQ437" s="775"/>
      <c r="AR437" s="775"/>
      <c r="AS437" s="829"/>
      <c r="AT437" s="828"/>
      <c r="AU437" s="828"/>
      <c r="AV437" s="828"/>
      <c r="AW437" s="828"/>
      <c r="AX437" s="828"/>
      <c r="AY437" s="838"/>
      <c r="AZ437" s="837"/>
      <c r="BA437" s="837"/>
      <c r="BB437" s="837"/>
      <c r="BC437" s="837"/>
      <c r="BD437" s="837"/>
      <c r="BE437" s="774"/>
      <c r="BF437" s="775"/>
      <c r="BG437" s="775"/>
      <c r="BH437" s="775"/>
      <c r="BI437" s="775"/>
      <c r="BJ437" s="775"/>
      <c r="BK437" s="811"/>
      <c r="BL437" s="810"/>
      <c r="BM437" s="810"/>
      <c r="BN437" s="810"/>
      <c r="BO437" s="810"/>
      <c r="BP437" s="810"/>
      <c r="BQ437" s="793"/>
      <c r="BR437" s="792"/>
      <c r="BS437" s="792"/>
      <c r="BT437" s="792"/>
      <c r="BU437" s="792"/>
      <c r="BV437" s="792"/>
      <c r="BW437" s="838"/>
      <c r="BX437" s="837"/>
      <c r="BY437" s="837"/>
      <c r="BZ437" s="837"/>
      <c r="CA437" s="837"/>
      <c r="CB437" s="837"/>
      <c r="CC437" s="811"/>
      <c r="CD437" s="784"/>
      <c r="CE437" s="810"/>
      <c r="CF437" s="810"/>
      <c r="CG437" s="810"/>
      <c r="CH437" s="579"/>
    </row>
    <row r="438" spans="1:86" hidden="1" x14ac:dyDescent="0.2">
      <c r="A438" s="711"/>
      <c r="B438" s="711"/>
      <c r="C438" s="711"/>
      <c r="D438" s="712"/>
      <c r="E438" s="711"/>
      <c r="F438" s="712"/>
      <c r="G438" s="679"/>
      <c r="H438" s="639"/>
      <c r="I438" s="636"/>
      <c r="J438" s="774"/>
      <c r="K438" s="774"/>
      <c r="L438" s="775"/>
      <c r="M438" s="775"/>
      <c r="N438" s="775"/>
      <c r="O438" s="784"/>
      <c r="P438" s="784"/>
      <c r="Q438" s="783"/>
      <c r="R438" s="783"/>
      <c r="S438" s="783"/>
      <c r="T438" s="783"/>
      <c r="U438" s="793"/>
      <c r="V438" s="792"/>
      <c r="W438" s="792"/>
      <c r="X438" s="792"/>
      <c r="Y438" s="792"/>
      <c r="Z438" s="792"/>
      <c r="AA438" s="802"/>
      <c r="AB438" s="801"/>
      <c r="AC438" s="801"/>
      <c r="AD438" s="801"/>
      <c r="AE438" s="801"/>
      <c r="AF438" s="801"/>
      <c r="AG438" s="820"/>
      <c r="AH438" s="819"/>
      <c r="AI438" s="819"/>
      <c r="AJ438" s="819"/>
      <c r="AK438" s="819"/>
      <c r="AL438" s="819"/>
      <c r="AM438" s="774"/>
      <c r="AN438" s="775"/>
      <c r="AO438" s="775"/>
      <c r="AP438" s="775"/>
      <c r="AQ438" s="775"/>
      <c r="AR438" s="775"/>
      <c r="AS438" s="829"/>
      <c r="AT438" s="828"/>
      <c r="AU438" s="828"/>
      <c r="AV438" s="828"/>
      <c r="AW438" s="828"/>
      <c r="AX438" s="828"/>
      <c r="AY438" s="838"/>
      <c r="AZ438" s="837"/>
      <c r="BA438" s="837"/>
      <c r="BB438" s="837"/>
      <c r="BC438" s="837"/>
      <c r="BD438" s="837"/>
      <c r="BE438" s="774"/>
      <c r="BF438" s="775"/>
      <c r="BG438" s="775"/>
      <c r="BH438" s="775"/>
      <c r="BI438" s="775"/>
      <c r="BJ438" s="775"/>
      <c r="BK438" s="811"/>
      <c r="BL438" s="810"/>
      <c r="BM438" s="810"/>
      <c r="BN438" s="810"/>
      <c r="BO438" s="810"/>
      <c r="BP438" s="810"/>
      <c r="BQ438" s="793"/>
      <c r="BR438" s="792"/>
      <c r="BS438" s="792"/>
      <c r="BT438" s="792"/>
      <c r="BU438" s="792"/>
      <c r="BV438" s="792"/>
      <c r="BW438" s="838"/>
      <c r="BX438" s="837"/>
      <c r="BY438" s="837"/>
      <c r="BZ438" s="837"/>
      <c r="CA438" s="837"/>
      <c r="CB438" s="837"/>
      <c r="CC438" s="811"/>
      <c r="CD438" s="784"/>
      <c r="CE438" s="810"/>
      <c r="CF438" s="810"/>
      <c r="CG438" s="810"/>
      <c r="CH438" s="579"/>
    </row>
    <row r="439" spans="1:86" hidden="1" x14ac:dyDescent="0.2">
      <c r="A439" s="711"/>
      <c r="B439" s="711"/>
      <c r="C439" s="711"/>
      <c r="D439" s="712"/>
      <c r="E439" s="711"/>
      <c r="F439" s="712"/>
      <c r="G439" s="679"/>
      <c r="H439" s="639"/>
      <c r="I439" s="644"/>
      <c r="J439" s="774"/>
      <c r="K439" s="774"/>
      <c r="L439" s="775"/>
      <c r="M439" s="775"/>
      <c r="N439" s="775"/>
      <c r="O439" s="784"/>
      <c r="P439" s="784"/>
      <c r="Q439" s="783"/>
      <c r="R439" s="783"/>
      <c r="S439" s="783"/>
      <c r="T439" s="783"/>
      <c r="U439" s="793"/>
      <c r="V439" s="792"/>
      <c r="W439" s="792"/>
      <c r="X439" s="792"/>
      <c r="Y439" s="792"/>
      <c r="Z439" s="792"/>
      <c r="AA439" s="802"/>
      <c r="AB439" s="801"/>
      <c r="AC439" s="801"/>
      <c r="AD439" s="801"/>
      <c r="AE439" s="801"/>
      <c r="AF439" s="801"/>
      <c r="AG439" s="820"/>
      <c r="AH439" s="819"/>
      <c r="AI439" s="819"/>
      <c r="AJ439" s="819"/>
      <c r="AK439" s="819"/>
      <c r="AL439" s="819"/>
      <c r="AM439" s="774"/>
      <c r="AN439" s="775"/>
      <c r="AO439" s="775"/>
      <c r="AP439" s="775"/>
      <c r="AQ439" s="775"/>
      <c r="AR439" s="775"/>
      <c r="AS439" s="829"/>
      <c r="AT439" s="828"/>
      <c r="AU439" s="828"/>
      <c r="AV439" s="828"/>
      <c r="AW439" s="828"/>
      <c r="AX439" s="828"/>
      <c r="AY439" s="838"/>
      <c r="AZ439" s="837"/>
      <c r="BA439" s="837"/>
      <c r="BB439" s="837"/>
      <c r="BC439" s="837"/>
      <c r="BD439" s="837"/>
      <c r="BE439" s="774"/>
      <c r="BF439" s="775"/>
      <c r="BG439" s="775"/>
      <c r="BH439" s="775"/>
      <c r="BI439" s="775"/>
      <c r="BJ439" s="775"/>
      <c r="BK439" s="811"/>
      <c r="BL439" s="810"/>
      <c r="BM439" s="810"/>
      <c r="BN439" s="810"/>
      <c r="BO439" s="810"/>
      <c r="BP439" s="810"/>
      <c r="BQ439" s="793"/>
      <c r="BR439" s="792"/>
      <c r="BS439" s="792"/>
      <c r="BT439" s="792"/>
      <c r="BU439" s="792"/>
      <c r="BV439" s="792"/>
      <c r="BW439" s="838"/>
      <c r="BX439" s="837"/>
      <c r="BY439" s="837"/>
      <c r="BZ439" s="837"/>
      <c r="CA439" s="837"/>
      <c r="CB439" s="837"/>
      <c r="CC439" s="811"/>
      <c r="CD439" s="784"/>
      <c r="CE439" s="810"/>
      <c r="CF439" s="810"/>
      <c r="CG439" s="810"/>
      <c r="CH439" s="579"/>
    </row>
    <row r="440" spans="1:86" hidden="1" x14ac:dyDescent="0.2">
      <c r="A440" s="711"/>
      <c r="B440" s="711"/>
      <c r="C440" s="711"/>
      <c r="D440" s="712"/>
      <c r="E440" s="711"/>
      <c r="F440" s="712"/>
      <c r="G440" s="679"/>
      <c r="H440" s="635"/>
      <c r="I440" s="730"/>
      <c r="J440" s="774"/>
      <c r="K440" s="774"/>
      <c r="L440" s="775"/>
      <c r="M440" s="775"/>
      <c r="N440" s="775"/>
      <c r="O440" s="784"/>
      <c r="P440" s="784"/>
      <c r="Q440" s="783"/>
      <c r="R440" s="783"/>
      <c r="S440" s="783"/>
      <c r="T440" s="783"/>
      <c r="U440" s="793"/>
      <c r="V440" s="792"/>
      <c r="W440" s="792"/>
      <c r="X440" s="792"/>
      <c r="Y440" s="792"/>
      <c r="Z440" s="792"/>
      <c r="AA440" s="802"/>
      <c r="AB440" s="801"/>
      <c r="AC440" s="801"/>
      <c r="AD440" s="801"/>
      <c r="AE440" s="801"/>
      <c r="AF440" s="801"/>
      <c r="AG440" s="820"/>
      <c r="AH440" s="819"/>
      <c r="AI440" s="819"/>
      <c r="AJ440" s="819"/>
      <c r="AK440" s="819"/>
      <c r="AL440" s="819"/>
      <c r="AM440" s="774"/>
      <c r="AN440" s="775"/>
      <c r="AO440" s="775"/>
      <c r="AP440" s="775"/>
      <c r="AQ440" s="775"/>
      <c r="AR440" s="775"/>
      <c r="AS440" s="829"/>
      <c r="AT440" s="828"/>
      <c r="AU440" s="828"/>
      <c r="AV440" s="828"/>
      <c r="AW440" s="828"/>
      <c r="AX440" s="828"/>
      <c r="AY440" s="838"/>
      <c r="AZ440" s="837"/>
      <c r="BA440" s="837"/>
      <c r="BB440" s="837"/>
      <c r="BC440" s="837"/>
      <c r="BD440" s="837"/>
      <c r="BE440" s="774"/>
      <c r="BF440" s="775"/>
      <c r="BG440" s="775"/>
      <c r="BH440" s="775"/>
      <c r="BI440" s="775"/>
      <c r="BJ440" s="775"/>
      <c r="BK440" s="811"/>
      <c r="BL440" s="810"/>
      <c r="BM440" s="810"/>
      <c r="BN440" s="810"/>
      <c r="BO440" s="810"/>
      <c r="BP440" s="810"/>
      <c r="BQ440" s="793"/>
      <c r="BR440" s="792"/>
      <c r="BS440" s="792"/>
      <c r="BT440" s="792"/>
      <c r="BU440" s="792"/>
      <c r="BV440" s="792"/>
      <c r="BW440" s="838"/>
      <c r="BX440" s="837"/>
      <c r="BY440" s="837"/>
      <c r="BZ440" s="837"/>
      <c r="CA440" s="837"/>
      <c r="CB440" s="837"/>
      <c r="CC440" s="811"/>
      <c r="CD440" s="784"/>
      <c r="CE440" s="810"/>
      <c r="CF440" s="810"/>
      <c r="CG440" s="810"/>
      <c r="CH440" s="579"/>
    </row>
    <row r="441" spans="1:86" hidden="1" x14ac:dyDescent="0.2">
      <c r="A441" s="711"/>
      <c r="B441" s="711"/>
      <c r="C441" s="711"/>
      <c r="D441" s="712"/>
      <c r="E441" s="711"/>
      <c r="F441" s="712"/>
      <c r="G441" s="679"/>
      <c r="H441" s="635"/>
      <c r="I441" s="730"/>
      <c r="J441" s="774"/>
      <c r="K441" s="774"/>
      <c r="L441" s="775"/>
      <c r="M441" s="775"/>
      <c r="N441" s="775"/>
      <c r="O441" s="784"/>
      <c r="P441" s="784"/>
      <c r="Q441" s="783"/>
      <c r="R441" s="783"/>
      <c r="S441" s="783"/>
      <c r="T441" s="783"/>
      <c r="U441" s="793"/>
      <c r="V441" s="792"/>
      <c r="W441" s="792"/>
      <c r="X441" s="792"/>
      <c r="Y441" s="792"/>
      <c r="Z441" s="792"/>
      <c r="AA441" s="802"/>
      <c r="AB441" s="801"/>
      <c r="AC441" s="801"/>
      <c r="AD441" s="801"/>
      <c r="AE441" s="801"/>
      <c r="AF441" s="801"/>
      <c r="AG441" s="820"/>
      <c r="AH441" s="819"/>
      <c r="AI441" s="819"/>
      <c r="AJ441" s="819"/>
      <c r="AK441" s="819"/>
      <c r="AL441" s="819"/>
      <c r="AM441" s="774"/>
      <c r="AN441" s="775"/>
      <c r="AO441" s="775"/>
      <c r="AP441" s="775"/>
      <c r="AQ441" s="775"/>
      <c r="AR441" s="775"/>
      <c r="AS441" s="829"/>
      <c r="AT441" s="828"/>
      <c r="AU441" s="828"/>
      <c r="AV441" s="828"/>
      <c r="AW441" s="828"/>
      <c r="AX441" s="828"/>
      <c r="AY441" s="838"/>
      <c r="AZ441" s="837"/>
      <c r="BA441" s="837"/>
      <c r="BB441" s="837"/>
      <c r="BC441" s="837"/>
      <c r="BD441" s="837"/>
      <c r="BE441" s="774"/>
      <c r="BF441" s="775"/>
      <c r="BG441" s="775"/>
      <c r="BH441" s="775"/>
      <c r="BI441" s="775"/>
      <c r="BJ441" s="775"/>
      <c r="BK441" s="811"/>
      <c r="BL441" s="810"/>
      <c r="BM441" s="810"/>
      <c r="BN441" s="810"/>
      <c r="BO441" s="810"/>
      <c r="BP441" s="810"/>
      <c r="BQ441" s="793"/>
      <c r="BR441" s="792"/>
      <c r="BS441" s="792"/>
      <c r="BT441" s="792"/>
      <c r="BU441" s="792"/>
      <c r="BV441" s="792"/>
      <c r="BW441" s="838"/>
      <c r="BX441" s="837"/>
      <c r="BY441" s="837"/>
      <c r="BZ441" s="837"/>
      <c r="CA441" s="837"/>
      <c r="CB441" s="837"/>
      <c r="CC441" s="811"/>
      <c r="CD441" s="784"/>
      <c r="CE441" s="810"/>
      <c r="CF441" s="810"/>
      <c r="CG441" s="810"/>
      <c r="CH441" s="579"/>
    </row>
    <row r="442" spans="1:86" hidden="1" x14ac:dyDescent="0.2">
      <c r="A442" s="711"/>
      <c r="B442" s="711"/>
      <c r="C442" s="711"/>
      <c r="D442" s="712"/>
      <c r="E442" s="711"/>
      <c r="F442" s="712"/>
      <c r="G442" s="679"/>
      <c r="H442" s="635"/>
      <c r="I442" s="730"/>
      <c r="J442" s="774"/>
      <c r="K442" s="774"/>
      <c r="L442" s="775"/>
      <c r="M442" s="775"/>
      <c r="N442" s="775"/>
      <c r="O442" s="784"/>
      <c r="P442" s="784"/>
      <c r="Q442" s="783"/>
      <c r="R442" s="783"/>
      <c r="S442" s="783"/>
      <c r="T442" s="783"/>
      <c r="U442" s="793"/>
      <c r="V442" s="792"/>
      <c r="W442" s="792"/>
      <c r="X442" s="792"/>
      <c r="Y442" s="792"/>
      <c r="Z442" s="792"/>
      <c r="AA442" s="802"/>
      <c r="AB442" s="801"/>
      <c r="AC442" s="801"/>
      <c r="AD442" s="801"/>
      <c r="AE442" s="801"/>
      <c r="AF442" s="801"/>
      <c r="AG442" s="820"/>
      <c r="AH442" s="819"/>
      <c r="AI442" s="819"/>
      <c r="AJ442" s="819"/>
      <c r="AK442" s="819"/>
      <c r="AL442" s="819"/>
      <c r="AM442" s="774"/>
      <c r="AN442" s="775"/>
      <c r="AO442" s="775"/>
      <c r="AP442" s="775"/>
      <c r="AQ442" s="775"/>
      <c r="AR442" s="775"/>
      <c r="AS442" s="829"/>
      <c r="AT442" s="828"/>
      <c r="AU442" s="828"/>
      <c r="AV442" s="828"/>
      <c r="AW442" s="828"/>
      <c r="AX442" s="828"/>
      <c r="AY442" s="838"/>
      <c r="AZ442" s="837"/>
      <c r="BA442" s="837"/>
      <c r="BB442" s="837"/>
      <c r="BC442" s="837"/>
      <c r="BD442" s="837"/>
      <c r="BE442" s="774"/>
      <c r="BF442" s="775"/>
      <c r="BG442" s="775"/>
      <c r="BH442" s="775"/>
      <c r="BI442" s="775"/>
      <c r="BJ442" s="775"/>
      <c r="BK442" s="811"/>
      <c r="BL442" s="810"/>
      <c r="BM442" s="810"/>
      <c r="BN442" s="810"/>
      <c r="BO442" s="810"/>
      <c r="BP442" s="810"/>
      <c r="BQ442" s="793"/>
      <c r="BR442" s="792"/>
      <c r="BS442" s="792"/>
      <c r="BT442" s="792"/>
      <c r="BU442" s="792"/>
      <c r="BV442" s="792"/>
      <c r="BW442" s="838"/>
      <c r="BX442" s="837"/>
      <c r="BY442" s="837"/>
      <c r="BZ442" s="837"/>
      <c r="CA442" s="837"/>
      <c r="CB442" s="837"/>
      <c r="CC442" s="811"/>
      <c r="CD442" s="784"/>
      <c r="CE442" s="810"/>
      <c r="CF442" s="810"/>
      <c r="CG442" s="810"/>
      <c r="CH442" s="579"/>
    </row>
    <row r="443" spans="1:86" hidden="1" x14ac:dyDescent="0.2">
      <c r="A443" s="716"/>
      <c r="B443" s="716"/>
      <c r="C443" s="716"/>
      <c r="D443" s="717"/>
      <c r="E443" s="716"/>
      <c r="F443" s="717"/>
      <c r="G443" s="718"/>
      <c r="H443" s="642"/>
      <c r="I443" s="643"/>
      <c r="J443" s="774"/>
      <c r="K443" s="774"/>
      <c r="L443" s="775"/>
      <c r="M443" s="775"/>
      <c r="N443" s="775"/>
      <c r="O443" s="784"/>
      <c r="P443" s="784"/>
      <c r="Q443" s="783"/>
      <c r="R443" s="783"/>
      <c r="S443" s="783"/>
      <c r="T443" s="783"/>
      <c r="U443" s="793"/>
      <c r="V443" s="792"/>
      <c r="W443" s="792"/>
      <c r="X443" s="792"/>
      <c r="Y443" s="792"/>
      <c r="Z443" s="792"/>
      <c r="AA443" s="802"/>
      <c r="AB443" s="801"/>
      <c r="AC443" s="801"/>
      <c r="AD443" s="801"/>
      <c r="AE443" s="801"/>
      <c r="AF443" s="801"/>
      <c r="AG443" s="820"/>
      <c r="AH443" s="819"/>
      <c r="AI443" s="819"/>
      <c r="AJ443" s="819"/>
      <c r="AK443" s="819"/>
      <c r="AL443" s="819"/>
      <c r="AM443" s="774"/>
      <c r="AN443" s="775"/>
      <c r="AO443" s="775"/>
      <c r="AP443" s="775"/>
      <c r="AQ443" s="775"/>
      <c r="AR443" s="775"/>
      <c r="AS443" s="829"/>
      <c r="AT443" s="828"/>
      <c r="AU443" s="828"/>
      <c r="AV443" s="828"/>
      <c r="AW443" s="828"/>
      <c r="AX443" s="828"/>
      <c r="AY443" s="838"/>
      <c r="AZ443" s="837"/>
      <c r="BA443" s="837"/>
      <c r="BB443" s="837"/>
      <c r="BC443" s="837"/>
      <c r="BD443" s="837"/>
      <c r="BE443" s="774"/>
      <c r="BF443" s="775"/>
      <c r="BG443" s="775"/>
      <c r="BH443" s="775"/>
      <c r="BI443" s="775"/>
      <c r="BJ443" s="775"/>
      <c r="BK443" s="811"/>
      <c r="BL443" s="810"/>
      <c r="BM443" s="810"/>
      <c r="BN443" s="810"/>
      <c r="BO443" s="810"/>
      <c r="BP443" s="810"/>
      <c r="BQ443" s="793"/>
      <c r="BR443" s="792"/>
      <c r="BS443" s="792"/>
      <c r="BT443" s="792"/>
      <c r="BU443" s="792"/>
      <c r="BV443" s="792"/>
      <c r="BW443" s="838"/>
      <c r="BX443" s="837"/>
      <c r="BY443" s="837"/>
      <c r="BZ443" s="837"/>
      <c r="CA443" s="837"/>
      <c r="CB443" s="837"/>
      <c r="CC443" s="811"/>
      <c r="CD443" s="784"/>
      <c r="CE443" s="810"/>
      <c r="CF443" s="810"/>
      <c r="CG443" s="810"/>
      <c r="CH443" s="579"/>
    </row>
    <row r="444" spans="1:86" hidden="1" x14ac:dyDescent="0.2">
      <c r="A444" s="675"/>
      <c r="B444" s="675"/>
      <c r="C444" s="675"/>
      <c r="D444" s="677"/>
      <c r="E444" s="675"/>
      <c r="F444" s="677"/>
      <c r="G444" s="678"/>
      <c r="H444" s="731"/>
      <c r="I444" s="643"/>
      <c r="J444" s="774"/>
      <c r="K444" s="774"/>
      <c r="L444" s="775"/>
      <c r="M444" s="775"/>
      <c r="N444" s="775"/>
      <c r="O444" s="784"/>
      <c r="P444" s="784"/>
      <c r="Q444" s="783"/>
      <c r="R444" s="783"/>
      <c r="S444" s="783"/>
      <c r="T444" s="783"/>
      <c r="U444" s="793"/>
      <c r="V444" s="792"/>
      <c r="W444" s="792"/>
      <c r="X444" s="792"/>
      <c r="Y444" s="792"/>
      <c r="Z444" s="792"/>
      <c r="AA444" s="802"/>
      <c r="AB444" s="801"/>
      <c r="AC444" s="801"/>
      <c r="AD444" s="801"/>
      <c r="AE444" s="801"/>
      <c r="AF444" s="801"/>
      <c r="AG444" s="820"/>
      <c r="AH444" s="819"/>
      <c r="AI444" s="819"/>
      <c r="AJ444" s="819"/>
      <c r="AK444" s="819"/>
      <c r="AL444" s="819"/>
      <c r="AM444" s="774"/>
      <c r="AN444" s="775"/>
      <c r="AO444" s="775"/>
      <c r="AP444" s="775"/>
      <c r="AQ444" s="775"/>
      <c r="AR444" s="775"/>
      <c r="AS444" s="829"/>
      <c r="AT444" s="828"/>
      <c r="AU444" s="828"/>
      <c r="AV444" s="828"/>
      <c r="AW444" s="828"/>
      <c r="AX444" s="828"/>
      <c r="AY444" s="838"/>
      <c r="AZ444" s="837"/>
      <c r="BA444" s="837"/>
      <c r="BB444" s="837"/>
      <c r="BC444" s="837"/>
      <c r="BD444" s="837"/>
      <c r="BE444" s="774"/>
      <c r="BF444" s="775"/>
      <c r="BG444" s="775"/>
      <c r="BH444" s="775"/>
      <c r="BI444" s="775"/>
      <c r="BJ444" s="775"/>
      <c r="BK444" s="811"/>
      <c r="BL444" s="810"/>
      <c r="BM444" s="810"/>
      <c r="BN444" s="810"/>
      <c r="BO444" s="810"/>
      <c r="BP444" s="810"/>
      <c r="BQ444" s="793"/>
      <c r="BR444" s="792"/>
      <c r="BS444" s="792"/>
      <c r="BT444" s="792"/>
      <c r="BU444" s="792"/>
      <c r="BV444" s="792"/>
      <c r="BW444" s="838"/>
      <c r="BX444" s="837"/>
      <c r="BY444" s="837"/>
      <c r="BZ444" s="837"/>
      <c r="CA444" s="837"/>
      <c r="CB444" s="837"/>
      <c r="CC444" s="811"/>
      <c r="CD444" s="784"/>
      <c r="CE444" s="810"/>
      <c r="CF444" s="810"/>
      <c r="CG444" s="810"/>
      <c r="CH444" s="579"/>
    </row>
    <row r="445" spans="1:86" hidden="1" x14ac:dyDescent="0.2">
      <c r="A445" s="596"/>
      <c r="B445" s="596"/>
      <c r="C445" s="596"/>
      <c r="D445" s="602"/>
      <c r="E445" s="596"/>
      <c r="F445" s="602"/>
      <c r="G445" s="698"/>
      <c r="H445" s="600"/>
      <c r="I445" s="682"/>
      <c r="J445" s="774"/>
      <c r="K445" s="774"/>
      <c r="L445" s="775"/>
      <c r="M445" s="775"/>
      <c r="N445" s="775"/>
      <c r="O445" s="784"/>
      <c r="P445" s="784"/>
      <c r="Q445" s="783"/>
      <c r="R445" s="783"/>
      <c r="S445" s="783"/>
      <c r="T445" s="783"/>
      <c r="U445" s="793"/>
      <c r="V445" s="792"/>
      <c r="W445" s="792"/>
      <c r="X445" s="792"/>
      <c r="Y445" s="792"/>
      <c r="Z445" s="792"/>
      <c r="AA445" s="802"/>
      <c r="AB445" s="801"/>
      <c r="AC445" s="801"/>
      <c r="AD445" s="801"/>
      <c r="AE445" s="801"/>
      <c r="AF445" s="801"/>
      <c r="AG445" s="820"/>
      <c r="AH445" s="819"/>
      <c r="AI445" s="819"/>
      <c r="AJ445" s="819"/>
      <c r="AK445" s="819"/>
      <c r="AL445" s="819"/>
      <c r="AM445" s="774"/>
      <c r="AN445" s="775"/>
      <c r="AO445" s="775"/>
      <c r="AP445" s="775"/>
      <c r="AQ445" s="775"/>
      <c r="AR445" s="775"/>
      <c r="AS445" s="829"/>
      <c r="AT445" s="828"/>
      <c r="AU445" s="828"/>
      <c r="AV445" s="828"/>
      <c r="AW445" s="828"/>
      <c r="AX445" s="828"/>
      <c r="AY445" s="838"/>
      <c r="AZ445" s="837"/>
      <c r="BA445" s="837"/>
      <c r="BB445" s="837"/>
      <c r="BC445" s="837"/>
      <c r="BD445" s="837"/>
      <c r="BE445" s="774"/>
      <c r="BF445" s="775"/>
      <c r="BG445" s="775"/>
      <c r="BH445" s="775"/>
      <c r="BI445" s="775"/>
      <c r="BJ445" s="775"/>
      <c r="BK445" s="811"/>
      <c r="BL445" s="810"/>
      <c r="BM445" s="810"/>
      <c r="BN445" s="810"/>
      <c r="BO445" s="810"/>
      <c r="BP445" s="810"/>
      <c r="BQ445" s="793"/>
      <c r="BR445" s="792"/>
      <c r="BS445" s="792"/>
      <c r="BT445" s="792"/>
      <c r="BU445" s="792"/>
      <c r="BV445" s="792"/>
      <c r="BW445" s="838"/>
      <c r="BX445" s="837"/>
      <c r="BY445" s="837"/>
      <c r="BZ445" s="837"/>
      <c r="CA445" s="837"/>
      <c r="CB445" s="837"/>
      <c r="CC445" s="811"/>
      <c r="CD445" s="784"/>
      <c r="CE445" s="810"/>
      <c r="CF445" s="810"/>
      <c r="CG445" s="810"/>
      <c r="CH445" s="579"/>
    </row>
    <row r="446" spans="1:86" hidden="1" x14ac:dyDescent="0.2">
      <c r="A446" s="596"/>
      <c r="B446" s="596"/>
      <c r="C446" s="623"/>
      <c r="D446" s="597"/>
      <c r="E446" s="596"/>
      <c r="F446" s="597"/>
      <c r="G446" s="694"/>
      <c r="H446" s="600"/>
      <c r="I446" s="682"/>
      <c r="J446" s="774"/>
      <c r="K446" s="774"/>
      <c r="L446" s="775"/>
      <c r="M446" s="775"/>
      <c r="N446" s="775"/>
      <c r="O446" s="784"/>
      <c r="P446" s="784"/>
      <c r="Q446" s="783"/>
      <c r="R446" s="783"/>
      <c r="S446" s="783"/>
      <c r="T446" s="783"/>
      <c r="U446" s="793"/>
      <c r="V446" s="792"/>
      <c r="W446" s="792"/>
      <c r="X446" s="792"/>
      <c r="Y446" s="792"/>
      <c r="Z446" s="792"/>
      <c r="AA446" s="802"/>
      <c r="AB446" s="801"/>
      <c r="AC446" s="801"/>
      <c r="AD446" s="801"/>
      <c r="AE446" s="801"/>
      <c r="AF446" s="801"/>
      <c r="AG446" s="820"/>
      <c r="AH446" s="819"/>
      <c r="AI446" s="819"/>
      <c r="AJ446" s="819"/>
      <c r="AK446" s="819"/>
      <c r="AL446" s="819"/>
      <c r="AM446" s="774"/>
      <c r="AN446" s="775"/>
      <c r="AO446" s="775"/>
      <c r="AP446" s="775"/>
      <c r="AQ446" s="775"/>
      <c r="AR446" s="775"/>
      <c r="AS446" s="829"/>
      <c r="AT446" s="828"/>
      <c r="AU446" s="828"/>
      <c r="AV446" s="828"/>
      <c r="AW446" s="828"/>
      <c r="AX446" s="828"/>
      <c r="AY446" s="838"/>
      <c r="AZ446" s="837"/>
      <c r="BA446" s="837"/>
      <c r="BB446" s="837"/>
      <c r="BC446" s="837"/>
      <c r="BD446" s="837"/>
      <c r="BE446" s="774"/>
      <c r="BF446" s="775"/>
      <c r="BG446" s="775"/>
      <c r="BH446" s="775"/>
      <c r="BI446" s="775"/>
      <c r="BJ446" s="775"/>
      <c r="BK446" s="811"/>
      <c r="BL446" s="810"/>
      <c r="BM446" s="810"/>
      <c r="BN446" s="810"/>
      <c r="BO446" s="810"/>
      <c r="BP446" s="810"/>
      <c r="BQ446" s="793"/>
      <c r="BR446" s="792"/>
      <c r="BS446" s="792"/>
      <c r="BT446" s="792"/>
      <c r="BU446" s="792"/>
      <c r="BV446" s="792"/>
      <c r="BW446" s="838"/>
      <c r="BX446" s="837"/>
      <c r="BY446" s="837"/>
      <c r="BZ446" s="837"/>
      <c r="CA446" s="837"/>
      <c r="CB446" s="837"/>
      <c r="CC446" s="811"/>
      <c r="CD446" s="784"/>
      <c r="CE446" s="810"/>
      <c r="CF446" s="810"/>
      <c r="CG446" s="810"/>
      <c r="CH446" s="579"/>
    </row>
    <row r="447" spans="1:86" hidden="1" x14ac:dyDescent="0.2">
      <c r="A447" s="596"/>
      <c r="B447" s="596"/>
      <c r="C447" s="623"/>
      <c r="D447" s="691"/>
      <c r="E447" s="596"/>
      <c r="F447" s="597"/>
      <c r="G447" s="694"/>
      <c r="H447" s="600"/>
      <c r="I447" s="682"/>
      <c r="J447" s="774"/>
      <c r="K447" s="774"/>
      <c r="L447" s="775"/>
      <c r="M447" s="775"/>
      <c r="N447" s="775"/>
      <c r="O447" s="784"/>
      <c r="P447" s="784"/>
      <c r="Q447" s="783"/>
      <c r="R447" s="783"/>
      <c r="S447" s="783"/>
      <c r="T447" s="783"/>
      <c r="U447" s="793"/>
      <c r="V447" s="792"/>
      <c r="W447" s="792"/>
      <c r="X447" s="792"/>
      <c r="Y447" s="792"/>
      <c r="Z447" s="792"/>
      <c r="AA447" s="802"/>
      <c r="AB447" s="801"/>
      <c r="AC447" s="801"/>
      <c r="AD447" s="801"/>
      <c r="AE447" s="801"/>
      <c r="AF447" s="801"/>
      <c r="AG447" s="820"/>
      <c r="AH447" s="819"/>
      <c r="AI447" s="819"/>
      <c r="AJ447" s="819"/>
      <c r="AK447" s="819"/>
      <c r="AL447" s="819"/>
      <c r="AM447" s="774"/>
      <c r="AN447" s="775"/>
      <c r="AO447" s="775"/>
      <c r="AP447" s="775"/>
      <c r="AQ447" s="775"/>
      <c r="AR447" s="775"/>
      <c r="AS447" s="829"/>
      <c r="AT447" s="828"/>
      <c r="AU447" s="828"/>
      <c r="AV447" s="828"/>
      <c r="AW447" s="828"/>
      <c r="AX447" s="828"/>
      <c r="AY447" s="838"/>
      <c r="AZ447" s="837"/>
      <c r="BA447" s="837"/>
      <c r="BB447" s="837"/>
      <c r="BC447" s="837"/>
      <c r="BD447" s="837"/>
      <c r="BE447" s="774"/>
      <c r="BF447" s="775"/>
      <c r="BG447" s="775"/>
      <c r="BH447" s="775"/>
      <c r="BI447" s="775"/>
      <c r="BJ447" s="775"/>
      <c r="BK447" s="811"/>
      <c r="BL447" s="810"/>
      <c r="BM447" s="810"/>
      <c r="BN447" s="810"/>
      <c r="BO447" s="810"/>
      <c r="BP447" s="810"/>
      <c r="BQ447" s="793"/>
      <c r="BR447" s="792"/>
      <c r="BS447" s="792"/>
      <c r="BT447" s="792"/>
      <c r="BU447" s="792"/>
      <c r="BV447" s="792"/>
      <c r="BW447" s="838"/>
      <c r="BX447" s="837"/>
      <c r="BY447" s="837"/>
      <c r="BZ447" s="837"/>
      <c r="CA447" s="837"/>
      <c r="CB447" s="837"/>
      <c r="CC447" s="811"/>
      <c r="CD447" s="784"/>
      <c r="CE447" s="810"/>
      <c r="CF447" s="810"/>
      <c r="CG447" s="810"/>
      <c r="CH447" s="579"/>
    </row>
    <row r="448" spans="1:86" hidden="1" x14ac:dyDescent="0.2">
      <c r="A448" s="596"/>
      <c r="B448" s="596"/>
      <c r="C448" s="623"/>
      <c r="D448" s="606"/>
      <c r="E448" s="596"/>
      <c r="F448" s="597"/>
      <c r="G448" s="694"/>
      <c r="H448" s="645"/>
      <c r="I448" s="624"/>
      <c r="J448" s="774"/>
      <c r="K448" s="774"/>
      <c r="L448" s="775"/>
      <c r="M448" s="775"/>
      <c r="N448" s="775"/>
      <c r="O448" s="784"/>
      <c r="P448" s="784"/>
      <c r="Q448" s="783"/>
      <c r="R448" s="783"/>
      <c r="S448" s="783"/>
      <c r="T448" s="783"/>
      <c r="U448" s="793"/>
      <c r="V448" s="792"/>
      <c r="W448" s="792"/>
      <c r="X448" s="792"/>
      <c r="Y448" s="792"/>
      <c r="Z448" s="792"/>
      <c r="AA448" s="802"/>
      <c r="AB448" s="801"/>
      <c r="AC448" s="801"/>
      <c r="AD448" s="801"/>
      <c r="AE448" s="801"/>
      <c r="AF448" s="801"/>
      <c r="AG448" s="820"/>
      <c r="AH448" s="819"/>
      <c r="AI448" s="819"/>
      <c r="AJ448" s="819"/>
      <c r="AK448" s="819"/>
      <c r="AL448" s="819"/>
      <c r="AM448" s="774"/>
      <c r="AN448" s="775"/>
      <c r="AO448" s="775"/>
      <c r="AP448" s="775"/>
      <c r="AQ448" s="775"/>
      <c r="AR448" s="775"/>
      <c r="AS448" s="829"/>
      <c r="AT448" s="828"/>
      <c r="AU448" s="828"/>
      <c r="AV448" s="828"/>
      <c r="AW448" s="828"/>
      <c r="AX448" s="828"/>
      <c r="AY448" s="838"/>
      <c r="AZ448" s="837"/>
      <c r="BA448" s="837"/>
      <c r="BB448" s="837"/>
      <c r="BC448" s="837"/>
      <c r="BD448" s="837"/>
      <c r="BE448" s="774"/>
      <c r="BF448" s="775"/>
      <c r="BG448" s="775"/>
      <c r="BH448" s="775"/>
      <c r="BI448" s="775"/>
      <c r="BJ448" s="775"/>
      <c r="BK448" s="811"/>
      <c r="BL448" s="810"/>
      <c r="BM448" s="810"/>
      <c r="BN448" s="810"/>
      <c r="BO448" s="810"/>
      <c r="BP448" s="810"/>
      <c r="BQ448" s="793"/>
      <c r="BR448" s="792"/>
      <c r="BS448" s="792"/>
      <c r="BT448" s="792"/>
      <c r="BU448" s="792"/>
      <c r="BV448" s="792"/>
      <c r="BW448" s="838"/>
      <c r="BX448" s="837"/>
      <c r="BY448" s="837"/>
      <c r="BZ448" s="837"/>
      <c r="CA448" s="837"/>
      <c r="CB448" s="837"/>
      <c r="CC448" s="811"/>
      <c r="CD448" s="784"/>
      <c r="CE448" s="810"/>
      <c r="CF448" s="810"/>
      <c r="CG448" s="810"/>
      <c r="CH448" s="579"/>
    </row>
    <row r="449" spans="1:86" hidden="1" x14ac:dyDescent="0.2">
      <c r="A449" s="596"/>
      <c r="B449" s="596"/>
      <c r="C449" s="596"/>
      <c r="D449" s="607"/>
      <c r="E449" s="596"/>
      <c r="F449" s="607"/>
      <c r="G449" s="620"/>
      <c r="H449" s="609"/>
      <c r="I449" s="601"/>
      <c r="J449" s="774"/>
      <c r="K449" s="774"/>
      <c r="L449" s="775"/>
      <c r="M449" s="775"/>
      <c r="N449" s="774"/>
      <c r="O449" s="784"/>
      <c r="P449" s="784"/>
      <c r="Q449" s="783"/>
      <c r="R449" s="784"/>
      <c r="S449" s="783"/>
      <c r="T449" s="784"/>
      <c r="U449" s="793"/>
      <c r="V449" s="793"/>
      <c r="W449" s="792"/>
      <c r="X449" s="793"/>
      <c r="Y449" s="792"/>
      <c r="Z449" s="793"/>
      <c r="AA449" s="802"/>
      <c r="AB449" s="802"/>
      <c r="AC449" s="801"/>
      <c r="AD449" s="802"/>
      <c r="AE449" s="801"/>
      <c r="AF449" s="802"/>
      <c r="AG449" s="820"/>
      <c r="AH449" s="820"/>
      <c r="AI449" s="819"/>
      <c r="AJ449" s="820"/>
      <c r="AK449" s="819"/>
      <c r="AL449" s="820"/>
      <c r="AM449" s="774"/>
      <c r="AN449" s="774"/>
      <c r="AO449" s="775"/>
      <c r="AP449" s="774"/>
      <c r="AQ449" s="775"/>
      <c r="AR449" s="774"/>
      <c r="AS449" s="829"/>
      <c r="AT449" s="829"/>
      <c r="AU449" s="828"/>
      <c r="AV449" s="829"/>
      <c r="AW449" s="828"/>
      <c r="AX449" s="829"/>
      <c r="AY449" s="838"/>
      <c r="AZ449" s="838"/>
      <c r="BA449" s="837"/>
      <c r="BB449" s="838"/>
      <c r="BC449" s="837"/>
      <c r="BD449" s="838"/>
      <c r="BE449" s="774"/>
      <c r="BF449" s="774"/>
      <c r="BG449" s="775"/>
      <c r="BH449" s="774"/>
      <c r="BI449" s="775"/>
      <c r="BJ449" s="774"/>
      <c r="BK449" s="811"/>
      <c r="BL449" s="811"/>
      <c r="BM449" s="810"/>
      <c r="BN449" s="811"/>
      <c r="BO449" s="810"/>
      <c r="BP449" s="811"/>
      <c r="BQ449" s="793"/>
      <c r="BR449" s="793"/>
      <c r="BS449" s="792"/>
      <c r="BT449" s="793"/>
      <c r="BU449" s="792"/>
      <c r="BV449" s="793"/>
      <c r="BW449" s="838"/>
      <c r="BX449" s="838"/>
      <c r="BY449" s="837"/>
      <c r="BZ449" s="838"/>
      <c r="CA449" s="837"/>
      <c r="CB449" s="838"/>
      <c r="CC449" s="811"/>
      <c r="CD449" s="784"/>
      <c r="CE449" s="810"/>
      <c r="CF449" s="810"/>
      <c r="CG449" s="811"/>
      <c r="CH449" s="579"/>
    </row>
    <row r="450" spans="1:86" hidden="1" x14ac:dyDescent="0.2">
      <c r="A450" s="727"/>
      <c r="B450" s="675"/>
      <c r="C450" s="675"/>
      <c r="D450" s="677"/>
      <c r="E450" s="675"/>
      <c r="F450" s="677"/>
      <c r="G450" s="678"/>
      <c r="H450" s="661"/>
      <c r="I450" s="629"/>
      <c r="J450" s="776"/>
      <c r="K450" s="776"/>
      <c r="L450" s="776"/>
      <c r="M450" s="776"/>
      <c r="N450" s="776"/>
      <c r="O450" s="785"/>
      <c r="P450" s="785"/>
      <c r="Q450" s="785"/>
      <c r="R450" s="785"/>
      <c r="S450" s="785"/>
      <c r="T450" s="785"/>
      <c r="U450" s="794"/>
      <c r="V450" s="794"/>
      <c r="W450" s="794"/>
      <c r="X450" s="794"/>
      <c r="Y450" s="794"/>
      <c r="Z450" s="794"/>
      <c r="AA450" s="803"/>
      <c r="AB450" s="803"/>
      <c r="AC450" s="803"/>
      <c r="AD450" s="803"/>
      <c r="AE450" s="803"/>
      <c r="AF450" s="803"/>
      <c r="AG450" s="821"/>
      <c r="AH450" s="821"/>
      <c r="AI450" s="821"/>
      <c r="AJ450" s="821"/>
      <c r="AK450" s="821"/>
      <c r="AL450" s="821"/>
      <c r="AM450" s="776"/>
      <c r="AN450" s="776"/>
      <c r="AO450" s="776"/>
      <c r="AP450" s="776"/>
      <c r="AQ450" s="776"/>
      <c r="AR450" s="776"/>
      <c r="AS450" s="830"/>
      <c r="AT450" s="830"/>
      <c r="AU450" s="830"/>
      <c r="AV450" s="830"/>
      <c r="AW450" s="830"/>
      <c r="AX450" s="830"/>
      <c r="AY450" s="839"/>
      <c r="AZ450" s="839"/>
      <c r="BA450" s="839"/>
      <c r="BB450" s="839"/>
      <c r="BC450" s="839"/>
      <c r="BD450" s="839"/>
      <c r="BE450" s="776"/>
      <c r="BF450" s="776"/>
      <c r="BG450" s="776"/>
      <c r="BH450" s="776"/>
      <c r="BI450" s="776"/>
      <c r="BJ450" s="776"/>
      <c r="BK450" s="812"/>
      <c r="BL450" s="812"/>
      <c r="BM450" s="812"/>
      <c r="BN450" s="812"/>
      <c r="BO450" s="812"/>
      <c r="BP450" s="812"/>
      <c r="BQ450" s="794"/>
      <c r="BR450" s="794"/>
      <c r="BS450" s="794"/>
      <c r="BT450" s="794"/>
      <c r="BU450" s="794"/>
      <c r="BV450" s="794"/>
      <c r="BW450" s="839"/>
      <c r="BX450" s="839"/>
      <c r="BY450" s="839"/>
      <c r="BZ450" s="839"/>
      <c r="CA450" s="839"/>
      <c r="CB450" s="839"/>
      <c r="CC450" s="812"/>
      <c r="CD450" s="785"/>
      <c r="CE450" s="812"/>
      <c r="CF450" s="812"/>
      <c r="CG450" s="812"/>
      <c r="CH450" s="579"/>
    </row>
    <row r="451" spans="1:86" hidden="1" x14ac:dyDescent="0.2">
      <c r="A451" s="702"/>
      <c r="B451" s="581"/>
      <c r="C451" s="581"/>
      <c r="D451" s="626"/>
      <c r="E451" s="581"/>
      <c r="F451" s="626"/>
      <c r="G451" s="703"/>
      <c r="H451" s="631"/>
      <c r="I451" s="733"/>
      <c r="J451" s="774"/>
      <c r="K451" s="774"/>
      <c r="L451" s="775"/>
      <c r="M451" s="775"/>
      <c r="N451" s="775"/>
      <c r="O451" s="784"/>
      <c r="P451" s="784"/>
      <c r="Q451" s="783"/>
      <c r="R451" s="783"/>
      <c r="S451" s="783"/>
      <c r="T451" s="783"/>
      <c r="U451" s="793"/>
      <c r="V451" s="792"/>
      <c r="W451" s="792"/>
      <c r="X451" s="792"/>
      <c r="Y451" s="792"/>
      <c r="Z451" s="792"/>
      <c r="AA451" s="802"/>
      <c r="AB451" s="801"/>
      <c r="AC451" s="801"/>
      <c r="AD451" s="801"/>
      <c r="AE451" s="801"/>
      <c r="AF451" s="801"/>
      <c r="AG451" s="820"/>
      <c r="AH451" s="819"/>
      <c r="AI451" s="819"/>
      <c r="AJ451" s="819"/>
      <c r="AK451" s="819"/>
      <c r="AL451" s="819"/>
      <c r="AM451" s="774"/>
      <c r="AN451" s="775"/>
      <c r="AO451" s="775"/>
      <c r="AP451" s="775"/>
      <c r="AQ451" s="775"/>
      <c r="AR451" s="775"/>
      <c r="AS451" s="829"/>
      <c r="AT451" s="828"/>
      <c r="AU451" s="828"/>
      <c r="AV451" s="828"/>
      <c r="AW451" s="828"/>
      <c r="AX451" s="828"/>
      <c r="AY451" s="838"/>
      <c r="AZ451" s="837"/>
      <c r="BA451" s="837"/>
      <c r="BB451" s="837"/>
      <c r="BC451" s="837"/>
      <c r="BD451" s="837"/>
      <c r="BE451" s="774"/>
      <c r="BF451" s="775"/>
      <c r="BG451" s="775"/>
      <c r="BH451" s="775"/>
      <c r="BI451" s="775"/>
      <c r="BJ451" s="775"/>
      <c r="BK451" s="811"/>
      <c r="BL451" s="810"/>
      <c r="BM451" s="810"/>
      <c r="BN451" s="810"/>
      <c r="BO451" s="810"/>
      <c r="BP451" s="810"/>
      <c r="BQ451" s="793"/>
      <c r="BR451" s="792"/>
      <c r="BS451" s="792"/>
      <c r="BT451" s="792"/>
      <c r="BU451" s="792"/>
      <c r="BV451" s="792"/>
      <c r="BW451" s="838"/>
      <c r="BX451" s="837"/>
      <c r="BY451" s="837"/>
      <c r="BZ451" s="837"/>
      <c r="CA451" s="837"/>
      <c r="CB451" s="837"/>
      <c r="CC451" s="811"/>
      <c r="CD451" s="784"/>
      <c r="CE451" s="810"/>
      <c r="CF451" s="810"/>
      <c r="CG451" s="810"/>
      <c r="CH451" s="579"/>
    </row>
    <row r="452" spans="1:86" hidden="1" x14ac:dyDescent="0.2">
      <c r="A452" s="697"/>
      <c r="B452" s="585"/>
      <c r="C452" s="585"/>
      <c r="D452" s="634"/>
      <c r="E452" s="585"/>
      <c r="F452" s="634"/>
      <c r="G452" s="679"/>
      <c r="H452" s="635"/>
      <c r="I452" s="715"/>
      <c r="J452" s="774"/>
      <c r="K452" s="774"/>
      <c r="L452" s="775"/>
      <c r="M452" s="775"/>
      <c r="N452" s="775"/>
      <c r="O452" s="784"/>
      <c r="P452" s="784"/>
      <c r="Q452" s="783"/>
      <c r="R452" s="783"/>
      <c r="S452" s="783"/>
      <c r="T452" s="783"/>
      <c r="U452" s="793"/>
      <c r="V452" s="792"/>
      <c r="W452" s="792"/>
      <c r="X452" s="792"/>
      <c r="Y452" s="792"/>
      <c r="Z452" s="792"/>
      <c r="AA452" s="802"/>
      <c r="AB452" s="801"/>
      <c r="AC452" s="801"/>
      <c r="AD452" s="801"/>
      <c r="AE452" s="801"/>
      <c r="AF452" s="801"/>
      <c r="AG452" s="820"/>
      <c r="AH452" s="819"/>
      <c r="AI452" s="819"/>
      <c r="AJ452" s="819"/>
      <c r="AK452" s="819"/>
      <c r="AL452" s="819"/>
      <c r="AM452" s="774"/>
      <c r="AN452" s="775"/>
      <c r="AO452" s="775"/>
      <c r="AP452" s="775"/>
      <c r="AQ452" s="775"/>
      <c r="AR452" s="775"/>
      <c r="AS452" s="829"/>
      <c r="AT452" s="828"/>
      <c r="AU452" s="828"/>
      <c r="AV452" s="828"/>
      <c r="AW452" s="828"/>
      <c r="AX452" s="828"/>
      <c r="AY452" s="838"/>
      <c r="AZ452" s="837"/>
      <c r="BA452" s="837"/>
      <c r="BB452" s="837"/>
      <c r="BC452" s="837"/>
      <c r="BD452" s="837"/>
      <c r="BE452" s="774"/>
      <c r="BF452" s="775"/>
      <c r="BG452" s="775"/>
      <c r="BH452" s="775"/>
      <c r="BI452" s="775"/>
      <c r="BJ452" s="775"/>
      <c r="BK452" s="811"/>
      <c r="BL452" s="810"/>
      <c r="BM452" s="810"/>
      <c r="BN452" s="810"/>
      <c r="BO452" s="810"/>
      <c r="BP452" s="810"/>
      <c r="BQ452" s="793"/>
      <c r="BR452" s="792"/>
      <c r="BS452" s="792"/>
      <c r="BT452" s="792"/>
      <c r="BU452" s="792"/>
      <c r="BV452" s="792"/>
      <c r="BW452" s="838"/>
      <c r="BX452" s="837"/>
      <c r="BY452" s="837"/>
      <c r="BZ452" s="837"/>
      <c r="CA452" s="837"/>
      <c r="CB452" s="837"/>
      <c r="CC452" s="811"/>
      <c r="CD452" s="784"/>
      <c r="CE452" s="810"/>
      <c r="CF452" s="810"/>
      <c r="CG452" s="810"/>
      <c r="CH452" s="579"/>
    </row>
    <row r="453" spans="1:86" hidden="1" x14ac:dyDescent="0.2">
      <c r="A453" s="697"/>
      <c r="B453" s="585"/>
      <c r="C453" s="585"/>
      <c r="D453" s="634"/>
      <c r="E453" s="585"/>
      <c r="F453" s="634"/>
      <c r="G453" s="679"/>
      <c r="H453" s="639"/>
      <c r="I453" s="714"/>
      <c r="J453" s="774"/>
      <c r="K453" s="774"/>
      <c r="L453" s="775"/>
      <c r="M453" s="775"/>
      <c r="N453" s="775"/>
      <c r="O453" s="784"/>
      <c r="P453" s="784"/>
      <c r="Q453" s="783"/>
      <c r="R453" s="783"/>
      <c r="S453" s="783"/>
      <c r="T453" s="783"/>
      <c r="U453" s="793"/>
      <c r="V453" s="792"/>
      <c r="W453" s="792"/>
      <c r="X453" s="792"/>
      <c r="Y453" s="792"/>
      <c r="Z453" s="792"/>
      <c r="AA453" s="802"/>
      <c r="AB453" s="801"/>
      <c r="AC453" s="801"/>
      <c r="AD453" s="801"/>
      <c r="AE453" s="801"/>
      <c r="AF453" s="801"/>
      <c r="AG453" s="820"/>
      <c r="AH453" s="819"/>
      <c r="AI453" s="819"/>
      <c r="AJ453" s="819"/>
      <c r="AK453" s="819"/>
      <c r="AL453" s="819"/>
      <c r="AM453" s="774"/>
      <c r="AN453" s="775"/>
      <c r="AO453" s="775"/>
      <c r="AP453" s="775"/>
      <c r="AQ453" s="775"/>
      <c r="AR453" s="775"/>
      <c r="AS453" s="829"/>
      <c r="AT453" s="828"/>
      <c r="AU453" s="828"/>
      <c r="AV453" s="828"/>
      <c r="AW453" s="828"/>
      <c r="AX453" s="828"/>
      <c r="AY453" s="838"/>
      <c r="AZ453" s="837"/>
      <c r="BA453" s="837"/>
      <c r="BB453" s="837"/>
      <c r="BC453" s="837"/>
      <c r="BD453" s="837"/>
      <c r="BE453" s="774"/>
      <c r="BF453" s="775"/>
      <c r="BG453" s="775"/>
      <c r="BH453" s="775"/>
      <c r="BI453" s="775"/>
      <c r="BJ453" s="775"/>
      <c r="BK453" s="811"/>
      <c r="BL453" s="810"/>
      <c r="BM453" s="810"/>
      <c r="BN453" s="810"/>
      <c r="BO453" s="810"/>
      <c r="BP453" s="810"/>
      <c r="BQ453" s="793"/>
      <c r="BR453" s="792"/>
      <c r="BS453" s="792"/>
      <c r="BT453" s="792"/>
      <c r="BU453" s="792"/>
      <c r="BV453" s="792"/>
      <c r="BW453" s="838"/>
      <c r="BX453" s="837"/>
      <c r="BY453" s="837"/>
      <c r="BZ453" s="837"/>
      <c r="CA453" s="837"/>
      <c r="CB453" s="837"/>
      <c r="CC453" s="811"/>
      <c r="CD453" s="784"/>
      <c r="CE453" s="810"/>
      <c r="CF453" s="810"/>
      <c r="CG453" s="810"/>
      <c r="CH453" s="579"/>
    </row>
    <row r="454" spans="1:86" hidden="1" x14ac:dyDescent="0.2">
      <c r="A454" s="697"/>
      <c r="B454" s="585"/>
      <c r="C454" s="585"/>
      <c r="D454" s="634"/>
      <c r="E454" s="585"/>
      <c r="F454" s="634"/>
      <c r="G454" s="679"/>
      <c r="H454" s="639"/>
      <c r="I454" s="636"/>
      <c r="J454" s="774"/>
      <c r="K454" s="774"/>
      <c r="L454" s="775"/>
      <c r="M454" s="775"/>
      <c r="N454" s="775"/>
      <c r="O454" s="784"/>
      <c r="P454" s="784"/>
      <c r="Q454" s="783"/>
      <c r="R454" s="783"/>
      <c r="S454" s="783"/>
      <c r="T454" s="783"/>
      <c r="U454" s="793"/>
      <c r="V454" s="792"/>
      <c r="W454" s="792"/>
      <c r="X454" s="792"/>
      <c r="Y454" s="792"/>
      <c r="Z454" s="792"/>
      <c r="AA454" s="802"/>
      <c r="AB454" s="801"/>
      <c r="AC454" s="801"/>
      <c r="AD454" s="801"/>
      <c r="AE454" s="801"/>
      <c r="AF454" s="801"/>
      <c r="AG454" s="820"/>
      <c r="AH454" s="819"/>
      <c r="AI454" s="819"/>
      <c r="AJ454" s="819"/>
      <c r="AK454" s="819"/>
      <c r="AL454" s="819"/>
      <c r="AM454" s="774"/>
      <c r="AN454" s="775"/>
      <c r="AO454" s="775"/>
      <c r="AP454" s="775"/>
      <c r="AQ454" s="775"/>
      <c r="AR454" s="775"/>
      <c r="AS454" s="829"/>
      <c r="AT454" s="828"/>
      <c r="AU454" s="828"/>
      <c r="AV454" s="828"/>
      <c r="AW454" s="828"/>
      <c r="AX454" s="828"/>
      <c r="AY454" s="838"/>
      <c r="AZ454" s="837"/>
      <c r="BA454" s="837"/>
      <c r="BB454" s="837"/>
      <c r="BC454" s="837"/>
      <c r="BD454" s="837"/>
      <c r="BE454" s="774"/>
      <c r="BF454" s="775"/>
      <c r="BG454" s="775"/>
      <c r="BH454" s="775"/>
      <c r="BI454" s="775"/>
      <c r="BJ454" s="775"/>
      <c r="BK454" s="811"/>
      <c r="BL454" s="810"/>
      <c r="BM454" s="810"/>
      <c r="BN454" s="810"/>
      <c r="BO454" s="810"/>
      <c r="BP454" s="810"/>
      <c r="BQ454" s="793"/>
      <c r="BR454" s="792"/>
      <c r="BS454" s="792"/>
      <c r="BT454" s="792"/>
      <c r="BU454" s="792"/>
      <c r="BV454" s="792"/>
      <c r="BW454" s="838"/>
      <c r="BX454" s="837"/>
      <c r="BY454" s="837"/>
      <c r="BZ454" s="837"/>
      <c r="CA454" s="837"/>
      <c r="CB454" s="837"/>
      <c r="CC454" s="811"/>
      <c r="CD454" s="784"/>
      <c r="CE454" s="810"/>
      <c r="CF454" s="810"/>
      <c r="CG454" s="810"/>
      <c r="CH454" s="579"/>
    </row>
    <row r="455" spans="1:86" hidden="1" x14ac:dyDescent="0.2">
      <c r="A455" s="697"/>
      <c r="B455" s="585"/>
      <c r="C455" s="585"/>
      <c r="D455" s="634"/>
      <c r="E455" s="585"/>
      <c r="F455" s="634"/>
      <c r="G455" s="679"/>
      <c r="H455" s="635"/>
      <c r="I455" s="636"/>
      <c r="J455" s="774"/>
      <c r="K455" s="774"/>
      <c r="L455" s="775"/>
      <c r="M455" s="775"/>
      <c r="N455" s="775"/>
      <c r="O455" s="784"/>
      <c r="P455" s="784"/>
      <c r="Q455" s="783"/>
      <c r="R455" s="783"/>
      <c r="S455" s="783"/>
      <c r="T455" s="783"/>
      <c r="U455" s="793"/>
      <c r="V455" s="792"/>
      <c r="W455" s="792"/>
      <c r="X455" s="792"/>
      <c r="Y455" s="792"/>
      <c r="Z455" s="792"/>
      <c r="AA455" s="802"/>
      <c r="AB455" s="801"/>
      <c r="AC455" s="801"/>
      <c r="AD455" s="801"/>
      <c r="AE455" s="801"/>
      <c r="AF455" s="801"/>
      <c r="AG455" s="820"/>
      <c r="AH455" s="819"/>
      <c r="AI455" s="819"/>
      <c r="AJ455" s="819"/>
      <c r="AK455" s="819"/>
      <c r="AL455" s="819"/>
      <c r="AM455" s="774"/>
      <c r="AN455" s="775"/>
      <c r="AO455" s="775"/>
      <c r="AP455" s="775"/>
      <c r="AQ455" s="775"/>
      <c r="AR455" s="775"/>
      <c r="AS455" s="829"/>
      <c r="AT455" s="828"/>
      <c r="AU455" s="828"/>
      <c r="AV455" s="828"/>
      <c r="AW455" s="828"/>
      <c r="AX455" s="828"/>
      <c r="AY455" s="838"/>
      <c r="AZ455" s="837"/>
      <c r="BA455" s="837"/>
      <c r="BB455" s="837"/>
      <c r="BC455" s="837"/>
      <c r="BD455" s="837"/>
      <c r="BE455" s="774"/>
      <c r="BF455" s="775"/>
      <c r="BG455" s="775"/>
      <c r="BH455" s="775"/>
      <c r="BI455" s="775"/>
      <c r="BJ455" s="775"/>
      <c r="BK455" s="811"/>
      <c r="BL455" s="810"/>
      <c r="BM455" s="810"/>
      <c r="BN455" s="810"/>
      <c r="BO455" s="810"/>
      <c r="BP455" s="810"/>
      <c r="BQ455" s="793"/>
      <c r="BR455" s="792"/>
      <c r="BS455" s="792"/>
      <c r="BT455" s="792"/>
      <c r="BU455" s="792"/>
      <c r="BV455" s="792"/>
      <c r="BW455" s="838"/>
      <c r="BX455" s="837"/>
      <c r="BY455" s="837"/>
      <c r="BZ455" s="837"/>
      <c r="CA455" s="837"/>
      <c r="CB455" s="837"/>
      <c r="CC455" s="811"/>
      <c r="CD455" s="784"/>
      <c r="CE455" s="810"/>
      <c r="CF455" s="810"/>
      <c r="CG455" s="810"/>
      <c r="CH455" s="579"/>
    </row>
    <row r="456" spans="1:86" hidden="1" x14ac:dyDescent="0.2">
      <c r="A456" s="705"/>
      <c r="B456" s="591"/>
      <c r="C456" s="591"/>
      <c r="D456" s="641"/>
      <c r="E456" s="591"/>
      <c r="F456" s="641"/>
      <c r="G456" s="718"/>
      <c r="H456" s="642"/>
      <c r="I456" s="643"/>
      <c r="J456" s="774"/>
      <c r="K456" s="774"/>
      <c r="L456" s="775"/>
      <c r="M456" s="775"/>
      <c r="N456" s="775"/>
      <c r="O456" s="784"/>
      <c r="P456" s="784"/>
      <c r="Q456" s="783"/>
      <c r="R456" s="783"/>
      <c r="S456" s="783"/>
      <c r="T456" s="783"/>
      <c r="U456" s="793"/>
      <c r="V456" s="792"/>
      <c r="W456" s="792"/>
      <c r="X456" s="792"/>
      <c r="Y456" s="792"/>
      <c r="Z456" s="792"/>
      <c r="AA456" s="802"/>
      <c r="AB456" s="801"/>
      <c r="AC456" s="801"/>
      <c r="AD456" s="801"/>
      <c r="AE456" s="801"/>
      <c r="AF456" s="801"/>
      <c r="AG456" s="820"/>
      <c r="AH456" s="819"/>
      <c r="AI456" s="819"/>
      <c r="AJ456" s="819"/>
      <c r="AK456" s="819"/>
      <c r="AL456" s="819"/>
      <c r="AM456" s="774"/>
      <c r="AN456" s="775"/>
      <c r="AO456" s="775"/>
      <c r="AP456" s="775"/>
      <c r="AQ456" s="775"/>
      <c r="AR456" s="775"/>
      <c r="AS456" s="829"/>
      <c r="AT456" s="828"/>
      <c r="AU456" s="828"/>
      <c r="AV456" s="828"/>
      <c r="AW456" s="828"/>
      <c r="AX456" s="828"/>
      <c r="AY456" s="838"/>
      <c r="AZ456" s="837"/>
      <c r="BA456" s="837"/>
      <c r="BB456" s="837"/>
      <c r="BC456" s="837"/>
      <c r="BD456" s="837"/>
      <c r="BE456" s="774"/>
      <c r="BF456" s="775"/>
      <c r="BG456" s="775"/>
      <c r="BH456" s="775"/>
      <c r="BI456" s="775"/>
      <c r="BJ456" s="775"/>
      <c r="BK456" s="811"/>
      <c r="BL456" s="810"/>
      <c r="BM456" s="810"/>
      <c r="BN456" s="810"/>
      <c r="BO456" s="810"/>
      <c r="BP456" s="810"/>
      <c r="BQ456" s="793"/>
      <c r="BR456" s="792"/>
      <c r="BS456" s="792"/>
      <c r="BT456" s="792"/>
      <c r="BU456" s="792"/>
      <c r="BV456" s="792"/>
      <c r="BW456" s="838"/>
      <c r="BX456" s="837"/>
      <c r="BY456" s="837"/>
      <c r="BZ456" s="837"/>
      <c r="CA456" s="837"/>
      <c r="CB456" s="837"/>
      <c r="CC456" s="811"/>
      <c r="CD456" s="784"/>
      <c r="CE456" s="810"/>
      <c r="CF456" s="810"/>
      <c r="CG456" s="810"/>
      <c r="CH456" s="579"/>
    </row>
    <row r="457" spans="1:86" hidden="1" x14ac:dyDescent="0.2">
      <c r="A457" s="705"/>
      <c r="B457" s="591"/>
      <c r="C457" s="591"/>
      <c r="D457" s="641"/>
      <c r="E457" s="591"/>
      <c r="F457" s="641"/>
      <c r="G457" s="718"/>
      <c r="H457" s="642"/>
      <c r="I457" s="643"/>
      <c r="J457" s="774"/>
      <c r="K457" s="774"/>
      <c r="L457" s="775"/>
      <c r="M457" s="775"/>
      <c r="N457" s="775"/>
      <c r="O457" s="784"/>
      <c r="P457" s="784"/>
      <c r="Q457" s="783"/>
      <c r="R457" s="783"/>
      <c r="S457" s="783"/>
      <c r="T457" s="783"/>
      <c r="U457" s="793"/>
      <c r="V457" s="792"/>
      <c r="W457" s="792"/>
      <c r="X457" s="792"/>
      <c r="Y457" s="792"/>
      <c r="Z457" s="792"/>
      <c r="AA457" s="802"/>
      <c r="AB457" s="801"/>
      <c r="AC457" s="801"/>
      <c r="AD457" s="801"/>
      <c r="AE457" s="801"/>
      <c r="AF457" s="801"/>
      <c r="AG457" s="820"/>
      <c r="AH457" s="819"/>
      <c r="AI457" s="819"/>
      <c r="AJ457" s="819"/>
      <c r="AK457" s="819"/>
      <c r="AL457" s="819"/>
      <c r="AM457" s="774"/>
      <c r="AN457" s="775"/>
      <c r="AO457" s="775"/>
      <c r="AP457" s="775"/>
      <c r="AQ457" s="775"/>
      <c r="AR457" s="775"/>
      <c r="AS457" s="829"/>
      <c r="AT457" s="828"/>
      <c r="AU457" s="828"/>
      <c r="AV457" s="828"/>
      <c r="AW457" s="828"/>
      <c r="AX457" s="828"/>
      <c r="AY457" s="838"/>
      <c r="AZ457" s="837"/>
      <c r="BA457" s="837"/>
      <c r="BB457" s="837"/>
      <c r="BC457" s="837"/>
      <c r="BD457" s="837"/>
      <c r="BE457" s="774"/>
      <c r="BF457" s="775"/>
      <c r="BG457" s="775"/>
      <c r="BH457" s="775"/>
      <c r="BI457" s="775"/>
      <c r="BJ457" s="775"/>
      <c r="BK457" s="811"/>
      <c r="BL457" s="810"/>
      <c r="BM457" s="810"/>
      <c r="BN457" s="810"/>
      <c r="BO457" s="810"/>
      <c r="BP457" s="810"/>
      <c r="BQ457" s="793"/>
      <c r="BR457" s="792"/>
      <c r="BS457" s="792"/>
      <c r="BT457" s="792"/>
      <c r="BU457" s="792"/>
      <c r="BV457" s="792"/>
      <c r="BW457" s="838"/>
      <c r="BX457" s="837"/>
      <c r="BY457" s="837"/>
      <c r="BZ457" s="837"/>
      <c r="CA457" s="837"/>
      <c r="CB457" s="837"/>
      <c r="CC457" s="811"/>
      <c r="CD457" s="784"/>
      <c r="CE457" s="810"/>
      <c r="CF457" s="810"/>
      <c r="CG457" s="810"/>
      <c r="CH457" s="579"/>
    </row>
    <row r="458" spans="1:86" hidden="1" x14ac:dyDescent="0.2">
      <c r="A458" s="596"/>
      <c r="B458" s="596"/>
      <c r="C458" s="663"/>
      <c r="D458" s="607"/>
      <c r="E458" s="596"/>
      <c r="F458" s="607"/>
      <c r="G458" s="620"/>
      <c r="H458" s="600"/>
      <c r="I458" s="682"/>
      <c r="J458" s="774"/>
      <c r="K458" s="774"/>
      <c r="L458" s="775"/>
      <c r="M458" s="775"/>
      <c r="N458" s="775"/>
      <c r="O458" s="784"/>
      <c r="P458" s="784"/>
      <c r="Q458" s="783"/>
      <c r="R458" s="783"/>
      <c r="S458" s="783"/>
      <c r="T458" s="783"/>
      <c r="U458" s="793"/>
      <c r="V458" s="792"/>
      <c r="W458" s="792"/>
      <c r="X458" s="792"/>
      <c r="Y458" s="792"/>
      <c r="Z458" s="792"/>
      <c r="AA458" s="802"/>
      <c r="AB458" s="801"/>
      <c r="AC458" s="801"/>
      <c r="AD458" s="801"/>
      <c r="AE458" s="801"/>
      <c r="AF458" s="801"/>
      <c r="AG458" s="820"/>
      <c r="AH458" s="819"/>
      <c r="AI458" s="819"/>
      <c r="AJ458" s="819"/>
      <c r="AK458" s="819"/>
      <c r="AL458" s="819"/>
      <c r="AM458" s="774"/>
      <c r="AN458" s="775"/>
      <c r="AO458" s="775"/>
      <c r="AP458" s="775"/>
      <c r="AQ458" s="775"/>
      <c r="AR458" s="775"/>
      <c r="AS458" s="829"/>
      <c r="AT458" s="828"/>
      <c r="AU458" s="828"/>
      <c r="AV458" s="828"/>
      <c r="AW458" s="828"/>
      <c r="AX458" s="828"/>
      <c r="AY458" s="838"/>
      <c r="AZ458" s="837"/>
      <c r="BA458" s="837"/>
      <c r="BB458" s="837"/>
      <c r="BC458" s="837"/>
      <c r="BD458" s="837"/>
      <c r="BE458" s="774"/>
      <c r="BF458" s="775"/>
      <c r="BG458" s="775"/>
      <c r="BH458" s="775"/>
      <c r="BI458" s="775"/>
      <c r="BJ458" s="775"/>
      <c r="BK458" s="811"/>
      <c r="BL458" s="810"/>
      <c r="BM458" s="810"/>
      <c r="BN458" s="810"/>
      <c r="BO458" s="810"/>
      <c r="BP458" s="810"/>
      <c r="BQ458" s="793"/>
      <c r="BR458" s="792"/>
      <c r="BS458" s="792"/>
      <c r="BT458" s="792"/>
      <c r="BU458" s="792"/>
      <c r="BV458" s="792"/>
      <c r="BW458" s="838"/>
      <c r="BX458" s="837"/>
      <c r="BY458" s="837"/>
      <c r="BZ458" s="837"/>
      <c r="CA458" s="837"/>
      <c r="CB458" s="837"/>
      <c r="CC458" s="811"/>
      <c r="CD458" s="784"/>
      <c r="CE458" s="810"/>
      <c r="CF458" s="810"/>
      <c r="CG458" s="810"/>
      <c r="CH458" s="579"/>
    </row>
    <row r="459" spans="1:86" hidden="1" x14ac:dyDescent="0.2">
      <c r="A459" s="596"/>
      <c r="B459" s="596"/>
      <c r="C459" s="623"/>
      <c r="D459" s="607"/>
      <c r="E459" s="596"/>
      <c r="F459" s="607"/>
      <c r="G459" s="620"/>
      <c r="H459" s="600"/>
      <c r="I459" s="682"/>
      <c r="J459" s="774"/>
      <c r="K459" s="774"/>
      <c r="L459" s="775"/>
      <c r="M459" s="775"/>
      <c r="N459" s="775"/>
      <c r="O459" s="784"/>
      <c r="P459" s="784"/>
      <c r="Q459" s="783"/>
      <c r="R459" s="783"/>
      <c r="S459" s="783"/>
      <c r="T459" s="783"/>
      <c r="U459" s="793"/>
      <c r="V459" s="792"/>
      <c r="W459" s="792"/>
      <c r="X459" s="792"/>
      <c r="Y459" s="792"/>
      <c r="Z459" s="792"/>
      <c r="AA459" s="802"/>
      <c r="AB459" s="801"/>
      <c r="AC459" s="801"/>
      <c r="AD459" s="801"/>
      <c r="AE459" s="801"/>
      <c r="AF459" s="801"/>
      <c r="AG459" s="820"/>
      <c r="AH459" s="819"/>
      <c r="AI459" s="819"/>
      <c r="AJ459" s="819"/>
      <c r="AK459" s="819"/>
      <c r="AL459" s="819"/>
      <c r="AM459" s="774"/>
      <c r="AN459" s="775"/>
      <c r="AO459" s="775"/>
      <c r="AP459" s="775"/>
      <c r="AQ459" s="775"/>
      <c r="AR459" s="775"/>
      <c r="AS459" s="829"/>
      <c r="AT459" s="828"/>
      <c r="AU459" s="828"/>
      <c r="AV459" s="828"/>
      <c r="AW459" s="828"/>
      <c r="AX459" s="828"/>
      <c r="AY459" s="838"/>
      <c r="AZ459" s="837"/>
      <c r="BA459" s="837"/>
      <c r="BB459" s="837"/>
      <c r="BC459" s="837"/>
      <c r="BD459" s="837"/>
      <c r="BE459" s="774"/>
      <c r="BF459" s="775"/>
      <c r="BG459" s="775"/>
      <c r="BH459" s="775"/>
      <c r="BI459" s="775"/>
      <c r="BJ459" s="775"/>
      <c r="BK459" s="811"/>
      <c r="BL459" s="810"/>
      <c r="BM459" s="810"/>
      <c r="BN459" s="810"/>
      <c r="BO459" s="810"/>
      <c r="BP459" s="810"/>
      <c r="BQ459" s="793"/>
      <c r="BR459" s="792"/>
      <c r="BS459" s="792"/>
      <c r="BT459" s="792"/>
      <c r="BU459" s="792"/>
      <c r="BV459" s="792"/>
      <c r="BW459" s="838"/>
      <c r="BX459" s="837"/>
      <c r="BY459" s="837"/>
      <c r="BZ459" s="837"/>
      <c r="CA459" s="837"/>
      <c r="CB459" s="837"/>
      <c r="CC459" s="811"/>
      <c r="CD459" s="784"/>
      <c r="CE459" s="810"/>
      <c r="CF459" s="810"/>
      <c r="CG459" s="810"/>
      <c r="CH459" s="579"/>
    </row>
    <row r="460" spans="1:86" hidden="1" x14ac:dyDescent="0.2">
      <c r="A460" s="596"/>
      <c r="B460" s="596"/>
      <c r="C460" s="623"/>
      <c r="D460" s="608"/>
      <c r="E460" s="596"/>
      <c r="F460" s="607"/>
      <c r="G460" s="620"/>
      <c r="H460" s="600"/>
      <c r="I460" s="682"/>
      <c r="J460" s="774"/>
      <c r="K460" s="774"/>
      <c r="L460" s="775"/>
      <c r="M460" s="775"/>
      <c r="N460" s="775"/>
      <c r="O460" s="784"/>
      <c r="P460" s="784"/>
      <c r="Q460" s="783"/>
      <c r="R460" s="783"/>
      <c r="S460" s="783"/>
      <c r="T460" s="783"/>
      <c r="U460" s="793"/>
      <c r="V460" s="792"/>
      <c r="W460" s="792"/>
      <c r="X460" s="792"/>
      <c r="Y460" s="792"/>
      <c r="Z460" s="792"/>
      <c r="AA460" s="802"/>
      <c r="AB460" s="801"/>
      <c r="AC460" s="801"/>
      <c r="AD460" s="801"/>
      <c r="AE460" s="801"/>
      <c r="AF460" s="801"/>
      <c r="AG460" s="820"/>
      <c r="AH460" s="819"/>
      <c r="AI460" s="819"/>
      <c r="AJ460" s="819"/>
      <c r="AK460" s="819"/>
      <c r="AL460" s="819"/>
      <c r="AM460" s="774"/>
      <c r="AN460" s="775"/>
      <c r="AO460" s="775"/>
      <c r="AP460" s="775"/>
      <c r="AQ460" s="775"/>
      <c r="AR460" s="775"/>
      <c r="AS460" s="829"/>
      <c r="AT460" s="828"/>
      <c r="AU460" s="828"/>
      <c r="AV460" s="828"/>
      <c r="AW460" s="828"/>
      <c r="AX460" s="828"/>
      <c r="AY460" s="838"/>
      <c r="AZ460" s="837"/>
      <c r="BA460" s="837"/>
      <c r="BB460" s="837"/>
      <c r="BC460" s="837"/>
      <c r="BD460" s="837"/>
      <c r="BE460" s="774"/>
      <c r="BF460" s="775"/>
      <c r="BG460" s="775"/>
      <c r="BH460" s="775"/>
      <c r="BI460" s="775"/>
      <c r="BJ460" s="775"/>
      <c r="BK460" s="811"/>
      <c r="BL460" s="810"/>
      <c r="BM460" s="810"/>
      <c r="BN460" s="810"/>
      <c r="BO460" s="810"/>
      <c r="BP460" s="810"/>
      <c r="BQ460" s="793"/>
      <c r="BR460" s="792"/>
      <c r="BS460" s="792"/>
      <c r="BT460" s="792"/>
      <c r="BU460" s="792"/>
      <c r="BV460" s="792"/>
      <c r="BW460" s="838"/>
      <c r="BX460" s="837"/>
      <c r="BY460" s="837"/>
      <c r="BZ460" s="837"/>
      <c r="CA460" s="837"/>
      <c r="CB460" s="837"/>
      <c r="CC460" s="811"/>
      <c r="CD460" s="784"/>
      <c r="CE460" s="810"/>
      <c r="CF460" s="810"/>
      <c r="CG460" s="810"/>
      <c r="CH460" s="579"/>
    </row>
    <row r="461" spans="1:86" hidden="1" x14ac:dyDescent="0.2">
      <c r="A461" s="596"/>
      <c r="B461" s="596"/>
      <c r="C461" s="623"/>
      <c r="D461" s="606"/>
      <c r="E461" s="596"/>
      <c r="F461" s="607"/>
      <c r="G461" s="620"/>
      <c r="H461" s="645"/>
      <c r="I461" s="624"/>
      <c r="J461" s="774"/>
      <c r="K461" s="774"/>
      <c r="L461" s="775"/>
      <c r="M461" s="775"/>
      <c r="N461" s="775"/>
      <c r="O461" s="784"/>
      <c r="P461" s="784"/>
      <c r="Q461" s="783"/>
      <c r="R461" s="783"/>
      <c r="S461" s="783"/>
      <c r="T461" s="783"/>
      <c r="U461" s="793"/>
      <c r="V461" s="792"/>
      <c r="W461" s="792"/>
      <c r="X461" s="792"/>
      <c r="Y461" s="792"/>
      <c r="Z461" s="792"/>
      <c r="AA461" s="802"/>
      <c r="AB461" s="801"/>
      <c r="AC461" s="801"/>
      <c r="AD461" s="801"/>
      <c r="AE461" s="801"/>
      <c r="AF461" s="801"/>
      <c r="AG461" s="820"/>
      <c r="AH461" s="819"/>
      <c r="AI461" s="819"/>
      <c r="AJ461" s="819"/>
      <c r="AK461" s="819"/>
      <c r="AL461" s="819"/>
      <c r="AM461" s="774"/>
      <c r="AN461" s="775"/>
      <c r="AO461" s="775"/>
      <c r="AP461" s="775"/>
      <c r="AQ461" s="775"/>
      <c r="AR461" s="775"/>
      <c r="AS461" s="829"/>
      <c r="AT461" s="828"/>
      <c r="AU461" s="828"/>
      <c r="AV461" s="828"/>
      <c r="AW461" s="828"/>
      <c r="AX461" s="828"/>
      <c r="AY461" s="838"/>
      <c r="AZ461" s="837"/>
      <c r="BA461" s="837"/>
      <c r="BB461" s="837"/>
      <c r="BC461" s="837"/>
      <c r="BD461" s="837"/>
      <c r="BE461" s="774"/>
      <c r="BF461" s="775"/>
      <c r="BG461" s="775"/>
      <c r="BH461" s="775"/>
      <c r="BI461" s="775"/>
      <c r="BJ461" s="775"/>
      <c r="BK461" s="811"/>
      <c r="BL461" s="810"/>
      <c r="BM461" s="810"/>
      <c r="BN461" s="810"/>
      <c r="BO461" s="810"/>
      <c r="BP461" s="810"/>
      <c r="BQ461" s="793"/>
      <c r="BR461" s="792"/>
      <c r="BS461" s="792"/>
      <c r="BT461" s="792"/>
      <c r="BU461" s="792"/>
      <c r="BV461" s="792"/>
      <c r="BW461" s="838"/>
      <c r="BX461" s="837"/>
      <c r="BY461" s="837"/>
      <c r="BZ461" s="837"/>
      <c r="CA461" s="837"/>
      <c r="CB461" s="837"/>
      <c r="CC461" s="811"/>
      <c r="CD461" s="784"/>
      <c r="CE461" s="810"/>
      <c r="CF461" s="810"/>
      <c r="CG461" s="810"/>
      <c r="CH461" s="579"/>
    </row>
    <row r="462" spans="1:86" hidden="1" x14ac:dyDescent="0.2">
      <c r="A462" s="596"/>
      <c r="B462" s="596"/>
      <c r="C462" s="734"/>
      <c r="D462" s="616"/>
      <c r="E462" s="615"/>
      <c r="F462" s="616"/>
      <c r="G462" s="667"/>
      <c r="H462" s="735"/>
      <c r="I462" s="618"/>
      <c r="J462" s="774"/>
      <c r="K462" s="774"/>
      <c r="L462" s="775"/>
      <c r="M462" s="775"/>
      <c r="N462" s="774"/>
      <c r="O462" s="784"/>
      <c r="P462" s="784"/>
      <c r="Q462" s="783"/>
      <c r="R462" s="784"/>
      <c r="S462" s="783"/>
      <c r="T462" s="784"/>
      <c r="U462" s="793"/>
      <c r="V462" s="793"/>
      <c r="W462" s="792"/>
      <c r="X462" s="793"/>
      <c r="Y462" s="792"/>
      <c r="Z462" s="793"/>
      <c r="AA462" s="802"/>
      <c r="AB462" s="802"/>
      <c r="AC462" s="801"/>
      <c r="AD462" s="802"/>
      <c r="AE462" s="801"/>
      <c r="AF462" s="802"/>
      <c r="AG462" s="820"/>
      <c r="AH462" s="820"/>
      <c r="AI462" s="819"/>
      <c r="AJ462" s="820"/>
      <c r="AK462" s="819"/>
      <c r="AL462" s="820"/>
      <c r="AM462" s="774"/>
      <c r="AN462" s="774"/>
      <c r="AO462" s="775"/>
      <c r="AP462" s="774"/>
      <c r="AQ462" s="775"/>
      <c r="AR462" s="774"/>
      <c r="AS462" s="829"/>
      <c r="AT462" s="829"/>
      <c r="AU462" s="828"/>
      <c r="AV462" s="829"/>
      <c r="AW462" s="828"/>
      <c r="AX462" s="829"/>
      <c r="AY462" s="838"/>
      <c r="AZ462" s="838"/>
      <c r="BA462" s="837"/>
      <c r="BB462" s="838"/>
      <c r="BC462" s="837"/>
      <c r="BD462" s="838"/>
      <c r="BE462" s="774"/>
      <c r="BF462" s="774"/>
      <c r="BG462" s="775"/>
      <c r="BH462" s="774"/>
      <c r="BI462" s="775"/>
      <c r="BJ462" s="774"/>
      <c r="BK462" s="811"/>
      <c r="BL462" s="811"/>
      <c r="BM462" s="810"/>
      <c r="BN462" s="811"/>
      <c r="BO462" s="810"/>
      <c r="BP462" s="811"/>
      <c r="BQ462" s="793"/>
      <c r="BR462" s="793"/>
      <c r="BS462" s="792"/>
      <c r="BT462" s="793"/>
      <c r="BU462" s="792"/>
      <c r="BV462" s="793"/>
      <c r="BW462" s="838"/>
      <c r="BX462" s="838"/>
      <c r="BY462" s="837"/>
      <c r="BZ462" s="838"/>
      <c r="CA462" s="837"/>
      <c r="CB462" s="838"/>
      <c r="CC462" s="811"/>
      <c r="CD462" s="784"/>
      <c r="CE462" s="810"/>
      <c r="CF462" s="810"/>
      <c r="CG462" s="811"/>
      <c r="CH462" s="579"/>
    </row>
    <row r="463" spans="1:86" hidden="1" x14ac:dyDescent="0.2">
      <c r="A463" s="596"/>
      <c r="B463" s="596"/>
      <c r="C463" s="734"/>
      <c r="D463" s="616"/>
      <c r="E463" s="615"/>
      <c r="F463" s="616"/>
      <c r="G463" s="667"/>
      <c r="H463" s="609"/>
      <c r="I463" s="618"/>
      <c r="J463" s="774"/>
      <c r="K463" s="774"/>
      <c r="L463" s="775"/>
      <c r="M463" s="775"/>
      <c r="N463" s="774"/>
      <c r="O463" s="784"/>
      <c r="P463" s="784"/>
      <c r="Q463" s="783"/>
      <c r="R463" s="784"/>
      <c r="S463" s="783"/>
      <c r="T463" s="784"/>
      <c r="U463" s="793"/>
      <c r="V463" s="793"/>
      <c r="W463" s="792"/>
      <c r="X463" s="793"/>
      <c r="Y463" s="792"/>
      <c r="Z463" s="793"/>
      <c r="AA463" s="802"/>
      <c r="AB463" s="802"/>
      <c r="AC463" s="801"/>
      <c r="AD463" s="802"/>
      <c r="AE463" s="801"/>
      <c r="AF463" s="802"/>
      <c r="AG463" s="820"/>
      <c r="AH463" s="820"/>
      <c r="AI463" s="819"/>
      <c r="AJ463" s="820"/>
      <c r="AK463" s="819"/>
      <c r="AL463" s="820"/>
      <c r="AM463" s="774"/>
      <c r="AN463" s="774"/>
      <c r="AO463" s="775"/>
      <c r="AP463" s="774"/>
      <c r="AQ463" s="775"/>
      <c r="AR463" s="774"/>
      <c r="AS463" s="829"/>
      <c r="AT463" s="829"/>
      <c r="AU463" s="828"/>
      <c r="AV463" s="829"/>
      <c r="AW463" s="828"/>
      <c r="AX463" s="829"/>
      <c r="AY463" s="838"/>
      <c r="AZ463" s="838"/>
      <c r="BA463" s="837"/>
      <c r="BB463" s="838"/>
      <c r="BC463" s="837"/>
      <c r="BD463" s="838"/>
      <c r="BE463" s="774"/>
      <c r="BF463" s="774"/>
      <c r="BG463" s="775"/>
      <c r="BH463" s="774"/>
      <c r="BI463" s="775"/>
      <c r="BJ463" s="774"/>
      <c r="BK463" s="811"/>
      <c r="BL463" s="811"/>
      <c r="BM463" s="810"/>
      <c r="BN463" s="811"/>
      <c r="BO463" s="810"/>
      <c r="BP463" s="811"/>
      <c r="BQ463" s="793"/>
      <c r="BR463" s="793"/>
      <c r="BS463" s="792"/>
      <c r="BT463" s="793"/>
      <c r="BU463" s="792"/>
      <c r="BV463" s="793"/>
      <c r="BW463" s="838"/>
      <c r="BX463" s="838"/>
      <c r="BY463" s="837"/>
      <c r="BZ463" s="838"/>
      <c r="CA463" s="837"/>
      <c r="CB463" s="838"/>
      <c r="CC463" s="811"/>
      <c r="CD463" s="784"/>
      <c r="CE463" s="810"/>
      <c r="CF463" s="810"/>
      <c r="CG463" s="811"/>
      <c r="CH463" s="579"/>
    </row>
    <row r="464" spans="1:86" hidden="1" x14ac:dyDescent="0.2">
      <c r="A464" s="596"/>
      <c r="B464" s="596"/>
      <c r="C464" s="663"/>
      <c r="D464" s="607"/>
      <c r="E464" s="615"/>
      <c r="F464" s="607"/>
      <c r="G464" s="620"/>
      <c r="H464" s="609"/>
      <c r="I464" s="601"/>
      <c r="J464" s="774"/>
      <c r="K464" s="774"/>
      <c r="L464" s="775"/>
      <c r="M464" s="775"/>
      <c r="N464" s="774"/>
      <c r="O464" s="784"/>
      <c r="P464" s="784"/>
      <c r="Q464" s="783"/>
      <c r="R464" s="784"/>
      <c r="S464" s="783"/>
      <c r="T464" s="784"/>
      <c r="U464" s="793"/>
      <c r="V464" s="793"/>
      <c r="W464" s="792"/>
      <c r="X464" s="793"/>
      <c r="Y464" s="792"/>
      <c r="Z464" s="793"/>
      <c r="AA464" s="802"/>
      <c r="AB464" s="802"/>
      <c r="AC464" s="801"/>
      <c r="AD464" s="802"/>
      <c r="AE464" s="801"/>
      <c r="AF464" s="802"/>
      <c r="AG464" s="820"/>
      <c r="AH464" s="820"/>
      <c r="AI464" s="819"/>
      <c r="AJ464" s="820"/>
      <c r="AK464" s="819"/>
      <c r="AL464" s="820"/>
      <c r="AM464" s="774"/>
      <c r="AN464" s="774"/>
      <c r="AO464" s="775"/>
      <c r="AP464" s="774"/>
      <c r="AQ464" s="775"/>
      <c r="AR464" s="774"/>
      <c r="AS464" s="829"/>
      <c r="AT464" s="829"/>
      <c r="AU464" s="828"/>
      <c r="AV464" s="829"/>
      <c r="AW464" s="828"/>
      <c r="AX464" s="829"/>
      <c r="AY464" s="838"/>
      <c r="AZ464" s="838"/>
      <c r="BA464" s="837"/>
      <c r="BB464" s="838"/>
      <c r="BC464" s="837"/>
      <c r="BD464" s="838"/>
      <c r="BE464" s="774"/>
      <c r="BF464" s="774"/>
      <c r="BG464" s="775"/>
      <c r="BH464" s="774"/>
      <c r="BI464" s="775"/>
      <c r="BJ464" s="774"/>
      <c r="BK464" s="811"/>
      <c r="BL464" s="811"/>
      <c r="BM464" s="810"/>
      <c r="BN464" s="811"/>
      <c r="BO464" s="810"/>
      <c r="BP464" s="811"/>
      <c r="BQ464" s="793"/>
      <c r="BR464" s="793"/>
      <c r="BS464" s="792"/>
      <c r="BT464" s="793"/>
      <c r="BU464" s="792"/>
      <c r="BV464" s="793"/>
      <c r="BW464" s="838"/>
      <c r="BX464" s="838"/>
      <c r="BY464" s="837"/>
      <c r="BZ464" s="838"/>
      <c r="CA464" s="837"/>
      <c r="CB464" s="838"/>
      <c r="CC464" s="811"/>
      <c r="CD464" s="784"/>
      <c r="CE464" s="810"/>
      <c r="CF464" s="810"/>
      <c r="CG464" s="811"/>
      <c r="CH464" s="579"/>
    </row>
    <row r="465" spans="1:86" hidden="1" x14ac:dyDescent="0.2">
      <c r="A465" s="675"/>
      <c r="B465" s="675"/>
      <c r="C465" s="675"/>
      <c r="D465" s="676"/>
      <c r="E465" s="675"/>
      <c r="F465" s="677"/>
      <c r="G465" s="678"/>
      <c r="H465" s="661"/>
      <c r="I465" s="629"/>
      <c r="J465" s="776"/>
      <c r="K465" s="776"/>
      <c r="L465" s="776"/>
      <c r="M465" s="776"/>
      <c r="N465" s="776"/>
      <c r="O465" s="785"/>
      <c r="P465" s="785"/>
      <c r="Q465" s="785"/>
      <c r="R465" s="785"/>
      <c r="S465" s="785"/>
      <c r="T465" s="785"/>
      <c r="U465" s="794"/>
      <c r="V465" s="794"/>
      <c r="W465" s="794"/>
      <c r="X465" s="794"/>
      <c r="Y465" s="794"/>
      <c r="Z465" s="794"/>
      <c r="AA465" s="803"/>
      <c r="AB465" s="803"/>
      <c r="AC465" s="803"/>
      <c r="AD465" s="803"/>
      <c r="AE465" s="803"/>
      <c r="AF465" s="803"/>
      <c r="AG465" s="821"/>
      <c r="AH465" s="821"/>
      <c r="AI465" s="821"/>
      <c r="AJ465" s="821"/>
      <c r="AK465" s="821"/>
      <c r="AL465" s="821"/>
      <c r="AM465" s="776"/>
      <c r="AN465" s="776"/>
      <c r="AO465" s="776"/>
      <c r="AP465" s="776"/>
      <c r="AQ465" s="776"/>
      <c r="AR465" s="776"/>
      <c r="AS465" s="830"/>
      <c r="AT465" s="830"/>
      <c r="AU465" s="830"/>
      <c r="AV465" s="830"/>
      <c r="AW465" s="830"/>
      <c r="AX465" s="830"/>
      <c r="AY465" s="839"/>
      <c r="AZ465" s="839"/>
      <c r="BA465" s="839"/>
      <c r="BB465" s="839"/>
      <c r="BC465" s="839"/>
      <c r="BD465" s="839"/>
      <c r="BE465" s="776"/>
      <c r="BF465" s="776"/>
      <c r="BG465" s="776"/>
      <c r="BH465" s="776"/>
      <c r="BI465" s="776"/>
      <c r="BJ465" s="776"/>
      <c r="BK465" s="812"/>
      <c r="BL465" s="812"/>
      <c r="BM465" s="812"/>
      <c r="BN465" s="812"/>
      <c r="BO465" s="812"/>
      <c r="BP465" s="812"/>
      <c r="BQ465" s="794"/>
      <c r="BR465" s="794"/>
      <c r="BS465" s="794"/>
      <c r="BT465" s="794"/>
      <c r="BU465" s="794"/>
      <c r="BV465" s="794"/>
      <c r="BW465" s="839"/>
      <c r="BX465" s="839"/>
      <c r="BY465" s="839"/>
      <c r="BZ465" s="839"/>
      <c r="CA465" s="839"/>
      <c r="CB465" s="839"/>
      <c r="CC465" s="812"/>
      <c r="CD465" s="785"/>
      <c r="CE465" s="812"/>
      <c r="CF465" s="812"/>
      <c r="CG465" s="812"/>
      <c r="CH465" s="579"/>
    </row>
    <row r="466" spans="1:86" hidden="1" x14ac:dyDescent="0.2">
      <c r="A466" s="721"/>
      <c r="B466" s="721"/>
      <c r="C466" s="721"/>
      <c r="D466" s="676"/>
      <c r="E466" s="721"/>
      <c r="F466" s="676"/>
      <c r="G466" s="703"/>
      <c r="H466" s="631"/>
      <c r="I466" s="704"/>
      <c r="J466" s="774"/>
      <c r="K466" s="774"/>
      <c r="L466" s="775"/>
      <c r="M466" s="775"/>
      <c r="N466" s="775"/>
      <c r="O466" s="784"/>
      <c r="P466" s="784"/>
      <c r="Q466" s="783"/>
      <c r="R466" s="783"/>
      <c r="S466" s="783"/>
      <c r="T466" s="783"/>
      <c r="U466" s="793"/>
      <c r="V466" s="792"/>
      <c r="W466" s="792"/>
      <c r="X466" s="792"/>
      <c r="Y466" s="792"/>
      <c r="Z466" s="792"/>
      <c r="AA466" s="802"/>
      <c r="AB466" s="801"/>
      <c r="AC466" s="801"/>
      <c r="AD466" s="801"/>
      <c r="AE466" s="801"/>
      <c r="AF466" s="801"/>
      <c r="AG466" s="820"/>
      <c r="AH466" s="819"/>
      <c r="AI466" s="819"/>
      <c r="AJ466" s="819"/>
      <c r="AK466" s="819"/>
      <c r="AL466" s="819"/>
      <c r="AM466" s="774"/>
      <c r="AN466" s="775"/>
      <c r="AO466" s="775"/>
      <c r="AP466" s="775"/>
      <c r="AQ466" s="775"/>
      <c r="AR466" s="775"/>
      <c r="AS466" s="829"/>
      <c r="AT466" s="828"/>
      <c r="AU466" s="828"/>
      <c r="AV466" s="828"/>
      <c r="AW466" s="828"/>
      <c r="AX466" s="828"/>
      <c r="AY466" s="838"/>
      <c r="AZ466" s="837"/>
      <c r="BA466" s="837"/>
      <c r="BB466" s="837"/>
      <c r="BC466" s="837"/>
      <c r="BD466" s="837"/>
      <c r="BE466" s="774"/>
      <c r="BF466" s="775"/>
      <c r="BG466" s="775"/>
      <c r="BH466" s="775"/>
      <c r="BI466" s="775"/>
      <c r="BJ466" s="775"/>
      <c r="BK466" s="811"/>
      <c r="BL466" s="810"/>
      <c r="BM466" s="810"/>
      <c r="BN466" s="810"/>
      <c r="BO466" s="810"/>
      <c r="BP466" s="810"/>
      <c r="BQ466" s="793"/>
      <c r="BR466" s="792"/>
      <c r="BS466" s="792"/>
      <c r="BT466" s="792"/>
      <c r="BU466" s="792"/>
      <c r="BV466" s="792"/>
      <c r="BW466" s="838"/>
      <c r="BX466" s="837"/>
      <c r="BY466" s="837"/>
      <c r="BZ466" s="837"/>
      <c r="CA466" s="837"/>
      <c r="CB466" s="837"/>
      <c r="CC466" s="811"/>
      <c r="CD466" s="784"/>
      <c r="CE466" s="810"/>
      <c r="CF466" s="810"/>
      <c r="CG466" s="810"/>
      <c r="CH466" s="579"/>
    </row>
    <row r="467" spans="1:86" hidden="1" x14ac:dyDescent="0.2">
      <c r="A467" s="711"/>
      <c r="B467" s="711"/>
      <c r="C467" s="711"/>
      <c r="D467" s="712"/>
      <c r="E467" s="711"/>
      <c r="F467" s="712"/>
      <c r="G467" s="679"/>
      <c r="H467" s="635"/>
      <c r="I467" s="636"/>
      <c r="J467" s="774"/>
      <c r="K467" s="774"/>
      <c r="L467" s="775"/>
      <c r="M467" s="775"/>
      <c r="N467" s="775"/>
      <c r="O467" s="784"/>
      <c r="P467" s="784"/>
      <c r="Q467" s="783"/>
      <c r="R467" s="783"/>
      <c r="S467" s="783"/>
      <c r="T467" s="783"/>
      <c r="U467" s="793"/>
      <c r="V467" s="792"/>
      <c r="W467" s="792"/>
      <c r="X467" s="792"/>
      <c r="Y467" s="792"/>
      <c r="Z467" s="792"/>
      <c r="AA467" s="802"/>
      <c r="AB467" s="801"/>
      <c r="AC467" s="801"/>
      <c r="AD467" s="801"/>
      <c r="AE467" s="801"/>
      <c r="AF467" s="801"/>
      <c r="AG467" s="820"/>
      <c r="AH467" s="819"/>
      <c r="AI467" s="819"/>
      <c r="AJ467" s="819"/>
      <c r="AK467" s="819"/>
      <c r="AL467" s="819"/>
      <c r="AM467" s="774"/>
      <c r="AN467" s="775"/>
      <c r="AO467" s="775"/>
      <c r="AP467" s="775"/>
      <c r="AQ467" s="775"/>
      <c r="AR467" s="775"/>
      <c r="AS467" s="829"/>
      <c r="AT467" s="828"/>
      <c r="AU467" s="828"/>
      <c r="AV467" s="828"/>
      <c r="AW467" s="828"/>
      <c r="AX467" s="828"/>
      <c r="AY467" s="838"/>
      <c r="AZ467" s="837"/>
      <c r="BA467" s="837"/>
      <c r="BB467" s="837"/>
      <c r="BC467" s="837"/>
      <c r="BD467" s="837"/>
      <c r="BE467" s="774"/>
      <c r="BF467" s="775"/>
      <c r="BG467" s="775"/>
      <c r="BH467" s="775"/>
      <c r="BI467" s="775"/>
      <c r="BJ467" s="775"/>
      <c r="BK467" s="811"/>
      <c r="BL467" s="810"/>
      <c r="BM467" s="810"/>
      <c r="BN467" s="810"/>
      <c r="BO467" s="810"/>
      <c r="BP467" s="810"/>
      <c r="BQ467" s="793"/>
      <c r="BR467" s="792"/>
      <c r="BS467" s="792"/>
      <c r="BT467" s="792"/>
      <c r="BU467" s="792"/>
      <c r="BV467" s="792"/>
      <c r="BW467" s="838"/>
      <c r="BX467" s="837"/>
      <c r="BY467" s="837"/>
      <c r="BZ467" s="837"/>
      <c r="CA467" s="837"/>
      <c r="CB467" s="837"/>
      <c r="CC467" s="811"/>
      <c r="CD467" s="784"/>
      <c r="CE467" s="810"/>
      <c r="CF467" s="810"/>
      <c r="CG467" s="810"/>
      <c r="CH467" s="579"/>
    </row>
    <row r="468" spans="1:86" hidden="1" x14ac:dyDescent="0.2">
      <c r="A468" s="711"/>
      <c r="B468" s="711"/>
      <c r="C468" s="711"/>
      <c r="D468" s="712"/>
      <c r="E468" s="711"/>
      <c r="F468" s="712"/>
      <c r="G468" s="679"/>
      <c r="H468" s="639"/>
      <c r="I468" s="636"/>
      <c r="J468" s="774"/>
      <c r="K468" s="774"/>
      <c r="L468" s="775"/>
      <c r="M468" s="775"/>
      <c r="N468" s="775"/>
      <c r="O468" s="784"/>
      <c r="P468" s="784"/>
      <c r="Q468" s="783"/>
      <c r="R468" s="783"/>
      <c r="S468" s="783"/>
      <c r="T468" s="783"/>
      <c r="U468" s="793"/>
      <c r="V468" s="792"/>
      <c r="W468" s="792"/>
      <c r="X468" s="792"/>
      <c r="Y468" s="792"/>
      <c r="Z468" s="792"/>
      <c r="AA468" s="802"/>
      <c r="AB468" s="801"/>
      <c r="AC468" s="801"/>
      <c r="AD468" s="801"/>
      <c r="AE468" s="801"/>
      <c r="AF468" s="801"/>
      <c r="AG468" s="820"/>
      <c r="AH468" s="819"/>
      <c r="AI468" s="819"/>
      <c r="AJ468" s="819"/>
      <c r="AK468" s="819"/>
      <c r="AL468" s="819"/>
      <c r="AM468" s="774"/>
      <c r="AN468" s="775"/>
      <c r="AO468" s="775"/>
      <c r="AP468" s="775"/>
      <c r="AQ468" s="775"/>
      <c r="AR468" s="775"/>
      <c r="AS468" s="829"/>
      <c r="AT468" s="828"/>
      <c r="AU468" s="828"/>
      <c r="AV468" s="828"/>
      <c r="AW468" s="828"/>
      <c r="AX468" s="828"/>
      <c r="AY468" s="838"/>
      <c r="AZ468" s="837"/>
      <c r="BA468" s="837"/>
      <c r="BB468" s="837"/>
      <c r="BC468" s="837"/>
      <c r="BD468" s="837"/>
      <c r="BE468" s="774"/>
      <c r="BF468" s="775"/>
      <c r="BG468" s="775"/>
      <c r="BH468" s="775"/>
      <c r="BI468" s="775"/>
      <c r="BJ468" s="775"/>
      <c r="BK468" s="811"/>
      <c r="BL468" s="810"/>
      <c r="BM468" s="810"/>
      <c r="BN468" s="810"/>
      <c r="BO468" s="810"/>
      <c r="BP468" s="810"/>
      <c r="BQ468" s="793"/>
      <c r="BR468" s="792"/>
      <c r="BS468" s="792"/>
      <c r="BT468" s="792"/>
      <c r="BU468" s="792"/>
      <c r="BV468" s="792"/>
      <c r="BW468" s="838"/>
      <c r="BX468" s="837"/>
      <c r="BY468" s="837"/>
      <c r="BZ468" s="837"/>
      <c r="CA468" s="837"/>
      <c r="CB468" s="837"/>
      <c r="CC468" s="811"/>
      <c r="CD468" s="784"/>
      <c r="CE468" s="810"/>
      <c r="CF468" s="810"/>
      <c r="CG468" s="810"/>
      <c r="CH468" s="579"/>
    </row>
    <row r="469" spans="1:86" hidden="1" x14ac:dyDescent="0.2">
      <c r="A469" s="711"/>
      <c r="B469" s="711"/>
      <c r="C469" s="711"/>
      <c r="D469" s="712"/>
      <c r="E469" s="711"/>
      <c r="F469" s="712"/>
      <c r="G469" s="679"/>
      <c r="H469" s="639"/>
      <c r="I469" s="636"/>
      <c r="J469" s="774"/>
      <c r="K469" s="774"/>
      <c r="L469" s="775"/>
      <c r="M469" s="775"/>
      <c r="N469" s="775"/>
      <c r="O469" s="784"/>
      <c r="P469" s="784"/>
      <c r="Q469" s="783"/>
      <c r="R469" s="783"/>
      <c r="S469" s="783"/>
      <c r="T469" s="783"/>
      <c r="U469" s="793"/>
      <c r="V469" s="792"/>
      <c r="W469" s="792"/>
      <c r="X469" s="792"/>
      <c r="Y469" s="792"/>
      <c r="Z469" s="792"/>
      <c r="AA469" s="802"/>
      <c r="AB469" s="801"/>
      <c r="AC469" s="801"/>
      <c r="AD469" s="801"/>
      <c r="AE469" s="801"/>
      <c r="AF469" s="801"/>
      <c r="AG469" s="820"/>
      <c r="AH469" s="819"/>
      <c r="AI469" s="819"/>
      <c r="AJ469" s="819"/>
      <c r="AK469" s="819"/>
      <c r="AL469" s="819"/>
      <c r="AM469" s="774"/>
      <c r="AN469" s="775"/>
      <c r="AO469" s="775"/>
      <c r="AP469" s="775"/>
      <c r="AQ469" s="775"/>
      <c r="AR469" s="775"/>
      <c r="AS469" s="829"/>
      <c r="AT469" s="828"/>
      <c r="AU469" s="828"/>
      <c r="AV469" s="828"/>
      <c r="AW469" s="828"/>
      <c r="AX469" s="828"/>
      <c r="AY469" s="838"/>
      <c r="AZ469" s="837"/>
      <c r="BA469" s="837"/>
      <c r="BB469" s="837"/>
      <c r="BC469" s="837"/>
      <c r="BD469" s="837"/>
      <c r="BE469" s="774"/>
      <c r="BF469" s="775"/>
      <c r="BG469" s="775"/>
      <c r="BH469" s="775"/>
      <c r="BI469" s="775"/>
      <c r="BJ469" s="775"/>
      <c r="BK469" s="811"/>
      <c r="BL469" s="810"/>
      <c r="BM469" s="810"/>
      <c r="BN469" s="810"/>
      <c r="BO469" s="810"/>
      <c r="BP469" s="810"/>
      <c r="BQ469" s="793"/>
      <c r="BR469" s="792"/>
      <c r="BS469" s="792"/>
      <c r="BT469" s="792"/>
      <c r="BU469" s="792"/>
      <c r="BV469" s="792"/>
      <c r="BW469" s="838"/>
      <c r="BX469" s="837"/>
      <c r="BY469" s="837"/>
      <c r="BZ469" s="837"/>
      <c r="CA469" s="837"/>
      <c r="CB469" s="837"/>
      <c r="CC469" s="811"/>
      <c r="CD469" s="784"/>
      <c r="CE469" s="810"/>
      <c r="CF469" s="810"/>
      <c r="CG469" s="810"/>
      <c r="CH469" s="579"/>
    </row>
    <row r="470" spans="1:86" hidden="1" x14ac:dyDescent="0.2">
      <c r="A470" s="711"/>
      <c r="B470" s="711"/>
      <c r="C470" s="711"/>
      <c r="D470" s="712"/>
      <c r="E470" s="711"/>
      <c r="F470" s="712"/>
      <c r="G470" s="679"/>
      <c r="H470" s="635"/>
      <c r="I470" s="636"/>
      <c r="J470" s="774"/>
      <c r="K470" s="774"/>
      <c r="L470" s="775"/>
      <c r="M470" s="775"/>
      <c r="N470" s="775"/>
      <c r="O470" s="784"/>
      <c r="P470" s="784"/>
      <c r="Q470" s="783"/>
      <c r="R470" s="783"/>
      <c r="S470" s="783"/>
      <c r="T470" s="783"/>
      <c r="U470" s="793"/>
      <c r="V470" s="792"/>
      <c r="W470" s="792"/>
      <c r="X470" s="792"/>
      <c r="Y470" s="792"/>
      <c r="Z470" s="792"/>
      <c r="AA470" s="802"/>
      <c r="AB470" s="801"/>
      <c r="AC470" s="801"/>
      <c r="AD470" s="801"/>
      <c r="AE470" s="801"/>
      <c r="AF470" s="801"/>
      <c r="AG470" s="820"/>
      <c r="AH470" s="819"/>
      <c r="AI470" s="819"/>
      <c r="AJ470" s="819"/>
      <c r="AK470" s="819"/>
      <c r="AL470" s="819"/>
      <c r="AM470" s="774"/>
      <c r="AN470" s="775"/>
      <c r="AO470" s="775"/>
      <c r="AP470" s="775"/>
      <c r="AQ470" s="775"/>
      <c r="AR470" s="775"/>
      <c r="AS470" s="829"/>
      <c r="AT470" s="828"/>
      <c r="AU470" s="828"/>
      <c r="AV470" s="828"/>
      <c r="AW470" s="828"/>
      <c r="AX470" s="828"/>
      <c r="AY470" s="838"/>
      <c r="AZ470" s="837"/>
      <c r="BA470" s="837"/>
      <c r="BB470" s="837"/>
      <c r="BC470" s="837"/>
      <c r="BD470" s="837"/>
      <c r="BE470" s="774"/>
      <c r="BF470" s="775"/>
      <c r="BG470" s="775"/>
      <c r="BH470" s="775"/>
      <c r="BI470" s="775"/>
      <c r="BJ470" s="775"/>
      <c r="BK470" s="811"/>
      <c r="BL470" s="810"/>
      <c r="BM470" s="810"/>
      <c r="BN470" s="810"/>
      <c r="BO470" s="810"/>
      <c r="BP470" s="810"/>
      <c r="BQ470" s="793"/>
      <c r="BR470" s="792"/>
      <c r="BS470" s="792"/>
      <c r="BT470" s="792"/>
      <c r="BU470" s="792"/>
      <c r="BV470" s="792"/>
      <c r="BW470" s="838"/>
      <c r="BX470" s="837"/>
      <c r="BY470" s="837"/>
      <c r="BZ470" s="837"/>
      <c r="CA470" s="837"/>
      <c r="CB470" s="837"/>
      <c r="CC470" s="811"/>
      <c r="CD470" s="784"/>
      <c r="CE470" s="810"/>
      <c r="CF470" s="810"/>
      <c r="CG470" s="810"/>
      <c r="CH470" s="579"/>
    </row>
    <row r="471" spans="1:86" hidden="1" x14ac:dyDescent="0.2">
      <c r="A471" s="716"/>
      <c r="B471" s="716"/>
      <c r="C471" s="716"/>
      <c r="D471" s="717"/>
      <c r="E471" s="716"/>
      <c r="F471" s="717"/>
      <c r="G471" s="718"/>
      <c r="H471" s="642"/>
      <c r="I471" s="643"/>
      <c r="J471" s="774"/>
      <c r="K471" s="774"/>
      <c r="L471" s="775"/>
      <c r="M471" s="775"/>
      <c r="N471" s="775"/>
      <c r="O471" s="784"/>
      <c r="P471" s="784"/>
      <c r="Q471" s="783"/>
      <c r="R471" s="783"/>
      <c r="S471" s="783"/>
      <c r="T471" s="783"/>
      <c r="U471" s="793"/>
      <c r="V471" s="792"/>
      <c r="W471" s="792"/>
      <c r="X471" s="792"/>
      <c r="Y471" s="792"/>
      <c r="Z471" s="792"/>
      <c r="AA471" s="802"/>
      <c r="AB471" s="801"/>
      <c r="AC471" s="801"/>
      <c r="AD471" s="801"/>
      <c r="AE471" s="801"/>
      <c r="AF471" s="801"/>
      <c r="AG471" s="820"/>
      <c r="AH471" s="819"/>
      <c r="AI471" s="819"/>
      <c r="AJ471" s="819"/>
      <c r="AK471" s="819"/>
      <c r="AL471" s="819"/>
      <c r="AM471" s="774"/>
      <c r="AN471" s="775"/>
      <c r="AO471" s="775"/>
      <c r="AP471" s="775"/>
      <c r="AQ471" s="775"/>
      <c r="AR471" s="775"/>
      <c r="AS471" s="829"/>
      <c r="AT471" s="828"/>
      <c r="AU471" s="828"/>
      <c r="AV471" s="828"/>
      <c r="AW471" s="828"/>
      <c r="AX471" s="828"/>
      <c r="AY471" s="838"/>
      <c r="AZ471" s="837"/>
      <c r="BA471" s="837"/>
      <c r="BB471" s="837"/>
      <c r="BC471" s="837"/>
      <c r="BD471" s="837"/>
      <c r="BE471" s="774"/>
      <c r="BF471" s="775"/>
      <c r="BG471" s="775"/>
      <c r="BH471" s="775"/>
      <c r="BI471" s="775"/>
      <c r="BJ471" s="775"/>
      <c r="BK471" s="811"/>
      <c r="BL471" s="810"/>
      <c r="BM471" s="810"/>
      <c r="BN471" s="810"/>
      <c r="BO471" s="810"/>
      <c r="BP471" s="810"/>
      <c r="BQ471" s="793"/>
      <c r="BR471" s="792"/>
      <c r="BS471" s="792"/>
      <c r="BT471" s="792"/>
      <c r="BU471" s="792"/>
      <c r="BV471" s="792"/>
      <c r="BW471" s="838"/>
      <c r="BX471" s="837"/>
      <c r="BY471" s="837"/>
      <c r="BZ471" s="837"/>
      <c r="CA471" s="837"/>
      <c r="CB471" s="837"/>
      <c r="CC471" s="811"/>
      <c r="CD471" s="784"/>
      <c r="CE471" s="810"/>
      <c r="CF471" s="810"/>
      <c r="CG471" s="810"/>
      <c r="CH471" s="579"/>
    </row>
    <row r="472" spans="1:86" hidden="1" x14ac:dyDescent="0.2">
      <c r="A472" s="716"/>
      <c r="B472" s="716"/>
      <c r="C472" s="716"/>
      <c r="D472" s="717"/>
      <c r="E472" s="716"/>
      <c r="F472" s="717"/>
      <c r="G472" s="718"/>
      <c r="H472" s="642"/>
      <c r="I472" s="643"/>
      <c r="J472" s="774"/>
      <c r="K472" s="774"/>
      <c r="L472" s="775"/>
      <c r="M472" s="775"/>
      <c r="N472" s="775"/>
      <c r="O472" s="784"/>
      <c r="P472" s="784"/>
      <c r="Q472" s="783"/>
      <c r="R472" s="783"/>
      <c r="S472" s="783"/>
      <c r="T472" s="783"/>
      <c r="U472" s="793"/>
      <c r="V472" s="792"/>
      <c r="W472" s="792"/>
      <c r="X472" s="792"/>
      <c r="Y472" s="792"/>
      <c r="Z472" s="792"/>
      <c r="AA472" s="802"/>
      <c r="AB472" s="801"/>
      <c r="AC472" s="801"/>
      <c r="AD472" s="801"/>
      <c r="AE472" s="801"/>
      <c r="AF472" s="801"/>
      <c r="AG472" s="820"/>
      <c r="AH472" s="819"/>
      <c r="AI472" s="819"/>
      <c r="AJ472" s="819"/>
      <c r="AK472" s="819"/>
      <c r="AL472" s="819"/>
      <c r="AM472" s="774"/>
      <c r="AN472" s="775"/>
      <c r="AO472" s="775"/>
      <c r="AP472" s="775"/>
      <c r="AQ472" s="775"/>
      <c r="AR472" s="775"/>
      <c r="AS472" s="829"/>
      <c r="AT472" s="828"/>
      <c r="AU472" s="828"/>
      <c r="AV472" s="828"/>
      <c r="AW472" s="828"/>
      <c r="AX472" s="828"/>
      <c r="AY472" s="838"/>
      <c r="AZ472" s="837"/>
      <c r="BA472" s="837"/>
      <c r="BB472" s="837"/>
      <c r="BC472" s="837"/>
      <c r="BD472" s="837"/>
      <c r="BE472" s="774"/>
      <c r="BF472" s="775"/>
      <c r="BG472" s="775"/>
      <c r="BH472" s="775"/>
      <c r="BI472" s="775"/>
      <c r="BJ472" s="775"/>
      <c r="BK472" s="811"/>
      <c r="BL472" s="810"/>
      <c r="BM472" s="810"/>
      <c r="BN472" s="810"/>
      <c r="BO472" s="810"/>
      <c r="BP472" s="810"/>
      <c r="BQ472" s="793"/>
      <c r="BR472" s="792"/>
      <c r="BS472" s="792"/>
      <c r="BT472" s="792"/>
      <c r="BU472" s="792"/>
      <c r="BV472" s="792"/>
      <c r="BW472" s="838"/>
      <c r="BX472" s="837"/>
      <c r="BY472" s="837"/>
      <c r="BZ472" s="837"/>
      <c r="CA472" s="837"/>
      <c r="CB472" s="837"/>
      <c r="CC472" s="811"/>
      <c r="CD472" s="784"/>
      <c r="CE472" s="810"/>
      <c r="CF472" s="810"/>
      <c r="CG472" s="810"/>
      <c r="CH472" s="579"/>
    </row>
    <row r="473" spans="1:86" hidden="1" x14ac:dyDescent="0.2">
      <c r="A473" s="736"/>
      <c r="B473" s="716"/>
      <c r="C473" s="716"/>
      <c r="D473" s="717"/>
      <c r="E473" s="716"/>
      <c r="F473" s="717"/>
      <c r="G473" s="718"/>
      <c r="H473" s="642"/>
      <c r="I473" s="643"/>
      <c r="J473" s="774"/>
      <c r="K473" s="774"/>
      <c r="L473" s="775"/>
      <c r="M473" s="775"/>
      <c r="N473" s="775"/>
      <c r="O473" s="784"/>
      <c r="P473" s="784"/>
      <c r="Q473" s="783"/>
      <c r="R473" s="783"/>
      <c r="S473" s="783"/>
      <c r="T473" s="783"/>
      <c r="U473" s="793"/>
      <c r="V473" s="792"/>
      <c r="W473" s="792"/>
      <c r="X473" s="792"/>
      <c r="Y473" s="792"/>
      <c r="Z473" s="792"/>
      <c r="AA473" s="802"/>
      <c r="AB473" s="801"/>
      <c r="AC473" s="801"/>
      <c r="AD473" s="801"/>
      <c r="AE473" s="801"/>
      <c r="AF473" s="801"/>
      <c r="AG473" s="820"/>
      <c r="AH473" s="819"/>
      <c r="AI473" s="819"/>
      <c r="AJ473" s="819"/>
      <c r="AK473" s="819"/>
      <c r="AL473" s="819"/>
      <c r="AM473" s="774"/>
      <c r="AN473" s="775"/>
      <c r="AO473" s="775"/>
      <c r="AP473" s="775"/>
      <c r="AQ473" s="775"/>
      <c r="AR473" s="775"/>
      <c r="AS473" s="829"/>
      <c r="AT473" s="828"/>
      <c r="AU473" s="828"/>
      <c r="AV473" s="828"/>
      <c r="AW473" s="828"/>
      <c r="AX473" s="828"/>
      <c r="AY473" s="838"/>
      <c r="AZ473" s="837"/>
      <c r="BA473" s="837"/>
      <c r="BB473" s="837"/>
      <c r="BC473" s="837"/>
      <c r="BD473" s="837"/>
      <c r="BE473" s="774"/>
      <c r="BF473" s="775"/>
      <c r="BG473" s="775"/>
      <c r="BH473" s="775"/>
      <c r="BI473" s="775"/>
      <c r="BJ473" s="775"/>
      <c r="BK473" s="811"/>
      <c r="BL473" s="810"/>
      <c r="BM473" s="810"/>
      <c r="BN473" s="810"/>
      <c r="BO473" s="810"/>
      <c r="BP473" s="810"/>
      <c r="BQ473" s="793"/>
      <c r="BR473" s="792"/>
      <c r="BS473" s="792"/>
      <c r="BT473" s="792"/>
      <c r="BU473" s="792"/>
      <c r="BV473" s="792"/>
      <c r="BW473" s="838"/>
      <c r="BX473" s="837"/>
      <c r="BY473" s="837"/>
      <c r="BZ473" s="837"/>
      <c r="CA473" s="837"/>
      <c r="CB473" s="837"/>
      <c r="CC473" s="811"/>
      <c r="CD473" s="784"/>
      <c r="CE473" s="810"/>
      <c r="CF473" s="810"/>
      <c r="CG473" s="810"/>
      <c r="CH473" s="579"/>
    </row>
    <row r="474" spans="1:86" hidden="1" x14ac:dyDescent="0.2">
      <c r="A474" s="596"/>
      <c r="B474" s="596"/>
      <c r="C474" s="596"/>
      <c r="D474" s="602"/>
      <c r="E474" s="596"/>
      <c r="F474" s="602"/>
      <c r="G474" s="698"/>
      <c r="H474" s="600"/>
      <c r="I474" s="682"/>
      <c r="J474" s="774"/>
      <c r="K474" s="774"/>
      <c r="L474" s="775"/>
      <c r="M474" s="775"/>
      <c r="N474" s="775"/>
      <c r="O474" s="784"/>
      <c r="P474" s="784"/>
      <c r="Q474" s="783"/>
      <c r="R474" s="783"/>
      <c r="S474" s="783"/>
      <c r="T474" s="783"/>
      <c r="U474" s="793"/>
      <c r="V474" s="792"/>
      <c r="W474" s="792"/>
      <c r="X474" s="792"/>
      <c r="Y474" s="792"/>
      <c r="Z474" s="792"/>
      <c r="AA474" s="802"/>
      <c r="AB474" s="801"/>
      <c r="AC474" s="801"/>
      <c r="AD474" s="801"/>
      <c r="AE474" s="801"/>
      <c r="AF474" s="801"/>
      <c r="AG474" s="820"/>
      <c r="AH474" s="819"/>
      <c r="AI474" s="819"/>
      <c r="AJ474" s="819"/>
      <c r="AK474" s="819"/>
      <c r="AL474" s="819"/>
      <c r="AM474" s="774"/>
      <c r="AN474" s="775"/>
      <c r="AO474" s="775"/>
      <c r="AP474" s="775"/>
      <c r="AQ474" s="775"/>
      <c r="AR474" s="775"/>
      <c r="AS474" s="829"/>
      <c r="AT474" s="828"/>
      <c r="AU474" s="828"/>
      <c r="AV474" s="828"/>
      <c r="AW474" s="828"/>
      <c r="AX474" s="828"/>
      <c r="AY474" s="838"/>
      <c r="AZ474" s="837"/>
      <c r="BA474" s="837"/>
      <c r="BB474" s="837"/>
      <c r="BC474" s="837"/>
      <c r="BD474" s="837"/>
      <c r="BE474" s="774"/>
      <c r="BF474" s="775"/>
      <c r="BG474" s="775"/>
      <c r="BH474" s="775"/>
      <c r="BI474" s="775"/>
      <c r="BJ474" s="775"/>
      <c r="BK474" s="811"/>
      <c r="BL474" s="810"/>
      <c r="BM474" s="810"/>
      <c r="BN474" s="810"/>
      <c r="BO474" s="810"/>
      <c r="BP474" s="810"/>
      <c r="BQ474" s="793"/>
      <c r="BR474" s="792"/>
      <c r="BS474" s="792"/>
      <c r="BT474" s="792"/>
      <c r="BU474" s="792"/>
      <c r="BV474" s="792"/>
      <c r="BW474" s="838"/>
      <c r="BX474" s="837"/>
      <c r="BY474" s="837"/>
      <c r="BZ474" s="837"/>
      <c r="CA474" s="837"/>
      <c r="CB474" s="837"/>
      <c r="CC474" s="811"/>
      <c r="CD474" s="784"/>
      <c r="CE474" s="810"/>
      <c r="CF474" s="810"/>
      <c r="CG474" s="810"/>
      <c r="CH474" s="579"/>
    </row>
    <row r="475" spans="1:86" hidden="1" x14ac:dyDescent="0.2">
      <c r="A475" s="596"/>
      <c r="B475" s="596"/>
      <c r="C475" s="623"/>
      <c r="D475" s="597"/>
      <c r="E475" s="596"/>
      <c r="F475" s="597"/>
      <c r="G475" s="694"/>
      <c r="H475" s="600"/>
      <c r="I475" s="682"/>
      <c r="J475" s="774"/>
      <c r="K475" s="774"/>
      <c r="L475" s="775"/>
      <c r="M475" s="775"/>
      <c r="N475" s="775"/>
      <c r="O475" s="784"/>
      <c r="P475" s="784"/>
      <c r="Q475" s="783"/>
      <c r="R475" s="783"/>
      <c r="S475" s="783"/>
      <c r="T475" s="783"/>
      <c r="U475" s="793"/>
      <c r="V475" s="792"/>
      <c r="W475" s="792"/>
      <c r="X475" s="792"/>
      <c r="Y475" s="792"/>
      <c r="Z475" s="792"/>
      <c r="AA475" s="802"/>
      <c r="AB475" s="801"/>
      <c r="AC475" s="801"/>
      <c r="AD475" s="801"/>
      <c r="AE475" s="801"/>
      <c r="AF475" s="801"/>
      <c r="AG475" s="820"/>
      <c r="AH475" s="819"/>
      <c r="AI475" s="819"/>
      <c r="AJ475" s="819"/>
      <c r="AK475" s="819"/>
      <c r="AL475" s="819"/>
      <c r="AM475" s="774"/>
      <c r="AN475" s="775"/>
      <c r="AO475" s="775"/>
      <c r="AP475" s="775"/>
      <c r="AQ475" s="775"/>
      <c r="AR475" s="775"/>
      <c r="AS475" s="829"/>
      <c r="AT475" s="828"/>
      <c r="AU475" s="828"/>
      <c r="AV475" s="828"/>
      <c r="AW475" s="828"/>
      <c r="AX475" s="828"/>
      <c r="AY475" s="838"/>
      <c r="AZ475" s="837"/>
      <c r="BA475" s="837"/>
      <c r="BB475" s="837"/>
      <c r="BC475" s="837"/>
      <c r="BD475" s="837"/>
      <c r="BE475" s="774"/>
      <c r="BF475" s="775"/>
      <c r="BG475" s="775"/>
      <c r="BH475" s="775"/>
      <c r="BI475" s="775"/>
      <c r="BJ475" s="775"/>
      <c r="BK475" s="811"/>
      <c r="BL475" s="810"/>
      <c r="BM475" s="810"/>
      <c r="BN475" s="810"/>
      <c r="BO475" s="810"/>
      <c r="BP475" s="810"/>
      <c r="BQ475" s="793"/>
      <c r="BR475" s="792"/>
      <c r="BS475" s="792"/>
      <c r="BT475" s="792"/>
      <c r="BU475" s="792"/>
      <c r="BV475" s="792"/>
      <c r="BW475" s="838"/>
      <c r="BX475" s="837"/>
      <c r="BY475" s="837"/>
      <c r="BZ475" s="837"/>
      <c r="CA475" s="837"/>
      <c r="CB475" s="837"/>
      <c r="CC475" s="811"/>
      <c r="CD475" s="784"/>
      <c r="CE475" s="810"/>
      <c r="CF475" s="810"/>
      <c r="CG475" s="810"/>
      <c r="CH475" s="579"/>
    </row>
    <row r="476" spans="1:86" hidden="1" x14ac:dyDescent="0.2">
      <c r="A476" s="596"/>
      <c r="B476" s="596"/>
      <c r="C476" s="623"/>
      <c r="D476" s="691"/>
      <c r="E476" s="596"/>
      <c r="F476" s="597"/>
      <c r="G476" s="694"/>
      <c r="H476" s="600"/>
      <c r="I476" s="682"/>
      <c r="J476" s="774"/>
      <c r="K476" s="774"/>
      <c r="L476" s="775"/>
      <c r="M476" s="775"/>
      <c r="N476" s="775"/>
      <c r="O476" s="784"/>
      <c r="P476" s="784"/>
      <c r="Q476" s="783"/>
      <c r="R476" s="783"/>
      <c r="S476" s="783"/>
      <c r="T476" s="783"/>
      <c r="U476" s="793"/>
      <c r="V476" s="792"/>
      <c r="W476" s="792"/>
      <c r="X476" s="792"/>
      <c r="Y476" s="792"/>
      <c r="Z476" s="792"/>
      <c r="AA476" s="802"/>
      <c r="AB476" s="801"/>
      <c r="AC476" s="801"/>
      <c r="AD476" s="801"/>
      <c r="AE476" s="801"/>
      <c r="AF476" s="801"/>
      <c r="AG476" s="820"/>
      <c r="AH476" s="819"/>
      <c r="AI476" s="819"/>
      <c r="AJ476" s="819"/>
      <c r="AK476" s="819"/>
      <c r="AL476" s="819"/>
      <c r="AM476" s="774"/>
      <c r="AN476" s="775"/>
      <c r="AO476" s="775"/>
      <c r="AP476" s="775"/>
      <c r="AQ476" s="775"/>
      <c r="AR476" s="775"/>
      <c r="AS476" s="829"/>
      <c r="AT476" s="828"/>
      <c r="AU476" s="828"/>
      <c r="AV476" s="828"/>
      <c r="AW476" s="828"/>
      <c r="AX476" s="828"/>
      <c r="AY476" s="838"/>
      <c r="AZ476" s="837"/>
      <c r="BA476" s="837"/>
      <c r="BB476" s="837"/>
      <c r="BC476" s="837"/>
      <c r="BD476" s="837"/>
      <c r="BE476" s="774"/>
      <c r="BF476" s="775"/>
      <c r="BG476" s="775"/>
      <c r="BH476" s="775"/>
      <c r="BI476" s="775"/>
      <c r="BJ476" s="775"/>
      <c r="BK476" s="811"/>
      <c r="BL476" s="810"/>
      <c r="BM476" s="810"/>
      <c r="BN476" s="810"/>
      <c r="BO476" s="810"/>
      <c r="BP476" s="810"/>
      <c r="BQ476" s="793"/>
      <c r="BR476" s="792"/>
      <c r="BS476" s="792"/>
      <c r="BT476" s="792"/>
      <c r="BU476" s="792"/>
      <c r="BV476" s="792"/>
      <c r="BW476" s="838"/>
      <c r="BX476" s="837"/>
      <c r="BY476" s="837"/>
      <c r="BZ476" s="837"/>
      <c r="CA476" s="837"/>
      <c r="CB476" s="837"/>
      <c r="CC476" s="811"/>
      <c r="CD476" s="784"/>
      <c r="CE476" s="810"/>
      <c r="CF476" s="810"/>
      <c r="CG476" s="810"/>
      <c r="CH476" s="579"/>
    </row>
    <row r="477" spans="1:86" hidden="1" x14ac:dyDescent="0.2">
      <c r="A477" s="596"/>
      <c r="B477" s="596"/>
      <c r="C477" s="623"/>
      <c r="D477" s="606"/>
      <c r="E477" s="596"/>
      <c r="F477" s="597"/>
      <c r="G477" s="694"/>
      <c r="H477" s="645"/>
      <c r="I477" s="624"/>
      <c r="J477" s="774"/>
      <c r="K477" s="774"/>
      <c r="L477" s="775"/>
      <c r="M477" s="775"/>
      <c r="N477" s="775"/>
      <c r="O477" s="784"/>
      <c r="P477" s="784"/>
      <c r="Q477" s="783"/>
      <c r="R477" s="783"/>
      <c r="S477" s="783"/>
      <c r="T477" s="783"/>
      <c r="U477" s="793"/>
      <c r="V477" s="792"/>
      <c r="W477" s="792"/>
      <c r="X477" s="792"/>
      <c r="Y477" s="792"/>
      <c r="Z477" s="792"/>
      <c r="AA477" s="802"/>
      <c r="AB477" s="801"/>
      <c r="AC477" s="801"/>
      <c r="AD477" s="801"/>
      <c r="AE477" s="801"/>
      <c r="AF477" s="801"/>
      <c r="AG477" s="820"/>
      <c r="AH477" s="819"/>
      <c r="AI477" s="819"/>
      <c r="AJ477" s="819"/>
      <c r="AK477" s="819"/>
      <c r="AL477" s="819"/>
      <c r="AM477" s="774"/>
      <c r="AN477" s="775"/>
      <c r="AO477" s="775"/>
      <c r="AP477" s="775"/>
      <c r="AQ477" s="775"/>
      <c r="AR477" s="775"/>
      <c r="AS477" s="829"/>
      <c r="AT477" s="828"/>
      <c r="AU477" s="828"/>
      <c r="AV477" s="828"/>
      <c r="AW477" s="828"/>
      <c r="AX477" s="828"/>
      <c r="AY477" s="838"/>
      <c r="AZ477" s="837"/>
      <c r="BA477" s="837"/>
      <c r="BB477" s="837"/>
      <c r="BC477" s="837"/>
      <c r="BD477" s="837"/>
      <c r="BE477" s="774"/>
      <c r="BF477" s="775"/>
      <c r="BG477" s="775"/>
      <c r="BH477" s="775"/>
      <c r="BI477" s="775"/>
      <c r="BJ477" s="775"/>
      <c r="BK477" s="811"/>
      <c r="BL477" s="810"/>
      <c r="BM477" s="810"/>
      <c r="BN477" s="810"/>
      <c r="BO477" s="810"/>
      <c r="BP477" s="810"/>
      <c r="BQ477" s="793"/>
      <c r="BR477" s="792"/>
      <c r="BS477" s="792"/>
      <c r="BT477" s="792"/>
      <c r="BU477" s="792"/>
      <c r="BV477" s="792"/>
      <c r="BW477" s="838"/>
      <c r="BX477" s="837"/>
      <c r="BY477" s="837"/>
      <c r="BZ477" s="837"/>
      <c r="CA477" s="837"/>
      <c r="CB477" s="837"/>
      <c r="CC477" s="811"/>
      <c r="CD477" s="784"/>
      <c r="CE477" s="810"/>
      <c r="CF477" s="810"/>
      <c r="CG477" s="810"/>
      <c r="CH477" s="579"/>
    </row>
    <row r="478" spans="1:86" hidden="1" x14ac:dyDescent="0.2">
      <c r="A478" s="596"/>
      <c r="B478" s="596"/>
      <c r="C478" s="623"/>
      <c r="D478" s="607"/>
      <c r="E478" s="596"/>
      <c r="F478" s="607"/>
      <c r="G478" s="620"/>
      <c r="H478" s="609"/>
      <c r="I478" s="708"/>
      <c r="J478" s="774"/>
      <c r="K478" s="774"/>
      <c r="L478" s="775"/>
      <c r="M478" s="775"/>
      <c r="N478" s="774"/>
      <c r="O478" s="784"/>
      <c r="P478" s="784"/>
      <c r="Q478" s="783"/>
      <c r="R478" s="784"/>
      <c r="S478" s="783"/>
      <c r="T478" s="784"/>
      <c r="U478" s="793"/>
      <c r="V478" s="793"/>
      <c r="W478" s="792"/>
      <c r="X478" s="793"/>
      <c r="Y478" s="792"/>
      <c r="Z478" s="793"/>
      <c r="AA478" s="802"/>
      <c r="AB478" s="802"/>
      <c r="AC478" s="801"/>
      <c r="AD478" s="802"/>
      <c r="AE478" s="801"/>
      <c r="AF478" s="802"/>
      <c r="AG478" s="820"/>
      <c r="AH478" s="820"/>
      <c r="AI478" s="819"/>
      <c r="AJ478" s="820"/>
      <c r="AK478" s="819"/>
      <c r="AL478" s="820"/>
      <c r="AM478" s="774"/>
      <c r="AN478" s="774"/>
      <c r="AO478" s="775"/>
      <c r="AP478" s="774"/>
      <c r="AQ478" s="775"/>
      <c r="AR478" s="774"/>
      <c r="AS478" s="829"/>
      <c r="AT478" s="829"/>
      <c r="AU478" s="828"/>
      <c r="AV478" s="829"/>
      <c r="AW478" s="828"/>
      <c r="AX478" s="829"/>
      <c r="AY478" s="838"/>
      <c r="AZ478" s="838"/>
      <c r="BA478" s="837"/>
      <c r="BB478" s="838"/>
      <c r="BC478" s="837"/>
      <c r="BD478" s="838"/>
      <c r="BE478" s="774"/>
      <c r="BF478" s="774"/>
      <c r="BG478" s="775"/>
      <c r="BH478" s="774"/>
      <c r="BI478" s="775"/>
      <c r="BJ478" s="774"/>
      <c r="BK478" s="811"/>
      <c r="BL478" s="811"/>
      <c r="BM478" s="810"/>
      <c r="BN478" s="811"/>
      <c r="BO478" s="810"/>
      <c r="BP478" s="811"/>
      <c r="BQ478" s="793"/>
      <c r="BR478" s="793"/>
      <c r="BS478" s="792"/>
      <c r="BT478" s="793"/>
      <c r="BU478" s="792"/>
      <c r="BV478" s="793"/>
      <c r="BW478" s="838"/>
      <c r="BX478" s="838"/>
      <c r="BY478" s="837"/>
      <c r="BZ478" s="838"/>
      <c r="CA478" s="837"/>
      <c r="CB478" s="838"/>
      <c r="CC478" s="811"/>
      <c r="CD478" s="784"/>
      <c r="CE478" s="810"/>
      <c r="CF478" s="810"/>
      <c r="CG478" s="811"/>
      <c r="CH478" s="579"/>
    </row>
    <row r="479" spans="1:86" hidden="1" x14ac:dyDescent="0.2">
      <c r="A479" s="727"/>
      <c r="B479" s="675"/>
      <c r="C479" s="675"/>
      <c r="D479" s="677"/>
      <c r="E479" s="675"/>
      <c r="F479" s="677"/>
      <c r="G479" s="678"/>
      <c r="H479" s="661"/>
      <c r="I479" s="629"/>
      <c r="J479" s="776"/>
      <c r="K479" s="776"/>
      <c r="L479" s="776"/>
      <c r="M479" s="776"/>
      <c r="N479" s="776"/>
      <c r="O479" s="785"/>
      <c r="P479" s="785"/>
      <c r="Q479" s="785"/>
      <c r="R479" s="785"/>
      <c r="S479" s="785"/>
      <c r="T479" s="785"/>
      <c r="U479" s="794"/>
      <c r="V479" s="794"/>
      <c r="W479" s="794"/>
      <c r="X479" s="794"/>
      <c r="Y479" s="794"/>
      <c r="Z479" s="794"/>
      <c r="AA479" s="803"/>
      <c r="AB479" s="803"/>
      <c r="AC479" s="803"/>
      <c r="AD479" s="803"/>
      <c r="AE479" s="803"/>
      <c r="AF479" s="803"/>
      <c r="AG479" s="821"/>
      <c r="AH479" s="821"/>
      <c r="AI479" s="821"/>
      <c r="AJ479" s="821"/>
      <c r="AK479" s="821"/>
      <c r="AL479" s="821"/>
      <c r="AM479" s="776"/>
      <c r="AN479" s="776"/>
      <c r="AO479" s="776"/>
      <c r="AP479" s="776"/>
      <c r="AQ479" s="776"/>
      <c r="AR479" s="776"/>
      <c r="AS479" s="830"/>
      <c r="AT479" s="830"/>
      <c r="AU479" s="830"/>
      <c r="AV479" s="830"/>
      <c r="AW479" s="830"/>
      <c r="AX479" s="830"/>
      <c r="AY479" s="839"/>
      <c r="AZ479" s="839"/>
      <c r="BA479" s="839"/>
      <c r="BB479" s="839"/>
      <c r="BC479" s="839"/>
      <c r="BD479" s="839"/>
      <c r="BE479" s="776"/>
      <c r="BF479" s="776"/>
      <c r="BG479" s="776"/>
      <c r="BH479" s="776"/>
      <c r="BI479" s="776"/>
      <c r="BJ479" s="776"/>
      <c r="BK479" s="812"/>
      <c r="BL479" s="812"/>
      <c r="BM479" s="812"/>
      <c r="BN479" s="812"/>
      <c r="BO479" s="812"/>
      <c r="BP479" s="812"/>
      <c r="BQ479" s="794"/>
      <c r="BR479" s="794"/>
      <c r="BS479" s="794"/>
      <c r="BT479" s="794"/>
      <c r="BU479" s="794"/>
      <c r="BV479" s="794"/>
      <c r="BW479" s="839"/>
      <c r="BX479" s="839"/>
      <c r="BY479" s="839"/>
      <c r="BZ479" s="839"/>
      <c r="CA479" s="839"/>
      <c r="CB479" s="839"/>
      <c r="CC479" s="812"/>
      <c r="CD479" s="785"/>
      <c r="CE479" s="812"/>
      <c r="CF479" s="812"/>
      <c r="CG479" s="812"/>
      <c r="CH479" s="579"/>
    </row>
    <row r="480" spans="1:86" hidden="1" x14ac:dyDescent="0.2">
      <c r="A480" s="702"/>
      <c r="B480" s="581"/>
      <c r="C480" s="737"/>
      <c r="D480" s="626"/>
      <c r="E480" s="581"/>
      <c r="F480" s="626"/>
      <c r="G480" s="738"/>
      <c r="H480" s="631"/>
      <c r="I480" s="733"/>
      <c r="J480" s="774"/>
      <c r="K480" s="774"/>
      <c r="L480" s="775"/>
      <c r="M480" s="775"/>
      <c r="N480" s="775"/>
      <c r="O480" s="784"/>
      <c r="P480" s="784"/>
      <c r="Q480" s="783"/>
      <c r="R480" s="783"/>
      <c r="S480" s="783"/>
      <c r="T480" s="783"/>
      <c r="U480" s="793"/>
      <c r="V480" s="792"/>
      <c r="W480" s="792"/>
      <c r="X480" s="792"/>
      <c r="Y480" s="792"/>
      <c r="Z480" s="792"/>
      <c r="AA480" s="802"/>
      <c r="AB480" s="801"/>
      <c r="AC480" s="801"/>
      <c r="AD480" s="801"/>
      <c r="AE480" s="801"/>
      <c r="AF480" s="801"/>
      <c r="AG480" s="820"/>
      <c r="AH480" s="819"/>
      <c r="AI480" s="819"/>
      <c r="AJ480" s="819"/>
      <c r="AK480" s="819"/>
      <c r="AL480" s="819"/>
      <c r="AM480" s="774"/>
      <c r="AN480" s="775"/>
      <c r="AO480" s="775"/>
      <c r="AP480" s="775"/>
      <c r="AQ480" s="775"/>
      <c r="AR480" s="775"/>
      <c r="AS480" s="829"/>
      <c r="AT480" s="828"/>
      <c r="AU480" s="828"/>
      <c r="AV480" s="828"/>
      <c r="AW480" s="828"/>
      <c r="AX480" s="828"/>
      <c r="AY480" s="838"/>
      <c r="AZ480" s="837"/>
      <c r="BA480" s="837"/>
      <c r="BB480" s="837"/>
      <c r="BC480" s="837"/>
      <c r="BD480" s="837"/>
      <c r="BE480" s="774"/>
      <c r="BF480" s="775"/>
      <c r="BG480" s="775"/>
      <c r="BH480" s="775"/>
      <c r="BI480" s="775"/>
      <c r="BJ480" s="775"/>
      <c r="BK480" s="811"/>
      <c r="BL480" s="810"/>
      <c r="BM480" s="810"/>
      <c r="BN480" s="810"/>
      <c r="BO480" s="810"/>
      <c r="BP480" s="810"/>
      <c r="BQ480" s="793"/>
      <c r="BR480" s="792"/>
      <c r="BS480" s="792"/>
      <c r="BT480" s="792"/>
      <c r="BU480" s="792"/>
      <c r="BV480" s="792"/>
      <c r="BW480" s="838"/>
      <c r="BX480" s="837"/>
      <c r="BY480" s="837"/>
      <c r="BZ480" s="837"/>
      <c r="CA480" s="837"/>
      <c r="CB480" s="837"/>
      <c r="CC480" s="811"/>
      <c r="CD480" s="784"/>
      <c r="CE480" s="810"/>
      <c r="CF480" s="810"/>
      <c r="CG480" s="810"/>
      <c r="CH480" s="579"/>
    </row>
    <row r="481" spans="1:86" hidden="1" x14ac:dyDescent="0.2">
      <c r="A481" s="697"/>
      <c r="B481" s="585"/>
      <c r="C481" s="739"/>
      <c r="D481" s="634"/>
      <c r="E481" s="585"/>
      <c r="F481" s="634"/>
      <c r="G481" s="679"/>
      <c r="H481" s="635"/>
      <c r="I481" s="715"/>
      <c r="J481" s="774"/>
      <c r="K481" s="774"/>
      <c r="L481" s="775"/>
      <c r="M481" s="775"/>
      <c r="N481" s="775"/>
      <c r="O481" s="784"/>
      <c r="P481" s="784"/>
      <c r="Q481" s="783"/>
      <c r="R481" s="783"/>
      <c r="S481" s="783"/>
      <c r="T481" s="783"/>
      <c r="U481" s="793"/>
      <c r="V481" s="792"/>
      <c r="W481" s="792"/>
      <c r="X481" s="792"/>
      <c r="Y481" s="792"/>
      <c r="Z481" s="792"/>
      <c r="AA481" s="802"/>
      <c r="AB481" s="801"/>
      <c r="AC481" s="801"/>
      <c r="AD481" s="801"/>
      <c r="AE481" s="801"/>
      <c r="AF481" s="801"/>
      <c r="AG481" s="820"/>
      <c r="AH481" s="819"/>
      <c r="AI481" s="819"/>
      <c r="AJ481" s="819"/>
      <c r="AK481" s="819"/>
      <c r="AL481" s="819"/>
      <c r="AM481" s="774"/>
      <c r="AN481" s="775"/>
      <c r="AO481" s="775"/>
      <c r="AP481" s="775"/>
      <c r="AQ481" s="775"/>
      <c r="AR481" s="775"/>
      <c r="AS481" s="829"/>
      <c r="AT481" s="828"/>
      <c r="AU481" s="828"/>
      <c r="AV481" s="828"/>
      <c r="AW481" s="828"/>
      <c r="AX481" s="828"/>
      <c r="AY481" s="838"/>
      <c r="AZ481" s="837"/>
      <c r="BA481" s="837"/>
      <c r="BB481" s="837"/>
      <c r="BC481" s="837"/>
      <c r="BD481" s="837"/>
      <c r="BE481" s="774"/>
      <c r="BF481" s="775"/>
      <c r="BG481" s="775"/>
      <c r="BH481" s="775"/>
      <c r="BI481" s="775"/>
      <c r="BJ481" s="775"/>
      <c r="BK481" s="811"/>
      <c r="BL481" s="810"/>
      <c r="BM481" s="810"/>
      <c r="BN481" s="810"/>
      <c r="BO481" s="810"/>
      <c r="BP481" s="810"/>
      <c r="BQ481" s="793"/>
      <c r="BR481" s="792"/>
      <c r="BS481" s="792"/>
      <c r="BT481" s="792"/>
      <c r="BU481" s="792"/>
      <c r="BV481" s="792"/>
      <c r="BW481" s="838"/>
      <c r="BX481" s="837"/>
      <c r="BY481" s="837"/>
      <c r="BZ481" s="837"/>
      <c r="CA481" s="837"/>
      <c r="CB481" s="837"/>
      <c r="CC481" s="811"/>
      <c r="CD481" s="784"/>
      <c r="CE481" s="810"/>
      <c r="CF481" s="810"/>
      <c r="CG481" s="810"/>
      <c r="CH481" s="579"/>
    </row>
    <row r="482" spans="1:86" hidden="1" x14ac:dyDescent="0.2">
      <c r="A482" s="697"/>
      <c r="B482" s="585"/>
      <c r="C482" s="739"/>
      <c r="D482" s="634"/>
      <c r="E482" s="585"/>
      <c r="F482" s="634"/>
      <c r="G482" s="713"/>
      <c r="H482" s="639"/>
      <c r="I482" s="636"/>
      <c r="J482" s="774"/>
      <c r="K482" s="774"/>
      <c r="L482" s="775"/>
      <c r="M482" s="775"/>
      <c r="N482" s="775"/>
      <c r="O482" s="784"/>
      <c r="P482" s="784"/>
      <c r="Q482" s="783"/>
      <c r="R482" s="783"/>
      <c r="S482" s="783"/>
      <c r="T482" s="783"/>
      <c r="U482" s="793"/>
      <c r="V482" s="792"/>
      <c r="W482" s="792"/>
      <c r="X482" s="792"/>
      <c r="Y482" s="792"/>
      <c r="Z482" s="792"/>
      <c r="AA482" s="802"/>
      <c r="AB482" s="801"/>
      <c r="AC482" s="801"/>
      <c r="AD482" s="801"/>
      <c r="AE482" s="801"/>
      <c r="AF482" s="801"/>
      <c r="AG482" s="820"/>
      <c r="AH482" s="819"/>
      <c r="AI482" s="819"/>
      <c r="AJ482" s="819"/>
      <c r="AK482" s="819"/>
      <c r="AL482" s="819"/>
      <c r="AM482" s="774"/>
      <c r="AN482" s="775"/>
      <c r="AO482" s="775"/>
      <c r="AP482" s="775"/>
      <c r="AQ482" s="775"/>
      <c r="AR482" s="775"/>
      <c r="AS482" s="829"/>
      <c r="AT482" s="828"/>
      <c r="AU482" s="828"/>
      <c r="AV482" s="828"/>
      <c r="AW482" s="828"/>
      <c r="AX482" s="828"/>
      <c r="AY482" s="838"/>
      <c r="AZ482" s="837"/>
      <c r="BA482" s="837"/>
      <c r="BB482" s="837"/>
      <c r="BC482" s="837"/>
      <c r="BD482" s="837"/>
      <c r="BE482" s="774"/>
      <c r="BF482" s="775"/>
      <c r="BG482" s="775"/>
      <c r="BH482" s="775"/>
      <c r="BI482" s="775"/>
      <c r="BJ482" s="775"/>
      <c r="BK482" s="811"/>
      <c r="BL482" s="810"/>
      <c r="BM482" s="810"/>
      <c r="BN482" s="810"/>
      <c r="BO482" s="810"/>
      <c r="BP482" s="810"/>
      <c r="BQ482" s="793"/>
      <c r="BR482" s="792"/>
      <c r="BS482" s="792"/>
      <c r="BT482" s="792"/>
      <c r="BU482" s="792"/>
      <c r="BV482" s="792"/>
      <c r="BW482" s="838"/>
      <c r="BX482" s="837"/>
      <c r="BY482" s="837"/>
      <c r="BZ482" s="837"/>
      <c r="CA482" s="837"/>
      <c r="CB482" s="837"/>
      <c r="CC482" s="811"/>
      <c r="CD482" s="784"/>
      <c r="CE482" s="810"/>
      <c r="CF482" s="810"/>
      <c r="CG482" s="810"/>
      <c r="CH482" s="579"/>
    </row>
    <row r="483" spans="1:86" hidden="1" x14ac:dyDescent="0.2">
      <c r="A483" s="697"/>
      <c r="B483" s="585"/>
      <c r="C483" s="739"/>
      <c r="D483" s="634"/>
      <c r="E483" s="585"/>
      <c r="F483" s="634"/>
      <c r="G483" s="679"/>
      <c r="H483" s="639"/>
      <c r="I483" s="636"/>
      <c r="J483" s="774"/>
      <c r="K483" s="774"/>
      <c r="L483" s="775"/>
      <c r="M483" s="775"/>
      <c r="N483" s="775"/>
      <c r="O483" s="784"/>
      <c r="P483" s="784"/>
      <c r="Q483" s="783"/>
      <c r="R483" s="783"/>
      <c r="S483" s="783"/>
      <c r="T483" s="783"/>
      <c r="U483" s="793"/>
      <c r="V483" s="792"/>
      <c r="W483" s="792"/>
      <c r="X483" s="792"/>
      <c r="Y483" s="792"/>
      <c r="Z483" s="792"/>
      <c r="AA483" s="802"/>
      <c r="AB483" s="801"/>
      <c r="AC483" s="801"/>
      <c r="AD483" s="801"/>
      <c r="AE483" s="801"/>
      <c r="AF483" s="801"/>
      <c r="AG483" s="820"/>
      <c r="AH483" s="819"/>
      <c r="AI483" s="819"/>
      <c r="AJ483" s="819"/>
      <c r="AK483" s="819"/>
      <c r="AL483" s="819"/>
      <c r="AM483" s="774"/>
      <c r="AN483" s="775"/>
      <c r="AO483" s="775"/>
      <c r="AP483" s="775"/>
      <c r="AQ483" s="775"/>
      <c r="AR483" s="775"/>
      <c r="AS483" s="829"/>
      <c r="AT483" s="828"/>
      <c r="AU483" s="828"/>
      <c r="AV483" s="828"/>
      <c r="AW483" s="828"/>
      <c r="AX483" s="828"/>
      <c r="AY483" s="838"/>
      <c r="AZ483" s="837"/>
      <c r="BA483" s="837"/>
      <c r="BB483" s="837"/>
      <c r="BC483" s="837"/>
      <c r="BD483" s="837"/>
      <c r="BE483" s="774"/>
      <c r="BF483" s="775"/>
      <c r="BG483" s="775"/>
      <c r="BH483" s="775"/>
      <c r="BI483" s="775"/>
      <c r="BJ483" s="775"/>
      <c r="BK483" s="811"/>
      <c r="BL483" s="810"/>
      <c r="BM483" s="810"/>
      <c r="BN483" s="810"/>
      <c r="BO483" s="810"/>
      <c r="BP483" s="810"/>
      <c r="BQ483" s="793"/>
      <c r="BR483" s="792"/>
      <c r="BS483" s="792"/>
      <c r="BT483" s="792"/>
      <c r="BU483" s="792"/>
      <c r="BV483" s="792"/>
      <c r="BW483" s="838"/>
      <c r="BX483" s="837"/>
      <c r="BY483" s="837"/>
      <c r="BZ483" s="837"/>
      <c r="CA483" s="837"/>
      <c r="CB483" s="837"/>
      <c r="CC483" s="811"/>
      <c r="CD483" s="784"/>
      <c r="CE483" s="810"/>
      <c r="CF483" s="810"/>
      <c r="CG483" s="810"/>
      <c r="CH483" s="579"/>
    </row>
    <row r="484" spans="1:86" hidden="1" x14ac:dyDescent="0.2">
      <c r="A484" s="697"/>
      <c r="B484" s="585"/>
      <c r="C484" s="739"/>
      <c r="D484" s="634"/>
      <c r="E484" s="585"/>
      <c r="F484" s="634"/>
      <c r="G484" s="679"/>
      <c r="H484" s="635"/>
      <c r="I484" s="636"/>
      <c r="J484" s="774"/>
      <c r="K484" s="774"/>
      <c r="L484" s="775"/>
      <c r="M484" s="775"/>
      <c r="N484" s="775"/>
      <c r="O484" s="784"/>
      <c r="P484" s="784"/>
      <c r="Q484" s="783"/>
      <c r="R484" s="783"/>
      <c r="S484" s="783"/>
      <c r="T484" s="783"/>
      <c r="U484" s="793"/>
      <c r="V484" s="792"/>
      <c r="W484" s="792"/>
      <c r="X484" s="792"/>
      <c r="Y484" s="792"/>
      <c r="Z484" s="792"/>
      <c r="AA484" s="802"/>
      <c r="AB484" s="801"/>
      <c r="AC484" s="801"/>
      <c r="AD484" s="801"/>
      <c r="AE484" s="801"/>
      <c r="AF484" s="801"/>
      <c r="AG484" s="820"/>
      <c r="AH484" s="819"/>
      <c r="AI484" s="819"/>
      <c r="AJ484" s="819"/>
      <c r="AK484" s="819"/>
      <c r="AL484" s="819"/>
      <c r="AM484" s="774"/>
      <c r="AN484" s="775"/>
      <c r="AO484" s="775"/>
      <c r="AP484" s="775"/>
      <c r="AQ484" s="775"/>
      <c r="AR484" s="775"/>
      <c r="AS484" s="829"/>
      <c r="AT484" s="828"/>
      <c r="AU484" s="828"/>
      <c r="AV484" s="828"/>
      <c r="AW484" s="828"/>
      <c r="AX484" s="828"/>
      <c r="AY484" s="838"/>
      <c r="AZ484" s="837"/>
      <c r="BA484" s="837"/>
      <c r="BB484" s="837"/>
      <c r="BC484" s="837"/>
      <c r="BD484" s="837"/>
      <c r="BE484" s="774"/>
      <c r="BF484" s="775"/>
      <c r="BG484" s="775"/>
      <c r="BH484" s="775"/>
      <c r="BI484" s="775"/>
      <c r="BJ484" s="775"/>
      <c r="BK484" s="811"/>
      <c r="BL484" s="810"/>
      <c r="BM484" s="810"/>
      <c r="BN484" s="810"/>
      <c r="BO484" s="810"/>
      <c r="BP484" s="810"/>
      <c r="BQ484" s="793"/>
      <c r="BR484" s="792"/>
      <c r="BS484" s="792"/>
      <c r="BT484" s="792"/>
      <c r="BU484" s="792"/>
      <c r="BV484" s="792"/>
      <c r="BW484" s="838"/>
      <c r="BX484" s="837"/>
      <c r="BY484" s="837"/>
      <c r="BZ484" s="837"/>
      <c r="CA484" s="837"/>
      <c r="CB484" s="837"/>
      <c r="CC484" s="811"/>
      <c r="CD484" s="784"/>
      <c r="CE484" s="810"/>
      <c r="CF484" s="810"/>
      <c r="CG484" s="810"/>
      <c r="CH484" s="579"/>
    </row>
    <row r="485" spans="1:86" hidden="1" x14ac:dyDescent="0.2">
      <c r="A485" s="705"/>
      <c r="B485" s="591"/>
      <c r="C485" s="740"/>
      <c r="D485" s="641"/>
      <c r="E485" s="591"/>
      <c r="F485" s="641"/>
      <c r="G485" s="718"/>
      <c r="H485" s="642"/>
      <c r="I485" s="643"/>
      <c r="J485" s="774"/>
      <c r="K485" s="774"/>
      <c r="L485" s="775"/>
      <c r="M485" s="775"/>
      <c r="N485" s="775"/>
      <c r="O485" s="784"/>
      <c r="P485" s="784"/>
      <c r="Q485" s="783"/>
      <c r="R485" s="783"/>
      <c r="S485" s="783"/>
      <c r="T485" s="783"/>
      <c r="U485" s="793"/>
      <c r="V485" s="792"/>
      <c r="W485" s="792"/>
      <c r="X485" s="792"/>
      <c r="Y485" s="792"/>
      <c r="Z485" s="792"/>
      <c r="AA485" s="802"/>
      <c r="AB485" s="801"/>
      <c r="AC485" s="801"/>
      <c r="AD485" s="801"/>
      <c r="AE485" s="801"/>
      <c r="AF485" s="801"/>
      <c r="AG485" s="820"/>
      <c r="AH485" s="819"/>
      <c r="AI485" s="819"/>
      <c r="AJ485" s="819"/>
      <c r="AK485" s="819"/>
      <c r="AL485" s="819"/>
      <c r="AM485" s="774"/>
      <c r="AN485" s="775"/>
      <c r="AO485" s="775"/>
      <c r="AP485" s="775"/>
      <c r="AQ485" s="775"/>
      <c r="AR485" s="775"/>
      <c r="AS485" s="829"/>
      <c r="AT485" s="828"/>
      <c r="AU485" s="828"/>
      <c r="AV485" s="828"/>
      <c r="AW485" s="828"/>
      <c r="AX485" s="828"/>
      <c r="AY485" s="838"/>
      <c r="AZ485" s="837"/>
      <c r="BA485" s="837"/>
      <c r="BB485" s="837"/>
      <c r="BC485" s="837"/>
      <c r="BD485" s="837"/>
      <c r="BE485" s="774"/>
      <c r="BF485" s="775"/>
      <c r="BG485" s="775"/>
      <c r="BH485" s="775"/>
      <c r="BI485" s="775"/>
      <c r="BJ485" s="775"/>
      <c r="BK485" s="811"/>
      <c r="BL485" s="810"/>
      <c r="BM485" s="810"/>
      <c r="BN485" s="810"/>
      <c r="BO485" s="810"/>
      <c r="BP485" s="810"/>
      <c r="BQ485" s="793"/>
      <c r="BR485" s="792"/>
      <c r="BS485" s="792"/>
      <c r="BT485" s="792"/>
      <c r="BU485" s="792"/>
      <c r="BV485" s="792"/>
      <c r="BW485" s="838"/>
      <c r="BX485" s="837"/>
      <c r="BY485" s="837"/>
      <c r="BZ485" s="837"/>
      <c r="CA485" s="837"/>
      <c r="CB485" s="837"/>
      <c r="CC485" s="811"/>
      <c r="CD485" s="784"/>
      <c r="CE485" s="810"/>
      <c r="CF485" s="810"/>
      <c r="CG485" s="810"/>
      <c r="CH485" s="579"/>
    </row>
    <row r="486" spans="1:86" hidden="1" x14ac:dyDescent="0.2">
      <c r="A486" s="585"/>
      <c r="B486" s="585"/>
      <c r="C486" s="739"/>
      <c r="D486" s="634"/>
      <c r="E486" s="585"/>
      <c r="F486" s="634"/>
      <c r="G486" s="640"/>
      <c r="H486" s="683"/>
      <c r="I486" s="633"/>
      <c r="J486" s="774"/>
      <c r="K486" s="774"/>
      <c r="L486" s="775"/>
      <c r="M486" s="775"/>
      <c r="N486" s="775"/>
      <c r="O486" s="784"/>
      <c r="P486" s="784"/>
      <c r="Q486" s="783"/>
      <c r="R486" s="783"/>
      <c r="S486" s="783"/>
      <c r="T486" s="783"/>
      <c r="U486" s="793"/>
      <c r="V486" s="792"/>
      <c r="W486" s="792"/>
      <c r="X486" s="792"/>
      <c r="Y486" s="792"/>
      <c r="Z486" s="792"/>
      <c r="AA486" s="802"/>
      <c r="AB486" s="801"/>
      <c r="AC486" s="801"/>
      <c r="AD486" s="801"/>
      <c r="AE486" s="801"/>
      <c r="AF486" s="801"/>
      <c r="AG486" s="820"/>
      <c r="AH486" s="819"/>
      <c r="AI486" s="819"/>
      <c r="AJ486" s="819"/>
      <c r="AK486" s="819"/>
      <c r="AL486" s="819"/>
      <c r="AM486" s="774"/>
      <c r="AN486" s="775"/>
      <c r="AO486" s="775"/>
      <c r="AP486" s="775"/>
      <c r="AQ486" s="775"/>
      <c r="AR486" s="775"/>
      <c r="AS486" s="829"/>
      <c r="AT486" s="828"/>
      <c r="AU486" s="828"/>
      <c r="AV486" s="828"/>
      <c r="AW486" s="828"/>
      <c r="AX486" s="828"/>
      <c r="AY486" s="838"/>
      <c r="AZ486" s="837"/>
      <c r="BA486" s="837"/>
      <c r="BB486" s="837"/>
      <c r="BC486" s="837"/>
      <c r="BD486" s="837"/>
      <c r="BE486" s="774"/>
      <c r="BF486" s="775"/>
      <c r="BG486" s="775"/>
      <c r="BH486" s="775"/>
      <c r="BI486" s="775"/>
      <c r="BJ486" s="775"/>
      <c r="BK486" s="811"/>
      <c r="BL486" s="810"/>
      <c r="BM486" s="810"/>
      <c r="BN486" s="810"/>
      <c r="BO486" s="810"/>
      <c r="BP486" s="810"/>
      <c r="BQ486" s="793"/>
      <c r="BR486" s="792"/>
      <c r="BS486" s="792"/>
      <c r="BT486" s="792"/>
      <c r="BU486" s="792"/>
      <c r="BV486" s="792"/>
      <c r="BW486" s="838"/>
      <c r="BX486" s="837"/>
      <c r="BY486" s="837"/>
      <c r="BZ486" s="837"/>
      <c r="CA486" s="837"/>
      <c r="CB486" s="837"/>
      <c r="CC486" s="811"/>
      <c r="CD486" s="784"/>
      <c r="CE486" s="810"/>
      <c r="CF486" s="810"/>
      <c r="CG486" s="810"/>
      <c r="CH486" s="579"/>
    </row>
    <row r="487" spans="1:86" hidden="1" x14ac:dyDescent="0.2">
      <c r="A487" s="602"/>
      <c r="B487" s="596"/>
      <c r="C487" s="596"/>
      <c r="D487" s="607"/>
      <c r="E487" s="602"/>
      <c r="F487" s="607"/>
      <c r="G487" s="620"/>
      <c r="H487" s="600"/>
      <c r="I487" s="601"/>
      <c r="J487" s="774"/>
      <c r="K487" s="774"/>
      <c r="L487" s="775"/>
      <c r="M487" s="775"/>
      <c r="N487" s="775"/>
      <c r="O487" s="784"/>
      <c r="P487" s="784"/>
      <c r="Q487" s="783"/>
      <c r="R487" s="783"/>
      <c r="S487" s="783"/>
      <c r="T487" s="783"/>
      <c r="U487" s="793"/>
      <c r="V487" s="792"/>
      <c r="W487" s="792"/>
      <c r="X487" s="792"/>
      <c r="Y487" s="792"/>
      <c r="Z487" s="792"/>
      <c r="AA487" s="802"/>
      <c r="AB487" s="801"/>
      <c r="AC487" s="801"/>
      <c r="AD487" s="801"/>
      <c r="AE487" s="801"/>
      <c r="AF487" s="801"/>
      <c r="AG487" s="820"/>
      <c r="AH487" s="819"/>
      <c r="AI487" s="819"/>
      <c r="AJ487" s="819"/>
      <c r="AK487" s="819"/>
      <c r="AL487" s="819"/>
      <c r="AM487" s="774"/>
      <c r="AN487" s="775"/>
      <c r="AO487" s="775"/>
      <c r="AP487" s="775"/>
      <c r="AQ487" s="775"/>
      <c r="AR487" s="775"/>
      <c r="AS487" s="829"/>
      <c r="AT487" s="828"/>
      <c r="AU487" s="828"/>
      <c r="AV487" s="828"/>
      <c r="AW487" s="828"/>
      <c r="AX487" s="828"/>
      <c r="AY487" s="838"/>
      <c r="AZ487" s="837"/>
      <c r="BA487" s="837"/>
      <c r="BB487" s="837"/>
      <c r="BC487" s="837"/>
      <c r="BD487" s="837"/>
      <c r="BE487" s="774"/>
      <c r="BF487" s="775"/>
      <c r="BG487" s="775"/>
      <c r="BH487" s="775"/>
      <c r="BI487" s="775"/>
      <c r="BJ487" s="775"/>
      <c r="BK487" s="811"/>
      <c r="BL487" s="810"/>
      <c r="BM487" s="810"/>
      <c r="BN487" s="810"/>
      <c r="BO487" s="810"/>
      <c r="BP487" s="810"/>
      <c r="BQ487" s="793"/>
      <c r="BR487" s="792"/>
      <c r="BS487" s="792"/>
      <c r="BT487" s="792"/>
      <c r="BU487" s="792"/>
      <c r="BV487" s="792"/>
      <c r="BW487" s="838"/>
      <c r="BX487" s="837"/>
      <c r="BY487" s="837"/>
      <c r="BZ487" s="837"/>
      <c r="CA487" s="837"/>
      <c r="CB487" s="837"/>
      <c r="CC487" s="811"/>
      <c r="CD487" s="784"/>
      <c r="CE487" s="810"/>
      <c r="CF487" s="810"/>
      <c r="CG487" s="810"/>
      <c r="CH487" s="579"/>
    </row>
    <row r="488" spans="1:86" hidden="1" x14ac:dyDescent="0.2">
      <c r="A488" s="602"/>
      <c r="B488" s="596"/>
      <c r="C488" s="596"/>
      <c r="D488" s="607"/>
      <c r="E488" s="602"/>
      <c r="F488" s="607"/>
      <c r="G488" s="620"/>
      <c r="H488" s="600"/>
      <c r="I488" s="601"/>
      <c r="J488" s="774"/>
      <c r="K488" s="774"/>
      <c r="L488" s="775"/>
      <c r="M488" s="775"/>
      <c r="N488" s="775"/>
      <c r="O488" s="784"/>
      <c r="P488" s="784"/>
      <c r="Q488" s="783"/>
      <c r="R488" s="783"/>
      <c r="S488" s="783"/>
      <c r="T488" s="783"/>
      <c r="U488" s="793"/>
      <c r="V488" s="792"/>
      <c r="W488" s="792"/>
      <c r="X488" s="792"/>
      <c r="Y488" s="792"/>
      <c r="Z488" s="792"/>
      <c r="AA488" s="802"/>
      <c r="AB488" s="801"/>
      <c r="AC488" s="801"/>
      <c r="AD488" s="801"/>
      <c r="AE488" s="801"/>
      <c r="AF488" s="801"/>
      <c r="AG488" s="820"/>
      <c r="AH488" s="819"/>
      <c r="AI488" s="819"/>
      <c r="AJ488" s="819"/>
      <c r="AK488" s="819"/>
      <c r="AL488" s="819"/>
      <c r="AM488" s="774"/>
      <c r="AN488" s="775"/>
      <c r="AO488" s="775"/>
      <c r="AP488" s="775"/>
      <c r="AQ488" s="775"/>
      <c r="AR488" s="775"/>
      <c r="AS488" s="829"/>
      <c r="AT488" s="828"/>
      <c r="AU488" s="828"/>
      <c r="AV488" s="828"/>
      <c r="AW488" s="828"/>
      <c r="AX488" s="828"/>
      <c r="AY488" s="838"/>
      <c r="AZ488" s="837"/>
      <c r="BA488" s="837"/>
      <c r="BB488" s="837"/>
      <c r="BC488" s="837"/>
      <c r="BD488" s="837"/>
      <c r="BE488" s="774"/>
      <c r="BF488" s="775"/>
      <c r="BG488" s="775"/>
      <c r="BH488" s="775"/>
      <c r="BI488" s="775"/>
      <c r="BJ488" s="775"/>
      <c r="BK488" s="811"/>
      <c r="BL488" s="810"/>
      <c r="BM488" s="810"/>
      <c r="BN488" s="810"/>
      <c r="BO488" s="810"/>
      <c r="BP488" s="810"/>
      <c r="BQ488" s="793"/>
      <c r="BR488" s="792"/>
      <c r="BS488" s="792"/>
      <c r="BT488" s="792"/>
      <c r="BU488" s="792"/>
      <c r="BV488" s="792"/>
      <c r="BW488" s="838"/>
      <c r="BX488" s="837"/>
      <c r="BY488" s="837"/>
      <c r="BZ488" s="837"/>
      <c r="CA488" s="837"/>
      <c r="CB488" s="837"/>
      <c r="CC488" s="811"/>
      <c r="CD488" s="784"/>
      <c r="CE488" s="810"/>
      <c r="CF488" s="810"/>
      <c r="CG488" s="810"/>
      <c r="CH488" s="579"/>
    </row>
    <row r="489" spans="1:86" hidden="1" x14ac:dyDescent="0.2">
      <c r="A489" s="602"/>
      <c r="B489" s="596"/>
      <c r="C489" s="596"/>
      <c r="D489" s="604"/>
      <c r="E489" s="602"/>
      <c r="F489" s="607"/>
      <c r="G489" s="599"/>
      <c r="H489" s="605"/>
      <c r="I489" s="601"/>
      <c r="J489" s="774"/>
      <c r="K489" s="774"/>
      <c r="L489" s="775"/>
      <c r="M489" s="775"/>
      <c r="N489" s="775"/>
      <c r="O489" s="784"/>
      <c r="P489" s="784"/>
      <c r="Q489" s="783"/>
      <c r="R489" s="783"/>
      <c r="S489" s="783"/>
      <c r="T489" s="783"/>
      <c r="U489" s="793"/>
      <c r="V489" s="792"/>
      <c r="W489" s="792"/>
      <c r="X489" s="792"/>
      <c r="Y489" s="792"/>
      <c r="Z489" s="792"/>
      <c r="AA489" s="802"/>
      <c r="AB489" s="801"/>
      <c r="AC489" s="801"/>
      <c r="AD489" s="801"/>
      <c r="AE489" s="801"/>
      <c r="AF489" s="801"/>
      <c r="AG489" s="820"/>
      <c r="AH489" s="819"/>
      <c r="AI489" s="819"/>
      <c r="AJ489" s="819"/>
      <c r="AK489" s="819"/>
      <c r="AL489" s="819"/>
      <c r="AM489" s="774"/>
      <c r="AN489" s="775"/>
      <c r="AO489" s="775"/>
      <c r="AP489" s="775"/>
      <c r="AQ489" s="775"/>
      <c r="AR489" s="775"/>
      <c r="AS489" s="829"/>
      <c r="AT489" s="828"/>
      <c r="AU489" s="828"/>
      <c r="AV489" s="828"/>
      <c r="AW489" s="828"/>
      <c r="AX489" s="828"/>
      <c r="AY489" s="838"/>
      <c r="AZ489" s="837"/>
      <c r="BA489" s="837"/>
      <c r="BB489" s="837"/>
      <c r="BC489" s="837"/>
      <c r="BD489" s="837"/>
      <c r="BE489" s="774"/>
      <c r="BF489" s="775"/>
      <c r="BG489" s="775"/>
      <c r="BH489" s="775"/>
      <c r="BI489" s="775"/>
      <c r="BJ489" s="775"/>
      <c r="BK489" s="811"/>
      <c r="BL489" s="810"/>
      <c r="BM489" s="810"/>
      <c r="BN489" s="810"/>
      <c r="BO489" s="810"/>
      <c r="BP489" s="810"/>
      <c r="BQ489" s="793"/>
      <c r="BR489" s="792"/>
      <c r="BS489" s="792"/>
      <c r="BT489" s="792"/>
      <c r="BU489" s="792"/>
      <c r="BV489" s="792"/>
      <c r="BW489" s="838"/>
      <c r="BX489" s="837"/>
      <c r="BY489" s="837"/>
      <c r="BZ489" s="837"/>
      <c r="CA489" s="837"/>
      <c r="CB489" s="837"/>
      <c r="CC489" s="811"/>
      <c r="CD489" s="784"/>
      <c r="CE489" s="810"/>
      <c r="CF489" s="810"/>
      <c r="CG489" s="810"/>
      <c r="CH489" s="579"/>
    </row>
    <row r="490" spans="1:86" hidden="1" x14ac:dyDescent="0.2">
      <c r="A490" s="602"/>
      <c r="B490" s="596"/>
      <c r="C490" s="596"/>
      <c r="D490" s="606"/>
      <c r="E490" s="602"/>
      <c r="F490" s="607"/>
      <c r="G490" s="599"/>
      <c r="H490" s="605"/>
      <c r="I490" s="601"/>
      <c r="J490" s="774"/>
      <c r="K490" s="774"/>
      <c r="L490" s="775"/>
      <c r="M490" s="775"/>
      <c r="N490" s="775"/>
      <c r="O490" s="784"/>
      <c r="P490" s="784"/>
      <c r="Q490" s="783"/>
      <c r="R490" s="783"/>
      <c r="S490" s="783"/>
      <c r="T490" s="783"/>
      <c r="U490" s="793"/>
      <c r="V490" s="792"/>
      <c r="W490" s="792"/>
      <c r="X490" s="792"/>
      <c r="Y490" s="792"/>
      <c r="Z490" s="792"/>
      <c r="AA490" s="802"/>
      <c r="AB490" s="801"/>
      <c r="AC490" s="801"/>
      <c r="AD490" s="801"/>
      <c r="AE490" s="801"/>
      <c r="AF490" s="801"/>
      <c r="AG490" s="820"/>
      <c r="AH490" s="819"/>
      <c r="AI490" s="819"/>
      <c r="AJ490" s="819"/>
      <c r="AK490" s="819"/>
      <c r="AL490" s="819"/>
      <c r="AM490" s="774"/>
      <c r="AN490" s="775"/>
      <c r="AO490" s="775"/>
      <c r="AP490" s="775"/>
      <c r="AQ490" s="775"/>
      <c r="AR490" s="775"/>
      <c r="AS490" s="829"/>
      <c r="AT490" s="828"/>
      <c r="AU490" s="828"/>
      <c r="AV490" s="828"/>
      <c r="AW490" s="828"/>
      <c r="AX490" s="828"/>
      <c r="AY490" s="838"/>
      <c r="AZ490" s="837"/>
      <c r="BA490" s="837"/>
      <c r="BB490" s="837"/>
      <c r="BC490" s="837"/>
      <c r="BD490" s="837"/>
      <c r="BE490" s="774"/>
      <c r="BF490" s="775"/>
      <c r="BG490" s="775"/>
      <c r="BH490" s="775"/>
      <c r="BI490" s="775"/>
      <c r="BJ490" s="775"/>
      <c r="BK490" s="811"/>
      <c r="BL490" s="810"/>
      <c r="BM490" s="810"/>
      <c r="BN490" s="810"/>
      <c r="BO490" s="810"/>
      <c r="BP490" s="810"/>
      <c r="BQ490" s="793"/>
      <c r="BR490" s="792"/>
      <c r="BS490" s="792"/>
      <c r="BT490" s="792"/>
      <c r="BU490" s="792"/>
      <c r="BV490" s="792"/>
      <c r="BW490" s="838"/>
      <c r="BX490" s="837"/>
      <c r="BY490" s="837"/>
      <c r="BZ490" s="837"/>
      <c r="CA490" s="837"/>
      <c r="CB490" s="837"/>
      <c r="CC490" s="811"/>
      <c r="CD490" s="784"/>
      <c r="CE490" s="810"/>
      <c r="CF490" s="810"/>
      <c r="CG490" s="810"/>
      <c r="CH490" s="579"/>
    </row>
    <row r="491" spans="1:86" hidden="1" x14ac:dyDescent="0.2">
      <c r="A491" s="596"/>
      <c r="B491" s="596"/>
      <c r="C491" s="663"/>
      <c r="D491" s="607"/>
      <c r="E491" s="596"/>
      <c r="F491" s="607"/>
      <c r="G491" s="620"/>
      <c r="H491" s="609"/>
      <c r="I491" s="601"/>
      <c r="J491" s="774"/>
      <c r="K491" s="774"/>
      <c r="L491" s="775"/>
      <c r="M491" s="775"/>
      <c r="N491" s="774"/>
      <c r="O491" s="784"/>
      <c r="P491" s="784"/>
      <c r="Q491" s="783"/>
      <c r="R491" s="784"/>
      <c r="S491" s="783"/>
      <c r="T491" s="784"/>
      <c r="U491" s="793"/>
      <c r="V491" s="793"/>
      <c r="W491" s="792"/>
      <c r="X491" s="793"/>
      <c r="Y491" s="792"/>
      <c r="Z491" s="793"/>
      <c r="AA491" s="802"/>
      <c r="AB491" s="802"/>
      <c r="AC491" s="801"/>
      <c r="AD491" s="802"/>
      <c r="AE491" s="801"/>
      <c r="AF491" s="802"/>
      <c r="AG491" s="820"/>
      <c r="AH491" s="820"/>
      <c r="AI491" s="819"/>
      <c r="AJ491" s="820"/>
      <c r="AK491" s="819"/>
      <c r="AL491" s="820"/>
      <c r="AM491" s="774"/>
      <c r="AN491" s="774"/>
      <c r="AO491" s="775"/>
      <c r="AP491" s="774"/>
      <c r="AQ491" s="775"/>
      <c r="AR491" s="774"/>
      <c r="AS491" s="829"/>
      <c r="AT491" s="829"/>
      <c r="AU491" s="828"/>
      <c r="AV491" s="829"/>
      <c r="AW491" s="828"/>
      <c r="AX491" s="829"/>
      <c r="AY491" s="838"/>
      <c r="AZ491" s="838"/>
      <c r="BA491" s="837"/>
      <c r="BB491" s="838"/>
      <c r="BC491" s="837"/>
      <c r="BD491" s="838"/>
      <c r="BE491" s="774"/>
      <c r="BF491" s="774"/>
      <c r="BG491" s="775"/>
      <c r="BH491" s="774"/>
      <c r="BI491" s="775"/>
      <c r="BJ491" s="774"/>
      <c r="BK491" s="811"/>
      <c r="BL491" s="811"/>
      <c r="BM491" s="810"/>
      <c r="BN491" s="811"/>
      <c r="BO491" s="810"/>
      <c r="BP491" s="811"/>
      <c r="BQ491" s="793"/>
      <c r="BR491" s="793"/>
      <c r="BS491" s="792"/>
      <c r="BT491" s="793"/>
      <c r="BU491" s="792"/>
      <c r="BV491" s="793"/>
      <c r="BW491" s="838"/>
      <c r="BX491" s="838"/>
      <c r="BY491" s="837"/>
      <c r="BZ491" s="838"/>
      <c r="CA491" s="837"/>
      <c r="CB491" s="838"/>
      <c r="CC491" s="811"/>
      <c r="CD491" s="784"/>
      <c r="CE491" s="810"/>
      <c r="CF491" s="810"/>
      <c r="CG491" s="811"/>
      <c r="CH491" s="579"/>
    </row>
    <row r="492" spans="1:86" hidden="1" x14ac:dyDescent="0.2">
      <c r="A492" s="596"/>
      <c r="B492" s="596"/>
      <c r="C492" s="663"/>
      <c r="D492" s="607"/>
      <c r="E492" s="596"/>
      <c r="F492" s="607"/>
      <c r="G492" s="620"/>
      <c r="H492" s="609"/>
      <c r="I492" s="601"/>
      <c r="J492" s="774"/>
      <c r="K492" s="774"/>
      <c r="L492" s="775"/>
      <c r="M492" s="775"/>
      <c r="N492" s="774"/>
      <c r="O492" s="784"/>
      <c r="P492" s="784"/>
      <c r="Q492" s="783"/>
      <c r="R492" s="784"/>
      <c r="S492" s="783"/>
      <c r="T492" s="784"/>
      <c r="U492" s="793"/>
      <c r="V492" s="793"/>
      <c r="W492" s="792"/>
      <c r="X492" s="793"/>
      <c r="Y492" s="792"/>
      <c r="Z492" s="793"/>
      <c r="AA492" s="802"/>
      <c r="AB492" s="802"/>
      <c r="AC492" s="801"/>
      <c r="AD492" s="802"/>
      <c r="AE492" s="801"/>
      <c r="AF492" s="802"/>
      <c r="AG492" s="820"/>
      <c r="AH492" s="820"/>
      <c r="AI492" s="819"/>
      <c r="AJ492" s="820"/>
      <c r="AK492" s="819"/>
      <c r="AL492" s="820"/>
      <c r="AM492" s="774"/>
      <c r="AN492" s="774"/>
      <c r="AO492" s="775"/>
      <c r="AP492" s="774"/>
      <c r="AQ492" s="775"/>
      <c r="AR492" s="774"/>
      <c r="AS492" s="829"/>
      <c r="AT492" s="829"/>
      <c r="AU492" s="828"/>
      <c r="AV492" s="829"/>
      <c r="AW492" s="828"/>
      <c r="AX492" s="829"/>
      <c r="AY492" s="838"/>
      <c r="AZ492" s="838"/>
      <c r="BA492" s="837"/>
      <c r="BB492" s="838"/>
      <c r="BC492" s="837"/>
      <c r="BD492" s="838"/>
      <c r="BE492" s="774"/>
      <c r="BF492" s="774"/>
      <c r="BG492" s="775"/>
      <c r="BH492" s="774"/>
      <c r="BI492" s="775"/>
      <c r="BJ492" s="774"/>
      <c r="BK492" s="811"/>
      <c r="BL492" s="811"/>
      <c r="BM492" s="810"/>
      <c r="BN492" s="811"/>
      <c r="BO492" s="810"/>
      <c r="BP492" s="811"/>
      <c r="BQ492" s="793"/>
      <c r="BR492" s="793"/>
      <c r="BS492" s="792"/>
      <c r="BT492" s="793"/>
      <c r="BU492" s="792"/>
      <c r="BV492" s="793"/>
      <c r="BW492" s="838"/>
      <c r="BX492" s="838"/>
      <c r="BY492" s="837"/>
      <c r="BZ492" s="838"/>
      <c r="CA492" s="837"/>
      <c r="CB492" s="838"/>
      <c r="CC492" s="811"/>
      <c r="CD492" s="784"/>
      <c r="CE492" s="810"/>
      <c r="CF492" s="810"/>
      <c r="CG492" s="811"/>
      <c r="CH492" s="579"/>
    </row>
    <row r="493" spans="1:86" hidden="1" x14ac:dyDescent="0.2">
      <c r="A493" s="716"/>
      <c r="B493" s="716"/>
      <c r="C493" s="716"/>
      <c r="D493" s="717"/>
      <c r="E493" s="716"/>
      <c r="F493" s="717"/>
      <c r="G493" s="718"/>
      <c r="H493" s="642"/>
      <c r="I493" s="719"/>
      <c r="J493" s="774"/>
      <c r="K493" s="774"/>
      <c r="L493" s="775"/>
      <c r="M493" s="775"/>
      <c r="N493" s="775"/>
      <c r="O493" s="784"/>
      <c r="P493" s="784"/>
      <c r="Q493" s="783"/>
      <c r="R493" s="783"/>
      <c r="S493" s="783"/>
      <c r="T493" s="783"/>
      <c r="U493" s="793"/>
      <c r="V493" s="792"/>
      <c r="W493" s="792"/>
      <c r="X493" s="792"/>
      <c r="Y493" s="792"/>
      <c r="Z493" s="792"/>
      <c r="AA493" s="802"/>
      <c r="AB493" s="801"/>
      <c r="AC493" s="801"/>
      <c r="AD493" s="801"/>
      <c r="AE493" s="801"/>
      <c r="AF493" s="801"/>
      <c r="AG493" s="820"/>
      <c r="AH493" s="819"/>
      <c r="AI493" s="819"/>
      <c r="AJ493" s="819"/>
      <c r="AK493" s="819"/>
      <c r="AL493" s="819"/>
      <c r="AM493" s="774"/>
      <c r="AN493" s="775"/>
      <c r="AO493" s="775"/>
      <c r="AP493" s="775"/>
      <c r="AQ493" s="775"/>
      <c r="AR493" s="775"/>
      <c r="AS493" s="829"/>
      <c r="AT493" s="828"/>
      <c r="AU493" s="828"/>
      <c r="AV493" s="828"/>
      <c r="AW493" s="828"/>
      <c r="AX493" s="828"/>
      <c r="AY493" s="838"/>
      <c r="AZ493" s="837"/>
      <c r="BA493" s="837"/>
      <c r="BB493" s="837"/>
      <c r="BC493" s="837"/>
      <c r="BD493" s="837"/>
      <c r="BE493" s="774"/>
      <c r="BF493" s="775"/>
      <c r="BG493" s="775"/>
      <c r="BH493" s="775"/>
      <c r="BI493" s="775"/>
      <c r="BJ493" s="775"/>
      <c r="BK493" s="811"/>
      <c r="BL493" s="810"/>
      <c r="BM493" s="810"/>
      <c r="BN493" s="810"/>
      <c r="BO493" s="810"/>
      <c r="BP493" s="810"/>
      <c r="BQ493" s="793"/>
      <c r="BR493" s="792"/>
      <c r="BS493" s="792"/>
      <c r="BT493" s="792"/>
      <c r="BU493" s="792"/>
      <c r="BV493" s="792"/>
      <c r="BW493" s="838"/>
      <c r="BX493" s="837"/>
      <c r="BY493" s="837"/>
      <c r="BZ493" s="837"/>
      <c r="CA493" s="837"/>
      <c r="CB493" s="837"/>
      <c r="CC493" s="811"/>
      <c r="CD493" s="784"/>
      <c r="CE493" s="810"/>
      <c r="CF493" s="810"/>
      <c r="CG493" s="810"/>
      <c r="CH493" s="579"/>
    </row>
    <row r="494" spans="1:86" hidden="1" x14ac:dyDescent="0.2">
      <c r="A494" s="596"/>
      <c r="B494" s="596"/>
      <c r="C494" s="596"/>
      <c r="D494" s="607"/>
      <c r="E494" s="596"/>
      <c r="F494" s="607"/>
      <c r="G494" s="620"/>
      <c r="H494" s="600"/>
      <c r="I494" s="601"/>
      <c r="J494" s="774"/>
      <c r="K494" s="774"/>
      <c r="L494" s="775"/>
      <c r="M494" s="775"/>
      <c r="N494" s="775"/>
      <c r="O494" s="784"/>
      <c r="P494" s="784"/>
      <c r="Q494" s="783"/>
      <c r="R494" s="783"/>
      <c r="S494" s="783"/>
      <c r="T494" s="783"/>
      <c r="U494" s="793"/>
      <c r="V494" s="792"/>
      <c r="W494" s="792"/>
      <c r="X494" s="792"/>
      <c r="Y494" s="792"/>
      <c r="Z494" s="792"/>
      <c r="AA494" s="802"/>
      <c r="AB494" s="801"/>
      <c r="AC494" s="801"/>
      <c r="AD494" s="801"/>
      <c r="AE494" s="801"/>
      <c r="AF494" s="801"/>
      <c r="AG494" s="820"/>
      <c r="AH494" s="819"/>
      <c r="AI494" s="819"/>
      <c r="AJ494" s="819"/>
      <c r="AK494" s="819"/>
      <c r="AL494" s="819"/>
      <c r="AM494" s="774"/>
      <c r="AN494" s="775"/>
      <c r="AO494" s="775"/>
      <c r="AP494" s="775"/>
      <c r="AQ494" s="775"/>
      <c r="AR494" s="775"/>
      <c r="AS494" s="829"/>
      <c r="AT494" s="828"/>
      <c r="AU494" s="828"/>
      <c r="AV494" s="828"/>
      <c r="AW494" s="828"/>
      <c r="AX494" s="828"/>
      <c r="AY494" s="838"/>
      <c r="AZ494" s="837"/>
      <c r="BA494" s="837"/>
      <c r="BB494" s="837"/>
      <c r="BC494" s="837"/>
      <c r="BD494" s="837"/>
      <c r="BE494" s="774"/>
      <c r="BF494" s="775"/>
      <c r="BG494" s="775"/>
      <c r="BH494" s="775"/>
      <c r="BI494" s="775"/>
      <c r="BJ494" s="775"/>
      <c r="BK494" s="811"/>
      <c r="BL494" s="810"/>
      <c r="BM494" s="810"/>
      <c r="BN494" s="810"/>
      <c r="BO494" s="810"/>
      <c r="BP494" s="810"/>
      <c r="BQ494" s="793"/>
      <c r="BR494" s="792"/>
      <c r="BS494" s="792"/>
      <c r="BT494" s="792"/>
      <c r="BU494" s="792"/>
      <c r="BV494" s="792"/>
      <c r="BW494" s="838"/>
      <c r="BX494" s="837"/>
      <c r="BY494" s="837"/>
      <c r="BZ494" s="837"/>
      <c r="CA494" s="837"/>
      <c r="CB494" s="837"/>
      <c r="CC494" s="811"/>
      <c r="CD494" s="784"/>
      <c r="CE494" s="810"/>
      <c r="CF494" s="810"/>
      <c r="CG494" s="810"/>
      <c r="CH494" s="579"/>
    </row>
    <row r="495" spans="1:86" hidden="1" x14ac:dyDescent="0.2">
      <c r="A495" s="596"/>
      <c r="B495" s="596"/>
      <c r="C495" s="623"/>
      <c r="D495" s="597"/>
      <c r="E495" s="596"/>
      <c r="F495" s="597"/>
      <c r="G495" s="694"/>
      <c r="H495" s="600"/>
      <c r="I495" s="601"/>
      <c r="J495" s="774"/>
      <c r="K495" s="774"/>
      <c r="L495" s="775"/>
      <c r="M495" s="775"/>
      <c r="N495" s="775"/>
      <c r="O495" s="784"/>
      <c r="P495" s="784"/>
      <c r="Q495" s="783"/>
      <c r="R495" s="783"/>
      <c r="S495" s="783"/>
      <c r="T495" s="783"/>
      <c r="U495" s="793"/>
      <c r="V495" s="792"/>
      <c r="W495" s="792"/>
      <c r="X495" s="792"/>
      <c r="Y495" s="792"/>
      <c r="Z495" s="792"/>
      <c r="AA495" s="802"/>
      <c r="AB495" s="801"/>
      <c r="AC495" s="801"/>
      <c r="AD495" s="801"/>
      <c r="AE495" s="801"/>
      <c r="AF495" s="801"/>
      <c r="AG495" s="820"/>
      <c r="AH495" s="819"/>
      <c r="AI495" s="819"/>
      <c r="AJ495" s="819"/>
      <c r="AK495" s="819"/>
      <c r="AL495" s="819"/>
      <c r="AM495" s="774"/>
      <c r="AN495" s="775"/>
      <c r="AO495" s="775"/>
      <c r="AP495" s="775"/>
      <c r="AQ495" s="775"/>
      <c r="AR495" s="775"/>
      <c r="AS495" s="829"/>
      <c r="AT495" s="828"/>
      <c r="AU495" s="828"/>
      <c r="AV495" s="828"/>
      <c r="AW495" s="828"/>
      <c r="AX495" s="828"/>
      <c r="AY495" s="838"/>
      <c r="AZ495" s="837"/>
      <c r="BA495" s="837"/>
      <c r="BB495" s="837"/>
      <c r="BC495" s="837"/>
      <c r="BD495" s="837"/>
      <c r="BE495" s="774"/>
      <c r="BF495" s="775"/>
      <c r="BG495" s="775"/>
      <c r="BH495" s="775"/>
      <c r="BI495" s="775"/>
      <c r="BJ495" s="775"/>
      <c r="BK495" s="811"/>
      <c r="BL495" s="810"/>
      <c r="BM495" s="810"/>
      <c r="BN495" s="810"/>
      <c r="BO495" s="810"/>
      <c r="BP495" s="810"/>
      <c r="BQ495" s="793"/>
      <c r="BR495" s="792"/>
      <c r="BS495" s="792"/>
      <c r="BT495" s="792"/>
      <c r="BU495" s="792"/>
      <c r="BV495" s="792"/>
      <c r="BW495" s="838"/>
      <c r="BX495" s="837"/>
      <c r="BY495" s="837"/>
      <c r="BZ495" s="837"/>
      <c r="CA495" s="837"/>
      <c r="CB495" s="837"/>
      <c r="CC495" s="811"/>
      <c r="CD495" s="784"/>
      <c r="CE495" s="810"/>
      <c r="CF495" s="810"/>
      <c r="CG495" s="810"/>
      <c r="CH495" s="579"/>
    </row>
    <row r="496" spans="1:86" hidden="1" x14ac:dyDescent="0.2">
      <c r="A496" s="596"/>
      <c r="B496" s="596"/>
      <c r="C496" s="623"/>
      <c r="D496" s="691"/>
      <c r="E496" s="596"/>
      <c r="F496" s="597"/>
      <c r="G496" s="694"/>
      <c r="H496" s="600"/>
      <c r="I496" s="601"/>
      <c r="J496" s="774"/>
      <c r="K496" s="774"/>
      <c r="L496" s="775"/>
      <c r="M496" s="775"/>
      <c r="N496" s="775"/>
      <c r="O496" s="784"/>
      <c r="P496" s="784"/>
      <c r="Q496" s="783"/>
      <c r="R496" s="783"/>
      <c r="S496" s="783"/>
      <c r="T496" s="783"/>
      <c r="U496" s="793"/>
      <c r="V496" s="792"/>
      <c r="W496" s="792"/>
      <c r="X496" s="792"/>
      <c r="Y496" s="792"/>
      <c r="Z496" s="792"/>
      <c r="AA496" s="802"/>
      <c r="AB496" s="801"/>
      <c r="AC496" s="801"/>
      <c r="AD496" s="801"/>
      <c r="AE496" s="801"/>
      <c r="AF496" s="801"/>
      <c r="AG496" s="820"/>
      <c r="AH496" s="819"/>
      <c r="AI496" s="819"/>
      <c r="AJ496" s="819"/>
      <c r="AK496" s="819"/>
      <c r="AL496" s="819"/>
      <c r="AM496" s="774"/>
      <c r="AN496" s="775"/>
      <c r="AO496" s="775"/>
      <c r="AP496" s="775"/>
      <c r="AQ496" s="775"/>
      <c r="AR496" s="775"/>
      <c r="AS496" s="829"/>
      <c r="AT496" s="828"/>
      <c r="AU496" s="828"/>
      <c r="AV496" s="828"/>
      <c r="AW496" s="828"/>
      <c r="AX496" s="828"/>
      <c r="AY496" s="838"/>
      <c r="AZ496" s="837"/>
      <c r="BA496" s="837"/>
      <c r="BB496" s="837"/>
      <c r="BC496" s="837"/>
      <c r="BD496" s="837"/>
      <c r="BE496" s="774"/>
      <c r="BF496" s="775"/>
      <c r="BG496" s="775"/>
      <c r="BH496" s="775"/>
      <c r="BI496" s="775"/>
      <c r="BJ496" s="775"/>
      <c r="BK496" s="811"/>
      <c r="BL496" s="810"/>
      <c r="BM496" s="810"/>
      <c r="BN496" s="810"/>
      <c r="BO496" s="810"/>
      <c r="BP496" s="810"/>
      <c r="BQ496" s="793"/>
      <c r="BR496" s="792"/>
      <c r="BS496" s="792"/>
      <c r="BT496" s="792"/>
      <c r="BU496" s="792"/>
      <c r="BV496" s="792"/>
      <c r="BW496" s="838"/>
      <c r="BX496" s="837"/>
      <c r="BY496" s="837"/>
      <c r="BZ496" s="837"/>
      <c r="CA496" s="837"/>
      <c r="CB496" s="837"/>
      <c r="CC496" s="811"/>
      <c r="CD496" s="784"/>
      <c r="CE496" s="810"/>
      <c r="CF496" s="810"/>
      <c r="CG496" s="810"/>
      <c r="CH496" s="579"/>
    </row>
    <row r="497" spans="1:86" hidden="1" x14ac:dyDescent="0.2">
      <c r="A497" s="596"/>
      <c r="B497" s="596"/>
      <c r="C497" s="623"/>
      <c r="D497" s="606"/>
      <c r="E497" s="596"/>
      <c r="F497" s="597"/>
      <c r="G497" s="694"/>
      <c r="H497" s="645"/>
      <c r="I497" s="601"/>
      <c r="J497" s="774"/>
      <c r="K497" s="774"/>
      <c r="L497" s="775"/>
      <c r="M497" s="775"/>
      <c r="N497" s="775"/>
      <c r="O497" s="784"/>
      <c r="P497" s="784"/>
      <c r="Q497" s="783"/>
      <c r="R497" s="783"/>
      <c r="S497" s="783"/>
      <c r="T497" s="783"/>
      <c r="U497" s="793"/>
      <c r="V497" s="792"/>
      <c r="W497" s="792"/>
      <c r="X497" s="792"/>
      <c r="Y497" s="792"/>
      <c r="Z497" s="792"/>
      <c r="AA497" s="802"/>
      <c r="AB497" s="801"/>
      <c r="AC497" s="801"/>
      <c r="AD497" s="801"/>
      <c r="AE497" s="801"/>
      <c r="AF497" s="801"/>
      <c r="AG497" s="820"/>
      <c r="AH497" s="819"/>
      <c r="AI497" s="819"/>
      <c r="AJ497" s="819"/>
      <c r="AK497" s="819"/>
      <c r="AL497" s="819"/>
      <c r="AM497" s="774"/>
      <c r="AN497" s="775"/>
      <c r="AO497" s="775"/>
      <c r="AP497" s="775"/>
      <c r="AQ497" s="775"/>
      <c r="AR497" s="775"/>
      <c r="AS497" s="829"/>
      <c r="AT497" s="828"/>
      <c r="AU497" s="828"/>
      <c r="AV497" s="828"/>
      <c r="AW497" s="828"/>
      <c r="AX497" s="828"/>
      <c r="AY497" s="838"/>
      <c r="AZ497" s="837"/>
      <c r="BA497" s="837"/>
      <c r="BB497" s="837"/>
      <c r="BC497" s="837"/>
      <c r="BD497" s="837"/>
      <c r="BE497" s="774"/>
      <c r="BF497" s="775"/>
      <c r="BG497" s="775"/>
      <c r="BH497" s="775"/>
      <c r="BI497" s="775"/>
      <c r="BJ497" s="775"/>
      <c r="BK497" s="811"/>
      <c r="BL497" s="810"/>
      <c r="BM497" s="810"/>
      <c r="BN497" s="810"/>
      <c r="BO497" s="810"/>
      <c r="BP497" s="810"/>
      <c r="BQ497" s="793"/>
      <c r="BR497" s="792"/>
      <c r="BS497" s="792"/>
      <c r="BT497" s="792"/>
      <c r="BU497" s="792"/>
      <c r="BV497" s="792"/>
      <c r="BW497" s="838"/>
      <c r="BX497" s="837"/>
      <c r="BY497" s="837"/>
      <c r="BZ497" s="837"/>
      <c r="CA497" s="837"/>
      <c r="CB497" s="837"/>
      <c r="CC497" s="811"/>
      <c r="CD497" s="784"/>
      <c r="CE497" s="810"/>
      <c r="CF497" s="810"/>
      <c r="CG497" s="810"/>
      <c r="CH497" s="579"/>
    </row>
    <row r="498" spans="1:86" hidden="1" x14ac:dyDescent="0.2">
      <c r="A498" s="596"/>
      <c r="B498" s="596"/>
      <c r="C498" s="596"/>
      <c r="D498" s="607"/>
      <c r="E498" s="596"/>
      <c r="F498" s="607"/>
      <c r="G498" s="620"/>
      <c r="H498" s="609"/>
      <c r="I498" s="601"/>
      <c r="J498" s="774"/>
      <c r="K498" s="774"/>
      <c r="L498" s="775"/>
      <c r="M498" s="775"/>
      <c r="N498" s="774"/>
      <c r="O498" s="784"/>
      <c r="P498" s="784"/>
      <c r="Q498" s="783"/>
      <c r="R498" s="784"/>
      <c r="S498" s="783"/>
      <c r="T498" s="784"/>
      <c r="U498" s="793"/>
      <c r="V498" s="793"/>
      <c r="W498" s="792"/>
      <c r="X498" s="793"/>
      <c r="Y498" s="792"/>
      <c r="Z498" s="793"/>
      <c r="AA498" s="802"/>
      <c r="AB498" s="802"/>
      <c r="AC498" s="801"/>
      <c r="AD498" s="802"/>
      <c r="AE498" s="801"/>
      <c r="AF498" s="802"/>
      <c r="AG498" s="820"/>
      <c r="AH498" s="820"/>
      <c r="AI498" s="819"/>
      <c r="AJ498" s="820"/>
      <c r="AK498" s="819"/>
      <c r="AL498" s="820"/>
      <c r="AM498" s="774"/>
      <c r="AN498" s="774"/>
      <c r="AO498" s="775"/>
      <c r="AP498" s="774"/>
      <c r="AQ498" s="775"/>
      <c r="AR498" s="774"/>
      <c r="AS498" s="829"/>
      <c r="AT498" s="829"/>
      <c r="AU498" s="828"/>
      <c r="AV498" s="829"/>
      <c r="AW498" s="828"/>
      <c r="AX498" s="829"/>
      <c r="AY498" s="838"/>
      <c r="AZ498" s="838"/>
      <c r="BA498" s="837"/>
      <c r="BB498" s="838"/>
      <c r="BC498" s="837"/>
      <c r="BD498" s="838"/>
      <c r="BE498" s="774"/>
      <c r="BF498" s="774"/>
      <c r="BG498" s="775"/>
      <c r="BH498" s="774"/>
      <c r="BI498" s="775"/>
      <c r="BJ498" s="774"/>
      <c r="BK498" s="811"/>
      <c r="BL498" s="811"/>
      <c r="BM498" s="810"/>
      <c r="BN498" s="811"/>
      <c r="BO498" s="810"/>
      <c r="BP498" s="811"/>
      <c r="BQ498" s="793"/>
      <c r="BR498" s="793"/>
      <c r="BS498" s="792"/>
      <c r="BT498" s="793"/>
      <c r="BU498" s="792"/>
      <c r="BV498" s="793"/>
      <c r="BW498" s="838"/>
      <c r="BX498" s="838"/>
      <c r="BY498" s="837"/>
      <c r="BZ498" s="838"/>
      <c r="CA498" s="837"/>
      <c r="CB498" s="838"/>
      <c r="CC498" s="811"/>
      <c r="CD498" s="784"/>
      <c r="CE498" s="810"/>
      <c r="CF498" s="810"/>
      <c r="CG498" s="811"/>
      <c r="CH498" s="579"/>
    </row>
    <row r="499" spans="1:86" hidden="1" x14ac:dyDescent="0.2">
      <c r="A499" s="596"/>
      <c r="B499" s="596"/>
      <c r="C499" s="596"/>
      <c r="D499" s="607"/>
      <c r="E499" s="596"/>
      <c r="F499" s="607"/>
      <c r="G499" s="620"/>
      <c r="H499" s="609"/>
      <c r="I499" s="601"/>
      <c r="J499" s="774"/>
      <c r="K499" s="774"/>
      <c r="L499" s="775"/>
      <c r="M499" s="775"/>
      <c r="N499" s="775"/>
      <c r="O499" s="784"/>
      <c r="P499" s="784"/>
      <c r="Q499" s="783"/>
      <c r="R499" s="783"/>
      <c r="S499" s="783"/>
      <c r="T499" s="783"/>
      <c r="U499" s="793"/>
      <c r="V499" s="792"/>
      <c r="W499" s="792"/>
      <c r="X499" s="792"/>
      <c r="Y499" s="792"/>
      <c r="Z499" s="792"/>
      <c r="AA499" s="802"/>
      <c r="AB499" s="801"/>
      <c r="AC499" s="801"/>
      <c r="AD499" s="801"/>
      <c r="AE499" s="801"/>
      <c r="AF499" s="801"/>
      <c r="AG499" s="820"/>
      <c r="AH499" s="819"/>
      <c r="AI499" s="819"/>
      <c r="AJ499" s="819"/>
      <c r="AK499" s="819"/>
      <c r="AL499" s="819"/>
      <c r="AM499" s="774"/>
      <c r="AN499" s="775"/>
      <c r="AO499" s="775"/>
      <c r="AP499" s="775"/>
      <c r="AQ499" s="775"/>
      <c r="AR499" s="775"/>
      <c r="AS499" s="829"/>
      <c r="AT499" s="828"/>
      <c r="AU499" s="828"/>
      <c r="AV499" s="828"/>
      <c r="AW499" s="828"/>
      <c r="AX499" s="828"/>
      <c r="AY499" s="838"/>
      <c r="AZ499" s="837"/>
      <c r="BA499" s="837"/>
      <c r="BB499" s="837"/>
      <c r="BC499" s="837"/>
      <c r="BD499" s="837"/>
      <c r="BE499" s="774"/>
      <c r="BF499" s="775"/>
      <c r="BG499" s="775"/>
      <c r="BH499" s="775"/>
      <c r="BI499" s="775"/>
      <c r="BJ499" s="775"/>
      <c r="BK499" s="811"/>
      <c r="BL499" s="810"/>
      <c r="BM499" s="810"/>
      <c r="BN499" s="810"/>
      <c r="BO499" s="810"/>
      <c r="BP499" s="810"/>
      <c r="BQ499" s="793"/>
      <c r="BR499" s="792"/>
      <c r="BS499" s="792"/>
      <c r="BT499" s="792"/>
      <c r="BU499" s="792"/>
      <c r="BV499" s="792"/>
      <c r="BW499" s="838"/>
      <c r="BX499" s="837"/>
      <c r="BY499" s="837"/>
      <c r="BZ499" s="837"/>
      <c r="CA499" s="837"/>
      <c r="CB499" s="837"/>
      <c r="CC499" s="811"/>
      <c r="CD499" s="784"/>
      <c r="CE499" s="810"/>
      <c r="CF499" s="810"/>
      <c r="CG499" s="810"/>
      <c r="CH499" s="579"/>
    </row>
    <row r="500" spans="1:86" hidden="1" x14ac:dyDescent="0.2">
      <c r="A500" s="596"/>
      <c r="B500" s="596"/>
      <c r="C500" s="596"/>
      <c r="D500" s="602"/>
      <c r="E500" s="596"/>
      <c r="F500" s="602"/>
      <c r="G500" s="698"/>
      <c r="H500" s="600"/>
      <c r="I500" s="601"/>
      <c r="J500" s="774"/>
      <c r="K500" s="774"/>
      <c r="L500" s="775"/>
      <c r="M500" s="775"/>
      <c r="N500" s="775"/>
      <c r="O500" s="784"/>
      <c r="P500" s="784"/>
      <c r="Q500" s="783"/>
      <c r="R500" s="783"/>
      <c r="S500" s="783"/>
      <c r="T500" s="783"/>
      <c r="U500" s="793"/>
      <c r="V500" s="792"/>
      <c r="W500" s="792"/>
      <c r="X500" s="792"/>
      <c r="Y500" s="792"/>
      <c r="Z500" s="792"/>
      <c r="AA500" s="802"/>
      <c r="AB500" s="801"/>
      <c r="AC500" s="801"/>
      <c r="AD500" s="801"/>
      <c r="AE500" s="801"/>
      <c r="AF500" s="801"/>
      <c r="AG500" s="820"/>
      <c r="AH500" s="819"/>
      <c r="AI500" s="819"/>
      <c r="AJ500" s="819"/>
      <c r="AK500" s="819"/>
      <c r="AL500" s="819"/>
      <c r="AM500" s="774"/>
      <c r="AN500" s="775"/>
      <c r="AO500" s="775"/>
      <c r="AP500" s="775"/>
      <c r="AQ500" s="775"/>
      <c r="AR500" s="775"/>
      <c r="AS500" s="829"/>
      <c r="AT500" s="828"/>
      <c r="AU500" s="828"/>
      <c r="AV500" s="828"/>
      <c r="AW500" s="828"/>
      <c r="AX500" s="828"/>
      <c r="AY500" s="838"/>
      <c r="AZ500" s="837"/>
      <c r="BA500" s="837"/>
      <c r="BB500" s="837"/>
      <c r="BC500" s="837"/>
      <c r="BD500" s="837"/>
      <c r="BE500" s="774"/>
      <c r="BF500" s="775"/>
      <c r="BG500" s="775"/>
      <c r="BH500" s="775"/>
      <c r="BI500" s="775"/>
      <c r="BJ500" s="775"/>
      <c r="BK500" s="811"/>
      <c r="BL500" s="810"/>
      <c r="BM500" s="810"/>
      <c r="BN500" s="810"/>
      <c r="BO500" s="810"/>
      <c r="BP500" s="810"/>
      <c r="BQ500" s="793"/>
      <c r="BR500" s="792"/>
      <c r="BS500" s="792"/>
      <c r="BT500" s="792"/>
      <c r="BU500" s="792"/>
      <c r="BV500" s="792"/>
      <c r="BW500" s="838"/>
      <c r="BX500" s="837"/>
      <c r="BY500" s="837"/>
      <c r="BZ500" s="837"/>
      <c r="CA500" s="837"/>
      <c r="CB500" s="837"/>
      <c r="CC500" s="811"/>
      <c r="CD500" s="784"/>
      <c r="CE500" s="810"/>
      <c r="CF500" s="810"/>
      <c r="CG500" s="810"/>
      <c r="CH500" s="579"/>
    </row>
    <row r="501" spans="1:86" hidden="1" x14ac:dyDescent="0.2">
      <c r="A501" s="596"/>
      <c r="B501" s="596"/>
      <c r="C501" s="623"/>
      <c r="D501" s="597"/>
      <c r="E501" s="596"/>
      <c r="F501" s="597"/>
      <c r="G501" s="694"/>
      <c r="H501" s="600"/>
      <c r="I501" s="601"/>
      <c r="J501" s="774"/>
      <c r="K501" s="774"/>
      <c r="L501" s="775"/>
      <c r="M501" s="775"/>
      <c r="N501" s="775"/>
      <c r="O501" s="784"/>
      <c r="P501" s="784"/>
      <c r="Q501" s="783"/>
      <c r="R501" s="783"/>
      <c r="S501" s="783"/>
      <c r="T501" s="783"/>
      <c r="U501" s="793"/>
      <c r="V501" s="792"/>
      <c r="W501" s="792"/>
      <c r="X501" s="792"/>
      <c r="Y501" s="792"/>
      <c r="Z501" s="792"/>
      <c r="AA501" s="802"/>
      <c r="AB501" s="801"/>
      <c r="AC501" s="801"/>
      <c r="AD501" s="801"/>
      <c r="AE501" s="801"/>
      <c r="AF501" s="801"/>
      <c r="AG501" s="820"/>
      <c r="AH501" s="819"/>
      <c r="AI501" s="819"/>
      <c r="AJ501" s="819"/>
      <c r="AK501" s="819"/>
      <c r="AL501" s="819"/>
      <c r="AM501" s="774"/>
      <c r="AN501" s="775"/>
      <c r="AO501" s="775"/>
      <c r="AP501" s="775"/>
      <c r="AQ501" s="775"/>
      <c r="AR501" s="775"/>
      <c r="AS501" s="829"/>
      <c r="AT501" s="828"/>
      <c r="AU501" s="828"/>
      <c r="AV501" s="828"/>
      <c r="AW501" s="828"/>
      <c r="AX501" s="828"/>
      <c r="AY501" s="838"/>
      <c r="AZ501" s="837"/>
      <c r="BA501" s="837"/>
      <c r="BB501" s="837"/>
      <c r="BC501" s="837"/>
      <c r="BD501" s="837"/>
      <c r="BE501" s="774"/>
      <c r="BF501" s="775"/>
      <c r="BG501" s="775"/>
      <c r="BH501" s="775"/>
      <c r="BI501" s="775"/>
      <c r="BJ501" s="775"/>
      <c r="BK501" s="811"/>
      <c r="BL501" s="810"/>
      <c r="BM501" s="810"/>
      <c r="BN501" s="810"/>
      <c r="BO501" s="810"/>
      <c r="BP501" s="810"/>
      <c r="BQ501" s="793"/>
      <c r="BR501" s="792"/>
      <c r="BS501" s="792"/>
      <c r="BT501" s="792"/>
      <c r="BU501" s="792"/>
      <c r="BV501" s="792"/>
      <c r="BW501" s="838"/>
      <c r="BX501" s="837"/>
      <c r="BY501" s="837"/>
      <c r="BZ501" s="837"/>
      <c r="CA501" s="837"/>
      <c r="CB501" s="837"/>
      <c r="CC501" s="811"/>
      <c r="CD501" s="784"/>
      <c r="CE501" s="810"/>
      <c r="CF501" s="810"/>
      <c r="CG501" s="810"/>
      <c r="CH501" s="579"/>
    </row>
    <row r="502" spans="1:86" hidden="1" x14ac:dyDescent="0.2">
      <c r="A502" s="596"/>
      <c r="B502" s="596"/>
      <c r="C502" s="623"/>
      <c r="D502" s="604"/>
      <c r="E502" s="596"/>
      <c r="F502" s="597"/>
      <c r="G502" s="694"/>
      <c r="H502" s="605"/>
      <c r="I502" s="601"/>
      <c r="J502" s="774"/>
      <c r="K502" s="774"/>
      <c r="L502" s="775"/>
      <c r="M502" s="775"/>
      <c r="N502" s="775"/>
      <c r="O502" s="784"/>
      <c r="P502" s="784"/>
      <c r="Q502" s="783"/>
      <c r="R502" s="783"/>
      <c r="S502" s="783"/>
      <c r="T502" s="783"/>
      <c r="U502" s="793"/>
      <c r="V502" s="792"/>
      <c r="W502" s="792"/>
      <c r="X502" s="792"/>
      <c r="Y502" s="792"/>
      <c r="Z502" s="792"/>
      <c r="AA502" s="802"/>
      <c r="AB502" s="801"/>
      <c r="AC502" s="801"/>
      <c r="AD502" s="801"/>
      <c r="AE502" s="801"/>
      <c r="AF502" s="801"/>
      <c r="AG502" s="820"/>
      <c r="AH502" s="819"/>
      <c r="AI502" s="819"/>
      <c r="AJ502" s="819"/>
      <c r="AK502" s="819"/>
      <c r="AL502" s="819"/>
      <c r="AM502" s="774"/>
      <c r="AN502" s="775"/>
      <c r="AO502" s="775"/>
      <c r="AP502" s="775"/>
      <c r="AQ502" s="775"/>
      <c r="AR502" s="775"/>
      <c r="AS502" s="829"/>
      <c r="AT502" s="828"/>
      <c r="AU502" s="828"/>
      <c r="AV502" s="828"/>
      <c r="AW502" s="828"/>
      <c r="AX502" s="828"/>
      <c r="AY502" s="838"/>
      <c r="AZ502" s="837"/>
      <c r="BA502" s="837"/>
      <c r="BB502" s="837"/>
      <c r="BC502" s="837"/>
      <c r="BD502" s="837"/>
      <c r="BE502" s="774"/>
      <c r="BF502" s="775"/>
      <c r="BG502" s="775"/>
      <c r="BH502" s="775"/>
      <c r="BI502" s="775"/>
      <c r="BJ502" s="775"/>
      <c r="BK502" s="811"/>
      <c r="BL502" s="810"/>
      <c r="BM502" s="810"/>
      <c r="BN502" s="810"/>
      <c r="BO502" s="810"/>
      <c r="BP502" s="810"/>
      <c r="BQ502" s="793"/>
      <c r="BR502" s="792"/>
      <c r="BS502" s="792"/>
      <c r="BT502" s="792"/>
      <c r="BU502" s="792"/>
      <c r="BV502" s="792"/>
      <c r="BW502" s="838"/>
      <c r="BX502" s="837"/>
      <c r="BY502" s="837"/>
      <c r="BZ502" s="837"/>
      <c r="CA502" s="837"/>
      <c r="CB502" s="837"/>
      <c r="CC502" s="811"/>
      <c r="CD502" s="784"/>
      <c r="CE502" s="810"/>
      <c r="CF502" s="810"/>
      <c r="CG502" s="810"/>
      <c r="CH502" s="579"/>
    </row>
    <row r="503" spans="1:86" hidden="1" x14ac:dyDescent="0.2">
      <c r="A503" s="596"/>
      <c r="B503" s="596"/>
      <c r="C503" s="623"/>
      <c r="D503" s="606"/>
      <c r="E503" s="596"/>
      <c r="F503" s="597"/>
      <c r="G503" s="694"/>
      <c r="H503" s="605"/>
      <c r="I503" s="601"/>
      <c r="J503" s="774"/>
      <c r="K503" s="774"/>
      <c r="L503" s="775"/>
      <c r="M503" s="775"/>
      <c r="N503" s="775"/>
      <c r="O503" s="784"/>
      <c r="P503" s="784"/>
      <c r="Q503" s="783"/>
      <c r="R503" s="783"/>
      <c r="S503" s="783"/>
      <c r="T503" s="783"/>
      <c r="U503" s="793"/>
      <c r="V503" s="792"/>
      <c r="W503" s="792"/>
      <c r="X503" s="792"/>
      <c r="Y503" s="792"/>
      <c r="Z503" s="792"/>
      <c r="AA503" s="802"/>
      <c r="AB503" s="801"/>
      <c r="AC503" s="801"/>
      <c r="AD503" s="801"/>
      <c r="AE503" s="801"/>
      <c r="AF503" s="801"/>
      <c r="AG503" s="820"/>
      <c r="AH503" s="819"/>
      <c r="AI503" s="819"/>
      <c r="AJ503" s="819"/>
      <c r="AK503" s="819"/>
      <c r="AL503" s="819"/>
      <c r="AM503" s="774"/>
      <c r="AN503" s="775"/>
      <c r="AO503" s="775"/>
      <c r="AP503" s="775"/>
      <c r="AQ503" s="775"/>
      <c r="AR503" s="775"/>
      <c r="AS503" s="829"/>
      <c r="AT503" s="828"/>
      <c r="AU503" s="828"/>
      <c r="AV503" s="828"/>
      <c r="AW503" s="828"/>
      <c r="AX503" s="828"/>
      <c r="AY503" s="838"/>
      <c r="AZ503" s="837"/>
      <c r="BA503" s="837"/>
      <c r="BB503" s="837"/>
      <c r="BC503" s="837"/>
      <c r="BD503" s="837"/>
      <c r="BE503" s="774"/>
      <c r="BF503" s="775"/>
      <c r="BG503" s="775"/>
      <c r="BH503" s="775"/>
      <c r="BI503" s="775"/>
      <c r="BJ503" s="775"/>
      <c r="BK503" s="811"/>
      <c r="BL503" s="810"/>
      <c r="BM503" s="810"/>
      <c r="BN503" s="810"/>
      <c r="BO503" s="810"/>
      <c r="BP503" s="810"/>
      <c r="BQ503" s="793"/>
      <c r="BR503" s="792"/>
      <c r="BS503" s="792"/>
      <c r="BT503" s="792"/>
      <c r="BU503" s="792"/>
      <c r="BV503" s="792"/>
      <c r="BW503" s="838"/>
      <c r="BX503" s="837"/>
      <c r="BY503" s="837"/>
      <c r="BZ503" s="837"/>
      <c r="CA503" s="837"/>
      <c r="CB503" s="837"/>
      <c r="CC503" s="811"/>
      <c r="CD503" s="784"/>
      <c r="CE503" s="810"/>
      <c r="CF503" s="810"/>
      <c r="CG503" s="810"/>
      <c r="CH503" s="579"/>
    </row>
    <row r="504" spans="1:86" hidden="1" x14ac:dyDescent="0.2">
      <c r="A504" s="596"/>
      <c r="B504" s="596"/>
      <c r="C504" s="596"/>
      <c r="D504" s="607"/>
      <c r="E504" s="596"/>
      <c r="F504" s="607"/>
      <c r="G504" s="620"/>
      <c r="H504" s="609"/>
      <c r="I504" s="601"/>
      <c r="J504" s="774"/>
      <c r="K504" s="774"/>
      <c r="L504" s="775"/>
      <c r="M504" s="775"/>
      <c r="N504" s="774"/>
      <c r="O504" s="784"/>
      <c r="P504" s="784"/>
      <c r="Q504" s="783"/>
      <c r="R504" s="784"/>
      <c r="S504" s="783"/>
      <c r="T504" s="784"/>
      <c r="U504" s="793"/>
      <c r="V504" s="793"/>
      <c r="W504" s="792"/>
      <c r="X504" s="793"/>
      <c r="Y504" s="792"/>
      <c r="Z504" s="793"/>
      <c r="AA504" s="802"/>
      <c r="AB504" s="802"/>
      <c r="AC504" s="801"/>
      <c r="AD504" s="802"/>
      <c r="AE504" s="801"/>
      <c r="AF504" s="802"/>
      <c r="AG504" s="820"/>
      <c r="AH504" s="820"/>
      <c r="AI504" s="819"/>
      <c r="AJ504" s="820"/>
      <c r="AK504" s="819"/>
      <c r="AL504" s="820"/>
      <c r="AM504" s="774"/>
      <c r="AN504" s="774"/>
      <c r="AO504" s="775"/>
      <c r="AP504" s="774"/>
      <c r="AQ504" s="775"/>
      <c r="AR504" s="774"/>
      <c r="AS504" s="829"/>
      <c r="AT504" s="829"/>
      <c r="AU504" s="828"/>
      <c r="AV504" s="829"/>
      <c r="AW504" s="828"/>
      <c r="AX504" s="829"/>
      <c r="AY504" s="838"/>
      <c r="AZ504" s="838"/>
      <c r="BA504" s="837"/>
      <c r="BB504" s="838"/>
      <c r="BC504" s="837"/>
      <c r="BD504" s="838"/>
      <c r="BE504" s="774"/>
      <c r="BF504" s="774"/>
      <c r="BG504" s="775"/>
      <c r="BH504" s="774"/>
      <c r="BI504" s="775"/>
      <c r="BJ504" s="774"/>
      <c r="BK504" s="811"/>
      <c r="BL504" s="811"/>
      <c r="BM504" s="810"/>
      <c r="BN504" s="811"/>
      <c r="BO504" s="810"/>
      <c r="BP504" s="811"/>
      <c r="BQ504" s="793"/>
      <c r="BR504" s="793"/>
      <c r="BS504" s="792"/>
      <c r="BT504" s="793"/>
      <c r="BU504" s="792"/>
      <c r="BV504" s="793"/>
      <c r="BW504" s="838"/>
      <c r="BX504" s="838"/>
      <c r="BY504" s="837"/>
      <c r="BZ504" s="838"/>
      <c r="CA504" s="837"/>
      <c r="CB504" s="838"/>
      <c r="CC504" s="811"/>
      <c r="CD504" s="784"/>
      <c r="CE504" s="810"/>
      <c r="CF504" s="810"/>
      <c r="CG504" s="811"/>
      <c r="CH504" s="579"/>
    </row>
    <row r="505" spans="1:86" hidden="1" x14ac:dyDescent="0.2">
      <c r="A505" s="675"/>
      <c r="B505" s="675"/>
      <c r="C505" s="675"/>
      <c r="D505" s="677"/>
      <c r="E505" s="675"/>
      <c r="F505" s="677"/>
      <c r="G505" s="678"/>
      <c r="H505" s="661"/>
      <c r="I505" s="629"/>
      <c r="J505" s="776"/>
      <c r="K505" s="776"/>
      <c r="L505" s="776"/>
      <c r="M505" s="776"/>
      <c r="N505" s="776"/>
      <c r="O505" s="785"/>
      <c r="P505" s="785"/>
      <c r="Q505" s="785"/>
      <c r="R505" s="785"/>
      <c r="S505" s="785"/>
      <c r="T505" s="785"/>
      <c r="U505" s="794"/>
      <c r="V505" s="794"/>
      <c r="W505" s="794"/>
      <c r="X505" s="794"/>
      <c r="Y505" s="794"/>
      <c r="Z505" s="794"/>
      <c r="AA505" s="803"/>
      <c r="AB505" s="803"/>
      <c r="AC505" s="803"/>
      <c r="AD505" s="803"/>
      <c r="AE505" s="803"/>
      <c r="AF505" s="803"/>
      <c r="AG505" s="821"/>
      <c r="AH505" s="821"/>
      <c r="AI505" s="821"/>
      <c r="AJ505" s="821"/>
      <c r="AK505" s="821"/>
      <c r="AL505" s="821"/>
      <c r="AM505" s="776"/>
      <c r="AN505" s="776"/>
      <c r="AO505" s="776"/>
      <c r="AP505" s="776"/>
      <c r="AQ505" s="776"/>
      <c r="AR505" s="776"/>
      <c r="AS505" s="830"/>
      <c r="AT505" s="830"/>
      <c r="AU505" s="830"/>
      <c r="AV505" s="830"/>
      <c r="AW505" s="830"/>
      <c r="AX505" s="830"/>
      <c r="AY505" s="839"/>
      <c r="AZ505" s="839"/>
      <c r="BA505" s="839"/>
      <c r="BB505" s="839"/>
      <c r="BC505" s="839"/>
      <c r="BD505" s="839"/>
      <c r="BE505" s="776"/>
      <c r="BF505" s="776"/>
      <c r="BG505" s="776"/>
      <c r="BH505" s="776"/>
      <c r="BI505" s="776"/>
      <c r="BJ505" s="776"/>
      <c r="BK505" s="812"/>
      <c r="BL505" s="812"/>
      <c r="BM505" s="812"/>
      <c r="BN505" s="812"/>
      <c r="BO505" s="812"/>
      <c r="BP505" s="812"/>
      <c r="BQ505" s="794"/>
      <c r="BR505" s="794"/>
      <c r="BS505" s="794"/>
      <c r="BT505" s="794"/>
      <c r="BU505" s="794"/>
      <c r="BV505" s="794"/>
      <c r="BW505" s="839"/>
      <c r="BX505" s="839"/>
      <c r="BY505" s="839"/>
      <c r="BZ505" s="839"/>
      <c r="CA505" s="839"/>
      <c r="CB505" s="839"/>
      <c r="CC505" s="812"/>
      <c r="CD505" s="785"/>
      <c r="CE505" s="812"/>
      <c r="CF505" s="812"/>
      <c r="CG505" s="812"/>
      <c r="CH505" s="579"/>
    </row>
    <row r="506" spans="1:86" hidden="1" x14ac:dyDescent="0.2">
      <c r="A506" s="713"/>
      <c r="B506" s="644"/>
      <c r="C506" s="711"/>
      <c r="D506" s="712"/>
      <c r="E506" s="711"/>
      <c r="F506" s="712"/>
      <c r="G506" s="679"/>
      <c r="H506" s="639"/>
      <c r="I506" s="644"/>
      <c r="J506" s="774"/>
      <c r="K506" s="774"/>
      <c r="L506" s="775"/>
      <c r="M506" s="775"/>
      <c r="N506" s="775"/>
      <c r="O506" s="784"/>
      <c r="P506" s="784"/>
      <c r="Q506" s="783"/>
      <c r="R506" s="783"/>
      <c r="S506" s="783"/>
      <c r="T506" s="783"/>
      <c r="U506" s="793"/>
      <c r="V506" s="792"/>
      <c r="W506" s="792"/>
      <c r="X506" s="792"/>
      <c r="Y506" s="792"/>
      <c r="Z506" s="792"/>
      <c r="AA506" s="802"/>
      <c r="AB506" s="801"/>
      <c r="AC506" s="801"/>
      <c r="AD506" s="801"/>
      <c r="AE506" s="801"/>
      <c r="AF506" s="801"/>
      <c r="AG506" s="820"/>
      <c r="AH506" s="819"/>
      <c r="AI506" s="819"/>
      <c r="AJ506" s="819"/>
      <c r="AK506" s="819"/>
      <c r="AL506" s="819"/>
      <c r="AM506" s="774"/>
      <c r="AN506" s="775"/>
      <c r="AO506" s="775"/>
      <c r="AP506" s="775"/>
      <c r="AQ506" s="775"/>
      <c r="AR506" s="775"/>
      <c r="AS506" s="829"/>
      <c r="AT506" s="828"/>
      <c r="AU506" s="828"/>
      <c r="AV506" s="828"/>
      <c r="AW506" s="828"/>
      <c r="AX506" s="828"/>
      <c r="AY506" s="838"/>
      <c r="AZ506" s="837"/>
      <c r="BA506" s="837"/>
      <c r="BB506" s="837"/>
      <c r="BC506" s="837"/>
      <c r="BD506" s="837"/>
      <c r="BE506" s="774"/>
      <c r="BF506" s="775"/>
      <c r="BG506" s="775"/>
      <c r="BH506" s="775"/>
      <c r="BI506" s="775"/>
      <c r="BJ506" s="775"/>
      <c r="BK506" s="811"/>
      <c r="BL506" s="810"/>
      <c r="BM506" s="810"/>
      <c r="BN506" s="810"/>
      <c r="BO506" s="810"/>
      <c r="BP506" s="810"/>
      <c r="BQ506" s="793"/>
      <c r="BR506" s="792"/>
      <c r="BS506" s="792"/>
      <c r="BT506" s="792"/>
      <c r="BU506" s="792"/>
      <c r="BV506" s="792"/>
      <c r="BW506" s="838"/>
      <c r="BX506" s="837"/>
      <c r="BY506" s="837"/>
      <c r="BZ506" s="837"/>
      <c r="CA506" s="837"/>
      <c r="CB506" s="837"/>
      <c r="CC506" s="811"/>
      <c r="CD506" s="784"/>
      <c r="CE506" s="810"/>
      <c r="CF506" s="810"/>
      <c r="CG506" s="810"/>
      <c r="CH506" s="579"/>
    </row>
    <row r="507" spans="1:86" hidden="1" x14ac:dyDescent="0.2">
      <c r="A507" s="679"/>
      <c r="B507" s="634"/>
      <c r="C507" s="711"/>
      <c r="D507" s="712"/>
      <c r="E507" s="711"/>
      <c r="F507" s="712"/>
      <c r="G507" s="679"/>
      <c r="H507" s="635"/>
      <c r="I507" s="715"/>
      <c r="J507" s="774"/>
      <c r="K507" s="774"/>
      <c r="L507" s="775"/>
      <c r="M507" s="775"/>
      <c r="N507" s="775"/>
      <c r="O507" s="784"/>
      <c r="P507" s="784"/>
      <c r="Q507" s="783"/>
      <c r="R507" s="783"/>
      <c r="S507" s="783"/>
      <c r="T507" s="783"/>
      <c r="U507" s="793"/>
      <c r="V507" s="792"/>
      <c r="W507" s="792"/>
      <c r="X507" s="792"/>
      <c r="Y507" s="792"/>
      <c r="Z507" s="792"/>
      <c r="AA507" s="802"/>
      <c r="AB507" s="801"/>
      <c r="AC507" s="801"/>
      <c r="AD507" s="801"/>
      <c r="AE507" s="801"/>
      <c r="AF507" s="801"/>
      <c r="AG507" s="820"/>
      <c r="AH507" s="819"/>
      <c r="AI507" s="819"/>
      <c r="AJ507" s="819"/>
      <c r="AK507" s="819"/>
      <c r="AL507" s="819"/>
      <c r="AM507" s="774"/>
      <c r="AN507" s="775"/>
      <c r="AO507" s="775"/>
      <c r="AP507" s="775"/>
      <c r="AQ507" s="775"/>
      <c r="AR507" s="775"/>
      <c r="AS507" s="829"/>
      <c r="AT507" s="828"/>
      <c r="AU507" s="828"/>
      <c r="AV507" s="828"/>
      <c r="AW507" s="828"/>
      <c r="AX507" s="828"/>
      <c r="AY507" s="838"/>
      <c r="AZ507" s="837"/>
      <c r="BA507" s="837"/>
      <c r="BB507" s="837"/>
      <c r="BC507" s="837"/>
      <c r="BD507" s="837"/>
      <c r="BE507" s="774"/>
      <c r="BF507" s="775"/>
      <c r="BG507" s="775"/>
      <c r="BH507" s="775"/>
      <c r="BI507" s="775"/>
      <c r="BJ507" s="775"/>
      <c r="BK507" s="811"/>
      <c r="BL507" s="810"/>
      <c r="BM507" s="810"/>
      <c r="BN507" s="810"/>
      <c r="BO507" s="810"/>
      <c r="BP507" s="810"/>
      <c r="BQ507" s="793"/>
      <c r="BR507" s="792"/>
      <c r="BS507" s="792"/>
      <c r="BT507" s="792"/>
      <c r="BU507" s="792"/>
      <c r="BV507" s="792"/>
      <c r="BW507" s="838"/>
      <c r="BX507" s="837"/>
      <c r="BY507" s="837"/>
      <c r="BZ507" s="837"/>
      <c r="CA507" s="837"/>
      <c r="CB507" s="837"/>
      <c r="CC507" s="811"/>
      <c r="CD507" s="784"/>
      <c r="CE507" s="810"/>
      <c r="CF507" s="810"/>
      <c r="CG507" s="810"/>
      <c r="CH507" s="579"/>
    </row>
    <row r="508" spans="1:86" hidden="1" x14ac:dyDescent="0.2">
      <c r="A508" s="679"/>
      <c r="B508" s="634"/>
      <c r="C508" s="711"/>
      <c r="D508" s="712"/>
      <c r="E508" s="711"/>
      <c r="F508" s="712"/>
      <c r="G508" s="586"/>
      <c r="H508" s="635"/>
      <c r="I508" s="715"/>
      <c r="J508" s="774"/>
      <c r="K508" s="774"/>
      <c r="L508" s="775"/>
      <c r="M508" s="775"/>
      <c r="N508" s="775"/>
      <c r="O508" s="784"/>
      <c r="P508" s="784"/>
      <c r="Q508" s="783"/>
      <c r="R508" s="783"/>
      <c r="S508" s="783"/>
      <c r="T508" s="783"/>
      <c r="U508" s="793"/>
      <c r="V508" s="792"/>
      <c r="W508" s="792"/>
      <c r="X508" s="792"/>
      <c r="Y508" s="792"/>
      <c r="Z508" s="792"/>
      <c r="AA508" s="802"/>
      <c r="AB508" s="801"/>
      <c r="AC508" s="801"/>
      <c r="AD508" s="801"/>
      <c r="AE508" s="801"/>
      <c r="AF508" s="801"/>
      <c r="AG508" s="820"/>
      <c r="AH508" s="819"/>
      <c r="AI508" s="819"/>
      <c r="AJ508" s="819"/>
      <c r="AK508" s="819"/>
      <c r="AL508" s="819"/>
      <c r="AM508" s="774"/>
      <c r="AN508" s="775"/>
      <c r="AO508" s="775"/>
      <c r="AP508" s="775"/>
      <c r="AQ508" s="775"/>
      <c r="AR508" s="775"/>
      <c r="AS508" s="829"/>
      <c r="AT508" s="828"/>
      <c r="AU508" s="828"/>
      <c r="AV508" s="828"/>
      <c r="AW508" s="828"/>
      <c r="AX508" s="828"/>
      <c r="AY508" s="838"/>
      <c r="AZ508" s="837"/>
      <c r="BA508" s="837"/>
      <c r="BB508" s="837"/>
      <c r="BC508" s="837"/>
      <c r="BD508" s="837"/>
      <c r="BE508" s="774"/>
      <c r="BF508" s="775"/>
      <c r="BG508" s="775"/>
      <c r="BH508" s="775"/>
      <c r="BI508" s="775"/>
      <c r="BJ508" s="775"/>
      <c r="BK508" s="811"/>
      <c r="BL508" s="810"/>
      <c r="BM508" s="810"/>
      <c r="BN508" s="810"/>
      <c r="BO508" s="810"/>
      <c r="BP508" s="810"/>
      <c r="BQ508" s="793"/>
      <c r="BR508" s="792"/>
      <c r="BS508" s="792"/>
      <c r="BT508" s="792"/>
      <c r="BU508" s="792"/>
      <c r="BV508" s="792"/>
      <c r="BW508" s="838"/>
      <c r="BX508" s="837"/>
      <c r="BY508" s="837"/>
      <c r="BZ508" s="837"/>
      <c r="CA508" s="837"/>
      <c r="CB508" s="837"/>
      <c r="CC508" s="811"/>
      <c r="CD508" s="784"/>
      <c r="CE508" s="810"/>
      <c r="CF508" s="810"/>
      <c r="CG508" s="810"/>
      <c r="CH508" s="579"/>
    </row>
    <row r="509" spans="1:86" hidden="1" x14ac:dyDescent="0.2">
      <c r="A509" s="679"/>
      <c r="B509" s="634"/>
      <c r="C509" s="711"/>
      <c r="D509" s="712"/>
      <c r="E509" s="711"/>
      <c r="F509" s="712"/>
      <c r="G509" s="679"/>
      <c r="H509" s="639"/>
      <c r="I509" s="636"/>
      <c r="J509" s="774"/>
      <c r="K509" s="774"/>
      <c r="L509" s="775"/>
      <c r="M509" s="775"/>
      <c r="N509" s="775"/>
      <c r="O509" s="784"/>
      <c r="P509" s="784"/>
      <c r="Q509" s="783"/>
      <c r="R509" s="783"/>
      <c r="S509" s="783"/>
      <c r="T509" s="783"/>
      <c r="U509" s="793"/>
      <c r="V509" s="792"/>
      <c r="W509" s="792"/>
      <c r="X509" s="792"/>
      <c r="Y509" s="792"/>
      <c r="Z509" s="792"/>
      <c r="AA509" s="802"/>
      <c r="AB509" s="801"/>
      <c r="AC509" s="801"/>
      <c r="AD509" s="801"/>
      <c r="AE509" s="801"/>
      <c r="AF509" s="801"/>
      <c r="AG509" s="820"/>
      <c r="AH509" s="819"/>
      <c r="AI509" s="819"/>
      <c r="AJ509" s="819"/>
      <c r="AK509" s="819"/>
      <c r="AL509" s="819"/>
      <c r="AM509" s="774"/>
      <c r="AN509" s="775"/>
      <c r="AO509" s="775"/>
      <c r="AP509" s="775"/>
      <c r="AQ509" s="775"/>
      <c r="AR509" s="775"/>
      <c r="AS509" s="829"/>
      <c r="AT509" s="828"/>
      <c r="AU509" s="828"/>
      <c r="AV509" s="828"/>
      <c r="AW509" s="828"/>
      <c r="AX509" s="828"/>
      <c r="AY509" s="838"/>
      <c r="AZ509" s="837"/>
      <c r="BA509" s="837"/>
      <c r="BB509" s="837"/>
      <c r="BC509" s="837"/>
      <c r="BD509" s="837"/>
      <c r="BE509" s="774"/>
      <c r="BF509" s="775"/>
      <c r="BG509" s="775"/>
      <c r="BH509" s="775"/>
      <c r="BI509" s="775"/>
      <c r="BJ509" s="775"/>
      <c r="BK509" s="811"/>
      <c r="BL509" s="810"/>
      <c r="BM509" s="810"/>
      <c r="BN509" s="810"/>
      <c r="BO509" s="810"/>
      <c r="BP509" s="810"/>
      <c r="BQ509" s="793"/>
      <c r="BR509" s="792"/>
      <c r="BS509" s="792"/>
      <c r="BT509" s="792"/>
      <c r="BU509" s="792"/>
      <c r="BV509" s="792"/>
      <c r="BW509" s="838"/>
      <c r="BX509" s="837"/>
      <c r="BY509" s="837"/>
      <c r="BZ509" s="837"/>
      <c r="CA509" s="837"/>
      <c r="CB509" s="837"/>
      <c r="CC509" s="811"/>
      <c r="CD509" s="784"/>
      <c r="CE509" s="810"/>
      <c r="CF509" s="810"/>
      <c r="CG509" s="810"/>
      <c r="CH509" s="579"/>
    </row>
    <row r="510" spans="1:86" hidden="1" x14ac:dyDescent="0.2">
      <c r="A510" s="679"/>
      <c r="B510" s="644"/>
      <c r="C510" s="711"/>
      <c r="D510" s="712"/>
      <c r="E510" s="711"/>
      <c r="F510" s="712"/>
      <c r="G510" s="679"/>
      <c r="H510" s="639"/>
      <c r="I510" s="636"/>
      <c r="J510" s="774"/>
      <c r="K510" s="774"/>
      <c r="L510" s="775"/>
      <c r="M510" s="775"/>
      <c r="N510" s="775"/>
      <c r="O510" s="784"/>
      <c r="P510" s="784"/>
      <c r="Q510" s="783"/>
      <c r="R510" s="783"/>
      <c r="S510" s="783"/>
      <c r="T510" s="783"/>
      <c r="U510" s="793"/>
      <c r="V510" s="792"/>
      <c r="W510" s="792"/>
      <c r="X510" s="792"/>
      <c r="Y510" s="792"/>
      <c r="Z510" s="792"/>
      <c r="AA510" s="802"/>
      <c r="AB510" s="801"/>
      <c r="AC510" s="801"/>
      <c r="AD510" s="801"/>
      <c r="AE510" s="801"/>
      <c r="AF510" s="801"/>
      <c r="AG510" s="820"/>
      <c r="AH510" s="819"/>
      <c r="AI510" s="819"/>
      <c r="AJ510" s="819"/>
      <c r="AK510" s="819"/>
      <c r="AL510" s="819"/>
      <c r="AM510" s="774"/>
      <c r="AN510" s="775"/>
      <c r="AO510" s="775"/>
      <c r="AP510" s="775"/>
      <c r="AQ510" s="775"/>
      <c r="AR510" s="775"/>
      <c r="AS510" s="829"/>
      <c r="AT510" s="828"/>
      <c r="AU510" s="828"/>
      <c r="AV510" s="828"/>
      <c r="AW510" s="828"/>
      <c r="AX510" s="828"/>
      <c r="AY510" s="838"/>
      <c r="AZ510" s="837"/>
      <c r="BA510" s="837"/>
      <c r="BB510" s="837"/>
      <c r="BC510" s="837"/>
      <c r="BD510" s="837"/>
      <c r="BE510" s="774"/>
      <c r="BF510" s="775"/>
      <c r="BG510" s="775"/>
      <c r="BH510" s="775"/>
      <c r="BI510" s="775"/>
      <c r="BJ510" s="775"/>
      <c r="BK510" s="811"/>
      <c r="BL510" s="810"/>
      <c r="BM510" s="810"/>
      <c r="BN510" s="810"/>
      <c r="BO510" s="810"/>
      <c r="BP510" s="810"/>
      <c r="BQ510" s="793"/>
      <c r="BR510" s="792"/>
      <c r="BS510" s="792"/>
      <c r="BT510" s="792"/>
      <c r="BU510" s="792"/>
      <c r="BV510" s="792"/>
      <c r="BW510" s="838"/>
      <c r="BX510" s="837"/>
      <c r="BY510" s="837"/>
      <c r="BZ510" s="837"/>
      <c r="CA510" s="837"/>
      <c r="CB510" s="837"/>
      <c r="CC510" s="811"/>
      <c r="CD510" s="784"/>
      <c r="CE510" s="810"/>
      <c r="CF510" s="810"/>
      <c r="CG510" s="810"/>
      <c r="CH510" s="579"/>
    </row>
    <row r="511" spans="1:86" hidden="1" x14ac:dyDescent="0.2">
      <c r="A511" s="711"/>
      <c r="B511" s="711"/>
      <c r="C511" s="711"/>
      <c r="D511" s="712"/>
      <c r="E511" s="711"/>
      <c r="F511" s="712"/>
      <c r="G511" s="679"/>
      <c r="H511" s="635"/>
      <c r="I511" s="636"/>
      <c r="J511" s="774"/>
      <c r="K511" s="774"/>
      <c r="L511" s="775"/>
      <c r="M511" s="775"/>
      <c r="N511" s="775"/>
      <c r="O511" s="784"/>
      <c r="P511" s="784"/>
      <c r="Q511" s="783"/>
      <c r="R511" s="783"/>
      <c r="S511" s="783"/>
      <c r="T511" s="783"/>
      <c r="U511" s="793"/>
      <c r="V511" s="792"/>
      <c r="W511" s="792"/>
      <c r="X511" s="792"/>
      <c r="Y511" s="792"/>
      <c r="Z511" s="792"/>
      <c r="AA511" s="802"/>
      <c r="AB511" s="801"/>
      <c r="AC511" s="801"/>
      <c r="AD511" s="801"/>
      <c r="AE511" s="801"/>
      <c r="AF511" s="801"/>
      <c r="AG511" s="820"/>
      <c r="AH511" s="819"/>
      <c r="AI511" s="819"/>
      <c r="AJ511" s="819"/>
      <c r="AK511" s="819"/>
      <c r="AL511" s="819"/>
      <c r="AM511" s="774"/>
      <c r="AN511" s="775"/>
      <c r="AO511" s="775"/>
      <c r="AP511" s="775"/>
      <c r="AQ511" s="775"/>
      <c r="AR511" s="775"/>
      <c r="AS511" s="829"/>
      <c r="AT511" s="828"/>
      <c r="AU511" s="828"/>
      <c r="AV511" s="828"/>
      <c r="AW511" s="828"/>
      <c r="AX511" s="828"/>
      <c r="AY511" s="838"/>
      <c r="AZ511" s="837"/>
      <c r="BA511" s="837"/>
      <c r="BB511" s="837"/>
      <c r="BC511" s="837"/>
      <c r="BD511" s="837"/>
      <c r="BE511" s="774"/>
      <c r="BF511" s="775"/>
      <c r="BG511" s="775"/>
      <c r="BH511" s="775"/>
      <c r="BI511" s="775"/>
      <c r="BJ511" s="775"/>
      <c r="BK511" s="811"/>
      <c r="BL511" s="810"/>
      <c r="BM511" s="810"/>
      <c r="BN511" s="810"/>
      <c r="BO511" s="810"/>
      <c r="BP511" s="810"/>
      <c r="BQ511" s="793"/>
      <c r="BR511" s="792"/>
      <c r="BS511" s="792"/>
      <c r="BT511" s="792"/>
      <c r="BU511" s="792"/>
      <c r="BV511" s="792"/>
      <c r="BW511" s="838"/>
      <c r="BX511" s="837"/>
      <c r="BY511" s="837"/>
      <c r="BZ511" s="837"/>
      <c r="CA511" s="837"/>
      <c r="CB511" s="837"/>
      <c r="CC511" s="811"/>
      <c r="CD511" s="784"/>
      <c r="CE511" s="810"/>
      <c r="CF511" s="810"/>
      <c r="CG511" s="810"/>
      <c r="CH511" s="579"/>
    </row>
    <row r="512" spans="1:86" hidden="1" x14ac:dyDescent="0.2">
      <c r="A512" s="711"/>
      <c r="B512" s="711"/>
      <c r="C512" s="711"/>
      <c r="D512" s="712"/>
      <c r="E512" s="711"/>
      <c r="F512" s="712"/>
      <c r="G512" s="586"/>
      <c r="H512" s="635"/>
      <c r="I512" s="636"/>
      <c r="J512" s="774"/>
      <c r="K512" s="774"/>
      <c r="L512" s="775"/>
      <c r="M512" s="775"/>
      <c r="N512" s="775"/>
      <c r="O512" s="784"/>
      <c r="P512" s="784"/>
      <c r="Q512" s="783"/>
      <c r="R512" s="783"/>
      <c r="S512" s="783"/>
      <c r="T512" s="783"/>
      <c r="U512" s="793"/>
      <c r="V512" s="792"/>
      <c r="W512" s="792"/>
      <c r="X512" s="792"/>
      <c r="Y512" s="792"/>
      <c r="Z512" s="792"/>
      <c r="AA512" s="802"/>
      <c r="AB512" s="801"/>
      <c r="AC512" s="801"/>
      <c r="AD512" s="801"/>
      <c r="AE512" s="801"/>
      <c r="AF512" s="801"/>
      <c r="AG512" s="820"/>
      <c r="AH512" s="819"/>
      <c r="AI512" s="819"/>
      <c r="AJ512" s="819"/>
      <c r="AK512" s="819"/>
      <c r="AL512" s="819"/>
      <c r="AM512" s="774"/>
      <c r="AN512" s="775"/>
      <c r="AO512" s="775"/>
      <c r="AP512" s="775"/>
      <c r="AQ512" s="775"/>
      <c r="AR512" s="775"/>
      <c r="AS512" s="829"/>
      <c r="AT512" s="828"/>
      <c r="AU512" s="828"/>
      <c r="AV512" s="828"/>
      <c r="AW512" s="828"/>
      <c r="AX512" s="828"/>
      <c r="AY512" s="838"/>
      <c r="AZ512" s="837"/>
      <c r="BA512" s="837"/>
      <c r="BB512" s="837"/>
      <c r="BC512" s="837"/>
      <c r="BD512" s="837"/>
      <c r="BE512" s="774"/>
      <c r="BF512" s="775"/>
      <c r="BG512" s="775"/>
      <c r="BH512" s="775"/>
      <c r="BI512" s="775"/>
      <c r="BJ512" s="775"/>
      <c r="BK512" s="811"/>
      <c r="BL512" s="810"/>
      <c r="BM512" s="810"/>
      <c r="BN512" s="810"/>
      <c r="BO512" s="810"/>
      <c r="BP512" s="810"/>
      <c r="BQ512" s="793"/>
      <c r="BR512" s="792"/>
      <c r="BS512" s="792"/>
      <c r="BT512" s="792"/>
      <c r="BU512" s="792"/>
      <c r="BV512" s="792"/>
      <c r="BW512" s="838"/>
      <c r="BX512" s="837"/>
      <c r="BY512" s="837"/>
      <c r="BZ512" s="837"/>
      <c r="CA512" s="837"/>
      <c r="CB512" s="837"/>
      <c r="CC512" s="811"/>
      <c r="CD512" s="784"/>
      <c r="CE512" s="810"/>
      <c r="CF512" s="810"/>
      <c r="CG512" s="810"/>
      <c r="CH512" s="579"/>
    </row>
    <row r="513" spans="1:86" hidden="1" x14ac:dyDescent="0.2">
      <c r="A513" s="716"/>
      <c r="B513" s="716"/>
      <c r="C513" s="711"/>
      <c r="D513" s="712"/>
      <c r="E513" s="716"/>
      <c r="F513" s="717"/>
      <c r="G513" s="718"/>
      <c r="H513" s="642"/>
      <c r="I513" s="643"/>
      <c r="J513" s="774"/>
      <c r="K513" s="774"/>
      <c r="L513" s="775"/>
      <c r="M513" s="775"/>
      <c r="N513" s="775"/>
      <c r="O513" s="784"/>
      <c r="P513" s="784"/>
      <c r="Q513" s="783"/>
      <c r="R513" s="783"/>
      <c r="S513" s="783"/>
      <c r="T513" s="783"/>
      <c r="U513" s="793"/>
      <c r="V513" s="792"/>
      <c r="W513" s="792"/>
      <c r="X513" s="792"/>
      <c r="Y513" s="792"/>
      <c r="Z513" s="792"/>
      <c r="AA513" s="802"/>
      <c r="AB513" s="801"/>
      <c r="AC513" s="801"/>
      <c r="AD513" s="801"/>
      <c r="AE513" s="801"/>
      <c r="AF513" s="801"/>
      <c r="AG513" s="820"/>
      <c r="AH513" s="819"/>
      <c r="AI513" s="819"/>
      <c r="AJ513" s="819"/>
      <c r="AK513" s="819"/>
      <c r="AL513" s="819"/>
      <c r="AM513" s="774"/>
      <c r="AN513" s="775"/>
      <c r="AO513" s="775"/>
      <c r="AP513" s="775"/>
      <c r="AQ513" s="775"/>
      <c r="AR513" s="775"/>
      <c r="AS513" s="829"/>
      <c r="AT513" s="828"/>
      <c r="AU513" s="828"/>
      <c r="AV513" s="828"/>
      <c r="AW513" s="828"/>
      <c r="AX513" s="828"/>
      <c r="AY513" s="838"/>
      <c r="AZ513" s="837"/>
      <c r="BA513" s="837"/>
      <c r="BB513" s="837"/>
      <c r="BC513" s="837"/>
      <c r="BD513" s="837"/>
      <c r="BE513" s="774"/>
      <c r="BF513" s="775"/>
      <c r="BG513" s="775"/>
      <c r="BH513" s="775"/>
      <c r="BI513" s="775"/>
      <c r="BJ513" s="775"/>
      <c r="BK513" s="811"/>
      <c r="BL513" s="810"/>
      <c r="BM513" s="810"/>
      <c r="BN513" s="810"/>
      <c r="BO513" s="810"/>
      <c r="BP513" s="810"/>
      <c r="BQ513" s="793"/>
      <c r="BR513" s="792"/>
      <c r="BS513" s="792"/>
      <c r="BT513" s="792"/>
      <c r="BU513" s="792"/>
      <c r="BV513" s="792"/>
      <c r="BW513" s="838"/>
      <c r="BX513" s="837"/>
      <c r="BY513" s="837"/>
      <c r="BZ513" s="837"/>
      <c r="CA513" s="837"/>
      <c r="CB513" s="837"/>
      <c r="CC513" s="811"/>
      <c r="CD513" s="784"/>
      <c r="CE513" s="810"/>
      <c r="CF513" s="810"/>
      <c r="CG513" s="810"/>
      <c r="CH513" s="579"/>
    </row>
    <row r="514" spans="1:86" hidden="1" x14ac:dyDescent="0.2">
      <c r="C514" s="741"/>
      <c r="D514" s="741"/>
      <c r="I514" s="742"/>
      <c r="J514" s="774"/>
      <c r="K514" s="774"/>
      <c r="L514" s="775"/>
      <c r="M514" s="775"/>
      <c r="N514" s="775"/>
      <c r="O514" s="784"/>
      <c r="P514" s="784"/>
      <c r="Q514" s="783"/>
      <c r="R514" s="783"/>
      <c r="S514" s="783"/>
      <c r="T514" s="783"/>
      <c r="U514" s="793"/>
      <c r="V514" s="792"/>
      <c r="W514" s="792"/>
      <c r="X514" s="792"/>
      <c r="Y514" s="792"/>
      <c r="Z514" s="792"/>
      <c r="AA514" s="802"/>
      <c r="AB514" s="801"/>
      <c r="AC514" s="801"/>
      <c r="AD514" s="801"/>
      <c r="AE514" s="801"/>
      <c r="AF514" s="801"/>
      <c r="AG514" s="820"/>
      <c r="AH514" s="819"/>
      <c r="AI514" s="819"/>
      <c r="AJ514" s="819"/>
      <c r="AK514" s="819"/>
      <c r="AL514" s="819"/>
      <c r="AM514" s="774"/>
      <c r="AN514" s="775"/>
      <c r="AO514" s="775"/>
      <c r="AP514" s="775"/>
      <c r="AQ514" s="775"/>
      <c r="AR514" s="775"/>
      <c r="AS514" s="829"/>
      <c r="AT514" s="828"/>
      <c r="AU514" s="828"/>
      <c r="AV514" s="828"/>
      <c r="AW514" s="828"/>
      <c r="AX514" s="828"/>
      <c r="AY514" s="838"/>
      <c r="AZ514" s="837"/>
      <c r="BA514" s="837"/>
      <c r="BB514" s="837"/>
      <c r="BC514" s="837"/>
      <c r="BD514" s="837"/>
      <c r="BE514" s="774"/>
      <c r="BF514" s="775"/>
      <c r="BG514" s="775"/>
      <c r="BH514" s="775"/>
      <c r="BI514" s="775"/>
      <c r="BJ514" s="775"/>
      <c r="BK514" s="811"/>
      <c r="BL514" s="810"/>
      <c r="BM514" s="810"/>
      <c r="BN514" s="810"/>
      <c r="BO514" s="810"/>
      <c r="BP514" s="810"/>
      <c r="BQ514" s="793"/>
      <c r="BR514" s="792"/>
      <c r="BS514" s="792"/>
      <c r="BT514" s="792"/>
      <c r="BU514" s="792"/>
      <c r="BV514" s="792"/>
      <c r="BW514" s="838"/>
      <c r="BX514" s="837"/>
      <c r="BY514" s="837"/>
      <c r="BZ514" s="837"/>
      <c r="CA514" s="837"/>
      <c r="CB514" s="837"/>
      <c r="CC514" s="811"/>
      <c r="CD514" s="784"/>
      <c r="CE514" s="810"/>
      <c r="CF514" s="810"/>
      <c r="CG514" s="810"/>
      <c r="CH514" s="579"/>
    </row>
    <row r="515" spans="1:86" hidden="1" x14ac:dyDescent="0.2">
      <c r="A515" s="597"/>
      <c r="B515" s="596"/>
      <c r="C515" s="597"/>
      <c r="D515" s="597"/>
      <c r="E515" s="597"/>
      <c r="F515" s="597"/>
      <c r="G515" s="599"/>
      <c r="H515" s="605"/>
      <c r="I515" s="658"/>
      <c r="J515" s="774"/>
      <c r="K515" s="774"/>
      <c r="L515" s="775"/>
      <c r="M515" s="775"/>
      <c r="N515" s="775"/>
      <c r="O515" s="784"/>
      <c r="P515" s="784"/>
      <c r="Q515" s="783"/>
      <c r="R515" s="783"/>
      <c r="S515" s="783"/>
      <c r="T515" s="783"/>
      <c r="U515" s="793"/>
      <c r="V515" s="792"/>
      <c r="W515" s="792"/>
      <c r="X515" s="792"/>
      <c r="Y515" s="792"/>
      <c r="Z515" s="792"/>
      <c r="AA515" s="802"/>
      <c r="AB515" s="801"/>
      <c r="AC515" s="801"/>
      <c r="AD515" s="801"/>
      <c r="AE515" s="801"/>
      <c r="AF515" s="801"/>
      <c r="AG515" s="820"/>
      <c r="AH515" s="819"/>
      <c r="AI515" s="819"/>
      <c r="AJ515" s="819"/>
      <c r="AK515" s="819"/>
      <c r="AL515" s="819"/>
      <c r="AM515" s="774"/>
      <c r="AN515" s="775"/>
      <c r="AO515" s="775"/>
      <c r="AP515" s="775"/>
      <c r="AQ515" s="775"/>
      <c r="AR515" s="775"/>
      <c r="AS515" s="829"/>
      <c r="AT515" s="828"/>
      <c r="AU515" s="828"/>
      <c r="AV515" s="828"/>
      <c r="AW515" s="828"/>
      <c r="AX515" s="828"/>
      <c r="AY515" s="838"/>
      <c r="AZ515" s="837"/>
      <c r="BA515" s="837"/>
      <c r="BB515" s="837"/>
      <c r="BC515" s="837"/>
      <c r="BD515" s="837"/>
      <c r="BE515" s="774"/>
      <c r="BF515" s="775"/>
      <c r="BG515" s="775"/>
      <c r="BH515" s="775"/>
      <c r="BI515" s="775"/>
      <c r="BJ515" s="775"/>
      <c r="BK515" s="811"/>
      <c r="BL515" s="810"/>
      <c r="BM515" s="810"/>
      <c r="BN515" s="810"/>
      <c r="BO515" s="810"/>
      <c r="BP515" s="810"/>
      <c r="BQ515" s="793"/>
      <c r="BR515" s="792"/>
      <c r="BS515" s="792"/>
      <c r="BT515" s="792"/>
      <c r="BU515" s="792"/>
      <c r="BV515" s="792"/>
      <c r="BW515" s="838"/>
      <c r="BX515" s="837"/>
      <c r="BY515" s="837"/>
      <c r="BZ515" s="837"/>
      <c r="CA515" s="837"/>
      <c r="CB515" s="837"/>
      <c r="CC515" s="811"/>
      <c r="CD515" s="784"/>
      <c r="CE515" s="810"/>
      <c r="CF515" s="810"/>
      <c r="CG515" s="810"/>
      <c r="CH515" s="579"/>
    </row>
    <row r="516" spans="1:86" hidden="1" x14ac:dyDescent="0.2">
      <c r="A516" s="597"/>
      <c r="B516" s="603"/>
      <c r="C516" s="623"/>
      <c r="D516" s="597"/>
      <c r="E516" s="597"/>
      <c r="F516" s="597"/>
      <c r="G516" s="599"/>
      <c r="H516" s="605"/>
      <c r="I516" s="658"/>
      <c r="J516" s="774"/>
      <c r="K516" s="774"/>
      <c r="L516" s="775"/>
      <c r="M516" s="775"/>
      <c r="N516" s="775"/>
      <c r="O516" s="784"/>
      <c r="P516" s="784"/>
      <c r="Q516" s="783"/>
      <c r="R516" s="783"/>
      <c r="S516" s="783"/>
      <c r="T516" s="783"/>
      <c r="U516" s="793"/>
      <c r="V516" s="792"/>
      <c r="W516" s="792"/>
      <c r="X516" s="792"/>
      <c r="Y516" s="792"/>
      <c r="Z516" s="792"/>
      <c r="AA516" s="802"/>
      <c r="AB516" s="801"/>
      <c r="AC516" s="801"/>
      <c r="AD516" s="801"/>
      <c r="AE516" s="801"/>
      <c r="AF516" s="801"/>
      <c r="AG516" s="820"/>
      <c r="AH516" s="819"/>
      <c r="AI516" s="819"/>
      <c r="AJ516" s="819"/>
      <c r="AK516" s="819"/>
      <c r="AL516" s="819"/>
      <c r="AM516" s="774"/>
      <c r="AN516" s="775"/>
      <c r="AO516" s="775"/>
      <c r="AP516" s="775"/>
      <c r="AQ516" s="775"/>
      <c r="AR516" s="775"/>
      <c r="AS516" s="829"/>
      <c r="AT516" s="828"/>
      <c r="AU516" s="828"/>
      <c r="AV516" s="828"/>
      <c r="AW516" s="828"/>
      <c r="AX516" s="828"/>
      <c r="AY516" s="838"/>
      <c r="AZ516" s="837"/>
      <c r="BA516" s="837"/>
      <c r="BB516" s="837"/>
      <c r="BC516" s="837"/>
      <c r="BD516" s="837"/>
      <c r="BE516" s="774"/>
      <c r="BF516" s="775"/>
      <c r="BG516" s="775"/>
      <c r="BH516" s="775"/>
      <c r="BI516" s="775"/>
      <c r="BJ516" s="775"/>
      <c r="BK516" s="811"/>
      <c r="BL516" s="810"/>
      <c r="BM516" s="810"/>
      <c r="BN516" s="810"/>
      <c r="BO516" s="810"/>
      <c r="BP516" s="810"/>
      <c r="BQ516" s="793"/>
      <c r="BR516" s="792"/>
      <c r="BS516" s="792"/>
      <c r="BT516" s="792"/>
      <c r="BU516" s="792"/>
      <c r="BV516" s="792"/>
      <c r="BW516" s="838"/>
      <c r="BX516" s="837"/>
      <c r="BY516" s="837"/>
      <c r="BZ516" s="837"/>
      <c r="CA516" s="837"/>
      <c r="CB516" s="837"/>
      <c r="CC516" s="811"/>
      <c r="CD516" s="784"/>
      <c r="CE516" s="810"/>
      <c r="CF516" s="810"/>
      <c r="CG516" s="810"/>
      <c r="CH516" s="579"/>
    </row>
    <row r="517" spans="1:86" hidden="1" x14ac:dyDescent="0.2">
      <c r="A517" s="597"/>
      <c r="B517" s="603"/>
      <c r="C517" s="623"/>
      <c r="D517" s="691"/>
      <c r="E517" s="597"/>
      <c r="F517" s="597"/>
      <c r="G517" s="599"/>
      <c r="H517" s="605"/>
      <c r="I517" s="658"/>
      <c r="J517" s="774"/>
      <c r="K517" s="774"/>
      <c r="L517" s="775"/>
      <c r="M517" s="775"/>
      <c r="N517" s="775"/>
      <c r="O517" s="784"/>
      <c r="P517" s="784"/>
      <c r="Q517" s="783"/>
      <c r="R517" s="783"/>
      <c r="S517" s="783"/>
      <c r="T517" s="783"/>
      <c r="U517" s="793"/>
      <c r="V517" s="792"/>
      <c r="W517" s="792"/>
      <c r="X517" s="792"/>
      <c r="Y517" s="792"/>
      <c r="Z517" s="792"/>
      <c r="AA517" s="802"/>
      <c r="AB517" s="801"/>
      <c r="AC517" s="801"/>
      <c r="AD517" s="801"/>
      <c r="AE517" s="801"/>
      <c r="AF517" s="801"/>
      <c r="AG517" s="820"/>
      <c r="AH517" s="819"/>
      <c r="AI517" s="819"/>
      <c r="AJ517" s="819"/>
      <c r="AK517" s="819"/>
      <c r="AL517" s="819"/>
      <c r="AM517" s="774"/>
      <c r="AN517" s="775"/>
      <c r="AO517" s="775"/>
      <c r="AP517" s="775"/>
      <c r="AQ517" s="775"/>
      <c r="AR517" s="775"/>
      <c r="AS517" s="829"/>
      <c r="AT517" s="828"/>
      <c r="AU517" s="828"/>
      <c r="AV517" s="828"/>
      <c r="AW517" s="828"/>
      <c r="AX517" s="828"/>
      <c r="AY517" s="838"/>
      <c r="AZ517" s="837"/>
      <c r="BA517" s="837"/>
      <c r="BB517" s="837"/>
      <c r="BC517" s="837"/>
      <c r="BD517" s="837"/>
      <c r="BE517" s="774"/>
      <c r="BF517" s="775"/>
      <c r="BG517" s="775"/>
      <c r="BH517" s="775"/>
      <c r="BI517" s="775"/>
      <c r="BJ517" s="775"/>
      <c r="BK517" s="811"/>
      <c r="BL517" s="810"/>
      <c r="BM517" s="810"/>
      <c r="BN517" s="810"/>
      <c r="BO517" s="810"/>
      <c r="BP517" s="810"/>
      <c r="BQ517" s="793"/>
      <c r="BR517" s="792"/>
      <c r="BS517" s="792"/>
      <c r="BT517" s="792"/>
      <c r="BU517" s="792"/>
      <c r="BV517" s="792"/>
      <c r="BW517" s="838"/>
      <c r="BX517" s="837"/>
      <c r="BY517" s="837"/>
      <c r="BZ517" s="837"/>
      <c r="CA517" s="837"/>
      <c r="CB517" s="837"/>
      <c r="CC517" s="811"/>
      <c r="CD517" s="784"/>
      <c r="CE517" s="810"/>
      <c r="CF517" s="810"/>
      <c r="CG517" s="810"/>
      <c r="CH517" s="579"/>
    </row>
    <row r="518" spans="1:86" hidden="1" x14ac:dyDescent="0.2">
      <c r="A518" s="597"/>
      <c r="B518" s="603"/>
      <c r="C518" s="623"/>
      <c r="D518" s="606"/>
      <c r="E518" s="597"/>
      <c r="F518" s="597"/>
      <c r="G518" s="599"/>
      <c r="H518" s="645"/>
      <c r="I518" s="624"/>
      <c r="J518" s="774"/>
      <c r="K518" s="774"/>
      <c r="L518" s="775"/>
      <c r="M518" s="775"/>
      <c r="N518" s="775"/>
      <c r="O518" s="784"/>
      <c r="P518" s="784"/>
      <c r="Q518" s="783"/>
      <c r="R518" s="783"/>
      <c r="S518" s="783"/>
      <c r="T518" s="783"/>
      <c r="U518" s="793"/>
      <c r="V518" s="792"/>
      <c r="W518" s="792"/>
      <c r="X518" s="792"/>
      <c r="Y518" s="792"/>
      <c r="Z518" s="792"/>
      <c r="AA518" s="802"/>
      <c r="AB518" s="801"/>
      <c r="AC518" s="801"/>
      <c r="AD518" s="801"/>
      <c r="AE518" s="801"/>
      <c r="AF518" s="801"/>
      <c r="AG518" s="820"/>
      <c r="AH518" s="819"/>
      <c r="AI518" s="819"/>
      <c r="AJ518" s="819"/>
      <c r="AK518" s="819"/>
      <c r="AL518" s="819"/>
      <c r="AM518" s="774"/>
      <c r="AN518" s="775"/>
      <c r="AO518" s="775"/>
      <c r="AP518" s="775"/>
      <c r="AQ518" s="775"/>
      <c r="AR518" s="775"/>
      <c r="AS518" s="829"/>
      <c r="AT518" s="828"/>
      <c r="AU518" s="828"/>
      <c r="AV518" s="828"/>
      <c r="AW518" s="828"/>
      <c r="AX518" s="828"/>
      <c r="AY518" s="838"/>
      <c r="AZ518" s="837"/>
      <c r="BA518" s="837"/>
      <c r="BB518" s="837"/>
      <c r="BC518" s="837"/>
      <c r="BD518" s="837"/>
      <c r="BE518" s="774"/>
      <c r="BF518" s="775"/>
      <c r="BG518" s="775"/>
      <c r="BH518" s="775"/>
      <c r="BI518" s="775"/>
      <c r="BJ518" s="775"/>
      <c r="BK518" s="811"/>
      <c r="BL518" s="810"/>
      <c r="BM518" s="810"/>
      <c r="BN518" s="810"/>
      <c r="BO518" s="810"/>
      <c r="BP518" s="810"/>
      <c r="BQ518" s="793"/>
      <c r="BR518" s="792"/>
      <c r="BS518" s="792"/>
      <c r="BT518" s="792"/>
      <c r="BU518" s="792"/>
      <c r="BV518" s="792"/>
      <c r="BW518" s="838"/>
      <c r="BX518" s="837"/>
      <c r="BY518" s="837"/>
      <c r="BZ518" s="837"/>
      <c r="CA518" s="837"/>
      <c r="CB518" s="837"/>
      <c r="CC518" s="811"/>
      <c r="CD518" s="784"/>
      <c r="CE518" s="810"/>
      <c r="CF518" s="810"/>
      <c r="CG518" s="810"/>
      <c r="CH518" s="579"/>
    </row>
    <row r="519" spans="1:86" hidden="1" x14ac:dyDescent="0.2">
      <c r="A519" s="596"/>
      <c r="B519" s="596"/>
      <c r="C519" s="623"/>
      <c r="D519" s="607"/>
      <c r="E519" s="596"/>
      <c r="F519" s="607"/>
      <c r="G519" s="620"/>
      <c r="H519" s="609"/>
      <c r="I519" s="601"/>
      <c r="J519" s="774"/>
      <c r="K519" s="774"/>
      <c r="L519" s="775"/>
      <c r="M519" s="775"/>
      <c r="N519" s="774"/>
      <c r="O519" s="784"/>
      <c r="P519" s="784"/>
      <c r="Q519" s="783"/>
      <c r="R519" s="784"/>
      <c r="S519" s="783"/>
      <c r="T519" s="784"/>
      <c r="U519" s="793"/>
      <c r="V519" s="793"/>
      <c r="W519" s="792"/>
      <c r="X519" s="793"/>
      <c r="Y519" s="792"/>
      <c r="Z519" s="793"/>
      <c r="AA519" s="802"/>
      <c r="AB519" s="802"/>
      <c r="AC519" s="801"/>
      <c r="AD519" s="802"/>
      <c r="AE519" s="801"/>
      <c r="AF519" s="802"/>
      <c r="AG519" s="820"/>
      <c r="AH519" s="820"/>
      <c r="AI519" s="819"/>
      <c r="AJ519" s="820"/>
      <c r="AK519" s="819"/>
      <c r="AL519" s="820"/>
      <c r="AM519" s="774"/>
      <c r="AN519" s="774"/>
      <c r="AO519" s="775"/>
      <c r="AP519" s="774"/>
      <c r="AQ519" s="775"/>
      <c r="AR519" s="774"/>
      <c r="AS519" s="829"/>
      <c r="AT519" s="829"/>
      <c r="AU519" s="828"/>
      <c r="AV519" s="829"/>
      <c r="AW519" s="828"/>
      <c r="AX519" s="829"/>
      <c r="AY519" s="838"/>
      <c r="AZ519" s="838"/>
      <c r="BA519" s="837"/>
      <c r="BB519" s="838"/>
      <c r="BC519" s="837"/>
      <c r="BD519" s="838"/>
      <c r="BE519" s="774"/>
      <c r="BF519" s="774"/>
      <c r="BG519" s="775"/>
      <c r="BH519" s="774"/>
      <c r="BI519" s="775"/>
      <c r="BJ519" s="774"/>
      <c r="BK519" s="811"/>
      <c r="BL519" s="811"/>
      <c r="BM519" s="810"/>
      <c r="BN519" s="811"/>
      <c r="BO519" s="810"/>
      <c r="BP519" s="811"/>
      <c r="BQ519" s="793"/>
      <c r="BR519" s="793"/>
      <c r="BS519" s="792"/>
      <c r="BT519" s="793"/>
      <c r="BU519" s="792"/>
      <c r="BV519" s="793"/>
      <c r="BW519" s="838"/>
      <c r="BX519" s="838"/>
      <c r="BY519" s="837"/>
      <c r="BZ519" s="838"/>
      <c r="CA519" s="837"/>
      <c r="CB519" s="838"/>
      <c r="CC519" s="811"/>
      <c r="CD519" s="784"/>
      <c r="CE519" s="810"/>
      <c r="CF519" s="810"/>
      <c r="CG519" s="811"/>
      <c r="CH519" s="579"/>
    </row>
    <row r="520" spans="1:86" hidden="1" x14ac:dyDescent="0.2">
      <c r="A520" s="727"/>
      <c r="B520" s="675"/>
      <c r="C520" s="675"/>
      <c r="D520" s="677"/>
      <c r="E520" s="675"/>
      <c r="F520" s="677"/>
      <c r="G520" s="678"/>
      <c r="H520" s="661"/>
      <c r="I520" s="629"/>
      <c r="J520" s="776"/>
      <c r="K520" s="776"/>
      <c r="L520" s="776"/>
      <c r="M520" s="776"/>
      <c r="N520" s="776"/>
      <c r="O520" s="785"/>
      <c r="P520" s="785"/>
      <c r="Q520" s="785"/>
      <c r="R520" s="785"/>
      <c r="S520" s="785"/>
      <c r="T520" s="785"/>
      <c r="U520" s="794"/>
      <c r="V520" s="794"/>
      <c r="W520" s="794"/>
      <c r="X520" s="794"/>
      <c r="Y520" s="794"/>
      <c r="Z520" s="794"/>
      <c r="AA520" s="803"/>
      <c r="AB520" s="803"/>
      <c r="AC520" s="803"/>
      <c r="AD520" s="803"/>
      <c r="AE520" s="803"/>
      <c r="AF520" s="803"/>
      <c r="AG520" s="821"/>
      <c r="AH520" s="821"/>
      <c r="AI520" s="821"/>
      <c r="AJ520" s="821"/>
      <c r="AK520" s="821"/>
      <c r="AL520" s="821"/>
      <c r="AM520" s="776"/>
      <c r="AN520" s="776"/>
      <c r="AO520" s="776"/>
      <c r="AP520" s="776"/>
      <c r="AQ520" s="776"/>
      <c r="AR520" s="776"/>
      <c r="AS520" s="830"/>
      <c r="AT520" s="830"/>
      <c r="AU520" s="830"/>
      <c r="AV520" s="830"/>
      <c r="AW520" s="830"/>
      <c r="AX520" s="830"/>
      <c r="AY520" s="839"/>
      <c r="AZ520" s="839"/>
      <c r="BA520" s="839"/>
      <c r="BB520" s="839"/>
      <c r="BC520" s="839"/>
      <c r="BD520" s="839"/>
      <c r="BE520" s="776"/>
      <c r="BF520" s="776"/>
      <c r="BG520" s="776"/>
      <c r="BH520" s="776"/>
      <c r="BI520" s="776"/>
      <c r="BJ520" s="776"/>
      <c r="BK520" s="812"/>
      <c r="BL520" s="812"/>
      <c r="BM520" s="812"/>
      <c r="BN520" s="812"/>
      <c r="BO520" s="812"/>
      <c r="BP520" s="812"/>
      <c r="BQ520" s="794"/>
      <c r="BR520" s="794"/>
      <c r="BS520" s="794"/>
      <c r="BT520" s="794"/>
      <c r="BU520" s="794"/>
      <c r="BV520" s="794"/>
      <c r="BW520" s="839"/>
      <c r="BX520" s="839"/>
      <c r="BY520" s="839"/>
      <c r="BZ520" s="839"/>
      <c r="CA520" s="839"/>
      <c r="CB520" s="839"/>
      <c r="CC520" s="812"/>
      <c r="CD520" s="785"/>
      <c r="CE520" s="812"/>
      <c r="CF520" s="812"/>
      <c r="CG520" s="812"/>
      <c r="CH520" s="579"/>
    </row>
    <row r="521" spans="1:86" hidden="1" x14ac:dyDescent="0.2">
      <c r="A521" s="702"/>
      <c r="B521" s="581"/>
      <c r="C521" s="737"/>
      <c r="D521" s="626"/>
      <c r="E521" s="581"/>
      <c r="F521" s="626"/>
      <c r="G521" s="627"/>
      <c r="H521" s="631"/>
      <c r="I521" s="704"/>
      <c r="J521" s="774"/>
      <c r="K521" s="774"/>
      <c r="L521" s="775"/>
      <c r="M521" s="775"/>
      <c r="N521" s="775"/>
      <c r="O521" s="784"/>
      <c r="P521" s="784"/>
      <c r="Q521" s="783"/>
      <c r="R521" s="783"/>
      <c r="S521" s="783"/>
      <c r="T521" s="783"/>
      <c r="U521" s="793"/>
      <c r="V521" s="792"/>
      <c r="W521" s="792"/>
      <c r="X521" s="792"/>
      <c r="Y521" s="792"/>
      <c r="Z521" s="792"/>
      <c r="AA521" s="802"/>
      <c r="AB521" s="801"/>
      <c r="AC521" s="801"/>
      <c r="AD521" s="801"/>
      <c r="AE521" s="801"/>
      <c r="AF521" s="801"/>
      <c r="AG521" s="820"/>
      <c r="AH521" s="819"/>
      <c r="AI521" s="819"/>
      <c r="AJ521" s="819"/>
      <c r="AK521" s="819"/>
      <c r="AL521" s="819"/>
      <c r="AM521" s="774"/>
      <c r="AN521" s="775"/>
      <c r="AO521" s="775"/>
      <c r="AP521" s="775"/>
      <c r="AQ521" s="775"/>
      <c r="AR521" s="775"/>
      <c r="AS521" s="829"/>
      <c r="AT521" s="828"/>
      <c r="AU521" s="828"/>
      <c r="AV521" s="828"/>
      <c r="AW521" s="828"/>
      <c r="AX521" s="828"/>
      <c r="AY521" s="838"/>
      <c r="AZ521" s="837"/>
      <c r="BA521" s="837"/>
      <c r="BB521" s="837"/>
      <c r="BC521" s="837"/>
      <c r="BD521" s="837"/>
      <c r="BE521" s="774"/>
      <c r="BF521" s="775"/>
      <c r="BG521" s="775"/>
      <c r="BH521" s="775"/>
      <c r="BI521" s="775"/>
      <c r="BJ521" s="775"/>
      <c r="BK521" s="811"/>
      <c r="BL521" s="810"/>
      <c r="BM521" s="810"/>
      <c r="BN521" s="810"/>
      <c r="BO521" s="810"/>
      <c r="BP521" s="810"/>
      <c r="BQ521" s="793"/>
      <c r="BR521" s="792"/>
      <c r="BS521" s="792"/>
      <c r="BT521" s="792"/>
      <c r="BU521" s="792"/>
      <c r="BV521" s="792"/>
      <c r="BW521" s="838"/>
      <c r="BX521" s="837"/>
      <c r="BY521" s="837"/>
      <c r="BZ521" s="837"/>
      <c r="CA521" s="837"/>
      <c r="CB521" s="837"/>
      <c r="CC521" s="811"/>
      <c r="CD521" s="784"/>
      <c r="CE521" s="810"/>
      <c r="CF521" s="810"/>
      <c r="CG521" s="810"/>
      <c r="CH521" s="579"/>
    </row>
    <row r="522" spans="1:86" hidden="1" x14ac:dyDescent="0.2">
      <c r="A522" s="697"/>
      <c r="B522" s="585"/>
      <c r="C522" s="739"/>
      <c r="D522" s="634"/>
      <c r="E522" s="585"/>
      <c r="F522" s="634"/>
      <c r="G522" s="586"/>
      <c r="H522" s="635"/>
      <c r="I522" s="636"/>
      <c r="J522" s="774"/>
      <c r="K522" s="774"/>
      <c r="L522" s="775"/>
      <c r="M522" s="775"/>
      <c r="N522" s="775"/>
      <c r="O522" s="784"/>
      <c r="P522" s="784"/>
      <c r="Q522" s="783"/>
      <c r="R522" s="783"/>
      <c r="S522" s="783"/>
      <c r="T522" s="783"/>
      <c r="U522" s="793"/>
      <c r="V522" s="792"/>
      <c r="W522" s="792"/>
      <c r="X522" s="792"/>
      <c r="Y522" s="792"/>
      <c r="Z522" s="792"/>
      <c r="AA522" s="802"/>
      <c r="AB522" s="801"/>
      <c r="AC522" s="801"/>
      <c r="AD522" s="801"/>
      <c r="AE522" s="801"/>
      <c r="AF522" s="801"/>
      <c r="AG522" s="820"/>
      <c r="AH522" s="819"/>
      <c r="AI522" s="819"/>
      <c r="AJ522" s="819"/>
      <c r="AK522" s="819"/>
      <c r="AL522" s="819"/>
      <c r="AM522" s="774"/>
      <c r="AN522" s="775"/>
      <c r="AO522" s="775"/>
      <c r="AP522" s="775"/>
      <c r="AQ522" s="775"/>
      <c r="AR522" s="775"/>
      <c r="AS522" s="829"/>
      <c r="AT522" s="828"/>
      <c r="AU522" s="828"/>
      <c r="AV522" s="828"/>
      <c r="AW522" s="828"/>
      <c r="AX522" s="828"/>
      <c r="AY522" s="838"/>
      <c r="AZ522" s="837"/>
      <c r="BA522" s="837"/>
      <c r="BB522" s="837"/>
      <c r="BC522" s="837"/>
      <c r="BD522" s="837"/>
      <c r="BE522" s="774"/>
      <c r="BF522" s="775"/>
      <c r="BG522" s="775"/>
      <c r="BH522" s="775"/>
      <c r="BI522" s="775"/>
      <c r="BJ522" s="775"/>
      <c r="BK522" s="811"/>
      <c r="BL522" s="810"/>
      <c r="BM522" s="810"/>
      <c r="BN522" s="810"/>
      <c r="BO522" s="810"/>
      <c r="BP522" s="810"/>
      <c r="BQ522" s="793"/>
      <c r="BR522" s="792"/>
      <c r="BS522" s="792"/>
      <c r="BT522" s="792"/>
      <c r="BU522" s="792"/>
      <c r="BV522" s="792"/>
      <c r="BW522" s="838"/>
      <c r="BX522" s="837"/>
      <c r="BY522" s="837"/>
      <c r="BZ522" s="837"/>
      <c r="CA522" s="837"/>
      <c r="CB522" s="837"/>
      <c r="CC522" s="811"/>
      <c r="CD522" s="784"/>
      <c r="CE522" s="810"/>
      <c r="CF522" s="810"/>
      <c r="CG522" s="810"/>
      <c r="CH522" s="579"/>
    </row>
    <row r="523" spans="1:86" hidden="1" x14ac:dyDescent="0.2">
      <c r="A523" s="697"/>
      <c r="B523" s="585"/>
      <c r="C523" s="739"/>
      <c r="D523" s="634"/>
      <c r="E523" s="585"/>
      <c r="F523" s="634"/>
      <c r="G523" s="586"/>
      <c r="H523" s="635"/>
      <c r="I523" s="636"/>
      <c r="J523" s="774"/>
      <c r="K523" s="774"/>
      <c r="L523" s="775"/>
      <c r="M523" s="775"/>
      <c r="N523" s="775"/>
      <c r="O523" s="784"/>
      <c r="P523" s="784"/>
      <c r="Q523" s="783"/>
      <c r="R523" s="783"/>
      <c r="S523" s="783"/>
      <c r="T523" s="783"/>
      <c r="U523" s="793"/>
      <c r="V523" s="792"/>
      <c r="W523" s="792"/>
      <c r="X523" s="792"/>
      <c r="Y523" s="792"/>
      <c r="Z523" s="792"/>
      <c r="AA523" s="802"/>
      <c r="AB523" s="801"/>
      <c r="AC523" s="801"/>
      <c r="AD523" s="801"/>
      <c r="AE523" s="801"/>
      <c r="AF523" s="801"/>
      <c r="AG523" s="820"/>
      <c r="AH523" s="819"/>
      <c r="AI523" s="819"/>
      <c r="AJ523" s="819"/>
      <c r="AK523" s="819"/>
      <c r="AL523" s="819"/>
      <c r="AM523" s="774"/>
      <c r="AN523" s="775"/>
      <c r="AO523" s="775"/>
      <c r="AP523" s="775"/>
      <c r="AQ523" s="775"/>
      <c r="AR523" s="775"/>
      <c r="AS523" s="829"/>
      <c r="AT523" s="828"/>
      <c r="AU523" s="828"/>
      <c r="AV523" s="828"/>
      <c r="AW523" s="828"/>
      <c r="AX523" s="828"/>
      <c r="AY523" s="838"/>
      <c r="AZ523" s="837"/>
      <c r="BA523" s="837"/>
      <c r="BB523" s="837"/>
      <c r="BC523" s="837"/>
      <c r="BD523" s="837"/>
      <c r="BE523" s="774"/>
      <c r="BF523" s="775"/>
      <c r="BG523" s="775"/>
      <c r="BH523" s="775"/>
      <c r="BI523" s="775"/>
      <c r="BJ523" s="775"/>
      <c r="BK523" s="811"/>
      <c r="BL523" s="810"/>
      <c r="BM523" s="810"/>
      <c r="BN523" s="810"/>
      <c r="BO523" s="810"/>
      <c r="BP523" s="810"/>
      <c r="BQ523" s="793"/>
      <c r="BR523" s="792"/>
      <c r="BS523" s="792"/>
      <c r="BT523" s="792"/>
      <c r="BU523" s="792"/>
      <c r="BV523" s="792"/>
      <c r="BW523" s="838"/>
      <c r="BX523" s="837"/>
      <c r="BY523" s="837"/>
      <c r="BZ523" s="837"/>
      <c r="CA523" s="837"/>
      <c r="CB523" s="837"/>
      <c r="CC523" s="811"/>
      <c r="CD523" s="784"/>
      <c r="CE523" s="810"/>
      <c r="CF523" s="810"/>
      <c r="CG523" s="810"/>
      <c r="CH523" s="579"/>
    </row>
    <row r="524" spans="1:86" hidden="1" x14ac:dyDescent="0.2">
      <c r="A524" s="697"/>
      <c r="B524" s="585"/>
      <c r="C524" s="739"/>
      <c r="D524" s="634"/>
      <c r="E524" s="585"/>
      <c r="F524" s="634"/>
      <c r="G524" s="586"/>
      <c r="H524" s="639"/>
      <c r="I524" s="636"/>
      <c r="J524" s="774"/>
      <c r="K524" s="774"/>
      <c r="L524" s="775"/>
      <c r="M524" s="775"/>
      <c r="N524" s="775"/>
      <c r="O524" s="784"/>
      <c r="P524" s="784"/>
      <c r="Q524" s="783"/>
      <c r="R524" s="783"/>
      <c r="S524" s="783"/>
      <c r="T524" s="783"/>
      <c r="U524" s="793"/>
      <c r="V524" s="792"/>
      <c r="W524" s="792"/>
      <c r="X524" s="792"/>
      <c r="Y524" s="792"/>
      <c r="Z524" s="792"/>
      <c r="AA524" s="802"/>
      <c r="AB524" s="801"/>
      <c r="AC524" s="801"/>
      <c r="AD524" s="801"/>
      <c r="AE524" s="801"/>
      <c r="AF524" s="801"/>
      <c r="AG524" s="820"/>
      <c r="AH524" s="819"/>
      <c r="AI524" s="819"/>
      <c r="AJ524" s="819"/>
      <c r="AK524" s="819"/>
      <c r="AL524" s="819"/>
      <c r="AM524" s="774"/>
      <c r="AN524" s="775"/>
      <c r="AO524" s="775"/>
      <c r="AP524" s="775"/>
      <c r="AQ524" s="775"/>
      <c r="AR524" s="775"/>
      <c r="AS524" s="829"/>
      <c r="AT524" s="828"/>
      <c r="AU524" s="828"/>
      <c r="AV524" s="828"/>
      <c r="AW524" s="828"/>
      <c r="AX524" s="828"/>
      <c r="AY524" s="838"/>
      <c r="AZ524" s="837"/>
      <c r="BA524" s="837"/>
      <c r="BB524" s="837"/>
      <c r="BC524" s="837"/>
      <c r="BD524" s="837"/>
      <c r="BE524" s="774"/>
      <c r="BF524" s="775"/>
      <c r="BG524" s="775"/>
      <c r="BH524" s="775"/>
      <c r="BI524" s="775"/>
      <c r="BJ524" s="775"/>
      <c r="BK524" s="811"/>
      <c r="BL524" s="810"/>
      <c r="BM524" s="810"/>
      <c r="BN524" s="810"/>
      <c r="BO524" s="810"/>
      <c r="BP524" s="810"/>
      <c r="BQ524" s="793"/>
      <c r="BR524" s="792"/>
      <c r="BS524" s="792"/>
      <c r="BT524" s="792"/>
      <c r="BU524" s="792"/>
      <c r="BV524" s="792"/>
      <c r="BW524" s="838"/>
      <c r="BX524" s="837"/>
      <c r="BY524" s="837"/>
      <c r="BZ524" s="837"/>
      <c r="CA524" s="837"/>
      <c r="CB524" s="837"/>
      <c r="CC524" s="811"/>
      <c r="CD524" s="784"/>
      <c r="CE524" s="810"/>
      <c r="CF524" s="810"/>
      <c r="CG524" s="810"/>
      <c r="CH524" s="579"/>
    </row>
    <row r="525" spans="1:86" hidden="1" x14ac:dyDescent="0.2">
      <c r="A525" s="697"/>
      <c r="B525" s="585"/>
      <c r="C525" s="739"/>
      <c r="D525" s="634"/>
      <c r="E525" s="585"/>
      <c r="F525" s="634"/>
      <c r="G525" s="679"/>
      <c r="H525" s="639"/>
      <c r="I525" s="636"/>
      <c r="J525" s="774"/>
      <c r="K525" s="774"/>
      <c r="L525" s="775"/>
      <c r="M525" s="775"/>
      <c r="N525" s="775"/>
      <c r="O525" s="784"/>
      <c r="P525" s="784"/>
      <c r="Q525" s="783"/>
      <c r="R525" s="783"/>
      <c r="S525" s="783"/>
      <c r="T525" s="783"/>
      <c r="U525" s="793"/>
      <c r="V525" s="792"/>
      <c r="W525" s="792"/>
      <c r="X525" s="792"/>
      <c r="Y525" s="792"/>
      <c r="Z525" s="792"/>
      <c r="AA525" s="802"/>
      <c r="AB525" s="801"/>
      <c r="AC525" s="801"/>
      <c r="AD525" s="801"/>
      <c r="AE525" s="801"/>
      <c r="AF525" s="801"/>
      <c r="AG525" s="820"/>
      <c r="AH525" s="819"/>
      <c r="AI525" s="819"/>
      <c r="AJ525" s="819"/>
      <c r="AK525" s="819"/>
      <c r="AL525" s="819"/>
      <c r="AM525" s="774"/>
      <c r="AN525" s="775"/>
      <c r="AO525" s="775"/>
      <c r="AP525" s="775"/>
      <c r="AQ525" s="775"/>
      <c r="AR525" s="775"/>
      <c r="AS525" s="829"/>
      <c r="AT525" s="828"/>
      <c r="AU525" s="828"/>
      <c r="AV525" s="828"/>
      <c r="AW525" s="828"/>
      <c r="AX525" s="828"/>
      <c r="AY525" s="838"/>
      <c r="AZ525" s="837"/>
      <c r="BA525" s="837"/>
      <c r="BB525" s="837"/>
      <c r="BC525" s="837"/>
      <c r="BD525" s="837"/>
      <c r="BE525" s="774"/>
      <c r="BF525" s="775"/>
      <c r="BG525" s="775"/>
      <c r="BH525" s="775"/>
      <c r="BI525" s="775"/>
      <c r="BJ525" s="775"/>
      <c r="BK525" s="811"/>
      <c r="BL525" s="810"/>
      <c r="BM525" s="810"/>
      <c r="BN525" s="810"/>
      <c r="BO525" s="810"/>
      <c r="BP525" s="810"/>
      <c r="BQ525" s="793"/>
      <c r="BR525" s="792"/>
      <c r="BS525" s="792"/>
      <c r="BT525" s="792"/>
      <c r="BU525" s="792"/>
      <c r="BV525" s="792"/>
      <c r="BW525" s="838"/>
      <c r="BX525" s="837"/>
      <c r="BY525" s="837"/>
      <c r="BZ525" s="837"/>
      <c r="CA525" s="837"/>
      <c r="CB525" s="837"/>
      <c r="CC525" s="811"/>
      <c r="CD525" s="784"/>
      <c r="CE525" s="810"/>
      <c r="CF525" s="810"/>
      <c r="CG525" s="810"/>
      <c r="CH525" s="579"/>
    </row>
    <row r="526" spans="1:86" hidden="1" x14ac:dyDescent="0.2">
      <c r="A526" s="697"/>
      <c r="B526" s="585"/>
      <c r="C526" s="739"/>
      <c r="D526" s="634"/>
      <c r="E526" s="585"/>
      <c r="F526" s="634"/>
      <c r="G526" s="679"/>
      <c r="H526" s="635"/>
      <c r="I526" s="636"/>
      <c r="J526" s="774"/>
      <c r="K526" s="774"/>
      <c r="L526" s="775"/>
      <c r="M526" s="775"/>
      <c r="N526" s="775"/>
      <c r="O526" s="784"/>
      <c r="P526" s="784"/>
      <c r="Q526" s="783"/>
      <c r="R526" s="783"/>
      <c r="S526" s="783"/>
      <c r="T526" s="783"/>
      <c r="U526" s="793"/>
      <c r="V526" s="792"/>
      <c r="W526" s="792"/>
      <c r="X526" s="792"/>
      <c r="Y526" s="792"/>
      <c r="Z526" s="792"/>
      <c r="AA526" s="802"/>
      <c r="AB526" s="801"/>
      <c r="AC526" s="801"/>
      <c r="AD526" s="801"/>
      <c r="AE526" s="801"/>
      <c r="AF526" s="801"/>
      <c r="AG526" s="820"/>
      <c r="AH526" s="819"/>
      <c r="AI526" s="819"/>
      <c r="AJ526" s="819"/>
      <c r="AK526" s="819"/>
      <c r="AL526" s="819"/>
      <c r="AM526" s="774"/>
      <c r="AN526" s="775"/>
      <c r="AO526" s="775"/>
      <c r="AP526" s="775"/>
      <c r="AQ526" s="775"/>
      <c r="AR526" s="775"/>
      <c r="AS526" s="829"/>
      <c r="AT526" s="828"/>
      <c r="AU526" s="828"/>
      <c r="AV526" s="828"/>
      <c r="AW526" s="828"/>
      <c r="AX526" s="828"/>
      <c r="AY526" s="838"/>
      <c r="AZ526" s="837"/>
      <c r="BA526" s="837"/>
      <c r="BB526" s="837"/>
      <c r="BC526" s="837"/>
      <c r="BD526" s="837"/>
      <c r="BE526" s="774"/>
      <c r="BF526" s="775"/>
      <c r="BG526" s="775"/>
      <c r="BH526" s="775"/>
      <c r="BI526" s="775"/>
      <c r="BJ526" s="775"/>
      <c r="BK526" s="811"/>
      <c r="BL526" s="810"/>
      <c r="BM526" s="810"/>
      <c r="BN526" s="810"/>
      <c r="BO526" s="810"/>
      <c r="BP526" s="810"/>
      <c r="BQ526" s="793"/>
      <c r="BR526" s="792"/>
      <c r="BS526" s="792"/>
      <c r="BT526" s="792"/>
      <c r="BU526" s="792"/>
      <c r="BV526" s="792"/>
      <c r="BW526" s="838"/>
      <c r="BX526" s="837"/>
      <c r="BY526" s="837"/>
      <c r="BZ526" s="837"/>
      <c r="CA526" s="837"/>
      <c r="CB526" s="837"/>
      <c r="CC526" s="811"/>
      <c r="CD526" s="784"/>
      <c r="CE526" s="810"/>
      <c r="CF526" s="810"/>
      <c r="CG526" s="810"/>
      <c r="CH526" s="579"/>
    </row>
    <row r="527" spans="1:86" hidden="1" x14ac:dyDescent="0.2">
      <c r="A527" s="697"/>
      <c r="B527" s="585"/>
      <c r="C527" s="739"/>
      <c r="D527" s="634"/>
      <c r="E527" s="585"/>
      <c r="F527" s="634"/>
      <c r="G527" s="586"/>
      <c r="H527" s="635"/>
      <c r="I527" s="636"/>
      <c r="J527" s="774"/>
      <c r="K527" s="774"/>
      <c r="L527" s="775"/>
      <c r="M527" s="775"/>
      <c r="N527" s="775"/>
      <c r="O527" s="784"/>
      <c r="P527" s="784"/>
      <c r="Q527" s="783"/>
      <c r="R527" s="783"/>
      <c r="S527" s="783"/>
      <c r="T527" s="783"/>
      <c r="U527" s="793"/>
      <c r="V527" s="792"/>
      <c r="W527" s="792"/>
      <c r="X527" s="792"/>
      <c r="Y527" s="792"/>
      <c r="Z527" s="792"/>
      <c r="AA527" s="802"/>
      <c r="AB527" s="801"/>
      <c r="AC527" s="801"/>
      <c r="AD527" s="801"/>
      <c r="AE527" s="801"/>
      <c r="AF527" s="801"/>
      <c r="AG527" s="820"/>
      <c r="AH527" s="819"/>
      <c r="AI527" s="819"/>
      <c r="AJ527" s="819"/>
      <c r="AK527" s="819"/>
      <c r="AL527" s="819"/>
      <c r="AM527" s="774"/>
      <c r="AN527" s="775"/>
      <c r="AO527" s="775"/>
      <c r="AP527" s="775"/>
      <c r="AQ527" s="775"/>
      <c r="AR527" s="775"/>
      <c r="AS527" s="829"/>
      <c r="AT527" s="828"/>
      <c r="AU527" s="828"/>
      <c r="AV527" s="828"/>
      <c r="AW527" s="828"/>
      <c r="AX527" s="828"/>
      <c r="AY527" s="838"/>
      <c r="AZ527" s="837"/>
      <c r="BA527" s="837"/>
      <c r="BB527" s="837"/>
      <c r="BC527" s="837"/>
      <c r="BD527" s="837"/>
      <c r="BE527" s="774"/>
      <c r="BF527" s="775"/>
      <c r="BG527" s="775"/>
      <c r="BH527" s="775"/>
      <c r="BI527" s="775"/>
      <c r="BJ527" s="775"/>
      <c r="BK527" s="811"/>
      <c r="BL527" s="810"/>
      <c r="BM527" s="810"/>
      <c r="BN527" s="810"/>
      <c r="BO527" s="810"/>
      <c r="BP527" s="810"/>
      <c r="BQ527" s="793"/>
      <c r="BR527" s="792"/>
      <c r="BS527" s="792"/>
      <c r="BT527" s="792"/>
      <c r="BU527" s="792"/>
      <c r="BV527" s="792"/>
      <c r="BW527" s="838"/>
      <c r="BX527" s="837"/>
      <c r="BY527" s="837"/>
      <c r="BZ527" s="837"/>
      <c r="CA527" s="837"/>
      <c r="CB527" s="837"/>
      <c r="CC527" s="811"/>
      <c r="CD527" s="784"/>
      <c r="CE527" s="810"/>
      <c r="CF527" s="810"/>
      <c r="CG527" s="810"/>
      <c r="CH527" s="579"/>
    </row>
    <row r="528" spans="1:86" hidden="1" x14ac:dyDescent="0.2">
      <c r="A528" s="705"/>
      <c r="B528" s="591"/>
      <c r="C528" s="740"/>
      <c r="D528" s="641"/>
      <c r="E528" s="591"/>
      <c r="F528" s="641"/>
      <c r="G528" s="718"/>
      <c r="H528" s="642"/>
      <c r="I528" s="643"/>
      <c r="J528" s="774"/>
      <c r="K528" s="774"/>
      <c r="L528" s="775"/>
      <c r="M528" s="775"/>
      <c r="N528" s="775"/>
      <c r="O528" s="784"/>
      <c r="P528" s="784"/>
      <c r="Q528" s="783"/>
      <c r="R528" s="783"/>
      <c r="S528" s="783"/>
      <c r="T528" s="783"/>
      <c r="U528" s="793"/>
      <c r="V528" s="792"/>
      <c r="W528" s="792"/>
      <c r="X528" s="792"/>
      <c r="Y528" s="792"/>
      <c r="Z528" s="792"/>
      <c r="AA528" s="802"/>
      <c r="AB528" s="801"/>
      <c r="AC528" s="801"/>
      <c r="AD528" s="801"/>
      <c r="AE528" s="801"/>
      <c r="AF528" s="801"/>
      <c r="AG528" s="820"/>
      <c r="AH528" s="819"/>
      <c r="AI528" s="819"/>
      <c r="AJ528" s="819"/>
      <c r="AK528" s="819"/>
      <c r="AL528" s="819"/>
      <c r="AM528" s="774"/>
      <c r="AN528" s="775"/>
      <c r="AO528" s="775"/>
      <c r="AP528" s="775"/>
      <c r="AQ528" s="775"/>
      <c r="AR528" s="775"/>
      <c r="AS528" s="829"/>
      <c r="AT528" s="828"/>
      <c r="AU528" s="828"/>
      <c r="AV528" s="828"/>
      <c r="AW528" s="828"/>
      <c r="AX528" s="828"/>
      <c r="AY528" s="838"/>
      <c r="AZ528" s="837"/>
      <c r="BA528" s="837"/>
      <c r="BB528" s="837"/>
      <c r="BC528" s="837"/>
      <c r="BD528" s="837"/>
      <c r="BE528" s="774"/>
      <c r="BF528" s="775"/>
      <c r="BG528" s="775"/>
      <c r="BH528" s="775"/>
      <c r="BI528" s="775"/>
      <c r="BJ528" s="775"/>
      <c r="BK528" s="811"/>
      <c r="BL528" s="810"/>
      <c r="BM528" s="810"/>
      <c r="BN528" s="810"/>
      <c r="BO528" s="810"/>
      <c r="BP528" s="810"/>
      <c r="BQ528" s="793"/>
      <c r="BR528" s="792"/>
      <c r="BS528" s="792"/>
      <c r="BT528" s="792"/>
      <c r="BU528" s="792"/>
      <c r="BV528" s="792"/>
      <c r="BW528" s="838"/>
      <c r="BX528" s="837"/>
      <c r="BY528" s="837"/>
      <c r="BZ528" s="837"/>
      <c r="CA528" s="837"/>
      <c r="CB528" s="837"/>
      <c r="CC528" s="811"/>
      <c r="CD528" s="784"/>
      <c r="CE528" s="810"/>
      <c r="CF528" s="810"/>
      <c r="CG528" s="810"/>
      <c r="CH528" s="579"/>
    </row>
    <row r="529" spans="1:86" hidden="1" x14ac:dyDescent="0.2">
      <c r="A529" s="591"/>
      <c r="B529" s="591"/>
      <c r="C529" s="740"/>
      <c r="D529" s="641"/>
      <c r="E529" s="591"/>
      <c r="F529" s="641"/>
      <c r="G529" s="718"/>
      <c r="H529" s="642"/>
      <c r="I529" s="643"/>
      <c r="J529" s="774"/>
      <c r="K529" s="774"/>
      <c r="L529" s="775"/>
      <c r="M529" s="775"/>
      <c r="N529" s="775"/>
      <c r="O529" s="784"/>
      <c r="P529" s="784"/>
      <c r="Q529" s="783"/>
      <c r="R529" s="783"/>
      <c r="S529" s="783"/>
      <c r="T529" s="783"/>
      <c r="U529" s="793"/>
      <c r="V529" s="792"/>
      <c r="W529" s="792"/>
      <c r="X529" s="792"/>
      <c r="Y529" s="792"/>
      <c r="Z529" s="792"/>
      <c r="AA529" s="802"/>
      <c r="AB529" s="801"/>
      <c r="AC529" s="801"/>
      <c r="AD529" s="801"/>
      <c r="AE529" s="801"/>
      <c r="AF529" s="801"/>
      <c r="AG529" s="820"/>
      <c r="AH529" s="819"/>
      <c r="AI529" s="819"/>
      <c r="AJ529" s="819"/>
      <c r="AK529" s="819"/>
      <c r="AL529" s="819"/>
      <c r="AM529" s="774"/>
      <c r="AN529" s="775"/>
      <c r="AO529" s="775"/>
      <c r="AP529" s="775"/>
      <c r="AQ529" s="775"/>
      <c r="AR529" s="775"/>
      <c r="AS529" s="829"/>
      <c r="AT529" s="828"/>
      <c r="AU529" s="828"/>
      <c r="AV529" s="828"/>
      <c r="AW529" s="828"/>
      <c r="AX529" s="828"/>
      <c r="AY529" s="838"/>
      <c r="AZ529" s="837"/>
      <c r="BA529" s="837"/>
      <c r="BB529" s="837"/>
      <c r="BC529" s="837"/>
      <c r="BD529" s="837"/>
      <c r="BE529" s="774"/>
      <c r="BF529" s="775"/>
      <c r="BG529" s="775"/>
      <c r="BH529" s="775"/>
      <c r="BI529" s="775"/>
      <c r="BJ529" s="775"/>
      <c r="BK529" s="811"/>
      <c r="BL529" s="810"/>
      <c r="BM529" s="810"/>
      <c r="BN529" s="810"/>
      <c r="BO529" s="810"/>
      <c r="BP529" s="810"/>
      <c r="BQ529" s="793"/>
      <c r="BR529" s="792"/>
      <c r="BS529" s="792"/>
      <c r="BT529" s="792"/>
      <c r="BU529" s="792"/>
      <c r="BV529" s="792"/>
      <c r="BW529" s="838"/>
      <c r="BX529" s="837"/>
      <c r="BY529" s="837"/>
      <c r="BZ529" s="837"/>
      <c r="CA529" s="837"/>
      <c r="CB529" s="837"/>
      <c r="CC529" s="811"/>
      <c r="CD529" s="784"/>
      <c r="CE529" s="810"/>
      <c r="CF529" s="810"/>
      <c r="CG529" s="810"/>
      <c r="CH529" s="579"/>
    </row>
    <row r="530" spans="1:86" hidden="1" x14ac:dyDescent="0.2">
      <c r="A530" s="591"/>
      <c r="B530" s="596"/>
      <c r="C530" s="623"/>
      <c r="D530" s="607"/>
      <c r="E530" s="596"/>
      <c r="F530" s="607"/>
      <c r="G530" s="694"/>
      <c r="H530" s="600"/>
      <c r="I530" s="743"/>
      <c r="J530" s="774"/>
      <c r="K530" s="774"/>
      <c r="L530" s="775"/>
      <c r="M530" s="775"/>
      <c r="N530" s="775"/>
      <c r="O530" s="784"/>
      <c r="P530" s="784"/>
      <c r="Q530" s="783"/>
      <c r="R530" s="783"/>
      <c r="S530" s="783"/>
      <c r="T530" s="783"/>
      <c r="U530" s="793"/>
      <c r="V530" s="792"/>
      <c r="W530" s="792"/>
      <c r="X530" s="792"/>
      <c r="Y530" s="792"/>
      <c r="Z530" s="792"/>
      <c r="AA530" s="802"/>
      <c r="AB530" s="801"/>
      <c r="AC530" s="801"/>
      <c r="AD530" s="801"/>
      <c r="AE530" s="801"/>
      <c r="AF530" s="801"/>
      <c r="AG530" s="820"/>
      <c r="AH530" s="819"/>
      <c r="AI530" s="819"/>
      <c r="AJ530" s="819"/>
      <c r="AK530" s="819"/>
      <c r="AL530" s="819"/>
      <c r="AM530" s="774"/>
      <c r="AN530" s="775"/>
      <c r="AO530" s="775"/>
      <c r="AP530" s="775"/>
      <c r="AQ530" s="775"/>
      <c r="AR530" s="775"/>
      <c r="AS530" s="829"/>
      <c r="AT530" s="828"/>
      <c r="AU530" s="828"/>
      <c r="AV530" s="828"/>
      <c r="AW530" s="828"/>
      <c r="AX530" s="828"/>
      <c r="AY530" s="838"/>
      <c r="AZ530" s="837"/>
      <c r="BA530" s="837"/>
      <c r="BB530" s="837"/>
      <c r="BC530" s="837"/>
      <c r="BD530" s="837"/>
      <c r="BE530" s="774"/>
      <c r="BF530" s="775"/>
      <c r="BG530" s="775"/>
      <c r="BH530" s="775"/>
      <c r="BI530" s="775"/>
      <c r="BJ530" s="775"/>
      <c r="BK530" s="811"/>
      <c r="BL530" s="810"/>
      <c r="BM530" s="810"/>
      <c r="BN530" s="810"/>
      <c r="BO530" s="810"/>
      <c r="BP530" s="810"/>
      <c r="BQ530" s="793"/>
      <c r="BR530" s="792"/>
      <c r="BS530" s="792"/>
      <c r="BT530" s="792"/>
      <c r="BU530" s="792"/>
      <c r="BV530" s="792"/>
      <c r="BW530" s="838"/>
      <c r="BX530" s="837"/>
      <c r="BY530" s="837"/>
      <c r="BZ530" s="837"/>
      <c r="CA530" s="837"/>
      <c r="CB530" s="837"/>
      <c r="CC530" s="811"/>
      <c r="CD530" s="784"/>
      <c r="CE530" s="810"/>
      <c r="CF530" s="810"/>
      <c r="CG530" s="810"/>
      <c r="CH530" s="579"/>
    </row>
    <row r="531" spans="1:86" hidden="1" x14ac:dyDescent="0.2">
      <c r="A531" s="652"/>
      <c r="B531" s="596"/>
      <c r="C531" s="596"/>
      <c r="D531" s="607"/>
      <c r="E531" s="596"/>
      <c r="F531" s="607"/>
      <c r="G531" s="620"/>
      <c r="H531" s="600"/>
      <c r="I531" s="744"/>
      <c r="J531" s="774"/>
      <c r="K531" s="774"/>
      <c r="L531" s="775"/>
      <c r="M531" s="775"/>
      <c r="N531" s="775"/>
      <c r="O531" s="784"/>
      <c r="P531" s="784"/>
      <c r="Q531" s="783"/>
      <c r="R531" s="783"/>
      <c r="S531" s="783"/>
      <c r="T531" s="783"/>
      <c r="U531" s="793"/>
      <c r="V531" s="792"/>
      <c r="W531" s="792"/>
      <c r="X531" s="792"/>
      <c r="Y531" s="792"/>
      <c r="Z531" s="792"/>
      <c r="AA531" s="802"/>
      <c r="AB531" s="801"/>
      <c r="AC531" s="801"/>
      <c r="AD531" s="801"/>
      <c r="AE531" s="801"/>
      <c r="AF531" s="801"/>
      <c r="AG531" s="820"/>
      <c r="AH531" s="819"/>
      <c r="AI531" s="819"/>
      <c r="AJ531" s="819"/>
      <c r="AK531" s="819"/>
      <c r="AL531" s="819"/>
      <c r="AM531" s="774"/>
      <c r="AN531" s="775"/>
      <c r="AO531" s="775"/>
      <c r="AP531" s="775"/>
      <c r="AQ531" s="775"/>
      <c r="AR531" s="775"/>
      <c r="AS531" s="829"/>
      <c r="AT531" s="828"/>
      <c r="AU531" s="828"/>
      <c r="AV531" s="828"/>
      <c r="AW531" s="828"/>
      <c r="AX531" s="828"/>
      <c r="AY531" s="838"/>
      <c r="AZ531" s="837"/>
      <c r="BA531" s="837"/>
      <c r="BB531" s="837"/>
      <c r="BC531" s="837"/>
      <c r="BD531" s="837"/>
      <c r="BE531" s="774"/>
      <c r="BF531" s="775"/>
      <c r="BG531" s="775"/>
      <c r="BH531" s="775"/>
      <c r="BI531" s="775"/>
      <c r="BJ531" s="775"/>
      <c r="BK531" s="811"/>
      <c r="BL531" s="810"/>
      <c r="BM531" s="810"/>
      <c r="BN531" s="810"/>
      <c r="BO531" s="810"/>
      <c r="BP531" s="810"/>
      <c r="BQ531" s="793"/>
      <c r="BR531" s="792"/>
      <c r="BS531" s="792"/>
      <c r="BT531" s="792"/>
      <c r="BU531" s="792"/>
      <c r="BV531" s="792"/>
      <c r="BW531" s="838"/>
      <c r="BX531" s="837"/>
      <c r="BY531" s="837"/>
      <c r="BZ531" s="837"/>
      <c r="CA531" s="837"/>
      <c r="CB531" s="837"/>
      <c r="CC531" s="811"/>
      <c r="CD531" s="784"/>
      <c r="CE531" s="810"/>
      <c r="CF531" s="810"/>
      <c r="CG531" s="810"/>
      <c r="CH531" s="579"/>
    </row>
    <row r="532" spans="1:86" hidden="1" x14ac:dyDescent="0.2">
      <c r="A532" s="652"/>
      <c r="B532" s="596"/>
      <c r="C532" s="602"/>
      <c r="D532" s="606"/>
      <c r="E532" s="596"/>
      <c r="F532" s="607"/>
      <c r="G532" s="620"/>
      <c r="H532" s="600"/>
      <c r="I532" s="682"/>
      <c r="J532" s="774"/>
      <c r="K532" s="774"/>
      <c r="L532" s="775"/>
      <c r="M532" s="775"/>
      <c r="N532" s="775"/>
      <c r="O532" s="784"/>
      <c r="P532" s="784"/>
      <c r="Q532" s="783"/>
      <c r="R532" s="783"/>
      <c r="S532" s="783"/>
      <c r="T532" s="783"/>
      <c r="U532" s="793"/>
      <c r="V532" s="792"/>
      <c r="W532" s="792"/>
      <c r="X532" s="792"/>
      <c r="Y532" s="792"/>
      <c r="Z532" s="792"/>
      <c r="AA532" s="802"/>
      <c r="AB532" s="801"/>
      <c r="AC532" s="801"/>
      <c r="AD532" s="801"/>
      <c r="AE532" s="801"/>
      <c r="AF532" s="801"/>
      <c r="AG532" s="820"/>
      <c r="AH532" s="819"/>
      <c r="AI532" s="819"/>
      <c r="AJ532" s="819"/>
      <c r="AK532" s="819"/>
      <c r="AL532" s="819"/>
      <c r="AM532" s="774"/>
      <c r="AN532" s="775"/>
      <c r="AO532" s="775"/>
      <c r="AP532" s="775"/>
      <c r="AQ532" s="775"/>
      <c r="AR532" s="775"/>
      <c r="AS532" s="829"/>
      <c r="AT532" s="828"/>
      <c r="AU532" s="828"/>
      <c r="AV532" s="828"/>
      <c r="AW532" s="828"/>
      <c r="AX532" s="828"/>
      <c r="AY532" s="838"/>
      <c r="AZ532" s="837"/>
      <c r="BA532" s="837"/>
      <c r="BB532" s="837"/>
      <c r="BC532" s="837"/>
      <c r="BD532" s="837"/>
      <c r="BE532" s="774"/>
      <c r="BF532" s="775"/>
      <c r="BG532" s="775"/>
      <c r="BH532" s="775"/>
      <c r="BI532" s="775"/>
      <c r="BJ532" s="775"/>
      <c r="BK532" s="811"/>
      <c r="BL532" s="810"/>
      <c r="BM532" s="810"/>
      <c r="BN532" s="810"/>
      <c r="BO532" s="810"/>
      <c r="BP532" s="810"/>
      <c r="BQ532" s="793"/>
      <c r="BR532" s="792"/>
      <c r="BS532" s="792"/>
      <c r="BT532" s="792"/>
      <c r="BU532" s="792"/>
      <c r="BV532" s="792"/>
      <c r="BW532" s="838"/>
      <c r="BX532" s="837"/>
      <c r="BY532" s="837"/>
      <c r="BZ532" s="837"/>
      <c r="CA532" s="837"/>
      <c r="CB532" s="837"/>
      <c r="CC532" s="811"/>
      <c r="CD532" s="784"/>
      <c r="CE532" s="810"/>
      <c r="CF532" s="810"/>
      <c r="CG532" s="810"/>
      <c r="CH532" s="579"/>
    </row>
    <row r="533" spans="1:86" hidden="1" x14ac:dyDescent="0.2">
      <c r="A533" s="652"/>
      <c r="B533" s="596"/>
      <c r="C533" s="602"/>
      <c r="D533" s="606"/>
      <c r="E533" s="596"/>
      <c r="F533" s="607"/>
      <c r="G533" s="620"/>
      <c r="H533" s="645"/>
      <c r="I533" s="624"/>
      <c r="J533" s="774"/>
      <c r="K533" s="774"/>
      <c r="L533" s="775"/>
      <c r="M533" s="775"/>
      <c r="N533" s="775"/>
      <c r="O533" s="784"/>
      <c r="P533" s="784"/>
      <c r="Q533" s="783"/>
      <c r="R533" s="783"/>
      <c r="S533" s="783"/>
      <c r="T533" s="783"/>
      <c r="U533" s="793"/>
      <c r="V533" s="792"/>
      <c r="W533" s="792"/>
      <c r="X533" s="792"/>
      <c r="Y533" s="792"/>
      <c r="Z533" s="792"/>
      <c r="AA533" s="802"/>
      <c r="AB533" s="801"/>
      <c r="AC533" s="801"/>
      <c r="AD533" s="801"/>
      <c r="AE533" s="801"/>
      <c r="AF533" s="801"/>
      <c r="AG533" s="820"/>
      <c r="AH533" s="819"/>
      <c r="AI533" s="819"/>
      <c r="AJ533" s="819"/>
      <c r="AK533" s="819"/>
      <c r="AL533" s="819"/>
      <c r="AM533" s="774"/>
      <c r="AN533" s="775"/>
      <c r="AO533" s="775"/>
      <c r="AP533" s="775"/>
      <c r="AQ533" s="775"/>
      <c r="AR533" s="775"/>
      <c r="AS533" s="829"/>
      <c r="AT533" s="828"/>
      <c r="AU533" s="828"/>
      <c r="AV533" s="828"/>
      <c r="AW533" s="828"/>
      <c r="AX533" s="828"/>
      <c r="AY533" s="838"/>
      <c r="AZ533" s="837"/>
      <c r="BA533" s="837"/>
      <c r="BB533" s="837"/>
      <c r="BC533" s="837"/>
      <c r="BD533" s="837"/>
      <c r="BE533" s="774"/>
      <c r="BF533" s="775"/>
      <c r="BG533" s="775"/>
      <c r="BH533" s="775"/>
      <c r="BI533" s="775"/>
      <c r="BJ533" s="775"/>
      <c r="BK533" s="811"/>
      <c r="BL533" s="810"/>
      <c r="BM533" s="810"/>
      <c r="BN533" s="810"/>
      <c r="BO533" s="810"/>
      <c r="BP533" s="810"/>
      <c r="BQ533" s="793"/>
      <c r="BR533" s="792"/>
      <c r="BS533" s="792"/>
      <c r="BT533" s="792"/>
      <c r="BU533" s="792"/>
      <c r="BV533" s="792"/>
      <c r="BW533" s="838"/>
      <c r="BX533" s="837"/>
      <c r="BY533" s="837"/>
      <c r="BZ533" s="837"/>
      <c r="CA533" s="837"/>
      <c r="CB533" s="837"/>
      <c r="CC533" s="811"/>
      <c r="CD533" s="784"/>
      <c r="CE533" s="810"/>
      <c r="CF533" s="810"/>
      <c r="CG533" s="810"/>
      <c r="CH533" s="579"/>
    </row>
    <row r="534" spans="1:86" hidden="1" x14ac:dyDescent="0.2">
      <c r="A534" s="652"/>
      <c r="B534" s="596"/>
      <c r="C534" s="602"/>
      <c r="D534" s="606"/>
      <c r="E534" s="596"/>
      <c r="F534" s="607"/>
      <c r="G534" s="620"/>
      <c r="H534" s="745"/>
      <c r="I534" s="601"/>
      <c r="J534" s="774"/>
      <c r="K534" s="774"/>
      <c r="L534" s="775"/>
      <c r="M534" s="775"/>
      <c r="N534" s="774"/>
      <c r="O534" s="784"/>
      <c r="P534" s="784"/>
      <c r="Q534" s="783"/>
      <c r="R534" s="784"/>
      <c r="S534" s="783"/>
      <c r="T534" s="784"/>
      <c r="U534" s="793"/>
      <c r="V534" s="793"/>
      <c r="W534" s="792"/>
      <c r="X534" s="793"/>
      <c r="Y534" s="792"/>
      <c r="Z534" s="793"/>
      <c r="AA534" s="802"/>
      <c r="AB534" s="802"/>
      <c r="AC534" s="801"/>
      <c r="AD534" s="802"/>
      <c r="AE534" s="801"/>
      <c r="AF534" s="802"/>
      <c r="AG534" s="820"/>
      <c r="AH534" s="820"/>
      <c r="AI534" s="819"/>
      <c r="AJ534" s="820"/>
      <c r="AK534" s="819"/>
      <c r="AL534" s="820"/>
      <c r="AM534" s="774"/>
      <c r="AN534" s="774"/>
      <c r="AO534" s="775"/>
      <c r="AP534" s="774"/>
      <c r="AQ534" s="775"/>
      <c r="AR534" s="774"/>
      <c r="AS534" s="829"/>
      <c r="AT534" s="829"/>
      <c r="AU534" s="828"/>
      <c r="AV534" s="829"/>
      <c r="AW534" s="828"/>
      <c r="AX534" s="829"/>
      <c r="AY534" s="838"/>
      <c r="AZ534" s="838"/>
      <c r="BA534" s="837"/>
      <c r="BB534" s="838"/>
      <c r="BC534" s="837"/>
      <c r="BD534" s="838"/>
      <c r="BE534" s="774"/>
      <c r="BF534" s="774"/>
      <c r="BG534" s="775"/>
      <c r="BH534" s="774"/>
      <c r="BI534" s="775"/>
      <c r="BJ534" s="774"/>
      <c r="BK534" s="811"/>
      <c r="BL534" s="811"/>
      <c r="BM534" s="810"/>
      <c r="BN534" s="811"/>
      <c r="BO534" s="810"/>
      <c r="BP534" s="811"/>
      <c r="BQ534" s="793"/>
      <c r="BR534" s="793"/>
      <c r="BS534" s="792"/>
      <c r="BT534" s="793"/>
      <c r="BU534" s="792"/>
      <c r="BV534" s="793"/>
      <c r="BW534" s="838"/>
      <c r="BX534" s="838"/>
      <c r="BY534" s="837"/>
      <c r="BZ534" s="838"/>
      <c r="CA534" s="837"/>
      <c r="CB534" s="838"/>
      <c r="CC534" s="811"/>
      <c r="CD534" s="784"/>
      <c r="CE534" s="810"/>
      <c r="CF534" s="810"/>
      <c r="CG534" s="811"/>
      <c r="CH534" s="579"/>
    </row>
    <row r="535" spans="1:86" hidden="1" x14ac:dyDescent="0.2">
      <c r="A535" s="652"/>
      <c r="B535" s="596"/>
      <c r="C535" s="602"/>
      <c r="D535" s="607"/>
      <c r="E535" s="615"/>
      <c r="F535" s="607"/>
      <c r="G535" s="620"/>
      <c r="H535" s="609"/>
      <c r="I535" s="601"/>
      <c r="J535" s="774"/>
      <c r="K535" s="774"/>
      <c r="L535" s="775"/>
      <c r="M535" s="775"/>
      <c r="N535" s="775"/>
      <c r="O535" s="784"/>
      <c r="P535" s="784"/>
      <c r="Q535" s="783"/>
      <c r="R535" s="783"/>
      <c r="S535" s="783"/>
      <c r="T535" s="783"/>
      <c r="U535" s="793"/>
      <c r="V535" s="792"/>
      <c r="W535" s="792"/>
      <c r="X535" s="792"/>
      <c r="Y535" s="792"/>
      <c r="Z535" s="792"/>
      <c r="AA535" s="802"/>
      <c r="AB535" s="801"/>
      <c r="AC535" s="801"/>
      <c r="AD535" s="801"/>
      <c r="AE535" s="801"/>
      <c r="AF535" s="801"/>
      <c r="AG535" s="820"/>
      <c r="AH535" s="819"/>
      <c r="AI535" s="819"/>
      <c r="AJ535" s="819"/>
      <c r="AK535" s="819"/>
      <c r="AL535" s="819"/>
      <c r="AM535" s="774"/>
      <c r="AN535" s="775"/>
      <c r="AO535" s="775"/>
      <c r="AP535" s="775"/>
      <c r="AQ535" s="775"/>
      <c r="AR535" s="775"/>
      <c r="AS535" s="829"/>
      <c r="AT535" s="828"/>
      <c r="AU535" s="828"/>
      <c r="AV535" s="828"/>
      <c r="AW535" s="828"/>
      <c r="AX535" s="828"/>
      <c r="AY535" s="838"/>
      <c r="AZ535" s="837"/>
      <c r="BA535" s="837"/>
      <c r="BB535" s="837"/>
      <c r="BC535" s="837"/>
      <c r="BD535" s="837"/>
      <c r="BE535" s="774"/>
      <c r="BF535" s="775"/>
      <c r="BG535" s="775"/>
      <c r="BH535" s="775"/>
      <c r="BI535" s="775"/>
      <c r="BJ535" s="775"/>
      <c r="BK535" s="811"/>
      <c r="BL535" s="810"/>
      <c r="BM535" s="810"/>
      <c r="BN535" s="810"/>
      <c r="BO535" s="810"/>
      <c r="BP535" s="810"/>
      <c r="BQ535" s="793"/>
      <c r="BR535" s="792"/>
      <c r="BS535" s="792"/>
      <c r="BT535" s="792"/>
      <c r="BU535" s="792"/>
      <c r="BV535" s="792"/>
      <c r="BW535" s="838"/>
      <c r="BX535" s="837"/>
      <c r="BY535" s="837"/>
      <c r="BZ535" s="837"/>
      <c r="CA535" s="837"/>
      <c r="CB535" s="837"/>
      <c r="CC535" s="811"/>
      <c r="CD535" s="784"/>
      <c r="CE535" s="810"/>
      <c r="CF535" s="810"/>
      <c r="CG535" s="810"/>
      <c r="CH535" s="579"/>
    </row>
    <row r="536" spans="1:86" hidden="1" x14ac:dyDescent="0.2">
      <c r="A536" s="581"/>
      <c r="B536" s="615"/>
      <c r="C536" s="701"/>
      <c r="D536" s="616"/>
      <c r="E536" s="615"/>
      <c r="F536" s="616"/>
      <c r="G536" s="667"/>
      <c r="H536" s="619"/>
      <c r="I536" s="618"/>
      <c r="J536" s="774"/>
      <c r="K536" s="774"/>
      <c r="L536" s="775"/>
      <c r="M536" s="775"/>
      <c r="N536" s="775"/>
      <c r="O536" s="784"/>
      <c r="P536" s="784"/>
      <c r="Q536" s="783"/>
      <c r="R536" s="783"/>
      <c r="S536" s="783"/>
      <c r="T536" s="783"/>
      <c r="U536" s="793"/>
      <c r="V536" s="792"/>
      <c r="W536" s="792"/>
      <c r="X536" s="792"/>
      <c r="Y536" s="792"/>
      <c r="Z536" s="792"/>
      <c r="AA536" s="802"/>
      <c r="AB536" s="801"/>
      <c r="AC536" s="801"/>
      <c r="AD536" s="801"/>
      <c r="AE536" s="801"/>
      <c r="AF536" s="801"/>
      <c r="AG536" s="820"/>
      <c r="AH536" s="819"/>
      <c r="AI536" s="819"/>
      <c r="AJ536" s="819"/>
      <c r="AK536" s="819"/>
      <c r="AL536" s="819"/>
      <c r="AM536" s="774"/>
      <c r="AN536" s="775"/>
      <c r="AO536" s="775"/>
      <c r="AP536" s="775"/>
      <c r="AQ536" s="775"/>
      <c r="AR536" s="775"/>
      <c r="AS536" s="829"/>
      <c r="AT536" s="828"/>
      <c r="AU536" s="828"/>
      <c r="AV536" s="828"/>
      <c r="AW536" s="828"/>
      <c r="AX536" s="828"/>
      <c r="AY536" s="838"/>
      <c r="AZ536" s="837"/>
      <c r="BA536" s="837"/>
      <c r="BB536" s="837"/>
      <c r="BC536" s="837"/>
      <c r="BD536" s="837"/>
      <c r="BE536" s="774"/>
      <c r="BF536" s="775"/>
      <c r="BG536" s="775"/>
      <c r="BH536" s="775"/>
      <c r="BI536" s="775"/>
      <c r="BJ536" s="775"/>
      <c r="BK536" s="811"/>
      <c r="BL536" s="810"/>
      <c r="BM536" s="810"/>
      <c r="BN536" s="810"/>
      <c r="BO536" s="810"/>
      <c r="BP536" s="810"/>
      <c r="BQ536" s="793"/>
      <c r="BR536" s="792"/>
      <c r="BS536" s="792"/>
      <c r="BT536" s="792"/>
      <c r="BU536" s="792"/>
      <c r="BV536" s="792"/>
      <c r="BW536" s="838"/>
      <c r="BX536" s="837"/>
      <c r="BY536" s="837"/>
      <c r="BZ536" s="837"/>
      <c r="CA536" s="837"/>
      <c r="CB536" s="837"/>
      <c r="CC536" s="811"/>
      <c r="CD536" s="784"/>
      <c r="CE536" s="810"/>
      <c r="CF536" s="810"/>
      <c r="CG536" s="810"/>
      <c r="CH536" s="579"/>
    </row>
    <row r="537" spans="1:86" hidden="1" x14ac:dyDescent="0.2">
      <c r="A537" s="596"/>
      <c r="B537" s="596"/>
      <c r="C537" s="602"/>
      <c r="D537" s="607"/>
      <c r="E537" s="615"/>
      <c r="F537" s="607"/>
      <c r="G537" s="620"/>
      <c r="H537" s="670"/>
      <c r="I537" s="618"/>
      <c r="J537" s="774"/>
      <c r="K537" s="774"/>
      <c r="L537" s="775"/>
      <c r="M537" s="775"/>
      <c r="N537" s="774"/>
      <c r="O537" s="784"/>
      <c r="P537" s="784"/>
      <c r="Q537" s="783"/>
      <c r="R537" s="784"/>
      <c r="S537" s="783"/>
      <c r="T537" s="784"/>
      <c r="U537" s="793"/>
      <c r="V537" s="793"/>
      <c r="W537" s="792"/>
      <c r="X537" s="793"/>
      <c r="Y537" s="792"/>
      <c r="Z537" s="793"/>
      <c r="AA537" s="802"/>
      <c r="AB537" s="802"/>
      <c r="AC537" s="801"/>
      <c r="AD537" s="802"/>
      <c r="AE537" s="801"/>
      <c r="AF537" s="802"/>
      <c r="AG537" s="820"/>
      <c r="AH537" s="820"/>
      <c r="AI537" s="819"/>
      <c r="AJ537" s="820"/>
      <c r="AK537" s="819"/>
      <c r="AL537" s="820"/>
      <c r="AM537" s="774"/>
      <c r="AN537" s="774"/>
      <c r="AO537" s="775"/>
      <c r="AP537" s="774"/>
      <c r="AQ537" s="775"/>
      <c r="AR537" s="774"/>
      <c r="AS537" s="829"/>
      <c r="AT537" s="829"/>
      <c r="AU537" s="828"/>
      <c r="AV537" s="829"/>
      <c r="AW537" s="828"/>
      <c r="AX537" s="829"/>
      <c r="AY537" s="838"/>
      <c r="AZ537" s="838"/>
      <c r="BA537" s="837"/>
      <c r="BB537" s="838"/>
      <c r="BC537" s="837"/>
      <c r="BD537" s="838"/>
      <c r="BE537" s="774"/>
      <c r="BF537" s="774"/>
      <c r="BG537" s="775"/>
      <c r="BH537" s="774"/>
      <c r="BI537" s="775"/>
      <c r="BJ537" s="774"/>
      <c r="BK537" s="811"/>
      <c r="BL537" s="811"/>
      <c r="BM537" s="810"/>
      <c r="BN537" s="811"/>
      <c r="BO537" s="810"/>
      <c r="BP537" s="811"/>
      <c r="BQ537" s="793"/>
      <c r="BR537" s="793"/>
      <c r="BS537" s="792"/>
      <c r="BT537" s="793"/>
      <c r="BU537" s="792"/>
      <c r="BV537" s="793"/>
      <c r="BW537" s="838"/>
      <c r="BX537" s="838"/>
      <c r="BY537" s="837"/>
      <c r="BZ537" s="838"/>
      <c r="CA537" s="837"/>
      <c r="CB537" s="838"/>
      <c r="CC537" s="811"/>
      <c r="CD537" s="784"/>
      <c r="CE537" s="810"/>
      <c r="CF537" s="810"/>
      <c r="CG537" s="811"/>
      <c r="CH537" s="579"/>
    </row>
    <row r="538" spans="1:86" hidden="1" x14ac:dyDescent="0.2">
      <c r="A538" s="727"/>
      <c r="B538" s="675"/>
      <c r="C538" s="675"/>
      <c r="D538" s="677"/>
      <c r="E538" s="675"/>
      <c r="F538" s="677"/>
      <c r="G538" s="678"/>
      <c r="H538" s="661"/>
      <c r="I538" s="629"/>
      <c r="J538" s="776"/>
      <c r="K538" s="776"/>
      <c r="L538" s="776"/>
      <c r="M538" s="776"/>
      <c r="N538" s="776"/>
      <c r="O538" s="785"/>
      <c r="P538" s="785"/>
      <c r="Q538" s="785"/>
      <c r="R538" s="785"/>
      <c r="S538" s="785"/>
      <c r="T538" s="785"/>
      <c r="U538" s="794"/>
      <c r="V538" s="794"/>
      <c r="W538" s="794"/>
      <c r="X538" s="794"/>
      <c r="Y538" s="794"/>
      <c r="Z538" s="794"/>
      <c r="AA538" s="803"/>
      <c r="AB538" s="803"/>
      <c r="AC538" s="803"/>
      <c r="AD538" s="803"/>
      <c r="AE538" s="803"/>
      <c r="AF538" s="803"/>
      <c r="AG538" s="821"/>
      <c r="AH538" s="821"/>
      <c r="AI538" s="821"/>
      <c r="AJ538" s="821"/>
      <c r="AK538" s="821"/>
      <c r="AL538" s="821"/>
      <c r="AM538" s="776"/>
      <c r="AN538" s="776"/>
      <c r="AO538" s="776"/>
      <c r="AP538" s="776"/>
      <c r="AQ538" s="776"/>
      <c r="AR538" s="776"/>
      <c r="AS538" s="830"/>
      <c r="AT538" s="830"/>
      <c r="AU538" s="830"/>
      <c r="AV538" s="830"/>
      <c r="AW538" s="830"/>
      <c r="AX538" s="830"/>
      <c r="AY538" s="839"/>
      <c r="AZ538" s="839"/>
      <c r="BA538" s="839"/>
      <c r="BB538" s="839"/>
      <c r="BC538" s="839"/>
      <c r="BD538" s="839"/>
      <c r="BE538" s="776"/>
      <c r="BF538" s="776"/>
      <c r="BG538" s="776"/>
      <c r="BH538" s="776"/>
      <c r="BI538" s="776"/>
      <c r="BJ538" s="776"/>
      <c r="BK538" s="812"/>
      <c r="BL538" s="812"/>
      <c r="BM538" s="812"/>
      <c r="BN538" s="812"/>
      <c r="BO538" s="812"/>
      <c r="BP538" s="812"/>
      <c r="BQ538" s="794"/>
      <c r="BR538" s="794"/>
      <c r="BS538" s="794"/>
      <c r="BT538" s="794"/>
      <c r="BU538" s="794"/>
      <c r="BV538" s="794"/>
      <c r="BW538" s="839"/>
      <c r="BX538" s="839"/>
      <c r="BY538" s="839"/>
      <c r="BZ538" s="839"/>
      <c r="CA538" s="839"/>
      <c r="CB538" s="839"/>
      <c r="CC538" s="812"/>
      <c r="CD538" s="785"/>
      <c r="CE538" s="812"/>
      <c r="CF538" s="812"/>
      <c r="CG538" s="812"/>
      <c r="CH538" s="579"/>
    </row>
    <row r="539" spans="1:86" hidden="1" x14ac:dyDescent="0.2">
      <c r="A539" s="702"/>
      <c r="B539" s="581"/>
      <c r="C539" s="630"/>
      <c r="D539" s="626"/>
      <c r="E539" s="581"/>
      <c r="F539" s="626"/>
      <c r="G539" s="746"/>
      <c r="H539" s="631"/>
      <c r="I539" s="733"/>
      <c r="J539" s="774"/>
      <c r="K539" s="774"/>
      <c r="L539" s="775"/>
      <c r="M539" s="775"/>
      <c r="N539" s="775"/>
      <c r="O539" s="784"/>
      <c r="P539" s="784"/>
      <c r="Q539" s="783"/>
      <c r="R539" s="783"/>
      <c r="S539" s="783"/>
      <c r="T539" s="783"/>
      <c r="U539" s="793"/>
      <c r="V539" s="792"/>
      <c r="W539" s="792"/>
      <c r="X539" s="792"/>
      <c r="Y539" s="792"/>
      <c r="Z539" s="792"/>
      <c r="AA539" s="802"/>
      <c r="AB539" s="801"/>
      <c r="AC539" s="801"/>
      <c r="AD539" s="801"/>
      <c r="AE539" s="801"/>
      <c r="AF539" s="801"/>
      <c r="AG539" s="820"/>
      <c r="AH539" s="819"/>
      <c r="AI539" s="819"/>
      <c r="AJ539" s="819"/>
      <c r="AK539" s="819"/>
      <c r="AL539" s="819"/>
      <c r="AM539" s="774"/>
      <c r="AN539" s="775"/>
      <c r="AO539" s="775"/>
      <c r="AP539" s="775"/>
      <c r="AQ539" s="775"/>
      <c r="AR539" s="775"/>
      <c r="AS539" s="829"/>
      <c r="AT539" s="828"/>
      <c r="AU539" s="828"/>
      <c r="AV539" s="828"/>
      <c r="AW539" s="828"/>
      <c r="AX539" s="828"/>
      <c r="AY539" s="838"/>
      <c r="AZ539" s="837"/>
      <c r="BA539" s="837"/>
      <c r="BB539" s="837"/>
      <c r="BC539" s="837"/>
      <c r="BD539" s="837"/>
      <c r="BE539" s="774"/>
      <c r="BF539" s="775"/>
      <c r="BG539" s="775"/>
      <c r="BH539" s="775"/>
      <c r="BI539" s="775"/>
      <c r="BJ539" s="775"/>
      <c r="BK539" s="811"/>
      <c r="BL539" s="810"/>
      <c r="BM539" s="810"/>
      <c r="BN539" s="810"/>
      <c r="BO539" s="810"/>
      <c r="BP539" s="810"/>
      <c r="BQ539" s="793"/>
      <c r="BR539" s="792"/>
      <c r="BS539" s="792"/>
      <c r="BT539" s="792"/>
      <c r="BU539" s="792"/>
      <c r="BV539" s="792"/>
      <c r="BW539" s="838"/>
      <c r="BX539" s="837"/>
      <c r="BY539" s="837"/>
      <c r="BZ539" s="837"/>
      <c r="CA539" s="837"/>
      <c r="CB539" s="837"/>
      <c r="CC539" s="811"/>
      <c r="CD539" s="784"/>
      <c r="CE539" s="810"/>
      <c r="CF539" s="810"/>
      <c r="CG539" s="810"/>
      <c r="CH539" s="579"/>
    </row>
    <row r="540" spans="1:86" hidden="1" x14ac:dyDescent="0.2">
      <c r="A540" s="697"/>
      <c r="B540" s="585"/>
      <c r="C540" s="633"/>
      <c r="D540" s="634"/>
      <c r="E540" s="585"/>
      <c r="F540" s="634"/>
      <c r="G540" s="687"/>
      <c r="H540" s="635"/>
      <c r="I540" s="715"/>
      <c r="J540" s="774"/>
      <c r="K540" s="774"/>
      <c r="L540" s="775"/>
      <c r="M540" s="775"/>
      <c r="N540" s="775"/>
      <c r="O540" s="784"/>
      <c r="P540" s="784"/>
      <c r="Q540" s="783"/>
      <c r="R540" s="783"/>
      <c r="S540" s="783"/>
      <c r="T540" s="783"/>
      <c r="U540" s="793"/>
      <c r="V540" s="792"/>
      <c r="W540" s="792"/>
      <c r="X540" s="792"/>
      <c r="Y540" s="792"/>
      <c r="Z540" s="792"/>
      <c r="AA540" s="802"/>
      <c r="AB540" s="801"/>
      <c r="AC540" s="801"/>
      <c r="AD540" s="801"/>
      <c r="AE540" s="801"/>
      <c r="AF540" s="801"/>
      <c r="AG540" s="820"/>
      <c r="AH540" s="819"/>
      <c r="AI540" s="819"/>
      <c r="AJ540" s="819"/>
      <c r="AK540" s="819"/>
      <c r="AL540" s="819"/>
      <c r="AM540" s="774"/>
      <c r="AN540" s="775"/>
      <c r="AO540" s="775"/>
      <c r="AP540" s="775"/>
      <c r="AQ540" s="775"/>
      <c r="AR540" s="775"/>
      <c r="AS540" s="829"/>
      <c r="AT540" s="828"/>
      <c r="AU540" s="828"/>
      <c r="AV540" s="828"/>
      <c r="AW540" s="828"/>
      <c r="AX540" s="828"/>
      <c r="AY540" s="838"/>
      <c r="AZ540" s="837"/>
      <c r="BA540" s="837"/>
      <c r="BB540" s="837"/>
      <c r="BC540" s="837"/>
      <c r="BD540" s="837"/>
      <c r="BE540" s="774"/>
      <c r="BF540" s="775"/>
      <c r="BG540" s="775"/>
      <c r="BH540" s="775"/>
      <c r="BI540" s="775"/>
      <c r="BJ540" s="775"/>
      <c r="BK540" s="811"/>
      <c r="BL540" s="810"/>
      <c r="BM540" s="810"/>
      <c r="BN540" s="810"/>
      <c r="BO540" s="810"/>
      <c r="BP540" s="810"/>
      <c r="BQ540" s="793"/>
      <c r="BR540" s="792"/>
      <c r="BS540" s="792"/>
      <c r="BT540" s="792"/>
      <c r="BU540" s="792"/>
      <c r="BV540" s="792"/>
      <c r="BW540" s="838"/>
      <c r="BX540" s="837"/>
      <c r="BY540" s="837"/>
      <c r="BZ540" s="837"/>
      <c r="CA540" s="837"/>
      <c r="CB540" s="837"/>
      <c r="CC540" s="811"/>
      <c r="CD540" s="784"/>
      <c r="CE540" s="810"/>
      <c r="CF540" s="810"/>
      <c r="CG540" s="810"/>
      <c r="CH540" s="579"/>
    </row>
    <row r="541" spans="1:86" hidden="1" x14ac:dyDescent="0.2">
      <c r="A541" s="697"/>
      <c r="B541" s="585"/>
      <c r="C541" s="633"/>
      <c r="D541" s="634"/>
      <c r="E541" s="585"/>
      <c r="F541" s="634"/>
      <c r="G541" s="687"/>
      <c r="H541" s="639"/>
      <c r="I541" s="714"/>
      <c r="J541" s="774"/>
      <c r="K541" s="774"/>
      <c r="L541" s="775"/>
      <c r="M541" s="775"/>
      <c r="N541" s="775"/>
      <c r="O541" s="784"/>
      <c r="P541" s="784"/>
      <c r="Q541" s="783"/>
      <c r="R541" s="783"/>
      <c r="S541" s="783"/>
      <c r="T541" s="783"/>
      <c r="U541" s="793"/>
      <c r="V541" s="792"/>
      <c r="W541" s="792"/>
      <c r="X541" s="792"/>
      <c r="Y541" s="792"/>
      <c r="Z541" s="792"/>
      <c r="AA541" s="802"/>
      <c r="AB541" s="801"/>
      <c r="AC541" s="801"/>
      <c r="AD541" s="801"/>
      <c r="AE541" s="801"/>
      <c r="AF541" s="801"/>
      <c r="AG541" s="820"/>
      <c r="AH541" s="819"/>
      <c r="AI541" s="819"/>
      <c r="AJ541" s="819"/>
      <c r="AK541" s="819"/>
      <c r="AL541" s="819"/>
      <c r="AM541" s="774"/>
      <c r="AN541" s="775"/>
      <c r="AO541" s="775"/>
      <c r="AP541" s="775"/>
      <c r="AQ541" s="775"/>
      <c r="AR541" s="775"/>
      <c r="AS541" s="829"/>
      <c r="AT541" s="828"/>
      <c r="AU541" s="828"/>
      <c r="AV541" s="828"/>
      <c r="AW541" s="828"/>
      <c r="AX541" s="828"/>
      <c r="AY541" s="838"/>
      <c r="AZ541" s="837"/>
      <c r="BA541" s="837"/>
      <c r="BB541" s="837"/>
      <c r="BC541" s="837"/>
      <c r="BD541" s="837"/>
      <c r="BE541" s="774"/>
      <c r="BF541" s="775"/>
      <c r="BG541" s="775"/>
      <c r="BH541" s="775"/>
      <c r="BI541" s="775"/>
      <c r="BJ541" s="775"/>
      <c r="BK541" s="811"/>
      <c r="BL541" s="810"/>
      <c r="BM541" s="810"/>
      <c r="BN541" s="810"/>
      <c r="BO541" s="810"/>
      <c r="BP541" s="810"/>
      <c r="BQ541" s="793"/>
      <c r="BR541" s="792"/>
      <c r="BS541" s="792"/>
      <c r="BT541" s="792"/>
      <c r="BU541" s="792"/>
      <c r="BV541" s="792"/>
      <c r="BW541" s="838"/>
      <c r="BX541" s="837"/>
      <c r="BY541" s="837"/>
      <c r="BZ541" s="837"/>
      <c r="CA541" s="837"/>
      <c r="CB541" s="837"/>
      <c r="CC541" s="811"/>
      <c r="CD541" s="784"/>
      <c r="CE541" s="810"/>
      <c r="CF541" s="810"/>
      <c r="CG541" s="810"/>
      <c r="CH541" s="579"/>
    </row>
    <row r="542" spans="1:86" hidden="1" x14ac:dyDescent="0.2">
      <c r="A542" s="697"/>
      <c r="B542" s="585"/>
      <c r="C542" s="633"/>
      <c r="D542" s="634"/>
      <c r="E542" s="585"/>
      <c r="F542" s="634"/>
      <c r="G542" s="679"/>
      <c r="H542" s="639"/>
      <c r="I542" s="636"/>
      <c r="J542" s="774"/>
      <c r="K542" s="774"/>
      <c r="L542" s="775"/>
      <c r="M542" s="775"/>
      <c r="N542" s="775"/>
      <c r="O542" s="784"/>
      <c r="P542" s="784"/>
      <c r="Q542" s="783"/>
      <c r="R542" s="783"/>
      <c r="S542" s="783"/>
      <c r="T542" s="783"/>
      <c r="U542" s="793"/>
      <c r="V542" s="792"/>
      <c r="W542" s="792"/>
      <c r="X542" s="792"/>
      <c r="Y542" s="792"/>
      <c r="Z542" s="792"/>
      <c r="AA542" s="802"/>
      <c r="AB542" s="801"/>
      <c r="AC542" s="801"/>
      <c r="AD542" s="801"/>
      <c r="AE542" s="801"/>
      <c r="AF542" s="801"/>
      <c r="AG542" s="820"/>
      <c r="AH542" s="819"/>
      <c r="AI542" s="819"/>
      <c r="AJ542" s="819"/>
      <c r="AK542" s="819"/>
      <c r="AL542" s="819"/>
      <c r="AM542" s="774"/>
      <c r="AN542" s="775"/>
      <c r="AO542" s="775"/>
      <c r="AP542" s="775"/>
      <c r="AQ542" s="775"/>
      <c r="AR542" s="775"/>
      <c r="AS542" s="829"/>
      <c r="AT542" s="828"/>
      <c r="AU542" s="828"/>
      <c r="AV542" s="828"/>
      <c r="AW542" s="828"/>
      <c r="AX542" s="828"/>
      <c r="AY542" s="838"/>
      <c r="AZ542" s="837"/>
      <c r="BA542" s="837"/>
      <c r="BB542" s="837"/>
      <c r="BC542" s="837"/>
      <c r="BD542" s="837"/>
      <c r="BE542" s="774"/>
      <c r="BF542" s="775"/>
      <c r="BG542" s="775"/>
      <c r="BH542" s="775"/>
      <c r="BI542" s="775"/>
      <c r="BJ542" s="775"/>
      <c r="BK542" s="811"/>
      <c r="BL542" s="810"/>
      <c r="BM542" s="810"/>
      <c r="BN542" s="810"/>
      <c r="BO542" s="810"/>
      <c r="BP542" s="810"/>
      <c r="BQ542" s="793"/>
      <c r="BR542" s="792"/>
      <c r="BS542" s="792"/>
      <c r="BT542" s="792"/>
      <c r="BU542" s="792"/>
      <c r="BV542" s="792"/>
      <c r="BW542" s="838"/>
      <c r="BX542" s="837"/>
      <c r="BY542" s="837"/>
      <c r="BZ542" s="837"/>
      <c r="CA542" s="837"/>
      <c r="CB542" s="837"/>
      <c r="CC542" s="811"/>
      <c r="CD542" s="784"/>
      <c r="CE542" s="810"/>
      <c r="CF542" s="810"/>
      <c r="CG542" s="810"/>
      <c r="CH542" s="579"/>
    </row>
    <row r="543" spans="1:86" hidden="1" x14ac:dyDescent="0.2">
      <c r="A543" s="697"/>
      <c r="B543" s="585"/>
      <c r="C543" s="633"/>
      <c r="D543" s="634"/>
      <c r="E543" s="585"/>
      <c r="F543" s="634"/>
      <c r="G543" s="679"/>
      <c r="H543" s="635"/>
      <c r="I543" s="636"/>
      <c r="J543" s="774"/>
      <c r="K543" s="774"/>
      <c r="L543" s="775"/>
      <c r="M543" s="775"/>
      <c r="N543" s="775"/>
      <c r="O543" s="784"/>
      <c r="P543" s="784"/>
      <c r="Q543" s="783"/>
      <c r="R543" s="783"/>
      <c r="S543" s="783"/>
      <c r="T543" s="783"/>
      <c r="U543" s="793"/>
      <c r="V543" s="792"/>
      <c r="W543" s="792"/>
      <c r="X543" s="792"/>
      <c r="Y543" s="792"/>
      <c r="Z543" s="792"/>
      <c r="AA543" s="802"/>
      <c r="AB543" s="801"/>
      <c r="AC543" s="801"/>
      <c r="AD543" s="801"/>
      <c r="AE543" s="801"/>
      <c r="AF543" s="801"/>
      <c r="AG543" s="820"/>
      <c r="AH543" s="819"/>
      <c r="AI543" s="819"/>
      <c r="AJ543" s="819"/>
      <c r="AK543" s="819"/>
      <c r="AL543" s="819"/>
      <c r="AM543" s="774"/>
      <c r="AN543" s="775"/>
      <c r="AO543" s="775"/>
      <c r="AP543" s="775"/>
      <c r="AQ543" s="775"/>
      <c r="AR543" s="775"/>
      <c r="AS543" s="829"/>
      <c r="AT543" s="828"/>
      <c r="AU543" s="828"/>
      <c r="AV543" s="828"/>
      <c r="AW543" s="828"/>
      <c r="AX543" s="828"/>
      <c r="AY543" s="838"/>
      <c r="AZ543" s="837"/>
      <c r="BA543" s="837"/>
      <c r="BB543" s="837"/>
      <c r="BC543" s="837"/>
      <c r="BD543" s="837"/>
      <c r="BE543" s="774"/>
      <c r="BF543" s="775"/>
      <c r="BG543" s="775"/>
      <c r="BH543" s="775"/>
      <c r="BI543" s="775"/>
      <c r="BJ543" s="775"/>
      <c r="BK543" s="811"/>
      <c r="BL543" s="810"/>
      <c r="BM543" s="810"/>
      <c r="BN543" s="810"/>
      <c r="BO543" s="810"/>
      <c r="BP543" s="810"/>
      <c r="BQ543" s="793"/>
      <c r="BR543" s="792"/>
      <c r="BS543" s="792"/>
      <c r="BT543" s="792"/>
      <c r="BU543" s="792"/>
      <c r="BV543" s="792"/>
      <c r="BW543" s="838"/>
      <c r="BX543" s="837"/>
      <c r="BY543" s="837"/>
      <c r="BZ543" s="837"/>
      <c r="CA543" s="837"/>
      <c r="CB543" s="837"/>
      <c r="CC543" s="811"/>
      <c r="CD543" s="784"/>
      <c r="CE543" s="810"/>
      <c r="CF543" s="810"/>
      <c r="CG543" s="810"/>
      <c r="CH543" s="579"/>
    </row>
    <row r="544" spans="1:86" hidden="1" x14ac:dyDescent="0.2">
      <c r="A544" s="705"/>
      <c r="B544" s="591"/>
      <c r="C544" s="590"/>
      <c r="D544" s="641"/>
      <c r="E544" s="591"/>
      <c r="F544" s="641"/>
      <c r="G544" s="718"/>
      <c r="H544" s="642"/>
      <c r="I544" s="643"/>
      <c r="J544" s="774"/>
      <c r="K544" s="774"/>
      <c r="L544" s="775"/>
      <c r="M544" s="775"/>
      <c r="N544" s="775"/>
      <c r="O544" s="784"/>
      <c r="P544" s="784"/>
      <c r="Q544" s="783"/>
      <c r="R544" s="783"/>
      <c r="S544" s="783"/>
      <c r="T544" s="783"/>
      <c r="U544" s="793"/>
      <c r="V544" s="792"/>
      <c r="W544" s="792"/>
      <c r="X544" s="792"/>
      <c r="Y544" s="792"/>
      <c r="Z544" s="792"/>
      <c r="AA544" s="802"/>
      <c r="AB544" s="801"/>
      <c r="AC544" s="801"/>
      <c r="AD544" s="801"/>
      <c r="AE544" s="801"/>
      <c r="AF544" s="801"/>
      <c r="AG544" s="820"/>
      <c r="AH544" s="819"/>
      <c r="AI544" s="819"/>
      <c r="AJ544" s="819"/>
      <c r="AK544" s="819"/>
      <c r="AL544" s="819"/>
      <c r="AM544" s="774"/>
      <c r="AN544" s="775"/>
      <c r="AO544" s="775"/>
      <c r="AP544" s="775"/>
      <c r="AQ544" s="775"/>
      <c r="AR544" s="775"/>
      <c r="AS544" s="829"/>
      <c r="AT544" s="828"/>
      <c r="AU544" s="828"/>
      <c r="AV544" s="828"/>
      <c r="AW544" s="828"/>
      <c r="AX544" s="828"/>
      <c r="AY544" s="838"/>
      <c r="AZ544" s="837"/>
      <c r="BA544" s="837"/>
      <c r="BB544" s="837"/>
      <c r="BC544" s="837"/>
      <c r="BD544" s="837"/>
      <c r="BE544" s="774"/>
      <c r="BF544" s="775"/>
      <c r="BG544" s="775"/>
      <c r="BH544" s="775"/>
      <c r="BI544" s="775"/>
      <c r="BJ544" s="775"/>
      <c r="BK544" s="811"/>
      <c r="BL544" s="810"/>
      <c r="BM544" s="810"/>
      <c r="BN544" s="810"/>
      <c r="BO544" s="810"/>
      <c r="BP544" s="810"/>
      <c r="BQ544" s="793"/>
      <c r="BR544" s="792"/>
      <c r="BS544" s="792"/>
      <c r="BT544" s="792"/>
      <c r="BU544" s="792"/>
      <c r="BV544" s="792"/>
      <c r="BW544" s="838"/>
      <c r="BX544" s="837"/>
      <c r="BY544" s="837"/>
      <c r="BZ544" s="837"/>
      <c r="CA544" s="837"/>
      <c r="CB544" s="837"/>
      <c r="CC544" s="811"/>
      <c r="CD544" s="784"/>
      <c r="CE544" s="810"/>
      <c r="CF544" s="810"/>
      <c r="CG544" s="810"/>
      <c r="CH544" s="579"/>
    </row>
    <row r="545" spans="1:86" hidden="1" x14ac:dyDescent="0.2">
      <c r="A545" s="672"/>
      <c r="B545" s="652"/>
      <c r="C545" s="747"/>
      <c r="D545" s="653"/>
      <c r="E545" s="652"/>
      <c r="F545" s="653"/>
      <c r="G545" s="654"/>
      <c r="H545" s="710"/>
      <c r="I545" s="748"/>
      <c r="J545" s="774"/>
      <c r="K545" s="774"/>
      <c r="L545" s="775"/>
      <c r="M545" s="775"/>
      <c r="N545" s="775"/>
      <c r="O545" s="784"/>
      <c r="P545" s="784"/>
      <c r="Q545" s="783"/>
      <c r="R545" s="783"/>
      <c r="S545" s="783"/>
      <c r="T545" s="783"/>
      <c r="U545" s="793"/>
      <c r="V545" s="792"/>
      <c r="W545" s="792"/>
      <c r="X545" s="792"/>
      <c r="Y545" s="792"/>
      <c r="Z545" s="792"/>
      <c r="AA545" s="802"/>
      <c r="AB545" s="801"/>
      <c r="AC545" s="801"/>
      <c r="AD545" s="801"/>
      <c r="AE545" s="801"/>
      <c r="AF545" s="801"/>
      <c r="AG545" s="820"/>
      <c r="AH545" s="819"/>
      <c r="AI545" s="819"/>
      <c r="AJ545" s="819"/>
      <c r="AK545" s="819"/>
      <c r="AL545" s="819"/>
      <c r="AM545" s="774"/>
      <c r="AN545" s="775"/>
      <c r="AO545" s="775"/>
      <c r="AP545" s="775"/>
      <c r="AQ545" s="775"/>
      <c r="AR545" s="775"/>
      <c r="AS545" s="829"/>
      <c r="AT545" s="828"/>
      <c r="AU545" s="828"/>
      <c r="AV545" s="828"/>
      <c r="AW545" s="828"/>
      <c r="AX545" s="828"/>
      <c r="AY545" s="838"/>
      <c r="AZ545" s="837"/>
      <c r="BA545" s="837"/>
      <c r="BB545" s="837"/>
      <c r="BC545" s="837"/>
      <c r="BD545" s="837"/>
      <c r="BE545" s="774"/>
      <c r="BF545" s="775"/>
      <c r="BG545" s="775"/>
      <c r="BH545" s="775"/>
      <c r="BI545" s="775"/>
      <c r="BJ545" s="775"/>
      <c r="BK545" s="811"/>
      <c r="BL545" s="810"/>
      <c r="BM545" s="810"/>
      <c r="BN545" s="810"/>
      <c r="BO545" s="810"/>
      <c r="BP545" s="810"/>
      <c r="BQ545" s="793"/>
      <c r="BR545" s="792"/>
      <c r="BS545" s="792"/>
      <c r="BT545" s="792"/>
      <c r="BU545" s="792"/>
      <c r="BV545" s="792"/>
      <c r="BW545" s="838"/>
      <c r="BX545" s="837"/>
      <c r="BY545" s="837"/>
      <c r="BZ545" s="837"/>
      <c r="CA545" s="837"/>
      <c r="CB545" s="837"/>
      <c r="CC545" s="811"/>
      <c r="CD545" s="784"/>
      <c r="CE545" s="810"/>
      <c r="CF545" s="810"/>
      <c r="CG545" s="810"/>
      <c r="CH545" s="579"/>
    </row>
    <row r="546" spans="1:86" hidden="1" x14ac:dyDescent="0.2">
      <c r="A546" s="598"/>
      <c r="B546" s="598"/>
      <c r="C546" s="598"/>
      <c r="D546" s="657"/>
      <c r="E546" s="598"/>
      <c r="F546" s="657"/>
      <c r="G546" s="749"/>
      <c r="H546" s="750"/>
      <c r="I546" s="751"/>
      <c r="J546" s="774"/>
      <c r="K546" s="774"/>
      <c r="L546" s="775"/>
      <c r="M546" s="775"/>
      <c r="N546" s="775"/>
      <c r="O546" s="784"/>
      <c r="P546" s="784"/>
      <c r="Q546" s="783"/>
      <c r="R546" s="783"/>
      <c r="S546" s="783"/>
      <c r="T546" s="783"/>
      <c r="U546" s="793"/>
      <c r="V546" s="792"/>
      <c r="W546" s="792"/>
      <c r="X546" s="792"/>
      <c r="Y546" s="792"/>
      <c r="Z546" s="792"/>
      <c r="AA546" s="802"/>
      <c r="AB546" s="801"/>
      <c r="AC546" s="801"/>
      <c r="AD546" s="801"/>
      <c r="AE546" s="801"/>
      <c r="AF546" s="801"/>
      <c r="AG546" s="820"/>
      <c r="AH546" s="819"/>
      <c r="AI546" s="819"/>
      <c r="AJ546" s="819"/>
      <c r="AK546" s="819"/>
      <c r="AL546" s="819"/>
      <c r="AM546" s="774"/>
      <c r="AN546" s="775"/>
      <c r="AO546" s="775"/>
      <c r="AP546" s="775"/>
      <c r="AQ546" s="775"/>
      <c r="AR546" s="775"/>
      <c r="AS546" s="829"/>
      <c r="AT546" s="828"/>
      <c r="AU546" s="828"/>
      <c r="AV546" s="828"/>
      <c r="AW546" s="828"/>
      <c r="AX546" s="828"/>
      <c r="AY546" s="838"/>
      <c r="AZ546" s="837"/>
      <c r="BA546" s="837"/>
      <c r="BB546" s="837"/>
      <c r="BC546" s="837"/>
      <c r="BD546" s="837"/>
      <c r="BE546" s="774"/>
      <c r="BF546" s="775"/>
      <c r="BG546" s="775"/>
      <c r="BH546" s="775"/>
      <c r="BI546" s="775"/>
      <c r="BJ546" s="775"/>
      <c r="BK546" s="811"/>
      <c r="BL546" s="810"/>
      <c r="BM546" s="810"/>
      <c r="BN546" s="810"/>
      <c r="BO546" s="810"/>
      <c r="BP546" s="810"/>
      <c r="BQ546" s="793"/>
      <c r="BR546" s="792"/>
      <c r="BS546" s="792"/>
      <c r="BT546" s="792"/>
      <c r="BU546" s="792"/>
      <c r="BV546" s="792"/>
      <c r="BW546" s="838"/>
      <c r="BX546" s="837"/>
      <c r="BY546" s="837"/>
      <c r="BZ546" s="837"/>
      <c r="CA546" s="837"/>
      <c r="CB546" s="837"/>
      <c r="CC546" s="811"/>
      <c r="CD546" s="784"/>
      <c r="CE546" s="810"/>
      <c r="CF546" s="810"/>
      <c r="CG546" s="810"/>
      <c r="CH546" s="579"/>
    </row>
    <row r="547" spans="1:86" hidden="1" x14ac:dyDescent="0.2">
      <c r="A547" s="596"/>
      <c r="B547" s="596"/>
      <c r="C547" s="596"/>
      <c r="D547" s="607"/>
      <c r="E547" s="596"/>
      <c r="F547" s="607"/>
      <c r="G547" s="620"/>
      <c r="H547" s="600"/>
      <c r="I547" s="666"/>
      <c r="J547" s="774"/>
      <c r="K547" s="774"/>
      <c r="L547" s="775"/>
      <c r="M547" s="775"/>
      <c r="N547" s="775"/>
      <c r="O547" s="784"/>
      <c r="P547" s="784"/>
      <c r="Q547" s="783"/>
      <c r="R547" s="783"/>
      <c r="S547" s="783"/>
      <c r="T547" s="783"/>
      <c r="U547" s="793"/>
      <c r="V547" s="792"/>
      <c r="W547" s="792"/>
      <c r="X547" s="792"/>
      <c r="Y547" s="792"/>
      <c r="Z547" s="792"/>
      <c r="AA547" s="802"/>
      <c r="AB547" s="801"/>
      <c r="AC547" s="801"/>
      <c r="AD547" s="801"/>
      <c r="AE547" s="801"/>
      <c r="AF547" s="801"/>
      <c r="AG547" s="820"/>
      <c r="AH547" s="819"/>
      <c r="AI547" s="819"/>
      <c r="AJ547" s="819"/>
      <c r="AK547" s="819"/>
      <c r="AL547" s="819"/>
      <c r="AM547" s="774"/>
      <c r="AN547" s="775"/>
      <c r="AO547" s="775"/>
      <c r="AP547" s="775"/>
      <c r="AQ547" s="775"/>
      <c r="AR547" s="775"/>
      <c r="AS547" s="829"/>
      <c r="AT547" s="828"/>
      <c r="AU547" s="828"/>
      <c r="AV547" s="828"/>
      <c r="AW547" s="828"/>
      <c r="AX547" s="828"/>
      <c r="AY547" s="838"/>
      <c r="AZ547" s="837"/>
      <c r="BA547" s="837"/>
      <c r="BB547" s="837"/>
      <c r="BC547" s="837"/>
      <c r="BD547" s="837"/>
      <c r="BE547" s="774"/>
      <c r="BF547" s="775"/>
      <c r="BG547" s="775"/>
      <c r="BH547" s="775"/>
      <c r="BI547" s="775"/>
      <c r="BJ547" s="775"/>
      <c r="BK547" s="811"/>
      <c r="BL547" s="810"/>
      <c r="BM547" s="810"/>
      <c r="BN547" s="810"/>
      <c r="BO547" s="810"/>
      <c r="BP547" s="810"/>
      <c r="BQ547" s="793"/>
      <c r="BR547" s="792"/>
      <c r="BS547" s="792"/>
      <c r="BT547" s="792"/>
      <c r="BU547" s="792"/>
      <c r="BV547" s="792"/>
      <c r="BW547" s="838"/>
      <c r="BX547" s="837"/>
      <c r="BY547" s="837"/>
      <c r="BZ547" s="837"/>
      <c r="CA547" s="837"/>
      <c r="CB547" s="837"/>
      <c r="CC547" s="811"/>
      <c r="CD547" s="784"/>
      <c r="CE547" s="810"/>
      <c r="CF547" s="810"/>
      <c r="CG547" s="810"/>
      <c r="CH547" s="579"/>
    </row>
    <row r="548" spans="1:86" hidden="1" x14ac:dyDescent="0.2">
      <c r="A548" s="596"/>
      <c r="B548" s="596"/>
      <c r="C548" s="596"/>
      <c r="D548" s="691"/>
      <c r="E548" s="596"/>
      <c r="F548" s="607"/>
      <c r="G548" s="620"/>
      <c r="H548" s="600"/>
      <c r="I548" s="682"/>
      <c r="J548" s="774"/>
      <c r="K548" s="774"/>
      <c r="L548" s="775"/>
      <c r="M548" s="775"/>
      <c r="N548" s="775"/>
      <c r="O548" s="784"/>
      <c r="P548" s="784"/>
      <c r="Q548" s="783"/>
      <c r="R548" s="783"/>
      <c r="S548" s="783"/>
      <c r="T548" s="783"/>
      <c r="U548" s="793"/>
      <c r="V548" s="792"/>
      <c r="W548" s="792"/>
      <c r="X548" s="792"/>
      <c r="Y548" s="792"/>
      <c r="Z548" s="792"/>
      <c r="AA548" s="802"/>
      <c r="AB548" s="801"/>
      <c r="AC548" s="801"/>
      <c r="AD548" s="801"/>
      <c r="AE548" s="801"/>
      <c r="AF548" s="801"/>
      <c r="AG548" s="820"/>
      <c r="AH548" s="819"/>
      <c r="AI548" s="819"/>
      <c r="AJ548" s="819"/>
      <c r="AK548" s="819"/>
      <c r="AL548" s="819"/>
      <c r="AM548" s="774"/>
      <c r="AN548" s="775"/>
      <c r="AO548" s="775"/>
      <c r="AP548" s="775"/>
      <c r="AQ548" s="775"/>
      <c r="AR548" s="775"/>
      <c r="AS548" s="829"/>
      <c r="AT548" s="828"/>
      <c r="AU548" s="828"/>
      <c r="AV548" s="828"/>
      <c r="AW548" s="828"/>
      <c r="AX548" s="828"/>
      <c r="AY548" s="838"/>
      <c r="AZ548" s="837"/>
      <c r="BA548" s="837"/>
      <c r="BB548" s="837"/>
      <c r="BC548" s="837"/>
      <c r="BD548" s="837"/>
      <c r="BE548" s="774"/>
      <c r="BF548" s="775"/>
      <c r="BG548" s="775"/>
      <c r="BH548" s="775"/>
      <c r="BI548" s="775"/>
      <c r="BJ548" s="775"/>
      <c r="BK548" s="811"/>
      <c r="BL548" s="810"/>
      <c r="BM548" s="810"/>
      <c r="BN548" s="810"/>
      <c r="BO548" s="810"/>
      <c r="BP548" s="810"/>
      <c r="BQ548" s="793"/>
      <c r="BR548" s="792"/>
      <c r="BS548" s="792"/>
      <c r="BT548" s="792"/>
      <c r="BU548" s="792"/>
      <c r="BV548" s="792"/>
      <c r="BW548" s="838"/>
      <c r="BX548" s="837"/>
      <c r="BY548" s="837"/>
      <c r="BZ548" s="837"/>
      <c r="CA548" s="837"/>
      <c r="CB548" s="837"/>
      <c r="CC548" s="811"/>
      <c r="CD548" s="784"/>
      <c r="CE548" s="810"/>
      <c r="CF548" s="810"/>
      <c r="CG548" s="810"/>
      <c r="CH548" s="579"/>
    </row>
    <row r="549" spans="1:86" hidden="1" x14ac:dyDescent="0.2">
      <c r="A549" s="596"/>
      <c r="B549" s="596"/>
      <c r="C549" s="596"/>
      <c r="D549" s="606"/>
      <c r="E549" s="596"/>
      <c r="F549" s="607"/>
      <c r="G549" s="620"/>
      <c r="H549" s="645"/>
      <c r="I549" s="624"/>
      <c r="J549" s="774"/>
      <c r="K549" s="774"/>
      <c r="L549" s="775"/>
      <c r="M549" s="775"/>
      <c r="N549" s="775"/>
      <c r="O549" s="784"/>
      <c r="P549" s="784"/>
      <c r="Q549" s="783"/>
      <c r="R549" s="783"/>
      <c r="S549" s="783"/>
      <c r="T549" s="783"/>
      <c r="U549" s="793"/>
      <c r="V549" s="792"/>
      <c r="W549" s="792"/>
      <c r="X549" s="792"/>
      <c r="Y549" s="792"/>
      <c r="Z549" s="792"/>
      <c r="AA549" s="802"/>
      <c r="AB549" s="801"/>
      <c r="AC549" s="801"/>
      <c r="AD549" s="801"/>
      <c r="AE549" s="801"/>
      <c r="AF549" s="801"/>
      <c r="AG549" s="820"/>
      <c r="AH549" s="819"/>
      <c r="AI549" s="819"/>
      <c r="AJ549" s="819"/>
      <c r="AK549" s="819"/>
      <c r="AL549" s="819"/>
      <c r="AM549" s="774"/>
      <c r="AN549" s="775"/>
      <c r="AO549" s="775"/>
      <c r="AP549" s="775"/>
      <c r="AQ549" s="775"/>
      <c r="AR549" s="775"/>
      <c r="AS549" s="829"/>
      <c r="AT549" s="828"/>
      <c r="AU549" s="828"/>
      <c r="AV549" s="828"/>
      <c r="AW549" s="828"/>
      <c r="AX549" s="828"/>
      <c r="AY549" s="838"/>
      <c r="AZ549" s="837"/>
      <c r="BA549" s="837"/>
      <c r="BB549" s="837"/>
      <c r="BC549" s="837"/>
      <c r="BD549" s="837"/>
      <c r="BE549" s="774"/>
      <c r="BF549" s="775"/>
      <c r="BG549" s="775"/>
      <c r="BH549" s="775"/>
      <c r="BI549" s="775"/>
      <c r="BJ549" s="775"/>
      <c r="BK549" s="811"/>
      <c r="BL549" s="810"/>
      <c r="BM549" s="810"/>
      <c r="BN549" s="810"/>
      <c r="BO549" s="810"/>
      <c r="BP549" s="810"/>
      <c r="BQ549" s="793"/>
      <c r="BR549" s="792"/>
      <c r="BS549" s="792"/>
      <c r="BT549" s="792"/>
      <c r="BU549" s="792"/>
      <c r="BV549" s="792"/>
      <c r="BW549" s="838"/>
      <c r="BX549" s="837"/>
      <c r="BY549" s="837"/>
      <c r="BZ549" s="837"/>
      <c r="CA549" s="837"/>
      <c r="CB549" s="837"/>
      <c r="CC549" s="811"/>
      <c r="CD549" s="784"/>
      <c r="CE549" s="810"/>
      <c r="CF549" s="810"/>
      <c r="CG549" s="810"/>
      <c r="CH549" s="579"/>
    </row>
    <row r="550" spans="1:86" hidden="1" x14ac:dyDescent="0.2">
      <c r="A550" s="596"/>
      <c r="B550" s="596"/>
      <c r="C550" s="596"/>
      <c r="D550" s="607"/>
      <c r="E550" s="596"/>
      <c r="F550" s="607"/>
      <c r="G550" s="620"/>
      <c r="H550" s="609"/>
      <c r="I550" s="601"/>
      <c r="J550" s="774"/>
      <c r="K550" s="774"/>
      <c r="L550" s="775"/>
      <c r="M550" s="775"/>
      <c r="N550" s="774"/>
      <c r="O550" s="784"/>
      <c r="P550" s="784"/>
      <c r="Q550" s="783"/>
      <c r="R550" s="784"/>
      <c r="S550" s="783"/>
      <c r="T550" s="784"/>
      <c r="U550" s="793"/>
      <c r="V550" s="793"/>
      <c r="W550" s="792"/>
      <c r="X550" s="793"/>
      <c r="Y550" s="792"/>
      <c r="Z550" s="793"/>
      <c r="AA550" s="802"/>
      <c r="AB550" s="802"/>
      <c r="AC550" s="801"/>
      <c r="AD550" s="802"/>
      <c r="AE550" s="801"/>
      <c r="AF550" s="802"/>
      <c r="AG550" s="820"/>
      <c r="AH550" s="820"/>
      <c r="AI550" s="819"/>
      <c r="AJ550" s="820"/>
      <c r="AK550" s="819"/>
      <c r="AL550" s="820"/>
      <c r="AM550" s="774"/>
      <c r="AN550" s="774"/>
      <c r="AO550" s="775"/>
      <c r="AP550" s="774"/>
      <c r="AQ550" s="775"/>
      <c r="AR550" s="774"/>
      <c r="AS550" s="829"/>
      <c r="AT550" s="829"/>
      <c r="AU550" s="828"/>
      <c r="AV550" s="829"/>
      <c r="AW550" s="828"/>
      <c r="AX550" s="829"/>
      <c r="AY550" s="838"/>
      <c r="AZ550" s="838"/>
      <c r="BA550" s="837"/>
      <c r="BB550" s="838"/>
      <c r="BC550" s="837"/>
      <c r="BD550" s="838"/>
      <c r="BE550" s="774"/>
      <c r="BF550" s="774"/>
      <c r="BG550" s="775"/>
      <c r="BH550" s="774"/>
      <c r="BI550" s="775"/>
      <c r="BJ550" s="774"/>
      <c r="BK550" s="811"/>
      <c r="BL550" s="811"/>
      <c r="BM550" s="810"/>
      <c r="BN550" s="811"/>
      <c r="BO550" s="810"/>
      <c r="BP550" s="811"/>
      <c r="BQ550" s="793"/>
      <c r="BR550" s="793"/>
      <c r="BS550" s="792"/>
      <c r="BT550" s="793"/>
      <c r="BU550" s="792"/>
      <c r="BV550" s="793"/>
      <c r="BW550" s="838"/>
      <c r="BX550" s="838"/>
      <c r="BY550" s="837"/>
      <c r="BZ550" s="838"/>
      <c r="CA550" s="837"/>
      <c r="CB550" s="838"/>
      <c r="CC550" s="811"/>
      <c r="CD550" s="784"/>
      <c r="CE550" s="810"/>
      <c r="CF550" s="810"/>
      <c r="CG550" s="811"/>
      <c r="CH550" s="579"/>
    </row>
    <row r="551" spans="1:86" hidden="1" x14ac:dyDescent="0.2">
      <c r="A551" s="585"/>
      <c r="B551" s="585"/>
      <c r="C551" s="739"/>
      <c r="D551" s="634"/>
      <c r="E551" s="585"/>
      <c r="F551" s="634"/>
      <c r="G551" s="640"/>
      <c r="H551" s="683"/>
      <c r="I551" s="636"/>
      <c r="J551" s="774"/>
      <c r="K551" s="774"/>
      <c r="L551" s="775"/>
      <c r="M551" s="775"/>
      <c r="N551" s="775"/>
      <c r="O551" s="784"/>
      <c r="P551" s="784"/>
      <c r="Q551" s="783"/>
      <c r="R551" s="783"/>
      <c r="S551" s="783"/>
      <c r="T551" s="783"/>
      <c r="U551" s="793"/>
      <c r="V551" s="792"/>
      <c r="W551" s="792"/>
      <c r="X551" s="792"/>
      <c r="Y551" s="792"/>
      <c r="Z551" s="792"/>
      <c r="AA551" s="802"/>
      <c r="AB551" s="801"/>
      <c r="AC551" s="801"/>
      <c r="AD551" s="801"/>
      <c r="AE551" s="801"/>
      <c r="AF551" s="801"/>
      <c r="AG551" s="820"/>
      <c r="AH551" s="819"/>
      <c r="AI551" s="819"/>
      <c r="AJ551" s="819"/>
      <c r="AK551" s="819"/>
      <c r="AL551" s="819"/>
      <c r="AM551" s="774"/>
      <c r="AN551" s="775"/>
      <c r="AO551" s="775"/>
      <c r="AP551" s="775"/>
      <c r="AQ551" s="775"/>
      <c r="AR551" s="775"/>
      <c r="AS551" s="829"/>
      <c r="AT551" s="828"/>
      <c r="AU551" s="828"/>
      <c r="AV551" s="828"/>
      <c r="AW551" s="828"/>
      <c r="AX551" s="828"/>
      <c r="AY551" s="838"/>
      <c r="AZ551" s="837"/>
      <c r="BA551" s="837"/>
      <c r="BB551" s="837"/>
      <c r="BC551" s="837"/>
      <c r="BD551" s="837"/>
      <c r="BE551" s="774"/>
      <c r="BF551" s="775"/>
      <c r="BG551" s="775"/>
      <c r="BH551" s="775"/>
      <c r="BI551" s="775"/>
      <c r="BJ551" s="775"/>
      <c r="BK551" s="811"/>
      <c r="BL551" s="810"/>
      <c r="BM551" s="810"/>
      <c r="BN551" s="810"/>
      <c r="BO551" s="810"/>
      <c r="BP551" s="810"/>
      <c r="BQ551" s="793"/>
      <c r="BR551" s="792"/>
      <c r="BS551" s="792"/>
      <c r="BT551" s="792"/>
      <c r="BU551" s="792"/>
      <c r="BV551" s="792"/>
      <c r="BW551" s="838"/>
      <c r="BX551" s="837"/>
      <c r="BY551" s="837"/>
      <c r="BZ551" s="837"/>
      <c r="CA551" s="837"/>
      <c r="CB551" s="837"/>
      <c r="CC551" s="811"/>
      <c r="CD551" s="784"/>
      <c r="CE551" s="810"/>
      <c r="CF551" s="810"/>
      <c r="CG551" s="810"/>
      <c r="CH551" s="579"/>
    </row>
    <row r="552" spans="1:86" hidden="1" x14ac:dyDescent="0.2">
      <c r="A552" s="602"/>
      <c r="B552" s="596"/>
      <c r="C552" s="663"/>
      <c r="D552" s="607"/>
      <c r="E552" s="602"/>
      <c r="F552" s="607"/>
      <c r="G552" s="620"/>
      <c r="H552" s="600"/>
      <c r="I552" s="601"/>
      <c r="J552" s="774"/>
      <c r="K552" s="774"/>
      <c r="L552" s="775"/>
      <c r="M552" s="775"/>
      <c r="N552" s="775"/>
      <c r="O552" s="784"/>
      <c r="P552" s="784"/>
      <c r="Q552" s="783"/>
      <c r="R552" s="783"/>
      <c r="S552" s="783"/>
      <c r="T552" s="783"/>
      <c r="U552" s="793"/>
      <c r="V552" s="792"/>
      <c r="W552" s="792"/>
      <c r="X552" s="792"/>
      <c r="Y552" s="792"/>
      <c r="Z552" s="792"/>
      <c r="AA552" s="802"/>
      <c r="AB552" s="801"/>
      <c r="AC552" s="801"/>
      <c r="AD552" s="801"/>
      <c r="AE552" s="801"/>
      <c r="AF552" s="801"/>
      <c r="AG552" s="820"/>
      <c r="AH552" s="819"/>
      <c r="AI552" s="819"/>
      <c r="AJ552" s="819"/>
      <c r="AK552" s="819"/>
      <c r="AL552" s="819"/>
      <c r="AM552" s="774"/>
      <c r="AN552" s="775"/>
      <c r="AO552" s="775"/>
      <c r="AP552" s="775"/>
      <c r="AQ552" s="775"/>
      <c r="AR552" s="775"/>
      <c r="AS552" s="829"/>
      <c r="AT552" s="828"/>
      <c r="AU552" s="828"/>
      <c r="AV552" s="828"/>
      <c r="AW552" s="828"/>
      <c r="AX552" s="828"/>
      <c r="AY552" s="838"/>
      <c r="AZ552" s="837"/>
      <c r="BA552" s="837"/>
      <c r="BB552" s="837"/>
      <c r="BC552" s="837"/>
      <c r="BD552" s="837"/>
      <c r="BE552" s="774"/>
      <c r="BF552" s="775"/>
      <c r="BG552" s="775"/>
      <c r="BH552" s="775"/>
      <c r="BI552" s="775"/>
      <c r="BJ552" s="775"/>
      <c r="BK552" s="811"/>
      <c r="BL552" s="810"/>
      <c r="BM552" s="810"/>
      <c r="BN552" s="810"/>
      <c r="BO552" s="810"/>
      <c r="BP552" s="810"/>
      <c r="BQ552" s="793"/>
      <c r="BR552" s="792"/>
      <c r="BS552" s="792"/>
      <c r="BT552" s="792"/>
      <c r="BU552" s="792"/>
      <c r="BV552" s="792"/>
      <c r="BW552" s="838"/>
      <c r="BX552" s="837"/>
      <c r="BY552" s="837"/>
      <c r="BZ552" s="837"/>
      <c r="CA552" s="837"/>
      <c r="CB552" s="837"/>
      <c r="CC552" s="811"/>
      <c r="CD552" s="784"/>
      <c r="CE552" s="810"/>
      <c r="CF552" s="810"/>
      <c r="CG552" s="810"/>
      <c r="CH552" s="579"/>
    </row>
    <row r="553" spans="1:86" hidden="1" x14ac:dyDescent="0.2">
      <c r="A553" s="602"/>
      <c r="B553" s="602"/>
      <c r="C553" s="623"/>
      <c r="D553" s="607"/>
      <c r="E553" s="602"/>
      <c r="F553" s="607"/>
      <c r="G553" s="620"/>
      <c r="H553" s="600"/>
      <c r="I553" s="601"/>
      <c r="J553" s="774"/>
      <c r="K553" s="774"/>
      <c r="L553" s="775"/>
      <c r="M553" s="775"/>
      <c r="N553" s="775"/>
      <c r="O553" s="784"/>
      <c r="P553" s="784"/>
      <c r="Q553" s="783"/>
      <c r="R553" s="783"/>
      <c r="S553" s="783"/>
      <c r="T553" s="783"/>
      <c r="U553" s="793"/>
      <c r="V553" s="792"/>
      <c r="W553" s="792"/>
      <c r="X553" s="792"/>
      <c r="Y553" s="792"/>
      <c r="Z553" s="792"/>
      <c r="AA553" s="802"/>
      <c r="AB553" s="801"/>
      <c r="AC553" s="801"/>
      <c r="AD553" s="801"/>
      <c r="AE553" s="801"/>
      <c r="AF553" s="801"/>
      <c r="AG553" s="820"/>
      <c r="AH553" s="819"/>
      <c r="AI553" s="819"/>
      <c r="AJ553" s="819"/>
      <c r="AK553" s="819"/>
      <c r="AL553" s="819"/>
      <c r="AM553" s="774"/>
      <c r="AN553" s="775"/>
      <c r="AO553" s="775"/>
      <c r="AP553" s="775"/>
      <c r="AQ553" s="775"/>
      <c r="AR553" s="775"/>
      <c r="AS553" s="829"/>
      <c r="AT553" s="828"/>
      <c r="AU553" s="828"/>
      <c r="AV553" s="828"/>
      <c r="AW553" s="828"/>
      <c r="AX553" s="828"/>
      <c r="AY553" s="838"/>
      <c r="AZ553" s="837"/>
      <c r="BA553" s="837"/>
      <c r="BB553" s="837"/>
      <c r="BC553" s="837"/>
      <c r="BD553" s="837"/>
      <c r="BE553" s="774"/>
      <c r="BF553" s="775"/>
      <c r="BG553" s="775"/>
      <c r="BH553" s="775"/>
      <c r="BI553" s="775"/>
      <c r="BJ553" s="775"/>
      <c r="BK553" s="811"/>
      <c r="BL553" s="810"/>
      <c r="BM553" s="810"/>
      <c r="BN553" s="810"/>
      <c r="BO553" s="810"/>
      <c r="BP553" s="810"/>
      <c r="BQ553" s="793"/>
      <c r="BR553" s="792"/>
      <c r="BS553" s="792"/>
      <c r="BT553" s="792"/>
      <c r="BU553" s="792"/>
      <c r="BV553" s="792"/>
      <c r="BW553" s="838"/>
      <c r="BX553" s="837"/>
      <c r="BY553" s="837"/>
      <c r="BZ553" s="837"/>
      <c r="CA553" s="837"/>
      <c r="CB553" s="837"/>
      <c r="CC553" s="811"/>
      <c r="CD553" s="784"/>
      <c r="CE553" s="810"/>
      <c r="CF553" s="810"/>
      <c r="CG553" s="810"/>
      <c r="CH553" s="579"/>
    </row>
    <row r="554" spans="1:86" hidden="1" x14ac:dyDescent="0.2">
      <c r="A554" s="602"/>
      <c r="B554" s="602"/>
      <c r="C554" s="623"/>
      <c r="D554" s="606"/>
      <c r="E554" s="602"/>
      <c r="F554" s="607"/>
      <c r="G554" s="620"/>
      <c r="H554" s="600"/>
      <c r="I554" s="601"/>
      <c r="J554" s="774"/>
      <c r="K554" s="774"/>
      <c r="L554" s="775"/>
      <c r="M554" s="775"/>
      <c r="N554" s="775"/>
      <c r="O554" s="784"/>
      <c r="P554" s="784"/>
      <c r="Q554" s="783"/>
      <c r="R554" s="783"/>
      <c r="S554" s="783"/>
      <c r="T554" s="783"/>
      <c r="U554" s="793"/>
      <c r="V554" s="792"/>
      <c r="W554" s="792"/>
      <c r="X554" s="792"/>
      <c r="Y554" s="792"/>
      <c r="Z554" s="792"/>
      <c r="AA554" s="802"/>
      <c r="AB554" s="801"/>
      <c r="AC554" s="801"/>
      <c r="AD554" s="801"/>
      <c r="AE554" s="801"/>
      <c r="AF554" s="801"/>
      <c r="AG554" s="820"/>
      <c r="AH554" s="819"/>
      <c r="AI554" s="819"/>
      <c r="AJ554" s="819"/>
      <c r="AK554" s="819"/>
      <c r="AL554" s="819"/>
      <c r="AM554" s="774"/>
      <c r="AN554" s="775"/>
      <c r="AO554" s="775"/>
      <c r="AP554" s="775"/>
      <c r="AQ554" s="775"/>
      <c r="AR554" s="775"/>
      <c r="AS554" s="829"/>
      <c r="AT554" s="828"/>
      <c r="AU554" s="828"/>
      <c r="AV554" s="828"/>
      <c r="AW554" s="828"/>
      <c r="AX554" s="828"/>
      <c r="AY554" s="838"/>
      <c r="AZ554" s="837"/>
      <c r="BA554" s="837"/>
      <c r="BB554" s="837"/>
      <c r="BC554" s="837"/>
      <c r="BD554" s="837"/>
      <c r="BE554" s="774"/>
      <c r="BF554" s="775"/>
      <c r="BG554" s="775"/>
      <c r="BH554" s="775"/>
      <c r="BI554" s="775"/>
      <c r="BJ554" s="775"/>
      <c r="BK554" s="811"/>
      <c r="BL554" s="810"/>
      <c r="BM554" s="810"/>
      <c r="BN554" s="810"/>
      <c r="BO554" s="810"/>
      <c r="BP554" s="810"/>
      <c r="BQ554" s="793"/>
      <c r="BR554" s="792"/>
      <c r="BS554" s="792"/>
      <c r="BT554" s="792"/>
      <c r="BU554" s="792"/>
      <c r="BV554" s="792"/>
      <c r="BW554" s="838"/>
      <c r="BX554" s="837"/>
      <c r="BY554" s="837"/>
      <c r="BZ554" s="837"/>
      <c r="CA554" s="837"/>
      <c r="CB554" s="837"/>
      <c r="CC554" s="811"/>
      <c r="CD554" s="784"/>
      <c r="CE554" s="810"/>
      <c r="CF554" s="810"/>
      <c r="CG554" s="810"/>
      <c r="CH554" s="579"/>
    </row>
    <row r="555" spans="1:86" hidden="1" x14ac:dyDescent="0.2">
      <c r="A555" s="602"/>
      <c r="B555" s="602"/>
      <c r="C555" s="623"/>
      <c r="D555" s="606"/>
      <c r="E555" s="602"/>
      <c r="F555" s="607"/>
      <c r="G555" s="620"/>
      <c r="H555" s="645"/>
      <c r="I555" s="601"/>
      <c r="J555" s="774"/>
      <c r="K555" s="774"/>
      <c r="L555" s="775"/>
      <c r="M555" s="775"/>
      <c r="N555" s="775"/>
      <c r="O555" s="784"/>
      <c r="P555" s="784"/>
      <c r="Q555" s="783"/>
      <c r="R555" s="783"/>
      <c r="S555" s="783"/>
      <c r="T555" s="783"/>
      <c r="U555" s="793"/>
      <c r="V555" s="792"/>
      <c r="W555" s="792"/>
      <c r="X555" s="792"/>
      <c r="Y555" s="792"/>
      <c r="Z555" s="792"/>
      <c r="AA555" s="802"/>
      <c r="AB555" s="801"/>
      <c r="AC555" s="801"/>
      <c r="AD555" s="801"/>
      <c r="AE555" s="801"/>
      <c r="AF555" s="801"/>
      <c r="AG555" s="820"/>
      <c r="AH555" s="819"/>
      <c r="AI555" s="819"/>
      <c r="AJ555" s="819"/>
      <c r="AK555" s="819"/>
      <c r="AL555" s="819"/>
      <c r="AM555" s="774"/>
      <c r="AN555" s="775"/>
      <c r="AO555" s="775"/>
      <c r="AP555" s="775"/>
      <c r="AQ555" s="775"/>
      <c r="AR555" s="775"/>
      <c r="AS555" s="829"/>
      <c r="AT555" s="828"/>
      <c r="AU555" s="828"/>
      <c r="AV555" s="828"/>
      <c r="AW555" s="828"/>
      <c r="AX555" s="828"/>
      <c r="AY555" s="838"/>
      <c r="AZ555" s="837"/>
      <c r="BA555" s="837"/>
      <c r="BB555" s="837"/>
      <c r="BC555" s="837"/>
      <c r="BD555" s="837"/>
      <c r="BE555" s="774"/>
      <c r="BF555" s="775"/>
      <c r="BG555" s="775"/>
      <c r="BH555" s="775"/>
      <c r="BI555" s="775"/>
      <c r="BJ555" s="775"/>
      <c r="BK555" s="811"/>
      <c r="BL555" s="810"/>
      <c r="BM555" s="810"/>
      <c r="BN555" s="810"/>
      <c r="BO555" s="810"/>
      <c r="BP555" s="810"/>
      <c r="BQ555" s="793"/>
      <c r="BR555" s="792"/>
      <c r="BS555" s="792"/>
      <c r="BT555" s="792"/>
      <c r="BU555" s="792"/>
      <c r="BV555" s="792"/>
      <c r="BW555" s="838"/>
      <c r="BX555" s="837"/>
      <c r="BY555" s="837"/>
      <c r="BZ555" s="837"/>
      <c r="CA555" s="837"/>
      <c r="CB555" s="837"/>
      <c r="CC555" s="811"/>
      <c r="CD555" s="784"/>
      <c r="CE555" s="810"/>
      <c r="CF555" s="810"/>
      <c r="CG555" s="810"/>
      <c r="CH555" s="579"/>
    </row>
    <row r="556" spans="1:86" hidden="1" x14ac:dyDescent="0.2">
      <c r="A556" s="596"/>
      <c r="B556" s="596"/>
      <c r="C556" s="663"/>
      <c r="D556" s="607"/>
      <c r="E556" s="596"/>
      <c r="F556" s="607"/>
      <c r="G556" s="620"/>
      <c r="H556" s="609"/>
      <c r="I556" s="601"/>
      <c r="J556" s="774"/>
      <c r="K556" s="774"/>
      <c r="L556" s="775"/>
      <c r="M556" s="775"/>
      <c r="N556" s="774"/>
      <c r="O556" s="784"/>
      <c r="P556" s="784"/>
      <c r="Q556" s="783"/>
      <c r="R556" s="784"/>
      <c r="S556" s="783"/>
      <c r="T556" s="784"/>
      <c r="U556" s="793"/>
      <c r="V556" s="793"/>
      <c r="W556" s="792"/>
      <c r="X556" s="793"/>
      <c r="Y556" s="792"/>
      <c r="Z556" s="793"/>
      <c r="AA556" s="802"/>
      <c r="AB556" s="802"/>
      <c r="AC556" s="801"/>
      <c r="AD556" s="802"/>
      <c r="AE556" s="801"/>
      <c r="AF556" s="802"/>
      <c r="AG556" s="820"/>
      <c r="AH556" s="820"/>
      <c r="AI556" s="819"/>
      <c r="AJ556" s="820"/>
      <c r="AK556" s="819"/>
      <c r="AL556" s="820"/>
      <c r="AM556" s="774"/>
      <c r="AN556" s="774"/>
      <c r="AO556" s="775"/>
      <c r="AP556" s="774"/>
      <c r="AQ556" s="775"/>
      <c r="AR556" s="774"/>
      <c r="AS556" s="829"/>
      <c r="AT556" s="829"/>
      <c r="AU556" s="828"/>
      <c r="AV556" s="829"/>
      <c r="AW556" s="828"/>
      <c r="AX556" s="829"/>
      <c r="AY556" s="838"/>
      <c r="AZ556" s="838"/>
      <c r="BA556" s="837"/>
      <c r="BB556" s="838"/>
      <c r="BC556" s="837"/>
      <c r="BD556" s="838"/>
      <c r="BE556" s="774"/>
      <c r="BF556" s="774"/>
      <c r="BG556" s="775"/>
      <c r="BH556" s="774"/>
      <c r="BI556" s="775"/>
      <c r="BJ556" s="774"/>
      <c r="BK556" s="811"/>
      <c r="BL556" s="811"/>
      <c r="BM556" s="810"/>
      <c r="BN556" s="811"/>
      <c r="BO556" s="810"/>
      <c r="BP556" s="811"/>
      <c r="BQ556" s="793"/>
      <c r="BR556" s="793"/>
      <c r="BS556" s="792"/>
      <c r="BT556" s="793"/>
      <c r="BU556" s="792"/>
      <c r="BV556" s="793"/>
      <c r="BW556" s="838"/>
      <c r="BX556" s="838"/>
      <c r="BY556" s="837"/>
      <c r="BZ556" s="838"/>
      <c r="CA556" s="837"/>
      <c r="CB556" s="838"/>
      <c r="CC556" s="811"/>
      <c r="CD556" s="784"/>
      <c r="CE556" s="810"/>
      <c r="CF556" s="810"/>
      <c r="CG556" s="811"/>
      <c r="CH556" s="579"/>
    </row>
    <row r="557" spans="1:86" hidden="1" x14ac:dyDescent="0.2">
      <c r="A557" s="596"/>
      <c r="B557" s="596"/>
      <c r="C557" s="663"/>
      <c r="D557" s="607"/>
      <c r="E557" s="596"/>
      <c r="F557" s="607"/>
      <c r="G557" s="620"/>
      <c r="H557" s="609"/>
      <c r="I557" s="601"/>
      <c r="J557" s="774"/>
      <c r="K557" s="774"/>
      <c r="L557" s="775"/>
      <c r="M557" s="775"/>
      <c r="N557" s="775"/>
      <c r="O557" s="784"/>
      <c r="P557" s="784"/>
      <c r="Q557" s="783"/>
      <c r="R557" s="783"/>
      <c r="S557" s="783"/>
      <c r="T557" s="783"/>
      <c r="U557" s="793"/>
      <c r="V557" s="792"/>
      <c r="W557" s="792"/>
      <c r="X557" s="792"/>
      <c r="Y557" s="792"/>
      <c r="Z557" s="792"/>
      <c r="AA557" s="802"/>
      <c r="AB557" s="801"/>
      <c r="AC557" s="801"/>
      <c r="AD557" s="801"/>
      <c r="AE557" s="801"/>
      <c r="AF557" s="801"/>
      <c r="AG557" s="820"/>
      <c r="AH557" s="819"/>
      <c r="AI557" s="819"/>
      <c r="AJ557" s="819"/>
      <c r="AK557" s="819"/>
      <c r="AL557" s="819"/>
      <c r="AM557" s="774"/>
      <c r="AN557" s="775"/>
      <c r="AO557" s="775"/>
      <c r="AP557" s="775"/>
      <c r="AQ557" s="775"/>
      <c r="AR557" s="775"/>
      <c r="AS557" s="829"/>
      <c r="AT557" s="828"/>
      <c r="AU557" s="828"/>
      <c r="AV557" s="828"/>
      <c r="AW557" s="828"/>
      <c r="AX557" s="828"/>
      <c r="AY557" s="838"/>
      <c r="AZ557" s="837"/>
      <c r="BA557" s="837"/>
      <c r="BB557" s="837"/>
      <c r="BC557" s="837"/>
      <c r="BD557" s="837"/>
      <c r="BE557" s="774"/>
      <c r="BF557" s="775"/>
      <c r="BG557" s="775"/>
      <c r="BH557" s="775"/>
      <c r="BI557" s="775"/>
      <c r="BJ557" s="775"/>
      <c r="BK557" s="811"/>
      <c r="BL557" s="810"/>
      <c r="BM557" s="810"/>
      <c r="BN557" s="810"/>
      <c r="BO557" s="810"/>
      <c r="BP557" s="810"/>
      <c r="BQ557" s="793"/>
      <c r="BR557" s="792"/>
      <c r="BS557" s="792"/>
      <c r="BT557" s="792"/>
      <c r="BU557" s="792"/>
      <c r="BV557" s="792"/>
      <c r="BW557" s="838"/>
      <c r="BX557" s="837"/>
      <c r="BY557" s="837"/>
      <c r="BZ557" s="837"/>
      <c r="CA557" s="837"/>
      <c r="CB557" s="837"/>
      <c r="CC557" s="811"/>
      <c r="CD557" s="784"/>
      <c r="CE557" s="810"/>
      <c r="CF557" s="810"/>
      <c r="CG557" s="810"/>
      <c r="CH557" s="579"/>
    </row>
    <row r="558" spans="1:86" hidden="1" x14ac:dyDescent="0.2">
      <c r="A558" s="596"/>
      <c r="B558" s="596"/>
      <c r="C558" s="663"/>
      <c r="D558" s="607"/>
      <c r="E558" s="596"/>
      <c r="F558" s="607"/>
      <c r="G558" s="620"/>
      <c r="H558" s="600"/>
      <c r="I558" s="601"/>
      <c r="J558" s="774"/>
      <c r="K558" s="774"/>
      <c r="L558" s="775"/>
      <c r="M558" s="775"/>
      <c r="N558" s="775"/>
      <c r="O558" s="784"/>
      <c r="P558" s="784"/>
      <c r="Q558" s="783"/>
      <c r="R558" s="783"/>
      <c r="S558" s="783"/>
      <c r="T558" s="783"/>
      <c r="U558" s="793"/>
      <c r="V558" s="792"/>
      <c r="W558" s="792"/>
      <c r="X558" s="792"/>
      <c r="Y558" s="792"/>
      <c r="Z558" s="792"/>
      <c r="AA558" s="802"/>
      <c r="AB558" s="801"/>
      <c r="AC558" s="801"/>
      <c r="AD558" s="801"/>
      <c r="AE558" s="801"/>
      <c r="AF558" s="801"/>
      <c r="AG558" s="820"/>
      <c r="AH558" s="819"/>
      <c r="AI558" s="819"/>
      <c r="AJ558" s="819"/>
      <c r="AK558" s="819"/>
      <c r="AL558" s="819"/>
      <c r="AM558" s="774"/>
      <c r="AN558" s="775"/>
      <c r="AO558" s="775"/>
      <c r="AP558" s="775"/>
      <c r="AQ558" s="775"/>
      <c r="AR558" s="775"/>
      <c r="AS558" s="829"/>
      <c r="AT558" s="828"/>
      <c r="AU558" s="828"/>
      <c r="AV558" s="828"/>
      <c r="AW558" s="828"/>
      <c r="AX558" s="828"/>
      <c r="AY558" s="838"/>
      <c r="AZ558" s="837"/>
      <c r="BA558" s="837"/>
      <c r="BB558" s="837"/>
      <c r="BC558" s="837"/>
      <c r="BD558" s="837"/>
      <c r="BE558" s="774"/>
      <c r="BF558" s="775"/>
      <c r="BG558" s="775"/>
      <c r="BH558" s="775"/>
      <c r="BI558" s="775"/>
      <c r="BJ558" s="775"/>
      <c r="BK558" s="811"/>
      <c r="BL558" s="810"/>
      <c r="BM558" s="810"/>
      <c r="BN558" s="810"/>
      <c r="BO558" s="810"/>
      <c r="BP558" s="810"/>
      <c r="BQ558" s="793"/>
      <c r="BR558" s="792"/>
      <c r="BS558" s="792"/>
      <c r="BT558" s="792"/>
      <c r="BU558" s="792"/>
      <c r="BV558" s="792"/>
      <c r="BW558" s="838"/>
      <c r="BX558" s="837"/>
      <c r="BY558" s="837"/>
      <c r="BZ558" s="837"/>
      <c r="CA558" s="837"/>
      <c r="CB558" s="837"/>
      <c r="CC558" s="811"/>
      <c r="CD558" s="784"/>
      <c r="CE558" s="810"/>
      <c r="CF558" s="810"/>
      <c r="CG558" s="810"/>
      <c r="CH558" s="579"/>
    </row>
    <row r="559" spans="1:86" hidden="1" x14ac:dyDescent="0.2">
      <c r="A559" s="596"/>
      <c r="B559" s="596"/>
      <c r="C559" s="623"/>
      <c r="D559" s="607"/>
      <c r="E559" s="602"/>
      <c r="F559" s="607"/>
      <c r="G559" s="620"/>
      <c r="H559" s="600"/>
      <c r="I559" s="601"/>
      <c r="J559" s="774"/>
      <c r="K559" s="774"/>
      <c r="L559" s="775"/>
      <c r="M559" s="775"/>
      <c r="N559" s="775"/>
      <c r="O559" s="784"/>
      <c r="P559" s="784"/>
      <c r="Q559" s="783"/>
      <c r="R559" s="783"/>
      <c r="S559" s="783"/>
      <c r="T559" s="783"/>
      <c r="U559" s="793"/>
      <c r="V559" s="792"/>
      <c r="W559" s="792"/>
      <c r="X559" s="792"/>
      <c r="Y559" s="792"/>
      <c r="Z559" s="792"/>
      <c r="AA559" s="802"/>
      <c r="AB559" s="801"/>
      <c r="AC559" s="801"/>
      <c r="AD559" s="801"/>
      <c r="AE559" s="801"/>
      <c r="AF559" s="801"/>
      <c r="AG559" s="820"/>
      <c r="AH559" s="819"/>
      <c r="AI559" s="819"/>
      <c r="AJ559" s="819"/>
      <c r="AK559" s="819"/>
      <c r="AL559" s="819"/>
      <c r="AM559" s="774"/>
      <c r="AN559" s="775"/>
      <c r="AO559" s="775"/>
      <c r="AP559" s="775"/>
      <c r="AQ559" s="775"/>
      <c r="AR559" s="775"/>
      <c r="AS559" s="829"/>
      <c r="AT559" s="828"/>
      <c r="AU559" s="828"/>
      <c r="AV559" s="828"/>
      <c r="AW559" s="828"/>
      <c r="AX559" s="828"/>
      <c r="AY559" s="838"/>
      <c r="AZ559" s="837"/>
      <c r="BA559" s="837"/>
      <c r="BB559" s="837"/>
      <c r="BC559" s="837"/>
      <c r="BD559" s="837"/>
      <c r="BE559" s="774"/>
      <c r="BF559" s="775"/>
      <c r="BG559" s="775"/>
      <c r="BH559" s="775"/>
      <c r="BI559" s="775"/>
      <c r="BJ559" s="775"/>
      <c r="BK559" s="811"/>
      <c r="BL559" s="810"/>
      <c r="BM559" s="810"/>
      <c r="BN559" s="810"/>
      <c r="BO559" s="810"/>
      <c r="BP559" s="810"/>
      <c r="BQ559" s="793"/>
      <c r="BR559" s="792"/>
      <c r="BS559" s="792"/>
      <c r="BT559" s="792"/>
      <c r="BU559" s="792"/>
      <c r="BV559" s="792"/>
      <c r="BW559" s="838"/>
      <c r="BX559" s="837"/>
      <c r="BY559" s="837"/>
      <c r="BZ559" s="837"/>
      <c r="CA559" s="837"/>
      <c r="CB559" s="837"/>
      <c r="CC559" s="811"/>
      <c r="CD559" s="784"/>
      <c r="CE559" s="810"/>
      <c r="CF559" s="810"/>
      <c r="CG559" s="810"/>
      <c r="CH559" s="579"/>
    </row>
    <row r="560" spans="1:86" hidden="1" x14ac:dyDescent="0.2">
      <c r="A560" s="596"/>
      <c r="B560" s="596"/>
      <c r="C560" s="663"/>
      <c r="D560" s="606"/>
      <c r="E560" s="602"/>
      <c r="F560" s="607"/>
      <c r="G560" s="620"/>
      <c r="H560" s="600"/>
      <c r="I560" s="601"/>
      <c r="J560" s="774"/>
      <c r="K560" s="774"/>
      <c r="L560" s="775"/>
      <c r="M560" s="775"/>
      <c r="N560" s="775"/>
      <c r="O560" s="784"/>
      <c r="P560" s="784"/>
      <c r="Q560" s="783"/>
      <c r="R560" s="783"/>
      <c r="S560" s="783"/>
      <c r="T560" s="783"/>
      <c r="U560" s="793"/>
      <c r="V560" s="792"/>
      <c r="W560" s="792"/>
      <c r="X560" s="792"/>
      <c r="Y560" s="792"/>
      <c r="Z560" s="792"/>
      <c r="AA560" s="802"/>
      <c r="AB560" s="801"/>
      <c r="AC560" s="801"/>
      <c r="AD560" s="801"/>
      <c r="AE560" s="801"/>
      <c r="AF560" s="801"/>
      <c r="AG560" s="820"/>
      <c r="AH560" s="819"/>
      <c r="AI560" s="819"/>
      <c r="AJ560" s="819"/>
      <c r="AK560" s="819"/>
      <c r="AL560" s="819"/>
      <c r="AM560" s="774"/>
      <c r="AN560" s="775"/>
      <c r="AO560" s="775"/>
      <c r="AP560" s="775"/>
      <c r="AQ560" s="775"/>
      <c r="AR560" s="775"/>
      <c r="AS560" s="829"/>
      <c r="AT560" s="828"/>
      <c r="AU560" s="828"/>
      <c r="AV560" s="828"/>
      <c r="AW560" s="828"/>
      <c r="AX560" s="828"/>
      <c r="AY560" s="838"/>
      <c r="AZ560" s="837"/>
      <c r="BA560" s="837"/>
      <c r="BB560" s="837"/>
      <c r="BC560" s="837"/>
      <c r="BD560" s="837"/>
      <c r="BE560" s="774"/>
      <c r="BF560" s="775"/>
      <c r="BG560" s="775"/>
      <c r="BH560" s="775"/>
      <c r="BI560" s="775"/>
      <c r="BJ560" s="775"/>
      <c r="BK560" s="811"/>
      <c r="BL560" s="810"/>
      <c r="BM560" s="810"/>
      <c r="BN560" s="810"/>
      <c r="BO560" s="810"/>
      <c r="BP560" s="810"/>
      <c r="BQ560" s="793"/>
      <c r="BR560" s="792"/>
      <c r="BS560" s="792"/>
      <c r="BT560" s="792"/>
      <c r="BU560" s="792"/>
      <c r="BV560" s="792"/>
      <c r="BW560" s="838"/>
      <c r="BX560" s="837"/>
      <c r="BY560" s="837"/>
      <c r="BZ560" s="837"/>
      <c r="CA560" s="837"/>
      <c r="CB560" s="837"/>
      <c r="CC560" s="811"/>
      <c r="CD560" s="784"/>
      <c r="CE560" s="810"/>
      <c r="CF560" s="810"/>
      <c r="CG560" s="810"/>
      <c r="CH560" s="579"/>
    </row>
    <row r="561" spans="1:86" hidden="1" x14ac:dyDescent="0.2">
      <c r="A561" s="596"/>
      <c r="B561" s="596"/>
      <c r="C561" s="663"/>
      <c r="D561" s="606"/>
      <c r="E561" s="596"/>
      <c r="F561" s="607"/>
      <c r="G561" s="620"/>
      <c r="H561" s="645"/>
      <c r="I561" s="601"/>
      <c r="J561" s="774"/>
      <c r="K561" s="774"/>
      <c r="L561" s="775"/>
      <c r="M561" s="775"/>
      <c r="N561" s="775"/>
      <c r="O561" s="784"/>
      <c r="P561" s="784"/>
      <c r="Q561" s="783"/>
      <c r="R561" s="783"/>
      <c r="S561" s="783"/>
      <c r="T561" s="783"/>
      <c r="U561" s="793"/>
      <c r="V561" s="792"/>
      <c r="W561" s="792"/>
      <c r="X561" s="792"/>
      <c r="Y561" s="792"/>
      <c r="Z561" s="792"/>
      <c r="AA561" s="802"/>
      <c r="AB561" s="801"/>
      <c r="AC561" s="801"/>
      <c r="AD561" s="801"/>
      <c r="AE561" s="801"/>
      <c r="AF561" s="801"/>
      <c r="AG561" s="820"/>
      <c r="AH561" s="819"/>
      <c r="AI561" s="819"/>
      <c r="AJ561" s="819"/>
      <c r="AK561" s="819"/>
      <c r="AL561" s="819"/>
      <c r="AM561" s="774"/>
      <c r="AN561" s="775"/>
      <c r="AO561" s="775"/>
      <c r="AP561" s="775"/>
      <c r="AQ561" s="775"/>
      <c r="AR561" s="775"/>
      <c r="AS561" s="829"/>
      <c r="AT561" s="828"/>
      <c r="AU561" s="828"/>
      <c r="AV561" s="828"/>
      <c r="AW561" s="828"/>
      <c r="AX561" s="828"/>
      <c r="AY561" s="838"/>
      <c r="AZ561" s="837"/>
      <c r="BA561" s="837"/>
      <c r="BB561" s="837"/>
      <c r="BC561" s="837"/>
      <c r="BD561" s="837"/>
      <c r="BE561" s="774"/>
      <c r="BF561" s="775"/>
      <c r="BG561" s="775"/>
      <c r="BH561" s="775"/>
      <c r="BI561" s="775"/>
      <c r="BJ561" s="775"/>
      <c r="BK561" s="811"/>
      <c r="BL561" s="810"/>
      <c r="BM561" s="810"/>
      <c r="BN561" s="810"/>
      <c r="BO561" s="810"/>
      <c r="BP561" s="810"/>
      <c r="BQ561" s="793"/>
      <c r="BR561" s="792"/>
      <c r="BS561" s="792"/>
      <c r="BT561" s="792"/>
      <c r="BU561" s="792"/>
      <c r="BV561" s="792"/>
      <c r="BW561" s="838"/>
      <c r="BX561" s="837"/>
      <c r="BY561" s="837"/>
      <c r="BZ561" s="837"/>
      <c r="CA561" s="837"/>
      <c r="CB561" s="837"/>
      <c r="CC561" s="811"/>
      <c r="CD561" s="784"/>
      <c r="CE561" s="810"/>
      <c r="CF561" s="810"/>
      <c r="CG561" s="810"/>
      <c r="CH561" s="579"/>
    </row>
    <row r="562" spans="1:86" hidden="1" x14ac:dyDescent="0.2">
      <c r="A562" s="596"/>
      <c r="B562" s="596"/>
      <c r="C562" s="602"/>
      <c r="D562" s="607"/>
      <c r="E562" s="596"/>
      <c r="F562" s="607"/>
      <c r="G562" s="620"/>
      <c r="H562" s="609"/>
      <c r="I562" s="601"/>
      <c r="J562" s="774"/>
      <c r="K562" s="774"/>
      <c r="L562" s="775"/>
      <c r="M562" s="775"/>
      <c r="N562" s="774"/>
      <c r="O562" s="784"/>
      <c r="P562" s="784"/>
      <c r="Q562" s="783"/>
      <c r="R562" s="784"/>
      <c r="S562" s="783"/>
      <c r="T562" s="784"/>
      <c r="U562" s="793"/>
      <c r="V562" s="793"/>
      <c r="W562" s="792"/>
      <c r="X562" s="793"/>
      <c r="Y562" s="792"/>
      <c r="Z562" s="793"/>
      <c r="AA562" s="802"/>
      <c r="AB562" s="802"/>
      <c r="AC562" s="801"/>
      <c r="AD562" s="802"/>
      <c r="AE562" s="801"/>
      <c r="AF562" s="802"/>
      <c r="AG562" s="820"/>
      <c r="AH562" s="820"/>
      <c r="AI562" s="819"/>
      <c r="AJ562" s="820"/>
      <c r="AK562" s="819"/>
      <c r="AL562" s="820"/>
      <c r="AM562" s="774"/>
      <c r="AN562" s="774"/>
      <c r="AO562" s="775"/>
      <c r="AP562" s="774"/>
      <c r="AQ562" s="775"/>
      <c r="AR562" s="774"/>
      <c r="AS562" s="829"/>
      <c r="AT562" s="829"/>
      <c r="AU562" s="828"/>
      <c r="AV562" s="829"/>
      <c r="AW562" s="828"/>
      <c r="AX562" s="829"/>
      <c r="AY562" s="838"/>
      <c r="AZ562" s="838"/>
      <c r="BA562" s="837"/>
      <c r="BB562" s="838"/>
      <c r="BC562" s="837"/>
      <c r="BD562" s="838"/>
      <c r="BE562" s="774"/>
      <c r="BF562" s="774"/>
      <c r="BG562" s="775"/>
      <c r="BH562" s="774"/>
      <c r="BI562" s="775"/>
      <c r="BJ562" s="774"/>
      <c r="BK562" s="811"/>
      <c r="BL562" s="811"/>
      <c r="BM562" s="810"/>
      <c r="BN562" s="811"/>
      <c r="BO562" s="810"/>
      <c r="BP562" s="811"/>
      <c r="BQ562" s="793"/>
      <c r="BR562" s="793"/>
      <c r="BS562" s="792"/>
      <c r="BT562" s="793"/>
      <c r="BU562" s="792"/>
      <c r="BV562" s="793"/>
      <c r="BW562" s="838"/>
      <c r="BX562" s="838"/>
      <c r="BY562" s="837"/>
      <c r="BZ562" s="838"/>
      <c r="CA562" s="837"/>
      <c r="CB562" s="838"/>
      <c r="CC562" s="811"/>
      <c r="CD562" s="784"/>
      <c r="CE562" s="810"/>
      <c r="CF562" s="810"/>
      <c r="CG562" s="811"/>
      <c r="CH562" s="579"/>
    </row>
    <row r="563" spans="1:86" hidden="1" x14ac:dyDescent="0.2">
      <c r="A563" s="675"/>
      <c r="B563" s="675"/>
      <c r="C563" s="675"/>
      <c r="D563" s="677"/>
      <c r="E563" s="675"/>
      <c r="F563" s="677"/>
      <c r="G563" s="678"/>
      <c r="H563" s="661"/>
      <c r="I563" s="629"/>
      <c r="J563" s="776"/>
      <c r="K563" s="776"/>
      <c r="L563" s="776"/>
      <c r="M563" s="776"/>
      <c r="N563" s="776"/>
      <c r="O563" s="785"/>
      <c r="P563" s="785"/>
      <c r="Q563" s="785"/>
      <c r="R563" s="785"/>
      <c r="S563" s="785"/>
      <c r="T563" s="785"/>
      <c r="U563" s="794"/>
      <c r="V563" s="794"/>
      <c r="W563" s="794"/>
      <c r="X563" s="794"/>
      <c r="Y563" s="794"/>
      <c r="Z563" s="794"/>
      <c r="AA563" s="803"/>
      <c r="AB563" s="803"/>
      <c r="AC563" s="803"/>
      <c r="AD563" s="803"/>
      <c r="AE563" s="803"/>
      <c r="AF563" s="803"/>
      <c r="AG563" s="821"/>
      <c r="AH563" s="821"/>
      <c r="AI563" s="821"/>
      <c r="AJ563" s="821"/>
      <c r="AK563" s="821"/>
      <c r="AL563" s="821"/>
      <c r="AM563" s="776"/>
      <c r="AN563" s="776"/>
      <c r="AO563" s="776"/>
      <c r="AP563" s="776"/>
      <c r="AQ563" s="776"/>
      <c r="AR563" s="776"/>
      <c r="AS563" s="830"/>
      <c r="AT563" s="830"/>
      <c r="AU563" s="830"/>
      <c r="AV563" s="830"/>
      <c r="AW563" s="830"/>
      <c r="AX563" s="830"/>
      <c r="AY563" s="839"/>
      <c r="AZ563" s="839"/>
      <c r="BA563" s="839"/>
      <c r="BB563" s="839"/>
      <c r="BC563" s="839"/>
      <c r="BD563" s="839"/>
      <c r="BE563" s="776"/>
      <c r="BF563" s="776"/>
      <c r="BG563" s="776"/>
      <c r="BH563" s="776"/>
      <c r="BI563" s="776"/>
      <c r="BJ563" s="776"/>
      <c r="BK563" s="812"/>
      <c r="BL563" s="812"/>
      <c r="BM563" s="812"/>
      <c r="BN563" s="812"/>
      <c r="BO563" s="812"/>
      <c r="BP563" s="812"/>
      <c r="BQ563" s="794"/>
      <c r="BR563" s="794"/>
      <c r="BS563" s="794"/>
      <c r="BT563" s="794"/>
      <c r="BU563" s="794"/>
      <c r="BV563" s="794"/>
      <c r="BW563" s="839"/>
      <c r="BX563" s="839"/>
      <c r="BY563" s="839"/>
      <c r="BZ563" s="839"/>
      <c r="CA563" s="839"/>
      <c r="CB563" s="839"/>
      <c r="CC563" s="812"/>
      <c r="CD563" s="785"/>
      <c r="CE563" s="812"/>
      <c r="CF563" s="812"/>
      <c r="CG563" s="812"/>
      <c r="CH563" s="579"/>
    </row>
    <row r="564" spans="1:86" hidden="1" x14ac:dyDescent="0.2">
      <c r="A564" s="589"/>
      <c r="B564" s="589"/>
      <c r="C564" s="589"/>
      <c r="D564" s="589"/>
      <c r="E564" s="589"/>
      <c r="F564" s="589"/>
      <c r="G564" s="685"/>
      <c r="H564" s="639"/>
      <c r="I564" s="589"/>
      <c r="J564" s="774"/>
      <c r="K564" s="774"/>
      <c r="L564" s="775"/>
      <c r="M564" s="775"/>
      <c r="N564" s="775"/>
      <c r="O564" s="784"/>
      <c r="P564" s="784"/>
      <c r="Q564" s="783"/>
      <c r="R564" s="783"/>
      <c r="S564" s="783"/>
      <c r="T564" s="783"/>
      <c r="U564" s="793"/>
      <c r="V564" s="792"/>
      <c r="W564" s="792"/>
      <c r="X564" s="792"/>
      <c r="Y564" s="792"/>
      <c r="Z564" s="792"/>
      <c r="AA564" s="802"/>
      <c r="AB564" s="801"/>
      <c r="AC564" s="801"/>
      <c r="AD564" s="801"/>
      <c r="AE564" s="801"/>
      <c r="AF564" s="801"/>
      <c r="AG564" s="820"/>
      <c r="AH564" s="819"/>
      <c r="AI564" s="819"/>
      <c r="AJ564" s="819"/>
      <c r="AK564" s="819"/>
      <c r="AL564" s="819"/>
      <c r="AM564" s="774"/>
      <c r="AN564" s="775"/>
      <c r="AO564" s="775"/>
      <c r="AP564" s="775"/>
      <c r="AQ564" s="775"/>
      <c r="AR564" s="775"/>
      <c r="AS564" s="829"/>
      <c r="AT564" s="828"/>
      <c r="AU564" s="828"/>
      <c r="AV564" s="828"/>
      <c r="AW564" s="828"/>
      <c r="AX564" s="828"/>
      <c r="AY564" s="838"/>
      <c r="AZ564" s="837"/>
      <c r="BA564" s="837"/>
      <c r="BB564" s="837"/>
      <c r="BC564" s="837"/>
      <c r="BD564" s="837"/>
      <c r="BE564" s="774"/>
      <c r="BF564" s="775"/>
      <c r="BG564" s="775"/>
      <c r="BH564" s="775"/>
      <c r="BI564" s="775"/>
      <c r="BJ564" s="775"/>
      <c r="BK564" s="811"/>
      <c r="BL564" s="810"/>
      <c r="BM564" s="810"/>
      <c r="BN564" s="810"/>
      <c r="BO564" s="810"/>
      <c r="BP564" s="810"/>
      <c r="BQ564" s="793"/>
      <c r="BR564" s="792"/>
      <c r="BS564" s="792"/>
      <c r="BT564" s="792"/>
      <c r="BU564" s="792"/>
      <c r="BV564" s="792"/>
      <c r="BW564" s="838"/>
      <c r="BX564" s="837"/>
      <c r="BY564" s="837"/>
      <c r="BZ564" s="837"/>
      <c r="CA564" s="837"/>
      <c r="CB564" s="837"/>
      <c r="CC564" s="811"/>
      <c r="CD564" s="784"/>
      <c r="CE564" s="810"/>
      <c r="CF564" s="810"/>
      <c r="CG564" s="810"/>
      <c r="CH564" s="579"/>
    </row>
    <row r="565" spans="1:86" hidden="1" x14ac:dyDescent="0.2">
      <c r="A565" s="589"/>
      <c r="B565" s="589"/>
      <c r="C565" s="589"/>
      <c r="D565" s="589"/>
      <c r="E565" s="589"/>
      <c r="F565" s="589"/>
      <c r="G565" s="687"/>
      <c r="H565" s="635"/>
      <c r="I565" s="686"/>
      <c r="J565" s="774"/>
      <c r="K565" s="774"/>
      <c r="L565" s="775"/>
      <c r="M565" s="775"/>
      <c r="N565" s="775"/>
      <c r="O565" s="784"/>
      <c r="P565" s="784"/>
      <c r="Q565" s="783"/>
      <c r="R565" s="783"/>
      <c r="S565" s="783"/>
      <c r="T565" s="783"/>
      <c r="U565" s="793"/>
      <c r="V565" s="792"/>
      <c r="W565" s="792"/>
      <c r="X565" s="792"/>
      <c r="Y565" s="792"/>
      <c r="Z565" s="792"/>
      <c r="AA565" s="802"/>
      <c r="AB565" s="801"/>
      <c r="AC565" s="801"/>
      <c r="AD565" s="801"/>
      <c r="AE565" s="801"/>
      <c r="AF565" s="801"/>
      <c r="AG565" s="820"/>
      <c r="AH565" s="819"/>
      <c r="AI565" s="819"/>
      <c r="AJ565" s="819"/>
      <c r="AK565" s="819"/>
      <c r="AL565" s="819"/>
      <c r="AM565" s="774"/>
      <c r="AN565" s="775"/>
      <c r="AO565" s="775"/>
      <c r="AP565" s="775"/>
      <c r="AQ565" s="775"/>
      <c r="AR565" s="775"/>
      <c r="AS565" s="829"/>
      <c r="AT565" s="828"/>
      <c r="AU565" s="828"/>
      <c r="AV565" s="828"/>
      <c r="AW565" s="828"/>
      <c r="AX565" s="828"/>
      <c r="AY565" s="838"/>
      <c r="AZ565" s="837"/>
      <c r="BA565" s="837"/>
      <c r="BB565" s="837"/>
      <c r="BC565" s="837"/>
      <c r="BD565" s="837"/>
      <c r="BE565" s="774"/>
      <c r="BF565" s="775"/>
      <c r="BG565" s="775"/>
      <c r="BH565" s="775"/>
      <c r="BI565" s="775"/>
      <c r="BJ565" s="775"/>
      <c r="BK565" s="811"/>
      <c r="BL565" s="810"/>
      <c r="BM565" s="810"/>
      <c r="BN565" s="810"/>
      <c r="BO565" s="810"/>
      <c r="BP565" s="810"/>
      <c r="BQ565" s="793"/>
      <c r="BR565" s="792"/>
      <c r="BS565" s="792"/>
      <c r="BT565" s="792"/>
      <c r="BU565" s="792"/>
      <c r="BV565" s="792"/>
      <c r="BW565" s="838"/>
      <c r="BX565" s="837"/>
      <c r="BY565" s="837"/>
      <c r="BZ565" s="837"/>
      <c r="CA565" s="837"/>
      <c r="CB565" s="837"/>
      <c r="CC565" s="811"/>
      <c r="CD565" s="784"/>
      <c r="CE565" s="810"/>
      <c r="CF565" s="810"/>
      <c r="CG565" s="810"/>
      <c r="CH565" s="579"/>
    </row>
    <row r="566" spans="1:86" hidden="1" x14ac:dyDescent="0.2">
      <c r="A566" s="589"/>
      <c r="B566" s="589"/>
      <c r="C566" s="589"/>
      <c r="D566" s="589"/>
      <c r="E566" s="589"/>
      <c r="F566" s="589"/>
      <c r="G566" s="679"/>
      <c r="H566" s="635"/>
      <c r="I566" s="686"/>
      <c r="J566" s="774"/>
      <c r="K566" s="774"/>
      <c r="L566" s="775"/>
      <c r="M566" s="775"/>
      <c r="N566" s="775"/>
      <c r="O566" s="784"/>
      <c r="P566" s="784"/>
      <c r="Q566" s="783"/>
      <c r="R566" s="783"/>
      <c r="S566" s="783"/>
      <c r="T566" s="783"/>
      <c r="U566" s="793"/>
      <c r="V566" s="792"/>
      <c r="W566" s="792"/>
      <c r="X566" s="792"/>
      <c r="Y566" s="792"/>
      <c r="Z566" s="792"/>
      <c r="AA566" s="802"/>
      <c r="AB566" s="801"/>
      <c r="AC566" s="801"/>
      <c r="AD566" s="801"/>
      <c r="AE566" s="801"/>
      <c r="AF566" s="801"/>
      <c r="AG566" s="820"/>
      <c r="AH566" s="819"/>
      <c r="AI566" s="819"/>
      <c r="AJ566" s="819"/>
      <c r="AK566" s="819"/>
      <c r="AL566" s="819"/>
      <c r="AM566" s="774"/>
      <c r="AN566" s="775"/>
      <c r="AO566" s="775"/>
      <c r="AP566" s="775"/>
      <c r="AQ566" s="775"/>
      <c r="AR566" s="775"/>
      <c r="AS566" s="829"/>
      <c r="AT566" s="828"/>
      <c r="AU566" s="828"/>
      <c r="AV566" s="828"/>
      <c r="AW566" s="828"/>
      <c r="AX566" s="828"/>
      <c r="AY566" s="838"/>
      <c r="AZ566" s="837"/>
      <c r="BA566" s="837"/>
      <c r="BB566" s="837"/>
      <c r="BC566" s="837"/>
      <c r="BD566" s="837"/>
      <c r="BE566" s="774"/>
      <c r="BF566" s="775"/>
      <c r="BG566" s="775"/>
      <c r="BH566" s="775"/>
      <c r="BI566" s="775"/>
      <c r="BJ566" s="775"/>
      <c r="BK566" s="811"/>
      <c r="BL566" s="810"/>
      <c r="BM566" s="810"/>
      <c r="BN566" s="810"/>
      <c r="BO566" s="810"/>
      <c r="BP566" s="810"/>
      <c r="BQ566" s="793"/>
      <c r="BR566" s="792"/>
      <c r="BS566" s="792"/>
      <c r="BT566" s="792"/>
      <c r="BU566" s="792"/>
      <c r="BV566" s="792"/>
      <c r="BW566" s="838"/>
      <c r="BX566" s="837"/>
      <c r="BY566" s="837"/>
      <c r="BZ566" s="837"/>
      <c r="CA566" s="837"/>
      <c r="CB566" s="837"/>
      <c r="CC566" s="811"/>
      <c r="CD566" s="784"/>
      <c r="CE566" s="810"/>
      <c r="CF566" s="810"/>
      <c r="CG566" s="810"/>
      <c r="CH566" s="579"/>
    </row>
    <row r="567" spans="1:86" hidden="1" x14ac:dyDescent="0.2">
      <c r="A567" s="589"/>
      <c r="B567" s="589"/>
      <c r="C567" s="589"/>
      <c r="D567" s="589"/>
      <c r="E567" s="589"/>
      <c r="F567" s="589"/>
      <c r="G567" s="687"/>
      <c r="H567" s="639"/>
      <c r="I567" s="686"/>
      <c r="J567" s="774"/>
      <c r="K567" s="774"/>
      <c r="L567" s="775"/>
      <c r="M567" s="775"/>
      <c r="N567" s="775"/>
      <c r="O567" s="784"/>
      <c r="P567" s="784"/>
      <c r="Q567" s="783"/>
      <c r="R567" s="783"/>
      <c r="S567" s="783"/>
      <c r="T567" s="783"/>
      <c r="U567" s="793"/>
      <c r="V567" s="792"/>
      <c r="W567" s="792"/>
      <c r="X567" s="792"/>
      <c r="Y567" s="792"/>
      <c r="Z567" s="792"/>
      <c r="AA567" s="802"/>
      <c r="AB567" s="801"/>
      <c r="AC567" s="801"/>
      <c r="AD567" s="801"/>
      <c r="AE567" s="801"/>
      <c r="AF567" s="801"/>
      <c r="AG567" s="820"/>
      <c r="AH567" s="819"/>
      <c r="AI567" s="819"/>
      <c r="AJ567" s="819"/>
      <c r="AK567" s="819"/>
      <c r="AL567" s="819"/>
      <c r="AM567" s="774"/>
      <c r="AN567" s="775"/>
      <c r="AO567" s="775"/>
      <c r="AP567" s="775"/>
      <c r="AQ567" s="775"/>
      <c r="AR567" s="775"/>
      <c r="AS567" s="829"/>
      <c r="AT567" s="828"/>
      <c r="AU567" s="828"/>
      <c r="AV567" s="828"/>
      <c r="AW567" s="828"/>
      <c r="AX567" s="828"/>
      <c r="AY567" s="838"/>
      <c r="AZ567" s="837"/>
      <c r="BA567" s="837"/>
      <c r="BB567" s="837"/>
      <c r="BC567" s="837"/>
      <c r="BD567" s="837"/>
      <c r="BE567" s="774"/>
      <c r="BF567" s="775"/>
      <c r="BG567" s="775"/>
      <c r="BH567" s="775"/>
      <c r="BI567" s="775"/>
      <c r="BJ567" s="775"/>
      <c r="BK567" s="811"/>
      <c r="BL567" s="810"/>
      <c r="BM567" s="810"/>
      <c r="BN567" s="810"/>
      <c r="BO567" s="810"/>
      <c r="BP567" s="810"/>
      <c r="BQ567" s="793"/>
      <c r="BR567" s="792"/>
      <c r="BS567" s="792"/>
      <c r="BT567" s="792"/>
      <c r="BU567" s="792"/>
      <c r="BV567" s="792"/>
      <c r="BW567" s="838"/>
      <c r="BX567" s="837"/>
      <c r="BY567" s="837"/>
      <c r="BZ567" s="837"/>
      <c r="CA567" s="837"/>
      <c r="CB567" s="837"/>
      <c r="CC567" s="811"/>
      <c r="CD567" s="784"/>
      <c r="CE567" s="810"/>
      <c r="CF567" s="810"/>
      <c r="CG567" s="810"/>
      <c r="CH567" s="579"/>
    </row>
    <row r="568" spans="1:86" hidden="1" x14ac:dyDescent="0.2">
      <c r="A568" s="589"/>
      <c r="B568" s="589"/>
      <c r="C568" s="589"/>
      <c r="D568" s="589"/>
      <c r="E568" s="589"/>
      <c r="F568" s="589"/>
      <c r="G568" s="679"/>
      <c r="H568" s="639"/>
      <c r="I568" s="636"/>
      <c r="J568" s="774"/>
      <c r="K568" s="774"/>
      <c r="L568" s="775"/>
      <c r="M568" s="775"/>
      <c r="N568" s="775"/>
      <c r="O568" s="784"/>
      <c r="P568" s="784"/>
      <c r="Q568" s="783"/>
      <c r="R568" s="783"/>
      <c r="S568" s="783"/>
      <c r="T568" s="783"/>
      <c r="U568" s="793"/>
      <c r="V568" s="792"/>
      <c r="W568" s="792"/>
      <c r="X568" s="792"/>
      <c r="Y568" s="792"/>
      <c r="Z568" s="792"/>
      <c r="AA568" s="802"/>
      <c r="AB568" s="801"/>
      <c r="AC568" s="801"/>
      <c r="AD568" s="801"/>
      <c r="AE568" s="801"/>
      <c r="AF568" s="801"/>
      <c r="AG568" s="820"/>
      <c r="AH568" s="819"/>
      <c r="AI568" s="819"/>
      <c r="AJ568" s="819"/>
      <c r="AK568" s="819"/>
      <c r="AL568" s="819"/>
      <c r="AM568" s="774"/>
      <c r="AN568" s="775"/>
      <c r="AO568" s="775"/>
      <c r="AP568" s="775"/>
      <c r="AQ568" s="775"/>
      <c r="AR568" s="775"/>
      <c r="AS568" s="829"/>
      <c r="AT568" s="828"/>
      <c r="AU568" s="828"/>
      <c r="AV568" s="828"/>
      <c r="AW568" s="828"/>
      <c r="AX568" s="828"/>
      <c r="AY568" s="838"/>
      <c r="AZ568" s="837"/>
      <c r="BA568" s="837"/>
      <c r="BB568" s="837"/>
      <c r="BC568" s="837"/>
      <c r="BD568" s="837"/>
      <c r="BE568" s="774"/>
      <c r="BF568" s="775"/>
      <c r="BG568" s="775"/>
      <c r="BH568" s="775"/>
      <c r="BI568" s="775"/>
      <c r="BJ568" s="775"/>
      <c r="BK568" s="811"/>
      <c r="BL568" s="810"/>
      <c r="BM568" s="810"/>
      <c r="BN568" s="810"/>
      <c r="BO568" s="810"/>
      <c r="BP568" s="810"/>
      <c r="BQ568" s="793"/>
      <c r="BR568" s="792"/>
      <c r="BS568" s="792"/>
      <c r="BT568" s="792"/>
      <c r="BU568" s="792"/>
      <c r="BV568" s="792"/>
      <c r="BW568" s="838"/>
      <c r="BX568" s="837"/>
      <c r="BY568" s="837"/>
      <c r="BZ568" s="837"/>
      <c r="CA568" s="837"/>
      <c r="CB568" s="837"/>
      <c r="CC568" s="811"/>
      <c r="CD568" s="784"/>
      <c r="CE568" s="810"/>
      <c r="CF568" s="810"/>
      <c r="CG568" s="810"/>
      <c r="CH568" s="579"/>
    </row>
    <row r="569" spans="1:86" hidden="1" x14ac:dyDescent="0.2">
      <c r="A569" s="589"/>
      <c r="B569" s="589"/>
      <c r="C569" s="589"/>
      <c r="D569" s="589"/>
      <c r="E569" s="589"/>
      <c r="F569" s="589"/>
      <c r="G569" s="679"/>
      <c r="H569" s="635"/>
      <c r="I569" s="636"/>
      <c r="J569" s="774"/>
      <c r="K569" s="774"/>
      <c r="L569" s="775"/>
      <c r="M569" s="775"/>
      <c r="N569" s="775"/>
      <c r="O569" s="784"/>
      <c r="P569" s="784"/>
      <c r="Q569" s="783"/>
      <c r="R569" s="783"/>
      <c r="S569" s="783"/>
      <c r="T569" s="783"/>
      <c r="U569" s="793"/>
      <c r="V569" s="792"/>
      <c r="W569" s="792"/>
      <c r="X569" s="792"/>
      <c r="Y569" s="792"/>
      <c r="Z569" s="792"/>
      <c r="AA569" s="802"/>
      <c r="AB569" s="801"/>
      <c r="AC569" s="801"/>
      <c r="AD569" s="801"/>
      <c r="AE569" s="801"/>
      <c r="AF569" s="801"/>
      <c r="AG569" s="820"/>
      <c r="AH569" s="819"/>
      <c r="AI569" s="819"/>
      <c r="AJ569" s="819"/>
      <c r="AK569" s="819"/>
      <c r="AL569" s="819"/>
      <c r="AM569" s="774"/>
      <c r="AN569" s="775"/>
      <c r="AO569" s="775"/>
      <c r="AP569" s="775"/>
      <c r="AQ569" s="775"/>
      <c r="AR569" s="775"/>
      <c r="AS569" s="829"/>
      <c r="AT569" s="828"/>
      <c r="AU569" s="828"/>
      <c r="AV569" s="828"/>
      <c r="AW569" s="828"/>
      <c r="AX569" s="828"/>
      <c r="AY569" s="838"/>
      <c r="AZ569" s="837"/>
      <c r="BA569" s="837"/>
      <c r="BB569" s="837"/>
      <c r="BC569" s="837"/>
      <c r="BD569" s="837"/>
      <c r="BE569" s="774"/>
      <c r="BF569" s="775"/>
      <c r="BG569" s="775"/>
      <c r="BH569" s="775"/>
      <c r="BI569" s="775"/>
      <c r="BJ569" s="775"/>
      <c r="BK569" s="811"/>
      <c r="BL569" s="810"/>
      <c r="BM569" s="810"/>
      <c r="BN569" s="810"/>
      <c r="BO569" s="810"/>
      <c r="BP569" s="810"/>
      <c r="BQ569" s="793"/>
      <c r="BR569" s="792"/>
      <c r="BS569" s="792"/>
      <c r="BT569" s="792"/>
      <c r="BU569" s="792"/>
      <c r="BV569" s="792"/>
      <c r="BW569" s="838"/>
      <c r="BX569" s="837"/>
      <c r="BY569" s="837"/>
      <c r="BZ569" s="837"/>
      <c r="CA569" s="837"/>
      <c r="CB569" s="837"/>
      <c r="CC569" s="811"/>
      <c r="CD569" s="784"/>
      <c r="CE569" s="810"/>
      <c r="CF569" s="810"/>
      <c r="CG569" s="810"/>
      <c r="CH569" s="579"/>
    </row>
    <row r="570" spans="1:86" hidden="1" x14ac:dyDescent="0.2">
      <c r="A570" s="589"/>
      <c r="B570" s="589"/>
      <c r="C570" s="589"/>
      <c r="D570" s="589"/>
      <c r="E570" s="589"/>
      <c r="F570" s="589"/>
      <c r="G570" s="679"/>
      <c r="H570" s="635"/>
      <c r="I570" s="636"/>
      <c r="J570" s="774"/>
      <c r="K570" s="774"/>
      <c r="L570" s="775"/>
      <c r="M570" s="775"/>
      <c r="N570" s="775"/>
      <c r="O570" s="784"/>
      <c r="P570" s="784"/>
      <c r="Q570" s="783"/>
      <c r="R570" s="783"/>
      <c r="S570" s="783"/>
      <c r="T570" s="783"/>
      <c r="U570" s="793"/>
      <c r="V570" s="792"/>
      <c r="W570" s="792"/>
      <c r="X570" s="792"/>
      <c r="Y570" s="792"/>
      <c r="Z570" s="792"/>
      <c r="AA570" s="802"/>
      <c r="AB570" s="801"/>
      <c r="AC570" s="801"/>
      <c r="AD570" s="801"/>
      <c r="AE570" s="801"/>
      <c r="AF570" s="801"/>
      <c r="AG570" s="820"/>
      <c r="AH570" s="819"/>
      <c r="AI570" s="819"/>
      <c r="AJ570" s="819"/>
      <c r="AK570" s="819"/>
      <c r="AL570" s="819"/>
      <c r="AM570" s="774"/>
      <c r="AN570" s="775"/>
      <c r="AO570" s="775"/>
      <c r="AP570" s="775"/>
      <c r="AQ570" s="775"/>
      <c r="AR570" s="775"/>
      <c r="AS570" s="829"/>
      <c r="AT570" s="828"/>
      <c r="AU570" s="828"/>
      <c r="AV570" s="828"/>
      <c r="AW570" s="828"/>
      <c r="AX570" s="828"/>
      <c r="AY570" s="838"/>
      <c r="AZ570" s="837"/>
      <c r="BA570" s="837"/>
      <c r="BB570" s="837"/>
      <c r="BC570" s="837"/>
      <c r="BD570" s="837"/>
      <c r="BE570" s="774"/>
      <c r="BF570" s="775"/>
      <c r="BG570" s="775"/>
      <c r="BH570" s="775"/>
      <c r="BI570" s="775"/>
      <c r="BJ570" s="775"/>
      <c r="BK570" s="811"/>
      <c r="BL570" s="810"/>
      <c r="BM570" s="810"/>
      <c r="BN570" s="810"/>
      <c r="BO570" s="810"/>
      <c r="BP570" s="810"/>
      <c r="BQ570" s="793"/>
      <c r="BR570" s="792"/>
      <c r="BS570" s="792"/>
      <c r="BT570" s="792"/>
      <c r="BU570" s="792"/>
      <c r="BV570" s="792"/>
      <c r="BW570" s="838"/>
      <c r="BX570" s="837"/>
      <c r="BY570" s="837"/>
      <c r="BZ570" s="837"/>
      <c r="CA570" s="837"/>
      <c r="CB570" s="837"/>
      <c r="CC570" s="811"/>
      <c r="CD570" s="784"/>
      <c r="CE570" s="810"/>
      <c r="CF570" s="810"/>
      <c r="CG570" s="810"/>
      <c r="CH570" s="579"/>
    </row>
    <row r="571" spans="1:86" hidden="1" x14ac:dyDescent="0.2">
      <c r="A571" s="594"/>
      <c r="B571" s="594"/>
      <c r="C571" s="594"/>
      <c r="D571" s="594"/>
      <c r="E571" s="594"/>
      <c r="F571" s="594"/>
      <c r="G571" s="718"/>
      <c r="H571" s="642"/>
      <c r="I571" s="643"/>
      <c r="J571" s="774"/>
      <c r="K571" s="774"/>
      <c r="L571" s="775"/>
      <c r="M571" s="775"/>
      <c r="N571" s="775"/>
      <c r="O571" s="784"/>
      <c r="P571" s="784"/>
      <c r="Q571" s="783"/>
      <c r="R571" s="783"/>
      <c r="S571" s="783"/>
      <c r="T571" s="783"/>
      <c r="U571" s="793"/>
      <c r="V571" s="792"/>
      <c r="W571" s="792"/>
      <c r="X571" s="792"/>
      <c r="Y571" s="792"/>
      <c r="Z571" s="792"/>
      <c r="AA571" s="802"/>
      <c r="AB571" s="801"/>
      <c r="AC571" s="801"/>
      <c r="AD571" s="801"/>
      <c r="AE571" s="801"/>
      <c r="AF571" s="801"/>
      <c r="AG571" s="820"/>
      <c r="AH571" s="819"/>
      <c r="AI571" s="819"/>
      <c r="AJ571" s="819"/>
      <c r="AK571" s="819"/>
      <c r="AL571" s="819"/>
      <c r="AM571" s="774"/>
      <c r="AN571" s="775"/>
      <c r="AO571" s="775"/>
      <c r="AP571" s="775"/>
      <c r="AQ571" s="775"/>
      <c r="AR571" s="775"/>
      <c r="AS571" s="829"/>
      <c r="AT571" s="828"/>
      <c r="AU571" s="828"/>
      <c r="AV571" s="828"/>
      <c r="AW571" s="828"/>
      <c r="AX571" s="828"/>
      <c r="AY571" s="838"/>
      <c r="AZ571" s="837"/>
      <c r="BA571" s="837"/>
      <c r="BB571" s="837"/>
      <c r="BC571" s="837"/>
      <c r="BD571" s="837"/>
      <c r="BE571" s="774"/>
      <c r="BF571" s="775"/>
      <c r="BG571" s="775"/>
      <c r="BH571" s="775"/>
      <c r="BI571" s="775"/>
      <c r="BJ571" s="775"/>
      <c r="BK571" s="811"/>
      <c r="BL571" s="810"/>
      <c r="BM571" s="810"/>
      <c r="BN571" s="810"/>
      <c r="BO571" s="810"/>
      <c r="BP571" s="810"/>
      <c r="BQ571" s="793"/>
      <c r="BR571" s="792"/>
      <c r="BS571" s="792"/>
      <c r="BT571" s="792"/>
      <c r="BU571" s="792"/>
      <c r="BV571" s="792"/>
      <c r="BW571" s="838"/>
      <c r="BX571" s="837"/>
      <c r="BY571" s="837"/>
      <c r="BZ571" s="837"/>
      <c r="CA571" s="837"/>
      <c r="CB571" s="837"/>
      <c r="CC571" s="811"/>
      <c r="CD571" s="784"/>
      <c r="CE571" s="810"/>
      <c r="CF571" s="810"/>
      <c r="CG571" s="810"/>
      <c r="CH571" s="579"/>
    </row>
    <row r="572" spans="1:86" hidden="1" x14ac:dyDescent="0.2">
      <c r="A572" s="585"/>
      <c r="B572" s="585"/>
      <c r="C572" s="739"/>
      <c r="D572" s="634"/>
      <c r="E572" s="585"/>
      <c r="F572" s="634"/>
      <c r="G572" s="640"/>
      <c r="H572" s="683"/>
      <c r="I572" s="633"/>
      <c r="J572" s="774"/>
      <c r="K572" s="774"/>
      <c r="L572" s="775"/>
      <c r="M572" s="775"/>
      <c r="N572" s="775"/>
      <c r="O572" s="784"/>
      <c r="P572" s="784"/>
      <c r="Q572" s="783"/>
      <c r="R572" s="783"/>
      <c r="S572" s="783"/>
      <c r="T572" s="783"/>
      <c r="U572" s="793"/>
      <c r="V572" s="792"/>
      <c r="W572" s="792"/>
      <c r="X572" s="792"/>
      <c r="Y572" s="792"/>
      <c r="Z572" s="792"/>
      <c r="AA572" s="802"/>
      <c r="AB572" s="801"/>
      <c r="AC572" s="801"/>
      <c r="AD572" s="801"/>
      <c r="AE572" s="801"/>
      <c r="AF572" s="801"/>
      <c r="AG572" s="820"/>
      <c r="AH572" s="819"/>
      <c r="AI572" s="819"/>
      <c r="AJ572" s="819"/>
      <c r="AK572" s="819"/>
      <c r="AL572" s="819"/>
      <c r="AM572" s="774"/>
      <c r="AN572" s="775"/>
      <c r="AO572" s="775"/>
      <c r="AP572" s="775"/>
      <c r="AQ572" s="775"/>
      <c r="AR572" s="775"/>
      <c r="AS572" s="829"/>
      <c r="AT572" s="828"/>
      <c r="AU572" s="828"/>
      <c r="AV572" s="828"/>
      <c r="AW572" s="828"/>
      <c r="AX572" s="828"/>
      <c r="AY572" s="838"/>
      <c r="AZ572" s="837"/>
      <c r="BA572" s="837"/>
      <c r="BB572" s="837"/>
      <c r="BC572" s="837"/>
      <c r="BD572" s="837"/>
      <c r="BE572" s="774"/>
      <c r="BF572" s="775"/>
      <c r="BG572" s="775"/>
      <c r="BH572" s="775"/>
      <c r="BI572" s="775"/>
      <c r="BJ572" s="775"/>
      <c r="BK572" s="811"/>
      <c r="BL572" s="810"/>
      <c r="BM572" s="810"/>
      <c r="BN572" s="810"/>
      <c r="BO572" s="810"/>
      <c r="BP572" s="810"/>
      <c r="BQ572" s="793"/>
      <c r="BR572" s="792"/>
      <c r="BS572" s="792"/>
      <c r="BT572" s="792"/>
      <c r="BU572" s="792"/>
      <c r="BV572" s="792"/>
      <c r="BW572" s="838"/>
      <c r="BX572" s="837"/>
      <c r="BY572" s="837"/>
      <c r="BZ572" s="837"/>
      <c r="CA572" s="837"/>
      <c r="CB572" s="837"/>
      <c r="CC572" s="811"/>
      <c r="CD572" s="784"/>
      <c r="CE572" s="810"/>
      <c r="CF572" s="810"/>
      <c r="CG572" s="810"/>
      <c r="CH572" s="579"/>
    </row>
    <row r="573" spans="1:86" hidden="1" x14ac:dyDescent="0.2">
      <c r="A573" s="596"/>
      <c r="B573" s="596"/>
      <c r="C573" s="623"/>
      <c r="D573" s="602"/>
      <c r="E573" s="596"/>
      <c r="F573" s="602"/>
      <c r="G573" s="698"/>
      <c r="H573" s="600"/>
      <c r="I573" s="682"/>
      <c r="J573" s="774"/>
      <c r="K573" s="774"/>
      <c r="L573" s="775"/>
      <c r="M573" s="775"/>
      <c r="N573" s="775"/>
      <c r="O573" s="784"/>
      <c r="P573" s="784"/>
      <c r="Q573" s="783"/>
      <c r="R573" s="783"/>
      <c r="S573" s="783"/>
      <c r="T573" s="783"/>
      <c r="U573" s="793"/>
      <c r="V573" s="792"/>
      <c r="W573" s="792"/>
      <c r="X573" s="792"/>
      <c r="Y573" s="792"/>
      <c r="Z573" s="792"/>
      <c r="AA573" s="802"/>
      <c r="AB573" s="801"/>
      <c r="AC573" s="801"/>
      <c r="AD573" s="801"/>
      <c r="AE573" s="801"/>
      <c r="AF573" s="801"/>
      <c r="AG573" s="820"/>
      <c r="AH573" s="819"/>
      <c r="AI573" s="819"/>
      <c r="AJ573" s="819"/>
      <c r="AK573" s="819"/>
      <c r="AL573" s="819"/>
      <c r="AM573" s="774"/>
      <c r="AN573" s="775"/>
      <c r="AO573" s="775"/>
      <c r="AP573" s="775"/>
      <c r="AQ573" s="775"/>
      <c r="AR573" s="775"/>
      <c r="AS573" s="829"/>
      <c r="AT573" s="828"/>
      <c r="AU573" s="828"/>
      <c r="AV573" s="828"/>
      <c r="AW573" s="828"/>
      <c r="AX573" s="828"/>
      <c r="AY573" s="838"/>
      <c r="AZ573" s="837"/>
      <c r="BA573" s="837"/>
      <c r="BB573" s="837"/>
      <c r="BC573" s="837"/>
      <c r="BD573" s="837"/>
      <c r="BE573" s="774"/>
      <c r="BF573" s="775"/>
      <c r="BG573" s="775"/>
      <c r="BH573" s="775"/>
      <c r="BI573" s="775"/>
      <c r="BJ573" s="775"/>
      <c r="BK573" s="811"/>
      <c r="BL573" s="810"/>
      <c r="BM573" s="810"/>
      <c r="BN573" s="810"/>
      <c r="BO573" s="810"/>
      <c r="BP573" s="810"/>
      <c r="BQ573" s="793"/>
      <c r="BR573" s="792"/>
      <c r="BS573" s="792"/>
      <c r="BT573" s="792"/>
      <c r="BU573" s="792"/>
      <c r="BV573" s="792"/>
      <c r="BW573" s="838"/>
      <c r="BX573" s="837"/>
      <c r="BY573" s="837"/>
      <c r="BZ573" s="837"/>
      <c r="CA573" s="837"/>
      <c r="CB573" s="837"/>
      <c r="CC573" s="811"/>
      <c r="CD573" s="784"/>
      <c r="CE573" s="810"/>
      <c r="CF573" s="810"/>
      <c r="CG573" s="810"/>
      <c r="CH573" s="579"/>
    </row>
    <row r="574" spans="1:86" hidden="1" x14ac:dyDescent="0.2">
      <c r="A574" s="596"/>
      <c r="B574" s="596"/>
      <c r="C574" s="623"/>
      <c r="D574" s="602"/>
      <c r="E574" s="596"/>
      <c r="F574" s="602"/>
      <c r="G574" s="698"/>
      <c r="H574" s="600"/>
      <c r="I574" s="682"/>
      <c r="J574" s="774"/>
      <c r="K574" s="774"/>
      <c r="L574" s="775"/>
      <c r="M574" s="775"/>
      <c r="N574" s="775"/>
      <c r="O574" s="784"/>
      <c r="P574" s="784"/>
      <c r="Q574" s="783"/>
      <c r="R574" s="783"/>
      <c r="S574" s="783"/>
      <c r="T574" s="783"/>
      <c r="U574" s="793"/>
      <c r="V574" s="792"/>
      <c r="W574" s="792"/>
      <c r="X574" s="792"/>
      <c r="Y574" s="792"/>
      <c r="Z574" s="792"/>
      <c r="AA574" s="802"/>
      <c r="AB574" s="801"/>
      <c r="AC574" s="801"/>
      <c r="AD574" s="801"/>
      <c r="AE574" s="801"/>
      <c r="AF574" s="801"/>
      <c r="AG574" s="820"/>
      <c r="AH574" s="819"/>
      <c r="AI574" s="819"/>
      <c r="AJ574" s="819"/>
      <c r="AK574" s="819"/>
      <c r="AL574" s="819"/>
      <c r="AM574" s="774"/>
      <c r="AN574" s="775"/>
      <c r="AO574" s="775"/>
      <c r="AP574" s="775"/>
      <c r="AQ574" s="775"/>
      <c r="AR574" s="775"/>
      <c r="AS574" s="829"/>
      <c r="AT574" s="828"/>
      <c r="AU574" s="828"/>
      <c r="AV574" s="828"/>
      <c r="AW574" s="828"/>
      <c r="AX574" s="828"/>
      <c r="AY574" s="838"/>
      <c r="AZ574" s="837"/>
      <c r="BA574" s="837"/>
      <c r="BB574" s="837"/>
      <c r="BC574" s="837"/>
      <c r="BD574" s="837"/>
      <c r="BE574" s="774"/>
      <c r="BF574" s="775"/>
      <c r="BG574" s="775"/>
      <c r="BH574" s="775"/>
      <c r="BI574" s="775"/>
      <c r="BJ574" s="775"/>
      <c r="BK574" s="811"/>
      <c r="BL574" s="810"/>
      <c r="BM574" s="810"/>
      <c r="BN574" s="810"/>
      <c r="BO574" s="810"/>
      <c r="BP574" s="810"/>
      <c r="BQ574" s="793"/>
      <c r="BR574" s="792"/>
      <c r="BS574" s="792"/>
      <c r="BT574" s="792"/>
      <c r="BU574" s="792"/>
      <c r="BV574" s="792"/>
      <c r="BW574" s="838"/>
      <c r="BX574" s="837"/>
      <c r="BY574" s="837"/>
      <c r="BZ574" s="837"/>
      <c r="CA574" s="837"/>
      <c r="CB574" s="837"/>
      <c r="CC574" s="811"/>
      <c r="CD574" s="784"/>
      <c r="CE574" s="810"/>
      <c r="CF574" s="810"/>
      <c r="CG574" s="810"/>
      <c r="CH574" s="579"/>
    </row>
    <row r="575" spans="1:86" hidden="1" x14ac:dyDescent="0.2">
      <c r="A575" s="596"/>
      <c r="B575" s="596"/>
      <c r="C575" s="623"/>
      <c r="D575" s="604"/>
      <c r="E575" s="596"/>
      <c r="F575" s="602"/>
      <c r="G575" s="698"/>
      <c r="H575" s="600"/>
      <c r="I575" s="682"/>
      <c r="J575" s="774"/>
      <c r="K575" s="774"/>
      <c r="L575" s="775"/>
      <c r="M575" s="775"/>
      <c r="N575" s="775"/>
      <c r="O575" s="784"/>
      <c r="P575" s="784"/>
      <c r="Q575" s="783"/>
      <c r="R575" s="783"/>
      <c r="S575" s="783"/>
      <c r="T575" s="783"/>
      <c r="U575" s="793"/>
      <c r="V575" s="792"/>
      <c r="W575" s="792"/>
      <c r="X575" s="792"/>
      <c r="Y575" s="792"/>
      <c r="Z575" s="792"/>
      <c r="AA575" s="802"/>
      <c r="AB575" s="801"/>
      <c r="AC575" s="801"/>
      <c r="AD575" s="801"/>
      <c r="AE575" s="801"/>
      <c r="AF575" s="801"/>
      <c r="AG575" s="820"/>
      <c r="AH575" s="819"/>
      <c r="AI575" s="819"/>
      <c r="AJ575" s="819"/>
      <c r="AK575" s="819"/>
      <c r="AL575" s="819"/>
      <c r="AM575" s="774"/>
      <c r="AN575" s="775"/>
      <c r="AO575" s="775"/>
      <c r="AP575" s="775"/>
      <c r="AQ575" s="775"/>
      <c r="AR575" s="775"/>
      <c r="AS575" s="829"/>
      <c r="AT575" s="828"/>
      <c r="AU575" s="828"/>
      <c r="AV575" s="828"/>
      <c r="AW575" s="828"/>
      <c r="AX575" s="828"/>
      <c r="AY575" s="838"/>
      <c r="AZ575" s="837"/>
      <c r="BA575" s="837"/>
      <c r="BB575" s="837"/>
      <c r="BC575" s="837"/>
      <c r="BD575" s="837"/>
      <c r="BE575" s="774"/>
      <c r="BF575" s="775"/>
      <c r="BG575" s="775"/>
      <c r="BH575" s="775"/>
      <c r="BI575" s="775"/>
      <c r="BJ575" s="775"/>
      <c r="BK575" s="811"/>
      <c r="BL575" s="810"/>
      <c r="BM575" s="810"/>
      <c r="BN575" s="810"/>
      <c r="BO575" s="810"/>
      <c r="BP575" s="810"/>
      <c r="BQ575" s="793"/>
      <c r="BR575" s="792"/>
      <c r="BS575" s="792"/>
      <c r="BT575" s="792"/>
      <c r="BU575" s="792"/>
      <c r="BV575" s="792"/>
      <c r="BW575" s="838"/>
      <c r="BX575" s="837"/>
      <c r="BY575" s="837"/>
      <c r="BZ575" s="837"/>
      <c r="CA575" s="837"/>
      <c r="CB575" s="837"/>
      <c r="CC575" s="811"/>
      <c r="CD575" s="784"/>
      <c r="CE575" s="810"/>
      <c r="CF575" s="810"/>
      <c r="CG575" s="810"/>
      <c r="CH575" s="579"/>
    </row>
    <row r="576" spans="1:86" hidden="1" x14ac:dyDescent="0.2">
      <c r="A576" s="596"/>
      <c r="B576" s="596"/>
      <c r="C576" s="623"/>
      <c r="D576" s="606"/>
      <c r="E576" s="596"/>
      <c r="F576" s="602"/>
      <c r="G576" s="698"/>
      <c r="H576" s="645"/>
      <c r="I576" s="624"/>
      <c r="J576" s="774"/>
      <c r="K576" s="774"/>
      <c r="L576" s="775"/>
      <c r="M576" s="775"/>
      <c r="N576" s="775"/>
      <c r="O576" s="784"/>
      <c r="P576" s="784"/>
      <c r="Q576" s="783"/>
      <c r="R576" s="783"/>
      <c r="S576" s="783"/>
      <c r="T576" s="783"/>
      <c r="U576" s="793"/>
      <c r="V576" s="792"/>
      <c r="W576" s="792"/>
      <c r="X576" s="792"/>
      <c r="Y576" s="792"/>
      <c r="Z576" s="792"/>
      <c r="AA576" s="802"/>
      <c r="AB576" s="801"/>
      <c r="AC576" s="801"/>
      <c r="AD576" s="801"/>
      <c r="AE576" s="801"/>
      <c r="AF576" s="801"/>
      <c r="AG576" s="820"/>
      <c r="AH576" s="819"/>
      <c r="AI576" s="819"/>
      <c r="AJ576" s="819"/>
      <c r="AK576" s="819"/>
      <c r="AL576" s="819"/>
      <c r="AM576" s="774"/>
      <c r="AN576" s="775"/>
      <c r="AO576" s="775"/>
      <c r="AP576" s="775"/>
      <c r="AQ576" s="775"/>
      <c r="AR576" s="775"/>
      <c r="AS576" s="829"/>
      <c r="AT576" s="828"/>
      <c r="AU576" s="828"/>
      <c r="AV576" s="828"/>
      <c r="AW576" s="828"/>
      <c r="AX576" s="828"/>
      <c r="AY576" s="838"/>
      <c r="AZ576" s="837"/>
      <c r="BA576" s="837"/>
      <c r="BB576" s="837"/>
      <c r="BC576" s="837"/>
      <c r="BD576" s="837"/>
      <c r="BE576" s="774"/>
      <c r="BF576" s="775"/>
      <c r="BG576" s="775"/>
      <c r="BH576" s="775"/>
      <c r="BI576" s="775"/>
      <c r="BJ576" s="775"/>
      <c r="BK576" s="811"/>
      <c r="BL576" s="810"/>
      <c r="BM576" s="810"/>
      <c r="BN576" s="810"/>
      <c r="BO576" s="810"/>
      <c r="BP576" s="810"/>
      <c r="BQ576" s="793"/>
      <c r="BR576" s="792"/>
      <c r="BS576" s="792"/>
      <c r="BT576" s="792"/>
      <c r="BU576" s="792"/>
      <c r="BV576" s="792"/>
      <c r="BW576" s="838"/>
      <c r="BX576" s="837"/>
      <c r="BY576" s="837"/>
      <c r="BZ576" s="837"/>
      <c r="CA576" s="837"/>
      <c r="CB576" s="837"/>
      <c r="CC576" s="811"/>
      <c r="CD576" s="784"/>
      <c r="CE576" s="810"/>
      <c r="CF576" s="810"/>
      <c r="CG576" s="810"/>
      <c r="CH576" s="579"/>
    </row>
    <row r="577" spans="1:86" hidden="1" x14ac:dyDescent="0.2">
      <c r="A577" s="596"/>
      <c r="B577" s="596"/>
      <c r="C577" s="596"/>
      <c r="D577" s="607"/>
      <c r="E577" s="596"/>
      <c r="F577" s="607"/>
      <c r="G577" s="620"/>
      <c r="H577" s="609"/>
      <c r="I577" s="601"/>
      <c r="J577" s="774"/>
      <c r="K577" s="774"/>
      <c r="L577" s="775"/>
      <c r="M577" s="775"/>
      <c r="N577" s="774"/>
      <c r="O577" s="784"/>
      <c r="P577" s="784"/>
      <c r="Q577" s="783"/>
      <c r="R577" s="784"/>
      <c r="S577" s="783"/>
      <c r="T577" s="784"/>
      <c r="U577" s="793"/>
      <c r="V577" s="793"/>
      <c r="W577" s="792"/>
      <c r="X577" s="793"/>
      <c r="Y577" s="792"/>
      <c r="Z577" s="793"/>
      <c r="AA577" s="802"/>
      <c r="AB577" s="802"/>
      <c r="AC577" s="801"/>
      <c r="AD577" s="802"/>
      <c r="AE577" s="801"/>
      <c r="AF577" s="802"/>
      <c r="AG577" s="820"/>
      <c r="AH577" s="820"/>
      <c r="AI577" s="819"/>
      <c r="AJ577" s="820"/>
      <c r="AK577" s="819"/>
      <c r="AL577" s="820"/>
      <c r="AM577" s="774"/>
      <c r="AN577" s="774"/>
      <c r="AO577" s="775"/>
      <c r="AP577" s="774"/>
      <c r="AQ577" s="775"/>
      <c r="AR577" s="774"/>
      <c r="AS577" s="829"/>
      <c r="AT577" s="829"/>
      <c r="AU577" s="828"/>
      <c r="AV577" s="829"/>
      <c r="AW577" s="828"/>
      <c r="AX577" s="829"/>
      <c r="AY577" s="838"/>
      <c r="AZ577" s="838"/>
      <c r="BA577" s="837"/>
      <c r="BB577" s="838"/>
      <c r="BC577" s="837"/>
      <c r="BD577" s="838"/>
      <c r="BE577" s="774"/>
      <c r="BF577" s="774"/>
      <c r="BG577" s="775"/>
      <c r="BH577" s="774"/>
      <c r="BI577" s="775"/>
      <c r="BJ577" s="774"/>
      <c r="BK577" s="811"/>
      <c r="BL577" s="811"/>
      <c r="BM577" s="810"/>
      <c r="BN577" s="811"/>
      <c r="BO577" s="810"/>
      <c r="BP577" s="811"/>
      <c r="BQ577" s="793"/>
      <c r="BR577" s="793"/>
      <c r="BS577" s="792"/>
      <c r="BT577" s="793"/>
      <c r="BU577" s="792"/>
      <c r="BV577" s="793"/>
      <c r="BW577" s="838"/>
      <c r="BX577" s="838"/>
      <c r="BY577" s="837"/>
      <c r="BZ577" s="838"/>
      <c r="CA577" s="837"/>
      <c r="CB577" s="838"/>
      <c r="CC577" s="811"/>
      <c r="CD577" s="784"/>
      <c r="CE577" s="810"/>
      <c r="CF577" s="810"/>
      <c r="CG577" s="811"/>
      <c r="CH577" s="579"/>
    </row>
    <row r="578" spans="1:86" hidden="1" x14ac:dyDescent="0.2">
      <c r="A578" s="596"/>
      <c r="B578" s="596"/>
      <c r="C578" s="596"/>
      <c r="D578" s="607"/>
      <c r="E578" s="596"/>
      <c r="F578" s="607"/>
      <c r="G578" s="620"/>
      <c r="H578" s="609"/>
      <c r="I578" s="618"/>
      <c r="J578" s="774"/>
      <c r="K578" s="774"/>
      <c r="L578" s="775"/>
      <c r="M578" s="775"/>
      <c r="N578" s="775"/>
      <c r="O578" s="784"/>
      <c r="P578" s="784"/>
      <c r="Q578" s="783"/>
      <c r="R578" s="783"/>
      <c r="S578" s="783"/>
      <c r="T578" s="783"/>
      <c r="U578" s="793"/>
      <c r="V578" s="792"/>
      <c r="W578" s="792"/>
      <c r="X578" s="792"/>
      <c r="Y578" s="792"/>
      <c r="Z578" s="792"/>
      <c r="AA578" s="802"/>
      <c r="AB578" s="801"/>
      <c r="AC578" s="801"/>
      <c r="AD578" s="801"/>
      <c r="AE578" s="801"/>
      <c r="AF578" s="801"/>
      <c r="AG578" s="820"/>
      <c r="AH578" s="819"/>
      <c r="AI578" s="819"/>
      <c r="AJ578" s="819"/>
      <c r="AK578" s="819"/>
      <c r="AL578" s="819"/>
      <c r="AM578" s="774"/>
      <c r="AN578" s="775"/>
      <c r="AO578" s="775"/>
      <c r="AP578" s="775"/>
      <c r="AQ578" s="775"/>
      <c r="AR578" s="775"/>
      <c r="AS578" s="829"/>
      <c r="AT578" s="828"/>
      <c r="AU578" s="828"/>
      <c r="AV578" s="828"/>
      <c r="AW578" s="828"/>
      <c r="AX578" s="828"/>
      <c r="AY578" s="838"/>
      <c r="AZ578" s="837"/>
      <c r="BA578" s="837"/>
      <c r="BB578" s="837"/>
      <c r="BC578" s="837"/>
      <c r="BD578" s="837"/>
      <c r="BE578" s="774"/>
      <c r="BF578" s="775"/>
      <c r="BG578" s="775"/>
      <c r="BH578" s="775"/>
      <c r="BI578" s="775"/>
      <c r="BJ578" s="775"/>
      <c r="BK578" s="811"/>
      <c r="BL578" s="810"/>
      <c r="BM578" s="810"/>
      <c r="BN578" s="810"/>
      <c r="BO578" s="810"/>
      <c r="BP578" s="810"/>
      <c r="BQ578" s="793"/>
      <c r="BR578" s="792"/>
      <c r="BS578" s="792"/>
      <c r="BT578" s="792"/>
      <c r="BU578" s="792"/>
      <c r="BV578" s="792"/>
      <c r="BW578" s="838"/>
      <c r="BX578" s="837"/>
      <c r="BY578" s="837"/>
      <c r="BZ578" s="837"/>
      <c r="CA578" s="837"/>
      <c r="CB578" s="837"/>
      <c r="CC578" s="811"/>
      <c r="CD578" s="784"/>
      <c r="CE578" s="810"/>
      <c r="CF578" s="810"/>
      <c r="CG578" s="810"/>
      <c r="CH578" s="579"/>
    </row>
    <row r="579" spans="1:86" hidden="1" x14ac:dyDescent="0.2">
      <c r="A579" s="596"/>
      <c r="B579" s="596"/>
      <c r="C579" s="623"/>
      <c r="D579" s="602"/>
      <c r="E579" s="596"/>
      <c r="F579" s="602"/>
      <c r="G579" s="698"/>
      <c r="H579" s="600"/>
      <c r="I579" s="618"/>
      <c r="J579" s="774"/>
      <c r="K579" s="774"/>
      <c r="L579" s="775"/>
      <c r="M579" s="775"/>
      <c r="N579" s="775"/>
      <c r="O579" s="784"/>
      <c r="P579" s="784"/>
      <c r="Q579" s="783"/>
      <c r="R579" s="783"/>
      <c r="S579" s="783"/>
      <c r="T579" s="783"/>
      <c r="U579" s="793"/>
      <c r="V579" s="792"/>
      <c r="W579" s="792"/>
      <c r="X579" s="792"/>
      <c r="Y579" s="792"/>
      <c r="Z579" s="792"/>
      <c r="AA579" s="802"/>
      <c r="AB579" s="801"/>
      <c r="AC579" s="801"/>
      <c r="AD579" s="801"/>
      <c r="AE579" s="801"/>
      <c r="AF579" s="801"/>
      <c r="AG579" s="820"/>
      <c r="AH579" s="819"/>
      <c r="AI579" s="819"/>
      <c r="AJ579" s="819"/>
      <c r="AK579" s="819"/>
      <c r="AL579" s="819"/>
      <c r="AM579" s="774"/>
      <c r="AN579" s="775"/>
      <c r="AO579" s="775"/>
      <c r="AP579" s="775"/>
      <c r="AQ579" s="775"/>
      <c r="AR579" s="775"/>
      <c r="AS579" s="829"/>
      <c r="AT579" s="828"/>
      <c r="AU579" s="828"/>
      <c r="AV579" s="828"/>
      <c r="AW579" s="828"/>
      <c r="AX579" s="828"/>
      <c r="AY579" s="838"/>
      <c r="AZ579" s="837"/>
      <c r="BA579" s="837"/>
      <c r="BB579" s="837"/>
      <c r="BC579" s="837"/>
      <c r="BD579" s="837"/>
      <c r="BE579" s="774"/>
      <c r="BF579" s="775"/>
      <c r="BG579" s="775"/>
      <c r="BH579" s="775"/>
      <c r="BI579" s="775"/>
      <c r="BJ579" s="775"/>
      <c r="BK579" s="811"/>
      <c r="BL579" s="810"/>
      <c r="BM579" s="810"/>
      <c r="BN579" s="810"/>
      <c r="BO579" s="810"/>
      <c r="BP579" s="810"/>
      <c r="BQ579" s="793"/>
      <c r="BR579" s="792"/>
      <c r="BS579" s="792"/>
      <c r="BT579" s="792"/>
      <c r="BU579" s="792"/>
      <c r="BV579" s="792"/>
      <c r="BW579" s="838"/>
      <c r="BX579" s="837"/>
      <c r="BY579" s="837"/>
      <c r="BZ579" s="837"/>
      <c r="CA579" s="837"/>
      <c r="CB579" s="837"/>
      <c r="CC579" s="811"/>
      <c r="CD579" s="784"/>
      <c r="CE579" s="810"/>
      <c r="CF579" s="810"/>
      <c r="CG579" s="810"/>
      <c r="CH579" s="579"/>
    </row>
    <row r="580" spans="1:86" hidden="1" x14ac:dyDescent="0.2">
      <c r="A580" s="596"/>
      <c r="B580" s="596"/>
      <c r="C580" s="596"/>
      <c r="D580" s="604"/>
      <c r="E580" s="596"/>
      <c r="F580" s="607"/>
      <c r="G580" s="698"/>
      <c r="H580" s="600"/>
      <c r="I580" s="618"/>
      <c r="J580" s="774"/>
      <c r="K580" s="774"/>
      <c r="L580" s="775"/>
      <c r="M580" s="775"/>
      <c r="N580" s="775"/>
      <c r="O580" s="784"/>
      <c r="P580" s="784"/>
      <c r="Q580" s="783"/>
      <c r="R580" s="783"/>
      <c r="S580" s="783"/>
      <c r="T580" s="783"/>
      <c r="U580" s="793"/>
      <c r="V580" s="792"/>
      <c r="W580" s="792"/>
      <c r="X580" s="792"/>
      <c r="Y580" s="792"/>
      <c r="Z580" s="792"/>
      <c r="AA580" s="802"/>
      <c r="AB580" s="801"/>
      <c r="AC580" s="801"/>
      <c r="AD580" s="801"/>
      <c r="AE580" s="801"/>
      <c r="AF580" s="801"/>
      <c r="AG580" s="820"/>
      <c r="AH580" s="819"/>
      <c r="AI580" s="819"/>
      <c r="AJ580" s="819"/>
      <c r="AK580" s="819"/>
      <c r="AL580" s="819"/>
      <c r="AM580" s="774"/>
      <c r="AN580" s="775"/>
      <c r="AO580" s="775"/>
      <c r="AP580" s="775"/>
      <c r="AQ580" s="775"/>
      <c r="AR580" s="775"/>
      <c r="AS580" s="829"/>
      <c r="AT580" s="828"/>
      <c r="AU580" s="828"/>
      <c r="AV580" s="828"/>
      <c r="AW580" s="828"/>
      <c r="AX580" s="828"/>
      <c r="AY580" s="838"/>
      <c r="AZ580" s="837"/>
      <c r="BA580" s="837"/>
      <c r="BB580" s="837"/>
      <c r="BC580" s="837"/>
      <c r="BD580" s="837"/>
      <c r="BE580" s="774"/>
      <c r="BF580" s="775"/>
      <c r="BG580" s="775"/>
      <c r="BH580" s="775"/>
      <c r="BI580" s="775"/>
      <c r="BJ580" s="775"/>
      <c r="BK580" s="811"/>
      <c r="BL580" s="810"/>
      <c r="BM580" s="810"/>
      <c r="BN580" s="810"/>
      <c r="BO580" s="810"/>
      <c r="BP580" s="810"/>
      <c r="BQ580" s="793"/>
      <c r="BR580" s="792"/>
      <c r="BS580" s="792"/>
      <c r="BT580" s="792"/>
      <c r="BU580" s="792"/>
      <c r="BV580" s="792"/>
      <c r="BW580" s="838"/>
      <c r="BX580" s="837"/>
      <c r="BY580" s="837"/>
      <c r="BZ580" s="837"/>
      <c r="CA580" s="837"/>
      <c r="CB580" s="837"/>
      <c r="CC580" s="811"/>
      <c r="CD580" s="784"/>
      <c r="CE580" s="810"/>
      <c r="CF580" s="810"/>
      <c r="CG580" s="810"/>
      <c r="CH580" s="579"/>
    </row>
    <row r="581" spans="1:86" hidden="1" x14ac:dyDescent="0.2">
      <c r="A581" s="596"/>
      <c r="B581" s="596"/>
      <c r="C581" s="596"/>
      <c r="D581" s="606"/>
      <c r="E581" s="596"/>
      <c r="F581" s="607"/>
      <c r="G581" s="620"/>
      <c r="H581" s="645"/>
      <c r="I581" s="618"/>
      <c r="J581" s="774"/>
      <c r="K581" s="774"/>
      <c r="L581" s="775"/>
      <c r="M581" s="775"/>
      <c r="N581" s="775"/>
      <c r="O581" s="784"/>
      <c r="P581" s="784"/>
      <c r="Q581" s="783"/>
      <c r="R581" s="783"/>
      <c r="S581" s="783"/>
      <c r="T581" s="783"/>
      <c r="U581" s="793"/>
      <c r="V581" s="792"/>
      <c r="W581" s="792"/>
      <c r="X581" s="792"/>
      <c r="Y581" s="792"/>
      <c r="Z581" s="792"/>
      <c r="AA581" s="802"/>
      <c r="AB581" s="801"/>
      <c r="AC581" s="801"/>
      <c r="AD581" s="801"/>
      <c r="AE581" s="801"/>
      <c r="AF581" s="801"/>
      <c r="AG581" s="820"/>
      <c r="AH581" s="819"/>
      <c r="AI581" s="819"/>
      <c r="AJ581" s="819"/>
      <c r="AK581" s="819"/>
      <c r="AL581" s="819"/>
      <c r="AM581" s="774"/>
      <c r="AN581" s="775"/>
      <c r="AO581" s="775"/>
      <c r="AP581" s="775"/>
      <c r="AQ581" s="775"/>
      <c r="AR581" s="775"/>
      <c r="AS581" s="829"/>
      <c r="AT581" s="828"/>
      <c r="AU581" s="828"/>
      <c r="AV581" s="828"/>
      <c r="AW581" s="828"/>
      <c r="AX581" s="828"/>
      <c r="AY581" s="838"/>
      <c r="AZ581" s="837"/>
      <c r="BA581" s="837"/>
      <c r="BB581" s="837"/>
      <c r="BC581" s="837"/>
      <c r="BD581" s="837"/>
      <c r="BE581" s="774"/>
      <c r="BF581" s="775"/>
      <c r="BG581" s="775"/>
      <c r="BH581" s="775"/>
      <c r="BI581" s="775"/>
      <c r="BJ581" s="775"/>
      <c r="BK581" s="811"/>
      <c r="BL581" s="810"/>
      <c r="BM581" s="810"/>
      <c r="BN581" s="810"/>
      <c r="BO581" s="810"/>
      <c r="BP581" s="810"/>
      <c r="BQ581" s="793"/>
      <c r="BR581" s="792"/>
      <c r="BS581" s="792"/>
      <c r="BT581" s="792"/>
      <c r="BU581" s="792"/>
      <c r="BV581" s="792"/>
      <c r="BW581" s="838"/>
      <c r="BX581" s="837"/>
      <c r="BY581" s="837"/>
      <c r="BZ581" s="837"/>
      <c r="CA581" s="837"/>
      <c r="CB581" s="837"/>
      <c r="CC581" s="811"/>
      <c r="CD581" s="784"/>
      <c r="CE581" s="810"/>
      <c r="CF581" s="810"/>
      <c r="CG581" s="810"/>
      <c r="CH581" s="579"/>
    </row>
    <row r="582" spans="1:86" hidden="1" x14ac:dyDescent="0.2">
      <c r="A582" s="596"/>
      <c r="B582" s="596"/>
      <c r="C582" s="596"/>
      <c r="D582" s="607"/>
      <c r="E582" s="596"/>
      <c r="F582" s="607"/>
      <c r="G582" s="620"/>
      <c r="H582" s="609"/>
      <c r="I582" s="618"/>
      <c r="J582" s="774"/>
      <c r="K582" s="774"/>
      <c r="L582" s="775"/>
      <c r="M582" s="775"/>
      <c r="N582" s="774"/>
      <c r="O582" s="784"/>
      <c r="P582" s="784"/>
      <c r="Q582" s="783"/>
      <c r="R582" s="784"/>
      <c r="S582" s="783"/>
      <c r="T582" s="784"/>
      <c r="U582" s="793"/>
      <c r="V582" s="793"/>
      <c r="W582" s="792"/>
      <c r="X582" s="793"/>
      <c r="Y582" s="792"/>
      <c r="Z582" s="793"/>
      <c r="AA582" s="802"/>
      <c r="AB582" s="802"/>
      <c r="AC582" s="801"/>
      <c r="AD582" s="802"/>
      <c r="AE582" s="801"/>
      <c r="AF582" s="802"/>
      <c r="AG582" s="820"/>
      <c r="AH582" s="820"/>
      <c r="AI582" s="819"/>
      <c r="AJ582" s="820"/>
      <c r="AK582" s="819"/>
      <c r="AL582" s="820"/>
      <c r="AM582" s="774"/>
      <c r="AN582" s="774"/>
      <c r="AO582" s="775"/>
      <c r="AP582" s="774"/>
      <c r="AQ582" s="775"/>
      <c r="AR582" s="774"/>
      <c r="AS582" s="829"/>
      <c r="AT582" s="829"/>
      <c r="AU582" s="828"/>
      <c r="AV582" s="829"/>
      <c r="AW582" s="828"/>
      <c r="AX582" s="829"/>
      <c r="AY582" s="838"/>
      <c r="AZ582" s="838"/>
      <c r="BA582" s="837"/>
      <c r="BB582" s="838"/>
      <c r="BC582" s="837"/>
      <c r="BD582" s="838"/>
      <c r="BE582" s="774"/>
      <c r="BF582" s="774"/>
      <c r="BG582" s="775"/>
      <c r="BH582" s="774"/>
      <c r="BI582" s="775"/>
      <c r="BJ582" s="774"/>
      <c r="BK582" s="811"/>
      <c r="BL582" s="811"/>
      <c r="BM582" s="810"/>
      <c r="BN582" s="811"/>
      <c r="BO582" s="810"/>
      <c r="BP582" s="811"/>
      <c r="BQ582" s="793"/>
      <c r="BR582" s="793"/>
      <c r="BS582" s="792"/>
      <c r="BT582" s="793"/>
      <c r="BU582" s="792"/>
      <c r="BV582" s="793"/>
      <c r="BW582" s="838"/>
      <c r="BX582" s="838"/>
      <c r="BY582" s="837"/>
      <c r="BZ582" s="838"/>
      <c r="CA582" s="837"/>
      <c r="CB582" s="838"/>
      <c r="CC582" s="811"/>
      <c r="CD582" s="784"/>
      <c r="CE582" s="810"/>
      <c r="CF582" s="810"/>
      <c r="CG582" s="811"/>
      <c r="CH582" s="579"/>
    </row>
    <row r="583" spans="1:86" hidden="1" x14ac:dyDescent="0.2">
      <c r="A583" s="675"/>
      <c r="B583" s="675"/>
      <c r="C583" s="675"/>
      <c r="D583" s="677"/>
      <c r="E583" s="675"/>
      <c r="F583" s="677"/>
      <c r="G583" s="678"/>
      <c r="H583" s="661"/>
      <c r="I583" s="629"/>
      <c r="J583" s="776"/>
      <c r="K583" s="776"/>
      <c r="L583" s="776"/>
      <c r="M583" s="776"/>
      <c r="N583" s="776"/>
      <c r="O583" s="785"/>
      <c r="P583" s="785"/>
      <c r="Q583" s="785"/>
      <c r="R583" s="785"/>
      <c r="S583" s="785"/>
      <c r="T583" s="785"/>
      <c r="U583" s="794"/>
      <c r="V583" s="794"/>
      <c r="W583" s="794"/>
      <c r="X583" s="794"/>
      <c r="Y583" s="794"/>
      <c r="Z583" s="794"/>
      <c r="AA583" s="803"/>
      <c r="AB583" s="803"/>
      <c r="AC583" s="803"/>
      <c r="AD583" s="803"/>
      <c r="AE583" s="803"/>
      <c r="AF583" s="803"/>
      <c r="AG583" s="821"/>
      <c r="AH583" s="821"/>
      <c r="AI583" s="821"/>
      <c r="AJ583" s="821"/>
      <c r="AK583" s="821"/>
      <c r="AL583" s="821"/>
      <c r="AM583" s="776"/>
      <c r="AN583" s="776"/>
      <c r="AO583" s="776"/>
      <c r="AP583" s="776"/>
      <c r="AQ583" s="776"/>
      <c r="AR583" s="776"/>
      <c r="AS583" s="830"/>
      <c r="AT583" s="830"/>
      <c r="AU583" s="830"/>
      <c r="AV583" s="830"/>
      <c r="AW583" s="830"/>
      <c r="AX583" s="830"/>
      <c r="AY583" s="839"/>
      <c r="AZ583" s="839"/>
      <c r="BA583" s="839"/>
      <c r="BB583" s="839"/>
      <c r="BC583" s="839"/>
      <c r="BD583" s="839"/>
      <c r="BE583" s="776"/>
      <c r="BF583" s="776"/>
      <c r="BG583" s="776"/>
      <c r="BH583" s="776"/>
      <c r="BI583" s="776"/>
      <c r="BJ583" s="776"/>
      <c r="BK583" s="812"/>
      <c r="BL583" s="812"/>
      <c r="BM583" s="812"/>
      <c r="BN583" s="812"/>
      <c r="BO583" s="812"/>
      <c r="BP583" s="812"/>
      <c r="BQ583" s="794"/>
      <c r="BR583" s="794"/>
      <c r="BS583" s="794"/>
      <c r="BT583" s="794"/>
      <c r="BU583" s="794"/>
      <c r="BV583" s="794"/>
      <c r="BW583" s="839"/>
      <c r="BX583" s="839"/>
      <c r="BY583" s="839"/>
      <c r="BZ583" s="839"/>
      <c r="CA583" s="839"/>
      <c r="CB583" s="839"/>
      <c r="CC583" s="812"/>
      <c r="CD583" s="785"/>
      <c r="CE583" s="812"/>
      <c r="CF583" s="812"/>
      <c r="CG583" s="812"/>
      <c r="CH583" s="579"/>
    </row>
    <row r="584" spans="1:86" hidden="1" x14ac:dyDescent="0.2">
      <c r="A584" s="702"/>
      <c r="B584" s="581"/>
      <c r="C584" s="581"/>
      <c r="D584" s="626"/>
      <c r="E584" s="581"/>
      <c r="F584" s="626"/>
      <c r="G584" s="582"/>
      <c r="H584" s="631"/>
      <c r="I584" s="704"/>
      <c r="J584" s="774"/>
      <c r="K584" s="774"/>
      <c r="L584" s="775"/>
      <c r="M584" s="775"/>
      <c r="N584" s="775"/>
      <c r="O584" s="784"/>
      <c r="P584" s="784"/>
      <c r="Q584" s="783"/>
      <c r="R584" s="783"/>
      <c r="S584" s="783"/>
      <c r="T584" s="783"/>
      <c r="U584" s="793"/>
      <c r="V584" s="792"/>
      <c r="W584" s="792"/>
      <c r="X584" s="792"/>
      <c r="Y584" s="792"/>
      <c r="Z584" s="792"/>
      <c r="AA584" s="802"/>
      <c r="AB584" s="801"/>
      <c r="AC584" s="801"/>
      <c r="AD584" s="801"/>
      <c r="AE584" s="801"/>
      <c r="AF584" s="801"/>
      <c r="AG584" s="820"/>
      <c r="AH584" s="819"/>
      <c r="AI584" s="819"/>
      <c r="AJ584" s="819"/>
      <c r="AK584" s="819"/>
      <c r="AL584" s="819"/>
      <c r="AM584" s="774"/>
      <c r="AN584" s="775"/>
      <c r="AO584" s="775"/>
      <c r="AP584" s="775"/>
      <c r="AQ584" s="775"/>
      <c r="AR584" s="775"/>
      <c r="AS584" s="829"/>
      <c r="AT584" s="828"/>
      <c r="AU584" s="828"/>
      <c r="AV584" s="828"/>
      <c r="AW584" s="828"/>
      <c r="AX584" s="828"/>
      <c r="AY584" s="838"/>
      <c r="AZ584" s="837"/>
      <c r="BA584" s="837"/>
      <c r="BB584" s="837"/>
      <c r="BC584" s="837"/>
      <c r="BD584" s="837"/>
      <c r="BE584" s="774"/>
      <c r="BF584" s="775"/>
      <c r="BG584" s="775"/>
      <c r="BH584" s="775"/>
      <c r="BI584" s="775"/>
      <c r="BJ584" s="775"/>
      <c r="BK584" s="811"/>
      <c r="BL584" s="810"/>
      <c r="BM584" s="810"/>
      <c r="BN584" s="810"/>
      <c r="BO584" s="810"/>
      <c r="BP584" s="810"/>
      <c r="BQ584" s="793"/>
      <c r="BR584" s="792"/>
      <c r="BS584" s="792"/>
      <c r="BT584" s="792"/>
      <c r="BU584" s="792"/>
      <c r="BV584" s="792"/>
      <c r="BW584" s="838"/>
      <c r="BX584" s="837"/>
      <c r="BY584" s="837"/>
      <c r="BZ584" s="837"/>
      <c r="CA584" s="837"/>
      <c r="CB584" s="837"/>
      <c r="CC584" s="811"/>
      <c r="CD584" s="784"/>
      <c r="CE584" s="810"/>
      <c r="CF584" s="810"/>
      <c r="CG584" s="810"/>
      <c r="CH584" s="579"/>
    </row>
    <row r="585" spans="1:86" hidden="1" x14ac:dyDescent="0.2">
      <c r="A585" s="697"/>
      <c r="B585" s="585"/>
      <c r="C585" s="585"/>
      <c r="D585" s="634"/>
      <c r="E585" s="585"/>
      <c r="F585" s="634"/>
      <c r="G585" s="586"/>
      <c r="H585" s="635"/>
      <c r="I585" s="636"/>
      <c r="J585" s="774"/>
      <c r="K585" s="774"/>
      <c r="L585" s="775"/>
      <c r="M585" s="775"/>
      <c r="N585" s="775"/>
      <c r="O585" s="784"/>
      <c r="P585" s="784"/>
      <c r="Q585" s="783"/>
      <c r="R585" s="783"/>
      <c r="S585" s="783"/>
      <c r="T585" s="783"/>
      <c r="U585" s="793"/>
      <c r="V585" s="792"/>
      <c r="W585" s="792"/>
      <c r="X585" s="792"/>
      <c r="Y585" s="792"/>
      <c r="Z585" s="792"/>
      <c r="AA585" s="802"/>
      <c r="AB585" s="801"/>
      <c r="AC585" s="801"/>
      <c r="AD585" s="801"/>
      <c r="AE585" s="801"/>
      <c r="AF585" s="801"/>
      <c r="AG585" s="820"/>
      <c r="AH585" s="819"/>
      <c r="AI585" s="819"/>
      <c r="AJ585" s="819"/>
      <c r="AK585" s="819"/>
      <c r="AL585" s="819"/>
      <c r="AM585" s="774"/>
      <c r="AN585" s="775"/>
      <c r="AO585" s="775"/>
      <c r="AP585" s="775"/>
      <c r="AQ585" s="775"/>
      <c r="AR585" s="775"/>
      <c r="AS585" s="829"/>
      <c r="AT585" s="828"/>
      <c r="AU585" s="828"/>
      <c r="AV585" s="828"/>
      <c r="AW585" s="828"/>
      <c r="AX585" s="828"/>
      <c r="AY585" s="838"/>
      <c r="AZ585" s="837"/>
      <c r="BA585" s="837"/>
      <c r="BB585" s="837"/>
      <c r="BC585" s="837"/>
      <c r="BD585" s="837"/>
      <c r="BE585" s="774"/>
      <c r="BF585" s="775"/>
      <c r="BG585" s="775"/>
      <c r="BH585" s="775"/>
      <c r="BI585" s="775"/>
      <c r="BJ585" s="775"/>
      <c r="BK585" s="811"/>
      <c r="BL585" s="810"/>
      <c r="BM585" s="810"/>
      <c r="BN585" s="810"/>
      <c r="BO585" s="810"/>
      <c r="BP585" s="810"/>
      <c r="BQ585" s="793"/>
      <c r="BR585" s="792"/>
      <c r="BS585" s="792"/>
      <c r="BT585" s="792"/>
      <c r="BU585" s="792"/>
      <c r="BV585" s="792"/>
      <c r="BW585" s="838"/>
      <c r="BX585" s="837"/>
      <c r="BY585" s="837"/>
      <c r="BZ585" s="837"/>
      <c r="CA585" s="837"/>
      <c r="CB585" s="837"/>
      <c r="CC585" s="811"/>
      <c r="CD585" s="784"/>
      <c r="CE585" s="810"/>
      <c r="CF585" s="810"/>
      <c r="CG585" s="810"/>
      <c r="CH585" s="579"/>
    </row>
    <row r="586" spans="1:86" hidden="1" x14ac:dyDescent="0.2">
      <c r="A586" s="697"/>
      <c r="B586" s="585"/>
      <c r="C586" s="585"/>
      <c r="D586" s="634"/>
      <c r="E586" s="585"/>
      <c r="F586" s="634"/>
      <c r="G586" s="586"/>
      <c r="H586" s="639"/>
      <c r="I586" s="636"/>
      <c r="J586" s="774"/>
      <c r="K586" s="774"/>
      <c r="L586" s="775"/>
      <c r="M586" s="775"/>
      <c r="N586" s="775"/>
      <c r="O586" s="784"/>
      <c r="P586" s="784"/>
      <c r="Q586" s="783"/>
      <c r="R586" s="783"/>
      <c r="S586" s="783"/>
      <c r="T586" s="783"/>
      <c r="U586" s="793"/>
      <c r="V586" s="792"/>
      <c r="W586" s="792"/>
      <c r="X586" s="792"/>
      <c r="Y586" s="792"/>
      <c r="Z586" s="792"/>
      <c r="AA586" s="802"/>
      <c r="AB586" s="801"/>
      <c r="AC586" s="801"/>
      <c r="AD586" s="801"/>
      <c r="AE586" s="801"/>
      <c r="AF586" s="801"/>
      <c r="AG586" s="820"/>
      <c r="AH586" s="819"/>
      <c r="AI586" s="819"/>
      <c r="AJ586" s="819"/>
      <c r="AK586" s="819"/>
      <c r="AL586" s="819"/>
      <c r="AM586" s="774"/>
      <c r="AN586" s="775"/>
      <c r="AO586" s="775"/>
      <c r="AP586" s="775"/>
      <c r="AQ586" s="775"/>
      <c r="AR586" s="775"/>
      <c r="AS586" s="829"/>
      <c r="AT586" s="828"/>
      <c r="AU586" s="828"/>
      <c r="AV586" s="828"/>
      <c r="AW586" s="828"/>
      <c r="AX586" s="828"/>
      <c r="AY586" s="838"/>
      <c r="AZ586" s="837"/>
      <c r="BA586" s="837"/>
      <c r="BB586" s="837"/>
      <c r="BC586" s="837"/>
      <c r="BD586" s="837"/>
      <c r="BE586" s="774"/>
      <c r="BF586" s="775"/>
      <c r="BG586" s="775"/>
      <c r="BH586" s="775"/>
      <c r="BI586" s="775"/>
      <c r="BJ586" s="775"/>
      <c r="BK586" s="811"/>
      <c r="BL586" s="810"/>
      <c r="BM586" s="810"/>
      <c r="BN586" s="810"/>
      <c r="BO586" s="810"/>
      <c r="BP586" s="810"/>
      <c r="BQ586" s="793"/>
      <c r="BR586" s="792"/>
      <c r="BS586" s="792"/>
      <c r="BT586" s="792"/>
      <c r="BU586" s="792"/>
      <c r="BV586" s="792"/>
      <c r="BW586" s="838"/>
      <c r="BX586" s="837"/>
      <c r="BY586" s="837"/>
      <c r="BZ586" s="837"/>
      <c r="CA586" s="837"/>
      <c r="CB586" s="837"/>
      <c r="CC586" s="811"/>
      <c r="CD586" s="784"/>
      <c r="CE586" s="810"/>
      <c r="CF586" s="810"/>
      <c r="CG586" s="810"/>
      <c r="CH586" s="579"/>
    </row>
    <row r="587" spans="1:86" hidden="1" x14ac:dyDescent="0.2">
      <c r="A587" s="697"/>
      <c r="B587" s="585"/>
      <c r="C587" s="585"/>
      <c r="D587" s="634"/>
      <c r="E587" s="585"/>
      <c r="F587" s="634"/>
      <c r="G587" s="679"/>
      <c r="H587" s="639"/>
      <c r="I587" s="636"/>
      <c r="J587" s="774"/>
      <c r="K587" s="774"/>
      <c r="L587" s="775"/>
      <c r="M587" s="775"/>
      <c r="N587" s="775"/>
      <c r="O587" s="784"/>
      <c r="P587" s="784"/>
      <c r="Q587" s="783"/>
      <c r="R587" s="783"/>
      <c r="S587" s="783"/>
      <c r="T587" s="783"/>
      <c r="U587" s="793"/>
      <c r="V587" s="792"/>
      <c r="W587" s="792"/>
      <c r="X587" s="792"/>
      <c r="Y587" s="792"/>
      <c r="Z587" s="792"/>
      <c r="AA587" s="802"/>
      <c r="AB587" s="801"/>
      <c r="AC587" s="801"/>
      <c r="AD587" s="801"/>
      <c r="AE587" s="801"/>
      <c r="AF587" s="801"/>
      <c r="AG587" s="820"/>
      <c r="AH587" s="819"/>
      <c r="AI587" s="819"/>
      <c r="AJ587" s="819"/>
      <c r="AK587" s="819"/>
      <c r="AL587" s="819"/>
      <c r="AM587" s="774"/>
      <c r="AN587" s="775"/>
      <c r="AO587" s="775"/>
      <c r="AP587" s="775"/>
      <c r="AQ587" s="775"/>
      <c r="AR587" s="775"/>
      <c r="AS587" s="829"/>
      <c r="AT587" s="828"/>
      <c r="AU587" s="828"/>
      <c r="AV587" s="828"/>
      <c r="AW587" s="828"/>
      <c r="AX587" s="828"/>
      <c r="AY587" s="838"/>
      <c r="AZ587" s="837"/>
      <c r="BA587" s="837"/>
      <c r="BB587" s="837"/>
      <c r="BC587" s="837"/>
      <c r="BD587" s="837"/>
      <c r="BE587" s="774"/>
      <c r="BF587" s="775"/>
      <c r="BG587" s="775"/>
      <c r="BH587" s="775"/>
      <c r="BI587" s="775"/>
      <c r="BJ587" s="775"/>
      <c r="BK587" s="811"/>
      <c r="BL587" s="810"/>
      <c r="BM587" s="810"/>
      <c r="BN587" s="810"/>
      <c r="BO587" s="810"/>
      <c r="BP587" s="810"/>
      <c r="BQ587" s="793"/>
      <c r="BR587" s="792"/>
      <c r="BS587" s="792"/>
      <c r="BT587" s="792"/>
      <c r="BU587" s="792"/>
      <c r="BV587" s="792"/>
      <c r="BW587" s="838"/>
      <c r="BX587" s="837"/>
      <c r="BY587" s="837"/>
      <c r="BZ587" s="837"/>
      <c r="CA587" s="837"/>
      <c r="CB587" s="837"/>
      <c r="CC587" s="811"/>
      <c r="CD587" s="784"/>
      <c r="CE587" s="810"/>
      <c r="CF587" s="810"/>
      <c r="CG587" s="810"/>
      <c r="CH587" s="579"/>
    </row>
    <row r="588" spans="1:86" hidden="1" x14ac:dyDescent="0.2">
      <c r="A588" s="697"/>
      <c r="B588" s="585"/>
      <c r="C588" s="585"/>
      <c r="D588" s="634"/>
      <c r="E588" s="585"/>
      <c r="F588" s="634"/>
      <c r="G588" s="679"/>
      <c r="H588" s="635"/>
      <c r="I588" s="636"/>
      <c r="J588" s="774"/>
      <c r="K588" s="774"/>
      <c r="L588" s="775"/>
      <c r="M588" s="775"/>
      <c r="N588" s="775"/>
      <c r="O588" s="784"/>
      <c r="P588" s="784"/>
      <c r="Q588" s="783"/>
      <c r="R588" s="783"/>
      <c r="S588" s="783"/>
      <c r="T588" s="783"/>
      <c r="U588" s="793"/>
      <c r="V588" s="792"/>
      <c r="W588" s="792"/>
      <c r="X588" s="792"/>
      <c r="Y588" s="792"/>
      <c r="Z588" s="792"/>
      <c r="AA588" s="802"/>
      <c r="AB588" s="801"/>
      <c r="AC588" s="801"/>
      <c r="AD588" s="801"/>
      <c r="AE588" s="801"/>
      <c r="AF588" s="801"/>
      <c r="AG588" s="820"/>
      <c r="AH588" s="819"/>
      <c r="AI588" s="819"/>
      <c r="AJ588" s="819"/>
      <c r="AK588" s="819"/>
      <c r="AL588" s="819"/>
      <c r="AM588" s="774"/>
      <c r="AN588" s="775"/>
      <c r="AO588" s="775"/>
      <c r="AP588" s="775"/>
      <c r="AQ588" s="775"/>
      <c r="AR588" s="775"/>
      <c r="AS588" s="829"/>
      <c r="AT588" s="828"/>
      <c r="AU588" s="828"/>
      <c r="AV588" s="828"/>
      <c r="AW588" s="828"/>
      <c r="AX588" s="828"/>
      <c r="AY588" s="838"/>
      <c r="AZ588" s="837"/>
      <c r="BA588" s="837"/>
      <c r="BB588" s="837"/>
      <c r="BC588" s="837"/>
      <c r="BD588" s="837"/>
      <c r="BE588" s="774"/>
      <c r="BF588" s="775"/>
      <c r="BG588" s="775"/>
      <c r="BH588" s="775"/>
      <c r="BI588" s="775"/>
      <c r="BJ588" s="775"/>
      <c r="BK588" s="811"/>
      <c r="BL588" s="810"/>
      <c r="BM588" s="810"/>
      <c r="BN588" s="810"/>
      <c r="BO588" s="810"/>
      <c r="BP588" s="810"/>
      <c r="BQ588" s="793"/>
      <c r="BR588" s="792"/>
      <c r="BS588" s="792"/>
      <c r="BT588" s="792"/>
      <c r="BU588" s="792"/>
      <c r="BV588" s="792"/>
      <c r="BW588" s="838"/>
      <c r="BX588" s="837"/>
      <c r="BY588" s="837"/>
      <c r="BZ588" s="837"/>
      <c r="CA588" s="837"/>
      <c r="CB588" s="837"/>
      <c r="CC588" s="811"/>
      <c r="CD588" s="784"/>
      <c r="CE588" s="810"/>
      <c r="CF588" s="810"/>
      <c r="CG588" s="810"/>
      <c r="CH588" s="579"/>
    </row>
    <row r="589" spans="1:86" hidden="1" x14ac:dyDescent="0.2">
      <c r="A589" s="705"/>
      <c r="B589" s="591"/>
      <c r="C589" s="591"/>
      <c r="D589" s="641"/>
      <c r="E589" s="591"/>
      <c r="F589" s="641"/>
      <c r="G589" s="718"/>
      <c r="H589" s="642"/>
      <c r="I589" s="643"/>
      <c r="J589" s="774"/>
      <c r="K589" s="774"/>
      <c r="L589" s="775"/>
      <c r="M589" s="775"/>
      <c r="N589" s="775"/>
      <c r="O589" s="784"/>
      <c r="P589" s="784"/>
      <c r="Q589" s="783"/>
      <c r="R589" s="783"/>
      <c r="S589" s="783"/>
      <c r="T589" s="783"/>
      <c r="U589" s="793"/>
      <c r="V589" s="792"/>
      <c r="W589" s="792"/>
      <c r="X589" s="792"/>
      <c r="Y589" s="792"/>
      <c r="Z589" s="792"/>
      <c r="AA589" s="802"/>
      <c r="AB589" s="801"/>
      <c r="AC589" s="801"/>
      <c r="AD589" s="801"/>
      <c r="AE589" s="801"/>
      <c r="AF589" s="801"/>
      <c r="AG589" s="820"/>
      <c r="AH589" s="819"/>
      <c r="AI589" s="819"/>
      <c r="AJ589" s="819"/>
      <c r="AK589" s="819"/>
      <c r="AL589" s="819"/>
      <c r="AM589" s="774"/>
      <c r="AN589" s="775"/>
      <c r="AO589" s="775"/>
      <c r="AP589" s="775"/>
      <c r="AQ589" s="775"/>
      <c r="AR589" s="775"/>
      <c r="AS589" s="829"/>
      <c r="AT589" s="828"/>
      <c r="AU589" s="828"/>
      <c r="AV589" s="828"/>
      <c r="AW589" s="828"/>
      <c r="AX589" s="828"/>
      <c r="AY589" s="838"/>
      <c r="AZ589" s="837"/>
      <c r="BA589" s="837"/>
      <c r="BB589" s="837"/>
      <c r="BC589" s="837"/>
      <c r="BD589" s="837"/>
      <c r="BE589" s="774"/>
      <c r="BF589" s="775"/>
      <c r="BG589" s="775"/>
      <c r="BH589" s="775"/>
      <c r="BI589" s="775"/>
      <c r="BJ589" s="775"/>
      <c r="BK589" s="811"/>
      <c r="BL589" s="810"/>
      <c r="BM589" s="810"/>
      <c r="BN589" s="810"/>
      <c r="BO589" s="810"/>
      <c r="BP589" s="810"/>
      <c r="BQ589" s="793"/>
      <c r="BR589" s="792"/>
      <c r="BS589" s="792"/>
      <c r="BT589" s="792"/>
      <c r="BU589" s="792"/>
      <c r="BV589" s="792"/>
      <c r="BW589" s="838"/>
      <c r="BX589" s="837"/>
      <c r="BY589" s="837"/>
      <c r="BZ589" s="837"/>
      <c r="CA589" s="837"/>
      <c r="CB589" s="837"/>
      <c r="CC589" s="811"/>
      <c r="CD589" s="784"/>
      <c r="CE589" s="810"/>
      <c r="CF589" s="810"/>
      <c r="CG589" s="810"/>
      <c r="CH589" s="579"/>
    </row>
    <row r="590" spans="1:86" hidden="1" x14ac:dyDescent="0.2">
      <c r="A590" s="705"/>
      <c r="B590" s="591"/>
      <c r="C590" s="591"/>
      <c r="D590" s="641"/>
      <c r="E590" s="591"/>
      <c r="F590" s="641"/>
      <c r="G590" s="718"/>
      <c r="H590" s="642"/>
      <c r="I590" s="643"/>
      <c r="J590" s="774"/>
      <c r="K590" s="774"/>
      <c r="L590" s="775"/>
      <c r="M590" s="775"/>
      <c r="N590" s="775"/>
      <c r="O590" s="784"/>
      <c r="P590" s="784"/>
      <c r="Q590" s="783"/>
      <c r="R590" s="783"/>
      <c r="S590" s="783"/>
      <c r="T590" s="783"/>
      <c r="U590" s="793"/>
      <c r="V590" s="792"/>
      <c r="W590" s="792"/>
      <c r="X590" s="792"/>
      <c r="Y590" s="792"/>
      <c r="Z590" s="792"/>
      <c r="AA590" s="802"/>
      <c r="AB590" s="801"/>
      <c r="AC590" s="801"/>
      <c r="AD590" s="801"/>
      <c r="AE590" s="801"/>
      <c r="AF590" s="801"/>
      <c r="AG590" s="820"/>
      <c r="AH590" s="819"/>
      <c r="AI590" s="819"/>
      <c r="AJ590" s="819"/>
      <c r="AK590" s="819"/>
      <c r="AL590" s="819"/>
      <c r="AM590" s="774"/>
      <c r="AN590" s="775"/>
      <c r="AO590" s="775"/>
      <c r="AP590" s="775"/>
      <c r="AQ590" s="775"/>
      <c r="AR590" s="775"/>
      <c r="AS590" s="829"/>
      <c r="AT590" s="828"/>
      <c r="AU590" s="828"/>
      <c r="AV590" s="828"/>
      <c r="AW590" s="828"/>
      <c r="AX590" s="828"/>
      <c r="AY590" s="838"/>
      <c r="AZ590" s="837"/>
      <c r="BA590" s="837"/>
      <c r="BB590" s="837"/>
      <c r="BC590" s="837"/>
      <c r="BD590" s="837"/>
      <c r="BE590" s="774"/>
      <c r="BF590" s="775"/>
      <c r="BG590" s="775"/>
      <c r="BH590" s="775"/>
      <c r="BI590" s="775"/>
      <c r="BJ590" s="775"/>
      <c r="BK590" s="811"/>
      <c r="BL590" s="810"/>
      <c r="BM590" s="810"/>
      <c r="BN590" s="810"/>
      <c r="BO590" s="810"/>
      <c r="BP590" s="810"/>
      <c r="BQ590" s="793"/>
      <c r="BR590" s="792"/>
      <c r="BS590" s="792"/>
      <c r="BT590" s="792"/>
      <c r="BU590" s="792"/>
      <c r="BV590" s="792"/>
      <c r="BW590" s="838"/>
      <c r="BX590" s="837"/>
      <c r="BY590" s="837"/>
      <c r="BZ590" s="837"/>
      <c r="CA590" s="837"/>
      <c r="CB590" s="837"/>
      <c r="CC590" s="811"/>
      <c r="CD590" s="784"/>
      <c r="CE590" s="810"/>
      <c r="CF590" s="810"/>
      <c r="CG590" s="810"/>
      <c r="CH590" s="579"/>
    </row>
    <row r="591" spans="1:86" hidden="1" x14ac:dyDescent="0.2">
      <c r="A591" s="596"/>
      <c r="B591" s="596"/>
      <c r="C591" s="596"/>
      <c r="D591" s="607"/>
      <c r="E591" s="596"/>
      <c r="F591" s="607"/>
      <c r="G591" s="620"/>
      <c r="H591" s="752"/>
      <c r="I591" s="753"/>
      <c r="J591" s="774"/>
      <c r="K591" s="774"/>
      <c r="L591" s="775"/>
      <c r="M591" s="775"/>
      <c r="N591" s="775"/>
      <c r="O591" s="784"/>
      <c r="P591" s="784"/>
      <c r="Q591" s="783"/>
      <c r="R591" s="783"/>
      <c r="S591" s="783"/>
      <c r="T591" s="783"/>
      <c r="U591" s="793"/>
      <c r="V591" s="792"/>
      <c r="W591" s="792"/>
      <c r="X591" s="792"/>
      <c r="Y591" s="792"/>
      <c r="Z591" s="792"/>
      <c r="AA591" s="802"/>
      <c r="AB591" s="801"/>
      <c r="AC591" s="801"/>
      <c r="AD591" s="801"/>
      <c r="AE591" s="801"/>
      <c r="AF591" s="801"/>
      <c r="AG591" s="820"/>
      <c r="AH591" s="819"/>
      <c r="AI591" s="819"/>
      <c r="AJ591" s="819"/>
      <c r="AK591" s="819"/>
      <c r="AL591" s="819"/>
      <c r="AM591" s="774"/>
      <c r="AN591" s="775"/>
      <c r="AO591" s="775"/>
      <c r="AP591" s="775"/>
      <c r="AQ591" s="775"/>
      <c r="AR591" s="775"/>
      <c r="AS591" s="829"/>
      <c r="AT591" s="828"/>
      <c r="AU591" s="828"/>
      <c r="AV591" s="828"/>
      <c r="AW591" s="828"/>
      <c r="AX591" s="828"/>
      <c r="AY591" s="838"/>
      <c r="AZ591" s="837"/>
      <c r="BA591" s="837"/>
      <c r="BB591" s="837"/>
      <c r="BC591" s="837"/>
      <c r="BD591" s="837"/>
      <c r="BE591" s="774"/>
      <c r="BF591" s="775"/>
      <c r="BG591" s="775"/>
      <c r="BH591" s="775"/>
      <c r="BI591" s="775"/>
      <c r="BJ591" s="775"/>
      <c r="BK591" s="811"/>
      <c r="BL591" s="810"/>
      <c r="BM591" s="810"/>
      <c r="BN591" s="810"/>
      <c r="BO591" s="810"/>
      <c r="BP591" s="810"/>
      <c r="BQ591" s="793"/>
      <c r="BR591" s="792"/>
      <c r="BS591" s="792"/>
      <c r="BT591" s="792"/>
      <c r="BU591" s="792"/>
      <c r="BV591" s="792"/>
      <c r="BW591" s="838"/>
      <c r="BX591" s="837"/>
      <c r="BY591" s="837"/>
      <c r="BZ591" s="837"/>
      <c r="CA591" s="837"/>
      <c r="CB591" s="837"/>
      <c r="CC591" s="811"/>
      <c r="CD591" s="784"/>
      <c r="CE591" s="810"/>
      <c r="CF591" s="810"/>
      <c r="CG591" s="810"/>
      <c r="CH591" s="579"/>
    </row>
    <row r="592" spans="1:86" hidden="1" x14ac:dyDescent="0.2">
      <c r="A592" s="596"/>
      <c r="B592" s="596"/>
      <c r="C592" s="596"/>
      <c r="D592" s="607"/>
      <c r="E592" s="596"/>
      <c r="F592" s="607"/>
      <c r="G592" s="620"/>
      <c r="H592" s="600"/>
      <c r="I592" s="666"/>
      <c r="J592" s="774"/>
      <c r="K592" s="774"/>
      <c r="L592" s="775"/>
      <c r="M592" s="775"/>
      <c r="N592" s="775"/>
      <c r="O592" s="784"/>
      <c r="P592" s="784"/>
      <c r="Q592" s="783"/>
      <c r="R592" s="783"/>
      <c r="S592" s="783"/>
      <c r="T592" s="783"/>
      <c r="U592" s="793"/>
      <c r="V592" s="792"/>
      <c r="W592" s="792"/>
      <c r="X592" s="792"/>
      <c r="Y592" s="792"/>
      <c r="Z592" s="792"/>
      <c r="AA592" s="802"/>
      <c r="AB592" s="801"/>
      <c r="AC592" s="801"/>
      <c r="AD592" s="801"/>
      <c r="AE592" s="801"/>
      <c r="AF592" s="801"/>
      <c r="AG592" s="820"/>
      <c r="AH592" s="819"/>
      <c r="AI592" s="819"/>
      <c r="AJ592" s="819"/>
      <c r="AK592" s="819"/>
      <c r="AL592" s="819"/>
      <c r="AM592" s="774"/>
      <c r="AN592" s="775"/>
      <c r="AO592" s="775"/>
      <c r="AP592" s="775"/>
      <c r="AQ592" s="775"/>
      <c r="AR592" s="775"/>
      <c r="AS592" s="829"/>
      <c r="AT592" s="828"/>
      <c r="AU592" s="828"/>
      <c r="AV592" s="828"/>
      <c r="AW592" s="828"/>
      <c r="AX592" s="828"/>
      <c r="AY592" s="838"/>
      <c r="AZ592" s="837"/>
      <c r="BA592" s="837"/>
      <c r="BB592" s="837"/>
      <c r="BC592" s="837"/>
      <c r="BD592" s="837"/>
      <c r="BE592" s="774"/>
      <c r="BF592" s="775"/>
      <c r="BG592" s="775"/>
      <c r="BH592" s="775"/>
      <c r="BI592" s="775"/>
      <c r="BJ592" s="775"/>
      <c r="BK592" s="811"/>
      <c r="BL592" s="810"/>
      <c r="BM592" s="810"/>
      <c r="BN592" s="810"/>
      <c r="BO592" s="810"/>
      <c r="BP592" s="810"/>
      <c r="BQ592" s="793"/>
      <c r="BR592" s="792"/>
      <c r="BS592" s="792"/>
      <c r="BT592" s="792"/>
      <c r="BU592" s="792"/>
      <c r="BV592" s="792"/>
      <c r="BW592" s="838"/>
      <c r="BX592" s="837"/>
      <c r="BY592" s="837"/>
      <c r="BZ592" s="837"/>
      <c r="CA592" s="837"/>
      <c r="CB592" s="837"/>
      <c r="CC592" s="811"/>
      <c r="CD592" s="784"/>
      <c r="CE592" s="810"/>
      <c r="CF592" s="810"/>
      <c r="CG592" s="810"/>
      <c r="CH592" s="579"/>
    </row>
    <row r="593" spans="1:86" hidden="1" x14ac:dyDescent="0.2">
      <c r="A593" s="596"/>
      <c r="B593" s="596"/>
      <c r="C593" s="596"/>
      <c r="D593" s="691"/>
      <c r="E593" s="596"/>
      <c r="F593" s="607"/>
      <c r="G593" s="620"/>
      <c r="H593" s="600"/>
      <c r="I593" s="666"/>
      <c r="J593" s="774"/>
      <c r="K593" s="774"/>
      <c r="L593" s="775"/>
      <c r="M593" s="775"/>
      <c r="N593" s="775"/>
      <c r="O593" s="784"/>
      <c r="P593" s="784"/>
      <c r="Q593" s="783"/>
      <c r="R593" s="783"/>
      <c r="S593" s="783"/>
      <c r="T593" s="783"/>
      <c r="U593" s="793"/>
      <c r="V593" s="792"/>
      <c r="W593" s="792"/>
      <c r="X593" s="792"/>
      <c r="Y593" s="792"/>
      <c r="Z593" s="792"/>
      <c r="AA593" s="802"/>
      <c r="AB593" s="801"/>
      <c r="AC593" s="801"/>
      <c r="AD593" s="801"/>
      <c r="AE593" s="801"/>
      <c r="AF593" s="801"/>
      <c r="AG593" s="820"/>
      <c r="AH593" s="819"/>
      <c r="AI593" s="819"/>
      <c r="AJ593" s="819"/>
      <c r="AK593" s="819"/>
      <c r="AL593" s="819"/>
      <c r="AM593" s="774"/>
      <c r="AN593" s="775"/>
      <c r="AO593" s="775"/>
      <c r="AP593" s="775"/>
      <c r="AQ593" s="775"/>
      <c r="AR593" s="775"/>
      <c r="AS593" s="829"/>
      <c r="AT593" s="828"/>
      <c r="AU593" s="828"/>
      <c r="AV593" s="828"/>
      <c r="AW593" s="828"/>
      <c r="AX593" s="828"/>
      <c r="AY593" s="838"/>
      <c r="AZ593" s="837"/>
      <c r="BA593" s="837"/>
      <c r="BB593" s="837"/>
      <c r="BC593" s="837"/>
      <c r="BD593" s="837"/>
      <c r="BE593" s="774"/>
      <c r="BF593" s="775"/>
      <c r="BG593" s="775"/>
      <c r="BH593" s="775"/>
      <c r="BI593" s="775"/>
      <c r="BJ593" s="775"/>
      <c r="BK593" s="811"/>
      <c r="BL593" s="810"/>
      <c r="BM593" s="810"/>
      <c r="BN593" s="810"/>
      <c r="BO593" s="810"/>
      <c r="BP593" s="810"/>
      <c r="BQ593" s="793"/>
      <c r="BR593" s="792"/>
      <c r="BS593" s="792"/>
      <c r="BT593" s="792"/>
      <c r="BU593" s="792"/>
      <c r="BV593" s="792"/>
      <c r="BW593" s="838"/>
      <c r="BX593" s="837"/>
      <c r="BY593" s="837"/>
      <c r="BZ593" s="837"/>
      <c r="CA593" s="837"/>
      <c r="CB593" s="837"/>
      <c r="CC593" s="811"/>
      <c r="CD593" s="784"/>
      <c r="CE593" s="810"/>
      <c r="CF593" s="810"/>
      <c r="CG593" s="810"/>
      <c r="CH593" s="579"/>
    </row>
    <row r="594" spans="1:86" hidden="1" x14ac:dyDescent="0.2">
      <c r="A594" s="596"/>
      <c r="B594" s="596"/>
      <c r="C594" s="596"/>
      <c r="D594" s="606"/>
      <c r="E594" s="596"/>
      <c r="F594" s="607"/>
      <c r="G594" s="620"/>
      <c r="H594" s="645"/>
      <c r="I594" s="624"/>
      <c r="J594" s="774"/>
      <c r="K594" s="774"/>
      <c r="L594" s="775"/>
      <c r="M594" s="775"/>
      <c r="N594" s="775"/>
      <c r="O594" s="784"/>
      <c r="P594" s="784"/>
      <c r="Q594" s="783"/>
      <c r="R594" s="783"/>
      <c r="S594" s="783"/>
      <c r="T594" s="783"/>
      <c r="U594" s="793"/>
      <c r="V594" s="792"/>
      <c r="W594" s="792"/>
      <c r="X594" s="792"/>
      <c r="Y594" s="792"/>
      <c r="Z594" s="792"/>
      <c r="AA594" s="802"/>
      <c r="AB594" s="801"/>
      <c r="AC594" s="801"/>
      <c r="AD594" s="801"/>
      <c r="AE594" s="801"/>
      <c r="AF594" s="801"/>
      <c r="AG594" s="820"/>
      <c r="AH594" s="819"/>
      <c r="AI594" s="819"/>
      <c r="AJ594" s="819"/>
      <c r="AK594" s="819"/>
      <c r="AL594" s="819"/>
      <c r="AM594" s="774"/>
      <c r="AN594" s="775"/>
      <c r="AO594" s="775"/>
      <c r="AP594" s="775"/>
      <c r="AQ594" s="775"/>
      <c r="AR594" s="775"/>
      <c r="AS594" s="829"/>
      <c r="AT594" s="828"/>
      <c r="AU594" s="828"/>
      <c r="AV594" s="828"/>
      <c r="AW594" s="828"/>
      <c r="AX594" s="828"/>
      <c r="AY594" s="838"/>
      <c r="AZ594" s="837"/>
      <c r="BA594" s="837"/>
      <c r="BB594" s="837"/>
      <c r="BC594" s="837"/>
      <c r="BD594" s="837"/>
      <c r="BE594" s="774"/>
      <c r="BF594" s="775"/>
      <c r="BG594" s="775"/>
      <c r="BH594" s="775"/>
      <c r="BI594" s="775"/>
      <c r="BJ594" s="775"/>
      <c r="BK594" s="811"/>
      <c r="BL594" s="810"/>
      <c r="BM594" s="810"/>
      <c r="BN594" s="810"/>
      <c r="BO594" s="810"/>
      <c r="BP594" s="810"/>
      <c r="BQ594" s="793"/>
      <c r="BR594" s="792"/>
      <c r="BS594" s="792"/>
      <c r="BT594" s="792"/>
      <c r="BU594" s="792"/>
      <c r="BV594" s="792"/>
      <c r="BW594" s="838"/>
      <c r="BX594" s="837"/>
      <c r="BY594" s="837"/>
      <c r="BZ594" s="837"/>
      <c r="CA594" s="837"/>
      <c r="CB594" s="837"/>
      <c r="CC594" s="811"/>
      <c r="CD594" s="784"/>
      <c r="CE594" s="810"/>
      <c r="CF594" s="810"/>
      <c r="CG594" s="810"/>
      <c r="CH594" s="579"/>
    </row>
    <row r="595" spans="1:86" hidden="1" x14ac:dyDescent="0.2">
      <c r="A595" s="596"/>
      <c r="B595" s="596"/>
      <c r="C595" s="596"/>
      <c r="D595" s="607"/>
      <c r="E595" s="596"/>
      <c r="F595" s="607"/>
      <c r="G595" s="620"/>
      <c r="H595" s="609"/>
      <c r="I595" s="601"/>
      <c r="J595" s="774"/>
      <c r="K595" s="774"/>
      <c r="L595" s="775"/>
      <c r="M595" s="775"/>
      <c r="N595" s="774"/>
      <c r="O595" s="784"/>
      <c r="P595" s="784"/>
      <c r="Q595" s="783"/>
      <c r="R595" s="784"/>
      <c r="S595" s="783"/>
      <c r="T595" s="784"/>
      <c r="U595" s="793"/>
      <c r="V595" s="793"/>
      <c r="W595" s="792"/>
      <c r="X595" s="793"/>
      <c r="Y595" s="792"/>
      <c r="Z595" s="793"/>
      <c r="AA595" s="802"/>
      <c r="AB595" s="802"/>
      <c r="AC595" s="801"/>
      <c r="AD595" s="802"/>
      <c r="AE595" s="801"/>
      <c r="AF595" s="802"/>
      <c r="AG595" s="820"/>
      <c r="AH595" s="820"/>
      <c r="AI595" s="819"/>
      <c r="AJ595" s="820"/>
      <c r="AK595" s="819"/>
      <c r="AL595" s="820"/>
      <c r="AM595" s="774"/>
      <c r="AN595" s="774"/>
      <c r="AO595" s="775"/>
      <c r="AP595" s="774"/>
      <c r="AQ595" s="775"/>
      <c r="AR595" s="774"/>
      <c r="AS595" s="829"/>
      <c r="AT595" s="829"/>
      <c r="AU595" s="828"/>
      <c r="AV595" s="829"/>
      <c r="AW595" s="828"/>
      <c r="AX595" s="829"/>
      <c r="AY595" s="838"/>
      <c r="AZ595" s="838"/>
      <c r="BA595" s="837"/>
      <c r="BB595" s="838"/>
      <c r="BC595" s="837"/>
      <c r="BD595" s="838"/>
      <c r="BE595" s="774"/>
      <c r="BF595" s="774"/>
      <c r="BG595" s="775"/>
      <c r="BH595" s="774"/>
      <c r="BI595" s="775"/>
      <c r="BJ595" s="774"/>
      <c r="BK595" s="811"/>
      <c r="BL595" s="811"/>
      <c r="BM595" s="810"/>
      <c r="BN595" s="811"/>
      <c r="BO595" s="810"/>
      <c r="BP595" s="811"/>
      <c r="BQ595" s="793"/>
      <c r="BR595" s="793"/>
      <c r="BS595" s="792"/>
      <c r="BT595" s="793"/>
      <c r="BU595" s="792"/>
      <c r="BV595" s="793"/>
      <c r="BW595" s="838"/>
      <c r="BX595" s="838"/>
      <c r="BY595" s="837"/>
      <c r="BZ595" s="838"/>
      <c r="CA595" s="837"/>
      <c r="CB595" s="838"/>
      <c r="CC595" s="811"/>
      <c r="CD595" s="784"/>
      <c r="CE595" s="810"/>
      <c r="CF595" s="810"/>
      <c r="CG595" s="811"/>
      <c r="CH595" s="579"/>
    </row>
    <row r="596" spans="1:86" hidden="1" x14ac:dyDescent="0.2">
      <c r="A596" s="711"/>
      <c r="B596" s="711"/>
      <c r="C596" s="711"/>
      <c r="D596" s="712"/>
      <c r="E596" s="711"/>
      <c r="F596" s="712"/>
      <c r="G596" s="589"/>
      <c r="H596" s="754"/>
      <c r="I596" s="589"/>
      <c r="J596" s="774"/>
      <c r="K596" s="774"/>
      <c r="L596" s="775"/>
      <c r="M596" s="775"/>
      <c r="N596" s="775"/>
      <c r="O596" s="784"/>
      <c r="P596" s="784"/>
      <c r="Q596" s="783"/>
      <c r="R596" s="783"/>
      <c r="S596" s="783"/>
      <c r="T596" s="783"/>
      <c r="U596" s="793"/>
      <c r="V596" s="792"/>
      <c r="W596" s="792"/>
      <c r="X596" s="792"/>
      <c r="Y596" s="792"/>
      <c r="Z596" s="792"/>
      <c r="AA596" s="802"/>
      <c r="AB596" s="801"/>
      <c r="AC596" s="801"/>
      <c r="AD596" s="801"/>
      <c r="AE596" s="801"/>
      <c r="AF596" s="801"/>
      <c r="AG596" s="820"/>
      <c r="AH596" s="819"/>
      <c r="AI596" s="819"/>
      <c r="AJ596" s="819"/>
      <c r="AK596" s="819"/>
      <c r="AL596" s="819"/>
      <c r="AM596" s="774"/>
      <c r="AN596" s="775"/>
      <c r="AO596" s="775"/>
      <c r="AP596" s="775"/>
      <c r="AQ596" s="775"/>
      <c r="AR596" s="775"/>
      <c r="AS596" s="829"/>
      <c r="AT596" s="828"/>
      <c r="AU596" s="828"/>
      <c r="AV596" s="828"/>
      <c r="AW596" s="828"/>
      <c r="AX596" s="828"/>
      <c r="AY596" s="838"/>
      <c r="AZ596" s="837"/>
      <c r="BA596" s="837"/>
      <c r="BB596" s="837"/>
      <c r="BC596" s="837"/>
      <c r="BD596" s="837"/>
      <c r="BE596" s="774"/>
      <c r="BF596" s="775"/>
      <c r="BG596" s="775"/>
      <c r="BH596" s="775"/>
      <c r="BI596" s="775"/>
      <c r="BJ596" s="775"/>
      <c r="BK596" s="811"/>
      <c r="BL596" s="810"/>
      <c r="BM596" s="810"/>
      <c r="BN596" s="810"/>
      <c r="BO596" s="810"/>
      <c r="BP596" s="810"/>
      <c r="BQ596" s="793"/>
      <c r="BR596" s="792"/>
      <c r="BS596" s="792"/>
      <c r="BT596" s="792"/>
      <c r="BU596" s="792"/>
      <c r="BV596" s="792"/>
      <c r="BW596" s="838"/>
      <c r="BX596" s="837"/>
      <c r="BY596" s="837"/>
      <c r="BZ596" s="837"/>
      <c r="CA596" s="837"/>
      <c r="CB596" s="837"/>
      <c r="CC596" s="811"/>
      <c r="CD596" s="784"/>
      <c r="CE596" s="810"/>
      <c r="CF596" s="810"/>
      <c r="CG596" s="810"/>
      <c r="CH596" s="579"/>
    </row>
    <row r="597" spans="1:86" hidden="1" x14ac:dyDescent="0.2">
      <c r="A597" s="596"/>
      <c r="B597" s="596"/>
      <c r="C597" s="623"/>
      <c r="D597" s="607"/>
      <c r="E597" s="596"/>
      <c r="F597" s="607"/>
      <c r="G597" s="620"/>
      <c r="H597" s="600"/>
      <c r="I597" s="601"/>
      <c r="J597" s="774"/>
      <c r="K597" s="774"/>
      <c r="L597" s="775"/>
      <c r="M597" s="775"/>
      <c r="N597" s="775"/>
      <c r="O597" s="784"/>
      <c r="P597" s="784"/>
      <c r="Q597" s="783"/>
      <c r="R597" s="783"/>
      <c r="S597" s="783"/>
      <c r="T597" s="783"/>
      <c r="U597" s="793"/>
      <c r="V597" s="792"/>
      <c r="W597" s="792"/>
      <c r="X597" s="792"/>
      <c r="Y597" s="792"/>
      <c r="Z597" s="792"/>
      <c r="AA597" s="802"/>
      <c r="AB597" s="801"/>
      <c r="AC597" s="801"/>
      <c r="AD597" s="801"/>
      <c r="AE597" s="801"/>
      <c r="AF597" s="801"/>
      <c r="AG597" s="820"/>
      <c r="AH597" s="819"/>
      <c r="AI597" s="819"/>
      <c r="AJ597" s="819"/>
      <c r="AK597" s="819"/>
      <c r="AL597" s="819"/>
      <c r="AM597" s="774"/>
      <c r="AN597" s="775"/>
      <c r="AO597" s="775"/>
      <c r="AP597" s="775"/>
      <c r="AQ597" s="775"/>
      <c r="AR597" s="775"/>
      <c r="AS597" s="829"/>
      <c r="AT597" s="828"/>
      <c r="AU597" s="828"/>
      <c r="AV597" s="828"/>
      <c r="AW597" s="828"/>
      <c r="AX597" s="828"/>
      <c r="AY597" s="838"/>
      <c r="AZ597" s="837"/>
      <c r="BA597" s="837"/>
      <c r="BB597" s="837"/>
      <c r="BC597" s="837"/>
      <c r="BD597" s="837"/>
      <c r="BE597" s="774"/>
      <c r="BF597" s="775"/>
      <c r="BG597" s="775"/>
      <c r="BH597" s="775"/>
      <c r="BI597" s="775"/>
      <c r="BJ597" s="775"/>
      <c r="BK597" s="811"/>
      <c r="BL597" s="810"/>
      <c r="BM597" s="810"/>
      <c r="BN597" s="810"/>
      <c r="BO597" s="810"/>
      <c r="BP597" s="810"/>
      <c r="BQ597" s="793"/>
      <c r="BR597" s="792"/>
      <c r="BS597" s="792"/>
      <c r="BT597" s="792"/>
      <c r="BU597" s="792"/>
      <c r="BV597" s="792"/>
      <c r="BW597" s="838"/>
      <c r="BX597" s="837"/>
      <c r="BY597" s="837"/>
      <c r="BZ597" s="837"/>
      <c r="CA597" s="837"/>
      <c r="CB597" s="837"/>
      <c r="CC597" s="811"/>
      <c r="CD597" s="784"/>
      <c r="CE597" s="810"/>
      <c r="CF597" s="810"/>
      <c r="CG597" s="810"/>
      <c r="CH597" s="579"/>
    </row>
    <row r="598" spans="1:86" hidden="1" x14ac:dyDescent="0.2">
      <c r="A598" s="596"/>
      <c r="B598" s="596"/>
      <c r="C598" s="623"/>
      <c r="D598" s="607"/>
      <c r="E598" s="596"/>
      <c r="F598" s="607"/>
      <c r="G598" s="620"/>
      <c r="H598" s="600"/>
      <c r="I598" s="601"/>
      <c r="J598" s="774"/>
      <c r="K598" s="774"/>
      <c r="L598" s="775"/>
      <c r="M598" s="775"/>
      <c r="N598" s="775"/>
      <c r="O598" s="784"/>
      <c r="P598" s="784"/>
      <c r="Q598" s="783"/>
      <c r="R598" s="783"/>
      <c r="S598" s="783"/>
      <c r="T598" s="783"/>
      <c r="U598" s="793"/>
      <c r="V598" s="792"/>
      <c r="W598" s="792"/>
      <c r="X598" s="792"/>
      <c r="Y598" s="792"/>
      <c r="Z598" s="792"/>
      <c r="AA598" s="802"/>
      <c r="AB598" s="801"/>
      <c r="AC598" s="801"/>
      <c r="AD598" s="801"/>
      <c r="AE598" s="801"/>
      <c r="AF598" s="801"/>
      <c r="AG598" s="820"/>
      <c r="AH598" s="819"/>
      <c r="AI598" s="819"/>
      <c r="AJ598" s="819"/>
      <c r="AK598" s="819"/>
      <c r="AL598" s="819"/>
      <c r="AM598" s="774"/>
      <c r="AN598" s="775"/>
      <c r="AO598" s="775"/>
      <c r="AP598" s="775"/>
      <c r="AQ598" s="775"/>
      <c r="AR598" s="775"/>
      <c r="AS598" s="829"/>
      <c r="AT598" s="828"/>
      <c r="AU598" s="828"/>
      <c r="AV598" s="828"/>
      <c r="AW598" s="828"/>
      <c r="AX598" s="828"/>
      <c r="AY598" s="838"/>
      <c r="AZ598" s="837"/>
      <c r="BA598" s="837"/>
      <c r="BB598" s="837"/>
      <c r="BC598" s="837"/>
      <c r="BD598" s="837"/>
      <c r="BE598" s="774"/>
      <c r="BF598" s="775"/>
      <c r="BG598" s="775"/>
      <c r="BH598" s="775"/>
      <c r="BI598" s="775"/>
      <c r="BJ598" s="775"/>
      <c r="BK598" s="811"/>
      <c r="BL598" s="810"/>
      <c r="BM598" s="810"/>
      <c r="BN598" s="810"/>
      <c r="BO598" s="810"/>
      <c r="BP598" s="810"/>
      <c r="BQ598" s="793"/>
      <c r="BR598" s="792"/>
      <c r="BS598" s="792"/>
      <c r="BT598" s="792"/>
      <c r="BU598" s="792"/>
      <c r="BV598" s="792"/>
      <c r="BW598" s="838"/>
      <c r="BX598" s="837"/>
      <c r="BY598" s="837"/>
      <c r="BZ598" s="837"/>
      <c r="CA598" s="837"/>
      <c r="CB598" s="837"/>
      <c r="CC598" s="811"/>
      <c r="CD598" s="784"/>
      <c r="CE598" s="810"/>
      <c r="CF598" s="810"/>
      <c r="CG598" s="810"/>
      <c r="CH598" s="579"/>
    </row>
    <row r="599" spans="1:86" hidden="1" x14ac:dyDescent="0.2">
      <c r="A599" s="596"/>
      <c r="B599" s="596"/>
      <c r="C599" s="623"/>
      <c r="D599" s="691"/>
      <c r="E599" s="596"/>
      <c r="F599" s="607"/>
      <c r="G599" s="620"/>
      <c r="H599" s="600"/>
      <c r="I599" s="601"/>
      <c r="J599" s="774"/>
      <c r="K599" s="774"/>
      <c r="L599" s="775"/>
      <c r="M599" s="775"/>
      <c r="N599" s="775"/>
      <c r="O599" s="784"/>
      <c r="P599" s="784"/>
      <c r="Q599" s="783"/>
      <c r="R599" s="783"/>
      <c r="S599" s="783"/>
      <c r="T599" s="783"/>
      <c r="U599" s="793"/>
      <c r="V599" s="792"/>
      <c r="W599" s="792"/>
      <c r="X599" s="792"/>
      <c r="Y599" s="792"/>
      <c r="Z599" s="792"/>
      <c r="AA599" s="802"/>
      <c r="AB599" s="801"/>
      <c r="AC599" s="801"/>
      <c r="AD599" s="801"/>
      <c r="AE599" s="801"/>
      <c r="AF599" s="801"/>
      <c r="AG599" s="820"/>
      <c r="AH599" s="819"/>
      <c r="AI599" s="819"/>
      <c r="AJ599" s="819"/>
      <c r="AK599" s="819"/>
      <c r="AL599" s="819"/>
      <c r="AM599" s="774"/>
      <c r="AN599" s="775"/>
      <c r="AO599" s="775"/>
      <c r="AP599" s="775"/>
      <c r="AQ599" s="775"/>
      <c r="AR599" s="775"/>
      <c r="AS599" s="829"/>
      <c r="AT599" s="828"/>
      <c r="AU599" s="828"/>
      <c r="AV599" s="828"/>
      <c r="AW599" s="828"/>
      <c r="AX599" s="828"/>
      <c r="AY599" s="838"/>
      <c r="AZ599" s="837"/>
      <c r="BA599" s="837"/>
      <c r="BB599" s="837"/>
      <c r="BC599" s="837"/>
      <c r="BD599" s="837"/>
      <c r="BE599" s="774"/>
      <c r="BF599" s="775"/>
      <c r="BG599" s="775"/>
      <c r="BH599" s="775"/>
      <c r="BI599" s="775"/>
      <c r="BJ599" s="775"/>
      <c r="BK599" s="811"/>
      <c r="BL599" s="810"/>
      <c r="BM599" s="810"/>
      <c r="BN599" s="810"/>
      <c r="BO599" s="810"/>
      <c r="BP599" s="810"/>
      <c r="BQ599" s="793"/>
      <c r="BR599" s="792"/>
      <c r="BS599" s="792"/>
      <c r="BT599" s="792"/>
      <c r="BU599" s="792"/>
      <c r="BV599" s="792"/>
      <c r="BW599" s="838"/>
      <c r="BX599" s="837"/>
      <c r="BY599" s="837"/>
      <c r="BZ599" s="837"/>
      <c r="CA599" s="837"/>
      <c r="CB599" s="837"/>
      <c r="CC599" s="811"/>
      <c r="CD599" s="784"/>
      <c r="CE599" s="810"/>
      <c r="CF599" s="810"/>
      <c r="CG599" s="810"/>
      <c r="CH599" s="579"/>
    </row>
    <row r="600" spans="1:86" hidden="1" x14ac:dyDescent="0.2">
      <c r="A600" s="596"/>
      <c r="B600" s="596"/>
      <c r="C600" s="623"/>
      <c r="D600" s="606"/>
      <c r="E600" s="596"/>
      <c r="F600" s="607"/>
      <c r="G600" s="620"/>
      <c r="H600" s="645"/>
      <c r="I600" s="601"/>
      <c r="J600" s="774"/>
      <c r="K600" s="774"/>
      <c r="L600" s="775"/>
      <c r="M600" s="775"/>
      <c r="N600" s="775"/>
      <c r="O600" s="784"/>
      <c r="P600" s="784"/>
      <c r="Q600" s="783"/>
      <c r="R600" s="783"/>
      <c r="S600" s="783"/>
      <c r="T600" s="783"/>
      <c r="U600" s="793"/>
      <c r="V600" s="792"/>
      <c r="W600" s="792"/>
      <c r="X600" s="792"/>
      <c r="Y600" s="792"/>
      <c r="Z600" s="792"/>
      <c r="AA600" s="802"/>
      <c r="AB600" s="801"/>
      <c r="AC600" s="801"/>
      <c r="AD600" s="801"/>
      <c r="AE600" s="801"/>
      <c r="AF600" s="801"/>
      <c r="AG600" s="820"/>
      <c r="AH600" s="819"/>
      <c r="AI600" s="819"/>
      <c r="AJ600" s="819"/>
      <c r="AK600" s="819"/>
      <c r="AL600" s="819"/>
      <c r="AM600" s="774"/>
      <c r="AN600" s="775"/>
      <c r="AO600" s="775"/>
      <c r="AP600" s="775"/>
      <c r="AQ600" s="775"/>
      <c r="AR600" s="775"/>
      <c r="AS600" s="829"/>
      <c r="AT600" s="828"/>
      <c r="AU600" s="828"/>
      <c r="AV600" s="828"/>
      <c r="AW600" s="828"/>
      <c r="AX600" s="828"/>
      <c r="AY600" s="838"/>
      <c r="AZ600" s="837"/>
      <c r="BA600" s="837"/>
      <c r="BB600" s="837"/>
      <c r="BC600" s="837"/>
      <c r="BD600" s="837"/>
      <c r="BE600" s="774"/>
      <c r="BF600" s="775"/>
      <c r="BG600" s="775"/>
      <c r="BH600" s="775"/>
      <c r="BI600" s="775"/>
      <c r="BJ600" s="775"/>
      <c r="BK600" s="811"/>
      <c r="BL600" s="810"/>
      <c r="BM600" s="810"/>
      <c r="BN600" s="810"/>
      <c r="BO600" s="810"/>
      <c r="BP600" s="810"/>
      <c r="BQ600" s="793"/>
      <c r="BR600" s="792"/>
      <c r="BS600" s="792"/>
      <c r="BT600" s="792"/>
      <c r="BU600" s="792"/>
      <c r="BV600" s="792"/>
      <c r="BW600" s="838"/>
      <c r="BX600" s="837"/>
      <c r="BY600" s="837"/>
      <c r="BZ600" s="837"/>
      <c r="CA600" s="837"/>
      <c r="CB600" s="837"/>
      <c r="CC600" s="811"/>
      <c r="CD600" s="784"/>
      <c r="CE600" s="810"/>
      <c r="CF600" s="810"/>
      <c r="CG600" s="810"/>
      <c r="CH600" s="579"/>
    </row>
    <row r="601" spans="1:86" hidden="1" x14ac:dyDescent="0.2">
      <c r="A601" s="596"/>
      <c r="B601" s="596"/>
      <c r="C601" s="602"/>
      <c r="D601" s="607"/>
      <c r="E601" s="596"/>
      <c r="F601" s="607"/>
      <c r="G601" s="620"/>
      <c r="H601" s="609"/>
      <c r="I601" s="601"/>
      <c r="J601" s="774"/>
      <c r="K601" s="774"/>
      <c r="L601" s="775"/>
      <c r="M601" s="775"/>
      <c r="N601" s="774"/>
      <c r="O601" s="784"/>
      <c r="P601" s="784"/>
      <c r="Q601" s="783"/>
      <c r="R601" s="784"/>
      <c r="S601" s="783"/>
      <c r="T601" s="784"/>
      <c r="U601" s="793"/>
      <c r="V601" s="793"/>
      <c r="W601" s="792"/>
      <c r="X601" s="793"/>
      <c r="Y601" s="792"/>
      <c r="Z601" s="793"/>
      <c r="AA601" s="802"/>
      <c r="AB601" s="802"/>
      <c r="AC601" s="801"/>
      <c r="AD601" s="802"/>
      <c r="AE601" s="801"/>
      <c r="AF601" s="802"/>
      <c r="AG601" s="820"/>
      <c r="AH601" s="820"/>
      <c r="AI601" s="819"/>
      <c r="AJ601" s="820"/>
      <c r="AK601" s="819"/>
      <c r="AL601" s="820"/>
      <c r="AM601" s="774"/>
      <c r="AN601" s="774"/>
      <c r="AO601" s="775"/>
      <c r="AP601" s="774"/>
      <c r="AQ601" s="775"/>
      <c r="AR601" s="774"/>
      <c r="AS601" s="829"/>
      <c r="AT601" s="829"/>
      <c r="AU601" s="828"/>
      <c r="AV601" s="829"/>
      <c r="AW601" s="828"/>
      <c r="AX601" s="829"/>
      <c r="AY601" s="838"/>
      <c r="AZ601" s="838"/>
      <c r="BA601" s="837"/>
      <c r="BB601" s="838"/>
      <c r="BC601" s="837"/>
      <c r="BD601" s="838"/>
      <c r="BE601" s="774"/>
      <c r="BF601" s="774"/>
      <c r="BG601" s="775"/>
      <c r="BH601" s="774"/>
      <c r="BI601" s="775"/>
      <c r="BJ601" s="774"/>
      <c r="BK601" s="811"/>
      <c r="BL601" s="811"/>
      <c r="BM601" s="810"/>
      <c r="BN601" s="811"/>
      <c r="BO601" s="810"/>
      <c r="BP601" s="811"/>
      <c r="BQ601" s="793"/>
      <c r="BR601" s="793"/>
      <c r="BS601" s="792"/>
      <c r="BT601" s="793"/>
      <c r="BU601" s="792"/>
      <c r="BV601" s="793"/>
      <c r="BW601" s="838"/>
      <c r="BX601" s="838"/>
      <c r="BY601" s="837"/>
      <c r="BZ601" s="838"/>
      <c r="CA601" s="837"/>
      <c r="CB601" s="838"/>
      <c r="CC601" s="811"/>
      <c r="CD601" s="784"/>
      <c r="CE601" s="810"/>
      <c r="CF601" s="810"/>
      <c r="CG601" s="811"/>
      <c r="CH601" s="579"/>
    </row>
    <row r="602" spans="1:86" hidden="1" x14ac:dyDescent="0.2">
      <c r="A602" s="675"/>
      <c r="B602" s="675"/>
      <c r="C602" s="675"/>
      <c r="D602" s="677"/>
      <c r="E602" s="675"/>
      <c r="F602" s="677"/>
      <c r="G602" s="678"/>
      <c r="H602" s="661"/>
      <c r="I602" s="629"/>
      <c r="J602" s="776"/>
      <c r="K602" s="776"/>
      <c r="L602" s="776"/>
      <c r="M602" s="776"/>
      <c r="N602" s="776"/>
      <c r="O602" s="785"/>
      <c r="P602" s="785"/>
      <c r="Q602" s="785"/>
      <c r="R602" s="785"/>
      <c r="S602" s="785"/>
      <c r="T602" s="785"/>
      <c r="U602" s="794"/>
      <c r="V602" s="794"/>
      <c r="W602" s="794"/>
      <c r="X602" s="794"/>
      <c r="Y602" s="794"/>
      <c r="Z602" s="794"/>
      <c r="AA602" s="803"/>
      <c r="AB602" s="803"/>
      <c r="AC602" s="803"/>
      <c r="AD602" s="803"/>
      <c r="AE602" s="803"/>
      <c r="AF602" s="803"/>
      <c r="AG602" s="821"/>
      <c r="AH602" s="821"/>
      <c r="AI602" s="821"/>
      <c r="AJ602" s="821"/>
      <c r="AK602" s="821"/>
      <c r="AL602" s="821"/>
      <c r="AM602" s="776"/>
      <c r="AN602" s="776"/>
      <c r="AO602" s="776"/>
      <c r="AP602" s="776"/>
      <c r="AQ602" s="776"/>
      <c r="AR602" s="776"/>
      <c r="AS602" s="830"/>
      <c r="AT602" s="830"/>
      <c r="AU602" s="830"/>
      <c r="AV602" s="830"/>
      <c r="AW602" s="830"/>
      <c r="AX602" s="830"/>
      <c r="AY602" s="839"/>
      <c r="AZ602" s="839"/>
      <c r="BA602" s="839"/>
      <c r="BB602" s="839"/>
      <c r="BC602" s="839"/>
      <c r="BD602" s="839"/>
      <c r="BE602" s="776"/>
      <c r="BF602" s="776"/>
      <c r="BG602" s="776"/>
      <c r="BH602" s="776"/>
      <c r="BI602" s="776"/>
      <c r="BJ602" s="776"/>
      <c r="BK602" s="812"/>
      <c r="BL602" s="812"/>
      <c r="BM602" s="812"/>
      <c r="BN602" s="812"/>
      <c r="BO602" s="812"/>
      <c r="BP602" s="812"/>
      <c r="BQ602" s="794"/>
      <c r="BR602" s="794"/>
      <c r="BS602" s="794"/>
      <c r="BT602" s="794"/>
      <c r="BU602" s="794"/>
      <c r="BV602" s="794"/>
      <c r="BW602" s="839"/>
      <c r="BX602" s="839"/>
      <c r="BY602" s="839"/>
      <c r="BZ602" s="839"/>
      <c r="CA602" s="839"/>
      <c r="CB602" s="839"/>
      <c r="CC602" s="812"/>
      <c r="CD602" s="785"/>
      <c r="CE602" s="812"/>
      <c r="CF602" s="812"/>
      <c r="CG602" s="812"/>
      <c r="CH602" s="579"/>
    </row>
    <row r="603" spans="1:86" hidden="1" x14ac:dyDescent="0.2">
      <c r="A603" s="702"/>
      <c r="B603" s="581"/>
      <c r="C603" s="630"/>
      <c r="D603" s="626"/>
      <c r="E603" s="581"/>
      <c r="F603" s="626"/>
      <c r="G603" s="582"/>
      <c r="H603" s="631"/>
      <c r="I603" s="704"/>
      <c r="J603" s="774"/>
      <c r="K603" s="774"/>
      <c r="L603" s="775"/>
      <c r="M603" s="775"/>
      <c r="N603" s="775"/>
      <c r="O603" s="784"/>
      <c r="P603" s="784"/>
      <c r="Q603" s="783"/>
      <c r="R603" s="783"/>
      <c r="S603" s="783"/>
      <c r="T603" s="783"/>
      <c r="U603" s="793"/>
      <c r="V603" s="792"/>
      <c r="W603" s="792"/>
      <c r="X603" s="792"/>
      <c r="Y603" s="792"/>
      <c r="Z603" s="792"/>
      <c r="AA603" s="802"/>
      <c r="AB603" s="801"/>
      <c r="AC603" s="801"/>
      <c r="AD603" s="801"/>
      <c r="AE603" s="801"/>
      <c r="AF603" s="801"/>
      <c r="AG603" s="820"/>
      <c r="AH603" s="819"/>
      <c r="AI603" s="819"/>
      <c r="AJ603" s="819"/>
      <c r="AK603" s="819"/>
      <c r="AL603" s="819"/>
      <c r="AM603" s="774"/>
      <c r="AN603" s="775"/>
      <c r="AO603" s="775"/>
      <c r="AP603" s="775"/>
      <c r="AQ603" s="775"/>
      <c r="AR603" s="775"/>
      <c r="AS603" s="829"/>
      <c r="AT603" s="828"/>
      <c r="AU603" s="828"/>
      <c r="AV603" s="828"/>
      <c r="AW603" s="828"/>
      <c r="AX603" s="828"/>
      <c r="AY603" s="838"/>
      <c r="AZ603" s="837"/>
      <c r="BA603" s="837"/>
      <c r="BB603" s="837"/>
      <c r="BC603" s="837"/>
      <c r="BD603" s="837"/>
      <c r="BE603" s="774"/>
      <c r="BF603" s="775"/>
      <c r="BG603" s="775"/>
      <c r="BH603" s="775"/>
      <c r="BI603" s="775"/>
      <c r="BJ603" s="775"/>
      <c r="BK603" s="811"/>
      <c r="BL603" s="810"/>
      <c r="BM603" s="810"/>
      <c r="BN603" s="810"/>
      <c r="BO603" s="810"/>
      <c r="BP603" s="810"/>
      <c r="BQ603" s="793"/>
      <c r="BR603" s="792"/>
      <c r="BS603" s="792"/>
      <c r="BT603" s="792"/>
      <c r="BU603" s="792"/>
      <c r="BV603" s="792"/>
      <c r="BW603" s="838"/>
      <c r="BX603" s="837"/>
      <c r="BY603" s="837"/>
      <c r="BZ603" s="837"/>
      <c r="CA603" s="837"/>
      <c r="CB603" s="837"/>
      <c r="CC603" s="811"/>
      <c r="CD603" s="784"/>
      <c r="CE603" s="810"/>
      <c r="CF603" s="810"/>
      <c r="CG603" s="810"/>
      <c r="CH603" s="579"/>
    </row>
    <row r="604" spans="1:86" hidden="1" x14ac:dyDescent="0.2">
      <c r="A604" s="697"/>
      <c r="B604" s="585"/>
      <c r="C604" s="633"/>
      <c r="D604" s="634"/>
      <c r="E604" s="585"/>
      <c r="F604" s="634"/>
      <c r="G604" s="586"/>
      <c r="H604" s="635"/>
      <c r="I604" s="636"/>
      <c r="J604" s="774"/>
      <c r="K604" s="774"/>
      <c r="L604" s="775"/>
      <c r="M604" s="775"/>
      <c r="N604" s="775"/>
      <c r="O604" s="784"/>
      <c r="P604" s="784"/>
      <c r="Q604" s="783"/>
      <c r="R604" s="783"/>
      <c r="S604" s="783"/>
      <c r="T604" s="783"/>
      <c r="U604" s="793"/>
      <c r="V604" s="792"/>
      <c r="W604" s="792"/>
      <c r="X604" s="792"/>
      <c r="Y604" s="792"/>
      <c r="Z604" s="792"/>
      <c r="AA604" s="802"/>
      <c r="AB604" s="801"/>
      <c r="AC604" s="801"/>
      <c r="AD604" s="801"/>
      <c r="AE604" s="801"/>
      <c r="AF604" s="801"/>
      <c r="AG604" s="820"/>
      <c r="AH604" s="819"/>
      <c r="AI604" s="819"/>
      <c r="AJ604" s="819"/>
      <c r="AK604" s="819"/>
      <c r="AL604" s="819"/>
      <c r="AM604" s="774"/>
      <c r="AN604" s="775"/>
      <c r="AO604" s="775"/>
      <c r="AP604" s="775"/>
      <c r="AQ604" s="775"/>
      <c r="AR604" s="775"/>
      <c r="AS604" s="829"/>
      <c r="AT604" s="828"/>
      <c r="AU604" s="828"/>
      <c r="AV604" s="828"/>
      <c r="AW604" s="828"/>
      <c r="AX604" s="828"/>
      <c r="AY604" s="838"/>
      <c r="AZ604" s="837"/>
      <c r="BA604" s="837"/>
      <c r="BB604" s="837"/>
      <c r="BC604" s="837"/>
      <c r="BD604" s="837"/>
      <c r="BE604" s="774"/>
      <c r="BF604" s="775"/>
      <c r="BG604" s="775"/>
      <c r="BH604" s="775"/>
      <c r="BI604" s="775"/>
      <c r="BJ604" s="775"/>
      <c r="BK604" s="811"/>
      <c r="BL604" s="810"/>
      <c r="BM604" s="810"/>
      <c r="BN604" s="810"/>
      <c r="BO604" s="810"/>
      <c r="BP604" s="810"/>
      <c r="BQ604" s="793"/>
      <c r="BR604" s="792"/>
      <c r="BS604" s="792"/>
      <c r="BT604" s="792"/>
      <c r="BU604" s="792"/>
      <c r="BV604" s="792"/>
      <c r="BW604" s="838"/>
      <c r="BX604" s="837"/>
      <c r="BY604" s="837"/>
      <c r="BZ604" s="837"/>
      <c r="CA604" s="837"/>
      <c r="CB604" s="837"/>
      <c r="CC604" s="811"/>
      <c r="CD604" s="784"/>
      <c r="CE604" s="810"/>
      <c r="CF604" s="810"/>
      <c r="CG604" s="810"/>
      <c r="CH604" s="579"/>
    </row>
    <row r="605" spans="1:86" hidden="1" x14ac:dyDescent="0.2">
      <c r="A605" s="697"/>
      <c r="B605" s="585"/>
      <c r="C605" s="633"/>
      <c r="D605" s="634"/>
      <c r="E605" s="585"/>
      <c r="F605" s="634"/>
      <c r="G605" s="679"/>
      <c r="H605" s="635"/>
      <c r="I605" s="636"/>
      <c r="J605" s="774"/>
      <c r="K605" s="774"/>
      <c r="L605" s="775"/>
      <c r="M605" s="775"/>
      <c r="N605" s="775"/>
      <c r="O605" s="784"/>
      <c r="P605" s="784"/>
      <c r="Q605" s="783"/>
      <c r="R605" s="783"/>
      <c r="S605" s="783"/>
      <c r="T605" s="783"/>
      <c r="U605" s="793"/>
      <c r="V605" s="792"/>
      <c r="W605" s="792"/>
      <c r="X605" s="792"/>
      <c r="Y605" s="792"/>
      <c r="Z605" s="792"/>
      <c r="AA605" s="802"/>
      <c r="AB605" s="801"/>
      <c r="AC605" s="801"/>
      <c r="AD605" s="801"/>
      <c r="AE605" s="801"/>
      <c r="AF605" s="801"/>
      <c r="AG605" s="820"/>
      <c r="AH605" s="819"/>
      <c r="AI605" s="819"/>
      <c r="AJ605" s="819"/>
      <c r="AK605" s="819"/>
      <c r="AL605" s="819"/>
      <c r="AM605" s="774"/>
      <c r="AN605" s="775"/>
      <c r="AO605" s="775"/>
      <c r="AP605" s="775"/>
      <c r="AQ605" s="775"/>
      <c r="AR605" s="775"/>
      <c r="AS605" s="829"/>
      <c r="AT605" s="828"/>
      <c r="AU605" s="828"/>
      <c r="AV605" s="828"/>
      <c r="AW605" s="828"/>
      <c r="AX605" s="828"/>
      <c r="AY605" s="838"/>
      <c r="AZ605" s="837"/>
      <c r="BA605" s="837"/>
      <c r="BB605" s="837"/>
      <c r="BC605" s="837"/>
      <c r="BD605" s="837"/>
      <c r="BE605" s="774"/>
      <c r="BF605" s="775"/>
      <c r="BG605" s="775"/>
      <c r="BH605" s="775"/>
      <c r="BI605" s="775"/>
      <c r="BJ605" s="775"/>
      <c r="BK605" s="811"/>
      <c r="BL605" s="810"/>
      <c r="BM605" s="810"/>
      <c r="BN605" s="810"/>
      <c r="BO605" s="810"/>
      <c r="BP605" s="810"/>
      <c r="BQ605" s="793"/>
      <c r="BR605" s="792"/>
      <c r="BS605" s="792"/>
      <c r="BT605" s="792"/>
      <c r="BU605" s="792"/>
      <c r="BV605" s="792"/>
      <c r="BW605" s="838"/>
      <c r="BX605" s="837"/>
      <c r="BY605" s="837"/>
      <c r="BZ605" s="837"/>
      <c r="CA605" s="837"/>
      <c r="CB605" s="837"/>
      <c r="CC605" s="811"/>
      <c r="CD605" s="784"/>
      <c r="CE605" s="810"/>
      <c r="CF605" s="810"/>
      <c r="CG605" s="810"/>
      <c r="CH605" s="579"/>
    </row>
    <row r="606" spans="1:86" hidden="1" x14ac:dyDescent="0.2">
      <c r="A606" s="697"/>
      <c r="B606" s="585"/>
      <c r="C606" s="633"/>
      <c r="D606" s="634"/>
      <c r="E606" s="585"/>
      <c r="F606" s="634"/>
      <c r="G606" s="586"/>
      <c r="H606" s="639"/>
      <c r="I606" s="636"/>
      <c r="J606" s="774"/>
      <c r="K606" s="774"/>
      <c r="L606" s="775"/>
      <c r="M606" s="775"/>
      <c r="N606" s="775"/>
      <c r="O606" s="784"/>
      <c r="P606" s="784"/>
      <c r="Q606" s="783"/>
      <c r="R606" s="783"/>
      <c r="S606" s="783"/>
      <c r="T606" s="783"/>
      <c r="U606" s="793"/>
      <c r="V606" s="792"/>
      <c r="W606" s="792"/>
      <c r="X606" s="792"/>
      <c r="Y606" s="792"/>
      <c r="Z606" s="792"/>
      <c r="AA606" s="802"/>
      <c r="AB606" s="801"/>
      <c r="AC606" s="801"/>
      <c r="AD606" s="801"/>
      <c r="AE606" s="801"/>
      <c r="AF606" s="801"/>
      <c r="AG606" s="820"/>
      <c r="AH606" s="819"/>
      <c r="AI606" s="819"/>
      <c r="AJ606" s="819"/>
      <c r="AK606" s="819"/>
      <c r="AL606" s="819"/>
      <c r="AM606" s="774"/>
      <c r="AN606" s="775"/>
      <c r="AO606" s="775"/>
      <c r="AP606" s="775"/>
      <c r="AQ606" s="775"/>
      <c r="AR606" s="775"/>
      <c r="AS606" s="829"/>
      <c r="AT606" s="828"/>
      <c r="AU606" s="828"/>
      <c r="AV606" s="828"/>
      <c r="AW606" s="828"/>
      <c r="AX606" s="828"/>
      <c r="AY606" s="838"/>
      <c r="AZ606" s="837"/>
      <c r="BA606" s="837"/>
      <c r="BB606" s="837"/>
      <c r="BC606" s="837"/>
      <c r="BD606" s="837"/>
      <c r="BE606" s="774"/>
      <c r="BF606" s="775"/>
      <c r="BG606" s="775"/>
      <c r="BH606" s="775"/>
      <c r="BI606" s="775"/>
      <c r="BJ606" s="775"/>
      <c r="BK606" s="811"/>
      <c r="BL606" s="810"/>
      <c r="BM606" s="810"/>
      <c r="BN606" s="810"/>
      <c r="BO606" s="810"/>
      <c r="BP606" s="810"/>
      <c r="BQ606" s="793"/>
      <c r="BR606" s="792"/>
      <c r="BS606" s="792"/>
      <c r="BT606" s="792"/>
      <c r="BU606" s="792"/>
      <c r="BV606" s="792"/>
      <c r="BW606" s="838"/>
      <c r="BX606" s="837"/>
      <c r="BY606" s="837"/>
      <c r="BZ606" s="837"/>
      <c r="CA606" s="837"/>
      <c r="CB606" s="837"/>
      <c r="CC606" s="811"/>
      <c r="CD606" s="784"/>
      <c r="CE606" s="810"/>
      <c r="CF606" s="810"/>
      <c r="CG606" s="810"/>
      <c r="CH606" s="579"/>
    </row>
    <row r="607" spans="1:86" hidden="1" x14ac:dyDescent="0.2">
      <c r="A607" s="697"/>
      <c r="B607" s="585"/>
      <c r="C607" s="633"/>
      <c r="D607" s="634"/>
      <c r="E607" s="585"/>
      <c r="F607" s="634"/>
      <c r="G607" s="679"/>
      <c r="H607" s="639"/>
      <c r="I607" s="636"/>
      <c r="J607" s="774"/>
      <c r="K607" s="774"/>
      <c r="L607" s="775"/>
      <c r="M607" s="775"/>
      <c r="N607" s="775"/>
      <c r="O607" s="784"/>
      <c r="P607" s="784"/>
      <c r="Q607" s="783"/>
      <c r="R607" s="783"/>
      <c r="S607" s="783"/>
      <c r="T607" s="783"/>
      <c r="U607" s="793"/>
      <c r="V607" s="792"/>
      <c r="W607" s="792"/>
      <c r="X607" s="792"/>
      <c r="Y607" s="792"/>
      <c r="Z607" s="792"/>
      <c r="AA607" s="802"/>
      <c r="AB607" s="801"/>
      <c r="AC607" s="801"/>
      <c r="AD607" s="801"/>
      <c r="AE607" s="801"/>
      <c r="AF607" s="801"/>
      <c r="AG607" s="820"/>
      <c r="AH607" s="819"/>
      <c r="AI607" s="819"/>
      <c r="AJ607" s="819"/>
      <c r="AK607" s="819"/>
      <c r="AL607" s="819"/>
      <c r="AM607" s="774"/>
      <c r="AN607" s="775"/>
      <c r="AO607" s="775"/>
      <c r="AP607" s="775"/>
      <c r="AQ607" s="775"/>
      <c r="AR607" s="775"/>
      <c r="AS607" s="829"/>
      <c r="AT607" s="828"/>
      <c r="AU607" s="828"/>
      <c r="AV607" s="828"/>
      <c r="AW607" s="828"/>
      <c r="AX607" s="828"/>
      <c r="AY607" s="838"/>
      <c r="AZ607" s="837"/>
      <c r="BA607" s="837"/>
      <c r="BB607" s="837"/>
      <c r="BC607" s="837"/>
      <c r="BD607" s="837"/>
      <c r="BE607" s="774"/>
      <c r="BF607" s="775"/>
      <c r="BG607" s="775"/>
      <c r="BH607" s="775"/>
      <c r="BI607" s="775"/>
      <c r="BJ607" s="775"/>
      <c r="BK607" s="811"/>
      <c r="BL607" s="810"/>
      <c r="BM607" s="810"/>
      <c r="BN607" s="810"/>
      <c r="BO607" s="810"/>
      <c r="BP607" s="810"/>
      <c r="BQ607" s="793"/>
      <c r="BR607" s="792"/>
      <c r="BS607" s="792"/>
      <c r="BT607" s="792"/>
      <c r="BU607" s="792"/>
      <c r="BV607" s="792"/>
      <c r="BW607" s="838"/>
      <c r="BX607" s="837"/>
      <c r="BY607" s="837"/>
      <c r="BZ607" s="837"/>
      <c r="CA607" s="837"/>
      <c r="CB607" s="837"/>
      <c r="CC607" s="811"/>
      <c r="CD607" s="784"/>
      <c r="CE607" s="810"/>
      <c r="CF607" s="810"/>
      <c r="CG607" s="810"/>
      <c r="CH607" s="579"/>
    </row>
    <row r="608" spans="1:86" hidden="1" x14ac:dyDescent="0.2">
      <c r="A608" s="697"/>
      <c r="B608" s="585"/>
      <c r="C608" s="633"/>
      <c r="D608" s="634"/>
      <c r="E608" s="585"/>
      <c r="F608" s="634"/>
      <c r="G608" s="679"/>
      <c r="H608" s="635"/>
      <c r="I608" s="636"/>
      <c r="J608" s="774"/>
      <c r="K608" s="774"/>
      <c r="L608" s="775"/>
      <c r="M608" s="775"/>
      <c r="N608" s="775"/>
      <c r="O608" s="784"/>
      <c r="P608" s="784"/>
      <c r="Q608" s="783"/>
      <c r="R608" s="783"/>
      <c r="S608" s="783"/>
      <c r="T608" s="783"/>
      <c r="U608" s="793"/>
      <c r="V608" s="792"/>
      <c r="W608" s="792"/>
      <c r="X608" s="792"/>
      <c r="Y608" s="792"/>
      <c r="Z608" s="792"/>
      <c r="AA608" s="802"/>
      <c r="AB608" s="801"/>
      <c r="AC608" s="801"/>
      <c r="AD608" s="801"/>
      <c r="AE608" s="801"/>
      <c r="AF608" s="801"/>
      <c r="AG608" s="820"/>
      <c r="AH608" s="819"/>
      <c r="AI608" s="819"/>
      <c r="AJ608" s="819"/>
      <c r="AK608" s="819"/>
      <c r="AL608" s="819"/>
      <c r="AM608" s="774"/>
      <c r="AN608" s="775"/>
      <c r="AO608" s="775"/>
      <c r="AP608" s="775"/>
      <c r="AQ608" s="775"/>
      <c r="AR608" s="775"/>
      <c r="AS608" s="829"/>
      <c r="AT608" s="828"/>
      <c r="AU608" s="828"/>
      <c r="AV608" s="828"/>
      <c r="AW608" s="828"/>
      <c r="AX608" s="828"/>
      <c r="AY608" s="838"/>
      <c r="AZ608" s="837"/>
      <c r="BA608" s="837"/>
      <c r="BB608" s="837"/>
      <c r="BC608" s="837"/>
      <c r="BD608" s="837"/>
      <c r="BE608" s="774"/>
      <c r="BF608" s="775"/>
      <c r="BG608" s="775"/>
      <c r="BH608" s="775"/>
      <c r="BI608" s="775"/>
      <c r="BJ608" s="775"/>
      <c r="BK608" s="811"/>
      <c r="BL608" s="810"/>
      <c r="BM608" s="810"/>
      <c r="BN608" s="810"/>
      <c r="BO608" s="810"/>
      <c r="BP608" s="810"/>
      <c r="BQ608" s="793"/>
      <c r="BR608" s="792"/>
      <c r="BS608" s="792"/>
      <c r="BT608" s="792"/>
      <c r="BU608" s="792"/>
      <c r="BV608" s="792"/>
      <c r="BW608" s="838"/>
      <c r="BX608" s="837"/>
      <c r="BY608" s="837"/>
      <c r="BZ608" s="837"/>
      <c r="CA608" s="837"/>
      <c r="CB608" s="837"/>
      <c r="CC608" s="811"/>
      <c r="CD608" s="784"/>
      <c r="CE608" s="810"/>
      <c r="CF608" s="810"/>
      <c r="CG608" s="810"/>
      <c r="CH608" s="579"/>
    </row>
    <row r="609" spans="1:86" hidden="1" x14ac:dyDescent="0.2">
      <c r="A609" s="697"/>
      <c r="B609" s="585"/>
      <c r="C609" s="633"/>
      <c r="D609" s="634"/>
      <c r="E609" s="585"/>
      <c r="F609" s="634"/>
      <c r="G609" s="679"/>
      <c r="H609" s="635"/>
      <c r="I609" s="636"/>
      <c r="J609" s="774"/>
      <c r="K609" s="774"/>
      <c r="L609" s="775"/>
      <c r="M609" s="775"/>
      <c r="N609" s="775"/>
      <c r="O609" s="784"/>
      <c r="P609" s="784"/>
      <c r="Q609" s="783"/>
      <c r="R609" s="783"/>
      <c r="S609" s="783"/>
      <c r="T609" s="783"/>
      <c r="U609" s="793"/>
      <c r="V609" s="792"/>
      <c r="W609" s="792"/>
      <c r="X609" s="792"/>
      <c r="Y609" s="792"/>
      <c r="Z609" s="792"/>
      <c r="AA609" s="802"/>
      <c r="AB609" s="801"/>
      <c r="AC609" s="801"/>
      <c r="AD609" s="801"/>
      <c r="AE609" s="801"/>
      <c r="AF609" s="801"/>
      <c r="AG609" s="820"/>
      <c r="AH609" s="819"/>
      <c r="AI609" s="819"/>
      <c r="AJ609" s="819"/>
      <c r="AK609" s="819"/>
      <c r="AL609" s="819"/>
      <c r="AM609" s="774"/>
      <c r="AN609" s="775"/>
      <c r="AO609" s="775"/>
      <c r="AP609" s="775"/>
      <c r="AQ609" s="775"/>
      <c r="AR609" s="775"/>
      <c r="AS609" s="829"/>
      <c r="AT609" s="828"/>
      <c r="AU609" s="828"/>
      <c r="AV609" s="828"/>
      <c r="AW609" s="828"/>
      <c r="AX609" s="828"/>
      <c r="AY609" s="838"/>
      <c r="AZ609" s="837"/>
      <c r="BA609" s="837"/>
      <c r="BB609" s="837"/>
      <c r="BC609" s="837"/>
      <c r="BD609" s="837"/>
      <c r="BE609" s="774"/>
      <c r="BF609" s="775"/>
      <c r="BG609" s="775"/>
      <c r="BH609" s="775"/>
      <c r="BI609" s="775"/>
      <c r="BJ609" s="775"/>
      <c r="BK609" s="811"/>
      <c r="BL609" s="810"/>
      <c r="BM609" s="810"/>
      <c r="BN609" s="810"/>
      <c r="BO609" s="810"/>
      <c r="BP609" s="810"/>
      <c r="BQ609" s="793"/>
      <c r="BR609" s="792"/>
      <c r="BS609" s="792"/>
      <c r="BT609" s="792"/>
      <c r="BU609" s="792"/>
      <c r="BV609" s="792"/>
      <c r="BW609" s="838"/>
      <c r="BX609" s="837"/>
      <c r="BY609" s="837"/>
      <c r="BZ609" s="837"/>
      <c r="CA609" s="837"/>
      <c r="CB609" s="837"/>
      <c r="CC609" s="811"/>
      <c r="CD609" s="784"/>
      <c r="CE609" s="810"/>
      <c r="CF609" s="810"/>
      <c r="CG609" s="810"/>
      <c r="CH609" s="579"/>
    </row>
    <row r="610" spans="1:86" hidden="1" x14ac:dyDescent="0.2">
      <c r="A610" s="705"/>
      <c r="B610" s="591"/>
      <c r="C610" s="590"/>
      <c r="D610" s="641"/>
      <c r="E610" s="591"/>
      <c r="F610" s="641"/>
      <c r="G610" s="718"/>
      <c r="H610" s="642"/>
      <c r="I610" s="643"/>
      <c r="J610" s="774"/>
      <c r="K610" s="774"/>
      <c r="L610" s="775"/>
      <c r="M610" s="775"/>
      <c r="N610" s="775"/>
      <c r="O610" s="784"/>
      <c r="P610" s="784"/>
      <c r="Q610" s="783"/>
      <c r="R610" s="783"/>
      <c r="S610" s="783"/>
      <c r="T610" s="783"/>
      <c r="U610" s="793"/>
      <c r="V610" s="792"/>
      <c r="W610" s="792"/>
      <c r="X610" s="792"/>
      <c r="Y610" s="792"/>
      <c r="Z610" s="792"/>
      <c r="AA610" s="802"/>
      <c r="AB610" s="801"/>
      <c r="AC610" s="801"/>
      <c r="AD610" s="801"/>
      <c r="AE610" s="801"/>
      <c r="AF610" s="801"/>
      <c r="AG610" s="820"/>
      <c r="AH610" s="819"/>
      <c r="AI610" s="819"/>
      <c r="AJ610" s="819"/>
      <c r="AK610" s="819"/>
      <c r="AL610" s="819"/>
      <c r="AM610" s="774"/>
      <c r="AN610" s="775"/>
      <c r="AO610" s="775"/>
      <c r="AP610" s="775"/>
      <c r="AQ610" s="775"/>
      <c r="AR610" s="775"/>
      <c r="AS610" s="829"/>
      <c r="AT610" s="828"/>
      <c r="AU610" s="828"/>
      <c r="AV610" s="828"/>
      <c r="AW610" s="828"/>
      <c r="AX610" s="828"/>
      <c r="AY610" s="838"/>
      <c r="AZ610" s="837"/>
      <c r="BA610" s="837"/>
      <c r="BB610" s="837"/>
      <c r="BC610" s="837"/>
      <c r="BD610" s="837"/>
      <c r="BE610" s="774"/>
      <c r="BF610" s="775"/>
      <c r="BG610" s="775"/>
      <c r="BH610" s="775"/>
      <c r="BI610" s="775"/>
      <c r="BJ610" s="775"/>
      <c r="BK610" s="811"/>
      <c r="BL610" s="810"/>
      <c r="BM610" s="810"/>
      <c r="BN610" s="810"/>
      <c r="BO610" s="810"/>
      <c r="BP610" s="810"/>
      <c r="BQ610" s="793"/>
      <c r="BR610" s="792"/>
      <c r="BS610" s="792"/>
      <c r="BT610" s="792"/>
      <c r="BU610" s="792"/>
      <c r="BV610" s="792"/>
      <c r="BW610" s="838"/>
      <c r="BX610" s="837"/>
      <c r="BY610" s="837"/>
      <c r="BZ610" s="837"/>
      <c r="CA610" s="837"/>
      <c r="CB610" s="837"/>
      <c r="CC610" s="811"/>
      <c r="CD610" s="784"/>
      <c r="CE610" s="810"/>
      <c r="CF610" s="810"/>
      <c r="CG610" s="810"/>
      <c r="CH610" s="579"/>
    </row>
    <row r="611" spans="1:86" hidden="1" x14ac:dyDescent="0.2">
      <c r="A611" s="585"/>
      <c r="B611" s="585"/>
      <c r="C611" s="739"/>
      <c r="D611" s="634"/>
      <c r="E611" s="585"/>
      <c r="F611" s="634"/>
      <c r="G611" s="640"/>
      <c r="H611" s="683"/>
      <c r="I611" s="633"/>
      <c r="J611" s="774"/>
      <c r="K611" s="774"/>
      <c r="L611" s="775"/>
      <c r="M611" s="775"/>
      <c r="N611" s="775"/>
      <c r="O611" s="784"/>
      <c r="P611" s="784"/>
      <c r="Q611" s="783"/>
      <c r="R611" s="783"/>
      <c r="S611" s="783"/>
      <c r="T611" s="783"/>
      <c r="U611" s="793"/>
      <c r="V611" s="792"/>
      <c r="W611" s="792"/>
      <c r="X611" s="792"/>
      <c r="Y611" s="792"/>
      <c r="Z611" s="792"/>
      <c r="AA611" s="802"/>
      <c r="AB611" s="801"/>
      <c r="AC611" s="801"/>
      <c r="AD611" s="801"/>
      <c r="AE611" s="801"/>
      <c r="AF611" s="801"/>
      <c r="AG611" s="820"/>
      <c r="AH611" s="819"/>
      <c r="AI611" s="819"/>
      <c r="AJ611" s="819"/>
      <c r="AK611" s="819"/>
      <c r="AL611" s="819"/>
      <c r="AM611" s="774"/>
      <c r="AN611" s="775"/>
      <c r="AO611" s="775"/>
      <c r="AP611" s="775"/>
      <c r="AQ611" s="775"/>
      <c r="AR611" s="775"/>
      <c r="AS611" s="829"/>
      <c r="AT611" s="828"/>
      <c r="AU611" s="828"/>
      <c r="AV611" s="828"/>
      <c r="AW611" s="828"/>
      <c r="AX611" s="828"/>
      <c r="AY611" s="838"/>
      <c r="AZ611" s="837"/>
      <c r="BA611" s="837"/>
      <c r="BB611" s="837"/>
      <c r="BC611" s="837"/>
      <c r="BD611" s="837"/>
      <c r="BE611" s="774"/>
      <c r="BF611" s="775"/>
      <c r="BG611" s="775"/>
      <c r="BH611" s="775"/>
      <c r="BI611" s="775"/>
      <c r="BJ611" s="775"/>
      <c r="BK611" s="811"/>
      <c r="BL611" s="810"/>
      <c r="BM611" s="810"/>
      <c r="BN611" s="810"/>
      <c r="BO611" s="810"/>
      <c r="BP611" s="810"/>
      <c r="BQ611" s="793"/>
      <c r="BR611" s="792"/>
      <c r="BS611" s="792"/>
      <c r="BT611" s="792"/>
      <c r="BU611" s="792"/>
      <c r="BV611" s="792"/>
      <c r="BW611" s="838"/>
      <c r="BX611" s="837"/>
      <c r="BY611" s="837"/>
      <c r="BZ611" s="837"/>
      <c r="CA611" s="837"/>
      <c r="CB611" s="837"/>
      <c r="CC611" s="811"/>
      <c r="CD611" s="784"/>
      <c r="CE611" s="810"/>
      <c r="CF611" s="810"/>
      <c r="CG611" s="810"/>
      <c r="CH611" s="579"/>
    </row>
    <row r="612" spans="1:86" hidden="1" x14ac:dyDescent="0.2">
      <c r="A612" s="602"/>
      <c r="B612" s="596"/>
      <c r="C612" s="663"/>
      <c r="D612" s="607"/>
      <c r="E612" s="602"/>
      <c r="F612" s="607"/>
      <c r="G612" s="620"/>
      <c r="H612" s="600"/>
      <c r="I612" s="682"/>
      <c r="J612" s="774"/>
      <c r="K612" s="774"/>
      <c r="L612" s="775"/>
      <c r="M612" s="775"/>
      <c r="N612" s="775"/>
      <c r="O612" s="784"/>
      <c r="P612" s="784"/>
      <c r="Q612" s="783"/>
      <c r="R612" s="783"/>
      <c r="S612" s="783"/>
      <c r="T612" s="783"/>
      <c r="U612" s="793"/>
      <c r="V612" s="792"/>
      <c r="W612" s="792"/>
      <c r="X612" s="792"/>
      <c r="Y612" s="792"/>
      <c r="Z612" s="792"/>
      <c r="AA612" s="802"/>
      <c r="AB612" s="801"/>
      <c r="AC612" s="801"/>
      <c r="AD612" s="801"/>
      <c r="AE612" s="801"/>
      <c r="AF612" s="801"/>
      <c r="AG612" s="820"/>
      <c r="AH612" s="819"/>
      <c r="AI612" s="819"/>
      <c r="AJ612" s="819"/>
      <c r="AK612" s="819"/>
      <c r="AL612" s="819"/>
      <c r="AM612" s="774"/>
      <c r="AN612" s="775"/>
      <c r="AO612" s="775"/>
      <c r="AP612" s="775"/>
      <c r="AQ612" s="775"/>
      <c r="AR612" s="775"/>
      <c r="AS612" s="829"/>
      <c r="AT612" s="828"/>
      <c r="AU612" s="828"/>
      <c r="AV612" s="828"/>
      <c r="AW612" s="828"/>
      <c r="AX612" s="828"/>
      <c r="AY612" s="838"/>
      <c r="AZ612" s="837"/>
      <c r="BA612" s="837"/>
      <c r="BB612" s="837"/>
      <c r="BC612" s="837"/>
      <c r="BD612" s="837"/>
      <c r="BE612" s="774"/>
      <c r="BF612" s="775"/>
      <c r="BG612" s="775"/>
      <c r="BH612" s="775"/>
      <c r="BI612" s="775"/>
      <c r="BJ612" s="775"/>
      <c r="BK612" s="811"/>
      <c r="BL612" s="810"/>
      <c r="BM612" s="810"/>
      <c r="BN612" s="810"/>
      <c r="BO612" s="810"/>
      <c r="BP612" s="810"/>
      <c r="BQ612" s="793"/>
      <c r="BR612" s="792"/>
      <c r="BS612" s="792"/>
      <c r="BT612" s="792"/>
      <c r="BU612" s="792"/>
      <c r="BV612" s="792"/>
      <c r="BW612" s="838"/>
      <c r="BX612" s="837"/>
      <c r="BY612" s="837"/>
      <c r="BZ612" s="837"/>
      <c r="CA612" s="837"/>
      <c r="CB612" s="837"/>
      <c r="CC612" s="811"/>
      <c r="CD612" s="784"/>
      <c r="CE612" s="810"/>
      <c r="CF612" s="810"/>
      <c r="CG612" s="810"/>
      <c r="CH612" s="579"/>
    </row>
    <row r="613" spans="1:86" hidden="1" x14ac:dyDescent="0.2">
      <c r="A613" s="602"/>
      <c r="B613" s="602"/>
      <c r="C613" s="623"/>
      <c r="D613" s="607"/>
      <c r="E613" s="602"/>
      <c r="F613" s="607"/>
      <c r="G613" s="620"/>
      <c r="H613" s="600"/>
      <c r="I613" s="682"/>
      <c r="J613" s="774"/>
      <c r="K613" s="774"/>
      <c r="L613" s="775"/>
      <c r="M613" s="775"/>
      <c r="N613" s="775"/>
      <c r="O613" s="784"/>
      <c r="P613" s="784"/>
      <c r="Q613" s="783"/>
      <c r="R613" s="783"/>
      <c r="S613" s="783"/>
      <c r="T613" s="783"/>
      <c r="U613" s="793"/>
      <c r="V613" s="792"/>
      <c r="W613" s="792"/>
      <c r="X613" s="792"/>
      <c r="Y613" s="792"/>
      <c r="Z613" s="792"/>
      <c r="AA613" s="802"/>
      <c r="AB613" s="801"/>
      <c r="AC613" s="801"/>
      <c r="AD613" s="801"/>
      <c r="AE613" s="801"/>
      <c r="AF613" s="801"/>
      <c r="AG613" s="820"/>
      <c r="AH613" s="819"/>
      <c r="AI613" s="819"/>
      <c r="AJ613" s="819"/>
      <c r="AK613" s="819"/>
      <c r="AL613" s="819"/>
      <c r="AM613" s="774"/>
      <c r="AN613" s="775"/>
      <c r="AO613" s="775"/>
      <c r="AP613" s="775"/>
      <c r="AQ613" s="775"/>
      <c r="AR613" s="775"/>
      <c r="AS613" s="829"/>
      <c r="AT613" s="828"/>
      <c r="AU613" s="828"/>
      <c r="AV613" s="828"/>
      <c r="AW613" s="828"/>
      <c r="AX613" s="828"/>
      <c r="AY613" s="838"/>
      <c r="AZ613" s="837"/>
      <c r="BA613" s="837"/>
      <c r="BB613" s="837"/>
      <c r="BC613" s="837"/>
      <c r="BD613" s="837"/>
      <c r="BE613" s="774"/>
      <c r="BF613" s="775"/>
      <c r="BG613" s="775"/>
      <c r="BH613" s="775"/>
      <c r="BI613" s="775"/>
      <c r="BJ613" s="775"/>
      <c r="BK613" s="811"/>
      <c r="BL613" s="810"/>
      <c r="BM613" s="810"/>
      <c r="BN613" s="810"/>
      <c r="BO613" s="810"/>
      <c r="BP613" s="810"/>
      <c r="BQ613" s="793"/>
      <c r="BR613" s="792"/>
      <c r="BS613" s="792"/>
      <c r="BT613" s="792"/>
      <c r="BU613" s="792"/>
      <c r="BV613" s="792"/>
      <c r="BW613" s="838"/>
      <c r="BX613" s="837"/>
      <c r="BY613" s="837"/>
      <c r="BZ613" s="837"/>
      <c r="CA613" s="837"/>
      <c r="CB613" s="837"/>
      <c r="CC613" s="811"/>
      <c r="CD613" s="784"/>
      <c r="CE613" s="810"/>
      <c r="CF613" s="810"/>
      <c r="CG613" s="810"/>
      <c r="CH613" s="579"/>
    </row>
    <row r="614" spans="1:86" hidden="1" x14ac:dyDescent="0.2">
      <c r="A614" s="602"/>
      <c r="B614" s="602"/>
      <c r="C614" s="623"/>
      <c r="D614" s="604"/>
      <c r="E614" s="602"/>
      <c r="F614" s="607"/>
      <c r="G614" s="599"/>
      <c r="H614" s="605"/>
      <c r="I614" s="646"/>
      <c r="J614" s="774"/>
      <c r="K614" s="774"/>
      <c r="L614" s="775"/>
      <c r="M614" s="775"/>
      <c r="N614" s="775"/>
      <c r="O614" s="784"/>
      <c r="P614" s="784"/>
      <c r="Q614" s="783"/>
      <c r="R614" s="783"/>
      <c r="S614" s="783"/>
      <c r="T614" s="783"/>
      <c r="U614" s="793"/>
      <c r="V614" s="792"/>
      <c r="W614" s="792"/>
      <c r="X614" s="792"/>
      <c r="Y614" s="792"/>
      <c r="Z614" s="792"/>
      <c r="AA614" s="802"/>
      <c r="AB614" s="801"/>
      <c r="AC614" s="801"/>
      <c r="AD614" s="801"/>
      <c r="AE614" s="801"/>
      <c r="AF614" s="801"/>
      <c r="AG614" s="820"/>
      <c r="AH614" s="819"/>
      <c r="AI614" s="819"/>
      <c r="AJ614" s="819"/>
      <c r="AK614" s="819"/>
      <c r="AL614" s="819"/>
      <c r="AM614" s="774"/>
      <c r="AN614" s="775"/>
      <c r="AO614" s="775"/>
      <c r="AP614" s="775"/>
      <c r="AQ614" s="775"/>
      <c r="AR614" s="775"/>
      <c r="AS614" s="829"/>
      <c r="AT614" s="828"/>
      <c r="AU614" s="828"/>
      <c r="AV614" s="828"/>
      <c r="AW614" s="828"/>
      <c r="AX614" s="828"/>
      <c r="AY614" s="838"/>
      <c r="AZ614" s="837"/>
      <c r="BA614" s="837"/>
      <c r="BB614" s="837"/>
      <c r="BC614" s="837"/>
      <c r="BD614" s="837"/>
      <c r="BE614" s="774"/>
      <c r="BF614" s="775"/>
      <c r="BG614" s="775"/>
      <c r="BH614" s="775"/>
      <c r="BI614" s="775"/>
      <c r="BJ614" s="775"/>
      <c r="BK614" s="811"/>
      <c r="BL614" s="810"/>
      <c r="BM614" s="810"/>
      <c r="BN614" s="810"/>
      <c r="BO614" s="810"/>
      <c r="BP614" s="810"/>
      <c r="BQ614" s="793"/>
      <c r="BR614" s="792"/>
      <c r="BS614" s="792"/>
      <c r="BT614" s="792"/>
      <c r="BU614" s="792"/>
      <c r="BV614" s="792"/>
      <c r="BW614" s="838"/>
      <c r="BX614" s="837"/>
      <c r="BY614" s="837"/>
      <c r="BZ614" s="837"/>
      <c r="CA614" s="837"/>
      <c r="CB614" s="837"/>
      <c r="CC614" s="811"/>
      <c r="CD614" s="784"/>
      <c r="CE614" s="810"/>
      <c r="CF614" s="810"/>
      <c r="CG614" s="810"/>
      <c r="CH614" s="579"/>
    </row>
    <row r="615" spans="1:86" hidden="1" x14ac:dyDescent="0.2">
      <c r="A615" s="602"/>
      <c r="B615" s="602"/>
      <c r="C615" s="623"/>
      <c r="D615" s="604"/>
      <c r="E615" s="602"/>
      <c r="F615" s="607"/>
      <c r="G615" s="599"/>
      <c r="H615" s="605"/>
      <c r="I615" s="646"/>
      <c r="J615" s="774"/>
      <c r="K615" s="774"/>
      <c r="L615" s="775"/>
      <c r="M615" s="775"/>
      <c r="N615" s="775"/>
      <c r="O615" s="784"/>
      <c r="P615" s="784"/>
      <c r="Q615" s="783"/>
      <c r="R615" s="783"/>
      <c r="S615" s="783"/>
      <c r="T615" s="783"/>
      <c r="U615" s="793"/>
      <c r="V615" s="792"/>
      <c r="W615" s="792"/>
      <c r="X615" s="792"/>
      <c r="Y615" s="792"/>
      <c r="Z615" s="792"/>
      <c r="AA615" s="802"/>
      <c r="AB615" s="801"/>
      <c r="AC615" s="801"/>
      <c r="AD615" s="801"/>
      <c r="AE615" s="801"/>
      <c r="AF615" s="801"/>
      <c r="AG615" s="820"/>
      <c r="AH615" s="819"/>
      <c r="AI615" s="819"/>
      <c r="AJ615" s="819"/>
      <c r="AK615" s="819"/>
      <c r="AL615" s="819"/>
      <c r="AM615" s="774"/>
      <c r="AN615" s="775"/>
      <c r="AO615" s="775"/>
      <c r="AP615" s="775"/>
      <c r="AQ615" s="775"/>
      <c r="AR615" s="775"/>
      <c r="AS615" s="829"/>
      <c r="AT615" s="828"/>
      <c r="AU615" s="828"/>
      <c r="AV615" s="828"/>
      <c r="AW615" s="828"/>
      <c r="AX615" s="828"/>
      <c r="AY615" s="838"/>
      <c r="AZ615" s="837"/>
      <c r="BA615" s="837"/>
      <c r="BB615" s="837"/>
      <c r="BC615" s="837"/>
      <c r="BD615" s="837"/>
      <c r="BE615" s="774"/>
      <c r="BF615" s="775"/>
      <c r="BG615" s="775"/>
      <c r="BH615" s="775"/>
      <c r="BI615" s="775"/>
      <c r="BJ615" s="775"/>
      <c r="BK615" s="811"/>
      <c r="BL615" s="810"/>
      <c r="BM615" s="810"/>
      <c r="BN615" s="810"/>
      <c r="BO615" s="810"/>
      <c r="BP615" s="810"/>
      <c r="BQ615" s="793"/>
      <c r="BR615" s="792"/>
      <c r="BS615" s="792"/>
      <c r="BT615" s="792"/>
      <c r="BU615" s="792"/>
      <c r="BV615" s="792"/>
      <c r="BW615" s="838"/>
      <c r="BX615" s="837"/>
      <c r="BY615" s="837"/>
      <c r="BZ615" s="837"/>
      <c r="CA615" s="837"/>
      <c r="CB615" s="837"/>
      <c r="CC615" s="811"/>
      <c r="CD615" s="784"/>
      <c r="CE615" s="810"/>
      <c r="CF615" s="810"/>
      <c r="CG615" s="810"/>
      <c r="CH615" s="579"/>
    </row>
    <row r="616" spans="1:86" hidden="1" x14ac:dyDescent="0.2">
      <c r="A616" s="596"/>
      <c r="B616" s="596"/>
      <c r="C616" s="602"/>
      <c r="D616" s="607"/>
      <c r="E616" s="596"/>
      <c r="F616" s="607"/>
      <c r="G616" s="620"/>
      <c r="H616" s="609"/>
      <c r="I616" s="601"/>
      <c r="J616" s="774"/>
      <c r="K616" s="774"/>
      <c r="L616" s="775"/>
      <c r="M616" s="775"/>
      <c r="N616" s="774"/>
      <c r="O616" s="784"/>
      <c r="P616" s="784"/>
      <c r="Q616" s="783"/>
      <c r="R616" s="784"/>
      <c r="S616" s="783"/>
      <c r="T616" s="784"/>
      <c r="U616" s="793"/>
      <c r="V616" s="793"/>
      <c r="W616" s="792"/>
      <c r="X616" s="793"/>
      <c r="Y616" s="792"/>
      <c r="Z616" s="793"/>
      <c r="AA616" s="802"/>
      <c r="AB616" s="802"/>
      <c r="AC616" s="801"/>
      <c r="AD616" s="802"/>
      <c r="AE616" s="801"/>
      <c r="AF616" s="802"/>
      <c r="AG616" s="820"/>
      <c r="AH616" s="820"/>
      <c r="AI616" s="819"/>
      <c r="AJ616" s="820"/>
      <c r="AK616" s="819"/>
      <c r="AL616" s="820"/>
      <c r="AM616" s="774"/>
      <c r="AN616" s="774"/>
      <c r="AO616" s="775"/>
      <c r="AP616" s="774"/>
      <c r="AQ616" s="775"/>
      <c r="AR616" s="774"/>
      <c r="AS616" s="829"/>
      <c r="AT616" s="829"/>
      <c r="AU616" s="828"/>
      <c r="AV616" s="829"/>
      <c r="AW616" s="828"/>
      <c r="AX616" s="829"/>
      <c r="AY616" s="838"/>
      <c r="AZ616" s="838"/>
      <c r="BA616" s="837"/>
      <c r="BB616" s="838"/>
      <c r="BC616" s="837"/>
      <c r="BD616" s="838"/>
      <c r="BE616" s="774"/>
      <c r="BF616" s="774"/>
      <c r="BG616" s="775"/>
      <c r="BH616" s="774"/>
      <c r="BI616" s="775"/>
      <c r="BJ616" s="774"/>
      <c r="BK616" s="811"/>
      <c r="BL616" s="811"/>
      <c r="BM616" s="810"/>
      <c r="BN616" s="811"/>
      <c r="BO616" s="810"/>
      <c r="BP616" s="811"/>
      <c r="BQ616" s="793"/>
      <c r="BR616" s="793"/>
      <c r="BS616" s="792"/>
      <c r="BT616" s="793"/>
      <c r="BU616" s="792"/>
      <c r="BV616" s="793"/>
      <c r="BW616" s="838"/>
      <c r="BX616" s="838"/>
      <c r="BY616" s="837"/>
      <c r="BZ616" s="838"/>
      <c r="CA616" s="837"/>
      <c r="CB616" s="838"/>
      <c r="CC616" s="811"/>
      <c r="CD616" s="784"/>
      <c r="CE616" s="810"/>
      <c r="CF616" s="810"/>
      <c r="CG616" s="811"/>
      <c r="CH616" s="579"/>
    </row>
    <row r="617" spans="1:86" hidden="1" x14ac:dyDescent="0.2">
      <c r="A617" s="727"/>
      <c r="B617" s="675"/>
      <c r="C617" s="675"/>
      <c r="D617" s="677"/>
      <c r="E617" s="675"/>
      <c r="F617" s="677"/>
      <c r="G617" s="678"/>
      <c r="H617" s="661"/>
      <c r="I617" s="629"/>
      <c r="J617" s="776"/>
      <c r="K617" s="776"/>
      <c r="L617" s="776"/>
      <c r="M617" s="776"/>
      <c r="N617" s="776"/>
      <c r="O617" s="785"/>
      <c r="P617" s="785"/>
      <c r="Q617" s="785"/>
      <c r="R617" s="785"/>
      <c r="S617" s="785"/>
      <c r="T617" s="785"/>
      <c r="U617" s="794"/>
      <c r="V617" s="794"/>
      <c r="W617" s="794"/>
      <c r="X617" s="794"/>
      <c r="Y617" s="794"/>
      <c r="Z617" s="794"/>
      <c r="AA617" s="803"/>
      <c r="AB617" s="803"/>
      <c r="AC617" s="803"/>
      <c r="AD617" s="803"/>
      <c r="AE617" s="803"/>
      <c r="AF617" s="803"/>
      <c r="AG617" s="821"/>
      <c r="AH617" s="821"/>
      <c r="AI617" s="821"/>
      <c r="AJ617" s="821"/>
      <c r="AK617" s="821"/>
      <c r="AL617" s="821"/>
      <c r="AM617" s="776"/>
      <c r="AN617" s="776"/>
      <c r="AO617" s="776"/>
      <c r="AP617" s="776"/>
      <c r="AQ617" s="776"/>
      <c r="AR617" s="776"/>
      <c r="AS617" s="830"/>
      <c r="AT617" s="830"/>
      <c r="AU617" s="830"/>
      <c r="AV617" s="830"/>
      <c r="AW617" s="830"/>
      <c r="AX617" s="830"/>
      <c r="AY617" s="839"/>
      <c r="AZ617" s="839"/>
      <c r="BA617" s="839"/>
      <c r="BB617" s="839"/>
      <c r="BC617" s="839"/>
      <c r="BD617" s="839"/>
      <c r="BE617" s="776"/>
      <c r="BF617" s="776"/>
      <c r="BG617" s="776"/>
      <c r="BH617" s="776"/>
      <c r="BI617" s="776"/>
      <c r="BJ617" s="776"/>
      <c r="BK617" s="812"/>
      <c r="BL617" s="812"/>
      <c r="BM617" s="812"/>
      <c r="BN617" s="812"/>
      <c r="BO617" s="812"/>
      <c r="BP617" s="812"/>
      <c r="BQ617" s="794"/>
      <c r="BR617" s="794"/>
      <c r="BS617" s="794"/>
      <c r="BT617" s="794"/>
      <c r="BU617" s="794"/>
      <c r="BV617" s="794"/>
      <c r="BW617" s="839"/>
      <c r="BX617" s="839"/>
      <c r="BY617" s="839"/>
      <c r="BZ617" s="839"/>
      <c r="CA617" s="839"/>
      <c r="CB617" s="839"/>
      <c r="CC617" s="812"/>
      <c r="CD617" s="785"/>
      <c r="CE617" s="812"/>
      <c r="CF617" s="812"/>
      <c r="CG617" s="812"/>
      <c r="CH617" s="579"/>
    </row>
    <row r="618" spans="1:86" hidden="1" x14ac:dyDescent="0.2">
      <c r="A618" s="702"/>
      <c r="B618" s="581"/>
      <c r="C618" s="630"/>
      <c r="D618" s="626"/>
      <c r="E618" s="581"/>
      <c r="F618" s="626"/>
      <c r="G618" s="582"/>
      <c r="H618" s="631"/>
      <c r="I618" s="704"/>
      <c r="J618" s="774"/>
      <c r="K618" s="774"/>
      <c r="L618" s="775"/>
      <c r="M618" s="775"/>
      <c r="N618" s="775"/>
      <c r="O618" s="784"/>
      <c r="P618" s="784"/>
      <c r="Q618" s="783"/>
      <c r="R618" s="783"/>
      <c r="S618" s="783"/>
      <c r="T618" s="783"/>
      <c r="U618" s="793"/>
      <c r="V618" s="792"/>
      <c r="W618" s="792"/>
      <c r="X618" s="792"/>
      <c r="Y618" s="792"/>
      <c r="Z618" s="792"/>
      <c r="AA618" s="802"/>
      <c r="AB618" s="801"/>
      <c r="AC618" s="801"/>
      <c r="AD618" s="801"/>
      <c r="AE618" s="801"/>
      <c r="AF618" s="801"/>
      <c r="AG618" s="820"/>
      <c r="AH618" s="819"/>
      <c r="AI618" s="819"/>
      <c r="AJ618" s="819"/>
      <c r="AK618" s="819"/>
      <c r="AL618" s="819"/>
      <c r="AM618" s="774"/>
      <c r="AN618" s="775"/>
      <c r="AO618" s="775"/>
      <c r="AP618" s="775"/>
      <c r="AQ618" s="775"/>
      <c r="AR618" s="775"/>
      <c r="AS618" s="829"/>
      <c r="AT618" s="828"/>
      <c r="AU618" s="828"/>
      <c r="AV618" s="828"/>
      <c r="AW618" s="828"/>
      <c r="AX618" s="828"/>
      <c r="AY618" s="838"/>
      <c r="AZ618" s="837"/>
      <c r="BA618" s="837"/>
      <c r="BB618" s="837"/>
      <c r="BC618" s="837"/>
      <c r="BD618" s="837"/>
      <c r="BE618" s="774"/>
      <c r="BF618" s="775"/>
      <c r="BG618" s="775"/>
      <c r="BH618" s="775"/>
      <c r="BI618" s="775"/>
      <c r="BJ618" s="775"/>
      <c r="BK618" s="811"/>
      <c r="BL618" s="810"/>
      <c r="BM618" s="810"/>
      <c r="BN618" s="810"/>
      <c r="BO618" s="810"/>
      <c r="BP618" s="810"/>
      <c r="BQ618" s="793"/>
      <c r="BR618" s="792"/>
      <c r="BS618" s="792"/>
      <c r="BT618" s="792"/>
      <c r="BU618" s="792"/>
      <c r="BV618" s="792"/>
      <c r="BW618" s="838"/>
      <c r="BX618" s="837"/>
      <c r="BY618" s="837"/>
      <c r="BZ618" s="837"/>
      <c r="CA618" s="837"/>
      <c r="CB618" s="837"/>
      <c r="CC618" s="811"/>
      <c r="CD618" s="784"/>
      <c r="CE618" s="810"/>
      <c r="CF618" s="810"/>
      <c r="CG618" s="810"/>
      <c r="CH618" s="579"/>
    </row>
    <row r="619" spans="1:86" hidden="1" x14ac:dyDescent="0.2">
      <c r="A619" s="697"/>
      <c r="B619" s="585"/>
      <c r="C619" s="633"/>
      <c r="D619" s="634"/>
      <c r="E619" s="585"/>
      <c r="F619" s="634"/>
      <c r="G619" s="586"/>
      <c r="H619" s="635"/>
      <c r="I619" s="636"/>
      <c r="J619" s="774"/>
      <c r="K619" s="774"/>
      <c r="L619" s="775"/>
      <c r="M619" s="775"/>
      <c r="N619" s="775"/>
      <c r="O619" s="784"/>
      <c r="P619" s="784"/>
      <c r="Q619" s="783"/>
      <c r="R619" s="783"/>
      <c r="S619" s="783"/>
      <c r="T619" s="783"/>
      <c r="U619" s="793"/>
      <c r="V619" s="792"/>
      <c r="W619" s="792"/>
      <c r="X619" s="792"/>
      <c r="Y619" s="792"/>
      <c r="Z619" s="792"/>
      <c r="AA619" s="802"/>
      <c r="AB619" s="801"/>
      <c r="AC619" s="801"/>
      <c r="AD619" s="801"/>
      <c r="AE619" s="801"/>
      <c r="AF619" s="801"/>
      <c r="AG619" s="820"/>
      <c r="AH619" s="819"/>
      <c r="AI619" s="819"/>
      <c r="AJ619" s="819"/>
      <c r="AK619" s="819"/>
      <c r="AL619" s="819"/>
      <c r="AM619" s="774"/>
      <c r="AN619" s="775"/>
      <c r="AO619" s="775"/>
      <c r="AP619" s="775"/>
      <c r="AQ619" s="775"/>
      <c r="AR619" s="775"/>
      <c r="AS619" s="829"/>
      <c r="AT619" s="828"/>
      <c r="AU619" s="828"/>
      <c r="AV619" s="828"/>
      <c r="AW619" s="828"/>
      <c r="AX619" s="828"/>
      <c r="AY619" s="838"/>
      <c r="AZ619" s="837"/>
      <c r="BA619" s="837"/>
      <c r="BB619" s="837"/>
      <c r="BC619" s="837"/>
      <c r="BD619" s="837"/>
      <c r="BE619" s="774"/>
      <c r="BF619" s="775"/>
      <c r="BG619" s="775"/>
      <c r="BH619" s="775"/>
      <c r="BI619" s="775"/>
      <c r="BJ619" s="775"/>
      <c r="BK619" s="811"/>
      <c r="BL619" s="810"/>
      <c r="BM619" s="810"/>
      <c r="BN619" s="810"/>
      <c r="BO619" s="810"/>
      <c r="BP619" s="810"/>
      <c r="BQ619" s="793"/>
      <c r="BR619" s="792"/>
      <c r="BS619" s="792"/>
      <c r="BT619" s="792"/>
      <c r="BU619" s="792"/>
      <c r="BV619" s="792"/>
      <c r="BW619" s="838"/>
      <c r="BX619" s="837"/>
      <c r="BY619" s="837"/>
      <c r="BZ619" s="837"/>
      <c r="CA619" s="837"/>
      <c r="CB619" s="837"/>
      <c r="CC619" s="811"/>
      <c r="CD619" s="784"/>
      <c r="CE619" s="810"/>
      <c r="CF619" s="810"/>
      <c r="CG619" s="810"/>
      <c r="CH619" s="579"/>
    </row>
    <row r="620" spans="1:86" hidden="1" x14ac:dyDescent="0.2">
      <c r="A620" s="697"/>
      <c r="B620" s="585"/>
      <c r="C620" s="633"/>
      <c r="D620" s="634"/>
      <c r="E620" s="585"/>
      <c r="F620" s="634"/>
      <c r="G620" s="586"/>
      <c r="H620" s="639"/>
      <c r="I620" s="636"/>
      <c r="J620" s="774"/>
      <c r="K620" s="774"/>
      <c r="L620" s="775"/>
      <c r="M620" s="775"/>
      <c r="N620" s="775"/>
      <c r="O620" s="784"/>
      <c r="P620" s="784"/>
      <c r="Q620" s="783"/>
      <c r="R620" s="783"/>
      <c r="S620" s="783"/>
      <c r="T620" s="783"/>
      <c r="U620" s="793"/>
      <c r="V620" s="792"/>
      <c r="W620" s="792"/>
      <c r="X620" s="792"/>
      <c r="Y620" s="792"/>
      <c r="Z620" s="792"/>
      <c r="AA620" s="802"/>
      <c r="AB620" s="801"/>
      <c r="AC620" s="801"/>
      <c r="AD620" s="801"/>
      <c r="AE620" s="801"/>
      <c r="AF620" s="801"/>
      <c r="AG620" s="820"/>
      <c r="AH620" s="819"/>
      <c r="AI620" s="819"/>
      <c r="AJ620" s="819"/>
      <c r="AK620" s="819"/>
      <c r="AL620" s="819"/>
      <c r="AM620" s="774"/>
      <c r="AN620" s="775"/>
      <c r="AO620" s="775"/>
      <c r="AP620" s="775"/>
      <c r="AQ620" s="775"/>
      <c r="AR620" s="775"/>
      <c r="AS620" s="829"/>
      <c r="AT620" s="828"/>
      <c r="AU620" s="828"/>
      <c r="AV620" s="828"/>
      <c r="AW620" s="828"/>
      <c r="AX620" s="828"/>
      <c r="AY620" s="838"/>
      <c r="AZ620" s="837"/>
      <c r="BA620" s="837"/>
      <c r="BB620" s="837"/>
      <c r="BC620" s="837"/>
      <c r="BD620" s="837"/>
      <c r="BE620" s="774"/>
      <c r="BF620" s="775"/>
      <c r="BG620" s="775"/>
      <c r="BH620" s="775"/>
      <c r="BI620" s="775"/>
      <c r="BJ620" s="775"/>
      <c r="BK620" s="811"/>
      <c r="BL620" s="810"/>
      <c r="BM620" s="810"/>
      <c r="BN620" s="810"/>
      <c r="BO620" s="810"/>
      <c r="BP620" s="810"/>
      <c r="BQ620" s="793"/>
      <c r="BR620" s="792"/>
      <c r="BS620" s="792"/>
      <c r="BT620" s="792"/>
      <c r="BU620" s="792"/>
      <c r="BV620" s="792"/>
      <c r="BW620" s="838"/>
      <c r="BX620" s="837"/>
      <c r="BY620" s="837"/>
      <c r="BZ620" s="837"/>
      <c r="CA620" s="837"/>
      <c r="CB620" s="837"/>
      <c r="CC620" s="811"/>
      <c r="CD620" s="784"/>
      <c r="CE620" s="810"/>
      <c r="CF620" s="810"/>
      <c r="CG620" s="810"/>
      <c r="CH620" s="579"/>
    </row>
    <row r="621" spans="1:86" hidden="1" x14ac:dyDescent="0.2">
      <c r="A621" s="697"/>
      <c r="B621" s="585"/>
      <c r="C621" s="633"/>
      <c r="D621" s="634"/>
      <c r="E621" s="585"/>
      <c r="F621" s="634"/>
      <c r="G621" s="679"/>
      <c r="H621" s="639"/>
      <c r="I621" s="636"/>
      <c r="J621" s="774"/>
      <c r="K621" s="774"/>
      <c r="L621" s="775"/>
      <c r="M621" s="775"/>
      <c r="N621" s="775"/>
      <c r="O621" s="784"/>
      <c r="P621" s="784"/>
      <c r="Q621" s="783"/>
      <c r="R621" s="783"/>
      <c r="S621" s="783"/>
      <c r="T621" s="783"/>
      <c r="U621" s="793"/>
      <c r="V621" s="792"/>
      <c r="W621" s="792"/>
      <c r="X621" s="792"/>
      <c r="Y621" s="792"/>
      <c r="Z621" s="792"/>
      <c r="AA621" s="802"/>
      <c r="AB621" s="801"/>
      <c r="AC621" s="801"/>
      <c r="AD621" s="801"/>
      <c r="AE621" s="801"/>
      <c r="AF621" s="801"/>
      <c r="AG621" s="820"/>
      <c r="AH621" s="819"/>
      <c r="AI621" s="819"/>
      <c r="AJ621" s="819"/>
      <c r="AK621" s="819"/>
      <c r="AL621" s="819"/>
      <c r="AM621" s="774"/>
      <c r="AN621" s="775"/>
      <c r="AO621" s="775"/>
      <c r="AP621" s="775"/>
      <c r="AQ621" s="775"/>
      <c r="AR621" s="775"/>
      <c r="AS621" s="829"/>
      <c r="AT621" s="828"/>
      <c r="AU621" s="828"/>
      <c r="AV621" s="828"/>
      <c r="AW621" s="828"/>
      <c r="AX621" s="828"/>
      <c r="AY621" s="838"/>
      <c r="AZ621" s="837"/>
      <c r="BA621" s="837"/>
      <c r="BB621" s="837"/>
      <c r="BC621" s="837"/>
      <c r="BD621" s="837"/>
      <c r="BE621" s="774"/>
      <c r="BF621" s="775"/>
      <c r="BG621" s="775"/>
      <c r="BH621" s="775"/>
      <c r="BI621" s="775"/>
      <c r="BJ621" s="775"/>
      <c r="BK621" s="811"/>
      <c r="BL621" s="810"/>
      <c r="BM621" s="810"/>
      <c r="BN621" s="810"/>
      <c r="BO621" s="810"/>
      <c r="BP621" s="810"/>
      <c r="BQ621" s="793"/>
      <c r="BR621" s="792"/>
      <c r="BS621" s="792"/>
      <c r="BT621" s="792"/>
      <c r="BU621" s="792"/>
      <c r="BV621" s="792"/>
      <c r="BW621" s="838"/>
      <c r="BX621" s="837"/>
      <c r="BY621" s="837"/>
      <c r="BZ621" s="837"/>
      <c r="CA621" s="837"/>
      <c r="CB621" s="837"/>
      <c r="CC621" s="811"/>
      <c r="CD621" s="784"/>
      <c r="CE621" s="810"/>
      <c r="CF621" s="810"/>
      <c r="CG621" s="810"/>
      <c r="CH621" s="579"/>
    </row>
    <row r="622" spans="1:86" hidden="1" x14ac:dyDescent="0.2">
      <c r="A622" s="697"/>
      <c r="B622" s="585"/>
      <c r="C622" s="633"/>
      <c r="D622" s="634"/>
      <c r="E622" s="585"/>
      <c r="F622" s="634"/>
      <c r="G622" s="679"/>
      <c r="H622" s="635"/>
      <c r="I622" s="636"/>
      <c r="J622" s="774"/>
      <c r="K622" s="774"/>
      <c r="L622" s="775"/>
      <c r="M622" s="775"/>
      <c r="N622" s="775"/>
      <c r="O622" s="784"/>
      <c r="P622" s="784"/>
      <c r="Q622" s="783"/>
      <c r="R622" s="783"/>
      <c r="S622" s="783"/>
      <c r="T622" s="783"/>
      <c r="U622" s="793"/>
      <c r="V622" s="792"/>
      <c r="W622" s="792"/>
      <c r="X622" s="792"/>
      <c r="Y622" s="792"/>
      <c r="Z622" s="792"/>
      <c r="AA622" s="802"/>
      <c r="AB622" s="801"/>
      <c r="AC622" s="801"/>
      <c r="AD622" s="801"/>
      <c r="AE622" s="801"/>
      <c r="AF622" s="801"/>
      <c r="AG622" s="820"/>
      <c r="AH622" s="819"/>
      <c r="AI622" s="819"/>
      <c r="AJ622" s="819"/>
      <c r="AK622" s="819"/>
      <c r="AL622" s="819"/>
      <c r="AM622" s="774"/>
      <c r="AN622" s="775"/>
      <c r="AO622" s="775"/>
      <c r="AP622" s="775"/>
      <c r="AQ622" s="775"/>
      <c r="AR622" s="775"/>
      <c r="AS622" s="829"/>
      <c r="AT622" s="828"/>
      <c r="AU622" s="828"/>
      <c r="AV622" s="828"/>
      <c r="AW622" s="828"/>
      <c r="AX622" s="828"/>
      <c r="AY622" s="838"/>
      <c r="AZ622" s="837"/>
      <c r="BA622" s="837"/>
      <c r="BB622" s="837"/>
      <c r="BC622" s="837"/>
      <c r="BD622" s="837"/>
      <c r="BE622" s="774"/>
      <c r="BF622" s="775"/>
      <c r="BG622" s="775"/>
      <c r="BH622" s="775"/>
      <c r="BI622" s="775"/>
      <c r="BJ622" s="775"/>
      <c r="BK622" s="811"/>
      <c r="BL622" s="810"/>
      <c r="BM622" s="810"/>
      <c r="BN622" s="810"/>
      <c r="BO622" s="810"/>
      <c r="BP622" s="810"/>
      <c r="BQ622" s="793"/>
      <c r="BR622" s="792"/>
      <c r="BS622" s="792"/>
      <c r="BT622" s="792"/>
      <c r="BU622" s="792"/>
      <c r="BV622" s="792"/>
      <c r="BW622" s="838"/>
      <c r="BX622" s="837"/>
      <c r="BY622" s="837"/>
      <c r="BZ622" s="837"/>
      <c r="CA622" s="837"/>
      <c r="CB622" s="837"/>
      <c r="CC622" s="811"/>
      <c r="CD622" s="784"/>
      <c r="CE622" s="810"/>
      <c r="CF622" s="810"/>
      <c r="CG622" s="810"/>
      <c r="CH622" s="579"/>
    </row>
    <row r="623" spans="1:86" hidden="1" x14ac:dyDescent="0.2">
      <c r="A623" s="705"/>
      <c r="B623" s="591"/>
      <c r="C623" s="590"/>
      <c r="D623" s="641"/>
      <c r="E623" s="591"/>
      <c r="F623" s="641"/>
      <c r="G623" s="718"/>
      <c r="H623" s="642"/>
      <c r="I623" s="719"/>
      <c r="J623" s="774"/>
      <c r="K623" s="774"/>
      <c r="L623" s="775"/>
      <c r="M623" s="775"/>
      <c r="N623" s="775"/>
      <c r="O623" s="784"/>
      <c r="P623" s="784"/>
      <c r="Q623" s="783"/>
      <c r="R623" s="783"/>
      <c r="S623" s="783"/>
      <c r="T623" s="783"/>
      <c r="U623" s="793"/>
      <c r="V623" s="792"/>
      <c r="W623" s="792"/>
      <c r="X623" s="792"/>
      <c r="Y623" s="792"/>
      <c r="Z623" s="792"/>
      <c r="AA623" s="802"/>
      <c r="AB623" s="801"/>
      <c r="AC623" s="801"/>
      <c r="AD623" s="801"/>
      <c r="AE623" s="801"/>
      <c r="AF623" s="801"/>
      <c r="AG623" s="820"/>
      <c r="AH623" s="819"/>
      <c r="AI623" s="819"/>
      <c r="AJ623" s="819"/>
      <c r="AK623" s="819"/>
      <c r="AL623" s="819"/>
      <c r="AM623" s="774"/>
      <c r="AN623" s="775"/>
      <c r="AO623" s="775"/>
      <c r="AP623" s="775"/>
      <c r="AQ623" s="775"/>
      <c r="AR623" s="775"/>
      <c r="AS623" s="829"/>
      <c r="AT623" s="828"/>
      <c r="AU623" s="828"/>
      <c r="AV623" s="828"/>
      <c r="AW623" s="828"/>
      <c r="AX623" s="828"/>
      <c r="AY623" s="838"/>
      <c r="AZ623" s="837"/>
      <c r="BA623" s="837"/>
      <c r="BB623" s="837"/>
      <c r="BC623" s="837"/>
      <c r="BD623" s="837"/>
      <c r="BE623" s="774"/>
      <c r="BF623" s="775"/>
      <c r="BG623" s="775"/>
      <c r="BH623" s="775"/>
      <c r="BI623" s="775"/>
      <c r="BJ623" s="775"/>
      <c r="BK623" s="811"/>
      <c r="BL623" s="810"/>
      <c r="BM623" s="810"/>
      <c r="BN623" s="810"/>
      <c r="BO623" s="810"/>
      <c r="BP623" s="810"/>
      <c r="BQ623" s="793"/>
      <c r="BR623" s="792"/>
      <c r="BS623" s="792"/>
      <c r="BT623" s="792"/>
      <c r="BU623" s="792"/>
      <c r="BV623" s="792"/>
      <c r="BW623" s="838"/>
      <c r="BX623" s="837"/>
      <c r="BY623" s="837"/>
      <c r="BZ623" s="837"/>
      <c r="CA623" s="837"/>
      <c r="CB623" s="837"/>
      <c r="CC623" s="811"/>
      <c r="CD623" s="784"/>
      <c r="CE623" s="810"/>
      <c r="CF623" s="810"/>
      <c r="CG623" s="810"/>
      <c r="CH623" s="579"/>
    </row>
    <row r="624" spans="1:86" hidden="1" x14ac:dyDescent="0.2">
      <c r="A624" s="705"/>
      <c r="B624" s="591"/>
      <c r="C624" s="716"/>
      <c r="D624" s="641"/>
      <c r="E624" s="591"/>
      <c r="F624" s="641"/>
      <c r="G624" s="718"/>
      <c r="H624" s="642"/>
      <c r="I624" s="643"/>
      <c r="J624" s="774"/>
      <c r="K624" s="774"/>
      <c r="L624" s="775"/>
      <c r="M624" s="775"/>
      <c r="N624" s="775"/>
      <c r="O624" s="784"/>
      <c r="P624" s="784"/>
      <c r="Q624" s="783"/>
      <c r="R624" s="783"/>
      <c r="S624" s="783"/>
      <c r="T624" s="783"/>
      <c r="U624" s="793"/>
      <c r="V624" s="792"/>
      <c r="W624" s="792"/>
      <c r="X624" s="792"/>
      <c r="Y624" s="792"/>
      <c r="Z624" s="792"/>
      <c r="AA624" s="802"/>
      <c r="AB624" s="801"/>
      <c r="AC624" s="801"/>
      <c r="AD624" s="801"/>
      <c r="AE624" s="801"/>
      <c r="AF624" s="801"/>
      <c r="AG624" s="820"/>
      <c r="AH624" s="819"/>
      <c r="AI624" s="819"/>
      <c r="AJ624" s="819"/>
      <c r="AK624" s="819"/>
      <c r="AL624" s="819"/>
      <c r="AM624" s="774"/>
      <c r="AN624" s="775"/>
      <c r="AO624" s="775"/>
      <c r="AP624" s="775"/>
      <c r="AQ624" s="775"/>
      <c r="AR624" s="775"/>
      <c r="AS624" s="829"/>
      <c r="AT624" s="828"/>
      <c r="AU624" s="828"/>
      <c r="AV624" s="828"/>
      <c r="AW624" s="828"/>
      <c r="AX624" s="828"/>
      <c r="AY624" s="838"/>
      <c r="AZ624" s="837"/>
      <c r="BA624" s="837"/>
      <c r="BB624" s="837"/>
      <c r="BC624" s="837"/>
      <c r="BD624" s="837"/>
      <c r="BE624" s="774"/>
      <c r="BF624" s="775"/>
      <c r="BG624" s="775"/>
      <c r="BH624" s="775"/>
      <c r="BI624" s="775"/>
      <c r="BJ624" s="775"/>
      <c r="BK624" s="811"/>
      <c r="BL624" s="810"/>
      <c r="BM624" s="810"/>
      <c r="BN624" s="810"/>
      <c r="BO624" s="810"/>
      <c r="BP624" s="810"/>
      <c r="BQ624" s="793"/>
      <c r="BR624" s="792"/>
      <c r="BS624" s="792"/>
      <c r="BT624" s="792"/>
      <c r="BU624" s="792"/>
      <c r="BV624" s="792"/>
      <c r="BW624" s="838"/>
      <c r="BX624" s="837"/>
      <c r="BY624" s="837"/>
      <c r="BZ624" s="837"/>
      <c r="CA624" s="837"/>
      <c r="CB624" s="837"/>
      <c r="CC624" s="811"/>
      <c r="CD624" s="784"/>
      <c r="CE624" s="810"/>
      <c r="CF624" s="810"/>
      <c r="CG624" s="810"/>
      <c r="CH624" s="579"/>
    </row>
    <row r="625" spans="1:86" hidden="1" x14ac:dyDescent="0.2">
      <c r="A625" s="596"/>
      <c r="B625" s="596"/>
      <c r="C625" s="623"/>
      <c r="D625" s="597"/>
      <c r="E625" s="596"/>
      <c r="F625" s="597"/>
      <c r="G625" s="694"/>
      <c r="H625" s="600"/>
      <c r="I625" s="682"/>
      <c r="J625" s="774"/>
      <c r="K625" s="774"/>
      <c r="L625" s="775"/>
      <c r="M625" s="775"/>
      <c r="N625" s="775"/>
      <c r="O625" s="784"/>
      <c r="P625" s="784"/>
      <c r="Q625" s="783"/>
      <c r="R625" s="783"/>
      <c r="S625" s="783"/>
      <c r="T625" s="783"/>
      <c r="U625" s="793"/>
      <c r="V625" s="792"/>
      <c r="W625" s="792"/>
      <c r="X625" s="792"/>
      <c r="Y625" s="792"/>
      <c r="Z625" s="792"/>
      <c r="AA625" s="802"/>
      <c r="AB625" s="801"/>
      <c r="AC625" s="801"/>
      <c r="AD625" s="801"/>
      <c r="AE625" s="801"/>
      <c r="AF625" s="801"/>
      <c r="AG625" s="820"/>
      <c r="AH625" s="819"/>
      <c r="AI625" s="819"/>
      <c r="AJ625" s="819"/>
      <c r="AK625" s="819"/>
      <c r="AL625" s="819"/>
      <c r="AM625" s="774"/>
      <c r="AN625" s="775"/>
      <c r="AO625" s="775"/>
      <c r="AP625" s="775"/>
      <c r="AQ625" s="775"/>
      <c r="AR625" s="775"/>
      <c r="AS625" s="829"/>
      <c r="AT625" s="828"/>
      <c r="AU625" s="828"/>
      <c r="AV625" s="828"/>
      <c r="AW625" s="828"/>
      <c r="AX625" s="828"/>
      <c r="AY625" s="838"/>
      <c r="AZ625" s="837"/>
      <c r="BA625" s="837"/>
      <c r="BB625" s="837"/>
      <c r="BC625" s="837"/>
      <c r="BD625" s="837"/>
      <c r="BE625" s="774"/>
      <c r="BF625" s="775"/>
      <c r="BG625" s="775"/>
      <c r="BH625" s="775"/>
      <c r="BI625" s="775"/>
      <c r="BJ625" s="775"/>
      <c r="BK625" s="811"/>
      <c r="BL625" s="810"/>
      <c r="BM625" s="810"/>
      <c r="BN625" s="810"/>
      <c r="BO625" s="810"/>
      <c r="BP625" s="810"/>
      <c r="BQ625" s="793"/>
      <c r="BR625" s="792"/>
      <c r="BS625" s="792"/>
      <c r="BT625" s="792"/>
      <c r="BU625" s="792"/>
      <c r="BV625" s="792"/>
      <c r="BW625" s="838"/>
      <c r="BX625" s="837"/>
      <c r="BY625" s="837"/>
      <c r="BZ625" s="837"/>
      <c r="CA625" s="837"/>
      <c r="CB625" s="837"/>
      <c r="CC625" s="811"/>
      <c r="CD625" s="784"/>
      <c r="CE625" s="810"/>
      <c r="CF625" s="810"/>
      <c r="CG625" s="810"/>
      <c r="CH625" s="579"/>
    </row>
    <row r="626" spans="1:86" hidden="1" x14ac:dyDescent="0.2">
      <c r="A626" s="596"/>
      <c r="B626" s="596"/>
      <c r="C626" s="623"/>
      <c r="D626" s="597"/>
      <c r="E626" s="596"/>
      <c r="F626" s="597"/>
      <c r="G626" s="694"/>
      <c r="H626" s="600"/>
      <c r="I626" s="682"/>
      <c r="J626" s="774"/>
      <c r="K626" s="774"/>
      <c r="L626" s="775"/>
      <c r="M626" s="775"/>
      <c r="N626" s="775"/>
      <c r="O626" s="784"/>
      <c r="P626" s="784"/>
      <c r="Q626" s="783"/>
      <c r="R626" s="783"/>
      <c r="S626" s="783"/>
      <c r="T626" s="783"/>
      <c r="U626" s="793"/>
      <c r="V626" s="792"/>
      <c r="W626" s="792"/>
      <c r="X626" s="792"/>
      <c r="Y626" s="792"/>
      <c r="Z626" s="792"/>
      <c r="AA626" s="802"/>
      <c r="AB626" s="801"/>
      <c r="AC626" s="801"/>
      <c r="AD626" s="801"/>
      <c r="AE626" s="801"/>
      <c r="AF626" s="801"/>
      <c r="AG626" s="820"/>
      <c r="AH626" s="819"/>
      <c r="AI626" s="819"/>
      <c r="AJ626" s="819"/>
      <c r="AK626" s="819"/>
      <c r="AL626" s="819"/>
      <c r="AM626" s="774"/>
      <c r="AN626" s="775"/>
      <c r="AO626" s="775"/>
      <c r="AP626" s="775"/>
      <c r="AQ626" s="775"/>
      <c r="AR626" s="775"/>
      <c r="AS626" s="829"/>
      <c r="AT626" s="828"/>
      <c r="AU626" s="828"/>
      <c r="AV626" s="828"/>
      <c r="AW626" s="828"/>
      <c r="AX626" s="828"/>
      <c r="AY626" s="838"/>
      <c r="AZ626" s="837"/>
      <c r="BA626" s="837"/>
      <c r="BB626" s="837"/>
      <c r="BC626" s="837"/>
      <c r="BD626" s="837"/>
      <c r="BE626" s="774"/>
      <c r="BF626" s="775"/>
      <c r="BG626" s="775"/>
      <c r="BH626" s="775"/>
      <c r="BI626" s="775"/>
      <c r="BJ626" s="775"/>
      <c r="BK626" s="811"/>
      <c r="BL626" s="810"/>
      <c r="BM626" s="810"/>
      <c r="BN626" s="810"/>
      <c r="BO626" s="810"/>
      <c r="BP626" s="810"/>
      <c r="BQ626" s="793"/>
      <c r="BR626" s="792"/>
      <c r="BS626" s="792"/>
      <c r="BT626" s="792"/>
      <c r="BU626" s="792"/>
      <c r="BV626" s="792"/>
      <c r="BW626" s="838"/>
      <c r="BX626" s="837"/>
      <c r="BY626" s="837"/>
      <c r="BZ626" s="837"/>
      <c r="CA626" s="837"/>
      <c r="CB626" s="837"/>
      <c r="CC626" s="811"/>
      <c r="CD626" s="784"/>
      <c r="CE626" s="810"/>
      <c r="CF626" s="810"/>
      <c r="CG626" s="810"/>
      <c r="CH626" s="579"/>
    </row>
    <row r="627" spans="1:86" hidden="1" x14ac:dyDescent="0.2">
      <c r="A627" s="596"/>
      <c r="B627" s="596"/>
      <c r="C627" s="623"/>
      <c r="D627" s="606"/>
      <c r="E627" s="596"/>
      <c r="F627" s="597"/>
      <c r="G627" s="694"/>
      <c r="H627" s="600"/>
      <c r="I627" s="682"/>
      <c r="J627" s="774"/>
      <c r="K627" s="774"/>
      <c r="L627" s="775"/>
      <c r="M627" s="775"/>
      <c r="N627" s="775"/>
      <c r="O627" s="784"/>
      <c r="P627" s="784"/>
      <c r="Q627" s="783"/>
      <c r="R627" s="783"/>
      <c r="S627" s="783"/>
      <c r="T627" s="783"/>
      <c r="U627" s="793"/>
      <c r="V627" s="792"/>
      <c r="W627" s="792"/>
      <c r="X627" s="792"/>
      <c r="Y627" s="792"/>
      <c r="Z627" s="792"/>
      <c r="AA627" s="802"/>
      <c r="AB627" s="801"/>
      <c r="AC627" s="801"/>
      <c r="AD627" s="801"/>
      <c r="AE627" s="801"/>
      <c r="AF627" s="801"/>
      <c r="AG627" s="820"/>
      <c r="AH627" s="819"/>
      <c r="AI627" s="819"/>
      <c r="AJ627" s="819"/>
      <c r="AK627" s="819"/>
      <c r="AL627" s="819"/>
      <c r="AM627" s="774"/>
      <c r="AN627" s="775"/>
      <c r="AO627" s="775"/>
      <c r="AP627" s="775"/>
      <c r="AQ627" s="775"/>
      <c r="AR627" s="775"/>
      <c r="AS627" s="829"/>
      <c r="AT627" s="828"/>
      <c r="AU627" s="828"/>
      <c r="AV627" s="828"/>
      <c r="AW627" s="828"/>
      <c r="AX627" s="828"/>
      <c r="AY627" s="838"/>
      <c r="AZ627" s="837"/>
      <c r="BA627" s="837"/>
      <c r="BB627" s="837"/>
      <c r="BC627" s="837"/>
      <c r="BD627" s="837"/>
      <c r="BE627" s="774"/>
      <c r="BF627" s="775"/>
      <c r="BG627" s="775"/>
      <c r="BH627" s="775"/>
      <c r="BI627" s="775"/>
      <c r="BJ627" s="775"/>
      <c r="BK627" s="811"/>
      <c r="BL627" s="810"/>
      <c r="BM627" s="810"/>
      <c r="BN627" s="810"/>
      <c r="BO627" s="810"/>
      <c r="BP627" s="810"/>
      <c r="BQ627" s="793"/>
      <c r="BR627" s="792"/>
      <c r="BS627" s="792"/>
      <c r="BT627" s="792"/>
      <c r="BU627" s="792"/>
      <c r="BV627" s="792"/>
      <c r="BW627" s="838"/>
      <c r="BX627" s="837"/>
      <c r="BY627" s="837"/>
      <c r="BZ627" s="837"/>
      <c r="CA627" s="837"/>
      <c r="CB627" s="837"/>
      <c r="CC627" s="811"/>
      <c r="CD627" s="784"/>
      <c r="CE627" s="810"/>
      <c r="CF627" s="810"/>
      <c r="CG627" s="810"/>
      <c r="CH627" s="579"/>
    </row>
    <row r="628" spans="1:86" hidden="1" x14ac:dyDescent="0.2">
      <c r="A628" s="596"/>
      <c r="B628" s="596"/>
      <c r="C628" s="623"/>
      <c r="D628" s="606"/>
      <c r="E628" s="596"/>
      <c r="F628" s="597"/>
      <c r="G628" s="694"/>
      <c r="H628" s="645"/>
      <c r="I628" s="624"/>
      <c r="J628" s="774"/>
      <c r="K628" s="774"/>
      <c r="L628" s="775"/>
      <c r="M628" s="775"/>
      <c r="N628" s="775"/>
      <c r="O628" s="784"/>
      <c r="P628" s="784"/>
      <c r="Q628" s="783"/>
      <c r="R628" s="783"/>
      <c r="S628" s="783"/>
      <c r="T628" s="783"/>
      <c r="U628" s="793"/>
      <c r="V628" s="792"/>
      <c r="W628" s="792"/>
      <c r="X628" s="792"/>
      <c r="Y628" s="792"/>
      <c r="Z628" s="792"/>
      <c r="AA628" s="802"/>
      <c r="AB628" s="801"/>
      <c r="AC628" s="801"/>
      <c r="AD628" s="801"/>
      <c r="AE628" s="801"/>
      <c r="AF628" s="801"/>
      <c r="AG628" s="820"/>
      <c r="AH628" s="819"/>
      <c r="AI628" s="819"/>
      <c r="AJ628" s="819"/>
      <c r="AK628" s="819"/>
      <c r="AL628" s="819"/>
      <c r="AM628" s="774"/>
      <c r="AN628" s="775"/>
      <c r="AO628" s="775"/>
      <c r="AP628" s="775"/>
      <c r="AQ628" s="775"/>
      <c r="AR628" s="775"/>
      <c r="AS628" s="829"/>
      <c r="AT628" s="828"/>
      <c r="AU628" s="828"/>
      <c r="AV628" s="828"/>
      <c r="AW628" s="828"/>
      <c r="AX628" s="828"/>
      <c r="AY628" s="838"/>
      <c r="AZ628" s="837"/>
      <c r="BA628" s="837"/>
      <c r="BB628" s="837"/>
      <c r="BC628" s="837"/>
      <c r="BD628" s="837"/>
      <c r="BE628" s="774"/>
      <c r="BF628" s="775"/>
      <c r="BG628" s="775"/>
      <c r="BH628" s="775"/>
      <c r="BI628" s="775"/>
      <c r="BJ628" s="775"/>
      <c r="BK628" s="811"/>
      <c r="BL628" s="810"/>
      <c r="BM628" s="810"/>
      <c r="BN628" s="810"/>
      <c r="BO628" s="810"/>
      <c r="BP628" s="810"/>
      <c r="BQ628" s="793"/>
      <c r="BR628" s="792"/>
      <c r="BS628" s="792"/>
      <c r="BT628" s="792"/>
      <c r="BU628" s="792"/>
      <c r="BV628" s="792"/>
      <c r="BW628" s="838"/>
      <c r="BX628" s="837"/>
      <c r="BY628" s="837"/>
      <c r="BZ628" s="837"/>
      <c r="CA628" s="837"/>
      <c r="CB628" s="837"/>
      <c r="CC628" s="811"/>
      <c r="CD628" s="784"/>
      <c r="CE628" s="810"/>
      <c r="CF628" s="810"/>
      <c r="CG628" s="810"/>
      <c r="CH628" s="579"/>
    </row>
    <row r="629" spans="1:86" hidden="1" x14ac:dyDescent="0.2">
      <c r="A629" s="596"/>
      <c r="B629" s="596"/>
      <c r="C629" s="596"/>
      <c r="D629" s="607"/>
      <c r="E629" s="596"/>
      <c r="F629" s="607"/>
      <c r="G629" s="620"/>
      <c r="H629" s="609"/>
      <c r="I629" s="601"/>
      <c r="J629" s="774"/>
      <c r="K629" s="774"/>
      <c r="L629" s="775"/>
      <c r="M629" s="775"/>
      <c r="N629" s="774"/>
      <c r="O629" s="784"/>
      <c r="P629" s="784"/>
      <c r="Q629" s="783"/>
      <c r="R629" s="784"/>
      <c r="S629" s="783"/>
      <c r="T629" s="784"/>
      <c r="U629" s="793"/>
      <c r="V629" s="793"/>
      <c r="W629" s="792"/>
      <c r="X629" s="793"/>
      <c r="Y629" s="792"/>
      <c r="Z629" s="793"/>
      <c r="AA629" s="802"/>
      <c r="AB629" s="802"/>
      <c r="AC629" s="801"/>
      <c r="AD629" s="802"/>
      <c r="AE629" s="801"/>
      <c r="AF629" s="802"/>
      <c r="AG629" s="820"/>
      <c r="AH629" s="820"/>
      <c r="AI629" s="819"/>
      <c r="AJ629" s="820"/>
      <c r="AK629" s="819"/>
      <c r="AL629" s="820"/>
      <c r="AM629" s="774"/>
      <c r="AN629" s="774"/>
      <c r="AO629" s="775"/>
      <c r="AP629" s="774"/>
      <c r="AQ629" s="775"/>
      <c r="AR629" s="774"/>
      <c r="AS629" s="829"/>
      <c r="AT629" s="829"/>
      <c r="AU629" s="828"/>
      <c r="AV629" s="829"/>
      <c r="AW629" s="828"/>
      <c r="AX629" s="829"/>
      <c r="AY629" s="838"/>
      <c r="AZ629" s="838"/>
      <c r="BA629" s="837"/>
      <c r="BB629" s="838"/>
      <c r="BC629" s="837"/>
      <c r="BD629" s="838"/>
      <c r="BE629" s="774"/>
      <c r="BF629" s="774"/>
      <c r="BG629" s="775"/>
      <c r="BH629" s="774"/>
      <c r="BI629" s="775"/>
      <c r="BJ629" s="774"/>
      <c r="BK629" s="811"/>
      <c r="BL629" s="811"/>
      <c r="BM629" s="810"/>
      <c r="BN629" s="811"/>
      <c r="BO629" s="810"/>
      <c r="BP629" s="811"/>
      <c r="BQ629" s="793"/>
      <c r="BR629" s="793"/>
      <c r="BS629" s="792"/>
      <c r="BT629" s="793"/>
      <c r="BU629" s="792"/>
      <c r="BV629" s="793"/>
      <c r="BW629" s="838"/>
      <c r="BX629" s="838"/>
      <c r="BY629" s="837"/>
      <c r="BZ629" s="838"/>
      <c r="CA629" s="837"/>
      <c r="CB629" s="838"/>
      <c r="CC629" s="811"/>
      <c r="CD629" s="784"/>
      <c r="CE629" s="810"/>
      <c r="CF629" s="810"/>
      <c r="CG629" s="811"/>
      <c r="CH629" s="579"/>
    </row>
    <row r="630" spans="1:86" hidden="1" x14ac:dyDescent="0.2">
      <c r="A630" s="675"/>
      <c r="B630" s="675"/>
      <c r="C630" s="675"/>
      <c r="D630" s="676"/>
      <c r="E630" s="675"/>
      <c r="F630" s="677"/>
      <c r="G630" s="678"/>
      <c r="H630" s="661"/>
      <c r="I630" s="629"/>
      <c r="J630" s="776"/>
      <c r="K630" s="776"/>
      <c r="L630" s="776"/>
      <c r="M630" s="776"/>
      <c r="N630" s="776"/>
      <c r="O630" s="785"/>
      <c r="P630" s="785"/>
      <c r="Q630" s="785"/>
      <c r="R630" s="785"/>
      <c r="S630" s="785"/>
      <c r="T630" s="785"/>
      <c r="U630" s="794"/>
      <c r="V630" s="794"/>
      <c r="W630" s="794"/>
      <c r="X630" s="794"/>
      <c r="Y630" s="794"/>
      <c r="Z630" s="794"/>
      <c r="AA630" s="803"/>
      <c r="AB630" s="803"/>
      <c r="AC630" s="803"/>
      <c r="AD630" s="803"/>
      <c r="AE630" s="803"/>
      <c r="AF630" s="803"/>
      <c r="AG630" s="821"/>
      <c r="AH630" s="821"/>
      <c r="AI630" s="821"/>
      <c r="AJ630" s="821"/>
      <c r="AK630" s="821"/>
      <c r="AL630" s="821"/>
      <c r="AM630" s="776"/>
      <c r="AN630" s="776"/>
      <c r="AO630" s="776"/>
      <c r="AP630" s="776"/>
      <c r="AQ630" s="776"/>
      <c r="AR630" s="776"/>
      <c r="AS630" s="830"/>
      <c r="AT630" s="830"/>
      <c r="AU630" s="830"/>
      <c r="AV630" s="830"/>
      <c r="AW630" s="830"/>
      <c r="AX630" s="830"/>
      <c r="AY630" s="839"/>
      <c r="AZ630" s="839"/>
      <c r="BA630" s="839"/>
      <c r="BB630" s="839"/>
      <c r="BC630" s="839"/>
      <c r="BD630" s="839"/>
      <c r="BE630" s="776"/>
      <c r="BF630" s="776"/>
      <c r="BG630" s="776"/>
      <c r="BH630" s="776"/>
      <c r="BI630" s="776"/>
      <c r="BJ630" s="776"/>
      <c r="BK630" s="812"/>
      <c r="BL630" s="812"/>
      <c r="BM630" s="812"/>
      <c r="BN630" s="812"/>
      <c r="BO630" s="812"/>
      <c r="BP630" s="812"/>
      <c r="BQ630" s="794"/>
      <c r="BR630" s="794"/>
      <c r="BS630" s="794"/>
      <c r="BT630" s="794"/>
      <c r="BU630" s="794"/>
      <c r="BV630" s="794"/>
      <c r="BW630" s="839"/>
      <c r="BX630" s="839"/>
      <c r="BY630" s="839"/>
      <c r="BZ630" s="839"/>
      <c r="CA630" s="839"/>
      <c r="CB630" s="839"/>
      <c r="CC630" s="812"/>
      <c r="CD630" s="785"/>
      <c r="CE630" s="812"/>
      <c r="CF630" s="812"/>
      <c r="CG630" s="812"/>
      <c r="CH630" s="579"/>
    </row>
    <row r="631" spans="1:86" hidden="1" x14ac:dyDescent="0.2">
      <c r="A631" s="721"/>
      <c r="B631" s="721"/>
      <c r="C631" s="721"/>
      <c r="D631" s="676"/>
      <c r="E631" s="721"/>
      <c r="F631" s="676"/>
      <c r="G631" s="703"/>
      <c r="H631" s="631"/>
      <c r="I631" s="704"/>
      <c r="J631" s="774"/>
      <c r="K631" s="774"/>
      <c r="L631" s="775"/>
      <c r="M631" s="775"/>
      <c r="N631" s="775"/>
      <c r="O631" s="784"/>
      <c r="P631" s="784"/>
      <c r="Q631" s="783"/>
      <c r="R631" s="783"/>
      <c r="S631" s="783"/>
      <c r="T631" s="783"/>
      <c r="U631" s="793"/>
      <c r="V631" s="792"/>
      <c r="W631" s="792"/>
      <c r="X631" s="792"/>
      <c r="Y631" s="792"/>
      <c r="Z631" s="792"/>
      <c r="AA631" s="802"/>
      <c r="AB631" s="801"/>
      <c r="AC631" s="801"/>
      <c r="AD631" s="801"/>
      <c r="AE631" s="801"/>
      <c r="AF631" s="801"/>
      <c r="AG631" s="820"/>
      <c r="AH631" s="819"/>
      <c r="AI631" s="819"/>
      <c r="AJ631" s="819"/>
      <c r="AK631" s="819"/>
      <c r="AL631" s="819"/>
      <c r="AM631" s="774"/>
      <c r="AN631" s="775"/>
      <c r="AO631" s="775"/>
      <c r="AP631" s="775"/>
      <c r="AQ631" s="775"/>
      <c r="AR631" s="775"/>
      <c r="AS631" s="829"/>
      <c r="AT631" s="828"/>
      <c r="AU631" s="828"/>
      <c r="AV631" s="828"/>
      <c r="AW631" s="828"/>
      <c r="AX631" s="828"/>
      <c r="AY631" s="838"/>
      <c r="AZ631" s="837"/>
      <c r="BA631" s="837"/>
      <c r="BB631" s="837"/>
      <c r="BC631" s="837"/>
      <c r="BD631" s="837"/>
      <c r="BE631" s="774"/>
      <c r="BF631" s="775"/>
      <c r="BG631" s="775"/>
      <c r="BH631" s="775"/>
      <c r="BI631" s="775"/>
      <c r="BJ631" s="775"/>
      <c r="BK631" s="811"/>
      <c r="BL631" s="810"/>
      <c r="BM631" s="810"/>
      <c r="BN631" s="810"/>
      <c r="BO631" s="810"/>
      <c r="BP631" s="810"/>
      <c r="BQ631" s="793"/>
      <c r="BR631" s="792"/>
      <c r="BS631" s="792"/>
      <c r="BT631" s="792"/>
      <c r="BU631" s="792"/>
      <c r="BV631" s="792"/>
      <c r="BW631" s="838"/>
      <c r="BX631" s="837"/>
      <c r="BY631" s="837"/>
      <c r="BZ631" s="837"/>
      <c r="CA631" s="837"/>
      <c r="CB631" s="837"/>
      <c r="CC631" s="811"/>
      <c r="CD631" s="784"/>
      <c r="CE631" s="810"/>
      <c r="CF631" s="810"/>
      <c r="CG631" s="810"/>
      <c r="CH631" s="579"/>
    </row>
    <row r="632" spans="1:86" hidden="1" x14ac:dyDescent="0.2">
      <c r="A632" s="711"/>
      <c r="B632" s="711"/>
      <c r="C632" s="711"/>
      <c r="D632" s="712"/>
      <c r="E632" s="711"/>
      <c r="F632" s="712"/>
      <c r="G632" s="679"/>
      <c r="H632" s="635"/>
      <c r="I632" s="636"/>
      <c r="J632" s="774"/>
      <c r="K632" s="774"/>
      <c r="L632" s="775"/>
      <c r="M632" s="775"/>
      <c r="N632" s="775"/>
      <c r="O632" s="784"/>
      <c r="P632" s="784"/>
      <c r="Q632" s="783"/>
      <c r="R632" s="783"/>
      <c r="S632" s="783"/>
      <c r="T632" s="783"/>
      <c r="U632" s="793"/>
      <c r="V632" s="792"/>
      <c r="W632" s="792"/>
      <c r="X632" s="792"/>
      <c r="Y632" s="792"/>
      <c r="Z632" s="792"/>
      <c r="AA632" s="802"/>
      <c r="AB632" s="801"/>
      <c r="AC632" s="801"/>
      <c r="AD632" s="801"/>
      <c r="AE632" s="801"/>
      <c r="AF632" s="801"/>
      <c r="AG632" s="820"/>
      <c r="AH632" s="819"/>
      <c r="AI632" s="819"/>
      <c r="AJ632" s="819"/>
      <c r="AK632" s="819"/>
      <c r="AL632" s="819"/>
      <c r="AM632" s="774"/>
      <c r="AN632" s="775"/>
      <c r="AO632" s="775"/>
      <c r="AP632" s="775"/>
      <c r="AQ632" s="775"/>
      <c r="AR632" s="775"/>
      <c r="AS632" s="829"/>
      <c r="AT632" s="828"/>
      <c r="AU632" s="828"/>
      <c r="AV632" s="828"/>
      <c r="AW632" s="828"/>
      <c r="AX632" s="828"/>
      <c r="AY632" s="838"/>
      <c r="AZ632" s="837"/>
      <c r="BA632" s="837"/>
      <c r="BB632" s="837"/>
      <c r="BC632" s="837"/>
      <c r="BD632" s="837"/>
      <c r="BE632" s="774"/>
      <c r="BF632" s="775"/>
      <c r="BG632" s="775"/>
      <c r="BH632" s="775"/>
      <c r="BI632" s="775"/>
      <c r="BJ632" s="775"/>
      <c r="BK632" s="811"/>
      <c r="BL632" s="810"/>
      <c r="BM632" s="810"/>
      <c r="BN632" s="810"/>
      <c r="BO632" s="810"/>
      <c r="BP632" s="810"/>
      <c r="BQ632" s="793"/>
      <c r="BR632" s="792"/>
      <c r="BS632" s="792"/>
      <c r="BT632" s="792"/>
      <c r="BU632" s="792"/>
      <c r="BV632" s="792"/>
      <c r="BW632" s="838"/>
      <c r="BX632" s="837"/>
      <c r="BY632" s="837"/>
      <c r="BZ632" s="837"/>
      <c r="CA632" s="837"/>
      <c r="CB632" s="837"/>
      <c r="CC632" s="811"/>
      <c r="CD632" s="784"/>
      <c r="CE632" s="810"/>
      <c r="CF632" s="810"/>
      <c r="CG632" s="810"/>
      <c r="CH632" s="579"/>
    </row>
    <row r="633" spans="1:86" hidden="1" x14ac:dyDescent="0.2">
      <c r="A633" s="711"/>
      <c r="B633" s="711"/>
      <c r="C633" s="711"/>
      <c r="D633" s="712"/>
      <c r="E633" s="711"/>
      <c r="F633" s="712"/>
      <c r="G633" s="679"/>
      <c r="H633" s="635"/>
      <c r="I633" s="636"/>
      <c r="J633" s="774"/>
      <c r="K633" s="774"/>
      <c r="L633" s="775"/>
      <c r="M633" s="775"/>
      <c r="N633" s="775"/>
      <c r="O633" s="784"/>
      <c r="P633" s="784"/>
      <c r="Q633" s="783"/>
      <c r="R633" s="783"/>
      <c r="S633" s="783"/>
      <c r="T633" s="783"/>
      <c r="U633" s="793"/>
      <c r="V633" s="792"/>
      <c r="W633" s="792"/>
      <c r="X633" s="792"/>
      <c r="Y633" s="792"/>
      <c r="Z633" s="792"/>
      <c r="AA633" s="802"/>
      <c r="AB633" s="801"/>
      <c r="AC633" s="801"/>
      <c r="AD633" s="801"/>
      <c r="AE633" s="801"/>
      <c r="AF633" s="801"/>
      <c r="AG633" s="820"/>
      <c r="AH633" s="819"/>
      <c r="AI633" s="819"/>
      <c r="AJ633" s="819"/>
      <c r="AK633" s="819"/>
      <c r="AL633" s="819"/>
      <c r="AM633" s="774"/>
      <c r="AN633" s="775"/>
      <c r="AO633" s="775"/>
      <c r="AP633" s="775"/>
      <c r="AQ633" s="775"/>
      <c r="AR633" s="775"/>
      <c r="AS633" s="829"/>
      <c r="AT633" s="828"/>
      <c r="AU633" s="828"/>
      <c r="AV633" s="828"/>
      <c r="AW633" s="828"/>
      <c r="AX633" s="828"/>
      <c r="AY633" s="838"/>
      <c r="AZ633" s="837"/>
      <c r="BA633" s="837"/>
      <c r="BB633" s="837"/>
      <c r="BC633" s="837"/>
      <c r="BD633" s="837"/>
      <c r="BE633" s="774"/>
      <c r="BF633" s="775"/>
      <c r="BG633" s="775"/>
      <c r="BH633" s="775"/>
      <c r="BI633" s="775"/>
      <c r="BJ633" s="775"/>
      <c r="BK633" s="811"/>
      <c r="BL633" s="810"/>
      <c r="BM633" s="810"/>
      <c r="BN633" s="810"/>
      <c r="BO633" s="810"/>
      <c r="BP633" s="810"/>
      <c r="BQ633" s="793"/>
      <c r="BR633" s="792"/>
      <c r="BS633" s="792"/>
      <c r="BT633" s="792"/>
      <c r="BU633" s="792"/>
      <c r="BV633" s="792"/>
      <c r="BW633" s="838"/>
      <c r="BX633" s="837"/>
      <c r="BY633" s="837"/>
      <c r="BZ633" s="837"/>
      <c r="CA633" s="837"/>
      <c r="CB633" s="837"/>
      <c r="CC633" s="811"/>
      <c r="CD633" s="784"/>
      <c r="CE633" s="810"/>
      <c r="CF633" s="810"/>
      <c r="CG633" s="810"/>
      <c r="CH633" s="579"/>
    </row>
    <row r="634" spans="1:86" hidden="1" x14ac:dyDescent="0.2">
      <c r="A634" s="711"/>
      <c r="B634" s="711"/>
      <c r="C634" s="711"/>
      <c r="D634" s="712"/>
      <c r="E634" s="711"/>
      <c r="F634" s="712"/>
      <c r="G634" s="679"/>
      <c r="H634" s="635"/>
      <c r="I634" s="636"/>
      <c r="J634" s="774"/>
      <c r="K634" s="774"/>
      <c r="L634" s="775"/>
      <c r="M634" s="775"/>
      <c r="N634" s="775"/>
      <c r="O634" s="784"/>
      <c r="P634" s="784"/>
      <c r="Q634" s="783"/>
      <c r="R634" s="783"/>
      <c r="S634" s="783"/>
      <c r="T634" s="783"/>
      <c r="U634" s="793"/>
      <c r="V634" s="792"/>
      <c r="W634" s="792"/>
      <c r="X634" s="792"/>
      <c r="Y634" s="792"/>
      <c r="Z634" s="792"/>
      <c r="AA634" s="802"/>
      <c r="AB634" s="801"/>
      <c r="AC634" s="801"/>
      <c r="AD634" s="801"/>
      <c r="AE634" s="801"/>
      <c r="AF634" s="801"/>
      <c r="AG634" s="820"/>
      <c r="AH634" s="819"/>
      <c r="AI634" s="819"/>
      <c r="AJ634" s="819"/>
      <c r="AK634" s="819"/>
      <c r="AL634" s="819"/>
      <c r="AM634" s="774"/>
      <c r="AN634" s="775"/>
      <c r="AO634" s="775"/>
      <c r="AP634" s="775"/>
      <c r="AQ634" s="775"/>
      <c r="AR634" s="775"/>
      <c r="AS634" s="829"/>
      <c r="AT634" s="828"/>
      <c r="AU634" s="828"/>
      <c r="AV634" s="828"/>
      <c r="AW634" s="828"/>
      <c r="AX634" s="828"/>
      <c r="AY634" s="838"/>
      <c r="AZ634" s="837"/>
      <c r="BA634" s="837"/>
      <c r="BB634" s="837"/>
      <c r="BC634" s="837"/>
      <c r="BD634" s="837"/>
      <c r="BE634" s="774"/>
      <c r="BF634" s="775"/>
      <c r="BG634" s="775"/>
      <c r="BH634" s="775"/>
      <c r="BI634" s="775"/>
      <c r="BJ634" s="775"/>
      <c r="BK634" s="811"/>
      <c r="BL634" s="810"/>
      <c r="BM634" s="810"/>
      <c r="BN634" s="810"/>
      <c r="BO634" s="810"/>
      <c r="BP634" s="810"/>
      <c r="BQ634" s="793"/>
      <c r="BR634" s="792"/>
      <c r="BS634" s="792"/>
      <c r="BT634" s="792"/>
      <c r="BU634" s="792"/>
      <c r="BV634" s="792"/>
      <c r="BW634" s="838"/>
      <c r="BX634" s="837"/>
      <c r="BY634" s="837"/>
      <c r="BZ634" s="837"/>
      <c r="CA634" s="837"/>
      <c r="CB634" s="837"/>
      <c r="CC634" s="811"/>
      <c r="CD634" s="784"/>
      <c r="CE634" s="810"/>
      <c r="CF634" s="810"/>
      <c r="CG634" s="810"/>
      <c r="CH634" s="579"/>
    </row>
    <row r="635" spans="1:86" hidden="1" x14ac:dyDescent="0.2">
      <c r="A635" s="711"/>
      <c r="B635" s="711"/>
      <c r="C635" s="711"/>
      <c r="D635" s="712"/>
      <c r="E635" s="711"/>
      <c r="F635" s="712"/>
      <c r="G635" s="679"/>
      <c r="H635" s="639"/>
      <c r="I635" s="636"/>
      <c r="J635" s="774"/>
      <c r="K635" s="774"/>
      <c r="L635" s="775"/>
      <c r="M635" s="775"/>
      <c r="N635" s="775"/>
      <c r="O635" s="784"/>
      <c r="P635" s="784"/>
      <c r="Q635" s="783"/>
      <c r="R635" s="783"/>
      <c r="S635" s="783"/>
      <c r="T635" s="783"/>
      <c r="U635" s="793"/>
      <c r="V635" s="792"/>
      <c r="W635" s="792"/>
      <c r="X635" s="792"/>
      <c r="Y635" s="792"/>
      <c r="Z635" s="792"/>
      <c r="AA635" s="802"/>
      <c r="AB635" s="801"/>
      <c r="AC635" s="801"/>
      <c r="AD635" s="801"/>
      <c r="AE635" s="801"/>
      <c r="AF635" s="801"/>
      <c r="AG635" s="820"/>
      <c r="AH635" s="819"/>
      <c r="AI635" s="819"/>
      <c r="AJ635" s="819"/>
      <c r="AK635" s="819"/>
      <c r="AL635" s="819"/>
      <c r="AM635" s="774"/>
      <c r="AN635" s="775"/>
      <c r="AO635" s="775"/>
      <c r="AP635" s="775"/>
      <c r="AQ635" s="775"/>
      <c r="AR635" s="775"/>
      <c r="AS635" s="829"/>
      <c r="AT635" s="828"/>
      <c r="AU635" s="828"/>
      <c r="AV635" s="828"/>
      <c r="AW635" s="828"/>
      <c r="AX635" s="828"/>
      <c r="AY635" s="838"/>
      <c r="AZ635" s="837"/>
      <c r="BA635" s="837"/>
      <c r="BB635" s="837"/>
      <c r="BC635" s="837"/>
      <c r="BD635" s="837"/>
      <c r="BE635" s="774"/>
      <c r="BF635" s="775"/>
      <c r="BG635" s="775"/>
      <c r="BH635" s="775"/>
      <c r="BI635" s="775"/>
      <c r="BJ635" s="775"/>
      <c r="BK635" s="811"/>
      <c r="BL635" s="810"/>
      <c r="BM635" s="810"/>
      <c r="BN635" s="810"/>
      <c r="BO635" s="810"/>
      <c r="BP635" s="810"/>
      <c r="BQ635" s="793"/>
      <c r="BR635" s="792"/>
      <c r="BS635" s="792"/>
      <c r="BT635" s="792"/>
      <c r="BU635" s="792"/>
      <c r="BV635" s="792"/>
      <c r="BW635" s="838"/>
      <c r="BX635" s="837"/>
      <c r="BY635" s="837"/>
      <c r="BZ635" s="837"/>
      <c r="CA635" s="837"/>
      <c r="CB635" s="837"/>
      <c r="CC635" s="811"/>
      <c r="CD635" s="784"/>
      <c r="CE635" s="810"/>
      <c r="CF635" s="810"/>
      <c r="CG635" s="810"/>
      <c r="CH635" s="579"/>
    </row>
    <row r="636" spans="1:86" hidden="1" x14ac:dyDescent="0.2">
      <c r="A636" s="711"/>
      <c r="B636" s="711"/>
      <c r="C636" s="711"/>
      <c r="D636" s="712"/>
      <c r="E636" s="711"/>
      <c r="F636" s="712"/>
      <c r="G636" s="679"/>
      <c r="H636" s="639"/>
      <c r="I636" s="636"/>
      <c r="J636" s="774"/>
      <c r="K636" s="774"/>
      <c r="L636" s="775"/>
      <c r="M636" s="775"/>
      <c r="N636" s="775"/>
      <c r="O636" s="784"/>
      <c r="P636" s="784"/>
      <c r="Q636" s="783"/>
      <c r="R636" s="783"/>
      <c r="S636" s="783"/>
      <c r="T636" s="783"/>
      <c r="U636" s="793"/>
      <c r="V636" s="792"/>
      <c r="W636" s="792"/>
      <c r="X636" s="792"/>
      <c r="Y636" s="792"/>
      <c r="Z636" s="792"/>
      <c r="AA636" s="802"/>
      <c r="AB636" s="801"/>
      <c r="AC636" s="801"/>
      <c r="AD636" s="801"/>
      <c r="AE636" s="801"/>
      <c r="AF636" s="801"/>
      <c r="AG636" s="820"/>
      <c r="AH636" s="819"/>
      <c r="AI636" s="819"/>
      <c r="AJ636" s="819"/>
      <c r="AK636" s="819"/>
      <c r="AL636" s="819"/>
      <c r="AM636" s="774"/>
      <c r="AN636" s="775"/>
      <c r="AO636" s="775"/>
      <c r="AP636" s="775"/>
      <c r="AQ636" s="775"/>
      <c r="AR636" s="775"/>
      <c r="AS636" s="829"/>
      <c r="AT636" s="828"/>
      <c r="AU636" s="828"/>
      <c r="AV636" s="828"/>
      <c r="AW636" s="828"/>
      <c r="AX636" s="828"/>
      <c r="AY636" s="838"/>
      <c r="AZ636" s="837"/>
      <c r="BA636" s="837"/>
      <c r="BB636" s="837"/>
      <c r="BC636" s="837"/>
      <c r="BD636" s="837"/>
      <c r="BE636" s="774"/>
      <c r="BF636" s="775"/>
      <c r="BG636" s="775"/>
      <c r="BH636" s="775"/>
      <c r="BI636" s="775"/>
      <c r="BJ636" s="775"/>
      <c r="BK636" s="811"/>
      <c r="BL636" s="810"/>
      <c r="BM636" s="810"/>
      <c r="BN636" s="810"/>
      <c r="BO636" s="810"/>
      <c r="BP636" s="810"/>
      <c r="BQ636" s="793"/>
      <c r="BR636" s="792"/>
      <c r="BS636" s="792"/>
      <c r="BT636" s="792"/>
      <c r="BU636" s="792"/>
      <c r="BV636" s="792"/>
      <c r="BW636" s="838"/>
      <c r="BX636" s="837"/>
      <c r="BY636" s="837"/>
      <c r="BZ636" s="837"/>
      <c r="CA636" s="837"/>
      <c r="CB636" s="837"/>
      <c r="CC636" s="811"/>
      <c r="CD636" s="784"/>
      <c r="CE636" s="810"/>
      <c r="CF636" s="810"/>
      <c r="CG636" s="810"/>
      <c r="CH636" s="579"/>
    </row>
    <row r="637" spans="1:86" hidden="1" x14ac:dyDescent="0.2">
      <c r="A637" s="711"/>
      <c r="B637" s="711"/>
      <c r="C637" s="711"/>
      <c r="D637" s="712"/>
      <c r="E637" s="711"/>
      <c r="F637" s="712"/>
      <c r="G637" s="679"/>
      <c r="H637" s="635"/>
      <c r="I637" s="636"/>
      <c r="J637" s="774"/>
      <c r="K637" s="774"/>
      <c r="L637" s="775"/>
      <c r="M637" s="775"/>
      <c r="N637" s="775"/>
      <c r="O637" s="784"/>
      <c r="P637" s="784"/>
      <c r="Q637" s="783"/>
      <c r="R637" s="783"/>
      <c r="S637" s="783"/>
      <c r="T637" s="783"/>
      <c r="U637" s="793"/>
      <c r="V637" s="792"/>
      <c r="W637" s="792"/>
      <c r="X637" s="792"/>
      <c r="Y637" s="792"/>
      <c r="Z637" s="792"/>
      <c r="AA637" s="802"/>
      <c r="AB637" s="801"/>
      <c r="AC637" s="801"/>
      <c r="AD637" s="801"/>
      <c r="AE637" s="801"/>
      <c r="AF637" s="801"/>
      <c r="AG637" s="820"/>
      <c r="AH637" s="819"/>
      <c r="AI637" s="819"/>
      <c r="AJ637" s="819"/>
      <c r="AK637" s="819"/>
      <c r="AL637" s="819"/>
      <c r="AM637" s="774"/>
      <c r="AN637" s="775"/>
      <c r="AO637" s="775"/>
      <c r="AP637" s="775"/>
      <c r="AQ637" s="775"/>
      <c r="AR637" s="775"/>
      <c r="AS637" s="829"/>
      <c r="AT637" s="828"/>
      <c r="AU637" s="828"/>
      <c r="AV637" s="828"/>
      <c r="AW637" s="828"/>
      <c r="AX637" s="828"/>
      <c r="AY637" s="838"/>
      <c r="AZ637" s="837"/>
      <c r="BA637" s="837"/>
      <c r="BB637" s="837"/>
      <c r="BC637" s="837"/>
      <c r="BD637" s="837"/>
      <c r="BE637" s="774"/>
      <c r="BF637" s="775"/>
      <c r="BG637" s="775"/>
      <c r="BH637" s="775"/>
      <c r="BI637" s="775"/>
      <c r="BJ637" s="775"/>
      <c r="BK637" s="811"/>
      <c r="BL637" s="810"/>
      <c r="BM637" s="810"/>
      <c r="BN637" s="810"/>
      <c r="BO637" s="810"/>
      <c r="BP637" s="810"/>
      <c r="BQ637" s="793"/>
      <c r="BR637" s="792"/>
      <c r="BS637" s="792"/>
      <c r="BT637" s="792"/>
      <c r="BU637" s="792"/>
      <c r="BV637" s="792"/>
      <c r="BW637" s="838"/>
      <c r="BX637" s="837"/>
      <c r="BY637" s="837"/>
      <c r="BZ637" s="837"/>
      <c r="CA637" s="837"/>
      <c r="CB637" s="837"/>
      <c r="CC637" s="811"/>
      <c r="CD637" s="784"/>
      <c r="CE637" s="810"/>
      <c r="CF637" s="810"/>
      <c r="CG637" s="810"/>
      <c r="CH637" s="579"/>
    </row>
    <row r="638" spans="1:86" hidden="1" x14ac:dyDescent="0.2">
      <c r="A638" s="711"/>
      <c r="B638" s="711"/>
      <c r="C638" s="711"/>
      <c r="D638" s="712"/>
      <c r="E638" s="711"/>
      <c r="F638" s="712"/>
      <c r="G638" s="679"/>
      <c r="H638" s="635"/>
      <c r="I638" s="636"/>
      <c r="J638" s="774"/>
      <c r="K638" s="774"/>
      <c r="L638" s="775"/>
      <c r="M638" s="775"/>
      <c r="N638" s="775"/>
      <c r="O638" s="784"/>
      <c r="P638" s="784"/>
      <c r="Q638" s="783"/>
      <c r="R638" s="783"/>
      <c r="S638" s="783"/>
      <c r="T638" s="783"/>
      <c r="U638" s="793"/>
      <c r="V638" s="792"/>
      <c r="W638" s="792"/>
      <c r="X638" s="792"/>
      <c r="Y638" s="792"/>
      <c r="Z638" s="792"/>
      <c r="AA638" s="802"/>
      <c r="AB638" s="801"/>
      <c r="AC638" s="801"/>
      <c r="AD638" s="801"/>
      <c r="AE638" s="801"/>
      <c r="AF638" s="801"/>
      <c r="AG638" s="820"/>
      <c r="AH638" s="819"/>
      <c r="AI638" s="819"/>
      <c r="AJ638" s="819"/>
      <c r="AK638" s="819"/>
      <c r="AL638" s="819"/>
      <c r="AM638" s="774"/>
      <c r="AN638" s="775"/>
      <c r="AO638" s="775"/>
      <c r="AP638" s="775"/>
      <c r="AQ638" s="775"/>
      <c r="AR638" s="775"/>
      <c r="AS638" s="829"/>
      <c r="AT638" s="828"/>
      <c r="AU638" s="828"/>
      <c r="AV638" s="828"/>
      <c r="AW638" s="828"/>
      <c r="AX638" s="828"/>
      <c r="AY638" s="838"/>
      <c r="AZ638" s="837"/>
      <c r="BA638" s="837"/>
      <c r="BB638" s="837"/>
      <c r="BC638" s="837"/>
      <c r="BD638" s="837"/>
      <c r="BE638" s="774"/>
      <c r="BF638" s="775"/>
      <c r="BG638" s="775"/>
      <c r="BH638" s="775"/>
      <c r="BI638" s="775"/>
      <c r="BJ638" s="775"/>
      <c r="BK638" s="811"/>
      <c r="BL638" s="810"/>
      <c r="BM638" s="810"/>
      <c r="BN638" s="810"/>
      <c r="BO638" s="810"/>
      <c r="BP638" s="810"/>
      <c r="BQ638" s="793"/>
      <c r="BR638" s="792"/>
      <c r="BS638" s="792"/>
      <c r="BT638" s="792"/>
      <c r="BU638" s="792"/>
      <c r="BV638" s="792"/>
      <c r="BW638" s="838"/>
      <c r="BX638" s="837"/>
      <c r="BY638" s="837"/>
      <c r="BZ638" s="837"/>
      <c r="CA638" s="837"/>
      <c r="CB638" s="837"/>
      <c r="CC638" s="811"/>
      <c r="CD638" s="784"/>
      <c r="CE638" s="810"/>
      <c r="CF638" s="810"/>
      <c r="CG638" s="810"/>
      <c r="CH638" s="579"/>
    </row>
    <row r="639" spans="1:86" hidden="1" x14ac:dyDescent="0.2">
      <c r="A639" s="711"/>
      <c r="B639" s="711"/>
      <c r="C639" s="711"/>
      <c r="D639" s="712"/>
      <c r="E639" s="711"/>
      <c r="F639" s="712"/>
      <c r="G639" s="679"/>
      <c r="H639" s="635"/>
      <c r="I639" s="636"/>
      <c r="J639" s="774"/>
      <c r="K639" s="774"/>
      <c r="L639" s="775"/>
      <c r="M639" s="775"/>
      <c r="N639" s="775"/>
      <c r="O639" s="784"/>
      <c r="P639" s="784"/>
      <c r="Q639" s="783"/>
      <c r="R639" s="783"/>
      <c r="S639" s="783"/>
      <c r="T639" s="783"/>
      <c r="U639" s="793"/>
      <c r="V639" s="792"/>
      <c r="W639" s="792"/>
      <c r="X639" s="792"/>
      <c r="Y639" s="792"/>
      <c r="Z639" s="792"/>
      <c r="AA639" s="802"/>
      <c r="AB639" s="801"/>
      <c r="AC639" s="801"/>
      <c r="AD639" s="801"/>
      <c r="AE639" s="801"/>
      <c r="AF639" s="801"/>
      <c r="AG639" s="820"/>
      <c r="AH639" s="819"/>
      <c r="AI639" s="819"/>
      <c r="AJ639" s="819"/>
      <c r="AK639" s="819"/>
      <c r="AL639" s="819"/>
      <c r="AM639" s="774"/>
      <c r="AN639" s="775"/>
      <c r="AO639" s="775"/>
      <c r="AP639" s="775"/>
      <c r="AQ639" s="775"/>
      <c r="AR639" s="775"/>
      <c r="AS639" s="829"/>
      <c r="AT639" s="828"/>
      <c r="AU639" s="828"/>
      <c r="AV639" s="828"/>
      <c r="AW639" s="828"/>
      <c r="AX639" s="828"/>
      <c r="AY639" s="838"/>
      <c r="AZ639" s="837"/>
      <c r="BA639" s="837"/>
      <c r="BB639" s="837"/>
      <c r="BC639" s="837"/>
      <c r="BD639" s="837"/>
      <c r="BE639" s="774"/>
      <c r="BF639" s="775"/>
      <c r="BG639" s="775"/>
      <c r="BH639" s="775"/>
      <c r="BI639" s="775"/>
      <c r="BJ639" s="775"/>
      <c r="BK639" s="811"/>
      <c r="BL639" s="810"/>
      <c r="BM639" s="810"/>
      <c r="BN639" s="810"/>
      <c r="BO639" s="810"/>
      <c r="BP639" s="810"/>
      <c r="BQ639" s="793"/>
      <c r="BR639" s="792"/>
      <c r="BS639" s="792"/>
      <c r="BT639" s="792"/>
      <c r="BU639" s="792"/>
      <c r="BV639" s="792"/>
      <c r="BW639" s="838"/>
      <c r="BX639" s="837"/>
      <c r="BY639" s="837"/>
      <c r="BZ639" s="837"/>
      <c r="CA639" s="837"/>
      <c r="CB639" s="837"/>
      <c r="CC639" s="811"/>
      <c r="CD639" s="784"/>
      <c r="CE639" s="810"/>
      <c r="CF639" s="810"/>
      <c r="CG639" s="810"/>
      <c r="CH639" s="579"/>
    </row>
    <row r="640" spans="1:86" hidden="1" x14ac:dyDescent="0.2">
      <c r="A640" s="716"/>
      <c r="B640" s="716"/>
      <c r="C640" s="716"/>
      <c r="D640" s="717"/>
      <c r="E640" s="716"/>
      <c r="F640" s="717"/>
      <c r="G640" s="718"/>
      <c r="H640" s="642"/>
      <c r="I640" s="643"/>
      <c r="J640" s="774"/>
      <c r="K640" s="774"/>
      <c r="L640" s="775"/>
      <c r="M640" s="775"/>
      <c r="N640" s="775"/>
      <c r="O640" s="784"/>
      <c r="P640" s="784"/>
      <c r="Q640" s="783"/>
      <c r="R640" s="783"/>
      <c r="S640" s="783"/>
      <c r="T640" s="783"/>
      <c r="U640" s="793"/>
      <c r="V640" s="792"/>
      <c r="W640" s="792"/>
      <c r="X640" s="792"/>
      <c r="Y640" s="792"/>
      <c r="Z640" s="792"/>
      <c r="AA640" s="802"/>
      <c r="AB640" s="801"/>
      <c r="AC640" s="801"/>
      <c r="AD640" s="801"/>
      <c r="AE640" s="801"/>
      <c r="AF640" s="801"/>
      <c r="AG640" s="820"/>
      <c r="AH640" s="819"/>
      <c r="AI640" s="819"/>
      <c r="AJ640" s="819"/>
      <c r="AK640" s="819"/>
      <c r="AL640" s="819"/>
      <c r="AM640" s="774"/>
      <c r="AN640" s="775"/>
      <c r="AO640" s="775"/>
      <c r="AP640" s="775"/>
      <c r="AQ640" s="775"/>
      <c r="AR640" s="775"/>
      <c r="AS640" s="829"/>
      <c r="AT640" s="828"/>
      <c r="AU640" s="828"/>
      <c r="AV640" s="828"/>
      <c r="AW640" s="828"/>
      <c r="AX640" s="828"/>
      <c r="AY640" s="838"/>
      <c r="AZ640" s="837"/>
      <c r="BA640" s="837"/>
      <c r="BB640" s="837"/>
      <c r="BC640" s="837"/>
      <c r="BD640" s="837"/>
      <c r="BE640" s="774"/>
      <c r="BF640" s="775"/>
      <c r="BG640" s="775"/>
      <c r="BH640" s="775"/>
      <c r="BI640" s="775"/>
      <c r="BJ640" s="775"/>
      <c r="BK640" s="811"/>
      <c r="BL640" s="810"/>
      <c r="BM640" s="810"/>
      <c r="BN640" s="810"/>
      <c r="BO640" s="810"/>
      <c r="BP640" s="810"/>
      <c r="BQ640" s="793"/>
      <c r="BR640" s="792"/>
      <c r="BS640" s="792"/>
      <c r="BT640" s="792"/>
      <c r="BU640" s="792"/>
      <c r="BV640" s="792"/>
      <c r="BW640" s="838"/>
      <c r="BX640" s="837"/>
      <c r="BY640" s="837"/>
      <c r="BZ640" s="837"/>
      <c r="CA640" s="837"/>
      <c r="CB640" s="837"/>
      <c r="CC640" s="811"/>
      <c r="CD640" s="784"/>
      <c r="CE640" s="810"/>
      <c r="CF640" s="810"/>
      <c r="CG640" s="810"/>
      <c r="CH640" s="579"/>
    </row>
    <row r="641" spans="1:86" hidden="1" x14ac:dyDescent="0.2">
      <c r="A641" s="585"/>
      <c r="B641" s="585"/>
      <c r="C641" s="739"/>
      <c r="D641" s="589"/>
      <c r="E641" s="585"/>
      <c r="F641" s="589"/>
      <c r="G641" s="713"/>
      <c r="H641" s="755"/>
      <c r="I641" s="712"/>
      <c r="J641" s="774"/>
      <c r="K641" s="774"/>
      <c r="L641" s="775"/>
      <c r="M641" s="775"/>
      <c r="N641" s="775"/>
      <c r="O641" s="784"/>
      <c r="P641" s="784"/>
      <c r="Q641" s="783"/>
      <c r="R641" s="783"/>
      <c r="S641" s="783"/>
      <c r="T641" s="783"/>
      <c r="U641" s="793"/>
      <c r="V641" s="792"/>
      <c r="W641" s="792"/>
      <c r="X641" s="792"/>
      <c r="Y641" s="792"/>
      <c r="Z641" s="792"/>
      <c r="AA641" s="802"/>
      <c r="AB641" s="801"/>
      <c r="AC641" s="801"/>
      <c r="AD641" s="801"/>
      <c r="AE641" s="801"/>
      <c r="AF641" s="801"/>
      <c r="AG641" s="820"/>
      <c r="AH641" s="819"/>
      <c r="AI641" s="819"/>
      <c r="AJ641" s="819"/>
      <c r="AK641" s="819"/>
      <c r="AL641" s="819"/>
      <c r="AM641" s="774"/>
      <c r="AN641" s="775"/>
      <c r="AO641" s="775"/>
      <c r="AP641" s="775"/>
      <c r="AQ641" s="775"/>
      <c r="AR641" s="775"/>
      <c r="AS641" s="829"/>
      <c r="AT641" s="828"/>
      <c r="AU641" s="828"/>
      <c r="AV641" s="828"/>
      <c r="AW641" s="828"/>
      <c r="AX641" s="828"/>
      <c r="AY641" s="838"/>
      <c r="AZ641" s="837"/>
      <c r="BA641" s="837"/>
      <c r="BB641" s="837"/>
      <c r="BC641" s="837"/>
      <c r="BD641" s="837"/>
      <c r="BE641" s="774"/>
      <c r="BF641" s="775"/>
      <c r="BG641" s="775"/>
      <c r="BH641" s="775"/>
      <c r="BI641" s="775"/>
      <c r="BJ641" s="775"/>
      <c r="BK641" s="811"/>
      <c r="BL641" s="810"/>
      <c r="BM641" s="810"/>
      <c r="BN641" s="810"/>
      <c r="BO641" s="810"/>
      <c r="BP641" s="810"/>
      <c r="BQ641" s="793"/>
      <c r="BR641" s="792"/>
      <c r="BS641" s="792"/>
      <c r="BT641" s="792"/>
      <c r="BU641" s="792"/>
      <c r="BV641" s="792"/>
      <c r="BW641" s="838"/>
      <c r="BX641" s="837"/>
      <c r="BY641" s="837"/>
      <c r="BZ641" s="837"/>
      <c r="CA641" s="837"/>
      <c r="CB641" s="837"/>
      <c r="CC641" s="811"/>
      <c r="CD641" s="784"/>
      <c r="CE641" s="810"/>
      <c r="CF641" s="810"/>
      <c r="CG641" s="810"/>
      <c r="CH641" s="579"/>
    </row>
    <row r="642" spans="1:86" hidden="1" x14ac:dyDescent="0.2">
      <c r="A642" s="596"/>
      <c r="B642" s="596"/>
      <c r="C642" s="623"/>
      <c r="D642" s="597"/>
      <c r="E642" s="596"/>
      <c r="F642" s="597"/>
      <c r="G642" s="694"/>
      <c r="H642" s="645"/>
      <c r="I642" s="664"/>
      <c r="J642" s="774"/>
      <c r="K642" s="774"/>
      <c r="L642" s="775"/>
      <c r="M642" s="775"/>
      <c r="N642" s="775"/>
      <c r="O642" s="784"/>
      <c r="P642" s="784"/>
      <c r="Q642" s="783"/>
      <c r="R642" s="783"/>
      <c r="S642" s="783"/>
      <c r="T642" s="783"/>
      <c r="U642" s="793"/>
      <c r="V642" s="792"/>
      <c r="W642" s="792"/>
      <c r="X642" s="792"/>
      <c r="Y642" s="792"/>
      <c r="Z642" s="792"/>
      <c r="AA642" s="802"/>
      <c r="AB642" s="801"/>
      <c r="AC642" s="801"/>
      <c r="AD642" s="801"/>
      <c r="AE642" s="801"/>
      <c r="AF642" s="801"/>
      <c r="AG642" s="820"/>
      <c r="AH642" s="819"/>
      <c r="AI642" s="819"/>
      <c r="AJ642" s="819"/>
      <c r="AK642" s="819"/>
      <c r="AL642" s="819"/>
      <c r="AM642" s="774"/>
      <c r="AN642" s="775"/>
      <c r="AO642" s="775"/>
      <c r="AP642" s="775"/>
      <c r="AQ642" s="775"/>
      <c r="AR642" s="775"/>
      <c r="AS642" s="829"/>
      <c r="AT642" s="828"/>
      <c r="AU642" s="828"/>
      <c r="AV642" s="828"/>
      <c r="AW642" s="828"/>
      <c r="AX642" s="828"/>
      <c r="AY642" s="838"/>
      <c r="AZ642" s="837"/>
      <c r="BA642" s="837"/>
      <c r="BB642" s="837"/>
      <c r="BC642" s="837"/>
      <c r="BD642" s="837"/>
      <c r="BE642" s="774"/>
      <c r="BF642" s="775"/>
      <c r="BG642" s="775"/>
      <c r="BH642" s="775"/>
      <c r="BI642" s="775"/>
      <c r="BJ642" s="775"/>
      <c r="BK642" s="811"/>
      <c r="BL642" s="810"/>
      <c r="BM642" s="810"/>
      <c r="BN642" s="810"/>
      <c r="BO642" s="810"/>
      <c r="BP642" s="810"/>
      <c r="BQ642" s="793"/>
      <c r="BR642" s="792"/>
      <c r="BS642" s="792"/>
      <c r="BT642" s="792"/>
      <c r="BU642" s="792"/>
      <c r="BV642" s="792"/>
      <c r="BW642" s="838"/>
      <c r="BX642" s="837"/>
      <c r="BY642" s="837"/>
      <c r="BZ642" s="837"/>
      <c r="CA642" s="837"/>
      <c r="CB642" s="837"/>
      <c r="CC642" s="811"/>
      <c r="CD642" s="784"/>
      <c r="CE642" s="810"/>
      <c r="CF642" s="810"/>
      <c r="CG642" s="810"/>
      <c r="CH642" s="579"/>
    </row>
    <row r="643" spans="1:86" hidden="1" x14ac:dyDescent="0.2">
      <c r="A643" s="596"/>
      <c r="B643" s="596"/>
      <c r="C643" s="623"/>
      <c r="D643" s="682"/>
      <c r="E643" s="596"/>
      <c r="F643" s="682"/>
      <c r="G643" s="694"/>
      <c r="H643" s="600"/>
      <c r="I643" s="682"/>
      <c r="J643" s="774"/>
      <c r="K643" s="774"/>
      <c r="L643" s="775"/>
      <c r="M643" s="775"/>
      <c r="N643" s="775"/>
      <c r="O643" s="784"/>
      <c r="P643" s="784"/>
      <c r="Q643" s="783"/>
      <c r="R643" s="783"/>
      <c r="S643" s="783"/>
      <c r="T643" s="783"/>
      <c r="U643" s="793"/>
      <c r="V643" s="792"/>
      <c r="W643" s="792"/>
      <c r="X643" s="792"/>
      <c r="Y643" s="792"/>
      <c r="Z643" s="792"/>
      <c r="AA643" s="802"/>
      <c r="AB643" s="801"/>
      <c r="AC643" s="801"/>
      <c r="AD643" s="801"/>
      <c r="AE643" s="801"/>
      <c r="AF643" s="801"/>
      <c r="AG643" s="820"/>
      <c r="AH643" s="819"/>
      <c r="AI643" s="819"/>
      <c r="AJ643" s="819"/>
      <c r="AK643" s="819"/>
      <c r="AL643" s="819"/>
      <c r="AM643" s="774"/>
      <c r="AN643" s="775"/>
      <c r="AO643" s="775"/>
      <c r="AP643" s="775"/>
      <c r="AQ643" s="775"/>
      <c r="AR643" s="775"/>
      <c r="AS643" s="829"/>
      <c r="AT643" s="828"/>
      <c r="AU643" s="828"/>
      <c r="AV643" s="828"/>
      <c r="AW643" s="828"/>
      <c r="AX643" s="828"/>
      <c r="AY643" s="838"/>
      <c r="AZ643" s="837"/>
      <c r="BA643" s="837"/>
      <c r="BB643" s="837"/>
      <c r="BC643" s="837"/>
      <c r="BD643" s="837"/>
      <c r="BE643" s="774"/>
      <c r="BF643" s="775"/>
      <c r="BG643" s="775"/>
      <c r="BH643" s="775"/>
      <c r="BI643" s="775"/>
      <c r="BJ643" s="775"/>
      <c r="BK643" s="811"/>
      <c r="BL643" s="810"/>
      <c r="BM643" s="810"/>
      <c r="BN643" s="810"/>
      <c r="BO643" s="810"/>
      <c r="BP643" s="810"/>
      <c r="BQ643" s="793"/>
      <c r="BR643" s="792"/>
      <c r="BS643" s="792"/>
      <c r="BT643" s="792"/>
      <c r="BU643" s="792"/>
      <c r="BV643" s="792"/>
      <c r="BW643" s="838"/>
      <c r="BX643" s="837"/>
      <c r="BY643" s="837"/>
      <c r="BZ643" s="837"/>
      <c r="CA643" s="837"/>
      <c r="CB643" s="837"/>
      <c r="CC643" s="811"/>
      <c r="CD643" s="784"/>
      <c r="CE643" s="810"/>
      <c r="CF643" s="810"/>
      <c r="CG643" s="810"/>
      <c r="CH643" s="579"/>
    </row>
    <row r="644" spans="1:86" hidden="1" x14ac:dyDescent="0.2">
      <c r="A644" s="596"/>
      <c r="B644" s="596"/>
      <c r="C644" s="623"/>
      <c r="D644" s="606"/>
      <c r="E644" s="596"/>
      <c r="F644" s="597"/>
      <c r="G644" s="694"/>
      <c r="H644" s="600"/>
      <c r="I644" s="682"/>
      <c r="J644" s="774"/>
      <c r="K644" s="774"/>
      <c r="L644" s="775"/>
      <c r="M644" s="775"/>
      <c r="N644" s="775"/>
      <c r="O644" s="784"/>
      <c r="P644" s="784"/>
      <c r="Q644" s="783"/>
      <c r="R644" s="783"/>
      <c r="S644" s="783"/>
      <c r="T644" s="783"/>
      <c r="U644" s="793"/>
      <c r="V644" s="792"/>
      <c r="W644" s="792"/>
      <c r="X644" s="792"/>
      <c r="Y644" s="792"/>
      <c r="Z644" s="792"/>
      <c r="AA644" s="802"/>
      <c r="AB644" s="801"/>
      <c r="AC644" s="801"/>
      <c r="AD644" s="801"/>
      <c r="AE644" s="801"/>
      <c r="AF644" s="801"/>
      <c r="AG644" s="820"/>
      <c r="AH644" s="819"/>
      <c r="AI644" s="819"/>
      <c r="AJ644" s="819"/>
      <c r="AK644" s="819"/>
      <c r="AL644" s="819"/>
      <c r="AM644" s="774"/>
      <c r="AN644" s="775"/>
      <c r="AO644" s="775"/>
      <c r="AP644" s="775"/>
      <c r="AQ644" s="775"/>
      <c r="AR644" s="775"/>
      <c r="AS644" s="829"/>
      <c r="AT644" s="828"/>
      <c r="AU644" s="828"/>
      <c r="AV644" s="828"/>
      <c r="AW644" s="828"/>
      <c r="AX644" s="828"/>
      <c r="AY644" s="838"/>
      <c r="AZ644" s="837"/>
      <c r="BA644" s="837"/>
      <c r="BB644" s="837"/>
      <c r="BC644" s="837"/>
      <c r="BD644" s="837"/>
      <c r="BE644" s="774"/>
      <c r="BF644" s="775"/>
      <c r="BG644" s="775"/>
      <c r="BH644" s="775"/>
      <c r="BI644" s="775"/>
      <c r="BJ644" s="775"/>
      <c r="BK644" s="811"/>
      <c r="BL644" s="810"/>
      <c r="BM644" s="810"/>
      <c r="BN644" s="810"/>
      <c r="BO644" s="810"/>
      <c r="BP644" s="810"/>
      <c r="BQ644" s="793"/>
      <c r="BR644" s="792"/>
      <c r="BS644" s="792"/>
      <c r="BT644" s="792"/>
      <c r="BU644" s="792"/>
      <c r="BV644" s="792"/>
      <c r="BW644" s="838"/>
      <c r="BX644" s="837"/>
      <c r="BY644" s="837"/>
      <c r="BZ644" s="837"/>
      <c r="CA644" s="837"/>
      <c r="CB644" s="837"/>
      <c r="CC644" s="811"/>
      <c r="CD644" s="784"/>
      <c r="CE644" s="810"/>
      <c r="CF644" s="810"/>
      <c r="CG644" s="810"/>
      <c r="CH644" s="579"/>
    </row>
    <row r="645" spans="1:86" hidden="1" x14ac:dyDescent="0.2">
      <c r="A645" s="596"/>
      <c r="B645" s="596"/>
      <c r="C645" s="623"/>
      <c r="D645" s="606"/>
      <c r="E645" s="596"/>
      <c r="F645" s="597"/>
      <c r="G645" s="694"/>
      <c r="H645" s="645"/>
      <c r="I645" s="624"/>
      <c r="J645" s="774"/>
      <c r="K645" s="774"/>
      <c r="L645" s="775"/>
      <c r="M645" s="775"/>
      <c r="N645" s="775"/>
      <c r="O645" s="784"/>
      <c r="P645" s="784"/>
      <c r="Q645" s="783"/>
      <c r="R645" s="783"/>
      <c r="S645" s="783"/>
      <c r="T645" s="783"/>
      <c r="U645" s="793"/>
      <c r="V645" s="792"/>
      <c r="W645" s="792"/>
      <c r="X645" s="792"/>
      <c r="Y645" s="792"/>
      <c r="Z645" s="792"/>
      <c r="AA645" s="802"/>
      <c r="AB645" s="801"/>
      <c r="AC645" s="801"/>
      <c r="AD645" s="801"/>
      <c r="AE645" s="801"/>
      <c r="AF645" s="801"/>
      <c r="AG645" s="820"/>
      <c r="AH645" s="819"/>
      <c r="AI645" s="819"/>
      <c r="AJ645" s="819"/>
      <c r="AK645" s="819"/>
      <c r="AL645" s="819"/>
      <c r="AM645" s="774"/>
      <c r="AN645" s="775"/>
      <c r="AO645" s="775"/>
      <c r="AP645" s="775"/>
      <c r="AQ645" s="775"/>
      <c r="AR645" s="775"/>
      <c r="AS645" s="829"/>
      <c r="AT645" s="828"/>
      <c r="AU645" s="828"/>
      <c r="AV645" s="828"/>
      <c r="AW645" s="828"/>
      <c r="AX645" s="828"/>
      <c r="AY645" s="838"/>
      <c r="AZ645" s="837"/>
      <c r="BA645" s="837"/>
      <c r="BB645" s="837"/>
      <c r="BC645" s="837"/>
      <c r="BD645" s="837"/>
      <c r="BE645" s="774"/>
      <c r="BF645" s="775"/>
      <c r="BG645" s="775"/>
      <c r="BH645" s="775"/>
      <c r="BI645" s="775"/>
      <c r="BJ645" s="775"/>
      <c r="BK645" s="811"/>
      <c r="BL645" s="810"/>
      <c r="BM645" s="810"/>
      <c r="BN645" s="810"/>
      <c r="BO645" s="810"/>
      <c r="BP645" s="810"/>
      <c r="BQ645" s="793"/>
      <c r="BR645" s="792"/>
      <c r="BS645" s="792"/>
      <c r="BT645" s="792"/>
      <c r="BU645" s="792"/>
      <c r="BV645" s="792"/>
      <c r="BW645" s="838"/>
      <c r="BX645" s="837"/>
      <c r="BY645" s="837"/>
      <c r="BZ645" s="837"/>
      <c r="CA645" s="837"/>
      <c r="CB645" s="837"/>
      <c r="CC645" s="811"/>
      <c r="CD645" s="784"/>
      <c r="CE645" s="810"/>
      <c r="CF645" s="810"/>
      <c r="CG645" s="810"/>
      <c r="CH645" s="579"/>
    </row>
    <row r="646" spans="1:86" hidden="1" x14ac:dyDescent="0.2">
      <c r="A646" s="596"/>
      <c r="B646" s="596"/>
      <c r="C646" s="596"/>
      <c r="D646" s="607"/>
      <c r="E646" s="596"/>
      <c r="F646" s="607"/>
      <c r="G646" s="620"/>
      <c r="H646" s="609"/>
      <c r="I646" s="756"/>
      <c r="J646" s="774"/>
      <c r="K646" s="774"/>
      <c r="L646" s="775"/>
      <c r="M646" s="775"/>
      <c r="N646" s="774"/>
      <c r="O646" s="784"/>
      <c r="P646" s="784"/>
      <c r="Q646" s="783"/>
      <c r="R646" s="784"/>
      <c r="S646" s="783"/>
      <c r="T646" s="784"/>
      <c r="U646" s="793"/>
      <c r="V646" s="793"/>
      <c r="W646" s="792"/>
      <c r="X646" s="793"/>
      <c r="Y646" s="792"/>
      <c r="Z646" s="793"/>
      <c r="AA646" s="802"/>
      <c r="AB646" s="802"/>
      <c r="AC646" s="801"/>
      <c r="AD646" s="802"/>
      <c r="AE646" s="801"/>
      <c r="AF646" s="802"/>
      <c r="AG646" s="820"/>
      <c r="AH646" s="820"/>
      <c r="AI646" s="819"/>
      <c r="AJ646" s="820"/>
      <c r="AK646" s="819"/>
      <c r="AL646" s="820"/>
      <c r="AM646" s="774"/>
      <c r="AN646" s="774"/>
      <c r="AO646" s="775"/>
      <c r="AP646" s="774"/>
      <c r="AQ646" s="775"/>
      <c r="AR646" s="774"/>
      <c r="AS646" s="829"/>
      <c r="AT646" s="829"/>
      <c r="AU646" s="828"/>
      <c r="AV646" s="829"/>
      <c r="AW646" s="828"/>
      <c r="AX646" s="829"/>
      <c r="AY646" s="838"/>
      <c r="AZ646" s="838"/>
      <c r="BA646" s="837"/>
      <c r="BB646" s="838"/>
      <c r="BC646" s="837"/>
      <c r="BD646" s="838"/>
      <c r="BE646" s="774"/>
      <c r="BF646" s="774"/>
      <c r="BG646" s="775"/>
      <c r="BH646" s="774"/>
      <c r="BI646" s="775"/>
      <c r="BJ646" s="774"/>
      <c r="BK646" s="811"/>
      <c r="BL646" s="811"/>
      <c r="BM646" s="810"/>
      <c r="BN646" s="811"/>
      <c r="BO646" s="810"/>
      <c r="BP646" s="811"/>
      <c r="BQ646" s="793"/>
      <c r="BR646" s="793"/>
      <c r="BS646" s="792"/>
      <c r="BT646" s="793"/>
      <c r="BU646" s="792"/>
      <c r="BV646" s="793"/>
      <c r="BW646" s="838"/>
      <c r="BX646" s="838"/>
      <c r="BY646" s="837"/>
      <c r="BZ646" s="838"/>
      <c r="CA646" s="837"/>
      <c r="CB646" s="838"/>
      <c r="CC646" s="811"/>
      <c r="CD646" s="784"/>
      <c r="CE646" s="810"/>
      <c r="CF646" s="810"/>
      <c r="CG646" s="811"/>
      <c r="CH646" s="579"/>
    </row>
    <row r="647" spans="1:86" hidden="1" x14ac:dyDescent="0.2">
      <c r="A647" s="675"/>
      <c r="B647" s="675"/>
      <c r="C647" s="675"/>
      <c r="D647" s="676"/>
      <c r="E647" s="675"/>
      <c r="F647" s="677"/>
      <c r="G647" s="678"/>
      <c r="H647" s="661"/>
      <c r="I647" s="629"/>
      <c r="J647" s="776"/>
      <c r="K647" s="776"/>
      <c r="L647" s="776"/>
      <c r="M647" s="776"/>
      <c r="N647" s="776"/>
      <c r="O647" s="785"/>
      <c r="P647" s="785"/>
      <c r="Q647" s="785"/>
      <c r="R647" s="785"/>
      <c r="S647" s="785"/>
      <c r="T647" s="785"/>
      <c r="U647" s="794"/>
      <c r="V647" s="794"/>
      <c r="W647" s="794"/>
      <c r="X647" s="794"/>
      <c r="Y647" s="794"/>
      <c r="Z647" s="794"/>
      <c r="AA647" s="803"/>
      <c r="AB647" s="803"/>
      <c r="AC647" s="803"/>
      <c r="AD647" s="803"/>
      <c r="AE647" s="803"/>
      <c r="AF647" s="803"/>
      <c r="AG647" s="821"/>
      <c r="AH647" s="821"/>
      <c r="AI647" s="821"/>
      <c r="AJ647" s="821"/>
      <c r="AK647" s="821"/>
      <c r="AL647" s="821"/>
      <c r="AM647" s="776"/>
      <c r="AN647" s="776"/>
      <c r="AO647" s="776"/>
      <c r="AP647" s="776"/>
      <c r="AQ647" s="776"/>
      <c r="AR647" s="776"/>
      <c r="AS647" s="830"/>
      <c r="AT647" s="830"/>
      <c r="AU647" s="830"/>
      <c r="AV647" s="830"/>
      <c r="AW647" s="830"/>
      <c r="AX647" s="830"/>
      <c r="AY647" s="839"/>
      <c r="AZ647" s="839"/>
      <c r="BA647" s="839"/>
      <c r="BB647" s="839"/>
      <c r="BC647" s="839"/>
      <c r="BD647" s="839"/>
      <c r="BE647" s="776"/>
      <c r="BF647" s="776"/>
      <c r="BG647" s="776"/>
      <c r="BH647" s="776"/>
      <c r="BI647" s="776"/>
      <c r="BJ647" s="776"/>
      <c r="BK647" s="812"/>
      <c r="BL647" s="812"/>
      <c r="BM647" s="812"/>
      <c r="BN647" s="812"/>
      <c r="BO647" s="812"/>
      <c r="BP647" s="812"/>
      <c r="BQ647" s="794"/>
      <c r="BR647" s="794"/>
      <c r="BS647" s="794"/>
      <c r="BT647" s="794"/>
      <c r="BU647" s="794"/>
      <c r="BV647" s="794"/>
      <c r="BW647" s="839"/>
      <c r="BX647" s="839"/>
      <c r="BY647" s="839"/>
      <c r="BZ647" s="839"/>
      <c r="CA647" s="839"/>
      <c r="CB647" s="839"/>
      <c r="CC647" s="812"/>
      <c r="CD647" s="785"/>
      <c r="CE647" s="812"/>
      <c r="CF647" s="812"/>
      <c r="CG647" s="812"/>
      <c r="CH647" s="579"/>
    </row>
    <row r="648" spans="1:86" hidden="1" x14ac:dyDescent="0.2">
      <c r="A648" s="721"/>
      <c r="B648" s="721"/>
      <c r="C648" s="721"/>
      <c r="D648" s="676"/>
      <c r="E648" s="721"/>
      <c r="F648" s="676"/>
      <c r="G648" s="703"/>
      <c r="H648" s="631"/>
      <c r="I648" s="704"/>
      <c r="J648" s="774"/>
      <c r="K648" s="774"/>
      <c r="L648" s="775"/>
      <c r="M648" s="775"/>
      <c r="N648" s="775"/>
      <c r="O648" s="784"/>
      <c r="P648" s="784"/>
      <c r="Q648" s="783"/>
      <c r="R648" s="783"/>
      <c r="S648" s="783"/>
      <c r="T648" s="783"/>
      <c r="U648" s="793"/>
      <c r="V648" s="792"/>
      <c r="W648" s="792"/>
      <c r="X648" s="792"/>
      <c r="Y648" s="792"/>
      <c r="Z648" s="792"/>
      <c r="AA648" s="802"/>
      <c r="AB648" s="801"/>
      <c r="AC648" s="801"/>
      <c r="AD648" s="801"/>
      <c r="AE648" s="801"/>
      <c r="AF648" s="801"/>
      <c r="AG648" s="820"/>
      <c r="AH648" s="819"/>
      <c r="AI648" s="819"/>
      <c r="AJ648" s="819"/>
      <c r="AK648" s="819"/>
      <c r="AL648" s="819"/>
      <c r="AM648" s="774"/>
      <c r="AN648" s="775"/>
      <c r="AO648" s="775"/>
      <c r="AP648" s="775"/>
      <c r="AQ648" s="775"/>
      <c r="AR648" s="775"/>
      <c r="AS648" s="829"/>
      <c r="AT648" s="828"/>
      <c r="AU648" s="828"/>
      <c r="AV648" s="828"/>
      <c r="AW648" s="828"/>
      <c r="AX648" s="828"/>
      <c r="AY648" s="838"/>
      <c r="AZ648" s="837"/>
      <c r="BA648" s="837"/>
      <c r="BB648" s="837"/>
      <c r="BC648" s="837"/>
      <c r="BD648" s="837"/>
      <c r="BE648" s="774"/>
      <c r="BF648" s="775"/>
      <c r="BG648" s="775"/>
      <c r="BH648" s="775"/>
      <c r="BI648" s="775"/>
      <c r="BJ648" s="775"/>
      <c r="BK648" s="811"/>
      <c r="BL648" s="810"/>
      <c r="BM648" s="810"/>
      <c r="BN648" s="810"/>
      <c r="BO648" s="810"/>
      <c r="BP648" s="810"/>
      <c r="BQ648" s="793"/>
      <c r="BR648" s="792"/>
      <c r="BS648" s="792"/>
      <c r="BT648" s="792"/>
      <c r="BU648" s="792"/>
      <c r="BV648" s="792"/>
      <c r="BW648" s="838"/>
      <c r="BX648" s="837"/>
      <c r="BY648" s="837"/>
      <c r="BZ648" s="837"/>
      <c r="CA648" s="837"/>
      <c r="CB648" s="837"/>
      <c r="CC648" s="811"/>
      <c r="CD648" s="784"/>
      <c r="CE648" s="810"/>
      <c r="CF648" s="810"/>
      <c r="CG648" s="810"/>
      <c r="CH648" s="579"/>
    </row>
    <row r="649" spans="1:86" hidden="1" x14ac:dyDescent="0.2">
      <c r="A649" s="711"/>
      <c r="B649" s="711"/>
      <c r="C649" s="711"/>
      <c r="D649" s="712"/>
      <c r="E649" s="711"/>
      <c r="F649" s="712"/>
      <c r="G649" s="679"/>
      <c r="H649" s="635"/>
      <c r="I649" s="636"/>
      <c r="J649" s="774"/>
      <c r="K649" s="774"/>
      <c r="L649" s="775"/>
      <c r="M649" s="775"/>
      <c r="N649" s="775"/>
      <c r="O649" s="784"/>
      <c r="P649" s="784"/>
      <c r="Q649" s="783"/>
      <c r="R649" s="783"/>
      <c r="S649" s="783"/>
      <c r="T649" s="783"/>
      <c r="U649" s="793"/>
      <c r="V649" s="792"/>
      <c r="W649" s="792"/>
      <c r="X649" s="792"/>
      <c r="Y649" s="792"/>
      <c r="Z649" s="792"/>
      <c r="AA649" s="802"/>
      <c r="AB649" s="801"/>
      <c r="AC649" s="801"/>
      <c r="AD649" s="801"/>
      <c r="AE649" s="801"/>
      <c r="AF649" s="801"/>
      <c r="AG649" s="820"/>
      <c r="AH649" s="819"/>
      <c r="AI649" s="819"/>
      <c r="AJ649" s="819"/>
      <c r="AK649" s="819"/>
      <c r="AL649" s="819"/>
      <c r="AM649" s="774"/>
      <c r="AN649" s="775"/>
      <c r="AO649" s="775"/>
      <c r="AP649" s="775"/>
      <c r="AQ649" s="775"/>
      <c r="AR649" s="775"/>
      <c r="AS649" s="829"/>
      <c r="AT649" s="828"/>
      <c r="AU649" s="828"/>
      <c r="AV649" s="828"/>
      <c r="AW649" s="828"/>
      <c r="AX649" s="828"/>
      <c r="AY649" s="838"/>
      <c r="AZ649" s="837"/>
      <c r="BA649" s="837"/>
      <c r="BB649" s="837"/>
      <c r="BC649" s="837"/>
      <c r="BD649" s="837"/>
      <c r="BE649" s="774"/>
      <c r="BF649" s="775"/>
      <c r="BG649" s="775"/>
      <c r="BH649" s="775"/>
      <c r="BI649" s="775"/>
      <c r="BJ649" s="775"/>
      <c r="BK649" s="811"/>
      <c r="BL649" s="810"/>
      <c r="BM649" s="810"/>
      <c r="BN649" s="810"/>
      <c r="BO649" s="810"/>
      <c r="BP649" s="810"/>
      <c r="BQ649" s="793"/>
      <c r="BR649" s="792"/>
      <c r="BS649" s="792"/>
      <c r="BT649" s="792"/>
      <c r="BU649" s="792"/>
      <c r="BV649" s="792"/>
      <c r="BW649" s="838"/>
      <c r="BX649" s="837"/>
      <c r="BY649" s="837"/>
      <c r="BZ649" s="837"/>
      <c r="CA649" s="837"/>
      <c r="CB649" s="837"/>
      <c r="CC649" s="811"/>
      <c r="CD649" s="784"/>
      <c r="CE649" s="810"/>
      <c r="CF649" s="810"/>
      <c r="CG649" s="810"/>
      <c r="CH649" s="579"/>
    </row>
    <row r="650" spans="1:86" hidden="1" x14ac:dyDescent="0.2">
      <c r="A650" s="711"/>
      <c r="B650" s="711"/>
      <c r="C650" s="711"/>
      <c r="D650" s="712"/>
      <c r="E650" s="711"/>
      <c r="F650" s="712"/>
      <c r="G650" s="679"/>
      <c r="H650" s="639"/>
      <c r="I650" s="636"/>
      <c r="J650" s="774"/>
      <c r="K650" s="774"/>
      <c r="L650" s="775"/>
      <c r="M650" s="775"/>
      <c r="N650" s="775"/>
      <c r="O650" s="784"/>
      <c r="P650" s="784"/>
      <c r="Q650" s="783"/>
      <c r="R650" s="783"/>
      <c r="S650" s="783"/>
      <c r="T650" s="783"/>
      <c r="U650" s="793"/>
      <c r="V650" s="792"/>
      <c r="W650" s="792"/>
      <c r="X650" s="792"/>
      <c r="Y650" s="792"/>
      <c r="Z650" s="792"/>
      <c r="AA650" s="802"/>
      <c r="AB650" s="801"/>
      <c r="AC650" s="801"/>
      <c r="AD650" s="801"/>
      <c r="AE650" s="801"/>
      <c r="AF650" s="801"/>
      <c r="AG650" s="820"/>
      <c r="AH650" s="819"/>
      <c r="AI650" s="819"/>
      <c r="AJ650" s="819"/>
      <c r="AK650" s="819"/>
      <c r="AL650" s="819"/>
      <c r="AM650" s="774"/>
      <c r="AN650" s="775"/>
      <c r="AO650" s="775"/>
      <c r="AP650" s="775"/>
      <c r="AQ650" s="775"/>
      <c r="AR650" s="775"/>
      <c r="AS650" s="829"/>
      <c r="AT650" s="828"/>
      <c r="AU650" s="828"/>
      <c r="AV650" s="828"/>
      <c r="AW650" s="828"/>
      <c r="AX650" s="828"/>
      <c r="AY650" s="838"/>
      <c r="AZ650" s="837"/>
      <c r="BA650" s="837"/>
      <c r="BB650" s="837"/>
      <c r="BC650" s="837"/>
      <c r="BD650" s="837"/>
      <c r="BE650" s="774"/>
      <c r="BF650" s="775"/>
      <c r="BG650" s="775"/>
      <c r="BH650" s="775"/>
      <c r="BI650" s="775"/>
      <c r="BJ650" s="775"/>
      <c r="BK650" s="811"/>
      <c r="BL650" s="810"/>
      <c r="BM650" s="810"/>
      <c r="BN650" s="810"/>
      <c r="BO650" s="810"/>
      <c r="BP650" s="810"/>
      <c r="BQ650" s="793"/>
      <c r="BR650" s="792"/>
      <c r="BS650" s="792"/>
      <c r="BT650" s="792"/>
      <c r="BU650" s="792"/>
      <c r="BV650" s="792"/>
      <c r="BW650" s="838"/>
      <c r="BX650" s="837"/>
      <c r="BY650" s="837"/>
      <c r="BZ650" s="837"/>
      <c r="CA650" s="837"/>
      <c r="CB650" s="837"/>
      <c r="CC650" s="811"/>
      <c r="CD650" s="784"/>
      <c r="CE650" s="810"/>
      <c r="CF650" s="810"/>
      <c r="CG650" s="810"/>
      <c r="CH650" s="579"/>
    </row>
    <row r="651" spans="1:86" hidden="1" x14ac:dyDescent="0.2">
      <c r="A651" s="711"/>
      <c r="B651" s="711"/>
      <c r="C651" s="711"/>
      <c r="D651" s="712"/>
      <c r="E651" s="711"/>
      <c r="F651" s="712"/>
      <c r="G651" s="679"/>
      <c r="H651" s="639"/>
      <c r="I651" s="636"/>
      <c r="J651" s="774"/>
      <c r="K651" s="774"/>
      <c r="L651" s="775"/>
      <c r="M651" s="775"/>
      <c r="N651" s="775"/>
      <c r="O651" s="784"/>
      <c r="P651" s="784"/>
      <c r="Q651" s="783"/>
      <c r="R651" s="783"/>
      <c r="S651" s="783"/>
      <c r="T651" s="783"/>
      <c r="U651" s="793"/>
      <c r="V651" s="792"/>
      <c r="W651" s="792"/>
      <c r="X651" s="792"/>
      <c r="Y651" s="792"/>
      <c r="Z651" s="792"/>
      <c r="AA651" s="802"/>
      <c r="AB651" s="801"/>
      <c r="AC651" s="801"/>
      <c r="AD651" s="801"/>
      <c r="AE651" s="801"/>
      <c r="AF651" s="801"/>
      <c r="AG651" s="820"/>
      <c r="AH651" s="819"/>
      <c r="AI651" s="819"/>
      <c r="AJ651" s="819"/>
      <c r="AK651" s="819"/>
      <c r="AL651" s="819"/>
      <c r="AM651" s="774"/>
      <c r="AN651" s="775"/>
      <c r="AO651" s="775"/>
      <c r="AP651" s="775"/>
      <c r="AQ651" s="775"/>
      <c r="AR651" s="775"/>
      <c r="AS651" s="829"/>
      <c r="AT651" s="828"/>
      <c r="AU651" s="828"/>
      <c r="AV651" s="828"/>
      <c r="AW651" s="828"/>
      <c r="AX651" s="828"/>
      <c r="AY651" s="838"/>
      <c r="AZ651" s="837"/>
      <c r="BA651" s="837"/>
      <c r="BB651" s="837"/>
      <c r="BC651" s="837"/>
      <c r="BD651" s="837"/>
      <c r="BE651" s="774"/>
      <c r="BF651" s="775"/>
      <c r="BG651" s="775"/>
      <c r="BH651" s="775"/>
      <c r="BI651" s="775"/>
      <c r="BJ651" s="775"/>
      <c r="BK651" s="811"/>
      <c r="BL651" s="810"/>
      <c r="BM651" s="810"/>
      <c r="BN651" s="810"/>
      <c r="BO651" s="810"/>
      <c r="BP651" s="810"/>
      <c r="BQ651" s="793"/>
      <c r="BR651" s="792"/>
      <c r="BS651" s="792"/>
      <c r="BT651" s="792"/>
      <c r="BU651" s="792"/>
      <c r="BV651" s="792"/>
      <c r="BW651" s="838"/>
      <c r="BX651" s="837"/>
      <c r="BY651" s="837"/>
      <c r="BZ651" s="837"/>
      <c r="CA651" s="837"/>
      <c r="CB651" s="837"/>
      <c r="CC651" s="811"/>
      <c r="CD651" s="784"/>
      <c r="CE651" s="810"/>
      <c r="CF651" s="810"/>
      <c r="CG651" s="810"/>
      <c r="CH651" s="579"/>
    </row>
    <row r="652" spans="1:86" hidden="1" x14ac:dyDescent="0.2">
      <c r="A652" s="711"/>
      <c r="B652" s="711"/>
      <c r="C652" s="711"/>
      <c r="D652" s="712"/>
      <c r="E652" s="711"/>
      <c r="F652" s="712"/>
      <c r="G652" s="679"/>
      <c r="H652" s="635"/>
      <c r="I652" s="636"/>
      <c r="J652" s="774"/>
      <c r="K652" s="774"/>
      <c r="L652" s="775"/>
      <c r="M652" s="775"/>
      <c r="N652" s="775"/>
      <c r="O652" s="784"/>
      <c r="P652" s="784"/>
      <c r="Q652" s="783"/>
      <c r="R652" s="783"/>
      <c r="S652" s="783"/>
      <c r="T652" s="783"/>
      <c r="U652" s="793"/>
      <c r="V652" s="792"/>
      <c r="W652" s="792"/>
      <c r="X652" s="792"/>
      <c r="Y652" s="792"/>
      <c r="Z652" s="792"/>
      <c r="AA652" s="802"/>
      <c r="AB652" s="801"/>
      <c r="AC652" s="801"/>
      <c r="AD652" s="801"/>
      <c r="AE652" s="801"/>
      <c r="AF652" s="801"/>
      <c r="AG652" s="820"/>
      <c r="AH652" s="819"/>
      <c r="AI652" s="819"/>
      <c r="AJ652" s="819"/>
      <c r="AK652" s="819"/>
      <c r="AL652" s="819"/>
      <c r="AM652" s="774"/>
      <c r="AN652" s="775"/>
      <c r="AO652" s="775"/>
      <c r="AP652" s="775"/>
      <c r="AQ652" s="775"/>
      <c r="AR652" s="775"/>
      <c r="AS652" s="829"/>
      <c r="AT652" s="828"/>
      <c r="AU652" s="828"/>
      <c r="AV652" s="828"/>
      <c r="AW652" s="828"/>
      <c r="AX652" s="828"/>
      <c r="AY652" s="838"/>
      <c r="AZ652" s="837"/>
      <c r="BA652" s="837"/>
      <c r="BB652" s="837"/>
      <c r="BC652" s="837"/>
      <c r="BD652" s="837"/>
      <c r="BE652" s="774"/>
      <c r="BF652" s="775"/>
      <c r="BG652" s="775"/>
      <c r="BH652" s="775"/>
      <c r="BI652" s="775"/>
      <c r="BJ652" s="775"/>
      <c r="BK652" s="811"/>
      <c r="BL652" s="810"/>
      <c r="BM652" s="810"/>
      <c r="BN652" s="810"/>
      <c r="BO652" s="810"/>
      <c r="BP652" s="810"/>
      <c r="BQ652" s="793"/>
      <c r="BR652" s="792"/>
      <c r="BS652" s="792"/>
      <c r="BT652" s="792"/>
      <c r="BU652" s="792"/>
      <c r="BV652" s="792"/>
      <c r="BW652" s="838"/>
      <c r="BX652" s="837"/>
      <c r="BY652" s="837"/>
      <c r="BZ652" s="837"/>
      <c r="CA652" s="837"/>
      <c r="CB652" s="837"/>
      <c r="CC652" s="811"/>
      <c r="CD652" s="784"/>
      <c r="CE652" s="810"/>
      <c r="CF652" s="810"/>
      <c r="CG652" s="810"/>
      <c r="CH652" s="579"/>
    </row>
    <row r="653" spans="1:86" hidden="1" x14ac:dyDescent="0.2">
      <c r="A653" s="711"/>
      <c r="B653" s="711"/>
      <c r="C653" s="711"/>
      <c r="D653" s="712"/>
      <c r="E653" s="711"/>
      <c r="F653" s="712"/>
      <c r="G653" s="713"/>
      <c r="H653" s="639"/>
      <c r="I653" s="644"/>
      <c r="J653" s="774"/>
      <c r="K653" s="774"/>
      <c r="L653" s="775"/>
      <c r="M653" s="775"/>
      <c r="N653" s="775"/>
      <c r="O653" s="784"/>
      <c r="P653" s="784"/>
      <c r="Q653" s="783"/>
      <c r="R653" s="783"/>
      <c r="S653" s="783"/>
      <c r="T653" s="783"/>
      <c r="U653" s="793"/>
      <c r="V653" s="792"/>
      <c r="W653" s="792"/>
      <c r="X653" s="792"/>
      <c r="Y653" s="792"/>
      <c r="Z653" s="792"/>
      <c r="AA653" s="802"/>
      <c r="AB653" s="801"/>
      <c r="AC653" s="801"/>
      <c r="AD653" s="801"/>
      <c r="AE653" s="801"/>
      <c r="AF653" s="801"/>
      <c r="AG653" s="820"/>
      <c r="AH653" s="819"/>
      <c r="AI653" s="819"/>
      <c r="AJ653" s="819"/>
      <c r="AK653" s="819"/>
      <c r="AL653" s="819"/>
      <c r="AM653" s="774"/>
      <c r="AN653" s="775"/>
      <c r="AO653" s="775"/>
      <c r="AP653" s="775"/>
      <c r="AQ653" s="775"/>
      <c r="AR653" s="775"/>
      <c r="AS653" s="829"/>
      <c r="AT653" s="828"/>
      <c r="AU653" s="828"/>
      <c r="AV653" s="828"/>
      <c r="AW653" s="828"/>
      <c r="AX653" s="828"/>
      <c r="AY653" s="838"/>
      <c r="AZ653" s="837"/>
      <c r="BA653" s="837"/>
      <c r="BB653" s="837"/>
      <c r="BC653" s="837"/>
      <c r="BD653" s="837"/>
      <c r="BE653" s="774"/>
      <c r="BF653" s="775"/>
      <c r="BG653" s="775"/>
      <c r="BH653" s="775"/>
      <c r="BI653" s="775"/>
      <c r="BJ653" s="775"/>
      <c r="BK653" s="811"/>
      <c r="BL653" s="810"/>
      <c r="BM653" s="810"/>
      <c r="BN653" s="810"/>
      <c r="BO653" s="810"/>
      <c r="BP653" s="810"/>
      <c r="BQ653" s="793"/>
      <c r="BR653" s="792"/>
      <c r="BS653" s="792"/>
      <c r="BT653" s="792"/>
      <c r="BU653" s="792"/>
      <c r="BV653" s="792"/>
      <c r="BW653" s="838"/>
      <c r="BX653" s="837"/>
      <c r="BY653" s="837"/>
      <c r="BZ653" s="837"/>
      <c r="CA653" s="837"/>
      <c r="CB653" s="837"/>
      <c r="CC653" s="811"/>
      <c r="CD653" s="784"/>
      <c r="CE653" s="810"/>
      <c r="CF653" s="810"/>
      <c r="CG653" s="810"/>
      <c r="CH653" s="579"/>
    </row>
    <row r="654" spans="1:86" hidden="1" x14ac:dyDescent="0.2">
      <c r="A654" s="757"/>
      <c r="B654" s="580"/>
      <c r="C654" s="580"/>
      <c r="D654" s="580"/>
      <c r="E654" s="580"/>
      <c r="F654" s="580"/>
      <c r="G654" s="580"/>
      <c r="H654" s="758"/>
      <c r="I654" s="746"/>
      <c r="J654" s="774"/>
      <c r="K654" s="774"/>
      <c r="L654" s="775"/>
      <c r="M654" s="775"/>
      <c r="N654" s="775"/>
      <c r="O654" s="784"/>
      <c r="P654" s="784"/>
      <c r="Q654" s="783"/>
      <c r="R654" s="783"/>
      <c r="S654" s="783"/>
      <c r="T654" s="783"/>
      <c r="U654" s="793"/>
      <c r="V654" s="792"/>
      <c r="W654" s="792"/>
      <c r="X654" s="792"/>
      <c r="Y654" s="792"/>
      <c r="Z654" s="792"/>
      <c r="AA654" s="802"/>
      <c r="AB654" s="801"/>
      <c r="AC654" s="801"/>
      <c r="AD654" s="801"/>
      <c r="AE654" s="801"/>
      <c r="AF654" s="801"/>
      <c r="AG654" s="820"/>
      <c r="AH654" s="819"/>
      <c r="AI654" s="819"/>
      <c r="AJ654" s="819"/>
      <c r="AK654" s="819"/>
      <c r="AL654" s="819"/>
      <c r="AM654" s="774"/>
      <c r="AN654" s="775"/>
      <c r="AO654" s="775"/>
      <c r="AP654" s="775"/>
      <c r="AQ654" s="775"/>
      <c r="AR654" s="775"/>
      <c r="AS654" s="829"/>
      <c r="AT654" s="828"/>
      <c r="AU654" s="828"/>
      <c r="AV654" s="828"/>
      <c r="AW654" s="828"/>
      <c r="AX654" s="828"/>
      <c r="AY654" s="838"/>
      <c r="AZ654" s="837"/>
      <c r="BA654" s="837"/>
      <c r="BB654" s="837"/>
      <c r="BC654" s="837"/>
      <c r="BD654" s="837"/>
      <c r="BE654" s="774"/>
      <c r="BF654" s="775"/>
      <c r="BG654" s="775"/>
      <c r="BH654" s="775"/>
      <c r="BI654" s="775"/>
      <c r="BJ654" s="775"/>
      <c r="BK654" s="811"/>
      <c r="BL654" s="810"/>
      <c r="BM654" s="810"/>
      <c r="BN654" s="810"/>
      <c r="BO654" s="810"/>
      <c r="BP654" s="810"/>
      <c r="BQ654" s="793"/>
      <c r="BR654" s="792"/>
      <c r="BS654" s="792"/>
      <c r="BT654" s="792"/>
      <c r="BU654" s="792"/>
      <c r="BV654" s="792"/>
      <c r="BW654" s="838"/>
      <c r="BX654" s="837"/>
      <c r="BY654" s="837"/>
      <c r="BZ654" s="837"/>
      <c r="CA654" s="837"/>
      <c r="CB654" s="837"/>
      <c r="CC654" s="811"/>
      <c r="CD654" s="784"/>
      <c r="CE654" s="810"/>
      <c r="CF654" s="810"/>
      <c r="CG654" s="810"/>
      <c r="CH654" s="579"/>
    </row>
    <row r="655" spans="1:86" hidden="1" x14ac:dyDescent="0.2">
      <c r="A655" s="759"/>
      <c r="B655" s="589"/>
      <c r="C655" s="589"/>
      <c r="D655" s="589"/>
      <c r="E655" s="589"/>
      <c r="F655" s="589"/>
      <c r="G655" s="589"/>
      <c r="H655" s="755"/>
      <c r="I655" s="760"/>
      <c r="J655" s="774"/>
      <c r="K655" s="774"/>
      <c r="L655" s="775"/>
      <c r="M655" s="775"/>
      <c r="N655" s="775"/>
      <c r="O655" s="784"/>
      <c r="P655" s="784"/>
      <c r="Q655" s="783"/>
      <c r="R655" s="783"/>
      <c r="S655" s="783"/>
      <c r="T655" s="783"/>
      <c r="U655" s="793"/>
      <c r="V655" s="792"/>
      <c r="W655" s="792"/>
      <c r="X655" s="792"/>
      <c r="Y655" s="792"/>
      <c r="Z655" s="792"/>
      <c r="AA655" s="802"/>
      <c r="AB655" s="801"/>
      <c r="AC655" s="801"/>
      <c r="AD655" s="801"/>
      <c r="AE655" s="801"/>
      <c r="AF655" s="801"/>
      <c r="AG655" s="820"/>
      <c r="AH655" s="819"/>
      <c r="AI655" s="819"/>
      <c r="AJ655" s="819"/>
      <c r="AK655" s="819"/>
      <c r="AL655" s="819"/>
      <c r="AM655" s="774"/>
      <c r="AN655" s="775"/>
      <c r="AO655" s="775"/>
      <c r="AP655" s="775"/>
      <c r="AQ655" s="775"/>
      <c r="AR655" s="775"/>
      <c r="AS655" s="829"/>
      <c r="AT655" s="828"/>
      <c r="AU655" s="828"/>
      <c r="AV655" s="828"/>
      <c r="AW655" s="828"/>
      <c r="AX655" s="828"/>
      <c r="AY655" s="838"/>
      <c r="AZ655" s="837"/>
      <c r="BA655" s="837"/>
      <c r="BB655" s="837"/>
      <c r="BC655" s="837"/>
      <c r="BD655" s="837"/>
      <c r="BE655" s="774"/>
      <c r="BF655" s="775"/>
      <c r="BG655" s="775"/>
      <c r="BH655" s="775"/>
      <c r="BI655" s="775"/>
      <c r="BJ655" s="775"/>
      <c r="BK655" s="811"/>
      <c r="BL655" s="810"/>
      <c r="BM655" s="810"/>
      <c r="BN655" s="810"/>
      <c r="BO655" s="810"/>
      <c r="BP655" s="810"/>
      <c r="BQ655" s="793"/>
      <c r="BR655" s="792"/>
      <c r="BS655" s="792"/>
      <c r="BT655" s="792"/>
      <c r="BU655" s="792"/>
      <c r="BV655" s="792"/>
      <c r="BW655" s="838"/>
      <c r="BX655" s="837"/>
      <c r="BY655" s="837"/>
      <c r="BZ655" s="837"/>
      <c r="CA655" s="837"/>
      <c r="CB655" s="837"/>
      <c r="CC655" s="811"/>
      <c r="CD655" s="784"/>
      <c r="CE655" s="810"/>
      <c r="CF655" s="810"/>
      <c r="CG655" s="810"/>
      <c r="CH655" s="579"/>
    </row>
    <row r="656" spans="1:86" hidden="1" x14ac:dyDescent="0.2">
      <c r="A656" s="761"/>
      <c r="B656" s="594"/>
      <c r="C656" s="594"/>
      <c r="D656" s="594"/>
      <c r="E656" s="594"/>
      <c r="F656" s="594"/>
      <c r="G656" s="594"/>
      <c r="H656" s="762"/>
      <c r="I656" s="763"/>
      <c r="J656" s="774"/>
      <c r="K656" s="774"/>
      <c r="L656" s="775"/>
      <c r="M656" s="775"/>
      <c r="N656" s="775"/>
      <c r="O656" s="784"/>
      <c r="P656" s="784"/>
      <c r="Q656" s="783"/>
      <c r="R656" s="783"/>
      <c r="S656" s="783"/>
      <c r="T656" s="783"/>
      <c r="U656" s="793"/>
      <c r="V656" s="792"/>
      <c r="W656" s="792"/>
      <c r="X656" s="792"/>
      <c r="Y656" s="792"/>
      <c r="Z656" s="792"/>
      <c r="AA656" s="802"/>
      <c r="AB656" s="801"/>
      <c r="AC656" s="801"/>
      <c r="AD656" s="801"/>
      <c r="AE656" s="801"/>
      <c r="AF656" s="801"/>
      <c r="AG656" s="820"/>
      <c r="AH656" s="819"/>
      <c r="AI656" s="819"/>
      <c r="AJ656" s="819"/>
      <c r="AK656" s="819"/>
      <c r="AL656" s="819"/>
      <c r="AM656" s="774"/>
      <c r="AN656" s="775"/>
      <c r="AO656" s="775"/>
      <c r="AP656" s="775"/>
      <c r="AQ656" s="775"/>
      <c r="AR656" s="775"/>
      <c r="AS656" s="829"/>
      <c r="AT656" s="828"/>
      <c r="AU656" s="828"/>
      <c r="AV656" s="828"/>
      <c r="AW656" s="828"/>
      <c r="AX656" s="828"/>
      <c r="AY656" s="838"/>
      <c r="AZ656" s="837"/>
      <c r="BA656" s="837"/>
      <c r="BB656" s="837"/>
      <c r="BC656" s="837"/>
      <c r="BD656" s="837"/>
      <c r="BE656" s="774"/>
      <c r="BF656" s="775"/>
      <c r="BG656" s="775"/>
      <c r="BH656" s="775"/>
      <c r="BI656" s="775"/>
      <c r="BJ656" s="775"/>
      <c r="BK656" s="811"/>
      <c r="BL656" s="810"/>
      <c r="BM656" s="810"/>
      <c r="BN656" s="810"/>
      <c r="BO656" s="810"/>
      <c r="BP656" s="810"/>
      <c r="BQ656" s="793"/>
      <c r="BR656" s="792"/>
      <c r="BS656" s="792"/>
      <c r="BT656" s="792"/>
      <c r="BU656" s="792"/>
      <c r="BV656" s="792"/>
      <c r="BW656" s="838"/>
      <c r="BX656" s="837"/>
      <c r="BY656" s="837"/>
      <c r="BZ656" s="837"/>
      <c r="CA656" s="837"/>
      <c r="CB656" s="837"/>
      <c r="CC656" s="811"/>
      <c r="CD656" s="784"/>
      <c r="CE656" s="810"/>
      <c r="CF656" s="810"/>
      <c r="CG656" s="810"/>
      <c r="CH656" s="579"/>
    </row>
    <row r="657" spans="1:86" hidden="1" x14ac:dyDescent="0.2">
      <c r="I657" s="742"/>
      <c r="J657" s="774"/>
      <c r="K657" s="774"/>
      <c r="L657" s="775"/>
      <c r="M657" s="775"/>
      <c r="N657" s="775"/>
      <c r="O657" s="784"/>
      <c r="P657" s="784"/>
      <c r="Q657" s="783"/>
      <c r="R657" s="783"/>
      <c r="S657" s="783"/>
      <c r="T657" s="783"/>
      <c r="U657" s="793"/>
      <c r="V657" s="792"/>
      <c r="W657" s="792"/>
      <c r="X657" s="792"/>
      <c r="Y657" s="792"/>
      <c r="Z657" s="792"/>
      <c r="AA657" s="802"/>
      <c r="AB657" s="801"/>
      <c r="AC657" s="801"/>
      <c r="AD657" s="801"/>
      <c r="AE657" s="801"/>
      <c r="AF657" s="801"/>
      <c r="AG657" s="820"/>
      <c r="AH657" s="819"/>
      <c r="AI657" s="819"/>
      <c r="AJ657" s="819"/>
      <c r="AK657" s="819"/>
      <c r="AL657" s="819"/>
      <c r="AM657" s="774"/>
      <c r="AN657" s="775"/>
      <c r="AO657" s="775"/>
      <c r="AP657" s="775"/>
      <c r="AQ657" s="775"/>
      <c r="AR657" s="775"/>
      <c r="AS657" s="829"/>
      <c r="AT657" s="828"/>
      <c r="AU657" s="828"/>
      <c r="AV657" s="828"/>
      <c r="AW657" s="828"/>
      <c r="AX657" s="828"/>
      <c r="AY657" s="838"/>
      <c r="AZ657" s="837"/>
      <c r="BA657" s="837"/>
      <c r="BB657" s="837"/>
      <c r="BC657" s="837"/>
      <c r="BD657" s="837"/>
      <c r="BE657" s="774"/>
      <c r="BF657" s="775"/>
      <c r="BG657" s="775"/>
      <c r="BH657" s="775"/>
      <c r="BI657" s="775"/>
      <c r="BJ657" s="775"/>
      <c r="BK657" s="811"/>
      <c r="BL657" s="810"/>
      <c r="BM657" s="810"/>
      <c r="BN657" s="810"/>
      <c r="BO657" s="810"/>
      <c r="BP657" s="810"/>
      <c r="BQ657" s="793"/>
      <c r="BR657" s="792"/>
      <c r="BS657" s="792"/>
      <c r="BT657" s="792"/>
      <c r="BU657" s="792"/>
      <c r="BV657" s="792"/>
      <c r="BW657" s="838"/>
      <c r="BX657" s="837"/>
      <c r="BY657" s="837"/>
      <c r="BZ657" s="837"/>
      <c r="CA657" s="837"/>
      <c r="CB657" s="837"/>
      <c r="CC657" s="811"/>
      <c r="CD657" s="784"/>
      <c r="CE657" s="810"/>
      <c r="CF657" s="810"/>
      <c r="CG657" s="810"/>
      <c r="CH657" s="579"/>
    </row>
    <row r="658" spans="1:86" hidden="1" x14ac:dyDescent="0.2">
      <c r="A658" s="596"/>
      <c r="B658" s="596"/>
      <c r="C658" s="596"/>
      <c r="D658" s="620"/>
      <c r="E658" s="596"/>
      <c r="F658" s="607"/>
      <c r="G658" s="620"/>
      <c r="H658" s="600"/>
      <c r="I658" s="601"/>
      <c r="J658" s="774"/>
      <c r="K658" s="774"/>
      <c r="L658" s="775"/>
      <c r="M658" s="775"/>
      <c r="N658" s="775"/>
      <c r="O658" s="784"/>
      <c r="P658" s="784"/>
      <c r="Q658" s="783"/>
      <c r="R658" s="783"/>
      <c r="S658" s="783"/>
      <c r="T658" s="783"/>
      <c r="U658" s="793"/>
      <c r="V658" s="792"/>
      <c r="W658" s="792"/>
      <c r="X658" s="792"/>
      <c r="Y658" s="792"/>
      <c r="Z658" s="792"/>
      <c r="AA658" s="802"/>
      <c r="AB658" s="801"/>
      <c r="AC658" s="801"/>
      <c r="AD658" s="801"/>
      <c r="AE658" s="801"/>
      <c r="AF658" s="801"/>
      <c r="AG658" s="820"/>
      <c r="AH658" s="819"/>
      <c r="AI658" s="819"/>
      <c r="AJ658" s="819"/>
      <c r="AK658" s="819"/>
      <c r="AL658" s="819"/>
      <c r="AM658" s="774"/>
      <c r="AN658" s="775"/>
      <c r="AO658" s="775"/>
      <c r="AP658" s="775"/>
      <c r="AQ658" s="775"/>
      <c r="AR658" s="775"/>
      <c r="AS658" s="829"/>
      <c r="AT658" s="828"/>
      <c r="AU658" s="828"/>
      <c r="AV658" s="828"/>
      <c r="AW658" s="828"/>
      <c r="AX658" s="828"/>
      <c r="AY658" s="838"/>
      <c r="AZ658" s="837"/>
      <c r="BA658" s="837"/>
      <c r="BB658" s="837"/>
      <c r="BC658" s="837"/>
      <c r="BD658" s="837"/>
      <c r="BE658" s="774"/>
      <c r="BF658" s="775"/>
      <c r="BG658" s="775"/>
      <c r="BH658" s="775"/>
      <c r="BI658" s="775"/>
      <c r="BJ658" s="775"/>
      <c r="BK658" s="811"/>
      <c r="BL658" s="810"/>
      <c r="BM658" s="810"/>
      <c r="BN658" s="810"/>
      <c r="BO658" s="810"/>
      <c r="BP658" s="810"/>
      <c r="BQ658" s="793"/>
      <c r="BR658" s="792"/>
      <c r="BS658" s="792"/>
      <c r="BT658" s="792"/>
      <c r="BU658" s="792"/>
      <c r="BV658" s="792"/>
      <c r="BW658" s="838"/>
      <c r="BX658" s="837"/>
      <c r="BY658" s="837"/>
      <c r="BZ658" s="837"/>
      <c r="CA658" s="837"/>
      <c r="CB658" s="837"/>
      <c r="CC658" s="811"/>
      <c r="CD658" s="784"/>
      <c r="CE658" s="810"/>
      <c r="CF658" s="810"/>
      <c r="CG658" s="810"/>
      <c r="CH658" s="579"/>
    </row>
    <row r="659" spans="1:86" hidden="1" x14ac:dyDescent="0.2">
      <c r="A659" s="596"/>
      <c r="B659" s="596"/>
      <c r="C659" s="596"/>
      <c r="D659" s="608"/>
      <c r="E659" s="596"/>
      <c r="F659" s="607"/>
      <c r="G659" s="620"/>
      <c r="H659" s="600"/>
      <c r="I659" s="601"/>
      <c r="J659" s="774"/>
      <c r="K659" s="774"/>
      <c r="L659" s="775"/>
      <c r="M659" s="775"/>
      <c r="N659" s="775"/>
      <c r="O659" s="784"/>
      <c r="P659" s="784"/>
      <c r="Q659" s="783"/>
      <c r="R659" s="783"/>
      <c r="S659" s="783"/>
      <c r="T659" s="783"/>
      <c r="U659" s="793"/>
      <c r="V659" s="792"/>
      <c r="W659" s="792"/>
      <c r="X659" s="792"/>
      <c r="Y659" s="792"/>
      <c r="Z659" s="792"/>
      <c r="AA659" s="802"/>
      <c r="AB659" s="801"/>
      <c r="AC659" s="801"/>
      <c r="AD659" s="801"/>
      <c r="AE659" s="801"/>
      <c r="AF659" s="801"/>
      <c r="AG659" s="820"/>
      <c r="AH659" s="819"/>
      <c r="AI659" s="819"/>
      <c r="AJ659" s="819"/>
      <c r="AK659" s="819"/>
      <c r="AL659" s="819"/>
      <c r="AM659" s="774"/>
      <c r="AN659" s="775"/>
      <c r="AO659" s="775"/>
      <c r="AP659" s="775"/>
      <c r="AQ659" s="775"/>
      <c r="AR659" s="775"/>
      <c r="AS659" s="829"/>
      <c r="AT659" s="828"/>
      <c r="AU659" s="828"/>
      <c r="AV659" s="828"/>
      <c r="AW659" s="828"/>
      <c r="AX659" s="828"/>
      <c r="AY659" s="838"/>
      <c r="AZ659" s="837"/>
      <c r="BA659" s="837"/>
      <c r="BB659" s="837"/>
      <c r="BC659" s="837"/>
      <c r="BD659" s="837"/>
      <c r="BE659" s="774"/>
      <c r="BF659" s="775"/>
      <c r="BG659" s="775"/>
      <c r="BH659" s="775"/>
      <c r="BI659" s="775"/>
      <c r="BJ659" s="775"/>
      <c r="BK659" s="811"/>
      <c r="BL659" s="810"/>
      <c r="BM659" s="810"/>
      <c r="BN659" s="810"/>
      <c r="BO659" s="810"/>
      <c r="BP659" s="810"/>
      <c r="BQ659" s="793"/>
      <c r="BR659" s="792"/>
      <c r="BS659" s="792"/>
      <c r="BT659" s="792"/>
      <c r="BU659" s="792"/>
      <c r="BV659" s="792"/>
      <c r="BW659" s="838"/>
      <c r="BX659" s="837"/>
      <c r="BY659" s="837"/>
      <c r="BZ659" s="837"/>
      <c r="CA659" s="837"/>
      <c r="CB659" s="837"/>
      <c r="CC659" s="811"/>
      <c r="CD659" s="784"/>
      <c r="CE659" s="810"/>
      <c r="CF659" s="810"/>
      <c r="CG659" s="810"/>
      <c r="CH659" s="579"/>
    </row>
    <row r="660" spans="1:86" hidden="1" x14ac:dyDescent="0.2">
      <c r="A660" s="596"/>
      <c r="B660" s="596"/>
      <c r="C660" s="596"/>
      <c r="D660" s="608"/>
      <c r="E660" s="596"/>
      <c r="F660" s="607"/>
      <c r="G660" s="620"/>
      <c r="H660" s="600"/>
      <c r="I660" s="601"/>
      <c r="J660" s="774"/>
      <c r="K660" s="774"/>
      <c r="L660" s="775"/>
      <c r="M660" s="775"/>
      <c r="N660" s="775"/>
      <c r="O660" s="784"/>
      <c r="P660" s="784"/>
      <c r="Q660" s="783"/>
      <c r="R660" s="783"/>
      <c r="S660" s="783"/>
      <c r="T660" s="783"/>
      <c r="U660" s="793"/>
      <c r="V660" s="792"/>
      <c r="W660" s="792"/>
      <c r="X660" s="792"/>
      <c r="Y660" s="792"/>
      <c r="Z660" s="792"/>
      <c r="AA660" s="802"/>
      <c r="AB660" s="801"/>
      <c r="AC660" s="801"/>
      <c r="AD660" s="801"/>
      <c r="AE660" s="801"/>
      <c r="AF660" s="801"/>
      <c r="AG660" s="820"/>
      <c r="AH660" s="819"/>
      <c r="AI660" s="819"/>
      <c r="AJ660" s="819"/>
      <c r="AK660" s="819"/>
      <c r="AL660" s="819"/>
      <c r="AM660" s="774"/>
      <c r="AN660" s="775"/>
      <c r="AO660" s="775"/>
      <c r="AP660" s="775"/>
      <c r="AQ660" s="775"/>
      <c r="AR660" s="775"/>
      <c r="AS660" s="829"/>
      <c r="AT660" s="828"/>
      <c r="AU660" s="828"/>
      <c r="AV660" s="828"/>
      <c r="AW660" s="828"/>
      <c r="AX660" s="828"/>
      <c r="AY660" s="838"/>
      <c r="AZ660" s="837"/>
      <c r="BA660" s="837"/>
      <c r="BB660" s="837"/>
      <c r="BC660" s="837"/>
      <c r="BD660" s="837"/>
      <c r="BE660" s="774"/>
      <c r="BF660" s="775"/>
      <c r="BG660" s="775"/>
      <c r="BH660" s="775"/>
      <c r="BI660" s="775"/>
      <c r="BJ660" s="775"/>
      <c r="BK660" s="811"/>
      <c r="BL660" s="810"/>
      <c r="BM660" s="810"/>
      <c r="BN660" s="810"/>
      <c r="BO660" s="810"/>
      <c r="BP660" s="810"/>
      <c r="BQ660" s="793"/>
      <c r="BR660" s="792"/>
      <c r="BS660" s="792"/>
      <c r="BT660" s="792"/>
      <c r="BU660" s="792"/>
      <c r="BV660" s="792"/>
      <c r="BW660" s="838"/>
      <c r="BX660" s="837"/>
      <c r="BY660" s="837"/>
      <c r="BZ660" s="837"/>
      <c r="CA660" s="837"/>
      <c r="CB660" s="837"/>
      <c r="CC660" s="811"/>
      <c r="CD660" s="784"/>
      <c r="CE660" s="810"/>
      <c r="CF660" s="810"/>
      <c r="CG660" s="810"/>
      <c r="CH660" s="579"/>
    </row>
    <row r="661" spans="1:86" hidden="1" x14ac:dyDescent="0.2">
      <c r="A661" s="596"/>
      <c r="B661" s="596"/>
      <c r="C661" s="596"/>
      <c r="D661" s="620"/>
      <c r="E661" s="596"/>
      <c r="F661" s="607"/>
      <c r="G661" s="620"/>
      <c r="H661" s="609"/>
      <c r="I661" s="601"/>
      <c r="J661" s="774"/>
      <c r="K661" s="774"/>
      <c r="L661" s="775"/>
      <c r="M661" s="775"/>
      <c r="N661" s="774"/>
      <c r="O661" s="784"/>
      <c r="P661" s="784"/>
      <c r="Q661" s="783"/>
      <c r="R661" s="784"/>
      <c r="S661" s="783"/>
      <c r="T661" s="784"/>
      <c r="U661" s="793"/>
      <c r="V661" s="793"/>
      <c r="W661" s="792"/>
      <c r="X661" s="793"/>
      <c r="Y661" s="792"/>
      <c r="Z661" s="793"/>
      <c r="AA661" s="802"/>
      <c r="AB661" s="802"/>
      <c r="AC661" s="801"/>
      <c r="AD661" s="802"/>
      <c r="AE661" s="801"/>
      <c r="AF661" s="802"/>
      <c r="AG661" s="820"/>
      <c r="AH661" s="820"/>
      <c r="AI661" s="819"/>
      <c r="AJ661" s="820"/>
      <c r="AK661" s="819"/>
      <c r="AL661" s="820"/>
      <c r="AM661" s="774"/>
      <c r="AN661" s="774"/>
      <c r="AO661" s="775"/>
      <c r="AP661" s="774"/>
      <c r="AQ661" s="775"/>
      <c r="AR661" s="774"/>
      <c r="AS661" s="829"/>
      <c r="AT661" s="829"/>
      <c r="AU661" s="828"/>
      <c r="AV661" s="829"/>
      <c r="AW661" s="828"/>
      <c r="AX661" s="829"/>
      <c r="AY661" s="838"/>
      <c r="AZ661" s="838"/>
      <c r="BA661" s="837"/>
      <c r="BB661" s="838"/>
      <c r="BC661" s="837"/>
      <c r="BD661" s="838"/>
      <c r="BE661" s="774"/>
      <c r="BF661" s="774"/>
      <c r="BG661" s="775"/>
      <c r="BH661" s="774"/>
      <c r="BI661" s="775"/>
      <c r="BJ661" s="774"/>
      <c r="BK661" s="811"/>
      <c r="BL661" s="811"/>
      <c r="BM661" s="810"/>
      <c r="BN661" s="811"/>
      <c r="BO661" s="810"/>
      <c r="BP661" s="811"/>
      <c r="BQ661" s="793"/>
      <c r="BR661" s="793"/>
      <c r="BS661" s="792"/>
      <c r="BT661" s="793"/>
      <c r="BU661" s="792"/>
      <c r="BV661" s="793"/>
      <c r="BW661" s="838"/>
      <c r="BX661" s="838"/>
      <c r="BY661" s="837"/>
      <c r="BZ661" s="838"/>
      <c r="CA661" s="837"/>
      <c r="CB661" s="838"/>
      <c r="CC661" s="811"/>
      <c r="CD661" s="784"/>
      <c r="CE661" s="810"/>
      <c r="CF661" s="810"/>
      <c r="CG661" s="811"/>
      <c r="CH661" s="579"/>
    </row>
    <row r="662" spans="1:86" hidden="1" x14ac:dyDescent="0.2">
      <c r="A662" s="596"/>
      <c r="B662" s="596"/>
      <c r="C662" s="596"/>
      <c r="D662" s="620"/>
      <c r="E662" s="596"/>
      <c r="F662" s="607"/>
      <c r="G662" s="620"/>
      <c r="H662" s="609"/>
      <c r="I662" s="601"/>
      <c r="J662" s="774"/>
      <c r="K662" s="774"/>
      <c r="L662" s="775"/>
      <c r="M662" s="775"/>
      <c r="N662" s="775"/>
      <c r="O662" s="784"/>
      <c r="P662" s="784"/>
      <c r="Q662" s="783"/>
      <c r="R662" s="783"/>
      <c r="S662" s="783"/>
      <c r="T662" s="783"/>
      <c r="U662" s="793"/>
      <c r="V662" s="792"/>
      <c r="W662" s="792"/>
      <c r="X662" s="792"/>
      <c r="Y662" s="792"/>
      <c r="Z662" s="792"/>
      <c r="AA662" s="802"/>
      <c r="AB662" s="801"/>
      <c r="AC662" s="801"/>
      <c r="AD662" s="801"/>
      <c r="AE662" s="801"/>
      <c r="AF662" s="801"/>
      <c r="AG662" s="820"/>
      <c r="AH662" s="819"/>
      <c r="AI662" s="819"/>
      <c r="AJ662" s="819"/>
      <c r="AK662" s="819"/>
      <c r="AL662" s="819"/>
      <c r="AM662" s="774"/>
      <c r="AN662" s="775"/>
      <c r="AO662" s="775"/>
      <c r="AP662" s="775"/>
      <c r="AQ662" s="775"/>
      <c r="AR662" s="775"/>
      <c r="AS662" s="829"/>
      <c r="AT662" s="828"/>
      <c r="AU662" s="828"/>
      <c r="AV662" s="828"/>
      <c r="AW662" s="828"/>
      <c r="AX662" s="828"/>
      <c r="AY662" s="838"/>
      <c r="AZ662" s="837"/>
      <c r="BA662" s="837"/>
      <c r="BB662" s="837"/>
      <c r="BC662" s="837"/>
      <c r="BD662" s="837"/>
      <c r="BE662" s="774"/>
      <c r="BF662" s="775"/>
      <c r="BG662" s="775"/>
      <c r="BH662" s="775"/>
      <c r="BI662" s="775"/>
      <c r="BJ662" s="775"/>
      <c r="BK662" s="811"/>
      <c r="BL662" s="810"/>
      <c r="BM662" s="810"/>
      <c r="BN662" s="810"/>
      <c r="BO662" s="810"/>
      <c r="BP662" s="810"/>
      <c r="BQ662" s="793"/>
      <c r="BR662" s="792"/>
      <c r="BS662" s="792"/>
      <c r="BT662" s="792"/>
      <c r="BU662" s="792"/>
      <c r="BV662" s="792"/>
      <c r="BW662" s="838"/>
      <c r="BX662" s="837"/>
      <c r="BY662" s="837"/>
      <c r="BZ662" s="837"/>
      <c r="CA662" s="837"/>
      <c r="CB662" s="837"/>
      <c r="CC662" s="811"/>
      <c r="CD662" s="784"/>
      <c r="CE662" s="810"/>
      <c r="CF662" s="810"/>
      <c r="CG662" s="810"/>
      <c r="CH662" s="579"/>
    </row>
    <row r="663" spans="1:86" hidden="1" x14ac:dyDescent="0.2">
      <c r="A663" s="596"/>
      <c r="B663" s="596"/>
      <c r="C663" s="608"/>
      <c r="D663" s="620"/>
      <c r="E663" s="681"/>
      <c r="F663" s="620"/>
      <c r="G663" s="620"/>
      <c r="H663" s="609"/>
      <c r="I663" s="601"/>
      <c r="J663" s="774"/>
      <c r="K663" s="774"/>
      <c r="L663" s="775"/>
      <c r="M663" s="775"/>
      <c r="N663" s="775"/>
      <c r="O663" s="784"/>
      <c r="P663" s="784"/>
      <c r="Q663" s="783"/>
      <c r="R663" s="783"/>
      <c r="S663" s="783"/>
      <c r="T663" s="783"/>
      <c r="U663" s="793"/>
      <c r="V663" s="792"/>
      <c r="W663" s="792"/>
      <c r="X663" s="792"/>
      <c r="Y663" s="792"/>
      <c r="Z663" s="792"/>
      <c r="AA663" s="802"/>
      <c r="AB663" s="801"/>
      <c r="AC663" s="801"/>
      <c r="AD663" s="801"/>
      <c r="AE663" s="801"/>
      <c r="AF663" s="801"/>
      <c r="AG663" s="820"/>
      <c r="AH663" s="819"/>
      <c r="AI663" s="819"/>
      <c r="AJ663" s="819"/>
      <c r="AK663" s="819"/>
      <c r="AL663" s="819"/>
      <c r="AM663" s="774"/>
      <c r="AN663" s="775"/>
      <c r="AO663" s="775"/>
      <c r="AP663" s="775"/>
      <c r="AQ663" s="775"/>
      <c r="AR663" s="775"/>
      <c r="AS663" s="829"/>
      <c r="AT663" s="828"/>
      <c r="AU663" s="828"/>
      <c r="AV663" s="828"/>
      <c r="AW663" s="828"/>
      <c r="AX663" s="828"/>
      <c r="AY663" s="838"/>
      <c r="AZ663" s="837"/>
      <c r="BA663" s="837"/>
      <c r="BB663" s="837"/>
      <c r="BC663" s="837"/>
      <c r="BD663" s="837"/>
      <c r="BE663" s="774"/>
      <c r="BF663" s="775"/>
      <c r="BG663" s="775"/>
      <c r="BH663" s="775"/>
      <c r="BI663" s="775"/>
      <c r="BJ663" s="775"/>
      <c r="BK663" s="811"/>
      <c r="BL663" s="810"/>
      <c r="BM663" s="810"/>
      <c r="BN663" s="810"/>
      <c r="BO663" s="810"/>
      <c r="BP663" s="810"/>
      <c r="BQ663" s="793"/>
      <c r="BR663" s="792"/>
      <c r="BS663" s="792"/>
      <c r="BT663" s="792"/>
      <c r="BU663" s="792"/>
      <c r="BV663" s="792"/>
      <c r="BW663" s="838"/>
      <c r="BX663" s="837"/>
      <c r="BY663" s="837"/>
      <c r="BZ663" s="837"/>
      <c r="CA663" s="837"/>
      <c r="CB663" s="837"/>
      <c r="CC663" s="811"/>
      <c r="CD663" s="784"/>
      <c r="CE663" s="810"/>
      <c r="CF663" s="810"/>
      <c r="CG663" s="810"/>
      <c r="CH663" s="579"/>
    </row>
    <row r="664" spans="1:86" hidden="1" x14ac:dyDescent="0.2">
      <c r="A664" s="596"/>
      <c r="B664" s="596"/>
      <c r="C664" s="608"/>
      <c r="D664" s="620"/>
      <c r="E664" s="681"/>
      <c r="F664" s="620"/>
      <c r="G664" s="620"/>
      <c r="H664" s="707"/>
      <c r="I664" s="601"/>
      <c r="J664" s="774"/>
      <c r="K664" s="774"/>
      <c r="L664" s="775"/>
      <c r="M664" s="775"/>
      <c r="N664" s="775"/>
      <c r="O664" s="784"/>
      <c r="P664" s="784"/>
      <c r="Q664" s="783"/>
      <c r="R664" s="783"/>
      <c r="S664" s="783"/>
      <c r="T664" s="783"/>
      <c r="U664" s="793"/>
      <c r="V664" s="792"/>
      <c r="W664" s="792"/>
      <c r="X664" s="792"/>
      <c r="Y664" s="792"/>
      <c r="Z664" s="792"/>
      <c r="AA664" s="802"/>
      <c r="AB664" s="801"/>
      <c r="AC664" s="801"/>
      <c r="AD664" s="801"/>
      <c r="AE664" s="801"/>
      <c r="AF664" s="801"/>
      <c r="AG664" s="820"/>
      <c r="AH664" s="819"/>
      <c r="AI664" s="819"/>
      <c r="AJ664" s="819"/>
      <c r="AK664" s="819"/>
      <c r="AL664" s="819"/>
      <c r="AM664" s="774"/>
      <c r="AN664" s="775"/>
      <c r="AO664" s="775"/>
      <c r="AP664" s="775"/>
      <c r="AQ664" s="775"/>
      <c r="AR664" s="775"/>
      <c r="AS664" s="829"/>
      <c r="AT664" s="828"/>
      <c r="AU664" s="828"/>
      <c r="AV664" s="828"/>
      <c r="AW664" s="828"/>
      <c r="AX664" s="828"/>
      <c r="AY664" s="838"/>
      <c r="AZ664" s="837"/>
      <c r="BA664" s="837"/>
      <c r="BB664" s="837"/>
      <c r="BC664" s="837"/>
      <c r="BD664" s="837"/>
      <c r="BE664" s="774"/>
      <c r="BF664" s="775"/>
      <c r="BG664" s="775"/>
      <c r="BH664" s="775"/>
      <c r="BI664" s="775"/>
      <c r="BJ664" s="775"/>
      <c r="BK664" s="811"/>
      <c r="BL664" s="810"/>
      <c r="BM664" s="810"/>
      <c r="BN664" s="810"/>
      <c r="BO664" s="810"/>
      <c r="BP664" s="810"/>
      <c r="BQ664" s="793"/>
      <c r="BR664" s="792"/>
      <c r="BS664" s="792"/>
      <c r="BT664" s="792"/>
      <c r="BU664" s="792"/>
      <c r="BV664" s="792"/>
      <c r="BW664" s="838"/>
      <c r="BX664" s="837"/>
      <c r="BY664" s="837"/>
      <c r="BZ664" s="837"/>
      <c r="CA664" s="837"/>
      <c r="CB664" s="837"/>
      <c r="CC664" s="811"/>
      <c r="CD664" s="784"/>
      <c r="CE664" s="810"/>
      <c r="CF664" s="810"/>
      <c r="CG664" s="810"/>
      <c r="CH664" s="579"/>
    </row>
    <row r="665" spans="1:86" hidden="1" x14ac:dyDescent="0.2">
      <c r="A665" s="596"/>
      <c r="C665" s="608"/>
      <c r="D665" s="608"/>
      <c r="E665" s="681"/>
      <c r="F665" s="620"/>
      <c r="G665" s="620"/>
      <c r="H665" s="707"/>
      <c r="I665" s="601"/>
      <c r="J665" s="774"/>
      <c r="K665" s="774"/>
      <c r="L665" s="775"/>
      <c r="M665" s="775"/>
      <c r="N665" s="775"/>
      <c r="O665" s="784"/>
      <c r="P665" s="784"/>
      <c r="Q665" s="783"/>
      <c r="R665" s="783"/>
      <c r="S665" s="783"/>
      <c r="T665" s="783"/>
      <c r="U665" s="793"/>
      <c r="V665" s="792"/>
      <c r="W665" s="792"/>
      <c r="X665" s="792"/>
      <c r="Y665" s="792"/>
      <c r="Z665" s="792"/>
      <c r="AA665" s="802"/>
      <c r="AB665" s="801"/>
      <c r="AC665" s="801"/>
      <c r="AD665" s="801"/>
      <c r="AE665" s="801"/>
      <c r="AF665" s="801"/>
      <c r="AG665" s="820"/>
      <c r="AH665" s="819"/>
      <c r="AI665" s="819"/>
      <c r="AJ665" s="819"/>
      <c r="AK665" s="819"/>
      <c r="AL665" s="819"/>
      <c r="AM665" s="774"/>
      <c r="AN665" s="775"/>
      <c r="AO665" s="775"/>
      <c r="AP665" s="775"/>
      <c r="AQ665" s="775"/>
      <c r="AR665" s="775"/>
      <c r="AS665" s="829"/>
      <c r="AT665" s="828"/>
      <c r="AU665" s="828"/>
      <c r="AV665" s="828"/>
      <c r="AW665" s="828"/>
      <c r="AX665" s="828"/>
      <c r="AY665" s="838"/>
      <c r="AZ665" s="837"/>
      <c r="BA665" s="837"/>
      <c r="BB665" s="837"/>
      <c r="BC665" s="837"/>
      <c r="BD665" s="837"/>
      <c r="BE665" s="774"/>
      <c r="BF665" s="775"/>
      <c r="BG665" s="775"/>
      <c r="BH665" s="775"/>
      <c r="BI665" s="775"/>
      <c r="BJ665" s="775"/>
      <c r="BK665" s="811"/>
      <c r="BL665" s="810"/>
      <c r="BM665" s="810"/>
      <c r="BN665" s="810"/>
      <c r="BO665" s="810"/>
      <c r="BP665" s="810"/>
      <c r="BQ665" s="793"/>
      <c r="BR665" s="792"/>
      <c r="BS665" s="792"/>
      <c r="BT665" s="792"/>
      <c r="BU665" s="792"/>
      <c r="BV665" s="792"/>
      <c r="BW665" s="838"/>
      <c r="BX665" s="837"/>
      <c r="BY665" s="837"/>
      <c r="BZ665" s="837"/>
      <c r="CA665" s="837"/>
      <c r="CB665" s="837"/>
      <c r="CC665" s="811"/>
      <c r="CD665" s="784"/>
      <c r="CE665" s="810"/>
      <c r="CF665" s="810"/>
      <c r="CG665" s="810"/>
      <c r="CH665" s="579"/>
    </row>
    <row r="666" spans="1:86" hidden="1" x14ac:dyDescent="0.2">
      <c r="A666" s="596"/>
      <c r="B666" s="596"/>
      <c r="C666" s="608"/>
      <c r="D666" s="608"/>
      <c r="E666" s="681"/>
      <c r="F666" s="620"/>
      <c r="G666" s="620"/>
      <c r="H666" s="707"/>
      <c r="I666" s="601"/>
      <c r="J666" s="774"/>
      <c r="K666" s="774"/>
      <c r="L666" s="775"/>
      <c r="M666" s="775"/>
      <c r="N666" s="775"/>
      <c r="O666" s="784"/>
      <c r="P666" s="784"/>
      <c r="Q666" s="783"/>
      <c r="R666" s="783"/>
      <c r="S666" s="783"/>
      <c r="T666" s="783"/>
      <c r="U666" s="793"/>
      <c r="V666" s="792"/>
      <c r="W666" s="792"/>
      <c r="X666" s="792"/>
      <c r="Y666" s="792"/>
      <c r="Z666" s="792"/>
      <c r="AA666" s="802"/>
      <c r="AB666" s="801"/>
      <c r="AC666" s="801"/>
      <c r="AD666" s="801"/>
      <c r="AE666" s="801"/>
      <c r="AF666" s="801"/>
      <c r="AG666" s="820"/>
      <c r="AH666" s="819"/>
      <c r="AI666" s="819"/>
      <c r="AJ666" s="819"/>
      <c r="AK666" s="819"/>
      <c r="AL666" s="819"/>
      <c r="AM666" s="774"/>
      <c r="AN666" s="775"/>
      <c r="AO666" s="775"/>
      <c r="AP666" s="775"/>
      <c r="AQ666" s="775"/>
      <c r="AR666" s="775"/>
      <c r="AS666" s="829"/>
      <c r="AT666" s="828"/>
      <c r="AU666" s="828"/>
      <c r="AV666" s="828"/>
      <c r="AW666" s="828"/>
      <c r="AX666" s="828"/>
      <c r="AY666" s="838"/>
      <c r="AZ666" s="837"/>
      <c r="BA666" s="837"/>
      <c r="BB666" s="837"/>
      <c r="BC666" s="837"/>
      <c r="BD666" s="837"/>
      <c r="BE666" s="774"/>
      <c r="BF666" s="775"/>
      <c r="BG666" s="775"/>
      <c r="BH666" s="775"/>
      <c r="BI666" s="775"/>
      <c r="BJ666" s="775"/>
      <c r="BK666" s="811"/>
      <c r="BL666" s="810"/>
      <c r="BM666" s="810"/>
      <c r="BN666" s="810"/>
      <c r="BO666" s="810"/>
      <c r="BP666" s="810"/>
      <c r="BQ666" s="793"/>
      <c r="BR666" s="792"/>
      <c r="BS666" s="792"/>
      <c r="BT666" s="792"/>
      <c r="BU666" s="792"/>
      <c r="BV666" s="792"/>
      <c r="BW666" s="838"/>
      <c r="BX666" s="837"/>
      <c r="BY666" s="837"/>
      <c r="BZ666" s="837"/>
      <c r="CA666" s="837"/>
      <c r="CB666" s="837"/>
      <c r="CC666" s="811"/>
      <c r="CD666" s="784"/>
      <c r="CE666" s="810"/>
      <c r="CF666" s="810"/>
      <c r="CG666" s="810"/>
      <c r="CH666" s="579"/>
    </row>
    <row r="667" spans="1:86" hidden="1" x14ac:dyDescent="0.2">
      <c r="A667" s="596"/>
      <c r="B667" s="596"/>
      <c r="C667" s="608"/>
      <c r="D667" s="620"/>
      <c r="E667" s="681"/>
      <c r="F667" s="620"/>
      <c r="G667" s="620"/>
      <c r="H667" s="609"/>
      <c r="I667" s="601"/>
      <c r="J667" s="774"/>
      <c r="K667" s="774"/>
      <c r="L667" s="775"/>
      <c r="M667" s="775"/>
      <c r="N667" s="774"/>
      <c r="O667" s="784"/>
      <c r="P667" s="784"/>
      <c r="Q667" s="783"/>
      <c r="R667" s="784"/>
      <c r="S667" s="783"/>
      <c r="T667" s="784"/>
      <c r="U667" s="793"/>
      <c r="V667" s="793"/>
      <c r="W667" s="792"/>
      <c r="X667" s="793"/>
      <c r="Y667" s="792"/>
      <c r="Z667" s="793"/>
      <c r="AA667" s="802"/>
      <c r="AB667" s="802"/>
      <c r="AC667" s="801"/>
      <c r="AD667" s="802"/>
      <c r="AE667" s="801"/>
      <c r="AF667" s="802"/>
      <c r="AG667" s="820"/>
      <c r="AH667" s="820"/>
      <c r="AI667" s="819"/>
      <c r="AJ667" s="820"/>
      <c r="AK667" s="819"/>
      <c r="AL667" s="820"/>
      <c r="AM667" s="774"/>
      <c r="AN667" s="774"/>
      <c r="AO667" s="775"/>
      <c r="AP667" s="774"/>
      <c r="AQ667" s="775"/>
      <c r="AR667" s="774"/>
      <c r="AS667" s="829"/>
      <c r="AT667" s="829"/>
      <c r="AU667" s="828"/>
      <c r="AV667" s="829"/>
      <c r="AW667" s="828"/>
      <c r="AX667" s="829"/>
      <c r="AY667" s="838"/>
      <c r="AZ667" s="838"/>
      <c r="BA667" s="837"/>
      <c r="BB667" s="838"/>
      <c r="BC667" s="837"/>
      <c r="BD667" s="838"/>
      <c r="BE667" s="774"/>
      <c r="BF667" s="774"/>
      <c r="BG667" s="775"/>
      <c r="BH667" s="774"/>
      <c r="BI667" s="775"/>
      <c r="BJ667" s="774"/>
      <c r="BK667" s="811"/>
      <c r="BL667" s="811"/>
      <c r="BM667" s="810"/>
      <c r="BN667" s="811"/>
      <c r="BO667" s="810"/>
      <c r="BP667" s="811"/>
      <c r="BQ667" s="793"/>
      <c r="BR667" s="793"/>
      <c r="BS667" s="792"/>
      <c r="BT667" s="793"/>
      <c r="BU667" s="792"/>
      <c r="BV667" s="793"/>
      <c r="BW667" s="838"/>
      <c r="BX667" s="838"/>
      <c r="BY667" s="837"/>
      <c r="BZ667" s="838"/>
      <c r="CA667" s="837"/>
      <c r="CB667" s="838"/>
      <c r="CC667" s="811"/>
      <c r="CD667" s="784"/>
      <c r="CE667" s="810"/>
      <c r="CF667" s="810"/>
      <c r="CG667" s="811"/>
      <c r="CH667" s="579"/>
    </row>
    <row r="668" spans="1:86" hidden="1" x14ac:dyDescent="0.2">
      <c r="A668" s="596"/>
      <c r="B668" s="596"/>
      <c r="C668" s="608"/>
      <c r="D668" s="620"/>
      <c r="E668" s="681"/>
      <c r="F668" s="620"/>
      <c r="G668" s="620"/>
      <c r="H668" s="609"/>
      <c r="I668" s="601"/>
      <c r="J668" s="774"/>
      <c r="K668" s="774"/>
      <c r="L668" s="775"/>
      <c r="M668" s="775"/>
      <c r="N668" s="775"/>
      <c r="O668" s="784"/>
      <c r="P668" s="784"/>
      <c r="Q668" s="783"/>
      <c r="R668" s="783"/>
      <c r="S668" s="783"/>
      <c r="T668" s="783"/>
      <c r="U668" s="793"/>
      <c r="V668" s="792"/>
      <c r="W668" s="792"/>
      <c r="X668" s="792"/>
      <c r="Y668" s="792"/>
      <c r="Z668" s="792"/>
      <c r="AA668" s="802"/>
      <c r="AB668" s="801"/>
      <c r="AC668" s="801"/>
      <c r="AD668" s="801"/>
      <c r="AE668" s="801"/>
      <c r="AF668" s="801"/>
      <c r="AG668" s="820"/>
      <c r="AH668" s="819"/>
      <c r="AI668" s="819"/>
      <c r="AJ668" s="819"/>
      <c r="AK668" s="819"/>
      <c r="AL668" s="819"/>
      <c r="AM668" s="774"/>
      <c r="AN668" s="775"/>
      <c r="AO668" s="775"/>
      <c r="AP668" s="775"/>
      <c r="AQ668" s="775"/>
      <c r="AR668" s="775"/>
      <c r="AS668" s="829"/>
      <c r="AT668" s="828"/>
      <c r="AU668" s="828"/>
      <c r="AV668" s="828"/>
      <c r="AW668" s="828"/>
      <c r="AX668" s="828"/>
      <c r="AY668" s="838"/>
      <c r="AZ668" s="837"/>
      <c r="BA668" s="837"/>
      <c r="BB668" s="837"/>
      <c r="BC668" s="837"/>
      <c r="BD668" s="837"/>
      <c r="BE668" s="774"/>
      <c r="BF668" s="775"/>
      <c r="BG668" s="775"/>
      <c r="BH668" s="775"/>
      <c r="BI668" s="775"/>
      <c r="BJ668" s="775"/>
      <c r="BK668" s="811"/>
      <c r="BL668" s="810"/>
      <c r="BM668" s="810"/>
      <c r="BN668" s="810"/>
      <c r="BO668" s="810"/>
      <c r="BP668" s="810"/>
      <c r="BQ668" s="793"/>
      <c r="BR668" s="792"/>
      <c r="BS668" s="792"/>
      <c r="BT668" s="792"/>
      <c r="BU668" s="792"/>
      <c r="BV668" s="792"/>
      <c r="BW668" s="838"/>
      <c r="BX668" s="837"/>
      <c r="BY668" s="837"/>
      <c r="BZ668" s="837"/>
      <c r="CA668" s="837"/>
      <c r="CB668" s="837"/>
      <c r="CC668" s="811"/>
      <c r="CD668" s="784"/>
      <c r="CE668" s="810"/>
      <c r="CF668" s="810"/>
      <c r="CG668" s="810"/>
      <c r="CH668" s="579"/>
    </row>
    <row r="669" spans="1:86" hidden="1" x14ac:dyDescent="0.2">
      <c r="A669" s="596"/>
      <c r="B669" s="597"/>
      <c r="C669" s="608"/>
      <c r="D669" s="620"/>
      <c r="E669" s="681"/>
      <c r="F669" s="620"/>
      <c r="G669" s="620"/>
      <c r="H669" s="600"/>
      <c r="I669" s="601"/>
      <c r="J669" s="774"/>
      <c r="K669" s="774"/>
      <c r="L669" s="775"/>
      <c r="M669" s="775"/>
      <c r="N669" s="775"/>
      <c r="O669" s="784"/>
      <c r="P669" s="784"/>
      <c r="Q669" s="783"/>
      <c r="R669" s="783"/>
      <c r="S669" s="783"/>
      <c r="T669" s="783"/>
      <c r="U669" s="793"/>
      <c r="V669" s="792"/>
      <c r="W669" s="792"/>
      <c r="X669" s="792"/>
      <c r="Y669" s="792"/>
      <c r="Z669" s="792"/>
      <c r="AA669" s="802"/>
      <c r="AB669" s="801"/>
      <c r="AC669" s="801"/>
      <c r="AD669" s="801"/>
      <c r="AE669" s="801"/>
      <c r="AF669" s="801"/>
      <c r="AG669" s="820"/>
      <c r="AH669" s="819"/>
      <c r="AI669" s="819"/>
      <c r="AJ669" s="819"/>
      <c r="AK669" s="819"/>
      <c r="AL669" s="819"/>
      <c r="AM669" s="774"/>
      <c r="AN669" s="775"/>
      <c r="AO669" s="775"/>
      <c r="AP669" s="775"/>
      <c r="AQ669" s="775"/>
      <c r="AR669" s="775"/>
      <c r="AS669" s="829"/>
      <c r="AT669" s="828"/>
      <c r="AU669" s="828"/>
      <c r="AV669" s="828"/>
      <c r="AW669" s="828"/>
      <c r="AX669" s="828"/>
      <c r="AY669" s="838"/>
      <c r="AZ669" s="837"/>
      <c r="BA669" s="837"/>
      <c r="BB669" s="837"/>
      <c r="BC669" s="837"/>
      <c r="BD669" s="837"/>
      <c r="BE669" s="774"/>
      <c r="BF669" s="775"/>
      <c r="BG669" s="775"/>
      <c r="BH669" s="775"/>
      <c r="BI669" s="775"/>
      <c r="BJ669" s="775"/>
      <c r="BK669" s="811"/>
      <c r="BL669" s="810"/>
      <c r="BM669" s="810"/>
      <c r="BN669" s="810"/>
      <c r="BO669" s="810"/>
      <c r="BP669" s="810"/>
      <c r="BQ669" s="793"/>
      <c r="BR669" s="792"/>
      <c r="BS669" s="792"/>
      <c r="BT669" s="792"/>
      <c r="BU669" s="792"/>
      <c r="BV669" s="792"/>
      <c r="BW669" s="838"/>
      <c r="BX669" s="837"/>
      <c r="BY669" s="837"/>
      <c r="BZ669" s="837"/>
      <c r="CA669" s="837"/>
      <c r="CB669" s="837"/>
      <c r="CC669" s="811"/>
      <c r="CD669" s="784"/>
      <c r="CE669" s="810"/>
      <c r="CF669" s="810"/>
      <c r="CG669" s="810"/>
      <c r="CH669" s="579"/>
    </row>
    <row r="670" spans="1:86" hidden="1" x14ac:dyDescent="0.2">
      <c r="A670" s="596"/>
      <c r="B670" s="596"/>
      <c r="C670" s="606"/>
      <c r="D670" s="608"/>
      <c r="E670" s="681"/>
      <c r="F670" s="620"/>
      <c r="G670" s="620"/>
      <c r="H670" s="600"/>
      <c r="I670" s="601"/>
      <c r="J670" s="774"/>
      <c r="K670" s="774"/>
      <c r="L670" s="775"/>
      <c r="M670" s="775"/>
      <c r="N670" s="775"/>
      <c r="O670" s="784"/>
      <c r="P670" s="784"/>
      <c r="Q670" s="783"/>
      <c r="R670" s="783"/>
      <c r="S670" s="783"/>
      <c r="T670" s="783"/>
      <c r="U670" s="793"/>
      <c r="V670" s="792"/>
      <c r="W670" s="792"/>
      <c r="X670" s="792"/>
      <c r="Y670" s="792"/>
      <c r="Z670" s="792"/>
      <c r="AA670" s="802"/>
      <c r="AB670" s="801"/>
      <c r="AC670" s="801"/>
      <c r="AD670" s="801"/>
      <c r="AE670" s="801"/>
      <c r="AF670" s="801"/>
      <c r="AG670" s="820"/>
      <c r="AH670" s="819"/>
      <c r="AI670" s="819"/>
      <c r="AJ670" s="819"/>
      <c r="AK670" s="819"/>
      <c r="AL670" s="819"/>
      <c r="AM670" s="774"/>
      <c r="AN670" s="775"/>
      <c r="AO670" s="775"/>
      <c r="AP670" s="775"/>
      <c r="AQ670" s="775"/>
      <c r="AR670" s="775"/>
      <c r="AS670" s="829"/>
      <c r="AT670" s="828"/>
      <c r="AU670" s="828"/>
      <c r="AV670" s="828"/>
      <c r="AW670" s="828"/>
      <c r="AX670" s="828"/>
      <c r="AY670" s="838"/>
      <c r="AZ670" s="837"/>
      <c r="BA670" s="837"/>
      <c r="BB670" s="837"/>
      <c r="BC670" s="837"/>
      <c r="BD670" s="837"/>
      <c r="BE670" s="774"/>
      <c r="BF670" s="775"/>
      <c r="BG670" s="775"/>
      <c r="BH670" s="775"/>
      <c r="BI670" s="775"/>
      <c r="BJ670" s="775"/>
      <c r="BK670" s="811"/>
      <c r="BL670" s="810"/>
      <c r="BM670" s="810"/>
      <c r="BN670" s="810"/>
      <c r="BO670" s="810"/>
      <c r="BP670" s="810"/>
      <c r="BQ670" s="793"/>
      <c r="BR670" s="792"/>
      <c r="BS670" s="792"/>
      <c r="BT670" s="792"/>
      <c r="BU670" s="792"/>
      <c r="BV670" s="792"/>
      <c r="BW670" s="838"/>
      <c r="BX670" s="837"/>
      <c r="BY670" s="837"/>
      <c r="BZ670" s="837"/>
      <c r="CA670" s="837"/>
      <c r="CB670" s="837"/>
      <c r="CC670" s="811"/>
      <c r="CD670" s="784"/>
      <c r="CE670" s="810"/>
      <c r="CF670" s="810"/>
      <c r="CG670" s="810"/>
      <c r="CH670" s="579"/>
    </row>
    <row r="671" spans="1:86" hidden="1" x14ac:dyDescent="0.2">
      <c r="A671" s="596"/>
      <c r="B671" s="596"/>
      <c r="C671" s="606"/>
      <c r="D671" s="608"/>
      <c r="E671" s="681"/>
      <c r="F671" s="620"/>
      <c r="G671" s="620"/>
      <c r="H671" s="707"/>
      <c r="I671" s="601"/>
      <c r="J671" s="774"/>
      <c r="K671" s="774"/>
      <c r="L671" s="775"/>
      <c r="M671" s="775"/>
      <c r="N671" s="775"/>
      <c r="O671" s="784"/>
      <c r="P671" s="784"/>
      <c r="Q671" s="783"/>
      <c r="R671" s="783"/>
      <c r="S671" s="783"/>
      <c r="T671" s="783"/>
      <c r="U671" s="793"/>
      <c r="V671" s="792"/>
      <c r="W671" s="792"/>
      <c r="X671" s="792"/>
      <c r="Y671" s="792"/>
      <c r="Z671" s="792"/>
      <c r="AA671" s="802"/>
      <c r="AB671" s="801"/>
      <c r="AC671" s="801"/>
      <c r="AD671" s="801"/>
      <c r="AE671" s="801"/>
      <c r="AF671" s="801"/>
      <c r="AG671" s="820"/>
      <c r="AH671" s="819"/>
      <c r="AI671" s="819"/>
      <c r="AJ671" s="819"/>
      <c r="AK671" s="819"/>
      <c r="AL671" s="819"/>
      <c r="AM671" s="774"/>
      <c r="AN671" s="775"/>
      <c r="AO671" s="775"/>
      <c r="AP671" s="775"/>
      <c r="AQ671" s="775"/>
      <c r="AR671" s="775"/>
      <c r="AS671" s="829"/>
      <c r="AT671" s="828"/>
      <c r="AU671" s="828"/>
      <c r="AV671" s="828"/>
      <c r="AW671" s="828"/>
      <c r="AX671" s="828"/>
      <c r="AY671" s="838"/>
      <c r="AZ671" s="837"/>
      <c r="BA671" s="837"/>
      <c r="BB671" s="837"/>
      <c r="BC671" s="837"/>
      <c r="BD671" s="837"/>
      <c r="BE671" s="774"/>
      <c r="BF671" s="775"/>
      <c r="BG671" s="775"/>
      <c r="BH671" s="775"/>
      <c r="BI671" s="775"/>
      <c r="BJ671" s="775"/>
      <c r="BK671" s="811"/>
      <c r="BL671" s="810"/>
      <c r="BM671" s="810"/>
      <c r="BN671" s="810"/>
      <c r="BO671" s="810"/>
      <c r="BP671" s="810"/>
      <c r="BQ671" s="793"/>
      <c r="BR671" s="792"/>
      <c r="BS671" s="792"/>
      <c r="BT671" s="792"/>
      <c r="BU671" s="792"/>
      <c r="BV671" s="792"/>
      <c r="BW671" s="838"/>
      <c r="BX671" s="837"/>
      <c r="BY671" s="837"/>
      <c r="BZ671" s="837"/>
      <c r="CA671" s="837"/>
      <c r="CB671" s="837"/>
      <c r="CC671" s="811"/>
      <c r="CD671" s="784"/>
      <c r="CE671" s="810"/>
      <c r="CF671" s="810"/>
      <c r="CG671" s="810"/>
      <c r="CH671" s="579"/>
    </row>
    <row r="672" spans="1:86" hidden="1" x14ac:dyDescent="0.2">
      <c r="A672" s="596"/>
      <c r="B672" s="596"/>
      <c r="C672" s="608"/>
      <c r="D672" s="620"/>
      <c r="E672" s="681"/>
      <c r="F672" s="620"/>
      <c r="G672" s="620"/>
      <c r="H672" s="609"/>
      <c r="I672" s="601"/>
      <c r="J672" s="774"/>
      <c r="K672" s="774"/>
      <c r="L672" s="775"/>
      <c r="M672" s="775"/>
      <c r="N672" s="774"/>
      <c r="O672" s="784"/>
      <c r="P672" s="784"/>
      <c r="Q672" s="783"/>
      <c r="R672" s="784"/>
      <c r="S672" s="783"/>
      <c r="T672" s="784"/>
      <c r="U672" s="793"/>
      <c r="V672" s="793"/>
      <c r="W672" s="792"/>
      <c r="X672" s="793"/>
      <c r="Y672" s="792"/>
      <c r="Z672" s="793"/>
      <c r="AA672" s="802"/>
      <c r="AB672" s="802"/>
      <c r="AC672" s="801"/>
      <c r="AD672" s="802"/>
      <c r="AE672" s="801"/>
      <c r="AF672" s="802"/>
      <c r="AG672" s="820"/>
      <c r="AH672" s="820"/>
      <c r="AI672" s="819"/>
      <c r="AJ672" s="820"/>
      <c r="AK672" s="819"/>
      <c r="AL672" s="820"/>
      <c r="AM672" s="774"/>
      <c r="AN672" s="774"/>
      <c r="AO672" s="775"/>
      <c r="AP672" s="774"/>
      <c r="AQ672" s="775"/>
      <c r="AR672" s="774"/>
      <c r="AS672" s="829"/>
      <c r="AT672" s="829"/>
      <c r="AU672" s="828"/>
      <c r="AV672" s="829"/>
      <c r="AW672" s="828"/>
      <c r="AX672" s="829"/>
      <c r="AY672" s="838"/>
      <c r="AZ672" s="838"/>
      <c r="BA672" s="837"/>
      <c r="BB672" s="838"/>
      <c r="BC672" s="837"/>
      <c r="BD672" s="838"/>
      <c r="BE672" s="774"/>
      <c r="BF672" s="774"/>
      <c r="BG672" s="775"/>
      <c r="BH672" s="774"/>
      <c r="BI672" s="775"/>
      <c r="BJ672" s="774"/>
      <c r="BK672" s="811"/>
      <c r="BL672" s="811"/>
      <c r="BM672" s="810"/>
      <c r="BN672" s="811"/>
      <c r="BO672" s="810"/>
      <c r="BP672" s="811"/>
      <c r="BQ672" s="793"/>
      <c r="BR672" s="793"/>
      <c r="BS672" s="792"/>
      <c r="BT672" s="793"/>
      <c r="BU672" s="792"/>
      <c r="BV672" s="793"/>
      <c r="BW672" s="838"/>
      <c r="BX672" s="838"/>
      <c r="BY672" s="837"/>
      <c r="BZ672" s="838"/>
      <c r="CA672" s="837"/>
      <c r="CB672" s="838"/>
      <c r="CC672" s="811"/>
      <c r="CD672" s="784"/>
      <c r="CE672" s="810"/>
      <c r="CF672" s="810"/>
      <c r="CG672" s="811"/>
      <c r="CH672" s="579"/>
    </row>
    <row r="673" spans="1:86" hidden="1" x14ac:dyDescent="0.2">
      <c r="A673" s="596"/>
      <c r="B673" s="596"/>
      <c r="C673" s="608"/>
      <c r="D673" s="620"/>
      <c r="E673" s="681"/>
      <c r="F673" s="620"/>
      <c r="G673" s="620"/>
      <c r="H673" s="609"/>
      <c r="I673" s="601"/>
      <c r="J673" s="774"/>
      <c r="K673" s="774"/>
      <c r="L673" s="775"/>
      <c r="M673" s="775"/>
      <c r="N673" s="775"/>
      <c r="O673" s="784"/>
      <c r="P673" s="784"/>
      <c r="Q673" s="783"/>
      <c r="R673" s="783"/>
      <c r="S673" s="783"/>
      <c r="T673" s="783"/>
      <c r="U673" s="793"/>
      <c r="V673" s="792"/>
      <c r="W673" s="792"/>
      <c r="X673" s="792"/>
      <c r="Y673" s="792"/>
      <c r="Z673" s="792"/>
      <c r="AA673" s="802"/>
      <c r="AB673" s="801"/>
      <c r="AC673" s="801"/>
      <c r="AD673" s="801"/>
      <c r="AE673" s="801"/>
      <c r="AF673" s="801"/>
      <c r="AG673" s="820"/>
      <c r="AH673" s="819"/>
      <c r="AI673" s="819"/>
      <c r="AJ673" s="819"/>
      <c r="AK673" s="819"/>
      <c r="AL673" s="819"/>
      <c r="AM673" s="774"/>
      <c r="AN673" s="775"/>
      <c r="AO673" s="775"/>
      <c r="AP673" s="775"/>
      <c r="AQ673" s="775"/>
      <c r="AR673" s="775"/>
      <c r="AS673" s="829"/>
      <c r="AT673" s="828"/>
      <c r="AU673" s="828"/>
      <c r="AV673" s="828"/>
      <c r="AW673" s="828"/>
      <c r="AX673" s="828"/>
      <c r="AY673" s="838"/>
      <c r="AZ673" s="837"/>
      <c r="BA673" s="837"/>
      <c r="BB673" s="837"/>
      <c r="BC673" s="837"/>
      <c r="BD673" s="837"/>
      <c r="BE673" s="774"/>
      <c r="BF673" s="775"/>
      <c r="BG673" s="775"/>
      <c r="BH673" s="775"/>
      <c r="BI673" s="775"/>
      <c r="BJ673" s="775"/>
      <c r="BK673" s="811"/>
      <c r="BL673" s="810"/>
      <c r="BM673" s="810"/>
      <c r="BN673" s="810"/>
      <c r="BO673" s="810"/>
      <c r="BP673" s="810"/>
      <c r="BQ673" s="793"/>
      <c r="BR673" s="792"/>
      <c r="BS673" s="792"/>
      <c r="BT673" s="792"/>
      <c r="BU673" s="792"/>
      <c r="BV673" s="792"/>
      <c r="BW673" s="838"/>
      <c r="BX673" s="837"/>
      <c r="BY673" s="837"/>
      <c r="BZ673" s="837"/>
      <c r="CA673" s="837"/>
      <c r="CB673" s="837"/>
      <c r="CC673" s="811"/>
      <c r="CD673" s="784"/>
      <c r="CE673" s="810"/>
      <c r="CF673" s="810"/>
      <c r="CG673" s="810"/>
      <c r="CH673" s="579"/>
    </row>
    <row r="674" spans="1:86" hidden="1" x14ac:dyDescent="0.2">
      <c r="A674" s="596"/>
      <c r="B674" s="596"/>
      <c r="C674" s="608"/>
      <c r="D674" s="620"/>
      <c r="E674" s="681"/>
      <c r="F674" s="620"/>
      <c r="G674" s="620"/>
      <c r="H674" s="600"/>
      <c r="I674" s="601"/>
      <c r="J674" s="774"/>
      <c r="K674" s="774"/>
      <c r="L674" s="775"/>
      <c r="M674" s="775"/>
      <c r="N674" s="775"/>
      <c r="O674" s="784"/>
      <c r="P674" s="784"/>
      <c r="Q674" s="783"/>
      <c r="R674" s="783"/>
      <c r="S674" s="783"/>
      <c r="T674" s="783"/>
      <c r="U674" s="793"/>
      <c r="V674" s="792"/>
      <c r="W674" s="792"/>
      <c r="X674" s="792"/>
      <c r="Y674" s="792"/>
      <c r="Z674" s="792"/>
      <c r="AA674" s="802"/>
      <c r="AB674" s="801"/>
      <c r="AC674" s="801"/>
      <c r="AD674" s="801"/>
      <c r="AE674" s="801"/>
      <c r="AF674" s="801"/>
      <c r="AG674" s="820"/>
      <c r="AH674" s="819"/>
      <c r="AI674" s="819"/>
      <c r="AJ674" s="819"/>
      <c r="AK674" s="819"/>
      <c r="AL674" s="819"/>
      <c r="AM674" s="774"/>
      <c r="AN674" s="775"/>
      <c r="AO674" s="775"/>
      <c r="AP674" s="775"/>
      <c r="AQ674" s="775"/>
      <c r="AR674" s="775"/>
      <c r="AS674" s="829"/>
      <c r="AT674" s="828"/>
      <c r="AU674" s="828"/>
      <c r="AV674" s="828"/>
      <c r="AW674" s="828"/>
      <c r="AX674" s="828"/>
      <c r="AY674" s="838"/>
      <c r="AZ674" s="837"/>
      <c r="BA674" s="837"/>
      <c r="BB674" s="837"/>
      <c r="BC674" s="837"/>
      <c r="BD674" s="837"/>
      <c r="BE674" s="774"/>
      <c r="BF674" s="775"/>
      <c r="BG674" s="775"/>
      <c r="BH674" s="775"/>
      <c r="BI674" s="775"/>
      <c r="BJ674" s="775"/>
      <c r="BK674" s="811"/>
      <c r="BL674" s="810"/>
      <c r="BM674" s="810"/>
      <c r="BN674" s="810"/>
      <c r="BO674" s="810"/>
      <c r="BP674" s="810"/>
      <c r="BQ674" s="793"/>
      <c r="BR674" s="792"/>
      <c r="BS674" s="792"/>
      <c r="BT674" s="792"/>
      <c r="BU674" s="792"/>
      <c r="BV674" s="792"/>
      <c r="BW674" s="838"/>
      <c r="BX674" s="837"/>
      <c r="BY674" s="837"/>
      <c r="BZ674" s="837"/>
      <c r="CA674" s="837"/>
      <c r="CB674" s="837"/>
      <c r="CC674" s="811"/>
      <c r="CD674" s="784"/>
      <c r="CE674" s="810"/>
      <c r="CF674" s="810"/>
      <c r="CG674" s="810"/>
      <c r="CH674" s="579"/>
    </row>
    <row r="675" spans="1:86" hidden="1" x14ac:dyDescent="0.2">
      <c r="A675" s="596"/>
      <c r="B675" s="596"/>
      <c r="C675" s="608"/>
      <c r="D675" s="608"/>
      <c r="E675" s="681"/>
      <c r="F675" s="620"/>
      <c r="G675" s="620"/>
      <c r="H675" s="600"/>
      <c r="I675" s="601"/>
      <c r="J675" s="774"/>
      <c r="K675" s="774"/>
      <c r="L675" s="775"/>
      <c r="M675" s="775"/>
      <c r="N675" s="775"/>
      <c r="O675" s="784"/>
      <c r="P675" s="784"/>
      <c r="Q675" s="783"/>
      <c r="R675" s="783"/>
      <c r="S675" s="783"/>
      <c r="T675" s="783"/>
      <c r="U675" s="793"/>
      <c r="V675" s="792"/>
      <c r="W675" s="792"/>
      <c r="X675" s="792"/>
      <c r="Y675" s="792"/>
      <c r="Z675" s="792"/>
      <c r="AA675" s="802"/>
      <c r="AB675" s="801"/>
      <c r="AC675" s="801"/>
      <c r="AD675" s="801"/>
      <c r="AE675" s="801"/>
      <c r="AF675" s="801"/>
      <c r="AG675" s="820"/>
      <c r="AH675" s="819"/>
      <c r="AI675" s="819"/>
      <c r="AJ675" s="819"/>
      <c r="AK675" s="819"/>
      <c r="AL675" s="819"/>
      <c r="AM675" s="774"/>
      <c r="AN675" s="775"/>
      <c r="AO675" s="775"/>
      <c r="AP675" s="775"/>
      <c r="AQ675" s="775"/>
      <c r="AR675" s="775"/>
      <c r="AS675" s="829"/>
      <c r="AT675" s="828"/>
      <c r="AU675" s="828"/>
      <c r="AV675" s="828"/>
      <c r="AW675" s="828"/>
      <c r="AX675" s="828"/>
      <c r="AY675" s="838"/>
      <c r="AZ675" s="837"/>
      <c r="BA675" s="837"/>
      <c r="BB675" s="837"/>
      <c r="BC675" s="837"/>
      <c r="BD675" s="837"/>
      <c r="BE675" s="774"/>
      <c r="BF675" s="775"/>
      <c r="BG675" s="775"/>
      <c r="BH675" s="775"/>
      <c r="BI675" s="775"/>
      <c r="BJ675" s="775"/>
      <c r="BK675" s="811"/>
      <c r="BL675" s="810"/>
      <c r="BM675" s="810"/>
      <c r="BN675" s="810"/>
      <c r="BO675" s="810"/>
      <c r="BP675" s="810"/>
      <c r="BQ675" s="793"/>
      <c r="BR675" s="792"/>
      <c r="BS675" s="792"/>
      <c r="BT675" s="792"/>
      <c r="BU675" s="792"/>
      <c r="BV675" s="792"/>
      <c r="BW675" s="838"/>
      <c r="BX675" s="837"/>
      <c r="BY675" s="837"/>
      <c r="BZ675" s="837"/>
      <c r="CA675" s="837"/>
      <c r="CB675" s="837"/>
      <c r="CC675" s="811"/>
      <c r="CD675" s="784"/>
      <c r="CE675" s="810"/>
      <c r="CF675" s="810"/>
      <c r="CG675" s="810"/>
      <c r="CH675" s="579"/>
    </row>
    <row r="676" spans="1:86" hidden="1" x14ac:dyDescent="0.2">
      <c r="A676" s="596"/>
      <c r="B676" s="596"/>
      <c r="C676" s="608"/>
      <c r="D676" s="608"/>
      <c r="E676" s="681"/>
      <c r="F676" s="620"/>
      <c r="G676" s="620"/>
      <c r="H676" s="707"/>
      <c r="I676" s="601"/>
      <c r="J676" s="774"/>
      <c r="K676" s="774"/>
      <c r="L676" s="775"/>
      <c r="M676" s="775"/>
      <c r="N676" s="775"/>
      <c r="O676" s="784"/>
      <c r="P676" s="784"/>
      <c r="Q676" s="783"/>
      <c r="R676" s="783"/>
      <c r="S676" s="783"/>
      <c r="T676" s="783"/>
      <c r="U676" s="793"/>
      <c r="V676" s="792"/>
      <c r="W676" s="792"/>
      <c r="X676" s="792"/>
      <c r="Y676" s="792"/>
      <c r="Z676" s="792"/>
      <c r="AA676" s="802"/>
      <c r="AB676" s="801"/>
      <c r="AC676" s="801"/>
      <c r="AD676" s="801"/>
      <c r="AE676" s="801"/>
      <c r="AF676" s="801"/>
      <c r="AG676" s="820"/>
      <c r="AH676" s="819"/>
      <c r="AI676" s="819"/>
      <c r="AJ676" s="819"/>
      <c r="AK676" s="819"/>
      <c r="AL676" s="819"/>
      <c r="AM676" s="774"/>
      <c r="AN676" s="775"/>
      <c r="AO676" s="775"/>
      <c r="AP676" s="775"/>
      <c r="AQ676" s="775"/>
      <c r="AR676" s="775"/>
      <c r="AS676" s="829"/>
      <c r="AT676" s="828"/>
      <c r="AU676" s="828"/>
      <c r="AV676" s="828"/>
      <c r="AW676" s="828"/>
      <c r="AX676" s="828"/>
      <c r="AY676" s="838"/>
      <c r="AZ676" s="837"/>
      <c r="BA676" s="837"/>
      <c r="BB676" s="837"/>
      <c r="BC676" s="837"/>
      <c r="BD676" s="837"/>
      <c r="BE676" s="774"/>
      <c r="BF676" s="775"/>
      <c r="BG676" s="775"/>
      <c r="BH676" s="775"/>
      <c r="BI676" s="775"/>
      <c r="BJ676" s="775"/>
      <c r="BK676" s="811"/>
      <c r="BL676" s="810"/>
      <c r="BM676" s="810"/>
      <c r="BN676" s="810"/>
      <c r="BO676" s="810"/>
      <c r="BP676" s="810"/>
      <c r="BQ676" s="793"/>
      <c r="BR676" s="792"/>
      <c r="BS676" s="792"/>
      <c r="BT676" s="792"/>
      <c r="BU676" s="792"/>
      <c r="BV676" s="792"/>
      <c r="BW676" s="838"/>
      <c r="BX676" s="837"/>
      <c r="BY676" s="837"/>
      <c r="BZ676" s="837"/>
      <c r="CA676" s="837"/>
      <c r="CB676" s="837"/>
      <c r="CC676" s="811"/>
      <c r="CD676" s="784"/>
      <c r="CE676" s="810"/>
      <c r="CF676" s="810"/>
      <c r="CG676" s="810"/>
      <c r="CH676" s="579"/>
    </row>
    <row r="677" spans="1:86" hidden="1" x14ac:dyDescent="0.2">
      <c r="A677" s="596"/>
      <c r="B677" s="596"/>
      <c r="C677" s="608"/>
      <c r="D677" s="620"/>
      <c r="E677" s="681"/>
      <c r="F677" s="620"/>
      <c r="G677" s="620"/>
      <c r="H677" s="609"/>
      <c r="I677" s="601"/>
      <c r="J677" s="774"/>
      <c r="K677" s="774"/>
      <c r="L677" s="775"/>
      <c r="M677" s="775"/>
      <c r="N677" s="774"/>
      <c r="O677" s="784"/>
      <c r="P677" s="784"/>
      <c r="Q677" s="783"/>
      <c r="R677" s="784"/>
      <c r="S677" s="783"/>
      <c r="T677" s="784"/>
      <c r="U677" s="793"/>
      <c r="V677" s="793"/>
      <c r="W677" s="792"/>
      <c r="X677" s="793"/>
      <c r="Y677" s="792"/>
      <c r="Z677" s="793"/>
      <c r="AA677" s="802"/>
      <c r="AB677" s="802"/>
      <c r="AC677" s="801"/>
      <c r="AD677" s="802"/>
      <c r="AE677" s="801"/>
      <c r="AF677" s="802"/>
      <c r="AG677" s="820"/>
      <c r="AH677" s="820"/>
      <c r="AI677" s="819"/>
      <c r="AJ677" s="820"/>
      <c r="AK677" s="819"/>
      <c r="AL677" s="820"/>
      <c r="AM677" s="774"/>
      <c r="AN677" s="774"/>
      <c r="AO677" s="775"/>
      <c r="AP677" s="774"/>
      <c r="AQ677" s="775"/>
      <c r="AR677" s="774"/>
      <c r="AS677" s="829"/>
      <c r="AT677" s="829"/>
      <c r="AU677" s="828"/>
      <c r="AV677" s="829"/>
      <c r="AW677" s="828"/>
      <c r="AX677" s="829"/>
      <c r="AY677" s="838"/>
      <c r="AZ677" s="838"/>
      <c r="BA677" s="837"/>
      <c r="BB677" s="838"/>
      <c r="BC677" s="837"/>
      <c r="BD677" s="838"/>
      <c r="BE677" s="774"/>
      <c r="BF677" s="774"/>
      <c r="BG677" s="775"/>
      <c r="BH677" s="774"/>
      <c r="BI677" s="775"/>
      <c r="BJ677" s="774"/>
      <c r="BK677" s="811"/>
      <c r="BL677" s="811"/>
      <c r="BM677" s="810"/>
      <c r="BN677" s="811"/>
      <c r="BO677" s="810"/>
      <c r="BP677" s="811"/>
      <c r="BQ677" s="793"/>
      <c r="BR677" s="793"/>
      <c r="BS677" s="792"/>
      <c r="BT677" s="793"/>
      <c r="BU677" s="792"/>
      <c r="BV677" s="793"/>
      <c r="BW677" s="838"/>
      <c r="BX677" s="838"/>
      <c r="BY677" s="837"/>
      <c r="BZ677" s="838"/>
      <c r="CA677" s="837"/>
      <c r="CB677" s="838"/>
      <c r="CC677" s="811"/>
      <c r="CD677" s="784"/>
      <c r="CE677" s="810"/>
      <c r="CF677" s="810"/>
      <c r="CG677" s="811"/>
      <c r="CH677" s="579"/>
    </row>
    <row r="678" spans="1:86" hidden="1" x14ac:dyDescent="0.2">
      <c r="A678" s="596"/>
      <c r="B678" s="596"/>
      <c r="C678" s="608"/>
      <c r="D678" s="620"/>
      <c r="E678" s="681"/>
      <c r="F678" s="620"/>
      <c r="G678" s="620"/>
      <c r="H678" s="609"/>
      <c r="I678" s="601"/>
      <c r="J678" s="774"/>
      <c r="K678" s="774"/>
      <c r="L678" s="775"/>
      <c r="M678" s="775"/>
      <c r="N678" s="775"/>
      <c r="O678" s="784"/>
      <c r="P678" s="784"/>
      <c r="Q678" s="783"/>
      <c r="R678" s="783"/>
      <c r="S678" s="783"/>
      <c r="T678" s="783"/>
      <c r="U678" s="793"/>
      <c r="V678" s="792"/>
      <c r="W678" s="792"/>
      <c r="X678" s="792"/>
      <c r="Y678" s="792"/>
      <c r="Z678" s="792"/>
      <c r="AA678" s="802"/>
      <c r="AB678" s="801"/>
      <c r="AC678" s="801"/>
      <c r="AD678" s="801"/>
      <c r="AE678" s="801"/>
      <c r="AF678" s="801"/>
      <c r="AG678" s="820"/>
      <c r="AH678" s="819"/>
      <c r="AI678" s="819"/>
      <c r="AJ678" s="819"/>
      <c r="AK678" s="819"/>
      <c r="AL678" s="819"/>
      <c r="AM678" s="774"/>
      <c r="AN678" s="775"/>
      <c r="AO678" s="775"/>
      <c r="AP678" s="775"/>
      <c r="AQ678" s="775"/>
      <c r="AR678" s="775"/>
      <c r="AS678" s="829"/>
      <c r="AT678" s="828"/>
      <c r="AU678" s="828"/>
      <c r="AV678" s="828"/>
      <c r="AW678" s="828"/>
      <c r="AX678" s="828"/>
      <c r="AY678" s="838"/>
      <c r="AZ678" s="837"/>
      <c r="BA678" s="837"/>
      <c r="BB678" s="837"/>
      <c r="BC678" s="837"/>
      <c r="BD678" s="837"/>
      <c r="BE678" s="774"/>
      <c r="BF678" s="775"/>
      <c r="BG678" s="775"/>
      <c r="BH678" s="775"/>
      <c r="BI678" s="775"/>
      <c r="BJ678" s="775"/>
      <c r="BK678" s="811"/>
      <c r="BL678" s="810"/>
      <c r="BM678" s="810"/>
      <c r="BN678" s="810"/>
      <c r="BO678" s="810"/>
      <c r="BP678" s="810"/>
      <c r="BQ678" s="793"/>
      <c r="BR678" s="792"/>
      <c r="BS678" s="792"/>
      <c r="BT678" s="792"/>
      <c r="BU678" s="792"/>
      <c r="BV678" s="792"/>
      <c r="BW678" s="838"/>
      <c r="BX678" s="837"/>
      <c r="BY678" s="837"/>
      <c r="BZ678" s="837"/>
      <c r="CA678" s="837"/>
      <c r="CB678" s="837"/>
      <c r="CC678" s="811"/>
      <c r="CD678" s="784"/>
      <c r="CE678" s="810"/>
      <c r="CF678" s="810"/>
      <c r="CG678" s="810"/>
      <c r="CH678" s="579"/>
    </row>
    <row r="679" spans="1:86" hidden="1" x14ac:dyDescent="0.2">
      <c r="A679" s="596"/>
      <c r="B679" s="596"/>
      <c r="C679" s="608"/>
      <c r="D679" s="620"/>
      <c r="E679" s="681"/>
      <c r="F679" s="620"/>
      <c r="G679" s="620"/>
      <c r="H679" s="600"/>
      <c r="I679" s="601"/>
      <c r="J679" s="774"/>
      <c r="K679" s="774"/>
      <c r="L679" s="775"/>
      <c r="M679" s="775"/>
      <c r="N679" s="775"/>
      <c r="O679" s="784"/>
      <c r="P679" s="784"/>
      <c r="Q679" s="783"/>
      <c r="R679" s="783"/>
      <c r="S679" s="783"/>
      <c r="T679" s="783"/>
      <c r="U679" s="793"/>
      <c r="V679" s="792"/>
      <c r="W679" s="792"/>
      <c r="X679" s="792"/>
      <c r="Y679" s="792"/>
      <c r="Z679" s="792"/>
      <c r="AA679" s="802"/>
      <c r="AB679" s="801"/>
      <c r="AC679" s="801"/>
      <c r="AD679" s="801"/>
      <c r="AE679" s="801"/>
      <c r="AF679" s="801"/>
      <c r="AG679" s="820"/>
      <c r="AH679" s="819"/>
      <c r="AI679" s="819"/>
      <c r="AJ679" s="819"/>
      <c r="AK679" s="819"/>
      <c r="AL679" s="819"/>
      <c r="AM679" s="774"/>
      <c r="AN679" s="775"/>
      <c r="AO679" s="775"/>
      <c r="AP679" s="775"/>
      <c r="AQ679" s="775"/>
      <c r="AR679" s="775"/>
      <c r="AS679" s="829"/>
      <c r="AT679" s="828"/>
      <c r="AU679" s="828"/>
      <c r="AV679" s="828"/>
      <c r="AW679" s="828"/>
      <c r="AX679" s="828"/>
      <c r="AY679" s="838"/>
      <c r="AZ679" s="837"/>
      <c r="BA679" s="837"/>
      <c r="BB679" s="837"/>
      <c r="BC679" s="837"/>
      <c r="BD679" s="837"/>
      <c r="BE679" s="774"/>
      <c r="BF679" s="775"/>
      <c r="BG679" s="775"/>
      <c r="BH679" s="775"/>
      <c r="BI679" s="775"/>
      <c r="BJ679" s="775"/>
      <c r="BK679" s="811"/>
      <c r="BL679" s="810"/>
      <c r="BM679" s="810"/>
      <c r="BN679" s="810"/>
      <c r="BO679" s="810"/>
      <c r="BP679" s="810"/>
      <c r="BQ679" s="793"/>
      <c r="BR679" s="792"/>
      <c r="BS679" s="792"/>
      <c r="BT679" s="792"/>
      <c r="BU679" s="792"/>
      <c r="BV679" s="792"/>
      <c r="BW679" s="838"/>
      <c r="BX679" s="837"/>
      <c r="BY679" s="837"/>
      <c r="BZ679" s="837"/>
      <c r="CA679" s="837"/>
      <c r="CB679" s="837"/>
      <c r="CC679" s="811"/>
      <c r="CD679" s="784"/>
      <c r="CE679" s="810"/>
      <c r="CF679" s="810"/>
      <c r="CG679" s="810"/>
      <c r="CH679" s="579"/>
    </row>
    <row r="680" spans="1:86" hidden="1" x14ac:dyDescent="0.2">
      <c r="A680" s="596"/>
      <c r="B680" s="596"/>
      <c r="C680" s="608"/>
      <c r="D680" s="608"/>
      <c r="E680" s="681"/>
      <c r="F680" s="620"/>
      <c r="G680" s="620"/>
      <c r="H680" s="600"/>
      <c r="I680" s="601"/>
      <c r="J680" s="774"/>
      <c r="K680" s="774"/>
      <c r="L680" s="775"/>
      <c r="M680" s="775"/>
      <c r="N680" s="775"/>
      <c r="O680" s="784"/>
      <c r="P680" s="784"/>
      <c r="Q680" s="783"/>
      <c r="R680" s="783"/>
      <c r="S680" s="783"/>
      <c r="T680" s="783"/>
      <c r="U680" s="793"/>
      <c r="V680" s="792"/>
      <c r="W680" s="792"/>
      <c r="X680" s="792"/>
      <c r="Y680" s="792"/>
      <c r="Z680" s="792"/>
      <c r="AA680" s="802"/>
      <c r="AB680" s="801"/>
      <c r="AC680" s="801"/>
      <c r="AD680" s="801"/>
      <c r="AE680" s="801"/>
      <c r="AF680" s="801"/>
      <c r="AG680" s="820"/>
      <c r="AH680" s="819"/>
      <c r="AI680" s="819"/>
      <c r="AJ680" s="819"/>
      <c r="AK680" s="819"/>
      <c r="AL680" s="819"/>
      <c r="AM680" s="774"/>
      <c r="AN680" s="775"/>
      <c r="AO680" s="775"/>
      <c r="AP680" s="775"/>
      <c r="AQ680" s="775"/>
      <c r="AR680" s="775"/>
      <c r="AS680" s="829"/>
      <c r="AT680" s="828"/>
      <c r="AU680" s="828"/>
      <c r="AV680" s="828"/>
      <c r="AW680" s="828"/>
      <c r="AX680" s="828"/>
      <c r="AY680" s="838"/>
      <c r="AZ680" s="837"/>
      <c r="BA680" s="837"/>
      <c r="BB680" s="837"/>
      <c r="BC680" s="837"/>
      <c r="BD680" s="837"/>
      <c r="BE680" s="774"/>
      <c r="BF680" s="775"/>
      <c r="BG680" s="775"/>
      <c r="BH680" s="775"/>
      <c r="BI680" s="775"/>
      <c r="BJ680" s="775"/>
      <c r="BK680" s="811"/>
      <c r="BL680" s="810"/>
      <c r="BM680" s="810"/>
      <c r="BN680" s="810"/>
      <c r="BO680" s="810"/>
      <c r="BP680" s="810"/>
      <c r="BQ680" s="793"/>
      <c r="BR680" s="792"/>
      <c r="BS680" s="792"/>
      <c r="BT680" s="792"/>
      <c r="BU680" s="792"/>
      <c r="BV680" s="792"/>
      <c r="BW680" s="838"/>
      <c r="BX680" s="837"/>
      <c r="BY680" s="837"/>
      <c r="BZ680" s="837"/>
      <c r="CA680" s="837"/>
      <c r="CB680" s="837"/>
      <c r="CC680" s="811"/>
      <c r="CD680" s="784"/>
      <c r="CE680" s="810"/>
      <c r="CF680" s="810"/>
      <c r="CG680" s="810"/>
      <c r="CH680" s="579"/>
    </row>
    <row r="681" spans="1:86" hidden="1" x14ac:dyDescent="0.2">
      <c r="A681" s="596"/>
      <c r="B681" s="596"/>
      <c r="C681" s="608"/>
      <c r="D681" s="608"/>
      <c r="E681" s="681"/>
      <c r="F681" s="620"/>
      <c r="G681" s="620"/>
      <c r="H681" s="707"/>
      <c r="I681" s="601"/>
      <c r="J681" s="774"/>
      <c r="K681" s="774"/>
      <c r="L681" s="775"/>
      <c r="M681" s="775"/>
      <c r="N681" s="775"/>
      <c r="O681" s="784"/>
      <c r="P681" s="784"/>
      <c r="Q681" s="783"/>
      <c r="R681" s="783"/>
      <c r="S681" s="783"/>
      <c r="T681" s="783"/>
      <c r="U681" s="793"/>
      <c r="V681" s="792"/>
      <c r="W681" s="792"/>
      <c r="X681" s="792"/>
      <c r="Y681" s="792"/>
      <c r="Z681" s="792"/>
      <c r="AA681" s="802"/>
      <c r="AB681" s="801"/>
      <c r="AC681" s="801"/>
      <c r="AD681" s="801"/>
      <c r="AE681" s="801"/>
      <c r="AF681" s="801"/>
      <c r="AG681" s="820"/>
      <c r="AH681" s="819"/>
      <c r="AI681" s="819"/>
      <c r="AJ681" s="819"/>
      <c r="AK681" s="819"/>
      <c r="AL681" s="819"/>
      <c r="AM681" s="774"/>
      <c r="AN681" s="775"/>
      <c r="AO681" s="775"/>
      <c r="AP681" s="775"/>
      <c r="AQ681" s="775"/>
      <c r="AR681" s="775"/>
      <c r="AS681" s="829"/>
      <c r="AT681" s="828"/>
      <c r="AU681" s="828"/>
      <c r="AV681" s="828"/>
      <c r="AW681" s="828"/>
      <c r="AX681" s="828"/>
      <c r="AY681" s="838"/>
      <c r="AZ681" s="837"/>
      <c r="BA681" s="837"/>
      <c r="BB681" s="837"/>
      <c r="BC681" s="837"/>
      <c r="BD681" s="837"/>
      <c r="BE681" s="774"/>
      <c r="BF681" s="775"/>
      <c r="BG681" s="775"/>
      <c r="BH681" s="775"/>
      <c r="BI681" s="775"/>
      <c r="BJ681" s="775"/>
      <c r="BK681" s="811"/>
      <c r="BL681" s="810"/>
      <c r="BM681" s="810"/>
      <c r="BN681" s="810"/>
      <c r="BO681" s="810"/>
      <c r="BP681" s="810"/>
      <c r="BQ681" s="793"/>
      <c r="BR681" s="792"/>
      <c r="BS681" s="792"/>
      <c r="BT681" s="792"/>
      <c r="BU681" s="792"/>
      <c r="BV681" s="792"/>
      <c r="BW681" s="838"/>
      <c r="BX681" s="837"/>
      <c r="BY681" s="837"/>
      <c r="BZ681" s="837"/>
      <c r="CA681" s="837"/>
      <c r="CB681" s="837"/>
      <c r="CC681" s="811"/>
      <c r="CD681" s="784"/>
      <c r="CE681" s="810"/>
      <c r="CF681" s="810"/>
      <c r="CG681" s="810"/>
      <c r="CH681" s="579"/>
    </row>
    <row r="682" spans="1:86" hidden="1" x14ac:dyDescent="0.2">
      <c r="A682" s="596"/>
      <c r="B682" s="596"/>
      <c r="C682" s="608"/>
      <c r="D682" s="620"/>
      <c r="E682" s="681"/>
      <c r="F682" s="620"/>
      <c r="G682" s="620"/>
      <c r="H682" s="609"/>
      <c r="I682" s="601"/>
      <c r="J682" s="774"/>
      <c r="K682" s="774"/>
      <c r="L682" s="775"/>
      <c r="M682" s="775"/>
      <c r="N682" s="774"/>
      <c r="O682" s="784"/>
      <c r="P682" s="784"/>
      <c r="Q682" s="783"/>
      <c r="R682" s="784"/>
      <c r="S682" s="783"/>
      <c r="T682" s="784"/>
      <c r="U682" s="793"/>
      <c r="V682" s="793"/>
      <c r="W682" s="792"/>
      <c r="X682" s="793"/>
      <c r="Y682" s="792"/>
      <c r="Z682" s="793"/>
      <c r="AA682" s="802"/>
      <c r="AB682" s="802"/>
      <c r="AC682" s="801"/>
      <c r="AD682" s="802"/>
      <c r="AE682" s="801"/>
      <c r="AF682" s="802"/>
      <c r="AG682" s="820"/>
      <c r="AH682" s="820"/>
      <c r="AI682" s="819"/>
      <c r="AJ682" s="820"/>
      <c r="AK682" s="819"/>
      <c r="AL682" s="820"/>
      <c r="AM682" s="774"/>
      <c r="AN682" s="774"/>
      <c r="AO682" s="775"/>
      <c r="AP682" s="774"/>
      <c r="AQ682" s="775"/>
      <c r="AR682" s="774"/>
      <c r="AS682" s="829"/>
      <c r="AT682" s="829"/>
      <c r="AU682" s="828"/>
      <c r="AV682" s="829"/>
      <c r="AW682" s="828"/>
      <c r="AX682" s="829"/>
      <c r="AY682" s="838"/>
      <c r="AZ682" s="838"/>
      <c r="BA682" s="837"/>
      <c r="BB682" s="838"/>
      <c r="BC682" s="837"/>
      <c r="BD682" s="838"/>
      <c r="BE682" s="774"/>
      <c r="BF682" s="774"/>
      <c r="BG682" s="775"/>
      <c r="BH682" s="774"/>
      <c r="BI682" s="775"/>
      <c r="BJ682" s="774"/>
      <c r="BK682" s="811"/>
      <c r="BL682" s="811"/>
      <c r="BM682" s="810"/>
      <c r="BN682" s="811"/>
      <c r="BO682" s="810"/>
      <c r="BP682" s="811"/>
      <c r="BQ682" s="793"/>
      <c r="BR682" s="793"/>
      <c r="BS682" s="792"/>
      <c r="BT682" s="793"/>
      <c r="BU682" s="792"/>
      <c r="BV682" s="793"/>
      <c r="BW682" s="838"/>
      <c r="BX682" s="838"/>
      <c r="BY682" s="837"/>
      <c r="BZ682" s="838"/>
      <c r="CA682" s="837"/>
      <c r="CB682" s="838"/>
      <c r="CC682" s="811"/>
      <c r="CD682" s="784"/>
      <c r="CE682" s="810"/>
      <c r="CF682" s="810"/>
      <c r="CG682" s="811"/>
      <c r="CH682" s="579"/>
    </row>
    <row r="683" spans="1:86" hidden="1" x14ac:dyDescent="0.2">
      <c r="A683" s="596"/>
      <c r="B683" s="596"/>
      <c r="C683" s="608"/>
      <c r="D683" s="620"/>
      <c r="E683" s="681"/>
      <c r="F683" s="620"/>
      <c r="G683" s="620"/>
      <c r="H683" s="609"/>
      <c r="I683" s="601"/>
      <c r="J683" s="774"/>
      <c r="K683" s="774"/>
      <c r="L683" s="775"/>
      <c r="M683" s="775"/>
      <c r="N683" s="775"/>
      <c r="O683" s="784"/>
      <c r="P683" s="784"/>
      <c r="Q683" s="783"/>
      <c r="R683" s="783"/>
      <c r="S683" s="783"/>
      <c r="T683" s="783"/>
      <c r="U683" s="793"/>
      <c r="V683" s="792"/>
      <c r="W683" s="792"/>
      <c r="X683" s="792"/>
      <c r="Y683" s="792"/>
      <c r="Z683" s="792"/>
      <c r="AA683" s="802"/>
      <c r="AB683" s="801"/>
      <c r="AC683" s="801"/>
      <c r="AD683" s="801"/>
      <c r="AE683" s="801"/>
      <c r="AF683" s="801"/>
      <c r="AG683" s="820"/>
      <c r="AH683" s="819"/>
      <c r="AI683" s="819"/>
      <c r="AJ683" s="819"/>
      <c r="AK683" s="819"/>
      <c r="AL683" s="819"/>
      <c r="AM683" s="774"/>
      <c r="AN683" s="775"/>
      <c r="AO683" s="775"/>
      <c r="AP683" s="775"/>
      <c r="AQ683" s="775"/>
      <c r="AR683" s="775"/>
      <c r="AS683" s="829"/>
      <c r="AT683" s="828"/>
      <c r="AU683" s="828"/>
      <c r="AV683" s="828"/>
      <c r="AW683" s="828"/>
      <c r="AX683" s="828"/>
      <c r="AY683" s="838"/>
      <c r="AZ683" s="837"/>
      <c r="BA683" s="837"/>
      <c r="BB683" s="837"/>
      <c r="BC683" s="837"/>
      <c r="BD683" s="837"/>
      <c r="BE683" s="774"/>
      <c r="BF683" s="775"/>
      <c r="BG683" s="775"/>
      <c r="BH683" s="775"/>
      <c r="BI683" s="775"/>
      <c r="BJ683" s="775"/>
      <c r="BK683" s="811"/>
      <c r="BL683" s="810"/>
      <c r="BM683" s="810"/>
      <c r="BN683" s="810"/>
      <c r="BO683" s="810"/>
      <c r="BP683" s="810"/>
      <c r="BQ683" s="793"/>
      <c r="BR683" s="792"/>
      <c r="BS683" s="792"/>
      <c r="BT683" s="792"/>
      <c r="BU683" s="792"/>
      <c r="BV683" s="792"/>
      <c r="BW683" s="838"/>
      <c r="BX683" s="837"/>
      <c r="BY683" s="837"/>
      <c r="BZ683" s="837"/>
      <c r="CA683" s="837"/>
      <c r="CB683" s="837"/>
      <c r="CC683" s="811"/>
      <c r="CD683" s="784"/>
      <c r="CE683" s="810"/>
      <c r="CF683" s="810"/>
      <c r="CG683" s="810"/>
      <c r="CH683" s="579"/>
    </row>
    <row r="684" spans="1:86" hidden="1" x14ac:dyDescent="0.2">
      <c r="A684" s="596"/>
      <c r="B684" s="596"/>
      <c r="C684" s="608"/>
      <c r="D684" s="620"/>
      <c r="E684" s="681"/>
      <c r="F684" s="620"/>
      <c r="G684" s="620"/>
      <c r="H684" s="707"/>
      <c r="I684" s="601"/>
      <c r="J684" s="774"/>
      <c r="K684" s="774"/>
      <c r="L684" s="775"/>
      <c r="M684" s="775"/>
      <c r="N684" s="775"/>
      <c r="O684" s="784"/>
      <c r="P684" s="784"/>
      <c r="Q684" s="783"/>
      <c r="R684" s="783"/>
      <c r="S684" s="783"/>
      <c r="T684" s="783"/>
      <c r="U684" s="793"/>
      <c r="V684" s="792"/>
      <c r="W684" s="792"/>
      <c r="X684" s="792"/>
      <c r="Y684" s="792"/>
      <c r="Z684" s="792"/>
      <c r="AA684" s="802"/>
      <c r="AB684" s="801"/>
      <c r="AC684" s="801"/>
      <c r="AD684" s="801"/>
      <c r="AE684" s="801"/>
      <c r="AF684" s="801"/>
      <c r="AG684" s="820"/>
      <c r="AH684" s="819"/>
      <c r="AI684" s="819"/>
      <c r="AJ684" s="819"/>
      <c r="AK684" s="819"/>
      <c r="AL684" s="819"/>
      <c r="AM684" s="774"/>
      <c r="AN684" s="775"/>
      <c r="AO684" s="775"/>
      <c r="AP684" s="775"/>
      <c r="AQ684" s="775"/>
      <c r="AR684" s="775"/>
      <c r="AS684" s="829"/>
      <c r="AT684" s="828"/>
      <c r="AU684" s="828"/>
      <c r="AV684" s="828"/>
      <c r="AW684" s="828"/>
      <c r="AX684" s="828"/>
      <c r="AY684" s="838"/>
      <c r="AZ684" s="837"/>
      <c r="BA684" s="837"/>
      <c r="BB684" s="837"/>
      <c r="BC684" s="837"/>
      <c r="BD684" s="837"/>
      <c r="BE684" s="774"/>
      <c r="BF684" s="775"/>
      <c r="BG684" s="775"/>
      <c r="BH684" s="775"/>
      <c r="BI684" s="775"/>
      <c r="BJ684" s="775"/>
      <c r="BK684" s="811"/>
      <c r="BL684" s="810"/>
      <c r="BM684" s="810"/>
      <c r="BN684" s="810"/>
      <c r="BO684" s="810"/>
      <c r="BP684" s="810"/>
      <c r="BQ684" s="793"/>
      <c r="BR684" s="792"/>
      <c r="BS684" s="792"/>
      <c r="BT684" s="792"/>
      <c r="BU684" s="792"/>
      <c r="BV684" s="792"/>
      <c r="BW684" s="838"/>
      <c r="BX684" s="837"/>
      <c r="BY684" s="837"/>
      <c r="BZ684" s="837"/>
      <c r="CA684" s="837"/>
      <c r="CB684" s="837"/>
      <c r="CC684" s="811"/>
      <c r="CD684" s="784"/>
      <c r="CE684" s="810"/>
      <c r="CF684" s="810"/>
      <c r="CG684" s="810"/>
      <c r="CH684" s="579"/>
    </row>
    <row r="685" spans="1:86" hidden="1" x14ac:dyDescent="0.2">
      <c r="A685" s="596"/>
      <c r="B685" s="596"/>
      <c r="C685" s="608"/>
      <c r="D685" s="608"/>
      <c r="E685" s="681"/>
      <c r="F685" s="620"/>
      <c r="G685" s="620"/>
      <c r="H685" s="707"/>
      <c r="I685" s="601"/>
      <c r="J685" s="774"/>
      <c r="K685" s="774"/>
      <c r="L685" s="775"/>
      <c r="M685" s="775"/>
      <c r="N685" s="775"/>
      <c r="O685" s="784"/>
      <c r="P685" s="784"/>
      <c r="Q685" s="783"/>
      <c r="R685" s="783"/>
      <c r="S685" s="783"/>
      <c r="T685" s="783"/>
      <c r="U685" s="793"/>
      <c r="V685" s="792"/>
      <c r="W685" s="792"/>
      <c r="X685" s="792"/>
      <c r="Y685" s="792"/>
      <c r="Z685" s="792"/>
      <c r="AA685" s="802"/>
      <c r="AB685" s="801"/>
      <c r="AC685" s="801"/>
      <c r="AD685" s="801"/>
      <c r="AE685" s="801"/>
      <c r="AF685" s="801"/>
      <c r="AG685" s="820"/>
      <c r="AH685" s="819"/>
      <c r="AI685" s="819"/>
      <c r="AJ685" s="819"/>
      <c r="AK685" s="819"/>
      <c r="AL685" s="819"/>
      <c r="AM685" s="774"/>
      <c r="AN685" s="775"/>
      <c r="AO685" s="775"/>
      <c r="AP685" s="775"/>
      <c r="AQ685" s="775"/>
      <c r="AR685" s="775"/>
      <c r="AS685" s="829"/>
      <c r="AT685" s="828"/>
      <c r="AU685" s="828"/>
      <c r="AV685" s="828"/>
      <c r="AW685" s="828"/>
      <c r="AX685" s="828"/>
      <c r="AY685" s="838"/>
      <c r="AZ685" s="837"/>
      <c r="BA685" s="837"/>
      <c r="BB685" s="837"/>
      <c r="BC685" s="837"/>
      <c r="BD685" s="837"/>
      <c r="BE685" s="774"/>
      <c r="BF685" s="775"/>
      <c r="BG685" s="775"/>
      <c r="BH685" s="775"/>
      <c r="BI685" s="775"/>
      <c r="BJ685" s="775"/>
      <c r="BK685" s="811"/>
      <c r="BL685" s="810"/>
      <c r="BM685" s="810"/>
      <c r="BN685" s="810"/>
      <c r="BO685" s="810"/>
      <c r="BP685" s="810"/>
      <c r="BQ685" s="793"/>
      <c r="BR685" s="792"/>
      <c r="BS685" s="792"/>
      <c r="BT685" s="792"/>
      <c r="BU685" s="792"/>
      <c r="BV685" s="792"/>
      <c r="BW685" s="838"/>
      <c r="BX685" s="837"/>
      <c r="BY685" s="837"/>
      <c r="BZ685" s="837"/>
      <c r="CA685" s="837"/>
      <c r="CB685" s="837"/>
      <c r="CC685" s="811"/>
      <c r="CD685" s="784"/>
      <c r="CE685" s="810"/>
      <c r="CF685" s="810"/>
      <c r="CG685" s="810"/>
      <c r="CH685" s="579"/>
    </row>
    <row r="686" spans="1:86" hidden="1" x14ac:dyDescent="0.2">
      <c r="A686" s="596"/>
      <c r="B686" s="596"/>
      <c r="C686" s="608"/>
      <c r="D686" s="608"/>
      <c r="E686" s="681"/>
      <c r="F686" s="620"/>
      <c r="G686" s="620"/>
      <c r="H686" s="707"/>
      <c r="I686" s="601"/>
      <c r="J686" s="774"/>
      <c r="K686" s="774"/>
      <c r="L686" s="775"/>
      <c r="M686" s="775"/>
      <c r="N686" s="775"/>
      <c r="O686" s="784"/>
      <c r="P686" s="784"/>
      <c r="Q686" s="783"/>
      <c r="R686" s="783"/>
      <c r="S686" s="783"/>
      <c r="T686" s="783"/>
      <c r="U686" s="793"/>
      <c r="V686" s="792"/>
      <c r="W686" s="792"/>
      <c r="X686" s="792"/>
      <c r="Y686" s="792"/>
      <c r="Z686" s="792"/>
      <c r="AA686" s="802"/>
      <c r="AB686" s="801"/>
      <c r="AC686" s="801"/>
      <c r="AD686" s="801"/>
      <c r="AE686" s="801"/>
      <c r="AF686" s="801"/>
      <c r="AG686" s="820"/>
      <c r="AH686" s="819"/>
      <c r="AI686" s="819"/>
      <c r="AJ686" s="819"/>
      <c r="AK686" s="819"/>
      <c r="AL686" s="819"/>
      <c r="AM686" s="774"/>
      <c r="AN686" s="775"/>
      <c r="AO686" s="775"/>
      <c r="AP686" s="775"/>
      <c r="AQ686" s="775"/>
      <c r="AR686" s="775"/>
      <c r="AS686" s="829"/>
      <c r="AT686" s="828"/>
      <c r="AU686" s="828"/>
      <c r="AV686" s="828"/>
      <c r="AW686" s="828"/>
      <c r="AX686" s="828"/>
      <c r="AY686" s="838"/>
      <c r="AZ686" s="837"/>
      <c r="BA686" s="837"/>
      <c r="BB686" s="837"/>
      <c r="BC686" s="837"/>
      <c r="BD686" s="837"/>
      <c r="BE686" s="774"/>
      <c r="BF686" s="775"/>
      <c r="BG686" s="775"/>
      <c r="BH686" s="775"/>
      <c r="BI686" s="775"/>
      <c r="BJ686" s="775"/>
      <c r="BK686" s="811"/>
      <c r="BL686" s="810"/>
      <c r="BM686" s="810"/>
      <c r="BN686" s="810"/>
      <c r="BO686" s="810"/>
      <c r="BP686" s="810"/>
      <c r="BQ686" s="793"/>
      <c r="BR686" s="792"/>
      <c r="BS686" s="792"/>
      <c r="BT686" s="792"/>
      <c r="BU686" s="792"/>
      <c r="BV686" s="792"/>
      <c r="BW686" s="838"/>
      <c r="BX686" s="837"/>
      <c r="BY686" s="837"/>
      <c r="BZ686" s="837"/>
      <c r="CA686" s="837"/>
      <c r="CB686" s="837"/>
      <c r="CC686" s="811"/>
      <c r="CD686" s="784"/>
      <c r="CE686" s="810"/>
      <c r="CF686" s="810"/>
      <c r="CG686" s="810"/>
      <c r="CH686" s="579"/>
    </row>
    <row r="687" spans="1:86" hidden="1" x14ac:dyDescent="0.2">
      <c r="A687" s="596"/>
      <c r="B687" s="596"/>
      <c r="C687" s="608"/>
      <c r="D687" s="620"/>
      <c r="E687" s="681"/>
      <c r="F687" s="620"/>
      <c r="G687" s="620"/>
      <c r="H687" s="609"/>
      <c r="I687" s="601"/>
      <c r="J687" s="774"/>
      <c r="K687" s="774"/>
      <c r="L687" s="775"/>
      <c r="M687" s="775"/>
      <c r="N687" s="774"/>
      <c r="O687" s="784"/>
      <c r="P687" s="784"/>
      <c r="Q687" s="783"/>
      <c r="R687" s="784"/>
      <c r="S687" s="783"/>
      <c r="T687" s="784"/>
      <c r="U687" s="793"/>
      <c r="V687" s="793"/>
      <c r="W687" s="792"/>
      <c r="X687" s="793"/>
      <c r="Y687" s="792"/>
      <c r="Z687" s="793"/>
      <c r="AA687" s="802"/>
      <c r="AB687" s="802"/>
      <c r="AC687" s="801"/>
      <c r="AD687" s="802"/>
      <c r="AE687" s="801"/>
      <c r="AF687" s="802"/>
      <c r="AG687" s="820"/>
      <c r="AH687" s="820"/>
      <c r="AI687" s="819"/>
      <c r="AJ687" s="820"/>
      <c r="AK687" s="819"/>
      <c r="AL687" s="820"/>
      <c r="AM687" s="774"/>
      <c r="AN687" s="774"/>
      <c r="AO687" s="775"/>
      <c r="AP687" s="774"/>
      <c r="AQ687" s="775"/>
      <c r="AR687" s="774"/>
      <c r="AS687" s="829"/>
      <c r="AT687" s="829"/>
      <c r="AU687" s="828"/>
      <c r="AV687" s="829"/>
      <c r="AW687" s="828"/>
      <c r="AX687" s="829"/>
      <c r="AY687" s="838"/>
      <c r="AZ687" s="838"/>
      <c r="BA687" s="837"/>
      <c r="BB687" s="838"/>
      <c r="BC687" s="837"/>
      <c r="BD687" s="838"/>
      <c r="BE687" s="774"/>
      <c r="BF687" s="774"/>
      <c r="BG687" s="775"/>
      <c r="BH687" s="774"/>
      <c r="BI687" s="775"/>
      <c r="BJ687" s="774"/>
      <c r="BK687" s="811"/>
      <c r="BL687" s="811"/>
      <c r="BM687" s="810"/>
      <c r="BN687" s="811"/>
      <c r="BO687" s="810"/>
      <c r="BP687" s="811"/>
      <c r="BQ687" s="793"/>
      <c r="BR687" s="793"/>
      <c r="BS687" s="792"/>
      <c r="BT687" s="793"/>
      <c r="BU687" s="792"/>
      <c r="BV687" s="793"/>
      <c r="BW687" s="838"/>
      <c r="BX687" s="838"/>
      <c r="BY687" s="837"/>
      <c r="BZ687" s="838"/>
      <c r="CA687" s="837"/>
      <c r="CB687" s="838"/>
      <c r="CC687" s="811"/>
      <c r="CD687" s="784"/>
      <c r="CE687" s="810"/>
      <c r="CF687" s="810"/>
      <c r="CG687" s="811"/>
      <c r="CH687" s="579"/>
    </row>
    <row r="688" spans="1:86" hidden="1" x14ac:dyDescent="0.2">
      <c r="A688" s="596"/>
      <c r="B688" s="596"/>
      <c r="C688" s="608"/>
      <c r="D688" s="620"/>
      <c r="E688" s="681"/>
      <c r="F688" s="620"/>
      <c r="G688" s="620"/>
      <c r="H688" s="609"/>
      <c r="I688" s="601"/>
      <c r="J688" s="774"/>
      <c r="K688" s="774"/>
      <c r="L688" s="775"/>
      <c r="M688" s="775"/>
      <c r="N688" s="775"/>
      <c r="O688" s="784"/>
      <c r="P688" s="784"/>
      <c r="Q688" s="783"/>
      <c r="R688" s="783"/>
      <c r="S688" s="783"/>
      <c r="T688" s="783"/>
      <c r="U688" s="793"/>
      <c r="V688" s="792"/>
      <c r="W688" s="792"/>
      <c r="X688" s="792"/>
      <c r="Y688" s="792"/>
      <c r="Z688" s="792"/>
      <c r="AA688" s="802"/>
      <c r="AB688" s="801"/>
      <c r="AC688" s="801"/>
      <c r="AD688" s="801"/>
      <c r="AE688" s="801"/>
      <c r="AF688" s="801"/>
      <c r="AG688" s="820"/>
      <c r="AH688" s="819"/>
      <c r="AI688" s="819"/>
      <c r="AJ688" s="819"/>
      <c r="AK688" s="819"/>
      <c r="AL688" s="819"/>
      <c r="AM688" s="774"/>
      <c r="AN688" s="775"/>
      <c r="AO688" s="775"/>
      <c r="AP688" s="775"/>
      <c r="AQ688" s="775"/>
      <c r="AR688" s="775"/>
      <c r="AS688" s="829"/>
      <c r="AT688" s="828"/>
      <c r="AU688" s="828"/>
      <c r="AV688" s="828"/>
      <c r="AW688" s="828"/>
      <c r="AX688" s="828"/>
      <c r="AY688" s="838"/>
      <c r="AZ688" s="837"/>
      <c r="BA688" s="837"/>
      <c r="BB688" s="837"/>
      <c r="BC688" s="837"/>
      <c r="BD688" s="837"/>
      <c r="BE688" s="774"/>
      <c r="BF688" s="775"/>
      <c r="BG688" s="775"/>
      <c r="BH688" s="775"/>
      <c r="BI688" s="775"/>
      <c r="BJ688" s="775"/>
      <c r="BK688" s="811"/>
      <c r="BL688" s="810"/>
      <c r="BM688" s="810"/>
      <c r="BN688" s="810"/>
      <c r="BO688" s="810"/>
      <c r="BP688" s="810"/>
      <c r="BQ688" s="793"/>
      <c r="BR688" s="792"/>
      <c r="BS688" s="792"/>
      <c r="BT688" s="792"/>
      <c r="BU688" s="792"/>
      <c r="BV688" s="792"/>
      <c r="BW688" s="838"/>
      <c r="BX688" s="837"/>
      <c r="BY688" s="837"/>
      <c r="BZ688" s="837"/>
      <c r="CA688" s="837"/>
      <c r="CB688" s="837"/>
      <c r="CC688" s="811"/>
      <c r="CD688" s="784"/>
      <c r="CE688" s="810"/>
      <c r="CF688" s="810"/>
      <c r="CG688" s="810"/>
      <c r="CH688" s="579"/>
    </row>
    <row r="689" spans="1:86" hidden="1" x14ac:dyDescent="0.2">
      <c r="A689" s="596"/>
      <c r="B689" s="596"/>
      <c r="C689" s="608"/>
      <c r="D689" s="620"/>
      <c r="E689" s="681"/>
      <c r="F689" s="620"/>
      <c r="G689" s="620"/>
      <c r="H689" s="707"/>
      <c r="I689" s="601"/>
      <c r="J689" s="774"/>
      <c r="K689" s="774"/>
      <c r="L689" s="775"/>
      <c r="M689" s="775"/>
      <c r="N689" s="775"/>
      <c r="O689" s="784"/>
      <c r="P689" s="784"/>
      <c r="Q689" s="783"/>
      <c r="R689" s="783"/>
      <c r="S689" s="783"/>
      <c r="T689" s="783"/>
      <c r="U689" s="793"/>
      <c r="V689" s="792"/>
      <c r="W689" s="792"/>
      <c r="X689" s="792"/>
      <c r="Y689" s="792"/>
      <c r="Z689" s="792"/>
      <c r="AA689" s="802"/>
      <c r="AB689" s="801"/>
      <c r="AC689" s="801"/>
      <c r="AD689" s="801"/>
      <c r="AE689" s="801"/>
      <c r="AF689" s="801"/>
      <c r="AG689" s="820"/>
      <c r="AH689" s="819"/>
      <c r="AI689" s="819"/>
      <c r="AJ689" s="819"/>
      <c r="AK689" s="819"/>
      <c r="AL689" s="819"/>
      <c r="AM689" s="774"/>
      <c r="AN689" s="775"/>
      <c r="AO689" s="775"/>
      <c r="AP689" s="775"/>
      <c r="AQ689" s="775"/>
      <c r="AR689" s="775"/>
      <c r="AS689" s="829"/>
      <c r="AT689" s="828"/>
      <c r="AU689" s="828"/>
      <c r="AV689" s="828"/>
      <c r="AW689" s="828"/>
      <c r="AX689" s="828"/>
      <c r="AY689" s="838"/>
      <c r="AZ689" s="837"/>
      <c r="BA689" s="837"/>
      <c r="BB689" s="837"/>
      <c r="BC689" s="837"/>
      <c r="BD689" s="837"/>
      <c r="BE689" s="774"/>
      <c r="BF689" s="775"/>
      <c r="BG689" s="775"/>
      <c r="BH689" s="775"/>
      <c r="BI689" s="775"/>
      <c r="BJ689" s="775"/>
      <c r="BK689" s="811"/>
      <c r="BL689" s="810"/>
      <c r="BM689" s="810"/>
      <c r="BN689" s="810"/>
      <c r="BO689" s="810"/>
      <c r="BP689" s="810"/>
      <c r="BQ689" s="793"/>
      <c r="BR689" s="792"/>
      <c r="BS689" s="792"/>
      <c r="BT689" s="792"/>
      <c r="BU689" s="792"/>
      <c r="BV689" s="792"/>
      <c r="BW689" s="838"/>
      <c r="BX689" s="837"/>
      <c r="BY689" s="837"/>
      <c r="BZ689" s="837"/>
      <c r="CA689" s="837"/>
      <c r="CB689" s="837"/>
      <c r="CC689" s="811"/>
      <c r="CD689" s="784"/>
      <c r="CE689" s="810"/>
      <c r="CF689" s="810"/>
      <c r="CG689" s="810"/>
      <c r="CH689" s="579"/>
    </row>
    <row r="690" spans="1:86" hidden="1" x14ac:dyDescent="0.2">
      <c r="A690" s="596"/>
      <c r="B690" s="596"/>
      <c r="C690" s="608"/>
      <c r="D690" s="608"/>
      <c r="E690" s="681"/>
      <c r="F690" s="620"/>
      <c r="G690" s="620"/>
      <c r="H690" s="707"/>
      <c r="I690" s="601"/>
      <c r="J690" s="774"/>
      <c r="K690" s="774"/>
      <c r="L690" s="775"/>
      <c r="M690" s="775"/>
      <c r="N690" s="775"/>
      <c r="O690" s="784"/>
      <c r="P690" s="784"/>
      <c r="Q690" s="783"/>
      <c r="R690" s="783"/>
      <c r="S690" s="783"/>
      <c r="T690" s="783"/>
      <c r="U690" s="793"/>
      <c r="V690" s="792"/>
      <c r="W690" s="792"/>
      <c r="X690" s="792"/>
      <c r="Y690" s="792"/>
      <c r="Z690" s="792"/>
      <c r="AA690" s="802"/>
      <c r="AB690" s="801"/>
      <c r="AC690" s="801"/>
      <c r="AD690" s="801"/>
      <c r="AE690" s="801"/>
      <c r="AF690" s="801"/>
      <c r="AG690" s="820"/>
      <c r="AH690" s="819"/>
      <c r="AI690" s="819"/>
      <c r="AJ690" s="819"/>
      <c r="AK690" s="819"/>
      <c r="AL690" s="819"/>
      <c r="AM690" s="774"/>
      <c r="AN690" s="775"/>
      <c r="AO690" s="775"/>
      <c r="AP690" s="775"/>
      <c r="AQ690" s="775"/>
      <c r="AR690" s="775"/>
      <c r="AS690" s="829"/>
      <c r="AT690" s="828"/>
      <c r="AU690" s="828"/>
      <c r="AV690" s="828"/>
      <c r="AW690" s="828"/>
      <c r="AX690" s="828"/>
      <c r="AY690" s="838"/>
      <c r="AZ690" s="837"/>
      <c r="BA690" s="837"/>
      <c r="BB690" s="837"/>
      <c r="BC690" s="837"/>
      <c r="BD690" s="837"/>
      <c r="BE690" s="774"/>
      <c r="BF690" s="775"/>
      <c r="BG690" s="775"/>
      <c r="BH690" s="775"/>
      <c r="BI690" s="775"/>
      <c r="BJ690" s="775"/>
      <c r="BK690" s="811"/>
      <c r="BL690" s="810"/>
      <c r="BM690" s="810"/>
      <c r="BN690" s="810"/>
      <c r="BO690" s="810"/>
      <c r="BP690" s="810"/>
      <c r="BQ690" s="793"/>
      <c r="BR690" s="792"/>
      <c r="BS690" s="792"/>
      <c r="BT690" s="792"/>
      <c r="BU690" s="792"/>
      <c r="BV690" s="792"/>
      <c r="BW690" s="838"/>
      <c r="BX690" s="837"/>
      <c r="BY690" s="837"/>
      <c r="BZ690" s="837"/>
      <c r="CA690" s="837"/>
      <c r="CB690" s="837"/>
      <c r="CC690" s="811"/>
      <c r="CD690" s="784"/>
      <c r="CE690" s="810"/>
      <c r="CF690" s="810"/>
      <c r="CG690" s="810"/>
      <c r="CH690" s="579"/>
    </row>
    <row r="691" spans="1:86" hidden="1" x14ac:dyDescent="0.2">
      <c r="A691" s="596"/>
      <c r="B691" s="596"/>
      <c r="C691" s="608"/>
      <c r="D691" s="608"/>
      <c r="E691" s="681"/>
      <c r="F691" s="620"/>
      <c r="G691" s="620"/>
      <c r="H691" s="707"/>
      <c r="I691" s="601"/>
      <c r="J691" s="774"/>
      <c r="K691" s="774"/>
      <c r="L691" s="775"/>
      <c r="M691" s="775"/>
      <c r="N691" s="775"/>
      <c r="O691" s="784"/>
      <c r="P691" s="784"/>
      <c r="Q691" s="783"/>
      <c r="R691" s="783"/>
      <c r="S691" s="783"/>
      <c r="T691" s="783"/>
      <c r="U691" s="793"/>
      <c r="V691" s="792"/>
      <c r="W691" s="792"/>
      <c r="X691" s="792"/>
      <c r="Y691" s="792"/>
      <c r="Z691" s="792"/>
      <c r="AA691" s="802"/>
      <c r="AB691" s="801"/>
      <c r="AC691" s="801"/>
      <c r="AD691" s="801"/>
      <c r="AE691" s="801"/>
      <c r="AF691" s="801"/>
      <c r="AG691" s="820"/>
      <c r="AH691" s="819"/>
      <c r="AI691" s="819"/>
      <c r="AJ691" s="819"/>
      <c r="AK691" s="819"/>
      <c r="AL691" s="819"/>
      <c r="AM691" s="774"/>
      <c r="AN691" s="775"/>
      <c r="AO691" s="775"/>
      <c r="AP691" s="775"/>
      <c r="AQ691" s="775"/>
      <c r="AR691" s="775"/>
      <c r="AS691" s="829"/>
      <c r="AT691" s="828"/>
      <c r="AU691" s="828"/>
      <c r="AV691" s="828"/>
      <c r="AW691" s="828"/>
      <c r="AX691" s="828"/>
      <c r="AY691" s="838"/>
      <c r="AZ691" s="837"/>
      <c r="BA691" s="837"/>
      <c r="BB691" s="837"/>
      <c r="BC691" s="837"/>
      <c r="BD691" s="837"/>
      <c r="BE691" s="774"/>
      <c r="BF691" s="775"/>
      <c r="BG691" s="775"/>
      <c r="BH691" s="775"/>
      <c r="BI691" s="775"/>
      <c r="BJ691" s="775"/>
      <c r="BK691" s="811"/>
      <c r="BL691" s="810"/>
      <c r="BM691" s="810"/>
      <c r="BN691" s="810"/>
      <c r="BO691" s="810"/>
      <c r="BP691" s="810"/>
      <c r="BQ691" s="793"/>
      <c r="BR691" s="792"/>
      <c r="BS691" s="792"/>
      <c r="BT691" s="792"/>
      <c r="BU691" s="792"/>
      <c r="BV691" s="792"/>
      <c r="BW691" s="838"/>
      <c r="BX691" s="837"/>
      <c r="BY691" s="837"/>
      <c r="BZ691" s="837"/>
      <c r="CA691" s="837"/>
      <c r="CB691" s="837"/>
      <c r="CC691" s="811"/>
      <c r="CD691" s="784"/>
      <c r="CE691" s="810"/>
      <c r="CF691" s="810"/>
      <c r="CG691" s="810"/>
      <c r="CH691" s="579"/>
    </row>
    <row r="692" spans="1:86" hidden="1" x14ac:dyDescent="0.2">
      <c r="A692" s="596"/>
      <c r="B692" s="596"/>
      <c r="C692" s="608"/>
      <c r="D692" s="620"/>
      <c r="E692" s="681"/>
      <c r="F692" s="620"/>
      <c r="G692" s="620"/>
      <c r="H692" s="609"/>
      <c r="I692" s="601"/>
      <c r="J692" s="774"/>
      <c r="K692" s="774"/>
      <c r="L692" s="775"/>
      <c r="M692" s="775"/>
      <c r="N692" s="774"/>
      <c r="O692" s="784"/>
      <c r="P692" s="784"/>
      <c r="Q692" s="783"/>
      <c r="R692" s="784"/>
      <c r="S692" s="783"/>
      <c r="T692" s="784"/>
      <c r="U692" s="793"/>
      <c r="V692" s="793"/>
      <c r="W692" s="792"/>
      <c r="X692" s="793"/>
      <c r="Y692" s="792"/>
      <c r="Z692" s="793"/>
      <c r="AA692" s="802"/>
      <c r="AB692" s="802"/>
      <c r="AC692" s="801"/>
      <c r="AD692" s="802"/>
      <c r="AE692" s="801"/>
      <c r="AF692" s="802"/>
      <c r="AG692" s="820"/>
      <c r="AH692" s="820"/>
      <c r="AI692" s="819"/>
      <c r="AJ692" s="820"/>
      <c r="AK692" s="819"/>
      <c r="AL692" s="820"/>
      <c r="AM692" s="774"/>
      <c r="AN692" s="774"/>
      <c r="AO692" s="775"/>
      <c r="AP692" s="774"/>
      <c r="AQ692" s="775"/>
      <c r="AR692" s="774"/>
      <c r="AS692" s="829"/>
      <c r="AT692" s="829"/>
      <c r="AU692" s="828"/>
      <c r="AV692" s="829"/>
      <c r="AW692" s="828"/>
      <c r="AX692" s="829"/>
      <c r="AY692" s="838"/>
      <c r="AZ692" s="838"/>
      <c r="BA692" s="837"/>
      <c r="BB692" s="838"/>
      <c r="BC692" s="837"/>
      <c r="BD692" s="838"/>
      <c r="BE692" s="774"/>
      <c r="BF692" s="774"/>
      <c r="BG692" s="775"/>
      <c r="BH692" s="774"/>
      <c r="BI692" s="775"/>
      <c r="BJ692" s="774"/>
      <c r="BK692" s="811"/>
      <c r="BL692" s="811"/>
      <c r="BM692" s="810"/>
      <c r="BN692" s="811"/>
      <c r="BO692" s="810"/>
      <c r="BP692" s="811"/>
      <c r="BQ692" s="793"/>
      <c r="BR692" s="793"/>
      <c r="BS692" s="792"/>
      <c r="BT692" s="793"/>
      <c r="BU692" s="792"/>
      <c r="BV692" s="793"/>
      <c r="BW692" s="838"/>
      <c r="BX692" s="838"/>
      <c r="BY692" s="837"/>
      <c r="BZ692" s="838"/>
      <c r="CA692" s="837"/>
      <c r="CB692" s="838"/>
      <c r="CC692" s="811"/>
      <c r="CD692" s="784"/>
      <c r="CE692" s="810"/>
      <c r="CF692" s="810"/>
      <c r="CG692" s="811"/>
      <c r="CH692" s="579"/>
    </row>
    <row r="693" spans="1:86" hidden="1" x14ac:dyDescent="0.2">
      <c r="A693" s="663"/>
      <c r="B693" s="663"/>
      <c r="C693" s="663"/>
      <c r="D693" s="682"/>
      <c r="E693" s="663"/>
      <c r="F693" s="682"/>
      <c r="G693" s="694"/>
      <c r="H693" s="600"/>
      <c r="I693" s="629"/>
      <c r="J693" s="776"/>
      <c r="K693" s="776"/>
      <c r="L693" s="776"/>
      <c r="M693" s="776"/>
      <c r="N693" s="776"/>
      <c r="O693" s="785"/>
      <c r="P693" s="785"/>
      <c r="Q693" s="785"/>
      <c r="R693" s="785"/>
      <c r="S693" s="785"/>
      <c r="T693" s="785"/>
      <c r="U693" s="794"/>
      <c r="V693" s="794"/>
      <c r="W693" s="794"/>
      <c r="X693" s="794"/>
      <c r="Y693" s="794"/>
      <c r="Z693" s="794"/>
      <c r="AA693" s="803"/>
      <c r="AB693" s="803"/>
      <c r="AC693" s="803"/>
      <c r="AD693" s="803"/>
      <c r="AE693" s="803"/>
      <c r="AF693" s="803"/>
      <c r="AG693" s="821"/>
      <c r="AH693" s="821"/>
      <c r="AI693" s="821"/>
      <c r="AJ693" s="821"/>
      <c r="AK693" s="821"/>
      <c r="AL693" s="821"/>
      <c r="AM693" s="776"/>
      <c r="AN693" s="776"/>
      <c r="AO693" s="776"/>
      <c r="AP693" s="776"/>
      <c r="AQ693" s="776"/>
      <c r="AR693" s="776"/>
      <c r="AS693" s="830"/>
      <c r="AT693" s="830"/>
      <c r="AU693" s="830"/>
      <c r="AV693" s="830"/>
      <c r="AW693" s="830"/>
      <c r="AX693" s="830"/>
      <c r="AY693" s="839"/>
      <c r="AZ693" s="839"/>
      <c r="BA693" s="839"/>
      <c r="BB693" s="839"/>
      <c r="BC693" s="839"/>
      <c r="BD693" s="839"/>
      <c r="BE693" s="776"/>
      <c r="BF693" s="776"/>
      <c r="BG693" s="776"/>
      <c r="BH693" s="776"/>
      <c r="BI693" s="776"/>
      <c r="BJ693" s="776"/>
      <c r="BK693" s="812"/>
      <c r="BL693" s="812"/>
      <c r="BM693" s="812"/>
      <c r="BN693" s="812"/>
      <c r="BO693" s="812"/>
      <c r="BP693" s="812"/>
      <c r="BQ693" s="794"/>
      <c r="BR693" s="794"/>
      <c r="BS693" s="794"/>
      <c r="BT693" s="794"/>
      <c r="BU693" s="794"/>
      <c r="BV693" s="794"/>
      <c r="BW693" s="839"/>
      <c r="BX693" s="839"/>
      <c r="BY693" s="839"/>
      <c r="BZ693" s="839"/>
      <c r="CA693" s="839"/>
      <c r="CB693" s="839"/>
      <c r="CC693" s="812"/>
      <c r="CD693" s="785"/>
      <c r="CE693" s="812"/>
      <c r="CF693" s="812"/>
      <c r="CG693" s="812"/>
      <c r="CH693" s="579"/>
    </row>
    <row r="694" spans="1:86" hidden="1" x14ac:dyDescent="0.2">
      <c r="A694" s="711"/>
      <c r="B694" s="711"/>
      <c r="C694" s="711"/>
      <c r="D694" s="712"/>
      <c r="E694" s="711"/>
      <c r="F694" s="712"/>
      <c r="G694" s="713"/>
      <c r="H694" s="639"/>
      <c r="I694" s="636"/>
      <c r="J694" s="774"/>
      <c r="K694" s="774"/>
      <c r="L694" s="775"/>
      <c r="M694" s="775"/>
      <c r="N694" s="775"/>
      <c r="O694" s="784"/>
      <c r="P694" s="784"/>
      <c r="Q694" s="783"/>
      <c r="R694" s="783"/>
      <c r="S694" s="783"/>
      <c r="T694" s="783"/>
      <c r="U694" s="793"/>
      <c r="V694" s="792"/>
      <c r="W694" s="792"/>
      <c r="X694" s="792"/>
      <c r="Y694" s="792"/>
      <c r="Z694" s="792"/>
      <c r="AA694" s="802"/>
      <c r="AB694" s="801"/>
      <c r="AC694" s="801"/>
      <c r="AD694" s="801"/>
      <c r="AE694" s="801"/>
      <c r="AF694" s="801"/>
      <c r="AG694" s="820"/>
      <c r="AH694" s="819"/>
      <c r="AI694" s="819"/>
      <c r="AJ694" s="819"/>
      <c r="AK694" s="819"/>
      <c r="AL694" s="819"/>
      <c r="AM694" s="774"/>
      <c r="AN694" s="775"/>
      <c r="AO694" s="775"/>
      <c r="AP694" s="775"/>
      <c r="AQ694" s="775"/>
      <c r="AR694" s="775"/>
      <c r="AS694" s="829"/>
      <c r="AT694" s="828"/>
      <c r="AU694" s="828"/>
      <c r="AV694" s="828"/>
      <c r="AW694" s="828"/>
      <c r="AX694" s="828"/>
      <c r="AY694" s="838"/>
      <c r="AZ694" s="837"/>
      <c r="BA694" s="837"/>
      <c r="BB694" s="837"/>
      <c r="BC694" s="837"/>
      <c r="BD694" s="837"/>
      <c r="BE694" s="774"/>
      <c r="BF694" s="775"/>
      <c r="BG694" s="775"/>
      <c r="BH694" s="775"/>
      <c r="BI694" s="775"/>
      <c r="BJ694" s="775"/>
      <c r="BK694" s="811"/>
      <c r="BL694" s="810"/>
      <c r="BM694" s="810"/>
      <c r="BN694" s="810"/>
      <c r="BO694" s="810"/>
      <c r="BP694" s="810"/>
      <c r="BQ694" s="793"/>
      <c r="BR694" s="792"/>
      <c r="BS694" s="792"/>
      <c r="BT694" s="792"/>
      <c r="BU694" s="792"/>
      <c r="BV694" s="792"/>
      <c r="BW694" s="838"/>
      <c r="BX694" s="837"/>
      <c r="BY694" s="837"/>
      <c r="BZ694" s="837"/>
      <c r="CA694" s="837"/>
      <c r="CB694" s="837"/>
      <c r="CC694" s="811"/>
      <c r="CD694" s="784"/>
      <c r="CE694" s="810"/>
      <c r="CF694" s="810"/>
      <c r="CG694" s="810"/>
      <c r="CH694" s="579"/>
    </row>
    <row r="695" spans="1:86" hidden="1" x14ac:dyDescent="0.2">
      <c r="A695" s="711"/>
      <c r="B695" s="711"/>
      <c r="C695" s="711"/>
      <c r="D695" s="712"/>
      <c r="E695" s="711"/>
      <c r="F695" s="712"/>
      <c r="G695" s="679"/>
      <c r="H695" s="635"/>
      <c r="I695" s="636"/>
      <c r="J695" s="774"/>
      <c r="K695" s="774"/>
      <c r="L695" s="775"/>
      <c r="M695" s="775"/>
      <c r="N695" s="775"/>
      <c r="O695" s="784"/>
      <c r="P695" s="784"/>
      <c r="Q695" s="783"/>
      <c r="R695" s="783"/>
      <c r="S695" s="783"/>
      <c r="T695" s="783"/>
      <c r="U695" s="793"/>
      <c r="V695" s="792"/>
      <c r="W695" s="792"/>
      <c r="X695" s="792"/>
      <c r="Y695" s="792"/>
      <c r="Z695" s="792"/>
      <c r="AA695" s="802"/>
      <c r="AB695" s="801"/>
      <c r="AC695" s="801"/>
      <c r="AD695" s="801"/>
      <c r="AE695" s="801"/>
      <c r="AF695" s="801"/>
      <c r="AG695" s="820"/>
      <c r="AH695" s="819"/>
      <c r="AI695" s="819"/>
      <c r="AJ695" s="819"/>
      <c r="AK695" s="819"/>
      <c r="AL695" s="819"/>
      <c r="AM695" s="774"/>
      <c r="AN695" s="775"/>
      <c r="AO695" s="775"/>
      <c r="AP695" s="775"/>
      <c r="AQ695" s="775"/>
      <c r="AR695" s="775"/>
      <c r="AS695" s="829"/>
      <c r="AT695" s="828"/>
      <c r="AU695" s="828"/>
      <c r="AV695" s="828"/>
      <c r="AW695" s="828"/>
      <c r="AX695" s="828"/>
      <c r="AY695" s="838"/>
      <c r="AZ695" s="837"/>
      <c r="BA695" s="837"/>
      <c r="BB695" s="837"/>
      <c r="BC695" s="837"/>
      <c r="BD695" s="837"/>
      <c r="BE695" s="774"/>
      <c r="BF695" s="775"/>
      <c r="BG695" s="775"/>
      <c r="BH695" s="775"/>
      <c r="BI695" s="775"/>
      <c r="BJ695" s="775"/>
      <c r="BK695" s="811"/>
      <c r="BL695" s="810"/>
      <c r="BM695" s="810"/>
      <c r="BN695" s="810"/>
      <c r="BO695" s="810"/>
      <c r="BP695" s="810"/>
      <c r="BQ695" s="793"/>
      <c r="BR695" s="792"/>
      <c r="BS695" s="792"/>
      <c r="BT695" s="792"/>
      <c r="BU695" s="792"/>
      <c r="BV695" s="792"/>
      <c r="BW695" s="838"/>
      <c r="BX695" s="837"/>
      <c r="BY695" s="837"/>
      <c r="BZ695" s="837"/>
      <c r="CA695" s="837"/>
      <c r="CB695" s="837"/>
      <c r="CC695" s="811"/>
      <c r="CD695" s="784"/>
      <c r="CE695" s="810"/>
      <c r="CF695" s="810"/>
      <c r="CG695" s="810"/>
      <c r="CH695" s="579"/>
    </row>
    <row r="696" spans="1:86" hidden="1" x14ac:dyDescent="0.2">
      <c r="A696" s="711"/>
      <c r="B696" s="711"/>
      <c r="C696" s="711"/>
      <c r="D696" s="712"/>
      <c r="E696" s="711"/>
      <c r="F696" s="712"/>
      <c r="G696" s="679"/>
      <c r="H696" s="635"/>
      <c r="I696" s="636"/>
      <c r="J696" s="774"/>
      <c r="K696" s="774"/>
      <c r="L696" s="775"/>
      <c r="M696" s="775"/>
      <c r="N696" s="775"/>
      <c r="O696" s="784"/>
      <c r="P696" s="784"/>
      <c r="Q696" s="783"/>
      <c r="R696" s="783"/>
      <c r="S696" s="783"/>
      <c r="T696" s="783"/>
      <c r="U696" s="793"/>
      <c r="V696" s="792"/>
      <c r="W696" s="792"/>
      <c r="X696" s="792"/>
      <c r="Y696" s="792"/>
      <c r="Z696" s="792"/>
      <c r="AA696" s="802"/>
      <c r="AB696" s="801"/>
      <c r="AC696" s="801"/>
      <c r="AD696" s="801"/>
      <c r="AE696" s="801"/>
      <c r="AF696" s="801"/>
      <c r="AG696" s="820"/>
      <c r="AH696" s="819"/>
      <c r="AI696" s="819"/>
      <c r="AJ696" s="819"/>
      <c r="AK696" s="819"/>
      <c r="AL696" s="819"/>
      <c r="AM696" s="774"/>
      <c r="AN696" s="775"/>
      <c r="AO696" s="775"/>
      <c r="AP696" s="775"/>
      <c r="AQ696" s="775"/>
      <c r="AR696" s="775"/>
      <c r="AS696" s="829"/>
      <c r="AT696" s="828"/>
      <c r="AU696" s="828"/>
      <c r="AV696" s="828"/>
      <c r="AW696" s="828"/>
      <c r="AX696" s="828"/>
      <c r="AY696" s="838"/>
      <c r="AZ696" s="837"/>
      <c r="BA696" s="837"/>
      <c r="BB696" s="837"/>
      <c r="BC696" s="837"/>
      <c r="BD696" s="837"/>
      <c r="BE696" s="774"/>
      <c r="BF696" s="775"/>
      <c r="BG696" s="775"/>
      <c r="BH696" s="775"/>
      <c r="BI696" s="775"/>
      <c r="BJ696" s="775"/>
      <c r="BK696" s="811"/>
      <c r="BL696" s="810"/>
      <c r="BM696" s="810"/>
      <c r="BN696" s="810"/>
      <c r="BO696" s="810"/>
      <c r="BP696" s="810"/>
      <c r="BQ696" s="793"/>
      <c r="BR696" s="792"/>
      <c r="BS696" s="792"/>
      <c r="BT696" s="792"/>
      <c r="BU696" s="792"/>
      <c r="BV696" s="792"/>
      <c r="BW696" s="838"/>
      <c r="BX696" s="837"/>
      <c r="BY696" s="837"/>
      <c r="BZ696" s="837"/>
      <c r="CA696" s="837"/>
      <c r="CB696" s="837"/>
      <c r="CC696" s="811"/>
      <c r="CD696" s="784"/>
      <c r="CE696" s="810"/>
      <c r="CF696" s="810"/>
      <c r="CG696" s="810"/>
      <c r="CH696" s="579"/>
    </row>
    <row r="697" spans="1:86" hidden="1" x14ac:dyDescent="0.2">
      <c r="A697" s="711"/>
      <c r="B697" s="711"/>
      <c r="C697" s="711"/>
      <c r="D697" s="712"/>
      <c r="E697" s="711"/>
      <c r="F697" s="712"/>
      <c r="G697" s="713"/>
      <c r="H697" s="639"/>
      <c r="I697" s="636"/>
      <c r="J697" s="774"/>
      <c r="K697" s="774"/>
      <c r="L697" s="775"/>
      <c r="M697" s="775"/>
      <c r="N697" s="775"/>
      <c r="O697" s="784"/>
      <c r="P697" s="784"/>
      <c r="Q697" s="783"/>
      <c r="R697" s="783"/>
      <c r="S697" s="783"/>
      <c r="T697" s="783"/>
      <c r="U697" s="793"/>
      <c r="V697" s="792"/>
      <c r="W697" s="792"/>
      <c r="X697" s="792"/>
      <c r="Y697" s="792"/>
      <c r="Z697" s="792"/>
      <c r="AA697" s="802"/>
      <c r="AB697" s="801"/>
      <c r="AC697" s="801"/>
      <c r="AD697" s="801"/>
      <c r="AE697" s="801"/>
      <c r="AF697" s="801"/>
      <c r="AG697" s="820"/>
      <c r="AH697" s="819"/>
      <c r="AI697" s="819"/>
      <c r="AJ697" s="819"/>
      <c r="AK697" s="819"/>
      <c r="AL697" s="819"/>
      <c r="AM697" s="774"/>
      <c r="AN697" s="775"/>
      <c r="AO697" s="775"/>
      <c r="AP697" s="775"/>
      <c r="AQ697" s="775"/>
      <c r="AR697" s="775"/>
      <c r="AS697" s="829"/>
      <c r="AT697" s="828"/>
      <c r="AU697" s="828"/>
      <c r="AV697" s="828"/>
      <c r="AW697" s="828"/>
      <c r="AX697" s="828"/>
      <c r="AY697" s="838"/>
      <c r="AZ697" s="837"/>
      <c r="BA697" s="837"/>
      <c r="BB697" s="837"/>
      <c r="BC697" s="837"/>
      <c r="BD697" s="837"/>
      <c r="BE697" s="774"/>
      <c r="BF697" s="775"/>
      <c r="BG697" s="775"/>
      <c r="BH697" s="775"/>
      <c r="BI697" s="775"/>
      <c r="BJ697" s="775"/>
      <c r="BK697" s="811"/>
      <c r="BL697" s="810"/>
      <c r="BM697" s="810"/>
      <c r="BN697" s="810"/>
      <c r="BO697" s="810"/>
      <c r="BP697" s="810"/>
      <c r="BQ697" s="793"/>
      <c r="BR697" s="792"/>
      <c r="BS697" s="792"/>
      <c r="BT697" s="792"/>
      <c r="BU697" s="792"/>
      <c r="BV697" s="792"/>
      <c r="BW697" s="838"/>
      <c r="BX697" s="837"/>
      <c r="BY697" s="837"/>
      <c r="BZ697" s="837"/>
      <c r="CA697" s="837"/>
      <c r="CB697" s="837"/>
      <c r="CC697" s="811"/>
      <c r="CD697" s="784"/>
      <c r="CE697" s="810"/>
      <c r="CF697" s="810"/>
      <c r="CG697" s="810"/>
      <c r="CH697" s="579"/>
    </row>
    <row r="698" spans="1:86" hidden="1" x14ac:dyDescent="0.2">
      <c r="A698" s="711"/>
      <c r="B698" s="711"/>
      <c r="C698" s="711"/>
      <c r="D698" s="712"/>
      <c r="E698" s="711"/>
      <c r="F698" s="712"/>
      <c r="G698" s="713"/>
      <c r="H698" s="639"/>
      <c r="I698" s="636"/>
      <c r="J698" s="774"/>
      <c r="K698" s="774"/>
      <c r="L698" s="775"/>
      <c r="M698" s="775"/>
      <c r="N698" s="775"/>
      <c r="O698" s="784"/>
      <c r="P698" s="784"/>
      <c r="Q698" s="783"/>
      <c r="R698" s="783"/>
      <c r="S698" s="783"/>
      <c r="T698" s="783"/>
      <c r="U698" s="793"/>
      <c r="V698" s="792"/>
      <c r="W698" s="792"/>
      <c r="X698" s="792"/>
      <c r="Y698" s="792"/>
      <c r="Z698" s="792"/>
      <c r="AA698" s="802"/>
      <c r="AB698" s="801"/>
      <c r="AC698" s="801"/>
      <c r="AD698" s="801"/>
      <c r="AE698" s="801"/>
      <c r="AF698" s="801"/>
      <c r="AG698" s="820"/>
      <c r="AH698" s="819"/>
      <c r="AI698" s="819"/>
      <c r="AJ698" s="819"/>
      <c r="AK698" s="819"/>
      <c r="AL698" s="819"/>
      <c r="AM698" s="774"/>
      <c r="AN698" s="775"/>
      <c r="AO698" s="775"/>
      <c r="AP698" s="775"/>
      <c r="AQ698" s="775"/>
      <c r="AR698" s="775"/>
      <c r="AS698" s="829"/>
      <c r="AT698" s="828"/>
      <c r="AU698" s="828"/>
      <c r="AV698" s="828"/>
      <c r="AW698" s="828"/>
      <c r="AX698" s="828"/>
      <c r="AY698" s="838"/>
      <c r="AZ698" s="837"/>
      <c r="BA698" s="837"/>
      <c r="BB698" s="837"/>
      <c r="BC698" s="837"/>
      <c r="BD698" s="837"/>
      <c r="BE698" s="774"/>
      <c r="BF698" s="775"/>
      <c r="BG698" s="775"/>
      <c r="BH698" s="775"/>
      <c r="BI698" s="775"/>
      <c r="BJ698" s="775"/>
      <c r="BK698" s="811"/>
      <c r="BL698" s="810"/>
      <c r="BM698" s="810"/>
      <c r="BN698" s="810"/>
      <c r="BO698" s="810"/>
      <c r="BP698" s="810"/>
      <c r="BQ698" s="793"/>
      <c r="BR698" s="792"/>
      <c r="BS698" s="792"/>
      <c r="BT698" s="792"/>
      <c r="BU698" s="792"/>
      <c r="BV698" s="792"/>
      <c r="BW698" s="838"/>
      <c r="BX698" s="837"/>
      <c r="BY698" s="837"/>
      <c r="BZ698" s="837"/>
      <c r="CA698" s="837"/>
      <c r="CB698" s="837"/>
      <c r="CC698" s="811"/>
      <c r="CD698" s="784"/>
      <c r="CE698" s="810"/>
      <c r="CF698" s="810"/>
      <c r="CG698" s="810"/>
      <c r="CH698" s="579"/>
    </row>
    <row r="699" spans="1:86" hidden="1" x14ac:dyDescent="0.2">
      <c r="A699" s="711"/>
      <c r="B699" s="711"/>
      <c r="C699" s="711"/>
      <c r="D699" s="712"/>
      <c r="E699" s="711"/>
      <c r="F699" s="712"/>
      <c r="G699" s="679"/>
      <c r="H699" s="635"/>
      <c r="I699" s="636"/>
      <c r="J699" s="774"/>
      <c r="K699" s="774"/>
      <c r="L699" s="775"/>
      <c r="M699" s="775"/>
      <c r="N699" s="775"/>
      <c r="O699" s="784"/>
      <c r="P699" s="784"/>
      <c r="Q699" s="783"/>
      <c r="R699" s="783"/>
      <c r="S699" s="783"/>
      <c r="T699" s="783"/>
      <c r="U699" s="793"/>
      <c r="V699" s="792"/>
      <c r="W699" s="792"/>
      <c r="X699" s="792"/>
      <c r="Y699" s="792"/>
      <c r="Z699" s="792"/>
      <c r="AA699" s="802"/>
      <c r="AB699" s="801"/>
      <c r="AC699" s="801"/>
      <c r="AD699" s="801"/>
      <c r="AE699" s="801"/>
      <c r="AF699" s="801"/>
      <c r="AG699" s="820"/>
      <c r="AH699" s="819"/>
      <c r="AI699" s="819"/>
      <c r="AJ699" s="819"/>
      <c r="AK699" s="819"/>
      <c r="AL699" s="819"/>
      <c r="AM699" s="774"/>
      <c r="AN699" s="775"/>
      <c r="AO699" s="775"/>
      <c r="AP699" s="775"/>
      <c r="AQ699" s="775"/>
      <c r="AR699" s="775"/>
      <c r="AS699" s="829"/>
      <c r="AT699" s="828"/>
      <c r="AU699" s="828"/>
      <c r="AV699" s="828"/>
      <c r="AW699" s="828"/>
      <c r="AX699" s="828"/>
      <c r="AY699" s="838"/>
      <c r="AZ699" s="837"/>
      <c r="BA699" s="837"/>
      <c r="BB699" s="837"/>
      <c r="BC699" s="837"/>
      <c r="BD699" s="837"/>
      <c r="BE699" s="774"/>
      <c r="BF699" s="775"/>
      <c r="BG699" s="775"/>
      <c r="BH699" s="775"/>
      <c r="BI699" s="775"/>
      <c r="BJ699" s="775"/>
      <c r="BK699" s="811"/>
      <c r="BL699" s="810"/>
      <c r="BM699" s="810"/>
      <c r="BN699" s="810"/>
      <c r="BO699" s="810"/>
      <c r="BP699" s="810"/>
      <c r="BQ699" s="793"/>
      <c r="BR699" s="792"/>
      <c r="BS699" s="792"/>
      <c r="BT699" s="792"/>
      <c r="BU699" s="792"/>
      <c r="BV699" s="792"/>
      <c r="BW699" s="838"/>
      <c r="BX699" s="837"/>
      <c r="BY699" s="837"/>
      <c r="BZ699" s="837"/>
      <c r="CA699" s="837"/>
      <c r="CB699" s="837"/>
      <c r="CC699" s="811"/>
      <c r="CD699" s="784"/>
      <c r="CE699" s="810"/>
      <c r="CF699" s="810"/>
      <c r="CG699" s="810"/>
      <c r="CH699" s="579"/>
    </row>
    <row r="700" spans="1:86" hidden="1" x14ac:dyDescent="0.2">
      <c r="A700" s="711"/>
      <c r="B700" s="711"/>
      <c r="C700" s="711"/>
      <c r="D700" s="712"/>
      <c r="E700" s="711"/>
      <c r="F700" s="712"/>
      <c r="G700" s="713"/>
      <c r="H700" s="639"/>
      <c r="I700" s="636"/>
      <c r="J700" s="774"/>
      <c r="K700" s="774"/>
      <c r="L700" s="775"/>
      <c r="M700" s="775"/>
      <c r="N700" s="775"/>
      <c r="O700" s="784"/>
      <c r="P700" s="784"/>
      <c r="Q700" s="783"/>
      <c r="R700" s="783"/>
      <c r="S700" s="783"/>
      <c r="T700" s="783"/>
      <c r="U700" s="793"/>
      <c r="V700" s="792"/>
      <c r="W700" s="792"/>
      <c r="X700" s="792"/>
      <c r="Y700" s="792"/>
      <c r="Z700" s="792"/>
      <c r="AA700" s="802"/>
      <c r="AB700" s="801"/>
      <c r="AC700" s="801"/>
      <c r="AD700" s="801"/>
      <c r="AE700" s="801"/>
      <c r="AF700" s="801"/>
      <c r="AG700" s="820"/>
      <c r="AH700" s="819"/>
      <c r="AI700" s="819"/>
      <c r="AJ700" s="819"/>
      <c r="AK700" s="819"/>
      <c r="AL700" s="819"/>
      <c r="AM700" s="774"/>
      <c r="AN700" s="775"/>
      <c r="AO700" s="775"/>
      <c r="AP700" s="775"/>
      <c r="AQ700" s="775"/>
      <c r="AR700" s="775"/>
      <c r="AS700" s="829"/>
      <c r="AT700" s="828"/>
      <c r="AU700" s="828"/>
      <c r="AV700" s="828"/>
      <c r="AW700" s="828"/>
      <c r="AX700" s="828"/>
      <c r="AY700" s="838"/>
      <c r="AZ700" s="837"/>
      <c r="BA700" s="837"/>
      <c r="BB700" s="837"/>
      <c r="BC700" s="837"/>
      <c r="BD700" s="837"/>
      <c r="BE700" s="774"/>
      <c r="BF700" s="775"/>
      <c r="BG700" s="775"/>
      <c r="BH700" s="775"/>
      <c r="BI700" s="775"/>
      <c r="BJ700" s="775"/>
      <c r="BK700" s="811"/>
      <c r="BL700" s="810"/>
      <c r="BM700" s="810"/>
      <c r="BN700" s="810"/>
      <c r="BO700" s="810"/>
      <c r="BP700" s="810"/>
      <c r="BQ700" s="793"/>
      <c r="BR700" s="792"/>
      <c r="BS700" s="792"/>
      <c r="BT700" s="792"/>
      <c r="BU700" s="792"/>
      <c r="BV700" s="792"/>
      <c r="BW700" s="838"/>
      <c r="BX700" s="837"/>
      <c r="BY700" s="837"/>
      <c r="BZ700" s="837"/>
      <c r="CA700" s="837"/>
      <c r="CB700" s="837"/>
      <c r="CC700" s="811"/>
      <c r="CD700" s="784"/>
      <c r="CE700" s="810"/>
      <c r="CF700" s="810"/>
      <c r="CG700" s="810"/>
      <c r="CH700" s="579"/>
    </row>
    <row r="701" spans="1:86" hidden="1" x14ac:dyDescent="0.2">
      <c r="A701" s="711"/>
      <c r="B701" s="711"/>
      <c r="C701" s="711"/>
      <c r="D701" s="712"/>
      <c r="E701" s="711"/>
      <c r="F701" s="712"/>
      <c r="G701" s="713"/>
      <c r="H701" s="639"/>
      <c r="I701" s="636"/>
      <c r="J701" s="774"/>
      <c r="K701" s="774"/>
      <c r="L701" s="775"/>
      <c r="M701" s="775"/>
      <c r="N701" s="775"/>
      <c r="O701" s="784"/>
      <c r="P701" s="784"/>
      <c r="Q701" s="783"/>
      <c r="R701" s="783"/>
      <c r="S701" s="783"/>
      <c r="T701" s="783"/>
      <c r="U701" s="793"/>
      <c r="V701" s="792"/>
      <c r="W701" s="792"/>
      <c r="X701" s="792"/>
      <c r="Y701" s="792"/>
      <c r="Z701" s="792"/>
      <c r="AA701" s="802"/>
      <c r="AB701" s="801"/>
      <c r="AC701" s="801"/>
      <c r="AD701" s="801"/>
      <c r="AE701" s="801"/>
      <c r="AF701" s="801"/>
      <c r="AG701" s="820"/>
      <c r="AH701" s="819"/>
      <c r="AI701" s="819"/>
      <c r="AJ701" s="819"/>
      <c r="AK701" s="819"/>
      <c r="AL701" s="819"/>
      <c r="AM701" s="774"/>
      <c r="AN701" s="775"/>
      <c r="AO701" s="775"/>
      <c r="AP701" s="775"/>
      <c r="AQ701" s="775"/>
      <c r="AR701" s="775"/>
      <c r="AS701" s="829"/>
      <c r="AT701" s="828"/>
      <c r="AU701" s="828"/>
      <c r="AV701" s="828"/>
      <c r="AW701" s="828"/>
      <c r="AX701" s="828"/>
      <c r="AY701" s="838"/>
      <c r="AZ701" s="837"/>
      <c r="BA701" s="837"/>
      <c r="BB701" s="837"/>
      <c r="BC701" s="837"/>
      <c r="BD701" s="837"/>
      <c r="BE701" s="774"/>
      <c r="BF701" s="775"/>
      <c r="BG701" s="775"/>
      <c r="BH701" s="775"/>
      <c r="BI701" s="775"/>
      <c r="BJ701" s="775"/>
      <c r="BK701" s="811"/>
      <c r="BL701" s="810"/>
      <c r="BM701" s="810"/>
      <c r="BN701" s="810"/>
      <c r="BO701" s="810"/>
      <c r="BP701" s="810"/>
      <c r="BQ701" s="793"/>
      <c r="BR701" s="792"/>
      <c r="BS701" s="792"/>
      <c r="BT701" s="792"/>
      <c r="BU701" s="792"/>
      <c r="BV701" s="792"/>
      <c r="BW701" s="838"/>
      <c r="BX701" s="837"/>
      <c r="BY701" s="837"/>
      <c r="BZ701" s="837"/>
      <c r="CA701" s="837"/>
      <c r="CB701" s="837"/>
      <c r="CC701" s="811"/>
      <c r="CD701" s="784"/>
      <c r="CE701" s="810"/>
      <c r="CF701" s="810"/>
      <c r="CG701" s="810"/>
      <c r="CH701" s="579"/>
    </row>
    <row r="702" spans="1:86" hidden="1" x14ac:dyDescent="0.2">
      <c r="A702" s="711"/>
      <c r="B702" s="711"/>
      <c r="C702" s="711"/>
      <c r="D702" s="712"/>
      <c r="E702" s="711"/>
      <c r="F702" s="712"/>
      <c r="G702" s="679"/>
      <c r="H702" s="635"/>
      <c r="I702" s="636"/>
      <c r="J702" s="774"/>
      <c r="K702" s="774"/>
      <c r="L702" s="775"/>
      <c r="M702" s="775"/>
      <c r="N702" s="775"/>
      <c r="O702" s="784"/>
      <c r="P702" s="784"/>
      <c r="Q702" s="783"/>
      <c r="R702" s="783"/>
      <c r="S702" s="783"/>
      <c r="T702" s="783"/>
      <c r="U702" s="793"/>
      <c r="V702" s="792"/>
      <c r="W702" s="792"/>
      <c r="X702" s="792"/>
      <c r="Y702" s="792"/>
      <c r="Z702" s="792"/>
      <c r="AA702" s="802"/>
      <c r="AB702" s="801"/>
      <c r="AC702" s="801"/>
      <c r="AD702" s="801"/>
      <c r="AE702" s="801"/>
      <c r="AF702" s="801"/>
      <c r="AG702" s="820"/>
      <c r="AH702" s="819"/>
      <c r="AI702" s="819"/>
      <c r="AJ702" s="819"/>
      <c r="AK702" s="819"/>
      <c r="AL702" s="819"/>
      <c r="AM702" s="774"/>
      <c r="AN702" s="775"/>
      <c r="AO702" s="775"/>
      <c r="AP702" s="775"/>
      <c r="AQ702" s="775"/>
      <c r="AR702" s="775"/>
      <c r="AS702" s="829"/>
      <c r="AT702" s="828"/>
      <c r="AU702" s="828"/>
      <c r="AV702" s="828"/>
      <c r="AW702" s="828"/>
      <c r="AX702" s="828"/>
      <c r="AY702" s="838"/>
      <c r="AZ702" s="837"/>
      <c r="BA702" s="837"/>
      <c r="BB702" s="837"/>
      <c r="BC702" s="837"/>
      <c r="BD702" s="837"/>
      <c r="BE702" s="774"/>
      <c r="BF702" s="775"/>
      <c r="BG702" s="775"/>
      <c r="BH702" s="775"/>
      <c r="BI702" s="775"/>
      <c r="BJ702" s="775"/>
      <c r="BK702" s="811"/>
      <c r="BL702" s="810"/>
      <c r="BM702" s="810"/>
      <c r="BN702" s="810"/>
      <c r="BO702" s="810"/>
      <c r="BP702" s="810"/>
      <c r="BQ702" s="793"/>
      <c r="BR702" s="792"/>
      <c r="BS702" s="792"/>
      <c r="BT702" s="792"/>
      <c r="BU702" s="792"/>
      <c r="BV702" s="792"/>
      <c r="BW702" s="838"/>
      <c r="BX702" s="837"/>
      <c r="BY702" s="837"/>
      <c r="BZ702" s="837"/>
      <c r="CA702" s="837"/>
      <c r="CB702" s="837"/>
      <c r="CC702" s="811"/>
      <c r="CD702" s="784"/>
      <c r="CE702" s="810"/>
      <c r="CF702" s="810"/>
      <c r="CG702" s="810"/>
      <c r="CH702" s="579"/>
    </row>
    <row r="703" spans="1:86" hidden="1" x14ac:dyDescent="0.2">
      <c r="A703" s="711"/>
      <c r="B703" s="711"/>
      <c r="C703" s="711"/>
      <c r="D703" s="712"/>
      <c r="E703" s="711"/>
      <c r="F703" s="712"/>
      <c r="G703" s="679"/>
      <c r="H703" s="635"/>
      <c r="I703" s="636"/>
      <c r="J703" s="774"/>
      <c r="K703" s="774"/>
      <c r="L703" s="775"/>
      <c r="M703" s="775"/>
      <c r="N703" s="775"/>
      <c r="O703" s="784"/>
      <c r="P703" s="784"/>
      <c r="Q703" s="783"/>
      <c r="R703" s="783"/>
      <c r="S703" s="783"/>
      <c r="T703" s="783"/>
      <c r="U703" s="793"/>
      <c r="V703" s="792"/>
      <c r="W703" s="792"/>
      <c r="X703" s="792"/>
      <c r="Y703" s="792"/>
      <c r="Z703" s="792"/>
      <c r="AA703" s="802"/>
      <c r="AB703" s="801"/>
      <c r="AC703" s="801"/>
      <c r="AD703" s="801"/>
      <c r="AE703" s="801"/>
      <c r="AF703" s="801"/>
      <c r="AG703" s="820"/>
      <c r="AH703" s="819"/>
      <c r="AI703" s="819"/>
      <c r="AJ703" s="819"/>
      <c r="AK703" s="819"/>
      <c r="AL703" s="819"/>
      <c r="AM703" s="774"/>
      <c r="AN703" s="775"/>
      <c r="AO703" s="775"/>
      <c r="AP703" s="775"/>
      <c r="AQ703" s="775"/>
      <c r="AR703" s="775"/>
      <c r="AS703" s="829"/>
      <c r="AT703" s="828"/>
      <c r="AU703" s="828"/>
      <c r="AV703" s="828"/>
      <c r="AW703" s="828"/>
      <c r="AX703" s="828"/>
      <c r="AY703" s="838"/>
      <c r="AZ703" s="837"/>
      <c r="BA703" s="837"/>
      <c r="BB703" s="837"/>
      <c r="BC703" s="837"/>
      <c r="BD703" s="837"/>
      <c r="BE703" s="774"/>
      <c r="BF703" s="775"/>
      <c r="BG703" s="775"/>
      <c r="BH703" s="775"/>
      <c r="BI703" s="775"/>
      <c r="BJ703" s="775"/>
      <c r="BK703" s="811"/>
      <c r="BL703" s="810"/>
      <c r="BM703" s="810"/>
      <c r="BN703" s="810"/>
      <c r="BO703" s="810"/>
      <c r="BP703" s="810"/>
      <c r="BQ703" s="793"/>
      <c r="BR703" s="792"/>
      <c r="BS703" s="792"/>
      <c r="BT703" s="792"/>
      <c r="BU703" s="792"/>
      <c r="BV703" s="792"/>
      <c r="BW703" s="838"/>
      <c r="BX703" s="837"/>
      <c r="BY703" s="837"/>
      <c r="BZ703" s="837"/>
      <c r="CA703" s="837"/>
      <c r="CB703" s="837"/>
      <c r="CC703" s="811"/>
      <c r="CD703" s="784"/>
      <c r="CE703" s="810"/>
      <c r="CF703" s="810"/>
      <c r="CG703" s="810"/>
      <c r="CH703" s="579"/>
    </row>
    <row r="704" spans="1:86" hidden="1" x14ac:dyDescent="0.2">
      <c r="A704" s="711"/>
      <c r="B704" s="711"/>
      <c r="C704" s="711"/>
      <c r="D704" s="712"/>
      <c r="E704" s="711"/>
      <c r="F704" s="712"/>
      <c r="G704" s="713"/>
      <c r="H704" s="639"/>
      <c r="I704" s="636"/>
      <c r="J704" s="774"/>
      <c r="K704" s="774"/>
      <c r="L704" s="775"/>
      <c r="M704" s="775"/>
      <c r="N704" s="775"/>
      <c r="O704" s="784"/>
      <c r="P704" s="784"/>
      <c r="Q704" s="783"/>
      <c r="R704" s="783"/>
      <c r="S704" s="783"/>
      <c r="T704" s="783"/>
      <c r="U704" s="793"/>
      <c r="V704" s="792"/>
      <c r="W704" s="792"/>
      <c r="X704" s="792"/>
      <c r="Y704" s="792"/>
      <c r="Z704" s="792"/>
      <c r="AA704" s="802"/>
      <c r="AB704" s="801"/>
      <c r="AC704" s="801"/>
      <c r="AD704" s="801"/>
      <c r="AE704" s="801"/>
      <c r="AF704" s="801"/>
      <c r="AG704" s="820"/>
      <c r="AH704" s="819"/>
      <c r="AI704" s="819"/>
      <c r="AJ704" s="819"/>
      <c r="AK704" s="819"/>
      <c r="AL704" s="819"/>
      <c r="AM704" s="774"/>
      <c r="AN704" s="775"/>
      <c r="AO704" s="775"/>
      <c r="AP704" s="775"/>
      <c r="AQ704" s="775"/>
      <c r="AR704" s="775"/>
      <c r="AS704" s="829"/>
      <c r="AT704" s="828"/>
      <c r="AU704" s="828"/>
      <c r="AV704" s="828"/>
      <c r="AW704" s="828"/>
      <c r="AX704" s="828"/>
      <c r="AY704" s="838"/>
      <c r="AZ704" s="837"/>
      <c r="BA704" s="837"/>
      <c r="BB704" s="837"/>
      <c r="BC704" s="837"/>
      <c r="BD704" s="837"/>
      <c r="BE704" s="774"/>
      <c r="BF704" s="775"/>
      <c r="BG704" s="775"/>
      <c r="BH704" s="775"/>
      <c r="BI704" s="775"/>
      <c r="BJ704" s="775"/>
      <c r="BK704" s="811"/>
      <c r="BL704" s="810"/>
      <c r="BM704" s="810"/>
      <c r="BN704" s="810"/>
      <c r="BO704" s="810"/>
      <c r="BP704" s="810"/>
      <c r="BQ704" s="793"/>
      <c r="BR704" s="792"/>
      <c r="BS704" s="792"/>
      <c r="BT704" s="792"/>
      <c r="BU704" s="792"/>
      <c r="BV704" s="792"/>
      <c r="BW704" s="838"/>
      <c r="BX704" s="837"/>
      <c r="BY704" s="837"/>
      <c r="BZ704" s="837"/>
      <c r="CA704" s="837"/>
      <c r="CB704" s="837"/>
      <c r="CC704" s="811"/>
      <c r="CD704" s="784"/>
      <c r="CE704" s="810"/>
      <c r="CF704" s="810"/>
      <c r="CG704" s="810"/>
      <c r="CH704" s="579"/>
    </row>
    <row r="705" spans="1:86" hidden="1" x14ac:dyDescent="0.2">
      <c r="A705" s="711"/>
      <c r="B705" s="711"/>
      <c r="C705" s="711"/>
      <c r="D705" s="712"/>
      <c r="E705" s="711"/>
      <c r="F705" s="712"/>
      <c r="G705" s="713"/>
      <c r="H705" s="639"/>
      <c r="I705" s="636"/>
      <c r="J705" s="774"/>
      <c r="K705" s="774"/>
      <c r="L705" s="775"/>
      <c r="M705" s="775"/>
      <c r="N705" s="775"/>
      <c r="O705" s="784"/>
      <c r="P705" s="784"/>
      <c r="Q705" s="783"/>
      <c r="R705" s="783"/>
      <c r="S705" s="783"/>
      <c r="T705" s="783"/>
      <c r="U705" s="793"/>
      <c r="V705" s="792"/>
      <c r="W705" s="792"/>
      <c r="X705" s="792"/>
      <c r="Y705" s="792"/>
      <c r="Z705" s="792"/>
      <c r="AA705" s="802"/>
      <c r="AB705" s="801"/>
      <c r="AC705" s="801"/>
      <c r="AD705" s="801"/>
      <c r="AE705" s="801"/>
      <c r="AF705" s="801"/>
      <c r="AG705" s="820"/>
      <c r="AH705" s="819"/>
      <c r="AI705" s="819"/>
      <c r="AJ705" s="819"/>
      <c r="AK705" s="819"/>
      <c r="AL705" s="819"/>
      <c r="AM705" s="774"/>
      <c r="AN705" s="775"/>
      <c r="AO705" s="775"/>
      <c r="AP705" s="775"/>
      <c r="AQ705" s="775"/>
      <c r="AR705" s="775"/>
      <c r="AS705" s="829"/>
      <c r="AT705" s="828"/>
      <c r="AU705" s="828"/>
      <c r="AV705" s="828"/>
      <c r="AW705" s="828"/>
      <c r="AX705" s="828"/>
      <c r="AY705" s="838"/>
      <c r="AZ705" s="837"/>
      <c r="BA705" s="837"/>
      <c r="BB705" s="837"/>
      <c r="BC705" s="837"/>
      <c r="BD705" s="837"/>
      <c r="BE705" s="774"/>
      <c r="BF705" s="775"/>
      <c r="BG705" s="775"/>
      <c r="BH705" s="775"/>
      <c r="BI705" s="775"/>
      <c r="BJ705" s="775"/>
      <c r="BK705" s="811"/>
      <c r="BL705" s="810"/>
      <c r="BM705" s="810"/>
      <c r="BN705" s="810"/>
      <c r="BO705" s="810"/>
      <c r="BP705" s="810"/>
      <c r="BQ705" s="793"/>
      <c r="BR705" s="792"/>
      <c r="BS705" s="792"/>
      <c r="BT705" s="792"/>
      <c r="BU705" s="792"/>
      <c r="BV705" s="792"/>
      <c r="BW705" s="838"/>
      <c r="BX705" s="837"/>
      <c r="BY705" s="837"/>
      <c r="BZ705" s="837"/>
      <c r="CA705" s="837"/>
      <c r="CB705" s="837"/>
      <c r="CC705" s="811"/>
      <c r="CD705" s="784"/>
      <c r="CE705" s="810"/>
      <c r="CF705" s="810"/>
      <c r="CG705" s="810"/>
      <c r="CH705" s="579"/>
    </row>
    <row r="706" spans="1:86" hidden="1" x14ac:dyDescent="0.2">
      <c r="A706" s="711"/>
      <c r="B706" s="711"/>
      <c r="C706" s="711"/>
      <c r="D706" s="712"/>
      <c r="E706" s="711"/>
      <c r="F706" s="712"/>
      <c r="G706" s="586"/>
      <c r="H706" s="635"/>
      <c r="I706" s="636"/>
      <c r="J706" s="775"/>
      <c r="K706" s="774"/>
      <c r="L706" s="775"/>
      <c r="M706" s="775"/>
      <c r="N706" s="775"/>
      <c r="O706" s="783"/>
      <c r="P706" s="783"/>
      <c r="Q706" s="783"/>
      <c r="R706" s="783"/>
      <c r="S706" s="783"/>
      <c r="T706" s="783"/>
      <c r="U706" s="792"/>
      <c r="V706" s="792"/>
      <c r="W706" s="792"/>
      <c r="X706" s="792"/>
      <c r="Y706" s="792"/>
      <c r="Z706" s="792"/>
      <c r="AA706" s="801"/>
      <c r="AB706" s="801"/>
      <c r="AC706" s="801"/>
      <c r="AD706" s="801"/>
      <c r="AE706" s="801"/>
      <c r="AF706" s="801"/>
      <c r="AG706" s="819"/>
      <c r="AH706" s="819"/>
      <c r="AI706" s="819"/>
      <c r="AJ706" s="819"/>
      <c r="AK706" s="819"/>
      <c r="AL706" s="819"/>
      <c r="AM706" s="775"/>
      <c r="AN706" s="775"/>
      <c r="AO706" s="775"/>
      <c r="AP706" s="775"/>
      <c r="AQ706" s="775"/>
      <c r="AR706" s="775"/>
      <c r="AS706" s="828"/>
      <c r="AT706" s="828"/>
      <c r="AU706" s="828"/>
      <c r="AV706" s="828"/>
      <c r="AW706" s="828"/>
      <c r="AX706" s="828"/>
      <c r="AY706" s="837"/>
      <c r="AZ706" s="837"/>
      <c r="BA706" s="837"/>
      <c r="BB706" s="837"/>
      <c r="BC706" s="837"/>
      <c r="BD706" s="837"/>
      <c r="BE706" s="775"/>
      <c r="BF706" s="775"/>
      <c r="BG706" s="775"/>
      <c r="BH706" s="775"/>
      <c r="BI706" s="775"/>
      <c r="BJ706" s="775"/>
      <c r="BK706" s="810"/>
      <c r="BL706" s="810"/>
      <c r="BM706" s="810"/>
      <c r="BN706" s="810"/>
      <c r="BO706" s="810"/>
      <c r="BP706" s="810"/>
      <c r="BQ706" s="792"/>
      <c r="BR706" s="792"/>
      <c r="BS706" s="792"/>
      <c r="BT706" s="792"/>
      <c r="BU706" s="792"/>
      <c r="BV706" s="792"/>
      <c r="BW706" s="837"/>
      <c r="BX706" s="837"/>
      <c r="BY706" s="837"/>
      <c r="BZ706" s="837"/>
      <c r="CA706" s="837"/>
      <c r="CB706" s="837"/>
      <c r="CC706" s="810"/>
      <c r="CD706" s="783"/>
      <c r="CE706" s="810"/>
      <c r="CF706" s="810"/>
      <c r="CG706" s="810"/>
      <c r="CH706" s="579"/>
    </row>
    <row r="707" spans="1:86" hidden="1" x14ac:dyDescent="0.2">
      <c r="A707" s="711"/>
      <c r="B707" s="711"/>
      <c r="C707" s="711"/>
      <c r="D707" s="712"/>
      <c r="E707" s="711"/>
      <c r="F707" s="712"/>
      <c r="G707" s="679"/>
      <c r="H707" s="635"/>
      <c r="I707" s="636"/>
      <c r="J707" s="775"/>
      <c r="K707" s="774"/>
      <c r="L707" s="775"/>
      <c r="M707" s="775"/>
      <c r="N707" s="775"/>
      <c r="O707" s="783"/>
      <c r="P707" s="783"/>
      <c r="Q707" s="783"/>
      <c r="R707" s="783"/>
      <c r="S707" s="783"/>
      <c r="T707" s="783"/>
      <c r="U707" s="792"/>
      <c r="V707" s="792"/>
      <c r="W707" s="792"/>
      <c r="X707" s="792"/>
      <c r="Y707" s="792"/>
      <c r="Z707" s="792"/>
      <c r="AA707" s="801"/>
      <c r="AB707" s="801"/>
      <c r="AC707" s="801"/>
      <c r="AD707" s="801"/>
      <c r="AE707" s="801"/>
      <c r="AF707" s="801"/>
      <c r="AG707" s="819"/>
      <c r="AH707" s="819"/>
      <c r="AI707" s="819"/>
      <c r="AJ707" s="819"/>
      <c r="AK707" s="819"/>
      <c r="AL707" s="819"/>
      <c r="AM707" s="775"/>
      <c r="AN707" s="775"/>
      <c r="AO707" s="775"/>
      <c r="AP707" s="775"/>
      <c r="AQ707" s="775"/>
      <c r="AR707" s="775"/>
      <c r="AS707" s="828"/>
      <c r="AT707" s="828"/>
      <c r="AU707" s="828"/>
      <c r="AV707" s="828"/>
      <c r="AW707" s="828"/>
      <c r="AX707" s="828"/>
      <c r="AY707" s="837"/>
      <c r="AZ707" s="837"/>
      <c r="BA707" s="837"/>
      <c r="BB707" s="837"/>
      <c r="BC707" s="837"/>
      <c r="BD707" s="837"/>
      <c r="BE707" s="775"/>
      <c r="BF707" s="775"/>
      <c r="BG707" s="775"/>
      <c r="BH707" s="775"/>
      <c r="BI707" s="775"/>
      <c r="BJ707" s="775"/>
      <c r="BK707" s="810"/>
      <c r="BL707" s="810"/>
      <c r="BM707" s="810"/>
      <c r="BN707" s="810"/>
      <c r="BO707" s="810"/>
      <c r="BP707" s="810"/>
      <c r="BQ707" s="792"/>
      <c r="BR707" s="792"/>
      <c r="BS707" s="792"/>
      <c r="BT707" s="792"/>
      <c r="BU707" s="792"/>
      <c r="BV707" s="792"/>
      <c r="BW707" s="837"/>
      <c r="BX707" s="837"/>
      <c r="BY707" s="837"/>
      <c r="BZ707" s="837"/>
      <c r="CA707" s="837"/>
      <c r="CB707" s="837"/>
      <c r="CC707" s="810"/>
      <c r="CD707" s="783"/>
      <c r="CE707" s="810"/>
      <c r="CF707" s="810"/>
      <c r="CG707" s="810"/>
      <c r="CH707" s="579"/>
    </row>
    <row r="708" spans="1:86" hidden="1" x14ac:dyDescent="0.2">
      <c r="A708" s="711"/>
      <c r="B708" s="711"/>
      <c r="C708" s="711"/>
      <c r="D708" s="712"/>
      <c r="E708" s="711"/>
      <c r="F708" s="712"/>
      <c r="G708" s="713"/>
      <c r="H708" s="639"/>
      <c r="J708" s="775"/>
      <c r="K708" s="774"/>
      <c r="L708" s="775"/>
      <c r="M708" s="775"/>
      <c r="N708" s="775"/>
      <c r="O708" s="783"/>
      <c r="P708" s="783"/>
      <c r="Q708" s="783"/>
      <c r="R708" s="783"/>
      <c r="S708" s="783"/>
      <c r="T708" s="783"/>
      <c r="U708" s="792"/>
      <c r="V708" s="792"/>
      <c r="W708" s="792"/>
      <c r="X708" s="792"/>
      <c r="Y708" s="792"/>
      <c r="Z708" s="792"/>
      <c r="AA708" s="801"/>
      <c r="AB708" s="801"/>
      <c r="AC708" s="801"/>
      <c r="AD708" s="801"/>
      <c r="AE708" s="801"/>
      <c r="AF708" s="801"/>
      <c r="AG708" s="819"/>
      <c r="AH708" s="819"/>
      <c r="AI708" s="819"/>
      <c r="AJ708" s="819"/>
      <c r="AK708" s="819"/>
      <c r="AL708" s="819"/>
      <c r="AM708" s="775"/>
      <c r="AN708" s="775"/>
      <c r="AO708" s="775"/>
      <c r="AP708" s="775"/>
      <c r="AQ708" s="775"/>
      <c r="AR708" s="775"/>
      <c r="AS708" s="828"/>
      <c r="AT708" s="828"/>
      <c r="AU708" s="828"/>
      <c r="AV708" s="828"/>
      <c r="AW708" s="828"/>
      <c r="AX708" s="828"/>
      <c r="AY708" s="837"/>
      <c r="AZ708" s="837"/>
      <c r="BA708" s="837"/>
      <c r="BB708" s="837"/>
      <c r="BC708" s="837"/>
      <c r="BD708" s="837"/>
      <c r="BE708" s="775"/>
      <c r="BF708" s="775"/>
      <c r="BG708" s="775"/>
      <c r="BH708" s="775"/>
      <c r="BI708" s="775"/>
      <c r="BJ708" s="775"/>
      <c r="BK708" s="810"/>
      <c r="BL708" s="810"/>
      <c r="BM708" s="810"/>
      <c r="BN708" s="810"/>
      <c r="BO708" s="810"/>
      <c r="BP708" s="810"/>
      <c r="BQ708" s="792"/>
      <c r="BR708" s="792"/>
      <c r="BS708" s="792"/>
      <c r="BT708" s="792"/>
      <c r="BU708" s="792"/>
      <c r="BV708" s="792"/>
      <c r="BW708" s="837"/>
      <c r="BX708" s="837"/>
      <c r="BY708" s="837"/>
      <c r="BZ708" s="837"/>
      <c r="CA708" s="837"/>
      <c r="CB708" s="837"/>
      <c r="CC708" s="810"/>
      <c r="CD708" s="783"/>
      <c r="CE708" s="810"/>
      <c r="CF708" s="810"/>
      <c r="CG708" s="810"/>
      <c r="CH708" s="579"/>
    </row>
    <row r="709" spans="1:86" hidden="1" x14ac:dyDescent="0.2">
      <c r="A709" s="711"/>
      <c r="B709" s="711"/>
      <c r="C709" s="711"/>
      <c r="D709" s="712"/>
      <c r="E709" s="711"/>
      <c r="F709" s="712"/>
      <c r="G709" s="713"/>
      <c r="H709" s="639"/>
      <c r="I709" s="636"/>
      <c r="J709" s="775"/>
      <c r="K709" s="774"/>
      <c r="L709" s="775"/>
      <c r="M709" s="775"/>
      <c r="N709" s="775"/>
      <c r="O709" s="783"/>
      <c r="P709" s="783"/>
      <c r="Q709" s="783"/>
      <c r="R709" s="783"/>
      <c r="S709" s="783"/>
      <c r="T709" s="783"/>
      <c r="U709" s="792"/>
      <c r="V709" s="792"/>
      <c r="W709" s="792"/>
      <c r="X709" s="792"/>
      <c r="Y709" s="792"/>
      <c r="Z709" s="792"/>
      <c r="AA709" s="801"/>
      <c r="AB709" s="801"/>
      <c r="AC709" s="801"/>
      <c r="AD709" s="801"/>
      <c r="AE709" s="801"/>
      <c r="AF709" s="801"/>
      <c r="AG709" s="819"/>
      <c r="AH709" s="819"/>
      <c r="AI709" s="819"/>
      <c r="AJ709" s="819"/>
      <c r="AK709" s="819"/>
      <c r="AL709" s="819"/>
      <c r="AM709" s="775"/>
      <c r="AN709" s="775"/>
      <c r="AO709" s="775"/>
      <c r="AP709" s="775"/>
      <c r="AQ709" s="775"/>
      <c r="AR709" s="775"/>
      <c r="AS709" s="828"/>
      <c r="AT709" s="828"/>
      <c r="AU709" s="828"/>
      <c r="AV709" s="828"/>
      <c r="AW709" s="828"/>
      <c r="AX709" s="828"/>
      <c r="AY709" s="837"/>
      <c r="AZ709" s="837"/>
      <c r="BA709" s="837"/>
      <c r="BB709" s="837"/>
      <c r="BC709" s="837"/>
      <c r="BD709" s="837"/>
      <c r="BE709" s="775"/>
      <c r="BF709" s="775"/>
      <c r="BG709" s="775"/>
      <c r="BH709" s="775"/>
      <c r="BI709" s="775"/>
      <c r="BJ709" s="775"/>
      <c r="BK709" s="810"/>
      <c r="BL709" s="810"/>
      <c r="BM709" s="810"/>
      <c r="BN709" s="810"/>
      <c r="BO709" s="810"/>
      <c r="BP709" s="810"/>
      <c r="BQ709" s="792"/>
      <c r="BR709" s="792"/>
      <c r="BS709" s="792"/>
      <c r="BT709" s="792"/>
      <c r="BU709" s="792"/>
      <c r="BV709" s="792"/>
      <c r="BW709" s="837"/>
      <c r="BX709" s="837"/>
      <c r="BY709" s="837"/>
      <c r="BZ709" s="837"/>
      <c r="CA709" s="837"/>
      <c r="CB709" s="837"/>
      <c r="CC709" s="810"/>
      <c r="CD709" s="783"/>
      <c r="CE709" s="810"/>
      <c r="CF709" s="810"/>
      <c r="CG709" s="810"/>
      <c r="CH709" s="579"/>
    </row>
    <row r="710" spans="1:86" hidden="1" x14ac:dyDescent="0.2">
      <c r="A710" s="711"/>
      <c r="B710" s="711"/>
      <c r="C710" s="711"/>
      <c r="D710" s="712"/>
      <c r="E710" s="711"/>
      <c r="F710" s="712"/>
      <c r="G710" s="586"/>
      <c r="H710" s="635"/>
      <c r="I710" s="636"/>
      <c r="J710" s="775"/>
      <c r="K710" s="774"/>
      <c r="L710" s="775"/>
      <c r="M710" s="775"/>
      <c r="N710" s="775"/>
      <c r="O710" s="783"/>
      <c r="P710" s="783"/>
      <c r="Q710" s="783"/>
      <c r="R710" s="783"/>
      <c r="S710" s="783"/>
      <c r="T710" s="783"/>
      <c r="U710" s="792"/>
      <c r="V710" s="792"/>
      <c r="W710" s="792"/>
      <c r="X710" s="792"/>
      <c r="Y710" s="792"/>
      <c r="Z710" s="792"/>
      <c r="AA710" s="801"/>
      <c r="AB710" s="801"/>
      <c r="AC710" s="801"/>
      <c r="AD710" s="801"/>
      <c r="AE710" s="801"/>
      <c r="AF710" s="801"/>
      <c r="AG710" s="819"/>
      <c r="AH710" s="819"/>
      <c r="AI710" s="819"/>
      <c r="AJ710" s="819"/>
      <c r="AK710" s="819"/>
      <c r="AL710" s="819"/>
      <c r="AM710" s="775"/>
      <c r="AN710" s="775"/>
      <c r="AO710" s="775"/>
      <c r="AP710" s="775"/>
      <c r="AQ710" s="775"/>
      <c r="AR710" s="775"/>
      <c r="AS710" s="828"/>
      <c r="AT710" s="828"/>
      <c r="AU710" s="828"/>
      <c r="AV710" s="828"/>
      <c r="AW710" s="828"/>
      <c r="AX710" s="828"/>
      <c r="AY710" s="837"/>
      <c r="AZ710" s="837"/>
      <c r="BA710" s="837"/>
      <c r="BB710" s="837"/>
      <c r="BC710" s="837"/>
      <c r="BD710" s="837"/>
      <c r="BE710" s="775"/>
      <c r="BF710" s="775"/>
      <c r="BG710" s="775"/>
      <c r="BH710" s="775"/>
      <c r="BI710" s="775"/>
      <c r="BJ710" s="775"/>
      <c r="BK710" s="810"/>
      <c r="BL710" s="810"/>
      <c r="BM710" s="810"/>
      <c r="BN710" s="810"/>
      <c r="BO710" s="810"/>
      <c r="BP710" s="810"/>
      <c r="BQ710" s="792"/>
      <c r="BR710" s="792"/>
      <c r="BS710" s="792"/>
      <c r="BT710" s="792"/>
      <c r="BU710" s="792"/>
      <c r="BV710" s="792"/>
      <c r="BW710" s="837"/>
      <c r="BX710" s="837"/>
      <c r="BY710" s="837"/>
      <c r="BZ710" s="837"/>
      <c r="CA710" s="837"/>
      <c r="CB710" s="837"/>
      <c r="CC710" s="810"/>
      <c r="CD710" s="783"/>
      <c r="CE710" s="810"/>
      <c r="CF710" s="810"/>
      <c r="CG710" s="810"/>
      <c r="CH710" s="579"/>
    </row>
    <row r="711" spans="1:86" hidden="1" x14ac:dyDescent="0.2">
      <c r="A711" s="711"/>
      <c r="B711" s="711"/>
      <c r="C711" s="711"/>
      <c r="D711" s="712"/>
      <c r="E711" s="711"/>
      <c r="F711" s="712"/>
      <c r="G711" s="586"/>
      <c r="H711" s="635"/>
      <c r="I711" s="636"/>
      <c r="J711" s="775"/>
      <c r="K711" s="774"/>
      <c r="L711" s="775"/>
      <c r="M711" s="775"/>
      <c r="N711" s="775"/>
      <c r="O711" s="783"/>
      <c r="P711" s="783"/>
      <c r="Q711" s="783"/>
      <c r="R711" s="783"/>
      <c r="S711" s="783"/>
      <c r="T711" s="783"/>
      <c r="U711" s="792"/>
      <c r="V711" s="792"/>
      <c r="W711" s="792"/>
      <c r="X711" s="792"/>
      <c r="Y711" s="792"/>
      <c r="Z711" s="792"/>
      <c r="AA711" s="801"/>
      <c r="AB711" s="801"/>
      <c r="AC711" s="801"/>
      <c r="AD711" s="801"/>
      <c r="AE711" s="801"/>
      <c r="AF711" s="801"/>
      <c r="AG711" s="819"/>
      <c r="AH711" s="819"/>
      <c r="AI711" s="819"/>
      <c r="AJ711" s="819"/>
      <c r="AK711" s="819"/>
      <c r="AL711" s="819"/>
      <c r="AM711" s="775"/>
      <c r="AN711" s="775"/>
      <c r="AO711" s="775"/>
      <c r="AP711" s="775"/>
      <c r="AQ711" s="775"/>
      <c r="AR711" s="775"/>
      <c r="AS711" s="828"/>
      <c r="AT711" s="828"/>
      <c r="AU711" s="828"/>
      <c r="AV711" s="828"/>
      <c r="AW711" s="828"/>
      <c r="AX711" s="828"/>
      <c r="AY711" s="837"/>
      <c r="AZ711" s="837"/>
      <c r="BA711" s="837"/>
      <c r="BB711" s="837"/>
      <c r="BC711" s="837"/>
      <c r="BD711" s="837"/>
      <c r="BE711" s="775"/>
      <c r="BF711" s="775"/>
      <c r="BG711" s="775"/>
      <c r="BH711" s="775"/>
      <c r="BI711" s="775"/>
      <c r="BJ711" s="775"/>
      <c r="BK711" s="810"/>
      <c r="BL711" s="810"/>
      <c r="BM711" s="810"/>
      <c r="BN711" s="810"/>
      <c r="BO711" s="810"/>
      <c r="BP711" s="810"/>
      <c r="BQ711" s="792"/>
      <c r="BR711" s="792"/>
      <c r="BS711" s="792"/>
      <c r="BT711" s="792"/>
      <c r="BU711" s="792"/>
      <c r="BV711" s="792"/>
      <c r="BW711" s="837"/>
      <c r="BX711" s="837"/>
      <c r="BY711" s="837"/>
      <c r="BZ711" s="837"/>
      <c r="CA711" s="837"/>
      <c r="CB711" s="837"/>
      <c r="CC711" s="810"/>
      <c r="CD711" s="783"/>
      <c r="CE711" s="810"/>
      <c r="CF711" s="810"/>
      <c r="CG711" s="810"/>
      <c r="CH711" s="579"/>
    </row>
    <row r="712" spans="1:86" hidden="1" x14ac:dyDescent="0.2">
      <c r="A712" s="711"/>
      <c r="B712" s="711"/>
      <c r="C712" s="711"/>
      <c r="D712" s="712"/>
      <c r="E712" s="711"/>
      <c r="F712" s="712"/>
      <c r="G712" s="679"/>
      <c r="H712" s="635"/>
      <c r="I712" s="636"/>
      <c r="J712" s="775"/>
      <c r="K712" s="774"/>
      <c r="L712" s="775"/>
      <c r="M712" s="775"/>
      <c r="N712" s="775"/>
      <c r="O712" s="783"/>
      <c r="P712" s="783"/>
      <c r="Q712" s="783"/>
      <c r="R712" s="783"/>
      <c r="S712" s="783"/>
      <c r="T712" s="783"/>
      <c r="U712" s="792"/>
      <c r="V712" s="792"/>
      <c r="W712" s="792"/>
      <c r="X712" s="792"/>
      <c r="Y712" s="792"/>
      <c r="Z712" s="792"/>
      <c r="AA712" s="801"/>
      <c r="AB712" s="801"/>
      <c r="AC712" s="801"/>
      <c r="AD712" s="801"/>
      <c r="AE712" s="801"/>
      <c r="AF712" s="801"/>
      <c r="AG712" s="819"/>
      <c r="AH712" s="819"/>
      <c r="AI712" s="819"/>
      <c r="AJ712" s="819"/>
      <c r="AK712" s="819"/>
      <c r="AL712" s="819"/>
      <c r="AM712" s="775"/>
      <c r="AN712" s="775"/>
      <c r="AO712" s="775"/>
      <c r="AP712" s="775"/>
      <c r="AQ712" s="775"/>
      <c r="AR712" s="775"/>
      <c r="AS712" s="828"/>
      <c r="AT712" s="828"/>
      <c r="AU712" s="828"/>
      <c r="AV712" s="828"/>
      <c r="AW712" s="828"/>
      <c r="AX712" s="828"/>
      <c r="AY712" s="837"/>
      <c r="AZ712" s="837"/>
      <c r="BA712" s="837"/>
      <c r="BB712" s="837"/>
      <c r="BC712" s="837"/>
      <c r="BD712" s="837"/>
      <c r="BE712" s="775"/>
      <c r="BF712" s="775"/>
      <c r="BG712" s="775"/>
      <c r="BH712" s="775"/>
      <c r="BI712" s="775"/>
      <c r="BJ712" s="775"/>
      <c r="BK712" s="810"/>
      <c r="BL712" s="810"/>
      <c r="BM712" s="810"/>
      <c r="BN712" s="810"/>
      <c r="BO712" s="810"/>
      <c r="BP712" s="810"/>
      <c r="BQ712" s="792"/>
      <c r="BR712" s="792"/>
      <c r="BS712" s="792"/>
      <c r="BT712" s="792"/>
      <c r="BU712" s="792"/>
      <c r="BV712" s="792"/>
      <c r="BW712" s="837"/>
      <c r="BX712" s="837"/>
      <c r="BY712" s="837"/>
      <c r="BZ712" s="837"/>
      <c r="CA712" s="837"/>
      <c r="CB712" s="837"/>
      <c r="CC712" s="810"/>
      <c r="CD712" s="783"/>
      <c r="CE712" s="810"/>
      <c r="CF712" s="810"/>
      <c r="CG712" s="810"/>
      <c r="CH712" s="579"/>
    </row>
    <row r="713" spans="1:86" hidden="1" x14ac:dyDescent="0.2">
      <c r="A713" s="711"/>
      <c r="B713" s="711"/>
      <c r="C713" s="711"/>
      <c r="D713" s="712"/>
      <c r="E713" s="711"/>
      <c r="F713" s="712"/>
      <c r="G713" s="713"/>
      <c r="H713" s="639"/>
      <c r="I713" s="636"/>
      <c r="J713" s="775"/>
      <c r="K713" s="774"/>
      <c r="L713" s="775"/>
      <c r="M713" s="775"/>
      <c r="N713" s="775"/>
      <c r="O713" s="783"/>
      <c r="P713" s="783"/>
      <c r="Q713" s="783"/>
      <c r="R713" s="783"/>
      <c r="S713" s="783"/>
      <c r="T713" s="783"/>
      <c r="U713" s="792"/>
      <c r="V713" s="792"/>
      <c r="W713" s="792"/>
      <c r="X713" s="792"/>
      <c r="Y713" s="792"/>
      <c r="Z713" s="792"/>
      <c r="AA713" s="801"/>
      <c r="AB713" s="801"/>
      <c r="AC713" s="801"/>
      <c r="AD713" s="801"/>
      <c r="AE713" s="801"/>
      <c r="AF713" s="801"/>
      <c r="AG713" s="819"/>
      <c r="AH713" s="819"/>
      <c r="AI713" s="819"/>
      <c r="AJ713" s="819"/>
      <c r="AK713" s="819"/>
      <c r="AL713" s="819"/>
      <c r="AM713" s="775"/>
      <c r="AN713" s="775"/>
      <c r="AO713" s="775"/>
      <c r="AP713" s="775"/>
      <c r="AQ713" s="775"/>
      <c r="AR713" s="775"/>
      <c r="AS713" s="828"/>
      <c r="AT713" s="828"/>
      <c r="AU713" s="828"/>
      <c r="AV713" s="828"/>
      <c r="AW713" s="828"/>
      <c r="AX713" s="828"/>
      <c r="AY713" s="837"/>
      <c r="AZ713" s="837"/>
      <c r="BA713" s="837"/>
      <c r="BB713" s="837"/>
      <c r="BC713" s="837"/>
      <c r="BD713" s="837"/>
      <c r="BE713" s="775"/>
      <c r="BF713" s="775"/>
      <c r="BG713" s="775"/>
      <c r="BH713" s="775"/>
      <c r="BI713" s="775"/>
      <c r="BJ713" s="775"/>
      <c r="BK713" s="810"/>
      <c r="BL713" s="810"/>
      <c r="BM713" s="810"/>
      <c r="BN713" s="810"/>
      <c r="BO713" s="810"/>
      <c r="BP713" s="810"/>
      <c r="BQ713" s="792"/>
      <c r="BR713" s="792"/>
      <c r="BS713" s="792"/>
      <c r="BT713" s="792"/>
      <c r="BU713" s="792"/>
      <c r="BV713" s="792"/>
      <c r="BW713" s="837"/>
      <c r="BX713" s="837"/>
      <c r="BY713" s="837"/>
      <c r="BZ713" s="837"/>
      <c r="CA713" s="837"/>
      <c r="CB713" s="837"/>
      <c r="CC713" s="810"/>
      <c r="CD713" s="783"/>
      <c r="CE713" s="810"/>
      <c r="CF713" s="810"/>
      <c r="CG713" s="810"/>
      <c r="CH713" s="579"/>
    </row>
    <row r="714" spans="1:86" hidden="1" x14ac:dyDescent="0.2">
      <c r="A714" s="711"/>
      <c r="B714" s="711"/>
      <c r="C714" s="711"/>
      <c r="D714" s="712"/>
      <c r="E714" s="711"/>
      <c r="F714" s="712"/>
      <c r="G714" s="713"/>
      <c r="H714" s="639"/>
      <c r="I714" s="636"/>
      <c r="J714" s="775"/>
      <c r="K714" s="774"/>
      <c r="L714" s="775"/>
      <c r="M714" s="775"/>
      <c r="N714" s="775"/>
      <c r="O714" s="783"/>
      <c r="P714" s="783"/>
      <c r="Q714" s="783"/>
      <c r="R714" s="783"/>
      <c r="S714" s="783"/>
      <c r="T714" s="783"/>
      <c r="U714" s="792"/>
      <c r="V714" s="792"/>
      <c r="W714" s="792"/>
      <c r="X714" s="792"/>
      <c r="Y714" s="792"/>
      <c r="Z714" s="792"/>
      <c r="AA714" s="801"/>
      <c r="AB714" s="801"/>
      <c r="AC714" s="801"/>
      <c r="AD714" s="801"/>
      <c r="AE714" s="801"/>
      <c r="AF714" s="801"/>
      <c r="AG714" s="819"/>
      <c r="AH714" s="819"/>
      <c r="AI714" s="819"/>
      <c r="AJ714" s="819"/>
      <c r="AK714" s="819"/>
      <c r="AL714" s="819"/>
      <c r="AM714" s="775"/>
      <c r="AN714" s="775"/>
      <c r="AO714" s="775"/>
      <c r="AP714" s="775"/>
      <c r="AQ714" s="775"/>
      <c r="AR714" s="775"/>
      <c r="AS714" s="828"/>
      <c r="AT714" s="828"/>
      <c r="AU714" s="828"/>
      <c r="AV714" s="828"/>
      <c r="AW714" s="828"/>
      <c r="AX714" s="828"/>
      <c r="AY714" s="837"/>
      <c r="AZ714" s="837"/>
      <c r="BA714" s="837"/>
      <c r="BB714" s="837"/>
      <c r="BC714" s="837"/>
      <c r="BD714" s="837"/>
      <c r="BE714" s="775"/>
      <c r="BF714" s="775"/>
      <c r="BG714" s="775"/>
      <c r="BH714" s="775"/>
      <c r="BI714" s="775"/>
      <c r="BJ714" s="775"/>
      <c r="BK714" s="810"/>
      <c r="BL714" s="810"/>
      <c r="BM714" s="810"/>
      <c r="BN714" s="810"/>
      <c r="BO714" s="810"/>
      <c r="BP714" s="810"/>
      <c r="BQ714" s="792"/>
      <c r="BR714" s="792"/>
      <c r="BS714" s="792"/>
      <c r="BT714" s="792"/>
      <c r="BU714" s="792"/>
      <c r="BV714" s="792"/>
      <c r="BW714" s="837"/>
      <c r="BX714" s="837"/>
      <c r="BY714" s="837"/>
      <c r="BZ714" s="837"/>
      <c r="CA714" s="837"/>
      <c r="CB714" s="837"/>
      <c r="CC714" s="810"/>
      <c r="CD714" s="783"/>
      <c r="CE714" s="810"/>
      <c r="CF714" s="810"/>
      <c r="CG714" s="810"/>
      <c r="CH714" s="579"/>
    </row>
    <row r="715" spans="1:86" hidden="1" x14ac:dyDescent="0.2">
      <c r="A715" s="711"/>
      <c r="B715" s="711"/>
      <c r="C715" s="711"/>
      <c r="D715" s="712"/>
      <c r="E715" s="711"/>
      <c r="F715" s="712"/>
      <c r="G715" s="586"/>
      <c r="H715" s="635"/>
      <c r="I715" s="636"/>
      <c r="J715" s="775"/>
      <c r="K715" s="774"/>
      <c r="L715" s="775"/>
      <c r="M715" s="775"/>
      <c r="N715" s="775"/>
      <c r="O715" s="783"/>
      <c r="P715" s="783"/>
      <c r="Q715" s="783"/>
      <c r="R715" s="783"/>
      <c r="S715" s="783"/>
      <c r="T715" s="783"/>
      <c r="U715" s="792"/>
      <c r="V715" s="792"/>
      <c r="W715" s="792"/>
      <c r="X715" s="792"/>
      <c r="Y715" s="792"/>
      <c r="Z715" s="792"/>
      <c r="AA715" s="801"/>
      <c r="AB715" s="801"/>
      <c r="AC715" s="801"/>
      <c r="AD715" s="801"/>
      <c r="AE715" s="801"/>
      <c r="AF715" s="801"/>
      <c r="AG715" s="819"/>
      <c r="AH715" s="819"/>
      <c r="AI715" s="819"/>
      <c r="AJ715" s="819"/>
      <c r="AK715" s="819"/>
      <c r="AL715" s="819"/>
      <c r="AM715" s="775"/>
      <c r="AN715" s="775"/>
      <c r="AO715" s="775"/>
      <c r="AP715" s="775"/>
      <c r="AQ715" s="775"/>
      <c r="AR715" s="775"/>
      <c r="AS715" s="828"/>
      <c r="AT715" s="828"/>
      <c r="AU715" s="828"/>
      <c r="AV715" s="828"/>
      <c r="AW715" s="828"/>
      <c r="AX715" s="828"/>
      <c r="AY715" s="837"/>
      <c r="AZ715" s="837"/>
      <c r="BA715" s="837"/>
      <c r="BB715" s="837"/>
      <c r="BC715" s="837"/>
      <c r="BD715" s="837"/>
      <c r="BE715" s="775"/>
      <c r="BF715" s="775"/>
      <c r="BG715" s="775"/>
      <c r="BH715" s="775"/>
      <c r="BI715" s="775"/>
      <c r="BJ715" s="775"/>
      <c r="BK715" s="810"/>
      <c r="BL715" s="810"/>
      <c r="BM715" s="810"/>
      <c r="BN715" s="810"/>
      <c r="BO715" s="810"/>
      <c r="BP715" s="810"/>
      <c r="BQ715" s="792"/>
      <c r="BR715" s="792"/>
      <c r="BS715" s="792"/>
      <c r="BT715" s="792"/>
      <c r="BU715" s="792"/>
      <c r="BV715" s="792"/>
      <c r="BW715" s="837"/>
      <c r="BX715" s="837"/>
      <c r="BY715" s="837"/>
      <c r="BZ715" s="837"/>
      <c r="CA715" s="837"/>
      <c r="CB715" s="837"/>
      <c r="CC715" s="810"/>
      <c r="CD715" s="783"/>
      <c r="CE715" s="810"/>
      <c r="CF715" s="810"/>
      <c r="CG715" s="810"/>
      <c r="CH715" s="579"/>
    </row>
    <row r="716" spans="1:86" hidden="1" x14ac:dyDescent="0.2">
      <c r="A716" s="711"/>
      <c r="B716" s="711"/>
      <c r="C716" s="711"/>
      <c r="D716" s="712"/>
      <c r="E716" s="711"/>
      <c r="F716" s="712"/>
      <c r="G716" s="586"/>
      <c r="H716" s="635"/>
      <c r="I716" s="636"/>
      <c r="J716" s="775"/>
      <c r="K716" s="774"/>
      <c r="L716" s="775"/>
      <c r="M716" s="775"/>
      <c r="N716" s="775"/>
      <c r="O716" s="783"/>
      <c r="P716" s="783"/>
      <c r="Q716" s="783"/>
      <c r="R716" s="783"/>
      <c r="S716" s="783"/>
      <c r="T716" s="783"/>
      <c r="U716" s="792"/>
      <c r="V716" s="792"/>
      <c r="W716" s="792"/>
      <c r="X716" s="792"/>
      <c r="Y716" s="792"/>
      <c r="Z716" s="792"/>
      <c r="AA716" s="801"/>
      <c r="AB716" s="801"/>
      <c r="AC716" s="801"/>
      <c r="AD716" s="801"/>
      <c r="AE716" s="801"/>
      <c r="AF716" s="801"/>
      <c r="AG716" s="819"/>
      <c r="AH716" s="819"/>
      <c r="AI716" s="819"/>
      <c r="AJ716" s="819"/>
      <c r="AK716" s="819"/>
      <c r="AL716" s="819"/>
      <c r="AM716" s="775"/>
      <c r="AN716" s="775"/>
      <c r="AO716" s="775"/>
      <c r="AP716" s="775"/>
      <c r="AQ716" s="775"/>
      <c r="AR716" s="775"/>
      <c r="AS716" s="828"/>
      <c r="AT716" s="828"/>
      <c r="AU716" s="828"/>
      <c r="AV716" s="828"/>
      <c r="AW716" s="828"/>
      <c r="AX716" s="828"/>
      <c r="AY716" s="837"/>
      <c r="AZ716" s="837"/>
      <c r="BA716" s="837"/>
      <c r="BB716" s="837"/>
      <c r="BC716" s="837"/>
      <c r="BD716" s="837"/>
      <c r="BE716" s="775"/>
      <c r="BF716" s="775"/>
      <c r="BG716" s="775"/>
      <c r="BH716" s="775"/>
      <c r="BI716" s="775"/>
      <c r="BJ716" s="775"/>
      <c r="BK716" s="810"/>
      <c r="BL716" s="810"/>
      <c r="BM716" s="810"/>
      <c r="BN716" s="810"/>
      <c r="BO716" s="810"/>
      <c r="BP716" s="810"/>
      <c r="BQ716" s="792"/>
      <c r="BR716" s="792"/>
      <c r="BS716" s="792"/>
      <c r="BT716" s="792"/>
      <c r="BU716" s="792"/>
      <c r="BV716" s="792"/>
      <c r="BW716" s="837"/>
      <c r="BX716" s="837"/>
      <c r="BY716" s="837"/>
      <c r="BZ716" s="837"/>
      <c r="CA716" s="837"/>
      <c r="CB716" s="837"/>
      <c r="CC716" s="810"/>
      <c r="CD716" s="783"/>
      <c r="CE716" s="810"/>
      <c r="CF716" s="810"/>
      <c r="CG716" s="810"/>
      <c r="CH716" s="579"/>
    </row>
    <row r="717" spans="1:86" hidden="1" x14ac:dyDescent="0.2">
      <c r="A717" s="711"/>
      <c r="B717" s="711"/>
      <c r="C717" s="711"/>
      <c r="D717" s="712"/>
      <c r="E717" s="711"/>
      <c r="F717" s="712"/>
      <c r="G717" s="679"/>
      <c r="H717" s="635"/>
      <c r="I717" s="636"/>
      <c r="J717" s="775"/>
      <c r="K717" s="774"/>
      <c r="L717" s="775"/>
      <c r="M717" s="775"/>
      <c r="N717" s="775"/>
      <c r="O717" s="783"/>
      <c r="P717" s="783"/>
      <c r="Q717" s="783"/>
      <c r="R717" s="783"/>
      <c r="S717" s="783"/>
      <c r="T717" s="783"/>
      <c r="U717" s="792"/>
      <c r="V717" s="792"/>
      <c r="W717" s="792"/>
      <c r="X717" s="792"/>
      <c r="Y717" s="792"/>
      <c r="Z717" s="792"/>
      <c r="AA717" s="801"/>
      <c r="AB717" s="801"/>
      <c r="AC717" s="801"/>
      <c r="AD717" s="801"/>
      <c r="AE717" s="801"/>
      <c r="AF717" s="801"/>
      <c r="AG717" s="819"/>
      <c r="AH717" s="819"/>
      <c r="AI717" s="819"/>
      <c r="AJ717" s="819"/>
      <c r="AK717" s="819"/>
      <c r="AL717" s="819"/>
      <c r="AM717" s="775"/>
      <c r="AN717" s="775"/>
      <c r="AO717" s="775"/>
      <c r="AP717" s="775"/>
      <c r="AQ717" s="775"/>
      <c r="AR717" s="775"/>
      <c r="AS717" s="828"/>
      <c r="AT717" s="828"/>
      <c r="AU717" s="828"/>
      <c r="AV717" s="828"/>
      <c r="AW717" s="828"/>
      <c r="AX717" s="828"/>
      <c r="AY717" s="837"/>
      <c r="AZ717" s="837"/>
      <c r="BA717" s="837"/>
      <c r="BB717" s="837"/>
      <c r="BC717" s="837"/>
      <c r="BD717" s="837"/>
      <c r="BE717" s="775"/>
      <c r="BF717" s="775"/>
      <c r="BG717" s="775"/>
      <c r="BH717" s="775"/>
      <c r="BI717" s="775"/>
      <c r="BJ717" s="775"/>
      <c r="BK717" s="810"/>
      <c r="BL717" s="810"/>
      <c r="BM717" s="810"/>
      <c r="BN717" s="810"/>
      <c r="BO717" s="810"/>
      <c r="BP717" s="810"/>
      <c r="BQ717" s="792"/>
      <c r="BR717" s="792"/>
      <c r="BS717" s="792"/>
      <c r="BT717" s="792"/>
      <c r="BU717" s="792"/>
      <c r="BV717" s="792"/>
      <c r="BW717" s="837"/>
      <c r="BX717" s="837"/>
      <c r="BY717" s="837"/>
      <c r="BZ717" s="837"/>
      <c r="CA717" s="837"/>
      <c r="CB717" s="837"/>
      <c r="CC717" s="810"/>
      <c r="CD717" s="783"/>
      <c r="CE717" s="810"/>
      <c r="CF717" s="810"/>
      <c r="CG717" s="810"/>
      <c r="CH717" s="579"/>
    </row>
    <row r="718" spans="1:86" hidden="1" x14ac:dyDescent="0.2">
      <c r="A718" s="711"/>
      <c r="B718" s="711"/>
      <c r="C718" s="711"/>
      <c r="D718" s="712"/>
      <c r="E718" s="711"/>
      <c r="F718" s="712"/>
      <c r="G718" s="586"/>
      <c r="H718" s="639"/>
      <c r="I718" s="636"/>
      <c r="J718" s="775"/>
      <c r="K718" s="774"/>
      <c r="L718" s="775"/>
      <c r="M718" s="775"/>
      <c r="N718" s="775"/>
      <c r="O718" s="783"/>
      <c r="P718" s="783"/>
      <c r="Q718" s="783"/>
      <c r="R718" s="783"/>
      <c r="S718" s="783"/>
      <c r="T718" s="783"/>
      <c r="U718" s="792"/>
      <c r="V718" s="792"/>
      <c r="W718" s="792"/>
      <c r="X718" s="792"/>
      <c r="Y718" s="792"/>
      <c r="Z718" s="792"/>
      <c r="AA718" s="801"/>
      <c r="AB718" s="801"/>
      <c r="AC718" s="801"/>
      <c r="AD718" s="801"/>
      <c r="AE718" s="801"/>
      <c r="AF718" s="801"/>
      <c r="AG718" s="819"/>
      <c r="AH718" s="819"/>
      <c r="AI718" s="819"/>
      <c r="AJ718" s="819"/>
      <c r="AK718" s="819"/>
      <c r="AL718" s="819"/>
      <c r="AM718" s="775"/>
      <c r="AN718" s="775"/>
      <c r="AO718" s="775"/>
      <c r="AP718" s="775"/>
      <c r="AQ718" s="775"/>
      <c r="AR718" s="775"/>
      <c r="AS718" s="828"/>
      <c r="AT718" s="828"/>
      <c r="AU718" s="828"/>
      <c r="AV718" s="828"/>
      <c r="AW718" s="828"/>
      <c r="AX718" s="828"/>
      <c r="AY718" s="837"/>
      <c r="AZ718" s="837"/>
      <c r="BA718" s="837"/>
      <c r="BB718" s="837"/>
      <c r="BC718" s="837"/>
      <c r="BD718" s="837"/>
      <c r="BE718" s="775"/>
      <c r="BF718" s="775"/>
      <c r="BG718" s="775"/>
      <c r="BH718" s="775"/>
      <c r="BI718" s="775"/>
      <c r="BJ718" s="775"/>
      <c r="BK718" s="810"/>
      <c r="BL718" s="810"/>
      <c r="BM718" s="810"/>
      <c r="BN718" s="810"/>
      <c r="BO718" s="810"/>
      <c r="BP718" s="810"/>
      <c r="BQ718" s="792"/>
      <c r="BR718" s="792"/>
      <c r="BS718" s="792"/>
      <c r="BT718" s="792"/>
      <c r="BU718" s="792"/>
      <c r="BV718" s="792"/>
      <c r="BW718" s="837"/>
      <c r="BX718" s="837"/>
      <c r="BY718" s="837"/>
      <c r="BZ718" s="837"/>
      <c r="CA718" s="837"/>
      <c r="CB718" s="837"/>
      <c r="CC718" s="810"/>
      <c r="CD718" s="783"/>
      <c r="CE718" s="810"/>
      <c r="CF718" s="810"/>
      <c r="CG718" s="810"/>
      <c r="CH718" s="579"/>
    </row>
    <row r="719" spans="1:86" hidden="1" x14ac:dyDescent="0.2">
      <c r="A719" s="711"/>
      <c r="B719" s="711"/>
      <c r="C719" s="711"/>
      <c r="D719" s="712"/>
      <c r="E719" s="711"/>
      <c r="F719" s="712"/>
      <c r="G719" s="586"/>
      <c r="H719" s="639"/>
      <c r="I719" s="636"/>
      <c r="J719" s="775"/>
      <c r="K719" s="774"/>
      <c r="L719" s="775"/>
      <c r="M719" s="775"/>
      <c r="N719" s="775"/>
      <c r="O719" s="783"/>
      <c r="P719" s="783"/>
      <c r="Q719" s="783"/>
      <c r="R719" s="783"/>
      <c r="S719" s="783"/>
      <c r="T719" s="783"/>
      <c r="U719" s="792"/>
      <c r="V719" s="792"/>
      <c r="W719" s="792"/>
      <c r="X719" s="792"/>
      <c r="Y719" s="792"/>
      <c r="Z719" s="792"/>
      <c r="AA719" s="801"/>
      <c r="AB719" s="801"/>
      <c r="AC719" s="801"/>
      <c r="AD719" s="801"/>
      <c r="AE719" s="801"/>
      <c r="AF719" s="801"/>
      <c r="AG719" s="819"/>
      <c r="AH719" s="819"/>
      <c r="AI719" s="819"/>
      <c r="AJ719" s="819"/>
      <c r="AK719" s="819"/>
      <c r="AL719" s="819"/>
      <c r="AM719" s="775"/>
      <c r="AN719" s="775"/>
      <c r="AO719" s="775"/>
      <c r="AP719" s="775"/>
      <c r="AQ719" s="775"/>
      <c r="AR719" s="775"/>
      <c r="AS719" s="828"/>
      <c r="AT719" s="828"/>
      <c r="AU719" s="828"/>
      <c r="AV719" s="828"/>
      <c r="AW719" s="828"/>
      <c r="AX719" s="828"/>
      <c r="AY719" s="837"/>
      <c r="AZ719" s="837"/>
      <c r="BA719" s="837"/>
      <c r="BB719" s="837"/>
      <c r="BC719" s="837"/>
      <c r="BD719" s="837"/>
      <c r="BE719" s="775"/>
      <c r="BF719" s="775"/>
      <c r="BG719" s="775"/>
      <c r="BH719" s="775"/>
      <c r="BI719" s="775"/>
      <c r="BJ719" s="775"/>
      <c r="BK719" s="810"/>
      <c r="BL719" s="810"/>
      <c r="BM719" s="810"/>
      <c r="BN719" s="810"/>
      <c r="BO719" s="810"/>
      <c r="BP719" s="810"/>
      <c r="BQ719" s="792"/>
      <c r="BR719" s="792"/>
      <c r="BS719" s="792"/>
      <c r="BT719" s="792"/>
      <c r="BU719" s="792"/>
      <c r="BV719" s="792"/>
      <c r="BW719" s="837"/>
      <c r="BX719" s="837"/>
      <c r="BY719" s="837"/>
      <c r="BZ719" s="837"/>
      <c r="CA719" s="837"/>
      <c r="CB719" s="837"/>
      <c r="CC719" s="810"/>
      <c r="CD719" s="783"/>
      <c r="CE719" s="810"/>
      <c r="CF719" s="810"/>
      <c r="CG719" s="810"/>
      <c r="CH719" s="579"/>
    </row>
    <row r="720" spans="1:86" hidden="1" x14ac:dyDescent="0.2">
      <c r="A720" s="711"/>
      <c r="B720" s="711"/>
      <c r="C720" s="711"/>
      <c r="D720" s="712"/>
      <c r="E720" s="711"/>
      <c r="F720" s="712"/>
      <c r="G720" s="586"/>
      <c r="H720" s="635"/>
      <c r="I720" s="636"/>
      <c r="J720" s="775"/>
      <c r="K720" s="774"/>
      <c r="L720" s="775"/>
      <c r="M720" s="775"/>
      <c r="N720" s="775"/>
      <c r="O720" s="783"/>
      <c r="P720" s="783"/>
      <c r="Q720" s="783"/>
      <c r="R720" s="783"/>
      <c r="S720" s="783"/>
      <c r="T720" s="783"/>
      <c r="U720" s="792"/>
      <c r="V720" s="792"/>
      <c r="W720" s="792"/>
      <c r="X720" s="792"/>
      <c r="Y720" s="792"/>
      <c r="Z720" s="792"/>
      <c r="AA720" s="801"/>
      <c r="AB720" s="801"/>
      <c r="AC720" s="801"/>
      <c r="AD720" s="801"/>
      <c r="AE720" s="801"/>
      <c r="AF720" s="801"/>
      <c r="AG720" s="819"/>
      <c r="AH720" s="819"/>
      <c r="AI720" s="819"/>
      <c r="AJ720" s="819"/>
      <c r="AK720" s="819"/>
      <c r="AL720" s="819"/>
      <c r="AM720" s="775"/>
      <c r="AN720" s="775"/>
      <c r="AO720" s="775"/>
      <c r="AP720" s="775"/>
      <c r="AQ720" s="775"/>
      <c r="AR720" s="775"/>
      <c r="AS720" s="828"/>
      <c r="AT720" s="828"/>
      <c r="AU720" s="828"/>
      <c r="AV720" s="828"/>
      <c r="AW720" s="828"/>
      <c r="AX720" s="828"/>
      <c r="AY720" s="837"/>
      <c r="AZ720" s="837"/>
      <c r="BA720" s="837"/>
      <c r="BB720" s="837"/>
      <c r="BC720" s="837"/>
      <c r="BD720" s="837"/>
      <c r="BE720" s="775"/>
      <c r="BF720" s="775"/>
      <c r="BG720" s="775"/>
      <c r="BH720" s="775"/>
      <c r="BI720" s="775"/>
      <c r="BJ720" s="775"/>
      <c r="BK720" s="810"/>
      <c r="BL720" s="810"/>
      <c r="BM720" s="810"/>
      <c r="BN720" s="810"/>
      <c r="BO720" s="810"/>
      <c r="BP720" s="810"/>
      <c r="BQ720" s="792"/>
      <c r="BR720" s="792"/>
      <c r="BS720" s="792"/>
      <c r="BT720" s="792"/>
      <c r="BU720" s="792"/>
      <c r="BV720" s="792"/>
      <c r="BW720" s="837"/>
      <c r="BX720" s="837"/>
      <c r="BY720" s="837"/>
      <c r="BZ720" s="837"/>
      <c r="CA720" s="837"/>
      <c r="CB720" s="837"/>
      <c r="CC720" s="810"/>
      <c r="CD720" s="783"/>
      <c r="CE720" s="810"/>
      <c r="CF720" s="810"/>
      <c r="CG720" s="810"/>
      <c r="CH720" s="579"/>
    </row>
    <row r="721" spans="1:86" hidden="1" x14ac:dyDescent="0.2">
      <c r="A721" s="711"/>
      <c r="B721" s="711"/>
      <c r="C721" s="711"/>
      <c r="D721" s="712"/>
      <c r="E721" s="711"/>
      <c r="F721" s="712"/>
      <c r="G721" s="586"/>
      <c r="H721" s="639"/>
      <c r="I721" s="636"/>
      <c r="J721" s="775"/>
      <c r="K721" s="774"/>
      <c r="L721" s="775"/>
      <c r="M721" s="775"/>
      <c r="N721" s="775"/>
      <c r="O721" s="783"/>
      <c r="P721" s="783"/>
      <c r="Q721" s="783"/>
      <c r="R721" s="783"/>
      <c r="S721" s="783"/>
      <c r="T721" s="783"/>
      <c r="U721" s="792"/>
      <c r="V721" s="792"/>
      <c r="W721" s="792"/>
      <c r="X721" s="792"/>
      <c r="Y721" s="792"/>
      <c r="Z721" s="792"/>
      <c r="AA721" s="801"/>
      <c r="AB721" s="801"/>
      <c r="AC721" s="801"/>
      <c r="AD721" s="801"/>
      <c r="AE721" s="801"/>
      <c r="AF721" s="801"/>
      <c r="AG721" s="819"/>
      <c r="AH721" s="819"/>
      <c r="AI721" s="819"/>
      <c r="AJ721" s="819"/>
      <c r="AK721" s="819"/>
      <c r="AL721" s="819"/>
      <c r="AM721" s="775"/>
      <c r="AN721" s="775"/>
      <c r="AO721" s="775"/>
      <c r="AP721" s="775"/>
      <c r="AQ721" s="775"/>
      <c r="AR721" s="775"/>
      <c r="AS721" s="828"/>
      <c r="AT721" s="828"/>
      <c r="AU721" s="828"/>
      <c r="AV721" s="828"/>
      <c r="AW721" s="828"/>
      <c r="AX721" s="828"/>
      <c r="AY721" s="837"/>
      <c r="AZ721" s="837"/>
      <c r="BA721" s="837"/>
      <c r="BB721" s="837"/>
      <c r="BC721" s="837"/>
      <c r="BD721" s="837"/>
      <c r="BE721" s="775"/>
      <c r="BF721" s="775"/>
      <c r="BG721" s="775"/>
      <c r="BH721" s="775"/>
      <c r="BI721" s="775"/>
      <c r="BJ721" s="775"/>
      <c r="BK721" s="810"/>
      <c r="BL721" s="810"/>
      <c r="BM721" s="810"/>
      <c r="BN721" s="810"/>
      <c r="BO721" s="810"/>
      <c r="BP721" s="810"/>
      <c r="BQ721" s="792"/>
      <c r="BR721" s="792"/>
      <c r="BS721" s="792"/>
      <c r="BT721" s="792"/>
      <c r="BU721" s="792"/>
      <c r="BV721" s="792"/>
      <c r="BW721" s="837"/>
      <c r="BX721" s="837"/>
      <c r="BY721" s="837"/>
      <c r="BZ721" s="837"/>
      <c r="CA721" s="837"/>
      <c r="CB721" s="837"/>
      <c r="CC721" s="810"/>
      <c r="CD721" s="783"/>
      <c r="CE721" s="810"/>
      <c r="CF721" s="810"/>
      <c r="CG721" s="810"/>
      <c r="CH721" s="579"/>
    </row>
    <row r="722" spans="1:86" hidden="1" x14ac:dyDescent="0.2">
      <c r="A722" s="711"/>
      <c r="B722" s="711"/>
      <c r="C722" s="711"/>
      <c r="D722" s="712"/>
      <c r="E722" s="711"/>
      <c r="F722" s="712"/>
      <c r="G722" s="679"/>
      <c r="H722" s="639"/>
      <c r="I722" s="636"/>
      <c r="J722" s="774"/>
      <c r="K722" s="774"/>
      <c r="L722" s="775"/>
      <c r="M722" s="775"/>
      <c r="N722" s="775"/>
      <c r="O722" s="784"/>
      <c r="P722" s="784"/>
      <c r="Q722" s="783"/>
      <c r="R722" s="783"/>
      <c r="S722" s="783"/>
      <c r="T722" s="783"/>
      <c r="U722" s="793"/>
      <c r="V722" s="792"/>
      <c r="W722" s="792"/>
      <c r="X722" s="792"/>
      <c r="Y722" s="792"/>
      <c r="Z722" s="792"/>
      <c r="AA722" s="802"/>
      <c r="AB722" s="801"/>
      <c r="AC722" s="801"/>
      <c r="AD722" s="801"/>
      <c r="AE722" s="801"/>
      <c r="AF722" s="801"/>
      <c r="AG722" s="820"/>
      <c r="AH722" s="819"/>
      <c r="AI722" s="819"/>
      <c r="AJ722" s="819"/>
      <c r="AK722" s="819"/>
      <c r="AL722" s="819"/>
      <c r="AM722" s="774"/>
      <c r="AN722" s="775"/>
      <c r="AO722" s="775"/>
      <c r="AP722" s="775"/>
      <c r="AQ722" s="775"/>
      <c r="AR722" s="775"/>
      <c r="AS722" s="829"/>
      <c r="AT722" s="828"/>
      <c r="AU722" s="828"/>
      <c r="AV722" s="828"/>
      <c r="AW722" s="828"/>
      <c r="AX722" s="828"/>
      <c r="AY722" s="838"/>
      <c r="AZ722" s="837"/>
      <c r="BA722" s="837"/>
      <c r="BB722" s="837"/>
      <c r="BC722" s="837"/>
      <c r="BD722" s="837"/>
      <c r="BE722" s="774"/>
      <c r="BF722" s="775"/>
      <c r="BG722" s="775"/>
      <c r="BH722" s="775"/>
      <c r="BI722" s="775"/>
      <c r="BJ722" s="775"/>
      <c r="BK722" s="811"/>
      <c r="BL722" s="810"/>
      <c r="BM722" s="810"/>
      <c r="BN722" s="810"/>
      <c r="BO722" s="810"/>
      <c r="BP722" s="810"/>
      <c r="BQ722" s="793"/>
      <c r="BR722" s="792"/>
      <c r="BS722" s="792"/>
      <c r="BT722" s="792"/>
      <c r="BU722" s="792"/>
      <c r="BV722" s="792"/>
      <c r="BW722" s="838"/>
      <c r="BX722" s="837"/>
      <c r="BY722" s="837"/>
      <c r="BZ722" s="837"/>
      <c r="CA722" s="837"/>
      <c r="CB722" s="837"/>
      <c r="CC722" s="811"/>
      <c r="CD722" s="784"/>
      <c r="CE722" s="810"/>
      <c r="CF722" s="810"/>
      <c r="CG722" s="810"/>
      <c r="CH722" s="579"/>
    </row>
    <row r="723" spans="1:86" hidden="1" x14ac:dyDescent="0.2">
      <c r="A723" s="711"/>
      <c r="B723" s="711"/>
      <c r="C723" s="711"/>
      <c r="D723" s="712"/>
      <c r="E723" s="711"/>
      <c r="F723" s="712"/>
      <c r="G723" s="679"/>
      <c r="H723" s="635"/>
      <c r="I723" s="636"/>
      <c r="J723" s="774"/>
      <c r="K723" s="774"/>
      <c r="L723" s="775"/>
      <c r="M723" s="775"/>
      <c r="N723" s="775"/>
      <c r="O723" s="784"/>
      <c r="P723" s="784"/>
      <c r="Q723" s="783"/>
      <c r="R723" s="783"/>
      <c r="S723" s="783"/>
      <c r="T723" s="783"/>
      <c r="U723" s="793"/>
      <c r="V723" s="792"/>
      <c r="W723" s="792"/>
      <c r="X723" s="792"/>
      <c r="Y723" s="792"/>
      <c r="Z723" s="792"/>
      <c r="AA723" s="802"/>
      <c r="AB723" s="801"/>
      <c r="AC723" s="801"/>
      <c r="AD723" s="801"/>
      <c r="AE723" s="801"/>
      <c r="AF723" s="801"/>
      <c r="AG723" s="820"/>
      <c r="AH723" s="819"/>
      <c r="AI723" s="819"/>
      <c r="AJ723" s="819"/>
      <c r="AK723" s="819"/>
      <c r="AL723" s="819"/>
      <c r="AM723" s="774"/>
      <c r="AN723" s="775"/>
      <c r="AO723" s="775"/>
      <c r="AP723" s="775"/>
      <c r="AQ723" s="775"/>
      <c r="AR723" s="775"/>
      <c r="AS723" s="829"/>
      <c r="AT723" s="828"/>
      <c r="AU723" s="828"/>
      <c r="AV723" s="828"/>
      <c r="AW723" s="828"/>
      <c r="AX723" s="828"/>
      <c r="AY723" s="838"/>
      <c r="AZ723" s="837"/>
      <c r="BA723" s="837"/>
      <c r="BB723" s="837"/>
      <c r="BC723" s="837"/>
      <c r="BD723" s="837"/>
      <c r="BE723" s="774"/>
      <c r="BF723" s="775"/>
      <c r="BG723" s="775"/>
      <c r="BH723" s="775"/>
      <c r="BI723" s="775"/>
      <c r="BJ723" s="775"/>
      <c r="BK723" s="811"/>
      <c r="BL723" s="810"/>
      <c r="BM723" s="810"/>
      <c r="BN723" s="810"/>
      <c r="BO723" s="810"/>
      <c r="BP723" s="810"/>
      <c r="BQ723" s="793"/>
      <c r="BR723" s="792"/>
      <c r="BS723" s="792"/>
      <c r="BT723" s="792"/>
      <c r="BU723" s="792"/>
      <c r="BV723" s="792"/>
      <c r="BW723" s="838"/>
      <c r="BX723" s="837"/>
      <c r="BY723" s="837"/>
      <c r="BZ723" s="837"/>
      <c r="CA723" s="837"/>
      <c r="CB723" s="837"/>
      <c r="CC723" s="811"/>
      <c r="CD723" s="784"/>
      <c r="CE723" s="810"/>
      <c r="CF723" s="810"/>
      <c r="CG723" s="810"/>
      <c r="CH723" s="579"/>
    </row>
    <row r="724" spans="1:86" hidden="1" x14ac:dyDescent="0.2">
      <c r="A724" s="711"/>
      <c r="B724" s="711"/>
      <c r="C724" s="711"/>
      <c r="D724" s="712"/>
      <c r="E724" s="711"/>
      <c r="F724" s="712"/>
      <c r="G724" s="679"/>
      <c r="H724" s="635"/>
      <c r="I724" s="636"/>
      <c r="J724" s="774"/>
      <c r="K724" s="774"/>
      <c r="L724" s="775"/>
      <c r="M724" s="775"/>
      <c r="N724" s="775"/>
      <c r="O724" s="784"/>
      <c r="P724" s="784"/>
      <c r="Q724" s="783"/>
      <c r="R724" s="783"/>
      <c r="S724" s="783"/>
      <c r="T724" s="783"/>
      <c r="U724" s="793"/>
      <c r="V724" s="792"/>
      <c r="W724" s="792"/>
      <c r="X724" s="792"/>
      <c r="Y724" s="792"/>
      <c r="Z724" s="792"/>
      <c r="AA724" s="802"/>
      <c r="AB724" s="801"/>
      <c r="AC724" s="801"/>
      <c r="AD724" s="801"/>
      <c r="AE724" s="801"/>
      <c r="AF724" s="801"/>
      <c r="AG724" s="820"/>
      <c r="AH724" s="819"/>
      <c r="AI724" s="819"/>
      <c r="AJ724" s="819"/>
      <c r="AK724" s="819"/>
      <c r="AL724" s="819"/>
      <c r="AM724" s="774"/>
      <c r="AN724" s="775"/>
      <c r="AO724" s="775"/>
      <c r="AP724" s="775"/>
      <c r="AQ724" s="775"/>
      <c r="AR724" s="775"/>
      <c r="AS724" s="829"/>
      <c r="AT724" s="828"/>
      <c r="AU724" s="828"/>
      <c r="AV724" s="828"/>
      <c r="AW724" s="828"/>
      <c r="AX724" s="828"/>
      <c r="AY724" s="838"/>
      <c r="AZ724" s="837"/>
      <c r="BA724" s="837"/>
      <c r="BB724" s="837"/>
      <c r="BC724" s="837"/>
      <c r="BD724" s="837"/>
      <c r="BE724" s="774"/>
      <c r="BF724" s="775"/>
      <c r="BG724" s="775"/>
      <c r="BH724" s="775"/>
      <c r="BI724" s="775"/>
      <c r="BJ724" s="775"/>
      <c r="BK724" s="811"/>
      <c r="BL724" s="810"/>
      <c r="BM724" s="810"/>
      <c r="BN724" s="810"/>
      <c r="BO724" s="810"/>
      <c r="BP724" s="810"/>
      <c r="BQ724" s="793"/>
      <c r="BR724" s="792"/>
      <c r="BS724" s="792"/>
      <c r="BT724" s="792"/>
      <c r="BU724" s="792"/>
      <c r="BV724" s="792"/>
      <c r="BW724" s="838"/>
      <c r="BX724" s="837"/>
      <c r="BY724" s="837"/>
      <c r="BZ724" s="837"/>
      <c r="CA724" s="837"/>
      <c r="CB724" s="837"/>
      <c r="CC724" s="811"/>
      <c r="CD724" s="784"/>
      <c r="CE724" s="810"/>
      <c r="CF724" s="810"/>
      <c r="CG724" s="810"/>
      <c r="CH724" s="579"/>
    </row>
    <row r="725" spans="1:86" hidden="1" x14ac:dyDescent="0.2">
      <c r="A725" s="711"/>
      <c r="B725" s="711"/>
      <c r="C725" s="711"/>
      <c r="D725" s="712"/>
      <c r="E725" s="711"/>
      <c r="F725" s="712"/>
      <c r="G725" s="679"/>
      <c r="H725" s="635"/>
      <c r="I725" s="636"/>
      <c r="J725" s="774"/>
      <c r="K725" s="774"/>
      <c r="L725" s="775"/>
      <c r="M725" s="775"/>
      <c r="N725" s="775"/>
      <c r="O725" s="784"/>
      <c r="P725" s="784"/>
      <c r="Q725" s="783"/>
      <c r="R725" s="783"/>
      <c r="S725" s="783"/>
      <c r="T725" s="783"/>
      <c r="U725" s="793"/>
      <c r="V725" s="792"/>
      <c r="W725" s="792"/>
      <c r="X725" s="792"/>
      <c r="Y725" s="792"/>
      <c r="Z725" s="792"/>
      <c r="AA725" s="802"/>
      <c r="AB725" s="801"/>
      <c r="AC725" s="801"/>
      <c r="AD725" s="801"/>
      <c r="AE725" s="801"/>
      <c r="AF725" s="801"/>
      <c r="AG725" s="820"/>
      <c r="AH725" s="819"/>
      <c r="AI725" s="819"/>
      <c r="AJ725" s="819"/>
      <c r="AK725" s="819"/>
      <c r="AL725" s="819"/>
      <c r="AM725" s="774"/>
      <c r="AN725" s="775"/>
      <c r="AO725" s="775"/>
      <c r="AP725" s="775"/>
      <c r="AQ725" s="775"/>
      <c r="AR725" s="775"/>
      <c r="AS725" s="829"/>
      <c r="AT725" s="828"/>
      <c r="AU725" s="828"/>
      <c r="AV725" s="828"/>
      <c r="AW725" s="828"/>
      <c r="AX725" s="828"/>
      <c r="AY725" s="838"/>
      <c r="AZ725" s="837"/>
      <c r="BA725" s="837"/>
      <c r="BB725" s="837"/>
      <c r="BC725" s="837"/>
      <c r="BD725" s="837"/>
      <c r="BE725" s="774"/>
      <c r="BF725" s="775"/>
      <c r="BG725" s="775"/>
      <c r="BH725" s="775"/>
      <c r="BI725" s="775"/>
      <c r="BJ725" s="775"/>
      <c r="BK725" s="811"/>
      <c r="BL725" s="810"/>
      <c r="BM725" s="810"/>
      <c r="BN725" s="810"/>
      <c r="BO725" s="810"/>
      <c r="BP725" s="810"/>
      <c r="BQ725" s="793"/>
      <c r="BR725" s="792"/>
      <c r="BS725" s="792"/>
      <c r="BT725" s="792"/>
      <c r="BU725" s="792"/>
      <c r="BV725" s="792"/>
      <c r="BW725" s="838"/>
      <c r="BX725" s="837"/>
      <c r="BY725" s="837"/>
      <c r="BZ725" s="837"/>
      <c r="CA725" s="837"/>
      <c r="CB725" s="837"/>
      <c r="CC725" s="811"/>
      <c r="CD725" s="784"/>
      <c r="CE725" s="810"/>
      <c r="CF725" s="810"/>
      <c r="CG725" s="810"/>
      <c r="CH725" s="579"/>
    </row>
    <row r="726" spans="1:86" hidden="1" x14ac:dyDescent="0.2">
      <c r="A726" s="711"/>
      <c r="B726" s="711"/>
      <c r="C726" s="711"/>
      <c r="D726" s="712"/>
      <c r="E726" s="711"/>
      <c r="F726" s="712"/>
      <c r="G726" s="679"/>
      <c r="H726" s="635"/>
      <c r="I726" s="636"/>
      <c r="J726" s="774"/>
      <c r="K726" s="774"/>
      <c r="L726" s="775"/>
      <c r="M726" s="775"/>
      <c r="N726" s="775"/>
      <c r="O726" s="784"/>
      <c r="P726" s="784"/>
      <c r="Q726" s="783"/>
      <c r="R726" s="783"/>
      <c r="S726" s="783"/>
      <c r="T726" s="783"/>
      <c r="U726" s="793"/>
      <c r="V726" s="792"/>
      <c r="W726" s="792"/>
      <c r="X726" s="792"/>
      <c r="Y726" s="792"/>
      <c r="Z726" s="792"/>
      <c r="AA726" s="802"/>
      <c r="AB726" s="801"/>
      <c r="AC726" s="801"/>
      <c r="AD726" s="801"/>
      <c r="AE726" s="801"/>
      <c r="AF726" s="801"/>
      <c r="AG726" s="820"/>
      <c r="AH726" s="819"/>
      <c r="AI726" s="819"/>
      <c r="AJ726" s="819"/>
      <c r="AK726" s="819"/>
      <c r="AL726" s="819"/>
      <c r="AM726" s="774"/>
      <c r="AN726" s="775"/>
      <c r="AO726" s="775"/>
      <c r="AP726" s="775"/>
      <c r="AQ726" s="775"/>
      <c r="AR726" s="775"/>
      <c r="AS726" s="829"/>
      <c r="AT726" s="828"/>
      <c r="AU726" s="828"/>
      <c r="AV726" s="828"/>
      <c r="AW726" s="828"/>
      <c r="AX726" s="828"/>
      <c r="AY726" s="838"/>
      <c r="AZ726" s="837"/>
      <c r="BA726" s="837"/>
      <c r="BB726" s="837"/>
      <c r="BC726" s="837"/>
      <c r="BD726" s="837"/>
      <c r="BE726" s="774"/>
      <c r="BF726" s="775"/>
      <c r="BG726" s="775"/>
      <c r="BH726" s="775"/>
      <c r="BI726" s="775"/>
      <c r="BJ726" s="775"/>
      <c r="BK726" s="811"/>
      <c r="BL726" s="810"/>
      <c r="BM726" s="810"/>
      <c r="BN726" s="810"/>
      <c r="BO726" s="810"/>
      <c r="BP726" s="810"/>
      <c r="BQ726" s="793"/>
      <c r="BR726" s="792"/>
      <c r="BS726" s="792"/>
      <c r="BT726" s="792"/>
      <c r="BU726" s="792"/>
      <c r="BV726" s="792"/>
      <c r="BW726" s="838"/>
      <c r="BX726" s="837"/>
      <c r="BY726" s="837"/>
      <c r="BZ726" s="837"/>
      <c r="CA726" s="837"/>
      <c r="CB726" s="837"/>
      <c r="CC726" s="811"/>
      <c r="CD726" s="784"/>
      <c r="CE726" s="810"/>
      <c r="CF726" s="810"/>
      <c r="CG726" s="810"/>
      <c r="CH726" s="579"/>
    </row>
    <row r="727" spans="1:86" hidden="1" x14ac:dyDescent="0.2">
      <c r="A727" s="711"/>
      <c r="B727" s="711"/>
      <c r="C727" s="711"/>
      <c r="D727" s="712"/>
      <c r="E727" s="711"/>
      <c r="F727" s="712"/>
      <c r="G727" s="713"/>
      <c r="H727" s="639"/>
      <c r="I727" s="730"/>
      <c r="J727" s="774"/>
      <c r="K727" s="774"/>
      <c r="L727" s="775"/>
      <c r="M727" s="775"/>
      <c r="N727" s="775"/>
      <c r="O727" s="784"/>
      <c r="P727" s="784"/>
      <c r="Q727" s="783"/>
      <c r="R727" s="783"/>
      <c r="S727" s="783"/>
      <c r="T727" s="783"/>
      <c r="U727" s="793"/>
      <c r="V727" s="792"/>
      <c r="W727" s="792"/>
      <c r="X727" s="792"/>
      <c r="Y727" s="792"/>
      <c r="Z727" s="792"/>
      <c r="AA727" s="802"/>
      <c r="AB727" s="801"/>
      <c r="AC727" s="801"/>
      <c r="AD727" s="801"/>
      <c r="AE727" s="801"/>
      <c r="AF727" s="801"/>
      <c r="AG727" s="820"/>
      <c r="AH727" s="819"/>
      <c r="AI727" s="819"/>
      <c r="AJ727" s="819"/>
      <c r="AK727" s="819"/>
      <c r="AL727" s="819"/>
      <c r="AM727" s="774"/>
      <c r="AN727" s="775"/>
      <c r="AO727" s="775"/>
      <c r="AP727" s="775"/>
      <c r="AQ727" s="775"/>
      <c r="AR727" s="775"/>
      <c r="AS727" s="829"/>
      <c r="AT727" s="828"/>
      <c r="AU727" s="828"/>
      <c r="AV727" s="828"/>
      <c r="AW727" s="828"/>
      <c r="AX727" s="828"/>
      <c r="AY727" s="838"/>
      <c r="AZ727" s="837"/>
      <c r="BA727" s="837"/>
      <c r="BB727" s="837"/>
      <c r="BC727" s="837"/>
      <c r="BD727" s="837"/>
      <c r="BE727" s="774"/>
      <c r="BF727" s="775"/>
      <c r="BG727" s="775"/>
      <c r="BH727" s="775"/>
      <c r="BI727" s="775"/>
      <c r="BJ727" s="775"/>
      <c r="BK727" s="811"/>
      <c r="BL727" s="810"/>
      <c r="BM727" s="810"/>
      <c r="BN727" s="810"/>
      <c r="BO727" s="810"/>
      <c r="BP727" s="810"/>
      <c r="BQ727" s="793"/>
      <c r="BR727" s="792"/>
      <c r="BS727" s="792"/>
      <c r="BT727" s="792"/>
      <c r="BU727" s="792"/>
      <c r="BV727" s="792"/>
      <c r="BW727" s="838"/>
      <c r="BX727" s="837"/>
      <c r="BY727" s="837"/>
      <c r="BZ727" s="837"/>
      <c r="CA727" s="837"/>
      <c r="CB727" s="837"/>
      <c r="CC727" s="811"/>
      <c r="CD727" s="784"/>
      <c r="CE727" s="810"/>
      <c r="CF727" s="810"/>
      <c r="CG727" s="810"/>
      <c r="CH727" s="579"/>
    </row>
    <row r="728" spans="1:86" hidden="1" x14ac:dyDescent="0.2">
      <c r="A728" s="711"/>
      <c r="B728" s="711"/>
      <c r="C728" s="711"/>
      <c r="D728" s="712"/>
      <c r="E728" s="711"/>
      <c r="F728" s="712"/>
      <c r="G728" s="713"/>
      <c r="H728" s="639"/>
      <c r="I728" s="644"/>
      <c r="J728" s="774"/>
      <c r="K728" s="774"/>
      <c r="L728" s="775"/>
      <c r="M728" s="775"/>
      <c r="N728" s="775"/>
      <c r="O728" s="784"/>
      <c r="P728" s="784"/>
      <c r="Q728" s="783"/>
      <c r="R728" s="783"/>
      <c r="S728" s="783"/>
      <c r="T728" s="783"/>
      <c r="U728" s="793"/>
      <c r="V728" s="792"/>
      <c r="W728" s="792"/>
      <c r="X728" s="792"/>
      <c r="Y728" s="792"/>
      <c r="Z728" s="792"/>
      <c r="AA728" s="802"/>
      <c r="AB728" s="801"/>
      <c r="AC728" s="801"/>
      <c r="AD728" s="801"/>
      <c r="AE728" s="801"/>
      <c r="AF728" s="801"/>
      <c r="AG728" s="820"/>
      <c r="AH728" s="819"/>
      <c r="AI728" s="819"/>
      <c r="AJ728" s="819"/>
      <c r="AK728" s="819"/>
      <c r="AL728" s="819"/>
      <c r="AM728" s="774"/>
      <c r="AN728" s="775"/>
      <c r="AO728" s="775"/>
      <c r="AP728" s="775"/>
      <c r="AQ728" s="775"/>
      <c r="AR728" s="775"/>
      <c r="AS728" s="829"/>
      <c r="AT728" s="828"/>
      <c r="AU728" s="828"/>
      <c r="AV728" s="828"/>
      <c r="AW728" s="828"/>
      <c r="AX728" s="828"/>
      <c r="AY728" s="838"/>
      <c r="AZ728" s="837"/>
      <c r="BA728" s="837"/>
      <c r="BB728" s="837"/>
      <c r="BC728" s="837"/>
      <c r="BD728" s="837"/>
      <c r="BE728" s="774"/>
      <c r="BF728" s="775"/>
      <c r="BG728" s="775"/>
      <c r="BH728" s="775"/>
      <c r="BI728" s="775"/>
      <c r="BJ728" s="775"/>
      <c r="BK728" s="811"/>
      <c r="BL728" s="810"/>
      <c r="BM728" s="810"/>
      <c r="BN728" s="810"/>
      <c r="BO728" s="810"/>
      <c r="BP728" s="810"/>
      <c r="BQ728" s="793"/>
      <c r="BR728" s="792"/>
      <c r="BS728" s="792"/>
      <c r="BT728" s="792"/>
      <c r="BU728" s="792"/>
      <c r="BV728" s="792"/>
      <c r="BW728" s="838"/>
      <c r="BX728" s="837"/>
      <c r="BY728" s="837"/>
      <c r="BZ728" s="837"/>
      <c r="CA728" s="837"/>
      <c r="CB728" s="837"/>
      <c r="CC728" s="811"/>
      <c r="CD728" s="784"/>
      <c r="CE728" s="810"/>
      <c r="CF728" s="810"/>
      <c r="CG728" s="810"/>
      <c r="CH728" s="579"/>
    </row>
    <row r="729" spans="1:86" hidden="1" x14ac:dyDescent="0.2">
      <c r="A729" s="663"/>
      <c r="B729" s="663"/>
      <c r="C729" s="663"/>
      <c r="D729" s="682"/>
      <c r="E729" s="663"/>
      <c r="F729" s="682"/>
      <c r="G729" s="694"/>
      <c r="H729" s="600"/>
      <c r="I729" s="629"/>
      <c r="J729" s="776"/>
      <c r="K729" s="776"/>
      <c r="L729" s="776"/>
      <c r="M729" s="776"/>
      <c r="N729" s="776"/>
      <c r="O729" s="785"/>
      <c r="P729" s="785"/>
      <c r="Q729" s="785"/>
      <c r="R729" s="785"/>
      <c r="S729" s="785"/>
      <c r="T729" s="785"/>
      <c r="U729" s="794"/>
      <c r="V729" s="794"/>
      <c r="W729" s="794"/>
      <c r="X729" s="794"/>
      <c r="Y729" s="794"/>
      <c r="Z729" s="794"/>
      <c r="AA729" s="803"/>
      <c r="AB729" s="803"/>
      <c r="AC729" s="803"/>
      <c r="AD729" s="803"/>
      <c r="AE729" s="803"/>
      <c r="AF729" s="803"/>
      <c r="AG729" s="821"/>
      <c r="AH729" s="821"/>
      <c r="AI729" s="821"/>
      <c r="AJ729" s="821"/>
      <c r="AK729" s="821"/>
      <c r="AL729" s="821"/>
      <c r="AM729" s="776"/>
      <c r="AN729" s="776"/>
      <c r="AO729" s="776"/>
      <c r="AP729" s="776"/>
      <c r="AQ729" s="776"/>
      <c r="AR729" s="776"/>
      <c r="AS729" s="830"/>
      <c r="AT729" s="830"/>
      <c r="AU729" s="830"/>
      <c r="AV729" s="830"/>
      <c r="AW729" s="830"/>
      <c r="AX729" s="830"/>
      <c r="AY729" s="839"/>
      <c r="AZ729" s="839"/>
      <c r="BA729" s="839"/>
      <c r="BB729" s="839"/>
      <c r="BC729" s="839"/>
      <c r="BD729" s="839"/>
      <c r="BE729" s="776"/>
      <c r="BF729" s="776"/>
      <c r="BG729" s="776"/>
      <c r="BH729" s="776"/>
      <c r="BI729" s="776"/>
      <c r="BJ729" s="776"/>
      <c r="BK729" s="812"/>
      <c r="BL729" s="812"/>
      <c r="BM729" s="812"/>
      <c r="BN729" s="812"/>
      <c r="BO729" s="812"/>
      <c r="BP729" s="812"/>
      <c r="BQ729" s="794"/>
      <c r="BR729" s="794"/>
      <c r="BS729" s="794"/>
      <c r="BT729" s="794"/>
      <c r="BU729" s="794"/>
      <c r="BV729" s="794"/>
      <c r="BW729" s="839"/>
      <c r="BX729" s="839"/>
      <c r="BY729" s="839"/>
      <c r="BZ729" s="839"/>
      <c r="CA729" s="839"/>
      <c r="CB729" s="839"/>
      <c r="CC729" s="812"/>
      <c r="CD729" s="785"/>
      <c r="CE729" s="812"/>
      <c r="CF729" s="812"/>
      <c r="CG729" s="812"/>
      <c r="CH729" s="812"/>
    </row>
    <row r="730" spans="1:86" ht="12.75" thickBot="1" x14ac:dyDescent="0.25">
      <c r="H730" s="766" t="s">
        <v>506</v>
      </c>
      <c r="I730" s="767">
        <f>+I729+I35+I77+I102+I131</f>
        <v>92056000</v>
      </c>
      <c r="J730" s="777">
        <f>+J729+J35+J77+J102+J131</f>
        <v>18411200</v>
      </c>
      <c r="K730" s="777">
        <f>+K729+K35+K77+K102+K131</f>
        <v>7682000</v>
      </c>
      <c r="L730" s="777">
        <f t="shared" ref="L730:BW730" si="54">+L729+L35+L77+L102+L131</f>
        <v>10729200</v>
      </c>
      <c r="M730" s="777">
        <f t="shared" si="54"/>
        <v>460000</v>
      </c>
      <c r="N730" s="777">
        <f t="shared" si="54"/>
        <v>7222000</v>
      </c>
      <c r="O730" s="786">
        <f t="shared" si="54"/>
        <v>9205600</v>
      </c>
      <c r="P730" s="786">
        <f t="shared" si="54"/>
        <v>16887600</v>
      </c>
      <c r="Q730" s="786">
        <f t="shared" si="54"/>
        <v>5983500</v>
      </c>
      <c r="R730" s="786">
        <f t="shared" si="54"/>
        <v>10904100</v>
      </c>
      <c r="S730" s="786">
        <f t="shared" si="54"/>
        <v>1030000</v>
      </c>
      <c r="T730" s="786">
        <f t="shared" si="54"/>
        <v>4953500</v>
      </c>
      <c r="U730" s="795">
        <f t="shared" si="54"/>
        <v>6443920.0000000009</v>
      </c>
      <c r="V730" s="795">
        <f t="shared" si="54"/>
        <v>12427420</v>
      </c>
      <c r="W730" s="795">
        <f t="shared" si="54"/>
        <v>5766000</v>
      </c>
      <c r="X730" s="795">
        <f t="shared" si="54"/>
        <v>6661420</v>
      </c>
      <c r="Y730" s="795">
        <f t="shared" si="54"/>
        <v>1570000</v>
      </c>
      <c r="Z730" s="795">
        <f t="shared" si="54"/>
        <v>4196000</v>
      </c>
      <c r="AA730" s="804">
        <f t="shared" si="54"/>
        <v>6443920.0000000009</v>
      </c>
      <c r="AB730" s="804">
        <f t="shared" si="54"/>
        <v>12209920</v>
      </c>
      <c r="AC730" s="804">
        <f t="shared" si="54"/>
        <v>5907000</v>
      </c>
      <c r="AD730" s="804">
        <f t="shared" si="54"/>
        <v>6302920</v>
      </c>
      <c r="AE730" s="804">
        <f t="shared" si="54"/>
        <v>2500000</v>
      </c>
      <c r="AF730" s="804">
        <f t="shared" si="54"/>
        <v>3407000</v>
      </c>
      <c r="AG730" s="822">
        <f t="shared" si="54"/>
        <v>6443920.0000000009</v>
      </c>
      <c r="AH730" s="822">
        <f t="shared" si="54"/>
        <v>12350920</v>
      </c>
      <c r="AI730" s="822">
        <f t="shared" si="54"/>
        <v>5147500</v>
      </c>
      <c r="AJ730" s="822">
        <f t="shared" si="54"/>
        <v>7203420</v>
      </c>
      <c r="AK730" s="822">
        <f t="shared" si="54"/>
        <v>2890000</v>
      </c>
      <c r="AL730" s="822">
        <f t="shared" si="54"/>
        <v>2257500</v>
      </c>
      <c r="AM730" s="777">
        <f t="shared" si="54"/>
        <v>6443920.0000000009</v>
      </c>
      <c r="AN730" s="777">
        <f t="shared" si="54"/>
        <v>11591420</v>
      </c>
      <c r="AO730" s="777">
        <f t="shared" si="54"/>
        <v>4735500</v>
      </c>
      <c r="AP730" s="777">
        <f t="shared" si="54"/>
        <v>6855920</v>
      </c>
      <c r="AQ730" s="777">
        <f t="shared" si="54"/>
        <v>3490000</v>
      </c>
      <c r="AR730" s="777">
        <f t="shared" si="54"/>
        <v>1245500</v>
      </c>
      <c r="AS730" s="831">
        <f t="shared" si="54"/>
        <v>6443920.0000000009</v>
      </c>
      <c r="AT730" s="831">
        <f t="shared" si="54"/>
        <v>11179420</v>
      </c>
      <c r="AU730" s="831">
        <f t="shared" si="54"/>
        <v>4736500</v>
      </c>
      <c r="AV730" s="831">
        <f t="shared" si="54"/>
        <v>6442920</v>
      </c>
      <c r="AW730" s="831">
        <f t="shared" si="54"/>
        <v>507000</v>
      </c>
      <c r="AX730" s="831">
        <f t="shared" si="54"/>
        <v>4229500</v>
      </c>
      <c r="AY730" s="840">
        <f t="shared" si="54"/>
        <v>6443920.0000000009</v>
      </c>
      <c r="AZ730" s="840">
        <f t="shared" si="54"/>
        <v>11180420</v>
      </c>
      <c r="BA730" s="840">
        <f t="shared" si="54"/>
        <v>7936000</v>
      </c>
      <c r="BB730" s="840">
        <f t="shared" si="54"/>
        <v>3244420</v>
      </c>
      <c r="BC730" s="840">
        <f t="shared" si="54"/>
        <v>507000</v>
      </c>
      <c r="BD730" s="840">
        <f t="shared" si="54"/>
        <v>7429000</v>
      </c>
      <c r="BE730" s="777">
        <f t="shared" si="54"/>
        <v>6443920.0000000009</v>
      </c>
      <c r="BF730" s="777">
        <f t="shared" si="54"/>
        <v>14379920</v>
      </c>
      <c r="BG730" s="777">
        <f t="shared" si="54"/>
        <v>9894000</v>
      </c>
      <c r="BH730" s="777">
        <f t="shared" si="54"/>
        <v>4485920</v>
      </c>
      <c r="BI730" s="777">
        <f t="shared" si="54"/>
        <v>507000</v>
      </c>
      <c r="BJ730" s="777">
        <f t="shared" si="54"/>
        <v>9387000</v>
      </c>
      <c r="BK730" s="813">
        <f t="shared" si="54"/>
        <v>6443920.0000000009</v>
      </c>
      <c r="BL730" s="813">
        <f t="shared" si="54"/>
        <v>16337920</v>
      </c>
      <c r="BM730" s="813">
        <f t="shared" si="54"/>
        <v>14033500</v>
      </c>
      <c r="BN730" s="813">
        <f t="shared" si="54"/>
        <v>2304420</v>
      </c>
      <c r="BO730" s="813">
        <f t="shared" si="54"/>
        <v>507000</v>
      </c>
      <c r="BP730" s="813">
        <f t="shared" si="54"/>
        <v>13526500</v>
      </c>
      <c r="BQ730" s="795">
        <f t="shared" si="54"/>
        <v>6443920.0000000009</v>
      </c>
      <c r="BR730" s="795">
        <f t="shared" si="54"/>
        <v>20477420</v>
      </c>
      <c r="BS730" s="795">
        <f t="shared" si="54"/>
        <v>4960500</v>
      </c>
      <c r="BT730" s="795">
        <f t="shared" si="54"/>
        <v>15516920</v>
      </c>
      <c r="BU730" s="795">
        <f t="shared" si="54"/>
        <v>507000</v>
      </c>
      <c r="BV730" s="795">
        <f t="shared" si="54"/>
        <v>4453500</v>
      </c>
      <c r="BW730" s="840">
        <f t="shared" si="54"/>
        <v>6443920.0000000009</v>
      </c>
      <c r="BX730" s="840">
        <f t="shared" ref="BX730:CH730" si="55">+BX729+BX35+BX77+BX102+BX131</f>
        <v>11404420</v>
      </c>
      <c r="BY730" s="840">
        <f t="shared" si="55"/>
        <v>5486000</v>
      </c>
      <c r="BZ730" s="840">
        <f t="shared" si="55"/>
        <v>5918420</v>
      </c>
      <c r="CA730" s="840">
        <f t="shared" si="55"/>
        <v>507000</v>
      </c>
      <c r="CB730" s="840">
        <f t="shared" si="55"/>
        <v>4979000</v>
      </c>
      <c r="CC730" s="813">
        <f t="shared" si="55"/>
        <v>92056000</v>
      </c>
      <c r="CD730" s="786">
        <f t="shared" si="55"/>
        <v>97542000</v>
      </c>
      <c r="CE730" s="813">
        <f t="shared" si="55"/>
        <v>550000</v>
      </c>
      <c r="CF730" s="813">
        <f t="shared" si="55"/>
        <v>507000</v>
      </c>
      <c r="CG730" s="813">
        <f t="shared" si="55"/>
        <v>43000</v>
      </c>
      <c r="CH730" s="813">
        <f t="shared" si="55"/>
        <v>0</v>
      </c>
    </row>
    <row r="731" spans="1:86" ht="12.75" thickTop="1" x14ac:dyDescent="0.2">
      <c r="CC731" s="764">
        <f>+K35+Q35+W35+AC35+AI35+AO35+AU35+BA35+BG35+BM35+BS35+BY35</f>
        <v>82268000</v>
      </c>
    </row>
  </sheetData>
  <conditionalFormatting sqref="Q3 T3">
    <cfRule type="colorScale" priority="12">
      <colorScale>
        <cfvo type="num" val="$Q$2"/>
        <cfvo type="max"/>
        <color rgb="FF00B050"/>
        <color rgb="FFFF0000"/>
      </colorScale>
    </cfRule>
  </conditionalFormatting>
  <conditionalFormatting sqref="W3">
    <cfRule type="colorScale" priority="11">
      <colorScale>
        <cfvo type="num" val="$Q$2"/>
        <cfvo type="max"/>
        <color rgb="FF00B050"/>
        <color rgb="FFFF0000"/>
      </colorScale>
    </cfRule>
  </conditionalFormatting>
  <conditionalFormatting sqref="AC3">
    <cfRule type="colorScale" priority="10">
      <colorScale>
        <cfvo type="num" val="$Q$2"/>
        <cfvo type="max"/>
        <color rgb="FF00B050"/>
        <color rgb="FFFF0000"/>
      </colorScale>
    </cfRule>
  </conditionalFormatting>
  <conditionalFormatting sqref="AI3">
    <cfRule type="colorScale" priority="9">
      <colorScale>
        <cfvo type="num" val="$Q$2"/>
        <cfvo type="max"/>
        <color rgb="FF00B050"/>
        <color rgb="FFFF0000"/>
      </colorScale>
    </cfRule>
  </conditionalFormatting>
  <conditionalFormatting sqref="AO3">
    <cfRule type="colorScale" priority="8">
      <colorScale>
        <cfvo type="num" val="$Q$2"/>
        <cfvo type="max"/>
        <color rgb="FF00B050"/>
        <color rgb="FFFF0000"/>
      </colorScale>
    </cfRule>
  </conditionalFormatting>
  <conditionalFormatting sqref="AU3">
    <cfRule type="colorScale" priority="7">
      <colorScale>
        <cfvo type="num" val="$Q$2"/>
        <cfvo type="max"/>
        <color rgb="FF00B050"/>
        <color rgb="FFFF0000"/>
      </colorScale>
    </cfRule>
  </conditionalFormatting>
  <conditionalFormatting sqref="BA3">
    <cfRule type="colorScale" priority="6">
      <colorScale>
        <cfvo type="num" val="$Q$2"/>
        <cfvo type="max"/>
        <color rgb="FF00B050"/>
        <color rgb="FFFF0000"/>
      </colorScale>
    </cfRule>
  </conditionalFormatting>
  <conditionalFormatting sqref="BG3">
    <cfRule type="colorScale" priority="5">
      <colorScale>
        <cfvo type="num" val="$Q$2"/>
        <cfvo type="max"/>
        <color rgb="FF00B050"/>
        <color rgb="FFFF0000"/>
      </colorScale>
    </cfRule>
  </conditionalFormatting>
  <conditionalFormatting sqref="BM3">
    <cfRule type="colorScale" priority="4">
      <colorScale>
        <cfvo type="num" val="$Q$2"/>
        <cfvo type="max"/>
        <color rgb="FF00B050"/>
        <color rgb="FFFF0000"/>
      </colorScale>
    </cfRule>
  </conditionalFormatting>
  <conditionalFormatting sqref="BS3">
    <cfRule type="colorScale" priority="3">
      <colorScale>
        <cfvo type="num" val="$Q$2"/>
        <cfvo type="max"/>
        <color rgb="FF00B050"/>
        <color rgb="FFFF0000"/>
      </colorScale>
    </cfRule>
  </conditionalFormatting>
  <conditionalFormatting sqref="BY3">
    <cfRule type="colorScale" priority="2">
      <colorScale>
        <cfvo type="num" val="$Q$2"/>
        <cfvo type="max"/>
        <color rgb="FF00B050"/>
        <color rgb="FFFF0000"/>
      </colorScale>
    </cfRule>
  </conditionalFormatting>
  <conditionalFormatting sqref="CE3">
    <cfRule type="colorScale" priority="1">
      <colorScale>
        <cfvo type="num" val="$Q$2"/>
        <cfvo type="max"/>
        <color rgb="FF00B050"/>
        <color rgb="FFFF0000"/>
      </colorScale>
    </cfRule>
  </conditionalFormatting>
  <conditionalFormatting sqref="K3 N3">
    <cfRule type="colorScale" priority="13">
      <colorScale>
        <cfvo type="num" val="+$K$2"/>
        <cfvo type="max"/>
        <color rgb="FF00B050"/>
        <color rgb="FFFF0000"/>
      </colorScale>
    </cfRule>
  </conditionalFormatting>
  <pageMargins left="0.7" right="0.7" top="0.75" bottom="0.75" header="0.3" footer="0.3"/>
  <pageSetup paperSize="9" scale="49" fitToHeight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J731"/>
  <sheetViews>
    <sheetView topLeftCell="G1" workbookViewId="0">
      <selection activeCell="H5" sqref="H5"/>
    </sheetView>
  </sheetViews>
  <sheetFormatPr defaultColWidth="9.140625" defaultRowHeight="12" x14ac:dyDescent="0.2"/>
  <cols>
    <col min="1" max="1" width="5.7109375" style="1" customWidth="1"/>
    <col min="2" max="2" width="6" style="1" customWidth="1"/>
    <col min="3" max="3" width="8.140625" style="1" customWidth="1"/>
    <col min="4" max="4" width="10.85546875" style="1" customWidth="1"/>
    <col min="5" max="5" width="11.140625" style="1" customWidth="1"/>
    <col min="6" max="6" width="14.5703125" style="1" customWidth="1"/>
    <col min="7" max="7" width="12.42578125" style="1" customWidth="1"/>
    <col min="8" max="8" width="48.85546875" style="3" customWidth="1"/>
    <col min="9" max="9" width="23.28515625" style="1" customWidth="1"/>
    <col min="10" max="10" width="14.85546875" style="5" customWidth="1"/>
    <col min="11" max="11" width="14.85546875" style="5" hidden="1" customWidth="1"/>
    <col min="12" max="14" width="14.85546875" style="1" hidden="1" customWidth="1"/>
    <col min="15" max="15" width="14.42578125" style="194" customWidth="1"/>
    <col min="16" max="16" width="14.42578125" style="194" hidden="1" customWidth="1"/>
    <col min="17" max="20" width="15.7109375" style="1" hidden="1" customWidth="1"/>
    <col min="21" max="21" width="14.42578125" style="194" customWidth="1"/>
    <col min="22" max="22" width="14.42578125" style="1" hidden="1" customWidth="1"/>
    <col min="23" max="23" width="15.7109375" style="1" hidden="1" customWidth="1"/>
    <col min="24" max="24" width="9.140625" style="1" hidden="1" customWidth="1"/>
    <col min="25" max="25" width="13" style="1" hidden="1" customWidth="1"/>
    <col min="26" max="26" width="9.140625" style="1" hidden="1" customWidth="1"/>
    <col min="27" max="27" width="14.42578125" style="194" customWidth="1"/>
    <col min="28" max="28" width="17.5703125" style="1" hidden="1" customWidth="1"/>
    <col min="29" max="29" width="15.7109375" style="1" hidden="1" customWidth="1"/>
    <col min="30" max="30" width="9.140625" style="1" hidden="1" customWidth="1"/>
    <col min="31" max="31" width="13" style="1" hidden="1" customWidth="1"/>
    <col min="32" max="32" width="9.140625" style="1" hidden="1" customWidth="1"/>
    <col min="33" max="33" width="14.42578125" style="194" customWidth="1"/>
    <col min="34" max="34" width="14" style="1" hidden="1" customWidth="1"/>
    <col min="35" max="35" width="15.7109375" style="1" hidden="1" customWidth="1"/>
    <col min="36" max="38" width="9.140625" style="1" hidden="1" customWidth="1"/>
    <col min="39" max="39" width="14.42578125" style="194" customWidth="1"/>
    <col min="40" max="40" width="9.140625" style="1" hidden="1" customWidth="1"/>
    <col min="41" max="41" width="15.7109375" style="1" hidden="1" customWidth="1"/>
    <col min="42" max="42" width="9.140625" style="1" hidden="1" customWidth="1"/>
    <col min="43" max="43" width="12.42578125" style="1" hidden="1" customWidth="1"/>
    <col min="44" max="44" width="9.140625" style="1" hidden="1" customWidth="1"/>
    <col min="45" max="45" width="14.42578125" style="194" customWidth="1"/>
    <col min="46" max="46" width="15.85546875" style="1" hidden="1" customWidth="1"/>
    <col min="47" max="47" width="16.42578125" style="1" hidden="1" customWidth="1"/>
    <col min="48" max="48" width="9.140625" style="1" hidden="1" customWidth="1"/>
    <col min="49" max="49" width="11.85546875" style="1" hidden="1" customWidth="1"/>
    <col min="50" max="50" width="9.140625" style="1" hidden="1" customWidth="1"/>
    <col min="51" max="51" width="14.42578125" style="194" customWidth="1"/>
    <col min="52" max="52" width="14.7109375" style="1" hidden="1" customWidth="1"/>
    <col min="53" max="53" width="15.7109375" style="1" hidden="1" customWidth="1"/>
    <col min="54" max="56" width="9.140625" style="1" hidden="1" customWidth="1"/>
    <col min="57" max="57" width="14.42578125" style="194" customWidth="1"/>
    <col min="58" max="58" width="14.5703125" style="1" hidden="1" customWidth="1"/>
    <col min="59" max="59" width="15.7109375" style="1" hidden="1" customWidth="1"/>
    <col min="60" max="62" width="9.140625" style="1" hidden="1" customWidth="1"/>
    <col min="63" max="63" width="14.42578125" style="194" customWidth="1"/>
    <col min="64" max="64" width="19.140625" style="1" hidden="1" customWidth="1"/>
    <col min="65" max="65" width="15.7109375" style="1" hidden="1" customWidth="1"/>
    <col min="66" max="68" width="9.140625" style="1" hidden="1" customWidth="1"/>
    <col min="69" max="69" width="14.42578125" style="194" customWidth="1"/>
    <col min="70" max="70" width="16.42578125" style="1" hidden="1" customWidth="1"/>
    <col min="71" max="71" width="15.7109375" style="1" hidden="1" customWidth="1"/>
    <col min="72" max="72" width="12.28515625" style="1" hidden="1" customWidth="1"/>
    <col min="73" max="74" width="9.140625" style="1" hidden="1" customWidth="1"/>
    <col min="75" max="75" width="14.42578125" style="194" customWidth="1"/>
    <col min="76" max="76" width="16.42578125" style="1" customWidth="1"/>
    <col min="77" max="77" width="15.7109375" style="1" customWidth="1"/>
    <col min="78" max="78" width="10.7109375" style="1" customWidth="1"/>
    <col min="79" max="79" width="13.140625" style="1" customWidth="1"/>
    <col min="80" max="80" width="9.140625" style="1"/>
    <col min="81" max="82" width="14.42578125" style="194" customWidth="1"/>
    <col min="83" max="83" width="15.7109375" style="1" customWidth="1"/>
    <col min="84" max="84" width="11.7109375" style="1" customWidth="1"/>
    <col min="85" max="16384" width="9.140625" style="1"/>
  </cols>
  <sheetData>
    <row r="1" spans="1:88" s="575" customFormat="1" x14ac:dyDescent="0.2">
      <c r="F1" s="575" t="s">
        <v>0</v>
      </c>
      <c r="G1" s="576">
        <v>2025</v>
      </c>
      <c r="H1" s="577"/>
      <c r="I1" s="578" t="s">
        <v>1</v>
      </c>
      <c r="J1" s="876">
        <f>LOOKUP('Organi opštine'!J6,Kvote!$B$4:$B$15,Kvote!$C$4:$C$15)</f>
        <v>0.2</v>
      </c>
      <c r="K1" s="579"/>
      <c r="L1" s="579"/>
      <c r="O1" s="876">
        <f>+VLOOKUP(O6,Kvote!$B$4:$C$15,2,0)</f>
        <v>0.1</v>
      </c>
      <c r="P1" s="765"/>
      <c r="U1" s="876">
        <f>+VLOOKUP(U6,Kvote!$B$4:$C$15,2,0)</f>
        <v>7.0000000000000007E-2</v>
      </c>
      <c r="AA1" s="876">
        <f>+VLOOKUP(AA6,Kvote!$B$4:$C$15,2,0)</f>
        <v>7.0000000000000007E-2</v>
      </c>
      <c r="AG1" s="876">
        <f>+VLOOKUP(AG6,Kvote!$B$4:$C$15,2,0)</f>
        <v>7.0000000000000007E-2</v>
      </c>
      <c r="AM1" s="876">
        <f>+VLOOKUP(AM6,Kvote!$B$4:$C$15,2,0)</f>
        <v>7.0000000000000007E-2</v>
      </c>
      <c r="AS1" s="876">
        <f>+VLOOKUP(AS6,Kvote!$B$4:$C$15,2,0)</f>
        <v>7.0000000000000007E-2</v>
      </c>
      <c r="AY1" s="876">
        <f>+VLOOKUP(AY6,Kvote!$B$4:$C$15,2,0)</f>
        <v>7.0000000000000007E-2</v>
      </c>
      <c r="BE1" s="876">
        <f>+VLOOKUP(BE6,Kvote!$B$4:$C$15,2,0)</f>
        <v>7.0000000000000007E-2</v>
      </c>
      <c r="BK1" s="876">
        <f>+VLOOKUP(BK6,Kvote!$B$4:$C$15,2,0)</f>
        <v>7.0000000000000007E-2</v>
      </c>
      <c r="BQ1" s="876">
        <f>+VLOOKUP(BQ6,Kvote!$B$4:$C$15,2,0)</f>
        <v>7.0000000000000007E-2</v>
      </c>
      <c r="BW1" s="876">
        <f>+VLOOKUP(BW6,Kvote!$B$4:$C$15,2,0)</f>
        <v>7.0000000000000007E-2</v>
      </c>
      <c r="CC1" s="877">
        <f>+J1+O1+U1+AA1+AG1+AM1+AS1+AY1+BE1+BK1+BQ1+BW1</f>
        <v>1.0000000000000004</v>
      </c>
      <c r="CD1" s="878">
        <f>+Kvote!C16</f>
        <v>0</v>
      </c>
      <c r="CE1" s="878">
        <f>+CC1+CD1</f>
        <v>1.0000000000000004</v>
      </c>
    </row>
    <row r="2" spans="1:88" x14ac:dyDescent="0.2">
      <c r="G2" s="2"/>
      <c r="I2" s="4"/>
      <c r="K2" s="5">
        <f>+$I$730*J1</f>
        <v>9456200</v>
      </c>
      <c r="L2" s="5"/>
      <c r="M2" s="5"/>
      <c r="N2" s="5"/>
      <c r="O2" s="1"/>
      <c r="P2" s="1"/>
      <c r="Q2" s="5">
        <f>+$I$730*O1</f>
        <v>4728100</v>
      </c>
      <c r="R2" s="5"/>
      <c r="S2" s="5"/>
      <c r="T2" s="5"/>
      <c r="U2" s="1"/>
      <c r="W2" s="5">
        <f>+$I$730*U1</f>
        <v>3309670.0000000005</v>
      </c>
      <c r="AA2" s="1"/>
      <c r="AC2" s="5">
        <f>+$I$730*AA1</f>
        <v>3309670.0000000005</v>
      </c>
      <c r="AG2" s="1"/>
      <c r="AI2" s="5">
        <f>+$I$730*AG1</f>
        <v>3309670.0000000005</v>
      </c>
      <c r="AM2" s="1"/>
      <c r="AO2" s="5">
        <f>+$I$730*AM1</f>
        <v>3309670.0000000005</v>
      </c>
      <c r="AS2" s="1"/>
      <c r="AU2" s="5">
        <f>+$I$730*AS1</f>
        <v>3309670.0000000005</v>
      </c>
      <c r="AY2" s="1"/>
      <c r="BA2" s="5">
        <f>+$I$730*AY1</f>
        <v>3309670.0000000005</v>
      </c>
      <c r="BE2" s="1"/>
      <c r="BG2" s="5">
        <f>+$I$730*BE1</f>
        <v>3309670.0000000005</v>
      </c>
      <c r="BK2" s="1"/>
      <c r="BM2" s="5">
        <f>+$I$730*BK1</f>
        <v>3309670.0000000005</v>
      </c>
      <c r="BQ2" s="1"/>
      <c r="BS2" s="5">
        <f>+$I$730*BQ1</f>
        <v>3309670.0000000005</v>
      </c>
      <c r="BW2" s="1"/>
      <c r="BY2" s="5">
        <f>+$I$730*BW1</f>
        <v>3309670.0000000005</v>
      </c>
      <c r="CC2" s="1"/>
      <c r="CD2" s="1"/>
      <c r="CE2" s="5">
        <f>+$I$730*CC1</f>
        <v>47281000.000000022</v>
      </c>
    </row>
    <row r="3" spans="1:88" x14ac:dyDescent="0.2">
      <c r="J3" s="1"/>
      <c r="K3" s="5">
        <f>+K730</f>
        <v>3430000</v>
      </c>
      <c r="L3" s="5">
        <f>+K2-K3</f>
        <v>6026200</v>
      </c>
      <c r="N3" s="5"/>
      <c r="O3" s="1"/>
      <c r="P3" s="1"/>
      <c r="Q3" s="5">
        <f>+Q730</f>
        <v>3620000</v>
      </c>
      <c r="R3" s="5">
        <f>+Q2-Q3</f>
        <v>1108100</v>
      </c>
      <c r="T3" s="5"/>
      <c r="U3" s="1"/>
      <c r="W3" s="5">
        <f>+W730</f>
        <v>3660000</v>
      </c>
      <c r="X3" s="5">
        <f>+W2-W3</f>
        <v>-350329.99999999953</v>
      </c>
      <c r="AA3" s="1"/>
      <c r="AC3" s="5">
        <f>+AC730</f>
        <v>3700000</v>
      </c>
      <c r="AD3" s="5">
        <f>+AC2-AC3</f>
        <v>-390329.99999999953</v>
      </c>
      <c r="AG3" s="1"/>
      <c r="AI3" s="5">
        <f>+AI730</f>
        <v>3700000</v>
      </c>
      <c r="AJ3" s="5">
        <f>+AI2-AI3</f>
        <v>-390329.99999999953</v>
      </c>
      <c r="AM3" s="1"/>
      <c r="AO3" s="5">
        <f>+AO730</f>
        <v>3710000</v>
      </c>
      <c r="AP3" s="5">
        <f>+AO2-AO3</f>
        <v>-400329.99999999953</v>
      </c>
      <c r="AS3" s="1"/>
      <c r="AU3" s="5">
        <f>+AU730</f>
        <v>4150000</v>
      </c>
      <c r="AV3" s="5">
        <f>+AU2-AU3</f>
        <v>-840329.99999999953</v>
      </c>
      <c r="AY3" s="1"/>
      <c r="BA3" s="5">
        <f>+BA730</f>
        <v>3830000</v>
      </c>
      <c r="BB3" s="5">
        <f>+BA2-BA3</f>
        <v>-520329.99999999953</v>
      </c>
      <c r="BE3" s="1"/>
      <c r="BG3" s="5">
        <f>+BG730</f>
        <v>3650000</v>
      </c>
      <c r="BH3" s="5">
        <f>+BG2-BG3</f>
        <v>-340329.99999999953</v>
      </c>
      <c r="BK3" s="1"/>
      <c r="BM3" s="5">
        <f>+BM730</f>
        <v>3650000</v>
      </c>
      <c r="BN3" s="5">
        <f>+BM2-BM3</f>
        <v>-340329.99999999953</v>
      </c>
      <c r="BQ3" s="1"/>
      <c r="BS3" s="5">
        <f>+BS730</f>
        <v>3910000</v>
      </c>
      <c r="BT3" s="5">
        <f>+BS2-BS3</f>
        <v>-600329.99999999953</v>
      </c>
      <c r="BW3" s="1"/>
      <c r="BY3" s="5">
        <f>+BY730</f>
        <v>2680000</v>
      </c>
      <c r="BZ3" s="5">
        <f>+BY2-BY3</f>
        <v>629670.00000000047</v>
      </c>
      <c r="CC3" s="1"/>
      <c r="CD3" s="1"/>
      <c r="CE3" s="5">
        <f>+CE730</f>
        <v>550000</v>
      </c>
      <c r="CF3" s="5">
        <f>+CE2-CE3</f>
        <v>46731000.000000022</v>
      </c>
    </row>
    <row r="4" spans="1:88" ht="60" x14ac:dyDescent="0.2">
      <c r="A4" s="6"/>
      <c r="B4" s="6"/>
      <c r="C4" s="6"/>
      <c r="D4" s="7"/>
      <c r="E4" s="6"/>
      <c r="F4" s="7"/>
      <c r="G4" s="8"/>
      <c r="H4" s="9"/>
      <c r="I4" s="10" t="s">
        <v>2</v>
      </c>
      <c r="J4" s="198" t="s">
        <v>3</v>
      </c>
      <c r="K4" s="198" t="s">
        <v>4</v>
      </c>
      <c r="L4" s="199" t="s">
        <v>524</v>
      </c>
      <c r="M4" s="199" t="s">
        <v>507</v>
      </c>
      <c r="N4" s="199" t="s">
        <v>508</v>
      </c>
      <c r="O4" s="208" t="s">
        <v>3</v>
      </c>
      <c r="P4" s="208" t="s">
        <v>521</v>
      </c>
      <c r="Q4" s="209" t="s">
        <v>4</v>
      </c>
      <c r="R4" s="209" t="s">
        <v>524</v>
      </c>
      <c r="S4" s="209" t="s">
        <v>522</v>
      </c>
      <c r="T4" s="209" t="s">
        <v>508</v>
      </c>
      <c r="U4" s="217" t="s">
        <v>3</v>
      </c>
      <c r="V4" s="218" t="s">
        <v>521</v>
      </c>
      <c r="W4" s="218" t="s">
        <v>4</v>
      </c>
      <c r="X4" s="218" t="s">
        <v>524</v>
      </c>
      <c r="Y4" s="218" t="s">
        <v>522</v>
      </c>
      <c r="Z4" s="218" t="s">
        <v>508</v>
      </c>
      <c r="AA4" s="226" t="s">
        <v>3</v>
      </c>
      <c r="AB4" s="227" t="s">
        <v>521</v>
      </c>
      <c r="AC4" s="227" t="s">
        <v>4</v>
      </c>
      <c r="AD4" s="227" t="s">
        <v>524</v>
      </c>
      <c r="AE4" s="227" t="s">
        <v>522</v>
      </c>
      <c r="AF4" s="227" t="s">
        <v>508</v>
      </c>
      <c r="AG4" s="244" t="s">
        <v>3</v>
      </c>
      <c r="AH4" s="245" t="s">
        <v>521</v>
      </c>
      <c r="AI4" s="245" t="s">
        <v>4</v>
      </c>
      <c r="AJ4" s="245" t="s">
        <v>524</v>
      </c>
      <c r="AK4" s="245" t="s">
        <v>522</v>
      </c>
      <c r="AL4" s="245" t="s">
        <v>508</v>
      </c>
      <c r="AM4" s="198" t="s">
        <v>3</v>
      </c>
      <c r="AN4" s="199" t="s">
        <v>521</v>
      </c>
      <c r="AO4" s="199" t="s">
        <v>4</v>
      </c>
      <c r="AP4" s="199" t="s">
        <v>524</v>
      </c>
      <c r="AQ4" s="199" t="s">
        <v>522</v>
      </c>
      <c r="AR4" s="199" t="s">
        <v>508</v>
      </c>
      <c r="AS4" s="253" t="s">
        <v>3</v>
      </c>
      <c r="AT4" s="254" t="s">
        <v>521</v>
      </c>
      <c r="AU4" s="254" t="s">
        <v>4</v>
      </c>
      <c r="AV4" s="254" t="s">
        <v>524</v>
      </c>
      <c r="AW4" s="254" t="s">
        <v>522</v>
      </c>
      <c r="AX4" s="254" t="s">
        <v>508</v>
      </c>
      <c r="AY4" s="262" t="s">
        <v>3</v>
      </c>
      <c r="AZ4" s="263" t="s">
        <v>521</v>
      </c>
      <c r="BA4" s="263" t="s">
        <v>4</v>
      </c>
      <c r="BB4" s="263" t="s">
        <v>524</v>
      </c>
      <c r="BC4" s="263" t="s">
        <v>522</v>
      </c>
      <c r="BD4" s="263" t="s">
        <v>508</v>
      </c>
      <c r="BE4" s="198" t="s">
        <v>3</v>
      </c>
      <c r="BF4" s="199" t="s">
        <v>521</v>
      </c>
      <c r="BG4" s="199" t="s">
        <v>4</v>
      </c>
      <c r="BH4" s="199" t="s">
        <v>524</v>
      </c>
      <c r="BI4" s="199" t="s">
        <v>522</v>
      </c>
      <c r="BJ4" s="199" t="s">
        <v>508</v>
      </c>
      <c r="BK4" s="235" t="s">
        <v>3</v>
      </c>
      <c r="BL4" s="236" t="s">
        <v>521</v>
      </c>
      <c r="BM4" s="236" t="s">
        <v>4</v>
      </c>
      <c r="BN4" s="236" t="s">
        <v>524</v>
      </c>
      <c r="BO4" s="236" t="s">
        <v>522</v>
      </c>
      <c r="BP4" s="236" t="s">
        <v>508</v>
      </c>
      <c r="BQ4" s="217" t="s">
        <v>3</v>
      </c>
      <c r="BR4" s="218" t="s">
        <v>521</v>
      </c>
      <c r="BS4" s="218" t="s">
        <v>4</v>
      </c>
      <c r="BT4" s="218" t="s">
        <v>524</v>
      </c>
      <c r="BU4" s="218" t="s">
        <v>522</v>
      </c>
      <c r="BV4" s="218" t="s">
        <v>508</v>
      </c>
      <c r="BW4" s="262" t="s">
        <v>3</v>
      </c>
      <c r="BX4" s="263" t="s">
        <v>521</v>
      </c>
      <c r="BY4" s="263" t="s">
        <v>4</v>
      </c>
      <c r="BZ4" s="263" t="s">
        <v>524</v>
      </c>
      <c r="CA4" s="263" t="s">
        <v>522</v>
      </c>
      <c r="CB4" s="263" t="s">
        <v>508</v>
      </c>
      <c r="CC4" s="235" t="s">
        <v>3</v>
      </c>
      <c r="CD4" s="208" t="s">
        <v>521</v>
      </c>
      <c r="CE4" s="236" t="s">
        <v>4</v>
      </c>
      <c r="CF4" s="236" t="s">
        <v>507</v>
      </c>
      <c r="CG4" s="236" t="s">
        <v>508</v>
      </c>
    </row>
    <row r="5" spans="1:88" x14ac:dyDescent="0.2">
      <c r="A5" s="11" t="s">
        <v>5</v>
      </c>
      <c r="B5" s="11" t="s">
        <v>6</v>
      </c>
      <c r="C5" s="11" t="s">
        <v>7</v>
      </c>
      <c r="D5" s="11" t="s">
        <v>8</v>
      </c>
      <c r="E5" s="11" t="s">
        <v>9</v>
      </c>
      <c r="F5" s="11" t="s">
        <v>10</v>
      </c>
      <c r="G5" s="12" t="s">
        <v>11</v>
      </c>
      <c r="H5" s="13" t="s">
        <v>12</v>
      </c>
      <c r="I5" s="14">
        <v>2025</v>
      </c>
      <c r="J5" s="200" t="s">
        <v>505</v>
      </c>
      <c r="K5" s="201"/>
      <c r="L5" s="202"/>
      <c r="M5" s="202"/>
      <c r="N5" s="202"/>
      <c r="O5" s="210" t="s">
        <v>505</v>
      </c>
      <c r="P5" s="210"/>
      <c r="Q5" s="211"/>
      <c r="R5" s="211"/>
      <c r="S5" s="211"/>
      <c r="T5" s="211"/>
      <c r="U5" s="219" t="s">
        <v>505</v>
      </c>
      <c r="V5" s="220"/>
      <c r="W5" s="272" t="s">
        <v>523</v>
      </c>
      <c r="X5" s="220"/>
      <c r="Y5" s="220"/>
      <c r="Z5" s="220"/>
      <c r="AA5" s="228" t="s">
        <v>505</v>
      </c>
      <c r="AB5" s="229"/>
      <c r="AC5" s="227" t="s">
        <v>523</v>
      </c>
      <c r="AD5" s="229"/>
      <c r="AE5" s="229"/>
      <c r="AF5" s="229"/>
      <c r="AG5" s="246" t="s">
        <v>505</v>
      </c>
      <c r="AH5" s="247"/>
      <c r="AI5" s="245" t="s">
        <v>523</v>
      </c>
      <c r="AJ5" s="247"/>
      <c r="AK5" s="247"/>
      <c r="AL5" s="247"/>
      <c r="AM5" s="200" t="s">
        <v>505</v>
      </c>
      <c r="AN5" s="202"/>
      <c r="AO5" s="199" t="s">
        <v>523</v>
      </c>
      <c r="AP5" s="202"/>
      <c r="AQ5" s="202"/>
      <c r="AR5" s="202"/>
      <c r="AS5" s="255" t="s">
        <v>505</v>
      </c>
      <c r="AT5" s="256"/>
      <c r="AU5" s="254" t="s">
        <v>523</v>
      </c>
      <c r="AV5" s="256"/>
      <c r="AW5" s="256"/>
      <c r="AX5" s="256"/>
      <c r="AY5" s="264" t="s">
        <v>505</v>
      </c>
      <c r="AZ5" s="265"/>
      <c r="BA5" s="263" t="s">
        <v>523</v>
      </c>
      <c r="BB5" s="265"/>
      <c r="BC5" s="265"/>
      <c r="BD5" s="265"/>
      <c r="BE5" s="200" t="s">
        <v>505</v>
      </c>
      <c r="BF5" s="202"/>
      <c r="BG5" s="199" t="s">
        <v>523</v>
      </c>
      <c r="BH5" s="202"/>
      <c r="BI5" s="202"/>
      <c r="BJ5" s="202"/>
      <c r="BK5" s="237" t="s">
        <v>505</v>
      </c>
      <c r="BL5" s="238"/>
      <c r="BM5" s="236" t="s">
        <v>523</v>
      </c>
      <c r="BN5" s="238"/>
      <c r="BO5" s="238"/>
      <c r="BP5" s="238"/>
      <c r="BQ5" s="219" t="s">
        <v>505</v>
      </c>
      <c r="BR5" s="220"/>
      <c r="BS5" s="218" t="s">
        <v>523</v>
      </c>
      <c r="BT5" s="220"/>
      <c r="BU5" s="220"/>
      <c r="BV5" s="220"/>
      <c r="BW5" s="264" t="s">
        <v>505</v>
      </c>
      <c r="BX5" s="265"/>
      <c r="BY5" s="263" t="s">
        <v>523</v>
      </c>
      <c r="BZ5" s="265"/>
      <c r="CA5" s="265"/>
      <c r="CB5" s="265"/>
      <c r="CC5" s="237" t="s">
        <v>505</v>
      </c>
      <c r="CD5" s="210"/>
      <c r="CE5" s="238"/>
      <c r="CF5" s="238"/>
      <c r="CG5" s="238"/>
    </row>
    <row r="6" spans="1:88" x14ac:dyDescent="0.2">
      <c r="A6" s="16"/>
      <c r="B6" s="16"/>
      <c r="C6" s="17" t="s">
        <v>13</v>
      </c>
      <c r="D6" s="17" t="s">
        <v>14</v>
      </c>
      <c r="E6" s="17" t="s">
        <v>15</v>
      </c>
      <c r="F6" s="17" t="s">
        <v>16</v>
      </c>
      <c r="G6" s="18" t="s">
        <v>17</v>
      </c>
      <c r="H6" s="19"/>
      <c r="I6" s="18" t="s">
        <v>18</v>
      </c>
      <c r="J6" s="203" t="s">
        <v>503</v>
      </c>
      <c r="K6" s="203" t="s">
        <v>503</v>
      </c>
      <c r="L6" s="203" t="s">
        <v>503</v>
      </c>
      <c r="M6" s="203" t="s">
        <v>503</v>
      </c>
      <c r="N6" s="203" t="s">
        <v>503</v>
      </c>
      <c r="O6" s="212" t="s">
        <v>504</v>
      </c>
      <c r="P6" s="212" t="s">
        <v>504</v>
      </c>
      <c r="Q6" s="212" t="s">
        <v>504</v>
      </c>
      <c r="R6" s="212" t="s">
        <v>504</v>
      </c>
      <c r="S6" s="212" t="s">
        <v>504</v>
      </c>
      <c r="T6" s="212" t="s">
        <v>504</v>
      </c>
      <c r="U6" s="221" t="s">
        <v>509</v>
      </c>
      <c r="V6" s="221" t="s">
        <v>509</v>
      </c>
      <c r="W6" s="221" t="s">
        <v>509</v>
      </c>
      <c r="X6" s="221" t="s">
        <v>509</v>
      </c>
      <c r="Y6" s="221" t="s">
        <v>509</v>
      </c>
      <c r="Z6" s="221" t="s">
        <v>509</v>
      </c>
      <c r="AA6" s="230" t="s">
        <v>512</v>
      </c>
      <c r="AB6" s="230" t="s">
        <v>512</v>
      </c>
      <c r="AC6" s="230" t="s">
        <v>512</v>
      </c>
      <c r="AD6" s="230" t="s">
        <v>512</v>
      </c>
      <c r="AE6" s="230" t="s">
        <v>512</v>
      </c>
      <c r="AF6" s="230" t="s">
        <v>512</v>
      </c>
      <c r="AG6" s="248" t="s">
        <v>513</v>
      </c>
      <c r="AH6" s="248" t="s">
        <v>513</v>
      </c>
      <c r="AI6" s="248" t="s">
        <v>513</v>
      </c>
      <c r="AJ6" s="248" t="s">
        <v>513</v>
      </c>
      <c r="AK6" s="248" t="s">
        <v>513</v>
      </c>
      <c r="AL6" s="248" t="s">
        <v>513</v>
      </c>
      <c r="AM6" s="203" t="s">
        <v>514</v>
      </c>
      <c r="AN6" s="203" t="s">
        <v>514</v>
      </c>
      <c r="AO6" s="203" t="s">
        <v>514</v>
      </c>
      <c r="AP6" s="203" t="s">
        <v>514</v>
      </c>
      <c r="AQ6" s="203" t="s">
        <v>514</v>
      </c>
      <c r="AR6" s="203" t="s">
        <v>514</v>
      </c>
      <c r="AS6" s="257" t="s">
        <v>515</v>
      </c>
      <c r="AT6" s="257" t="s">
        <v>515</v>
      </c>
      <c r="AU6" s="257" t="s">
        <v>515</v>
      </c>
      <c r="AV6" s="257" t="s">
        <v>515</v>
      </c>
      <c r="AW6" s="257" t="s">
        <v>515</v>
      </c>
      <c r="AX6" s="257" t="s">
        <v>515</v>
      </c>
      <c r="AY6" s="266" t="s">
        <v>516</v>
      </c>
      <c r="AZ6" s="266" t="s">
        <v>516</v>
      </c>
      <c r="BA6" s="266" t="s">
        <v>516</v>
      </c>
      <c r="BB6" s="266" t="s">
        <v>516</v>
      </c>
      <c r="BC6" s="266" t="s">
        <v>516</v>
      </c>
      <c r="BD6" s="266" t="s">
        <v>516</v>
      </c>
      <c r="BE6" s="203" t="s">
        <v>517</v>
      </c>
      <c r="BF6" s="203" t="s">
        <v>517</v>
      </c>
      <c r="BG6" s="203" t="s">
        <v>517</v>
      </c>
      <c r="BH6" s="203" t="s">
        <v>517</v>
      </c>
      <c r="BI6" s="203" t="s">
        <v>517</v>
      </c>
      <c r="BJ6" s="203" t="s">
        <v>517</v>
      </c>
      <c r="BK6" s="239" t="s">
        <v>518</v>
      </c>
      <c r="BL6" s="239" t="s">
        <v>518</v>
      </c>
      <c r="BM6" s="239" t="s">
        <v>518</v>
      </c>
      <c r="BN6" s="239" t="s">
        <v>518</v>
      </c>
      <c r="BO6" s="239" t="s">
        <v>518</v>
      </c>
      <c r="BP6" s="239" t="s">
        <v>518</v>
      </c>
      <c r="BQ6" s="221" t="s">
        <v>519</v>
      </c>
      <c r="BR6" s="221" t="s">
        <v>519</v>
      </c>
      <c r="BS6" s="221" t="s">
        <v>519</v>
      </c>
      <c r="BT6" s="221" t="s">
        <v>519</v>
      </c>
      <c r="BU6" s="221" t="s">
        <v>519</v>
      </c>
      <c r="BV6" s="221" t="s">
        <v>519</v>
      </c>
      <c r="BW6" s="266" t="s">
        <v>520</v>
      </c>
      <c r="BX6" s="266" t="s">
        <v>520</v>
      </c>
      <c r="BY6" s="266" t="s">
        <v>520</v>
      </c>
      <c r="BZ6" s="266" t="s">
        <v>520</v>
      </c>
      <c r="CA6" s="266" t="s">
        <v>520</v>
      </c>
      <c r="CB6" s="266" t="s">
        <v>520</v>
      </c>
      <c r="CC6" s="271">
        <v>2025</v>
      </c>
      <c r="CD6" s="212"/>
      <c r="CE6" s="271">
        <v>2025</v>
      </c>
      <c r="CF6" s="271">
        <v>2025</v>
      </c>
      <c r="CG6" s="271">
        <v>2025</v>
      </c>
    </row>
    <row r="7" spans="1:88" ht="14.25" customHeight="1" x14ac:dyDescent="0.2">
      <c r="A7" s="17">
        <v>1</v>
      </c>
      <c r="B7" s="17">
        <v>2</v>
      </c>
      <c r="C7" s="17">
        <v>3</v>
      </c>
      <c r="D7" s="17">
        <v>4</v>
      </c>
      <c r="E7" s="17">
        <v>5</v>
      </c>
      <c r="F7" s="17">
        <v>6</v>
      </c>
      <c r="G7" s="18" t="s">
        <v>19</v>
      </c>
      <c r="H7" s="21">
        <v>8</v>
      </c>
      <c r="I7" s="17">
        <v>10</v>
      </c>
      <c r="J7" s="204"/>
      <c r="K7" s="204"/>
      <c r="L7" s="205"/>
      <c r="M7" s="205"/>
      <c r="N7" s="205"/>
      <c r="O7" s="213"/>
      <c r="P7" s="213"/>
      <c r="Q7" s="213"/>
      <c r="R7" s="213"/>
      <c r="S7" s="213"/>
      <c r="T7" s="213"/>
      <c r="U7" s="222"/>
      <c r="V7" s="222"/>
      <c r="W7" s="222"/>
      <c r="X7" s="222"/>
      <c r="Y7" s="222"/>
      <c r="Z7" s="222"/>
      <c r="AA7" s="231"/>
      <c r="AB7" s="231"/>
      <c r="AC7" s="231"/>
      <c r="AD7" s="231"/>
      <c r="AE7" s="231"/>
      <c r="AF7" s="231"/>
      <c r="AG7" s="249"/>
      <c r="AH7" s="249"/>
      <c r="AI7" s="249"/>
      <c r="AJ7" s="249"/>
      <c r="AK7" s="249"/>
      <c r="AL7" s="249"/>
      <c r="AM7" s="205"/>
      <c r="AN7" s="205"/>
      <c r="AO7" s="205"/>
      <c r="AP7" s="205"/>
      <c r="AQ7" s="205"/>
      <c r="AR7" s="205"/>
      <c r="AS7" s="258"/>
      <c r="AT7" s="258"/>
      <c r="AU7" s="258"/>
      <c r="AV7" s="258"/>
      <c r="AW7" s="258"/>
      <c r="AX7" s="258"/>
      <c r="AY7" s="267"/>
      <c r="AZ7" s="267"/>
      <c r="BA7" s="267"/>
      <c r="BB7" s="267"/>
      <c r="BC7" s="267"/>
      <c r="BD7" s="267"/>
      <c r="BE7" s="205"/>
      <c r="BF7" s="205"/>
      <c r="BG7" s="205"/>
      <c r="BH7" s="205"/>
      <c r="BI7" s="205"/>
      <c r="BJ7" s="205"/>
      <c r="BK7" s="240"/>
      <c r="BL7" s="240"/>
      <c r="BM7" s="240"/>
      <c r="BN7" s="240"/>
      <c r="BO7" s="240"/>
      <c r="BP7" s="240"/>
      <c r="BQ7" s="222"/>
      <c r="BR7" s="222"/>
      <c r="BS7" s="222"/>
      <c r="BT7" s="222"/>
      <c r="BU7" s="222"/>
      <c r="BV7" s="222"/>
      <c r="BW7" s="267"/>
      <c r="BX7" s="267"/>
      <c r="BY7" s="267"/>
      <c r="BZ7" s="267"/>
      <c r="CA7" s="267"/>
      <c r="CB7" s="267"/>
      <c r="CC7" s="240"/>
      <c r="CD7" s="213"/>
      <c r="CE7" s="240"/>
      <c r="CF7" s="240"/>
      <c r="CG7" s="240"/>
    </row>
    <row r="8" spans="1:88" x14ac:dyDescent="0.2">
      <c r="A8" s="22">
        <v>1</v>
      </c>
      <c r="B8" s="22"/>
      <c r="C8" s="23"/>
      <c r="D8" s="23"/>
      <c r="E8" s="24"/>
      <c r="F8" s="23"/>
      <c r="G8" s="25"/>
      <c r="H8" s="26"/>
      <c r="I8" s="27"/>
      <c r="J8" s="204"/>
      <c r="K8" s="204"/>
      <c r="L8" s="205"/>
      <c r="M8" s="205"/>
      <c r="N8" s="205"/>
      <c r="O8" s="213"/>
      <c r="P8" s="213"/>
      <c r="Q8" s="213"/>
      <c r="R8" s="213"/>
      <c r="S8" s="213"/>
      <c r="T8" s="213"/>
      <c r="U8" s="222"/>
      <c r="V8" s="222"/>
      <c r="W8" s="222"/>
      <c r="X8" s="222"/>
      <c r="Y8" s="222"/>
      <c r="Z8" s="222"/>
      <c r="AA8" s="231"/>
      <c r="AB8" s="231"/>
      <c r="AC8" s="231"/>
      <c r="AD8" s="231"/>
      <c r="AE8" s="231"/>
      <c r="AF8" s="231"/>
      <c r="AG8" s="249"/>
      <c r="AH8" s="249"/>
      <c r="AI8" s="249"/>
      <c r="AJ8" s="249"/>
      <c r="AK8" s="249"/>
      <c r="AL8" s="249"/>
      <c r="AM8" s="205"/>
      <c r="AN8" s="205"/>
      <c r="AO8" s="205"/>
      <c r="AP8" s="205"/>
      <c r="AQ8" s="205"/>
      <c r="AR8" s="205"/>
      <c r="AS8" s="258"/>
      <c r="AT8" s="258"/>
      <c r="AU8" s="258"/>
      <c r="AV8" s="258"/>
      <c r="AW8" s="258"/>
      <c r="AX8" s="258"/>
      <c r="AY8" s="267"/>
      <c r="AZ8" s="267"/>
      <c r="BA8" s="267"/>
      <c r="BB8" s="267"/>
      <c r="BC8" s="267"/>
      <c r="BD8" s="267"/>
      <c r="BE8" s="205"/>
      <c r="BF8" s="205"/>
      <c r="BG8" s="205"/>
      <c r="BH8" s="205"/>
      <c r="BI8" s="205"/>
      <c r="BJ8" s="205"/>
      <c r="BK8" s="240"/>
      <c r="BL8" s="240"/>
      <c r="BM8" s="240"/>
      <c r="BN8" s="240"/>
      <c r="BO8" s="240"/>
      <c r="BP8" s="240"/>
      <c r="BQ8" s="222"/>
      <c r="BR8" s="222"/>
      <c r="BS8" s="222"/>
      <c r="BT8" s="222"/>
      <c r="BU8" s="222"/>
      <c r="BV8" s="222"/>
      <c r="BW8" s="267"/>
      <c r="BX8" s="267"/>
      <c r="BY8" s="267"/>
      <c r="BZ8" s="267"/>
      <c r="CA8" s="267"/>
      <c r="CB8" s="267"/>
      <c r="CC8" s="240"/>
      <c r="CD8" s="213"/>
      <c r="CE8" s="240"/>
      <c r="CF8" s="240"/>
      <c r="CG8" s="240"/>
    </row>
    <row r="9" spans="1:88" x14ac:dyDescent="0.2">
      <c r="A9" s="22"/>
      <c r="B9" s="22" t="s">
        <v>532</v>
      </c>
      <c r="C9" s="51"/>
      <c r="D9" s="23"/>
      <c r="E9" s="22"/>
      <c r="F9" s="23"/>
      <c r="G9" s="124"/>
      <c r="H9" s="112" t="s">
        <v>533</v>
      </c>
      <c r="I9" s="112"/>
      <c r="J9" s="204"/>
      <c r="K9" s="204"/>
      <c r="L9" s="205"/>
      <c r="M9" s="205"/>
      <c r="N9" s="205"/>
      <c r="O9" s="213"/>
      <c r="P9" s="213"/>
      <c r="Q9" s="213"/>
      <c r="R9" s="213"/>
      <c r="S9" s="213"/>
      <c r="T9" s="213"/>
      <c r="U9" s="222"/>
      <c r="V9" s="222"/>
      <c r="W9" s="222"/>
      <c r="X9" s="222"/>
      <c r="Y9" s="222"/>
      <c r="Z9" s="222"/>
      <c r="AA9" s="231"/>
      <c r="AB9" s="231"/>
      <c r="AC9" s="231"/>
      <c r="AD9" s="231"/>
      <c r="AE9" s="231"/>
      <c r="AF9" s="231"/>
      <c r="AG9" s="249"/>
      <c r="AH9" s="249"/>
      <c r="AI9" s="249"/>
      <c r="AJ9" s="249"/>
      <c r="AK9" s="249"/>
      <c r="AL9" s="249"/>
      <c r="AM9" s="205"/>
      <c r="AN9" s="205"/>
      <c r="AO9" s="205"/>
      <c r="AP9" s="205"/>
      <c r="AQ9" s="205"/>
      <c r="AR9" s="205"/>
      <c r="AS9" s="258"/>
      <c r="AT9" s="258"/>
      <c r="AU9" s="258"/>
      <c r="AV9" s="258"/>
      <c r="AW9" s="258"/>
      <c r="AX9" s="258"/>
      <c r="AY9" s="267"/>
      <c r="AZ9" s="267"/>
      <c r="BA9" s="267"/>
      <c r="BB9" s="267"/>
      <c r="BC9" s="267"/>
      <c r="BD9" s="267"/>
      <c r="BE9" s="205"/>
      <c r="BF9" s="205"/>
      <c r="BG9" s="205"/>
      <c r="BH9" s="205"/>
      <c r="BI9" s="205"/>
      <c r="BJ9" s="205"/>
      <c r="BK9" s="240"/>
      <c r="BL9" s="240"/>
      <c r="BM9" s="240"/>
      <c r="BN9" s="240"/>
      <c r="BO9" s="240"/>
      <c r="BP9" s="240"/>
      <c r="BQ9" s="222"/>
      <c r="BR9" s="222"/>
      <c r="BS9" s="222"/>
      <c r="BT9" s="222"/>
      <c r="BU9" s="222"/>
      <c r="BV9" s="222"/>
      <c r="BW9" s="267"/>
      <c r="BX9" s="267"/>
      <c r="BY9" s="267"/>
      <c r="BZ9" s="267"/>
      <c r="CA9" s="267"/>
      <c r="CB9" s="267"/>
      <c r="CC9" s="240"/>
      <c r="CD9" s="213"/>
      <c r="CE9" s="240"/>
      <c r="CF9" s="240"/>
      <c r="CG9" s="240"/>
    </row>
    <row r="10" spans="1:88" x14ac:dyDescent="0.2">
      <c r="A10" s="22"/>
      <c r="B10" s="22"/>
      <c r="C10" s="51">
        <v>820</v>
      </c>
      <c r="D10" s="23"/>
      <c r="E10" s="22"/>
      <c r="F10" s="23"/>
      <c r="G10" s="124"/>
      <c r="H10" s="112" t="s">
        <v>410</v>
      </c>
      <c r="I10" s="112"/>
      <c r="J10" s="204"/>
      <c r="K10" s="204"/>
      <c r="L10" s="205"/>
      <c r="M10" s="205"/>
      <c r="N10" s="205"/>
      <c r="O10" s="213"/>
      <c r="P10" s="213"/>
      <c r="Q10" s="213"/>
      <c r="R10" s="213"/>
      <c r="S10" s="213"/>
      <c r="T10" s="213"/>
      <c r="U10" s="222"/>
      <c r="V10" s="222"/>
      <c r="W10" s="222"/>
      <c r="X10" s="222"/>
      <c r="Y10" s="222"/>
      <c r="Z10" s="222"/>
      <c r="AA10" s="231"/>
      <c r="AB10" s="231"/>
      <c r="AC10" s="231"/>
      <c r="AD10" s="231"/>
      <c r="AE10" s="231"/>
      <c r="AF10" s="231"/>
      <c r="AG10" s="249"/>
      <c r="AH10" s="249"/>
      <c r="AI10" s="249"/>
      <c r="AJ10" s="249"/>
      <c r="AK10" s="249"/>
      <c r="AL10" s="249"/>
      <c r="AM10" s="205"/>
      <c r="AN10" s="205"/>
      <c r="AO10" s="205"/>
      <c r="AP10" s="205"/>
      <c r="AQ10" s="205"/>
      <c r="AR10" s="205"/>
      <c r="AS10" s="258"/>
      <c r="AT10" s="258"/>
      <c r="AU10" s="258"/>
      <c r="AV10" s="258"/>
      <c r="AW10" s="258"/>
      <c r="AX10" s="258"/>
      <c r="AY10" s="267"/>
      <c r="AZ10" s="267"/>
      <c r="BA10" s="267"/>
      <c r="BB10" s="267"/>
      <c r="BC10" s="267"/>
      <c r="BD10" s="267"/>
      <c r="BE10" s="205"/>
      <c r="BF10" s="205"/>
      <c r="BG10" s="205"/>
      <c r="BH10" s="205"/>
      <c r="BI10" s="205"/>
      <c r="BJ10" s="205"/>
      <c r="BK10" s="240"/>
      <c r="BL10" s="240"/>
      <c r="BM10" s="240"/>
      <c r="BN10" s="240"/>
      <c r="BO10" s="240"/>
      <c r="BP10" s="240"/>
      <c r="BQ10" s="222"/>
      <c r="BR10" s="222"/>
      <c r="BS10" s="222"/>
      <c r="BT10" s="222"/>
      <c r="BU10" s="222"/>
      <c r="BV10" s="222"/>
      <c r="BW10" s="267"/>
      <c r="BX10" s="267"/>
      <c r="BY10" s="267"/>
      <c r="BZ10" s="267"/>
      <c r="CA10" s="267"/>
      <c r="CB10" s="267"/>
      <c r="CC10" s="240"/>
      <c r="CD10" s="213"/>
      <c r="CE10" s="240"/>
      <c r="CF10" s="240"/>
      <c r="CG10" s="240"/>
    </row>
    <row r="11" spans="1:88" x14ac:dyDescent="0.2">
      <c r="A11" s="22"/>
      <c r="B11" s="22"/>
      <c r="C11" s="51"/>
      <c r="D11" s="33">
        <v>1201</v>
      </c>
      <c r="E11" s="22"/>
      <c r="F11" s="23"/>
      <c r="G11" s="124"/>
      <c r="H11" s="112" t="s">
        <v>71</v>
      </c>
      <c r="I11" s="112"/>
      <c r="J11" s="204"/>
      <c r="K11" s="204"/>
      <c r="L11" s="205"/>
      <c r="M11" s="205"/>
      <c r="N11" s="205"/>
      <c r="O11" s="213"/>
      <c r="P11" s="213"/>
      <c r="Q11" s="213"/>
      <c r="R11" s="213"/>
      <c r="S11" s="213"/>
      <c r="T11" s="213"/>
      <c r="U11" s="222"/>
      <c r="V11" s="222"/>
      <c r="W11" s="222"/>
      <c r="X11" s="222"/>
      <c r="Y11" s="222"/>
      <c r="Z11" s="222"/>
      <c r="AA11" s="231"/>
      <c r="AB11" s="231"/>
      <c r="AC11" s="231"/>
      <c r="AD11" s="231"/>
      <c r="AE11" s="231"/>
      <c r="AF11" s="231"/>
      <c r="AG11" s="249"/>
      <c r="AH11" s="249"/>
      <c r="AI11" s="249"/>
      <c r="AJ11" s="249"/>
      <c r="AK11" s="249"/>
      <c r="AL11" s="249"/>
      <c r="AM11" s="205"/>
      <c r="AN11" s="205"/>
      <c r="AO11" s="205"/>
      <c r="AP11" s="205"/>
      <c r="AQ11" s="205"/>
      <c r="AR11" s="205"/>
      <c r="AS11" s="258"/>
      <c r="AT11" s="258"/>
      <c r="AU11" s="258"/>
      <c r="AV11" s="258"/>
      <c r="AW11" s="258"/>
      <c r="AX11" s="258"/>
      <c r="AY11" s="267"/>
      <c r="AZ11" s="267"/>
      <c r="BA11" s="267"/>
      <c r="BB11" s="267"/>
      <c r="BC11" s="267"/>
      <c r="BD11" s="267"/>
      <c r="BE11" s="205"/>
      <c r="BF11" s="205"/>
      <c r="BG11" s="205"/>
      <c r="BH11" s="205"/>
      <c r="BI11" s="205"/>
      <c r="BJ11" s="205"/>
      <c r="BK11" s="240"/>
      <c r="BL11" s="240"/>
      <c r="BM11" s="240"/>
      <c r="BN11" s="240"/>
      <c r="BO11" s="240"/>
      <c r="BP11" s="240"/>
      <c r="BQ11" s="222"/>
      <c r="BR11" s="222"/>
      <c r="BS11" s="222"/>
      <c r="BT11" s="222"/>
      <c r="BU11" s="222"/>
      <c r="BV11" s="222"/>
      <c r="BW11" s="267"/>
      <c r="BX11" s="267"/>
      <c r="BY11" s="267"/>
      <c r="BZ11" s="267"/>
      <c r="CA11" s="267"/>
      <c r="CB11" s="267"/>
      <c r="CC11" s="240"/>
      <c r="CD11" s="213"/>
      <c r="CE11" s="240"/>
      <c r="CF11" s="240"/>
      <c r="CG11" s="240"/>
    </row>
    <row r="12" spans="1:88" x14ac:dyDescent="0.2">
      <c r="A12" s="22"/>
      <c r="B12" s="22"/>
      <c r="C12" s="51"/>
      <c r="D12" s="33" t="s">
        <v>527</v>
      </c>
      <c r="E12" s="22"/>
      <c r="F12" s="23"/>
      <c r="G12" s="124"/>
      <c r="H12" s="94" t="s">
        <v>528</v>
      </c>
      <c r="I12" s="52"/>
      <c r="J12" s="204"/>
      <c r="K12" s="204"/>
      <c r="L12" s="205"/>
      <c r="M12" s="205"/>
      <c r="N12" s="205"/>
      <c r="O12" s="213"/>
      <c r="P12" s="213"/>
      <c r="Q12" s="213"/>
      <c r="R12" s="213"/>
      <c r="S12" s="213"/>
      <c r="T12" s="213"/>
      <c r="U12" s="222"/>
      <c r="V12" s="222"/>
      <c r="W12" s="222"/>
      <c r="X12" s="222"/>
      <c r="Y12" s="222"/>
      <c r="Z12" s="222"/>
      <c r="AA12" s="231"/>
      <c r="AB12" s="231"/>
      <c r="AC12" s="231"/>
      <c r="AD12" s="231"/>
      <c r="AE12" s="231"/>
      <c r="AF12" s="231"/>
      <c r="AG12" s="249"/>
      <c r="AH12" s="249"/>
      <c r="AI12" s="249"/>
      <c r="AJ12" s="249"/>
      <c r="AK12" s="249"/>
      <c r="AL12" s="249"/>
      <c r="AM12" s="205"/>
      <c r="AN12" s="205"/>
      <c r="AO12" s="205"/>
      <c r="AP12" s="205"/>
      <c r="AQ12" s="205"/>
      <c r="AR12" s="205"/>
      <c r="AS12" s="258"/>
      <c r="AT12" s="258"/>
      <c r="AU12" s="258"/>
      <c r="AV12" s="258"/>
      <c r="AW12" s="258"/>
      <c r="AX12" s="258"/>
      <c r="AY12" s="267"/>
      <c r="AZ12" s="267"/>
      <c r="BA12" s="267"/>
      <c r="BB12" s="267"/>
      <c r="BC12" s="267"/>
      <c r="BD12" s="267"/>
      <c r="BE12" s="205"/>
      <c r="BF12" s="205"/>
      <c r="BG12" s="205"/>
      <c r="BH12" s="205"/>
      <c r="BI12" s="205"/>
      <c r="BJ12" s="205"/>
      <c r="BK12" s="240"/>
      <c r="BL12" s="240"/>
      <c r="BM12" s="240"/>
      <c r="BN12" s="240"/>
      <c r="BO12" s="240"/>
      <c r="BP12" s="240"/>
      <c r="BQ12" s="222"/>
      <c r="BR12" s="222"/>
      <c r="BS12" s="222"/>
      <c r="BT12" s="222"/>
      <c r="BU12" s="222"/>
      <c r="BV12" s="222"/>
      <c r="BW12" s="267"/>
      <c r="BX12" s="267"/>
      <c r="BY12" s="267"/>
      <c r="BZ12" s="267"/>
      <c r="CA12" s="267"/>
      <c r="CB12" s="267"/>
      <c r="CC12" s="240"/>
      <c r="CD12" s="213"/>
      <c r="CE12" s="240"/>
      <c r="CF12" s="240"/>
      <c r="CG12" s="240"/>
    </row>
    <row r="13" spans="1:88" x14ac:dyDescent="0.2">
      <c r="A13" s="22"/>
      <c r="B13" s="22"/>
      <c r="C13" s="22"/>
      <c r="D13" s="34"/>
      <c r="E13" s="22">
        <v>153</v>
      </c>
      <c r="F13" s="34">
        <v>411</v>
      </c>
      <c r="G13" s="48"/>
      <c r="H13" s="28" t="s">
        <v>27</v>
      </c>
      <c r="I13" s="37">
        <v>16460000</v>
      </c>
      <c r="J13" s="204">
        <f t="shared" ref="J13:J28" si="0">+I13*$J$1</f>
        <v>3292000</v>
      </c>
      <c r="K13" s="204">
        <v>1300000</v>
      </c>
      <c r="L13" s="204">
        <f>+J13-K13</f>
        <v>1992000</v>
      </c>
      <c r="M13" s="204">
        <v>400000</v>
      </c>
      <c r="N13" s="204">
        <f t="shared" ref="N13:N27" si="1">+K13-M13</f>
        <v>900000</v>
      </c>
      <c r="O13" s="214">
        <f t="shared" ref="O13:O28" si="2">+I13*$O$1</f>
        <v>1646000</v>
      </c>
      <c r="P13" s="214">
        <f>O13+K13</f>
        <v>2946000</v>
      </c>
      <c r="Q13" s="214">
        <v>1350000</v>
      </c>
      <c r="R13" s="214">
        <f>+P13-Q13</f>
        <v>1596000</v>
      </c>
      <c r="S13" s="214">
        <v>900000</v>
      </c>
      <c r="T13" s="214">
        <f>+Q13-S13</f>
        <v>450000</v>
      </c>
      <c r="U13" s="223">
        <f t="shared" ref="U13:U28" si="3">$I13*$U$1</f>
        <v>1152200</v>
      </c>
      <c r="V13" s="223">
        <f>U13+Q13</f>
        <v>2502200</v>
      </c>
      <c r="W13" s="223">
        <v>1350000</v>
      </c>
      <c r="X13" s="223">
        <f>+V13-W13</f>
        <v>1152200</v>
      </c>
      <c r="Y13" s="223">
        <v>1370000</v>
      </c>
      <c r="Z13" s="223">
        <f>+W13-Y13</f>
        <v>-20000</v>
      </c>
      <c r="AA13" s="232">
        <f t="shared" ref="AA13:AA28" si="4">$I13*$AA$1</f>
        <v>1152200</v>
      </c>
      <c r="AB13" s="232">
        <f>AA13+W13</f>
        <v>2502200</v>
      </c>
      <c r="AC13" s="232">
        <v>1350000</v>
      </c>
      <c r="AD13" s="232">
        <f>+AB13-AC13</f>
        <v>1152200</v>
      </c>
      <c r="AE13" s="232">
        <v>1650000</v>
      </c>
      <c r="AF13" s="232">
        <f>+AC13-AE13</f>
        <v>-300000</v>
      </c>
      <c r="AG13" s="250">
        <f t="shared" ref="AG13:AG28" si="5">$I13*$AG$1</f>
        <v>1152200</v>
      </c>
      <c r="AH13" s="250">
        <f>AG13+AC13</f>
        <v>2502200</v>
      </c>
      <c r="AI13" s="250">
        <v>1350000</v>
      </c>
      <c r="AJ13" s="250">
        <f>+AH13-AI13</f>
        <v>1152200</v>
      </c>
      <c r="AK13" s="250">
        <v>1950000</v>
      </c>
      <c r="AL13" s="250">
        <f>+AI13-AK13</f>
        <v>-600000</v>
      </c>
      <c r="AM13" s="204">
        <f t="shared" ref="AM13:AM28" si="6">$I13*$AM$1</f>
        <v>1152200</v>
      </c>
      <c r="AN13" s="204">
        <f>AM13+AI13</f>
        <v>2502200</v>
      </c>
      <c r="AO13" s="204">
        <v>1350000</v>
      </c>
      <c r="AP13" s="204">
        <f>+AN13-AO13</f>
        <v>1152200</v>
      </c>
      <c r="AQ13" s="204">
        <v>2470000</v>
      </c>
      <c r="AR13" s="204">
        <f>+AO13-AQ13</f>
        <v>-1120000</v>
      </c>
      <c r="AS13" s="259">
        <f t="shared" ref="AS13:AS28" si="7">$I13*$AS$1</f>
        <v>1152200</v>
      </c>
      <c r="AT13" s="259">
        <f>AS13+AO13</f>
        <v>2502200</v>
      </c>
      <c r="AU13" s="259">
        <v>1350000</v>
      </c>
      <c r="AV13" s="259">
        <f>+AT13-AU13</f>
        <v>1152200</v>
      </c>
      <c r="AW13" s="259">
        <v>440000</v>
      </c>
      <c r="AX13" s="259">
        <f>+AU13-AW13</f>
        <v>910000</v>
      </c>
      <c r="AY13" s="268">
        <f t="shared" ref="AY13:AY28" si="8">$I13*$AY$1</f>
        <v>1152200</v>
      </c>
      <c r="AZ13" s="268">
        <f>AY13+AU13</f>
        <v>2502200</v>
      </c>
      <c r="BA13" s="268">
        <v>1350000</v>
      </c>
      <c r="BB13" s="268">
        <f>+AZ13-BA13</f>
        <v>1152200</v>
      </c>
      <c r="BC13" s="268">
        <v>440000</v>
      </c>
      <c r="BD13" s="268">
        <f>+BA13-BC13</f>
        <v>910000</v>
      </c>
      <c r="BE13" s="204">
        <f t="shared" ref="BE13:BE28" si="9">$I13*$BE$1</f>
        <v>1152200</v>
      </c>
      <c r="BF13" s="204">
        <f>BE13+BA13</f>
        <v>2502200</v>
      </c>
      <c r="BG13" s="204">
        <v>1350000</v>
      </c>
      <c r="BH13" s="204">
        <f>+BF13-BG13</f>
        <v>1152200</v>
      </c>
      <c r="BI13" s="204">
        <v>440000</v>
      </c>
      <c r="BJ13" s="204">
        <f>+BG13-BI13</f>
        <v>910000</v>
      </c>
      <c r="BK13" s="241">
        <f t="shared" ref="BK13:BK28" si="10">$I13*$BK$1</f>
        <v>1152200</v>
      </c>
      <c r="BL13" s="241">
        <f>BK13+BG13</f>
        <v>2502200</v>
      </c>
      <c r="BM13" s="241">
        <v>1350000</v>
      </c>
      <c r="BN13" s="241">
        <f>+BL13-BM13</f>
        <v>1152200</v>
      </c>
      <c r="BO13" s="241">
        <v>440000</v>
      </c>
      <c r="BP13" s="241">
        <f>+BM13-BO13</f>
        <v>910000</v>
      </c>
      <c r="BQ13" s="223">
        <f t="shared" ref="BQ13:BQ28" si="11">$I13*$BQ$1</f>
        <v>1152200</v>
      </c>
      <c r="BR13" s="223">
        <f>BQ13+BM13</f>
        <v>2502200</v>
      </c>
      <c r="BS13" s="223">
        <v>1350000</v>
      </c>
      <c r="BT13" s="223">
        <f>+BR13-BS13</f>
        <v>1152200</v>
      </c>
      <c r="BU13" s="223">
        <v>440000</v>
      </c>
      <c r="BV13" s="223">
        <f>+BS13-BU13</f>
        <v>910000</v>
      </c>
      <c r="BW13" s="268">
        <f t="shared" ref="BW13:BW28" si="12">$I13*$BW$1</f>
        <v>1152200</v>
      </c>
      <c r="BX13" s="268">
        <f>BW13+BS13</f>
        <v>2502200</v>
      </c>
      <c r="BY13" s="268">
        <v>1350000</v>
      </c>
      <c r="BZ13" s="268">
        <f>+BX13-BY13</f>
        <v>1152200</v>
      </c>
      <c r="CA13" s="268">
        <v>440000</v>
      </c>
      <c r="CB13" s="268">
        <f>+BY13-CA13</f>
        <v>910000</v>
      </c>
      <c r="CC13" s="241">
        <f t="shared" ref="CC13:CC28" si="13">+J13+O13+U13+AA13+AG13+AM13+AS13+AY13+BE13+BK13+BQ13+BW13</f>
        <v>16460000</v>
      </c>
      <c r="CD13" s="214">
        <f>AU13+BS13+BM13+BG13+BA13+AU13+AO13+AI13+AC13+W13+R740++Q13+K13</f>
        <v>16150000</v>
      </c>
      <c r="CE13" s="241">
        <v>477000</v>
      </c>
      <c r="CF13" s="241">
        <v>440000</v>
      </c>
      <c r="CG13" s="241">
        <f>+CE13-CF13</f>
        <v>37000</v>
      </c>
      <c r="CH13" s="5">
        <f t="shared" ref="CH13:CH35" si="14">+CC13-I13</f>
        <v>0</v>
      </c>
      <c r="CI13" s="579">
        <f>+K13+Q13+W13+AC13+AI13+AO13+AU13+BA13+BG13+BM13+BS13+BY13</f>
        <v>16150000</v>
      </c>
      <c r="CJ13" s="579">
        <f>+I13-CI13</f>
        <v>310000</v>
      </c>
    </row>
    <row r="14" spans="1:88" x14ac:dyDescent="0.2">
      <c r="A14" s="22"/>
      <c r="B14" s="22"/>
      <c r="C14" s="22"/>
      <c r="D14" s="34"/>
      <c r="E14" s="22">
        <v>154</v>
      </c>
      <c r="F14" s="34">
        <v>412</v>
      </c>
      <c r="G14" s="48"/>
      <c r="H14" s="28" t="s">
        <v>28</v>
      </c>
      <c r="I14" s="37">
        <v>2494000</v>
      </c>
      <c r="J14" s="204">
        <f t="shared" si="0"/>
        <v>498800</v>
      </c>
      <c r="K14" s="204">
        <v>220000</v>
      </c>
      <c r="L14" s="204">
        <f>+J14-K14</f>
        <v>278800</v>
      </c>
      <c r="M14" s="204">
        <v>60000</v>
      </c>
      <c r="N14" s="204">
        <f t="shared" si="1"/>
        <v>160000</v>
      </c>
      <c r="O14" s="214">
        <f t="shared" si="2"/>
        <v>249400</v>
      </c>
      <c r="P14" s="214">
        <f t="shared" ref="P14:P28" si="15">O14+K14</f>
        <v>469400</v>
      </c>
      <c r="Q14" s="214">
        <v>220000</v>
      </c>
      <c r="R14" s="214">
        <f>+P14-Q14</f>
        <v>249400</v>
      </c>
      <c r="S14" s="214">
        <v>130000</v>
      </c>
      <c r="T14" s="214">
        <f t="shared" ref="T14:T28" si="16">+Q14-S14</f>
        <v>90000</v>
      </c>
      <c r="U14" s="223">
        <f t="shared" si="3"/>
        <v>174580.00000000003</v>
      </c>
      <c r="V14" s="223">
        <f t="shared" ref="V14:V28" si="17">U14+Q14</f>
        <v>394580</v>
      </c>
      <c r="W14" s="223">
        <v>220000</v>
      </c>
      <c r="X14" s="223">
        <f t="shared" ref="X14:X28" si="18">+V14-W14</f>
        <v>174580</v>
      </c>
      <c r="Y14" s="223">
        <v>200000</v>
      </c>
      <c r="Z14" s="223">
        <f t="shared" ref="Z14:Z28" si="19">+W14-Y14</f>
        <v>20000</v>
      </c>
      <c r="AA14" s="232">
        <f t="shared" si="4"/>
        <v>174580.00000000003</v>
      </c>
      <c r="AB14" s="232">
        <f t="shared" ref="AB14:AB28" si="20">AA14+W14</f>
        <v>394580</v>
      </c>
      <c r="AC14" s="232">
        <v>200000</v>
      </c>
      <c r="AD14" s="232">
        <f t="shared" ref="AD14:AD28" si="21">+AB14-AC14</f>
        <v>194580</v>
      </c>
      <c r="AE14" s="232">
        <v>850000</v>
      </c>
      <c r="AF14" s="232">
        <f t="shared" ref="AF14:AF28" si="22">+AC14-AE14</f>
        <v>-650000</v>
      </c>
      <c r="AG14" s="250">
        <f t="shared" si="5"/>
        <v>174580.00000000003</v>
      </c>
      <c r="AH14" s="250">
        <f t="shared" ref="AH14:AH28" si="23">AG14+AC14</f>
        <v>374580</v>
      </c>
      <c r="AI14" s="250">
        <v>200000</v>
      </c>
      <c r="AJ14" s="250">
        <f t="shared" ref="AJ14:AJ28" si="24">+AH14-AI14</f>
        <v>174580</v>
      </c>
      <c r="AK14" s="250">
        <v>940000</v>
      </c>
      <c r="AL14" s="250">
        <f t="shared" ref="AL14:AL28" si="25">+AI14-AK14</f>
        <v>-740000</v>
      </c>
      <c r="AM14" s="204">
        <f t="shared" si="6"/>
        <v>174580.00000000003</v>
      </c>
      <c r="AN14" s="204">
        <f t="shared" ref="AN14:AN28" si="26">AM14+AI14</f>
        <v>374580</v>
      </c>
      <c r="AO14" s="204">
        <v>200000</v>
      </c>
      <c r="AP14" s="204">
        <f t="shared" ref="AP14:AP28" si="27">+AN14-AO14</f>
        <v>174580</v>
      </c>
      <c r="AQ14" s="204">
        <v>1020000</v>
      </c>
      <c r="AR14" s="204">
        <f t="shared" ref="AR14:AR28" si="28">+AO14-AQ14</f>
        <v>-820000</v>
      </c>
      <c r="AS14" s="259">
        <f t="shared" si="7"/>
        <v>174580.00000000003</v>
      </c>
      <c r="AT14" s="259">
        <f t="shared" ref="AT14:AT28" si="29">AS14+AO14</f>
        <v>374580</v>
      </c>
      <c r="AU14" s="259">
        <v>200000</v>
      </c>
      <c r="AV14" s="259">
        <f t="shared" ref="AV14:AV28" si="30">+AT14-AU14</f>
        <v>174580</v>
      </c>
      <c r="AW14" s="259">
        <v>67000</v>
      </c>
      <c r="AX14" s="259">
        <f t="shared" ref="AX14:AX28" si="31">+AU14-AW14</f>
        <v>133000</v>
      </c>
      <c r="AY14" s="268">
        <f t="shared" si="8"/>
        <v>174580.00000000003</v>
      </c>
      <c r="AZ14" s="268">
        <f t="shared" ref="AZ14:AZ28" si="32">AY14+AU14</f>
        <v>374580</v>
      </c>
      <c r="BA14" s="268">
        <v>200000</v>
      </c>
      <c r="BB14" s="268">
        <f t="shared" ref="BB14:BB28" si="33">+AZ14-BA14</f>
        <v>174580</v>
      </c>
      <c r="BC14" s="268">
        <v>67000</v>
      </c>
      <c r="BD14" s="268">
        <f t="shared" ref="BD14:BD28" si="34">+BA14-BC14</f>
        <v>133000</v>
      </c>
      <c r="BE14" s="204">
        <f t="shared" si="9"/>
        <v>174580.00000000003</v>
      </c>
      <c r="BF14" s="204">
        <f t="shared" ref="BF14:BF28" si="35">BE14+BA14</f>
        <v>374580</v>
      </c>
      <c r="BG14" s="204">
        <v>200000</v>
      </c>
      <c r="BH14" s="204">
        <f t="shared" ref="BH14:BH28" si="36">+BF14-BG14</f>
        <v>174580</v>
      </c>
      <c r="BI14" s="204">
        <v>67000</v>
      </c>
      <c r="BJ14" s="204">
        <f t="shared" ref="BJ14:BJ28" si="37">+BG14-BI14</f>
        <v>133000</v>
      </c>
      <c r="BK14" s="241">
        <f t="shared" si="10"/>
        <v>174580.00000000003</v>
      </c>
      <c r="BL14" s="241">
        <f t="shared" ref="BL14:BL28" si="38">BK14+BG14</f>
        <v>374580</v>
      </c>
      <c r="BM14" s="241">
        <v>200000</v>
      </c>
      <c r="BN14" s="241">
        <f t="shared" ref="BN14:BN28" si="39">+BL14-BM14</f>
        <v>174580</v>
      </c>
      <c r="BO14" s="241">
        <v>67000</v>
      </c>
      <c r="BP14" s="241">
        <f t="shared" ref="BP14:BP28" si="40">+BM14-BO14</f>
        <v>133000</v>
      </c>
      <c r="BQ14" s="223">
        <f t="shared" si="11"/>
        <v>174580.00000000003</v>
      </c>
      <c r="BR14" s="223">
        <f t="shared" ref="BR14:BR28" si="41">BQ14+BM14</f>
        <v>374580</v>
      </c>
      <c r="BS14" s="223">
        <v>200000</v>
      </c>
      <c r="BT14" s="223">
        <f t="shared" ref="BT14:BT28" si="42">+BR14-BS14</f>
        <v>174580</v>
      </c>
      <c r="BU14" s="223">
        <v>67000</v>
      </c>
      <c r="BV14" s="223">
        <f t="shared" ref="BV14:BV28" si="43">+BS14-BU14</f>
        <v>133000</v>
      </c>
      <c r="BW14" s="268">
        <f t="shared" si="12"/>
        <v>174580.00000000003</v>
      </c>
      <c r="BX14" s="268">
        <f t="shared" ref="BX14:BX28" si="44">BW14+BS14</f>
        <v>374580</v>
      </c>
      <c r="BY14" s="268">
        <v>200000</v>
      </c>
      <c r="BZ14" s="268">
        <f t="shared" ref="BZ14:BZ28" si="45">+BX14-BY14</f>
        <v>174580</v>
      </c>
      <c r="CA14" s="268">
        <v>67000</v>
      </c>
      <c r="CB14" s="268">
        <f t="shared" ref="CB14:CB28" si="46">+BY14-CA14</f>
        <v>133000</v>
      </c>
      <c r="CC14" s="241">
        <f t="shared" si="13"/>
        <v>2494000</v>
      </c>
      <c r="CD14" s="214">
        <f>BY14+BS14+BM14+BG14+BA14+AU14+AO14+AI14+AC14+W14+R741++Q14+K14</f>
        <v>2460000</v>
      </c>
      <c r="CE14" s="241">
        <v>73000</v>
      </c>
      <c r="CF14" s="241">
        <v>67000</v>
      </c>
      <c r="CG14" s="241">
        <f t="shared" ref="CG14:CG28" si="47">+CE14-CF14</f>
        <v>6000</v>
      </c>
      <c r="CH14" s="5">
        <f t="shared" si="14"/>
        <v>0</v>
      </c>
      <c r="CI14" s="579">
        <f>+K14+Q14+W14+AC14+AI14+AO14+AU14+BA14+BG14+BM14+BS14+BY14</f>
        <v>2460000</v>
      </c>
      <c r="CJ14" s="579">
        <f t="shared" ref="CJ14" si="48">+I14-CI14</f>
        <v>34000</v>
      </c>
    </row>
    <row r="15" spans="1:88" x14ac:dyDescent="0.2">
      <c r="A15" s="22"/>
      <c r="B15" s="22"/>
      <c r="C15" s="22"/>
      <c r="D15" s="34"/>
      <c r="E15" s="22">
        <v>155</v>
      </c>
      <c r="F15" s="34">
        <v>413</v>
      </c>
      <c r="G15" s="48"/>
      <c r="H15" s="28" t="s">
        <v>529</v>
      </c>
      <c r="I15" s="27">
        <v>100000</v>
      </c>
      <c r="J15" s="204">
        <f t="shared" si="0"/>
        <v>20000</v>
      </c>
      <c r="K15" s="204"/>
      <c r="L15" s="204">
        <f t="shared" ref="L15:L28" si="49">+J15-K15</f>
        <v>20000</v>
      </c>
      <c r="M15" s="205"/>
      <c r="N15" s="204">
        <f t="shared" si="1"/>
        <v>0</v>
      </c>
      <c r="O15" s="214">
        <f t="shared" si="2"/>
        <v>10000</v>
      </c>
      <c r="P15" s="214">
        <f t="shared" si="15"/>
        <v>10000</v>
      </c>
      <c r="Q15" s="214"/>
      <c r="R15" s="214">
        <f t="shared" ref="R15:R28" si="50">+P15-Q15</f>
        <v>10000</v>
      </c>
      <c r="S15" s="213"/>
      <c r="T15" s="214">
        <f t="shared" si="16"/>
        <v>0</v>
      </c>
      <c r="U15" s="223">
        <f t="shared" si="3"/>
        <v>7000.0000000000009</v>
      </c>
      <c r="V15" s="223">
        <f t="shared" si="17"/>
        <v>7000.0000000000009</v>
      </c>
      <c r="W15" s="223"/>
      <c r="X15" s="223">
        <f t="shared" si="18"/>
        <v>7000.0000000000009</v>
      </c>
      <c r="Y15" s="222"/>
      <c r="Z15" s="223">
        <f t="shared" si="19"/>
        <v>0</v>
      </c>
      <c r="AA15" s="232">
        <f t="shared" si="4"/>
        <v>7000.0000000000009</v>
      </c>
      <c r="AB15" s="232">
        <f t="shared" si="20"/>
        <v>7000.0000000000009</v>
      </c>
      <c r="AC15" s="232"/>
      <c r="AD15" s="232">
        <f t="shared" si="21"/>
        <v>7000.0000000000009</v>
      </c>
      <c r="AE15" s="231"/>
      <c r="AF15" s="232">
        <f t="shared" si="22"/>
        <v>0</v>
      </c>
      <c r="AG15" s="250">
        <f t="shared" si="5"/>
        <v>7000.0000000000009</v>
      </c>
      <c r="AH15" s="250">
        <f t="shared" si="23"/>
        <v>7000.0000000000009</v>
      </c>
      <c r="AI15" s="250"/>
      <c r="AJ15" s="250">
        <f t="shared" si="24"/>
        <v>7000.0000000000009</v>
      </c>
      <c r="AK15" s="249"/>
      <c r="AL15" s="250">
        <f t="shared" si="25"/>
        <v>0</v>
      </c>
      <c r="AM15" s="204">
        <f t="shared" si="6"/>
        <v>7000.0000000000009</v>
      </c>
      <c r="AN15" s="204">
        <f t="shared" si="26"/>
        <v>7000.0000000000009</v>
      </c>
      <c r="AO15" s="204"/>
      <c r="AP15" s="204">
        <f t="shared" si="27"/>
        <v>7000.0000000000009</v>
      </c>
      <c r="AQ15" s="205"/>
      <c r="AR15" s="204">
        <f t="shared" si="28"/>
        <v>0</v>
      </c>
      <c r="AS15" s="259">
        <f t="shared" si="7"/>
        <v>7000.0000000000009</v>
      </c>
      <c r="AT15" s="259">
        <f t="shared" si="29"/>
        <v>7000.0000000000009</v>
      </c>
      <c r="AU15" s="259"/>
      <c r="AV15" s="259">
        <f t="shared" si="30"/>
        <v>7000.0000000000009</v>
      </c>
      <c r="AW15" s="258"/>
      <c r="AX15" s="259">
        <f t="shared" si="31"/>
        <v>0</v>
      </c>
      <c r="AY15" s="268">
        <f t="shared" si="8"/>
        <v>7000.0000000000009</v>
      </c>
      <c r="AZ15" s="268">
        <f t="shared" si="32"/>
        <v>7000.0000000000009</v>
      </c>
      <c r="BA15" s="268"/>
      <c r="BB15" s="268">
        <f t="shared" si="33"/>
        <v>7000.0000000000009</v>
      </c>
      <c r="BC15" s="267"/>
      <c r="BD15" s="268">
        <f t="shared" si="34"/>
        <v>0</v>
      </c>
      <c r="BE15" s="204">
        <f t="shared" si="9"/>
        <v>7000.0000000000009</v>
      </c>
      <c r="BF15" s="204">
        <f t="shared" si="35"/>
        <v>7000.0000000000009</v>
      </c>
      <c r="BG15" s="204"/>
      <c r="BH15" s="204">
        <f t="shared" si="36"/>
        <v>7000.0000000000009</v>
      </c>
      <c r="BI15" s="205"/>
      <c r="BJ15" s="204">
        <f t="shared" si="37"/>
        <v>0</v>
      </c>
      <c r="BK15" s="241">
        <f t="shared" si="10"/>
        <v>7000.0000000000009</v>
      </c>
      <c r="BL15" s="241">
        <f t="shared" si="38"/>
        <v>7000.0000000000009</v>
      </c>
      <c r="BM15" s="241"/>
      <c r="BN15" s="241">
        <f t="shared" si="39"/>
        <v>7000.0000000000009</v>
      </c>
      <c r="BO15" s="240"/>
      <c r="BP15" s="241">
        <f t="shared" si="40"/>
        <v>0</v>
      </c>
      <c r="BQ15" s="223">
        <f t="shared" si="11"/>
        <v>7000.0000000000009</v>
      </c>
      <c r="BR15" s="223">
        <f t="shared" si="41"/>
        <v>7000.0000000000009</v>
      </c>
      <c r="BS15" s="223"/>
      <c r="BT15" s="223">
        <f t="shared" si="42"/>
        <v>7000.0000000000009</v>
      </c>
      <c r="BU15" s="222"/>
      <c r="BV15" s="223">
        <f t="shared" si="43"/>
        <v>0</v>
      </c>
      <c r="BW15" s="268">
        <f t="shared" si="12"/>
        <v>7000.0000000000009</v>
      </c>
      <c r="BX15" s="268">
        <f t="shared" si="44"/>
        <v>7000.0000000000009</v>
      </c>
      <c r="BY15" s="268"/>
      <c r="BZ15" s="268">
        <f t="shared" si="45"/>
        <v>7000.0000000000009</v>
      </c>
      <c r="CA15" s="267"/>
      <c r="CB15" s="268">
        <f t="shared" si="46"/>
        <v>0</v>
      </c>
      <c r="CC15" s="241">
        <f t="shared" si="13"/>
        <v>100000</v>
      </c>
      <c r="CD15" s="214">
        <f t="shared" ref="CD15:CD28" si="51">BY15+BS15+BM15+BG15+BA15+AU15+AO15+AI15+AC15+W15+R742++Q15+K15</f>
        <v>0</v>
      </c>
      <c r="CE15" s="240"/>
      <c r="CF15" s="240"/>
      <c r="CG15" s="241">
        <f t="shared" si="47"/>
        <v>0</v>
      </c>
      <c r="CH15" s="5">
        <f t="shared" si="14"/>
        <v>0</v>
      </c>
      <c r="CI15" s="579">
        <f t="shared" ref="CI15:CI78" si="52">+K15+Q15+W15+AC15+AI15+AO15+AU15+BA15+BG15+BM15+BS15+BY15</f>
        <v>0</v>
      </c>
      <c r="CJ15" s="579">
        <f t="shared" ref="CJ15:CJ78" si="53">+I15-CI15</f>
        <v>100000</v>
      </c>
    </row>
    <row r="16" spans="1:88" x14ac:dyDescent="0.2">
      <c r="A16" s="22"/>
      <c r="B16" s="22"/>
      <c r="C16" s="22"/>
      <c r="D16" s="34"/>
      <c r="E16" s="22">
        <v>156</v>
      </c>
      <c r="F16" s="34">
        <v>414</v>
      </c>
      <c r="G16" s="48"/>
      <c r="H16" s="28" t="s">
        <v>530</v>
      </c>
      <c r="I16" s="27">
        <v>900000</v>
      </c>
      <c r="J16" s="204">
        <f t="shared" si="0"/>
        <v>180000</v>
      </c>
      <c r="K16" s="204"/>
      <c r="L16" s="204">
        <f t="shared" si="49"/>
        <v>180000</v>
      </c>
      <c r="M16" s="205"/>
      <c r="N16" s="204">
        <f t="shared" si="1"/>
        <v>0</v>
      </c>
      <c r="O16" s="214">
        <f t="shared" si="2"/>
        <v>90000</v>
      </c>
      <c r="P16" s="214">
        <f t="shared" si="15"/>
        <v>90000</v>
      </c>
      <c r="Q16" s="214"/>
      <c r="R16" s="214">
        <f t="shared" si="50"/>
        <v>90000</v>
      </c>
      <c r="S16" s="213"/>
      <c r="T16" s="214">
        <f t="shared" si="16"/>
        <v>0</v>
      </c>
      <c r="U16" s="223">
        <f t="shared" si="3"/>
        <v>63000.000000000007</v>
      </c>
      <c r="V16" s="223">
        <f t="shared" si="17"/>
        <v>63000.000000000007</v>
      </c>
      <c r="W16" s="223"/>
      <c r="X16" s="223">
        <f t="shared" si="18"/>
        <v>63000.000000000007</v>
      </c>
      <c r="Y16" s="222"/>
      <c r="Z16" s="223">
        <f t="shared" si="19"/>
        <v>0</v>
      </c>
      <c r="AA16" s="232">
        <f t="shared" si="4"/>
        <v>63000.000000000007</v>
      </c>
      <c r="AB16" s="232">
        <f t="shared" si="20"/>
        <v>63000.000000000007</v>
      </c>
      <c r="AC16" s="232"/>
      <c r="AD16" s="232">
        <f t="shared" si="21"/>
        <v>63000.000000000007</v>
      </c>
      <c r="AE16" s="231"/>
      <c r="AF16" s="232">
        <f t="shared" si="22"/>
        <v>0</v>
      </c>
      <c r="AG16" s="250">
        <f t="shared" si="5"/>
        <v>63000.000000000007</v>
      </c>
      <c r="AH16" s="250">
        <f t="shared" si="23"/>
        <v>63000.000000000007</v>
      </c>
      <c r="AI16" s="250"/>
      <c r="AJ16" s="250">
        <f t="shared" si="24"/>
        <v>63000.000000000007</v>
      </c>
      <c r="AK16" s="249"/>
      <c r="AL16" s="250">
        <f t="shared" si="25"/>
        <v>0</v>
      </c>
      <c r="AM16" s="204">
        <f t="shared" si="6"/>
        <v>63000.000000000007</v>
      </c>
      <c r="AN16" s="204">
        <f t="shared" si="26"/>
        <v>63000.000000000007</v>
      </c>
      <c r="AO16" s="204"/>
      <c r="AP16" s="204">
        <f t="shared" si="27"/>
        <v>63000.000000000007</v>
      </c>
      <c r="AQ16" s="205"/>
      <c r="AR16" s="204">
        <f t="shared" si="28"/>
        <v>0</v>
      </c>
      <c r="AS16" s="259">
        <f t="shared" si="7"/>
        <v>63000.000000000007</v>
      </c>
      <c r="AT16" s="259">
        <f t="shared" si="29"/>
        <v>63000.000000000007</v>
      </c>
      <c r="AU16" s="259"/>
      <c r="AV16" s="259">
        <f t="shared" si="30"/>
        <v>63000.000000000007</v>
      </c>
      <c r="AW16" s="258"/>
      <c r="AX16" s="259">
        <f t="shared" si="31"/>
        <v>0</v>
      </c>
      <c r="AY16" s="268">
        <f t="shared" si="8"/>
        <v>63000.000000000007</v>
      </c>
      <c r="AZ16" s="268">
        <f t="shared" si="32"/>
        <v>63000.000000000007</v>
      </c>
      <c r="BA16" s="268"/>
      <c r="BB16" s="268">
        <f t="shared" si="33"/>
        <v>63000.000000000007</v>
      </c>
      <c r="BC16" s="267"/>
      <c r="BD16" s="268">
        <f t="shared" si="34"/>
        <v>0</v>
      </c>
      <c r="BE16" s="204">
        <f t="shared" si="9"/>
        <v>63000.000000000007</v>
      </c>
      <c r="BF16" s="204">
        <f t="shared" si="35"/>
        <v>63000.000000000007</v>
      </c>
      <c r="BG16" s="204"/>
      <c r="BH16" s="204">
        <f t="shared" si="36"/>
        <v>63000.000000000007</v>
      </c>
      <c r="BI16" s="205"/>
      <c r="BJ16" s="204">
        <f t="shared" si="37"/>
        <v>0</v>
      </c>
      <c r="BK16" s="241">
        <f t="shared" si="10"/>
        <v>63000.000000000007</v>
      </c>
      <c r="BL16" s="241">
        <f t="shared" si="38"/>
        <v>63000.000000000007</v>
      </c>
      <c r="BM16" s="241"/>
      <c r="BN16" s="241">
        <f t="shared" si="39"/>
        <v>63000.000000000007</v>
      </c>
      <c r="BO16" s="240"/>
      <c r="BP16" s="241">
        <f t="shared" si="40"/>
        <v>0</v>
      </c>
      <c r="BQ16" s="223">
        <f t="shared" si="11"/>
        <v>63000.000000000007</v>
      </c>
      <c r="BR16" s="223">
        <f t="shared" si="41"/>
        <v>63000.000000000007</v>
      </c>
      <c r="BS16" s="223"/>
      <c r="BT16" s="223">
        <f t="shared" si="42"/>
        <v>63000.000000000007</v>
      </c>
      <c r="BU16" s="222"/>
      <c r="BV16" s="223">
        <f t="shared" si="43"/>
        <v>0</v>
      </c>
      <c r="BW16" s="268">
        <f t="shared" si="12"/>
        <v>63000.000000000007</v>
      </c>
      <c r="BX16" s="268">
        <f t="shared" si="44"/>
        <v>63000.000000000007</v>
      </c>
      <c r="BY16" s="268"/>
      <c r="BZ16" s="268">
        <f t="shared" si="45"/>
        <v>63000.000000000007</v>
      </c>
      <c r="CA16" s="267"/>
      <c r="CB16" s="268">
        <f t="shared" si="46"/>
        <v>0</v>
      </c>
      <c r="CC16" s="241">
        <f t="shared" si="13"/>
        <v>900000</v>
      </c>
      <c r="CD16" s="214">
        <f t="shared" si="51"/>
        <v>0</v>
      </c>
      <c r="CE16" s="240"/>
      <c r="CF16" s="240"/>
      <c r="CG16" s="241">
        <f t="shared" si="47"/>
        <v>0</v>
      </c>
      <c r="CH16" s="5">
        <f t="shared" si="14"/>
        <v>0</v>
      </c>
      <c r="CI16" s="579">
        <f t="shared" si="52"/>
        <v>0</v>
      </c>
      <c r="CJ16" s="579">
        <f t="shared" si="53"/>
        <v>900000</v>
      </c>
    </row>
    <row r="17" spans="1:88" x14ac:dyDescent="0.2">
      <c r="A17" s="22"/>
      <c r="B17" s="22"/>
      <c r="C17" s="22"/>
      <c r="D17" s="34"/>
      <c r="E17" s="22">
        <v>157</v>
      </c>
      <c r="F17" s="34">
        <v>415</v>
      </c>
      <c r="G17" s="48"/>
      <c r="H17" s="28" t="s">
        <v>107</v>
      </c>
      <c r="I17" s="27">
        <v>1900000</v>
      </c>
      <c r="J17" s="204">
        <f t="shared" si="0"/>
        <v>380000</v>
      </c>
      <c r="K17" s="204">
        <v>150000</v>
      </c>
      <c r="L17" s="204">
        <f t="shared" si="49"/>
        <v>230000</v>
      </c>
      <c r="M17" s="205"/>
      <c r="N17" s="204">
        <f t="shared" si="1"/>
        <v>150000</v>
      </c>
      <c r="O17" s="214">
        <f t="shared" si="2"/>
        <v>190000</v>
      </c>
      <c r="P17" s="214">
        <f t="shared" si="15"/>
        <v>340000</v>
      </c>
      <c r="Q17" s="214">
        <v>150000</v>
      </c>
      <c r="R17" s="214">
        <f t="shared" si="50"/>
        <v>190000</v>
      </c>
      <c r="S17" s="213"/>
      <c r="T17" s="214">
        <f t="shared" si="16"/>
        <v>150000</v>
      </c>
      <c r="U17" s="223">
        <f t="shared" si="3"/>
        <v>133000</v>
      </c>
      <c r="V17" s="223">
        <f t="shared" si="17"/>
        <v>283000</v>
      </c>
      <c r="W17" s="223">
        <v>150000</v>
      </c>
      <c r="X17" s="223">
        <f t="shared" si="18"/>
        <v>133000</v>
      </c>
      <c r="Y17" s="222"/>
      <c r="Z17" s="223">
        <f t="shared" si="19"/>
        <v>150000</v>
      </c>
      <c r="AA17" s="232">
        <f t="shared" si="4"/>
        <v>133000</v>
      </c>
      <c r="AB17" s="232">
        <f t="shared" si="20"/>
        <v>283000</v>
      </c>
      <c r="AC17" s="232">
        <v>150000</v>
      </c>
      <c r="AD17" s="232">
        <f t="shared" si="21"/>
        <v>133000</v>
      </c>
      <c r="AE17" s="231"/>
      <c r="AF17" s="232">
        <f t="shared" si="22"/>
        <v>150000</v>
      </c>
      <c r="AG17" s="250">
        <f t="shared" si="5"/>
        <v>133000</v>
      </c>
      <c r="AH17" s="250">
        <f t="shared" si="23"/>
        <v>283000</v>
      </c>
      <c r="AI17" s="250">
        <v>150000</v>
      </c>
      <c r="AJ17" s="250">
        <f t="shared" si="24"/>
        <v>133000</v>
      </c>
      <c r="AK17" s="249"/>
      <c r="AL17" s="250">
        <f t="shared" si="25"/>
        <v>150000</v>
      </c>
      <c r="AM17" s="204">
        <f t="shared" si="6"/>
        <v>133000</v>
      </c>
      <c r="AN17" s="204">
        <f t="shared" si="26"/>
        <v>283000</v>
      </c>
      <c r="AO17" s="204">
        <v>150000</v>
      </c>
      <c r="AP17" s="204">
        <f t="shared" si="27"/>
        <v>133000</v>
      </c>
      <c r="AQ17" s="205"/>
      <c r="AR17" s="204">
        <f t="shared" si="28"/>
        <v>150000</v>
      </c>
      <c r="AS17" s="259">
        <f t="shared" si="7"/>
        <v>133000</v>
      </c>
      <c r="AT17" s="259">
        <f t="shared" si="29"/>
        <v>283000</v>
      </c>
      <c r="AU17" s="259">
        <v>150000</v>
      </c>
      <c r="AV17" s="259">
        <f t="shared" si="30"/>
        <v>133000</v>
      </c>
      <c r="AW17" s="258"/>
      <c r="AX17" s="259">
        <f t="shared" si="31"/>
        <v>150000</v>
      </c>
      <c r="AY17" s="268">
        <f t="shared" si="8"/>
        <v>133000</v>
      </c>
      <c r="AZ17" s="268">
        <f t="shared" si="32"/>
        <v>283000</v>
      </c>
      <c r="BA17" s="268">
        <v>150000</v>
      </c>
      <c r="BB17" s="268">
        <f t="shared" si="33"/>
        <v>133000</v>
      </c>
      <c r="BC17" s="267"/>
      <c r="BD17" s="268">
        <f t="shared" si="34"/>
        <v>150000</v>
      </c>
      <c r="BE17" s="204">
        <f t="shared" si="9"/>
        <v>133000</v>
      </c>
      <c r="BF17" s="204">
        <f t="shared" si="35"/>
        <v>283000</v>
      </c>
      <c r="BG17" s="204">
        <v>150000</v>
      </c>
      <c r="BH17" s="204">
        <f t="shared" si="36"/>
        <v>133000</v>
      </c>
      <c r="BI17" s="205"/>
      <c r="BJ17" s="204">
        <f t="shared" si="37"/>
        <v>150000</v>
      </c>
      <c r="BK17" s="241">
        <f t="shared" si="10"/>
        <v>133000</v>
      </c>
      <c r="BL17" s="241">
        <f t="shared" si="38"/>
        <v>283000</v>
      </c>
      <c r="BM17" s="241">
        <v>150000</v>
      </c>
      <c r="BN17" s="241">
        <f t="shared" si="39"/>
        <v>133000</v>
      </c>
      <c r="BO17" s="240"/>
      <c r="BP17" s="241">
        <f t="shared" si="40"/>
        <v>150000</v>
      </c>
      <c r="BQ17" s="223">
        <f t="shared" si="11"/>
        <v>133000</v>
      </c>
      <c r="BR17" s="223">
        <f t="shared" si="41"/>
        <v>283000</v>
      </c>
      <c r="BS17" s="223">
        <v>150000</v>
      </c>
      <c r="BT17" s="223">
        <f t="shared" si="42"/>
        <v>133000</v>
      </c>
      <c r="BU17" s="222"/>
      <c r="BV17" s="223">
        <f t="shared" si="43"/>
        <v>150000</v>
      </c>
      <c r="BW17" s="268">
        <f t="shared" si="12"/>
        <v>133000</v>
      </c>
      <c r="BX17" s="268">
        <f t="shared" si="44"/>
        <v>283000</v>
      </c>
      <c r="BY17" s="268">
        <v>150000</v>
      </c>
      <c r="BZ17" s="268">
        <f t="shared" si="45"/>
        <v>133000</v>
      </c>
      <c r="CA17" s="267"/>
      <c r="CB17" s="268">
        <f t="shared" si="46"/>
        <v>150000</v>
      </c>
      <c r="CC17" s="241">
        <f t="shared" si="13"/>
        <v>1900000</v>
      </c>
      <c r="CD17" s="214">
        <f t="shared" si="51"/>
        <v>1800000</v>
      </c>
      <c r="CE17" s="240"/>
      <c r="CF17" s="240"/>
      <c r="CG17" s="241">
        <f t="shared" si="47"/>
        <v>0</v>
      </c>
      <c r="CH17" s="5">
        <f t="shared" si="14"/>
        <v>0</v>
      </c>
      <c r="CI17" s="579">
        <f t="shared" si="52"/>
        <v>1800000</v>
      </c>
      <c r="CJ17" s="579">
        <f t="shared" si="53"/>
        <v>100000</v>
      </c>
    </row>
    <row r="18" spans="1:88" x14ac:dyDescent="0.2">
      <c r="A18" s="22"/>
      <c r="B18" s="22"/>
      <c r="C18" s="22"/>
      <c r="D18" s="34"/>
      <c r="E18" s="22">
        <v>158</v>
      </c>
      <c r="F18" s="34">
        <v>416</v>
      </c>
      <c r="G18" s="48"/>
      <c r="H18" s="28" t="s">
        <v>30</v>
      </c>
      <c r="I18" s="27">
        <v>400000</v>
      </c>
      <c r="J18" s="204">
        <f t="shared" si="0"/>
        <v>80000</v>
      </c>
      <c r="K18" s="204"/>
      <c r="L18" s="204">
        <f t="shared" si="49"/>
        <v>80000</v>
      </c>
      <c r="M18" s="205"/>
      <c r="N18" s="204">
        <f t="shared" si="1"/>
        <v>0</v>
      </c>
      <c r="O18" s="214">
        <f t="shared" si="2"/>
        <v>40000</v>
      </c>
      <c r="P18" s="214">
        <f t="shared" si="15"/>
        <v>40000</v>
      </c>
      <c r="Q18" s="214"/>
      <c r="R18" s="214">
        <f t="shared" si="50"/>
        <v>40000</v>
      </c>
      <c r="S18" s="213"/>
      <c r="T18" s="214">
        <f t="shared" si="16"/>
        <v>0</v>
      </c>
      <c r="U18" s="223">
        <f t="shared" si="3"/>
        <v>28000.000000000004</v>
      </c>
      <c r="V18" s="223">
        <f t="shared" si="17"/>
        <v>28000.000000000004</v>
      </c>
      <c r="W18" s="223"/>
      <c r="X18" s="223">
        <f t="shared" si="18"/>
        <v>28000.000000000004</v>
      </c>
      <c r="Y18" s="222"/>
      <c r="Z18" s="223">
        <f t="shared" si="19"/>
        <v>0</v>
      </c>
      <c r="AA18" s="232">
        <f t="shared" si="4"/>
        <v>28000.000000000004</v>
      </c>
      <c r="AB18" s="232">
        <f t="shared" si="20"/>
        <v>28000.000000000004</v>
      </c>
      <c r="AC18" s="232"/>
      <c r="AD18" s="232">
        <f t="shared" si="21"/>
        <v>28000.000000000004</v>
      </c>
      <c r="AE18" s="231"/>
      <c r="AF18" s="232">
        <f t="shared" si="22"/>
        <v>0</v>
      </c>
      <c r="AG18" s="250">
        <f t="shared" si="5"/>
        <v>28000.000000000004</v>
      </c>
      <c r="AH18" s="250">
        <f t="shared" si="23"/>
        <v>28000.000000000004</v>
      </c>
      <c r="AI18" s="250"/>
      <c r="AJ18" s="250">
        <f t="shared" si="24"/>
        <v>28000.000000000004</v>
      </c>
      <c r="AK18" s="249"/>
      <c r="AL18" s="250">
        <f t="shared" si="25"/>
        <v>0</v>
      </c>
      <c r="AM18" s="204">
        <f t="shared" si="6"/>
        <v>28000.000000000004</v>
      </c>
      <c r="AN18" s="204">
        <f t="shared" si="26"/>
        <v>28000.000000000004</v>
      </c>
      <c r="AO18" s="204"/>
      <c r="AP18" s="204">
        <f t="shared" si="27"/>
        <v>28000.000000000004</v>
      </c>
      <c r="AQ18" s="205"/>
      <c r="AR18" s="204">
        <f t="shared" si="28"/>
        <v>0</v>
      </c>
      <c r="AS18" s="259">
        <f t="shared" si="7"/>
        <v>28000.000000000004</v>
      </c>
      <c r="AT18" s="259">
        <f t="shared" si="29"/>
        <v>28000.000000000004</v>
      </c>
      <c r="AU18" s="259"/>
      <c r="AV18" s="259">
        <f t="shared" si="30"/>
        <v>28000.000000000004</v>
      </c>
      <c r="AW18" s="258"/>
      <c r="AX18" s="259">
        <f t="shared" si="31"/>
        <v>0</v>
      </c>
      <c r="AY18" s="268">
        <f t="shared" si="8"/>
        <v>28000.000000000004</v>
      </c>
      <c r="AZ18" s="268">
        <f t="shared" si="32"/>
        <v>28000.000000000004</v>
      </c>
      <c r="BA18" s="268"/>
      <c r="BB18" s="268">
        <f t="shared" si="33"/>
        <v>28000.000000000004</v>
      </c>
      <c r="BC18" s="267"/>
      <c r="BD18" s="268">
        <f t="shared" si="34"/>
        <v>0</v>
      </c>
      <c r="BE18" s="204">
        <f t="shared" si="9"/>
        <v>28000.000000000004</v>
      </c>
      <c r="BF18" s="204">
        <f t="shared" si="35"/>
        <v>28000.000000000004</v>
      </c>
      <c r="BG18" s="204"/>
      <c r="BH18" s="204">
        <f t="shared" si="36"/>
        <v>28000.000000000004</v>
      </c>
      <c r="BI18" s="205"/>
      <c r="BJ18" s="204">
        <f t="shared" si="37"/>
        <v>0</v>
      </c>
      <c r="BK18" s="241">
        <f t="shared" si="10"/>
        <v>28000.000000000004</v>
      </c>
      <c r="BL18" s="241">
        <f t="shared" si="38"/>
        <v>28000.000000000004</v>
      </c>
      <c r="BM18" s="241"/>
      <c r="BN18" s="241">
        <f t="shared" si="39"/>
        <v>28000.000000000004</v>
      </c>
      <c r="BO18" s="240"/>
      <c r="BP18" s="241">
        <f t="shared" si="40"/>
        <v>0</v>
      </c>
      <c r="BQ18" s="223">
        <f t="shared" si="11"/>
        <v>28000.000000000004</v>
      </c>
      <c r="BR18" s="223">
        <f t="shared" si="41"/>
        <v>28000.000000000004</v>
      </c>
      <c r="BS18" s="223"/>
      <c r="BT18" s="223">
        <f t="shared" si="42"/>
        <v>28000.000000000004</v>
      </c>
      <c r="BU18" s="222"/>
      <c r="BV18" s="223">
        <f t="shared" si="43"/>
        <v>0</v>
      </c>
      <c r="BW18" s="268">
        <f t="shared" si="12"/>
        <v>28000.000000000004</v>
      </c>
      <c r="BX18" s="268">
        <f t="shared" si="44"/>
        <v>28000.000000000004</v>
      </c>
      <c r="BY18" s="268"/>
      <c r="BZ18" s="268">
        <f t="shared" si="45"/>
        <v>28000.000000000004</v>
      </c>
      <c r="CA18" s="267"/>
      <c r="CB18" s="268">
        <f t="shared" si="46"/>
        <v>0</v>
      </c>
      <c r="CC18" s="241">
        <f t="shared" si="13"/>
        <v>400000</v>
      </c>
      <c r="CD18" s="214">
        <f t="shared" si="51"/>
        <v>0</v>
      </c>
      <c r="CE18" s="240"/>
      <c r="CF18" s="240"/>
      <c r="CG18" s="241">
        <f t="shared" si="47"/>
        <v>0</v>
      </c>
      <c r="CH18" s="5">
        <f t="shared" si="14"/>
        <v>0</v>
      </c>
      <c r="CI18" s="579">
        <f t="shared" si="52"/>
        <v>0</v>
      </c>
      <c r="CJ18" s="579">
        <f t="shared" si="53"/>
        <v>400000</v>
      </c>
    </row>
    <row r="19" spans="1:88" x14ac:dyDescent="0.2">
      <c r="A19" s="22"/>
      <c r="B19" s="22"/>
      <c r="C19" s="22"/>
      <c r="D19" s="34"/>
      <c r="E19" s="22">
        <v>159</v>
      </c>
      <c r="F19" s="34">
        <v>421</v>
      </c>
      <c r="G19" s="48"/>
      <c r="H19" s="28" t="s">
        <v>31</v>
      </c>
      <c r="I19" s="27">
        <v>2800000</v>
      </c>
      <c r="J19" s="204">
        <f t="shared" si="0"/>
        <v>560000</v>
      </c>
      <c r="K19" s="204">
        <v>130000</v>
      </c>
      <c r="L19" s="204">
        <f t="shared" si="49"/>
        <v>430000</v>
      </c>
      <c r="M19" s="205"/>
      <c r="N19" s="204">
        <f t="shared" si="1"/>
        <v>130000</v>
      </c>
      <c r="O19" s="214">
        <f t="shared" si="2"/>
        <v>280000</v>
      </c>
      <c r="P19" s="214">
        <f t="shared" si="15"/>
        <v>410000</v>
      </c>
      <c r="Q19" s="214">
        <v>130000</v>
      </c>
      <c r="R19" s="214">
        <f t="shared" si="50"/>
        <v>280000</v>
      </c>
      <c r="S19" s="213"/>
      <c r="T19" s="214">
        <f t="shared" si="16"/>
        <v>130000</v>
      </c>
      <c r="U19" s="223">
        <f t="shared" si="3"/>
        <v>196000.00000000003</v>
      </c>
      <c r="V19" s="223">
        <f t="shared" si="17"/>
        <v>326000</v>
      </c>
      <c r="W19" s="223">
        <v>130000</v>
      </c>
      <c r="X19" s="223">
        <f t="shared" si="18"/>
        <v>196000</v>
      </c>
      <c r="Y19" s="222"/>
      <c r="Z19" s="223">
        <f t="shared" si="19"/>
        <v>130000</v>
      </c>
      <c r="AA19" s="232">
        <f t="shared" si="4"/>
        <v>196000.00000000003</v>
      </c>
      <c r="AB19" s="232">
        <f t="shared" si="20"/>
        <v>326000</v>
      </c>
      <c r="AC19" s="232">
        <v>130000</v>
      </c>
      <c r="AD19" s="232">
        <f t="shared" si="21"/>
        <v>196000</v>
      </c>
      <c r="AE19" s="231"/>
      <c r="AF19" s="232">
        <f t="shared" si="22"/>
        <v>130000</v>
      </c>
      <c r="AG19" s="250">
        <f t="shared" si="5"/>
        <v>196000.00000000003</v>
      </c>
      <c r="AH19" s="250">
        <f t="shared" si="23"/>
        <v>326000</v>
      </c>
      <c r="AI19" s="250">
        <v>130000</v>
      </c>
      <c r="AJ19" s="250">
        <f t="shared" si="24"/>
        <v>196000</v>
      </c>
      <c r="AK19" s="249"/>
      <c r="AL19" s="250">
        <f t="shared" si="25"/>
        <v>130000</v>
      </c>
      <c r="AM19" s="204">
        <f t="shared" si="6"/>
        <v>196000.00000000003</v>
      </c>
      <c r="AN19" s="204">
        <f t="shared" si="26"/>
        <v>326000</v>
      </c>
      <c r="AO19" s="204">
        <v>130000</v>
      </c>
      <c r="AP19" s="204">
        <f t="shared" si="27"/>
        <v>196000</v>
      </c>
      <c r="AQ19" s="205"/>
      <c r="AR19" s="204">
        <f t="shared" si="28"/>
        <v>130000</v>
      </c>
      <c r="AS19" s="259">
        <f t="shared" si="7"/>
        <v>196000.00000000003</v>
      </c>
      <c r="AT19" s="259">
        <f t="shared" si="29"/>
        <v>326000</v>
      </c>
      <c r="AU19" s="259">
        <v>130000</v>
      </c>
      <c r="AV19" s="259">
        <f t="shared" si="30"/>
        <v>196000</v>
      </c>
      <c r="AW19" s="258"/>
      <c r="AX19" s="259">
        <f t="shared" si="31"/>
        <v>130000</v>
      </c>
      <c r="AY19" s="268">
        <f t="shared" si="8"/>
        <v>196000.00000000003</v>
      </c>
      <c r="AZ19" s="268">
        <f t="shared" si="32"/>
        <v>326000</v>
      </c>
      <c r="BA19" s="268">
        <v>130000</v>
      </c>
      <c r="BB19" s="268">
        <f t="shared" si="33"/>
        <v>196000</v>
      </c>
      <c r="BC19" s="267"/>
      <c r="BD19" s="268">
        <f t="shared" si="34"/>
        <v>130000</v>
      </c>
      <c r="BE19" s="204">
        <f t="shared" si="9"/>
        <v>196000.00000000003</v>
      </c>
      <c r="BF19" s="204">
        <f t="shared" si="35"/>
        <v>326000</v>
      </c>
      <c r="BG19" s="204">
        <v>130000</v>
      </c>
      <c r="BH19" s="204">
        <f t="shared" si="36"/>
        <v>196000</v>
      </c>
      <c r="BI19" s="205"/>
      <c r="BJ19" s="204">
        <f t="shared" si="37"/>
        <v>130000</v>
      </c>
      <c r="BK19" s="241">
        <f t="shared" si="10"/>
        <v>196000.00000000003</v>
      </c>
      <c r="BL19" s="241">
        <f t="shared" si="38"/>
        <v>326000</v>
      </c>
      <c r="BM19" s="241">
        <v>130000</v>
      </c>
      <c r="BN19" s="241">
        <f t="shared" si="39"/>
        <v>196000</v>
      </c>
      <c r="BO19" s="240"/>
      <c r="BP19" s="241">
        <f t="shared" si="40"/>
        <v>130000</v>
      </c>
      <c r="BQ19" s="223">
        <f t="shared" si="11"/>
        <v>196000.00000000003</v>
      </c>
      <c r="BR19" s="223">
        <f t="shared" si="41"/>
        <v>326000</v>
      </c>
      <c r="BS19" s="223">
        <v>130000</v>
      </c>
      <c r="BT19" s="223">
        <f t="shared" si="42"/>
        <v>196000</v>
      </c>
      <c r="BU19" s="222"/>
      <c r="BV19" s="223">
        <f t="shared" si="43"/>
        <v>130000</v>
      </c>
      <c r="BW19" s="268">
        <f t="shared" si="12"/>
        <v>196000.00000000003</v>
      </c>
      <c r="BX19" s="268">
        <f t="shared" si="44"/>
        <v>326000</v>
      </c>
      <c r="BY19" s="268">
        <v>130000</v>
      </c>
      <c r="BZ19" s="268">
        <f t="shared" si="45"/>
        <v>196000</v>
      </c>
      <c r="CA19" s="267"/>
      <c r="CB19" s="268">
        <f t="shared" si="46"/>
        <v>130000</v>
      </c>
      <c r="CC19" s="241">
        <f t="shared" si="13"/>
        <v>2800000</v>
      </c>
      <c r="CD19" s="214">
        <f t="shared" si="51"/>
        <v>1560000</v>
      </c>
      <c r="CE19" s="240"/>
      <c r="CF19" s="240"/>
      <c r="CG19" s="241">
        <f t="shared" si="47"/>
        <v>0</v>
      </c>
      <c r="CH19" s="5">
        <f t="shared" si="14"/>
        <v>0</v>
      </c>
      <c r="CI19" s="579">
        <f t="shared" si="52"/>
        <v>1560000</v>
      </c>
      <c r="CJ19" s="579">
        <f t="shared" si="53"/>
        <v>1240000</v>
      </c>
    </row>
    <row r="20" spans="1:88" x14ac:dyDescent="0.2">
      <c r="A20" s="22"/>
      <c r="B20" s="22"/>
      <c r="C20" s="22"/>
      <c r="D20" s="34"/>
      <c r="E20" s="22">
        <v>160</v>
      </c>
      <c r="F20" s="34">
        <v>422</v>
      </c>
      <c r="G20" s="48"/>
      <c r="H20" s="28" t="s">
        <v>32</v>
      </c>
      <c r="I20" s="27">
        <v>300000</v>
      </c>
      <c r="J20" s="204">
        <f t="shared" si="0"/>
        <v>60000</v>
      </c>
      <c r="K20" s="204"/>
      <c r="L20" s="204">
        <f t="shared" si="49"/>
        <v>60000</v>
      </c>
      <c r="M20" s="205"/>
      <c r="N20" s="204">
        <f t="shared" si="1"/>
        <v>0</v>
      </c>
      <c r="O20" s="214">
        <f t="shared" si="2"/>
        <v>30000</v>
      </c>
      <c r="P20" s="214">
        <f t="shared" si="15"/>
        <v>30000</v>
      </c>
      <c r="Q20" s="214">
        <v>10000</v>
      </c>
      <c r="R20" s="214">
        <f t="shared" si="50"/>
        <v>20000</v>
      </c>
      <c r="S20" s="213"/>
      <c r="T20" s="214">
        <f t="shared" si="16"/>
        <v>10000</v>
      </c>
      <c r="U20" s="223">
        <f t="shared" si="3"/>
        <v>21000.000000000004</v>
      </c>
      <c r="V20" s="223">
        <f t="shared" si="17"/>
        <v>31000.000000000004</v>
      </c>
      <c r="W20" s="223">
        <v>10000</v>
      </c>
      <c r="X20" s="223">
        <f t="shared" si="18"/>
        <v>21000.000000000004</v>
      </c>
      <c r="Y20" s="222"/>
      <c r="Z20" s="223">
        <f t="shared" si="19"/>
        <v>10000</v>
      </c>
      <c r="AA20" s="232">
        <f t="shared" si="4"/>
        <v>21000.000000000004</v>
      </c>
      <c r="AB20" s="232">
        <f t="shared" si="20"/>
        <v>31000.000000000004</v>
      </c>
      <c r="AC20" s="232">
        <v>10000</v>
      </c>
      <c r="AD20" s="232">
        <f t="shared" si="21"/>
        <v>21000.000000000004</v>
      </c>
      <c r="AE20" s="231"/>
      <c r="AF20" s="232">
        <f t="shared" si="22"/>
        <v>10000</v>
      </c>
      <c r="AG20" s="250">
        <f t="shared" si="5"/>
        <v>21000.000000000004</v>
      </c>
      <c r="AH20" s="250">
        <f t="shared" si="23"/>
        <v>31000.000000000004</v>
      </c>
      <c r="AI20" s="250">
        <v>10000</v>
      </c>
      <c r="AJ20" s="250">
        <f t="shared" si="24"/>
        <v>21000.000000000004</v>
      </c>
      <c r="AK20" s="249"/>
      <c r="AL20" s="250">
        <f t="shared" si="25"/>
        <v>10000</v>
      </c>
      <c r="AM20" s="204">
        <f t="shared" si="6"/>
        <v>21000.000000000004</v>
      </c>
      <c r="AN20" s="204">
        <f t="shared" si="26"/>
        <v>31000.000000000004</v>
      </c>
      <c r="AO20" s="204">
        <v>20000</v>
      </c>
      <c r="AP20" s="204">
        <f t="shared" si="27"/>
        <v>11000.000000000004</v>
      </c>
      <c r="AQ20" s="205"/>
      <c r="AR20" s="204">
        <f t="shared" si="28"/>
        <v>20000</v>
      </c>
      <c r="AS20" s="259">
        <f t="shared" si="7"/>
        <v>21000.000000000004</v>
      </c>
      <c r="AT20" s="259">
        <f t="shared" si="29"/>
        <v>41000</v>
      </c>
      <c r="AU20" s="259">
        <v>20000</v>
      </c>
      <c r="AV20" s="259">
        <f t="shared" si="30"/>
        <v>21000</v>
      </c>
      <c r="AW20" s="258"/>
      <c r="AX20" s="259">
        <f t="shared" si="31"/>
        <v>20000</v>
      </c>
      <c r="AY20" s="268">
        <f t="shared" si="8"/>
        <v>21000.000000000004</v>
      </c>
      <c r="AZ20" s="268">
        <f t="shared" si="32"/>
        <v>41000</v>
      </c>
      <c r="BA20" s="268">
        <v>20000</v>
      </c>
      <c r="BB20" s="268">
        <f t="shared" si="33"/>
        <v>21000</v>
      </c>
      <c r="BC20" s="267"/>
      <c r="BD20" s="268">
        <f t="shared" si="34"/>
        <v>20000</v>
      </c>
      <c r="BE20" s="204">
        <f t="shared" si="9"/>
        <v>21000.000000000004</v>
      </c>
      <c r="BF20" s="204">
        <f t="shared" si="35"/>
        <v>41000</v>
      </c>
      <c r="BG20" s="204">
        <v>20000</v>
      </c>
      <c r="BH20" s="204">
        <f t="shared" si="36"/>
        <v>21000</v>
      </c>
      <c r="BI20" s="205"/>
      <c r="BJ20" s="204">
        <f t="shared" si="37"/>
        <v>20000</v>
      </c>
      <c r="BK20" s="241">
        <f t="shared" si="10"/>
        <v>21000.000000000004</v>
      </c>
      <c r="BL20" s="241">
        <f t="shared" si="38"/>
        <v>41000</v>
      </c>
      <c r="BM20" s="241">
        <v>20000</v>
      </c>
      <c r="BN20" s="241">
        <f t="shared" si="39"/>
        <v>21000</v>
      </c>
      <c r="BO20" s="240"/>
      <c r="BP20" s="241">
        <f t="shared" si="40"/>
        <v>20000</v>
      </c>
      <c r="BQ20" s="223">
        <f t="shared" si="11"/>
        <v>21000.000000000004</v>
      </c>
      <c r="BR20" s="223">
        <f t="shared" si="41"/>
        <v>41000</v>
      </c>
      <c r="BS20" s="223">
        <v>10000</v>
      </c>
      <c r="BT20" s="223">
        <f t="shared" si="42"/>
        <v>31000</v>
      </c>
      <c r="BU20" s="222"/>
      <c r="BV20" s="223">
        <f t="shared" si="43"/>
        <v>10000</v>
      </c>
      <c r="BW20" s="268">
        <f t="shared" si="12"/>
        <v>21000.000000000004</v>
      </c>
      <c r="BX20" s="268">
        <f t="shared" si="44"/>
        <v>31000.000000000004</v>
      </c>
      <c r="BY20" s="268">
        <v>10000</v>
      </c>
      <c r="BZ20" s="268">
        <f t="shared" si="45"/>
        <v>21000.000000000004</v>
      </c>
      <c r="CA20" s="267"/>
      <c r="CB20" s="268">
        <f t="shared" si="46"/>
        <v>10000</v>
      </c>
      <c r="CC20" s="241">
        <f t="shared" si="13"/>
        <v>300000</v>
      </c>
      <c r="CD20" s="214">
        <f t="shared" si="51"/>
        <v>160000</v>
      </c>
      <c r="CE20" s="240"/>
      <c r="CF20" s="240"/>
      <c r="CG20" s="241">
        <f t="shared" si="47"/>
        <v>0</v>
      </c>
      <c r="CH20" s="5">
        <f t="shared" si="14"/>
        <v>0</v>
      </c>
      <c r="CI20" s="579">
        <f t="shared" si="52"/>
        <v>160000</v>
      </c>
      <c r="CJ20" s="579">
        <f t="shared" si="53"/>
        <v>140000</v>
      </c>
    </row>
    <row r="21" spans="1:88" x14ac:dyDescent="0.2">
      <c r="A21" s="22"/>
      <c r="B21" s="22"/>
      <c r="C21" s="22"/>
      <c r="D21" s="34"/>
      <c r="E21" s="22">
        <v>161</v>
      </c>
      <c r="F21" s="34">
        <v>423</v>
      </c>
      <c r="G21" s="48"/>
      <c r="H21" s="28" t="s">
        <v>44</v>
      </c>
      <c r="I21" s="27">
        <f>20000000-746000+373000-1000000</f>
        <v>18627000</v>
      </c>
      <c r="J21" s="204">
        <f t="shared" si="0"/>
        <v>3725400</v>
      </c>
      <c r="K21" s="204">
        <v>1630000</v>
      </c>
      <c r="L21" s="204">
        <f t="shared" si="49"/>
        <v>2095400</v>
      </c>
      <c r="M21" s="205"/>
      <c r="N21" s="204">
        <f t="shared" si="1"/>
        <v>1630000</v>
      </c>
      <c r="O21" s="214">
        <f t="shared" si="2"/>
        <v>1862700</v>
      </c>
      <c r="P21" s="214">
        <f t="shared" si="15"/>
        <v>3492700</v>
      </c>
      <c r="Q21" s="214">
        <v>1630000</v>
      </c>
      <c r="R21" s="214">
        <f t="shared" si="50"/>
        <v>1862700</v>
      </c>
      <c r="S21" s="213"/>
      <c r="T21" s="214">
        <v>2000000</v>
      </c>
      <c r="U21" s="223">
        <f t="shared" si="3"/>
        <v>1303890.0000000002</v>
      </c>
      <c r="V21" s="223">
        <f t="shared" si="17"/>
        <v>2933890</v>
      </c>
      <c r="W21" s="223">
        <v>1630000</v>
      </c>
      <c r="X21" s="223">
        <f t="shared" si="18"/>
        <v>1303890</v>
      </c>
      <c r="Y21" s="222"/>
      <c r="Z21" s="223">
        <v>2100000</v>
      </c>
      <c r="AA21" s="232">
        <f t="shared" si="4"/>
        <v>1303890.0000000002</v>
      </c>
      <c r="AB21" s="232">
        <f t="shared" si="20"/>
        <v>2933890</v>
      </c>
      <c r="AC21" s="232">
        <v>1630000</v>
      </c>
      <c r="AD21" s="232">
        <f t="shared" si="21"/>
        <v>1303890</v>
      </c>
      <c r="AE21" s="231"/>
      <c r="AF21" s="232">
        <v>2200000</v>
      </c>
      <c r="AG21" s="250">
        <f t="shared" si="5"/>
        <v>1303890.0000000002</v>
      </c>
      <c r="AH21" s="250">
        <f t="shared" si="23"/>
        <v>2933890</v>
      </c>
      <c r="AI21" s="250">
        <v>1630000</v>
      </c>
      <c r="AJ21" s="250">
        <f t="shared" si="24"/>
        <v>1303890</v>
      </c>
      <c r="AK21" s="249"/>
      <c r="AL21" s="250">
        <f t="shared" si="25"/>
        <v>1630000</v>
      </c>
      <c r="AM21" s="204">
        <f t="shared" si="6"/>
        <v>1303890.0000000002</v>
      </c>
      <c r="AN21" s="204">
        <f t="shared" si="26"/>
        <v>2933890</v>
      </c>
      <c r="AO21" s="204">
        <v>1630000</v>
      </c>
      <c r="AP21" s="204">
        <f t="shared" si="27"/>
        <v>1303890</v>
      </c>
      <c r="AQ21" s="205"/>
      <c r="AR21" s="204">
        <v>1900000</v>
      </c>
      <c r="AS21" s="259">
        <f t="shared" si="7"/>
        <v>1303890.0000000002</v>
      </c>
      <c r="AT21" s="259">
        <f t="shared" si="29"/>
        <v>2933890</v>
      </c>
      <c r="AU21" s="259">
        <v>1630000</v>
      </c>
      <c r="AV21" s="259">
        <f t="shared" si="30"/>
        <v>1303890</v>
      </c>
      <c r="AW21" s="258"/>
      <c r="AX21" s="259">
        <f t="shared" si="31"/>
        <v>1630000</v>
      </c>
      <c r="AY21" s="268">
        <f t="shared" si="8"/>
        <v>1303890.0000000002</v>
      </c>
      <c r="AZ21" s="268">
        <f t="shared" si="32"/>
        <v>2933890</v>
      </c>
      <c r="BA21" s="268">
        <v>1630000</v>
      </c>
      <c r="BB21" s="268">
        <f t="shared" si="33"/>
        <v>1303890</v>
      </c>
      <c r="BC21" s="267"/>
      <c r="BD21" s="268">
        <f t="shared" si="34"/>
        <v>1630000</v>
      </c>
      <c r="BE21" s="204">
        <f t="shared" si="9"/>
        <v>1303890.0000000002</v>
      </c>
      <c r="BF21" s="204">
        <f t="shared" si="35"/>
        <v>2933890</v>
      </c>
      <c r="BG21" s="204">
        <v>1630000</v>
      </c>
      <c r="BH21" s="204">
        <f t="shared" si="36"/>
        <v>1303890</v>
      </c>
      <c r="BI21" s="205"/>
      <c r="BJ21" s="204">
        <f t="shared" si="37"/>
        <v>1630000</v>
      </c>
      <c r="BK21" s="241">
        <f t="shared" si="10"/>
        <v>1303890.0000000002</v>
      </c>
      <c r="BL21" s="241">
        <f t="shared" si="38"/>
        <v>2933890</v>
      </c>
      <c r="BM21" s="241">
        <v>1630000</v>
      </c>
      <c r="BN21" s="241">
        <f t="shared" si="39"/>
        <v>1303890</v>
      </c>
      <c r="BO21" s="240"/>
      <c r="BP21" s="241">
        <f t="shared" si="40"/>
        <v>1630000</v>
      </c>
      <c r="BQ21" s="223">
        <f t="shared" si="11"/>
        <v>1303890.0000000002</v>
      </c>
      <c r="BR21" s="223">
        <f t="shared" si="41"/>
        <v>2933890</v>
      </c>
      <c r="BS21" s="223">
        <v>1630000</v>
      </c>
      <c r="BT21" s="223">
        <f t="shared" si="42"/>
        <v>1303890</v>
      </c>
      <c r="BU21" s="222"/>
      <c r="BV21" s="223">
        <f t="shared" si="43"/>
        <v>1630000</v>
      </c>
      <c r="BW21" s="268">
        <f t="shared" si="12"/>
        <v>1303890.0000000002</v>
      </c>
      <c r="BX21" s="268">
        <f t="shared" si="44"/>
        <v>2933890</v>
      </c>
      <c r="BY21" s="268">
        <v>670000</v>
      </c>
      <c r="BZ21" s="268">
        <f t="shared" si="45"/>
        <v>2263890</v>
      </c>
      <c r="CA21" s="267"/>
      <c r="CB21" s="268">
        <v>2200000</v>
      </c>
      <c r="CC21" s="241">
        <f t="shared" si="13"/>
        <v>18627000</v>
      </c>
      <c r="CD21" s="214">
        <f t="shared" si="51"/>
        <v>18600000</v>
      </c>
      <c r="CE21" s="240"/>
      <c r="CF21" s="240"/>
      <c r="CG21" s="241">
        <f t="shared" si="47"/>
        <v>0</v>
      </c>
      <c r="CH21" s="5">
        <f t="shared" si="14"/>
        <v>0</v>
      </c>
      <c r="CI21" s="579">
        <f t="shared" si="52"/>
        <v>18600000</v>
      </c>
      <c r="CJ21" s="579">
        <f t="shared" si="53"/>
        <v>27000</v>
      </c>
    </row>
    <row r="22" spans="1:88" x14ac:dyDescent="0.2">
      <c r="A22" s="22"/>
      <c r="B22" s="22"/>
      <c r="C22" s="22"/>
      <c r="D22" s="34"/>
      <c r="E22" s="22">
        <v>162</v>
      </c>
      <c r="F22" s="34">
        <v>424</v>
      </c>
      <c r="G22" s="48"/>
      <c r="H22" s="28" t="s">
        <v>45</v>
      </c>
      <c r="I22" s="27">
        <v>700000</v>
      </c>
      <c r="J22" s="204">
        <f t="shared" si="0"/>
        <v>140000</v>
      </c>
      <c r="K22" s="204"/>
      <c r="L22" s="204">
        <f t="shared" si="49"/>
        <v>140000</v>
      </c>
      <c r="M22" s="205"/>
      <c r="N22" s="204">
        <f t="shared" si="1"/>
        <v>0</v>
      </c>
      <c r="O22" s="214">
        <f t="shared" si="2"/>
        <v>70000</v>
      </c>
      <c r="P22" s="214">
        <f t="shared" si="15"/>
        <v>70000</v>
      </c>
      <c r="Q22" s="213">
        <v>50000</v>
      </c>
      <c r="R22" s="214">
        <f t="shared" si="50"/>
        <v>20000</v>
      </c>
      <c r="S22" s="213"/>
      <c r="T22" s="214">
        <f t="shared" si="16"/>
        <v>50000</v>
      </c>
      <c r="U22" s="223">
        <f t="shared" si="3"/>
        <v>49000.000000000007</v>
      </c>
      <c r="V22" s="223">
        <f t="shared" si="17"/>
        <v>99000</v>
      </c>
      <c r="W22" s="222">
        <v>50000</v>
      </c>
      <c r="X22" s="223">
        <f t="shared" si="18"/>
        <v>49000</v>
      </c>
      <c r="Y22" s="222"/>
      <c r="Z22" s="223">
        <f t="shared" si="19"/>
        <v>50000</v>
      </c>
      <c r="AA22" s="232">
        <f t="shared" si="4"/>
        <v>49000.000000000007</v>
      </c>
      <c r="AB22" s="232">
        <f t="shared" si="20"/>
        <v>99000</v>
      </c>
      <c r="AC22" s="231">
        <v>70000</v>
      </c>
      <c r="AD22" s="232">
        <f t="shared" si="21"/>
        <v>29000</v>
      </c>
      <c r="AE22" s="231"/>
      <c r="AF22" s="232">
        <f t="shared" si="22"/>
        <v>70000</v>
      </c>
      <c r="AG22" s="250">
        <f t="shared" si="5"/>
        <v>49000.000000000007</v>
      </c>
      <c r="AH22" s="250">
        <f t="shared" si="23"/>
        <v>119000</v>
      </c>
      <c r="AI22" s="249">
        <v>70000</v>
      </c>
      <c r="AJ22" s="250">
        <f t="shared" si="24"/>
        <v>49000</v>
      </c>
      <c r="AK22" s="249"/>
      <c r="AL22" s="250">
        <f t="shared" si="25"/>
        <v>70000</v>
      </c>
      <c r="AM22" s="204">
        <f t="shared" si="6"/>
        <v>49000.000000000007</v>
      </c>
      <c r="AN22" s="204">
        <f t="shared" si="26"/>
        <v>119000</v>
      </c>
      <c r="AO22" s="205">
        <v>70000</v>
      </c>
      <c r="AP22" s="204">
        <f t="shared" si="27"/>
        <v>49000</v>
      </c>
      <c r="AQ22" s="205"/>
      <c r="AR22" s="204">
        <v>100000</v>
      </c>
      <c r="AS22" s="259">
        <f t="shared" si="7"/>
        <v>49000.000000000007</v>
      </c>
      <c r="AT22" s="259">
        <f t="shared" si="29"/>
        <v>119000</v>
      </c>
      <c r="AU22" s="258">
        <v>70000</v>
      </c>
      <c r="AV22" s="259">
        <f t="shared" si="30"/>
        <v>49000</v>
      </c>
      <c r="AW22" s="258"/>
      <c r="AX22" s="259">
        <f t="shared" si="31"/>
        <v>70000</v>
      </c>
      <c r="AY22" s="268">
        <f t="shared" si="8"/>
        <v>49000.000000000007</v>
      </c>
      <c r="AZ22" s="268">
        <f t="shared" si="32"/>
        <v>119000</v>
      </c>
      <c r="BA22" s="267">
        <v>70000</v>
      </c>
      <c r="BB22" s="268">
        <f t="shared" si="33"/>
        <v>49000</v>
      </c>
      <c r="BC22" s="267"/>
      <c r="BD22" s="268">
        <f t="shared" si="34"/>
        <v>70000</v>
      </c>
      <c r="BE22" s="204"/>
      <c r="BF22" s="204"/>
      <c r="BG22" s="205">
        <v>70000</v>
      </c>
      <c r="BH22" s="204">
        <f t="shared" si="36"/>
        <v>-70000</v>
      </c>
      <c r="BI22" s="205"/>
      <c r="BJ22" s="204">
        <f t="shared" si="37"/>
        <v>70000</v>
      </c>
      <c r="BK22" s="241">
        <f t="shared" si="10"/>
        <v>49000.000000000007</v>
      </c>
      <c r="BL22" s="241">
        <f t="shared" si="38"/>
        <v>119000</v>
      </c>
      <c r="BM22" s="240">
        <v>70000</v>
      </c>
      <c r="BN22" s="241">
        <f t="shared" si="39"/>
        <v>49000</v>
      </c>
      <c r="BO22" s="240"/>
      <c r="BP22" s="241">
        <f t="shared" si="40"/>
        <v>70000</v>
      </c>
      <c r="BQ22" s="223"/>
      <c r="BR22" s="223"/>
      <c r="BS22" s="222">
        <v>50000</v>
      </c>
      <c r="BT22" s="223"/>
      <c r="BU22" s="222"/>
      <c r="BV22" s="223">
        <f t="shared" si="43"/>
        <v>50000</v>
      </c>
      <c r="BW22" s="268"/>
      <c r="BX22" s="268"/>
      <c r="BY22" s="267">
        <v>60000</v>
      </c>
      <c r="BZ22" s="268">
        <f t="shared" si="45"/>
        <v>-60000</v>
      </c>
      <c r="CA22" s="267"/>
      <c r="CB22" s="268">
        <f t="shared" si="46"/>
        <v>60000</v>
      </c>
      <c r="CC22" s="241">
        <f t="shared" si="13"/>
        <v>553000</v>
      </c>
      <c r="CD22" s="214">
        <f t="shared" si="51"/>
        <v>700000</v>
      </c>
      <c r="CE22" s="240"/>
      <c r="CF22" s="240"/>
      <c r="CG22" s="241">
        <f t="shared" si="47"/>
        <v>0</v>
      </c>
      <c r="CH22" s="5">
        <f t="shared" si="14"/>
        <v>-147000</v>
      </c>
      <c r="CI22" s="579">
        <f t="shared" si="52"/>
        <v>700000</v>
      </c>
      <c r="CJ22" s="579">
        <f t="shared" si="53"/>
        <v>0</v>
      </c>
    </row>
    <row r="23" spans="1:88" x14ac:dyDescent="0.2">
      <c r="A23" s="22"/>
      <c r="B23" s="22"/>
      <c r="C23" s="22"/>
      <c r="D23" s="34"/>
      <c r="E23" s="22">
        <v>163</v>
      </c>
      <c r="F23" s="34">
        <v>425</v>
      </c>
      <c r="G23" s="48"/>
      <c r="H23" s="28" t="s">
        <v>34</v>
      </c>
      <c r="I23" s="27">
        <v>900000</v>
      </c>
      <c r="J23" s="204">
        <f t="shared" si="0"/>
        <v>180000</v>
      </c>
      <c r="K23" s="204"/>
      <c r="L23" s="204">
        <f t="shared" si="49"/>
        <v>180000</v>
      </c>
      <c r="M23" s="205"/>
      <c r="N23" s="204">
        <f t="shared" si="1"/>
        <v>0</v>
      </c>
      <c r="O23" s="214">
        <f t="shared" si="2"/>
        <v>90000</v>
      </c>
      <c r="P23" s="214">
        <f t="shared" si="15"/>
        <v>90000</v>
      </c>
      <c r="Q23" s="213">
        <v>20000</v>
      </c>
      <c r="R23" s="214">
        <f t="shared" si="50"/>
        <v>70000</v>
      </c>
      <c r="S23" s="213"/>
      <c r="T23" s="214">
        <f t="shared" si="16"/>
        <v>20000</v>
      </c>
      <c r="U23" s="223">
        <f t="shared" si="3"/>
        <v>63000.000000000007</v>
      </c>
      <c r="V23" s="223">
        <f t="shared" si="17"/>
        <v>83000</v>
      </c>
      <c r="W23" s="222">
        <v>20000</v>
      </c>
      <c r="X23" s="223">
        <f t="shared" si="18"/>
        <v>63000</v>
      </c>
      <c r="Y23" s="222"/>
      <c r="Z23" s="223">
        <f t="shared" si="19"/>
        <v>20000</v>
      </c>
      <c r="AA23" s="232">
        <f t="shared" si="4"/>
        <v>63000.000000000007</v>
      </c>
      <c r="AB23" s="232">
        <f t="shared" si="20"/>
        <v>83000</v>
      </c>
      <c r="AC23" s="231">
        <v>60000</v>
      </c>
      <c r="AD23" s="232">
        <f t="shared" si="21"/>
        <v>23000</v>
      </c>
      <c r="AE23" s="231"/>
      <c r="AF23" s="232">
        <f t="shared" si="22"/>
        <v>60000</v>
      </c>
      <c r="AG23" s="250">
        <f t="shared" si="5"/>
        <v>63000.000000000007</v>
      </c>
      <c r="AH23" s="250">
        <f t="shared" si="23"/>
        <v>123000</v>
      </c>
      <c r="AI23" s="249">
        <v>60000</v>
      </c>
      <c r="AJ23" s="250">
        <f t="shared" si="24"/>
        <v>63000</v>
      </c>
      <c r="AK23" s="249"/>
      <c r="AL23" s="250">
        <f t="shared" si="25"/>
        <v>60000</v>
      </c>
      <c r="AM23" s="204">
        <f t="shared" si="6"/>
        <v>63000.000000000007</v>
      </c>
      <c r="AN23" s="204">
        <f t="shared" si="26"/>
        <v>123000</v>
      </c>
      <c r="AO23" s="205">
        <v>60000</v>
      </c>
      <c r="AP23" s="204">
        <f t="shared" si="27"/>
        <v>63000</v>
      </c>
      <c r="AQ23" s="205"/>
      <c r="AR23" s="204">
        <f t="shared" si="28"/>
        <v>60000</v>
      </c>
      <c r="AS23" s="259">
        <f t="shared" si="7"/>
        <v>63000.000000000007</v>
      </c>
      <c r="AT23" s="259">
        <f t="shared" si="29"/>
        <v>123000</v>
      </c>
      <c r="AU23" s="258">
        <v>500000</v>
      </c>
      <c r="AV23" s="259">
        <f t="shared" si="30"/>
        <v>-377000</v>
      </c>
      <c r="AW23" s="258"/>
      <c r="AX23" s="259">
        <f t="shared" si="31"/>
        <v>500000</v>
      </c>
      <c r="AY23" s="268">
        <f t="shared" si="8"/>
        <v>63000.000000000007</v>
      </c>
      <c r="AZ23" s="268">
        <f t="shared" si="32"/>
        <v>563000</v>
      </c>
      <c r="BA23" s="267">
        <v>180000</v>
      </c>
      <c r="BB23" s="268">
        <f t="shared" si="33"/>
        <v>383000</v>
      </c>
      <c r="BC23" s="267"/>
      <c r="BD23" s="268">
        <f t="shared" si="34"/>
        <v>180000</v>
      </c>
      <c r="BE23" s="204"/>
      <c r="BF23" s="204"/>
      <c r="BG23" s="205"/>
      <c r="BH23" s="204">
        <f t="shared" si="36"/>
        <v>0</v>
      </c>
      <c r="BI23" s="205"/>
      <c r="BJ23" s="204">
        <f t="shared" si="37"/>
        <v>0</v>
      </c>
      <c r="BK23" s="241">
        <f t="shared" si="10"/>
        <v>63000.000000000007</v>
      </c>
      <c r="BL23" s="241">
        <f t="shared" si="38"/>
        <v>63000.000000000007</v>
      </c>
      <c r="BM23" s="240"/>
      <c r="BN23" s="241"/>
      <c r="BO23" s="240"/>
      <c r="BP23" s="241"/>
      <c r="BQ23" s="223"/>
      <c r="BR23" s="223"/>
      <c r="BS23" s="222"/>
      <c r="BT23" s="223">
        <f t="shared" si="42"/>
        <v>0</v>
      </c>
      <c r="BU23" s="222"/>
      <c r="BV23" s="223">
        <f t="shared" si="43"/>
        <v>0</v>
      </c>
      <c r="BW23" s="268">
        <f t="shared" si="12"/>
        <v>63000.000000000007</v>
      </c>
      <c r="BX23" s="268">
        <f t="shared" si="44"/>
        <v>63000.000000000007</v>
      </c>
      <c r="BY23" s="267"/>
      <c r="BZ23" s="268"/>
      <c r="CA23" s="267"/>
      <c r="CB23" s="268">
        <f t="shared" si="46"/>
        <v>0</v>
      </c>
      <c r="CC23" s="241">
        <f t="shared" si="13"/>
        <v>774000</v>
      </c>
      <c r="CD23" s="214">
        <f t="shared" si="51"/>
        <v>900000</v>
      </c>
      <c r="CE23" s="240"/>
      <c r="CF23" s="240"/>
      <c r="CG23" s="241">
        <f t="shared" si="47"/>
        <v>0</v>
      </c>
      <c r="CH23" s="5">
        <f t="shared" si="14"/>
        <v>-126000</v>
      </c>
      <c r="CI23" s="579">
        <f t="shared" si="52"/>
        <v>900000</v>
      </c>
      <c r="CJ23" s="579">
        <f t="shared" si="53"/>
        <v>0</v>
      </c>
    </row>
    <row r="24" spans="1:88" x14ac:dyDescent="0.2">
      <c r="A24" s="22"/>
      <c r="B24" s="22"/>
      <c r="C24" s="22"/>
      <c r="D24" s="34"/>
      <c r="E24" s="22">
        <v>164</v>
      </c>
      <c r="F24" s="34">
        <v>426</v>
      </c>
      <c r="G24" s="48"/>
      <c r="H24" s="28" t="s">
        <v>35</v>
      </c>
      <c r="I24" s="27">
        <v>600000</v>
      </c>
      <c r="J24" s="204">
        <f t="shared" si="0"/>
        <v>120000</v>
      </c>
      <c r="K24" s="204"/>
      <c r="L24" s="204">
        <f t="shared" si="49"/>
        <v>120000</v>
      </c>
      <c r="M24" s="205"/>
      <c r="N24" s="204">
        <f t="shared" si="1"/>
        <v>0</v>
      </c>
      <c r="O24" s="214">
        <f t="shared" si="2"/>
        <v>60000</v>
      </c>
      <c r="P24" s="214">
        <f t="shared" si="15"/>
        <v>60000</v>
      </c>
      <c r="Q24" s="213">
        <v>20000</v>
      </c>
      <c r="R24" s="214">
        <f t="shared" si="50"/>
        <v>40000</v>
      </c>
      <c r="S24" s="213"/>
      <c r="T24" s="214">
        <f t="shared" si="16"/>
        <v>20000</v>
      </c>
      <c r="U24" s="223">
        <f t="shared" si="3"/>
        <v>42000.000000000007</v>
      </c>
      <c r="V24" s="223">
        <f t="shared" si="17"/>
        <v>62000.000000000007</v>
      </c>
      <c r="W24" s="222">
        <v>60000</v>
      </c>
      <c r="X24" s="223">
        <f t="shared" si="18"/>
        <v>2000.0000000000073</v>
      </c>
      <c r="Y24" s="222"/>
      <c r="Z24" s="223">
        <f t="shared" si="19"/>
        <v>60000</v>
      </c>
      <c r="AA24" s="232">
        <f t="shared" si="4"/>
        <v>42000.000000000007</v>
      </c>
      <c r="AB24" s="232">
        <f t="shared" si="20"/>
        <v>102000</v>
      </c>
      <c r="AC24" s="231">
        <v>60000</v>
      </c>
      <c r="AD24" s="232">
        <f t="shared" si="21"/>
        <v>42000</v>
      </c>
      <c r="AE24" s="231"/>
      <c r="AF24" s="232">
        <f t="shared" si="22"/>
        <v>60000</v>
      </c>
      <c r="AG24" s="250">
        <f t="shared" si="5"/>
        <v>42000.000000000007</v>
      </c>
      <c r="AH24" s="250">
        <f t="shared" si="23"/>
        <v>102000</v>
      </c>
      <c r="AI24" s="249">
        <v>60000</v>
      </c>
      <c r="AJ24" s="250">
        <f t="shared" si="24"/>
        <v>42000</v>
      </c>
      <c r="AK24" s="249"/>
      <c r="AL24" s="250">
        <f t="shared" si="25"/>
        <v>60000</v>
      </c>
      <c r="AM24" s="204">
        <f t="shared" si="6"/>
        <v>42000.000000000007</v>
      </c>
      <c r="AN24" s="204">
        <f t="shared" si="26"/>
        <v>102000</v>
      </c>
      <c r="AO24" s="205">
        <v>60000</v>
      </c>
      <c r="AP24" s="204">
        <f t="shared" si="27"/>
        <v>42000</v>
      </c>
      <c r="AQ24" s="205"/>
      <c r="AR24" s="204">
        <f t="shared" si="28"/>
        <v>60000</v>
      </c>
      <c r="AS24" s="259">
        <f t="shared" si="7"/>
        <v>42000.000000000007</v>
      </c>
      <c r="AT24" s="259">
        <f t="shared" si="29"/>
        <v>102000</v>
      </c>
      <c r="AU24" s="258">
        <v>60000</v>
      </c>
      <c r="AV24" s="259">
        <f t="shared" si="30"/>
        <v>42000</v>
      </c>
      <c r="AW24" s="258"/>
      <c r="AX24" s="259">
        <f t="shared" si="31"/>
        <v>60000</v>
      </c>
      <c r="AY24" s="268">
        <f t="shared" si="8"/>
        <v>42000.000000000007</v>
      </c>
      <c r="AZ24" s="268">
        <f t="shared" si="32"/>
        <v>102000</v>
      </c>
      <c r="BA24" s="267">
        <v>60000</v>
      </c>
      <c r="BB24" s="268">
        <f t="shared" si="33"/>
        <v>42000</v>
      </c>
      <c r="BC24" s="267"/>
      <c r="BD24" s="268">
        <f t="shared" si="34"/>
        <v>60000</v>
      </c>
      <c r="BE24" s="204">
        <f t="shared" si="9"/>
        <v>42000.000000000007</v>
      </c>
      <c r="BF24" s="204">
        <f t="shared" si="35"/>
        <v>102000</v>
      </c>
      <c r="BG24" s="205">
        <v>60000</v>
      </c>
      <c r="BH24" s="204">
        <f t="shared" si="36"/>
        <v>42000</v>
      </c>
      <c r="BI24" s="205"/>
      <c r="BJ24" s="204">
        <f t="shared" si="37"/>
        <v>60000</v>
      </c>
      <c r="BK24" s="241">
        <f t="shared" si="10"/>
        <v>42000.000000000007</v>
      </c>
      <c r="BL24" s="241">
        <f t="shared" si="38"/>
        <v>102000</v>
      </c>
      <c r="BM24" s="240">
        <v>60000</v>
      </c>
      <c r="BN24" s="241">
        <f t="shared" si="39"/>
        <v>42000</v>
      </c>
      <c r="BO24" s="240"/>
      <c r="BP24" s="241">
        <f t="shared" si="40"/>
        <v>60000</v>
      </c>
      <c r="BQ24" s="223">
        <f t="shared" si="11"/>
        <v>42000.000000000007</v>
      </c>
      <c r="BR24" s="223">
        <f t="shared" si="41"/>
        <v>102000</v>
      </c>
      <c r="BS24" s="222">
        <v>40000</v>
      </c>
      <c r="BT24" s="223">
        <f t="shared" si="42"/>
        <v>62000</v>
      </c>
      <c r="BU24" s="222"/>
      <c r="BV24" s="223">
        <f t="shared" si="43"/>
        <v>40000</v>
      </c>
      <c r="BW24" s="268">
        <f t="shared" si="12"/>
        <v>42000.000000000007</v>
      </c>
      <c r="BX24" s="268">
        <f t="shared" si="44"/>
        <v>82000</v>
      </c>
      <c r="BY24" s="267">
        <v>40000</v>
      </c>
      <c r="BZ24" s="268">
        <f t="shared" si="45"/>
        <v>42000</v>
      </c>
      <c r="CA24" s="267"/>
      <c r="CB24" s="268">
        <f t="shared" si="46"/>
        <v>40000</v>
      </c>
      <c r="CC24" s="241">
        <f t="shared" si="13"/>
        <v>600000</v>
      </c>
      <c r="CD24" s="214">
        <f t="shared" si="51"/>
        <v>580000</v>
      </c>
      <c r="CE24" s="240"/>
      <c r="CF24" s="240"/>
      <c r="CG24" s="241">
        <f t="shared" si="47"/>
        <v>0</v>
      </c>
      <c r="CH24" s="5">
        <f t="shared" si="14"/>
        <v>0</v>
      </c>
      <c r="CI24" s="579">
        <f t="shared" si="52"/>
        <v>580000</v>
      </c>
      <c r="CJ24" s="579">
        <f t="shared" si="53"/>
        <v>20000</v>
      </c>
    </row>
    <row r="25" spans="1:88" ht="24" x14ac:dyDescent="0.2">
      <c r="A25" s="22"/>
      <c r="B25" s="22"/>
      <c r="C25" s="22"/>
      <c r="D25" s="56"/>
      <c r="E25" s="22">
        <v>165</v>
      </c>
      <c r="F25" s="44">
        <v>482</v>
      </c>
      <c r="G25" s="97"/>
      <c r="H25" s="277" t="s">
        <v>67</v>
      </c>
      <c r="I25" s="27">
        <v>100000</v>
      </c>
      <c r="J25" s="204">
        <f t="shared" si="0"/>
        <v>20000</v>
      </c>
      <c r="K25" s="204"/>
      <c r="L25" s="204">
        <f t="shared" si="49"/>
        <v>20000</v>
      </c>
      <c r="M25" s="205"/>
      <c r="N25" s="204">
        <f t="shared" si="1"/>
        <v>0</v>
      </c>
      <c r="O25" s="214">
        <f t="shared" si="2"/>
        <v>10000</v>
      </c>
      <c r="P25" s="214">
        <f t="shared" si="15"/>
        <v>10000</v>
      </c>
      <c r="Q25" s="213"/>
      <c r="R25" s="214">
        <f t="shared" si="50"/>
        <v>10000</v>
      </c>
      <c r="S25" s="213"/>
      <c r="T25" s="214">
        <f t="shared" si="16"/>
        <v>0</v>
      </c>
      <c r="U25" s="223">
        <f t="shared" si="3"/>
        <v>7000.0000000000009</v>
      </c>
      <c r="V25" s="223">
        <f t="shared" si="17"/>
        <v>7000.0000000000009</v>
      </c>
      <c r="W25" s="222"/>
      <c r="X25" s="223">
        <f t="shared" si="18"/>
        <v>7000.0000000000009</v>
      </c>
      <c r="Y25" s="222"/>
      <c r="Z25" s="223">
        <f t="shared" si="19"/>
        <v>0</v>
      </c>
      <c r="AA25" s="232">
        <f t="shared" si="4"/>
        <v>7000.0000000000009</v>
      </c>
      <c r="AB25" s="232">
        <f t="shared" si="20"/>
        <v>7000.0000000000009</v>
      </c>
      <c r="AC25" s="231"/>
      <c r="AD25" s="232">
        <f t="shared" si="21"/>
        <v>7000.0000000000009</v>
      </c>
      <c r="AE25" s="231"/>
      <c r="AF25" s="232">
        <f t="shared" si="22"/>
        <v>0</v>
      </c>
      <c r="AG25" s="250">
        <f t="shared" si="5"/>
        <v>7000.0000000000009</v>
      </c>
      <c r="AH25" s="250">
        <f t="shared" si="23"/>
        <v>7000.0000000000009</v>
      </c>
      <c r="AI25" s="249"/>
      <c r="AJ25" s="250">
        <f t="shared" si="24"/>
        <v>7000.0000000000009</v>
      </c>
      <c r="AK25" s="249"/>
      <c r="AL25" s="250">
        <f t="shared" si="25"/>
        <v>0</v>
      </c>
      <c r="AM25" s="204">
        <f t="shared" si="6"/>
        <v>7000.0000000000009</v>
      </c>
      <c r="AN25" s="204">
        <f t="shared" si="26"/>
        <v>7000.0000000000009</v>
      </c>
      <c r="AO25" s="205"/>
      <c r="AP25" s="204">
        <f t="shared" si="27"/>
        <v>7000.0000000000009</v>
      </c>
      <c r="AQ25" s="205"/>
      <c r="AR25" s="204">
        <f t="shared" si="28"/>
        <v>0</v>
      </c>
      <c r="AS25" s="259">
        <f t="shared" si="7"/>
        <v>7000.0000000000009</v>
      </c>
      <c r="AT25" s="259">
        <f t="shared" si="29"/>
        <v>7000.0000000000009</v>
      </c>
      <c r="AU25" s="258"/>
      <c r="AV25" s="259">
        <f t="shared" si="30"/>
        <v>7000.0000000000009</v>
      </c>
      <c r="AW25" s="258"/>
      <c r="AX25" s="259">
        <f t="shared" si="31"/>
        <v>0</v>
      </c>
      <c r="AY25" s="268">
        <f t="shared" si="8"/>
        <v>7000.0000000000009</v>
      </c>
      <c r="AZ25" s="268">
        <f t="shared" si="32"/>
        <v>7000.0000000000009</v>
      </c>
      <c r="BA25" s="267"/>
      <c r="BB25" s="268">
        <f t="shared" si="33"/>
        <v>7000.0000000000009</v>
      </c>
      <c r="BC25" s="267"/>
      <c r="BD25" s="268">
        <f t="shared" si="34"/>
        <v>0</v>
      </c>
      <c r="BE25" s="204">
        <f t="shared" si="9"/>
        <v>7000.0000000000009</v>
      </c>
      <c r="BF25" s="204">
        <f t="shared" si="35"/>
        <v>7000.0000000000009</v>
      </c>
      <c r="BG25" s="205"/>
      <c r="BH25" s="204">
        <f t="shared" si="36"/>
        <v>7000.0000000000009</v>
      </c>
      <c r="BI25" s="205"/>
      <c r="BJ25" s="204">
        <f t="shared" si="37"/>
        <v>0</v>
      </c>
      <c r="BK25" s="241">
        <f t="shared" si="10"/>
        <v>7000.0000000000009</v>
      </c>
      <c r="BL25" s="241">
        <f t="shared" si="38"/>
        <v>7000.0000000000009</v>
      </c>
      <c r="BM25" s="240"/>
      <c r="BN25" s="241">
        <f t="shared" si="39"/>
        <v>7000.0000000000009</v>
      </c>
      <c r="BO25" s="240"/>
      <c r="BP25" s="241">
        <f t="shared" si="40"/>
        <v>0</v>
      </c>
      <c r="BQ25" s="223">
        <f t="shared" si="11"/>
        <v>7000.0000000000009</v>
      </c>
      <c r="BR25" s="223">
        <f t="shared" si="41"/>
        <v>7000.0000000000009</v>
      </c>
      <c r="BS25" s="222"/>
      <c r="BT25" s="223">
        <f t="shared" si="42"/>
        <v>7000.0000000000009</v>
      </c>
      <c r="BU25" s="222"/>
      <c r="BV25" s="223">
        <f t="shared" si="43"/>
        <v>0</v>
      </c>
      <c r="BW25" s="268">
        <f t="shared" si="12"/>
        <v>7000.0000000000009</v>
      </c>
      <c r="BX25" s="268">
        <f t="shared" si="44"/>
        <v>7000.0000000000009</v>
      </c>
      <c r="BY25" s="267"/>
      <c r="BZ25" s="268">
        <f t="shared" si="45"/>
        <v>7000.0000000000009</v>
      </c>
      <c r="CA25" s="267"/>
      <c r="CB25" s="268">
        <f t="shared" si="46"/>
        <v>0</v>
      </c>
      <c r="CC25" s="241">
        <f t="shared" si="13"/>
        <v>100000</v>
      </c>
      <c r="CD25" s="214">
        <f t="shared" si="51"/>
        <v>0</v>
      </c>
      <c r="CE25" s="240"/>
      <c r="CF25" s="240"/>
      <c r="CG25" s="241">
        <f t="shared" si="47"/>
        <v>0</v>
      </c>
      <c r="CH25" s="5">
        <f t="shared" si="14"/>
        <v>0</v>
      </c>
      <c r="CI25" s="579">
        <f t="shared" si="52"/>
        <v>0</v>
      </c>
      <c r="CJ25" s="579">
        <f t="shared" si="53"/>
        <v>100000</v>
      </c>
    </row>
    <row r="26" spans="1:88" x14ac:dyDescent="0.2">
      <c r="A26" s="22"/>
      <c r="B26" s="22"/>
      <c r="C26" s="22"/>
      <c r="D26" s="34"/>
      <c r="E26" s="22">
        <v>166</v>
      </c>
      <c r="F26" s="34">
        <v>512</v>
      </c>
      <c r="G26" s="48"/>
      <c r="H26" s="28" t="s">
        <v>37</v>
      </c>
      <c r="I26" s="27">
        <v>300000</v>
      </c>
      <c r="J26" s="204">
        <f t="shared" si="0"/>
        <v>60000</v>
      </c>
      <c r="K26" s="204"/>
      <c r="L26" s="204">
        <f t="shared" si="49"/>
        <v>60000</v>
      </c>
      <c r="M26" s="205"/>
      <c r="N26" s="204">
        <f t="shared" si="1"/>
        <v>0</v>
      </c>
      <c r="O26" s="214">
        <f t="shared" si="2"/>
        <v>30000</v>
      </c>
      <c r="P26" s="214">
        <f t="shared" si="15"/>
        <v>30000</v>
      </c>
      <c r="Q26" s="213">
        <v>20000</v>
      </c>
      <c r="R26" s="214">
        <f t="shared" si="50"/>
        <v>10000</v>
      </c>
      <c r="S26" s="213"/>
      <c r="T26" s="214">
        <f t="shared" si="16"/>
        <v>20000</v>
      </c>
      <c r="U26" s="223">
        <f t="shared" si="3"/>
        <v>21000.000000000004</v>
      </c>
      <c r="V26" s="223">
        <f t="shared" si="17"/>
        <v>41000</v>
      </c>
      <c r="W26" s="222">
        <v>20000</v>
      </c>
      <c r="X26" s="223">
        <f t="shared" si="18"/>
        <v>21000</v>
      </c>
      <c r="Y26" s="222"/>
      <c r="Z26" s="223">
        <f t="shared" si="19"/>
        <v>20000</v>
      </c>
      <c r="AA26" s="232">
        <f t="shared" si="4"/>
        <v>21000.000000000004</v>
      </c>
      <c r="AB26" s="232">
        <f t="shared" si="20"/>
        <v>41000</v>
      </c>
      <c r="AC26" s="231">
        <v>20000</v>
      </c>
      <c r="AD26" s="232">
        <f t="shared" si="21"/>
        <v>21000</v>
      </c>
      <c r="AE26" s="231"/>
      <c r="AF26" s="232">
        <f t="shared" si="22"/>
        <v>20000</v>
      </c>
      <c r="AG26" s="250">
        <f t="shared" si="5"/>
        <v>21000.000000000004</v>
      </c>
      <c r="AH26" s="250">
        <f t="shared" si="23"/>
        <v>41000</v>
      </c>
      <c r="AI26" s="249">
        <v>20000</v>
      </c>
      <c r="AJ26" s="250">
        <f t="shared" si="24"/>
        <v>21000</v>
      </c>
      <c r="AK26" s="249"/>
      <c r="AL26" s="250">
        <f t="shared" si="25"/>
        <v>20000</v>
      </c>
      <c r="AM26" s="204">
        <f t="shared" si="6"/>
        <v>21000.000000000004</v>
      </c>
      <c r="AN26" s="204">
        <f t="shared" si="26"/>
        <v>41000</v>
      </c>
      <c r="AO26" s="205">
        <v>20000</v>
      </c>
      <c r="AP26" s="204">
        <f t="shared" si="27"/>
        <v>21000</v>
      </c>
      <c r="AQ26" s="205"/>
      <c r="AR26" s="204">
        <f t="shared" si="28"/>
        <v>20000</v>
      </c>
      <c r="AS26" s="259">
        <f t="shared" si="7"/>
        <v>21000.000000000004</v>
      </c>
      <c r="AT26" s="259">
        <f t="shared" si="29"/>
        <v>41000</v>
      </c>
      <c r="AU26" s="258">
        <v>20000</v>
      </c>
      <c r="AV26" s="259">
        <f t="shared" si="30"/>
        <v>21000</v>
      </c>
      <c r="AW26" s="258"/>
      <c r="AX26" s="259">
        <f t="shared" si="31"/>
        <v>20000</v>
      </c>
      <c r="AY26" s="268">
        <f t="shared" si="8"/>
        <v>21000.000000000004</v>
      </c>
      <c r="AZ26" s="268">
        <f t="shared" si="32"/>
        <v>41000</v>
      </c>
      <c r="BA26" s="267">
        <v>20000</v>
      </c>
      <c r="BB26" s="268">
        <f t="shared" si="33"/>
        <v>21000</v>
      </c>
      <c r="BC26" s="267"/>
      <c r="BD26" s="268">
        <f t="shared" si="34"/>
        <v>20000</v>
      </c>
      <c r="BE26" s="204">
        <f t="shared" si="9"/>
        <v>21000.000000000004</v>
      </c>
      <c r="BF26" s="204">
        <f t="shared" si="35"/>
        <v>41000</v>
      </c>
      <c r="BG26" s="205">
        <v>20000</v>
      </c>
      <c r="BH26" s="204">
        <f t="shared" si="36"/>
        <v>21000</v>
      </c>
      <c r="BI26" s="205"/>
      <c r="BJ26" s="204">
        <f t="shared" si="37"/>
        <v>20000</v>
      </c>
      <c r="BK26" s="241">
        <f t="shared" si="10"/>
        <v>21000.000000000004</v>
      </c>
      <c r="BL26" s="241">
        <f t="shared" si="38"/>
        <v>41000</v>
      </c>
      <c r="BM26" s="240">
        <v>20000</v>
      </c>
      <c r="BN26" s="241">
        <f t="shared" si="39"/>
        <v>21000</v>
      </c>
      <c r="BO26" s="240"/>
      <c r="BP26" s="241">
        <f t="shared" si="40"/>
        <v>20000</v>
      </c>
      <c r="BQ26" s="223">
        <f t="shared" si="11"/>
        <v>21000.000000000004</v>
      </c>
      <c r="BR26" s="223">
        <f t="shared" si="41"/>
        <v>41000</v>
      </c>
      <c r="BS26" s="222">
        <v>50000</v>
      </c>
      <c r="BT26" s="223">
        <f t="shared" si="42"/>
        <v>-9000</v>
      </c>
      <c r="BU26" s="222"/>
      <c r="BV26" s="223">
        <f t="shared" si="43"/>
        <v>50000</v>
      </c>
      <c r="BW26" s="268">
        <f t="shared" si="12"/>
        <v>21000.000000000004</v>
      </c>
      <c r="BX26" s="268">
        <f t="shared" si="44"/>
        <v>71000</v>
      </c>
      <c r="BY26" s="267">
        <v>20000</v>
      </c>
      <c r="BZ26" s="268">
        <f t="shared" si="45"/>
        <v>51000</v>
      </c>
      <c r="CA26" s="267"/>
      <c r="CB26" s="268">
        <f t="shared" si="46"/>
        <v>20000</v>
      </c>
      <c r="CC26" s="241">
        <f t="shared" si="13"/>
        <v>300000</v>
      </c>
      <c r="CD26" s="214">
        <f t="shared" si="51"/>
        <v>250000</v>
      </c>
      <c r="CE26" s="240"/>
      <c r="CF26" s="240"/>
      <c r="CG26" s="241">
        <f t="shared" si="47"/>
        <v>0</v>
      </c>
      <c r="CH26" s="5">
        <f t="shared" si="14"/>
        <v>0</v>
      </c>
      <c r="CI26" s="579">
        <f t="shared" si="52"/>
        <v>250000</v>
      </c>
      <c r="CJ26" s="579">
        <f t="shared" si="53"/>
        <v>50000</v>
      </c>
    </row>
    <row r="27" spans="1:88" x14ac:dyDescent="0.2">
      <c r="A27" s="22"/>
      <c r="B27" s="22"/>
      <c r="C27" s="22"/>
      <c r="D27" s="34"/>
      <c r="E27" s="22">
        <v>167</v>
      </c>
      <c r="F27" s="34">
        <v>515</v>
      </c>
      <c r="G27" s="48"/>
      <c r="H27" s="28" t="s">
        <v>531</v>
      </c>
      <c r="I27" s="27">
        <v>700000</v>
      </c>
      <c r="J27" s="204">
        <f t="shared" si="0"/>
        <v>140000</v>
      </c>
      <c r="K27" s="204"/>
      <c r="L27" s="204">
        <f t="shared" si="49"/>
        <v>140000</v>
      </c>
      <c r="M27" s="205"/>
      <c r="N27" s="204">
        <f t="shared" si="1"/>
        <v>0</v>
      </c>
      <c r="O27" s="214">
        <f t="shared" si="2"/>
        <v>70000</v>
      </c>
      <c r="P27" s="214">
        <f t="shared" si="15"/>
        <v>70000</v>
      </c>
      <c r="Q27" s="213">
        <v>20000</v>
      </c>
      <c r="R27" s="214">
        <f t="shared" si="50"/>
        <v>50000</v>
      </c>
      <c r="S27" s="213"/>
      <c r="T27" s="214">
        <f t="shared" si="16"/>
        <v>20000</v>
      </c>
      <c r="U27" s="223">
        <f t="shared" si="3"/>
        <v>49000.000000000007</v>
      </c>
      <c r="V27" s="223">
        <f t="shared" si="17"/>
        <v>69000</v>
      </c>
      <c r="W27" s="222">
        <v>20000</v>
      </c>
      <c r="X27" s="223">
        <f t="shared" si="18"/>
        <v>49000</v>
      </c>
      <c r="Y27" s="222"/>
      <c r="Z27" s="223">
        <f t="shared" si="19"/>
        <v>20000</v>
      </c>
      <c r="AA27" s="232">
        <f t="shared" si="4"/>
        <v>49000.000000000007</v>
      </c>
      <c r="AB27" s="232">
        <f t="shared" si="20"/>
        <v>69000</v>
      </c>
      <c r="AC27" s="231">
        <v>20000</v>
      </c>
      <c r="AD27" s="232">
        <f t="shared" si="21"/>
        <v>49000</v>
      </c>
      <c r="AE27" s="231"/>
      <c r="AF27" s="232">
        <f t="shared" si="22"/>
        <v>20000</v>
      </c>
      <c r="AG27" s="250">
        <f t="shared" si="5"/>
        <v>49000.000000000007</v>
      </c>
      <c r="AH27" s="250">
        <f t="shared" si="23"/>
        <v>69000</v>
      </c>
      <c r="AI27" s="249">
        <v>20000</v>
      </c>
      <c r="AJ27" s="250">
        <f t="shared" si="24"/>
        <v>49000</v>
      </c>
      <c r="AK27" s="249"/>
      <c r="AL27" s="250">
        <f t="shared" si="25"/>
        <v>20000</v>
      </c>
      <c r="AM27" s="204">
        <f t="shared" si="6"/>
        <v>49000.000000000007</v>
      </c>
      <c r="AN27" s="204">
        <f t="shared" si="26"/>
        <v>69000</v>
      </c>
      <c r="AO27" s="205">
        <v>20000</v>
      </c>
      <c r="AP27" s="204">
        <f t="shared" si="27"/>
        <v>49000</v>
      </c>
      <c r="AQ27" s="205"/>
      <c r="AR27" s="204">
        <f t="shared" si="28"/>
        <v>20000</v>
      </c>
      <c r="AS27" s="259">
        <f t="shared" si="7"/>
        <v>49000.000000000007</v>
      </c>
      <c r="AT27" s="259">
        <f t="shared" si="29"/>
        <v>69000</v>
      </c>
      <c r="AU27" s="258">
        <v>20000</v>
      </c>
      <c r="AV27" s="259">
        <f t="shared" si="30"/>
        <v>49000</v>
      </c>
      <c r="AW27" s="258"/>
      <c r="AX27" s="259">
        <f t="shared" si="31"/>
        <v>20000</v>
      </c>
      <c r="AY27" s="268">
        <f t="shared" si="8"/>
        <v>49000.000000000007</v>
      </c>
      <c r="AZ27" s="268">
        <f t="shared" si="32"/>
        <v>69000</v>
      </c>
      <c r="BA27" s="267">
        <v>20000</v>
      </c>
      <c r="BB27" s="268">
        <f t="shared" si="33"/>
        <v>49000</v>
      </c>
      <c r="BC27" s="267"/>
      <c r="BD27" s="268">
        <f t="shared" si="34"/>
        <v>20000</v>
      </c>
      <c r="BE27" s="204">
        <f t="shared" si="9"/>
        <v>49000.000000000007</v>
      </c>
      <c r="BF27" s="204">
        <f t="shared" si="35"/>
        <v>69000</v>
      </c>
      <c r="BG27" s="205">
        <v>20000</v>
      </c>
      <c r="BH27" s="204">
        <f t="shared" si="36"/>
        <v>49000</v>
      </c>
      <c r="BI27" s="205"/>
      <c r="BJ27" s="204">
        <f t="shared" si="37"/>
        <v>20000</v>
      </c>
      <c r="BK27" s="241">
        <f t="shared" si="10"/>
        <v>49000.000000000007</v>
      </c>
      <c r="BL27" s="241">
        <f t="shared" si="38"/>
        <v>69000</v>
      </c>
      <c r="BM27" s="240">
        <v>20000</v>
      </c>
      <c r="BN27" s="241">
        <f t="shared" si="39"/>
        <v>49000</v>
      </c>
      <c r="BO27" s="240"/>
      <c r="BP27" s="241">
        <f t="shared" si="40"/>
        <v>20000</v>
      </c>
      <c r="BQ27" s="223">
        <f t="shared" si="11"/>
        <v>49000.000000000007</v>
      </c>
      <c r="BR27" s="223">
        <f t="shared" si="41"/>
        <v>69000</v>
      </c>
      <c r="BS27" s="222">
        <v>300000</v>
      </c>
      <c r="BT27" s="223">
        <f t="shared" si="42"/>
        <v>-231000</v>
      </c>
      <c r="BU27" s="222"/>
      <c r="BV27" s="223">
        <f t="shared" si="43"/>
        <v>300000</v>
      </c>
      <c r="BW27" s="268">
        <f t="shared" si="12"/>
        <v>49000.000000000007</v>
      </c>
      <c r="BX27" s="268">
        <f t="shared" si="44"/>
        <v>349000</v>
      </c>
      <c r="BY27" s="267">
        <v>50000</v>
      </c>
      <c r="BZ27" s="268">
        <f t="shared" si="45"/>
        <v>299000</v>
      </c>
      <c r="CA27" s="267"/>
      <c r="CB27" s="268">
        <f t="shared" si="46"/>
        <v>50000</v>
      </c>
      <c r="CC27" s="241">
        <f t="shared" si="13"/>
        <v>700000</v>
      </c>
      <c r="CD27" s="214">
        <f t="shared" si="51"/>
        <v>530000</v>
      </c>
      <c r="CE27" s="240"/>
      <c r="CF27" s="240"/>
      <c r="CG27" s="241">
        <f t="shared" si="47"/>
        <v>0</v>
      </c>
      <c r="CH27" s="5">
        <f t="shared" si="14"/>
        <v>0</v>
      </c>
      <c r="CI27" s="579">
        <f t="shared" si="52"/>
        <v>530000</v>
      </c>
      <c r="CJ27" s="579">
        <f t="shared" si="53"/>
        <v>170000</v>
      </c>
    </row>
    <row r="28" spans="1:88" x14ac:dyDescent="0.2">
      <c r="A28" s="105"/>
      <c r="B28" s="105"/>
      <c r="C28" s="105"/>
      <c r="D28" s="107"/>
      <c r="E28" s="105"/>
      <c r="F28" s="107"/>
      <c r="G28" s="108"/>
      <c r="H28" s="107"/>
      <c r="I28" s="59"/>
      <c r="J28" s="204">
        <f t="shared" si="0"/>
        <v>0</v>
      </c>
      <c r="K28" s="204"/>
      <c r="L28" s="204">
        <f t="shared" si="49"/>
        <v>0</v>
      </c>
      <c r="M28" s="205"/>
      <c r="N28" s="204">
        <f>+K28-M28</f>
        <v>0</v>
      </c>
      <c r="O28" s="214">
        <f t="shared" si="2"/>
        <v>0</v>
      </c>
      <c r="P28" s="214">
        <f t="shared" si="15"/>
        <v>0</v>
      </c>
      <c r="Q28" s="213"/>
      <c r="R28" s="214">
        <f t="shared" si="50"/>
        <v>0</v>
      </c>
      <c r="S28" s="213"/>
      <c r="T28" s="214">
        <f t="shared" si="16"/>
        <v>0</v>
      </c>
      <c r="U28" s="223">
        <f t="shared" si="3"/>
        <v>0</v>
      </c>
      <c r="V28" s="223">
        <f t="shared" si="17"/>
        <v>0</v>
      </c>
      <c r="W28" s="222"/>
      <c r="X28" s="223">
        <f t="shared" si="18"/>
        <v>0</v>
      </c>
      <c r="Y28" s="222"/>
      <c r="Z28" s="223">
        <f t="shared" si="19"/>
        <v>0</v>
      </c>
      <c r="AA28" s="232">
        <f t="shared" si="4"/>
        <v>0</v>
      </c>
      <c r="AB28" s="232">
        <f t="shared" si="20"/>
        <v>0</v>
      </c>
      <c r="AC28" s="231"/>
      <c r="AD28" s="232">
        <f t="shared" si="21"/>
        <v>0</v>
      </c>
      <c r="AE28" s="231"/>
      <c r="AF28" s="232">
        <f t="shared" si="22"/>
        <v>0</v>
      </c>
      <c r="AG28" s="250">
        <f t="shared" si="5"/>
        <v>0</v>
      </c>
      <c r="AH28" s="250">
        <f t="shared" si="23"/>
        <v>0</v>
      </c>
      <c r="AI28" s="249"/>
      <c r="AJ28" s="250">
        <f t="shared" si="24"/>
        <v>0</v>
      </c>
      <c r="AK28" s="249"/>
      <c r="AL28" s="250">
        <f t="shared" si="25"/>
        <v>0</v>
      </c>
      <c r="AM28" s="204">
        <f t="shared" si="6"/>
        <v>0</v>
      </c>
      <c r="AN28" s="204">
        <f t="shared" si="26"/>
        <v>0</v>
      </c>
      <c r="AO28" s="205"/>
      <c r="AP28" s="204">
        <f t="shared" si="27"/>
        <v>0</v>
      </c>
      <c r="AQ28" s="205"/>
      <c r="AR28" s="204">
        <f t="shared" si="28"/>
        <v>0</v>
      </c>
      <c r="AS28" s="259">
        <f t="shared" si="7"/>
        <v>0</v>
      </c>
      <c r="AT28" s="259">
        <f t="shared" si="29"/>
        <v>0</v>
      </c>
      <c r="AU28" s="258"/>
      <c r="AV28" s="259">
        <f t="shared" si="30"/>
        <v>0</v>
      </c>
      <c r="AW28" s="258"/>
      <c r="AX28" s="259">
        <f t="shared" si="31"/>
        <v>0</v>
      </c>
      <c r="AY28" s="268">
        <f t="shared" si="8"/>
        <v>0</v>
      </c>
      <c r="AZ28" s="268">
        <f t="shared" si="32"/>
        <v>0</v>
      </c>
      <c r="BA28" s="267"/>
      <c r="BB28" s="268">
        <f t="shared" si="33"/>
        <v>0</v>
      </c>
      <c r="BC28" s="267"/>
      <c r="BD28" s="268">
        <f t="shared" si="34"/>
        <v>0</v>
      </c>
      <c r="BE28" s="204">
        <f t="shared" si="9"/>
        <v>0</v>
      </c>
      <c r="BF28" s="204">
        <f t="shared" si="35"/>
        <v>0</v>
      </c>
      <c r="BG28" s="205"/>
      <c r="BH28" s="204">
        <f t="shared" si="36"/>
        <v>0</v>
      </c>
      <c r="BI28" s="205"/>
      <c r="BJ28" s="204">
        <f t="shared" si="37"/>
        <v>0</v>
      </c>
      <c r="BK28" s="241">
        <f t="shared" si="10"/>
        <v>0</v>
      </c>
      <c r="BL28" s="241">
        <f t="shared" si="38"/>
        <v>0</v>
      </c>
      <c r="BM28" s="240"/>
      <c r="BN28" s="241">
        <f t="shared" si="39"/>
        <v>0</v>
      </c>
      <c r="BO28" s="240"/>
      <c r="BP28" s="241">
        <f t="shared" si="40"/>
        <v>0</v>
      </c>
      <c r="BQ28" s="223">
        <f t="shared" si="11"/>
        <v>0</v>
      </c>
      <c r="BR28" s="223">
        <f t="shared" si="41"/>
        <v>0</v>
      </c>
      <c r="BS28" s="222"/>
      <c r="BT28" s="223">
        <f t="shared" si="42"/>
        <v>0</v>
      </c>
      <c r="BU28" s="222"/>
      <c r="BV28" s="223">
        <f t="shared" si="43"/>
        <v>0</v>
      </c>
      <c r="BW28" s="268">
        <f t="shared" si="12"/>
        <v>0</v>
      </c>
      <c r="BX28" s="268">
        <f t="shared" si="44"/>
        <v>0</v>
      </c>
      <c r="BY28" s="267"/>
      <c r="BZ28" s="268">
        <f t="shared" si="45"/>
        <v>0</v>
      </c>
      <c r="CA28" s="267"/>
      <c r="CB28" s="268">
        <f t="shared" si="46"/>
        <v>0</v>
      </c>
      <c r="CC28" s="241">
        <f t="shared" si="13"/>
        <v>0</v>
      </c>
      <c r="CD28" s="214">
        <f t="shared" si="51"/>
        <v>0</v>
      </c>
      <c r="CE28" s="240"/>
      <c r="CF28" s="240"/>
      <c r="CG28" s="241">
        <f t="shared" si="47"/>
        <v>0</v>
      </c>
      <c r="CH28" s="5">
        <f t="shared" si="14"/>
        <v>0</v>
      </c>
      <c r="CI28" s="579">
        <f t="shared" si="52"/>
        <v>0</v>
      </c>
      <c r="CJ28" s="579">
        <f t="shared" si="53"/>
        <v>0</v>
      </c>
    </row>
    <row r="29" spans="1:88" x14ac:dyDescent="0.2">
      <c r="A29" s="22"/>
      <c r="B29" s="22"/>
      <c r="C29" s="22"/>
      <c r="D29" s="34"/>
      <c r="E29" s="22"/>
      <c r="F29" s="34"/>
      <c r="G29" s="275"/>
      <c r="H29" s="28"/>
      <c r="I29" s="37"/>
      <c r="J29" s="204"/>
      <c r="K29" s="204"/>
      <c r="L29" s="204"/>
      <c r="M29" s="205"/>
      <c r="N29" s="204"/>
      <c r="O29" s="214"/>
      <c r="P29" s="214"/>
      <c r="Q29" s="213"/>
      <c r="R29" s="214"/>
      <c r="S29" s="213"/>
      <c r="T29" s="214"/>
      <c r="U29" s="223"/>
      <c r="V29" s="223"/>
      <c r="W29" s="222"/>
      <c r="X29" s="223"/>
      <c r="Y29" s="222"/>
      <c r="Z29" s="223"/>
      <c r="AA29" s="232"/>
      <c r="AB29" s="232"/>
      <c r="AC29" s="231"/>
      <c r="AD29" s="232"/>
      <c r="AE29" s="231"/>
      <c r="AF29" s="232"/>
      <c r="AG29" s="250"/>
      <c r="AH29" s="250"/>
      <c r="AI29" s="249"/>
      <c r="AJ29" s="250"/>
      <c r="AK29" s="249"/>
      <c r="AL29" s="250"/>
      <c r="AM29" s="204"/>
      <c r="AN29" s="204"/>
      <c r="AO29" s="205"/>
      <c r="AP29" s="204"/>
      <c r="AQ29" s="205"/>
      <c r="AR29" s="204"/>
      <c r="AS29" s="259"/>
      <c r="AT29" s="259"/>
      <c r="AU29" s="258"/>
      <c r="AV29" s="259"/>
      <c r="AW29" s="258"/>
      <c r="AX29" s="259"/>
      <c r="AY29" s="268"/>
      <c r="AZ29" s="268"/>
      <c r="BA29" s="267"/>
      <c r="BB29" s="268"/>
      <c r="BC29" s="267"/>
      <c r="BD29" s="268"/>
      <c r="BE29" s="204"/>
      <c r="BF29" s="204"/>
      <c r="BG29" s="205"/>
      <c r="BH29" s="204"/>
      <c r="BI29" s="205"/>
      <c r="BJ29" s="204"/>
      <c r="BK29" s="241"/>
      <c r="BL29" s="241"/>
      <c r="BM29" s="240"/>
      <c r="BN29" s="241"/>
      <c r="BO29" s="240"/>
      <c r="BP29" s="241"/>
      <c r="BQ29" s="223"/>
      <c r="BR29" s="223"/>
      <c r="BS29" s="222"/>
      <c r="BT29" s="223"/>
      <c r="BU29" s="222"/>
      <c r="BV29" s="223"/>
      <c r="BW29" s="268"/>
      <c r="BX29" s="268"/>
      <c r="BY29" s="267"/>
      <c r="BZ29" s="268"/>
      <c r="CA29" s="267"/>
      <c r="CB29" s="268"/>
      <c r="CC29" s="241"/>
      <c r="CD29" s="214"/>
      <c r="CE29" s="240"/>
      <c r="CF29" s="240"/>
      <c r="CG29" s="241"/>
      <c r="CH29" s="5"/>
      <c r="CI29" s="579">
        <f t="shared" si="52"/>
        <v>0</v>
      </c>
      <c r="CJ29" s="579">
        <f t="shared" si="53"/>
        <v>0</v>
      </c>
    </row>
    <row r="30" spans="1:88" x14ac:dyDescent="0.2">
      <c r="A30" s="105"/>
      <c r="B30" s="105"/>
      <c r="C30" s="105"/>
      <c r="D30" s="106"/>
      <c r="E30" s="105"/>
      <c r="F30" s="107"/>
      <c r="G30" s="279"/>
      <c r="H30" s="107"/>
      <c r="I30" s="59"/>
      <c r="J30" s="204"/>
      <c r="K30" s="204"/>
      <c r="L30" s="204"/>
      <c r="M30" s="205"/>
      <c r="N30" s="204"/>
      <c r="O30" s="214"/>
      <c r="P30" s="214"/>
      <c r="Q30" s="213"/>
      <c r="R30" s="214"/>
      <c r="S30" s="213"/>
      <c r="T30" s="214"/>
      <c r="U30" s="223"/>
      <c r="V30" s="223"/>
      <c r="W30" s="222"/>
      <c r="X30" s="223"/>
      <c r="Y30" s="222"/>
      <c r="Z30" s="223"/>
      <c r="AA30" s="232"/>
      <c r="AB30" s="232"/>
      <c r="AC30" s="231"/>
      <c r="AD30" s="232"/>
      <c r="AE30" s="231"/>
      <c r="AF30" s="232"/>
      <c r="AG30" s="250"/>
      <c r="AH30" s="250"/>
      <c r="AI30" s="249"/>
      <c r="AJ30" s="250"/>
      <c r="AK30" s="249"/>
      <c r="AL30" s="250"/>
      <c r="AM30" s="204"/>
      <c r="AN30" s="204"/>
      <c r="AO30" s="205"/>
      <c r="AP30" s="204"/>
      <c r="AQ30" s="205"/>
      <c r="AR30" s="204"/>
      <c r="AS30" s="259"/>
      <c r="AT30" s="259"/>
      <c r="AU30" s="258"/>
      <c r="AV30" s="259"/>
      <c r="AW30" s="258"/>
      <c r="AX30" s="259"/>
      <c r="AY30" s="268"/>
      <c r="AZ30" s="268"/>
      <c r="BA30" s="267"/>
      <c r="BB30" s="268"/>
      <c r="BC30" s="267"/>
      <c r="BD30" s="268"/>
      <c r="BE30" s="204"/>
      <c r="BF30" s="204"/>
      <c r="BG30" s="205"/>
      <c r="BH30" s="204"/>
      <c r="BI30" s="205"/>
      <c r="BJ30" s="204"/>
      <c r="BK30" s="241"/>
      <c r="BL30" s="241"/>
      <c r="BM30" s="240"/>
      <c r="BN30" s="241"/>
      <c r="BO30" s="240"/>
      <c r="BP30" s="241"/>
      <c r="BQ30" s="223"/>
      <c r="BR30" s="223"/>
      <c r="BS30" s="222"/>
      <c r="BT30" s="223"/>
      <c r="BU30" s="222"/>
      <c r="BV30" s="223"/>
      <c r="BW30" s="268"/>
      <c r="BX30" s="268"/>
      <c r="BY30" s="267"/>
      <c r="BZ30" s="268"/>
      <c r="CA30" s="267"/>
      <c r="CB30" s="268"/>
      <c r="CC30" s="241"/>
      <c r="CD30" s="214"/>
      <c r="CE30" s="240"/>
      <c r="CF30" s="240"/>
      <c r="CG30" s="241"/>
      <c r="CH30" s="5"/>
      <c r="CI30" s="579">
        <f t="shared" si="52"/>
        <v>0</v>
      </c>
      <c r="CJ30" s="579">
        <f t="shared" si="53"/>
        <v>0</v>
      </c>
    </row>
    <row r="31" spans="1:88" x14ac:dyDescent="0.2">
      <c r="A31" s="22"/>
      <c r="B31" s="22"/>
      <c r="C31" s="22"/>
      <c r="D31" s="33"/>
      <c r="E31" s="49"/>
      <c r="F31" s="34"/>
      <c r="G31" s="35"/>
      <c r="H31" s="36"/>
      <c r="I31" s="46"/>
      <c r="J31" s="204"/>
      <c r="K31" s="204"/>
      <c r="L31" s="204"/>
      <c r="M31" s="205"/>
      <c r="N31" s="204"/>
      <c r="O31" s="214"/>
      <c r="P31" s="214"/>
      <c r="Q31" s="213"/>
      <c r="R31" s="214"/>
      <c r="S31" s="213"/>
      <c r="T31" s="214"/>
      <c r="U31" s="223"/>
      <c r="V31" s="223"/>
      <c r="W31" s="222"/>
      <c r="X31" s="223"/>
      <c r="Y31" s="222"/>
      <c r="Z31" s="223"/>
      <c r="AA31" s="232"/>
      <c r="AB31" s="232"/>
      <c r="AC31" s="231"/>
      <c r="AD31" s="232"/>
      <c r="AE31" s="231"/>
      <c r="AF31" s="232"/>
      <c r="AG31" s="250"/>
      <c r="AH31" s="250"/>
      <c r="AI31" s="249"/>
      <c r="AJ31" s="250"/>
      <c r="AK31" s="249"/>
      <c r="AL31" s="250"/>
      <c r="AM31" s="204"/>
      <c r="AN31" s="204"/>
      <c r="AO31" s="205"/>
      <c r="AP31" s="204"/>
      <c r="AQ31" s="205"/>
      <c r="AR31" s="204"/>
      <c r="AS31" s="259"/>
      <c r="AT31" s="259"/>
      <c r="AU31" s="258"/>
      <c r="AV31" s="259"/>
      <c r="AW31" s="258"/>
      <c r="AX31" s="259"/>
      <c r="AY31" s="268"/>
      <c r="AZ31" s="268"/>
      <c r="BA31" s="267"/>
      <c r="BB31" s="268"/>
      <c r="BC31" s="267"/>
      <c r="BD31" s="268"/>
      <c r="BE31" s="204"/>
      <c r="BF31" s="204"/>
      <c r="BG31" s="205"/>
      <c r="BH31" s="204"/>
      <c r="BI31" s="205"/>
      <c r="BJ31" s="204"/>
      <c r="BK31" s="241"/>
      <c r="BL31" s="241"/>
      <c r="BM31" s="240"/>
      <c r="BN31" s="241"/>
      <c r="BO31" s="240"/>
      <c r="BP31" s="241"/>
      <c r="BQ31" s="223"/>
      <c r="BR31" s="223"/>
      <c r="BS31" s="222"/>
      <c r="BT31" s="223"/>
      <c r="BU31" s="222"/>
      <c r="BV31" s="223"/>
      <c r="BW31" s="268"/>
      <c r="BX31" s="268"/>
      <c r="BY31" s="267"/>
      <c r="BZ31" s="268"/>
      <c r="CA31" s="267"/>
      <c r="CB31" s="268"/>
      <c r="CC31" s="241"/>
      <c r="CD31" s="214"/>
      <c r="CE31" s="240"/>
      <c r="CF31" s="240"/>
      <c r="CG31" s="241"/>
      <c r="CH31" s="5"/>
      <c r="CI31" s="579">
        <f t="shared" si="52"/>
        <v>0</v>
      </c>
      <c r="CJ31" s="579">
        <f t="shared" si="53"/>
        <v>0</v>
      </c>
    </row>
    <row r="32" spans="1:88" x14ac:dyDescent="0.2">
      <c r="A32" s="22"/>
      <c r="B32" s="22"/>
      <c r="C32" s="22"/>
      <c r="D32" s="33"/>
      <c r="E32" s="49"/>
      <c r="F32" s="34"/>
      <c r="G32" s="35"/>
      <c r="H32" s="36"/>
      <c r="I32" s="46"/>
      <c r="J32" s="204"/>
      <c r="K32" s="204"/>
      <c r="L32" s="204"/>
      <c r="M32" s="205"/>
      <c r="N32" s="204"/>
      <c r="O32" s="214"/>
      <c r="P32" s="214"/>
      <c r="Q32" s="213"/>
      <c r="R32" s="214"/>
      <c r="S32" s="213"/>
      <c r="T32" s="214"/>
      <c r="U32" s="223"/>
      <c r="V32" s="223"/>
      <c r="W32" s="222"/>
      <c r="X32" s="223"/>
      <c r="Y32" s="222"/>
      <c r="Z32" s="223"/>
      <c r="AA32" s="232"/>
      <c r="AB32" s="232"/>
      <c r="AC32" s="231"/>
      <c r="AD32" s="232"/>
      <c r="AE32" s="231"/>
      <c r="AF32" s="232"/>
      <c r="AG32" s="250"/>
      <c r="AH32" s="250"/>
      <c r="AI32" s="249"/>
      <c r="AJ32" s="250"/>
      <c r="AK32" s="249"/>
      <c r="AL32" s="250"/>
      <c r="AM32" s="204"/>
      <c r="AN32" s="204"/>
      <c r="AO32" s="205"/>
      <c r="AP32" s="204"/>
      <c r="AQ32" s="205"/>
      <c r="AR32" s="204"/>
      <c r="AS32" s="259"/>
      <c r="AT32" s="259"/>
      <c r="AU32" s="258"/>
      <c r="AV32" s="259"/>
      <c r="AW32" s="258"/>
      <c r="AX32" s="259"/>
      <c r="AY32" s="268"/>
      <c r="AZ32" s="268"/>
      <c r="BA32" s="267"/>
      <c r="BB32" s="268"/>
      <c r="BC32" s="267"/>
      <c r="BD32" s="268"/>
      <c r="BE32" s="204"/>
      <c r="BF32" s="204"/>
      <c r="BG32" s="205"/>
      <c r="BH32" s="204"/>
      <c r="BI32" s="205"/>
      <c r="BJ32" s="204"/>
      <c r="BK32" s="241"/>
      <c r="BL32" s="241"/>
      <c r="BM32" s="240"/>
      <c r="BN32" s="241"/>
      <c r="BO32" s="240"/>
      <c r="BP32" s="241"/>
      <c r="BQ32" s="223"/>
      <c r="BR32" s="223"/>
      <c r="BS32" s="222"/>
      <c r="BT32" s="223"/>
      <c r="BU32" s="222"/>
      <c r="BV32" s="223"/>
      <c r="BW32" s="268"/>
      <c r="BX32" s="268"/>
      <c r="BY32" s="267"/>
      <c r="BZ32" s="268"/>
      <c r="CA32" s="267"/>
      <c r="CB32" s="268"/>
      <c r="CC32" s="241"/>
      <c r="CD32" s="214"/>
      <c r="CE32" s="240"/>
      <c r="CF32" s="240"/>
      <c r="CG32" s="241"/>
      <c r="CH32" s="5"/>
      <c r="CI32" s="579">
        <f t="shared" si="52"/>
        <v>0</v>
      </c>
      <c r="CJ32" s="579">
        <f t="shared" si="53"/>
        <v>0</v>
      </c>
    </row>
    <row r="33" spans="1:88" x14ac:dyDescent="0.2">
      <c r="A33" s="22"/>
      <c r="B33" s="22"/>
      <c r="C33" s="22"/>
      <c r="D33" s="33"/>
      <c r="E33" s="49"/>
      <c r="F33" s="34"/>
      <c r="G33" s="35"/>
      <c r="H33" s="36"/>
      <c r="I33" s="46"/>
      <c r="J33" s="204"/>
      <c r="K33" s="204"/>
      <c r="L33" s="204"/>
      <c r="M33" s="205"/>
      <c r="N33" s="204"/>
      <c r="O33" s="214"/>
      <c r="P33" s="214"/>
      <c r="Q33" s="213"/>
      <c r="R33" s="214"/>
      <c r="S33" s="213"/>
      <c r="T33" s="214"/>
      <c r="U33" s="223"/>
      <c r="V33" s="223"/>
      <c r="W33" s="222"/>
      <c r="X33" s="223"/>
      <c r="Y33" s="222"/>
      <c r="Z33" s="223"/>
      <c r="AA33" s="232"/>
      <c r="AB33" s="232"/>
      <c r="AC33" s="231"/>
      <c r="AD33" s="232"/>
      <c r="AE33" s="231"/>
      <c r="AF33" s="232"/>
      <c r="AG33" s="250"/>
      <c r="AH33" s="250"/>
      <c r="AI33" s="249"/>
      <c r="AJ33" s="250"/>
      <c r="AK33" s="249"/>
      <c r="AL33" s="250"/>
      <c r="AM33" s="204"/>
      <c r="AN33" s="204"/>
      <c r="AO33" s="205"/>
      <c r="AP33" s="204"/>
      <c r="AQ33" s="205"/>
      <c r="AR33" s="204"/>
      <c r="AS33" s="259"/>
      <c r="AT33" s="259"/>
      <c r="AU33" s="258"/>
      <c r="AV33" s="259"/>
      <c r="AW33" s="258"/>
      <c r="AX33" s="259"/>
      <c r="AY33" s="268"/>
      <c r="AZ33" s="268"/>
      <c r="BA33" s="267"/>
      <c r="BB33" s="268"/>
      <c r="BC33" s="267"/>
      <c r="BD33" s="268"/>
      <c r="BE33" s="204"/>
      <c r="BF33" s="204"/>
      <c r="BG33" s="205"/>
      <c r="BH33" s="204"/>
      <c r="BI33" s="205"/>
      <c r="BJ33" s="204"/>
      <c r="BK33" s="241"/>
      <c r="BL33" s="241"/>
      <c r="BM33" s="240"/>
      <c r="BN33" s="241"/>
      <c r="BO33" s="240"/>
      <c r="BP33" s="241"/>
      <c r="BQ33" s="223"/>
      <c r="BR33" s="223"/>
      <c r="BS33" s="222"/>
      <c r="BT33" s="223"/>
      <c r="BU33" s="222"/>
      <c r="BV33" s="223"/>
      <c r="BW33" s="268"/>
      <c r="BX33" s="268"/>
      <c r="BY33" s="267"/>
      <c r="BZ33" s="268"/>
      <c r="CA33" s="267"/>
      <c r="CB33" s="268"/>
      <c r="CC33" s="241"/>
      <c r="CD33" s="214"/>
      <c r="CE33" s="240"/>
      <c r="CF33" s="240"/>
      <c r="CG33" s="241"/>
      <c r="CH33" s="5"/>
      <c r="CI33" s="579">
        <f t="shared" si="52"/>
        <v>0</v>
      </c>
      <c r="CJ33" s="579">
        <f t="shared" si="53"/>
        <v>0</v>
      </c>
    </row>
    <row r="34" spans="1:88" x14ac:dyDescent="0.2">
      <c r="A34" s="22"/>
      <c r="B34" s="22"/>
      <c r="C34" s="22"/>
      <c r="D34" s="33"/>
      <c r="E34" s="49"/>
      <c r="F34" s="34"/>
      <c r="G34" s="35"/>
      <c r="H34" s="36"/>
      <c r="I34" s="46"/>
      <c r="J34" s="204"/>
      <c r="K34" s="204"/>
      <c r="L34" s="204"/>
      <c r="M34" s="205"/>
      <c r="N34" s="204"/>
      <c r="O34" s="214"/>
      <c r="P34" s="214"/>
      <c r="Q34" s="213"/>
      <c r="R34" s="214"/>
      <c r="S34" s="213"/>
      <c r="T34" s="214"/>
      <c r="U34" s="223"/>
      <c r="V34" s="223"/>
      <c r="W34" s="222"/>
      <c r="X34" s="223"/>
      <c r="Y34" s="222"/>
      <c r="Z34" s="223"/>
      <c r="AA34" s="232"/>
      <c r="AB34" s="232"/>
      <c r="AC34" s="231"/>
      <c r="AD34" s="232"/>
      <c r="AE34" s="231"/>
      <c r="AF34" s="232"/>
      <c r="AG34" s="250"/>
      <c r="AH34" s="250"/>
      <c r="AI34" s="249"/>
      <c r="AJ34" s="250"/>
      <c r="AK34" s="249"/>
      <c r="AL34" s="250"/>
      <c r="AM34" s="204"/>
      <c r="AN34" s="204"/>
      <c r="AO34" s="205"/>
      <c r="AP34" s="204"/>
      <c r="AQ34" s="205"/>
      <c r="AR34" s="204"/>
      <c r="AS34" s="259"/>
      <c r="AT34" s="259"/>
      <c r="AU34" s="258"/>
      <c r="AV34" s="259"/>
      <c r="AW34" s="258"/>
      <c r="AX34" s="259"/>
      <c r="AY34" s="268"/>
      <c r="AZ34" s="268"/>
      <c r="BA34" s="267"/>
      <c r="BB34" s="268"/>
      <c r="BC34" s="267"/>
      <c r="BD34" s="268"/>
      <c r="BE34" s="204"/>
      <c r="BF34" s="204"/>
      <c r="BG34" s="205"/>
      <c r="BH34" s="204"/>
      <c r="BI34" s="205"/>
      <c r="BJ34" s="204"/>
      <c r="BK34" s="241"/>
      <c r="BL34" s="241"/>
      <c r="BM34" s="240"/>
      <c r="BN34" s="241"/>
      <c r="BO34" s="240"/>
      <c r="BP34" s="241"/>
      <c r="BQ34" s="223"/>
      <c r="BR34" s="223"/>
      <c r="BS34" s="222"/>
      <c r="BT34" s="223"/>
      <c r="BU34" s="222"/>
      <c r="BV34" s="223"/>
      <c r="BW34" s="268"/>
      <c r="BX34" s="268"/>
      <c r="BY34" s="267"/>
      <c r="BZ34" s="268"/>
      <c r="CA34" s="267"/>
      <c r="CB34" s="268"/>
      <c r="CC34" s="241"/>
      <c r="CD34" s="214"/>
      <c r="CE34" s="240"/>
      <c r="CF34" s="240"/>
      <c r="CG34" s="241"/>
      <c r="CH34" s="5"/>
      <c r="CI34" s="579">
        <f t="shared" si="52"/>
        <v>0</v>
      </c>
      <c r="CJ34" s="579">
        <f t="shared" si="53"/>
        <v>0</v>
      </c>
    </row>
    <row r="35" spans="1:88" x14ac:dyDescent="0.2">
      <c r="A35" s="7"/>
      <c r="B35" s="7"/>
      <c r="C35" s="7"/>
      <c r="D35" s="56"/>
      <c r="E35" s="7"/>
      <c r="F35" s="56"/>
      <c r="G35" s="57"/>
      <c r="H35" s="9"/>
      <c r="I35" s="58">
        <f>SUM(I13:I34)</f>
        <v>47281000</v>
      </c>
      <c r="J35" s="206">
        <f t="shared" ref="J35:BU35" si="54">SUM(J13:J34)</f>
        <v>9456200</v>
      </c>
      <c r="K35" s="206">
        <f>SUM(K13:K34)</f>
        <v>3430000</v>
      </c>
      <c r="L35" s="206">
        <f t="shared" ref="L35" si="55">SUM(L13:L34)</f>
        <v>6026200</v>
      </c>
      <c r="M35" s="206">
        <f t="shared" si="54"/>
        <v>460000</v>
      </c>
      <c r="N35" s="206">
        <f t="shared" si="54"/>
        <v>2970000</v>
      </c>
      <c r="O35" s="215">
        <f t="shared" si="54"/>
        <v>4728100</v>
      </c>
      <c r="P35" s="215">
        <f t="shared" si="54"/>
        <v>8158100</v>
      </c>
      <c r="Q35" s="215">
        <f t="shared" si="54"/>
        <v>3620000</v>
      </c>
      <c r="R35" s="215">
        <f t="shared" si="54"/>
        <v>4538100</v>
      </c>
      <c r="S35" s="215">
        <f t="shared" si="54"/>
        <v>1030000</v>
      </c>
      <c r="T35" s="215">
        <f t="shared" si="54"/>
        <v>2960000</v>
      </c>
      <c r="U35" s="224">
        <f t="shared" si="54"/>
        <v>3309670</v>
      </c>
      <c r="V35" s="224">
        <f t="shared" si="54"/>
        <v>6929670</v>
      </c>
      <c r="W35" s="224">
        <f t="shared" si="54"/>
        <v>3660000</v>
      </c>
      <c r="X35" s="224">
        <f t="shared" si="54"/>
        <v>3269670</v>
      </c>
      <c r="Y35" s="224">
        <f t="shared" si="54"/>
        <v>1570000</v>
      </c>
      <c r="Z35" s="224">
        <f t="shared" si="54"/>
        <v>2560000</v>
      </c>
      <c r="AA35" s="233">
        <f t="shared" si="54"/>
        <v>3309670</v>
      </c>
      <c r="AB35" s="233">
        <f t="shared" si="54"/>
        <v>6969670</v>
      </c>
      <c r="AC35" s="233">
        <f t="shared" si="54"/>
        <v>3700000</v>
      </c>
      <c r="AD35" s="233">
        <f t="shared" si="54"/>
        <v>3269670</v>
      </c>
      <c r="AE35" s="233">
        <f t="shared" si="54"/>
        <v>2500000</v>
      </c>
      <c r="AF35" s="233">
        <f t="shared" si="54"/>
        <v>1770000</v>
      </c>
      <c r="AG35" s="251">
        <f t="shared" si="54"/>
        <v>3309670</v>
      </c>
      <c r="AH35" s="251">
        <f t="shared" si="54"/>
        <v>7009670</v>
      </c>
      <c r="AI35" s="251">
        <f t="shared" si="54"/>
        <v>3700000</v>
      </c>
      <c r="AJ35" s="251">
        <f t="shared" si="54"/>
        <v>3309670</v>
      </c>
      <c r="AK35" s="251">
        <f t="shared" si="54"/>
        <v>2890000</v>
      </c>
      <c r="AL35" s="251">
        <f t="shared" si="54"/>
        <v>810000</v>
      </c>
      <c r="AM35" s="206">
        <f t="shared" si="54"/>
        <v>3309670</v>
      </c>
      <c r="AN35" s="206">
        <f t="shared" si="54"/>
        <v>7009670</v>
      </c>
      <c r="AO35" s="206">
        <f t="shared" si="54"/>
        <v>3710000</v>
      </c>
      <c r="AP35" s="206">
        <f t="shared" si="54"/>
        <v>3299670</v>
      </c>
      <c r="AQ35" s="206">
        <f t="shared" si="54"/>
        <v>3490000</v>
      </c>
      <c r="AR35" s="206">
        <f t="shared" si="54"/>
        <v>520000</v>
      </c>
      <c r="AS35" s="260">
        <f t="shared" si="54"/>
        <v>3309670</v>
      </c>
      <c r="AT35" s="260">
        <f t="shared" si="54"/>
        <v>7019670</v>
      </c>
      <c r="AU35" s="260">
        <f t="shared" si="54"/>
        <v>4150000</v>
      </c>
      <c r="AV35" s="260">
        <f t="shared" si="54"/>
        <v>2869670</v>
      </c>
      <c r="AW35" s="260">
        <f t="shared" si="54"/>
        <v>507000</v>
      </c>
      <c r="AX35" s="260">
        <f t="shared" si="54"/>
        <v>3643000</v>
      </c>
      <c r="AY35" s="269">
        <f t="shared" si="54"/>
        <v>3309670</v>
      </c>
      <c r="AZ35" s="269">
        <f t="shared" si="54"/>
        <v>7459670</v>
      </c>
      <c r="BA35" s="269">
        <f t="shared" si="54"/>
        <v>3830000</v>
      </c>
      <c r="BB35" s="269">
        <f t="shared" si="54"/>
        <v>3629670</v>
      </c>
      <c r="BC35" s="269">
        <f t="shared" si="54"/>
        <v>507000</v>
      </c>
      <c r="BD35" s="269">
        <f t="shared" si="54"/>
        <v>3323000</v>
      </c>
      <c r="BE35" s="206">
        <f t="shared" si="54"/>
        <v>3197670</v>
      </c>
      <c r="BF35" s="206">
        <f t="shared" si="54"/>
        <v>6777670</v>
      </c>
      <c r="BG35" s="206">
        <f t="shared" si="54"/>
        <v>3650000</v>
      </c>
      <c r="BH35" s="206">
        <f t="shared" si="54"/>
        <v>3127670</v>
      </c>
      <c r="BI35" s="206">
        <f t="shared" si="54"/>
        <v>507000</v>
      </c>
      <c r="BJ35" s="206">
        <f t="shared" si="54"/>
        <v>3143000</v>
      </c>
      <c r="BK35" s="242">
        <f t="shared" si="54"/>
        <v>3309670</v>
      </c>
      <c r="BL35" s="242">
        <f t="shared" si="54"/>
        <v>6959670</v>
      </c>
      <c r="BM35" s="242">
        <f t="shared" si="54"/>
        <v>3650000</v>
      </c>
      <c r="BN35" s="242">
        <f t="shared" si="54"/>
        <v>3246670</v>
      </c>
      <c r="BO35" s="242">
        <f t="shared" si="54"/>
        <v>507000</v>
      </c>
      <c r="BP35" s="242">
        <f t="shared" si="54"/>
        <v>3143000</v>
      </c>
      <c r="BQ35" s="224">
        <f t="shared" si="54"/>
        <v>3197670</v>
      </c>
      <c r="BR35" s="224">
        <f t="shared" si="54"/>
        <v>6777670</v>
      </c>
      <c r="BS35" s="224">
        <f t="shared" si="54"/>
        <v>3910000</v>
      </c>
      <c r="BT35" s="224">
        <f t="shared" si="54"/>
        <v>2917670</v>
      </c>
      <c r="BU35" s="224">
        <f t="shared" si="54"/>
        <v>507000</v>
      </c>
      <c r="BV35" s="224">
        <f t="shared" ref="BV35:CG35" si="56">SUM(BV13:BV34)</f>
        <v>3403000</v>
      </c>
      <c r="BW35" s="269">
        <f t="shared" si="56"/>
        <v>3260670</v>
      </c>
      <c r="BX35" s="269">
        <f t="shared" si="56"/>
        <v>7120670</v>
      </c>
      <c r="BY35" s="269">
        <f t="shared" si="56"/>
        <v>2680000</v>
      </c>
      <c r="BZ35" s="269">
        <f t="shared" si="56"/>
        <v>4377670</v>
      </c>
      <c r="CA35" s="269">
        <f t="shared" si="56"/>
        <v>507000</v>
      </c>
      <c r="CB35" s="269">
        <f t="shared" si="56"/>
        <v>3703000</v>
      </c>
      <c r="CC35" s="242">
        <f t="shared" si="56"/>
        <v>47008000</v>
      </c>
      <c r="CD35" s="215">
        <f t="shared" si="56"/>
        <v>43690000</v>
      </c>
      <c r="CE35" s="242">
        <f t="shared" si="56"/>
        <v>550000</v>
      </c>
      <c r="CF35" s="242">
        <f t="shared" si="56"/>
        <v>507000</v>
      </c>
      <c r="CG35" s="242">
        <f t="shared" si="56"/>
        <v>43000</v>
      </c>
      <c r="CH35" s="5">
        <f t="shared" si="14"/>
        <v>-273000</v>
      </c>
      <c r="CI35" s="579">
        <f t="shared" si="52"/>
        <v>43690000</v>
      </c>
      <c r="CJ35" s="579">
        <f t="shared" si="53"/>
        <v>3591000</v>
      </c>
    </row>
    <row r="36" spans="1:88" hidden="1" x14ac:dyDescent="0.2">
      <c r="A36" s="60"/>
      <c r="B36" s="60"/>
      <c r="C36" s="6"/>
      <c r="D36" s="56"/>
      <c r="E36" s="60"/>
      <c r="F36" s="56"/>
      <c r="G36" s="57"/>
      <c r="H36" s="61"/>
      <c r="I36" s="62"/>
      <c r="J36" s="204"/>
      <c r="K36" s="204"/>
      <c r="L36" s="205"/>
      <c r="M36" s="205"/>
      <c r="N36" s="205"/>
      <c r="O36" s="214"/>
      <c r="P36" s="214"/>
      <c r="Q36" s="213"/>
      <c r="R36" s="213"/>
      <c r="S36" s="213"/>
      <c r="T36" s="213"/>
      <c r="U36" s="223"/>
      <c r="V36" s="222"/>
      <c r="W36" s="222"/>
      <c r="X36" s="222"/>
      <c r="Y36" s="222"/>
      <c r="Z36" s="222"/>
      <c r="AA36" s="232"/>
      <c r="AB36" s="231"/>
      <c r="AC36" s="231"/>
      <c r="AD36" s="231"/>
      <c r="AE36" s="231"/>
      <c r="AF36" s="231"/>
      <c r="AG36" s="250"/>
      <c r="AH36" s="249"/>
      <c r="AI36" s="249"/>
      <c r="AJ36" s="249"/>
      <c r="AK36" s="249"/>
      <c r="AL36" s="249"/>
      <c r="AM36" s="204"/>
      <c r="AN36" s="205"/>
      <c r="AO36" s="205"/>
      <c r="AP36" s="205"/>
      <c r="AQ36" s="205"/>
      <c r="AR36" s="205"/>
      <c r="AS36" s="259"/>
      <c r="AT36" s="258"/>
      <c r="AU36" s="258"/>
      <c r="AV36" s="258"/>
      <c r="AW36" s="258"/>
      <c r="AX36" s="258"/>
      <c r="AY36" s="268"/>
      <c r="AZ36" s="267"/>
      <c r="BA36" s="267"/>
      <c r="BB36" s="267"/>
      <c r="BC36" s="267"/>
      <c r="BD36" s="267"/>
      <c r="BE36" s="204"/>
      <c r="BF36" s="205"/>
      <c r="BG36" s="205"/>
      <c r="BH36" s="205"/>
      <c r="BI36" s="205"/>
      <c r="BJ36" s="205"/>
      <c r="BK36" s="241"/>
      <c r="BL36" s="240"/>
      <c r="BM36" s="240"/>
      <c r="BN36" s="240"/>
      <c r="BO36" s="240"/>
      <c r="BP36" s="240"/>
      <c r="BQ36" s="223"/>
      <c r="BR36" s="222"/>
      <c r="BS36" s="222"/>
      <c r="BT36" s="222"/>
      <c r="BU36" s="222"/>
      <c r="BV36" s="222"/>
      <c r="BW36" s="268"/>
      <c r="BX36" s="267"/>
      <c r="BY36" s="267"/>
      <c r="BZ36" s="267"/>
      <c r="CA36" s="267"/>
      <c r="CB36" s="267"/>
      <c r="CC36" s="241"/>
      <c r="CD36" s="214"/>
      <c r="CE36" s="240"/>
      <c r="CF36" s="240"/>
      <c r="CG36" s="240"/>
      <c r="CH36" s="5"/>
      <c r="CI36" s="579">
        <f t="shared" si="52"/>
        <v>0</v>
      </c>
      <c r="CJ36" s="579">
        <f t="shared" si="53"/>
        <v>0</v>
      </c>
    </row>
    <row r="37" spans="1:88" hidden="1" x14ac:dyDescent="0.2">
      <c r="A37" s="63"/>
      <c r="B37" s="63"/>
      <c r="C37" s="15"/>
      <c r="D37" s="64"/>
      <c r="E37" s="63"/>
      <c r="F37" s="64"/>
      <c r="G37" s="12"/>
      <c r="H37" s="65"/>
      <c r="I37" s="66"/>
      <c r="J37" s="204"/>
      <c r="K37" s="204"/>
      <c r="L37" s="205"/>
      <c r="M37" s="205"/>
      <c r="N37" s="205"/>
      <c r="O37" s="214"/>
      <c r="P37" s="214"/>
      <c r="Q37" s="213"/>
      <c r="R37" s="213"/>
      <c r="S37" s="213"/>
      <c r="T37" s="213"/>
      <c r="U37" s="223"/>
      <c r="V37" s="222"/>
      <c r="W37" s="222"/>
      <c r="X37" s="222"/>
      <c r="Y37" s="222"/>
      <c r="Z37" s="222"/>
      <c r="AA37" s="232"/>
      <c r="AB37" s="231"/>
      <c r="AC37" s="231"/>
      <c r="AD37" s="231"/>
      <c r="AE37" s="231"/>
      <c r="AF37" s="231"/>
      <c r="AG37" s="250"/>
      <c r="AH37" s="249"/>
      <c r="AI37" s="249"/>
      <c r="AJ37" s="249"/>
      <c r="AK37" s="249"/>
      <c r="AL37" s="249"/>
      <c r="AM37" s="204"/>
      <c r="AN37" s="205"/>
      <c r="AO37" s="205"/>
      <c r="AP37" s="205"/>
      <c r="AQ37" s="205"/>
      <c r="AR37" s="205"/>
      <c r="AS37" s="259"/>
      <c r="AT37" s="258"/>
      <c r="AU37" s="258"/>
      <c r="AV37" s="258"/>
      <c r="AW37" s="258"/>
      <c r="AX37" s="258"/>
      <c r="AY37" s="268"/>
      <c r="AZ37" s="267"/>
      <c r="BA37" s="267"/>
      <c r="BB37" s="267"/>
      <c r="BC37" s="267"/>
      <c r="BD37" s="267"/>
      <c r="BE37" s="204"/>
      <c r="BF37" s="205"/>
      <c r="BG37" s="205"/>
      <c r="BH37" s="205"/>
      <c r="BI37" s="205"/>
      <c r="BJ37" s="205"/>
      <c r="BK37" s="241"/>
      <c r="BL37" s="240"/>
      <c r="BM37" s="240"/>
      <c r="BN37" s="240"/>
      <c r="BO37" s="240"/>
      <c r="BP37" s="240"/>
      <c r="BQ37" s="223"/>
      <c r="BR37" s="222"/>
      <c r="BS37" s="222"/>
      <c r="BT37" s="222"/>
      <c r="BU37" s="222"/>
      <c r="BV37" s="222"/>
      <c r="BW37" s="268"/>
      <c r="BX37" s="267"/>
      <c r="BY37" s="267"/>
      <c r="BZ37" s="267"/>
      <c r="CA37" s="267"/>
      <c r="CB37" s="267"/>
      <c r="CC37" s="241"/>
      <c r="CD37" s="214"/>
      <c r="CE37" s="240"/>
      <c r="CF37" s="240"/>
      <c r="CG37" s="240"/>
      <c r="CH37" s="5"/>
      <c r="CI37" s="579">
        <f t="shared" si="52"/>
        <v>0</v>
      </c>
      <c r="CJ37" s="579">
        <f t="shared" si="53"/>
        <v>0</v>
      </c>
    </row>
    <row r="38" spans="1:88" hidden="1" x14ac:dyDescent="0.2">
      <c r="A38" s="63"/>
      <c r="B38" s="63"/>
      <c r="C38" s="15"/>
      <c r="D38" s="64"/>
      <c r="E38" s="63"/>
      <c r="F38" s="64"/>
      <c r="G38" s="12"/>
      <c r="H38" s="67"/>
      <c r="I38" s="66"/>
      <c r="J38" s="204"/>
      <c r="K38" s="204"/>
      <c r="L38" s="205"/>
      <c r="M38" s="205"/>
      <c r="N38" s="205"/>
      <c r="O38" s="214"/>
      <c r="P38" s="214"/>
      <c r="Q38" s="213"/>
      <c r="R38" s="213"/>
      <c r="S38" s="213"/>
      <c r="T38" s="213"/>
      <c r="U38" s="223"/>
      <c r="V38" s="222"/>
      <c r="W38" s="222"/>
      <c r="X38" s="222"/>
      <c r="Y38" s="222"/>
      <c r="Z38" s="222"/>
      <c r="AA38" s="232"/>
      <c r="AB38" s="231"/>
      <c r="AC38" s="231"/>
      <c r="AD38" s="231"/>
      <c r="AE38" s="231"/>
      <c r="AF38" s="231"/>
      <c r="AG38" s="250"/>
      <c r="AH38" s="249"/>
      <c r="AI38" s="249"/>
      <c r="AJ38" s="249"/>
      <c r="AK38" s="249"/>
      <c r="AL38" s="249"/>
      <c r="AM38" s="204"/>
      <c r="AN38" s="205"/>
      <c r="AO38" s="205"/>
      <c r="AP38" s="205"/>
      <c r="AQ38" s="205"/>
      <c r="AR38" s="205"/>
      <c r="AS38" s="259"/>
      <c r="AT38" s="258"/>
      <c r="AU38" s="258"/>
      <c r="AV38" s="258"/>
      <c r="AW38" s="258"/>
      <c r="AX38" s="258"/>
      <c r="AY38" s="268"/>
      <c r="AZ38" s="267"/>
      <c r="BA38" s="267"/>
      <c r="BB38" s="267"/>
      <c r="BC38" s="267"/>
      <c r="BD38" s="267"/>
      <c r="BE38" s="204"/>
      <c r="BF38" s="205"/>
      <c r="BG38" s="205"/>
      <c r="BH38" s="205"/>
      <c r="BI38" s="205"/>
      <c r="BJ38" s="205"/>
      <c r="BK38" s="241"/>
      <c r="BL38" s="240"/>
      <c r="BM38" s="240"/>
      <c r="BN38" s="240"/>
      <c r="BO38" s="240"/>
      <c r="BP38" s="240"/>
      <c r="BQ38" s="223"/>
      <c r="BR38" s="222"/>
      <c r="BS38" s="222"/>
      <c r="BT38" s="222"/>
      <c r="BU38" s="222"/>
      <c r="BV38" s="222"/>
      <c r="BW38" s="268"/>
      <c r="BX38" s="267"/>
      <c r="BY38" s="267"/>
      <c r="BZ38" s="267"/>
      <c r="CA38" s="267"/>
      <c r="CB38" s="267"/>
      <c r="CC38" s="241"/>
      <c r="CD38" s="214"/>
      <c r="CE38" s="240"/>
      <c r="CF38" s="240"/>
      <c r="CG38" s="240"/>
      <c r="CH38" s="5"/>
      <c r="CI38" s="579">
        <f t="shared" si="52"/>
        <v>0</v>
      </c>
      <c r="CJ38" s="579">
        <f t="shared" si="53"/>
        <v>0</v>
      </c>
    </row>
    <row r="39" spans="1:88" hidden="1" x14ac:dyDescent="0.2">
      <c r="A39" s="63"/>
      <c r="B39" s="63"/>
      <c r="C39" s="15"/>
      <c r="D39" s="64"/>
      <c r="E39" s="63"/>
      <c r="F39" s="64"/>
      <c r="H39" s="68"/>
      <c r="I39" s="66"/>
      <c r="J39" s="204"/>
      <c r="K39" s="204"/>
      <c r="L39" s="205"/>
      <c r="M39" s="205"/>
      <c r="N39" s="205"/>
      <c r="O39" s="214"/>
      <c r="P39" s="214"/>
      <c r="Q39" s="213"/>
      <c r="R39" s="213"/>
      <c r="S39" s="213"/>
      <c r="T39" s="213"/>
      <c r="U39" s="223"/>
      <c r="V39" s="222"/>
      <c r="W39" s="222"/>
      <c r="X39" s="222"/>
      <c r="Y39" s="222"/>
      <c r="Z39" s="222"/>
      <c r="AA39" s="232"/>
      <c r="AB39" s="231"/>
      <c r="AC39" s="231"/>
      <c r="AD39" s="231"/>
      <c r="AE39" s="231"/>
      <c r="AF39" s="231"/>
      <c r="AG39" s="250"/>
      <c r="AH39" s="249"/>
      <c r="AI39" s="249"/>
      <c r="AJ39" s="249"/>
      <c r="AK39" s="249"/>
      <c r="AL39" s="249"/>
      <c r="AM39" s="204"/>
      <c r="AN39" s="205"/>
      <c r="AO39" s="205"/>
      <c r="AP39" s="205"/>
      <c r="AQ39" s="205"/>
      <c r="AR39" s="205"/>
      <c r="AS39" s="259"/>
      <c r="AT39" s="258"/>
      <c r="AU39" s="258"/>
      <c r="AV39" s="258"/>
      <c r="AW39" s="258"/>
      <c r="AX39" s="258"/>
      <c r="AY39" s="268"/>
      <c r="AZ39" s="267"/>
      <c r="BA39" s="267"/>
      <c r="BB39" s="267"/>
      <c r="BC39" s="267"/>
      <c r="BD39" s="267"/>
      <c r="BE39" s="204"/>
      <c r="BF39" s="205"/>
      <c r="BG39" s="205"/>
      <c r="BH39" s="205"/>
      <c r="BI39" s="205"/>
      <c r="BJ39" s="205"/>
      <c r="BK39" s="241"/>
      <c r="BL39" s="240"/>
      <c r="BM39" s="240"/>
      <c r="BN39" s="240"/>
      <c r="BO39" s="240"/>
      <c r="BP39" s="240"/>
      <c r="BQ39" s="223"/>
      <c r="BR39" s="222"/>
      <c r="BS39" s="222"/>
      <c r="BT39" s="222"/>
      <c r="BU39" s="222"/>
      <c r="BV39" s="222"/>
      <c r="BW39" s="268"/>
      <c r="BX39" s="267"/>
      <c r="BY39" s="267"/>
      <c r="BZ39" s="267"/>
      <c r="CA39" s="267"/>
      <c r="CB39" s="267"/>
      <c r="CC39" s="241"/>
      <c r="CD39" s="214"/>
      <c r="CE39" s="240"/>
      <c r="CF39" s="240"/>
      <c r="CG39" s="240"/>
      <c r="CH39" s="5"/>
      <c r="CI39" s="579">
        <f t="shared" si="52"/>
        <v>0</v>
      </c>
      <c r="CJ39" s="579">
        <f t="shared" si="53"/>
        <v>0</v>
      </c>
    </row>
    <row r="40" spans="1:88" hidden="1" x14ac:dyDescent="0.2">
      <c r="A40" s="63"/>
      <c r="B40" s="63"/>
      <c r="C40" s="15"/>
      <c r="D40" s="64"/>
      <c r="E40" s="63"/>
      <c r="F40" s="64"/>
      <c r="H40" s="69"/>
      <c r="I40" s="66"/>
      <c r="J40" s="204"/>
      <c r="K40" s="204"/>
      <c r="L40" s="205"/>
      <c r="M40" s="205"/>
      <c r="N40" s="205"/>
      <c r="O40" s="214"/>
      <c r="P40" s="214"/>
      <c r="Q40" s="213"/>
      <c r="R40" s="213"/>
      <c r="S40" s="213"/>
      <c r="T40" s="213"/>
      <c r="U40" s="223"/>
      <c r="V40" s="222"/>
      <c r="W40" s="222"/>
      <c r="X40" s="222"/>
      <c r="Y40" s="222"/>
      <c r="Z40" s="222"/>
      <c r="AA40" s="232"/>
      <c r="AB40" s="231"/>
      <c r="AC40" s="231"/>
      <c r="AD40" s="231"/>
      <c r="AE40" s="231"/>
      <c r="AF40" s="231"/>
      <c r="AG40" s="250"/>
      <c r="AH40" s="249"/>
      <c r="AI40" s="249"/>
      <c r="AJ40" s="249"/>
      <c r="AK40" s="249"/>
      <c r="AL40" s="249"/>
      <c r="AM40" s="204"/>
      <c r="AN40" s="205"/>
      <c r="AO40" s="205"/>
      <c r="AP40" s="205"/>
      <c r="AQ40" s="205"/>
      <c r="AR40" s="205"/>
      <c r="AS40" s="259"/>
      <c r="AT40" s="258"/>
      <c r="AU40" s="258"/>
      <c r="AV40" s="258"/>
      <c r="AW40" s="258"/>
      <c r="AX40" s="258"/>
      <c r="AY40" s="268"/>
      <c r="AZ40" s="267"/>
      <c r="BA40" s="267"/>
      <c r="BB40" s="267"/>
      <c r="BC40" s="267"/>
      <c r="BD40" s="267"/>
      <c r="BE40" s="204"/>
      <c r="BF40" s="205"/>
      <c r="BG40" s="205"/>
      <c r="BH40" s="205"/>
      <c r="BI40" s="205"/>
      <c r="BJ40" s="205"/>
      <c r="BK40" s="241"/>
      <c r="BL40" s="240"/>
      <c r="BM40" s="240"/>
      <c r="BN40" s="240"/>
      <c r="BO40" s="240"/>
      <c r="BP40" s="240"/>
      <c r="BQ40" s="223"/>
      <c r="BR40" s="222"/>
      <c r="BS40" s="222"/>
      <c r="BT40" s="222"/>
      <c r="BU40" s="222"/>
      <c r="BV40" s="222"/>
      <c r="BW40" s="268"/>
      <c r="BX40" s="267"/>
      <c r="BY40" s="267"/>
      <c r="BZ40" s="267"/>
      <c r="CA40" s="267"/>
      <c r="CB40" s="267"/>
      <c r="CC40" s="241"/>
      <c r="CD40" s="214"/>
      <c r="CE40" s="240"/>
      <c r="CF40" s="240"/>
      <c r="CG40" s="240"/>
      <c r="CH40" s="5"/>
      <c r="CI40" s="579">
        <f t="shared" si="52"/>
        <v>0</v>
      </c>
      <c r="CJ40" s="579">
        <f t="shared" si="53"/>
        <v>0</v>
      </c>
    </row>
    <row r="41" spans="1:88" hidden="1" x14ac:dyDescent="0.2">
      <c r="A41" s="63"/>
      <c r="B41" s="63"/>
      <c r="C41" s="15"/>
      <c r="D41" s="64"/>
      <c r="E41" s="63"/>
      <c r="F41" s="64"/>
      <c r="G41" s="12"/>
      <c r="H41" s="65"/>
      <c r="I41" s="66"/>
      <c r="J41" s="204"/>
      <c r="K41" s="204"/>
      <c r="L41" s="205"/>
      <c r="M41" s="205"/>
      <c r="N41" s="205"/>
      <c r="O41" s="214"/>
      <c r="P41" s="214"/>
      <c r="Q41" s="213"/>
      <c r="R41" s="213"/>
      <c r="S41" s="213"/>
      <c r="T41" s="213"/>
      <c r="U41" s="223"/>
      <c r="V41" s="222"/>
      <c r="W41" s="222"/>
      <c r="X41" s="222"/>
      <c r="Y41" s="222"/>
      <c r="Z41" s="222"/>
      <c r="AA41" s="232"/>
      <c r="AB41" s="231"/>
      <c r="AC41" s="231"/>
      <c r="AD41" s="231"/>
      <c r="AE41" s="231"/>
      <c r="AF41" s="231"/>
      <c r="AG41" s="250"/>
      <c r="AH41" s="249"/>
      <c r="AI41" s="249"/>
      <c r="AJ41" s="249"/>
      <c r="AK41" s="249"/>
      <c r="AL41" s="249"/>
      <c r="AM41" s="204"/>
      <c r="AN41" s="205"/>
      <c r="AO41" s="205"/>
      <c r="AP41" s="205"/>
      <c r="AQ41" s="205"/>
      <c r="AR41" s="205"/>
      <c r="AS41" s="259"/>
      <c r="AT41" s="258"/>
      <c r="AU41" s="258"/>
      <c r="AV41" s="258"/>
      <c r="AW41" s="258"/>
      <c r="AX41" s="258"/>
      <c r="AY41" s="268"/>
      <c r="AZ41" s="267"/>
      <c r="BA41" s="267"/>
      <c r="BB41" s="267"/>
      <c r="BC41" s="267"/>
      <c r="BD41" s="267"/>
      <c r="BE41" s="204"/>
      <c r="BF41" s="205"/>
      <c r="BG41" s="205"/>
      <c r="BH41" s="205"/>
      <c r="BI41" s="205"/>
      <c r="BJ41" s="205"/>
      <c r="BK41" s="241"/>
      <c r="BL41" s="240"/>
      <c r="BM41" s="240"/>
      <c r="BN41" s="240"/>
      <c r="BO41" s="240"/>
      <c r="BP41" s="240"/>
      <c r="BQ41" s="223"/>
      <c r="BR41" s="222"/>
      <c r="BS41" s="222"/>
      <c r="BT41" s="222"/>
      <c r="BU41" s="222"/>
      <c r="BV41" s="222"/>
      <c r="BW41" s="268"/>
      <c r="BX41" s="267"/>
      <c r="BY41" s="267"/>
      <c r="BZ41" s="267"/>
      <c r="CA41" s="267"/>
      <c r="CB41" s="267"/>
      <c r="CC41" s="241"/>
      <c r="CD41" s="214"/>
      <c r="CE41" s="240"/>
      <c r="CF41" s="240"/>
      <c r="CG41" s="240"/>
      <c r="CH41" s="5"/>
      <c r="CI41" s="579">
        <f t="shared" si="52"/>
        <v>0</v>
      </c>
      <c r="CJ41" s="579">
        <f t="shared" si="53"/>
        <v>0</v>
      </c>
    </row>
    <row r="42" spans="1:88" hidden="1" x14ac:dyDescent="0.2">
      <c r="A42" s="63"/>
      <c r="B42" s="63"/>
      <c r="C42" s="15"/>
      <c r="D42" s="64"/>
      <c r="E42" s="63"/>
      <c r="F42" s="64"/>
      <c r="H42" s="68"/>
      <c r="I42" s="66"/>
      <c r="J42" s="204"/>
      <c r="K42" s="204"/>
      <c r="L42" s="205"/>
      <c r="M42" s="205"/>
      <c r="N42" s="205"/>
      <c r="O42" s="214"/>
      <c r="P42" s="214"/>
      <c r="Q42" s="213"/>
      <c r="R42" s="213"/>
      <c r="S42" s="213"/>
      <c r="T42" s="213"/>
      <c r="U42" s="223"/>
      <c r="V42" s="222"/>
      <c r="W42" s="222"/>
      <c r="X42" s="222"/>
      <c r="Y42" s="222"/>
      <c r="Z42" s="222"/>
      <c r="AA42" s="232"/>
      <c r="AB42" s="231"/>
      <c r="AC42" s="231"/>
      <c r="AD42" s="231"/>
      <c r="AE42" s="231"/>
      <c r="AF42" s="231"/>
      <c r="AG42" s="250"/>
      <c r="AH42" s="249"/>
      <c r="AI42" s="249"/>
      <c r="AJ42" s="249"/>
      <c r="AK42" s="249"/>
      <c r="AL42" s="249"/>
      <c r="AM42" s="204"/>
      <c r="AN42" s="205"/>
      <c r="AO42" s="205"/>
      <c r="AP42" s="205"/>
      <c r="AQ42" s="205"/>
      <c r="AR42" s="205"/>
      <c r="AS42" s="259"/>
      <c r="AT42" s="258"/>
      <c r="AU42" s="258"/>
      <c r="AV42" s="258"/>
      <c r="AW42" s="258"/>
      <c r="AX42" s="258"/>
      <c r="AY42" s="268"/>
      <c r="AZ42" s="267"/>
      <c r="BA42" s="267"/>
      <c r="BB42" s="267"/>
      <c r="BC42" s="267"/>
      <c r="BD42" s="267"/>
      <c r="BE42" s="204"/>
      <c r="BF42" s="205"/>
      <c r="BG42" s="205"/>
      <c r="BH42" s="205"/>
      <c r="BI42" s="205"/>
      <c r="BJ42" s="205"/>
      <c r="BK42" s="241"/>
      <c r="BL42" s="240"/>
      <c r="BM42" s="240"/>
      <c r="BN42" s="240"/>
      <c r="BO42" s="240"/>
      <c r="BP42" s="240"/>
      <c r="BQ42" s="223"/>
      <c r="BR42" s="222"/>
      <c r="BS42" s="222"/>
      <c r="BT42" s="222"/>
      <c r="BU42" s="222"/>
      <c r="BV42" s="222"/>
      <c r="BW42" s="268"/>
      <c r="BX42" s="267"/>
      <c r="BY42" s="267"/>
      <c r="BZ42" s="267"/>
      <c r="CA42" s="267"/>
      <c r="CB42" s="267"/>
      <c r="CC42" s="241"/>
      <c r="CD42" s="214"/>
      <c r="CE42" s="240"/>
      <c r="CF42" s="240"/>
      <c r="CG42" s="240"/>
      <c r="CH42" s="5"/>
      <c r="CI42" s="579">
        <f t="shared" si="52"/>
        <v>0</v>
      </c>
      <c r="CJ42" s="579">
        <f t="shared" si="53"/>
        <v>0</v>
      </c>
    </row>
    <row r="43" spans="1:88" hidden="1" x14ac:dyDescent="0.2">
      <c r="C43" s="15"/>
      <c r="D43" s="64"/>
      <c r="E43" s="63"/>
      <c r="F43" s="64"/>
      <c r="G43" s="70"/>
      <c r="H43" s="69"/>
      <c r="I43" s="66"/>
      <c r="J43" s="204"/>
      <c r="K43" s="204"/>
      <c r="L43" s="205"/>
      <c r="M43" s="205"/>
      <c r="N43" s="205"/>
      <c r="O43" s="214"/>
      <c r="P43" s="214"/>
      <c r="Q43" s="213"/>
      <c r="R43" s="213"/>
      <c r="S43" s="213"/>
      <c r="T43" s="213"/>
      <c r="U43" s="223"/>
      <c r="V43" s="222"/>
      <c r="W43" s="222"/>
      <c r="X43" s="222"/>
      <c r="Y43" s="222"/>
      <c r="Z43" s="222"/>
      <c r="AA43" s="232"/>
      <c r="AB43" s="231"/>
      <c r="AC43" s="231"/>
      <c r="AD43" s="231"/>
      <c r="AE43" s="231"/>
      <c r="AF43" s="231"/>
      <c r="AG43" s="250"/>
      <c r="AH43" s="249"/>
      <c r="AI43" s="249"/>
      <c r="AJ43" s="249"/>
      <c r="AK43" s="249"/>
      <c r="AL43" s="249"/>
      <c r="AM43" s="204"/>
      <c r="AN43" s="205"/>
      <c r="AO43" s="205"/>
      <c r="AP43" s="205"/>
      <c r="AQ43" s="205"/>
      <c r="AR43" s="205"/>
      <c r="AS43" s="259"/>
      <c r="AT43" s="258"/>
      <c r="AU43" s="258"/>
      <c r="AV43" s="258"/>
      <c r="AW43" s="258"/>
      <c r="AX43" s="258"/>
      <c r="AY43" s="268"/>
      <c r="AZ43" s="267"/>
      <c r="BA43" s="267"/>
      <c r="BB43" s="267"/>
      <c r="BC43" s="267"/>
      <c r="BD43" s="267"/>
      <c r="BE43" s="204"/>
      <c r="BF43" s="205"/>
      <c r="BG43" s="205"/>
      <c r="BH43" s="205"/>
      <c r="BI43" s="205"/>
      <c r="BJ43" s="205"/>
      <c r="BK43" s="241"/>
      <c r="BL43" s="240"/>
      <c r="BM43" s="240"/>
      <c r="BN43" s="240"/>
      <c r="BO43" s="240"/>
      <c r="BP43" s="240"/>
      <c r="BQ43" s="223"/>
      <c r="BR43" s="222"/>
      <c r="BS43" s="222"/>
      <c r="BT43" s="222"/>
      <c r="BU43" s="222"/>
      <c r="BV43" s="222"/>
      <c r="BW43" s="268"/>
      <c r="BX43" s="267"/>
      <c r="BY43" s="267"/>
      <c r="BZ43" s="267"/>
      <c r="CA43" s="267"/>
      <c r="CB43" s="267"/>
      <c r="CC43" s="241"/>
      <c r="CD43" s="214"/>
      <c r="CE43" s="240"/>
      <c r="CF43" s="240"/>
      <c r="CG43" s="240"/>
      <c r="CH43" s="5"/>
      <c r="CI43" s="579">
        <f t="shared" si="52"/>
        <v>0</v>
      </c>
      <c r="CJ43" s="579">
        <f t="shared" si="53"/>
        <v>0</v>
      </c>
    </row>
    <row r="44" spans="1:88" hidden="1" x14ac:dyDescent="0.2">
      <c r="A44" s="63"/>
      <c r="B44" s="63"/>
      <c r="C44" s="15"/>
      <c r="D44" s="64"/>
      <c r="E44" s="63"/>
      <c r="F44" s="64"/>
      <c r="G44" s="12"/>
      <c r="H44" s="65"/>
      <c r="I44" s="66"/>
      <c r="J44" s="204"/>
      <c r="K44" s="204"/>
      <c r="L44" s="205"/>
      <c r="M44" s="205"/>
      <c r="N44" s="205"/>
      <c r="O44" s="214"/>
      <c r="P44" s="214"/>
      <c r="Q44" s="213"/>
      <c r="R44" s="213"/>
      <c r="S44" s="213"/>
      <c r="T44" s="213"/>
      <c r="U44" s="223"/>
      <c r="V44" s="222"/>
      <c r="W44" s="222"/>
      <c r="X44" s="222"/>
      <c r="Y44" s="222"/>
      <c r="Z44" s="222"/>
      <c r="AA44" s="232"/>
      <c r="AB44" s="231"/>
      <c r="AC44" s="231"/>
      <c r="AD44" s="231"/>
      <c r="AE44" s="231"/>
      <c r="AF44" s="231"/>
      <c r="AG44" s="250"/>
      <c r="AH44" s="249"/>
      <c r="AI44" s="249"/>
      <c r="AJ44" s="249"/>
      <c r="AK44" s="249"/>
      <c r="AL44" s="249"/>
      <c r="AM44" s="204"/>
      <c r="AN44" s="205"/>
      <c r="AO44" s="205"/>
      <c r="AP44" s="205"/>
      <c r="AQ44" s="205"/>
      <c r="AR44" s="205"/>
      <c r="AS44" s="259"/>
      <c r="AT44" s="258"/>
      <c r="AU44" s="258"/>
      <c r="AV44" s="258"/>
      <c r="AW44" s="258"/>
      <c r="AX44" s="258"/>
      <c r="AY44" s="268"/>
      <c r="AZ44" s="267"/>
      <c r="BA44" s="267"/>
      <c r="BB44" s="267"/>
      <c r="BC44" s="267"/>
      <c r="BD44" s="267"/>
      <c r="BE44" s="204"/>
      <c r="BF44" s="205"/>
      <c r="BG44" s="205"/>
      <c r="BH44" s="205"/>
      <c r="BI44" s="205"/>
      <c r="BJ44" s="205"/>
      <c r="BK44" s="241"/>
      <c r="BL44" s="240"/>
      <c r="BM44" s="240"/>
      <c r="BN44" s="240"/>
      <c r="BO44" s="240"/>
      <c r="BP44" s="240"/>
      <c r="BQ44" s="223"/>
      <c r="BR44" s="222"/>
      <c r="BS44" s="222"/>
      <c r="BT44" s="222"/>
      <c r="BU44" s="222"/>
      <c r="BV44" s="222"/>
      <c r="BW44" s="268"/>
      <c r="BX44" s="267"/>
      <c r="BY44" s="267"/>
      <c r="BZ44" s="267"/>
      <c r="CA44" s="267"/>
      <c r="CB44" s="267"/>
      <c r="CC44" s="241"/>
      <c r="CD44" s="214"/>
      <c r="CE44" s="240"/>
      <c r="CF44" s="240"/>
      <c r="CG44" s="240"/>
      <c r="CH44" s="5"/>
      <c r="CI44" s="579">
        <f t="shared" si="52"/>
        <v>0</v>
      </c>
      <c r="CJ44" s="579">
        <f t="shared" si="53"/>
        <v>0</v>
      </c>
    </row>
    <row r="45" spans="1:88" hidden="1" x14ac:dyDescent="0.2">
      <c r="A45" s="63"/>
      <c r="B45" s="63"/>
      <c r="C45" s="15"/>
      <c r="D45" s="64"/>
      <c r="E45" s="63"/>
      <c r="F45" s="64"/>
      <c r="G45" s="12"/>
      <c r="H45" s="65"/>
      <c r="I45" s="66"/>
      <c r="J45" s="204"/>
      <c r="K45" s="204"/>
      <c r="L45" s="205"/>
      <c r="M45" s="205"/>
      <c r="N45" s="205"/>
      <c r="O45" s="214"/>
      <c r="P45" s="214"/>
      <c r="Q45" s="213"/>
      <c r="R45" s="213"/>
      <c r="S45" s="213"/>
      <c r="T45" s="213"/>
      <c r="U45" s="223"/>
      <c r="V45" s="222"/>
      <c r="W45" s="222"/>
      <c r="X45" s="222"/>
      <c r="Y45" s="222"/>
      <c r="Z45" s="222"/>
      <c r="AA45" s="232"/>
      <c r="AB45" s="231"/>
      <c r="AC45" s="231"/>
      <c r="AD45" s="231"/>
      <c r="AE45" s="231"/>
      <c r="AF45" s="231"/>
      <c r="AG45" s="250"/>
      <c r="AH45" s="249"/>
      <c r="AI45" s="249"/>
      <c r="AJ45" s="249"/>
      <c r="AK45" s="249"/>
      <c r="AL45" s="249"/>
      <c r="AM45" s="204"/>
      <c r="AN45" s="205"/>
      <c r="AO45" s="205"/>
      <c r="AP45" s="205"/>
      <c r="AQ45" s="205"/>
      <c r="AR45" s="205"/>
      <c r="AS45" s="259"/>
      <c r="AT45" s="258"/>
      <c r="AU45" s="258"/>
      <c r="AV45" s="258"/>
      <c r="AW45" s="258"/>
      <c r="AX45" s="258"/>
      <c r="AY45" s="268"/>
      <c r="AZ45" s="267"/>
      <c r="BA45" s="267"/>
      <c r="BB45" s="267"/>
      <c r="BC45" s="267"/>
      <c r="BD45" s="267"/>
      <c r="BE45" s="204"/>
      <c r="BF45" s="205"/>
      <c r="BG45" s="205"/>
      <c r="BH45" s="205"/>
      <c r="BI45" s="205"/>
      <c r="BJ45" s="205"/>
      <c r="BK45" s="241"/>
      <c r="BL45" s="240"/>
      <c r="BM45" s="240"/>
      <c r="BN45" s="240"/>
      <c r="BO45" s="240"/>
      <c r="BP45" s="240"/>
      <c r="BQ45" s="223"/>
      <c r="BR45" s="222"/>
      <c r="BS45" s="222"/>
      <c r="BT45" s="222"/>
      <c r="BU45" s="222"/>
      <c r="BV45" s="222"/>
      <c r="BW45" s="268"/>
      <c r="BX45" s="267"/>
      <c r="BY45" s="267"/>
      <c r="BZ45" s="267"/>
      <c r="CA45" s="267"/>
      <c r="CB45" s="267"/>
      <c r="CC45" s="241"/>
      <c r="CD45" s="214"/>
      <c r="CE45" s="240"/>
      <c r="CF45" s="240"/>
      <c r="CG45" s="240"/>
      <c r="CH45" s="5"/>
      <c r="CI45" s="579">
        <f t="shared" si="52"/>
        <v>0</v>
      </c>
      <c r="CJ45" s="579">
        <f t="shared" si="53"/>
        <v>0</v>
      </c>
    </row>
    <row r="46" spans="1:88" hidden="1" x14ac:dyDescent="0.2">
      <c r="A46" s="63"/>
      <c r="B46" s="63"/>
      <c r="C46" s="15"/>
      <c r="D46" s="64"/>
      <c r="E46" s="63"/>
      <c r="F46" s="64"/>
      <c r="G46" s="12"/>
      <c r="H46" s="65"/>
      <c r="I46" s="66"/>
      <c r="J46" s="204"/>
      <c r="K46" s="204"/>
      <c r="L46" s="205"/>
      <c r="M46" s="205"/>
      <c r="N46" s="205"/>
      <c r="O46" s="214"/>
      <c r="P46" s="214"/>
      <c r="Q46" s="213"/>
      <c r="R46" s="213"/>
      <c r="S46" s="213"/>
      <c r="T46" s="213"/>
      <c r="U46" s="223"/>
      <c r="V46" s="222"/>
      <c r="W46" s="222"/>
      <c r="X46" s="222"/>
      <c r="Y46" s="222"/>
      <c r="Z46" s="222"/>
      <c r="AA46" s="232"/>
      <c r="AB46" s="231"/>
      <c r="AC46" s="231"/>
      <c r="AD46" s="231"/>
      <c r="AE46" s="231"/>
      <c r="AF46" s="231"/>
      <c r="AG46" s="250"/>
      <c r="AH46" s="249"/>
      <c r="AI46" s="249"/>
      <c r="AJ46" s="249"/>
      <c r="AK46" s="249"/>
      <c r="AL46" s="249"/>
      <c r="AM46" s="204"/>
      <c r="AN46" s="205"/>
      <c r="AO46" s="205"/>
      <c r="AP46" s="205"/>
      <c r="AQ46" s="205"/>
      <c r="AR46" s="205"/>
      <c r="AS46" s="259"/>
      <c r="AT46" s="258"/>
      <c r="AU46" s="258"/>
      <c r="AV46" s="258"/>
      <c r="AW46" s="258"/>
      <c r="AX46" s="258"/>
      <c r="AY46" s="268"/>
      <c r="AZ46" s="267"/>
      <c r="BA46" s="267"/>
      <c r="BB46" s="267"/>
      <c r="BC46" s="267"/>
      <c r="BD46" s="267"/>
      <c r="BE46" s="204"/>
      <c r="BF46" s="205"/>
      <c r="BG46" s="205"/>
      <c r="BH46" s="205"/>
      <c r="BI46" s="205"/>
      <c r="BJ46" s="205"/>
      <c r="BK46" s="241"/>
      <c r="BL46" s="240"/>
      <c r="BM46" s="240"/>
      <c r="BN46" s="240"/>
      <c r="BO46" s="240"/>
      <c r="BP46" s="240"/>
      <c r="BQ46" s="223"/>
      <c r="BR46" s="222"/>
      <c r="BS46" s="222"/>
      <c r="BT46" s="222"/>
      <c r="BU46" s="222"/>
      <c r="BV46" s="222"/>
      <c r="BW46" s="268"/>
      <c r="BX46" s="267"/>
      <c r="BY46" s="267"/>
      <c r="BZ46" s="267"/>
      <c r="CA46" s="267"/>
      <c r="CB46" s="267"/>
      <c r="CC46" s="241"/>
      <c r="CD46" s="214"/>
      <c r="CE46" s="240"/>
      <c r="CF46" s="240"/>
      <c r="CG46" s="240"/>
      <c r="CH46" s="5"/>
      <c r="CI46" s="579">
        <f t="shared" si="52"/>
        <v>0</v>
      </c>
      <c r="CJ46" s="579">
        <f t="shared" si="53"/>
        <v>0</v>
      </c>
    </row>
    <row r="47" spans="1:88" hidden="1" x14ac:dyDescent="0.2">
      <c r="A47" s="63"/>
      <c r="B47" s="63"/>
      <c r="C47" s="15"/>
      <c r="D47" s="64"/>
      <c r="E47" s="63"/>
      <c r="F47" s="64"/>
      <c r="G47" s="12"/>
      <c r="H47" s="69"/>
      <c r="I47" s="66"/>
      <c r="J47" s="204"/>
      <c r="K47" s="204"/>
      <c r="L47" s="205"/>
      <c r="M47" s="205"/>
      <c r="N47" s="205"/>
      <c r="O47" s="214"/>
      <c r="P47" s="214"/>
      <c r="Q47" s="213"/>
      <c r="R47" s="213"/>
      <c r="S47" s="213"/>
      <c r="T47" s="213"/>
      <c r="U47" s="223"/>
      <c r="V47" s="222"/>
      <c r="W47" s="222"/>
      <c r="X47" s="222"/>
      <c r="Y47" s="222"/>
      <c r="Z47" s="222"/>
      <c r="AA47" s="232"/>
      <c r="AB47" s="231"/>
      <c r="AC47" s="231"/>
      <c r="AD47" s="231"/>
      <c r="AE47" s="231"/>
      <c r="AF47" s="231"/>
      <c r="AG47" s="250"/>
      <c r="AH47" s="249"/>
      <c r="AI47" s="249"/>
      <c r="AJ47" s="249"/>
      <c r="AK47" s="249"/>
      <c r="AL47" s="249"/>
      <c r="AM47" s="204"/>
      <c r="AN47" s="205"/>
      <c r="AO47" s="205"/>
      <c r="AP47" s="205"/>
      <c r="AQ47" s="205"/>
      <c r="AR47" s="205"/>
      <c r="AS47" s="259"/>
      <c r="AT47" s="258"/>
      <c r="AU47" s="258"/>
      <c r="AV47" s="258"/>
      <c r="AW47" s="258"/>
      <c r="AX47" s="258"/>
      <c r="AY47" s="268"/>
      <c r="AZ47" s="267"/>
      <c r="BA47" s="267"/>
      <c r="BB47" s="267"/>
      <c r="BC47" s="267"/>
      <c r="BD47" s="267"/>
      <c r="BE47" s="204"/>
      <c r="BF47" s="205"/>
      <c r="BG47" s="205"/>
      <c r="BH47" s="205"/>
      <c r="BI47" s="205"/>
      <c r="BJ47" s="205"/>
      <c r="BK47" s="241"/>
      <c r="BL47" s="240"/>
      <c r="BM47" s="240"/>
      <c r="BN47" s="240"/>
      <c r="BO47" s="240"/>
      <c r="BP47" s="240"/>
      <c r="BQ47" s="223"/>
      <c r="BR47" s="222"/>
      <c r="BS47" s="222"/>
      <c r="BT47" s="222"/>
      <c r="BU47" s="222"/>
      <c r="BV47" s="222"/>
      <c r="BW47" s="268"/>
      <c r="BX47" s="267"/>
      <c r="BY47" s="267"/>
      <c r="BZ47" s="267"/>
      <c r="CA47" s="267"/>
      <c r="CB47" s="267"/>
      <c r="CC47" s="241"/>
      <c r="CD47" s="214"/>
      <c r="CE47" s="240"/>
      <c r="CF47" s="240"/>
      <c r="CG47" s="240"/>
      <c r="CH47" s="5"/>
      <c r="CI47" s="579">
        <f t="shared" si="52"/>
        <v>0</v>
      </c>
      <c r="CJ47" s="579">
        <f t="shared" si="53"/>
        <v>0</v>
      </c>
    </row>
    <row r="48" spans="1:88" hidden="1" x14ac:dyDescent="0.2">
      <c r="A48" s="63"/>
      <c r="B48" s="63"/>
      <c r="C48" s="15"/>
      <c r="D48" s="64"/>
      <c r="E48" s="63"/>
      <c r="F48" s="64"/>
      <c r="G48" s="70"/>
      <c r="H48" s="69"/>
      <c r="I48" s="66"/>
      <c r="J48" s="204"/>
      <c r="K48" s="204"/>
      <c r="L48" s="205"/>
      <c r="M48" s="205"/>
      <c r="N48" s="205"/>
      <c r="O48" s="214"/>
      <c r="P48" s="214"/>
      <c r="Q48" s="213"/>
      <c r="R48" s="213"/>
      <c r="S48" s="213"/>
      <c r="T48" s="213"/>
      <c r="U48" s="223"/>
      <c r="V48" s="222"/>
      <c r="W48" s="222"/>
      <c r="X48" s="222"/>
      <c r="Y48" s="222"/>
      <c r="Z48" s="222"/>
      <c r="AA48" s="232"/>
      <c r="AB48" s="231"/>
      <c r="AC48" s="231"/>
      <c r="AD48" s="231"/>
      <c r="AE48" s="231"/>
      <c r="AF48" s="231"/>
      <c r="AG48" s="250"/>
      <c r="AH48" s="249"/>
      <c r="AI48" s="249"/>
      <c r="AJ48" s="249"/>
      <c r="AK48" s="249"/>
      <c r="AL48" s="249"/>
      <c r="AM48" s="204"/>
      <c r="AN48" s="205"/>
      <c r="AO48" s="205"/>
      <c r="AP48" s="205"/>
      <c r="AQ48" s="205"/>
      <c r="AR48" s="205"/>
      <c r="AS48" s="259"/>
      <c r="AT48" s="258"/>
      <c r="AU48" s="258"/>
      <c r="AV48" s="258"/>
      <c r="AW48" s="258"/>
      <c r="AX48" s="258"/>
      <c r="AY48" s="268"/>
      <c r="AZ48" s="267"/>
      <c r="BA48" s="267"/>
      <c r="BB48" s="267"/>
      <c r="BC48" s="267"/>
      <c r="BD48" s="267"/>
      <c r="BE48" s="204"/>
      <c r="BF48" s="205"/>
      <c r="BG48" s="205"/>
      <c r="BH48" s="205"/>
      <c r="BI48" s="205"/>
      <c r="BJ48" s="205"/>
      <c r="BK48" s="241"/>
      <c r="BL48" s="240"/>
      <c r="BM48" s="240"/>
      <c r="BN48" s="240"/>
      <c r="BO48" s="240"/>
      <c r="BP48" s="240"/>
      <c r="BQ48" s="223"/>
      <c r="BR48" s="222"/>
      <c r="BS48" s="222"/>
      <c r="BT48" s="222"/>
      <c r="BU48" s="222"/>
      <c r="BV48" s="222"/>
      <c r="BW48" s="268"/>
      <c r="BX48" s="267"/>
      <c r="BY48" s="267"/>
      <c r="BZ48" s="267"/>
      <c r="CA48" s="267"/>
      <c r="CB48" s="267"/>
      <c r="CC48" s="241"/>
      <c r="CD48" s="214"/>
      <c r="CE48" s="240"/>
      <c r="CF48" s="240"/>
      <c r="CG48" s="240"/>
      <c r="CH48" s="5"/>
      <c r="CI48" s="579">
        <f t="shared" si="52"/>
        <v>0</v>
      </c>
      <c r="CJ48" s="579">
        <f t="shared" si="53"/>
        <v>0</v>
      </c>
    </row>
    <row r="49" spans="1:88" hidden="1" x14ac:dyDescent="0.2">
      <c r="A49" s="63"/>
      <c r="B49" s="63"/>
      <c r="C49" s="15"/>
      <c r="D49" s="64"/>
      <c r="E49" s="63"/>
      <c r="F49" s="64"/>
      <c r="G49" s="12"/>
      <c r="H49" s="65"/>
      <c r="I49" s="66"/>
      <c r="J49" s="204"/>
      <c r="K49" s="204"/>
      <c r="L49" s="205"/>
      <c r="M49" s="205"/>
      <c r="N49" s="205"/>
      <c r="O49" s="214"/>
      <c r="P49" s="214"/>
      <c r="Q49" s="213"/>
      <c r="R49" s="213"/>
      <c r="S49" s="213"/>
      <c r="T49" s="213"/>
      <c r="U49" s="223"/>
      <c r="V49" s="222"/>
      <c r="W49" s="222"/>
      <c r="X49" s="222"/>
      <c r="Y49" s="222"/>
      <c r="Z49" s="222"/>
      <c r="AA49" s="232"/>
      <c r="AB49" s="231"/>
      <c r="AC49" s="231"/>
      <c r="AD49" s="231"/>
      <c r="AE49" s="231"/>
      <c r="AF49" s="231"/>
      <c r="AG49" s="250"/>
      <c r="AH49" s="249"/>
      <c r="AI49" s="249"/>
      <c r="AJ49" s="249"/>
      <c r="AK49" s="249"/>
      <c r="AL49" s="249"/>
      <c r="AM49" s="204"/>
      <c r="AN49" s="205"/>
      <c r="AO49" s="205"/>
      <c r="AP49" s="205"/>
      <c r="AQ49" s="205"/>
      <c r="AR49" s="205"/>
      <c r="AS49" s="259"/>
      <c r="AT49" s="258"/>
      <c r="AU49" s="258"/>
      <c r="AV49" s="258"/>
      <c r="AW49" s="258"/>
      <c r="AX49" s="258"/>
      <c r="AY49" s="268"/>
      <c r="AZ49" s="267"/>
      <c r="BA49" s="267"/>
      <c r="BB49" s="267"/>
      <c r="BC49" s="267"/>
      <c r="BD49" s="267"/>
      <c r="BE49" s="204"/>
      <c r="BF49" s="205"/>
      <c r="BG49" s="205"/>
      <c r="BH49" s="205"/>
      <c r="BI49" s="205"/>
      <c r="BJ49" s="205"/>
      <c r="BK49" s="241"/>
      <c r="BL49" s="240"/>
      <c r="BM49" s="240"/>
      <c r="BN49" s="240"/>
      <c r="BO49" s="240"/>
      <c r="BP49" s="240"/>
      <c r="BQ49" s="223"/>
      <c r="BR49" s="222"/>
      <c r="BS49" s="222"/>
      <c r="BT49" s="222"/>
      <c r="BU49" s="222"/>
      <c r="BV49" s="222"/>
      <c r="BW49" s="268"/>
      <c r="BX49" s="267"/>
      <c r="BY49" s="267"/>
      <c r="BZ49" s="267"/>
      <c r="CA49" s="267"/>
      <c r="CB49" s="267"/>
      <c r="CC49" s="241"/>
      <c r="CD49" s="214"/>
      <c r="CE49" s="240"/>
      <c r="CF49" s="240"/>
      <c r="CG49" s="240"/>
      <c r="CH49" s="5"/>
      <c r="CI49" s="579">
        <f t="shared" si="52"/>
        <v>0</v>
      </c>
      <c r="CJ49" s="579">
        <f t="shared" si="53"/>
        <v>0</v>
      </c>
    </row>
    <row r="50" spans="1:88" hidden="1" x14ac:dyDescent="0.2">
      <c r="A50" s="63"/>
      <c r="B50" s="63"/>
      <c r="C50" s="15"/>
      <c r="D50" s="64"/>
      <c r="E50" s="63"/>
      <c r="F50" s="64"/>
      <c r="G50" s="12"/>
      <c r="H50" s="65"/>
      <c r="I50" s="66"/>
      <c r="J50" s="204"/>
      <c r="K50" s="204"/>
      <c r="L50" s="205"/>
      <c r="M50" s="205"/>
      <c r="N50" s="205"/>
      <c r="O50" s="214"/>
      <c r="P50" s="214"/>
      <c r="Q50" s="213"/>
      <c r="R50" s="213"/>
      <c r="S50" s="213"/>
      <c r="T50" s="213"/>
      <c r="U50" s="223"/>
      <c r="V50" s="222"/>
      <c r="W50" s="222"/>
      <c r="X50" s="222"/>
      <c r="Y50" s="222"/>
      <c r="Z50" s="222"/>
      <c r="AA50" s="232"/>
      <c r="AB50" s="231"/>
      <c r="AC50" s="231"/>
      <c r="AD50" s="231"/>
      <c r="AE50" s="231"/>
      <c r="AF50" s="231"/>
      <c r="AG50" s="250"/>
      <c r="AH50" s="249"/>
      <c r="AI50" s="249"/>
      <c r="AJ50" s="249"/>
      <c r="AK50" s="249"/>
      <c r="AL50" s="249"/>
      <c r="AM50" s="204"/>
      <c r="AN50" s="205"/>
      <c r="AO50" s="205"/>
      <c r="AP50" s="205"/>
      <c r="AQ50" s="205"/>
      <c r="AR50" s="205"/>
      <c r="AS50" s="259"/>
      <c r="AT50" s="258"/>
      <c r="AU50" s="258"/>
      <c r="AV50" s="258"/>
      <c r="AW50" s="258"/>
      <c r="AX50" s="258"/>
      <c r="AY50" s="268"/>
      <c r="AZ50" s="267"/>
      <c r="BA50" s="267"/>
      <c r="BB50" s="267"/>
      <c r="BC50" s="267"/>
      <c r="BD50" s="267"/>
      <c r="BE50" s="204"/>
      <c r="BF50" s="205"/>
      <c r="BG50" s="205"/>
      <c r="BH50" s="205"/>
      <c r="BI50" s="205"/>
      <c r="BJ50" s="205"/>
      <c r="BK50" s="241"/>
      <c r="BL50" s="240"/>
      <c r="BM50" s="240"/>
      <c r="BN50" s="240"/>
      <c r="BO50" s="240"/>
      <c r="BP50" s="240"/>
      <c r="BQ50" s="223"/>
      <c r="BR50" s="222"/>
      <c r="BS50" s="222"/>
      <c r="BT50" s="222"/>
      <c r="BU50" s="222"/>
      <c r="BV50" s="222"/>
      <c r="BW50" s="268"/>
      <c r="BX50" s="267"/>
      <c r="BY50" s="267"/>
      <c r="BZ50" s="267"/>
      <c r="CA50" s="267"/>
      <c r="CB50" s="267"/>
      <c r="CC50" s="241"/>
      <c r="CD50" s="214"/>
      <c r="CE50" s="240"/>
      <c r="CF50" s="240"/>
      <c r="CG50" s="240"/>
      <c r="CH50" s="5"/>
      <c r="CI50" s="579">
        <f t="shared" si="52"/>
        <v>0</v>
      </c>
      <c r="CJ50" s="579">
        <f t="shared" si="53"/>
        <v>0</v>
      </c>
    </row>
    <row r="51" spans="1:88" hidden="1" x14ac:dyDescent="0.2">
      <c r="A51" s="63"/>
      <c r="B51" s="63"/>
      <c r="C51" s="15"/>
      <c r="D51" s="64"/>
      <c r="E51" s="63"/>
      <c r="F51" s="64"/>
      <c r="G51" s="12"/>
      <c r="H51" s="65"/>
      <c r="I51" s="66"/>
      <c r="J51" s="204"/>
      <c r="K51" s="204"/>
      <c r="L51" s="205"/>
      <c r="M51" s="205"/>
      <c r="N51" s="205"/>
      <c r="O51" s="214"/>
      <c r="P51" s="214"/>
      <c r="Q51" s="213"/>
      <c r="R51" s="213"/>
      <c r="S51" s="213"/>
      <c r="T51" s="213"/>
      <c r="U51" s="223"/>
      <c r="V51" s="222"/>
      <c r="W51" s="222"/>
      <c r="X51" s="222"/>
      <c r="Y51" s="222"/>
      <c r="Z51" s="222"/>
      <c r="AA51" s="232"/>
      <c r="AB51" s="231"/>
      <c r="AC51" s="231"/>
      <c r="AD51" s="231"/>
      <c r="AE51" s="231"/>
      <c r="AF51" s="231"/>
      <c r="AG51" s="250"/>
      <c r="AH51" s="249"/>
      <c r="AI51" s="249"/>
      <c r="AJ51" s="249"/>
      <c r="AK51" s="249"/>
      <c r="AL51" s="249"/>
      <c r="AM51" s="204"/>
      <c r="AN51" s="205"/>
      <c r="AO51" s="205"/>
      <c r="AP51" s="205"/>
      <c r="AQ51" s="205"/>
      <c r="AR51" s="205"/>
      <c r="AS51" s="259"/>
      <c r="AT51" s="258"/>
      <c r="AU51" s="258"/>
      <c r="AV51" s="258"/>
      <c r="AW51" s="258"/>
      <c r="AX51" s="258"/>
      <c r="AY51" s="268"/>
      <c r="AZ51" s="267"/>
      <c r="BA51" s="267"/>
      <c r="BB51" s="267"/>
      <c r="BC51" s="267"/>
      <c r="BD51" s="267"/>
      <c r="BE51" s="204"/>
      <c r="BF51" s="205"/>
      <c r="BG51" s="205"/>
      <c r="BH51" s="205"/>
      <c r="BI51" s="205"/>
      <c r="BJ51" s="205"/>
      <c r="BK51" s="241"/>
      <c r="BL51" s="240"/>
      <c r="BM51" s="240"/>
      <c r="BN51" s="240"/>
      <c r="BO51" s="240"/>
      <c r="BP51" s="240"/>
      <c r="BQ51" s="223"/>
      <c r="BR51" s="222"/>
      <c r="BS51" s="222"/>
      <c r="BT51" s="222"/>
      <c r="BU51" s="222"/>
      <c r="BV51" s="222"/>
      <c r="BW51" s="268"/>
      <c r="BX51" s="267"/>
      <c r="BY51" s="267"/>
      <c r="BZ51" s="267"/>
      <c r="CA51" s="267"/>
      <c r="CB51" s="267"/>
      <c r="CC51" s="241"/>
      <c r="CD51" s="214"/>
      <c r="CE51" s="240"/>
      <c r="CF51" s="240"/>
      <c r="CG51" s="240"/>
      <c r="CH51" s="5"/>
      <c r="CI51" s="579">
        <f t="shared" si="52"/>
        <v>0</v>
      </c>
      <c r="CJ51" s="579">
        <f t="shared" si="53"/>
        <v>0</v>
      </c>
    </row>
    <row r="52" spans="1:88" hidden="1" x14ac:dyDescent="0.2">
      <c r="A52" s="63"/>
      <c r="B52" s="63"/>
      <c r="C52" s="15"/>
      <c r="D52" s="64"/>
      <c r="E52" s="63"/>
      <c r="F52" s="64"/>
      <c r="G52" s="12"/>
      <c r="H52" s="67"/>
      <c r="I52" s="66"/>
      <c r="J52" s="204"/>
      <c r="K52" s="204"/>
      <c r="L52" s="205"/>
      <c r="M52" s="205"/>
      <c r="N52" s="205"/>
      <c r="O52" s="214"/>
      <c r="P52" s="214"/>
      <c r="Q52" s="213"/>
      <c r="R52" s="213"/>
      <c r="S52" s="213"/>
      <c r="T52" s="213"/>
      <c r="U52" s="223"/>
      <c r="V52" s="222"/>
      <c r="W52" s="222"/>
      <c r="X52" s="222"/>
      <c r="Y52" s="222"/>
      <c r="Z52" s="222"/>
      <c r="AA52" s="232"/>
      <c r="AB52" s="231"/>
      <c r="AC52" s="231"/>
      <c r="AD52" s="231"/>
      <c r="AE52" s="231"/>
      <c r="AF52" s="231"/>
      <c r="AG52" s="250"/>
      <c r="AH52" s="249"/>
      <c r="AI52" s="249"/>
      <c r="AJ52" s="249"/>
      <c r="AK52" s="249"/>
      <c r="AL52" s="249"/>
      <c r="AM52" s="204"/>
      <c r="AN52" s="205"/>
      <c r="AO52" s="205"/>
      <c r="AP52" s="205"/>
      <c r="AQ52" s="205"/>
      <c r="AR52" s="205"/>
      <c r="AS52" s="259"/>
      <c r="AT52" s="258"/>
      <c r="AU52" s="258"/>
      <c r="AV52" s="258"/>
      <c r="AW52" s="258"/>
      <c r="AX52" s="258"/>
      <c r="AY52" s="268"/>
      <c r="AZ52" s="267"/>
      <c r="BA52" s="267"/>
      <c r="BB52" s="267"/>
      <c r="BC52" s="267"/>
      <c r="BD52" s="267"/>
      <c r="BE52" s="204"/>
      <c r="BF52" s="205"/>
      <c r="BG52" s="205"/>
      <c r="BH52" s="205"/>
      <c r="BI52" s="205"/>
      <c r="BJ52" s="205"/>
      <c r="BK52" s="241"/>
      <c r="BL52" s="240"/>
      <c r="BM52" s="240"/>
      <c r="BN52" s="240"/>
      <c r="BO52" s="240"/>
      <c r="BP52" s="240"/>
      <c r="BQ52" s="223"/>
      <c r="BR52" s="222"/>
      <c r="BS52" s="222"/>
      <c r="BT52" s="222"/>
      <c r="BU52" s="222"/>
      <c r="BV52" s="222"/>
      <c r="BW52" s="268"/>
      <c r="BX52" s="267"/>
      <c r="BY52" s="267"/>
      <c r="BZ52" s="267"/>
      <c r="CA52" s="267"/>
      <c r="CB52" s="267"/>
      <c r="CC52" s="241"/>
      <c r="CD52" s="214"/>
      <c r="CE52" s="240"/>
      <c r="CF52" s="240"/>
      <c r="CG52" s="240"/>
      <c r="CH52" s="5"/>
      <c r="CI52" s="579">
        <f t="shared" si="52"/>
        <v>0</v>
      </c>
      <c r="CJ52" s="579">
        <f t="shared" si="53"/>
        <v>0</v>
      </c>
    </row>
    <row r="53" spans="1:88" hidden="1" x14ac:dyDescent="0.2">
      <c r="A53" s="16"/>
      <c r="B53" s="16"/>
      <c r="C53" s="20"/>
      <c r="D53" s="71"/>
      <c r="E53" s="16"/>
      <c r="F53" s="71"/>
      <c r="G53" s="18"/>
      <c r="H53" s="72"/>
      <c r="I53" s="73"/>
      <c r="J53" s="204"/>
      <c r="K53" s="204"/>
      <c r="L53" s="205"/>
      <c r="M53" s="205"/>
      <c r="N53" s="205"/>
      <c r="O53" s="214"/>
      <c r="P53" s="214"/>
      <c r="Q53" s="213"/>
      <c r="R53" s="213"/>
      <c r="S53" s="213"/>
      <c r="T53" s="213"/>
      <c r="U53" s="223"/>
      <c r="V53" s="222"/>
      <c r="W53" s="222"/>
      <c r="X53" s="222"/>
      <c r="Y53" s="222"/>
      <c r="Z53" s="222"/>
      <c r="AA53" s="232"/>
      <c r="AB53" s="231"/>
      <c r="AC53" s="231"/>
      <c r="AD53" s="231"/>
      <c r="AE53" s="231"/>
      <c r="AF53" s="231"/>
      <c r="AG53" s="250"/>
      <c r="AH53" s="249"/>
      <c r="AI53" s="249"/>
      <c r="AJ53" s="249"/>
      <c r="AK53" s="249"/>
      <c r="AL53" s="249"/>
      <c r="AM53" s="204"/>
      <c r="AN53" s="205"/>
      <c r="AO53" s="205"/>
      <c r="AP53" s="205"/>
      <c r="AQ53" s="205"/>
      <c r="AR53" s="205"/>
      <c r="AS53" s="259"/>
      <c r="AT53" s="258"/>
      <c r="AU53" s="258"/>
      <c r="AV53" s="258"/>
      <c r="AW53" s="258"/>
      <c r="AX53" s="258"/>
      <c r="AY53" s="268"/>
      <c r="AZ53" s="267"/>
      <c r="BA53" s="267"/>
      <c r="BB53" s="267"/>
      <c r="BC53" s="267"/>
      <c r="BD53" s="267"/>
      <c r="BE53" s="204"/>
      <c r="BF53" s="205"/>
      <c r="BG53" s="205"/>
      <c r="BH53" s="205"/>
      <c r="BI53" s="205"/>
      <c r="BJ53" s="205"/>
      <c r="BK53" s="241"/>
      <c r="BL53" s="240"/>
      <c r="BM53" s="240"/>
      <c r="BN53" s="240"/>
      <c r="BO53" s="240"/>
      <c r="BP53" s="240"/>
      <c r="BQ53" s="223"/>
      <c r="BR53" s="222"/>
      <c r="BS53" s="222"/>
      <c r="BT53" s="222"/>
      <c r="BU53" s="222"/>
      <c r="BV53" s="222"/>
      <c r="BW53" s="268"/>
      <c r="BX53" s="267"/>
      <c r="BY53" s="267"/>
      <c r="BZ53" s="267"/>
      <c r="CA53" s="267"/>
      <c r="CB53" s="267"/>
      <c r="CC53" s="241"/>
      <c r="CD53" s="214"/>
      <c r="CE53" s="240"/>
      <c r="CF53" s="240"/>
      <c r="CG53" s="240"/>
      <c r="CH53" s="5"/>
      <c r="CI53" s="579">
        <f t="shared" si="52"/>
        <v>0</v>
      </c>
      <c r="CJ53" s="579">
        <f t="shared" si="53"/>
        <v>0</v>
      </c>
    </row>
    <row r="54" spans="1:88" hidden="1" x14ac:dyDescent="0.2">
      <c r="A54" s="11"/>
      <c r="B54" s="63"/>
      <c r="C54" s="15"/>
      <c r="D54" s="64"/>
      <c r="E54" s="63"/>
      <c r="F54" s="64"/>
      <c r="G54" s="70"/>
      <c r="H54" s="69"/>
      <c r="I54" s="74"/>
      <c r="J54" s="204"/>
      <c r="K54" s="204"/>
      <c r="L54" s="205"/>
      <c r="M54" s="205"/>
      <c r="N54" s="205"/>
      <c r="O54" s="214"/>
      <c r="P54" s="214"/>
      <c r="Q54" s="213"/>
      <c r="R54" s="213"/>
      <c r="S54" s="213"/>
      <c r="T54" s="213"/>
      <c r="U54" s="223"/>
      <c r="V54" s="222"/>
      <c r="W54" s="222"/>
      <c r="X54" s="222"/>
      <c r="Y54" s="222"/>
      <c r="Z54" s="222"/>
      <c r="AA54" s="232"/>
      <c r="AB54" s="231"/>
      <c r="AC54" s="231"/>
      <c r="AD54" s="231"/>
      <c r="AE54" s="231"/>
      <c r="AF54" s="231"/>
      <c r="AG54" s="250"/>
      <c r="AH54" s="249"/>
      <c r="AI54" s="249"/>
      <c r="AJ54" s="249"/>
      <c r="AK54" s="249"/>
      <c r="AL54" s="249"/>
      <c r="AM54" s="204"/>
      <c r="AN54" s="205"/>
      <c r="AO54" s="205"/>
      <c r="AP54" s="205"/>
      <c r="AQ54" s="205"/>
      <c r="AR54" s="205"/>
      <c r="AS54" s="259"/>
      <c r="AT54" s="258"/>
      <c r="AU54" s="258"/>
      <c r="AV54" s="258"/>
      <c r="AW54" s="258"/>
      <c r="AX54" s="258"/>
      <c r="AY54" s="268"/>
      <c r="AZ54" s="267"/>
      <c r="BA54" s="267"/>
      <c r="BB54" s="267"/>
      <c r="BC54" s="267"/>
      <c r="BD54" s="267"/>
      <c r="BE54" s="204"/>
      <c r="BF54" s="205"/>
      <c r="BG54" s="205"/>
      <c r="BH54" s="205"/>
      <c r="BI54" s="205"/>
      <c r="BJ54" s="205"/>
      <c r="BK54" s="241"/>
      <c r="BL54" s="240"/>
      <c r="BM54" s="240"/>
      <c r="BN54" s="240"/>
      <c r="BO54" s="240"/>
      <c r="BP54" s="240"/>
      <c r="BQ54" s="223"/>
      <c r="BR54" s="222"/>
      <c r="BS54" s="222"/>
      <c r="BT54" s="222"/>
      <c r="BU54" s="222"/>
      <c r="BV54" s="222"/>
      <c r="BW54" s="268"/>
      <c r="BX54" s="267"/>
      <c r="BY54" s="267"/>
      <c r="BZ54" s="267"/>
      <c r="CA54" s="267"/>
      <c r="CB54" s="267"/>
      <c r="CC54" s="241"/>
      <c r="CD54" s="214"/>
      <c r="CE54" s="240"/>
      <c r="CF54" s="240"/>
      <c r="CG54" s="240"/>
      <c r="CH54" s="5"/>
      <c r="CI54" s="579">
        <f t="shared" si="52"/>
        <v>0</v>
      </c>
      <c r="CJ54" s="579">
        <f t="shared" si="53"/>
        <v>0</v>
      </c>
    </row>
    <row r="55" spans="1:88" hidden="1" x14ac:dyDescent="0.2">
      <c r="A55" s="22"/>
      <c r="B55" s="22"/>
      <c r="C55" s="22"/>
      <c r="D55" s="23"/>
      <c r="E55" s="22"/>
      <c r="F55" s="23"/>
      <c r="G55" s="25"/>
      <c r="H55" s="75"/>
      <c r="I55" s="52"/>
      <c r="J55" s="204"/>
      <c r="K55" s="204"/>
      <c r="L55" s="205"/>
      <c r="M55" s="205"/>
      <c r="N55" s="205"/>
      <c r="O55" s="214"/>
      <c r="P55" s="214"/>
      <c r="Q55" s="213"/>
      <c r="R55" s="213"/>
      <c r="S55" s="213"/>
      <c r="T55" s="213"/>
      <c r="U55" s="223"/>
      <c r="V55" s="222"/>
      <c r="W55" s="222"/>
      <c r="X55" s="222"/>
      <c r="Y55" s="222"/>
      <c r="Z55" s="222"/>
      <c r="AA55" s="232"/>
      <c r="AB55" s="231"/>
      <c r="AC55" s="231"/>
      <c r="AD55" s="231"/>
      <c r="AE55" s="231"/>
      <c r="AF55" s="231"/>
      <c r="AG55" s="250"/>
      <c r="AH55" s="249"/>
      <c r="AI55" s="249"/>
      <c r="AJ55" s="249"/>
      <c r="AK55" s="249"/>
      <c r="AL55" s="249"/>
      <c r="AM55" s="204"/>
      <c r="AN55" s="205"/>
      <c r="AO55" s="205"/>
      <c r="AP55" s="205"/>
      <c r="AQ55" s="205"/>
      <c r="AR55" s="205"/>
      <c r="AS55" s="259"/>
      <c r="AT55" s="258"/>
      <c r="AU55" s="258"/>
      <c r="AV55" s="258"/>
      <c r="AW55" s="258"/>
      <c r="AX55" s="258"/>
      <c r="AY55" s="268"/>
      <c r="AZ55" s="267"/>
      <c r="BA55" s="267"/>
      <c r="BB55" s="267"/>
      <c r="BC55" s="267"/>
      <c r="BD55" s="267"/>
      <c r="BE55" s="204"/>
      <c r="BF55" s="205"/>
      <c r="BG55" s="205"/>
      <c r="BH55" s="205"/>
      <c r="BI55" s="205"/>
      <c r="BJ55" s="205"/>
      <c r="BK55" s="241"/>
      <c r="BL55" s="240"/>
      <c r="BM55" s="240"/>
      <c r="BN55" s="240"/>
      <c r="BO55" s="240"/>
      <c r="BP55" s="240"/>
      <c r="BQ55" s="223"/>
      <c r="BR55" s="222"/>
      <c r="BS55" s="222"/>
      <c r="BT55" s="222"/>
      <c r="BU55" s="222"/>
      <c r="BV55" s="222"/>
      <c r="BW55" s="268"/>
      <c r="BX55" s="267"/>
      <c r="BY55" s="267"/>
      <c r="BZ55" s="267"/>
      <c r="CA55" s="267"/>
      <c r="CB55" s="267"/>
      <c r="CC55" s="241"/>
      <c r="CD55" s="214"/>
      <c r="CE55" s="240"/>
      <c r="CF55" s="240"/>
      <c r="CG55" s="240"/>
      <c r="CH55" s="5"/>
      <c r="CI55" s="579">
        <f t="shared" si="52"/>
        <v>0</v>
      </c>
      <c r="CJ55" s="579">
        <f t="shared" si="53"/>
        <v>0</v>
      </c>
    </row>
    <row r="56" spans="1:88" hidden="1" x14ac:dyDescent="0.2">
      <c r="A56" s="22"/>
      <c r="B56" s="22"/>
      <c r="C56" s="29"/>
      <c r="D56" s="23"/>
      <c r="E56" s="22"/>
      <c r="F56" s="23"/>
      <c r="G56" s="25"/>
      <c r="H56" s="32"/>
      <c r="I56" s="76"/>
      <c r="J56" s="204"/>
      <c r="K56" s="204"/>
      <c r="L56" s="205"/>
      <c r="M56" s="205"/>
      <c r="N56" s="205"/>
      <c r="O56" s="214"/>
      <c r="P56" s="214"/>
      <c r="Q56" s="213"/>
      <c r="R56" s="213"/>
      <c r="S56" s="213"/>
      <c r="T56" s="213"/>
      <c r="U56" s="223"/>
      <c r="V56" s="222"/>
      <c r="W56" s="222"/>
      <c r="X56" s="222"/>
      <c r="Y56" s="222"/>
      <c r="Z56" s="222"/>
      <c r="AA56" s="232"/>
      <c r="AB56" s="231"/>
      <c r="AC56" s="231"/>
      <c r="AD56" s="231"/>
      <c r="AE56" s="231"/>
      <c r="AF56" s="231"/>
      <c r="AG56" s="250"/>
      <c r="AH56" s="249"/>
      <c r="AI56" s="249"/>
      <c r="AJ56" s="249"/>
      <c r="AK56" s="249"/>
      <c r="AL56" s="249"/>
      <c r="AM56" s="204"/>
      <c r="AN56" s="205"/>
      <c r="AO56" s="205"/>
      <c r="AP56" s="205"/>
      <c r="AQ56" s="205"/>
      <c r="AR56" s="205"/>
      <c r="AS56" s="259"/>
      <c r="AT56" s="258"/>
      <c r="AU56" s="258"/>
      <c r="AV56" s="258"/>
      <c r="AW56" s="258"/>
      <c r="AX56" s="258"/>
      <c r="AY56" s="268"/>
      <c r="AZ56" s="267"/>
      <c r="BA56" s="267"/>
      <c r="BB56" s="267"/>
      <c r="BC56" s="267"/>
      <c r="BD56" s="267"/>
      <c r="BE56" s="204"/>
      <c r="BF56" s="205"/>
      <c r="BG56" s="205"/>
      <c r="BH56" s="205"/>
      <c r="BI56" s="205"/>
      <c r="BJ56" s="205"/>
      <c r="BK56" s="241"/>
      <c r="BL56" s="240"/>
      <c r="BM56" s="240"/>
      <c r="BN56" s="240"/>
      <c r="BO56" s="240"/>
      <c r="BP56" s="240"/>
      <c r="BQ56" s="223"/>
      <c r="BR56" s="222"/>
      <c r="BS56" s="222"/>
      <c r="BT56" s="222"/>
      <c r="BU56" s="222"/>
      <c r="BV56" s="222"/>
      <c r="BW56" s="268"/>
      <c r="BX56" s="267"/>
      <c r="BY56" s="267"/>
      <c r="BZ56" s="267"/>
      <c r="CA56" s="267"/>
      <c r="CB56" s="267"/>
      <c r="CC56" s="241"/>
      <c r="CD56" s="214"/>
      <c r="CE56" s="240"/>
      <c r="CF56" s="240"/>
      <c r="CG56" s="240"/>
      <c r="CH56" s="5"/>
      <c r="CI56" s="579">
        <f t="shared" si="52"/>
        <v>0</v>
      </c>
      <c r="CJ56" s="579">
        <f t="shared" si="53"/>
        <v>0</v>
      </c>
    </row>
    <row r="57" spans="1:88" hidden="1" x14ac:dyDescent="0.2">
      <c r="A57" s="22"/>
      <c r="B57" s="22"/>
      <c r="C57" s="29"/>
      <c r="D57" s="31"/>
      <c r="E57" s="22"/>
      <c r="F57" s="23"/>
      <c r="G57" s="25"/>
      <c r="H57" s="32"/>
      <c r="I57" s="76"/>
      <c r="J57" s="204"/>
      <c r="K57" s="204"/>
      <c r="L57" s="205"/>
      <c r="M57" s="205"/>
      <c r="N57" s="205"/>
      <c r="O57" s="214"/>
      <c r="P57" s="214"/>
      <c r="Q57" s="213"/>
      <c r="R57" s="213"/>
      <c r="S57" s="213"/>
      <c r="T57" s="213"/>
      <c r="U57" s="223"/>
      <c r="V57" s="222"/>
      <c r="W57" s="222"/>
      <c r="X57" s="222"/>
      <c r="Y57" s="222"/>
      <c r="Z57" s="222"/>
      <c r="AA57" s="232"/>
      <c r="AB57" s="231"/>
      <c r="AC57" s="231"/>
      <c r="AD57" s="231"/>
      <c r="AE57" s="231"/>
      <c r="AF57" s="231"/>
      <c r="AG57" s="250"/>
      <c r="AH57" s="249"/>
      <c r="AI57" s="249"/>
      <c r="AJ57" s="249"/>
      <c r="AK57" s="249"/>
      <c r="AL57" s="249"/>
      <c r="AM57" s="204"/>
      <c r="AN57" s="205"/>
      <c r="AO57" s="205"/>
      <c r="AP57" s="205"/>
      <c r="AQ57" s="205"/>
      <c r="AR57" s="205"/>
      <c r="AS57" s="259"/>
      <c r="AT57" s="258"/>
      <c r="AU57" s="258"/>
      <c r="AV57" s="258"/>
      <c r="AW57" s="258"/>
      <c r="AX57" s="258"/>
      <c r="AY57" s="268"/>
      <c r="AZ57" s="267"/>
      <c r="BA57" s="267"/>
      <c r="BB57" s="267"/>
      <c r="BC57" s="267"/>
      <c r="BD57" s="267"/>
      <c r="BE57" s="204"/>
      <c r="BF57" s="205"/>
      <c r="BG57" s="205"/>
      <c r="BH57" s="205"/>
      <c r="BI57" s="205"/>
      <c r="BJ57" s="205"/>
      <c r="BK57" s="241"/>
      <c r="BL57" s="240"/>
      <c r="BM57" s="240"/>
      <c r="BN57" s="240"/>
      <c r="BO57" s="240"/>
      <c r="BP57" s="240"/>
      <c r="BQ57" s="223"/>
      <c r="BR57" s="222"/>
      <c r="BS57" s="222"/>
      <c r="BT57" s="222"/>
      <c r="BU57" s="222"/>
      <c r="BV57" s="222"/>
      <c r="BW57" s="268"/>
      <c r="BX57" s="267"/>
      <c r="BY57" s="267"/>
      <c r="BZ57" s="267"/>
      <c r="CA57" s="267"/>
      <c r="CB57" s="267"/>
      <c r="CC57" s="241"/>
      <c r="CD57" s="214"/>
      <c r="CE57" s="240"/>
      <c r="CF57" s="240"/>
      <c r="CG57" s="240"/>
      <c r="CH57" s="5"/>
      <c r="CI57" s="579">
        <f t="shared" si="52"/>
        <v>0</v>
      </c>
      <c r="CJ57" s="579">
        <f t="shared" si="53"/>
        <v>0</v>
      </c>
    </row>
    <row r="58" spans="1:88" hidden="1" x14ac:dyDescent="0.2">
      <c r="A58" s="22"/>
      <c r="B58" s="22"/>
      <c r="C58" s="29"/>
      <c r="D58" s="33"/>
      <c r="E58" s="22"/>
      <c r="F58" s="23"/>
      <c r="G58" s="25"/>
      <c r="H58" s="32"/>
      <c r="I58" s="76"/>
      <c r="J58" s="204"/>
      <c r="K58" s="204"/>
      <c r="L58" s="205"/>
      <c r="M58" s="205"/>
      <c r="N58" s="205"/>
      <c r="O58" s="214"/>
      <c r="P58" s="214"/>
      <c r="Q58" s="213"/>
      <c r="R58" s="213"/>
      <c r="S58" s="213"/>
      <c r="T58" s="213"/>
      <c r="U58" s="223"/>
      <c r="V58" s="222"/>
      <c r="W58" s="222"/>
      <c r="X58" s="222"/>
      <c r="Y58" s="222"/>
      <c r="Z58" s="222"/>
      <c r="AA58" s="232"/>
      <c r="AB58" s="231"/>
      <c r="AC58" s="231"/>
      <c r="AD58" s="231"/>
      <c r="AE58" s="231"/>
      <c r="AF58" s="231"/>
      <c r="AG58" s="250"/>
      <c r="AH58" s="249"/>
      <c r="AI58" s="249"/>
      <c r="AJ58" s="249"/>
      <c r="AK58" s="249"/>
      <c r="AL58" s="249"/>
      <c r="AM58" s="204"/>
      <c r="AN58" s="205"/>
      <c r="AO58" s="205"/>
      <c r="AP58" s="205"/>
      <c r="AQ58" s="205"/>
      <c r="AR58" s="205"/>
      <c r="AS58" s="259"/>
      <c r="AT58" s="258"/>
      <c r="AU58" s="258"/>
      <c r="AV58" s="258"/>
      <c r="AW58" s="258"/>
      <c r="AX58" s="258"/>
      <c r="AY58" s="268"/>
      <c r="AZ58" s="267"/>
      <c r="BA58" s="267"/>
      <c r="BB58" s="267"/>
      <c r="BC58" s="267"/>
      <c r="BD58" s="267"/>
      <c r="BE58" s="204"/>
      <c r="BF58" s="205"/>
      <c r="BG58" s="205"/>
      <c r="BH58" s="205"/>
      <c r="BI58" s="205"/>
      <c r="BJ58" s="205"/>
      <c r="BK58" s="241"/>
      <c r="BL58" s="240"/>
      <c r="BM58" s="240"/>
      <c r="BN58" s="240"/>
      <c r="BO58" s="240"/>
      <c r="BP58" s="240"/>
      <c r="BQ58" s="223"/>
      <c r="BR58" s="222"/>
      <c r="BS58" s="222"/>
      <c r="BT58" s="222"/>
      <c r="BU58" s="222"/>
      <c r="BV58" s="222"/>
      <c r="BW58" s="268"/>
      <c r="BX58" s="267"/>
      <c r="BY58" s="267"/>
      <c r="BZ58" s="267"/>
      <c r="CA58" s="267"/>
      <c r="CB58" s="267"/>
      <c r="CC58" s="241"/>
      <c r="CD58" s="214"/>
      <c r="CE58" s="240"/>
      <c r="CF58" s="240"/>
      <c r="CG58" s="240"/>
      <c r="CH58" s="5"/>
      <c r="CI58" s="579">
        <f t="shared" si="52"/>
        <v>0</v>
      </c>
      <c r="CJ58" s="579">
        <f t="shared" si="53"/>
        <v>0</v>
      </c>
    </row>
    <row r="59" spans="1:88" hidden="1" x14ac:dyDescent="0.2">
      <c r="A59" s="22"/>
      <c r="B59" s="22"/>
      <c r="C59" s="22"/>
      <c r="D59" s="34"/>
      <c r="E59" s="49"/>
      <c r="F59" s="34"/>
      <c r="G59" s="35"/>
      <c r="H59" s="36"/>
      <c r="I59" s="77"/>
      <c r="J59" s="204"/>
      <c r="K59" s="204"/>
      <c r="L59" s="205"/>
      <c r="M59" s="205"/>
      <c r="N59" s="204"/>
      <c r="O59" s="214"/>
      <c r="P59" s="214"/>
      <c r="Q59" s="214"/>
      <c r="R59" s="214"/>
      <c r="S59" s="213"/>
      <c r="T59" s="214"/>
      <c r="U59" s="223"/>
      <c r="V59" s="223"/>
      <c r="W59" s="223"/>
      <c r="X59" s="223"/>
      <c r="Y59" s="222"/>
      <c r="Z59" s="223"/>
      <c r="AA59" s="232"/>
      <c r="AB59" s="232"/>
      <c r="AC59" s="232"/>
      <c r="AD59" s="232"/>
      <c r="AE59" s="231"/>
      <c r="AF59" s="232"/>
      <c r="AG59" s="250"/>
      <c r="AH59" s="250"/>
      <c r="AI59" s="250"/>
      <c r="AJ59" s="250"/>
      <c r="AK59" s="249"/>
      <c r="AL59" s="250"/>
      <c r="AM59" s="204"/>
      <c r="AN59" s="204"/>
      <c r="AO59" s="204"/>
      <c r="AP59" s="204"/>
      <c r="AQ59" s="205"/>
      <c r="AR59" s="204"/>
      <c r="AS59" s="259"/>
      <c r="AT59" s="259"/>
      <c r="AU59" s="259"/>
      <c r="AV59" s="259"/>
      <c r="AW59" s="258"/>
      <c r="AX59" s="259"/>
      <c r="AY59" s="268"/>
      <c r="AZ59" s="268"/>
      <c r="BA59" s="268"/>
      <c r="BB59" s="268"/>
      <c r="BC59" s="267"/>
      <c r="BD59" s="268"/>
      <c r="BE59" s="204"/>
      <c r="BF59" s="204"/>
      <c r="BG59" s="204"/>
      <c r="BH59" s="204"/>
      <c r="BI59" s="205"/>
      <c r="BJ59" s="204"/>
      <c r="BK59" s="241"/>
      <c r="BL59" s="241"/>
      <c r="BM59" s="241"/>
      <c r="BN59" s="241"/>
      <c r="BO59" s="240"/>
      <c r="BP59" s="241"/>
      <c r="BQ59" s="223"/>
      <c r="BR59" s="223"/>
      <c r="BS59" s="223"/>
      <c r="BT59" s="223"/>
      <c r="BU59" s="222"/>
      <c r="BV59" s="223"/>
      <c r="BW59" s="268"/>
      <c r="BX59" s="268"/>
      <c r="BY59" s="268"/>
      <c r="BZ59" s="268"/>
      <c r="CA59" s="267"/>
      <c r="CB59" s="268"/>
      <c r="CC59" s="241"/>
      <c r="CD59" s="214"/>
      <c r="CE59" s="241"/>
      <c r="CF59" s="240"/>
      <c r="CG59" s="241"/>
      <c r="CH59" s="5"/>
      <c r="CI59" s="579">
        <f t="shared" si="52"/>
        <v>0</v>
      </c>
      <c r="CJ59" s="579">
        <f t="shared" si="53"/>
        <v>0</v>
      </c>
    </row>
    <row r="60" spans="1:88" hidden="1" x14ac:dyDescent="0.2">
      <c r="A60" s="22"/>
      <c r="B60" s="22"/>
      <c r="C60" s="22"/>
      <c r="D60" s="34"/>
      <c r="E60" s="22"/>
      <c r="F60" s="34"/>
      <c r="G60" s="35"/>
      <c r="H60" s="36"/>
      <c r="I60" s="77"/>
      <c r="J60" s="204"/>
      <c r="K60" s="204"/>
      <c r="L60" s="205"/>
      <c r="M60" s="205"/>
      <c r="N60" s="204"/>
      <c r="O60" s="214"/>
      <c r="P60" s="214"/>
      <c r="Q60" s="214"/>
      <c r="R60" s="214"/>
      <c r="S60" s="213"/>
      <c r="T60" s="214"/>
      <c r="U60" s="223"/>
      <c r="V60" s="223"/>
      <c r="W60" s="223"/>
      <c r="X60" s="223"/>
      <c r="Y60" s="222"/>
      <c r="Z60" s="223"/>
      <c r="AA60" s="232"/>
      <c r="AB60" s="232"/>
      <c r="AC60" s="232"/>
      <c r="AD60" s="232"/>
      <c r="AE60" s="231"/>
      <c r="AF60" s="232"/>
      <c r="AG60" s="250"/>
      <c r="AH60" s="250"/>
      <c r="AI60" s="250"/>
      <c r="AJ60" s="250"/>
      <c r="AK60" s="249"/>
      <c r="AL60" s="250"/>
      <c r="AM60" s="204"/>
      <c r="AN60" s="204"/>
      <c r="AO60" s="204"/>
      <c r="AP60" s="204"/>
      <c r="AQ60" s="205"/>
      <c r="AR60" s="204"/>
      <c r="AS60" s="259"/>
      <c r="AT60" s="259"/>
      <c r="AU60" s="259"/>
      <c r="AV60" s="259"/>
      <c r="AW60" s="258"/>
      <c r="AX60" s="259"/>
      <c r="AY60" s="268"/>
      <c r="AZ60" s="268"/>
      <c r="BA60" s="268"/>
      <c r="BB60" s="268"/>
      <c r="BC60" s="267"/>
      <c r="BD60" s="268"/>
      <c r="BE60" s="204"/>
      <c r="BF60" s="204"/>
      <c r="BG60" s="204"/>
      <c r="BH60" s="204"/>
      <c r="BI60" s="205"/>
      <c r="BJ60" s="204"/>
      <c r="BK60" s="241"/>
      <c r="BL60" s="241"/>
      <c r="BM60" s="241"/>
      <c r="BN60" s="241"/>
      <c r="BO60" s="240"/>
      <c r="BP60" s="241"/>
      <c r="BQ60" s="223"/>
      <c r="BR60" s="223"/>
      <c r="BS60" s="223"/>
      <c r="BT60" s="223"/>
      <c r="BU60" s="222"/>
      <c r="BV60" s="223"/>
      <c r="BW60" s="268"/>
      <c r="BX60" s="268"/>
      <c r="BY60" s="268"/>
      <c r="BZ60" s="268"/>
      <c r="CA60" s="267"/>
      <c r="CB60" s="268"/>
      <c r="CC60" s="241"/>
      <c r="CD60" s="214"/>
      <c r="CE60" s="241"/>
      <c r="CF60" s="240"/>
      <c r="CG60" s="241"/>
      <c r="CH60" s="5"/>
      <c r="CI60" s="579">
        <f t="shared" si="52"/>
        <v>0</v>
      </c>
      <c r="CJ60" s="579">
        <f t="shared" si="53"/>
        <v>0</v>
      </c>
    </row>
    <row r="61" spans="1:88" hidden="1" x14ac:dyDescent="0.2">
      <c r="A61" s="22"/>
      <c r="B61" s="22"/>
      <c r="C61" s="22"/>
      <c r="D61" s="34"/>
      <c r="E61" s="22"/>
      <c r="F61" s="34"/>
      <c r="G61" s="48"/>
      <c r="H61" s="36"/>
      <c r="I61" s="37"/>
      <c r="J61" s="204"/>
      <c r="K61" s="204"/>
      <c r="L61" s="205"/>
      <c r="M61" s="205"/>
      <c r="N61" s="204"/>
      <c r="O61" s="214"/>
      <c r="P61" s="214"/>
      <c r="Q61" s="213"/>
      <c r="R61" s="214"/>
      <c r="S61" s="213"/>
      <c r="T61" s="214"/>
      <c r="U61" s="223"/>
      <c r="V61" s="223"/>
      <c r="W61" s="222"/>
      <c r="X61" s="223"/>
      <c r="Y61" s="222"/>
      <c r="Z61" s="223"/>
      <c r="AA61" s="232"/>
      <c r="AB61" s="232"/>
      <c r="AC61" s="231"/>
      <c r="AD61" s="232"/>
      <c r="AE61" s="231"/>
      <c r="AF61" s="232"/>
      <c r="AG61" s="250"/>
      <c r="AH61" s="250"/>
      <c r="AI61" s="249"/>
      <c r="AJ61" s="250"/>
      <c r="AK61" s="249"/>
      <c r="AL61" s="250"/>
      <c r="AM61" s="204"/>
      <c r="AN61" s="204"/>
      <c r="AO61" s="205"/>
      <c r="AP61" s="204"/>
      <c r="AQ61" s="205"/>
      <c r="AR61" s="204"/>
      <c r="AS61" s="259"/>
      <c r="AT61" s="259"/>
      <c r="AU61" s="258"/>
      <c r="AV61" s="259"/>
      <c r="AW61" s="258"/>
      <c r="AX61" s="259"/>
      <c r="AY61" s="268"/>
      <c r="AZ61" s="268"/>
      <c r="BA61" s="267"/>
      <c r="BB61" s="268"/>
      <c r="BC61" s="267"/>
      <c r="BD61" s="268"/>
      <c r="BE61" s="204"/>
      <c r="BF61" s="204"/>
      <c r="BG61" s="205"/>
      <c r="BH61" s="204"/>
      <c r="BI61" s="205"/>
      <c r="BJ61" s="204"/>
      <c r="BK61" s="241"/>
      <c r="BL61" s="241"/>
      <c r="BM61" s="240"/>
      <c r="BN61" s="241"/>
      <c r="BO61" s="240"/>
      <c r="BP61" s="241"/>
      <c r="BQ61" s="223"/>
      <c r="BR61" s="223"/>
      <c r="BS61" s="222"/>
      <c r="BT61" s="223"/>
      <c r="BU61" s="222"/>
      <c r="BV61" s="223"/>
      <c r="BW61" s="268"/>
      <c r="BX61" s="268"/>
      <c r="BY61" s="267"/>
      <c r="BZ61" s="268"/>
      <c r="CA61" s="267"/>
      <c r="CB61" s="268"/>
      <c r="CC61" s="241"/>
      <c r="CD61" s="214"/>
      <c r="CE61" s="240"/>
      <c r="CF61" s="240"/>
      <c r="CG61" s="241"/>
      <c r="CH61" s="5"/>
      <c r="CI61" s="579">
        <f t="shared" si="52"/>
        <v>0</v>
      </c>
      <c r="CJ61" s="579">
        <f t="shared" si="53"/>
        <v>0</v>
      </c>
    </row>
    <row r="62" spans="1:88" hidden="1" x14ac:dyDescent="0.2">
      <c r="A62" s="22"/>
      <c r="B62" s="22"/>
      <c r="C62" s="22"/>
      <c r="D62" s="34"/>
      <c r="E62" s="22"/>
      <c r="F62" s="34"/>
      <c r="G62" s="48"/>
      <c r="H62" s="36"/>
      <c r="I62" s="77"/>
      <c r="J62" s="204"/>
      <c r="K62" s="204"/>
      <c r="L62" s="205"/>
      <c r="M62" s="205"/>
      <c r="N62" s="204"/>
      <c r="O62" s="214"/>
      <c r="P62" s="214"/>
      <c r="Q62" s="213"/>
      <c r="R62" s="214"/>
      <c r="S62" s="213"/>
      <c r="T62" s="214"/>
      <c r="U62" s="223"/>
      <c r="V62" s="223"/>
      <c r="W62" s="222"/>
      <c r="X62" s="223"/>
      <c r="Y62" s="222"/>
      <c r="Z62" s="223"/>
      <c r="AA62" s="232"/>
      <c r="AB62" s="232"/>
      <c r="AC62" s="231"/>
      <c r="AD62" s="232"/>
      <c r="AE62" s="231"/>
      <c r="AF62" s="232"/>
      <c r="AG62" s="250"/>
      <c r="AH62" s="250"/>
      <c r="AI62" s="249"/>
      <c r="AJ62" s="250"/>
      <c r="AK62" s="249"/>
      <c r="AL62" s="250"/>
      <c r="AM62" s="204"/>
      <c r="AN62" s="204"/>
      <c r="AO62" s="205"/>
      <c r="AP62" s="204"/>
      <c r="AQ62" s="205"/>
      <c r="AR62" s="204"/>
      <c r="AS62" s="259"/>
      <c r="AT62" s="259"/>
      <c r="AU62" s="258"/>
      <c r="AV62" s="259"/>
      <c r="AW62" s="258"/>
      <c r="AX62" s="259"/>
      <c r="AY62" s="268"/>
      <c r="AZ62" s="268"/>
      <c r="BA62" s="267"/>
      <c r="BB62" s="268"/>
      <c r="BC62" s="267"/>
      <c r="BD62" s="268"/>
      <c r="BE62" s="204"/>
      <c r="BF62" s="204"/>
      <c r="BG62" s="205"/>
      <c r="BH62" s="204"/>
      <c r="BI62" s="205"/>
      <c r="BJ62" s="204"/>
      <c r="BK62" s="241"/>
      <c r="BL62" s="241"/>
      <c r="BM62" s="240"/>
      <c r="BN62" s="241"/>
      <c r="BO62" s="240"/>
      <c r="BP62" s="241"/>
      <c r="BQ62" s="223"/>
      <c r="BR62" s="223"/>
      <c r="BS62" s="222"/>
      <c r="BT62" s="223"/>
      <c r="BU62" s="222"/>
      <c r="BV62" s="223"/>
      <c r="BW62" s="268"/>
      <c r="BX62" s="268"/>
      <c r="BY62" s="267"/>
      <c r="BZ62" s="268"/>
      <c r="CA62" s="267"/>
      <c r="CB62" s="268"/>
      <c r="CC62" s="241"/>
      <c r="CD62" s="214"/>
      <c r="CE62" s="240"/>
      <c r="CF62" s="240"/>
      <c r="CG62" s="241"/>
      <c r="CH62" s="5"/>
      <c r="CI62" s="579">
        <f t="shared" si="52"/>
        <v>0</v>
      </c>
      <c r="CJ62" s="579">
        <f t="shared" si="53"/>
        <v>0</v>
      </c>
    </row>
    <row r="63" spans="1:88" hidden="1" x14ac:dyDescent="0.2">
      <c r="A63" s="22"/>
      <c r="B63" s="22"/>
      <c r="C63" s="22"/>
      <c r="D63" s="34"/>
      <c r="E63" s="22"/>
      <c r="F63" s="34"/>
      <c r="G63" s="35"/>
      <c r="H63" s="36"/>
      <c r="I63" s="78"/>
      <c r="J63" s="204"/>
      <c r="K63" s="204"/>
      <c r="L63" s="205"/>
      <c r="M63" s="205"/>
      <c r="N63" s="204"/>
      <c r="O63" s="214"/>
      <c r="P63" s="214"/>
      <c r="Q63" s="213"/>
      <c r="R63" s="214"/>
      <c r="S63" s="213"/>
      <c r="T63" s="214"/>
      <c r="U63" s="223"/>
      <c r="V63" s="223"/>
      <c r="W63" s="222"/>
      <c r="X63" s="223"/>
      <c r="Y63" s="222"/>
      <c r="Z63" s="223"/>
      <c r="AA63" s="232"/>
      <c r="AB63" s="232"/>
      <c r="AC63" s="231"/>
      <c r="AD63" s="232"/>
      <c r="AE63" s="231"/>
      <c r="AF63" s="232"/>
      <c r="AG63" s="250"/>
      <c r="AH63" s="250"/>
      <c r="AI63" s="249"/>
      <c r="AJ63" s="250"/>
      <c r="AK63" s="249"/>
      <c r="AL63" s="250"/>
      <c r="AM63" s="204"/>
      <c r="AN63" s="204"/>
      <c r="AO63" s="205"/>
      <c r="AP63" s="204"/>
      <c r="AQ63" s="205"/>
      <c r="AR63" s="204"/>
      <c r="AS63" s="259"/>
      <c r="AT63" s="259"/>
      <c r="AU63" s="258"/>
      <c r="AV63" s="259"/>
      <c r="AW63" s="258"/>
      <c r="AX63" s="259"/>
      <c r="AY63" s="268"/>
      <c r="AZ63" s="268"/>
      <c r="BA63" s="267"/>
      <c r="BB63" s="268"/>
      <c r="BC63" s="267"/>
      <c r="BD63" s="268"/>
      <c r="BE63" s="204"/>
      <c r="BF63" s="204"/>
      <c r="BG63" s="205"/>
      <c r="BH63" s="204"/>
      <c r="BI63" s="205"/>
      <c r="BJ63" s="204"/>
      <c r="BK63" s="241"/>
      <c r="BL63" s="241"/>
      <c r="BM63" s="240"/>
      <c r="BN63" s="241"/>
      <c r="BO63" s="240"/>
      <c r="BP63" s="241"/>
      <c r="BQ63" s="223"/>
      <c r="BR63" s="223"/>
      <c r="BS63" s="222"/>
      <c r="BT63" s="223"/>
      <c r="BU63" s="222"/>
      <c r="BV63" s="223"/>
      <c r="BW63" s="268"/>
      <c r="BX63" s="268"/>
      <c r="BY63" s="267"/>
      <c r="BZ63" s="268"/>
      <c r="CA63" s="267"/>
      <c r="CB63" s="268"/>
      <c r="CC63" s="241"/>
      <c r="CD63" s="214"/>
      <c r="CE63" s="240"/>
      <c r="CF63" s="240"/>
      <c r="CG63" s="241"/>
      <c r="CH63" s="5"/>
      <c r="CI63" s="579">
        <f t="shared" si="52"/>
        <v>0</v>
      </c>
      <c r="CJ63" s="579">
        <f t="shared" si="53"/>
        <v>0</v>
      </c>
    </row>
    <row r="64" spans="1:88" hidden="1" x14ac:dyDescent="0.2">
      <c r="A64" s="22"/>
      <c r="B64" s="22"/>
      <c r="C64" s="22"/>
      <c r="D64" s="34"/>
      <c r="E64" s="22"/>
      <c r="F64" s="34"/>
      <c r="G64" s="35"/>
      <c r="H64" s="36"/>
      <c r="I64" s="78"/>
      <c r="J64" s="204"/>
      <c r="K64" s="204"/>
      <c r="L64" s="205"/>
      <c r="M64" s="205"/>
      <c r="N64" s="204"/>
      <c r="O64" s="214"/>
      <c r="P64" s="214"/>
      <c r="Q64" s="213"/>
      <c r="R64" s="214"/>
      <c r="S64" s="213"/>
      <c r="T64" s="214"/>
      <c r="U64" s="223"/>
      <c r="V64" s="223"/>
      <c r="W64" s="222"/>
      <c r="X64" s="223"/>
      <c r="Y64" s="222"/>
      <c r="Z64" s="223"/>
      <c r="AA64" s="232"/>
      <c r="AB64" s="232"/>
      <c r="AC64" s="231"/>
      <c r="AD64" s="232"/>
      <c r="AE64" s="231"/>
      <c r="AF64" s="232"/>
      <c r="AG64" s="250"/>
      <c r="AH64" s="250"/>
      <c r="AI64" s="249"/>
      <c r="AJ64" s="250"/>
      <c r="AK64" s="249"/>
      <c r="AL64" s="250"/>
      <c r="AM64" s="204"/>
      <c r="AN64" s="204"/>
      <c r="AO64" s="205"/>
      <c r="AP64" s="204"/>
      <c r="AQ64" s="205"/>
      <c r="AR64" s="204"/>
      <c r="AS64" s="259"/>
      <c r="AT64" s="259"/>
      <c r="AU64" s="258"/>
      <c r="AV64" s="259"/>
      <c r="AW64" s="258"/>
      <c r="AX64" s="259"/>
      <c r="AY64" s="268"/>
      <c r="AZ64" s="268"/>
      <c r="BA64" s="267"/>
      <c r="BB64" s="268"/>
      <c r="BC64" s="267"/>
      <c r="BD64" s="268"/>
      <c r="BE64" s="204"/>
      <c r="BF64" s="204"/>
      <c r="BG64" s="205"/>
      <c r="BH64" s="204"/>
      <c r="BI64" s="205"/>
      <c r="BJ64" s="204"/>
      <c r="BK64" s="241"/>
      <c r="BL64" s="241"/>
      <c r="BM64" s="240"/>
      <c r="BN64" s="241"/>
      <c r="BO64" s="240"/>
      <c r="BP64" s="241"/>
      <c r="BQ64" s="223"/>
      <c r="BR64" s="223"/>
      <c r="BS64" s="222"/>
      <c r="BT64" s="223"/>
      <c r="BU64" s="222"/>
      <c r="BV64" s="223"/>
      <c r="BW64" s="268"/>
      <c r="BX64" s="268"/>
      <c r="BY64" s="267"/>
      <c r="BZ64" s="268"/>
      <c r="CA64" s="267"/>
      <c r="CB64" s="268"/>
      <c r="CC64" s="241"/>
      <c r="CD64" s="214"/>
      <c r="CE64" s="240"/>
      <c r="CF64" s="240"/>
      <c r="CG64" s="241"/>
      <c r="CH64" s="5"/>
      <c r="CI64" s="579">
        <f t="shared" si="52"/>
        <v>0</v>
      </c>
      <c r="CJ64" s="579">
        <f t="shared" si="53"/>
        <v>0</v>
      </c>
    </row>
    <row r="65" spans="1:88" hidden="1" x14ac:dyDescent="0.2">
      <c r="A65" s="22"/>
      <c r="B65" s="22"/>
      <c r="C65" s="22"/>
      <c r="D65" s="34"/>
      <c r="E65" s="22"/>
      <c r="F65" s="34"/>
      <c r="G65" s="35"/>
      <c r="H65" s="36"/>
      <c r="I65" s="78"/>
      <c r="J65" s="204"/>
      <c r="K65" s="204"/>
      <c r="L65" s="205"/>
      <c r="M65" s="205"/>
      <c r="N65" s="204"/>
      <c r="O65" s="214"/>
      <c r="P65" s="214"/>
      <c r="Q65" s="213"/>
      <c r="R65" s="214"/>
      <c r="S65" s="213"/>
      <c r="T65" s="214"/>
      <c r="U65" s="223"/>
      <c r="V65" s="223"/>
      <c r="W65" s="222"/>
      <c r="X65" s="223"/>
      <c r="Y65" s="222"/>
      <c r="Z65" s="223"/>
      <c r="AA65" s="232"/>
      <c r="AB65" s="232"/>
      <c r="AC65" s="231"/>
      <c r="AD65" s="232"/>
      <c r="AE65" s="231"/>
      <c r="AF65" s="232"/>
      <c r="AG65" s="250"/>
      <c r="AH65" s="250"/>
      <c r="AI65" s="249"/>
      <c r="AJ65" s="250"/>
      <c r="AK65" s="249"/>
      <c r="AL65" s="250"/>
      <c r="AM65" s="204"/>
      <c r="AN65" s="204"/>
      <c r="AO65" s="205"/>
      <c r="AP65" s="204"/>
      <c r="AQ65" s="205"/>
      <c r="AR65" s="204"/>
      <c r="AS65" s="259"/>
      <c r="AT65" s="259"/>
      <c r="AU65" s="258"/>
      <c r="AV65" s="259"/>
      <c r="AW65" s="258"/>
      <c r="AX65" s="259"/>
      <c r="AY65" s="268"/>
      <c r="AZ65" s="268"/>
      <c r="BA65" s="267"/>
      <c r="BB65" s="268"/>
      <c r="BC65" s="267"/>
      <c r="BD65" s="268"/>
      <c r="BE65" s="204"/>
      <c r="BF65" s="204"/>
      <c r="BG65" s="205"/>
      <c r="BH65" s="204"/>
      <c r="BI65" s="205"/>
      <c r="BJ65" s="204"/>
      <c r="BK65" s="241"/>
      <c r="BL65" s="241"/>
      <c r="BM65" s="240"/>
      <c r="BN65" s="241"/>
      <c r="BO65" s="240"/>
      <c r="BP65" s="241"/>
      <c r="BQ65" s="223"/>
      <c r="BR65" s="223"/>
      <c r="BS65" s="222"/>
      <c r="BT65" s="223"/>
      <c r="BU65" s="222"/>
      <c r="BV65" s="223"/>
      <c r="BW65" s="268"/>
      <c r="BX65" s="268"/>
      <c r="BY65" s="267"/>
      <c r="BZ65" s="268"/>
      <c r="CA65" s="267"/>
      <c r="CB65" s="268"/>
      <c r="CC65" s="241"/>
      <c r="CD65" s="214"/>
      <c r="CE65" s="240"/>
      <c r="CF65" s="240"/>
      <c r="CG65" s="241"/>
      <c r="CH65" s="5"/>
      <c r="CI65" s="579">
        <f t="shared" si="52"/>
        <v>0</v>
      </c>
      <c r="CJ65" s="579">
        <f t="shared" si="53"/>
        <v>0</v>
      </c>
    </row>
    <row r="66" spans="1:88" hidden="1" x14ac:dyDescent="0.2">
      <c r="A66" s="38"/>
      <c r="B66" s="38"/>
      <c r="C66" s="38"/>
      <c r="D66" s="39"/>
      <c r="E66" s="22"/>
      <c r="F66" s="39"/>
      <c r="G66" s="40"/>
      <c r="H66" s="41"/>
      <c r="I66" s="78"/>
      <c r="J66" s="204"/>
      <c r="K66" s="204"/>
      <c r="L66" s="205"/>
      <c r="M66" s="205"/>
      <c r="N66" s="204"/>
      <c r="O66" s="214"/>
      <c r="P66" s="214"/>
      <c r="Q66" s="213"/>
      <c r="R66" s="214"/>
      <c r="S66" s="213"/>
      <c r="T66" s="214"/>
      <c r="U66" s="223"/>
      <c r="V66" s="223"/>
      <c r="W66" s="222"/>
      <c r="X66" s="223"/>
      <c r="Y66" s="222"/>
      <c r="Z66" s="223"/>
      <c r="AA66" s="232"/>
      <c r="AB66" s="232"/>
      <c r="AC66" s="231"/>
      <c r="AD66" s="232"/>
      <c r="AE66" s="231"/>
      <c r="AF66" s="232"/>
      <c r="AG66" s="250"/>
      <c r="AH66" s="250"/>
      <c r="AI66" s="249"/>
      <c r="AJ66" s="250"/>
      <c r="AK66" s="249"/>
      <c r="AL66" s="250"/>
      <c r="AM66" s="204"/>
      <c r="AN66" s="204"/>
      <c r="AO66" s="205"/>
      <c r="AP66" s="204"/>
      <c r="AQ66" s="205"/>
      <c r="AR66" s="204"/>
      <c r="AS66" s="259"/>
      <c r="AT66" s="259"/>
      <c r="AU66" s="258"/>
      <c r="AV66" s="259"/>
      <c r="AW66" s="258"/>
      <c r="AX66" s="259"/>
      <c r="AY66" s="268"/>
      <c r="AZ66" s="268"/>
      <c r="BA66" s="267"/>
      <c r="BB66" s="268"/>
      <c r="BC66" s="267"/>
      <c r="BD66" s="268"/>
      <c r="BE66" s="204"/>
      <c r="BF66" s="204"/>
      <c r="BG66" s="205"/>
      <c r="BH66" s="204"/>
      <c r="BI66" s="205"/>
      <c r="BJ66" s="204"/>
      <c r="BK66" s="241"/>
      <c r="BL66" s="241"/>
      <c r="BM66" s="240"/>
      <c r="BN66" s="241"/>
      <c r="BO66" s="240"/>
      <c r="BP66" s="241"/>
      <c r="BQ66" s="223"/>
      <c r="BR66" s="223"/>
      <c r="BS66" s="222"/>
      <c r="BT66" s="223"/>
      <c r="BU66" s="222"/>
      <c r="BV66" s="223"/>
      <c r="BW66" s="268"/>
      <c r="BX66" s="268"/>
      <c r="BY66" s="267"/>
      <c r="BZ66" s="268"/>
      <c r="CA66" s="267"/>
      <c r="CB66" s="268"/>
      <c r="CC66" s="241"/>
      <c r="CD66" s="214"/>
      <c r="CE66" s="240"/>
      <c r="CF66" s="240"/>
      <c r="CG66" s="241"/>
      <c r="CH66" s="5"/>
      <c r="CI66" s="579">
        <f t="shared" si="52"/>
        <v>0</v>
      </c>
      <c r="CJ66" s="579">
        <f t="shared" si="53"/>
        <v>0</v>
      </c>
    </row>
    <row r="67" spans="1:88" hidden="1" x14ac:dyDescent="0.2">
      <c r="A67" s="22"/>
      <c r="B67" s="22"/>
      <c r="C67" s="22"/>
      <c r="D67" s="34"/>
      <c r="E67" s="22"/>
      <c r="F67" s="34"/>
      <c r="G67" s="35"/>
      <c r="H67" s="36"/>
      <c r="I67" s="78"/>
      <c r="J67" s="204"/>
      <c r="K67" s="204"/>
      <c r="L67" s="205"/>
      <c r="M67" s="205"/>
      <c r="N67" s="204"/>
      <c r="O67" s="214"/>
      <c r="P67" s="214"/>
      <c r="Q67" s="213"/>
      <c r="R67" s="214"/>
      <c r="S67" s="213"/>
      <c r="T67" s="214"/>
      <c r="U67" s="223"/>
      <c r="V67" s="223"/>
      <c r="W67" s="222"/>
      <c r="X67" s="223"/>
      <c r="Y67" s="222"/>
      <c r="Z67" s="223"/>
      <c r="AA67" s="232"/>
      <c r="AB67" s="232"/>
      <c r="AC67" s="231"/>
      <c r="AD67" s="232"/>
      <c r="AE67" s="231"/>
      <c r="AF67" s="232"/>
      <c r="AG67" s="250"/>
      <c r="AH67" s="250"/>
      <c r="AI67" s="249"/>
      <c r="AJ67" s="250"/>
      <c r="AK67" s="249"/>
      <c r="AL67" s="250"/>
      <c r="AM67" s="204"/>
      <c r="AN67" s="204"/>
      <c r="AO67" s="205"/>
      <c r="AP67" s="204"/>
      <c r="AQ67" s="205"/>
      <c r="AR67" s="204"/>
      <c r="AS67" s="259"/>
      <c r="AT67" s="259"/>
      <c r="AU67" s="258"/>
      <c r="AV67" s="259"/>
      <c r="AW67" s="258"/>
      <c r="AX67" s="259"/>
      <c r="AY67" s="268"/>
      <c r="AZ67" s="268"/>
      <c r="BA67" s="267"/>
      <c r="BB67" s="268"/>
      <c r="BC67" s="267"/>
      <c r="BD67" s="268"/>
      <c r="BE67" s="204"/>
      <c r="BF67" s="204"/>
      <c r="BG67" s="205"/>
      <c r="BH67" s="204"/>
      <c r="BI67" s="205"/>
      <c r="BJ67" s="204"/>
      <c r="BK67" s="241"/>
      <c r="BL67" s="241"/>
      <c r="BM67" s="240"/>
      <c r="BN67" s="241"/>
      <c r="BO67" s="240"/>
      <c r="BP67" s="241"/>
      <c r="BQ67" s="223"/>
      <c r="BR67" s="223"/>
      <c r="BS67" s="222"/>
      <c r="BT67" s="223"/>
      <c r="BU67" s="222"/>
      <c r="BV67" s="223"/>
      <c r="BW67" s="268"/>
      <c r="BX67" s="268"/>
      <c r="BY67" s="267"/>
      <c r="BZ67" s="268"/>
      <c r="CA67" s="267"/>
      <c r="CB67" s="268"/>
      <c r="CC67" s="241"/>
      <c r="CD67" s="214"/>
      <c r="CE67" s="240"/>
      <c r="CF67" s="240"/>
      <c r="CG67" s="241"/>
      <c r="CH67" s="5"/>
      <c r="CI67" s="579">
        <f t="shared" si="52"/>
        <v>0</v>
      </c>
      <c r="CJ67" s="579">
        <f t="shared" si="53"/>
        <v>0</v>
      </c>
    </row>
    <row r="68" spans="1:88" hidden="1" x14ac:dyDescent="0.2">
      <c r="A68" s="22"/>
      <c r="B68" s="22"/>
      <c r="C68" s="22"/>
      <c r="D68" s="34"/>
      <c r="E68" s="22"/>
      <c r="F68" s="34"/>
      <c r="G68" s="35"/>
      <c r="H68" s="36"/>
      <c r="I68" s="78"/>
      <c r="J68" s="204"/>
      <c r="K68" s="204"/>
      <c r="L68" s="205"/>
      <c r="M68" s="205"/>
      <c r="N68" s="204"/>
      <c r="O68" s="214"/>
      <c r="P68" s="214"/>
      <c r="Q68" s="213"/>
      <c r="R68" s="214"/>
      <c r="S68" s="213"/>
      <c r="T68" s="214"/>
      <c r="U68" s="223"/>
      <c r="V68" s="223"/>
      <c r="W68" s="222"/>
      <c r="X68" s="223"/>
      <c r="Y68" s="222"/>
      <c r="Z68" s="223"/>
      <c r="AA68" s="232"/>
      <c r="AB68" s="232"/>
      <c r="AC68" s="231"/>
      <c r="AD68" s="232"/>
      <c r="AE68" s="231"/>
      <c r="AF68" s="232"/>
      <c r="AG68" s="250"/>
      <c r="AH68" s="250"/>
      <c r="AI68" s="249"/>
      <c r="AJ68" s="250"/>
      <c r="AK68" s="249"/>
      <c r="AL68" s="250"/>
      <c r="AM68" s="204"/>
      <c r="AN68" s="204"/>
      <c r="AO68" s="205"/>
      <c r="AP68" s="204"/>
      <c r="AQ68" s="205"/>
      <c r="AR68" s="204"/>
      <c r="AS68" s="259"/>
      <c r="AT68" s="259"/>
      <c r="AU68" s="258"/>
      <c r="AV68" s="259"/>
      <c r="AW68" s="258"/>
      <c r="AX68" s="259"/>
      <c r="AY68" s="268"/>
      <c r="AZ68" s="268"/>
      <c r="BA68" s="267"/>
      <c r="BB68" s="268"/>
      <c r="BC68" s="267"/>
      <c r="BD68" s="268"/>
      <c r="BE68" s="204"/>
      <c r="BF68" s="204"/>
      <c r="BG68" s="205"/>
      <c r="BH68" s="204"/>
      <c r="BI68" s="205"/>
      <c r="BJ68" s="204"/>
      <c r="BK68" s="241"/>
      <c r="BL68" s="241"/>
      <c r="BM68" s="240"/>
      <c r="BN68" s="241"/>
      <c r="BO68" s="240"/>
      <c r="BP68" s="241"/>
      <c r="BQ68" s="223"/>
      <c r="BR68" s="223"/>
      <c r="BS68" s="222"/>
      <c r="BT68" s="223"/>
      <c r="BU68" s="222"/>
      <c r="BV68" s="223"/>
      <c r="BW68" s="268"/>
      <c r="BX68" s="268"/>
      <c r="BY68" s="267"/>
      <c r="BZ68" s="268"/>
      <c r="CA68" s="267"/>
      <c r="CB68" s="268"/>
      <c r="CC68" s="241"/>
      <c r="CD68" s="214"/>
      <c r="CE68" s="240"/>
      <c r="CF68" s="240"/>
      <c r="CG68" s="241"/>
      <c r="CH68" s="5"/>
      <c r="CI68" s="579">
        <f t="shared" si="52"/>
        <v>0</v>
      </c>
      <c r="CJ68" s="579">
        <f t="shared" si="53"/>
        <v>0</v>
      </c>
    </row>
    <row r="69" spans="1:88" hidden="1" x14ac:dyDescent="0.2">
      <c r="A69" s="22"/>
      <c r="B69" s="22"/>
      <c r="C69" s="22"/>
      <c r="D69" s="34"/>
      <c r="E69" s="22"/>
      <c r="F69" s="34"/>
      <c r="G69" s="35"/>
      <c r="H69" s="36"/>
      <c r="I69" s="78"/>
      <c r="J69" s="204"/>
      <c r="K69" s="204"/>
      <c r="L69" s="205"/>
      <c r="M69" s="205"/>
      <c r="N69" s="204"/>
      <c r="O69" s="214"/>
      <c r="P69" s="214"/>
      <c r="Q69" s="213"/>
      <c r="R69" s="214"/>
      <c r="S69" s="213"/>
      <c r="T69" s="214"/>
      <c r="U69" s="223"/>
      <c r="V69" s="223"/>
      <c r="W69" s="222"/>
      <c r="X69" s="223"/>
      <c r="Y69" s="222"/>
      <c r="Z69" s="223"/>
      <c r="AA69" s="232"/>
      <c r="AB69" s="232"/>
      <c r="AC69" s="231"/>
      <c r="AD69" s="232"/>
      <c r="AE69" s="231"/>
      <c r="AF69" s="232"/>
      <c r="AG69" s="250"/>
      <c r="AH69" s="250"/>
      <c r="AI69" s="249"/>
      <c r="AJ69" s="250"/>
      <c r="AK69" s="249"/>
      <c r="AL69" s="250"/>
      <c r="AM69" s="204"/>
      <c r="AN69" s="204"/>
      <c r="AO69" s="205"/>
      <c r="AP69" s="204"/>
      <c r="AQ69" s="205"/>
      <c r="AR69" s="204"/>
      <c r="AS69" s="259"/>
      <c r="AT69" s="259"/>
      <c r="AU69" s="258"/>
      <c r="AV69" s="259"/>
      <c r="AW69" s="258"/>
      <c r="AX69" s="259"/>
      <c r="AY69" s="268"/>
      <c r="AZ69" s="268"/>
      <c r="BA69" s="267"/>
      <c r="BB69" s="268"/>
      <c r="BC69" s="267"/>
      <c r="BD69" s="268"/>
      <c r="BE69" s="204"/>
      <c r="BF69" s="204"/>
      <c r="BG69" s="205"/>
      <c r="BH69" s="204"/>
      <c r="BI69" s="205"/>
      <c r="BJ69" s="204"/>
      <c r="BK69" s="241"/>
      <c r="BL69" s="241"/>
      <c r="BM69" s="240"/>
      <c r="BN69" s="241"/>
      <c r="BO69" s="240"/>
      <c r="BP69" s="241"/>
      <c r="BQ69" s="223"/>
      <c r="BR69" s="223"/>
      <c r="BS69" s="222"/>
      <c r="BT69" s="223"/>
      <c r="BU69" s="222"/>
      <c r="BV69" s="223"/>
      <c r="BW69" s="268"/>
      <c r="BX69" s="268"/>
      <c r="BY69" s="267"/>
      <c r="BZ69" s="268"/>
      <c r="CA69" s="267"/>
      <c r="CB69" s="268"/>
      <c r="CC69" s="241"/>
      <c r="CD69" s="214"/>
      <c r="CE69" s="240"/>
      <c r="CF69" s="240"/>
      <c r="CG69" s="241"/>
      <c r="CH69" s="5"/>
      <c r="CI69" s="579">
        <f t="shared" si="52"/>
        <v>0</v>
      </c>
      <c r="CJ69" s="579">
        <f t="shared" si="53"/>
        <v>0</v>
      </c>
    </row>
    <row r="70" spans="1:88" hidden="1" x14ac:dyDescent="0.2">
      <c r="A70" s="7"/>
      <c r="B70" s="43"/>
      <c r="C70" s="7"/>
      <c r="D70" s="44"/>
      <c r="E70" s="22"/>
      <c r="F70" s="79"/>
      <c r="G70" s="45"/>
      <c r="H70" s="80"/>
      <c r="I70" s="81"/>
      <c r="J70" s="204"/>
      <c r="K70" s="204"/>
      <c r="L70" s="205"/>
      <c r="M70" s="205"/>
      <c r="N70" s="204"/>
      <c r="O70" s="214"/>
      <c r="P70" s="214"/>
      <c r="Q70" s="213"/>
      <c r="R70" s="214"/>
      <c r="S70" s="213"/>
      <c r="T70" s="214"/>
      <c r="U70" s="223"/>
      <c r="V70" s="223"/>
      <c r="W70" s="222"/>
      <c r="X70" s="223"/>
      <c r="Y70" s="222"/>
      <c r="Z70" s="223"/>
      <c r="AA70" s="232"/>
      <c r="AB70" s="232"/>
      <c r="AC70" s="231"/>
      <c r="AD70" s="232"/>
      <c r="AE70" s="231"/>
      <c r="AF70" s="232"/>
      <c r="AG70" s="250"/>
      <c r="AH70" s="250"/>
      <c r="AI70" s="249"/>
      <c r="AJ70" s="250"/>
      <c r="AK70" s="249"/>
      <c r="AL70" s="250"/>
      <c r="AM70" s="204"/>
      <c r="AN70" s="204"/>
      <c r="AO70" s="205"/>
      <c r="AP70" s="204"/>
      <c r="AQ70" s="205"/>
      <c r="AR70" s="204"/>
      <c r="AS70" s="259"/>
      <c r="AT70" s="259"/>
      <c r="AU70" s="258"/>
      <c r="AV70" s="259"/>
      <c r="AW70" s="258"/>
      <c r="AX70" s="259"/>
      <c r="AY70" s="268"/>
      <c r="AZ70" s="268"/>
      <c r="BA70" s="267"/>
      <c r="BB70" s="268"/>
      <c r="BC70" s="267"/>
      <c r="BD70" s="268"/>
      <c r="BE70" s="204"/>
      <c r="BF70" s="204"/>
      <c r="BG70" s="205"/>
      <c r="BH70" s="204"/>
      <c r="BI70" s="205"/>
      <c r="BJ70" s="204"/>
      <c r="BK70" s="241"/>
      <c r="BL70" s="241"/>
      <c r="BM70" s="240"/>
      <c r="BN70" s="241"/>
      <c r="BO70" s="240"/>
      <c r="BP70" s="241"/>
      <c r="BQ70" s="223"/>
      <c r="BR70" s="223"/>
      <c r="BS70" s="222"/>
      <c r="BT70" s="223"/>
      <c r="BU70" s="222"/>
      <c r="BV70" s="223"/>
      <c r="BW70" s="268"/>
      <c r="BX70" s="268"/>
      <c r="BY70" s="267"/>
      <c r="BZ70" s="268"/>
      <c r="CA70" s="267"/>
      <c r="CB70" s="268"/>
      <c r="CC70" s="241"/>
      <c r="CD70" s="214"/>
      <c r="CE70" s="240"/>
      <c r="CF70" s="240"/>
      <c r="CG70" s="241"/>
      <c r="CH70" s="5"/>
      <c r="CI70" s="579">
        <f t="shared" si="52"/>
        <v>0</v>
      </c>
      <c r="CJ70" s="579">
        <f t="shared" si="53"/>
        <v>0</v>
      </c>
    </row>
    <row r="71" spans="1:88" hidden="1" x14ac:dyDescent="0.2">
      <c r="A71" s="22"/>
      <c r="B71" s="22"/>
      <c r="C71" s="22"/>
      <c r="D71" s="34"/>
      <c r="E71" s="22"/>
      <c r="F71" s="34"/>
      <c r="G71" s="35"/>
      <c r="H71" s="36"/>
      <c r="I71" s="78"/>
      <c r="J71" s="204"/>
      <c r="K71" s="204"/>
      <c r="L71" s="205"/>
      <c r="M71" s="205"/>
      <c r="N71" s="204"/>
      <c r="O71" s="214"/>
      <c r="P71" s="214"/>
      <c r="Q71" s="213"/>
      <c r="R71" s="214"/>
      <c r="S71" s="213"/>
      <c r="T71" s="214"/>
      <c r="U71" s="223"/>
      <c r="V71" s="223"/>
      <c r="W71" s="222"/>
      <c r="X71" s="223"/>
      <c r="Y71" s="222"/>
      <c r="Z71" s="223"/>
      <c r="AA71" s="232"/>
      <c r="AB71" s="232"/>
      <c r="AC71" s="231"/>
      <c r="AD71" s="232"/>
      <c r="AE71" s="231"/>
      <c r="AF71" s="232"/>
      <c r="AG71" s="250"/>
      <c r="AH71" s="250"/>
      <c r="AI71" s="249"/>
      <c r="AJ71" s="250"/>
      <c r="AK71" s="249"/>
      <c r="AL71" s="250"/>
      <c r="AM71" s="204"/>
      <c r="AN71" s="204"/>
      <c r="AO71" s="205"/>
      <c r="AP71" s="204"/>
      <c r="AQ71" s="205"/>
      <c r="AR71" s="204"/>
      <c r="AS71" s="259"/>
      <c r="AT71" s="259"/>
      <c r="AU71" s="258"/>
      <c r="AV71" s="259"/>
      <c r="AW71" s="258"/>
      <c r="AX71" s="259"/>
      <c r="AY71" s="268"/>
      <c r="AZ71" s="268"/>
      <c r="BA71" s="267"/>
      <c r="BB71" s="268"/>
      <c r="BC71" s="267"/>
      <c r="BD71" s="268"/>
      <c r="BE71" s="204"/>
      <c r="BF71" s="204"/>
      <c r="BG71" s="205"/>
      <c r="BH71" s="204"/>
      <c r="BI71" s="205"/>
      <c r="BJ71" s="204"/>
      <c r="BK71" s="241"/>
      <c r="BL71" s="241"/>
      <c r="BM71" s="240"/>
      <c r="BN71" s="241"/>
      <c r="BO71" s="240"/>
      <c r="BP71" s="241"/>
      <c r="BQ71" s="223"/>
      <c r="BR71" s="223"/>
      <c r="BS71" s="222"/>
      <c r="BT71" s="223"/>
      <c r="BU71" s="222"/>
      <c r="BV71" s="223"/>
      <c r="BW71" s="268"/>
      <c r="BX71" s="268"/>
      <c r="BY71" s="267"/>
      <c r="BZ71" s="268"/>
      <c r="CA71" s="267"/>
      <c r="CB71" s="268"/>
      <c r="CC71" s="241"/>
      <c r="CD71" s="214"/>
      <c r="CE71" s="240"/>
      <c r="CF71" s="240"/>
      <c r="CG71" s="241"/>
      <c r="CH71" s="5"/>
      <c r="CI71" s="579">
        <f t="shared" si="52"/>
        <v>0</v>
      </c>
      <c r="CJ71" s="579">
        <f t="shared" si="53"/>
        <v>0</v>
      </c>
    </row>
    <row r="72" spans="1:88" hidden="1" x14ac:dyDescent="0.2">
      <c r="A72" s="22"/>
      <c r="B72" s="22"/>
      <c r="C72" s="22"/>
      <c r="D72" s="34"/>
      <c r="E72" s="22"/>
      <c r="F72" s="34"/>
      <c r="G72" s="35"/>
      <c r="H72" s="26"/>
      <c r="I72" s="78"/>
      <c r="J72" s="204"/>
      <c r="K72" s="204"/>
      <c r="L72" s="205"/>
      <c r="M72" s="205"/>
      <c r="N72" s="204"/>
      <c r="O72" s="214"/>
      <c r="P72" s="214"/>
      <c r="Q72" s="213"/>
      <c r="R72" s="214"/>
      <c r="S72" s="213"/>
      <c r="T72" s="214"/>
      <c r="U72" s="223"/>
      <c r="V72" s="223"/>
      <c r="W72" s="222"/>
      <c r="X72" s="223"/>
      <c r="Y72" s="222"/>
      <c r="Z72" s="223"/>
      <c r="AA72" s="232"/>
      <c r="AB72" s="232"/>
      <c r="AC72" s="231"/>
      <c r="AD72" s="232"/>
      <c r="AE72" s="231"/>
      <c r="AF72" s="232"/>
      <c r="AG72" s="250"/>
      <c r="AH72" s="250"/>
      <c r="AI72" s="249"/>
      <c r="AJ72" s="250"/>
      <c r="AK72" s="249"/>
      <c r="AL72" s="250"/>
      <c r="AM72" s="204"/>
      <c r="AN72" s="204"/>
      <c r="AO72" s="205"/>
      <c r="AP72" s="204"/>
      <c r="AQ72" s="205"/>
      <c r="AR72" s="204"/>
      <c r="AS72" s="259"/>
      <c r="AT72" s="259"/>
      <c r="AU72" s="258"/>
      <c r="AV72" s="259"/>
      <c r="AW72" s="258"/>
      <c r="AX72" s="259"/>
      <c r="AY72" s="268"/>
      <c r="AZ72" s="268"/>
      <c r="BA72" s="267"/>
      <c r="BB72" s="268"/>
      <c r="BC72" s="267"/>
      <c r="BD72" s="268"/>
      <c r="BE72" s="204"/>
      <c r="BF72" s="204"/>
      <c r="BG72" s="205"/>
      <c r="BH72" s="204"/>
      <c r="BI72" s="205"/>
      <c r="BJ72" s="204"/>
      <c r="BK72" s="241"/>
      <c r="BL72" s="241"/>
      <c r="BM72" s="240"/>
      <c r="BN72" s="241"/>
      <c r="BO72" s="240"/>
      <c r="BP72" s="241"/>
      <c r="BQ72" s="223"/>
      <c r="BR72" s="223"/>
      <c r="BS72" s="222"/>
      <c r="BT72" s="223"/>
      <c r="BU72" s="222"/>
      <c r="BV72" s="223"/>
      <c r="BW72" s="268"/>
      <c r="BX72" s="268"/>
      <c r="BY72" s="267"/>
      <c r="BZ72" s="268"/>
      <c r="CA72" s="267"/>
      <c r="CB72" s="268"/>
      <c r="CC72" s="241"/>
      <c r="CD72" s="214"/>
      <c r="CE72" s="240"/>
      <c r="CF72" s="240"/>
      <c r="CG72" s="241"/>
      <c r="CH72" s="5"/>
      <c r="CI72" s="579">
        <f t="shared" si="52"/>
        <v>0</v>
      </c>
      <c r="CJ72" s="579">
        <f t="shared" si="53"/>
        <v>0</v>
      </c>
    </row>
    <row r="73" spans="1:88" hidden="1" x14ac:dyDescent="0.2">
      <c r="A73" s="22"/>
      <c r="B73" s="22"/>
      <c r="C73" s="22"/>
      <c r="D73" s="34"/>
      <c r="E73" s="22"/>
      <c r="F73" s="34"/>
      <c r="G73" s="35"/>
      <c r="H73" s="26"/>
      <c r="I73" s="78"/>
      <c r="J73" s="204"/>
      <c r="K73" s="204"/>
      <c r="L73" s="205"/>
      <c r="M73" s="205"/>
      <c r="N73" s="204"/>
      <c r="O73" s="214"/>
      <c r="P73" s="214"/>
      <c r="Q73" s="213"/>
      <c r="R73" s="214"/>
      <c r="S73" s="213"/>
      <c r="T73" s="214"/>
      <c r="U73" s="223"/>
      <c r="V73" s="223"/>
      <c r="W73" s="222"/>
      <c r="X73" s="223"/>
      <c r="Y73" s="222"/>
      <c r="Z73" s="223"/>
      <c r="AA73" s="232"/>
      <c r="AB73" s="232"/>
      <c r="AC73" s="231"/>
      <c r="AD73" s="232"/>
      <c r="AE73" s="231"/>
      <c r="AF73" s="232"/>
      <c r="AG73" s="250"/>
      <c r="AH73" s="250"/>
      <c r="AI73" s="249"/>
      <c r="AJ73" s="250"/>
      <c r="AK73" s="249"/>
      <c r="AL73" s="250"/>
      <c r="AM73" s="204"/>
      <c r="AN73" s="204"/>
      <c r="AO73" s="205"/>
      <c r="AP73" s="204"/>
      <c r="AQ73" s="205"/>
      <c r="AR73" s="204"/>
      <c r="AS73" s="259"/>
      <c r="AT73" s="259"/>
      <c r="AU73" s="258"/>
      <c r="AV73" s="259"/>
      <c r="AW73" s="258"/>
      <c r="AX73" s="259"/>
      <c r="AY73" s="268"/>
      <c r="AZ73" s="268"/>
      <c r="BA73" s="267"/>
      <c r="BB73" s="268"/>
      <c r="BC73" s="267"/>
      <c r="BD73" s="268"/>
      <c r="BE73" s="204"/>
      <c r="BF73" s="204"/>
      <c r="BG73" s="205"/>
      <c r="BH73" s="204"/>
      <c r="BI73" s="205"/>
      <c r="BJ73" s="204"/>
      <c r="BK73" s="241"/>
      <c r="BL73" s="241"/>
      <c r="BM73" s="240"/>
      <c r="BN73" s="241"/>
      <c r="BO73" s="240"/>
      <c r="BP73" s="241"/>
      <c r="BQ73" s="223"/>
      <c r="BR73" s="223"/>
      <c r="BS73" s="222"/>
      <c r="BT73" s="223"/>
      <c r="BU73" s="222"/>
      <c r="BV73" s="223"/>
      <c r="BW73" s="268"/>
      <c r="BX73" s="268"/>
      <c r="BY73" s="267"/>
      <c r="BZ73" s="268"/>
      <c r="CA73" s="267"/>
      <c r="CB73" s="268"/>
      <c r="CC73" s="241"/>
      <c r="CD73" s="214"/>
      <c r="CE73" s="240"/>
      <c r="CF73" s="240"/>
      <c r="CG73" s="241"/>
      <c r="CH73" s="5"/>
      <c r="CI73" s="579">
        <f t="shared" si="52"/>
        <v>0</v>
      </c>
      <c r="CJ73" s="579">
        <f t="shared" si="53"/>
        <v>0</v>
      </c>
    </row>
    <row r="74" spans="1:88" hidden="1" x14ac:dyDescent="0.2">
      <c r="A74" s="22"/>
      <c r="B74" s="22"/>
      <c r="C74" s="22"/>
      <c r="D74" s="31"/>
      <c r="E74" s="22"/>
      <c r="F74" s="34"/>
      <c r="G74" s="25"/>
      <c r="H74" s="32"/>
      <c r="I74" s="78"/>
      <c r="J74" s="204"/>
      <c r="K74" s="204"/>
      <c r="L74" s="205"/>
      <c r="M74" s="205"/>
      <c r="N74" s="204"/>
      <c r="O74" s="214"/>
      <c r="P74" s="214"/>
      <c r="Q74" s="213"/>
      <c r="R74" s="214"/>
      <c r="S74" s="213"/>
      <c r="T74" s="214"/>
      <c r="U74" s="223"/>
      <c r="V74" s="223"/>
      <c r="W74" s="222"/>
      <c r="X74" s="223"/>
      <c r="Y74" s="222"/>
      <c r="Z74" s="223"/>
      <c r="AA74" s="232"/>
      <c r="AB74" s="232"/>
      <c r="AC74" s="231"/>
      <c r="AD74" s="232"/>
      <c r="AE74" s="231"/>
      <c r="AF74" s="232"/>
      <c r="AG74" s="250"/>
      <c r="AH74" s="250"/>
      <c r="AI74" s="249"/>
      <c r="AJ74" s="250"/>
      <c r="AK74" s="249"/>
      <c r="AL74" s="250"/>
      <c r="AM74" s="204"/>
      <c r="AN74" s="204"/>
      <c r="AO74" s="205"/>
      <c r="AP74" s="204"/>
      <c r="AQ74" s="205"/>
      <c r="AR74" s="204"/>
      <c r="AS74" s="259"/>
      <c r="AT74" s="259"/>
      <c r="AU74" s="258"/>
      <c r="AV74" s="259"/>
      <c r="AW74" s="258"/>
      <c r="AX74" s="259"/>
      <c r="AY74" s="268"/>
      <c r="AZ74" s="268"/>
      <c r="BA74" s="267"/>
      <c r="BB74" s="268"/>
      <c r="BC74" s="267"/>
      <c r="BD74" s="268"/>
      <c r="BE74" s="204"/>
      <c r="BF74" s="204"/>
      <c r="BG74" s="205"/>
      <c r="BH74" s="204"/>
      <c r="BI74" s="205"/>
      <c r="BJ74" s="204"/>
      <c r="BK74" s="241"/>
      <c r="BL74" s="241"/>
      <c r="BM74" s="240"/>
      <c r="BN74" s="241"/>
      <c r="BO74" s="240"/>
      <c r="BP74" s="241"/>
      <c r="BQ74" s="223"/>
      <c r="BR74" s="223"/>
      <c r="BS74" s="222"/>
      <c r="BT74" s="223"/>
      <c r="BU74" s="222"/>
      <c r="BV74" s="223"/>
      <c r="BW74" s="268"/>
      <c r="BX74" s="268"/>
      <c r="BY74" s="267"/>
      <c r="BZ74" s="268"/>
      <c r="CA74" s="267"/>
      <c r="CB74" s="268"/>
      <c r="CC74" s="241"/>
      <c r="CD74" s="214"/>
      <c r="CE74" s="240"/>
      <c r="CF74" s="240"/>
      <c r="CG74" s="241"/>
      <c r="CH74" s="5"/>
      <c r="CI74" s="579">
        <f t="shared" si="52"/>
        <v>0</v>
      </c>
      <c r="CJ74" s="579">
        <f t="shared" si="53"/>
        <v>0</v>
      </c>
    </row>
    <row r="75" spans="1:88" hidden="1" x14ac:dyDescent="0.2">
      <c r="A75" s="22"/>
      <c r="B75" s="22"/>
      <c r="C75" s="22"/>
      <c r="D75" s="33"/>
      <c r="E75" s="22"/>
      <c r="F75" s="34"/>
      <c r="G75" s="35"/>
      <c r="H75" s="75"/>
      <c r="I75" s="78"/>
      <c r="J75" s="204"/>
      <c r="K75" s="204"/>
      <c r="L75" s="205"/>
      <c r="M75" s="205"/>
      <c r="N75" s="204"/>
      <c r="O75" s="214"/>
      <c r="P75" s="214"/>
      <c r="Q75" s="213"/>
      <c r="R75" s="214"/>
      <c r="S75" s="213"/>
      <c r="T75" s="214"/>
      <c r="U75" s="223"/>
      <c r="V75" s="223"/>
      <c r="W75" s="222"/>
      <c r="X75" s="223"/>
      <c r="Y75" s="222"/>
      <c r="Z75" s="223"/>
      <c r="AA75" s="232"/>
      <c r="AB75" s="232"/>
      <c r="AC75" s="231"/>
      <c r="AD75" s="232"/>
      <c r="AE75" s="231"/>
      <c r="AF75" s="232"/>
      <c r="AG75" s="250"/>
      <c r="AH75" s="250"/>
      <c r="AI75" s="249"/>
      <c r="AJ75" s="250"/>
      <c r="AK75" s="249"/>
      <c r="AL75" s="250"/>
      <c r="AM75" s="204"/>
      <c r="AN75" s="204"/>
      <c r="AO75" s="205"/>
      <c r="AP75" s="204"/>
      <c r="AQ75" s="205"/>
      <c r="AR75" s="204"/>
      <c r="AS75" s="259"/>
      <c r="AT75" s="259"/>
      <c r="AU75" s="258"/>
      <c r="AV75" s="259"/>
      <c r="AW75" s="258"/>
      <c r="AX75" s="259"/>
      <c r="AY75" s="268"/>
      <c r="AZ75" s="268"/>
      <c r="BA75" s="267"/>
      <c r="BB75" s="268"/>
      <c r="BC75" s="267"/>
      <c r="BD75" s="268"/>
      <c r="BE75" s="204"/>
      <c r="BF75" s="204"/>
      <c r="BG75" s="205"/>
      <c r="BH75" s="204"/>
      <c r="BI75" s="205"/>
      <c r="BJ75" s="204"/>
      <c r="BK75" s="241"/>
      <c r="BL75" s="241"/>
      <c r="BM75" s="240"/>
      <c r="BN75" s="241"/>
      <c r="BO75" s="240"/>
      <c r="BP75" s="241"/>
      <c r="BQ75" s="223"/>
      <c r="BR75" s="223"/>
      <c r="BS75" s="222"/>
      <c r="BT75" s="223"/>
      <c r="BU75" s="222"/>
      <c r="BV75" s="223"/>
      <c r="BW75" s="268"/>
      <c r="BX75" s="268"/>
      <c r="BY75" s="267"/>
      <c r="BZ75" s="268"/>
      <c r="CA75" s="267"/>
      <c r="CB75" s="268"/>
      <c r="CC75" s="241"/>
      <c r="CD75" s="214"/>
      <c r="CE75" s="240"/>
      <c r="CF75" s="240"/>
      <c r="CG75" s="241"/>
      <c r="CH75" s="5"/>
      <c r="CI75" s="579">
        <f t="shared" si="52"/>
        <v>0</v>
      </c>
      <c r="CJ75" s="579">
        <f t="shared" si="53"/>
        <v>0</v>
      </c>
    </row>
    <row r="76" spans="1:88" hidden="1" x14ac:dyDescent="0.2">
      <c r="A76" s="22"/>
      <c r="B76" s="22"/>
      <c r="C76" s="22"/>
      <c r="D76" s="34"/>
      <c r="E76" s="22"/>
      <c r="F76" s="34"/>
      <c r="G76" s="35"/>
      <c r="H76" s="36"/>
      <c r="I76" s="78"/>
      <c r="J76" s="204"/>
      <c r="K76" s="204"/>
      <c r="L76" s="205"/>
      <c r="M76" s="205"/>
      <c r="N76" s="204"/>
      <c r="O76" s="214"/>
      <c r="P76" s="214"/>
      <c r="Q76" s="213"/>
      <c r="R76" s="214"/>
      <c r="S76" s="213"/>
      <c r="T76" s="214"/>
      <c r="U76" s="223"/>
      <c r="V76" s="223"/>
      <c r="W76" s="222"/>
      <c r="X76" s="223"/>
      <c r="Y76" s="222"/>
      <c r="Z76" s="223"/>
      <c r="AA76" s="232"/>
      <c r="AB76" s="232"/>
      <c r="AC76" s="231"/>
      <c r="AD76" s="232"/>
      <c r="AE76" s="231"/>
      <c r="AF76" s="232"/>
      <c r="AG76" s="250"/>
      <c r="AH76" s="250"/>
      <c r="AI76" s="249"/>
      <c r="AJ76" s="250"/>
      <c r="AK76" s="249"/>
      <c r="AL76" s="250"/>
      <c r="AM76" s="204"/>
      <c r="AN76" s="204"/>
      <c r="AO76" s="205"/>
      <c r="AP76" s="204"/>
      <c r="AQ76" s="205"/>
      <c r="AR76" s="204"/>
      <c r="AS76" s="259"/>
      <c r="AT76" s="259"/>
      <c r="AU76" s="258"/>
      <c r="AV76" s="259"/>
      <c r="AW76" s="258"/>
      <c r="AX76" s="259"/>
      <c r="AY76" s="268"/>
      <c r="AZ76" s="268"/>
      <c r="BA76" s="267"/>
      <c r="BB76" s="268"/>
      <c r="BC76" s="267"/>
      <c r="BD76" s="268"/>
      <c r="BE76" s="204"/>
      <c r="BF76" s="204"/>
      <c r="BG76" s="205"/>
      <c r="BH76" s="204"/>
      <c r="BI76" s="205"/>
      <c r="BJ76" s="204"/>
      <c r="BK76" s="241"/>
      <c r="BL76" s="241"/>
      <c r="BM76" s="240"/>
      <c r="BN76" s="241"/>
      <c r="BO76" s="240"/>
      <c r="BP76" s="241"/>
      <c r="BQ76" s="223"/>
      <c r="BR76" s="223"/>
      <c r="BS76" s="222"/>
      <c r="BT76" s="223"/>
      <c r="BU76" s="222"/>
      <c r="BV76" s="223"/>
      <c r="BW76" s="268"/>
      <c r="BX76" s="268"/>
      <c r="BY76" s="267"/>
      <c r="BZ76" s="268"/>
      <c r="CA76" s="267"/>
      <c r="CB76" s="268"/>
      <c r="CC76" s="241"/>
      <c r="CD76" s="214"/>
      <c r="CE76" s="240"/>
      <c r="CF76" s="240"/>
      <c r="CG76" s="241"/>
      <c r="CH76" s="5"/>
      <c r="CI76" s="579">
        <f t="shared" si="52"/>
        <v>0</v>
      </c>
      <c r="CJ76" s="579">
        <f t="shared" si="53"/>
        <v>0</v>
      </c>
    </row>
    <row r="77" spans="1:88" hidden="1" x14ac:dyDescent="0.2">
      <c r="A77" s="82"/>
      <c r="B77" s="82"/>
      <c r="C77" s="82"/>
      <c r="D77" s="83"/>
      <c r="E77" s="82"/>
      <c r="F77" s="56"/>
      <c r="G77" s="84"/>
      <c r="H77" s="19"/>
      <c r="I77" s="59"/>
      <c r="J77" s="206"/>
      <c r="K77" s="206"/>
      <c r="L77" s="206"/>
      <c r="M77" s="206"/>
      <c r="N77" s="206"/>
      <c r="O77" s="215"/>
      <c r="P77" s="215"/>
      <c r="Q77" s="215"/>
      <c r="R77" s="215"/>
      <c r="S77" s="215"/>
      <c r="T77" s="215"/>
      <c r="U77" s="224"/>
      <c r="V77" s="224"/>
      <c r="W77" s="224"/>
      <c r="X77" s="224"/>
      <c r="Y77" s="224"/>
      <c r="Z77" s="224"/>
      <c r="AA77" s="233"/>
      <c r="AB77" s="233"/>
      <c r="AC77" s="233"/>
      <c r="AD77" s="233"/>
      <c r="AE77" s="233"/>
      <c r="AF77" s="233"/>
      <c r="AG77" s="251"/>
      <c r="AH77" s="251"/>
      <c r="AI77" s="251"/>
      <c r="AJ77" s="251"/>
      <c r="AK77" s="251"/>
      <c r="AL77" s="251"/>
      <c r="AM77" s="206"/>
      <c r="AN77" s="206"/>
      <c r="AO77" s="206"/>
      <c r="AP77" s="206"/>
      <c r="AQ77" s="206"/>
      <c r="AR77" s="206"/>
      <c r="AS77" s="260"/>
      <c r="AT77" s="260"/>
      <c r="AU77" s="260"/>
      <c r="AV77" s="260"/>
      <c r="AW77" s="260"/>
      <c r="AX77" s="260"/>
      <c r="AY77" s="269"/>
      <c r="AZ77" s="269"/>
      <c r="BA77" s="269"/>
      <c r="BB77" s="269"/>
      <c r="BC77" s="269"/>
      <c r="BD77" s="269"/>
      <c r="BE77" s="206"/>
      <c r="BF77" s="206"/>
      <c r="BG77" s="206"/>
      <c r="BH77" s="206"/>
      <c r="BI77" s="206"/>
      <c r="BJ77" s="206"/>
      <c r="BK77" s="242"/>
      <c r="BL77" s="242"/>
      <c r="BM77" s="242"/>
      <c r="BN77" s="242"/>
      <c r="BO77" s="242"/>
      <c r="BP77" s="242"/>
      <c r="BQ77" s="224"/>
      <c r="BR77" s="224"/>
      <c r="BS77" s="224"/>
      <c r="BT77" s="224"/>
      <c r="BU77" s="224"/>
      <c r="BV77" s="224"/>
      <c r="BW77" s="269"/>
      <c r="BX77" s="269"/>
      <c r="BY77" s="269"/>
      <c r="BZ77" s="269"/>
      <c r="CA77" s="269"/>
      <c r="CB77" s="269"/>
      <c r="CC77" s="242"/>
      <c r="CD77" s="215"/>
      <c r="CE77" s="242"/>
      <c r="CF77" s="242"/>
      <c r="CG77" s="242"/>
      <c r="CH77" s="5"/>
      <c r="CI77" s="579">
        <f t="shared" si="52"/>
        <v>0</v>
      </c>
      <c r="CJ77" s="579">
        <f t="shared" si="53"/>
        <v>0</v>
      </c>
    </row>
    <row r="78" spans="1:88" hidden="1" x14ac:dyDescent="0.2">
      <c r="A78" s="7"/>
      <c r="B78" s="7"/>
      <c r="C78" s="7"/>
      <c r="D78" s="56"/>
      <c r="E78" s="7"/>
      <c r="F78" s="56"/>
      <c r="G78" s="57"/>
      <c r="H78" s="61"/>
      <c r="I78" s="62"/>
      <c r="J78" s="204"/>
      <c r="K78" s="204"/>
      <c r="L78" s="205"/>
      <c r="M78" s="205"/>
      <c r="N78" s="205"/>
      <c r="O78" s="214"/>
      <c r="P78" s="214"/>
      <c r="Q78" s="213"/>
      <c r="R78" s="213"/>
      <c r="S78" s="213"/>
      <c r="T78" s="213"/>
      <c r="U78" s="223"/>
      <c r="V78" s="222"/>
      <c r="W78" s="222"/>
      <c r="X78" s="222"/>
      <c r="Y78" s="222"/>
      <c r="Z78" s="222"/>
      <c r="AA78" s="232"/>
      <c r="AB78" s="231"/>
      <c r="AC78" s="231"/>
      <c r="AD78" s="231"/>
      <c r="AE78" s="231"/>
      <c r="AF78" s="231"/>
      <c r="AG78" s="250"/>
      <c r="AH78" s="249"/>
      <c r="AI78" s="249"/>
      <c r="AJ78" s="249"/>
      <c r="AK78" s="249"/>
      <c r="AL78" s="249"/>
      <c r="AM78" s="204"/>
      <c r="AN78" s="205"/>
      <c r="AO78" s="205"/>
      <c r="AP78" s="205"/>
      <c r="AQ78" s="205"/>
      <c r="AR78" s="205"/>
      <c r="AS78" s="259"/>
      <c r="AT78" s="258"/>
      <c r="AU78" s="258"/>
      <c r="AV78" s="258"/>
      <c r="AW78" s="258"/>
      <c r="AX78" s="258"/>
      <c r="AY78" s="268"/>
      <c r="AZ78" s="267"/>
      <c r="BA78" s="267"/>
      <c r="BB78" s="267"/>
      <c r="BC78" s="267"/>
      <c r="BD78" s="267"/>
      <c r="BE78" s="204"/>
      <c r="BF78" s="205"/>
      <c r="BG78" s="205"/>
      <c r="BH78" s="205"/>
      <c r="BI78" s="205"/>
      <c r="BJ78" s="205"/>
      <c r="BK78" s="241"/>
      <c r="BL78" s="240"/>
      <c r="BM78" s="240"/>
      <c r="BN78" s="240"/>
      <c r="BO78" s="240"/>
      <c r="BP78" s="240"/>
      <c r="BQ78" s="223"/>
      <c r="BR78" s="222"/>
      <c r="BS78" s="222"/>
      <c r="BT78" s="222"/>
      <c r="BU78" s="222"/>
      <c r="BV78" s="222"/>
      <c r="BW78" s="268"/>
      <c r="BX78" s="267"/>
      <c r="BY78" s="267"/>
      <c r="BZ78" s="267"/>
      <c r="CA78" s="267"/>
      <c r="CB78" s="267"/>
      <c r="CC78" s="241"/>
      <c r="CD78" s="214"/>
      <c r="CE78" s="240"/>
      <c r="CF78" s="240"/>
      <c r="CG78" s="240"/>
      <c r="CH78" s="5"/>
      <c r="CI78" s="579">
        <f t="shared" si="52"/>
        <v>0</v>
      </c>
      <c r="CJ78" s="579">
        <f t="shared" si="53"/>
        <v>0</v>
      </c>
    </row>
    <row r="79" spans="1:88" hidden="1" x14ac:dyDescent="0.2">
      <c r="A79" s="11"/>
      <c r="B79" s="11"/>
      <c r="C79" s="11"/>
      <c r="D79" s="64"/>
      <c r="E79" s="11"/>
      <c r="F79" s="64"/>
      <c r="G79" s="12"/>
      <c r="H79" s="65"/>
      <c r="I79" s="66"/>
      <c r="J79" s="204"/>
      <c r="K79" s="204"/>
      <c r="L79" s="205"/>
      <c r="M79" s="205"/>
      <c r="N79" s="205"/>
      <c r="O79" s="214"/>
      <c r="P79" s="214"/>
      <c r="Q79" s="213"/>
      <c r="R79" s="213"/>
      <c r="S79" s="213"/>
      <c r="T79" s="213"/>
      <c r="U79" s="223"/>
      <c r="V79" s="222"/>
      <c r="W79" s="222"/>
      <c r="X79" s="222"/>
      <c r="Y79" s="222"/>
      <c r="Z79" s="222"/>
      <c r="AA79" s="232"/>
      <c r="AB79" s="231"/>
      <c r="AC79" s="231"/>
      <c r="AD79" s="231"/>
      <c r="AE79" s="231"/>
      <c r="AF79" s="231"/>
      <c r="AG79" s="250"/>
      <c r="AH79" s="249"/>
      <c r="AI79" s="249"/>
      <c r="AJ79" s="249"/>
      <c r="AK79" s="249"/>
      <c r="AL79" s="249"/>
      <c r="AM79" s="204"/>
      <c r="AN79" s="205"/>
      <c r="AO79" s="205"/>
      <c r="AP79" s="205"/>
      <c r="AQ79" s="205"/>
      <c r="AR79" s="205"/>
      <c r="AS79" s="259"/>
      <c r="AT79" s="258"/>
      <c r="AU79" s="258"/>
      <c r="AV79" s="258"/>
      <c r="AW79" s="258"/>
      <c r="AX79" s="258"/>
      <c r="AY79" s="268"/>
      <c r="AZ79" s="267"/>
      <c r="BA79" s="267"/>
      <c r="BB79" s="267"/>
      <c r="BC79" s="267"/>
      <c r="BD79" s="267"/>
      <c r="BE79" s="204"/>
      <c r="BF79" s="205"/>
      <c r="BG79" s="205"/>
      <c r="BH79" s="205"/>
      <c r="BI79" s="205"/>
      <c r="BJ79" s="205"/>
      <c r="BK79" s="241"/>
      <c r="BL79" s="240"/>
      <c r="BM79" s="240"/>
      <c r="BN79" s="240"/>
      <c r="BO79" s="240"/>
      <c r="BP79" s="240"/>
      <c r="BQ79" s="223"/>
      <c r="BR79" s="222"/>
      <c r="BS79" s="222"/>
      <c r="BT79" s="222"/>
      <c r="BU79" s="222"/>
      <c r="BV79" s="222"/>
      <c r="BW79" s="268"/>
      <c r="BX79" s="267"/>
      <c r="BY79" s="267"/>
      <c r="BZ79" s="267"/>
      <c r="CA79" s="267"/>
      <c r="CB79" s="267"/>
      <c r="CC79" s="241"/>
      <c r="CD79" s="214"/>
      <c r="CE79" s="240"/>
      <c r="CF79" s="240"/>
      <c r="CG79" s="240"/>
      <c r="CH79" s="5"/>
      <c r="CI79" s="579">
        <f t="shared" ref="CI79:CI142" si="57">+K79+Q79+W79+AC79+AI79+AO79+AU79+BA79+BG79+BM79+BS79+BY79</f>
        <v>0</v>
      </c>
      <c r="CJ79" s="579">
        <f t="shared" ref="CJ79:CJ142" si="58">+I79-CI79</f>
        <v>0</v>
      </c>
    </row>
    <row r="80" spans="1:88" hidden="1" x14ac:dyDescent="0.2">
      <c r="A80" s="11"/>
      <c r="B80" s="11"/>
      <c r="C80" s="11"/>
      <c r="D80" s="64"/>
      <c r="E80" s="11"/>
      <c r="F80" s="64"/>
      <c r="G80" s="12"/>
      <c r="H80" s="67"/>
      <c r="I80" s="66"/>
      <c r="J80" s="204"/>
      <c r="K80" s="204"/>
      <c r="L80" s="205"/>
      <c r="M80" s="205"/>
      <c r="N80" s="205"/>
      <c r="O80" s="214"/>
      <c r="P80" s="214"/>
      <c r="Q80" s="213"/>
      <c r="R80" s="213"/>
      <c r="S80" s="213"/>
      <c r="T80" s="213"/>
      <c r="U80" s="223"/>
      <c r="V80" s="222"/>
      <c r="W80" s="222"/>
      <c r="X80" s="222"/>
      <c r="Y80" s="222"/>
      <c r="Z80" s="222"/>
      <c r="AA80" s="232"/>
      <c r="AB80" s="231"/>
      <c r="AC80" s="231"/>
      <c r="AD80" s="231"/>
      <c r="AE80" s="231"/>
      <c r="AF80" s="231"/>
      <c r="AG80" s="250"/>
      <c r="AH80" s="249"/>
      <c r="AI80" s="249"/>
      <c r="AJ80" s="249"/>
      <c r="AK80" s="249"/>
      <c r="AL80" s="249"/>
      <c r="AM80" s="204"/>
      <c r="AN80" s="205"/>
      <c r="AO80" s="205"/>
      <c r="AP80" s="205"/>
      <c r="AQ80" s="205"/>
      <c r="AR80" s="205"/>
      <c r="AS80" s="259"/>
      <c r="AT80" s="258"/>
      <c r="AU80" s="258"/>
      <c r="AV80" s="258"/>
      <c r="AW80" s="258"/>
      <c r="AX80" s="258"/>
      <c r="AY80" s="268"/>
      <c r="AZ80" s="267"/>
      <c r="BA80" s="267"/>
      <c r="BB80" s="267"/>
      <c r="BC80" s="267"/>
      <c r="BD80" s="267"/>
      <c r="BE80" s="204"/>
      <c r="BF80" s="205"/>
      <c r="BG80" s="205"/>
      <c r="BH80" s="205"/>
      <c r="BI80" s="205"/>
      <c r="BJ80" s="205"/>
      <c r="BK80" s="241"/>
      <c r="BL80" s="240"/>
      <c r="BM80" s="240"/>
      <c r="BN80" s="240"/>
      <c r="BO80" s="240"/>
      <c r="BP80" s="240"/>
      <c r="BQ80" s="223"/>
      <c r="BR80" s="222"/>
      <c r="BS80" s="222"/>
      <c r="BT80" s="222"/>
      <c r="BU80" s="222"/>
      <c r="BV80" s="222"/>
      <c r="BW80" s="268"/>
      <c r="BX80" s="267"/>
      <c r="BY80" s="267"/>
      <c r="BZ80" s="267"/>
      <c r="CA80" s="267"/>
      <c r="CB80" s="267"/>
      <c r="CC80" s="241"/>
      <c r="CD80" s="214"/>
      <c r="CE80" s="240"/>
      <c r="CF80" s="240"/>
      <c r="CG80" s="240"/>
      <c r="CH80" s="5"/>
      <c r="CI80" s="579">
        <f t="shared" si="57"/>
        <v>0</v>
      </c>
      <c r="CJ80" s="579">
        <f t="shared" si="58"/>
        <v>0</v>
      </c>
    </row>
    <row r="81" spans="1:88" hidden="1" x14ac:dyDescent="0.2">
      <c r="A81" s="11"/>
      <c r="B81" s="11"/>
      <c r="C81" s="11"/>
      <c r="D81" s="64"/>
      <c r="E81" s="11"/>
      <c r="F81" s="64"/>
      <c r="G81" s="12"/>
      <c r="H81" s="69"/>
      <c r="I81" s="66"/>
      <c r="J81" s="204"/>
      <c r="K81" s="204"/>
      <c r="L81" s="205"/>
      <c r="M81" s="205"/>
      <c r="N81" s="205"/>
      <c r="O81" s="214"/>
      <c r="P81" s="214"/>
      <c r="Q81" s="213"/>
      <c r="R81" s="213"/>
      <c r="S81" s="213"/>
      <c r="T81" s="213"/>
      <c r="U81" s="223"/>
      <c r="V81" s="222"/>
      <c r="W81" s="222"/>
      <c r="X81" s="222"/>
      <c r="Y81" s="222"/>
      <c r="Z81" s="222"/>
      <c r="AA81" s="232"/>
      <c r="AB81" s="231"/>
      <c r="AC81" s="231"/>
      <c r="AD81" s="231"/>
      <c r="AE81" s="231"/>
      <c r="AF81" s="231"/>
      <c r="AG81" s="250"/>
      <c r="AH81" s="249"/>
      <c r="AI81" s="249"/>
      <c r="AJ81" s="249"/>
      <c r="AK81" s="249"/>
      <c r="AL81" s="249"/>
      <c r="AM81" s="204"/>
      <c r="AN81" s="205"/>
      <c r="AO81" s="205"/>
      <c r="AP81" s="205"/>
      <c r="AQ81" s="205"/>
      <c r="AR81" s="205"/>
      <c r="AS81" s="259"/>
      <c r="AT81" s="258"/>
      <c r="AU81" s="258"/>
      <c r="AV81" s="258"/>
      <c r="AW81" s="258"/>
      <c r="AX81" s="258"/>
      <c r="AY81" s="268"/>
      <c r="AZ81" s="267"/>
      <c r="BA81" s="267"/>
      <c r="BB81" s="267"/>
      <c r="BC81" s="267"/>
      <c r="BD81" s="267"/>
      <c r="BE81" s="204"/>
      <c r="BF81" s="205"/>
      <c r="BG81" s="205"/>
      <c r="BH81" s="205"/>
      <c r="BI81" s="205"/>
      <c r="BJ81" s="205"/>
      <c r="BK81" s="241"/>
      <c r="BL81" s="240"/>
      <c r="BM81" s="240"/>
      <c r="BN81" s="240"/>
      <c r="BO81" s="240"/>
      <c r="BP81" s="240"/>
      <c r="BQ81" s="223"/>
      <c r="BR81" s="222"/>
      <c r="BS81" s="222"/>
      <c r="BT81" s="222"/>
      <c r="BU81" s="222"/>
      <c r="BV81" s="222"/>
      <c r="BW81" s="268"/>
      <c r="BX81" s="267"/>
      <c r="BY81" s="267"/>
      <c r="BZ81" s="267"/>
      <c r="CA81" s="267"/>
      <c r="CB81" s="267"/>
      <c r="CC81" s="241"/>
      <c r="CD81" s="214"/>
      <c r="CE81" s="240"/>
      <c r="CF81" s="240"/>
      <c r="CG81" s="240"/>
      <c r="CH81" s="5"/>
      <c r="CI81" s="579">
        <f t="shared" si="57"/>
        <v>0</v>
      </c>
      <c r="CJ81" s="579">
        <f t="shared" si="58"/>
        <v>0</v>
      </c>
    </row>
    <row r="82" spans="1:88" hidden="1" x14ac:dyDescent="0.2">
      <c r="A82" s="11"/>
      <c r="B82" s="11"/>
      <c r="C82" s="11"/>
      <c r="D82" s="64"/>
      <c r="E82" s="11"/>
      <c r="F82" s="64"/>
      <c r="G82" s="70"/>
      <c r="H82" s="69"/>
      <c r="I82" s="66"/>
      <c r="J82" s="204"/>
      <c r="K82" s="204"/>
      <c r="L82" s="205"/>
      <c r="M82" s="205"/>
      <c r="N82" s="205"/>
      <c r="O82" s="214"/>
      <c r="P82" s="214"/>
      <c r="Q82" s="213"/>
      <c r="R82" s="213"/>
      <c r="S82" s="213"/>
      <c r="T82" s="213"/>
      <c r="U82" s="223"/>
      <c r="V82" s="222"/>
      <c r="W82" s="222"/>
      <c r="X82" s="222"/>
      <c r="Y82" s="222"/>
      <c r="Z82" s="222"/>
      <c r="AA82" s="232"/>
      <c r="AB82" s="231"/>
      <c r="AC82" s="231"/>
      <c r="AD82" s="231"/>
      <c r="AE82" s="231"/>
      <c r="AF82" s="231"/>
      <c r="AG82" s="250"/>
      <c r="AH82" s="249"/>
      <c r="AI82" s="249"/>
      <c r="AJ82" s="249"/>
      <c r="AK82" s="249"/>
      <c r="AL82" s="249"/>
      <c r="AM82" s="204"/>
      <c r="AN82" s="205"/>
      <c r="AO82" s="205"/>
      <c r="AP82" s="205"/>
      <c r="AQ82" s="205"/>
      <c r="AR82" s="205"/>
      <c r="AS82" s="259"/>
      <c r="AT82" s="258"/>
      <c r="AU82" s="258"/>
      <c r="AV82" s="258"/>
      <c r="AW82" s="258"/>
      <c r="AX82" s="258"/>
      <c r="AY82" s="268"/>
      <c r="AZ82" s="267"/>
      <c r="BA82" s="267"/>
      <c r="BB82" s="267"/>
      <c r="BC82" s="267"/>
      <c r="BD82" s="267"/>
      <c r="BE82" s="204"/>
      <c r="BF82" s="205"/>
      <c r="BG82" s="205"/>
      <c r="BH82" s="205"/>
      <c r="BI82" s="205"/>
      <c r="BJ82" s="205"/>
      <c r="BK82" s="241"/>
      <c r="BL82" s="240"/>
      <c r="BM82" s="240"/>
      <c r="BN82" s="240"/>
      <c r="BO82" s="240"/>
      <c r="BP82" s="240"/>
      <c r="BQ82" s="223"/>
      <c r="BR82" s="222"/>
      <c r="BS82" s="222"/>
      <c r="BT82" s="222"/>
      <c r="BU82" s="222"/>
      <c r="BV82" s="222"/>
      <c r="BW82" s="268"/>
      <c r="BX82" s="267"/>
      <c r="BY82" s="267"/>
      <c r="BZ82" s="267"/>
      <c r="CA82" s="267"/>
      <c r="CB82" s="267"/>
      <c r="CC82" s="241"/>
      <c r="CD82" s="214"/>
      <c r="CE82" s="240"/>
      <c r="CF82" s="240"/>
      <c r="CG82" s="240"/>
      <c r="CH82" s="5"/>
      <c r="CI82" s="579">
        <f t="shared" si="57"/>
        <v>0</v>
      </c>
      <c r="CJ82" s="579">
        <f t="shared" si="58"/>
        <v>0</v>
      </c>
    </row>
    <row r="83" spans="1:88" hidden="1" x14ac:dyDescent="0.2">
      <c r="A83" s="11"/>
      <c r="B83" s="11"/>
      <c r="C83" s="11"/>
      <c r="D83" s="64"/>
      <c r="E83" s="11"/>
      <c r="F83" s="64"/>
      <c r="G83" s="12"/>
      <c r="H83" s="65"/>
      <c r="I83" s="66"/>
      <c r="J83" s="204"/>
      <c r="K83" s="204"/>
      <c r="L83" s="205"/>
      <c r="M83" s="205"/>
      <c r="N83" s="205"/>
      <c r="O83" s="214"/>
      <c r="P83" s="214"/>
      <c r="Q83" s="213"/>
      <c r="R83" s="213"/>
      <c r="S83" s="213"/>
      <c r="T83" s="213"/>
      <c r="U83" s="223"/>
      <c r="V83" s="222"/>
      <c r="W83" s="222"/>
      <c r="X83" s="222"/>
      <c r="Y83" s="222"/>
      <c r="Z83" s="222"/>
      <c r="AA83" s="232"/>
      <c r="AB83" s="231"/>
      <c r="AC83" s="231"/>
      <c r="AD83" s="231"/>
      <c r="AE83" s="231"/>
      <c r="AF83" s="231"/>
      <c r="AG83" s="250"/>
      <c r="AH83" s="249"/>
      <c r="AI83" s="249"/>
      <c r="AJ83" s="249"/>
      <c r="AK83" s="249"/>
      <c r="AL83" s="249"/>
      <c r="AM83" s="204"/>
      <c r="AN83" s="205"/>
      <c r="AO83" s="205"/>
      <c r="AP83" s="205"/>
      <c r="AQ83" s="205"/>
      <c r="AR83" s="205"/>
      <c r="AS83" s="259"/>
      <c r="AT83" s="258"/>
      <c r="AU83" s="258"/>
      <c r="AV83" s="258"/>
      <c r="AW83" s="258"/>
      <c r="AX83" s="258"/>
      <c r="AY83" s="268"/>
      <c r="AZ83" s="267"/>
      <c r="BA83" s="267"/>
      <c r="BB83" s="267"/>
      <c r="BC83" s="267"/>
      <c r="BD83" s="267"/>
      <c r="BE83" s="204"/>
      <c r="BF83" s="205"/>
      <c r="BG83" s="205"/>
      <c r="BH83" s="205"/>
      <c r="BI83" s="205"/>
      <c r="BJ83" s="205"/>
      <c r="BK83" s="241"/>
      <c r="BL83" s="240"/>
      <c r="BM83" s="240"/>
      <c r="BN83" s="240"/>
      <c r="BO83" s="240"/>
      <c r="BP83" s="240"/>
      <c r="BQ83" s="223"/>
      <c r="BR83" s="222"/>
      <c r="BS83" s="222"/>
      <c r="BT83" s="222"/>
      <c r="BU83" s="222"/>
      <c r="BV83" s="222"/>
      <c r="BW83" s="268"/>
      <c r="BX83" s="267"/>
      <c r="BY83" s="267"/>
      <c r="BZ83" s="267"/>
      <c r="CA83" s="267"/>
      <c r="CB83" s="267"/>
      <c r="CC83" s="241"/>
      <c r="CD83" s="214"/>
      <c r="CE83" s="240"/>
      <c r="CF83" s="240"/>
      <c r="CG83" s="240"/>
      <c r="CH83" s="5"/>
      <c r="CI83" s="579">
        <f t="shared" si="57"/>
        <v>0</v>
      </c>
      <c r="CJ83" s="579">
        <f t="shared" si="58"/>
        <v>0</v>
      </c>
    </row>
    <row r="84" spans="1:88" hidden="1" x14ac:dyDescent="0.2">
      <c r="A84" s="11"/>
      <c r="B84" s="11"/>
      <c r="C84" s="11"/>
      <c r="D84" s="64"/>
      <c r="E84" s="11"/>
      <c r="F84" s="64"/>
      <c r="G84" s="70"/>
      <c r="H84" s="69"/>
      <c r="I84" s="66"/>
      <c r="J84" s="204"/>
      <c r="K84" s="204"/>
      <c r="L84" s="205"/>
      <c r="M84" s="205"/>
      <c r="N84" s="205"/>
      <c r="O84" s="214"/>
      <c r="P84" s="214"/>
      <c r="Q84" s="213"/>
      <c r="R84" s="213"/>
      <c r="S84" s="213"/>
      <c r="T84" s="213"/>
      <c r="U84" s="223"/>
      <c r="V84" s="222"/>
      <c r="W84" s="222"/>
      <c r="X84" s="222"/>
      <c r="Y84" s="222"/>
      <c r="Z84" s="222"/>
      <c r="AA84" s="232"/>
      <c r="AB84" s="231"/>
      <c r="AC84" s="231"/>
      <c r="AD84" s="231"/>
      <c r="AE84" s="231"/>
      <c r="AF84" s="231"/>
      <c r="AG84" s="250"/>
      <c r="AH84" s="249"/>
      <c r="AI84" s="249"/>
      <c r="AJ84" s="249"/>
      <c r="AK84" s="249"/>
      <c r="AL84" s="249"/>
      <c r="AM84" s="204"/>
      <c r="AN84" s="205"/>
      <c r="AO84" s="205"/>
      <c r="AP84" s="205"/>
      <c r="AQ84" s="205"/>
      <c r="AR84" s="205"/>
      <c r="AS84" s="259"/>
      <c r="AT84" s="258"/>
      <c r="AU84" s="258"/>
      <c r="AV84" s="258"/>
      <c r="AW84" s="258"/>
      <c r="AX84" s="258"/>
      <c r="AY84" s="268"/>
      <c r="AZ84" s="267"/>
      <c r="BA84" s="267"/>
      <c r="BB84" s="267"/>
      <c r="BC84" s="267"/>
      <c r="BD84" s="267"/>
      <c r="BE84" s="204"/>
      <c r="BF84" s="205"/>
      <c r="BG84" s="205"/>
      <c r="BH84" s="205"/>
      <c r="BI84" s="205"/>
      <c r="BJ84" s="205"/>
      <c r="BK84" s="241"/>
      <c r="BL84" s="240"/>
      <c r="BM84" s="240"/>
      <c r="BN84" s="240"/>
      <c r="BO84" s="240"/>
      <c r="BP84" s="240"/>
      <c r="BQ84" s="223"/>
      <c r="BR84" s="222"/>
      <c r="BS84" s="222"/>
      <c r="BT84" s="222"/>
      <c r="BU84" s="222"/>
      <c r="BV84" s="222"/>
      <c r="BW84" s="268"/>
      <c r="BX84" s="267"/>
      <c r="BY84" s="267"/>
      <c r="BZ84" s="267"/>
      <c r="CA84" s="267"/>
      <c r="CB84" s="267"/>
      <c r="CC84" s="241"/>
      <c r="CD84" s="214"/>
      <c r="CE84" s="240"/>
      <c r="CF84" s="240"/>
      <c r="CG84" s="240"/>
      <c r="CH84" s="5"/>
      <c r="CI84" s="579">
        <f t="shared" si="57"/>
        <v>0</v>
      </c>
      <c r="CJ84" s="579">
        <f t="shared" si="58"/>
        <v>0</v>
      </c>
    </row>
    <row r="85" spans="1:88" hidden="1" x14ac:dyDescent="0.2">
      <c r="A85" s="11"/>
      <c r="B85" s="11"/>
      <c r="C85" s="11"/>
      <c r="D85" s="64"/>
      <c r="E85" s="11"/>
      <c r="F85" s="64"/>
      <c r="G85" s="70"/>
      <c r="H85" s="69"/>
      <c r="I85" s="66"/>
      <c r="J85" s="204"/>
      <c r="K85" s="204"/>
      <c r="L85" s="205"/>
      <c r="M85" s="205"/>
      <c r="N85" s="205"/>
      <c r="O85" s="214"/>
      <c r="P85" s="214"/>
      <c r="Q85" s="213"/>
      <c r="R85" s="213"/>
      <c r="S85" s="213"/>
      <c r="T85" s="213"/>
      <c r="U85" s="223"/>
      <c r="V85" s="222"/>
      <c r="W85" s="222"/>
      <c r="X85" s="222"/>
      <c r="Y85" s="222"/>
      <c r="Z85" s="222"/>
      <c r="AA85" s="232"/>
      <c r="AB85" s="231"/>
      <c r="AC85" s="231"/>
      <c r="AD85" s="231"/>
      <c r="AE85" s="231"/>
      <c r="AF85" s="231"/>
      <c r="AG85" s="250"/>
      <c r="AH85" s="249"/>
      <c r="AI85" s="249"/>
      <c r="AJ85" s="249"/>
      <c r="AK85" s="249"/>
      <c r="AL85" s="249"/>
      <c r="AM85" s="204"/>
      <c r="AN85" s="205"/>
      <c r="AO85" s="205"/>
      <c r="AP85" s="205"/>
      <c r="AQ85" s="205"/>
      <c r="AR85" s="205"/>
      <c r="AS85" s="259"/>
      <c r="AT85" s="258"/>
      <c r="AU85" s="258"/>
      <c r="AV85" s="258"/>
      <c r="AW85" s="258"/>
      <c r="AX85" s="258"/>
      <c r="AY85" s="268"/>
      <c r="AZ85" s="267"/>
      <c r="BA85" s="267"/>
      <c r="BB85" s="267"/>
      <c r="BC85" s="267"/>
      <c r="BD85" s="267"/>
      <c r="BE85" s="204"/>
      <c r="BF85" s="205"/>
      <c r="BG85" s="205"/>
      <c r="BH85" s="205"/>
      <c r="BI85" s="205"/>
      <c r="BJ85" s="205"/>
      <c r="BK85" s="241"/>
      <c r="BL85" s="240"/>
      <c r="BM85" s="240"/>
      <c r="BN85" s="240"/>
      <c r="BO85" s="240"/>
      <c r="BP85" s="240"/>
      <c r="BQ85" s="223"/>
      <c r="BR85" s="222"/>
      <c r="BS85" s="222"/>
      <c r="BT85" s="222"/>
      <c r="BU85" s="222"/>
      <c r="BV85" s="222"/>
      <c r="BW85" s="268"/>
      <c r="BX85" s="267"/>
      <c r="BY85" s="267"/>
      <c r="BZ85" s="267"/>
      <c r="CA85" s="267"/>
      <c r="CB85" s="267"/>
      <c r="CC85" s="241"/>
      <c r="CD85" s="214"/>
      <c r="CE85" s="240"/>
      <c r="CF85" s="240"/>
      <c r="CG85" s="240"/>
      <c r="CH85" s="5"/>
      <c r="CI85" s="579">
        <f t="shared" si="57"/>
        <v>0</v>
      </c>
      <c r="CJ85" s="579">
        <f t="shared" si="58"/>
        <v>0</v>
      </c>
    </row>
    <row r="86" spans="1:88" hidden="1" x14ac:dyDescent="0.2">
      <c r="A86" s="11"/>
      <c r="B86" s="11"/>
      <c r="C86" s="11"/>
      <c r="D86" s="64"/>
      <c r="E86" s="11"/>
      <c r="F86" s="64"/>
      <c r="G86" s="12"/>
      <c r="H86" s="65"/>
      <c r="I86" s="66"/>
      <c r="J86" s="204"/>
      <c r="K86" s="204"/>
      <c r="L86" s="205"/>
      <c r="M86" s="205"/>
      <c r="N86" s="205"/>
      <c r="O86" s="214"/>
      <c r="P86" s="214"/>
      <c r="Q86" s="213"/>
      <c r="R86" s="213"/>
      <c r="S86" s="213"/>
      <c r="T86" s="213"/>
      <c r="U86" s="223"/>
      <c r="V86" s="222"/>
      <c r="W86" s="222"/>
      <c r="X86" s="222"/>
      <c r="Y86" s="222"/>
      <c r="Z86" s="222"/>
      <c r="AA86" s="232"/>
      <c r="AB86" s="231"/>
      <c r="AC86" s="231"/>
      <c r="AD86" s="231"/>
      <c r="AE86" s="231"/>
      <c r="AF86" s="231"/>
      <c r="AG86" s="250"/>
      <c r="AH86" s="249"/>
      <c r="AI86" s="249"/>
      <c r="AJ86" s="249"/>
      <c r="AK86" s="249"/>
      <c r="AL86" s="249"/>
      <c r="AM86" s="204"/>
      <c r="AN86" s="205"/>
      <c r="AO86" s="205"/>
      <c r="AP86" s="205"/>
      <c r="AQ86" s="205"/>
      <c r="AR86" s="205"/>
      <c r="AS86" s="259"/>
      <c r="AT86" s="258"/>
      <c r="AU86" s="258"/>
      <c r="AV86" s="258"/>
      <c r="AW86" s="258"/>
      <c r="AX86" s="258"/>
      <c r="AY86" s="268"/>
      <c r="AZ86" s="267"/>
      <c r="BA86" s="267"/>
      <c r="BB86" s="267"/>
      <c r="BC86" s="267"/>
      <c r="BD86" s="267"/>
      <c r="BE86" s="204"/>
      <c r="BF86" s="205"/>
      <c r="BG86" s="205"/>
      <c r="BH86" s="205"/>
      <c r="BI86" s="205"/>
      <c r="BJ86" s="205"/>
      <c r="BK86" s="241"/>
      <c r="BL86" s="240"/>
      <c r="BM86" s="240"/>
      <c r="BN86" s="240"/>
      <c r="BO86" s="240"/>
      <c r="BP86" s="240"/>
      <c r="BQ86" s="223"/>
      <c r="BR86" s="222"/>
      <c r="BS86" s="222"/>
      <c r="BT86" s="222"/>
      <c r="BU86" s="222"/>
      <c r="BV86" s="222"/>
      <c r="BW86" s="268"/>
      <c r="BX86" s="267"/>
      <c r="BY86" s="267"/>
      <c r="BZ86" s="267"/>
      <c r="CA86" s="267"/>
      <c r="CB86" s="267"/>
      <c r="CC86" s="241"/>
      <c r="CD86" s="214"/>
      <c r="CE86" s="240"/>
      <c r="CF86" s="240"/>
      <c r="CG86" s="240"/>
      <c r="CH86" s="5"/>
      <c r="CI86" s="579">
        <f t="shared" si="57"/>
        <v>0</v>
      </c>
      <c r="CJ86" s="579">
        <f t="shared" si="58"/>
        <v>0</v>
      </c>
    </row>
    <row r="87" spans="1:88" hidden="1" x14ac:dyDescent="0.2">
      <c r="A87" s="11"/>
      <c r="B87" s="11"/>
      <c r="C87" s="11"/>
      <c r="D87" s="64"/>
      <c r="E87" s="11"/>
      <c r="F87" s="64"/>
      <c r="G87" s="12"/>
      <c r="H87" s="67"/>
      <c r="I87" s="66"/>
      <c r="J87" s="204"/>
      <c r="K87" s="204"/>
      <c r="L87" s="205"/>
      <c r="M87" s="205"/>
      <c r="N87" s="205"/>
      <c r="O87" s="214"/>
      <c r="P87" s="214"/>
      <c r="Q87" s="213"/>
      <c r="R87" s="213"/>
      <c r="S87" s="213"/>
      <c r="T87" s="213"/>
      <c r="U87" s="223"/>
      <c r="V87" s="222"/>
      <c r="W87" s="222"/>
      <c r="X87" s="222"/>
      <c r="Y87" s="222"/>
      <c r="Z87" s="222"/>
      <c r="AA87" s="232"/>
      <c r="AB87" s="231"/>
      <c r="AC87" s="231"/>
      <c r="AD87" s="231"/>
      <c r="AE87" s="231"/>
      <c r="AF87" s="231"/>
      <c r="AG87" s="250"/>
      <c r="AH87" s="249"/>
      <c r="AI87" s="249"/>
      <c r="AJ87" s="249"/>
      <c r="AK87" s="249"/>
      <c r="AL87" s="249"/>
      <c r="AM87" s="204"/>
      <c r="AN87" s="205"/>
      <c r="AO87" s="205"/>
      <c r="AP87" s="205"/>
      <c r="AQ87" s="205"/>
      <c r="AR87" s="205"/>
      <c r="AS87" s="259"/>
      <c r="AT87" s="258"/>
      <c r="AU87" s="258"/>
      <c r="AV87" s="258"/>
      <c r="AW87" s="258"/>
      <c r="AX87" s="258"/>
      <c r="AY87" s="268"/>
      <c r="AZ87" s="267"/>
      <c r="BA87" s="267"/>
      <c r="BB87" s="267"/>
      <c r="BC87" s="267"/>
      <c r="BD87" s="267"/>
      <c r="BE87" s="204"/>
      <c r="BF87" s="205"/>
      <c r="BG87" s="205"/>
      <c r="BH87" s="205"/>
      <c r="BI87" s="205"/>
      <c r="BJ87" s="205"/>
      <c r="BK87" s="241"/>
      <c r="BL87" s="240"/>
      <c r="BM87" s="240"/>
      <c r="BN87" s="240"/>
      <c r="BO87" s="240"/>
      <c r="BP87" s="240"/>
      <c r="BQ87" s="223"/>
      <c r="BR87" s="222"/>
      <c r="BS87" s="222"/>
      <c r="BT87" s="222"/>
      <c r="BU87" s="222"/>
      <c r="BV87" s="222"/>
      <c r="BW87" s="268"/>
      <c r="BX87" s="267"/>
      <c r="BY87" s="267"/>
      <c r="BZ87" s="267"/>
      <c r="CA87" s="267"/>
      <c r="CB87" s="267"/>
      <c r="CC87" s="241"/>
      <c r="CD87" s="214"/>
      <c r="CE87" s="240"/>
      <c r="CF87" s="240"/>
      <c r="CG87" s="240"/>
      <c r="CH87" s="5"/>
      <c r="CI87" s="579">
        <f t="shared" si="57"/>
        <v>0</v>
      </c>
      <c r="CJ87" s="579">
        <f t="shared" si="58"/>
        <v>0</v>
      </c>
    </row>
    <row r="88" spans="1:88" hidden="1" x14ac:dyDescent="0.2">
      <c r="A88" s="17"/>
      <c r="B88" s="17"/>
      <c r="C88" s="17"/>
      <c r="D88" s="71"/>
      <c r="E88" s="17"/>
      <c r="F88" s="71"/>
      <c r="G88" s="85"/>
      <c r="H88" s="72"/>
      <c r="I88" s="73"/>
      <c r="J88" s="204"/>
      <c r="K88" s="204"/>
      <c r="L88" s="205"/>
      <c r="M88" s="205"/>
      <c r="N88" s="205"/>
      <c r="O88" s="214"/>
      <c r="P88" s="214"/>
      <c r="Q88" s="213"/>
      <c r="R88" s="213"/>
      <c r="S88" s="213"/>
      <c r="T88" s="213"/>
      <c r="U88" s="223"/>
      <c r="V88" s="222"/>
      <c r="W88" s="222"/>
      <c r="X88" s="222"/>
      <c r="Y88" s="222"/>
      <c r="Z88" s="222"/>
      <c r="AA88" s="232"/>
      <c r="AB88" s="231"/>
      <c r="AC88" s="231"/>
      <c r="AD88" s="231"/>
      <c r="AE88" s="231"/>
      <c r="AF88" s="231"/>
      <c r="AG88" s="250"/>
      <c r="AH88" s="249"/>
      <c r="AI88" s="249"/>
      <c r="AJ88" s="249"/>
      <c r="AK88" s="249"/>
      <c r="AL88" s="249"/>
      <c r="AM88" s="204"/>
      <c r="AN88" s="205"/>
      <c r="AO88" s="205"/>
      <c r="AP88" s="205"/>
      <c r="AQ88" s="205"/>
      <c r="AR88" s="205"/>
      <c r="AS88" s="259"/>
      <c r="AT88" s="258"/>
      <c r="AU88" s="258"/>
      <c r="AV88" s="258"/>
      <c r="AW88" s="258"/>
      <c r="AX88" s="258"/>
      <c r="AY88" s="268"/>
      <c r="AZ88" s="267"/>
      <c r="BA88" s="267"/>
      <c r="BB88" s="267"/>
      <c r="BC88" s="267"/>
      <c r="BD88" s="267"/>
      <c r="BE88" s="204"/>
      <c r="BF88" s="205"/>
      <c r="BG88" s="205"/>
      <c r="BH88" s="205"/>
      <c r="BI88" s="205"/>
      <c r="BJ88" s="205"/>
      <c r="BK88" s="241"/>
      <c r="BL88" s="240"/>
      <c r="BM88" s="240"/>
      <c r="BN88" s="240"/>
      <c r="BO88" s="240"/>
      <c r="BP88" s="240"/>
      <c r="BQ88" s="223"/>
      <c r="BR88" s="222"/>
      <c r="BS88" s="222"/>
      <c r="BT88" s="222"/>
      <c r="BU88" s="222"/>
      <c r="BV88" s="222"/>
      <c r="BW88" s="268"/>
      <c r="BX88" s="267"/>
      <c r="BY88" s="267"/>
      <c r="BZ88" s="267"/>
      <c r="CA88" s="267"/>
      <c r="CB88" s="267"/>
      <c r="CC88" s="241"/>
      <c r="CD88" s="214"/>
      <c r="CE88" s="240"/>
      <c r="CF88" s="240"/>
      <c r="CG88" s="240"/>
      <c r="CH88" s="5"/>
      <c r="CI88" s="579">
        <f t="shared" si="57"/>
        <v>0</v>
      </c>
      <c r="CJ88" s="579">
        <f t="shared" si="58"/>
        <v>0</v>
      </c>
    </row>
    <row r="89" spans="1:88" hidden="1" x14ac:dyDescent="0.2">
      <c r="A89" s="11"/>
      <c r="B89" s="63"/>
      <c r="C89" s="15"/>
      <c r="D89" s="64"/>
      <c r="E89" s="63"/>
      <c r="F89" s="64"/>
      <c r="G89" s="70"/>
      <c r="H89" s="69"/>
      <c r="I89" s="74"/>
      <c r="J89" s="204"/>
      <c r="K89" s="204"/>
      <c r="L89" s="205"/>
      <c r="M89" s="205"/>
      <c r="N89" s="205"/>
      <c r="O89" s="214"/>
      <c r="P89" s="214"/>
      <c r="Q89" s="213"/>
      <c r="R89" s="213"/>
      <c r="S89" s="213"/>
      <c r="T89" s="213"/>
      <c r="U89" s="223"/>
      <c r="V89" s="222"/>
      <c r="W89" s="222"/>
      <c r="X89" s="222"/>
      <c r="Y89" s="222"/>
      <c r="Z89" s="222"/>
      <c r="AA89" s="232"/>
      <c r="AB89" s="231"/>
      <c r="AC89" s="231"/>
      <c r="AD89" s="231"/>
      <c r="AE89" s="231"/>
      <c r="AF89" s="231"/>
      <c r="AG89" s="250"/>
      <c r="AH89" s="249"/>
      <c r="AI89" s="249"/>
      <c r="AJ89" s="249"/>
      <c r="AK89" s="249"/>
      <c r="AL89" s="249"/>
      <c r="AM89" s="204"/>
      <c r="AN89" s="205"/>
      <c r="AO89" s="205"/>
      <c r="AP89" s="205"/>
      <c r="AQ89" s="205"/>
      <c r="AR89" s="205"/>
      <c r="AS89" s="259"/>
      <c r="AT89" s="258"/>
      <c r="AU89" s="258"/>
      <c r="AV89" s="258"/>
      <c r="AW89" s="258"/>
      <c r="AX89" s="258"/>
      <c r="AY89" s="268"/>
      <c r="AZ89" s="267"/>
      <c r="BA89" s="267"/>
      <c r="BB89" s="267"/>
      <c r="BC89" s="267"/>
      <c r="BD89" s="267"/>
      <c r="BE89" s="204"/>
      <c r="BF89" s="205"/>
      <c r="BG89" s="205"/>
      <c r="BH89" s="205"/>
      <c r="BI89" s="205"/>
      <c r="BJ89" s="205"/>
      <c r="BK89" s="241"/>
      <c r="BL89" s="240"/>
      <c r="BM89" s="240"/>
      <c r="BN89" s="240"/>
      <c r="BO89" s="240"/>
      <c r="BP89" s="240"/>
      <c r="BQ89" s="223"/>
      <c r="BR89" s="222"/>
      <c r="BS89" s="222"/>
      <c r="BT89" s="222"/>
      <c r="BU89" s="222"/>
      <c r="BV89" s="222"/>
      <c r="BW89" s="268"/>
      <c r="BX89" s="267"/>
      <c r="BY89" s="267"/>
      <c r="BZ89" s="267"/>
      <c r="CA89" s="267"/>
      <c r="CB89" s="267"/>
      <c r="CC89" s="241"/>
      <c r="CD89" s="214"/>
      <c r="CE89" s="240"/>
      <c r="CF89" s="240"/>
      <c r="CG89" s="240"/>
      <c r="CH89" s="5"/>
      <c r="CI89" s="579">
        <f t="shared" si="57"/>
        <v>0</v>
      </c>
      <c r="CJ89" s="579">
        <f t="shared" si="58"/>
        <v>0</v>
      </c>
    </row>
    <row r="90" spans="1:88" hidden="1" x14ac:dyDescent="0.2">
      <c r="A90" s="22"/>
      <c r="B90" s="22"/>
      <c r="C90" s="22"/>
      <c r="D90" s="23"/>
      <c r="E90" s="22"/>
      <c r="F90" s="23"/>
      <c r="G90" s="25"/>
      <c r="H90" s="75"/>
      <c r="I90" s="52"/>
      <c r="J90" s="204"/>
      <c r="K90" s="204"/>
      <c r="L90" s="205"/>
      <c r="M90" s="205"/>
      <c r="N90" s="205"/>
      <c r="O90" s="214"/>
      <c r="P90" s="214"/>
      <c r="Q90" s="213"/>
      <c r="R90" s="213"/>
      <c r="S90" s="213"/>
      <c r="T90" s="213"/>
      <c r="U90" s="223"/>
      <c r="V90" s="222"/>
      <c r="W90" s="222"/>
      <c r="X90" s="222"/>
      <c r="Y90" s="222"/>
      <c r="Z90" s="222"/>
      <c r="AA90" s="232"/>
      <c r="AB90" s="231"/>
      <c r="AC90" s="231"/>
      <c r="AD90" s="231"/>
      <c r="AE90" s="231"/>
      <c r="AF90" s="231"/>
      <c r="AG90" s="250"/>
      <c r="AH90" s="249"/>
      <c r="AI90" s="249"/>
      <c r="AJ90" s="249"/>
      <c r="AK90" s="249"/>
      <c r="AL90" s="249"/>
      <c r="AM90" s="204"/>
      <c r="AN90" s="205"/>
      <c r="AO90" s="205"/>
      <c r="AP90" s="205"/>
      <c r="AQ90" s="205"/>
      <c r="AR90" s="205"/>
      <c r="AS90" s="259"/>
      <c r="AT90" s="258"/>
      <c r="AU90" s="258"/>
      <c r="AV90" s="258"/>
      <c r="AW90" s="258"/>
      <c r="AX90" s="258"/>
      <c r="AY90" s="268"/>
      <c r="AZ90" s="267"/>
      <c r="BA90" s="267"/>
      <c r="BB90" s="267"/>
      <c r="BC90" s="267"/>
      <c r="BD90" s="267"/>
      <c r="BE90" s="204"/>
      <c r="BF90" s="205"/>
      <c r="BG90" s="205"/>
      <c r="BH90" s="205"/>
      <c r="BI90" s="205"/>
      <c r="BJ90" s="205"/>
      <c r="BK90" s="241"/>
      <c r="BL90" s="240"/>
      <c r="BM90" s="240"/>
      <c r="BN90" s="240"/>
      <c r="BO90" s="240"/>
      <c r="BP90" s="240"/>
      <c r="BQ90" s="223"/>
      <c r="BR90" s="222"/>
      <c r="BS90" s="222"/>
      <c r="BT90" s="222"/>
      <c r="BU90" s="222"/>
      <c r="BV90" s="222"/>
      <c r="BW90" s="268"/>
      <c r="BX90" s="267"/>
      <c r="BY90" s="267"/>
      <c r="BZ90" s="267"/>
      <c r="CA90" s="267"/>
      <c r="CB90" s="267"/>
      <c r="CC90" s="241"/>
      <c r="CD90" s="214"/>
      <c r="CE90" s="240"/>
      <c r="CF90" s="240"/>
      <c r="CG90" s="240"/>
      <c r="CH90" s="5"/>
      <c r="CI90" s="579">
        <f t="shared" si="57"/>
        <v>0</v>
      </c>
      <c r="CJ90" s="579">
        <f t="shared" si="58"/>
        <v>0</v>
      </c>
    </row>
    <row r="91" spans="1:88" hidden="1" x14ac:dyDescent="0.2">
      <c r="A91" s="22"/>
      <c r="B91" s="22"/>
      <c r="C91" s="29"/>
      <c r="D91" s="23"/>
      <c r="E91" s="22"/>
      <c r="F91" s="23"/>
      <c r="G91" s="25"/>
      <c r="H91" s="32"/>
      <c r="I91" s="76"/>
      <c r="J91" s="204"/>
      <c r="K91" s="204"/>
      <c r="L91" s="205"/>
      <c r="M91" s="205"/>
      <c r="N91" s="205"/>
      <c r="O91" s="214"/>
      <c r="P91" s="214"/>
      <c r="Q91" s="213"/>
      <c r="R91" s="213"/>
      <c r="S91" s="213"/>
      <c r="T91" s="213"/>
      <c r="U91" s="223"/>
      <c r="V91" s="222"/>
      <c r="W91" s="222"/>
      <c r="X91" s="222"/>
      <c r="Y91" s="222"/>
      <c r="Z91" s="222"/>
      <c r="AA91" s="232"/>
      <c r="AB91" s="231"/>
      <c r="AC91" s="231"/>
      <c r="AD91" s="231"/>
      <c r="AE91" s="231"/>
      <c r="AF91" s="231"/>
      <c r="AG91" s="250"/>
      <c r="AH91" s="249"/>
      <c r="AI91" s="249"/>
      <c r="AJ91" s="249"/>
      <c r="AK91" s="249"/>
      <c r="AL91" s="249"/>
      <c r="AM91" s="204"/>
      <c r="AN91" s="205"/>
      <c r="AO91" s="205"/>
      <c r="AP91" s="205"/>
      <c r="AQ91" s="205"/>
      <c r="AR91" s="205"/>
      <c r="AS91" s="259"/>
      <c r="AT91" s="258"/>
      <c r="AU91" s="258"/>
      <c r="AV91" s="258"/>
      <c r="AW91" s="258"/>
      <c r="AX91" s="258"/>
      <c r="AY91" s="268"/>
      <c r="AZ91" s="267"/>
      <c r="BA91" s="267"/>
      <c r="BB91" s="267"/>
      <c r="BC91" s="267"/>
      <c r="BD91" s="267"/>
      <c r="BE91" s="204"/>
      <c r="BF91" s="205"/>
      <c r="BG91" s="205"/>
      <c r="BH91" s="205"/>
      <c r="BI91" s="205"/>
      <c r="BJ91" s="205"/>
      <c r="BK91" s="241"/>
      <c r="BL91" s="240"/>
      <c r="BM91" s="240"/>
      <c r="BN91" s="240"/>
      <c r="BO91" s="240"/>
      <c r="BP91" s="240"/>
      <c r="BQ91" s="223"/>
      <c r="BR91" s="222"/>
      <c r="BS91" s="222"/>
      <c r="BT91" s="222"/>
      <c r="BU91" s="222"/>
      <c r="BV91" s="222"/>
      <c r="BW91" s="268"/>
      <c r="BX91" s="267"/>
      <c r="BY91" s="267"/>
      <c r="BZ91" s="267"/>
      <c r="CA91" s="267"/>
      <c r="CB91" s="267"/>
      <c r="CC91" s="241"/>
      <c r="CD91" s="214"/>
      <c r="CE91" s="240"/>
      <c r="CF91" s="240"/>
      <c r="CG91" s="240"/>
      <c r="CH91" s="5"/>
      <c r="CI91" s="579">
        <f t="shared" si="57"/>
        <v>0</v>
      </c>
      <c r="CJ91" s="579">
        <f t="shared" si="58"/>
        <v>0</v>
      </c>
    </row>
    <row r="92" spans="1:88" hidden="1" x14ac:dyDescent="0.2">
      <c r="A92" s="22"/>
      <c r="B92" s="22"/>
      <c r="C92" s="29"/>
      <c r="D92" s="31"/>
      <c r="E92" s="22"/>
      <c r="F92" s="23"/>
      <c r="G92" s="25"/>
      <c r="H92" s="32"/>
      <c r="I92" s="76"/>
      <c r="J92" s="204"/>
      <c r="K92" s="204"/>
      <c r="L92" s="205"/>
      <c r="M92" s="205"/>
      <c r="N92" s="205"/>
      <c r="O92" s="214"/>
      <c r="P92" s="214"/>
      <c r="Q92" s="213"/>
      <c r="R92" s="213"/>
      <c r="S92" s="213"/>
      <c r="T92" s="213"/>
      <c r="U92" s="223"/>
      <c r="V92" s="222"/>
      <c r="W92" s="222"/>
      <c r="X92" s="222"/>
      <c r="Y92" s="222"/>
      <c r="Z92" s="222"/>
      <c r="AA92" s="232"/>
      <c r="AB92" s="231"/>
      <c r="AC92" s="231"/>
      <c r="AD92" s="231"/>
      <c r="AE92" s="231"/>
      <c r="AF92" s="231"/>
      <c r="AG92" s="250"/>
      <c r="AH92" s="249"/>
      <c r="AI92" s="249"/>
      <c r="AJ92" s="249"/>
      <c r="AK92" s="249"/>
      <c r="AL92" s="249"/>
      <c r="AM92" s="204"/>
      <c r="AN92" s="205"/>
      <c r="AO92" s="205"/>
      <c r="AP92" s="205"/>
      <c r="AQ92" s="205"/>
      <c r="AR92" s="205"/>
      <c r="AS92" s="259"/>
      <c r="AT92" s="258"/>
      <c r="AU92" s="258"/>
      <c r="AV92" s="258"/>
      <c r="AW92" s="258"/>
      <c r="AX92" s="258"/>
      <c r="AY92" s="268"/>
      <c r="AZ92" s="267"/>
      <c r="BA92" s="267"/>
      <c r="BB92" s="267"/>
      <c r="BC92" s="267"/>
      <c r="BD92" s="267"/>
      <c r="BE92" s="204"/>
      <c r="BF92" s="205"/>
      <c r="BG92" s="205"/>
      <c r="BH92" s="205"/>
      <c r="BI92" s="205"/>
      <c r="BJ92" s="205"/>
      <c r="BK92" s="241"/>
      <c r="BL92" s="240"/>
      <c r="BM92" s="240"/>
      <c r="BN92" s="240"/>
      <c r="BO92" s="240"/>
      <c r="BP92" s="240"/>
      <c r="BQ92" s="223"/>
      <c r="BR92" s="222"/>
      <c r="BS92" s="222"/>
      <c r="BT92" s="222"/>
      <c r="BU92" s="222"/>
      <c r="BV92" s="222"/>
      <c r="BW92" s="268"/>
      <c r="BX92" s="267"/>
      <c r="BY92" s="267"/>
      <c r="BZ92" s="267"/>
      <c r="CA92" s="267"/>
      <c r="CB92" s="267"/>
      <c r="CC92" s="241"/>
      <c r="CD92" s="214"/>
      <c r="CE92" s="240"/>
      <c r="CF92" s="240"/>
      <c r="CG92" s="240"/>
      <c r="CH92" s="5"/>
      <c r="CI92" s="579">
        <f t="shared" si="57"/>
        <v>0</v>
      </c>
      <c r="CJ92" s="579">
        <f t="shared" si="58"/>
        <v>0</v>
      </c>
    </row>
    <row r="93" spans="1:88" hidden="1" x14ac:dyDescent="0.2">
      <c r="A93" s="22"/>
      <c r="B93" s="22"/>
      <c r="C93" s="29"/>
      <c r="D93" s="33"/>
      <c r="E93" s="22"/>
      <c r="F93" s="23"/>
      <c r="G93" s="25"/>
      <c r="H93" s="32"/>
      <c r="I93" s="76"/>
      <c r="J93" s="204"/>
      <c r="K93" s="204"/>
      <c r="L93" s="205"/>
      <c r="M93" s="205"/>
      <c r="N93" s="205"/>
      <c r="O93" s="214"/>
      <c r="P93" s="214"/>
      <c r="Q93" s="213"/>
      <c r="R93" s="213"/>
      <c r="S93" s="213"/>
      <c r="T93" s="213"/>
      <c r="U93" s="223"/>
      <c r="V93" s="222"/>
      <c r="W93" s="222"/>
      <c r="X93" s="222"/>
      <c r="Y93" s="222"/>
      <c r="Z93" s="222"/>
      <c r="AA93" s="232"/>
      <c r="AB93" s="231"/>
      <c r="AC93" s="231"/>
      <c r="AD93" s="231"/>
      <c r="AE93" s="231"/>
      <c r="AF93" s="231"/>
      <c r="AG93" s="250"/>
      <c r="AH93" s="249"/>
      <c r="AI93" s="249"/>
      <c r="AJ93" s="249"/>
      <c r="AK93" s="249"/>
      <c r="AL93" s="249"/>
      <c r="AM93" s="204"/>
      <c r="AN93" s="205"/>
      <c r="AO93" s="205"/>
      <c r="AP93" s="205"/>
      <c r="AQ93" s="205"/>
      <c r="AR93" s="205"/>
      <c r="AS93" s="259"/>
      <c r="AT93" s="258"/>
      <c r="AU93" s="258"/>
      <c r="AV93" s="258"/>
      <c r="AW93" s="258"/>
      <c r="AX93" s="258"/>
      <c r="AY93" s="268"/>
      <c r="AZ93" s="267"/>
      <c r="BA93" s="267"/>
      <c r="BB93" s="267"/>
      <c r="BC93" s="267"/>
      <c r="BD93" s="267"/>
      <c r="BE93" s="204"/>
      <c r="BF93" s="205"/>
      <c r="BG93" s="205"/>
      <c r="BH93" s="205"/>
      <c r="BI93" s="205"/>
      <c r="BJ93" s="205"/>
      <c r="BK93" s="241"/>
      <c r="BL93" s="240"/>
      <c r="BM93" s="240"/>
      <c r="BN93" s="240"/>
      <c r="BO93" s="240"/>
      <c r="BP93" s="240"/>
      <c r="BQ93" s="223"/>
      <c r="BR93" s="222"/>
      <c r="BS93" s="222"/>
      <c r="BT93" s="222"/>
      <c r="BU93" s="222"/>
      <c r="BV93" s="222"/>
      <c r="BW93" s="268"/>
      <c r="BX93" s="267"/>
      <c r="BY93" s="267"/>
      <c r="BZ93" s="267"/>
      <c r="CA93" s="267"/>
      <c r="CB93" s="267"/>
      <c r="CC93" s="241"/>
      <c r="CD93" s="214"/>
      <c r="CE93" s="240"/>
      <c r="CF93" s="240"/>
      <c r="CG93" s="240"/>
      <c r="CH93" s="5"/>
      <c r="CI93" s="579">
        <f t="shared" si="57"/>
        <v>0</v>
      </c>
      <c r="CJ93" s="579">
        <f t="shared" si="58"/>
        <v>0</v>
      </c>
    </row>
    <row r="94" spans="1:88" hidden="1" x14ac:dyDescent="0.2">
      <c r="A94" s="22"/>
      <c r="B94" s="22"/>
      <c r="C94" s="22"/>
      <c r="D94" s="34"/>
      <c r="E94" s="49"/>
      <c r="F94" s="34"/>
      <c r="G94" s="35"/>
      <c r="H94" s="36"/>
      <c r="I94" s="37"/>
      <c r="J94" s="204"/>
      <c r="K94" s="204"/>
      <c r="L94" s="205"/>
      <c r="M94" s="205"/>
      <c r="N94" s="204"/>
      <c r="O94" s="214"/>
      <c r="P94" s="214"/>
      <c r="Q94" s="214"/>
      <c r="R94" s="214"/>
      <c r="S94" s="213"/>
      <c r="T94" s="214"/>
      <c r="U94" s="223"/>
      <c r="V94" s="223"/>
      <c r="W94" s="223"/>
      <c r="X94" s="223"/>
      <c r="Y94" s="222"/>
      <c r="Z94" s="223"/>
      <c r="AA94" s="232"/>
      <c r="AB94" s="232"/>
      <c r="AC94" s="232"/>
      <c r="AD94" s="232"/>
      <c r="AE94" s="231"/>
      <c r="AF94" s="232"/>
      <c r="AG94" s="250"/>
      <c r="AH94" s="250"/>
      <c r="AI94" s="250"/>
      <c r="AJ94" s="250"/>
      <c r="AK94" s="249"/>
      <c r="AL94" s="250"/>
      <c r="AM94" s="204"/>
      <c r="AN94" s="204"/>
      <c r="AO94" s="204"/>
      <c r="AP94" s="204"/>
      <c r="AQ94" s="205"/>
      <c r="AR94" s="204"/>
      <c r="AS94" s="259"/>
      <c r="AT94" s="259"/>
      <c r="AU94" s="259"/>
      <c r="AV94" s="259"/>
      <c r="AW94" s="258"/>
      <c r="AX94" s="259"/>
      <c r="AY94" s="268"/>
      <c r="AZ94" s="268"/>
      <c r="BA94" s="268"/>
      <c r="BB94" s="268"/>
      <c r="BC94" s="267"/>
      <c r="BD94" s="268"/>
      <c r="BE94" s="204"/>
      <c r="BF94" s="204"/>
      <c r="BG94" s="204"/>
      <c r="BH94" s="204"/>
      <c r="BI94" s="205"/>
      <c r="BJ94" s="204"/>
      <c r="BK94" s="241"/>
      <c r="BL94" s="241"/>
      <c r="BM94" s="241"/>
      <c r="BN94" s="241"/>
      <c r="BO94" s="240"/>
      <c r="BP94" s="241"/>
      <c r="BQ94" s="223"/>
      <c r="BR94" s="223"/>
      <c r="BS94" s="223"/>
      <c r="BT94" s="223"/>
      <c r="BU94" s="222"/>
      <c r="BV94" s="223"/>
      <c r="BW94" s="268"/>
      <c r="BX94" s="268"/>
      <c r="BY94" s="268"/>
      <c r="BZ94" s="268"/>
      <c r="CA94" s="267"/>
      <c r="CB94" s="268"/>
      <c r="CC94" s="241"/>
      <c r="CD94" s="214"/>
      <c r="CE94" s="241"/>
      <c r="CF94" s="240"/>
      <c r="CG94" s="241"/>
      <c r="CH94" s="5"/>
      <c r="CI94" s="579">
        <f t="shared" si="57"/>
        <v>0</v>
      </c>
      <c r="CJ94" s="579">
        <f t="shared" si="58"/>
        <v>0</v>
      </c>
    </row>
    <row r="95" spans="1:88" hidden="1" x14ac:dyDescent="0.2">
      <c r="A95" s="22"/>
      <c r="B95" s="22"/>
      <c r="C95" s="22"/>
      <c r="D95" s="34"/>
      <c r="E95" s="22"/>
      <c r="F95" s="34"/>
      <c r="G95" s="35"/>
      <c r="H95" s="36"/>
      <c r="I95" s="37"/>
      <c r="J95" s="204"/>
      <c r="K95" s="204"/>
      <c r="L95" s="205"/>
      <c r="M95" s="205"/>
      <c r="N95" s="204"/>
      <c r="O95" s="214"/>
      <c r="P95" s="214"/>
      <c r="Q95" s="214"/>
      <c r="R95" s="214"/>
      <c r="S95" s="213"/>
      <c r="T95" s="214"/>
      <c r="U95" s="223"/>
      <c r="V95" s="223"/>
      <c r="W95" s="223"/>
      <c r="X95" s="223"/>
      <c r="Y95" s="222"/>
      <c r="Z95" s="223"/>
      <c r="AA95" s="232"/>
      <c r="AB95" s="232"/>
      <c r="AC95" s="232"/>
      <c r="AD95" s="232"/>
      <c r="AE95" s="231"/>
      <c r="AF95" s="232"/>
      <c r="AG95" s="250"/>
      <c r="AH95" s="250"/>
      <c r="AI95" s="250"/>
      <c r="AJ95" s="250"/>
      <c r="AK95" s="249"/>
      <c r="AL95" s="250"/>
      <c r="AM95" s="204"/>
      <c r="AN95" s="204"/>
      <c r="AO95" s="204"/>
      <c r="AP95" s="204"/>
      <c r="AQ95" s="205"/>
      <c r="AR95" s="204"/>
      <c r="AS95" s="259"/>
      <c r="AT95" s="259"/>
      <c r="AU95" s="259"/>
      <c r="AV95" s="259"/>
      <c r="AW95" s="258"/>
      <c r="AX95" s="259"/>
      <c r="AY95" s="268"/>
      <c r="AZ95" s="268"/>
      <c r="BA95" s="268"/>
      <c r="BB95" s="268"/>
      <c r="BC95" s="267"/>
      <c r="BD95" s="268"/>
      <c r="BE95" s="204"/>
      <c r="BF95" s="204"/>
      <c r="BG95" s="204"/>
      <c r="BH95" s="204"/>
      <c r="BI95" s="205"/>
      <c r="BJ95" s="204"/>
      <c r="BK95" s="241"/>
      <c r="BL95" s="241"/>
      <c r="BM95" s="241"/>
      <c r="BN95" s="241"/>
      <c r="BO95" s="240"/>
      <c r="BP95" s="241"/>
      <c r="BQ95" s="223"/>
      <c r="BR95" s="223"/>
      <c r="BS95" s="223"/>
      <c r="BT95" s="223"/>
      <c r="BU95" s="222"/>
      <c r="BV95" s="223"/>
      <c r="BW95" s="268"/>
      <c r="BX95" s="268"/>
      <c r="BY95" s="268"/>
      <c r="BZ95" s="268"/>
      <c r="CA95" s="267"/>
      <c r="CB95" s="268"/>
      <c r="CC95" s="241"/>
      <c r="CD95" s="214"/>
      <c r="CE95" s="241"/>
      <c r="CF95" s="240"/>
      <c r="CG95" s="241"/>
      <c r="CH95" s="5"/>
      <c r="CI95" s="579">
        <f t="shared" si="57"/>
        <v>0</v>
      </c>
      <c r="CJ95" s="579">
        <f t="shared" si="58"/>
        <v>0</v>
      </c>
    </row>
    <row r="96" spans="1:88" hidden="1" x14ac:dyDescent="0.2">
      <c r="A96" s="22"/>
      <c r="B96" s="22"/>
      <c r="C96" s="22"/>
      <c r="D96" s="34"/>
      <c r="E96" s="22"/>
      <c r="F96" s="34"/>
      <c r="G96" s="48"/>
      <c r="H96" s="36"/>
      <c r="I96" s="37"/>
      <c r="J96" s="204"/>
      <c r="K96" s="204"/>
      <c r="L96" s="205"/>
      <c r="M96" s="205"/>
      <c r="N96" s="204"/>
      <c r="O96" s="214"/>
      <c r="P96" s="214"/>
      <c r="Q96" s="213"/>
      <c r="R96" s="214"/>
      <c r="S96" s="213"/>
      <c r="T96" s="214"/>
      <c r="U96" s="223"/>
      <c r="V96" s="223"/>
      <c r="W96" s="222"/>
      <c r="X96" s="223"/>
      <c r="Y96" s="222"/>
      <c r="Z96" s="223"/>
      <c r="AA96" s="232"/>
      <c r="AB96" s="232"/>
      <c r="AC96" s="231"/>
      <c r="AD96" s="232"/>
      <c r="AE96" s="231"/>
      <c r="AF96" s="232"/>
      <c r="AG96" s="250"/>
      <c r="AH96" s="250"/>
      <c r="AI96" s="249"/>
      <c r="AJ96" s="250"/>
      <c r="AK96" s="249"/>
      <c r="AL96" s="250"/>
      <c r="AM96" s="204"/>
      <c r="AN96" s="204"/>
      <c r="AO96" s="205"/>
      <c r="AP96" s="204"/>
      <c r="AQ96" s="205"/>
      <c r="AR96" s="204"/>
      <c r="AS96" s="259"/>
      <c r="AT96" s="259"/>
      <c r="AU96" s="258"/>
      <c r="AV96" s="259"/>
      <c r="AW96" s="258"/>
      <c r="AX96" s="259"/>
      <c r="AY96" s="268"/>
      <c r="AZ96" s="268"/>
      <c r="BA96" s="267"/>
      <c r="BB96" s="268"/>
      <c r="BC96" s="267"/>
      <c r="BD96" s="268"/>
      <c r="BE96" s="204"/>
      <c r="BF96" s="204"/>
      <c r="BG96" s="205"/>
      <c r="BH96" s="204"/>
      <c r="BI96" s="205"/>
      <c r="BJ96" s="204"/>
      <c r="BK96" s="241"/>
      <c r="BL96" s="241"/>
      <c r="BM96" s="240"/>
      <c r="BN96" s="241"/>
      <c r="BO96" s="240"/>
      <c r="BP96" s="241"/>
      <c r="BQ96" s="223"/>
      <c r="BR96" s="223"/>
      <c r="BS96" s="222"/>
      <c r="BT96" s="223"/>
      <c r="BU96" s="222"/>
      <c r="BV96" s="223"/>
      <c r="BW96" s="268"/>
      <c r="BX96" s="268"/>
      <c r="BY96" s="267"/>
      <c r="BZ96" s="268"/>
      <c r="CA96" s="267"/>
      <c r="CB96" s="268"/>
      <c r="CC96" s="241"/>
      <c r="CD96" s="214"/>
      <c r="CE96" s="240"/>
      <c r="CF96" s="240"/>
      <c r="CG96" s="241"/>
      <c r="CH96" s="5"/>
      <c r="CI96" s="579">
        <f t="shared" si="57"/>
        <v>0</v>
      </c>
      <c r="CJ96" s="579">
        <f t="shared" si="58"/>
        <v>0</v>
      </c>
    </row>
    <row r="97" spans="1:88" hidden="1" x14ac:dyDescent="0.2">
      <c r="A97" s="22"/>
      <c r="B97" s="22"/>
      <c r="C97" s="22"/>
      <c r="D97" s="34"/>
      <c r="E97" s="22"/>
      <c r="F97" s="34"/>
      <c r="G97" s="48"/>
      <c r="H97" s="36"/>
      <c r="I97" s="37"/>
      <c r="J97" s="204"/>
      <c r="K97" s="204"/>
      <c r="L97" s="205"/>
      <c r="M97" s="205"/>
      <c r="N97" s="204"/>
      <c r="O97" s="214"/>
      <c r="P97" s="214"/>
      <c r="Q97" s="213"/>
      <c r="R97" s="214"/>
      <c r="S97" s="213"/>
      <c r="T97" s="214"/>
      <c r="U97" s="223"/>
      <c r="V97" s="223"/>
      <c r="W97" s="222"/>
      <c r="X97" s="223"/>
      <c r="Y97" s="222"/>
      <c r="Z97" s="223"/>
      <c r="AA97" s="232"/>
      <c r="AB97" s="232"/>
      <c r="AC97" s="231"/>
      <c r="AD97" s="232"/>
      <c r="AE97" s="231"/>
      <c r="AF97" s="232"/>
      <c r="AG97" s="250"/>
      <c r="AH97" s="250"/>
      <c r="AI97" s="249"/>
      <c r="AJ97" s="250"/>
      <c r="AK97" s="249"/>
      <c r="AL97" s="250"/>
      <c r="AM97" s="204"/>
      <c r="AN97" s="204"/>
      <c r="AO97" s="205"/>
      <c r="AP97" s="204"/>
      <c r="AQ97" s="205"/>
      <c r="AR97" s="204"/>
      <c r="AS97" s="259"/>
      <c r="AT97" s="259"/>
      <c r="AU97" s="258"/>
      <c r="AV97" s="259"/>
      <c r="AW97" s="258"/>
      <c r="AX97" s="259"/>
      <c r="AY97" s="268"/>
      <c r="AZ97" s="268"/>
      <c r="BA97" s="267"/>
      <c r="BB97" s="268"/>
      <c r="BC97" s="267"/>
      <c r="BD97" s="268"/>
      <c r="BE97" s="204"/>
      <c r="BF97" s="204"/>
      <c r="BG97" s="205"/>
      <c r="BH97" s="204"/>
      <c r="BI97" s="205"/>
      <c r="BJ97" s="204"/>
      <c r="BK97" s="241"/>
      <c r="BL97" s="241"/>
      <c r="BM97" s="240"/>
      <c r="BN97" s="241"/>
      <c r="BO97" s="240"/>
      <c r="BP97" s="241"/>
      <c r="BQ97" s="223"/>
      <c r="BR97" s="223"/>
      <c r="BS97" s="222"/>
      <c r="BT97" s="223"/>
      <c r="BU97" s="222"/>
      <c r="BV97" s="223"/>
      <c r="BW97" s="268"/>
      <c r="BX97" s="268"/>
      <c r="BY97" s="267"/>
      <c r="BZ97" s="268"/>
      <c r="CA97" s="267"/>
      <c r="CB97" s="268"/>
      <c r="CC97" s="241"/>
      <c r="CD97" s="214"/>
      <c r="CE97" s="240"/>
      <c r="CF97" s="240"/>
      <c r="CG97" s="241"/>
      <c r="CH97" s="5"/>
      <c r="CI97" s="579">
        <f t="shared" si="57"/>
        <v>0</v>
      </c>
      <c r="CJ97" s="579">
        <f t="shared" si="58"/>
        <v>0</v>
      </c>
    </row>
    <row r="98" spans="1:88" hidden="1" x14ac:dyDescent="0.2">
      <c r="A98" s="22"/>
      <c r="B98" s="22"/>
      <c r="C98" s="22"/>
      <c r="D98" s="34"/>
      <c r="E98" s="22"/>
      <c r="F98" s="34"/>
      <c r="G98" s="48"/>
      <c r="H98" s="36"/>
      <c r="I98" s="37"/>
      <c r="J98" s="204"/>
      <c r="K98" s="204"/>
      <c r="L98" s="205"/>
      <c r="M98" s="205"/>
      <c r="N98" s="204"/>
      <c r="O98" s="214"/>
      <c r="P98" s="214"/>
      <c r="Q98" s="213"/>
      <c r="R98" s="214"/>
      <c r="S98" s="213"/>
      <c r="T98" s="214"/>
      <c r="U98" s="223"/>
      <c r="V98" s="223"/>
      <c r="W98" s="222"/>
      <c r="X98" s="223"/>
      <c r="Y98" s="222"/>
      <c r="Z98" s="223"/>
      <c r="AA98" s="232"/>
      <c r="AB98" s="232"/>
      <c r="AC98" s="231"/>
      <c r="AD98" s="232"/>
      <c r="AE98" s="231"/>
      <c r="AF98" s="232"/>
      <c r="AG98" s="250"/>
      <c r="AH98" s="250"/>
      <c r="AI98" s="249"/>
      <c r="AJ98" s="250"/>
      <c r="AK98" s="249"/>
      <c r="AL98" s="250"/>
      <c r="AM98" s="204"/>
      <c r="AN98" s="204"/>
      <c r="AO98" s="205"/>
      <c r="AP98" s="204"/>
      <c r="AQ98" s="205"/>
      <c r="AR98" s="204"/>
      <c r="AS98" s="259"/>
      <c r="AT98" s="259"/>
      <c r="AU98" s="258"/>
      <c r="AV98" s="259"/>
      <c r="AW98" s="258"/>
      <c r="AX98" s="259"/>
      <c r="AY98" s="268"/>
      <c r="AZ98" s="268"/>
      <c r="BA98" s="267"/>
      <c r="BB98" s="268"/>
      <c r="BC98" s="267"/>
      <c r="BD98" s="268"/>
      <c r="BE98" s="204"/>
      <c r="BF98" s="204"/>
      <c r="BG98" s="205"/>
      <c r="BH98" s="204"/>
      <c r="BI98" s="205"/>
      <c r="BJ98" s="204"/>
      <c r="BK98" s="241"/>
      <c r="BL98" s="241"/>
      <c r="BM98" s="240"/>
      <c r="BN98" s="241"/>
      <c r="BO98" s="240"/>
      <c r="BP98" s="241"/>
      <c r="BQ98" s="223"/>
      <c r="BR98" s="223"/>
      <c r="BS98" s="222"/>
      <c r="BT98" s="223"/>
      <c r="BU98" s="222"/>
      <c r="BV98" s="223"/>
      <c r="BW98" s="268"/>
      <c r="BX98" s="268"/>
      <c r="BY98" s="267"/>
      <c r="BZ98" s="268"/>
      <c r="CA98" s="267"/>
      <c r="CB98" s="268"/>
      <c r="CC98" s="241"/>
      <c r="CD98" s="214"/>
      <c r="CE98" s="240"/>
      <c r="CF98" s="240"/>
      <c r="CG98" s="241"/>
      <c r="CH98" s="5"/>
      <c r="CI98" s="579">
        <f t="shared" si="57"/>
        <v>0</v>
      </c>
      <c r="CJ98" s="579">
        <f t="shared" si="58"/>
        <v>0</v>
      </c>
    </row>
    <row r="99" spans="1:88" hidden="1" x14ac:dyDescent="0.2">
      <c r="A99" s="22"/>
      <c r="B99" s="22"/>
      <c r="C99" s="22"/>
      <c r="D99" s="34"/>
      <c r="E99" s="22"/>
      <c r="F99" s="34"/>
      <c r="G99" s="35"/>
      <c r="H99" s="36"/>
      <c r="I99" s="27"/>
      <c r="J99" s="204"/>
      <c r="K99" s="204"/>
      <c r="L99" s="205"/>
      <c r="M99" s="205"/>
      <c r="N99" s="204"/>
      <c r="O99" s="214"/>
      <c r="P99" s="214"/>
      <c r="Q99" s="213"/>
      <c r="R99" s="214"/>
      <c r="S99" s="213"/>
      <c r="T99" s="214"/>
      <c r="U99" s="223"/>
      <c r="V99" s="223"/>
      <c r="W99" s="222"/>
      <c r="X99" s="223"/>
      <c r="Y99" s="222"/>
      <c r="Z99" s="223"/>
      <c r="AA99" s="232"/>
      <c r="AB99" s="232"/>
      <c r="AC99" s="231"/>
      <c r="AD99" s="232"/>
      <c r="AE99" s="231"/>
      <c r="AF99" s="232"/>
      <c r="AG99" s="250"/>
      <c r="AH99" s="250"/>
      <c r="AI99" s="249"/>
      <c r="AJ99" s="250"/>
      <c r="AK99" s="249"/>
      <c r="AL99" s="250"/>
      <c r="AM99" s="204"/>
      <c r="AN99" s="204"/>
      <c r="AO99" s="205"/>
      <c r="AP99" s="204"/>
      <c r="AQ99" s="205"/>
      <c r="AR99" s="204"/>
      <c r="AS99" s="259"/>
      <c r="AT99" s="259"/>
      <c r="AU99" s="258"/>
      <c r="AV99" s="259"/>
      <c r="AW99" s="258"/>
      <c r="AX99" s="259"/>
      <c r="AY99" s="268"/>
      <c r="AZ99" s="268"/>
      <c r="BA99" s="267"/>
      <c r="BB99" s="268"/>
      <c r="BC99" s="267"/>
      <c r="BD99" s="268"/>
      <c r="BE99" s="204"/>
      <c r="BF99" s="204"/>
      <c r="BG99" s="205"/>
      <c r="BH99" s="204"/>
      <c r="BI99" s="205"/>
      <c r="BJ99" s="204"/>
      <c r="BK99" s="241"/>
      <c r="BL99" s="241"/>
      <c r="BM99" s="240"/>
      <c r="BN99" s="241"/>
      <c r="BO99" s="240"/>
      <c r="BP99" s="241"/>
      <c r="BQ99" s="223"/>
      <c r="BR99" s="223"/>
      <c r="BS99" s="222"/>
      <c r="BT99" s="223"/>
      <c r="BU99" s="222"/>
      <c r="BV99" s="223"/>
      <c r="BW99" s="268"/>
      <c r="BX99" s="268"/>
      <c r="BY99" s="267"/>
      <c r="BZ99" s="268"/>
      <c r="CA99" s="267"/>
      <c r="CB99" s="268"/>
      <c r="CC99" s="241"/>
      <c r="CD99" s="214"/>
      <c r="CE99" s="240"/>
      <c r="CF99" s="240"/>
      <c r="CG99" s="241"/>
      <c r="CH99" s="5"/>
      <c r="CI99" s="579">
        <f t="shared" si="57"/>
        <v>0</v>
      </c>
      <c r="CJ99" s="579">
        <f t="shared" si="58"/>
        <v>0</v>
      </c>
    </row>
    <row r="100" spans="1:88" hidden="1" x14ac:dyDescent="0.2">
      <c r="A100" s="22"/>
      <c r="B100" s="22"/>
      <c r="C100" s="22"/>
      <c r="D100" s="34"/>
      <c r="E100" s="22"/>
      <c r="F100" s="34"/>
      <c r="G100" s="35"/>
      <c r="H100" s="36"/>
      <c r="I100" s="27"/>
      <c r="J100" s="204"/>
      <c r="K100" s="204"/>
      <c r="L100" s="205"/>
      <c r="M100" s="205"/>
      <c r="N100" s="204"/>
      <c r="O100" s="214"/>
      <c r="P100" s="214"/>
      <c r="Q100" s="213"/>
      <c r="R100" s="214"/>
      <c r="S100" s="213"/>
      <c r="T100" s="214"/>
      <c r="U100" s="223"/>
      <c r="V100" s="223"/>
      <c r="W100" s="222"/>
      <c r="X100" s="223"/>
      <c r="Y100" s="222"/>
      <c r="Z100" s="223"/>
      <c r="AA100" s="232"/>
      <c r="AB100" s="232"/>
      <c r="AC100" s="231"/>
      <c r="AD100" s="232"/>
      <c r="AE100" s="231"/>
      <c r="AF100" s="232"/>
      <c r="AG100" s="250"/>
      <c r="AH100" s="250"/>
      <c r="AI100" s="249"/>
      <c r="AJ100" s="250"/>
      <c r="AK100" s="249"/>
      <c r="AL100" s="250"/>
      <c r="AM100" s="204"/>
      <c r="AN100" s="204"/>
      <c r="AO100" s="205"/>
      <c r="AP100" s="204"/>
      <c r="AQ100" s="205"/>
      <c r="AR100" s="204"/>
      <c r="AS100" s="259"/>
      <c r="AT100" s="259"/>
      <c r="AU100" s="258"/>
      <c r="AV100" s="259"/>
      <c r="AW100" s="258"/>
      <c r="AX100" s="259"/>
      <c r="AY100" s="268"/>
      <c r="AZ100" s="268"/>
      <c r="BA100" s="267"/>
      <c r="BB100" s="268"/>
      <c r="BC100" s="267"/>
      <c r="BD100" s="268"/>
      <c r="BE100" s="204"/>
      <c r="BF100" s="204"/>
      <c r="BG100" s="205"/>
      <c r="BH100" s="204"/>
      <c r="BI100" s="205"/>
      <c r="BJ100" s="204"/>
      <c r="BK100" s="241"/>
      <c r="BL100" s="241"/>
      <c r="BM100" s="240"/>
      <c r="BN100" s="241"/>
      <c r="BO100" s="240"/>
      <c r="BP100" s="241"/>
      <c r="BQ100" s="223"/>
      <c r="BR100" s="223"/>
      <c r="BS100" s="222"/>
      <c r="BT100" s="223"/>
      <c r="BU100" s="222"/>
      <c r="BV100" s="223"/>
      <c r="BW100" s="268"/>
      <c r="BX100" s="268"/>
      <c r="BY100" s="267"/>
      <c r="BZ100" s="268"/>
      <c r="CA100" s="267"/>
      <c r="CB100" s="268"/>
      <c r="CC100" s="241"/>
      <c r="CD100" s="214"/>
      <c r="CE100" s="240"/>
      <c r="CF100" s="240"/>
      <c r="CG100" s="241"/>
      <c r="CH100" s="5"/>
      <c r="CI100" s="579">
        <f t="shared" si="57"/>
        <v>0</v>
      </c>
      <c r="CJ100" s="579">
        <f t="shared" si="58"/>
        <v>0</v>
      </c>
    </row>
    <row r="101" spans="1:88" hidden="1" x14ac:dyDescent="0.2">
      <c r="A101" s="22"/>
      <c r="B101" s="22"/>
      <c r="C101" s="22"/>
      <c r="D101" s="34"/>
      <c r="E101" s="22"/>
      <c r="F101" s="34"/>
      <c r="G101" s="35"/>
      <c r="H101" s="36"/>
      <c r="I101" s="27"/>
      <c r="J101" s="204"/>
      <c r="K101" s="204"/>
      <c r="L101" s="205"/>
      <c r="M101" s="205"/>
      <c r="N101" s="204"/>
      <c r="O101" s="214"/>
      <c r="P101" s="214"/>
      <c r="Q101" s="213"/>
      <c r="R101" s="214"/>
      <c r="S101" s="213"/>
      <c r="T101" s="214"/>
      <c r="U101" s="223"/>
      <c r="V101" s="223"/>
      <c r="W101" s="222"/>
      <c r="X101" s="223"/>
      <c r="Y101" s="222"/>
      <c r="Z101" s="223"/>
      <c r="AA101" s="232"/>
      <c r="AB101" s="232"/>
      <c r="AC101" s="231"/>
      <c r="AD101" s="232"/>
      <c r="AE101" s="231"/>
      <c r="AF101" s="232"/>
      <c r="AG101" s="250"/>
      <c r="AH101" s="250"/>
      <c r="AI101" s="249"/>
      <c r="AJ101" s="250"/>
      <c r="AK101" s="249"/>
      <c r="AL101" s="250"/>
      <c r="AM101" s="204"/>
      <c r="AN101" s="204"/>
      <c r="AO101" s="205"/>
      <c r="AP101" s="204"/>
      <c r="AQ101" s="205"/>
      <c r="AR101" s="204"/>
      <c r="AS101" s="259"/>
      <c r="AT101" s="259"/>
      <c r="AU101" s="258"/>
      <c r="AV101" s="259"/>
      <c r="AW101" s="258"/>
      <c r="AX101" s="259"/>
      <c r="AY101" s="268"/>
      <c r="AZ101" s="268"/>
      <c r="BA101" s="267"/>
      <c r="BB101" s="268"/>
      <c r="BC101" s="267"/>
      <c r="BD101" s="268"/>
      <c r="BE101" s="204"/>
      <c r="BF101" s="204"/>
      <c r="BG101" s="205"/>
      <c r="BH101" s="204"/>
      <c r="BI101" s="205"/>
      <c r="BJ101" s="204"/>
      <c r="BK101" s="241"/>
      <c r="BL101" s="241"/>
      <c r="BM101" s="240"/>
      <c r="BN101" s="241"/>
      <c r="BO101" s="240"/>
      <c r="BP101" s="241"/>
      <c r="BQ101" s="223"/>
      <c r="BR101" s="223"/>
      <c r="BS101" s="222"/>
      <c r="BT101" s="223"/>
      <c r="BU101" s="222"/>
      <c r="BV101" s="223"/>
      <c r="BW101" s="268"/>
      <c r="BX101" s="268"/>
      <c r="BY101" s="267"/>
      <c r="BZ101" s="268"/>
      <c r="CA101" s="267"/>
      <c r="CB101" s="268"/>
      <c r="CC101" s="241"/>
      <c r="CD101" s="214"/>
      <c r="CE101" s="240"/>
      <c r="CF101" s="240"/>
      <c r="CG101" s="241"/>
      <c r="CH101" s="5"/>
      <c r="CI101" s="579">
        <f t="shared" si="57"/>
        <v>0</v>
      </c>
      <c r="CJ101" s="579">
        <f t="shared" si="58"/>
        <v>0</v>
      </c>
    </row>
    <row r="102" spans="1:88" hidden="1" x14ac:dyDescent="0.2">
      <c r="A102" s="82"/>
      <c r="B102" s="82"/>
      <c r="C102" s="82"/>
      <c r="D102" s="83"/>
      <c r="E102" s="82"/>
      <c r="F102" s="56"/>
      <c r="G102" s="84"/>
      <c r="H102" s="19"/>
      <c r="I102" s="59"/>
      <c r="J102" s="206"/>
      <c r="K102" s="206"/>
      <c r="L102" s="206"/>
      <c r="M102" s="206"/>
      <c r="N102" s="206"/>
      <c r="O102" s="215"/>
      <c r="P102" s="215"/>
      <c r="Q102" s="215"/>
      <c r="R102" s="215"/>
      <c r="S102" s="215"/>
      <c r="T102" s="215"/>
      <c r="U102" s="224"/>
      <c r="V102" s="224"/>
      <c r="W102" s="224"/>
      <c r="X102" s="224"/>
      <c r="Y102" s="224"/>
      <c r="Z102" s="224"/>
      <c r="AA102" s="233"/>
      <c r="AB102" s="233"/>
      <c r="AC102" s="233"/>
      <c r="AD102" s="233"/>
      <c r="AE102" s="233"/>
      <c r="AF102" s="233"/>
      <c r="AG102" s="251"/>
      <c r="AH102" s="251"/>
      <c r="AI102" s="251"/>
      <c r="AJ102" s="251"/>
      <c r="AK102" s="251"/>
      <c r="AL102" s="251"/>
      <c r="AM102" s="206"/>
      <c r="AN102" s="206"/>
      <c r="AO102" s="206"/>
      <c r="AP102" s="206"/>
      <c r="AQ102" s="206"/>
      <c r="AR102" s="206"/>
      <c r="AS102" s="260"/>
      <c r="AT102" s="260"/>
      <c r="AU102" s="260"/>
      <c r="AV102" s="260"/>
      <c r="AW102" s="260"/>
      <c r="AX102" s="260"/>
      <c r="AY102" s="269"/>
      <c r="AZ102" s="269"/>
      <c r="BA102" s="269"/>
      <c r="BB102" s="269"/>
      <c r="BC102" s="269"/>
      <c r="BD102" s="269"/>
      <c r="BE102" s="206"/>
      <c r="BF102" s="206"/>
      <c r="BG102" s="206"/>
      <c r="BH102" s="206"/>
      <c r="BI102" s="206"/>
      <c r="BJ102" s="206"/>
      <c r="BK102" s="242"/>
      <c r="BL102" s="242"/>
      <c r="BM102" s="242"/>
      <c r="BN102" s="242"/>
      <c r="BO102" s="242"/>
      <c r="BP102" s="242"/>
      <c r="BQ102" s="224"/>
      <c r="BR102" s="224"/>
      <c r="BS102" s="224"/>
      <c r="BT102" s="224"/>
      <c r="BU102" s="224"/>
      <c r="BV102" s="224"/>
      <c r="BW102" s="269"/>
      <c r="BX102" s="269"/>
      <c r="BY102" s="269"/>
      <c r="BZ102" s="269"/>
      <c r="CA102" s="269"/>
      <c r="CB102" s="269"/>
      <c r="CC102" s="242"/>
      <c r="CD102" s="215"/>
      <c r="CE102" s="242"/>
      <c r="CF102" s="242"/>
      <c r="CG102" s="242"/>
      <c r="CH102" s="5"/>
      <c r="CI102" s="579">
        <f t="shared" si="57"/>
        <v>0</v>
      </c>
      <c r="CJ102" s="579">
        <f t="shared" si="58"/>
        <v>0</v>
      </c>
    </row>
    <row r="103" spans="1:88" hidden="1" x14ac:dyDescent="0.2">
      <c r="A103" s="7"/>
      <c r="B103" s="7"/>
      <c r="C103" s="7"/>
      <c r="D103" s="56"/>
      <c r="E103" s="7"/>
      <c r="F103" s="56"/>
      <c r="G103" s="57"/>
      <c r="H103" s="61"/>
      <c r="I103" s="62"/>
      <c r="J103" s="204"/>
      <c r="K103" s="204"/>
      <c r="L103" s="205"/>
      <c r="M103" s="205"/>
      <c r="N103" s="205"/>
      <c r="O103" s="214"/>
      <c r="P103" s="214"/>
      <c r="Q103" s="213"/>
      <c r="R103" s="213"/>
      <c r="S103" s="213"/>
      <c r="T103" s="213"/>
      <c r="U103" s="223"/>
      <c r="V103" s="222"/>
      <c r="W103" s="222"/>
      <c r="X103" s="222"/>
      <c r="Y103" s="222"/>
      <c r="Z103" s="222"/>
      <c r="AA103" s="232"/>
      <c r="AB103" s="231"/>
      <c r="AC103" s="231"/>
      <c r="AD103" s="231"/>
      <c r="AE103" s="231"/>
      <c r="AF103" s="231"/>
      <c r="AG103" s="250"/>
      <c r="AH103" s="249"/>
      <c r="AI103" s="249"/>
      <c r="AJ103" s="249"/>
      <c r="AK103" s="249"/>
      <c r="AL103" s="249"/>
      <c r="AM103" s="204"/>
      <c r="AN103" s="205"/>
      <c r="AO103" s="205"/>
      <c r="AP103" s="205"/>
      <c r="AQ103" s="205"/>
      <c r="AR103" s="205"/>
      <c r="AS103" s="259"/>
      <c r="AT103" s="258"/>
      <c r="AU103" s="258"/>
      <c r="AV103" s="258"/>
      <c r="AW103" s="258"/>
      <c r="AX103" s="258"/>
      <c r="AY103" s="268"/>
      <c r="AZ103" s="267"/>
      <c r="BA103" s="267"/>
      <c r="BB103" s="267"/>
      <c r="BC103" s="267"/>
      <c r="BD103" s="267"/>
      <c r="BE103" s="204"/>
      <c r="BF103" s="205"/>
      <c r="BG103" s="205"/>
      <c r="BH103" s="205"/>
      <c r="BI103" s="205"/>
      <c r="BJ103" s="205"/>
      <c r="BK103" s="241"/>
      <c r="BL103" s="240"/>
      <c r="BM103" s="240"/>
      <c r="BN103" s="240"/>
      <c r="BO103" s="240"/>
      <c r="BP103" s="240"/>
      <c r="BQ103" s="223"/>
      <c r="BR103" s="222"/>
      <c r="BS103" s="222"/>
      <c r="BT103" s="222"/>
      <c r="BU103" s="222"/>
      <c r="BV103" s="222"/>
      <c r="BW103" s="268"/>
      <c r="BX103" s="267"/>
      <c r="BY103" s="267"/>
      <c r="BZ103" s="267"/>
      <c r="CA103" s="267"/>
      <c r="CB103" s="267"/>
      <c r="CC103" s="241"/>
      <c r="CD103" s="214"/>
      <c r="CE103" s="240"/>
      <c r="CF103" s="240"/>
      <c r="CG103" s="240"/>
      <c r="CH103" s="5"/>
      <c r="CI103" s="579">
        <f t="shared" si="57"/>
        <v>0</v>
      </c>
      <c r="CJ103" s="579">
        <f t="shared" si="58"/>
        <v>0</v>
      </c>
    </row>
    <row r="104" spans="1:88" hidden="1" x14ac:dyDescent="0.2">
      <c r="A104" s="11"/>
      <c r="B104" s="11"/>
      <c r="C104" s="11"/>
      <c r="D104" s="64"/>
      <c r="E104" s="11"/>
      <c r="F104" s="64"/>
      <c r="G104" s="12"/>
      <c r="H104" s="65"/>
      <c r="I104" s="66"/>
      <c r="J104" s="204"/>
      <c r="K104" s="204"/>
      <c r="L104" s="205"/>
      <c r="M104" s="205"/>
      <c r="N104" s="205"/>
      <c r="O104" s="214"/>
      <c r="P104" s="214"/>
      <c r="Q104" s="213"/>
      <c r="R104" s="213"/>
      <c r="S104" s="213"/>
      <c r="T104" s="213"/>
      <c r="U104" s="223"/>
      <c r="V104" s="222"/>
      <c r="W104" s="222"/>
      <c r="X104" s="222"/>
      <c r="Y104" s="222"/>
      <c r="Z104" s="222"/>
      <c r="AA104" s="232"/>
      <c r="AB104" s="231"/>
      <c r="AC104" s="231"/>
      <c r="AD104" s="231"/>
      <c r="AE104" s="231"/>
      <c r="AF104" s="231"/>
      <c r="AG104" s="250"/>
      <c r="AH104" s="249"/>
      <c r="AI104" s="249"/>
      <c r="AJ104" s="249"/>
      <c r="AK104" s="249"/>
      <c r="AL104" s="249"/>
      <c r="AM104" s="204"/>
      <c r="AN104" s="205"/>
      <c r="AO104" s="205"/>
      <c r="AP104" s="205"/>
      <c r="AQ104" s="205"/>
      <c r="AR104" s="205"/>
      <c r="AS104" s="259"/>
      <c r="AT104" s="258"/>
      <c r="AU104" s="258"/>
      <c r="AV104" s="258"/>
      <c r="AW104" s="258"/>
      <c r="AX104" s="258"/>
      <c r="AY104" s="268"/>
      <c r="AZ104" s="267"/>
      <c r="BA104" s="267"/>
      <c r="BB104" s="267"/>
      <c r="BC104" s="267"/>
      <c r="BD104" s="267"/>
      <c r="BE104" s="204"/>
      <c r="BF104" s="205"/>
      <c r="BG104" s="205"/>
      <c r="BH104" s="205"/>
      <c r="BI104" s="205"/>
      <c r="BJ104" s="205"/>
      <c r="BK104" s="241"/>
      <c r="BL104" s="240"/>
      <c r="BM104" s="240"/>
      <c r="BN104" s="240"/>
      <c r="BO104" s="240"/>
      <c r="BP104" s="240"/>
      <c r="BQ104" s="223"/>
      <c r="BR104" s="222"/>
      <c r="BS104" s="222"/>
      <c r="BT104" s="222"/>
      <c r="BU104" s="222"/>
      <c r="BV104" s="222"/>
      <c r="BW104" s="268"/>
      <c r="BX104" s="267"/>
      <c r="BY104" s="267"/>
      <c r="BZ104" s="267"/>
      <c r="CA104" s="267"/>
      <c r="CB104" s="267"/>
      <c r="CC104" s="241"/>
      <c r="CD104" s="214"/>
      <c r="CE104" s="240"/>
      <c r="CF104" s="240"/>
      <c r="CG104" s="240"/>
      <c r="CH104" s="5"/>
      <c r="CI104" s="579">
        <f t="shared" si="57"/>
        <v>0</v>
      </c>
      <c r="CJ104" s="579">
        <f t="shared" si="58"/>
        <v>0</v>
      </c>
    </row>
    <row r="105" spans="1:88" hidden="1" x14ac:dyDescent="0.2">
      <c r="A105" s="11"/>
      <c r="B105" s="11"/>
      <c r="C105" s="11"/>
      <c r="D105" s="64"/>
      <c r="E105" s="11"/>
      <c r="F105" s="64"/>
      <c r="G105" s="12"/>
      <c r="H105" s="67"/>
      <c r="I105" s="66"/>
      <c r="J105" s="204"/>
      <c r="K105" s="204"/>
      <c r="L105" s="205"/>
      <c r="M105" s="205"/>
      <c r="N105" s="205"/>
      <c r="O105" s="214"/>
      <c r="P105" s="214"/>
      <c r="Q105" s="213"/>
      <c r="R105" s="213"/>
      <c r="S105" s="213"/>
      <c r="T105" s="213"/>
      <c r="U105" s="223"/>
      <c r="V105" s="222"/>
      <c r="W105" s="222"/>
      <c r="X105" s="222"/>
      <c r="Y105" s="222"/>
      <c r="Z105" s="222"/>
      <c r="AA105" s="232"/>
      <c r="AB105" s="231"/>
      <c r="AC105" s="231"/>
      <c r="AD105" s="231"/>
      <c r="AE105" s="231"/>
      <c r="AF105" s="231"/>
      <c r="AG105" s="250"/>
      <c r="AH105" s="249"/>
      <c r="AI105" s="249"/>
      <c r="AJ105" s="249"/>
      <c r="AK105" s="249"/>
      <c r="AL105" s="249"/>
      <c r="AM105" s="204"/>
      <c r="AN105" s="205"/>
      <c r="AO105" s="205"/>
      <c r="AP105" s="205"/>
      <c r="AQ105" s="205"/>
      <c r="AR105" s="205"/>
      <c r="AS105" s="259"/>
      <c r="AT105" s="258"/>
      <c r="AU105" s="258"/>
      <c r="AV105" s="258"/>
      <c r="AW105" s="258"/>
      <c r="AX105" s="258"/>
      <c r="AY105" s="268"/>
      <c r="AZ105" s="267"/>
      <c r="BA105" s="267"/>
      <c r="BB105" s="267"/>
      <c r="BC105" s="267"/>
      <c r="BD105" s="267"/>
      <c r="BE105" s="204"/>
      <c r="BF105" s="205"/>
      <c r="BG105" s="205"/>
      <c r="BH105" s="205"/>
      <c r="BI105" s="205"/>
      <c r="BJ105" s="205"/>
      <c r="BK105" s="241"/>
      <c r="BL105" s="240"/>
      <c r="BM105" s="240"/>
      <c r="BN105" s="240"/>
      <c r="BO105" s="240"/>
      <c r="BP105" s="240"/>
      <c r="BQ105" s="223"/>
      <c r="BR105" s="222"/>
      <c r="BS105" s="222"/>
      <c r="BT105" s="222"/>
      <c r="BU105" s="222"/>
      <c r="BV105" s="222"/>
      <c r="BW105" s="268"/>
      <c r="BX105" s="267"/>
      <c r="BY105" s="267"/>
      <c r="BZ105" s="267"/>
      <c r="CA105" s="267"/>
      <c r="CB105" s="267"/>
      <c r="CC105" s="241"/>
      <c r="CD105" s="214"/>
      <c r="CE105" s="240"/>
      <c r="CF105" s="240"/>
      <c r="CG105" s="240"/>
      <c r="CH105" s="5"/>
      <c r="CI105" s="579">
        <f t="shared" si="57"/>
        <v>0</v>
      </c>
      <c r="CJ105" s="579">
        <f t="shared" si="58"/>
        <v>0</v>
      </c>
    </row>
    <row r="106" spans="1:88" hidden="1" x14ac:dyDescent="0.2">
      <c r="A106" s="11"/>
      <c r="B106" s="11"/>
      <c r="C106" s="11"/>
      <c r="D106" s="64"/>
      <c r="E106" s="11"/>
      <c r="F106" s="64"/>
      <c r="G106" s="12"/>
      <c r="H106" s="69"/>
      <c r="I106" s="66"/>
      <c r="J106" s="204"/>
      <c r="K106" s="204"/>
      <c r="L106" s="205"/>
      <c r="M106" s="205"/>
      <c r="N106" s="205"/>
      <c r="O106" s="214"/>
      <c r="P106" s="214"/>
      <c r="Q106" s="213"/>
      <c r="R106" s="213"/>
      <c r="S106" s="213"/>
      <c r="T106" s="213"/>
      <c r="U106" s="223"/>
      <c r="V106" s="222"/>
      <c r="W106" s="222"/>
      <c r="X106" s="222"/>
      <c r="Y106" s="222"/>
      <c r="Z106" s="222"/>
      <c r="AA106" s="232"/>
      <c r="AB106" s="231"/>
      <c r="AC106" s="231"/>
      <c r="AD106" s="231"/>
      <c r="AE106" s="231"/>
      <c r="AF106" s="231"/>
      <c r="AG106" s="250"/>
      <c r="AH106" s="249"/>
      <c r="AI106" s="249"/>
      <c r="AJ106" s="249"/>
      <c r="AK106" s="249"/>
      <c r="AL106" s="249"/>
      <c r="AM106" s="204"/>
      <c r="AN106" s="205"/>
      <c r="AO106" s="205"/>
      <c r="AP106" s="205"/>
      <c r="AQ106" s="205"/>
      <c r="AR106" s="205"/>
      <c r="AS106" s="259"/>
      <c r="AT106" s="258"/>
      <c r="AU106" s="258"/>
      <c r="AV106" s="258"/>
      <c r="AW106" s="258"/>
      <c r="AX106" s="258"/>
      <c r="AY106" s="268"/>
      <c r="AZ106" s="267"/>
      <c r="BA106" s="267"/>
      <c r="BB106" s="267"/>
      <c r="BC106" s="267"/>
      <c r="BD106" s="267"/>
      <c r="BE106" s="204"/>
      <c r="BF106" s="205"/>
      <c r="BG106" s="205"/>
      <c r="BH106" s="205"/>
      <c r="BI106" s="205"/>
      <c r="BJ106" s="205"/>
      <c r="BK106" s="241"/>
      <c r="BL106" s="240"/>
      <c r="BM106" s="240"/>
      <c r="BN106" s="240"/>
      <c r="BO106" s="240"/>
      <c r="BP106" s="240"/>
      <c r="BQ106" s="223"/>
      <c r="BR106" s="222"/>
      <c r="BS106" s="222"/>
      <c r="BT106" s="222"/>
      <c r="BU106" s="222"/>
      <c r="BV106" s="222"/>
      <c r="BW106" s="268"/>
      <c r="BX106" s="267"/>
      <c r="BY106" s="267"/>
      <c r="BZ106" s="267"/>
      <c r="CA106" s="267"/>
      <c r="CB106" s="267"/>
      <c r="CC106" s="241"/>
      <c r="CD106" s="214"/>
      <c r="CE106" s="240"/>
      <c r="CF106" s="240"/>
      <c r="CG106" s="240"/>
      <c r="CH106" s="5"/>
      <c r="CI106" s="579">
        <f t="shared" si="57"/>
        <v>0</v>
      </c>
      <c r="CJ106" s="579">
        <f t="shared" si="58"/>
        <v>0</v>
      </c>
    </row>
    <row r="107" spans="1:88" hidden="1" x14ac:dyDescent="0.2">
      <c r="A107" s="11"/>
      <c r="B107" s="11"/>
      <c r="C107" s="11"/>
      <c r="D107" s="64"/>
      <c r="E107" s="11"/>
      <c r="F107" s="64"/>
      <c r="G107" s="70"/>
      <c r="H107" s="69"/>
      <c r="I107" s="66"/>
      <c r="J107" s="204"/>
      <c r="K107" s="204"/>
      <c r="L107" s="205"/>
      <c r="M107" s="205"/>
      <c r="N107" s="205"/>
      <c r="O107" s="214"/>
      <c r="P107" s="214"/>
      <c r="Q107" s="213"/>
      <c r="R107" s="213"/>
      <c r="S107" s="213"/>
      <c r="T107" s="213"/>
      <c r="U107" s="223"/>
      <c r="V107" s="222"/>
      <c r="W107" s="222"/>
      <c r="X107" s="222"/>
      <c r="Y107" s="222"/>
      <c r="Z107" s="222"/>
      <c r="AA107" s="232"/>
      <c r="AB107" s="231"/>
      <c r="AC107" s="231"/>
      <c r="AD107" s="231"/>
      <c r="AE107" s="231"/>
      <c r="AF107" s="231"/>
      <c r="AG107" s="250"/>
      <c r="AH107" s="249"/>
      <c r="AI107" s="249"/>
      <c r="AJ107" s="249"/>
      <c r="AK107" s="249"/>
      <c r="AL107" s="249"/>
      <c r="AM107" s="204"/>
      <c r="AN107" s="205"/>
      <c r="AO107" s="205"/>
      <c r="AP107" s="205"/>
      <c r="AQ107" s="205"/>
      <c r="AR107" s="205"/>
      <c r="AS107" s="259"/>
      <c r="AT107" s="258"/>
      <c r="AU107" s="258"/>
      <c r="AV107" s="258"/>
      <c r="AW107" s="258"/>
      <c r="AX107" s="258"/>
      <c r="AY107" s="268"/>
      <c r="AZ107" s="267"/>
      <c r="BA107" s="267"/>
      <c r="BB107" s="267"/>
      <c r="BC107" s="267"/>
      <c r="BD107" s="267"/>
      <c r="BE107" s="204"/>
      <c r="BF107" s="205"/>
      <c r="BG107" s="205"/>
      <c r="BH107" s="205"/>
      <c r="BI107" s="205"/>
      <c r="BJ107" s="205"/>
      <c r="BK107" s="241"/>
      <c r="BL107" s="240"/>
      <c r="BM107" s="240"/>
      <c r="BN107" s="240"/>
      <c r="BO107" s="240"/>
      <c r="BP107" s="240"/>
      <c r="BQ107" s="223"/>
      <c r="BR107" s="222"/>
      <c r="BS107" s="222"/>
      <c r="BT107" s="222"/>
      <c r="BU107" s="222"/>
      <c r="BV107" s="222"/>
      <c r="BW107" s="268"/>
      <c r="BX107" s="267"/>
      <c r="BY107" s="267"/>
      <c r="BZ107" s="267"/>
      <c r="CA107" s="267"/>
      <c r="CB107" s="267"/>
      <c r="CC107" s="241"/>
      <c r="CD107" s="214"/>
      <c r="CE107" s="240"/>
      <c r="CF107" s="240"/>
      <c r="CG107" s="240"/>
      <c r="CH107" s="5"/>
      <c r="CI107" s="579">
        <f t="shared" si="57"/>
        <v>0</v>
      </c>
      <c r="CJ107" s="579">
        <f t="shared" si="58"/>
        <v>0</v>
      </c>
    </row>
    <row r="108" spans="1:88" hidden="1" x14ac:dyDescent="0.2">
      <c r="A108" s="11"/>
      <c r="B108" s="11"/>
      <c r="C108" s="11"/>
      <c r="D108" s="64"/>
      <c r="E108" s="11"/>
      <c r="F108" s="64"/>
      <c r="G108" s="12"/>
      <c r="H108" s="65"/>
      <c r="I108" s="66"/>
      <c r="J108" s="204"/>
      <c r="K108" s="204"/>
      <c r="L108" s="205"/>
      <c r="M108" s="205"/>
      <c r="N108" s="205"/>
      <c r="O108" s="214"/>
      <c r="P108" s="214"/>
      <c r="Q108" s="213"/>
      <c r="R108" s="213"/>
      <c r="S108" s="213"/>
      <c r="T108" s="213"/>
      <c r="U108" s="223"/>
      <c r="V108" s="222"/>
      <c r="W108" s="222"/>
      <c r="X108" s="222"/>
      <c r="Y108" s="222"/>
      <c r="Z108" s="222"/>
      <c r="AA108" s="232"/>
      <c r="AB108" s="231"/>
      <c r="AC108" s="231"/>
      <c r="AD108" s="231"/>
      <c r="AE108" s="231"/>
      <c r="AF108" s="231"/>
      <c r="AG108" s="250"/>
      <c r="AH108" s="249"/>
      <c r="AI108" s="249"/>
      <c r="AJ108" s="249"/>
      <c r="AK108" s="249"/>
      <c r="AL108" s="249"/>
      <c r="AM108" s="204"/>
      <c r="AN108" s="205"/>
      <c r="AO108" s="205"/>
      <c r="AP108" s="205"/>
      <c r="AQ108" s="205"/>
      <c r="AR108" s="205"/>
      <c r="AS108" s="259"/>
      <c r="AT108" s="258"/>
      <c r="AU108" s="258"/>
      <c r="AV108" s="258"/>
      <c r="AW108" s="258"/>
      <c r="AX108" s="258"/>
      <c r="AY108" s="268"/>
      <c r="AZ108" s="267"/>
      <c r="BA108" s="267"/>
      <c r="BB108" s="267"/>
      <c r="BC108" s="267"/>
      <c r="BD108" s="267"/>
      <c r="BE108" s="204"/>
      <c r="BF108" s="205"/>
      <c r="BG108" s="205"/>
      <c r="BH108" s="205"/>
      <c r="BI108" s="205"/>
      <c r="BJ108" s="205"/>
      <c r="BK108" s="241"/>
      <c r="BL108" s="240"/>
      <c r="BM108" s="240"/>
      <c r="BN108" s="240"/>
      <c r="BO108" s="240"/>
      <c r="BP108" s="240"/>
      <c r="BQ108" s="223"/>
      <c r="BR108" s="222"/>
      <c r="BS108" s="222"/>
      <c r="BT108" s="222"/>
      <c r="BU108" s="222"/>
      <c r="BV108" s="222"/>
      <c r="BW108" s="268"/>
      <c r="BX108" s="267"/>
      <c r="BY108" s="267"/>
      <c r="BZ108" s="267"/>
      <c r="CA108" s="267"/>
      <c r="CB108" s="267"/>
      <c r="CC108" s="241"/>
      <c r="CD108" s="214"/>
      <c r="CE108" s="240"/>
      <c r="CF108" s="240"/>
      <c r="CG108" s="240"/>
      <c r="CH108" s="5"/>
      <c r="CI108" s="579">
        <f t="shared" si="57"/>
        <v>0</v>
      </c>
      <c r="CJ108" s="579">
        <f t="shared" si="58"/>
        <v>0</v>
      </c>
    </row>
    <row r="109" spans="1:88" hidden="1" x14ac:dyDescent="0.2">
      <c r="A109" s="11"/>
      <c r="B109" s="11"/>
      <c r="C109" s="11"/>
      <c r="D109" s="64"/>
      <c r="E109" s="11"/>
      <c r="F109" s="64"/>
      <c r="G109" s="12"/>
      <c r="H109" s="67"/>
      <c r="I109" s="66"/>
      <c r="J109" s="204"/>
      <c r="K109" s="204"/>
      <c r="L109" s="205"/>
      <c r="M109" s="205"/>
      <c r="N109" s="205"/>
      <c r="O109" s="214"/>
      <c r="P109" s="214"/>
      <c r="Q109" s="213"/>
      <c r="R109" s="213"/>
      <c r="S109" s="213"/>
      <c r="T109" s="213"/>
      <c r="U109" s="223"/>
      <c r="V109" s="222"/>
      <c r="W109" s="222"/>
      <c r="X109" s="222"/>
      <c r="Y109" s="222"/>
      <c r="Z109" s="222"/>
      <c r="AA109" s="232"/>
      <c r="AB109" s="231"/>
      <c r="AC109" s="231"/>
      <c r="AD109" s="231"/>
      <c r="AE109" s="231"/>
      <c r="AF109" s="231"/>
      <c r="AG109" s="250"/>
      <c r="AH109" s="249"/>
      <c r="AI109" s="249"/>
      <c r="AJ109" s="249"/>
      <c r="AK109" s="249"/>
      <c r="AL109" s="249"/>
      <c r="AM109" s="204"/>
      <c r="AN109" s="205"/>
      <c r="AO109" s="205"/>
      <c r="AP109" s="205"/>
      <c r="AQ109" s="205"/>
      <c r="AR109" s="205"/>
      <c r="AS109" s="259"/>
      <c r="AT109" s="258"/>
      <c r="AU109" s="258"/>
      <c r="AV109" s="258"/>
      <c r="AW109" s="258"/>
      <c r="AX109" s="258"/>
      <c r="AY109" s="268"/>
      <c r="AZ109" s="267"/>
      <c r="BA109" s="267"/>
      <c r="BB109" s="267"/>
      <c r="BC109" s="267"/>
      <c r="BD109" s="267"/>
      <c r="BE109" s="204"/>
      <c r="BF109" s="205"/>
      <c r="BG109" s="205"/>
      <c r="BH109" s="205"/>
      <c r="BI109" s="205"/>
      <c r="BJ109" s="205"/>
      <c r="BK109" s="241"/>
      <c r="BL109" s="240"/>
      <c r="BM109" s="240"/>
      <c r="BN109" s="240"/>
      <c r="BO109" s="240"/>
      <c r="BP109" s="240"/>
      <c r="BQ109" s="223"/>
      <c r="BR109" s="222"/>
      <c r="BS109" s="222"/>
      <c r="BT109" s="222"/>
      <c r="BU109" s="222"/>
      <c r="BV109" s="222"/>
      <c r="BW109" s="268"/>
      <c r="BX109" s="267"/>
      <c r="BY109" s="267"/>
      <c r="BZ109" s="267"/>
      <c r="CA109" s="267"/>
      <c r="CB109" s="267"/>
      <c r="CC109" s="241"/>
      <c r="CD109" s="214"/>
      <c r="CE109" s="240"/>
      <c r="CF109" s="240"/>
      <c r="CG109" s="240"/>
      <c r="CH109" s="5"/>
      <c r="CI109" s="579">
        <f t="shared" si="57"/>
        <v>0</v>
      </c>
      <c r="CJ109" s="579">
        <f t="shared" si="58"/>
        <v>0</v>
      </c>
    </row>
    <row r="110" spans="1:88" hidden="1" x14ac:dyDescent="0.2">
      <c r="A110" s="17"/>
      <c r="B110" s="17"/>
      <c r="C110" s="17"/>
      <c r="D110" s="71"/>
      <c r="E110" s="17"/>
      <c r="F110" s="71"/>
      <c r="G110" s="85"/>
      <c r="H110" s="72"/>
      <c r="I110" s="73"/>
      <c r="J110" s="204"/>
      <c r="K110" s="204"/>
      <c r="L110" s="205"/>
      <c r="M110" s="205"/>
      <c r="N110" s="205"/>
      <c r="O110" s="214"/>
      <c r="P110" s="214"/>
      <c r="Q110" s="213"/>
      <c r="R110" s="213"/>
      <c r="S110" s="213"/>
      <c r="T110" s="213"/>
      <c r="U110" s="223"/>
      <c r="V110" s="222"/>
      <c r="W110" s="222"/>
      <c r="X110" s="222"/>
      <c r="Y110" s="222"/>
      <c r="Z110" s="222"/>
      <c r="AA110" s="232"/>
      <c r="AB110" s="231"/>
      <c r="AC110" s="231"/>
      <c r="AD110" s="231"/>
      <c r="AE110" s="231"/>
      <c r="AF110" s="231"/>
      <c r="AG110" s="250"/>
      <c r="AH110" s="249"/>
      <c r="AI110" s="249"/>
      <c r="AJ110" s="249"/>
      <c r="AK110" s="249"/>
      <c r="AL110" s="249"/>
      <c r="AM110" s="204"/>
      <c r="AN110" s="205"/>
      <c r="AO110" s="205"/>
      <c r="AP110" s="205"/>
      <c r="AQ110" s="205"/>
      <c r="AR110" s="205"/>
      <c r="AS110" s="259"/>
      <c r="AT110" s="258"/>
      <c r="AU110" s="258"/>
      <c r="AV110" s="258"/>
      <c r="AW110" s="258"/>
      <c r="AX110" s="258"/>
      <c r="AY110" s="268"/>
      <c r="AZ110" s="267"/>
      <c r="BA110" s="267"/>
      <c r="BB110" s="267"/>
      <c r="BC110" s="267"/>
      <c r="BD110" s="267"/>
      <c r="BE110" s="204"/>
      <c r="BF110" s="205"/>
      <c r="BG110" s="205"/>
      <c r="BH110" s="205"/>
      <c r="BI110" s="205"/>
      <c r="BJ110" s="205"/>
      <c r="BK110" s="241"/>
      <c r="BL110" s="240"/>
      <c r="BM110" s="240"/>
      <c r="BN110" s="240"/>
      <c r="BO110" s="240"/>
      <c r="BP110" s="240"/>
      <c r="BQ110" s="223"/>
      <c r="BR110" s="222"/>
      <c r="BS110" s="222"/>
      <c r="BT110" s="222"/>
      <c r="BU110" s="222"/>
      <c r="BV110" s="222"/>
      <c r="BW110" s="268"/>
      <c r="BX110" s="267"/>
      <c r="BY110" s="267"/>
      <c r="BZ110" s="267"/>
      <c r="CA110" s="267"/>
      <c r="CB110" s="267"/>
      <c r="CC110" s="241"/>
      <c r="CD110" s="214"/>
      <c r="CE110" s="240"/>
      <c r="CF110" s="240"/>
      <c r="CG110" s="240"/>
      <c r="CH110" s="5"/>
      <c r="CI110" s="579">
        <f t="shared" si="57"/>
        <v>0</v>
      </c>
      <c r="CJ110" s="579">
        <f t="shared" si="58"/>
        <v>0</v>
      </c>
    </row>
    <row r="111" spans="1:88" hidden="1" x14ac:dyDescent="0.2">
      <c r="A111" s="11"/>
      <c r="B111" s="82"/>
      <c r="C111" s="82"/>
      <c r="D111" s="83"/>
      <c r="E111" s="82"/>
      <c r="F111" s="83"/>
      <c r="G111" s="84"/>
      <c r="H111" s="86"/>
      <c r="I111" s="20"/>
      <c r="J111" s="204"/>
      <c r="K111" s="204"/>
      <c r="L111" s="205"/>
      <c r="M111" s="205"/>
      <c r="N111" s="205"/>
      <c r="O111" s="214"/>
      <c r="P111" s="214"/>
      <c r="Q111" s="213"/>
      <c r="R111" s="213"/>
      <c r="S111" s="213"/>
      <c r="T111" s="213"/>
      <c r="U111" s="223"/>
      <c r="V111" s="222"/>
      <c r="W111" s="222"/>
      <c r="X111" s="222"/>
      <c r="Y111" s="222"/>
      <c r="Z111" s="222"/>
      <c r="AA111" s="232"/>
      <c r="AB111" s="231"/>
      <c r="AC111" s="231"/>
      <c r="AD111" s="231"/>
      <c r="AE111" s="231"/>
      <c r="AF111" s="231"/>
      <c r="AG111" s="250"/>
      <c r="AH111" s="249"/>
      <c r="AI111" s="249"/>
      <c r="AJ111" s="249"/>
      <c r="AK111" s="249"/>
      <c r="AL111" s="249"/>
      <c r="AM111" s="204"/>
      <c r="AN111" s="205"/>
      <c r="AO111" s="205"/>
      <c r="AP111" s="205"/>
      <c r="AQ111" s="205"/>
      <c r="AR111" s="205"/>
      <c r="AS111" s="259"/>
      <c r="AT111" s="258"/>
      <c r="AU111" s="258"/>
      <c r="AV111" s="258"/>
      <c r="AW111" s="258"/>
      <c r="AX111" s="258"/>
      <c r="AY111" s="268"/>
      <c r="AZ111" s="267"/>
      <c r="BA111" s="267"/>
      <c r="BB111" s="267"/>
      <c r="BC111" s="267"/>
      <c r="BD111" s="267"/>
      <c r="BE111" s="204"/>
      <c r="BF111" s="205"/>
      <c r="BG111" s="205"/>
      <c r="BH111" s="205"/>
      <c r="BI111" s="205"/>
      <c r="BJ111" s="205"/>
      <c r="BK111" s="241"/>
      <c r="BL111" s="240"/>
      <c r="BM111" s="240"/>
      <c r="BN111" s="240"/>
      <c r="BO111" s="240"/>
      <c r="BP111" s="240"/>
      <c r="BQ111" s="223"/>
      <c r="BR111" s="222"/>
      <c r="BS111" s="222"/>
      <c r="BT111" s="222"/>
      <c r="BU111" s="222"/>
      <c r="BV111" s="222"/>
      <c r="BW111" s="268"/>
      <c r="BX111" s="267"/>
      <c r="BY111" s="267"/>
      <c r="BZ111" s="267"/>
      <c r="CA111" s="267"/>
      <c r="CB111" s="267"/>
      <c r="CC111" s="241"/>
      <c r="CD111" s="214"/>
      <c r="CE111" s="240"/>
      <c r="CF111" s="240"/>
      <c r="CG111" s="240"/>
      <c r="CH111" s="5"/>
      <c r="CI111" s="579">
        <f t="shared" si="57"/>
        <v>0</v>
      </c>
      <c r="CJ111" s="579">
        <f t="shared" si="58"/>
        <v>0</v>
      </c>
    </row>
    <row r="112" spans="1:88" hidden="1" x14ac:dyDescent="0.2">
      <c r="A112" s="22"/>
      <c r="B112" s="22"/>
      <c r="C112" s="22"/>
      <c r="D112" s="87"/>
      <c r="E112" s="22"/>
      <c r="F112" s="34"/>
      <c r="G112" s="48"/>
      <c r="H112" s="32"/>
      <c r="I112" s="88"/>
      <c r="J112" s="204"/>
      <c r="K112" s="204"/>
      <c r="L112" s="205"/>
      <c r="M112" s="205"/>
      <c r="N112" s="205"/>
      <c r="O112" s="214"/>
      <c r="P112" s="214"/>
      <c r="Q112" s="213"/>
      <c r="R112" s="213"/>
      <c r="S112" s="213"/>
      <c r="T112" s="213"/>
      <c r="U112" s="223"/>
      <c r="V112" s="222"/>
      <c r="W112" s="222"/>
      <c r="X112" s="222"/>
      <c r="Y112" s="222"/>
      <c r="Z112" s="222"/>
      <c r="AA112" s="232"/>
      <c r="AB112" s="231"/>
      <c r="AC112" s="231"/>
      <c r="AD112" s="231"/>
      <c r="AE112" s="231"/>
      <c r="AF112" s="231"/>
      <c r="AG112" s="250"/>
      <c r="AH112" s="249"/>
      <c r="AI112" s="249"/>
      <c r="AJ112" s="249"/>
      <c r="AK112" s="249"/>
      <c r="AL112" s="249"/>
      <c r="AM112" s="204"/>
      <c r="AN112" s="205"/>
      <c r="AO112" s="205"/>
      <c r="AP112" s="205"/>
      <c r="AQ112" s="205"/>
      <c r="AR112" s="205"/>
      <c r="AS112" s="259"/>
      <c r="AT112" s="258"/>
      <c r="AU112" s="258"/>
      <c r="AV112" s="258"/>
      <c r="AW112" s="258"/>
      <c r="AX112" s="258"/>
      <c r="AY112" s="268"/>
      <c r="AZ112" s="267"/>
      <c r="BA112" s="267"/>
      <c r="BB112" s="267"/>
      <c r="BC112" s="267"/>
      <c r="BD112" s="267"/>
      <c r="BE112" s="204"/>
      <c r="BF112" s="205"/>
      <c r="BG112" s="205"/>
      <c r="BH112" s="205"/>
      <c r="BI112" s="205"/>
      <c r="BJ112" s="205"/>
      <c r="BK112" s="241"/>
      <c r="BL112" s="240"/>
      <c r="BM112" s="240"/>
      <c r="BN112" s="240"/>
      <c r="BO112" s="240"/>
      <c r="BP112" s="240"/>
      <c r="BQ112" s="223"/>
      <c r="BR112" s="222"/>
      <c r="BS112" s="222"/>
      <c r="BT112" s="222"/>
      <c r="BU112" s="222"/>
      <c r="BV112" s="222"/>
      <c r="BW112" s="268"/>
      <c r="BX112" s="267"/>
      <c r="BY112" s="267"/>
      <c r="BZ112" s="267"/>
      <c r="CA112" s="267"/>
      <c r="CB112" s="267"/>
      <c r="CC112" s="241"/>
      <c r="CD112" s="214"/>
      <c r="CE112" s="240"/>
      <c r="CF112" s="240"/>
      <c r="CG112" s="240"/>
      <c r="CH112" s="5"/>
      <c r="CI112" s="579">
        <f t="shared" si="57"/>
        <v>0</v>
      </c>
      <c r="CJ112" s="579">
        <f t="shared" si="58"/>
        <v>0</v>
      </c>
    </row>
    <row r="113" spans="1:88" hidden="1" x14ac:dyDescent="0.2">
      <c r="A113" s="22"/>
      <c r="B113" s="22"/>
      <c r="C113" s="22"/>
      <c r="D113" s="87"/>
      <c r="E113" s="22"/>
      <c r="F113" s="34"/>
      <c r="G113" s="48"/>
      <c r="H113" s="32"/>
      <c r="I113" s="88"/>
      <c r="J113" s="204"/>
      <c r="K113" s="204"/>
      <c r="L113" s="205"/>
      <c r="M113" s="205"/>
      <c r="N113" s="205"/>
      <c r="O113" s="214"/>
      <c r="P113" s="214"/>
      <c r="Q113" s="213"/>
      <c r="R113" s="213"/>
      <c r="S113" s="213"/>
      <c r="T113" s="213"/>
      <c r="U113" s="223"/>
      <c r="V113" s="222"/>
      <c r="W113" s="222"/>
      <c r="X113" s="222"/>
      <c r="Y113" s="222"/>
      <c r="Z113" s="222"/>
      <c r="AA113" s="232"/>
      <c r="AB113" s="231"/>
      <c r="AC113" s="231"/>
      <c r="AD113" s="231"/>
      <c r="AE113" s="231"/>
      <c r="AF113" s="231"/>
      <c r="AG113" s="250"/>
      <c r="AH113" s="249"/>
      <c r="AI113" s="249"/>
      <c r="AJ113" s="249"/>
      <c r="AK113" s="249"/>
      <c r="AL113" s="249"/>
      <c r="AM113" s="204"/>
      <c r="AN113" s="205"/>
      <c r="AO113" s="205"/>
      <c r="AP113" s="205"/>
      <c r="AQ113" s="205"/>
      <c r="AR113" s="205"/>
      <c r="AS113" s="259"/>
      <c r="AT113" s="258"/>
      <c r="AU113" s="258"/>
      <c r="AV113" s="258"/>
      <c r="AW113" s="258"/>
      <c r="AX113" s="258"/>
      <c r="AY113" s="268"/>
      <c r="AZ113" s="267"/>
      <c r="BA113" s="267"/>
      <c r="BB113" s="267"/>
      <c r="BC113" s="267"/>
      <c r="BD113" s="267"/>
      <c r="BE113" s="204"/>
      <c r="BF113" s="205"/>
      <c r="BG113" s="205"/>
      <c r="BH113" s="205"/>
      <c r="BI113" s="205"/>
      <c r="BJ113" s="205"/>
      <c r="BK113" s="241"/>
      <c r="BL113" s="240"/>
      <c r="BM113" s="240"/>
      <c r="BN113" s="240"/>
      <c r="BO113" s="240"/>
      <c r="BP113" s="240"/>
      <c r="BQ113" s="223"/>
      <c r="BR113" s="222"/>
      <c r="BS113" s="222"/>
      <c r="BT113" s="222"/>
      <c r="BU113" s="222"/>
      <c r="BV113" s="222"/>
      <c r="BW113" s="268"/>
      <c r="BX113" s="267"/>
      <c r="BY113" s="267"/>
      <c r="BZ113" s="267"/>
      <c r="CA113" s="267"/>
      <c r="CB113" s="267"/>
      <c r="CC113" s="241"/>
      <c r="CD113" s="214"/>
      <c r="CE113" s="240"/>
      <c r="CF113" s="240"/>
      <c r="CG113" s="240"/>
      <c r="CH113" s="5"/>
      <c r="CI113" s="579">
        <f t="shared" si="57"/>
        <v>0</v>
      </c>
      <c r="CJ113" s="579">
        <f t="shared" si="58"/>
        <v>0</v>
      </c>
    </row>
    <row r="114" spans="1:88" hidden="1" x14ac:dyDescent="0.2">
      <c r="A114" s="22"/>
      <c r="B114" s="22"/>
      <c r="C114" s="22"/>
      <c r="D114" s="34"/>
      <c r="E114" s="22"/>
      <c r="F114" s="34"/>
      <c r="G114" s="48"/>
      <c r="H114" s="32"/>
      <c r="I114" s="88"/>
      <c r="J114" s="204"/>
      <c r="K114" s="204"/>
      <c r="L114" s="205"/>
      <c r="M114" s="205"/>
      <c r="N114" s="205"/>
      <c r="O114" s="214"/>
      <c r="P114" s="214"/>
      <c r="Q114" s="213"/>
      <c r="R114" s="213"/>
      <c r="S114" s="213"/>
      <c r="T114" s="213"/>
      <c r="U114" s="223"/>
      <c r="V114" s="222"/>
      <c r="W114" s="222"/>
      <c r="X114" s="222"/>
      <c r="Y114" s="222"/>
      <c r="Z114" s="222"/>
      <c r="AA114" s="232"/>
      <c r="AB114" s="231"/>
      <c r="AC114" s="231"/>
      <c r="AD114" s="231"/>
      <c r="AE114" s="231"/>
      <c r="AF114" s="231"/>
      <c r="AG114" s="250"/>
      <c r="AH114" s="249"/>
      <c r="AI114" s="249"/>
      <c r="AJ114" s="249"/>
      <c r="AK114" s="249"/>
      <c r="AL114" s="249"/>
      <c r="AM114" s="204"/>
      <c r="AN114" s="205"/>
      <c r="AO114" s="205"/>
      <c r="AP114" s="205"/>
      <c r="AQ114" s="205"/>
      <c r="AR114" s="205"/>
      <c r="AS114" s="259"/>
      <c r="AT114" s="258"/>
      <c r="AU114" s="258"/>
      <c r="AV114" s="258"/>
      <c r="AW114" s="258"/>
      <c r="AX114" s="258"/>
      <c r="AY114" s="268"/>
      <c r="AZ114" s="267"/>
      <c r="BA114" s="267"/>
      <c r="BB114" s="267"/>
      <c r="BC114" s="267"/>
      <c r="BD114" s="267"/>
      <c r="BE114" s="204"/>
      <c r="BF114" s="205"/>
      <c r="BG114" s="205"/>
      <c r="BH114" s="205"/>
      <c r="BI114" s="205"/>
      <c r="BJ114" s="205"/>
      <c r="BK114" s="241"/>
      <c r="BL114" s="240"/>
      <c r="BM114" s="240"/>
      <c r="BN114" s="240"/>
      <c r="BO114" s="240"/>
      <c r="BP114" s="240"/>
      <c r="BQ114" s="223"/>
      <c r="BR114" s="222"/>
      <c r="BS114" s="222"/>
      <c r="BT114" s="222"/>
      <c r="BU114" s="222"/>
      <c r="BV114" s="222"/>
      <c r="BW114" s="268"/>
      <c r="BX114" s="267"/>
      <c r="BY114" s="267"/>
      <c r="BZ114" s="267"/>
      <c r="CA114" s="267"/>
      <c r="CB114" s="267"/>
      <c r="CC114" s="241"/>
      <c r="CD114" s="214"/>
      <c r="CE114" s="240"/>
      <c r="CF114" s="240"/>
      <c r="CG114" s="240"/>
      <c r="CH114" s="5"/>
      <c r="CI114" s="579">
        <f t="shared" si="57"/>
        <v>0</v>
      </c>
      <c r="CJ114" s="579">
        <f t="shared" si="58"/>
        <v>0</v>
      </c>
    </row>
    <row r="115" spans="1:88" hidden="1" x14ac:dyDescent="0.2">
      <c r="A115" s="22"/>
      <c r="B115" s="22"/>
      <c r="C115" s="22"/>
      <c r="D115" s="31"/>
      <c r="E115" s="22"/>
      <c r="F115" s="34"/>
      <c r="G115" s="25"/>
      <c r="H115" s="32"/>
      <c r="I115" s="76"/>
      <c r="J115" s="204"/>
      <c r="K115" s="204"/>
      <c r="L115" s="205"/>
      <c r="M115" s="205"/>
      <c r="N115" s="205"/>
      <c r="O115" s="214"/>
      <c r="P115" s="214"/>
      <c r="Q115" s="213"/>
      <c r="R115" s="213"/>
      <c r="S115" s="213"/>
      <c r="T115" s="213"/>
      <c r="U115" s="223"/>
      <c r="V115" s="222"/>
      <c r="W115" s="222"/>
      <c r="X115" s="222"/>
      <c r="Y115" s="222"/>
      <c r="Z115" s="222"/>
      <c r="AA115" s="232"/>
      <c r="AB115" s="231"/>
      <c r="AC115" s="231"/>
      <c r="AD115" s="231"/>
      <c r="AE115" s="231"/>
      <c r="AF115" s="231"/>
      <c r="AG115" s="250"/>
      <c r="AH115" s="249"/>
      <c r="AI115" s="249"/>
      <c r="AJ115" s="249"/>
      <c r="AK115" s="249"/>
      <c r="AL115" s="249"/>
      <c r="AM115" s="204"/>
      <c r="AN115" s="205"/>
      <c r="AO115" s="205"/>
      <c r="AP115" s="205"/>
      <c r="AQ115" s="205"/>
      <c r="AR115" s="205"/>
      <c r="AS115" s="259"/>
      <c r="AT115" s="258"/>
      <c r="AU115" s="258"/>
      <c r="AV115" s="258"/>
      <c r="AW115" s="258"/>
      <c r="AX115" s="258"/>
      <c r="AY115" s="268"/>
      <c r="AZ115" s="267"/>
      <c r="BA115" s="267"/>
      <c r="BB115" s="267"/>
      <c r="BC115" s="267"/>
      <c r="BD115" s="267"/>
      <c r="BE115" s="204"/>
      <c r="BF115" s="205"/>
      <c r="BG115" s="205"/>
      <c r="BH115" s="205"/>
      <c r="BI115" s="205"/>
      <c r="BJ115" s="205"/>
      <c r="BK115" s="241"/>
      <c r="BL115" s="240"/>
      <c r="BM115" s="240"/>
      <c r="BN115" s="240"/>
      <c r="BO115" s="240"/>
      <c r="BP115" s="240"/>
      <c r="BQ115" s="223"/>
      <c r="BR115" s="222"/>
      <c r="BS115" s="222"/>
      <c r="BT115" s="222"/>
      <c r="BU115" s="222"/>
      <c r="BV115" s="222"/>
      <c r="BW115" s="268"/>
      <c r="BX115" s="267"/>
      <c r="BY115" s="267"/>
      <c r="BZ115" s="267"/>
      <c r="CA115" s="267"/>
      <c r="CB115" s="267"/>
      <c r="CC115" s="241"/>
      <c r="CD115" s="214"/>
      <c r="CE115" s="240"/>
      <c r="CF115" s="240"/>
      <c r="CG115" s="240"/>
      <c r="CH115" s="5"/>
      <c r="CI115" s="579">
        <f t="shared" si="57"/>
        <v>0</v>
      </c>
      <c r="CJ115" s="579">
        <f t="shared" si="58"/>
        <v>0</v>
      </c>
    </row>
    <row r="116" spans="1:88" hidden="1" x14ac:dyDescent="0.2">
      <c r="A116" s="22"/>
      <c r="B116" s="22"/>
      <c r="C116" s="22"/>
      <c r="D116" s="33"/>
      <c r="E116" s="22"/>
      <c r="F116" s="34"/>
      <c r="G116" s="48"/>
      <c r="H116" s="75"/>
      <c r="I116" s="52"/>
      <c r="J116" s="204"/>
      <c r="K116" s="204"/>
      <c r="L116" s="205"/>
      <c r="M116" s="205"/>
      <c r="N116" s="205"/>
      <c r="O116" s="214"/>
      <c r="P116" s="214"/>
      <c r="Q116" s="213"/>
      <c r="R116" s="213"/>
      <c r="S116" s="213"/>
      <c r="T116" s="213"/>
      <c r="U116" s="223"/>
      <c r="V116" s="222"/>
      <c r="W116" s="222"/>
      <c r="X116" s="222"/>
      <c r="Y116" s="222"/>
      <c r="Z116" s="222"/>
      <c r="AA116" s="232"/>
      <c r="AB116" s="231"/>
      <c r="AC116" s="231"/>
      <c r="AD116" s="231"/>
      <c r="AE116" s="231"/>
      <c r="AF116" s="231"/>
      <c r="AG116" s="250"/>
      <c r="AH116" s="249"/>
      <c r="AI116" s="249"/>
      <c r="AJ116" s="249"/>
      <c r="AK116" s="249"/>
      <c r="AL116" s="249"/>
      <c r="AM116" s="204"/>
      <c r="AN116" s="205"/>
      <c r="AO116" s="205"/>
      <c r="AP116" s="205"/>
      <c r="AQ116" s="205"/>
      <c r="AR116" s="205"/>
      <c r="AS116" s="259"/>
      <c r="AT116" s="258"/>
      <c r="AU116" s="258"/>
      <c r="AV116" s="258"/>
      <c r="AW116" s="258"/>
      <c r="AX116" s="258"/>
      <c r="AY116" s="268"/>
      <c r="AZ116" s="267"/>
      <c r="BA116" s="267"/>
      <c r="BB116" s="267"/>
      <c r="BC116" s="267"/>
      <c r="BD116" s="267"/>
      <c r="BE116" s="204"/>
      <c r="BF116" s="205"/>
      <c r="BG116" s="205"/>
      <c r="BH116" s="205"/>
      <c r="BI116" s="205"/>
      <c r="BJ116" s="205"/>
      <c r="BK116" s="241"/>
      <c r="BL116" s="240"/>
      <c r="BM116" s="240"/>
      <c r="BN116" s="240"/>
      <c r="BO116" s="240"/>
      <c r="BP116" s="240"/>
      <c r="BQ116" s="223"/>
      <c r="BR116" s="222"/>
      <c r="BS116" s="222"/>
      <c r="BT116" s="222"/>
      <c r="BU116" s="222"/>
      <c r="BV116" s="222"/>
      <c r="BW116" s="268"/>
      <c r="BX116" s="267"/>
      <c r="BY116" s="267"/>
      <c r="BZ116" s="267"/>
      <c r="CA116" s="267"/>
      <c r="CB116" s="267"/>
      <c r="CC116" s="241"/>
      <c r="CD116" s="214"/>
      <c r="CE116" s="240"/>
      <c r="CF116" s="240"/>
      <c r="CG116" s="240"/>
      <c r="CH116" s="5"/>
      <c r="CI116" s="579">
        <f t="shared" si="57"/>
        <v>0</v>
      </c>
      <c r="CJ116" s="579">
        <f t="shared" si="58"/>
        <v>0</v>
      </c>
    </row>
    <row r="117" spans="1:88" hidden="1" x14ac:dyDescent="0.2">
      <c r="A117" s="22"/>
      <c r="B117" s="22"/>
      <c r="C117" s="22"/>
      <c r="D117" s="34"/>
      <c r="E117" s="22"/>
      <c r="F117" s="34"/>
      <c r="G117" s="48"/>
      <c r="H117" s="36"/>
      <c r="I117" s="37"/>
      <c r="J117" s="204"/>
      <c r="K117" s="204"/>
      <c r="L117" s="205"/>
      <c r="M117" s="205"/>
      <c r="N117" s="204"/>
      <c r="O117" s="214"/>
      <c r="P117" s="214"/>
      <c r="Q117" s="214"/>
      <c r="R117" s="214"/>
      <c r="S117" s="213"/>
      <c r="T117" s="214"/>
      <c r="U117" s="223"/>
      <c r="V117" s="223"/>
      <c r="W117" s="223"/>
      <c r="X117" s="223"/>
      <c r="Y117" s="222"/>
      <c r="Z117" s="223"/>
      <c r="AA117" s="232"/>
      <c r="AB117" s="232"/>
      <c r="AC117" s="232"/>
      <c r="AD117" s="232"/>
      <c r="AE117" s="231"/>
      <c r="AF117" s="232"/>
      <c r="AG117" s="250"/>
      <c r="AH117" s="250"/>
      <c r="AI117" s="250"/>
      <c r="AJ117" s="250"/>
      <c r="AK117" s="249"/>
      <c r="AL117" s="250"/>
      <c r="AM117" s="204"/>
      <c r="AN117" s="204"/>
      <c r="AO117" s="204"/>
      <c r="AP117" s="204"/>
      <c r="AQ117" s="205"/>
      <c r="AR117" s="204"/>
      <c r="AS117" s="259"/>
      <c r="AT117" s="259"/>
      <c r="AU117" s="259"/>
      <c r="AV117" s="259"/>
      <c r="AW117" s="258"/>
      <c r="AX117" s="259"/>
      <c r="AY117" s="268"/>
      <c r="AZ117" s="268"/>
      <c r="BA117" s="268"/>
      <c r="BB117" s="268"/>
      <c r="BC117" s="267"/>
      <c r="BD117" s="268"/>
      <c r="BE117" s="204"/>
      <c r="BF117" s="204"/>
      <c r="BG117" s="204"/>
      <c r="BH117" s="204"/>
      <c r="BI117" s="205"/>
      <c r="BJ117" s="204"/>
      <c r="BK117" s="241"/>
      <c r="BL117" s="241"/>
      <c r="BM117" s="241"/>
      <c r="BN117" s="241"/>
      <c r="BO117" s="240"/>
      <c r="BP117" s="241"/>
      <c r="BQ117" s="223"/>
      <c r="BR117" s="223"/>
      <c r="BS117" s="223"/>
      <c r="BT117" s="223"/>
      <c r="BU117" s="222"/>
      <c r="BV117" s="223"/>
      <c r="BW117" s="268"/>
      <c r="BX117" s="268"/>
      <c r="BY117" s="268"/>
      <c r="BZ117" s="268"/>
      <c r="CA117" s="267"/>
      <c r="CB117" s="268"/>
      <c r="CC117" s="241"/>
      <c r="CD117" s="214"/>
      <c r="CE117" s="241"/>
      <c r="CF117" s="240"/>
      <c r="CG117" s="241"/>
      <c r="CH117" s="5"/>
      <c r="CI117" s="579">
        <f t="shared" si="57"/>
        <v>0</v>
      </c>
      <c r="CJ117" s="579">
        <f t="shared" si="58"/>
        <v>0</v>
      </c>
    </row>
    <row r="118" spans="1:88" hidden="1" x14ac:dyDescent="0.2">
      <c r="A118" s="22"/>
      <c r="B118" s="22"/>
      <c r="C118" s="22"/>
      <c r="D118" s="34"/>
      <c r="E118" s="22"/>
      <c r="F118" s="34"/>
      <c r="G118" s="48"/>
      <c r="H118" s="36"/>
      <c r="I118" s="37"/>
      <c r="J118" s="204"/>
      <c r="K118" s="204"/>
      <c r="L118" s="205"/>
      <c r="M118" s="205"/>
      <c r="N118" s="204"/>
      <c r="O118" s="214"/>
      <c r="P118" s="214"/>
      <c r="Q118" s="214"/>
      <c r="R118" s="214"/>
      <c r="S118" s="213"/>
      <c r="T118" s="214"/>
      <c r="U118" s="223"/>
      <c r="V118" s="223"/>
      <c r="W118" s="223"/>
      <c r="X118" s="223"/>
      <c r="Y118" s="222"/>
      <c r="Z118" s="223"/>
      <c r="AA118" s="232"/>
      <c r="AB118" s="232"/>
      <c r="AC118" s="232"/>
      <c r="AD118" s="232"/>
      <c r="AE118" s="231"/>
      <c r="AF118" s="232"/>
      <c r="AG118" s="250"/>
      <c r="AH118" s="250"/>
      <c r="AI118" s="250"/>
      <c r="AJ118" s="250"/>
      <c r="AK118" s="249"/>
      <c r="AL118" s="250"/>
      <c r="AM118" s="204"/>
      <c r="AN118" s="204"/>
      <c r="AO118" s="204"/>
      <c r="AP118" s="204"/>
      <c r="AQ118" s="205"/>
      <c r="AR118" s="204"/>
      <c r="AS118" s="259"/>
      <c r="AT118" s="259"/>
      <c r="AU118" s="259"/>
      <c r="AV118" s="259"/>
      <c r="AW118" s="258"/>
      <c r="AX118" s="259"/>
      <c r="AY118" s="268"/>
      <c r="AZ118" s="268"/>
      <c r="BA118" s="268"/>
      <c r="BB118" s="268"/>
      <c r="BC118" s="267"/>
      <c r="BD118" s="268"/>
      <c r="BE118" s="204"/>
      <c r="BF118" s="204"/>
      <c r="BG118" s="204"/>
      <c r="BH118" s="204"/>
      <c r="BI118" s="205"/>
      <c r="BJ118" s="204"/>
      <c r="BK118" s="241"/>
      <c r="BL118" s="241"/>
      <c r="BM118" s="241"/>
      <c r="BN118" s="241"/>
      <c r="BO118" s="240"/>
      <c r="BP118" s="241"/>
      <c r="BQ118" s="223"/>
      <c r="BR118" s="223"/>
      <c r="BS118" s="223"/>
      <c r="BT118" s="223"/>
      <c r="BU118" s="222"/>
      <c r="BV118" s="223"/>
      <c r="BW118" s="268"/>
      <c r="BX118" s="268"/>
      <c r="BY118" s="268"/>
      <c r="BZ118" s="268"/>
      <c r="CA118" s="267"/>
      <c r="CB118" s="268"/>
      <c r="CC118" s="241"/>
      <c r="CD118" s="214"/>
      <c r="CE118" s="241"/>
      <c r="CF118" s="240"/>
      <c r="CG118" s="241"/>
      <c r="CH118" s="5"/>
      <c r="CI118" s="579">
        <f t="shared" si="57"/>
        <v>0</v>
      </c>
      <c r="CJ118" s="579">
        <f t="shared" si="58"/>
        <v>0</v>
      </c>
    </row>
    <row r="119" spans="1:88" hidden="1" x14ac:dyDescent="0.2">
      <c r="A119" s="22"/>
      <c r="B119" s="22"/>
      <c r="C119" s="22"/>
      <c r="D119" s="34"/>
      <c r="E119" s="22"/>
      <c r="F119" s="34"/>
      <c r="G119" s="48"/>
      <c r="H119" s="36"/>
      <c r="I119" s="37"/>
      <c r="J119" s="204"/>
      <c r="K119" s="204"/>
      <c r="L119" s="205"/>
      <c r="M119" s="205"/>
      <c r="N119" s="204"/>
      <c r="O119" s="214"/>
      <c r="P119" s="214"/>
      <c r="Q119" s="213"/>
      <c r="R119" s="214"/>
      <c r="S119" s="213"/>
      <c r="T119" s="214"/>
      <c r="U119" s="223"/>
      <c r="V119" s="223"/>
      <c r="W119" s="222"/>
      <c r="X119" s="223"/>
      <c r="Y119" s="222"/>
      <c r="Z119" s="223"/>
      <c r="AA119" s="232"/>
      <c r="AB119" s="232"/>
      <c r="AC119" s="231"/>
      <c r="AD119" s="232"/>
      <c r="AE119" s="231"/>
      <c r="AF119" s="232"/>
      <c r="AG119" s="250"/>
      <c r="AH119" s="250"/>
      <c r="AI119" s="249"/>
      <c r="AJ119" s="250"/>
      <c r="AK119" s="249"/>
      <c r="AL119" s="250"/>
      <c r="AM119" s="204"/>
      <c r="AN119" s="204"/>
      <c r="AO119" s="205"/>
      <c r="AP119" s="204"/>
      <c r="AQ119" s="205"/>
      <c r="AR119" s="204"/>
      <c r="AS119" s="259"/>
      <c r="AT119" s="259"/>
      <c r="AU119" s="258"/>
      <c r="AV119" s="259"/>
      <c r="AW119" s="258"/>
      <c r="AX119" s="259"/>
      <c r="AY119" s="268"/>
      <c r="AZ119" s="268"/>
      <c r="BA119" s="267"/>
      <c r="BB119" s="268"/>
      <c r="BC119" s="267"/>
      <c r="BD119" s="268"/>
      <c r="BE119" s="204"/>
      <c r="BF119" s="204"/>
      <c r="BG119" s="205"/>
      <c r="BH119" s="204"/>
      <c r="BI119" s="205"/>
      <c r="BJ119" s="204"/>
      <c r="BK119" s="241"/>
      <c r="BL119" s="241"/>
      <c r="BM119" s="240"/>
      <c r="BN119" s="241"/>
      <c r="BO119" s="240"/>
      <c r="BP119" s="241"/>
      <c r="BQ119" s="223"/>
      <c r="BR119" s="223"/>
      <c r="BS119" s="222"/>
      <c r="BT119" s="223"/>
      <c r="BU119" s="222"/>
      <c r="BV119" s="223"/>
      <c r="BW119" s="268"/>
      <c r="BX119" s="268"/>
      <c r="BY119" s="267"/>
      <c r="BZ119" s="268"/>
      <c r="CA119" s="267"/>
      <c r="CB119" s="268"/>
      <c r="CC119" s="241"/>
      <c r="CD119" s="214"/>
      <c r="CE119" s="240"/>
      <c r="CF119" s="240"/>
      <c r="CG119" s="241"/>
      <c r="CH119" s="5"/>
      <c r="CI119" s="579">
        <f t="shared" si="57"/>
        <v>0</v>
      </c>
      <c r="CJ119" s="579">
        <f t="shared" si="58"/>
        <v>0</v>
      </c>
    </row>
    <row r="120" spans="1:88" hidden="1" x14ac:dyDescent="0.2">
      <c r="A120" s="22"/>
      <c r="B120" s="22"/>
      <c r="C120" s="22"/>
      <c r="D120" s="34"/>
      <c r="E120" s="22"/>
      <c r="F120" s="34"/>
      <c r="G120" s="48"/>
      <c r="H120" s="36"/>
      <c r="I120" s="27"/>
      <c r="J120" s="204"/>
      <c r="K120" s="204"/>
      <c r="L120" s="205"/>
      <c r="M120" s="205"/>
      <c r="N120" s="204"/>
      <c r="O120" s="214"/>
      <c r="P120" s="214"/>
      <c r="Q120" s="213"/>
      <c r="R120" s="214"/>
      <c r="S120" s="213"/>
      <c r="T120" s="214"/>
      <c r="U120" s="223"/>
      <c r="V120" s="223"/>
      <c r="W120" s="222"/>
      <c r="X120" s="223"/>
      <c r="Y120" s="222"/>
      <c r="Z120" s="223"/>
      <c r="AA120" s="232"/>
      <c r="AB120" s="232"/>
      <c r="AC120" s="231"/>
      <c r="AD120" s="232"/>
      <c r="AE120" s="231"/>
      <c r="AF120" s="232"/>
      <c r="AG120" s="250"/>
      <c r="AH120" s="250"/>
      <c r="AI120" s="249"/>
      <c r="AJ120" s="250"/>
      <c r="AK120" s="249"/>
      <c r="AL120" s="250"/>
      <c r="AM120" s="204"/>
      <c r="AN120" s="204"/>
      <c r="AO120" s="205"/>
      <c r="AP120" s="204"/>
      <c r="AQ120" s="205"/>
      <c r="AR120" s="204"/>
      <c r="AS120" s="259"/>
      <c r="AT120" s="259"/>
      <c r="AU120" s="258"/>
      <c r="AV120" s="259"/>
      <c r="AW120" s="258"/>
      <c r="AX120" s="259"/>
      <c r="AY120" s="268"/>
      <c r="AZ120" s="268"/>
      <c r="BA120" s="267"/>
      <c r="BB120" s="268"/>
      <c r="BC120" s="267"/>
      <c r="BD120" s="268"/>
      <c r="BE120" s="204"/>
      <c r="BF120" s="204"/>
      <c r="BG120" s="205"/>
      <c r="BH120" s="204"/>
      <c r="BI120" s="205"/>
      <c r="BJ120" s="204"/>
      <c r="BK120" s="241"/>
      <c r="BL120" s="241"/>
      <c r="BM120" s="240"/>
      <c r="BN120" s="241"/>
      <c r="BO120" s="240"/>
      <c r="BP120" s="241"/>
      <c r="BQ120" s="223"/>
      <c r="BR120" s="223"/>
      <c r="BS120" s="222"/>
      <c r="BT120" s="223"/>
      <c r="BU120" s="222"/>
      <c r="BV120" s="223"/>
      <c r="BW120" s="268"/>
      <c r="BX120" s="268"/>
      <c r="BY120" s="267"/>
      <c r="BZ120" s="268"/>
      <c r="CA120" s="267"/>
      <c r="CB120" s="268"/>
      <c r="CC120" s="241"/>
      <c r="CD120" s="214"/>
      <c r="CE120" s="240"/>
      <c r="CF120" s="240"/>
      <c r="CG120" s="241"/>
      <c r="CH120" s="5"/>
      <c r="CI120" s="579">
        <f t="shared" si="57"/>
        <v>0</v>
      </c>
      <c r="CJ120" s="579">
        <f t="shared" si="58"/>
        <v>0</v>
      </c>
    </row>
    <row r="121" spans="1:88" hidden="1" x14ac:dyDescent="0.2">
      <c r="A121" s="22"/>
      <c r="B121" s="22"/>
      <c r="C121" s="22"/>
      <c r="D121" s="34"/>
      <c r="E121" s="22"/>
      <c r="F121" s="34"/>
      <c r="G121" s="48"/>
      <c r="H121" s="36"/>
      <c r="I121" s="27"/>
      <c r="J121" s="204"/>
      <c r="K121" s="204"/>
      <c r="L121" s="205"/>
      <c r="M121" s="205"/>
      <c r="N121" s="204"/>
      <c r="O121" s="214"/>
      <c r="P121" s="214"/>
      <c r="Q121" s="213"/>
      <c r="R121" s="214"/>
      <c r="S121" s="213"/>
      <c r="T121" s="214"/>
      <c r="U121" s="223"/>
      <c r="V121" s="223"/>
      <c r="W121" s="222"/>
      <c r="X121" s="223"/>
      <c r="Y121" s="222"/>
      <c r="Z121" s="223"/>
      <c r="AA121" s="232"/>
      <c r="AB121" s="232"/>
      <c r="AC121" s="231"/>
      <c r="AD121" s="232"/>
      <c r="AE121" s="231"/>
      <c r="AF121" s="232"/>
      <c r="AG121" s="250"/>
      <c r="AH121" s="250"/>
      <c r="AI121" s="249"/>
      <c r="AJ121" s="250"/>
      <c r="AK121" s="249"/>
      <c r="AL121" s="250"/>
      <c r="AM121" s="204"/>
      <c r="AN121" s="204"/>
      <c r="AO121" s="205"/>
      <c r="AP121" s="204"/>
      <c r="AQ121" s="205"/>
      <c r="AR121" s="204"/>
      <c r="AS121" s="259"/>
      <c r="AT121" s="259"/>
      <c r="AU121" s="258"/>
      <c r="AV121" s="259"/>
      <c r="AW121" s="258"/>
      <c r="AX121" s="259"/>
      <c r="AY121" s="268"/>
      <c r="AZ121" s="268"/>
      <c r="BA121" s="267"/>
      <c r="BB121" s="268"/>
      <c r="BC121" s="267"/>
      <c r="BD121" s="268"/>
      <c r="BE121" s="204"/>
      <c r="BF121" s="204"/>
      <c r="BG121" s="205"/>
      <c r="BH121" s="204"/>
      <c r="BI121" s="205"/>
      <c r="BJ121" s="204"/>
      <c r="BK121" s="241"/>
      <c r="BL121" s="241"/>
      <c r="BM121" s="240"/>
      <c r="BN121" s="241"/>
      <c r="BO121" s="240"/>
      <c r="BP121" s="241"/>
      <c r="BQ121" s="223"/>
      <c r="BR121" s="223"/>
      <c r="BS121" s="222"/>
      <c r="BT121" s="223"/>
      <c r="BU121" s="222"/>
      <c r="BV121" s="223"/>
      <c r="BW121" s="268"/>
      <c r="BX121" s="268"/>
      <c r="BY121" s="267"/>
      <c r="BZ121" s="268"/>
      <c r="CA121" s="267"/>
      <c r="CB121" s="268"/>
      <c r="CC121" s="241"/>
      <c r="CD121" s="214"/>
      <c r="CE121" s="240"/>
      <c r="CF121" s="240"/>
      <c r="CG121" s="241"/>
      <c r="CH121" s="5"/>
      <c r="CI121" s="579">
        <f t="shared" si="57"/>
        <v>0</v>
      </c>
      <c r="CJ121" s="579">
        <f t="shared" si="58"/>
        <v>0</v>
      </c>
    </row>
    <row r="122" spans="1:88" hidden="1" x14ac:dyDescent="0.2">
      <c r="A122" s="22"/>
      <c r="B122" s="22"/>
      <c r="C122" s="22"/>
      <c r="D122" s="34"/>
      <c r="E122" s="22"/>
      <c r="F122" s="34"/>
      <c r="G122" s="48"/>
      <c r="H122" s="36"/>
      <c r="I122" s="27"/>
      <c r="J122" s="204"/>
      <c r="K122" s="204"/>
      <c r="L122" s="205"/>
      <c r="M122" s="205"/>
      <c r="N122" s="204"/>
      <c r="O122" s="214"/>
      <c r="P122" s="214"/>
      <c r="Q122" s="213"/>
      <c r="R122" s="214"/>
      <c r="S122" s="213"/>
      <c r="T122" s="214"/>
      <c r="U122" s="223"/>
      <c r="V122" s="223"/>
      <c r="W122" s="222"/>
      <c r="X122" s="223"/>
      <c r="Y122" s="222"/>
      <c r="Z122" s="223"/>
      <c r="AA122" s="232"/>
      <c r="AB122" s="232"/>
      <c r="AC122" s="231"/>
      <c r="AD122" s="232"/>
      <c r="AE122" s="231"/>
      <c r="AF122" s="232"/>
      <c r="AG122" s="250"/>
      <c r="AH122" s="250"/>
      <c r="AI122" s="249"/>
      <c r="AJ122" s="250"/>
      <c r="AK122" s="249"/>
      <c r="AL122" s="250"/>
      <c r="AM122" s="204"/>
      <c r="AN122" s="204"/>
      <c r="AO122" s="205"/>
      <c r="AP122" s="204"/>
      <c r="AQ122" s="205"/>
      <c r="AR122" s="204"/>
      <c r="AS122" s="259"/>
      <c r="AT122" s="259"/>
      <c r="AU122" s="258"/>
      <c r="AV122" s="259"/>
      <c r="AW122" s="258"/>
      <c r="AX122" s="259"/>
      <c r="AY122" s="268"/>
      <c r="AZ122" s="268"/>
      <c r="BA122" s="267"/>
      <c r="BB122" s="268"/>
      <c r="BC122" s="267"/>
      <c r="BD122" s="268"/>
      <c r="BE122" s="204"/>
      <c r="BF122" s="204"/>
      <c r="BG122" s="205"/>
      <c r="BH122" s="204"/>
      <c r="BI122" s="205"/>
      <c r="BJ122" s="204"/>
      <c r="BK122" s="241"/>
      <c r="BL122" s="241"/>
      <c r="BM122" s="240"/>
      <c r="BN122" s="241"/>
      <c r="BO122" s="240"/>
      <c r="BP122" s="241"/>
      <c r="BQ122" s="223"/>
      <c r="BR122" s="223"/>
      <c r="BS122" s="222"/>
      <c r="BT122" s="223"/>
      <c r="BU122" s="222"/>
      <c r="BV122" s="223"/>
      <c r="BW122" s="268"/>
      <c r="BX122" s="268"/>
      <c r="BY122" s="267"/>
      <c r="BZ122" s="268"/>
      <c r="CA122" s="267"/>
      <c r="CB122" s="268"/>
      <c r="CC122" s="241"/>
      <c r="CD122" s="214"/>
      <c r="CE122" s="240"/>
      <c r="CF122" s="240"/>
      <c r="CG122" s="241"/>
      <c r="CH122" s="5"/>
      <c r="CI122" s="579">
        <f t="shared" si="57"/>
        <v>0</v>
      </c>
      <c r="CJ122" s="579">
        <f t="shared" si="58"/>
        <v>0</v>
      </c>
    </row>
    <row r="123" spans="1:88" hidden="1" x14ac:dyDescent="0.2">
      <c r="A123" s="22"/>
      <c r="B123" s="22"/>
      <c r="C123" s="22"/>
      <c r="D123" s="34"/>
      <c r="E123" s="22"/>
      <c r="F123" s="34"/>
      <c r="G123" s="48"/>
      <c r="H123" s="36"/>
      <c r="I123" s="27"/>
      <c r="J123" s="204"/>
      <c r="K123" s="204"/>
      <c r="L123" s="205"/>
      <c r="M123" s="205"/>
      <c r="N123" s="204"/>
      <c r="O123" s="214"/>
      <c r="P123" s="214"/>
      <c r="Q123" s="213"/>
      <c r="R123" s="214"/>
      <c r="S123" s="213"/>
      <c r="T123" s="214"/>
      <c r="U123" s="223"/>
      <c r="V123" s="223"/>
      <c r="W123" s="222"/>
      <c r="X123" s="223"/>
      <c r="Y123" s="222"/>
      <c r="Z123" s="223"/>
      <c r="AA123" s="232"/>
      <c r="AB123" s="232"/>
      <c r="AC123" s="231"/>
      <c r="AD123" s="232"/>
      <c r="AE123" s="231"/>
      <c r="AF123" s="232"/>
      <c r="AG123" s="250"/>
      <c r="AH123" s="250"/>
      <c r="AI123" s="249"/>
      <c r="AJ123" s="250"/>
      <c r="AK123" s="249"/>
      <c r="AL123" s="250"/>
      <c r="AM123" s="204"/>
      <c r="AN123" s="204"/>
      <c r="AO123" s="205"/>
      <c r="AP123" s="204"/>
      <c r="AQ123" s="205"/>
      <c r="AR123" s="204"/>
      <c r="AS123" s="259"/>
      <c r="AT123" s="259"/>
      <c r="AU123" s="258"/>
      <c r="AV123" s="259"/>
      <c r="AW123" s="258"/>
      <c r="AX123" s="259"/>
      <c r="AY123" s="268"/>
      <c r="AZ123" s="268"/>
      <c r="BA123" s="267"/>
      <c r="BB123" s="268"/>
      <c r="BC123" s="267"/>
      <c r="BD123" s="268"/>
      <c r="BE123" s="204"/>
      <c r="BF123" s="204"/>
      <c r="BG123" s="205"/>
      <c r="BH123" s="204"/>
      <c r="BI123" s="205"/>
      <c r="BJ123" s="204"/>
      <c r="BK123" s="241"/>
      <c r="BL123" s="241"/>
      <c r="BM123" s="240"/>
      <c r="BN123" s="241"/>
      <c r="BO123" s="240"/>
      <c r="BP123" s="241"/>
      <c r="BQ123" s="223"/>
      <c r="BR123" s="223"/>
      <c r="BS123" s="222"/>
      <c r="BT123" s="223"/>
      <c r="BU123" s="222"/>
      <c r="BV123" s="223"/>
      <c r="BW123" s="268"/>
      <c r="BX123" s="268"/>
      <c r="BY123" s="267"/>
      <c r="BZ123" s="268"/>
      <c r="CA123" s="267"/>
      <c r="CB123" s="268"/>
      <c r="CC123" s="241"/>
      <c r="CD123" s="214"/>
      <c r="CE123" s="240"/>
      <c r="CF123" s="240"/>
      <c r="CG123" s="241"/>
      <c r="CH123" s="5"/>
      <c r="CI123" s="579">
        <f t="shared" si="57"/>
        <v>0</v>
      </c>
      <c r="CJ123" s="579">
        <f t="shared" si="58"/>
        <v>0</v>
      </c>
    </row>
    <row r="124" spans="1:88" hidden="1" x14ac:dyDescent="0.2">
      <c r="A124" s="22"/>
      <c r="B124" s="22"/>
      <c r="C124" s="22"/>
      <c r="D124" s="34"/>
      <c r="E124" s="22"/>
      <c r="F124" s="34"/>
      <c r="G124" s="48"/>
      <c r="H124" s="36"/>
      <c r="I124" s="27"/>
      <c r="J124" s="204"/>
      <c r="K124" s="204"/>
      <c r="L124" s="205"/>
      <c r="M124" s="205"/>
      <c r="N124" s="204"/>
      <c r="O124" s="214"/>
      <c r="P124" s="214"/>
      <c r="Q124" s="213"/>
      <c r="R124" s="214"/>
      <c r="S124" s="213"/>
      <c r="T124" s="214"/>
      <c r="U124" s="223"/>
      <c r="V124" s="223"/>
      <c r="W124" s="222"/>
      <c r="X124" s="223"/>
      <c r="Y124" s="222"/>
      <c r="Z124" s="223"/>
      <c r="AA124" s="232"/>
      <c r="AB124" s="232"/>
      <c r="AC124" s="231"/>
      <c r="AD124" s="232"/>
      <c r="AE124" s="231"/>
      <c r="AF124" s="232"/>
      <c r="AG124" s="250"/>
      <c r="AH124" s="250"/>
      <c r="AI124" s="249"/>
      <c r="AJ124" s="250"/>
      <c r="AK124" s="249"/>
      <c r="AL124" s="250"/>
      <c r="AM124" s="204"/>
      <c r="AN124" s="204"/>
      <c r="AO124" s="205"/>
      <c r="AP124" s="204"/>
      <c r="AQ124" s="205"/>
      <c r="AR124" s="204"/>
      <c r="AS124" s="259"/>
      <c r="AT124" s="259"/>
      <c r="AU124" s="258"/>
      <c r="AV124" s="259"/>
      <c r="AW124" s="258"/>
      <c r="AX124" s="259"/>
      <c r="AY124" s="268"/>
      <c r="AZ124" s="268"/>
      <c r="BA124" s="267"/>
      <c r="BB124" s="268"/>
      <c r="BC124" s="267"/>
      <c r="BD124" s="268"/>
      <c r="BE124" s="204"/>
      <c r="BF124" s="204"/>
      <c r="BG124" s="205"/>
      <c r="BH124" s="204"/>
      <c r="BI124" s="205"/>
      <c r="BJ124" s="204"/>
      <c r="BK124" s="241"/>
      <c r="BL124" s="241"/>
      <c r="BM124" s="240"/>
      <c r="BN124" s="241"/>
      <c r="BO124" s="240"/>
      <c r="BP124" s="241"/>
      <c r="BQ124" s="223"/>
      <c r="BR124" s="223"/>
      <c r="BS124" s="222"/>
      <c r="BT124" s="223"/>
      <c r="BU124" s="222"/>
      <c r="BV124" s="223"/>
      <c r="BW124" s="268"/>
      <c r="BX124" s="268"/>
      <c r="BY124" s="267"/>
      <c r="BZ124" s="268"/>
      <c r="CA124" s="267"/>
      <c r="CB124" s="268"/>
      <c r="CC124" s="241"/>
      <c r="CD124" s="214"/>
      <c r="CE124" s="240"/>
      <c r="CF124" s="240"/>
      <c r="CG124" s="241"/>
      <c r="CH124" s="5"/>
      <c r="CI124" s="579">
        <f t="shared" si="57"/>
        <v>0</v>
      </c>
      <c r="CJ124" s="579">
        <f t="shared" si="58"/>
        <v>0</v>
      </c>
    </row>
    <row r="125" spans="1:88" hidden="1" x14ac:dyDescent="0.2">
      <c r="A125" s="22"/>
      <c r="B125" s="22"/>
      <c r="C125" s="22"/>
      <c r="D125" s="34"/>
      <c r="E125" s="22"/>
      <c r="F125" s="34"/>
      <c r="G125" s="35"/>
      <c r="H125" s="36"/>
      <c r="I125" s="27"/>
      <c r="J125" s="204"/>
      <c r="K125" s="204"/>
      <c r="L125" s="205"/>
      <c r="M125" s="205"/>
      <c r="N125" s="204"/>
      <c r="O125" s="214"/>
      <c r="P125" s="214"/>
      <c r="Q125" s="213"/>
      <c r="R125" s="214"/>
      <c r="S125" s="213"/>
      <c r="T125" s="214"/>
      <c r="U125" s="223"/>
      <c r="V125" s="223"/>
      <c r="W125" s="222"/>
      <c r="X125" s="223"/>
      <c r="Y125" s="222"/>
      <c r="Z125" s="223"/>
      <c r="AA125" s="232"/>
      <c r="AB125" s="232"/>
      <c r="AC125" s="231"/>
      <c r="AD125" s="232"/>
      <c r="AE125" s="231"/>
      <c r="AF125" s="232"/>
      <c r="AG125" s="250"/>
      <c r="AH125" s="250"/>
      <c r="AI125" s="249"/>
      <c r="AJ125" s="250"/>
      <c r="AK125" s="249"/>
      <c r="AL125" s="250"/>
      <c r="AM125" s="204"/>
      <c r="AN125" s="204"/>
      <c r="AO125" s="205"/>
      <c r="AP125" s="204"/>
      <c r="AQ125" s="205"/>
      <c r="AR125" s="204"/>
      <c r="AS125" s="259"/>
      <c r="AT125" s="259"/>
      <c r="AU125" s="258"/>
      <c r="AV125" s="259"/>
      <c r="AW125" s="258"/>
      <c r="AX125" s="259"/>
      <c r="AY125" s="268"/>
      <c r="AZ125" s="268"/>
      <c r="BA125" s="267"/>
      <c r="BB125" s="268"/>
      <c r="BC125" s="267"/>
      <c r="BD125" s="268"/>
      <c r="BE125" s="204"/>
      <c r="BF125" s="204"/>
      <c r="BG125" s="205"/>
      <c r="BH125" s="204"/>
      <c r="BI125" s="205"/>
      <c r="BJ125" s="204"/>
      <c r="BK125" s="241"/>
      <c r="BL125" s="241"/>
      <c r="BM125" s="240"/>
      <c r="BN125" s="241"/>
      <c r="BO125" s="240"/>
      <c r="BP125" s="241"/>
      <c r="BQ125" s="223"/>
      <c r="BR125" s="223"/>
      <c r="BS125" s="222"/>
      <c r="BT125" s="223"/>
      <c r="BU125" s="222"/>
      <c r="BV125" s="223"/>
      <c r="BW125" s="268"/>
      <c r="BX125" s="268"/>
      <c r="BY125" s="267"/>
      <c r="BZ125" s="268"/>
      <c r="CA125" s="267"/>
      <c r="CB125" s="268"/>
      <c r="CC125" s="241"/>
      <c r="CD125" s="214"/>
      <c r="CE125" s="240"/>
      <c r="CF125" s="240"/>
      <c r="CG125" s="241"/>
      <c r="CH125" s="5"/>
      <c r="CI125" s="579">
        <f t="shared" si="57"/>
        <v>0</v>
      </c>
      <c r="CJ125" s="579">
        <f t="shared" si="58"/>
        <v>0</v>
      </c>
    </row>
    <row r="126" spans="1:88" hidden="1" x14ac:dyDescent="0.2">
      <c r="A126" s="22"/>
      <c r="B126" s="22"/>
      <c r="C126" s="22"/>
      <c r="D126" s="34"/>
      <c r="E126" s="22"/>
      <c r="F126" s="34"/>
      <c r="G126" s="48"/>
      <c r="H126" s="36"/>
      <c r="I126" s="27"/>
      <c r="J126" s="204"/>
      <c r="K126" s="204"/>
      <c r="L126" s="205"/>
      <c r="M126" s="205"/>
      <c r="N126" s="204"/>
      <c r="O126" s="214"/>
      <c r="P126" s="214"/>
      <c r="Q126" s="213"/>
      <c r="R126" s="214"/>
      <c r="S126" s="213"/>
      <c r="T126" s="214"/>
      <c r="U126" s="223"/>
      <c r="V126" s="223"/>
      <c r="W126" s="222"/>
      <c r="X126" s="223"/>
      <c r="Y126" s="222"/>
      <c r="Z126" s="223"/>
      <c r="AA126" s="232"/>
      <c r="AB126" s="232"/>
      <c r="AC126" s="231"/>
      <c r="AD126" s="232"/>
      <c r="AE126" s="231"/>
      <c r="AF126" s="232"/>
      <c r="AG126" s="250"/>
      <c r="AH126" s="250"/>
      <c r="AI126" s="249"/>
      <c r="AJ126" s="250"/>
      <c r="AK126" s="249"/>
      <c r="AL126" s="250"/>
      <c r="AM126" s="204"/>
      <c r="AN126" s="204"/>
      <c r="AO126" s="205"/>
      <c r="AP126" s="204"/>
      <c r="AQ126" s="205"/>
      <c r="AR126" s="204"/>
      <c r="AS126" s="259"/>
      <c r="AT126" s="259"/>
      <c r="AU126" s="258"/>
      <c r="AV126" s="259"/>
      <c r="AW126" s="258"/>
      <c r="AX126" s="259"/>
      <c r="AY126" s="268"/>
      <c r="AZ126" s="268"/>
      <c r="BA126" s="267"/>
      <c r="BB126" s="268"/>
      <c r="BC126" s="267"/>
      <c r="BD126" s="268"/>
      <c r="BE126" s="204"/>
      <c r="BF126" s="204"/>
      <c r="BG126" s="205"/>
      <c r="BH126" s="204"/>
      <c r="BI126" s="205"/>
      <c r="BJ126" s="204"/>
      <c r="BK126" s="241"/>
      <c r="BL126" s="241"/>
      <c r="BM126" s="240"/>
      <c r="BN126" s="241"/>
      <c r="BO126" s="240"/>
      <c r="BP126" s="241"/>
      <c r="BQ126" s="223"/>
      <c r="BR126" s="223"/>
      <c r="BS126" s="222"/>
      <c r="BT126" s="223"/>
      <c r="BU126" s="222"/>
      <c r="BV126" s="223"/>
      <c r="BW126" s="268"/>
      <c r="BX126" s="268"/>
      <c r="BY126" s="267"/>
      <c r="BZ126" s="268"/>
      <c r="CA126" s="267"/>
      <c r="CB126" s="268"/>
      <c r="CC126" s="241"/>
      <c r="CD126" s="214"/>
      <c r="CE126" s="240"/>
      <c r="CF126" s="240"/>
      <c r="CG126" s="241"/>
      <c r="CH126" s="5"/>
      <c r="CI126" s="579">
        <f t="shared" si="57"/>
        <v>0</v>
      </c>
      <c r="CJ126" s="579">
        <f t="shared" si="58"/>
        <v>0</v>
      </c>
    </row>
    <row r="127" spans="1:88" hidden="1" x14ac:dyDescent="0.2">
      <c r="A127" s="7"/>
      <c r="B127" s="43"/>
      <c r="C127" s="7"/>
      <c r="D127" s="44"/>
      <c r="E127" s="22"/>
      <c r="F127" s="79"/>
      <c r="G127" s="45"/>
      <c r="H127" s="89"/>
      <c r="I127" s="90"/>
      <c r="J127" s="204"/>
      <c r="K127" s="204"/>
      <c r="L127" s="205"/>
      <c r="M127" s="205"/>
      <c r="N127" s="204"/>
      <c r="O127" s="214"/>
      <c r="P127" s="214"/>
      <c r="Q127" s="213"/>
      <c r="R127" s="214"/>
      <c r="S127" s="213"/>
      <c r="T127" s="214"/>
      <c r="U127" s="223"/>
      <c r="V127" s="223"/>
      <c r="W127" s="222"/>
      <c r="X127" s="223"/>
      <c r="Y127" s="222"/>
      <c r="Z127" s="223"/>
      <c r="AA127" s="232"/>
      <c r="AB127" s="232"/>
      <c r="AC127" s="231"/>
      <c r="AD127" s="232"/>
      <c r="AE127" s="231"/>
      <c r="AF127" s="232"/>
      <c r="AG127" s="250"/>
      <c r="AH127" s="250"/>
      <c r="AI127" s="249"/>
      <c r="AJ127" s="250"/>
      <c r="AK127" s="249"/>
      <c r="AL127" s="250"/>
      <c r="AM127" s="204"/>
      <c r="AN127" s="204"/>
      <c r="AO127" s="205"/>
      <c r="AP127" s="204"/>
      <c r="AQ127" s="205"/>
      <c r="AR127" s="204"/>
      <c r="AS127" s="259"/>
      <c r="AT127" s="259"/>
      <c r="AU127" s="258"/>
      <c r="AV127" s="259"/>
      <c r="AW127" s="258"/>
      <c r="AX127" s="259"/>
      <c r="AY127" s="268"/>
      <c r="AZ127" s="268"/>
      <c r="BA127" s="267"/>
      <c r="BB127" s="268"/>
      <c r="BC127" s="267"/>
      <c r="BD127" s="268"/>
      <c r="BE127" s="204"/>
      <c r="BF127" s="204"/>
      <c r="BG127" s="205"/>
      <c r="BH127" s="204"/>
      <c r="BI127" s="205"/>
      <c r="BJ127" s="204"/>
      <c r="BK127" s="241"/>
      <c r="BL127" s="241"/>
      <c r="BM127" s="240"/>
      <c r="BN127" s="241"/>
      <c r="BO127" s="240"/>
      <c r="BP127" s="241"/>
      <c r="BQ127" s="223"/>
      <c r="BR127" s="223"/>
      <c r="BS127" s="222"/>
      <c r="BT127" s="223"/>
      <c r="BU127" s="222"/>
      <c r="BV127" s="223"/>
      <c r="BW127" s="268"/>
      <c r="BX127" s="268"/>
      <c r="BY127" s="267"/>
      <c r="BZ127" s="268"/>
      <c r="CA127" s="267"/>
      <c r="CB127" s="268"/>
      <c r="CC127" s="241"/>
      <c r="CD127" s="214"/>
      <c r="CE127" s="240"/>
      <c r="CF127" s="240"/>
      <c r="CG127" s="241"/>
      <c r="CH127" s="5"/>
      <c r="CI127" s="579">
        <f t="shared" si="57"/>
        <v>0</v>
      </c>
      <c r="CJ127" s="579">
        <f t="shared" si="58"/>
        <v>0</v>
      </c>
    </row>
    <row r="128" spans="1:88" hidden="1" x14ac:dyDescent="0.2">
      <c r="A128" s="7"/>
      <c r="B128" s="43"/>
      <c r="C128" s="7"/>
      <c r="D128" s="44"/>
      <c r="E128" s="22"/>
      <c r="F128" s="44"/>
      <c r="G128" s="45"/>
      <c r="H128" s="89"/>
      <c r="I128" s="90"/>
      <c r="J128" s="204"/>
      <c r="K128" s="204"/>
      <c r="L128" s="205"/>
      <c r="M128" s="205"/>
      <c r="N128" s="204"/>
      <c r="O128" s="214"/>
      <c r="P128" s="214"/>
      <c r="Q128" s="213"/>
      <c r="R128" s="214"/>
      <c r="S128" s="213"/>
      <c r="T128" s="214"/>
      <c r="U128" s="223"/>
      <c r="V128" s="223"/>
      <c r="W128" s="222"/>
      <c r="X128" s="223"/>
      <c r="Y128" s="222"/>
      <c r="Z128" s="223"/>
      <c r="AA128" s="232"/>
      <c r="AB128" s="232"/>
      <c r="AC128" s="231"/>
      <c r="AD128" s="232"/>
      <c r="AE128" s="231"/>
      <c r="AF128" s="232"/>
      <c r="AG128" s="250"/>
      <c r="AH128" s="250"/>
      <c r="AI128" s="249"/>
      <c r="AJ128" s="250"/>
      <c r="AK128" s="249"/>
      <c r="AL128" s="250"/>
      <c r="AM128" s="204"/>
      <c r="AN128" s="204"/>
      <c r="AO128" s="205"/>
      <c r="AP128" s="204"/>
      <c r="AQ128" s="205"/>
      <c r="AR128" s="204"/>
      <c r="AS128" s="259"/>
      <c r="AT128" s="259"/>
      <c r="AU128" s="258"/>
      <c r="AV128" s="259"/>
      <c r="AW128" s="258"/>
      <c r="AX128" s="259"/>
      <c r="AY128" s="268"/>
      <c r="AZ128" s="268"/>
      <c r="BA128" s="267"/>
      <c r="BB128" s="268"/>
      <c r="BC128" s="267"/>
      <c r="BD128" s="268"/>
      <c r="BE128" s="204"/>
      <c r="BF128" s="204"/>
      <c r="BG128" s="205"/>
      <c r="BH128" s="204"/>
      <c r="BI128" s="205"/>
      <c r="BJ128" s="204"/>
      <c r="BK128" s="241"/>
      <c r="BL128" s="241"/>
      <c r="BM128" s="240"/>
      <c r="BN128" s="241"/>
      <c r="BO128" s="240"/>
      <c r="BP128" s="241"/>
      <c r="BQ128" s="223"/>
      <c r="BR128" s="223"/>
      <c r="BS128" s="222"/>
      <c r="BT128" s="223"/>
      <c r="BU128" s="222"/>
      <c r="BV128" s="223"/>
      <c r="BW128" s="268"/>
      <c r="BX128" s="268"/>
      <c r="BY128" s="267"/>
      <c r="BZ128" s="268"/>
      <c r="CA128" s="267"/>
      <c r="CB128" s="268"/>
      <c r="CC128" s="241"/>
      <c r="CD128" s="214"/>
      <c r="CE128" s="240"/>
      <c r="CF128" s="240"/>
      <c r="CG128" s="241"/>
      <c r="CH128" s="5"/>
      <c r="CI128" s="579">
        <f t="shared" si="57"/>
        <v>0</v>
      </c>
      <c r="CJ128" s="579">
        <f t="shared" si="58"/>
        <v>0</v>
      </c>
    </row>
    <row r="129" spans="1:88" hidden="1" x14ac:dyDescent="0.2">
      <c r="A129" s="7"/>
      <c r="B129" s="43"/>
      <c r="C129" s="7"/>
      <c r="D129" s="44"/>
      <c r="E129" s="22"/>
      <c r="F129" s="44"/>
      <c r="G129" s="45"/>
      <c r="H129" s="89"/>
      <c r="I129" s="90"/>
      <c r="J129" s="204"/>
      <c r="K129" s="204"/>
      <c r="L129" s="205"/>
      <c r="M129" s="205"/>
      <c r="N129" s="204"/>
      <c r="O129" s="214"/>
      <c r="P129" s="214"/>
      <c r="Q129" s="213"/>
      <c r="R129" s="214"/>
      <c r="S129" s="213"/>
      <c r="T129" s="214"/>
      <c r="U129" s="223"/>
      <c r="V129" s="223"/>
      <c r="W129" s="222"/>
      <c r="X129" s="223"/>
      <c r="Y129" s="222"/>
      <c r="Z129" s="223"/>
      <c r="AA129" s="232"/>
      <c r="AB129" s="232"/>
      <c r="AC129" s="231"/>
      <c r="AD129" s="232"/>
      <c r="AE129" s="231"/>
      <c r="AF129" s="232"/>
      <c r="AG129" s="250"/>
      <c r="AH129" s="250"/>
      <c r="AI129" s="249"/>
      <c r="AJ129" s="250"/>
      <c r="AK129" s="249"/>
      <c r="AL129" s="250"/>
      <c r="AM129" s="204"/>
      <c r="AN129" s="204"/>
      <c r="AO129" s="205"/>
      <c r="AP129" s="204"/>
      <c r="AQ129" s="205"/>
      <c r="AR129" s="204"/>
      <c r="AS129" s="259"/>
      <c r="AT129" s="259"/>
      <c r="AU129" s="258"/>
      <c r="AV129" s="259"/>
      <c r="AW129" s="258"/>
      <c r="AX129" s="259"/>
      <c r="AY129" s="268"/>
      <c r="AZ129" s="268"/>
      <c r="BA129" s="267"/>
      <c r="BB129" s="268"/>
      <c r="BC129" s="267"/>
      <c r="BD129" s="268"/>
      <c r="BE129" s="204"/>
      <c r="BF129" s="204"/>
      <c r="BG129" s="205"/>
      <c r="BH129" s="204"/>
      <c r="BI129" s="205"/>
      <c r="BJ129" s="204"/>
      <c r="BK129" s="241"/>
      <c r="BL129" s="241"/>
      <c r="BM129" s="240"/>
      <c r="BN129" s="241"/>
      <c r="BO129" s="240"/>
      <c r="BP129" s="241"/>
      <c r="BQ129" s="223"/>
      <c r="BR129" s="223"/>
      <c r="BS129" s="222"/>
      <c r="BT129" s="223"/>
      <c r="BU129" s="222"/>
      <c r="BV129" s="223"/>
      <c r="BW129" s="268"/>
      <c r="BX129" s="268"/>
      <c r="BY129" s="267"/>
      <c r="BZ129" s="268"/>
      <c r="CA129" s="267"/>
      <c r="CB129" s="268"/>
      <c r="CC129" s="241"/>
      <c r="CD129" s="214"/>
      <c r="CE129" s="240"/>
      <c r="CF129" s="240"/>
      <c r="CG129" s="241"/>
      <c r="CH129" s="5"/>
      <c r="CI129" s="579">
        <f t="shared" si="57"/>
        <v>0</v>
      </c>
      <c r="CJ129" s="579">
        <f t="shared" si="58"/>
        <v>0</v>
      </c>
    </row>
    <row r="130" spans="1:88" hidden="1" x14ac:dyDescent="0.2">
      <c r="A130" s="22"/>
      <c r="B130" s="22"/>
      <c r="C130" s="22"/>
      <c r="D130" s="34"/>
      <c r="E130" s="22"/>
      <c r="F130" s="34"/>
      <c r="G130" s="48"/>
      <c r="H130" s="36"/>
      <c r="I130" s="27"/>
      <c r="J130" s="204"/>
      <c r="K130" s="204"/>
      <c r="L130" s="205"/>
      <c r="M130" s="205"/>
      <c r="N130" s="204"/>
      <c r="O130" s="214"/>
      <c r="P130" s="214"/>
      <c r="Q130" s="213"/>
      <c r="R130" s="214"/>
      <c r="S130" s="213"/>
      <c r="T130" s="214"/>
      <c r="U130" s="223"/>
      <c r="V130" s="223"/>
      <c r="W130" s="222"/>
      <c r="X130" s="223"/>
      <c r="Y130" s="222"/>
      <c r="Z130" s="223"/>
      <c r="AA130" s="232"/>
      <c r="AB130" s="232"/>
      <c r="AC130" s="231"/>
      <c r="AD130" s="232"/>
      <c r="AE130" s="231"/>
      <c r="AF130" s="232"/>
      <c r="AG130" s="250"/>
      <c r="AH130" s="250"/>
      <c r="AI130" s="249"/>
      <c r="AJ130" s="250"/>
      <c r="AK130" s="249"/>
      <c r="AL130" s="250"/>
      <c r="AM130" s="204"/>
      <c r="AN130" s="204"/>
      <c r="AO130" s="205"/>
      <c r="AP130" s="204"/>
      <c r="AQ130" s="205"/>
      <c r="AR130" s="204"/>
      <c r="AS130" s="259"/>
      <c r="AT130" s="259"/>
      <c r="AU130" s="258"/>
      <c r="AV130" s="259"/>
      <c r="AW130" s="258"/>
      <c r="AX130" s="259"/>
      <c r="AY130" s="268"/>
      <c r="AZ130" s="268"/>
      <c r="BA130" s="267"/>
      <c r="BB130" s="268"/>
      <c r="BC130" s="267"/>
      <c r="BD130" s="268"/>
      <c r="BE130" s="204"/>
      <c r="BF130" s="204"/>
      <c r="BG130" s="205"/>
      <c r="BH130" s="204"/>
      <c r="BI130" s="205"/>
      <c r="BJ130" s="204"/>
      <c r="BK130" s="241"/>
      <c r="BL130" s="241"/>
      <c r="BM130" s="240"/>
      <c r="BN130" s="241"/>
      <c r="BO130" s="240"/>
      <c r="BP130" s="241"/>
      <c r="BQ130" s="223"/>
      <c r="BR130" s="223"/>
      <c r="BS130" s="222"/>
      <c r="BT130" s="223"/>
      <c r="BU130" s="222"/>
      <c r="BV130" s="223"/>
      <c r="BW130" s="268"/>
      <c r="BX130" s="268"/>
      <c r="BY130" s="267"/>
      <c r="BZ130" s="268"/>
      <c r="CA130" s="267"/>
      <c r="CB130" s="268"/>
      <c r="CC130" s="241"/>
      <c r="CD130" s="214"/>
      <c r="CE130" s="240"/>
      <c r="CF130" s="240"/>
      <c r="CG130" s="241"/>
      <c r="CH130" s="5"/>
      <c r="CI130" s="579">
        <f t="shared" si="57"/>
        <v>0</v>
      </c>
      <c r="CJ130" s="579">
        <f t="shared" si="58"/>
        <v>0</v>
      </c>
    </row>
    <row r="131" spans="1:88" hidden="1" x14ac:dyDescent="0.2">
      <c r="A131" s="82"/>
      <c r="B131" s="82"/>
      <c r="C131" s="82"/>
      <c r="D131" s="83"/>
      <c r="E131" s="82"/>
      <c r="F131" s="56"/>
      <c r="G131" s="84"/>
      <c r="H131" s="91"/>
      <c r="I131" s="59"/>
      <c r="J131" s="206"/>
      <c r="K131" s="206"/>
      <c r="L131" s="206"/>
      <c r="M131" s="206"/>
      <c r="N131" s="206"/>
      <c r="O131" s="215"/>
      <c r="P131" s="215"/>
      <c r="Q131" s="215"/>
      <c r="R131" s="215"/>
      <c r="S131" s="215"/>
      <c r="T131" s="215"/>
      <c r="U131" s="224"/>
      <c r="V131" s="224"/>
      <c r="W131" s="224"/>
      <c r="X131" s="224"/>
      <c r="Y131" s="224"/>
      <c r="Z131" s="224"/>
      <c r="AA131" s="233"/>
      <c r="AB131" s="233"/>
      <c r="AC131" s="233"/>
      <c r="AD131" s="233"/>
      <c r="AE131" s="233"/>
      <c r="AF131" s="233"/>
      <c r="AG131" s="251"/>
      <c r="AH131" s="251"/>
      <c r="AI131" s="251"/>
      <c r="AJ131" s="251"/>
      <c r="AK131" s="251"/>
      <c r="AL131" s="251"/>
      <c r="AM131" s="206"/>
      <c r="AN131" s="206"/>
      <c r="AO131" s="206"/>
      <c r="AP131" s="206"/>
      <c r="AQ131" s="206"/>
      <c r="AR131" s="206"/>
      <c r="AS131" s="260"/>
      <c r="AT131" s="260"/>
      <c r="AU131" s="260"/>
      <c r="AV131" s="260"/>
      <c r="AW131" s="260"/>
      <c r="AX131" s="260"/>
      <c r="AY131" s="269"/>
      <c r="AZ131" s="269"/>
      <c r="BA131" s="269"/>
      <c r="BB131" s="269"/>
      <c r="BC131" s="269"/>
      <c r="BD131" s="269"/>
      <c r="BE131" s="206"/>
      <c r="BF131" s="206"/>
      <c r="BG131" s="206"/>
      <c r="BH131" s="206"/>
      <c r="BI131" s="206"/>
      <c r="BJ131" s="206"/>
      <c r="BK131" s="242"/>
      <c r="BL131" s="242"/>
      <c r="BM131" s="242"/>
      <c r="BN131" s="242"/>
      <c r="BO131" s="242"/>
      <c r="BP131" s="242"/>
      <c r="BQ131" s="224"/>
      <c r="BR131" s="224"/>
      <c r="BS131" s="224"/>
      <c r="BT131" s="224"/>
      <c r="BU131" s="224"/>
      <c r="BV131" s="224"/>
      <c r="BW131" s="269"/>
      <c r="BX131" s="269"/>
      <c r="BY131" s="269"/>
      <c r="BZ131" s="269"/>
      <c r="CA131" s="269"/>
      <c r="CB131" s="269"/>
      <c r="CC131" s="242"/>
      <c r="CD131" s="215"/>
      <c r="CE131" s="242"/>
      <c r="CF131" s="242"/>
      <c r="CG131" s="242"/>
      <c r="CH131" s="5"/>
      <c r="CI131" s="579">
        <f t="shared" si="57"/>
        <v>0</v>
      </c>
      <c r="CJ131" s="579">
        <f t="shared" si="58"/>
        <v>0</v>
      </c>
    </row>
    <row r="132" spans="1:88" hidden="1" x14ac:dyDescent="0.2">
      <c r="A132" s="7"/>
      <c r="B132" s="7"/>
      <c r="C132" s="7"/>
      <c r="D132" s="56"/>
      <c r="E132" s="7"/>
      <c r="F132" s="56"/>
      <c r="G132" s="57"/>
      <c r="H132" s="61"/>
      <c r="I132" s="62"/>
      <c r="J132" s="204"/>
      <c r="K132" s="204"/>
      <c r="L132" s="205"/>
      <c r="M132" s="205"/>
      <c r="N132" s="205"/>
      <c r="O132" s="214"/>
      <c r="P132" s="214"/>
      <c r="Q132" s="213"/>
      <c r="R132" s="213"/>
      <c r="S132" s="213"/>
      <c r="T132" s="213"/>
      <c r="U132" s="223"/>
      <c r="V132" s="222"/>
      <c r="W132" s="222"/>
      <c r="X132" s="222"/>
      <c r="Y132" s="222"/>
      <c r="Z132" s="222"/>
      <c r="AA132" s="232"/>
      <c r="AB132" s="231"/>
      <c r="AC132" s="231"/>
      <c r="AD132" s="231"/>
      <c r="AE132" s="231"/>
      <c r="AF132" s="231"/>
      <c r="AG132" s="250"/>
      <c r="AH132" s="249"/>
      <c r="AI132" s="249"/>
      <c r="AJ132" s="249"/>
      <c r="AK132" s="249"/>
      <c r="AL132" s="249"/>
      <c r="AM132" s="204"/>
      <c r="AN132" s="205"/>
      <c r="AO132" s="205"/>
      <c r="AP132" s="205"/>
      <c r="AQ132" s="205"/>
      <c r="AR132" s="205"/>
      <c r="AS132" s="259"/>
      <c r="AT132" s="258"/>
      <c r="AU132" s="258"/>
      <c r="AV132" s="258"/>
      <c r="AW132" s="258"/>
      <c r="AX132" s="258"/>
      <c r="AY132" s="268"/>
      <c r="AZ132" s="267"/>
      <c r="BA132" s="267"/>
      <c r="BB132" s="267"/>
      <c r="BC132" s="267"/>
      <c r="BD132" s="267"/>
      <c r="BE132" s="204"/>
      <c r="BF132" s="205"/>
      <c r="BG132" s="205"/>
      <c r="BH132" s="205"/>
      <c r="BI132" s="205"/>
      <c r="BJ132" s="205"/>
      <c r="BK132" s="241"/>
      <c r="BL132" s="240"/>
      <c r="BM132" s="240"/>
      <c r="BN132" s="240"/>
      <c r="BO132" s="240"/>
      <c r="BP132" s="240"/>
      <c r="BQ132" s="223"/>
      <c r="BR132" s="222"/>
      <c r="BS132" s="222"/>
      <c r="BT132" s="222"/>
      <c r="BU132" s="222"/>
      <c r="BV132" s="222"/>
      <c r="BW132" s="268"/>
      <c r="BX132" s="267"/>
      <c r="BY132" s="267"/>
      <c r="BZ132" s="267"/>
      <c r="CA132" s="267"/>
      <c r="CB132" s="267"/>
      <c r="CC132" s="241"/>
      <c r="CD132" s="214"/>
      <c r="CE132" s="240"/>
      <c r="CF132" s="240"/>
      <c r="CG132" s="240"/>
      <c r="CH132" s="5"/>
      <c r="CI132" s="579">
        <f t="shared" si="57"/>
        <v>0</v>
      </c>
      <c r="CJ132" s="579">
        <f t="shared" si="58"/>
        <v>0</v>
      </c>
    </row>
    <row r="133" spans="1:88" hidden="1" x14ac:dyDescent="0.2">
      <c r="A133" s="11"/>
      <c r="B133" s="11"/>
      <c r="C133" s="11"/>
      <c r="D133" s="64"/>
      <c r="E133" s="11"/>
      <c r="F133" s="64"/>
      <c r="G133" s="12"/>
      <c r="H133" s="65"/>
      <c r="I133" s="66"/>
      <c r="J133" s="204"/>
      <c r="K133" s="204"/>
      <c r="L133" s="205"/>
      <c r="M133" s="205"/>
      <c r="N133" s="205"/>
      <c r="O133" s="214"/>
      <c r="P133" s="214"/>
      <c r="Q133" s="213"/>
      <c r="R133" s="213"/>
      <c r="S133" s="213"/>
      <c r="T133" s="213"/>
      <c r="U133" s="223"/>
      <c r="V133" s="222"/>
      <c r="W133" s="222"/>
      <c r="X133" s="222"/>
      <c r="Y133" s="222"/>
      <c r="Z133" s="222"/>
      <c r="AA133" s="232"/>
      <c r="AB133" s="231"/>
      <c r="AC133" s="231"/>
      <c r="AD133" s="231"/>
      <c r="AE133" s="231"/>
      <c r="AF133" s="231"/>
      <c r="AG133" s="250"/>
      <c r="AH133" s="249"/>
      <c r="AI133" s="249"/>
      <c r="AJ133" s="249"/>
      <c r="AK133" s="249"/>
      <c r="AL133" s="249"/>
      <c r="AM133" s="204"/>
      <c r="AN133" s="205"/>
      <c r="AO133" s="205"/>
      <c r="AP133" s="205"/>
      <c r="AQ133" s="205"/>
      <c r="AR133" s="205"/>
      <c r="AS133" s="259"/>
      <c r="AT133" s="258"/>
      <c r="AU133" s="258"/>
      <c r="AV133" s="258"/>
      <c r="AW133" s="258"/>
      <c r="AX133" s="258"/>
      <c r="AY133" s="268"/>
      <c r="AZ133" s="267"/>
      <c r="BA133" s="267"/>
      <c r="BB133" s="267"/>
      <c r="BC133" s="267"/>
      <c r="BD133" s="267"/>
      <c r="BE133" s="204"/>
      <c r="BF133" s="205"/>
      <c r="BG133" s="205"/>
      <c r="BH133" s="205"/>
      <c r="BI133" s="205"/>
      <c r="BJ133" s="205"/>
      <c r="BK133" s="241"/>
      <c r="BL133" s="240"/>
      <c r="BM133" s="240"/>
      <c r="BN133" s="240"/>
      <c r="BO133" s="240"/>
      <c r="BP133" s="240"/>
      <c r="BQ133" s="223"/>
      <c r="BR133" s="222"/>
      <c r="BS133" s="222"/>
      <c r="BT133" s="222"/>
      <c r="BU133" s="222"/>
      <c r="BV133" s="222"/>
      <c r="BW133" s="268"/>
      <c r="BX133" s="267"/>
      <c r="BY133" s="267"/>
      <c r="BZ133" s="267"/>
      <c r="CA133" s="267"/>
      <c r="CB133" s="267"/>
      <c r="CC133" s="241"/>
      <c r="CD133" s="214"/>
      <c r="CE133" s="240"/>
      <c r="CF133" s="240"/>
      <c r="CG133" s="240"/>
      <c r="CH133" s="5"/>
      <c r="CI133" s="579">
        <f t="shared" si="57"/>
        <v>0</v>
      </c>
      <c r="CJ133" s="579">
        <f t="shared" si="58"/>
        <v>0</v>
      </c>
    </row>
    <row r="134" spans="1:88" hidden="1" x14ac:dyDescent="0.2">
      <c r="A134" s="11"/>
      <c r="B134" s="11"/>
      <c r="C134" s="11"/>
      <c r="D134" s="64"/>
      <c r="E134" s="11"/>
      <c r="F134" s="64"/>
      <c r="G134" s="12"/>
      <c r="H134" s="67"/>
      <c r="I134" s="66"/>
      <c r="J134" s="204"/>
      <c r="K134" s="204"/>
      <c r="L134" s="205"/>
      <c r="M134" s="205"/>
      <c r="N134" s="205"/>
      <c r="O134" s="214"/>
      <c r="P134" s="214"/>
      <c r="Q134" s="213"/>
      <c r="R134" s="213"/>
      <c r="S134" s="213"/>
      <c r="T134" s="213"/>
      <c r="U134" s="223"/>
      <c r="V134" s="222"/>
      <c r="W134" s="222"/>
      <c r="X134" s="222"/>
      <c r="Y134" s="222"/>
      <c r="Z134" s="222"/>
      <c r="AA134" s="232"/>
      <c r="AB134" s="231"/>
      <c r="AC134" s="231"/>
      <c r="AD134" s="231"/>
      <c r="AE134" s="231"/>
      <c r="AF134" s="231"/>
      <c r="AG134" s="250"/>
      <c r="AH134" s="249"/>
      <c r="AI134" s="249"/>
      <c r="AJ134" s="249"/>
      <c r="AK134" s="249"/>
      <c r="AL134" s="249"/>
      <c r="AM134" s="204"/>
      <c r="AN134" s="205"/>
      <c r="AO134" s="205"/>
      <c r="AP134" s="205"/>
      <c r="AQ134" s="205"/>
      <c r="AR134" s="205"/>
      <c r="AS134" s="259"/>
      <c r="AT134" s="258"/>
      <c r="AU134" s="258"/>
      <c r="AV134" s="258"/>
      <c r="AW134" s="258"/>
      <c r="AX134" s="258"/>
      <c r="AY134" s="268"/>
      <c r="AZ134" s="267"/>
      <c r="BA134" s="267"/>
      <c r="BB134" s="267"/>
      <c r="BC134" s="267"/>
      <c r="BD134" s="267"/>
      <c r="BE134" s="204"/>
      <c r="BF134" s="205"/>
      <c r="BG134" s="205"/>
      <c r="BH134" s="205"/>
      <c r="BI134" s="205"/>
      <c r="BJ134" s="205"/>
      <c r="BK134" s="241"/>
      <c r="BL134" s="240"/>
      <c r="BM134" s="240"/>
      <c r="BN134" s="240"/>
      <c r="BO134" s="240"/>
      <c r="BP134" s="240"/>
      <c r="BQ134" s="223"/>
      <c r="BR134" s="222"/>
      <c r="BS134" s="222"/>
      <c r="BT134" s="222"/>
      <c r="BU134" s="222"/>
      <c r="BV134" s="222"/>
      <c r="BW134" s="268"/>
      <c r="BX134" s="267"/>
      <c r="BY134" s="267"/>
      <c r="BZ134" s="267"/>
      <c r="CA134" s="267"/>
      <c r="CB134" s="267"/>
      <c r="CC134" s="241"/>
      <c r="CD134" s="214"/>
      <c r="CE134" s="240"/>
      <c r="CF134" s="240"/>
      <c r="CG134" s="240"/>
      <c r="CH134" s="5"/>
      <c r="CI134" s="579">
        <f t="shared" si="57"/>
        <v>0</v>
      </c>
      <c r="CJ134" s="579">
        <f t="shared" si="58"/>
        <v>0</v>
      </c>
    </row>
    <row r="135" spans="1:88" hidden="1" x14ac:dyDescent="0.2">
      <c r="A135" s="11"/>
      <c r="B135" s="11"/>
      <c r="C135" s="11"/>
      <c r="D135" s="64"/>
      <c r="E135" s="11"/>
      <c r="F135" s="64"/>
      <c r="G135" s="12"/>
      <c r="H135" s="69"/>
      <c r="I135" s="66"/>
      <c r="J135" s="204"/>
      <c r="K135" s="204"/>
      <c r="L135" s="205"/>
      <c r="M135" s="205"/>
      <c r="N135" s="205"/>
      <c r="O135" s="214"/>
      <c r="P135" s="214"/>
      <c r="Q135" s="213"/>
      <c r="R135" s="213"/>
      <c r="S135" s="213"/>
      <c r="T135" s="213"/>
      <c r="U135" s="223"/>
      <c r="V135" s="222"/>
      <c r="W135" s="222"/>
      <c r="X135" s="222"/>
      <c r="Y135" s="222"/>
      <c r="Z135" s="222"/>
      <c r="AA135" s="232"/>
      <c r="AB135" s="231"/>
      <c r="AC135" s="231"/>
      <c r="AD135" s="231"/>
      <c r="AE135" s="231"/>
      <c r="AF135" s="231"/>
      <c r="AG135" s="250"/>
      <c r="AH135" s="249"/>
      <c r="AI135" s="249"/>
      <c r="AJ135" s="249"/>
      <c r="AK135" s="249"/>
      <c r="AL135" s="249"/>
      <c r="AM135" s="204"/>
      <c r="AN135" s="205"/>
      <c r="AO135" s="205"/>
      <c r="AP135" s="205"/>
      <c r="AQ135" s="205"/>
      <c r="AR135" s="205"/>
      <c r="AS135" s="259"/>
      <c r="AT135" s="258"/>
      <c r="AU135" s="258"/>
      <c r="AV135" s="258"/>
      <c r="AW135" s="258"/>
      <c r="AX135" s="258"/>
      <c r="AY135" s="268"/>
      <c r="AZ135" s="267"/>
      <c r="BA135" s="267"/>
      <c r="BB135" s="267"/>
      <c r="BC135" s="267"/>
      <c r="BD135" s="267"/>
      <c r="BE135" s="204"/>
      <c r="BF135" s="205"/>
      <c r="BG135" s="205"/>
      <c r="BH135" s="205"/>
      <c r="BI135" s="205"/>
      <c r="BJ135" s="205"/>
      <c r="BK135" s="241"/>
      <c r="BL135" s="240"/>
      <c r="BM135" s="240"/>
      <c r="BN135" s="240"/>
      <c r="BO135" s="240"/>
      <c r="BP135" s="240"/>
      <c r="BQ135" s="223"/>
      <c r="BR135" s="222"/>
      <c r="BS135" s="222"/>
      <c r="BT135" s="222"/>
      <c r="BU135" s="222"/>
      <c r="BV135" s="222"/>
      <c r="BW135" s="268"/>
      <c r="BX135" s="267"/>
      <c r="BY135" s="267"/>
      <c r="BZ135" s="267"/>
      <c r="CA135" s="267"/>
      <c r="CB135" s="267"/>
      <c r="CC135" s="241"/>
      <c r="CD135" s="214"/>
      <c r="CE135" s="240"/>
      <c r="CF135" s="240"/>
      <c r="CG135" s="240"/>
      <c r="CH135" s="5"/>
      <c r="CI135" s="579">
        <f t="shared" si="57"/>
        <v>0</v>
      </c>
      <c r="CJ135" s="579">
        <f t="shared" si="58"/>
        <v>0</v>
      </c>
    </row>
    <row r="136" spans="1:88" hidden="1" x14ac:dyDescent="0.2">
      <c r="A136" s="11"/>
      <c r="B136" s="11"/>
      <c r="C136" s="11"/>
      <c r="D136" s="64"/>
      <c r="E136" s="11"/>
      <c r="F136" s="64"/>
      <c r="G136" s="70"/>
      <c r="H136" s="69"/>
      <c r="I136" s="66"/>
      <c r="J136" s="204"/>
      <c r="K136" s="204"/>
      <c r="L136" s="205"/>
      <c r="M136" s="205"/>
      <c r="N136" s="205"/>
      <c r="O136" s="214"/>
      <c r="P136" s="214"/>
      <c r="Q136" s="213"/>
      <c r="R136" s="213"/>
      <c r="S136" s="213"/>
      <c r="T136" s="213"/>
      <c r="U136" s="223"/>
      <c r="V136" s="222"/>
      <c r="W136" s="222"/>
      <c r="X136" s="222"/>
      <c r="Y136" s="222"/>
      <c r="Z136" s="222"/>
      <c r="AA136" s="232"/>
      <c r="AB136" s="231"/>
      <c r="AC136" s="231"/>
      <c r="AD136" s="231"/>
      <c r="AE136" s="231"/>
      <c r="AF136" s="231"/>
      <c r="AG136" s="250"/>
      <c r="AH136" s="249"/>
      <c r="AI136" s="249"/>
      <c r="AJ136" s="249"/>
      <c r="AK136" s="249"/>
      <c r="AL136" s="249"/>
      <c r="AM136" s="204"/>
      <c r="AN136" s="205"/>
      <c r="AO136" s="205"/>
      <c r="AP136" s="205"/>
      <c r="AQ136" s="205"/>
      <c r="AR136" s="205"/>
      <c r="AS136" s="259"/>
      <c r="AT136" s="258"/>
      <c r="AU136" s="258"/>
      <c r="AV136" s="258"/>
      <c r="AW136" s="258"/>
      <c r="AX136" s="258"/>
      <c r="AY136" s="268"/>
      <c r="AZ136" s="267"/>
      <c r="BA136" s="267"/>
      <c r="BB136" s="267"/>
      <c r="BC136" s="267"/>
      <c r="BD136" s="267"/>
      <c r="BE136" s="204"/>
      <c r="BF136" s="205"/>
      <c r="BG136" s="205"/>
      <c r="BH136" s="205"/>
      <c r="BI136" s="205"/>
      <c r="BJ136" s="205"/>
      <c r="BK136" s="241"/>
      <c r="BL136" s="240"/>
      <c r="BM136" s="240"/>
      <c r="BN136" s="240"/>
      <c r="BO136" s="240"/>
      <c r="BP136" s="240"/>
      <c r="BQ136" s="223"/>
      <c r="BR136" s="222"/>
      <c r="BS136" s="222"/>
      <c r="BT136" s="222"/>
      <c r="BU136" s="222"/>
      <c r="BV136" s="222"/>
      <c r="BW136" s="268"/>
      <c r="BX136" s="267"/>
      <c r="BY136" s="267"/>
      <c r="BZ136" s="267"/>
      <c r="CA136" s="267"/>
      <c r="CB136" s="267"/>
      <c r="CC136" s="241"/>
      <c r="CD136" s="214"/>
      <c r="CE136" s="240"/>
      <c r="CF136" s="240"/>
      <c r="CG136" s="240"/>
      <c r="CH136" s="5"/>
      <c r="CI136" s="579">
        <f t="shared" si="57"/>
        <v>0</v>
      </c>
      <c r="CJ136" s="579">
        <f t="shared" si="58"/>
        <v>0</v>
      </c>
    </row>
    <row r="137" spans="1:88" hidden="1" x14ac:dyDescent="0.2">
      <c r="A137" s="11"/>
      <c r="B137" s="11"/>
      <c r="C137" s="11"/>
      <c r="D137" s="64"/>
      <c r="E137" s="11"/>
      <c r="F137" s="64"/>
      <c r="G137" s="12"/>
      <c r="H137" s="65"/>
      <c r="I137" s="66"/>
      <c r="J137" s="204"/>
      <c r="K137" s="204"/>
      <c r="L137" s="205"/>
      <c r="M137" s="205"/>
      <c r="N137" s="205"/>
      <c r="O137" s="214"/>
      <c r="P137" s="214"/>
      <c r="Q137" s="213"/>
      <c r="R137" s="213"/>
      <c r="S137" s="213"/>
      <c r="T137" s="213"/>
      <c r="U137" s="223"/>
      <c r="V137" s="222"/>
      <c r="W137" s="222"/>
      <c r="X137" s="222"/>
      <c r="Y137" s="222"/>
      <c r="Z137" s="222"/>
      <c r="AA137" s="232"/>
      <c r="AB137" s="231"/>
      <c r="AC137" s="231"/>
      <c r="AD137" s="231"/>
      <c r="AE137" s="231"/>
      <c r="AF137" s="231"/>
      <c r="AG137" s="250"/>
      <c r="AH137" s="249"/>
      <c r="AI137" s="249"/>
      <c r="AJ137" s="249"/>
      <c r="AK137" s="249"/>
      <c r="AL137" s="249"/>
      <c r="AM137" s="204"/>
      <c r="AN137" s="205"/>
      <c r="AO137" s="205"/>
      <c r="AP137" s="205"/>
      <c r="AQ137" s="205"/>
      <c r="AR137" s="205"/>
      <c r="AS137" s="259"/>
      <c r="AT137" s="258"/>
      <c r="AU137" s="258"/>
      <c r="AV137" s="258"/>
      <c r="AW137" s="258"/>
      <c r="AX137" s="258"/>
      <c r="AY137" s="268"/>
      <c r="AZ137" s="267"/>
      <c r="BA137" s="267"/>
      <c r="BB137" s="267"/>
      <c r="BC137" s="267"/>
      <c r="BD137" s="267"/>
      <c r="BE137" s="204"/>
      <c r="BF137" s="205"/>
      <c r="BG137" s="205"/>
      <c r="BH137" s="205"/>
      <c r="BI137" s="205"/>
      <c r="BJ137" s="205"/>
      <c r="BK137" s="241"/>
      <c r="BL137" s="240"/>
      <c r="BM137" s="240"/>
      <c r="BN137" s="240"/>
      <c r="BO137" s="240"/>
      <c r="BP137" s="240"/>
      <c r="BQ137" s="223"/>
      <c r="BR137" s="222"/>
      <c r="BS137" s="222"/>
      <c r="BT137" s="222"/>
      <c r="BU137" s="222"/>
      <c r="BV137" s="222"/>
      <c r="BW137" s="268"/>
      <c r="BX137" s="267"/>
      <c r="BY137" s="267"/>
      <c r="BZ137" s="267"/>
      <c r="CA137" s="267"/>
      <c r="CB137" s="267"/>
      <c r="CC137" s="241"/>
      <c r="CD137" s="214"/>
      <c r="CE137" s="240"/>
      <c r="CF137" s="240"/>
      <c r="CG137" s="240"/>
      <c r="CH137" s="5"/>
      <c r="CI137" s="579">
        <f t="shared" si="57"/>
        <v>0</v>
      </c>
      <c r="CJ137" s="579">
        <f t="shared" si="58"/>
        <v>0</v>
      </c>
    </row>
    <row r="138" spans="1:88" hidden="1" x14ac:dyDescent="0.2">
      <c r="A138" s="11"/>
      <c r="B138" s="11"/>
      <c r="C138" s="11"/>
      <c r="D138" s="64"/>
      <c r="E138" s="11"/>
      <c r="F138" s="64"/>
      <c r="G138" s="12"/>
      <c r="H138" s="67"/>
      <c r="I138" s="66"/>
      <c r="J138" s="204"/>
      <c r="K138" s="204"/>
      <c r="L138" s="205"/>
      <c r="M138" s="205"/>
      <c r="N138" s="205"/>
      <c r="O138" s="214"/>
      <c r="P138" s="214"/>
      <c r="Q138" s="213"/>
      <c r="R138" s="213"/>
      <c r="S138" s="213"/>
      <c r="T138" s="213"/>
      <c r="U138" s="223"/>
      <c r="V138" s="222"/>
      <c r="W138" s="222"/>
      <c r="X138" s="222"/>
      <c r="Y138" s="222"/>
      <c r="Z138" s="222"/>
      <c r="AA138" s="232"/>
      <c r="AB138" s="231"/>
      <c r="AC138" s="231"/>
      <c r="AD138" s="231"/>
      <c r="AE138" s="231"/>
      <c r="AF138" s="231"/>
      <c r="AG138" s="250"/>
      <c r="AH138" s="249"/>
      <c r="AI138" s="249"/>
      <c r="AJ138" s="249"/>
      <c r="AK138" s="249"/>
      <c r="AL138" s="249"/>
      <c r="AM138" s="204"/>
      <c r="AN138" s="205"/>
      <c r="AO138" s="205"/>
      <c r="AP138" s="205"/>
      <c r="AQ138" s="205"/>
      <c r="AR138" s="205"/>
      <c r="AS138" s="259"/>
      <c r="AT138" s="258"/>
      <c r="AU138" s="258"/>
      <c r="AV138" s="258"/>
      <c r="AW138" s="258"/>
      <c r="AX138" s="258"/>
      <c r="AY138" s="268"/>
      <c r="AZ138" s="267"/>
      <c r="BA138" s="267"/>
      <c r="BB138" s="267"/>
      <c r="BC138" s="267"/>
      <c r="BD138" s="267"/>
      <c r="BE138" s="204"/>
      <c r="BF138" s="205"/>
      <c r="BG138" s="205"/>
      <c r="BH138" s="205"/>
      <c r="BI138" s="205"/>
      <c r="BJ138" s="205"/>
      <c r="BK138" s="241"/>
      <c r="BL138" s="240"/>
      <c r="BM138" s="240"/>
      <c r="BN138" s="240"/>
      <c r="BO138" s="240"/>
      <c r="BP138" s="240"/>
      <c r="BQ138" s="223"/>
      <c r="BR138" s="222"/>
      <c r="BS138" s="222"/>
      <c r="BT138" s="222"/>
      <c r="BU138" s="222"/>
      <c r="BV138" s="222"/>
      <c r="BW138" s="268"/>
      <c r="BX138" s="267"/>
      <c r="BY138" s="267"/>
      <c r="BZ138" s="267"/>
      <c r="CA138" s="267"/>
      <c r="CB138" s="267"/>
      <c r="CC138" s="241"/>
      <c r="CD138" s="214"/>
      <c r="CE138" s="240"/>
      <c r="CF138" s="240"/>
      <c r="CG138" s="240"/>
      <c r="CH138" s="5"/>
      <c r="CI138" s="579">
        <f t="shared" si="57"/>
        <v>0</v>
      </c>
      <c r="CJ138" s="579">
        <f t="shared" si="58"/>
        <v>0</v>
      </c>
    </row>
    <row r="139" spans="1:88" hidden="1" x14ac:dyDescent="0.2">
      <c r="A139" s="17"/>
      <c r="B139" s="17"/>
      <c r="C139" s="17"/>
      <c r="D139" s="71"/>
      <c r="E139" s="17"/>
      <c r="F139" s="71"/>
      <c r="G139" s="18"/>
      <c r="H139" s="72"/>
      <c r="I139" s="73"/>
      <c r="J139" s="204"/>
      <c r="K139" s="204"/>
      <c r="L139" s="205"/>
      <c r="M139" s="205"/>
      <c r="N139" s="205"/>
      <c r="O139" s="214"/>
      <c r="P139" s="214"/>
      <c r="Q139" s="213"/>
      <c r="R139" s="213"/>
      <c r="S139" s="213"/>
      <c r="T139" s="213"/>
      <c r="U139" s="223"/>
      <c r="V139" s="222"/>
      <c r="W139" s="222"/>
      <c r="X139" s="222"/>
      <c r="Y139" s="222"/>
      <c r="Z139" s="222"/>
      <c r="AA139" s="232"/>
      <c r="AB139" s="231"/>
      <c r="AC139" s="231"/>
      <c r="AD139" s="231"/>
      <c r="AE139" s="231"/>
      <c r="AF139" s="231"/>
      <c r="AG139" s="250"/>
      <c r="AH139" s="249"/>
      <c r="AI139" s="249"/>
      <c r="AJ139" s="249"/>
      <c r="AK139" s="249"/>
      <c r="AL139" s="249"/>
      <c r="AM139" s="204"/>
      <c r="AN139" s="205"/>
      <c r="AO139" s="205"/>
      <c r="AP139" s="205"/>
      <c r="AQ139" s="205"/>
      <c r="AR139" s="205"/>
      <c r="AS139" s="259"/>
      <c r="AT139" s="258"/>
      <c r="AU139" s="258"/>
      <c r="AV139" s="258"/>
      <c r="AW139" s="258"/>
      <c r="AX139" s="258"/>
      <c r="AY139" s="268"/>
      <c r="AZ139" s="267"/>
      <c r="BA139" s="267"/>
      <c r="BB139" s="267"/>
      <c r="BC139" s="267"/>
      <c r="BD139" s="267"/>
      <c r="BE139" s="204"/>
      <c r="BF139" s="205"/>
      <c r="BG139" s="205"/>
      <c r="BH139" s="205"/>
      <c r="BI139" s="205"/>
      <c r="BJ139" s="205"/>
      <c r="BK139" s="241"/>
      <c r="BL139" s="240"/>
      <c r="BM139" s="240"/>
      <c r="BN139" s="240"/>
      <c r="BO139" s="240"/>
      <c r="BP139" s="240"/>
      <c r="BQ139" s="223"/>
      <c r="BR139" s="222"/>
      <c r="BS139" s="222"/>
      <c r="BT139" s="222"/>
      <c r="BU139" s="222"/>
      <c r="BV139" s="222"/>
      <c r="BW139" s="268"/>
      <c r="BX139" s="267"/>
      <c r="BY139" s="267"/>
      <c r="BZ139" s="267"/>
      <c r="CA139" s="267"/>
      <c r="CB139" s="267"/>
      <c r="CC139" s="241"/>
      <c r="CD139" s="214"/>
      <c r="CE139" s="240"/>
      <c r="CF139" s="240"/>
      <c r="CG139" s="240"/>
      <c r="CH139" s="5"/>
      <c r="CI139" s="579">
        <f t="shared" si="57"/>
        <v>0</v>
      </c>
      <c r="CJ139" s="579">
        <f t="shared" si="58"/>
        <v>0</v>
      </c>
    </row>
    <row r="140" spans="1:88" hidden="1" x14ac:dyDescent="0.2">
      <c r="A140" s="11"/>
      <c r="B140" s="11"/>
      <c r="C140" s="11"/>
      <c r="D140" s="64"/>
      <c r="E140" s="11"/>
      <c r="F140" s="64"/>
      <c r="G140" s="70"/>
      <c r="H140" s="92"/>
      <c r="J140" s="204"/>
      <c r="K140" s="204"/>
      <c r="L140" s="205"/>
      <c r="M140" s="205"/>
      <c r="N140" s="205"/>
      <c r="O140" s="214"/>
      <c r="P140" s="214"/>
      <c r="Q140" s="213"/>
      <c r="R140" s="213"/>
      <c r="S140" s="213"/>
      <c r="T140" s="213"/>
      <c r="U140" s="223"/>
      <c r="V140" s="222"/>
      <c r="W140" s="222"/>
      <c r="X140" s="222"/>
      <c r="Y140" s="222"/>
      <c r="Z140" s="222"/>
      <c r="AA140" s="232"/>
      <c r="AB140" s="231"/>
      <c r="AC140" s="231"/>
      <c r="AD140" s="231"/>
      <c r="AE140" s="231"/>
      <c r="AF140" s="231"/>
      <c r="AG140" s="250"/>
      <c r="AH140" s="249"/>
      <c r="AI140" s="249"/>
      <c r="AJ140" s="249"/>
      <c r="AK140" s="249"/>
      <c r="AL140" s="249"/>
      <c r="AM140" s="204"/>
      <c r="AN140" s="205"/>
      <c r="AO140" s="205"/>
      <c r="AP140" s="205"/>
      <c r="AQ140" s="205"/>
      <c r="AR140" s="205"/>
      <c r="AS140" s="259"/>
      <c r="AT140" s="258"/>
      <c r="AU140" s="258"/>
      <c r="AV140" s="258"/>
      <c r="AW140" s="258"/>
      <c r="AX140" s="258"/>
      <c r="AY140" s="268"/>
      <c r="AZ140" s="267"/>
      <c r="BA140" s="267"/>
      <c r="BB140" s="267"/>
      <c r="BC140" s="267"/>
      <c r="BD140" s="267"/>
      <c r="BE140" s="204"/>
      <c r="BF140" s="205"/>
      <c r="BG140" s="205"/>
      <c r="BH140" s="205"/>
      <c r="BI140" s="205"/>
      <c r="BJ140" s="205"/>
      <c r="BK140" s="241"/>
      <c r="BL140" s="240"/>
      <c r="BM140" s="240"/>
      <c r="BN140" s="240"/>
      <c r="BO140" s="240"/>
      <c r="BP140" s="240"/>
      <c r="BQ140" s="223"/>
      <c r="BR140" s="222"/>
      <c r="BS140" s="222"/>
      <c r="BT140" s="222"/>
      <c r="BU140" s="222"/>
      <c r="BV140" s="222"/>
      <c r="BW140" s="268"/>
      <c r="BX140" s="267"/>
      <c r="BY140" s="267"/>
      <c r="BZ140" s="267"/>
      <c r="CA140" s="267"/>
      <c r="CB140" s="267"/>
      <c r="CC140" s="241"/>
      <c r="CD140" s="214"/>
      <c r="CE140" s="240"/>
      <c r="CF140" s="240"/>
      <c r="CG140" s="240"/>
      <c r="CH140" s="5"/>
      <c r="CI140" s="579">
        <f t="shared" si="57"/>
        <v>0</v>
      </c>
      <c r="CJ140" s="579">
        <f t="shared" si="58"/>
        <v>0</v>
      </c>
    </row>
    <row r="141" spans="1:88" hidden="1" x14ac:dyDescent="0.2">
      <c r="A141" s="22"/>
      <c r="B141" s="28"/>
      <c r="C141" s="93"/>
      <c r="D141" s="94"/>
      <c r="E141" s="28"/>
      <c r="F141" s="94"/>
      <c r="G141" s="95"/>
      <c r="H141" s="26"/>
      <c r="I141" s="96"/>
      <c r="J141" s="204"/>
      <c r="K141" s="204"/>
      <c r="L141" s="205"/>
      <c r="M141" s="205"/>
      <c r="N141" s="205"/>
      <c r="O141" s="214"/>
      <c r="P141" s="214"/>
      <c r="Q141" s="213"/>
      <c r="R141" s="213"/>
      <c r="S141" s="213"/>
      <c r="T141" s="213"/>
      <c r="U141" s="223"/>
      <c r="V141" s="222"/>
      <c r="W141" s="222"/>
      <c r="X141" s="222"/>
      <c r="Y141" s="222"/>
      <c r="Z141" s="222"/>
      <c r="AA141" s="232"/>
      <c r="AB141" s="231"/>
      <c r="AC141" s="231"/>
      <c r="AD141" s="231"/>
      <c r="AE141" s="231"/>
      <c r="AF141" s="231"/>
      <c r="AG141" s="250"/>
      <c r="AH141" s="249"/>
      <c r="AI141" s="249"/>
      <c r="AJ141" s="249"/>
      <c r="AK141" s="249"/>
      <c r="AL141" s="249"/>
      <c r="AM141" s="204"/>
      <c r="AN141" s="205"/>
      <c r="AO141" s="205"/>
      <c r="AP141" s="205"/>
      <c r="AQ141" s="205"/>
      <c r="AR141" s="205"/>
      <c r="AS141" s="259"/>
      <c r="AT141" s="258"/>
      <c r="AU141" s="258"/>
      <c r="AV141" s="258"/>
      <c r="AW141" s="258"/>
      <c r="AX141" s="258"/>
      <c r="AY141" s="268"/>
      <c r="AZ141" s="267"/>
      <c r="BA141" s="267"/>
      <c r="BB141" s="267"/>
      <c r="BC141" s="267"/>
      <c r="BD141" s="267"/>
      <c r="BE141" s="204"/>
      <c r="BF141" s="205"/>
      <c r="BG141" s="205"/>
      <c r="BH141" s="205"/>
      <c r="BI141" s="205"/>
      <c r="BJ141" s="205"/>
      <c r="BK141" s="241"/>
      <c r="BL141" s="240"/>
      <c r="BM141" s="240"/>
      <c r="BN141" s="240"/>
      <c r="BO141" s="240"/>
      <c r="BP141" s="240"/>
      <c r="BQ141" s="223"/>
      <c r="BR141" s="222"/>
      <c r="BS141" s="222"/>
      <c r="BT141" s="222"/>
      <c r="BU141" s="222"/>
      <c r="BV141" s="222"/>
      <c r="BW141" s="268"/>
      <c r="BX141" s="267"/>
      <c r="BY141" s="267"/>
      <c r="BZ141" s="267"/>
      <c r="CA141" s="267"/>
      <c r="CB141" s="267"/>
      <c r="CC141" s="241"/>
      <c r="CD141" s="214"/>
      <c r="CE141" s="240"/>
      <c r="CF141" s="240"/>
      <c r="CG141" s="240"/>
      <c r="CH141" s="5"/>
      <c r="CI141" s="579">
        <f t="shared" si="57"/>
        <v>0</v>
      </c>
      <c r="CJ141" s="579">
        <f t="shared" si="58"/>
        <v>0</v>
      </c>
    </row>
    <row r="142" spans="1:88" hidden="1" x14ac:dyDescent="0.2">
      <c r="A142" s="22"/>
      <c r="B142" s="22"/>
      <c r="C142" s="51"/>
      <c r="D142" s="94"/>
      <c r="E142" s="28"/>
      <c r="F142" s="94"/>
      <c r="G142" s="95"/>
      <c r="H142" s="26"/>
      <c r="I142" s="96"/>
      <c r="J142" s="204"/>
      <c r="K142" s="204"/>
      <c r="L142" s="205"/>
      <c r="M142" s="205"/>
      <c r="N142" s="205"/>
      <c r="O142" s="214"/>
      <c r="P142" s="214"/>
      <c r="Q142" s="213"/>
      <c r="R142" s="213"/>
      <c r="S142" s="213"/>
      <c r="T142" s="213"/>
      <c r="U142" s="223"/>
      <c r="V142" s="222"/>
      <c r="W142" s="222"/>
      <c r="X142" s="222"/>
      <c r="Y142" s="222"/>
      <c r="Z142" s="222"/>
      <c r="AA142" s="232"/>
      <c r="AB142" s="231"/>
      <c r="AC142" s="231"/>
      <c r="AD142" s="231"/>
      <c r="AE142" s="231"/>
      <c r="AF142" s="231"/>
      <c r="AG142" s="250"/>
      <c r="AH142" s="249"/>
      <c r="AI142" s="249"/>
      <c r="AJ142" s="249"/>
      <c r="AK142" s="249"/>
      <c r="AL142" s="249"/>
      <c r="AM142" s="204"/>
      <c r="AN142" s="205"/>
      <c r="AO142" s="205"/>
      <c r="AP142" s="205"/>
      <c r="AQ142" s="205"/>
      <c r="AR142" s="205"/>
      <c r="AS142" s="259"/>
      <c r="AT142" s="258"/>
      <c r="AU142" s="258"/>
      <c r="AV142" s="258"/>
      <c r="AW142" s="258"/>
      <c r="AX142" s="258"/>
      <c r="AY142" s="268"/>
      <c r="AZ142" s="267"/>
      <c r="BA142" s="267"/>
      <c r="BB142" s="267"/>
      <c r="BC142" s="267"/>
      <c r="BD142" s="267"/>
      <c r="BE142" s="204"/>
      <c r="BF142" s="205"/>
      <c r="BG142" s="205"/>
      <c r="BH142" s="205"/>
      <c r="BI142" s="205"/>
      <c r="BJ142" s="205"/>
      <c r="BK142" s="241"/>
      <c r="BL142" s="240"/>
      <c r="BM142" s="240"/>
      <c r="BN142" s="240"/>
      <c r="BO142" s="240"/>
      <c r="BP142" s="240"/>
      <c r="BQ142" s="223"/>
      <c r="BR142" s="222"/>
      <c r="BS142" s="222"/>
      <c r="BT142" s="222"/>
      <c r="BU142" s="222"/>
      <c r="BV142" s="222"/>
      <c r="BW142" s="268"/>
      <c r="BX142" s="267"/>
      <c r="BY142" s="267"/>
      <c r="BZ142" s="267"/>
      <c r="CA142" s="267"/>
      <c r="CB142" s="267"/>
      <c r="CC142" s="241"/>
      <c r="CD142" s="214"/>
      <c r="CE142" s="240"/>
      <c r="CF142" s="240"/>
      <c r="CG142" s="240"/>
      <c r="CH142" s="5"/>
      <c r="CI142" s="579">
        <f t="shared" si="57"/>
        <v>0</v>
      </c>
      <c r="CJ142" s="579">
        <f t="shared" si="58"/>
        <v>0</v>
      </c>
    </row>
    <row r="143" spans="1:88" hidden="1" x14ac:dyDescent="0.2">
      <c r="A143" s="22"/>
      <c r="B143" s="28"/>
      <c r="C143" s="51"/>
      <c r="D143" s="94"/>
      <c r="E143" s="28"/>
      <c r="F143" s="94"/>
      <c r="G143" s="95"/>
      <c r="H143" s="26"/>
      <c r="I143" s="96"/>
      <c r="J143" s="204"/>
      <c r="K143" s="204"/>
      <c r="L143" s="205"/>
      <c r="M143" s="205"/>
      <c r="N143" s="205"/>
      <c r="O143" s="214"/>
      <c r="P143" s="214"/>
      <c r="Q143" s="213"/>
      <c r="R143" s="213"/>
      <c r="S143" s="213"/>
      <c r="T143" s="213"/>
      <c r="U143" s="223"/>
      <c r="V143" s="222"/>
      <c r="W143" s="222"/>
      <c r="X143" s="222"/>
      <c r="Y143" s="222"/>
      <c r="Z143" s="222"/>
      <c r="AA143" s="232"/>
      <c r="AB143" s="231"/>
      <c r="AC143" s="231"/>
      <c r="AD143" s="231"/>
      <c r="AE143" s="231"/>
      <c r="AF143" s="231"/>
      <c r="AG143" s="250"/>
      <c r="AH143" s="249"/>
      <c r="AI143" s="249"/>
      <c r="AJ143" s="249"/>
      <c r="AK143" s="249"/>
      <c r="AL143" s="249"/>
      <c r="AM143" s="204"/>
      <c r="AN143" s="205"/>
      <c r="AO143" s="205"/>
      <c r="AP143" s="205"/>
      <c r="AQ143" s="205"/>
      <c r="AR143" s="205"/>
      <c r="AS143" s="259"/>
      <c r="AT143" s="258"/>
      <c r="AU143" s="258"/>
      <c r="AV143" s="258"/>
      <c r="AW143" s="258"/>
      <c r="AX143" s="258"/>
      <c r="AY143" s="268"/>
      <c r="AZ143" s="267"/>
      <c r="BA143" s="267"/>
      <c r="BB143" s="267"/>
      <c r="BC143" s="267"/>
      <c r="BD143" s="267"/>
      <c r="BE143" s="204"/>
      <c r="BF143" s="205"/>
      <c r="BG143" s="205"/>
      <c r="BH143" s="205"/>
      <c r="BI143" s="205"/>
      <c r="BJ143" s="205"/>
      <c r="BK143" s="241"/>
      <c r="BL143" s="240"/>
      <c r="BM143" s="240"/>
      <c r="BN143" s="240"/>
      <c r="BO143" s="240"/>
      <c r="BP143" s="240"/>
      <c r="BQ143" s="223"/>
      <c r="BR143" s="222"/>
      <c r="BS143" s="222"/>
      <c r="BT143" s="222"/>
      <c r="BU143" s="222"/>
      <c r="BV143" s="222"/>
      <c r="BW143" s="268"/>
      <c r="BX143" s="267"/>
      <c r="BY143" s="267"/>
      <c r="BZ143" s="267"/>
      <c r="CA143" s="267"/>
      <c r="CB143" s="267"/>
      <c r="CC143" s="241"/>
      <c r="CD143" s="214"/>
      <c r="CE143" s="240"/>
      <c r="CF143" s="240"/>
      <c r="CG143" s="240"/>
      <c r="CH143" s="5"/>
      <c r="CI143" s="579">
        <f t="shared" ref="CI143:CI206" si="59">+K143+Q143+W143+AC143+AI143+AO143+AU143+BA143+BG143+BM143+BS143+BY143</f>
        <v>0</v>
      </c>
      <c r="CJ143" s="579">
        <f t="shared" ref="CJ143:CJ206" si="60">+I143-CI143</f>
        <v>0</v>
      </c>
    </row>
    <row r="144" spans="1:88" hidden="1" x14ac:dyDescent="0.2">
      <c r="A144" s="22"/>
      <c r="B144" s="28"/>
      <c r="C144" s="51"/>
      <c r="D144" s="31"/>
      <c r="E144" s="28"/>
      <c r="F144" s="94"/>
      <c r="G144" s="25"/>
      <c r="H144" s="32"/>
      <c r="I144" s="76"/>
      <c r="J144" s="204"/>
      <c r="K144" s="204"/>
      <c r="L144" s="205"/>
      <c r="M144" s="205"/>
      <c r="N144" s="205"/>
      <c r="O144" s="214"/>
      <c r="P144" s="214"/>
      <c r="Q144" s="213"/>
      <c r="R144" s="213"/>
      <c r="S144" s="213"/>
      <c r="T144" s="213"/>
      <c r="U144" s="223"/>
      <c r="V144" s="222"/>
      <c r="W144" s="222"/>
      <c r="X144" s="222"/>
      <c r="Y144" s="222"/>
      <c r="Z144" s="222"/>
      <c r="AA144" s="232"/>
      <c r="AB144" s="231"/>
      <c r="AC144" s="231"/>
      <c r="AD144" s="231"/>
      <c r="AE144" s="231"/>
      <c r="AF144" s="231"/>
      <c r="AG144" s="250"/>
      <c r="AH144" s="249"/>
      <c r="AI144" s="249"/>
      <c r="AJ144" s="249"/>
      <c r="AK144" s="249"/>
      <c r="AL144" s="249"/>
      <c r="AM144" s="204"/>
      <c r="AN144" s="205"/>
      <c r="AO144" s="205"/>
      <c r="AP144" s="205"/>
      <c r="AQ144" s="205"/>
      <c r="AR144" s="205"/>
      <c r="AS144" s="259"/>
      <c r="AT144" s="258"/>
      <c r="AU144" s="258"/>
      <c r="AV144" s="258"/>
      <c r="AW144" s="258"/>
      <c r="AX144" s="258"/>
      <c r="AY144" s="268"/>
      <c r="AZ144" s="267"/>
      <c r="BA144" s="267"/>
      <c r="BB144" s="267"/>
      <c r="BC144" s="267"/>
      <c r="BD144" s="267"/>
      <c r="BE144" s="204"/>
      <c r="BF144" s="205"/>
      <c r="BG144" s="205"/>
      <c r="BH144" s="205"/>
      <c r="BI144" s="205"/>
      <c r="BJ144" s="205"/>
      <c r="BK144" s="241"/>
      <c r="BL144" s="240"/>
      <c r="BM144" s="240"/>
      <c r="BN144" s="240"/>
      <c r="BO144" s="240"/>
      <c r="BP144" s="240"/>
      <c r="BQ144" s="223"/>
      <c r="BR144" s="222"/>
      <c r="BS144" s="222"/>
      <c r="BT144" s="222"/>
      <c r="BU144" s="222"/>
      <c r="BV144" s="222"/>
      <c r="BW144" s="268"/>
      <c r="BX144" s="267"/>
      <c r="BY144" s="267"/>
      <c r="BZ144" s="267"/>
      <c r="CA144" s="267"/>
      <c r="CB144" s="267"/>
      <c r="CC144" s="241"/>
      <c r="CD144" s="214"/>
      <c r="CE144" s="240"/>
      <c r="CF144" s="240"/>
      <c r="CG144" s="240"/>
      <c r="CH144" s="5"/>
      <c r="CI144" s="579">
        <f t="shared" si="59"/>
        <v>0</v>
      </c>
      <c r="CJ144" s="579">
        <f t="shared" si="60"/>
        <v>0</v>
      </c>
    </row>
    <row r="145" spans="1:88" hidden="1" x14ac:dyDescent="0.2">
      <c r="A145" s="22"/>
      <c r="B145" s="28"/>
      <c r="C145" s="51"/>
      <c r="D145" s="33"/>
      <c r="E145" s="28"/>
      <c r="F145" s="94"/>
      <c r="G145" s="25"/>
      <c r="H145" s="32"/>
      <c r="I145" s="76"/>
      <c r="J145" s="204"/>
      <c r="K145" s="204"/>
      <c r="L145" s="205"/>
      <c r="M145" s="205"/>
      <c r="N145" s="205"/>
      <c r="O145" s="214"/>
      <c r="P145" s="214"/>
      <c r="Q145" s="213"/>
      <c r="R145" s="213"/>
      <c r="S145" s="213"/>
      <c r="T145" s="213"/>
      <c r="U145" s="223"/>
      <c r="V145" s="222"/>
      <c r="W145" s="222"/>
      <c r="X145" s="222"/>
      <c r="Y145" s="222"/>
      <c r="Z145" s="222"/>
      <c r="AA145" s="232"/>
      <c r="AB145" s="231"/>
      <c r="AC145" s="231"/>
      <c r="AD145" s="231"/>
      <c r="AE145" s="231"/>
      <c r="AF145" s="231"/>
      <c r="AG145" s="250"/>
      <c r="AH145" s="249"/>
      <c r="AI145" s="249"/>
      <c r="AJ145" s="249"/>
      <c r="AK145" s="249"/>
      <c r="AL145" s="249"/>
      <c r="AM145" s="204"/>
      <c r="AN145" s="205"/>
      <c r="AO145" s="205"/>
      <c r="AP145" s="205"/>
      <c r="AQ145" s="205"/>
      <c r="AR145" s="205"/>
      <c r="AS145" s="259"/>
      <c r="AT145" s="258"/>
      <c r="AU145" s="258"/>
      <c r="AV145" s="258"/>
      <c r="AW145" s="258"/>
      <c r="AX145" s="258"/>
      <c r="AY145" s="268"/>
      <c r="AZ145" s="267"/>
      <c r="BA145" s="267"/>
      <c r="BB145" s="267"/>
      <c r="BC145" s="267"/>
      <c r="BD145" s="267"/>
      <c r="BE145" s="204"/>
      <c r="BF145" s="205"/>
      <c r="BG145" s="205"/>
      <c r="BH145" s="205"/>
      <c r="BI145" s="205"/>
      <c r="BJ145" s="205"/>
      <c r="BK145" s="241"/>
      <c r="BL145" s="240"/>
      <c r="BM145" s="240"/>
      <c r="BN145" s="240"/>
      <c r="BO145" s="240"/>
      <c r="BP145" s="240"/>
      <c r="BQ145" s="223"/>
      <c r="BR145" s="222"/>
      <c r="BS145" s="222"/>
      <c r="BT145" s="222"/>
      <c r="BU145" s="222"/>
      <c r="BV145" s="222"/>
      <c r="BW145" s="268"/>
      <c r="BX145" s="267"/>
      <c r="BY145" s="267"/>
      <c r="BZ145" s="267"/>
      <c r="CA145" s="267"/>
      <c r="CB145" s="267"/>
      <c r="CC145" s="241"/>
      <c r="CD145" s="214"/>
      <c r="CE145" s="240"/>
      <c r="CF145" s="240"/>
      <c r="CG145" s="240"/>
      <c r="CH145" s="5"/>
      <c r="CI145" s="579">
        <f t="shared" si="59"/>
        <v>0</v>
      </c>
      <c r="CJ145" s="579">
        <f t="shared" si="60"/>
        <v>0</v>
      </c>
    </row>
    <row r="146" spans="1:88" hidden="1" x14ac:dyDescent="0.2">
      <c r="A146" s="22"/>
      <c r="B146" s="22"/>
      <c r="C146" s="22"/>
      <c r="D146" s="34"/>
      <c r="E146" s="22"/>
      <c r="F146" s="34"/>
      <c r="G146" s="48"/>
      <c r="H146" s="36"/>
      <c r="I146" s="37"/>
      <c r="J146" s="204"/>
      <c r="K146" s="204"/>
      <c r="L146" s="205"/>
      <c r="M146" s="205"/>
      <c r="N146" s="204"/>
      <c r="O146" s="214"/>
      <c r="P146" s="214"/>
      <c r="Q146" s="214"/>
      <c r="R146" s="214"/>
      <c r="S146" s="213"/>
      <c r="T146" s="214"/>
      <c r="U146" s="223"/>
      <c r="V146" s="223"/>
      <c r="W146" s="223"/>
      <c r="X146" s="223"/>
      <c r="Y146" s="222"/>
      <c r="Z146" s="223"/>
      <c r="AA146" s="232"/>
      <c r="AB146" s="232"/>
      <c r="AC146" s="232"/>
      <c r="AD146" s="232"/>
      <c r="AE146" s="231"/>
      <c r="AF146" s="232"/>
      <c r="AG146" s="250"/>
      <c r="AH146" s="250"/>
      <c r="AI146" s="250"/>
      <c r="AJ146" s="250"/>
      <c r="AK146" s="249"/>
      <c r="AL146" s="250"/>
      <c r="AM146" s="204"/>
      <c r="AN146" s="204"/>
      <c r="AO146" s="204"/>
      <c r="AP146" s="204"/>
      <c r="AQ146" s="205"/>
      <c r="AR146" s="204"/>
      <c r="AS146" s="259"/>
      <c r="AT146" s="259"/>
      <c r="AU146" s="259"/>
      <c r="AV146" s="259"/>
      <c r="AW146" s="258"/>
      <c r="AX146" s="259"/>
      <c r="AY146" s="268"/>
      <c r="AZ146" s="268"/>
      <c r="BA146" s="268"/>
      <c r="BB146" s="268"/>
      <c r="BC146" s="267"/>
      <c r="BD146" s="268"/>
      <c r="BE146" s="204"/>
      <c r="BF146" s="204"/>
      <c r="BG146" s="204"/>
      <c r="BH146" s="204"/>
      <c r="BI146" s="205"/>
      <c r="BJ146" s="204"/>
      <c r="BK146" s="241"/>
      <c r="BL146" s="241"/>
      <c r="BM146" s="241"/>
      <c r="BN146" s="241"/>
      <c r="BO146" s="240"/>
      <c r="BP146" s="241"/>
      <c r="BQ146" s="223"/>
      <c r="BR146" s="223"/>
      <c r="BS146" s="223"/>
      <c r="BT146" s="223"/>
      <c r="BU146" s="222"/>
      <c r="BV146" s="223"/>
      <c r="BW146" s="268"/>
      <c r="BX146" s="268"/>
      <c r="BY146" s="268"/>
      <c r="BZ146" s="268"/>
      <c r="CA146" s="267"/>
      <c r="CB146" s="268"/>
      <c r="CC146" s="241"/>
      <c r="CD146" s="214"/>
      <c r="CE146" s="241"/>
      <c r="CF146" s="240"/>
      <c r="CG146" s="241"/>
      <c r="CH146" s="5"/>
      <c r="CI146" s="579">
        <f t="shared" si="59"/>
        <v>0</v>
      </c>
      <c r="CJ146" s="579">
        <f t="shared" si="60"/>
        <v>0</v>
      </c>
    </row>
    <row r="147" spans="1:88" hidden="1" x14ac:dyDescent="0.2">
      <c r="A147" s="22"/>
      <c r="B147" s="22"/>
      <c r="C147" s="22"/>
      <c r="D147" s="34"/>
      <c r="E147" s="22"/>
      <c r="F147" s="34"/>
      <c r="G147" s="48"/>
      <c r="H147" s="36"/>
      <c r="I147" s="37"/>
      <c r="J147" s="204"/>
      <c r="K147" s="204"/>
      <c r="L147" s="205"/>
      <c r="M147" s="205"/>
      <c r="N147" s="204"/>
      <c r="O147" s="214"/>
      <c r="P147" s="214"/>
      <c r="Q147" s="214"/>
      <c r="R147" s="214"/>
      <c r="S147" s="213"/>
      <c r="T147" s="214"/>
      <c r="U147" s="223"/>
      <c r="V147" s="223"/>
      <c r="W147" s="223"/>
      <c r="X147" s="223"/>
      <c r="Y147" s="222"/>
      <c r="Z147" s="223"/>
      <c r="AA147" s="232"/>
      <c r="AB147" s="232"/>
      <c r="AC147" s="232"/>
      <c r="AD147" s="232"/>
      <c r="AE147" s="231"/>
      <c r="AF147" s="232"/>
      <c r="AG147" s="250"/>
      <c r="AH147" s="250"/>
      <c r="AI147" s="250"/>
      <c r="AJ147" s="250"/>
      <c r="AK147" s="249"/>
      <c r="AL147" s="250"/>
      <c r="AM147" s="204"/>
      <c r="AN147" s="204"/>
      <c r="AO147" s="204"/>
      <c r="AP147" s="204"/>
      <c r="AQ147" s="205"/>
      <c r="AR147" s="204"/>
      <c r="AS147" s="259"/>
      <c r="AT147" s="259"/>
      <c r="AU147" s="259"/>
      <c r="AV147" s="259"/>
      <c r="AW147" s="258"/>
      <c r="AX147" s="259"/>
      <c r="AY147" s="268"/>
      <c r="AZ147" s="268"/>
      <c r="BA147" s="268"/>
      <c r="BB147" s="268"/>
      <c r="BC147" s="267"/>
      <c r="BD147" s="268"/>
      <c r="BE147" s="204"/>
      <c r="BF147" s="204"/>
      <c r="BG147" s="204"/>
      <c r="BH147" s="204"/>
      <c r="BI147" s="205"/>
      <c r="BJ147" s="204"/>
      <c r="BK147" s="241"/>
      <c r="BL147" s="241"/>
      <c r="BM147" s="241"/>
      <c r="BN147" s="241"/>
      <c r="BO147" s="240"/>
      <c r="BP147" s="241"/>
      <c r="BQ147" s="223"/>
      <c r="BR147" s="223"/>
      <c r="BS147" s="223"/>
      <c r="BT147" s="223"/>
      <c r="BU147" s="222"/>
      <c r="BV147" s="223"/>
      <c r="BW147" s="268"/>
      <c r="BX147" s="268"/>
      <c r="BY147" s="268"/>
      <c r="BZ147" s="268"/>
      <c r="CA147" s="267"/>
      <c r="CB147" s="268"/>
      <c r="CC147" s="241"/>
      <c r="CD147" s="214"/>
      <c r="CE147" s="241"/>
      <c r="CF147" s="240"/>
      <c r="CG147" s="241"/>
      <c r="CH147" s="5"/>
      <c r="CI147" s="579">
        <f t="shared" si="59"/>
        <v>0</v>
      </c>
      <c r="CJ147" s="579">
        <f t="shared" si="60"/>
        <v>0</v>
      </c>
    </row>
    <row r="148" spans="1:88" hidden="1" x14ac:dyDescent="0.2">
      <c r="A148" s="22"/>
      <c r="B148" s="22"/>
      <c r="C148" s="22"/>
      <c r="D148" s="34"/>
      <c r="E148" s="22"/>
      <c r="F148" s="34"/>
      <c r="G148" s="48"/>
      <c r="H148" s="36"/>
      <c r="I148" s="37"/>
      <c r="J148" s="204"/>
      <c r="K148" s="204"/>
      <c r="L148" s="205"/>
      <c r="M148" s="205"/>
      <c r="N148" s="204"/>
      <c r="O148" s="214"/>
      <c r="P148" s="214"/>
      <c r="Q148" s="213"/>
      <c r="R148" s="214"/>
      <c r="S148" s="213"/>
      <c r="T148" s="214"/>
      <c r="U148" s="223"/>
      <c r="V148" s="223"/>
      <c r="W148" s="222"/>
      <c r="X148" s="223"/>
      <c r="Y148" s="222"/>
      <c r="Z148" s="223"/>
      <c r="AA148" s="232"/>
      <c r="AB148" s="232"/>
      <c r="AC148" s="231"/>
      <c r="AD148" s="232"/>
      <c r="AE148" s="231"/>
      <c r="AF148" s="232"/>
      <c r="AG148" s="250"/>
      <c r="AH148" s="250"/>
      <c r="AI148" s="249"/>
      <c r="AJ148" s="250"/>
      <c r="AK148" s="249"/>
      <c r="AL148" s="250"/>
      <c r="AM148" s="204"/>
      <c r="AN148" s="204"/>
      <c r="AO148" s="205"/>
      <c r="AP148" s="204"/>
      <c r="AQ148" s="205"/>
      <c r="AR148" s="204"/>
      <c r="AS148" s="259"/>
      <c r="AT148" s="259"/>
      <c r="AU148" s="258"/>
      <c r="AV148" s="259"/>
      <c r="AW148" s="258"/>
      <c r="AX148" s="259"/>
      <c r="AY148" s="268"/>
      <c r="AZ148" s="268"/>
      <c r="BA148" s="267"/>
      <c r="BB148" s="268"/>
      <c r="BC148" s="267"/>
      <c r="BD148" s="268"/>
      <c r="BE148" s="204"/>
      <c r="BF148" s="204"/>
      <c r="BG148" s="205"/>
      <c r="BH148" s="204"/>
      <c r="BI148" s="205"/>
      <c r="BJ148" s="204"/>
      <c r="BK148" s="241"/>
      <c r="BL148" s="241"/>
      <c r="BM148" s="240"/>
      <c r="BN148" s="241"/>
      <c r="BO148" s="240"/>
      <c r="BP148" s="241"/>
      <c r="BQ148" s="223"/>
      <c r="BR148" s="223"/>
      <c r="BS148" s="222"/>
      <c r="BT148" s="223"/>
      <c r="BU148" s="222"/>
      <c r="BV148" s="223"/>
      <c r="BW148" s="268"/>
      <c r="BX148" s="268"/>
      <c r="BY148" s="267"/>
      <c r="BZ148" s="268"/>
      <c r="CA148" s="267"/>
      <c r="CB148" s="268"/>
      <c r="CC148" s="241"/>
      <c r="CD148" s="214"/>
      <c r="CE148" s="240"/>
      <c r="CF148" s="240"/>
      <c r="CG148" s="241"/>
      <c r="CH148" s="5"/>
      <c r="CI148" s="579">
        <f t="shared" si="59"/>
        <v>0</v>
      </c>
      <c r="CJ148" s="579">
        <f t="shared" si="60"/>
        <v>0</v>
      </c>
    </row>
    <row r="149" spans="1:88" hidden="1" x14ac:dyDescent="0.2">
      <c r="A149" s="22"/>
      <c r="B149" s="22"/>
      <c r="C149" s="22"/>
      <c r="D149" s="34"/>
      <c r="E149" s="22"/>
      <c r="F149" s="34"/>
      <c r="G149" s="48"/>
      <c r="H149" s="36"/>
      <c r="I149" s="37"/>
      <c r="J149" s="204"/>
      <c r="K149" s="204"/>
      <c r="L149" s="205"/>
      <c r="M149" s="205"/>
      <c r="N149" s="204"/>
      <c r="O149" s="214"/>
      <c r="P149" s="214"/>
      <c r="Q149" s="213"/>
      <c r="R149" s="214"/>
      <c r="S149" s="213"/>
      <c r="T149" s="214"/>
      <c r="U149" s="223"/>
      <c r="V149" s="223"/>
      <c r="W149" s="222"/>
      <c r="X149" s="223"/>
      <c r="Y149" s="222"/>
      <c r="Z149" s="223"/>
      <c r="AA149" s="232"/>
      <c r="AB149" s="232"/>
      <c r="AC149" s="231"/>
      <c r="AD149" s="232"/>
      <c r="AE149" s="231"/>
      <c r="AF149" s="232"/>
      <c r="AG149" s="250"/>
      <c r="AH149" s="250"/>
      <c r="AI149" s="249"/>
      <c r="AJ149" s="250"/>
      <c r="AK149" s="249"/>
      <c r="AL149" s="250"/>
      <c r="AM149" s="204"/>
      <c r="AN149" s="204"/>
      <c r="AO149" s="205"/>
      <c r="AP149" s="204"/>
      <c r="AQ149" s="205"/>
      <c r="AR149" s="204"/>
      <c r="AS149" s="259"/>
      <c r="AT149" s="259"/>
      <c r="AU149" s="258"/>
      <c r="AV149" s="259"/>
      <c r="AW149" s="258"/>
      <c r="AX149" s="259"/>
      <c r="AY149" s="268"/>
      <c r="AZ149" s="268"/>
      <c r="BA149" s="267"/>
      <c r="BB149" s="268"/>
      <c r="BC149" s="267"/>
      <c r="BD149" s="268"/>
      <c r="BE149" s="204"/>
      <c r="BF149" s="204"/>
      <c r="BG149" s="205"/>
      <c r="BH149" s="204"/>
      <c r="BI149" s="205"/>
      <c r="BJ149" s="204"/>
      <c r="BK149" s="241"/>
      <c r="BL149" s="241"/>
      <c r="BM149" s="240"/>
      <c r="BN149" s="241"/>
      <c r="BO149" s="240"/>
      <c r="BP149" s="241"/>
      <c r="BQ149" s="223"/>
      <c r="BR149" s="223"/>
      <c r="BS149" s="222"/>
      <c r="BT149" s="223"/>
      <c r="BU149" s="222"/>
      <c r="BV149" s="223"/>
      <c r="BW149" s="268"/>
      <c r="BX149" s="268"/>
      <c r="BY149" s="267"/>
      <c r="BZ149" s="268"/>
      <c r="CA149" s="267"/>
      <c r="CB149" s="268"/>
      <c r="CC149" s="241"/>
      <c r="CD149" s="214"/>
      <c r="CE149" s="240"/>
      <c r="CF149" s="240"/>
      <c r="CG149" s="241"/>
      <c r="CH149" s="5"/>
      <c r="CI149" s="579">
        <f t="shared" si="59"/>
        <v>0</v>
      </c>
      <c r="CJ149" s="579">
        <f t="shared" si="60"/>
        <v>0</v>
      </c>
    </row>
    <row r="150" spans="1:88" hidden="1" x14ac:dyDescent="0.2">
      <c r="A150" s="22"/>
      <c r="B150" s="22"/>
      <c r="C150" s="22"/>
      <c r="D150" s="34"/>
      <c r="E150" s="22"/>
      <c r="F150" s="34"/>
      <c r="G150" s="48"/>
      <c r="H150" s="36"/>
      <c r="I150" s="37"/>
      <c r="J150" s="204"/>
      <c r="K150" s="204"/>
      <c r="L150" s="205"/>
      <c r="M150" s="205"/>
      <c r="N150" s="204"/>
      <c r="O150" s="214"/>
      <c r="P150" s="214"/>
      <c r="Q150" s="213"/>
      <c r="R150" s="214"/>
      <c r="S150" s="213"/>
      <c r="T150" s="214"/>
      <c r="U150" s="223"/>
      <c r="V150" s="223"/>
      <c r="W150" s="222"/>
      <c r="X150" s="223"/>
      <c r="Y150" s="222"/>
      <c r="Z150" s="223"/>
      <c r="AA150" s="232"/>
      <c r="AB150" s="232"/>
      <c r="AC150" s="231"/>
      <c r="AD150" s="232"/>
      <c r="AE150" s="231"/>
      <c r="AF150" s="232"/>
      <c r="AG150" s="250"/>
      <c r="AH150" s="250"/>
      <c r="AI150" s="249"/>
      <c r="AJ150" s="250"/>
      <c r="AK150" s="249"/>
      <c r="AL150" s="250"/>
      <c r="AM150" s="204"/>
      <c r="AN150" s="204"/>
      <c r="AO150" s="205"/>
      <c r="AP150" s="204"/>
      <c r="AQ150" s="205"/>
      <c r="AR150" s="204"/>
      <c r="AS150" s="259"/>
      <c r="AT150" s="259"/>
      <c r="AU150" s="258"/>
      <c r="AV150" s="259"/>
      <c r="AW150" s="258"/>
      <c r="AX150" s="259"/>
      <c r="AY150" s="268"/>
      <c r="AZ150" s="268"/>
      <c r="BA150" s="267"/>
      <c r="BB150" s="268"/>
      <c r="BC150" s="267"/>
      <c r="BD150" s="268"/>
      <c r="BE150" s="204"/>
      <c r="BF150" s="204"/>
      <c r="BG150" s="205"/>
      <c r="BH150" s="204"/>
      <c r="BI150" s="205"/>
      <c r="BJ150" s="204"/>
      <c r="BK150" s="241"/>
      <c r="BL150" s="241"/>
      <c r="BM150" s="240"/>
      <c r="BN150" s="241"/>
      <c r="BO150" s="240"/>
      <c r="BP150" s="241"/>
      <c r="BQ150" s="223"/>
      <c r="BR150" s="223"/>
      <c r="BS150" s="222"/>
      <c r="BT150" s="223"/>
      <c r="BU150" s="222"/>
      <c r="BV150" s="223"/>
      <c r="BW150" s="268"/>
      <c r="BX150" s="268"/>
      <c r="BY150" s="267"/>
      <c r="BZ150" s="268"/>
      <c r="CA150" s="267"/>
      <c r="CB150" s="268"/>
      <c r="CC150" s="241"/>
      <c r="CD150" s="214"/>
      <c r="CE150" s="240"/>
      <c r="CF150" s="240"/>
      <c r="CG150" s="241"/>
      <c r="CH150" s="5"/>
      <c r="CI150" s="579">
        <f t="shared" si="59"/>
        <v>0</v>
      </c>
      <c r="CJ150" s="579">
        <f t="shared" si="60"/>
        <v>0</v>
      </c>
    </row>
    <row r="151" spans="1:88" hidden="1" x14ac:dyDescent="0.2">
      <c r="A151" s="22"/>
      <c r="B151" s="22"/>
      <c r="C151" s="22"/>
      <c r="D151" s="34"/>
      <c r="E151" s="22"/>
      <c r="F151" s="34"/>
      <c r="G151" s="48"/>
      <c r="H151" s="36"/>
      <c r="I151" s="37"/>
      <c r="J151" s="204"/>
      <c r="K151" s="204"/>
      <c r="L151" s="205"/>
      <c r="M151" s="205"/>
      <c r="N151" s="204"/>
      <c r="O151" s="214"/>
      <c r="P151" s="214"/>
      <c r="Q151" s="213"/>
      <c r="R151" s="214"/>
      <c r="S151" s="213"/>
      <c r="T151" s="214"/>
      <c r="U151" s="223"/>
      <c r="V151" s="223"/>
      <c r="W151" s="222"/>
      <c r="X151" s="223"/>
      <c r="Y151" s="222"/>
      <c r="Z151" s="223"/>
      <c r="AA151" s="232"/>
      <c r="AB151" s="232"/>
      <c r="AC151" s="231"/>
      <c r="AD151" s="232"/>
      <c r="AE151" s="231"/>
      <c r="AF151" s="232"/>
      <c r="AG151" s="250"/>
      <c r="AH151" s="250"/>
      <c r="AI151" s="249"/>
      <c r="AJ151" s="250"/>
      <c r="AK151" s="249"/>
      <c r="AL151" s="250"/>
      <c r="AM151" s="204"/>
      <c r="AN151" s="204"/>
      <c r="AO151" s="205"/>
      <c r="AP151" s="204"/>
      <c r="AQ151" s="205"/>
      <c r="AR151" s="204"/>
      <c r="AS151" s="259"/>
      <c r="AT151" s="259"/>
      <c r="AU151" s="258"/>
      <c r="AV151" s="259"/>
      <c r="AW151" s="258"/>
      <c r="AX151" s="259"/>
      <c r="AY151" s="268"/>
      <c r="AZ151" s="268"/>
      <c r="BA151" s="267"/>
      <c r="BB151" s="268"/>
      <c r="BC151" s="267"/>
      <c r="BD151" s="268"/>
      <c r="BE151" s="204"/>
      <c r="BF151" s="204"/>
      <c r="BG151" s="205"/>
      <c r="BH151" s="204"/>
      <c r="BI151" s="205"/>
      <c r="BJ151" s="204"/>
      <c r="BK151" s="241"/>
      <c r="BL151" s="241"/>
      <c r="BM151" s="240"/>
      <c r="BN151" s="241"/>
      <c r="BO151" s="240"/>
      <c r="BP151" s="241"/>
      <c r="BQ151" s="223"/>
      <c r="BR151" s="223"/>
      <c r="BS151" s="222"/>
      <c r="BT151" s="223"/>
      <c r="BU151" s="222"/>
      <c r="BV151" s="223"/>
      <c r="BW151" s="268"/>
      <c r="BX151" s="268"/>
      <c r="BY151" s="267"/>
      <c r="BZ151" s="268"/>
      <c r="CA151" s="267"/>
      <c r="CB151" s="268"/>
      <c r="CC151" s="241"/>
      <c r="CD151" s="214"/>
      <c r="CE151" s="240"/>
      <c r="CF151" s="240"/>
      <c r="CG151" s="241"/>
      <c r="CH151" s="5"/>
      <c r="CI151" s="579">
        <f t="shared" si="59"/>
        <v>0</v>
      </c>
      <c r="CJ151" s="579">
        <f t="shared" si="60"/>
        <v>0</v>
      </c>
    </row>
    <row r="152" spans="1:88" hidden="1" x14ac:dyDescent="0.2">
      <c r="A152" s="22"/>
      <c r="B152" s="22"/>
      <c r="C152" s="22"/>
      <c r="D152" s="34"/>
      <c r="E152" s="22"/>
      <c r="F152" s="34"/>
      <c r="G152" s="48"/>
      <c r="H152" s="36"/>
      <c r="I152" s="37"/>
      <c r="J152" s="204"/>
      <c r="K152" s="204"/>
      <c r="L152" s="205"/>
      <c r="M152" s="205"/>
      <c r="N152" s="204"/>
      <c r="O152" s="214"/>
      <c r="P152" s="214"/>
      <c r="Q152" s="213"/>
      <c r="R152" s="214"/>
      <c r="S152" s="213"/>
      <c r="T152" s="214"/>
      <c r="U152" s="223"/>
      <c r="V152" s="223"/>
      <c r="W152" s="222"/>
      <c r="X152" s="223"/>
      <c r="Y152" s="222"/>
      <c r="Z152" s="223"/>
      <c r="AA152" s="232"/>
      <c r="AB152" s="232"/>
      <c r="AC152" s="231"/>
      <c r="AD152" s="232"/>
      <c r="AE152" s="231"/>
      <c r="AF152" s="232"/>
      <c r="AG152" s="250"/>
      <c r="AH152" s="250"/>
      <c r="AI152" s="249"/>
      <c r="AJ152" s="250"/>
      <c r="AK152" s="249"/>
      <c r="AL152" s="250"/>
      <c r="AM152" s="204"/>
      <c r="AN152" s="204"/>
      <c r="AO152" s="205"/>
      <c r="AP152" s="204"/>
      <c r="AQ152" s="205"/>
      <c r="AR152" s="204"/>
      <c r="AS152" s="259"/>
      <c r="AT152" s="259"/>
      <c r="AU152" s="258"/>
      <c r="AV152" s="259"/>
      <c r="AW152" s="258"/>
      <c r="AX152" s="259"/>
      <c r="AY152" s="268"/>
      <c r="AZ152" s="268"/>
      <c r="BA152" s="267"/>
      <c r="BB152" s="268"/>
      <c r="BC152" s="267"/>
      <c r="BD152" s="268"/>
      <c r="BE152" s="204"/>
      <c r="BF152" s="204"/>
      <c r="BG152" s="205"/>
      <c r="BH152" s="204"/>
      <c r="BI152" s="205"/>
      <c r="BJ152" s="204"/>
      <c r="BK152" s="241"/>
      <c r="BL152" s="241"/>
      <c r="BM152" s="240"/>
      <c r="BN152" s="241"/>
      <c r="BO152" s="240"/>
      <c r="BP152" s="241"/>
      <c r="BQ152" s="223"/>
      <c r="BR152" s="223"/>
      <c r="BS152" s="222"/>
      <c r="BT152" s="223"/>
      <c r="BU152" s="222"/>
      <c r="BV152" s="223"/>
      <c r="BW152" s="268"/>
      <c r="BX152" s="268"/>
      <c r="BY152" s="267"/>
      <c r="BZ152" s="268"/>
      <c r="CA152" s="267"/>
      <c r="CB152" s="268"/>
      <c r="CC152" s="241"/>
      <c r="CD152" s="214"/>
      <c r="CE152" s="240"/>
      <c r="CF152" s="240"/>
      <c r="CG152" s="241"/>
      <c r="CH152" s="5"/>
      <c r="CI152" s="579">
        <f t="shared" si="59"/>
        <v>0</v>
      </c>
      <c r="CJ152" s="579">
        <f t="shared" si="60"/>
        <v>0</v>
      </c>
    </row>
    <row r="153" spans="1:88" hidden="1" x14ac:dyDescent="0.2">
      <c r="A153" s="43"/>
      <c r="B153" s="7"/>
      <c r="C153" s="43"/>
      <c r="D153" s="44"/>
      <c r="E153" s="22"/>
      <c r="F153" s="56"/>
      <c r="G153" s="97"/>
      <c r="H153" s="9"/>
      <c r="I153" s="98"/>
      <c r="J153" s="204"/>
      <c r="K153" s="204"/>
      <c r="L153" s="205"/>
      <c r="M153" s="205"/>
      <c r="N153" s="204"/>
      <c r="O153" s="214"/>
      <c r="P153" s="214"/>
      <c r="Q153" s="213"/>
      <c r="R153" s="214"/>
      <c r="S153" s="213"/>
      <c r="T153" s="214"/>
      <c r="U153" s="223"/>
      <c r="V153" s="223"/>
      <c r="W153" s="222"/>
      <c r="X153" s="223"/>
      <c r="Y153" s="222"/>
      <c r="Z153" s="223"/>
      <c r="AA153" s="232"/>
      <c r="AB153" s="232"/>
      <c r="AC153" s="231"/>
      <c r="AD153" s="232"/>
      <c r="AE153" s="231"/>
      <c r="AF153" s="232"/>
      <c r="AG153" s="250"/>
      <c r="AH153" s="250"/>
      <c r="AI153" s="249"/>
      <c r="AJ153" s="250"/>
      <c r="AK153" s="249"/>
      <c r="AL153" s="250"/>
      <c r="AM153" s="204"/>
      <c r="AN153" s="204"/>
      <c r="AO153" s="205"/>
      <c r="AP153" s="204"/>
      <c r="AQ153" s="205"/>
      <c r="AR153" s="204"/>
      <c r="AS153" s="259"/>
      <c r="AT153" s="259"/>
      <c r="AU153" s="258"/>
      <c r="AV153" s="259"/>
      <c r="AW153" s="258"/>
      <c r="AX153" s="259"/>
      <c r="AY153" s="268"/>
      <c r="AZ153" s="268"/>
      <c r="BA153" s="267"/>
      <c r="BB153" s="268"/>
      <c r="BC153" s="267"/>
      <c r="BD153" s="268"/>
      <c r="BE153" s="204"/>
      <c r="BF153" s="204"/>
      <c r="BG153" s="205"/>
      <c r="BH153" s="204"/>
      <c r="BI153" s="205"/>
      <c r="BJ153" s="204"/>
      <c r="BK153" s="241"/>
      <c r="BL153" s="241"/>
      <c r="BM153" s="240"/>
      <c r="BN153" s="241"/>
      <c r="BO153" s="240"/>
      <c r="BP153" s="241"/>
      <c r="BQ153" s="223"/>
      <c r="BR153" s="223"/>
      <c r="BS153" s="222"/>
      <c r="BT153" s="223"/>
      <c r="BU153" s="222"/>
      <c r="BV153" s="223"/>
      <c r="BW153" s="268"/>
      <c r="BX153" s="268"/>
      <c r="BY153" s="267"/>
      <c r="BZ153" s="268"/>
      <c r="CA153" s="267"/>
      <c r="CB153" s="268"/>
      <c r="CC153" s="241"/>
      <c r="CD153" s="214"/>
      <c r="CE153" s="240"/>
      <c r="CF153" s="240"/>
      <c r="CG153" s="241"/>
      <c r="CH153" s="5"/>
      <c r="CI153" s="579">
        <f t="shared" si="59"/>
        <v>0</v>
      </c>
      <c r="CJ153" s="579">
        <f t="shared" si="60"/>
        <v>0</v>
      </c>
    </row>
    <row r="154" spans="1:88" hidden="1" x14ac:dyDescent="0.2">
      <c r="A154" s="43"/>
      <c r="B154" s="7"/>
      <c r="C154" s="43"/>
      <c r="D154" s="34"/>
      <c r="E154" s="22"/>
      <c r="F154" s="56"/>
      <c r="G154" s="97"/>
      <c r="H154" s="36"/>
      <c r="I154" s="98"/>
      <c r="J154" s="204"/>
      <c r="K154" s="204"/>
      <c r="L154" s="205"/>
      <c r="M154" s="205"/>
      <c r="N154" s="204"/>
      <c r="O154" s="214"/>
      <c r="P154" s="214"/>
      <c r="Q154" s="213"/>
      <c r="R154" s="214"/>
      <c r="S154" s="213"/>
      <c r="T154" s="214"/>
      <c r="U154" s="223"/>
      <c r="V154" s="223"/>
      <c r="W154" s="222"/>
      <c r="X154" s="223"/>
      <c r="Y154" s="222"/>
      <c r="Z154" s="223"/>
      <c r="AA154" s="232"/>
      <c r="AB154" s="232"/>
      <c r="AC154" s="231"/>
      <c r="AD154" s="232"/>
      <c r="AE154" s="231"/>
      <c r="AF154" s="232"/>
      <c r="AG154" s="250"/>
      <c r="AH154" s="250"/>
      <c r="AI154" s="249"/>
      <c r="AJ154" s="250"/>
      <c r="AK154" s="249"/>
      <c r="AL154" s="250"/>
      <c r="AM154" s="204"/>
      <c r="AN154" s="204"/>
      <c r="AO154" s="205"/>
      <c r="AP154" s="204"/>
      <c r="AQ154" s="205"/>
      <c r="AR154" s="204"/>
      <c r="AS154" s="259"/>
      <c r="AT154" s="259"/>
      <c r="AU154" s="258"/>
      <c r="AV154" s="259"/>
      <c r="AW154" s="258"/>
      <c r="AX154" s="259"/>
      <c r="AY154" s="268"/>
      <c r="AZ154" s="268"/>
      <c r="BA154" s="267"/>
      <c r="BB154" s="268"/>
      <c r="BC154" s="267"/>
      <c r="BD154" s="268"/>
      <c r="BE154" s="204"/>
      <c r="BF154" s="204"/>
      <c r="BG154" s="205"/>
      <c r="BH154" s="204"/>
      <c r="BI154" s="205"/>
      <c r="BJ154" s="204"/>
      <c r="BK154" s="241"/>
      <c r="BL154" s="241"/>
      <c r="BM154" s="240"/>
      <c r="BN154" s="241"/>
      <c r="BO154" s="240"/>
      <c r="BP154" s="241"/>
      <c r="BQ154" s="223"/>
      <c r="BR154" s="223"/>
      <c r="BS154" s="222"/>
      <c r="BT154" s="223"/>
      <c r="BU154" s="222"/>
      <c r="BV154" s="223"/>
      <c r="BW154" s="268"/>
      <c r="BX154" s="268"/>
      <c r="BY154" s="267"/>
      <c r="BZ154" s="268"/>
      <c r="CA154" s="267"/>
      <c r="CB154" s="268"/>
      <c r="CC154" s="241"/>
      <c r="CD154" s="214"/>
      <c r="CE154" s="240"/>
      <c r="CF154" s="240"/>
      <c r="CG154" s="241"/>
      <c r="CH154" s="5"/>
      <c r="CI154" s="579">
        <f t="shared" si="59"/>
        <v>0</v>
      </c>
      <c r="CJ154" s="579">
        <f t="shared" si="60"/>
        <v>0</v>
      </c>
    </row>
    <row r="155" spans="1:88" hidden="1" x14ac:dyDescent="0.2">
      <c r="A155" s="43"/>
      <c r="B155" s="7"/>
      <c r="C155" s="43"/>
      <c r="D155" s="34"/>
      <c r="E155" s="22"/>
      <c r="F155" s="34"/>
      <c r="G155" s="35"/>
      <c r="H155" s="36"/>
      <c r="I155" s="98"/>
      <c r="J155" s="204"/>
      <c r="K155" s="204"/>
      <c r="L155" s="205"/>
      <c r="M155" s="205"/>
      <c r="N155" s="204"/>
      <c r="O155" s="214"/>
      <c r="P155" s="214"/>
      <c r="Q155" s="213"/>
      <c r="R155" s="214"/>
      <c r="S155" s="213"/>
      <c r="T155" s="214"/>
      <c r="U155" s="223"/>
      <c r="V155" s="223"/>
      <c r="W155" s="222"/>
      <c r="X155" s="223"/>
      <c r="Y155" s="222"/>
      <c r="Z155" s="223"/>
      <c r="AA155" s="232"/>
      <c r="AB155" s="232"/>
      <c r="AC155" s="231"/>
      <c r="AD155" s="232"/>
      <c r="AE155" s="231"/>
      <c r="AF155" s="232"/>
      <c r="AG155" s="250"/>
      <c r="AH155" s="250"/>
      <c r="AI155" s="249"/>
      <c r="AJ155" s="250"/>
      <c r="AK155" s="249"/>
      <c r="AL155" s="250"/>
      <c r="AM155" s="204"/>
      <c r="AN155" s="204"/>
      <c r="AO155" s="205"/>
      <c r="AP155" s="204"/>
      <c r="AQ155" s="205"/>
      <c r="AR155" s="204"/>
      <c r="AS155" s="259"/>
      <c r="AT155" s="259"/>
      <c r="AU155" s="258"/>
      <c r="AV155" s="259"/>
      <c r="AW155" s="258"/>
      <c r="AX155" s="259"/>
      <c r="AY155" s="268"/>
      <c r="AZ155" s="268"/>
      <c r="BA155" s="267"/>
      <c r="BB155" s="268"/>
      <c r="BC155" s="267"/>
      <c r="BD155" s="268"/>
      <c r="BE155" s="204"/>
      <c r="BF155" s="204"/>
      <c r="BG155" s="205"/>
      <c r="BH155" s="204"/>
      <c r="BI155" s="205"/>
      <c r="BJ155" s="204"/>
      <c r="BK155" s="241"/>
      <c r="BL155" s="241"/>
      <c r="BM155" s="240"/>
      <c r="BN155" s="241"/>
      <c r="BO155" s="240"/>
      <c r="BP155" s="241"/>
      <c r="BQ155" s="223"/>
      <c r="BR155" s="223"/>
      <c r="BS155" s="222"/>
      <c r="BT155" s="223"/>
      <c r="BU155" s="222"/>
      <c r="BV155" s="223"/>
      <c r="BW155" s="268"/>
      <c r="BX155" s="268"/>
      <c r="BY155" s="267"/>
      <c r="BZ155" s="268"/>
      <c r="CA155" s="267"/>
      <c r="CB155" s="268"/>
      <c r="CC155" s="241"/>
      <c r="CD155" s="214"/>
      <c r="CE155" s="240"/>
      <c r="CF155" s="240"/>
      <c r="CG155" s="241"/>
      <c r="CH155" s="5"/>
      <c r="CI155" s="579">
        <f t="shared" si="59"/>
        <v>0</v>
      </c>
      <c r="CJ155" s="579">
        <f t="shared" si="60"/>
        <v>0</v>
      </c>
    </row>
    <row r="156" spans="1:88" hidden="1" x14ac:dyDescent="0.2">
      <c r="A156" s="22"/>
      <c r="B156" s="22"/>
      <c r="C156" s="22"/>
      <c r="D156" s="34"/>
      <c r="E156" s="22"/>
      <c r="F156" s="34"/>
      <c r="G156" s="48"/>
      <c r="H156" s="36"/>
      <c r="I156" s="37"/>
      <c r="J156" s="204"/>
      <c r="K156" s="204"/>
      <c r="L156" s="205"/>
      <c r="M156" s="205"/>
      <c r="N156" s="204"/>
      <c r="O156" s="214"/>
      <c r="P156" s="214"/>
      <c r="Q156" s="213"/>
      <c r="R156" s="214"/>
      <c r="S156" s="213"/>
      <c r="T156" s="214"/>
      <c r="U156" s="223"/>
      <c r="V156" s="223"/>
      <c r="W156" s="222"/>
      <c r="X156" s="223"/>
      <c r="Y156" s="222"/>
      <c r="Z156" s="223"/>
      <c r="AA156" s="232"/>
      <c r="AB156" s="232"/>
      <c r="AC156" s="231"/>
      <c r="AD156" s="232"/>
      <c r="AE156" s="231"/>
      <c r="AF156" s="232"/>
      <c r="AG156" s="250"/>
      <c r="AH156" s="250"/>
      <c r="AI156" s="249"/>
      <c r="AJ156" s="250"/>
      <c r="AK156" s="249"/>
      <c r="AL156" s="250"/>
      <c r="AM156" s="204"/>
      <c r="AN156" s="204"/>
      <c r="AO156" s="205"/>
      <c r="AP156" s="204"/>
      <c r="AQ156" s="205"/>
      <c r="AR156" s="204"/>
      <c r="AS156" s="259"/>
      <c r="AT156" s="259"/>
      <c r="AU156" s="258"/>
      <c r="AV156" s="259"/>
      <c r="AW156" s="258"/>
      <c r="AX156" s="259"/>
      <c r="AY156" s="268"/>
      <c r="AZ156" s="268"/>
      <c r="BA156" s="267"/>
      <c r="BB156" s="268"/>
      <c r="BC156" s="267"/>
      <c r="BD156" s="268"/>
      <c r="BE156" s="204"/>
      <c r="BF156" s="204"/>
      <c r="BG156" s="205"/>
      <c r="BH156" s="204"/>
      <c r="BI156" s="205"/>
      <c r="BJ156" s="204"/>
      <c r="BK156" s="241"/>
      <c r="BL156" s="241"/>
      <c r="BM156" s="240"/>
      <c r="BN156" s="241"/>
      <c r="BO156" s="240"/>
      <c r="BP156" s="241"/>
      <c r="BQ156" s="223"/>
      <c r="BR156" s="223"/>
      <c r="BS156" s="222"/>
      <c r="BT156" s="223"/>
      <c r="BU156" s="222"/>
      <c r="BV156" s="223"/>
      <c r="BW156" s="268"/>
      <c r="BX156" s="268"/>
      <c r="BY156" s="267"/>
      <c r="BZ156" s="268"/>
      <c r="CA156" s="267"/>
      <c r="CB156" s="268"/>
      <c r="CC156" s="241"/>
      <c r="CD156" s="214"/>
      <c r="CE156" s="240"/>
      <c r="CF156" s="240"/>
      <c r="CG156" s="241"/>
      <c r="CH156" s="5"/>
      <c r="CI156" s="579">
        <f t="shared" si="59"/>
        <v>0</v>
      </c>
      <c r="CJ156" s="579">
        <f t="shared" si="60"/>
        <v>0</v>
      </c>
    </row>
    <row r="157" spans="1:88" hidden="1" x14ac:dyDescent="0.2">
      <c r="A157" s="22"/>
      <c r="B157" s="22"/>
      <c r="C157" s="22"/>
      <c r="D157" s="34"/>
      <c r="E157" s="22"/>
      <c r="F157" s="34"/>
      <c r="G157" s="48"/>
      <c r="H157" s="36"/>
      <c r="I157" s="37"/>
      <c r="J157" s="204"/>
      <c r="K157" s="204"/>
      <c r="L157" s="205"/>
      <c r="M157" s="205"/>
      <c r="N157" s="204"/>
      <c r="O157" s="214"/>
      <c r="P157" s="214"/>
      <c r="Q157" s="213"/>
      <c r="R157" s="214"/>
      <c r="S157" s="213"/>
      <c r="T157" s="214"/>
      <c r="U157" s="223"/>
      <c r="V157" s="223"/>
      <c r="W157" s="222"/>
      <c r="X157" s="223"/>
      <c r="Y157" s="222"/>
      <c r="Z157" s="223"/>
      <c r="AA157" s="232"/>
      <c r="AB157" s="232"/>
      <c r="AC157" s="231"/>
      <c r="AD157" s="232"/>
      <c r="AE157" s="231"/>
      <c r="AF157" s="232"/>
      <c r="AG157" s="250"/>
      <c r="AH157" s="250"/>
      <c r="AI157" s="249"/>
      <c r="AJ157" s="250"/>
      <c r="AK157" s="249"/>
      <c r="AL157" s="250"/>
      <c r="AM157" s="204"/>
      <c r="AN157" s="204"/>
      <c r="AO157" s="205"/>
      <c r="AP157" s="204"/>
      <c r="AQ157" s="205"/>
      <c r="AR157" s="204"/>
      <c r="AS157" s="259"/>
      <c r="AT157" s="259"/>
      <c r="AU157" s="258"/>
      <c r="AV157" s="259"/>
      <c r="AW157" s="258"/>
      <c r="AX157" s="259"/>
      <c r="AY157" s="268"/>
      <c r="AZ157" s="268"/>
      <c r="BA157" s="267"/>
      <c r="BB157" s="268"/>
      <c r="BC157" s="267"/>
      <c r="BD157" s="268"/>
      <c r="BE157" s="204"/>
      <c r="BF157" s="204"/>
      <c r="BG157" s="205"/>
      <c r="BH157" s="204"/>
      <c r="BI157" s="205"/>
      <c r="BJ157" s="204"/>
      <c r="BK157" s="241"/>
      <c r="BL157" s="241"/>
      <c r="BM157" s="240"/>
      <c r="BN157" s="241"/>
      <c r="BO157" s="240"/>
      <c r="BP157" s="241"/>
      <c r="BQ157" s="223"/>
      <c r="BR157" s="223"/>
      <c r="BS157" s="222"/>
      <c r="BT157" s="223"/>
      <c r="BU157" s="222"/>
      <c r="BV157" s="223"/>
      <c r="BW157" s="268"/>
      <c r="BX157" s="268"/>
      <c r="BY157" s="267"/>
      <c r="BZ157" s="268"/>
      <c r="CA157" s="267"/>
      <c r="CB157" s="268"/>
      <c r="CC157" s="241"/>
      <c r="CD157" s="214"/>
      <c r="CE157" s="240"/>
      <c r="CF157" s="240"/>
      <c r="CG157" s="241"/>
      <c r="CH157" s="5"/>
      <c r="CI157" s="579">
        <f t="shared" si="59"/>
        <v>0</v>
      </c>
      <c r="CJ157" s="579">
        <f t="shared" si="60"/>
        <v>0</v>
      </c>
    </row>
    <row r="158" spans="1:88" hidden="1" x14ac:dyDescent="0.2">
      <c r="A158" s="43"/>
      <c r="B158" s="43"/>
      <c r="C158" s="7"/>
      <c r="D158" s="44"/>
      <c r="E158" s="22"/>
      <c r="F158" s="44"/>
      <c r="G158" s="97"/>
      <c r="H158" s="47"/>
      <c r="I158" s="37"/>
      <c r="J158" s="204"/>
      <c r="K158" s="204"/>
      <c r="L158" s="205"/>
      <c r="M158" s="205"/>
      <c r="N158" s="204"/>
      <c r="O158" s="214"/>
      <c r="P158" s="214"/>
      <c r="Q158" s="213"/>
      <c r="R158" s="214"/>
      <c r="S158" s="213"/>
      <c r="T158" s="214"/>
      <c r="U158" s="223"/>
      <c r="V158" s="223"/>
      <c r="W158" s="222"/>
      <c r="X158" s="223"/>
      <c r="Y158" s="222"/>
      <c r="Z158" s="223"/>
      <c r="AA158" s="232"/>
      <c r="AB158" s="232"/>
      <c r="AC158" s="231"/>
      <c r="AD158" s="232"/>
      <c r="AE158" s="231"/>
      <c r="AF158" s="232"/>
      <c r="AG158" s="250"/>
      <c r="AH158" s="250"/>
      <c r="AI158" s="249"/>
      <c r="AJ158" s="250"/>
      <c r="AK158" s="249"/>
      <c r="AL158" s="250"/>
      <c r="AM158" s="204"/>
      <c r="AN158" s="204"/>
      <c r="AO158" s="205"/>
      <c r="AP158" s="204"/>
      <c r="AQ158" s="205"/>
      <c r="AR158" s="204"/>
      <c r="AS158" s="259"/>
      <c r="AT158" s="259"/>
      <c r="AU158" s="258"/>
      <c r="AV158" s="259"/>
      <c r="AW158" s="258"/>
      <c r="AX158" s="259"/>
      <c r="AY158" s="268"/>
      <c r="AZ158" s="268"/>
      <c r="BA158" s="267"/>
      <c r="BB158" s="268"/>
      <c r="BC158" s="267"/>
      <c r="BD158" s="268"/>
      <c r="BE158" s="204"/>
      <c r="BF158" s="204"/>
      <c r="BG158" s="205"/>
      <c r="BH158" s="204"/>
      <c r="BI158" s="205"/>
      <c r="BJ158" s="204"/>
      <c r="BK158" s="241"/>
      <c r="BL158" s="241"/>
      <c r="BM158" s="240"/>
      <c r="BN158" s="241"/>
      <c r="BO158" s="240"/>
      <c r="BP158" s="241"/>
      <c r="BQ158" s="223"/>
      <c r="BR158" s="223"/>
      <c r="BS158" s="222"/>
      <c r="BT158" s="223"/>
      <c r="BU158" s="222"/>
      <c r="BV158" s="223"/>
      <c r="BW158" s="268"/>
      <c r="BX158" s="268"/>
      <c r="BY158" s="267"/>
      <c r="BZ158" s="268"/>
      <c r="CA158" s="267"/>
      <c r="CB158" s="268"/>
      <c r="CC158" s="241"/>
      <c r="CD158" s="214"/>
      <c r="CE158" s="240"/>
      <c r="CF158" s="240"/>
      <c r="CG158" s="241"/>
      <c r="CH158" s="5"/>
      <c r="CI158" s="579">
        <f t="shared" si="59"/>
        <v>0</v>
      </c>
      <c r="CJ158" s="579">
        <f t="shared" si="60"/>
        <v>0</v>
      </c>
    </row>
    <row r="159" spans="1:88" hidden="1" x14ac:dyDescent="0.2">
      <c r="A159" s="43"/>
      <c r="B159" s="43"/>
      <c r="C159" s="7"/>
      <c r="D159" s="44"/>
      <c r="E159" s="22"/>
      <c r="F159" s="79"/>
      <c r="G159" s="99"/>
      <c r="H159" s="100"/>
      <c r="I159" s="101"/>
      <c r="J159" s="204"/>
      <c r="K159" s="204"/>
      <c r="L159" s="205"/>
      <c r="M159" s="205"/>
      <c r="N159" s="204"/>
      <c r="O159" s="214"/>
      <c r="P159" s="214"/>
      <c r="Q159" s="213"/>
      <c r="R159" s="214"/>
      <c r="S159" s="213"/>
      <c r="T159" s="214"/>
      <c r="U159" s="223"/>
      <c r="V159" s="223"/>
      <c r="W159" s="222"/>
      <c r="X159" s="223"/>
      <c r="Y159" s="222"/>
      <c r="Z159" s="223"/>
      <c r="AA159" s="232"/>
      <c r="AB159" s="232"/>
      <c r="AC159" s="231"/>
      <c r="AD159" s="232"/>
      <c r="AE159" s="231"/>
      <c r="AF159" s="232"/>
      <c r="AG159" s="250"/>
      <c r="AH159" s="250"/>
      <c r="AI159" s="249"/>
      <c r="AJ159" s="250"/>
      <c r="AK159" s="249"/>
      <c r="AL159" s="250"/>
      <c r="AM159" s="204"/>
      <c r="AN159" s="204"/>
      <c r="AO159" s="205"/>
      <c r="AP159" s="204"/>
      <c r="AQ159" s="205"/>
      <c r="AR159" s="204"/>
      <c r="AS159" s="259"/>
      <c r="AT159" s="259"/>
      <c r="AU159" s="258"/>
      <c r="AV159" s="259"/>
      <c r="AW159" s="258"/>
      <c r="AX159" s="259"/>
      <c r="AY159" s="268"/>
      <c r="AZ159" s="268"/>
      <c r="BA159" s="267"/>
      <c r="BB159" s="268"/>
      <c r="BC159" s="267"/>
      <c r="BD159" s="268"/>
      <c r="BE159" s="204"/>
      <c r="BF159" s="204"/>
      <c r="BG159" s="205"/>
      <c r="BH159" s="204"/>
      <c r="BI159" s="205"/>
      <c r="BJ159" s="204"/>
      <c r="BK159" s="241"/>
      <c r="BL159" s="241"/>
      <c r="BM159" s="240"/>
      <c r="BN159" s="241"/>
      <c r="BO159" s="240"/>
      <c r="BP159" s="241"/>
      <c r="BQ159" s="223"/>
      <c r="BR159" s="223"/>
      <c r="BS159" s="222"/>
      <c r="BT159" s="223"/>
      <c r="BU159" s="222"/>
      <c r="BV159" s="223"/>
      <c r="BW159" s="268"/>
      <c r="BX159" s="268"/>
      <c r="BY159" s="267"/>
      <c r="BZ159" s="268"/>
      <c r="CA159" s="267"/>
      <c r="CB159" s="268"/>
      <c r="CC159" s="241"/>
      <c r="CD159" s="214"/>
      <c r="CE159" s="240"/>
      <c r="CF159" s="240"/>
      <c r="CG159" s="241"/>
      <c r="CH159" s="5"/>
      <c r="CI159" s="579">
        <f t="shared" si="59"/>
        <v>0</v>
      </c>
      <c r="CJ159" s="579">
        <f t="shared" si="60"/>
        <v>0</v>
      </c>
    </row>
    <row r="160" spans="1:88" hidden="1" x14ac:dyDescent="0.2">
      <c r="A160" s="43"/>
      <c r="B160" s="43"/>
      <c r="C160" s="7"/>
      <c r="D160" s="44"/>
      <c r="E160" s="22"/>
      <c r="F160" s="44"/>
      <c r="G160" s="99"/>
      <c r="H160" s="100"/>
      <c r="I160" s="101"/>
      <c r="J160" s="204"/>
      <c r="K160" s="204"/>
      <c r="L160" s="205"/>
      <c r="M160" s="205"/>
      <c r="N160" s="204"/>
      <c r="O160" s="214"/>
      <c r="P160" s="214"/>
      <c r="Q160" s="213"/>
      <c r="R160" s="214"/>
      <c r="S160" s="213"/>
      <c r="T160" s="214"/>
      <c r="U160" s="223"/>
      <c r="V160" s="223"/>
      <c r="W160" s="222"/>
      <c r="X160" s="223"/>
      <c r="Y160" s="222"/>
      <c r="Z160" s="223"/>
      <c r="AA160" s="232"/>
      <c r="AB160" s="232"/>
      <c r="AC160" s="231"/>
      <c r="AD160" s="232"/>
      <c r="AE160" s="231"/>
      <c r="AF160" s="232"/>
      <c r="AG160" s="250"/>
      <c r="AH160" s="250"/>
      <c r="AI160" s="249"/>
      <c r="AJ160" s="250"/>
      <c r="AK160" s="249"/>
      <c r="AL160" s="250"/>
      <c r="AM160" s="204"/>
      <c r="AN160" s="204"/>
      <c r="AO160" s="205"/>
      <c r="AP160" s="204"/>
      <c r="AQ160" s="205"/>
      <c r="AR160" s="204"/>
      <c r="AS160" s="259"/>
      <c r="AT160" s="259"/>
      <c r="AU160" s="258"/>
      <c r="AV160" s="259"/>
      <c r="AW160" s="258"/>
      <c r="AX160" s="259"/>
      <c r="AY160" s="268"/>
      <c r="AZ160" s="268"/>
      <c r="BA160" s="267"/>
      <c r="BB160" s="268"/>
      <c r="BC160" s="267"/>
      <c r="BD160" s="268"/>
      <c r="BE160" s="204"/>
      <c r="BF160" s="204"/>
      <c r="BG160" s="205"/>
      <c r="BH160" s="204"/>
      <c r="BI160" s="205"/>
      <c r="BJ160" s="204"/>
      <c r="BK160" s="241"/>
      <c r="BL160" s="241"/>
      <c r="BM160" s="240"/>
      <c r="BN160" s="241"/>
      <c r="BO160" s="240"/>
      <c r="BP160" s="241"/>
      <c r="BQ160" s="223"/>
      <c r="BR160" s="223"/>
      <c r="BS160" s="222"/>
      <c r="BT160" s="223"/>
      <c r="BU160" s="222"/>
      <c r="BV160" s="223"/>
      <c r="BW160" s="268"/>
      <c r="BX160" s="268"/>
      <c r="BY160" s="267"/>
      <c r="BZ160" s="268"/>
      <c r="CA160" s="267"/>
      <c r="CB160" s="268"/>
      <c r="CC160" s="241"/>
      <c r="CD160" s="214"/>
      <c r="CE160" s="240"/>
      <c r="CF160" s="240"/>
      <c r="CG160" s="241"/>
      <c r="CH160" s="5"/>
      <c r="CI160" s="579">
        <f t="shared" si="59"/>
        <v>0</v>
      </c>
      <c r="CJ160" s="579">
        <f t="shared" si="60"/>
        <v>0</v>
      </c>
    </row>
    <row r="161" spans="1:88" hidden="1" x14ac:dyDescent="0.2">
      <c r="A161" s="22"/>
      <c r="B161" s="22"/>
      <c r="C161" s="82"/>
      <c r="D161" s="34"/>
      <c r="E161" s="22"/>
      <c r="F161" s="34"/>
      <c r="G161" s="35"/>
      <c r="H161" s="36"/>
      <c r="I161" s="37"/>
      <c r="J161" s="204"/>
      <c r="K161" s="204"/>
      <c r="L161" s="205"/>
      <c r="M161" s="205"/>
      <c r="N161" s="204"/>
      <c r="O161" s="214"/>
      <c r="P161" s="214"/>
      <c r="Q161" s="213"/>
      <c r="R161" s="214"/>
      <c r="S161" s="213"/>
      <c r="T161" s="214"/>
      <c r="U161" s="223"/>
      <c r="V161" s="223"/>
      <c r="W161" s="222"/>
      <c r="X161" s="223"/>
      <c r="Y161" s="222"/>
      <c r="Z161" s="223"/>
      <c r="AA161" s="232"/>
      <c r="AB161" s="232"/>
      <c r="AC161" s="231"/>
      <c r="AD161" s="232"/>
      <c r="AE161" s="231"/>
      <c r="AF161" s="232"/>
      <c r="AG161" s="250"/>
      <c r="AH161" s="250"/>
      <c r="AI161" s="249"/>
      <c r="AJ161" s="250"/>
      <c r="AK161" s="249"/>
      <c r="AL161" s="250"/>
      <c r="AM161" s="204"/>
      <c r="AN161" s="204"/>
      <c r="AO161" s="205"/>
      <c r="AP161" s="204"/>
      <c r="AQ161" s="205"/>
      <c r="AR161" s="204"/>
      <c r="AS161" s="259"/>
      <c r="AT161" s="259"/>
      <c r="AU161" s="258"/>
      <c r="AV161" s="259"/>
      <c r="AW161" s="258"/>
      <c r="AX161" s="259"/>
      <c r="AY161" s="268"/>
      <c r="AZ161" s="268"/>
      <c r="BA161" s="267"/>
      <c r="BB161" s="268"/>
      <c r="BC161" s="267"/>
      <c r="BD161" s="268"/>
      <c r="BE161" s="204"/>
      <c r="BF161" s="204"/>
      <c r="BG161" s="205"/>
      <c r="BH161" s="204"/>
      <c r="BI161" s="205"/>
      <c r="BJ161" s="204"/>
      <c r="BK161" s="241"/>
      <c r="BL161" s="241"/>
      <c r="BM161" s="240"/>
      <c r="BN161" s="241"/>
      <c r="BO161" s="240"/>
      <c r="BP161" s="241"/>
      <c r="BQ161" s="223"/>
      <c r="BR161" s="223"/>
      <c r="BS161" s="222"/>
      <c r="BT161" s="223"/>
      <c r="BU161" s="222"/>
      <c r="BV161" s="223"/>
      <c r="BW161" s="268"/>
      <c r="BX161" s="268"/>
      <c r="BY161" s="267"/>
      <c r="BZ161" s="268"/>
      <c r="CA161" s="267"/>
      <c r="CB161" s="268"/>
      <c r="CC161" s="241"/>
      <c r="CD161" s="214"/>
      <c r="CE161" s="240"/>
      <c r="CF161" s="240"/>
      <c r="CG161" s="241"/>
      <c r="CH161" s="5"/>
      <c r="CI161" s="579">
        <f t="shared" si="59"/>
        <v>0</v>
      </c>
      <c r="CJ161" s="579">
        <f t="shared" si="60"/>
        <v>0</v>
      </c>
    </row>
    <row r="162" spans="1:88" hidden="1" x14ac:dyDescent="0.2">
      <c r="A162" s="22"/>
      <c r="B162" s="22"/>
      <c r="C162" s="102"/>
      <c r="D162" s="34"/>
      <c r="E162" s="22"/>
      <c r="F162" s="34"/>
      <c r="G162" s="48"/>
      <c r="H162" s="36"/>
      <c r="I162" s="37"/>
      <c r="J162" s="204"/>
      <c r="K162" s="204"/>
      <c r="L162" s="205"/>
      <c r="M162" s="205"/>
      <c r="N162" s="204"/>
      <c r="O162" s="214"/>
      <c r="P162" s="214"/>
      <c r="Q162" s="213"/>
      <c r="R162" s="214"/>
      <c r="S162" s="213"/>
      <c r="T162" s="214"/>
      <c r="U162" s="223"/>
      <c r="V162" s="223"/>
      <c r="W162" s="222"/>
      <c r="X162" s="223"/>
      <c r="Y162" s="222"/>
      <c r="Z162" s="223"/>
      <c r="AA162" s="232"/>
      <c r="AB162" s="232"/>
      <c r="AC162" s="231"/>
      <c r="AD162" s="232"/>
      <c r="AE162" s="231"/>
      <c r="AF162" s="232"/>
      <c r="AG162" s="250"/>
      <c r="AH162" s="250"/>
      <c r="AI162" s="249"/>
      <c r="AJ162" s="250"/>
      <c r="AK162" s="249"/>
      <c r="AL162" s="250"/>
      <c r="AM162" s="204"/>
      <c r="AN162" s="204"/>
      <c r="AO162" s="205"/>
      <c r="AP162" s="204"/>
      <c r="AQ162" s="205"/>
      <c r="AR162" s="204"/>
      <c r="AS162" s="259"/>
      <c r="AT162" s="259"/>
      <c r="AU162" s="258"/>
      <c r="AV162" s="259"/>
      <c r="AW162" s="258"/>
      <c r="AX162" s="259"/>
      <c r="AY162" s="268"/>
      <c r="AZ162" s="268"/>
      <c r="BA162" s="267"/>
      <c r="BB162" s="268"/>
      <c r="BC162" s="267"/>
      <c r="BD162" s="268"/>
      <c r="BE162" s="204"/>
      <c r="BF162" s="204"/>
      <c r="BG162" s="205"/>
      <c r="BH162" s="204"/>
      <c r="BI162" s="205"/>
      <c r="BJ162" s="204"/>
      <c r="BK162" s="241"/>
      <c r="BL162" s="241"/>
      <c r="BM162" s="240"/>
      <c r="BN162" s="241"/>
      <c r="BO162" s="240"/>
      <c r="BP162" s="241"/>
      <c r="BQ162" s="223"/>
      <c r="BR162" s="223"/>
      <c r="BS162" s="222"/>
      <c r="BT162" s="223"/>
      <c r="BU162" s="222"/>
      <c r="BV162" s="223"/>
      <c r="BW162" s="268"/>
      <c r="BX162" s="268"/>
      <c r="BY162" s="267"/>
      <c r="BZ162" s="268"/>
      <c r="CA162" s="267"/>
      <c r="CB162" s="268"/>
      <c r="CC162" s="241"/>
      <c r="CD162" s="214"/>
      <c r="CE162" s="240"/>
      <c r="CF162" s="240"/>
      <c r="CG162" s="241"/>
      <c r="CH162" s="5"/>
      <c r="CI162" s="579">
        <f t="shared" si="59"/>
        <v>0</v>
      </c>
      <c r="CJ162" s="579">
        <f t="shared" si="60"/>
        <v>0</v>
      </c>
    </row>
    <row r="163" spans="1:88" hidden="1" x14ac:dyDescent="0.2">
      <c r="A163" s="22"/>
      <c r="B163" s="22"/>
      <c r="C163" s="22"/>
      <c r="D163" s="34"/>
      <c r="E163" s="22"/>
      <c r="F163" s="34"/>
      <c r="G163" s="48"/>
      <c r="H163" s="103"/>
      <c r="I163" s="37"/>
      <c r="J163" s="204"/>
      <c r="K163" s="204"/>
      <c r="L163" s="205"/>
      <c r="M163" s="205"/>
      <c r="N163" s="204"/>
      <c r="O163" s="214"/>
      <c r="P163" s="214"/>
      <c r="Q163" s="213"/>
      <c r="R163" s="214"/>
      <c r="S163" s="213"/>
      <c r="T163" s="214"/>
      <c r="U163" s="223"/>
      <c r="V163" s="223"/>
      <c r="W163" s="222"/>
      <c r="X163" s="223"/>
      <c r="Y163" s="222"/>
      <c r="Z163" s="223"/>
      <c r="AA163" s="232"/>
      <c r="AB163" s="232"/>
      <c r="AC163" s="231"/>
      <c r="AD163" s="232"/>
      <c r="AE163" s="231"/>
      <c r="AF163" s="232"/>
      <c r="AG163" s="250"/>
      <c r="AH163" s="250"/>
      <c r="AI163" s="249"/>
      <c r="AJ163" s="250"/>
      <c r="AK163" s="249"/>
      <c r="AL163" s="250"/>
      <c r="AM163" s="204"/>
      <c r="AN163" s="204"/>
      <c r="AO163" s="205"/>
      <c r="AP163" s="204"/>
      <c r="AQ163" s="205"/>
      <c r="AR163" s="204"/>
      <c r="AS163" s="259"/>
      <c r="AT163" s="259"/>
      <c r="AU163" s="258"/>
      <c r="AV163" s="259"/>
      <c r="AW163" s="258"/>
      <c r="AX163" s="259"/>
      <c r="AY163" s="268"/>
      <c r="AZ163" s="268"/>
      <c r="BA163" s="267"/>
      <c r="BB163" s="268"/>
      <c r="BC163" s="267"/>
      <c r="BD163" s="268"/>
      <c r="BE163" s="204"/>
      <c r="BF163" s="204"/>
      <c r="BG163" s="205"/>
      <c r="BH163" s="204"/>
      <c r="BI163" s="205"/>
      <c r="BJ163" s="204"/>
      <c r="BK163" s="241"/>
      <c r="BL163" s="241"/>
      <c r="BM163" s="240"/>
      <c r="BN163" s="241"/>
      <c r="BO163" s="240"/>
      <c r="BP163" s="241"/>
      <c r="BQ163" s="223"/>
      <c r="BR163" s="223"/>
      <c r="BS163" s="222"/>
      <c r="BT163" s="223"/>
      <c r="BU163" s="222"/>
      <c r="BV163" s="223"/>
      <c r="BW163" s="268"/>
      <c r="BX163" s="268"/>
      <c r="BY163" s="267"/>
      <c r="BZ163" s="268"/>
      <c r="CA163" s="267"/>
      <c r="CB163" s="268"/>
      <c r="CC163" s="241"/>
      <c r="CD163" s="214"/>
      <c r="CE163" s="240"/>
      <c r="CF163" s="240"/>
      <c r="CG163" s="241"/>
      <c r="CH163" s="5"/>
      <c r="CI163" s="579">
        <f t="shared" si="59"/>
        <v>0</v>
      </c>
      <c r="CJ163" s="579">
        <f t="shared" si="60"/>
        <v>0</v>
      </c>
    </row>
    <row r="164" spans="1:88" hidden="1" x14ac:dyDescent="0.2">
      <c r="A164" s="22"/>
      <c r="B164" s="22"/>
      <c r="C164" s="22"/>
      <c r="D164" s="22"/>
      <c r="E164" s="22"/>
      <c r="F164" s="34"/>
      <c r="G164" s="48"/>
      <c r="H164" s="103"/>
      <c r="I164" s="37"/>
      <c r="J164" s="204"/>
      <c r="K164" s="204"/>
      <c r="L164" s="205"/>
      <c r="M164" s="205"/>
      <c r="N164" s="204"/>
      <c r="O164" s="214"/>
      <c r="P164" s="214"/>
      <c r="Q164" s="213"/>
      <c r="R164" s="214"/>
      <c r="S164" s="213"/>
      <c r="T164" s="214"/>
      <c r="U164" s="223"/>
      <c r="V164" s="223"/>
      <c r="W164" s="222"/>
      <c r="X164" s="223"/>
      <c r="Y164" s="222"/>
      <c r="Z164" s="223"/>
      <c r="AA164" s="232"/>
      <c r="AB164" s="232"/>
      <c r="AC164" s="231"/>
      <c r="AD164" s="232"/>
      <c r="AE164" s="231"/>
      <c r="AF164" s="232"/>
      <c r="AG164" s="250"/>
      <c r="AH164" s="250"/>
      <c r="AI164" s="249"/>
      <c r="AJ164" s="250"/>
      <c r="AK164" s="249"/>
      <c r="AL164" s="250"/>
      <c r="AM164" s="204"/>
      <c r="AN164" s="204"/>
      <c r="AO164" s="205"/>
      <c r="AP164" s="204"/>
      <c r="AQ164" s="205"/>
      <c r="AR164" s="204"/>
      <c r="AS164" s="259"/>
      <c r="AT164" s="259"/>
      <c r="AU164" s="258"/>
      <c r="AV164" s="259"/>
      <c r="AW164" s="258"/>
      <c r="AX164" s="259"/>
      <c r="AY164" s="268"/>
      <c r="AZ164" s="268"/>
      <c r="BA164" s="267"/>
      <c r="BB164" s="268"/>
      <c r="BC164" s="267"/>
      <c r="BD164" s="268"/>
      <c r="BE164" s="204"/>
      <c r="BF164" s="204"/>
      <c r="BG164" s="205"/>
      <c r="BH164" s="204"/>
      <c r="BI164" s="205"/>
      <c r="BJ164" s="204"/>
      <c r="BK164" s="241"/>
      <c r="BL164" s="241"/>
      <c r="BM164" s="240"/>
      <c r="BN164" s="241"/>
      <c r="BO164" s="240"/>
      <c r="BP164" s="241"/>
      <c r="BQ164" s="223"/>
      <c r="BR164" s="223"/>
      <c r="BS164" s="222"/>
      <c r="BT164" s="223"/>
      <c r="BU164" s="222"/>
      <c r="BV164" s="223"/>
      <c r="BW164" s="268"/>
      <c r="BX164" s="268"/>
      <c r="BY164" s="267"/>
      <c r="BZ164" s="268"/>
      <c r="CA164" s="267"/>
      <c r="CB164" s="268"/>
      <c r="CC164" s="241"/>
      <c r="CD164" s="214"/>
      <c r="CE164" s="240"/>
      <c r="CF164" s="240"/>
      <c r="CG164" s="241"/>
      <c r="CH164" s="5"/>
      <c r="CI164" s="579">
        <f t="shared" si="59"/>
        <v>0</v>
      </c>
      <c r="CJ164" s="579">
        <f t="shared" si="60"/>
        <v>0</v>
      </c>
    </row>
    <row r="165" spans="1:88" hidden="1" x14ac:dyDescent="0.2">
      <c r="A165" s="22"/>
      <c r="B165" s="22"/>
      <c r="C165" s="22"/>
      <c r="D165" s="22"/>
      <c r="E165" s="22"/>
      <c r="F165" s="34"/>
      <c r="G165" s="48"/>
      <c r="H165" s="103"/>
      <c r="I165" s="37"/>
      <c r="J165" s="204"/>
      <c r="K165" s="204"/>
      <c r="L165" s="205"/>
      <c r="M165" s="205"/>
      <c r="N165" s="204"/>
      <c r="O165" s="214"/>
      <c r="P165" s="214"/>
      <c r="Q165" s="213"/>
      <c r="R165" s="214"/>
      <c r="S165" s="213"/>
      <c r="T165" s="214"/>
      <c r="U165" s="223"/>
      <c r="V165" s="223"/>
      <c r="W165" s="222"/>
      <c r="X165" s="223"/>
      <c r="Y165" s="222"/>
      <c r="Z165" s="223"/>
      <c r="AA165" s="232"/>
      <c r="AB165" s="232"/>
      <c r="AC165" s="231"/>
      <c r="AD165" s="232"/>
      <c r="AE165" s="231"/>
      <c r="AF165" s="232"/>
      <c r="AG165" s="250"/>
      <c r="AH165" s="250"/>
      <c r="AI165" s="249"/>
      <c r="AJ165" s="250"/>
      <c r="AK165" s="249"/>
      <c r="AL165" s="250"/>
      <c r="AM165" s="204"/>
      <c r="AN165" s="204"/>
      <c r="AO165" s="205"/>
      <c r="AP165" s="204"/>
      <c r="AQ165" s="205"/>
      <c r="AR165" s="204"/>
      <c r="AS165" s="259"/>
      <c r="AT165" s="259"/>
      <c r="AU165" s="258"/>
      <c r="AV165" s="259"/>
      <c r="AW165" s="258"/>
      <c r="AX165" s="259"/>
      <c r="AY165" s="268"/>
      <c r="AZ165" s="268"/>
      <c r="BA165" s="267"/>
      <c r="BB165" s="268"/>
      <c r="BC165" s="267"/>
      <c r="BD165" s="268"/>
      <c r="BE165" s="204"/>
      <c r="BF165" s="204"/>
      <c r="BG165" s="205"/>
      <c r="BH165" s="204"/>
      <c r="BI165" s="205"/>
      <c r="BJ165" s="204"/>
      <c r="BK165" s="241"/>
      <c r="BL165" s="241"/>
      <c r="BM165" s="240"/>
      <c r="BN165" s="241"/>
      <c r="BO165" s="240"/>
      <c r="BP165" s="241"/>
      <c r="BQ165" s="223"/>
      <c r="BR165" s="223"/>
      <c r="BS165" s="222"/>
      <c r="BT165" s="223"/>
      <c r="BU165" s="222"/>
      <c r="BV165" s="223"/>
      <c r="BW165" s="268"/>
      <c r="BX165" s="268"/>
      <c r="BY165" s="267"/>
      <c r="BZ165" s="268"/>
      <c r="CA165" s="267"/>
      <c r="CB165" s="268"/>
      <c r="CC165" s="241"/>
      <c r="CD165" s="214"/>
      <c r="CE165" s="240"/>
      <c r="CF165" s="240"/>
      <c r="CG165" s="241"/>
      <c r="CH165" s="5"/>
      <c r="CI165" s="579">
        <f t="shared" si="59"/>
        <v>0</v>
      </c>
      <c r="CJ165" s="579">
        <f t="shared" si="60"/>
        <v>0</v>
      </c>
    </row>
    <row r="166" spans="1:88" hidden="1" x14ac:dyDescent="0.2">
      <c r="A166" s="22"/>
      <c r="B166" s="22"/>
      <c r="C166" s="22"/>
      <c r="D166" s="22"/>
      <c r="E166" s="22"/>
      <c r="F166" s="34"/>
      <c r="G166" s="48"/>
      <c r="H166" s="104"/>
      <c r="I166" s="37"/>
      <c r="J166" s="204"/>
      <c r="K166" s="204"/>
      <c r="L166" s="205"/>
      <c r="M166" s="205"/>
      <c r="N166" s="204"/>
      <c r="O166" s="214"/>
      <c r="P166" s="214"/>
      <c r="Q166" s="213"/>
      <c r="R166" s="214"/>
      <c r="S166" s="213"/>
      <c r="T166" s="214"/>
      <c r="U166" s="223"/>
      <c r="V166" s="223"/>
      <c r="W166" s="222"/>
      <c r="X166" s="223"/>
      <c r="Y166" s="222"/>
      <c r="Z166" s="223"/>
      <c r="AA166" s="232"/>
      <c r="AB166" s="232"/>
      <c r="AC166" s="231"/>
      <c r="AD166" s="232"/>
      <c r="AE166" s="231"/>
      <c r="AF166" s="232"/>
      <c r="AG166" s="250"/>
      <c r="AH166" s="250"/>
      <c r="AI166" s="249"/>
      <c r="AJ166" s="250"/>
      <c r="AK166" s="249"/>
      <c r="AL166" s="250"/>
      <c r="AM166" s="204"/>
      <c r="AN166" s="204"/>
      <c r="AO166" s="205"/>
      <c r="AP166" s="204"/>
      <c r="AQ166" s="205"/>
      <c r="AR166" s="204"/>
      <c r="AS166" s="259"/>
      <c r="AT166" s="259"/>
      <c r="AU166" s="258"/>
      <c r="AV166" s="259"/>
      <c r="AW166" s="258"/>
      <c r="AX166" s="259"/>
      <c r="AY166" s="268"/>
      <c r="AZ166" s="268"/>
      <c r="BA166" s="267"/>
      <c r="BB166" s="268"/>
      <c r="BC166" s="267"/>
      <c r="BD166" s="268"/>
      <c r="BE166" s="204"/>
      <c r="BF166" s="204"/>
      <c r="BG166" s="205"/>
      <c r="BH166" s="204"/>
      <c r="BI166" s="205"/>
      <c r="BJ166" s="204"/>
      <c r="BK166" s="241"/>
      <c r="BL166" s="241"/>
      <c r="BM166" s="240"/>
      <c r="BN166" s="241"/>
      <c r="BO166" s="240"/>
      <c r="BP166" s="241"/>
      <c r="BQ166" s="223"/>
      <c r="BR166" s="223"/>
      <c r="BS166" s="222"/>
      <c r="BT166" s="223"/>
      <c r="BU166" s="222"/>
      <c r="BV166" s="223"/>
      <c r="BW166" s="268"/>
      <c r="BX166" s="268"/>
      <c r="BY166" s="267"/>
      <c r="BZ166" s="268"/>
      <c r="CA166" s="267"/>
      <c r="CB166" s="268"/>
      <c r="CC166" s="241"/>
      <c r="CD166" s="214"/>
      <c r="CE166" s="240"/>
      <c r="CF166" s="240"/>
      <c r="CG166" s="241"/>
      <c r="CH166" s="5"/>
      <c r="CI166" s="579">
        <f t="shared" si="59"/>
        <v>0</v>
      </c>
      <c r="CJ166" s="579">
        <f t="shared" si="60"/>
        <v>0</v>
      </c>
    </row>
    <row r="167" spans="1:88" hidden="1" x14ac:dyDescent="0.2">
      <c r="A167" s="105"/>
      <c r="B167" s="105"/>
      <c r="C167" s="105"/>
      <c r="D167" s="106"/>
      <c r="E167" s="105"/>
      <c r="F167" s="107"/>
      <c r="G167" s="108"/>
      <c r="H167" s="91"/>
      <c r="I167" s="59"/>
      <c r="J167" s="206"/>
      <c r="K167" s="206"/>
      <c r="L167" s="206"/>
      <c r="M167" s="206"/>
      <c r="N167" s="206"/>
      <c r="O167" s="215"/>
      <c r="P167" s="215"/>
      <c r="Q167" s="215"/>
      <c r="R167" s="215"/>
      <c r="S167" s="215"/>
      <c r="T167" s="215"/>
      <c r="U167" s="224"/>
      <c r="V167" s="224"/>
      <c r="W167" s="224"/>
      <c r="X167" s="224"/>
      <c r="Y167" s="224"/>
      <c r="Z167" s="224"/>
      <c r="AA167" s="233"/>
      <c r="AB167" s="233"/>
      <c r="AC167" s="233"/>
      <c r="AD167" s="233"/>
      <c r="AE167" s="233"/>
      <c r="AF167" s="233"/>
      <c r="AG167" s="251"/>
      <c r="AH167" s="251"/>
      <c r="AI167" s="251"/>
      <c r="AJ167" s="251"/>
      <c r="AK167" s="251"/>
      <c r="AL167" s="251"/>
      <c r="AM167" s="206"/>
      <c r="AN167" s="206"/>
      <c r="AO167" s="206"/>
      <c r="AP167" s="206"/>
      <c r="AQ167" s="206"/>
      <c r="AR167" s="206"/>
      <c r="AS167" s="260"/>
      <c r="AT167" s="260"/>
      <c r="AU167" s="260"/>
      <c r="AV167" s="260"/>
      <c r="AW167" s="260"/>
      <c r="AX167" s="260"/>
      <c r="AY167" s="269"/>
      <c r="AZ167" s="269"/>
      <c r="BA167" s="269"/>
      <c r="BB167" s="269"/>
      <c r="BC167" s="269"/>
      <c r="BD167" s="269"/>
      <c r="BE167" s="206"/>
      <c r="BF167" s="206"/>
      <c r="BG167" s="206"/>
      <c r="BH167" s="206"/>
      <c r="BI167" s="206"/>
      <c r="BJ167" s="206"/>
      <c r="BK167" s="242"/>
      <c r="BL167" s="242"/>
      <c r="BM167" s="242"/>
      <c r="BN167" s="242"/>
      <c r="BO167" s="242"/>
      <c r="BP167" s="242"/>
      <c r="BQ167" s="224"/>
      <c r="BR167" s="224"/>
      <c r="BS167" s="224"/>
      <c r="BT167" s="224"/>
      <c r="BU167" s="224"/>
      <c r="BV167" s="224"/>
      <c r="BW167" s="269"/>
      <c r="BX167" s="269"/>
      <c r="BY167" s="269"/>
      <c r="BZ167" s="269"/>
      <c r="CA167" s="269"/>
      <c r="CB167" s="269"/>
      <c r="CC167" s="242"/>
      <c r="CD167" s="215"/>
      <c r="CE167" s="242"/>
      <c r="CF167" s="242"/>
      <c r="CG167" s="242"/>
      <c r="CH167" s="5"/>
      <c r="CI167" s="579">
        <f t="shared" si="59"/>
        <v>0</v>
      </c>
      <c r="CJ167" s="579">
        <f t="shared" si="60"/>
        <v>0</v>
      </c>
    </row>
    <row r="168" spans="1:88" hidden="1" x14ac:dyDescent="0.2">
      <c r="A168" s="7"/>
      <c r="B168" s="7"/>
      <c r="C168" s="7"/>
      <c r="D168" s="56"/>
      <c r="E168" s="7"/>
      <c r="F168" s="56"/>
      <c r="G168" s="57"/>
      <c r="H168" s="61"/>
      <c r="I168" s="62"/>
      <c r="J168" s="204"/>
      <c r="K168" s="204"/>
      <c r="L168" s="205"/>
      <c r="M168" s="205"/>
      <c r="N168" s="205"/>
      <c r="O168" s="214"/>
      <c r="P168" s="214"/>
      <c r="Q168" s="213"/>
      <c r="R168" s="213"/>
      <c r="S168" s="213"/>
      <c r="T168" s="213"/>
      <c r="U168" s="223"/>
      <c r="V168" s="222"/>
      <c r="W168" s="222"/>
      <c r="X168" s="222"/>
      <c r="Y168" s="222"/>
      <c r="Z168" s="222"/>
      <c r="AA168" s="232"/>
      <c r="AB168" s="231"/>
      <c r="AC168" s="231"/>
      <c r="AD168" s="231"/>
      <c r="AE168" s="231"/>
      <c r="AF168" s="231"/>
      <c r="AG168" s="250"/>
      <c r="AH168" s="249"/>
      <c r="AI168" s="249"/>
      <c r="AJ168" s="249"/>
      <c r="AK168" s="249"/>
      <c r="AL168" s="249"/>
      <c r="AM168" s="204"/>
      <c r="AN168" s="205"/>
      <c r="AO168" s="205"/>
      <c r="AP168" s="205"/>
      <c r="AQ168" s="205"/>
      <c r="AR168" s="205"/>
      <c r="AS168" s="259"/>
      <c r="AT168" s="258"/>
      <c r="AU168" s="258"/>
      <c r="AV168" s="258"/>
      <c r="AW168" s="258"/>
      <c r="AX168" s="258"/>
      <c r="AY168" s="268"/>
      <c r="AZ168" s="267"/>
      <c r="BA168" s="267"/>
      <c r="BB168" s="267"/>
      <c r="BC168" s="267"/>
      <c r="BD168" s="267"/>
      <c r="BE168" s="204"/>
      <c r="BF168" s="205"/>
      <c r="BG168" s="205"/>
      <c r="BH168" s="205"/>
      <c r="BI168" s="205"/>
      <c r="BJ168" s="205"/>
      <c r="BK168" s="241"/>
      <c r="BL168" s="240"/>
      <c r="BM168" s="240"/>
      <c r="BN168" s="240"/>
      <c r="BO168" s="240"/>
      <c r="BP168" s="240"/>
      <c r="BQ168" s="223"/>
      <c r="BR168" s="222"/>
      <c r="BS168" s="222"/>
      <c r="BT168" s="222"/>
      <c r="BU168" s="222"/>
      <c r="BV168" s="222"/>
      <c r="BW168" s="268"/>
      <c r="BX168" s="267"/>
      <c r="BY168" s="267"/>
      <c r="BZ168" s="267"/>
      <c r="CA168" s="267"/>
      <c r="CB168" s="267"/>
      <c r="CC168" s="241"/>
      <c r="CD168" s="214"/>
      <c r="CE168" s="240"/>
      <c r="CF168" s="240"/>
      <c r="CG168" s="240"/>
      <c r="CH168" s="5"/>
      <c r="CI168" s="579">
        <f t="shared" si="59"/>
        <v>0</v>
      </c>
      <c r="CJ168" s="579">
        <f t="shared" si="60"/>
        <v>0</v>
      </c>
    </row>
    <row r="169" spans="1:88" hidden="1" x14ac:dyDescent="0.2">
      <c r="A169" s="11"/>
      <c r="B169" s="11"/>
      <c r="C169" s="11"/>
      <c r="D169" s="64"/>
      <c r="E169" s="11"/>
      <c r="F169" s="64"/>
      <c r="G169" s="12"/>
      <c r="H169" s="65"/>
      <c r="I169" s="66"/>
      <c r="J169" s="204"/>
      <c r="K169" s="204"/>
      <c r="L169" s="205"/>
      <c r="M169" s="205"/>
      <c r="N169" s="205"/>
      <c r="O169" s="214"/>
      <c r="P169" s="214"/>
      <c r="Q169" s="213"/>
      <c r="R169" s="213"/>
      <c r="S169" s="213"/>
      <c r="T169" s="213"/>
      <c r="U169" s="223"/>
      <c r="V169" s="222"/>
      <c r="W169" s="222"/>
      <c r="X169" s="222"/>
      <c r="Y169" s="222"/>
      <c r="Z169" s="222"/>
      <c r="AA169" s="232"/>
      <c r="AB169" s="231"/>
      <c r="AC169" s="231"/>
      <c r="AD169" s="231"/>
      <c r="AE169" s="231"/>
      <c r="AF169" s="231"/>
      <c r="AG169" s="250"/>
      <c r="AH169" s="249"/>
      <c r="AI169" s="249"/>
      <c r="AJ169" s="249"/>
      <c r="AK169" s="249"/>
      <c r="AL169" s="249"/>
      <c r="AM169" s="204"/>
      <c r="AN169" s="205"/>
      <c r="AO169" s="205"/>
      <c r="AP169" s="205"/>
      <c r="AQ169" s="205"/>
      <c r="AR169" s="205"/>
      <c r="AS169" s="259"/>
      <c r="AT169" s="258"/>
      <c r="AU169" s="258"/>
      <c r="AV169" s="258"/>
      <c r="AW169" s="258"/>
      <c r="AX169" s="258"/>
      <c r="AY169" s="268"/>
      <c r="AZ169" s="267"/>
      <c r="BA169" s="267"/>
      <c r="BB169" s="267"/>
      <c r="BC169" s="267"/>
      <c r="BD169" s="267"/>
      <c r="BE169" s="204"/>
      <c r="BF169" s="205"/>
      <c r="BG169" s="205"/>
      <c r="BH169" s="205"/>
      <c r="BI169" s="205"/>
      <c r="BJ169" s="205"/>
      <c r="BK169" s="241"/>
      <c r="BL169" s="240"/>
      <c r="BM169" s="240"/>
      <c r="BN169" s="240"/>
      <c r="BO169" s="240"/>
      <c r="BP169" s="240"/>
      <c r="BQ169" s="223"/>
      <c r="BR169" s="222"/>
      <c r="BS169" s="222"/>
      <c r="BT169" s="222"/>
      <c r="BU169" s="222"/>
      <c r="BV169" s="222"/>
      <c r="BW169" s="268"/>
      <c r="BX169" s="267"/>
      <c r="BY169" s="267"/>
      <c r="BZ169" s="267"/>
      <c r="CA169" s="267"/>
      <c r="CB169" s="267"/>
      <c r="CC169" s="241"/>
      <c r="CD169" s="214"/>
      <c r="CE169" s="240"/>
      <c r="CF169" s="240"/>
      <c r="CG169" s="240"/>
      <c r="CH169" s="5"/>
      <c r="CI169" s="579">
        <f t="shared" si="59"/>
        <v>0</v>
      </c>
      <c r="CJ169" s="579">
        <f t="shared" si="60"/>
        <v>0</v>
      </c>
    </row>
    <row r="170" spans="1:88" hidden="1" x14ac:dyDescent="0.2">
      <c r="A170" s="11"/>
      <c r="B170" s="11"/>
      <c r="C170" s="11"/>
      <c r="D170" s="64"/>
      <c r="E170" s="11"/>
      <c r="F170" s="64"/>
      <c r="G170" s="109"/>
      <c r="H170" s="65"/>
      <c r="I170" s="66"/>
      <c r="J170" s="204"/>
      <c r="K170" s="204"/>
      <c r="L170" s="205"/>
      <c r="M170" s="205"/>
      <c r="N170" s="205"/>
      <c r="O170" s="214"/>
      <c r="P170" s="214"/>
      <c r="Q170" s="213"/>
      <c r="R170" s="213"/>
      <c r="S170" s="213"/>
      <c r="T170" s="213"/>
      <c r="U170" s="223"/>
      <c r="V170" s="222"/>
      <c r="W170" s="222"/>
      <c r="X170" s="222"/>
      <c r="Y170" s="222"/>
      <c r="Z170" s="222"/>
      <c r="AA170" s="232"/>
      <c r="AB170" s="231"/>
      <c r="AC170" s="231"/>
      <c r="AD170" s="231"/>
      <c r="AE170" s="231"/>
      <c r="AF170" s="231"/>
      <c r="AG170" s="250"/>
      <c r="AH170" s="249"/>
      <c r="AI170" s="249"/>
      <c r="AJ170" s="249"/>
      <c r="AK170" s="249"/>
      <c r="AL170" s="249"/>
      <c r="AM170" s="204"/>
      <c r="AN170" s="205"/>
      <c r="AO170" s="205"/>
      <c r="AP170" s="205"/>
      <c r="AQ170" s="205"/>
      <c r="AR170" s="205"/>
      <c r="AS170" s="259"/>
      <c r="AT170" s="258"/>
      <c r="AU170" s="258"/>
      <c r="AV170" s="258"/>
      <c r="AW170" s="258"/>
      <c r="AX170" s="258"/>
      <c r="AY170" s="268"/>
      <c r="AZ170" s="267"/>
      <c r="BA170" s="267"/>
      <c r="BB170" s="267"/>
      <c r="BC170" s="267"/>
      <c r="BD170" s="267"/>
      <c r="BE170" s="204"/>
      <c r="BF170" s="205"/>
      <c r="BG170" s="205"/>
      <c r="BH170" s="205"/>
      <c r="BI170" s="205"/>
      <c r="BJ170" s="205"/>
      <c r="BK170" s="241"/>
      <c r="BL170" s="240"/>
      <c r="BM170" s="240"/>
      <c r="BN170" s="240"/>
      <c r="BO170" s="240"/>
      <c r="BP170" s="240"/>
      <c r="BQ170" s="223"/>
      <c r="BR170" s="222"/>
      <c r="BS170" s="222"/>
      <c r="BT170" s="222"/>
      <c r="BU170" s="222"/>
      <c r="BV170" s="222"/>
      <c r="BW170" s="268"/>
      <c r="BX170" s="267"/>
      <c r="BY170" s="267"/>
      <c r="BZ170" s="267"/>
      <c r="CA170" s="267"/>
      <c r="CB170" s="267"/>
      <c r="CC170" s="241"/>
      <c r="CD170" s="214"/>
      <c r="CE170" s="240"/>
      <c r="CF170" s="240"/>
      <c r="CG170" s="240"/>
      <c r="CH170" s="5"/>
      <c r="CI170" s="579">
        <f t="shared" si="59"/>
        <v>0</v>
      </c>
      <c r="CJ170" s="579">
        <f t="shared" si="60"/>
        <v>0</v>
      </c>
    </row>
    <row r="171" spans="1:88" hidden="1" x14ac:dyDescent="0.2">
      <c r="A171" s="11"/>
      <c r="B171" s="11"/>
      <c r="C171" s="11"/>
      <c r="D171" s="64"/>
      <c r="E171" s="11"/>
      <c r="F171" s="64"/>
      <c r="G171" s="12"/>
      <c r="H171" s="67"/>
      <c r="I171" s="66"/>
      <c r="J171" s="204"/>
      <c r="K171" s="204"/>
      <c r="L171" s="205"/>
      <c r="M171" s="205"/>
      <c r="N171" s="205"/>
      <c r="O171" s="214"/>
      <c r="P171" s="214"/>
      <c r="Q171" s="213"/>
      <c r="R171" s="213"/>
      <c r="S171" s="213"/>
      <c r="T171" s="213"/>
      <c r="U171" s="223"/>
      <c r="V171" s="222"/>
      <c r="W171" s="222"/>
      <c r="X171" s="222"/>
      <c r="Y171" s="222"/>
      <c r="Z171" s="222"/>
      <c r="AA171" s="232"/>
      <c r="AB171" s="231"/>
      <c r="AC171" s="231"/>
      <c r="AD171" s="231"/>
      <c r="AE171" s="231"/>
      <c r="AF171" s="231"/>
      <c r="AG171" s="250"/>
      <c r="AH171" s="249"/>
      <c r="AI171" s="249"/>
      <c r="AJ171" s="249"/>
      <c r="AK171" s="249"/>
      <c r="AL171" s="249"/>
      <c r="AM171" s="204"/>
      <c r="AN171" s="205"/>
      <c r="AO171" s="205"/>
      <c r="AP171" s="205"/>
      <c r="AQ171" s="205"/>
      <c r="AR171" s="205"/>
      <c r="AS171" s="259"/>
      <c r="AT171" s="258"/>
      <c r="AU171" s="258"/>
      <c r="AV171" s="258"/>
      <c r="AW171" s="258"/>
      <c r="AX171" s="258"/>
      <c r="AY171" s="268"/>
      <c r="AZ171" s="267"/>
      <c r="BA171" s="267"/>
      <c r="BB171" s="267"/>
      <c r="BC171" s="267"/>
      <c r="BD171" s="267"/>
      <c r="BE171" s="204"/>
      <c r="BF171" s="205"/>
      <c r="BG171" s="205"/>
      <c r="BH171" s="205"/>
      <c r="BI171" s="205"/>
      <c r="BJ171" s="205"/>
      <c r="BK171" s="241"/>
      <c r="BL171" s="240"/>
      <c r="BM171" s="240"/>
      <c r="BN171" s="240"/>
      <c r="BO171" s="240"/>
      <c r="BP171" s="240"/>
      <c r="BQ171" s="223"/>
      <c r="BR171" s="222"/>
      <c r="BS171" s="222"/>
      <c r="BT171" s="222"/>
      <c r="BU171" s="222"/>
      <c r="BV171" s="222"/>
      <c r="BW171" s="268"/>
      <c r="BX171" s="267"/>
      <c r="BY171" s="267"/>
      <c r="BZ171" s="267"/>
      <c r="CA171" s="267"/>
      <c r="CB171" s="267"/>
      <c r="CC171" s="241"/>
      <c r="CD171" s="214"/>
      <c r="CE171" s="240"/>
      <c r="CF171" s="240"/>
      <c r="CG171" s="240"/>
      <c r="CH171" s="5"/>
      <c r="CI171" s="579">
        <f t="shared" si="59"/>
        <v>0</v>
      </c>
      <c r="CJ171" s="579">
        <f t="shared" si="60"/>
        <v>0</v>
      </c>
    </row>
    <row r="172" spans="1:88" hidden="1" x14ac:dyDescent="0.2">
      <c r="A172" s="11"/>
      <c r="B172" s="11"/>
      <c r="C172" s="11"/>
      <c r="D172" s="64"/>
      <c r="E172" s="11"/>
      <c r="F172" s="64"/>
      <c r="G172" s="12"/>
      <c r="H172" s="67"/>
      <c r="I172" s="66"/>
      <c r="J172" s="204"/>
      <c r="K172" s="204"/>
      <c r="L172" s="205"/>
      <c r="M172" s="205"/>
      <c r="N172" s="205"/>
      <c r="O172" s="214"/>
      <c r="P172" s="214"/>
      <c r="Q172" s="213"/>
      <c r="R172" s="213"/>
      <c r="S172" s="213"/>
      <c r="T172" s="213"/>
      <c r="U172" s="223"/>
      <c r="V172" s="222"/>
      <c r="W172" s="222"/>
      <c r="X172" s="222"/>
      <c r="Y172" s="222"/>
      <c r="Z172" s="222"/>
      <c r="AA172" s="232"/>
      <c r="AB172" s="231"/>
      <c r="AC172" s="231"/>
      <c r="AD172" s="231"/>
      <c r="AE172" s="231"/>
      <c r="AF172" s="231"/>
      <c r="AG172" s="250"/>
      <c r="AH172" s="249"/>
      <c r="AI172" s="249"/>
      <c r="AJ172" s="249"/>
      <c r="AK172" s="249"/>
      <c r="AL172" s="249"/>
      <c r="AM172" s="204"/>
      <c r="AN172" s="205"/>
      <c r="AO172" s="205"/>
      <c r="AP172" s="205"/>
      <c r="AQ172" s="205"/>
      <c r="AR172" s="205"/>
      <c r="AS172" s="259"/>
      <c r="AT172" s="258"/>
      <c r="AU172" s="258"/>
      <c r="AV172" s="258"/>
      <c r="AW172" s="258"/>
      <c r="AX172" s="258"/>
      <c r="AY172" s="268"/>
      <c r="AZ172" s="267"/>
      <c r="BA172" s="267"/>
      <c r="BB172" s="267"/>
      <c r="BC172" s="267"/>
      <c r="BD172" s="267"/>
      <c r="BE172" s="204"/>
      <c r="BF172" s="205"/>
      <c r="BG172" s="205"/>
      <c r="BH172" s="205"/>
      <c r="BI172" s="205"/>
      <c r="BJ172" s="205"/>
      <c r="BK172" s="241"/>
      <c r="BL172" s="240"/>
      <c r="BM172" s="240"/>
      <c r="BN172" s="240"/>
      <c r="BO172" s="240"/>
      <c r="BP172" s="240"/>
      <c r="BQ172" s="223"/>
      <c r="BR172" s="222"/>
      <c r="BS172" s="222"/>
      <c r="BT172" s="222"/>
      <c r="BU172" s="222"/>
      <c r="BV172" s="222"/>
      <c r="BW172" s="268"/>
      <c r="BX172" s="267"/>
      <c r="BY172" s="267"/>
      <c r="BZ172" s="267"/>
      <c r="CA172" s="267"/>
      <c r="CB172" s="267"/>
      <c r="CC172" s="241"/>
      <c r="CD172" s="214"/>
      <c r="CE172" s="240"/>
      <c r="CF172" s="240"/>
      <c r="CG172" s="240"/>
      <c r="CH172" s="5"/>
      <c r="CI172" s="579">
        <f t="shared" si="59"/>
        <v>0</v>
      </c>
      <c r="CJ172" s="579">
        <f t="shared" si="60"/>
        <v>0</v>
      </c>
    </row>
    <row r="173" spans="1:88" hidden="1" x14ac:dyDescent="0.2">
      <c r="A173" s="11"/>
      <c r="B173" s="11"/>
      <c r="C173" s="11"/>
      <c r="D173" s="64"/>
      <c r="E173" s="11"/>
      <c r="F173" s="64"/>
      <c r="G173" s="12"/>
      <c r="H173" s="69"/>
      <c r="I173" s="66"/>
      <c r="J173" s="204"/>
      <c r="K173" s="204"/>
      <c r="L173" s="205"/>
      <c r="M173" s="205"/>
      <c r="N173" s="205"/>
      <c r="O173" s="214"/>
      <c r="P173" s="214"/>
      <c r="Q173" s="213"/>
      <c r="R173" s="213"/>
      <c r="S173" s="213"/>
      <c r="T173" s="213"/>
      <c r="U173" s="223"/>
      <c r="V173" s="222"/>
      <c r="W173" s="222"/>
      <c r="X173" s="222"/>
      <c r="Y173" s="222"/>
      <c r="Z173" s="222"/>
      <c r="AA173" s="232"/>
      <c r="AB173" s="231"/>
      <c r="AC173" s="231"/>
      <c r="AD173" s="231"/>
      <c r="AE173" s="231"/>
      <c r="AF173" s="231"/>
      <c r="AG173" s="250"/>
      <c r="AH173" s="249"/>
      <c r="AI173" s="249"/>
      <c r="AJ173" s="249"/>
      <c r="AK173" s="249"/>
      <c r="AL173" s="249"/>
      <c r="AM173" s="204"/>
      <c r="AN173" s="205"/>
      <c r="AO173" s="205"/>
      <c r="AP173" s="205"/>
      <c r="AQ173" s="205"/>
      <c r="AR173" s="205"/>
      <c r="AS173" s="259"/>
      <c r="AT173" s="258"/>
      <c r="AU173" s="258"/>
      <c r="AV173" s="258"/>
      <c r="AW173" s="258"/>
      <c r="AX173" s="258"/>
      <c r="AY173" s="268"/>
      <c r="AZ173" s="267"/>
      <c r="BA173" s="267"/>
      <c r="BB173" s="267"/>
      <c r="BC173" s="267"/>
      <c r="BD173" s="267"/>
      <c r="BE173" s="204"/>
      <c r="BF173" s="205"/>
      <c r="BG173" s="205"/>
      <c r="BH173" s="205"/>
      <c r="BI173" s="205"/>
      <c r="BJ173" s="205"/>
      <c r="BK173" s="241"/>
      <c r="BL173" s="240"/>
      <c r="BM173" s="240"/>
      <c r="BN173" s="240"/>
      <c r="BO173" s="240"/>
      <c r="BP173" s="240"/>
      <c r="BQ173" s="223"/>
      <c r="BR173" s="222"/>
      <c r="BS173" s="222"/>
      <c r="BT173" s="222"/>
      <c r="BU173" s="222"/>
      <c r="BV173" s="222"/>
      <c r="BW173" s="268"/>
      <c r="BX173" s="267"/>
      <c r="BY173" s="267"/>
      <c r="BZ173" s="267"/>
      <c r="CA173" s="267"/>
      <c r="CB173" s="267"/>
      <c r="CC173" s="241"/>
      <c r="CD173" s="214"/>
      <c r="CE173" s="240"/>
      <c r="CF173" s="240"/>
      <c r="CG173" s="240"/>
      <c r="CH173" s="5"/>
      <c r="CI173" s="579">
        <f t="shared" si="59"/>
        <v>0</v>
      </c>
      <c r="CJ173" s="579">
        <f t="shared" si="60"/>
        <v>0</v>
      </c>
    </row>
    <row r="174" spans="1:88" hidden="1" x14ac:dyDescent="0.2">
      <c r="A174" s="11"/>
      <c r="B174" s="11"/>
      <c r="C174" s="11"/>
      <c r="D174" s="64"/>
      <c r="E174" s="11"/>
      <c r="F174" s="64"/>
      <c r="G174" s="12"/>
      <c r="H174" s="69"/>
      <c r="I174" s="66"/>
      <c r="J174" s="204"/>
      <c r="K174" s="204"/>
      <c r="L174" s="205"/>
      <c r="M174" s="205"/>
      <c r="N174" s="205"/>
      <c r="O174" s="214"/>
      <c r="P174" s="214"/>
      <c r="Q174" s="213"/>
      <c r="R174" s="213"/>
      <c r="S174" s="213"/>
      <c r="T174" s="213"/>
      <c r="U174" s="223"/>
      <c r="V174" s="222"/>
      <c r="W174" s="222"/>
      <c r="X174" s="222"/>
      <c r="Y174" s="222"/>
      <c r="Z174" s="222"/>
      <c r="AA174" s="232"/>
      <c r="AB174" s="231"/>
      <c r="AC174" s="231"/>
      <c r="AD174" s="231"/>
      <c r="AE174" s="231"/>
      <c r="AF174" s="231"/>
      <c r="AG174" s="250"/>
      <c r="AH174" s="249"/>
      <c r="AI174" s="249"/>
      <c r="AJ174" s="249"/>
      <c r="AK174" s="249"/>
      <c r="AL174" s="249"/>
      <c r="AM174" s="204"/>
      <c r="AN174" s="205"/>
      <c r="AO174" s="205"/>
      <c r="AP174" s="205"/>
      <c r="AQ174" s="205"/>
      <c r="AR174" s="205"/>
      <c r="AS174" s="259"/>
      <c r="AT174" s="258"/>
      <c r="AU174" s="258"/>
      <c r="AV174" s="258"/>
      <c r="AW174" s="258"/>
      <c r="AX174" s="258"/>
      <c r="AY174" s="268"/>
      <c r="AZ174" s="267"/>
      <c r="BA174" s="267"/>
      <c r="BB174" s="267"/>
      <c r="BC174" s="267"/>
      <c r="BD174" s="267"/>
      <c r="BE174" s="204"/>
      <c r="BF174" s="205"/>
      <c r="BG174" s="205"/>
      <c r="BH174" s="205"/>
      <c r="BI174" s="205"/>
      <c r="BJ174" s="205"/>
      <c r="BK174" s="241"/>
      <c r="BL174" s="240"/>
      <c r="BM174" s="240"/>
      <c r="BN174" s="240"/>
      <c r="BO174" s="240"/>
      <c r="BP174" s="240"/>
      <c r="BQ174" s="223"/>
      <c r="BR174" s="222"/>
      <c r="BS174" s="222"/>
      <c r="BT174" s="222"/>
      <c r="BU174" s="222"/>
      <c r="BV174" s="222"/>
      <c r="BW174" s="268"/>
      <c r="BX174" s="267"/>
      <c r="BY174" s="267"/>
      <c r="BZ174" s="267"/>
      <c r="CA174" s="267"/>
      <c r="CB174" s="267"/>
      <c r="CC174" s="241"/>
      <c r="CD174" s="214"/>
      <c r="CE174" s="240"/>
      <c r="CF174" s="240"/>
      <c r="CG174" s="240"/>
      <c r="CH174" s="5"/>
      <c r="CI174" s="579">
        <f t="shared" si="59"/>
        <v>0</v>
      </c>
      <c r="CJ174" s="579">
        <f t="shared" si="60"/>
        <v>0</v>
      </c>
    </row>
    <row r="175" spans="1:88" hidden="1" x14ac:dyDescent="0.2">
      <c r="A175" s="11"/>
      <c r="B175" s="11"/>
      <c r="C175" s="11"/>
      <c r="D175" s="64"/>
      <c r="E175" s="11"/>
      <c r="F175" s="64"/>
      <c r="G175" s="12"/>
      <c r="H175" s="65"/>
      <c r="I175" s="66"/>
      <c r="J175" s="204"/>
      <c r="K175" s="204"/>
      <c r="L175" s="205"/>
      <c r="M175" s="205"/>
      <c r="N175" s="205"/>
      <c r="O175" s="214"/>
      <c r="P175" s="214"/>
      <c r="Q175" s="213"/>
      <c r="R175" s="213"/>
      <c r="S175" s="213"/>
      <c r="T175" s="213"/>
      <c r="U175" s="223"/>
      <c r="V175" s="222"/>
      <c r="W175" s="222"/>
      <c r="X175" s="222"/>
      <c r="Y175" s="222"/>
      <c r="Z175" s="222"/>
      <c r="AA175" s="232"/>
      <c r="AB175" s="231"/>
      <c r="AC175" s="231"/>
      <c r="AD175" s="231"/>
      <c r="AE175" s="231"/>
      <c r="AF175" s="231"/>
      <c r="AG175" s="250"/>
      <c r="AH175" s="249"/>
      <c r="AI175" s="249"/>
      <c r="AJ175" s="249"/>
      <c r="AK175" s="249"/>
      <c r="AL175" s="249"/>
      <c r="AM175" s="204"/>
      <c r="AN175" s="205"/>
      <c r="AO175" s="205"/>
      <c r="AP175" s="205"/>
      <c r="AQ175" s="205"/>
      <c r="AR175" s="205"/>
      <c r="AS175" s="259"/>
      <c r="AT175" s="258"/>
      <c r="AU175" s="258"/>
      <c r="AV175" s="258"/>
      <c r="AW175" s="258"/>
      <c r="AX175" s="258"/>
      <c r="AY175" s="268"/>
      <c r="AZ175" s="267"/>
      <c r="BA175" s="267"/>
      <c r="BB175" s="267"/>
      <c r="BC175" s="267"/>
      <c r="BD175" s="267"/>
      <c r="BE175" s="204"/>
      <c r="BF175" s="205"/>
      <c r="BG175" s="205"/>
      <c r="BH175" s="205"/>
      <c r="BI175" s="205"/>
      <c r="BJ175" s="205"/>
      <c r="BK175" s="241"/>
      <c r="BL175" s="240"/>
      <c r="BM175" s="240"/>
      <c r="BN175" s="240"/>
      <c r="BO175" s="240"/>
      <c r="BP175" s="240"/>
      <c r="BQ175" s="223"/>
      <c r="BR175" s="222"/>
      <c r="BS175" s="222"/>
      <c r="BT175" s="222"/>
      <c r="BU175" s="222"/>
      <c r="BV175" s="222"/>
      <c r="BW175" s="268"/>
      <c r="BX175" s="267"/>
      <c r="BY175" s="267"/>
      <c r="BZ175" s="267"/>
      <c r="CA175" s="267"/>
      <c r="CB175" s="267"/>
      <c r="CC175" s="241"/>
      <c r="CD175" s="214"/>
      <c r="CE175" s="240"/>
      <c r="CF175" s="240"/>
      <c r="CG175" s="240"/>
      <c r="CH175" s="5"/>
      <c r="CI175" s="579">
        <f t="shared" si="59"/>
        <v>0</v>
      </c>
      <c r="CJ175" s="579">
        <f t="shared" si="60"/>
        <v>0</v>
      </c>
    </row>
    <row r="176" spans="1:88" hidden="1" x14ac:dyDescent="0.2">
      <c r="A176" s="11"/>
      <c r="B176" s="11"/>
      <c r="C176" s="11"/>
      <c r="D176" s="64"/>
      <c r="E176" s="11"/>
      <c r="F176" s="64"/>
      <c r="G176" s="12"/>
      <c r="H176" s="69"/>
      <c r="I176" s="66"/>
      <c r="J176" s="204"/>
      <c r="K176" s="204"/>
      <c r="L176" s="205"/>
      <c r="M176" s="205"/>
      <c r="N176" s="205"/>
      <c r="O176" s="214"/>
      <c r="P176" s="214"/>
      <c r="Q176" s="213"/>
      <c r="R176" s="213"/>
      <c r="S176" s="213"/>
      <c r="T176" s="213"/>
      <c r="U176" s="223"/>
      <c r="V176" s="222"/>
      <c r="W176" s="222"/>
      <c r="X176" s="222"/>
      <c r="Y176" s="222"/>
      <c r="Z176" s="222"/>
      <c r="AA176" s="232"/>
      <c r="AB176" s="231"/>
      <c r="AC176" s="231"/>
      <c r="AD176" s="231"/>
      <c r="AE176" s="231"/>
      <c r="AF176" s="231"/>
      <c r="AG176" s="250"/>
      <c r="AH176" s="249"/>
      <c r="AI176" s="249"/>
      <c r="AJ176" s="249"/>
      <c r="AK176" s="249"/>
      <c r="AL176" s="249"/>
      <c r="AM176" s="204"/>
      <c r="AN176" s="205"/>
      <c r="AO176" s="205"/>
      <c r="AP176" s="205"/>
      <c r="AQ176" s="205"/>
      <c r="AR176" s="205"/>
      <c r="AS176" s="259"/>
      <c r="AT176" s="258"/>
      <c r="AU176" s="258"/>
      <c r="AV176" s="258"/>
      <c r="AW176" s="258"/>
      <c r="AX176" s="258"/>
      <c r="AY176" s="268"/>
      <c r="AZ176" s="267"/>
      <c r="BA176" s="267"/>
      <c r="BB176" s="267"/>
      <c r="BC176" s="267"/>
      <c r="BD176" s="267"/>
      <c r="BE176" s="204"/>
      <c r="BF176" s="205"/>
      <c r="BG176" s="205"/>
      <c r="BH176" s="205"/>
      <c r="BI176" s="205"/>
      <c r="BJ176" s="205"/>
      <c r="BK176" s="241"/>
      <c r="BL176" s="240"/>
      <c r="BM176" s="240"/>
      <c r="BN176" s="240"/>
      <c r="BO176" s="240"/>
      <c r="BP176" s="240"/>
      <c r="BQ176" s="223"/>
      <c r="BR176" s="222"/>
      <c r="BS176" s="222"/>
      <c r="BT176" s="222"/>
      <c r="BU176" s="222"/>
      <c r="BV176" s="222"/>
      <c r="BW176" s="268"/>
      <c r="BX176" s="267"/>
      <c r="BY176" s="267"/>
      <c r="BZ176" s="267"/>
      <c r="CA176" s="267"/>
      <c r="CB176" s="267"/>
      <c r="CC176" s="241"/>
      <c r="CD176" s="214"/>
      <c r="CE176" s="240"/>
      <c r="CF176" s="240"/>
      <c r="CG176" s="240"/>
      <c r="CH176" s="5"/>
      <c r="CI176" s="579">
        <f t="shared" si="59"/>
        <v>0</v>
      </c>
      <c r="CJ176" s="579">
        <f t="shared" si="60"/>
        <v>0</v>
      </c>
    </row>
    <row r="177" spans="1:88" hidden="1" x14ac:dyDescent="0.2">
      <c r="A177" s="11"/>
      <c r="B177" s="11"/>
      <c r="C177" s="11"/>
      <c r="D177" s="64"/>
      <c r="E177" s="11"/>
      <c r="F177" s="64"/>
      <c r="G177" s="12"/>
      <c r="H177" s="69"/>
      <c r="I177" s="66"/>
      <c r="J177" s="204"/>
      <c r="K177" s="204"/>
      <c r="L177" s="205"/>
      <c r="M177" s="205"/>
      <c r="N177" s="205"/>
      <c r="O177" s="214"/>
      <c r="P177" s="214"/>
      <c r="Q177" s="213"/>
      <c r="R177" s="213"/>
      <c r="S177" s="213"/>
      <c r="T177" s="213"/>
      <c r="U177" s="223"/>
      <c r="V177" s="222"/>
      <c r="W177" s="222"/>
      <c r="X177" s="222"/>
      <c r="Y177" s="222"/>
      <c r="Z177" s="222"/>
      <c r="AA177" s="232"/>
      <c r="AB177" s="231"/>
      <c r="AC177" s="231"/>
      <c r="AD177" s="231"/>
      <c r="AE177" s="231"/>
      <c r="AF177" s="231"/>
      <c r="AG177" s="250"/>
      <c r="AH177" s="249"/>
      <c r="AI177" s="249"/>
      <c r="AJ177" s="249"/>
      <c r="AK177" s="249"/>
      <c r="AL177" s="249"/>
      <c r="AM177" s="204"/>
      <c r="AN177" s="205"/>
      <c r="AO177" s="205"/>
      <c r="AP177" s="205"/>
      <c r="AQ177" s="205"/>
      <c r="AR177" s="205"/>
      <c r="AS177" s="259"/>
      <c r="AT177" s="258"/>
      <c r="AU177" s="258"/>
      <c r="AV177" s="258"/>
      <c r="AW177" s="258"/>
      <c r="AX177" s="258"/>
      <c r="AY177" s="268"/>
      <c r="AZ177" s="267"/>
      <c r="BA177" s="267"/>
      <c r="BB177" s="267"/>
      <c r="BC177" s="267"/>
      <c r="BD177" s="267"/>
      <c r="BE177" s="204"/>
      <c r="BF177" s="205"/>
      <c r="BG177" s="205"/>
      <c r="BH177" s="205"/>
      <c r="BI177" s="205"/>
      <c r="BJ177" s="205"/>
      <c r="BK177" s="241"/>
      <c r="BL177" s="240"/>
      <c r="BM177" s="240"/>
      <c r="BN177" s="240"/>
      <c r="BO177" s="240"/>
      <c r="BP177" s="240"/>
      <c r="BQ177" s="223"/>
      <c r="BR177" s="222"/>
      <c r="BS177" s="222"/>
      <c r="BT177" s="222"/>
      <c r="BU177" s="222"/>
      <c r="BV177" s="222"/>
      <c r="BW177" s="268"/>
      <c r="BX177" s="267"/>
      <c r="BY177" s="267"/>
      <c r="BZ177" s="267"/>
      <c r="CA177" s="267"/>
      <c r="CB177" s="267"/>
      <c r="CC177" s="241"/>
      <c r="CD177" s="214"/>
      <c r="CE177" s="240"/>
      <c r="CF177" s="240"/>
      <c r="CG177" s="240"/>
      <c r="CH177" s="5"/>
      <c r="CI177" s="579">
        <f t="shared" si="59"/>
        <v>0</v>
      </c>
      <c r="CJ177" s="579">
        <f t="shared" si="60"/>
        <v>0</v>
      </c>
    </row>
    <row r="178" spans="1:88" hidden="1" x14ac:dyDescent="0.2">
      <c r="A178" s="11"/>
      <c r="B178" s="11"/>
      <c r="C178" s="11"/>
      <c r="D178" s="64"/>
      <c r="E178" s="11"/>
      <c r="F178" s="64"/>
      <c r="G178" s="12"/>
      <c r="H178" s="65"/>
      <c r="I178" s="66"/>
      <c r="J178" s="204"/>
      <c r="K178" s="204"/>
      <c r="L178" s="205"/>
      <c r="M178" s="205"/>
      <c r="N178" s="205"/>
      <c r="O178" s="214"/>
      <c r="P178" s="214"/>
      <c r="Q178" s="213"/>
      <c r="R178" s="213"/>
      <c r="S178" s="213"/>
      <c r="T178" s="213"/>
      <c r="U178" s="223"/>
      <c r="V178" s="222"/>
      <c r="W178" s="222"/>
      <c r="X178" s="222"/>
      <c r="Y178" s="222"/>
      <c r="Z178" s="222"/>
      <c r="AA178" s="232"/>
      <c r="AB178" s="231"/>
      <c r="AC178" s="231"/>
      <c r="AD178" s="231"/>
      <c r="AE178" s="231"/>
      <c r="AF178" s="231"/>
      <c r="AG178" s="250"/>
      <c r="AH178" s="249"/>
      <c r="AI178" s="249"/>
      <c r="AJ178" s="249"/>
      <c r="AK178" s="249"/>
      <c r="AL178" s="249"/>
      <c r="AM178" s="204"/>
      <c r="AN178" s="205"/>
      <c r="AO178" s="205"/>
      <c r="AP178" s="205"/>
      <c r="AQ178" s="205"/>
      <c r="AR178" s="205"/>
      <c r="AS178" s="259"/>
      <c r="AT178" s="258"/>
      <c r="AU178" s="258"/>
      <c r="AV178" s="258"/>
      <c r="AW178" s="258"/>
      <c r="AX178" s="258"/>
      <c r="AY178" s="268"/>
      <c r="AZ178" s="267"/>
      <c r="BA178" s="267"/>
      <c r="BB178" s="267"/>
      <c r="BC178" s="267"/>
      <c r="BD178" s="267"/>
      <c r="BE178" s="204"/>
      <c r="BF178" s="205"/>
      <c r="BG178" s="205"/>
      <c r="BH178" s="205"/>
      <c r="BI178" s="205"/>
      <c r="BJ178" s="205"/>
      <c r="BK178" s="241"/>
      <c r="BL178" s="240"/>
      <c r="BM178" s="240"/>
      <c r="BN178" s="240"/>
      <c r="BO178" s="240"/>
      <c r="BP178" s="240"/>
      <c r="BQ178" s="223"/>
      <c r="BR178" s="222"/>
      <c r="BS178" s="222"/>
      <c r="BT178" s="222"/>
      <c r="BU178" s="222"/>
      <c r="BV178" s="222"/>
      <c r="BW178" s="268"/>
      <c r="BX178" s="267"/>
      <c r="BY178" s="267"/>
      <c r="BZ178" s="267"/>
      <c r="CA178" s="267"/>
      <c r="CB178" s="267"/>
      <c r="CC178" s="241"/>
      <c r="CD178" s="214"/>
      <c r="CE178" s="240"/>
      <c r="CF178" s="240"/>
      <c r="CG178" s="240"/>
      <c r="CH178" s="5"/>
      <c r="CI178" s="579">
        <f t="shared" si="59"/>
        <v>0</v>
      </c>
      <c r="CJ178" s="579">
        <f t="shared" si="60"/>
        <v>0</v>
      </c>
    </row>
    <row r="179" spans="1:88" hidden="1" x14ac:dyDescent="0.2">
      <c r="A179" s="11"/>
      <c r="B179" s="11"/>
      <c r="C179" s="11"/>
      <c r="D179" s="64"/>
      <c r="E179" s="11"/>
      <c r="F179" s="64"/>
      <c r="G179" s="109"/>
      <c r="H179" s="65"/>
      <c r="I179" s="66"/>
      <c r="J179" s="204"/>
      <c r="K179" s="204"/>
      <c r="L179" s="205"/>
      <c r="M179" s="205"/>
      <c r="N179" s="205"/>
      <c r="O179" s="214"/>
      <c r="P179" s="214"/>
      <c r="Q179" s="213"/>
      <c r="R179" s="213"/>
      <c r="S179" s="213"/>
      <c r="T179" s="213"/>
      <c r="U179" s="223"/>
      <c r="V179" s="222"/>
      <c r="W179" s="222"/>
      <c r="X179" s="222"/>
      <c r="Y179" s="222"/>
      <c r="Z179" s="222"/>
      <c r="AA179" s="232"/>
      <c r="AB179" s="231"/>
      <c r="AC179" s="231"/>
      <c r="AD179" s="231"/>
      <c r="AE179" s="231"/>
      <c r="AF179" s="231"/>
      <c r="AG179" s="250"/>
      <c r="AH179" s="249"/>
      <c r="AI179" s="249"/>
      <c r="AJ179" s="249"/>
      <c r="AK179" s="249"/>
      <c r="AL179" s="249"/>
      <c r="AM179" s="204"/>
      <c r="AN179" s="205"/>
      <c r="AO179" s="205"/>
      <c r="AP179" s="205"/>
      <c r="AQ179" s="205"/>
      <c r="AR179" s="205"/>
      <c r="AS179" s="259"/>
      <c r="AT179" s="258"/>
      <c r="AU179" s="258"/>
      <c r="AV179" s="258"/>
      <c r="AW179" s="258"/>
      <c r="AX179" s="258"/>
      <c r="AY179" s="268"/>
      <c r="AZ179" s="267"/>
      <c r="BA179" s="267"/>
      <c r="BB179" s="267"/>
      <c r="BC179" s="267"/>
      <c r="BD179" s="267"/>
      <c r="BE179" s="204"/>
      <c r="BF179" s="205"/>
      <c r="BG179" s="205"/>
      <c r="BH179" s="205"/>
      <c r="BI179" s="205"/>
      <c r="BJ179" s="205"/>
      <c r="BK179" s="241"/>
      <c r="BL179" s="240"/>
      <c r="BM179" s="240"/>
      <c r="BN179" s="240"/>
      <c r="BO179" s="240"/>
      <c r="BP179" s="240"/>
      <c r="BQ179" s="223"/>
      <c r="BR179" s="222"/>
      <c r="BS179" s="222"/>
      <c r="BT179" s="222"/>
      <c r="BU179" s="222"/>
      <c r="BV179" s="222"/>
      <c r="BW179" s="268"/>
      <c r="BX179" s="267"/>
      <c r="BY179" s="267"/>
      <c r="BZ179" s="267"/>
      <c r="CA179" s="267"/>
      <c r="CB179" s="267"/>
      <c r="CC179" s="241"/>
      <c r="CD179" s="214"/>
      <c r="CE179" s="240"/>
      <c r="CF179" s="240"/>
      <c r="CG179" s="240"/>
      <c r="CH179" s="5"/>
      <c r="CI179" s="579">
        <f t="shared" si="59"/>
        <v>0</v>
      </c>
      <c r="CJ179" s="579">
        <f t="shared" si="60"/>
        <v>0</v>
      </c>
    </row>
    <row r="180" spans="1:88" hidden="1" x14ac:dyDescent="0.2">
      <c r="A180" s="11"/>
      <c r="B180" s="11"/>
      <c r="C180" s="11"/>
      <c r="D180" s="64"/>
      <c r="E180" s="11"/>
      <c r="F180" s="64"/>
      <c r="G180" s="12"/>
      <c r="H180" s="67"/>
      <c r="I180" s="66"/>
      <c r="J180" s="204"/>
      <c r="K180" s="204"/>
      <c r="L180" s="205"/>
      <c r="M180" s="205"/>
      <c r="N180" s="205"/>
      <c r="O180" s="214"/>
      <c r="P180" s="214"/>
      <c r="Q180" s="213"/>
      <c r="R180" s="213"/>
      <c r="S180" s="213"/>
      <c r="T180" s="213"/>
      <c r="U180" s="223"/>
      <c r="V180" s="222"/>
      <c r="W180" s="222"/>
      <c r="X180" s="222"/>
      <c r="Y180" s="222"/>
      <c r="Z180" s="222"/>
      <c r="AA180" s="232"/>
      <c r="AB180" s="231"/>
      <c r="AC180" s="231"/>
      <c r="AD180" s="231"/>
      <c r="AE180" s="231"/>
      <c r="AF180" s="231"/>
      <c r="AG180" s="250"/>
      <c r="AH180" s="249"/>
      <c r="AI180" s="249"/>
      <c r="AJ180" s="249"/>
      <c r="AK180" s="249"/>
      <c r="AL180" s="249"/>
      <c r="AM180" s="204"/>
      <c r="AN180" s="205"/>
      <c r="AO180" s="205"/>
      <c r="AP180" s="205"/>
      <c r="AQ180" s="205"/>
      <c r="AR180" s="205"/>
      <c r="AS180" s="259"/>
      <c r="AT180" s="258"/>
      <c r="AU180" s="258"/>
      <c r="AV180" s="258"/>
      <c r="AW180" s="258"/>
      <c r="AX180" s="258"/>
      <c r="AY180" s="268"/>
      <c r="AZ180" s="267"/>
      <c r="BA180" s="267"/>
      <c r="BB180" s="267"/>
      <c r="BC180" s="267"/>
      <c r="BD180" s="267"/>
      <c r="BE180" s="204"/>
      <c r="BF180" s="205"/>
      <c r="BG180" s="205"/>
      <c r="BH180" s="205"/>
      <c r="BI180" s="205"/>
      <c r="BJ180" s="205"/>
      <c r="BK180" s="241"/>
      <c r="BL180" s="240"/>
      <c r="BM180" s="240"/>
      <c r="BN180" s="240"/>
      <c r="BO180" s="240"/>
      <c r="BP180" s="240"/>
      <c r="BQ180" s="223"/>
      <c r="BR180" s="222"/>
      <c r="BS180" s="222"/>
      <c r="BT180" s="222"/>
      <c r="BU180" s="222"/>
      <c r="BV180" s="222"/>
      <c r="BW180" s="268"/>
      <c r="BX180" s="267"/>
      <c r="BY180" s="267"/>
      <c r="BZ180" s="267"/>
      <c r="CA180" s="267"/>
      <c r="CB180" s="267"/>
      <c r="CC180" s="241"/>
      <c r="CD180" s="214"/>
      <c r="CE180" s="240"/>
      <c r="CF180" s="240"/>
      <c r="CG180" s="240"/>
      <c r="CH180" s="5"/>
      <c r="CI180" s="579">
        <f t="shared" si="59"/>
        <v>0</v>
      </c>
      <c r="CJ180" s="579">
        <f t="shared" si="60"/>
        <v>0</v>
      </c>
    </row>
    <row r="181" spans="1:88" hidden="1" x14ac:dyDescent="0.2">
      <c r="A181" s="11"/>
      <c r="B181" s="11"/>
      <c r="C181" s="11"/>
      <c r="D181" s="64"/>
      <c r="E181" s="11"/>
      <c r="F181" s="64"/>
      <c r="G181" s="12"/>
      <c r="H181" s="67"/>
      <c r="I181" s="66"/>
      <c r="J181" s="204"/>
      <c r="K181" s="204"/>
      <c r="L181" s="205"/>
      <c r="M181" s="205"/>
      <c r="N181" s="205"/>
      <c r="O181" s="214"/>
      <c r="P181" s="214"/>
      <c r="Q181" s="213"/>
      <c r="R181" s="213"/>
      <c r="S181" s="213"/>
      <c r="T181" s="213"/>
      <c r="U181" s="223"/>
      <c r="V181" s="222"/>
      <c r="W181" s="222"/>
      <c r="X181" s="222"/>
      <c r="Y181" s="222"/>
      <c r="Z181" s="222"/>
      <c r="AA181" s="232"/>
      <c r="AB181" s="231"/>
      <c r="AC181" s="231"/>
      <c r="AD181" s="231"/>
      <c r="AE181" s="231"/>
      <c r="AF181" s="231"/>
      <c r="AG181" s="250"/>
      <c r="AH181" s="249"/>
      <c r="AI181" s="249"/>
      <c r="AJ181" s="249"/>
      <c r="AK181" s="249"/>
      <c r="AL181" s="249"/>
      <c r="AM181" s="204"/>
      <c r="AN181" s="205"/>
      <c r="AO181" s="205"/>
      <c r="AP181" s="205"/>
      <c r="AQ181" s="205"/>
      <c r="AR181" s="205"/>
      <c r="AS181" s="259"/>
      <c r="AT181" s="258"/>
      <c r="AU181" s="258"/>
      <c r="AV181" s="258"/>
      <c r="AW181" s="258"/>
      <c r="AX181" s="258"/>
      <c r="AY181" s="268"/>
      <c r="AZ181" s="267"/>
      <c r="BA181" s="267"/>
      <c r="BB181" s="267"/>
      <c r="BC181" s="267"/>
      <c r="BD181" s="267"/>
      <c r="BE181" s="204"/>
      <c r="BF181" s="205"/>
      <c r="BG181" s="205"/>
      <c r="BH181" s="205"/>
      <c r="BI181" s="205"/>
      <c r="BJ181" s="205"/>
      <c r="BK181" s="241"/>
      <c r="BL181" s="240"/>
      <c r="BM181" s="240"/>
      <c r="BN181" s="240"/>
      <c r="BO181" s="240"/>
      <c r="BP181" s="240"/>
      <c r="BQ181" s="223"/>
      <c r="BR181" s="222"/>
      <c r="BS181" s="222"/>
      <c r="BT181" s="222"/>
      <c r="BU181" s="222"/>
      <c r="BV181" s="222"/>
      <c r="BW181" s="268"/>
      <c r="BX181" s="267"/>
      <c r="BY181" s="267"/>
      <c r="BZ181" s="267"/>
      <c r="CA181" s="267"/>
      <c r="CB181" s="267"/>
      <c r="CC181" s="241"/>
      <c r="CD181" s="214"/>
      <c r="CE181" s="240"/>
      <c r="CF181" s="240"/>
      <c r="CG181" s="240"/>
      <c r="CH181" s="5"/>
      <c r="CI181" s="579">
        <f t="shared" si="59"/>
        <v>0</v>
      </c>
      <c r="CJ181" s="579">
        <f t="shared" si="60"/>
        <v>0</v>
      </c>
    </row>
    <row r="182" spans="1:88" hidden="1" x14ac:dyDescent="0.2">
      <c r="A182" s="17"/>
      <c r="B182" s="17"/>
      <c r="C182" s="17"/>
      <c r="D182" s="71"/>
      <c r="E182" s="17"/>
      <c r="F182" s="71"/>
      <c r="G182" s="18"/>
      <c r="H182" s="72"/>
      <c r="I182" s="73"/>
      <c r="J182" s="204"/>
      <c r="K182" s="204"/>
      <c r="L182" s="205"/>
      <c r="M182" s="205"/>
      <c r="N182" s="205"/>
      <c r="O182" s="214"/>
      <c r="P182" s="214"/>
      <c r="Q182" s="213"/>
      <c r="R182" s="213"/>
      <c r="S182" s="213"/>
      <c r="T182" s="213"/>
      <c r="U182" s="223"/>
      <c r="V182" s="222"/>
      <c r="W182" s="222"/>
      <c r="X182" s="222"/>
      <c r="Y182" s="222"/>
      <c r="Z182" s="222"/>
      <c r="AA182" s="232"/>
      <c r="AB182" s="231"/>
      <c r="AC182" s="231"/>
      <c r="AD182" s="231"/>
      <c r="AE182" s="231"/>
      <c r="AF182" s="231"/>
      <c r="AG182" s="250"/>
      <c r="AH182" s="249"/>
      <c r="AI182" s="249"/>
      <c r="AJ182" s="249"/>
      <c r="AK182" s="249"/>
      <c r="AL182" s="249"/>
      <c r="AM182" s="204"/>
      <c r="AN182" s="205"/>
      <c r="AO182" s="205"/>
      <c r="AP182" s="205"/>
      <c r="AQ182" s="205"/>
      <c r="AR182" s="205"/>
      <c r="AS182" s="259"/>
      <c r="AT182" s="258"/>
      <c r="AU182" s="258"/>
      <c r="AV182" s="258"/>
      <c r="AW182" s="258"/>
      <c r="AX182" s="258"/>
      <c r="AY182" s="268"/>
      <c r="AZ182" s="267"/>
      <c r="BA182" s="267"/>
      <c r="BB182" s="267"/>
      <c r="BC182" s="267"/>
      <c r="BD182" s="267"/>
      <c r="BE182" s="204"/>
      <c r="BF182" s="205"/>
      <c r="BG182" s="205"/>
      <c r="BH182" s="205"/>
      <c r="BI182" s="205"/>
      <c r="BJ182" s="205"/>
      <c r="BK182" s="241"/>
      <c r="BL182" s="240"/>
      <c r="BM182" s="240"/>
      <c r="BN182" s="240"/>
      <c r="BO182" s="240"/>
      <c r="BP182" s="240"/>
      <c r="BQ182" s="223"/>
      <c r="BR182" s="222"/>
      <c r="BS182" s="222"/>
      <c r="BT182" s="222"/>
      <c r="BU182" s="222"/>
      <c r="BV182" s="222"/>
      <c r="BW182" s="268"/>
      <c r="BX182" s="267"/>
      <c r="BY182" s="267"/>
      <c r="BZ182" s="267"/>
      <c r="CA182" s="267"/>
      <c r="CB182" s="267"/>
      <c r="CC182" s="241"/>
      <c r="CD182" s="214"/>
      <c r="CE182" s="240"/>
      <c r="CF182" s="240"/>
      <c r="CG182" s="240"/>
      <c r="CH182" s="5"/>
      <c r="CI182" s="579">
        <f t="shared" si="59"/>
        <v>0</v>
      </c>
      <c r="CJ182" s="579">
        <f t="shared" si="60"/>
        <v>0</v>
      </c>
    </row>
    <row r="183" spans="1:88" hidden="1" x14ac:dyDescent="0.2">
      <c r="A183" s="17"/>
      <c r="B183" s="17"/>
      <c r="C183" s="17"/>
      <c r="D183" s="71"/>
      <c r="E183" s="17"/>
      <c r="F183" s="71"/>
      <c r="G183" s="18"/>
      <c r="H183" s="72"/>
      <c r="I183" s="73"/>
      <c r="J183" s="204"/>
      <c r="K183" s="204"/>
      <c r="L183" s="205"/>
      <c r="M183" s="205"/>
      <c r="N183" s="205"/>
      <c r="O183" s="214"/>
      <c r="P183" s="214"/>
      <c r="Q183" s="213"/>
      <c r="R183" s="213"/>
      <c r="S183" s="213"/>
      <c r="T183" s="213"/>
      <c r="U183" s="223"/>
      <c r="V183" s="222"/>
      <c r="W183" s="222"/>
      <c r="X183" s="222"/>
      <c r="Y183" s="222"/>
      <c r="Z183" s="222"/>
      <c r="AA183" s="232"/>
      <c r="AB183" s="231"/>
      <c r="AC183" s="231"/>
      <c r="AD183" s="231"/>
      <c r="AE183" s="231"/>
      <c r="AF183" s="231"/>
      <c r="AG183" s="250"/>
      <c r="AH183" s="249"/>
      <c r="AI183" s="249"/>
      <c r="AJ183" s="249"/>
      <c r="AK183" s="249"/>
      <c r="AL183" s="249"/>
      <c r="AM183" s="204"/>
      <c r="AN183" s="205"/>
      <c r="AO183" s="205"/>
      <c r="AP183" s="205"/>
      <c r="AQ183" s="205"/>
      <c r="AR183" s="205"/>
      <c r="AS183" s="259"/>
      <c r="AT183" s="258"/>
      <c r="AU183" s="258"/>
      <c r="AV183" s="258"/>
      <c r="AW183" s="258"/>
      <c r="AX183" s="258"/>
      <c r="AY183" s="268"/>
      <c r="AZ183" s="267"/>
      <c r="BA183" s="267"/>
      <c r="BB183" s="267"/>
      <c r="BC183" s="267"/>
      <c r="BD183" s="267"/>
      <c r="BE183" s="204"/>
      <c r="BF183" s="205"/>
      <c r="BG183" s="205"/>
      <c r="BH183" s="205"/>
      <c r="BI183" s="205"/>
      <c r="BJ183" s="205"/>
      <c r="BK183" s="241"/>
      <c r="BL183" s="240"/>
      <c r="BM183" s="240"/>
      <c r="BN183" s="240"/>
      <c r="BO183" s="240"/>
      <c r="BP183" s="240"/>
      <c r="BQ183" s="223"/>
      <c r="BR183" s="222"/>
      <c r="BS183" s="222"/>
      <c r="BT183" s="222"/>
      <c r="BU183" s="222"/>
      <c r="BV183" s="222"/>
      <c r="BW183" s="268"/>
      <c r="BX183" s="267"/>
      <c r="BY183" s="267"/>
      <c r="BZ183" s="267"/>
      <c r="CA183" s="267"/>
      <c r="CB183" s="267"/>
      <c r="CC183" s="241"/>
      <c r="CD183" s="214"/>
      <c r="CE183" s="240"/>
      <c r="CF183" s="240"/>
      <c r="CG183" s="240"/>
      <c r="CH183" s="5"/>
      <c r="CI183" s="579">
        <f t="shared" si="59"/>
        <v>0</v>
      </c>
      <c r="CJ183" s="579">
        <f t="shared" si="60"/>
        <v>0</v>
      </c>
    </row>
    <row r="184" spans="1:88" hidden="1" x14ac:dyDescent="0.2">
      <c r="A184" s="17"/>
      <c r="B184" s="17"/>
      <c r="C184" s="17"/>
      <c r="D184" s="71"/>
      <c r="E184" s="17"/>
      <c r="F184" s="71"/>
      <c r="G184" s="18"/>
      <c r="H184" s="72"/>
      <c r="I184" s="110"/>
      <c r="J184" s="204"/>
      <c r="K184" s="204"/>
      <c r="L184" s="205"/>
      <c r="M184" s="205"/>
      <c r="N184" s="205"/>
      <c r="O184" s="214"/>
      <c r="P184" s="214"/>
      <c r="Q184" s="213"/>
      <c r="R184" s="213"/>
      <c r="S184" s="213"/>
      <c r="T184" s="213"/>
      <c r="U184" s="223"/>
      <c r="V184" s="222"/>
      <c r="W184" s="222"/>
      <c r="X184" s="222"/>
      <c r="Y184" s="222"/>
      <c r="Z184" s="222"/>
      <c r="AA184" s="232"/>
      <c r="AB184" s="231"/>
      <c r="AC184" s="231"/>
      <c r="AD184" s="231"/>
      <c r="AE184" s="231"/>
      <c r="AF184" s="231"/>
      <c r="AG184" s="250"/>
      <c r="AH184" s="249"/>
      <c r="AI184" s="249"/>
      <c r="AJ184" s="249"/>
      <c r="AK184" s="249"/>
      <c r="AL184" s="249"/>
      <c r="AM184" s="204"/>
      <c r="AN184" s="205"/>
      <c r="AO184" s="205"/>
      <c r="AP184" s="205"/>
      <c r="AQ184" s="205"/>
      <c r="AR184" s="205"/>
      <c r="AS184" s="259"/>
      <c r="AT184" s="258"/>
      <c r="AU184" s="258"/>
      <c r="AV184" s="258"/>
      <c r="AW184" s="258"/>
      <c r="AX184" s="258"/>
      <c r="AY184" s="268"/>
      <c r="AZ184" s="267"/>
      <c r="BA184" s="267"/>
      <c r="BB184" s="267"/>
      <c r="BC184" s="267"/>
      <c r="BD184" s="267"/>
      <c r="BE184" s="204"/>
      <c r="BF184" s="205"/>
      <c r="BG184" s="205"/>
      <c r="BH184" s="205"/>
      <c r="BI184" s="205"/>
      <c r="BJ184" s="205"/>
      <c r="BK184" s="241"/>
      <c r="BL184" s="240"/>
      <c r="BM184" s="240"/>
      <c r="BN184" s="240"/>
      <c r="BO184" s="240"/>
      <c r="BP184" s="240"/>
      <c r="BQ184" s="223"/>
      <c r="BR184" s="222"/>
      <c r="BS184" s="222"/>
      <c r="BT184" s="222"/>
      <c r="BU184" s="222"/>
      <c r="BV184" s="222"/>
      <c r="BW184" s="268"/>
      <c r="BX184" s="267"/>
      <c r="BY184" s="267"/>
      <c r="BZ184" s="267"/>
      <c r="CA184" s="267"/>
      <c r="CB184" s="267"/>
      <c r="CC184" s="241"/>
      <c r="CD184" s="214"/>
      <c r="CE184" s="240"/>
      <c r="CF184" s="240"/>
      <c r="CG184" s="240"/>
      <c r="CH184" s="5"/>
      <c r="CI184" s="579">
        <f t="shared" si="59"/>
        <v>0</v>
      </c>
      <c r="CJ184" s="579">
        <f t="shared" si="60"/>
        <v>0</v>
      </c>
    </row>
    <row r="185" spans="1:88" hidden="1" x14ac:dyDescent="0.2">
      <c r="A185" s="22"/>
      <c r="B185" s="111"/>
      <c r="C185" s="93"/>
      <c r="D185" s="52"/>
      <c r="E185" s="22"/>
      <c r="F185" s="52"/>
      <c r="G185" s="53"/>
      <c r="H185" s="26"/>
      <c r="I185" s="112"/>
      <c r="J185" s="204"/>
      <c r="K185" s="204"/>
      <c r="L185" s="205"/>
      <c r="M185" s="205"/>
      <c r="N185" s="205"/>
      <c r="O185" s="214"/>
      <c r="P185" s="214"/>
      <c r="Q185" s="213"/>
      <c r="R185" s="213"/>
      <c r="S185" s="213"/>
      <c r="T185" s="213"/>
      <c r="U185" s="223"/>
      <c r="V185" s="222"/>
      <c r="W185" s="222"/>
      <c r="X185" s="222"/>
      <c r="Y185" s="222"/>
      <c r="Z185" s="222"/>
      <c r="AA185" s="232"/>
      <c r="AB185" s="231"/>
      <c r="AC185" s="231"/>
      <c r="AD185" s="231"/>
      <c r="AE185" s="231"/>
      <c r="AF185" s="231"/>
      <c r="AG185" s="250"/>
      <c r="AH185" s="249"/>
      <c r="AI185" s="249"/>
      <c r="AJ185" s="249"/>
      <c r="AK185" s="249"/>
      <c r="AL185" s="249"/>
      <c r="AM185" s="204"/>
      <c r="AN185" s="205"/>
      <c r="AO185" s="205"/>
      <c r="AP185" s="205"/>
      <c r="AQ185" s="205"/>
      <c r="AR185" s="205"/>
      <c r="AS185" s="259"/>
      <c r="AT185" s="258"/>
      <c r="AU185" s="258"/>
      <c r="AV185" s="258"/>
      <c r="AW185" s="258"/>
      <c r="AX185" s="258"/>
      <c r="AY185" s="268"/>
      <c r="AZ185" s="267"/>
      <c r="BA185" s="267"/>
      <c r="BB185" s="267"/>
      <c r="BC185" s="267"/>
      <c r="BD185" s="267"/>
      <c r="BE185" s="204"/>
      <c r="BF185" s="205"/>
      <c r="BG185" s="205"/>
      <c r="BH185" s="205"/>
      <c r="BI185" s="205"/>
      <c r="BJ185" s="205"/>
      <c r="BK185" s="241"/>
      <c r="BL185" s="240"/>
      <c r="BM185" s="240"/>
      <c r="BN185" s="240"/>
      <c r="BO185" s="240"/>
      <c r="BP185" s="240"/>
      <c r="BQ185" s="223"/>
      <c r="BR185" s="222"/>
      <c r="BS185" s="222"/>
      <c r="BT185" s="222"/>
      <c r="BU185" s="222"/>
      <c r="BV185" s="222"/>
      <c r="BW185" s="268"/>
      <c r="BX185" s="267"/>
      <c r="BY185" s="267"/>
      <c r="BZ185" s="267"/>
      <c r="CA185" s="267"/>
      <c r="CB185" s="267"/>
      <c r="CC185" s="241"/>
      <c r="CD185" s="214"/>
      <c r="CE185" s="240"/>
      <c r="CF185" s="240"/>
      <c r="CG185" s="240"/>
      <c r="CH185" s="5"/>
      <c r="CI185" s="579">
        <f t="shared" si="59"/>
        <v>0</v>
      </c>
      <c r="CJ185" s="579">
        <f t="shared" si="60"/>
        <v>0</v>
      </c>
    </row>
    <row r="186" spans="1:88" hidden="1" x14ac:dyDescent="0.2">
      <c r="A186" s="22"/>
      <c r="B186" s="22"/>
      <c r="C186" s="93"/>
      <c r="D186" s="52"/>
      <c r="E186" s="22"/>
      <c r="F186" s="52"/>
      <c r="G186" s="53"/>
      <c r="H186" s="75"/>
      <c r="I186" s="52"/>
      <c r="J186" s="204"/>
      <c r="K186" s="204"/>
      <c r="L186" s="205"/>
      <c r="M186" s="205"/>
      <c r="N186" s="205"/>
      <c r="O186" s="214"/>
      <c r="P186" s="214"/>
      <c r="Q186" s="213"/>
      <c r="R186" s="213"/>
      <c r="S186" s="213"/>
      <c r="T186" s="213"/>
      <c r="U186" s="223"/>
      <c r="V186" s="222"/>
      <c r="W186" s="222"/>
      <c r="X186" s="222"/>
      <c r="Y186" s="222"/>
      <c r="Z186" s="222"/>
      <c r="AA186" s="232"/>
      <c r="AB186" s="231"/>
      <c r="AC186" s="231"/>
      <c r="AD186" s="231"/>
      <c r="AE186" s="231"/>
      <c r="AF186" s="231"/>
      <c r="AG186" s="250"/>
      <c r="AH186" s="249"/>
      <c r="AI186" s="249"/>
      <c r="AJ186" s="249"/>
      <c r="AK186" s="249"/>
      <c r="AL186" s="249"/>
      <c r="AM186" s="204"/>
      <c r="AN186" s="205"/>
      <c r="AO186" s="205"/>
      <c r="AP186" s="205"/>
      <c r="AQ186" s="205"/>
      <c r="AR186" s="205"/>
      <c r="AS186" s="259"/>
      <c r="AT186" s="258"/>
      <c r="AU186" s="258"/>
      <c r="AV186" s="258"/>
      <c r="AW186" s="258"/>
      <c r="AX186" s="258"/>
      <c r="AY186" s="268"/>
      <c r="AZ186" s="267"/>
      <c r="BA186" s="267"/>
      <c r="BB186" s="267"/>
      <c r="BC186" s="267"/>
      <c r="BD186" s="267"/>
      <c r="BE186" s="204"/>
      <c r="BF186" s="205"/>
      <c r="BG186" s="205"/>
      <c r="BH186" s="205"/>
      <c r="BI186" s="205"/>
      <c r="BJ186" s="205"/>
      <c r="BK186" s="241"/>
      <c r="BL186" s="240"/>
      <c r="BM186" s="240"/>
      <c r="BN186" s="240"/>
      <c r="BO186" s="240"/>
      <c r="BP186" s="240"/>
      <c r="BQ186" s="223"/>
      <c r="BR186" s="222"/>
      <c r="BS186" s="222"/>
      <c r="BT186" s="222"/>
      <c r="BU186" s="222"/>
      <c r="BV186" s="222"/>
      <c r="BW186" s="268"/>
      <c r="BX186" s="267"/>
      <c r="BY186" s="267"/>
      <c r="BZ186" s="267"/>
      <c r="CA186" s="267"/>
      <c r="CB186" s="267"/>
      <c r="CC186" s="241"/>
      <c r="CD186" s="214"/>
      <c r="CE186" s="240"/>
      <c r="CF186" s="240"/>
      <c r="CG186" s="240"/>
      <c r="CH186" s="5"/>
      <c r="CI186" s="579">
        <f t="shared" si="59"/>
        <v>0</v>
      </c>
      <c r="CJ186" s="579">
        <f t="shared" si="60"/>
        <v>0</v>
      </c>
    </row>
    <row r="187" spans="1:88" hidden="1" x14ac:dyDescent="0.2">
      <c r="A187" s="22"/>
      <c r="B187" s="22"/>
      <c r="C187" s="51"/>
      <c r="D187" s="52"/>
      <c r="E187" s="22"/>
      <c r="F187" s="52"/>
      <c r="G187" s="53"/>
      <c r="H187" s="26"/>
      <c r="I187" s="96"/>
      <c r="J187" s="204"/>
      <c r="K187" s="204"/>
      <c r="L187" s="205"/>
      <c r="M187" s="205"/>
      <c r="N187" s="205"/>
      <c r="O187" s="214"/>
      <c r="P187" s="214"/>
      <c r="Q187" s="213"/>
      <c r="R187" s="213"/>
      <c r="S187" s="213"/>
      <c r="T187" s="213"/>
      <c r="U187" s="223"/>
      <c r="V187" s="222"/>
      <c r="W187" s="222"/>
      <c r="X187" s="222"/>
      <c r="Y187" s="222"/>
      <c r="Z187" s="222"/>
      <c r="AA187" s="232"/>
      <c r="AB187" s="231"/>
      <c r="AC187" s="231"/>
      <c r="AD187" s="231"/>
      <c r="AE187" s="231"/>
      <c r="AF187" s="231"/>
      <c r="AG187" s="250"/>
      <c r="AH187" s="249"/>
      <c r="AI187" s="249"/>
      <c r="AJ187" s="249"/>
      <c r="AK187" s="249"/>
      <c r="AL187" s="249"/>
      <c r="AM187" s="204"/>
      <c r="AN187" s="205"/>
      <c r="AO187" s="205"/>
      <c r="AP187" s="205"/>
      <c r="AQ187" s="205"/>
      <c r="AR187" s="205"/>
      <c r="AS187" s="259"/>
      <c r="AT187" s="258"/>
      <c r="AU187" s="258"/>
      <c r="AV187" s="258"/>
      <c r="AW187" s="258"/>
      <c r="AX187" s="258"/>
      <c r="AY187" s="268"/>
      <c r="AZ187" s="267"/>
      <c r="BA187" s="267"/>
      <c r="BB187" s="267"/>
      <c r="BC187" s="267"/>
      <c r="BD187" s="267"/>
      <c r="BE187" s="204"/>
      <c r="BF187" s="205"/>
      <c r="BG187" s="205"/>
      <c r="BH187" s="205"/>
      <c r="BI187" s="205"/>
      <c r="BJ187" s="205"/>
      <c r="BK187" s="241"/>
      <c r="BL187" s="240"/>
      <c r="BM187" s="240"/>
      <c r="BN187" s="240"/>
      <c r="BO187" s="240"/>
      <c r="BP187" s="240"/>
      <c r="BQ187" s="223"/>
      <c r="BR187" s="222"/>
      <c r="BS187" s="222"/>
      <c r="BT187" s="222"/>
      <c r="BU187" s="222"/>
      <c r="BV187" s="222"/>
      <c r="BW187" s="268"/>
      <c r="BX187" s="267"/>
      <c r="BY187" s="267"/>
      <c r="BZ187" s="267"/>
      <c r="CA187" s="267"/>
      <c r="CB187" s="267"/>
      <c r="CC187" s="241"/>
      <c r="CD187" s="214"/>
      <c r="CE187" s="240"/>
      <c r="CF187" s="240"/>
      <c r="CG187" s="240"/>
      <c r="CH187" s="5"/>
      <c r="CI187" s="579">
        <f t="shared" si="59"/>
        <v>0</v>
      </c>
      <c r="CJ187" s="579">
        <f t="shared" si="60"/>
        <v>0</v>
      </c>
    </row>
    <row r="188" spans="1:88" hidden="1" x14ac:dyDescent="0.2">
      <c r="A188" s="22"/>
      <c r="B188" s="22"/>
      <c r="C188" s="51"/>
      <c r="D188" s="31"/>
      <c r="E188" s="22"/>
      <c r="F188" s="52"/>
      <c r="G188" s="25"/>
      <c r="H188" s="32"/>
      <c r="I188" s="76"/>
      <c r="J188" s="204"/>
      <c r="K188" s="204"/>
      <c r="L188" s="205"/>
      <c r="M188" s="205"/>
      <c r="N188" s="205"/>
      <c r="O188" s="214"/>
      <c r="P188" s="214"/>
      <c r="Q188" s="213"/>
      <c r="R188" s="213"/>
      <c r="S188" s="213"/>
      <c r="T188" s="213"/>
      <c r="U188" s="223"/>
      <c r="V188" s="222"/>
      <c r="W188" s="222"/>
      <c r="X188" s="222"/>
      <c r="Y188" s="222"/>
      <c r="Z188" s="222"/>
      <c r="AA188" s="232"/>
      <c r="AB188" s="231"/>
      <c r="AC188" s="231"/>
      <c r="AD188" s="231"/>
      <c r="AE188" s="231"/>
      <c r="AF188" s="231"/>
      <c r="AG188" s="250"/>
      <c r="AH188" s="249"/>
      <c r="AI188" s="249"/>
      <c r="AJ188" s="249"/>
      <c r="AK188" s="249"/>
      <c r="AL188" s="249"/>
      <c r="AM188" s="204"/>
      <c r="AN188" s="205"/>
      <c r="AO188" s="205"/>
      <c r="AP188" s="205"/>
      <c r="AQ188" s="205"/>
      <c r="AR188" s="205"/>
      <c r="AS188" s="259"/>
      <c r="AT188" s="258"/>
      <c r="AU188" s="258"/>
      <c r="AV188" s="258"/>
      <c r="AW188" s="258"/>
      <c r="AX188" s="258"/>
      <c r="AY188" s="268"/>
      <c r="AZ188" s="267"/>
      <c r="BA188" s="267"/>
      <c r="BB188" s="267"/>
      <c r="BC188" s="267"/>
      <c r="BD188" s="267"/>
      <c r="BE188" s="204"/>
      <c r="BF188" s="205"/>
      <c r="BG188" s="205"/>
      <c r="BH188" s="205"/>
      <c r="BI188" s="205"/>
      <c r="BJ188" s="205"/>
      <c r="BK188" s="241"/>
      <c r="BL188" s="240"/>
      <c r="BM188" s="240"/>
      <c r="BN188" s="240"/>
      <c r="BO188" s="240"/>
      <c r="BP188" s="240"/>
      <c r="BQ188" s="223"/>
      <c r="BR188" s="222"/>
      <c r="BS188" s="222"/>
      <c r="BT188" s="222"/>
      <c r="BU188" s="222"/>
      <c r="BV188" s="222"/>
      <c r="BW188" s="268"/>
      <c r="BX188" s="267"/>
      <c r="BY188" s="267"/>
      <c r="BZ188" s="267"/>
      <c r="CA188" s="267"/>
      <c r="CB188" s="267"/>
      <c r="CC188" s="241"/>
      <c r="CD188" s="214"/>
      <c r="CE188" s="240"/>
      <c r="CF188" s="240"/>
      <c r="CG188" s="240"/>
      <c r="CH188" s="5"/>
      <c r="CI188" s="579">
        <f t="shared" si="59"/>
        <v>0</v>
      </c>
      <c r="CJ188" s="579">
        <f t="shared" si="60"/>
        <v>0</v>
      </c>
    </row>
    <row r="189" spans="1:88" hidden="1" x14ac:dyDescent="0.2">
      <c r="A189" s="22"/>
      <c r="B189" s="22"/>
      <c r="C189" s="51"/>
      <c r="D189" s="33"/>
      <c r="E189" s="22"/>
      <c r="F189" s="52"/>
      <c r="G189" s="25"/>
      <c r="H189" s="32"/>
      <c r="I189" s="76"/>
      <c r="J189" s="204"/>
      <c r="K189" s="204"/>
      <c r="L189" s="205"/>
      <c r="M189" s="205"/>
      <c r="N189" s="205"/>
      <c r="O189" s="214"/>
      <c r="P189" s="214"/>
      <c r="Q189" s="213"/>
      <c r="R189" s="213"/>
      <c r="S189" s="213"/>
      <c r="T189" s="213"/>
      <c r="U189" s="223"/>
      <c r="V189" s="222"/>
      <c r="W189" s="222"/>
      <c r="X189" s="222"/>
      <c r="Y189" s="222"/>
      <c r="Z189" s="222"/>
      <c r="AA189" s="232"/>
      <c r="AB189" s="231"/>
      <c r="AC189" s="231"/>
      <c r="AD189" s="231"/>
      <c r="AE189" s="231"/>
      <c r="AF189" s="231"/>
      <c r="AG189" s="250"/>
      <c r="AH189" s="249"/>
      <c r="AI189" s="249"/>
      <c r="AJ189" s="249"/>
      <c r="AK189" s="249"/>
      <c r="AL189" s="249"/>
      <c r="AM189" s="204"/>
      <c r="AN189" s="205"/>
      <c r="AO189" s="205"/>
      <c r="AP189" s="205"/>
      <c r="AQ189" s="205"/>
      <c r="AR189" s="205"/>
      <c r="AS189" s="259"/>
      <c r="AT189" s="258"/>
      <c r="AU189" s="258"/>
      <c r="AV189" s="258"/>
      <c r="AW189" s="258"/>
      <c r="AX189" s="258"/>
      <c r="AY189" s="268"/>
      <c r="AZ189" s="267"/>
      <c r="BA189" s="267"/>
      <c r="BB189" s="267"/>
      <c r="BC189" s="267"/>
      <c r="BD189" s="267"/>
      <c r="BE189" s="204"/>
      <c r="BF189" s="205"/>
      <c r="BG189" s="205"/>
      <c r="BH189" s="205"/>
      <c r="BI189" s="205"/>
      <c r="BJ189" s="205"/>
      <c r="BK189" s="241"/>
      <c r="BL189" s="240"/>
      <c r="BM189" s="240"/>
      <c r="BN189" s="240"/>
      <c r="BO189" s="240"/>
      <c r="BP189" s="240"/>
      <c r="BQ189" s="223"/>
      <c r="BR189" s="222"/>
      <c r="BS189" s="222"/>
      <c r="BT189" s="222"/>
      <c r="BU189" s="222"/>
      <c r="BV189" s="222"/>
      <c r="BW189" s="268"/>
      <c r="BX189" s="267"/>
      <c r="BY189" s="267"/>
      <c r="BZ189" s="267"/>
      <c r="CA189" s="267"/>
      <c r="CB189" s="267"/>
      <c r="CC189" s="241"/>
      <c r="CD189" s="214"/>
      <c r="CE189" s="240"/>
      <c r="CF189" s="240"/>
      <c r="CG189" s="240"/>
      <c r="CH189" s="5"/>
      <c r="CI189" s="579">
        <f t="shared" si="59"/>
        <v>0</v>
      </c>
      <c r="CJ189" s="579">
        <f t="shared" si="60"/>
        <v>0</v>
      </c>
    </row>
    <row r="190" spans="1:88" hidden="1" x14ac:dyDescent="0.2">
      <c r="A190" s="22"/>
      <c r="B190" s="22"/>
      <c r="C190" s="22"/>
      <c r="D190" s="34"/>
      <c r="E190" s="22"/>
      <c r="F190" s="34"/>
      <c r="G190" s="48"/>
      <c r="H190" s="36"/>
      <c r="I190" s="27"/>
      <c r="J190" s="204"/>
      <c r="K190" s="204"/>
      <c r="L190" s="205"/>
      <c r="M190" s="205"/>
      <c r="N190" s="204"/>
      <c r="O190" s="214"/>
      <c r="P190" s="214"/>
      <c r="Q190" s="213"/>
      <c r="R190" s="214"/>
      <c r="S190" s="213"/>
      <c r="T190" s="214"/>
      <c r="U190" s="223"/>
      <c r="V190" s="223"/>
      <c r="W190" s="222"/>
      <c r="X190" s="223"/>
      <c r="Y190" s="222"/>
      <c r="Z190" s="223"/>
      <c r="AA190" s="232"/>
      <c r="AB190" s="232"/>
      <c r="AC190" s="231"/>
      <c r="AD190" s="232"/>
      <c r="AE190" s="231"/>
      <c r="AF190" s="232"/>
      <c r="AG190" s="250"/>
      <c r="AH190" s="250"/>
      <c r="AI190" s="249"/>
      <c r="AJ190" s="250"/>
      <c r="AK190" s="249"/>
      <c r="AL190" s="250"/>
      <c r="AM190" s="204"/>
      <c r="AN190" s="204"/>
      <c r="AO190" s="205"/>
      <c r="AP190" s="204"/>
      <c r="AQ190" s="205"/>
      <c r="AR190" s="204"/>
      <c r="AS190" s="259"/>
      <c r="AT190" s="259"/>
      <c r="AU190" s="258"/>
      <c r="AV190" s="259"/>
      <c r="AW190" s="258"/>
      <c r="AX190" s="259"/>
      <c r="AY190" s="268"/>
      <c r="AZ190" s="268"/>
      <c r="BA190" s="267"/>
      <c r="BB190" s="268"/>
      <c r="BC190" s="267"/>
      <c r="BD190" s="268"/>
      <c r="BE190" s="204"/>
      <c r="BF190" s="204"/>
      <c r="BG190" s="205"/>
      <c r="BH190" s="204"/>
      <c r="BI190" s="205"/>
      <c r="BJ190" s="204"/>
      <c r="BK190" s="241"/>
      <c r="BL190" s="241"/>
      <c r="BM190" s="240"/>
      <c r="BN190" s="241"/>
      <c r="BO190" s="240"/>
      <c r="BP190" s="241"/>
      <c r="BQ190" s="223"/>
      <c r="BR190" s="223"/>
      <c r="BS190" s="222"/>
      <c r="BT190" s="223"/>
      <c r="BU190" s="222"/>
      <c r="BV190" s="223"/>
      <c r="BW190" s="268"/>
      <c r="BX190" s="268"/>
      <c r="BY190" s="267"/>
      <c r="BZ190" s="268"/>
      <c r="CA190" s="267"/>
      <c r="CB190" s="268"/>
      <c r="CC190" s="241"/>
      <c r="CD190" s="214"/>
      <c r="CE190" s="240"/>
      <c r="CF190" s="240"/>
      <c r="CG190" s="241"/>
      <c r="CH190" s="5"/>
      <c r="CI190" s="579">
        <f t="shared" si="59"/>
        <v>0</v>
      </c>
      <c r="CJ190" s="579">
        <f t="shared" si="60"/>
        <v>0</v>
      </c>
    </row>
    <row r="191" spans="1:88" hidden="1" x14ac:dyDescent="0.2">
      <c r="A191" s="11"/>
      <c r="B191" s="11"/>
      <c r="C191" s="11"/>
      <c r="D191" s="64"/>
      <c r="E191" s="11"/>
      <c r="F191" s="64"/>
      <c r="G191" s="70"/>
      <c r="H191" s="113"/>
      <c r="I191" s="66"/>
      <c r="J191" s="204"/>
      <c r="K191" s="204"/>
      <c r="L191" s="205"/>
      <c r="M191" s="205"/>
      <c r="N191" s="205"/>
      <c r="O191" s="214"/>
      <c r="P191" s="214"/>
      <c r="Q191" s="213"/>
      <c r="R191" s="213"/>
      <c r="S191" s="213"/>
      <c r="T191" s="213"/>
      <c r="U191" s="223"/>
      <c r="V191" s="222"/>
      <c r="W191" s="222"/>
      <c r="X191" s="222"/>
      <c r="Y191" s="222"/>
      <c r="Z191" s="222"/>
      <c r="AA191" s="232"/>
      <c r="AB191" s="231"/>
      <c r="AC191" s="231"/>
      <c r="AD191" s="231"/>
      <c r="AE191" s="231"/>
      <c r="AF191" s="231"/>
      <c r="AG191" s="250"/>
      <c r="AH191" s="249"/>
      <c r="AI191" s="249"/>
      <c r="AJ191" s="249"/>
      <c r="AK191" s="249"/>
      <c r="AL191" s="249"/>
      <c r="AM191" s="204"/>
      <c r="AN191" s="205"/>
      <c r="AO191" s="205"/>
      <c r="AP191" s="205"/>
      <c r="AQ191" s="205"/>
      <c r="AR191" s="205"/>
      <c r="AS191" s="259"/>
      <c r="AT191" s="258"/>
      <c r="AU191" s="258"/>
      <c r="AV191" s="258"/>
      <c r="AW191" s="258"/>
      <c r="AX191" s="258"/>
      <c r="AY191" s="268"/>
      <c r="AZ191" s="267"/>
      <c r="BA191" s="267"/>
      <c r="BB191" s="267"/>
      <c r="BC191" s="267"/>
      <c r="BD191" s="267"/>
      <c r="BE191" s="204"/>
      <c r="BF191" s="205"/>
      <c r="BG191" s="205"/>
      <c r="BH191" s="205"/>
      <c r="BI191" s="205"/>
      <c r="BJ191" s="205"/>
      <c r="BK191" s="241"/>
      <c r="BL191" s="240"/>
      <c r="BM191" s="240"/>
      <c r="BN191" s="240"/>
      <c r="BO191" s="240"/>
      <c r="BP191" s="240"/>
      <c r="BQ191" s="223"/>
      <c r="BR191" s="222"/>
      <c r="BS191" s="222"/>
      <c r="BT191" s="222"/>
      <c r="BU191" s="222"/>
      <c r="BV191" s="222"/>
      <c r="BW191" s="268"/>
      <c r="BX191" s="267"/>
      <c r="BY191" s="267"/>
      <c r="BZ191" s="267"/>
      <c r="CA191" s="267"/>
      <c r="CB191" s="267"/>
      <c r="CC191" s="241"/>
      <c r="CD191" s="214"/>
      <c r="CE191" s="240"/>
      <c r="CF191" s="240"/>
      <c r="CG191" s="240"/>
      <c r="CH191" s="5"/>
      <c r="CI191" s="579">
        <f t="shared" si="59"/>
        <v>0</v>
      </c>
      <c r="CJ191" s="579">
        <f t="shared" si="60"/>
        <v>0</v>
      </c>
    </row>
    <row r="192" spans="1:88" hidden="1" x14ac:dyDescent="0.2">
      <c r="A192" s="11"/>
      <c r="B192" s="11"/>
      <c r="C192" s="11"/>
      <c r="D192" s="64"/>
      <c r="E192" s="11"/>
      <c r="F192" s="64"/>
      <c r="G192" s="70"/>
      <c r="H192" s="114"/>
      <c r="I192" s="66"/>
      <c r="J192" s="204"/>
      <c r="K192" s="204"/>
      <c r="L192" s="205"/>
      <c r="M192" s="205"/>
      <c r="N192" s="205"/>
      <c r="O192" s="214"/>
      <c r="P192" s="214"/>
      <c r="Q192" s="213"/>
      <c r="R192" s="213"/>
      <c r="S192" s="213"/>
      <c r="T192" s="213"/>
      <c r="U192" s="223"/>
      <c r="V192" s="222"/>
      <c r="W192" s="222"/>
      <c r="X192" s="222"/>
      <c r="Y192" s="222"/>
      <c r="Z192" s="222"/>
      <c r="AA192" s="232"/>
      <c r="AB192" s="231"/>
      <c r="AC192" s="231"/>
      <c r="AD192" s="231"/>
      <c r="AE192" s="231"/>
      <c r="AF192" s="231"/>
      <c r="AG192" s="250"/>
      <c r="AH192" s="249"/>
      <c r="AI192" s="249"/>
      <c r="AJ192" s="249"/>
      <c r="AK192" s="249"/>
      <c r="AL192" s="249"/>
      <c r="AM192" s="204"/>
      <c r="AN192" s="205"/>
      <c r="AO192" s="205"/>
      <c r="AP192" s="205"/>
      <c r="AQ192" s="205"/>
      <c r="AR192" s="205"/>
      <c r="AS192" s="259"/>
      <c r="AT192" s="258"/>
      <c r="AU192" s="258"/>
      <c r="AV192" s="258"/>
      <c r="AW192" s="258"/>
      <c r="AX192" s="258"/>
      <c r="AY192" s="268"/>
      <c r="AZ192" s="267"/>
      <c r="BA192" s="267"/>
      <c r="BB192" s="267"/>
      <c r="BC192" s="267"/>
      <c r="BD192" s="267"/>
      <c r="BE192" s="204"/>
      <c r="BF192" s="205"/>
      <c r="BG192" s="205"/>
      <c r="BH192" s="205"/>
      <c r="BI192" s="205"/>
      <c r="BJ192" s="205"/>
      <c r="BK192" s="241"/>
      <c r="BL192" s="240"/>
      <c r="BM192" s="240"/>
      <c r="BN192" s="240"/>
      <c r="BO192" s="240"/>
      <c r="BP192" s="240"/>
      <c r="BQ192" s="223"/>
      <c r="BR192" s="222"/>
      <c r="BS192" s="222"/>
      <c r="BT192" s="222"/>
      <c r="BU192" s="222"/>
      <c r="BV192" s="222"/>
      <c r="BW192" s="268"/>
      <c r="BX192" s="267"/>
      <c r="BY192" s="267"/>
      <c r="BZ192" s="267"/>
      <c r="CA192" s="267"/>
      <c r="CB192" s="267"/>
      <c r="CC192" s="241"/>
      <c r="CD192" s="214"/>
      <c r="CE192" s="240"/>
      <c r="CF192" s="240"/>
      <c r="CG192" s="240"/>
      <c r="CH192" s="5"/>
      <c r="CI192" s="579">
        <f t="shared" si="59"/>
        <v>0</v>
      </c>
      <c r="CJ192" s="579">
        <f t="shared" si="60"/>
        <v>0</v>
      </c>
    </row>
    <row r="193" spans="1:88" hidden="1" x14ac:dyDescent="0.2">
      <c r="A193" s="22"/>
      <c r="B193" s="22"/>
      <c r="C193" s="22"/>
      <c r="D193" s="34"/>
      <c r="E193" s="22"/>
      <c r="F193" s="34"/>
      <c r="G193" s="48"/>
      <c r="H193" s="36"/>
      <c r="I193" s="27"/>
      <c r="J193" s="204"/>
      <c r="K193" s="204"/>
      <c r="L193" s="205"/>
      <c r="M193" s="205"/>
      <c r="N193" s="204"/>
      <c r="O193" s="214"/>
      <c r="P193" s="214"/>
      <c r="Q193" s="213"/>
      <c r="R193" s="214"/>
      <c r="S193" s="213"/>
      <c r="T193" s="214"/>
      <c r="U193" s="223"/>
      <c r="V193" s="223"/>
      <c r="W193" s="222"/>
      <c r="X193" s="223"/>
      <c r="Y193" s="222"/>
      <c r="Z193" s="223"/>
      <c r="AA193" s="232"/>
      <c r="AB193" s="232"/>
      <c r="AC193" s="231"/>
      <c r="AD193" s="232"/>
      <c r="AE193" s="231"/>
      <c r="AF193" s="232"/>
      <c r="AG193" s="250"/>
      <c r="AH193" s="250"/>
      <c r="AI193" s="249"/>
      <c r="AJ193" s="250"/>
      <c r="AK193" s="249"/>
      <c r="AL193" s="250"/>
      <c r="AM193" s="204"/>
      <c r="AN193" s="204"/>
      <c r="AO193" s="205"/>
      <c r="AP193" s="204"/>
      <c r="AQ193" s="205"/>
      <c r="AR193" s="204"/>
      <c r="AS193" s="259"/>
      <c r="AT193" s="259"/>
      <c r="AU193" s="258"/>
      <c r="AV193" s="259"/>
      <c r="AW193" s="258"/>
      <c r="AX193" s="259"/>
      <c r="AY193" s="268"/>
      <c r="AZ193" s="268"/>
      <c r="BA193" s="267"/>
      <c r="BB193" s="268"/>
      <c r="BC193" s="267"/>
      <c r="BD193" s="268"/>
      <c r="BE193" s="204"/>
      <c r="BF193" s="204"/>
      <c r="BG193" s="205"/>
      <c r="BH193" s="204"/>
      <c r="BI193" s="205"/>
      <c r="BJ193" s="204"/>
      <c r="BK193" s="241"/>
      <c r="BL193" s="241"/>
      <c r="BM193" s="240"/>
      <c r="BN193" s="241"/>
      <c r="BO193" s="240"/>
      <c r="BP193" s="241"/>
      <c r="BQ193" s="223"/>
      <c r="BR193" s="223"/>
      <c r="BS193" s="222"/>
      <c r="BT193" s="223"/>
      <c r="BU193" s="222"/>
      <c r="BV193" s="223"/>
      <c r="BW193" s="268"/>
      <c r="BX193" s="268"/>
      <c r="BY193" s="267"/>
      <c r="BZ193" s="268"/>
      <c r="CA193" s="267"/>
      <c r="CB193" s="268"/>
      <c r="CC193" s="241"/>
      <c r="CD193" s="214"/>
      <c r="CE193" s="240"/>
      <c r="CF193" s="240"/>
      <c r="CG193" s="241"/>
      <c r="CH193" s="5"/>
      <c r="CI193" s="579">
        <f t="shared" si="59"/>
        <v>0</v>
      </c>
      <c r="CJ193" s="579">
        <f t="shared" si="60"/>
        <v>0</v>
      </c>
    </row>
    <row r="194" spans="1:88" hidden="1" x14ac:dyDescent="0.2">
      <c r="A194" s="11"/>
      <c r="B194" s="11"/>
      <c r="C194" s="11"/>
      <c r="D194" s="64"/>
      <c r="E194" s="11"/>
      <c r="F194" s="64"/>
      <c r="G194" s="70"/>
      <c r="H194" s="113"/>
      <c r="I194" s="66"/>
      <c r="J194" s="204"/>
      <c r="K194" s="204"/>
      <c r="L194" s="205"/>
      <c r="M194" s="205"/>
      <c r="N194" s="205"/>
      <c r="O194" s="214"/>
      <c r="P194" s="214"/>
      <c r="Q194" s="213"/>
      <c r="R194" s="213"/>
      <c r="S194" s="213"/>
      <c r="T194" s="213"/>
      <c r="U194" s="223"/>
      <c r="V194" s="222"/>
      <c r="W194" s="222"/>
      <c r="X194" s="222"/>
      <c r="Y194" s="222"/>
      <c r="Z194" s="222"/>
      <c r="AA194" s="232"/>
      <c r="AB194" s="231"/>
      <c r="AC194" s="231"/>
      <c r="AD194" s="231"/>
      <c r="AE194" s="231"/>
      <c r="AF194" s="231"/>
      <c r="AG194" s="250"/>
      <c r="AH194" s="249"/>
      <c r="AI194" s="249"/>
      <c r="AJ194" s="249"/>
      <c r="AK194" s="249"/>
      <c r="AL194" s="249"/>
      <c r="AM194" s="204"/>
      <c r="AN194" s="205"/>
      <c r="AO194" s="205"/>
      <c r="AP194" s="205"/>
      <c r="AQ194" s="205"/>
      <c r="AR194" s="205"/>
      <c r="AS194" s="259"/>
      <c r="AT194" s="258"/>
      <c r="AU194" s="258"/>
      <c r="AV194" s="258"/>
      <c r="AW194" s="258"/>
      <c r="AX194" s="258"/>
      <c r="AY194" s="268"/>
      <c r="AZ194" s="267"/>
      <c r="BA194" s="267"/>
      <c r="BB194" s="267"/>
      <c r="BC194" s="267"/>
      <c r="BD194" s="267"/>
      <c r="BE194" s="204"/>
      <c r="BF194" s="205"/>
      <c r="BG194" s="205"/>
      <c r="BH194" s="205"/>
      <c r="BI194" s="205"/>
      <c r="BJ194" s="205"/>
      <c r="BK194" s="241"/>
      <c r="BL194" s="240"/>
      <c r="BM194" s="240"/>
      <c r="BN194" s="240"/>
      <c r="BO194" s="240"/>
      <c r="BP194" s="240"/>
      <c r="BQ194" s="223"/>
      <c r="BR194" s="222"/>
      <c r="BS194" s="222"/>
      <c r="BT194" s="222"/>
      <c r="BU194" s="222"/>
      <c r="BV194" s="222"/>
      <c r="BW194" s="268"/>
      <c r="BX194" s="267"/>
      <c r="BY194" s="267"/>
      <c r="BZ194" s="267"/>
      <c r="CA194" s="267"/>
      <c r="CB194" s="267"/>
      <c r="CC194" s="241"/>
      <c r="CD194" s="214"/>
      <c r="CE194" s="240"/>
      <c r="CF194" s="240"/>
      <c r="CG194" s="240"/>
      <c r="CH194" s="5"/>
      <c r="CI194" s="579">
        <f t="shared" si="59"/>
        <v>0</v>
      </c>
      <c r="CJ194" s="579">
        <f t="shared" si="60"/>
        <v>0</v>
      </c>
    </row>
    <row r="195" spans="1:88" hidden="1" x14ac:dyDescent="0.2">
      <c r="A195" s="11"/>
      <c r="B195" s="11"/>
      <c r="C195" s="11"/>
      <c r="D195" s="64"/>
      <c r="E195" s="11"/>
      <c r="F195" s="64"/>
      <c r="G195" s="70"/>
      <c r="H195" s="113"/>
      <c r="I195" s="66"/>
      <c r="J195" s="204"/>
      <c r="K195" s="204"/>
      <c r="L195" s="205"/>
      <c r="M195" s="205"/>
      <c r="N195" s="205"/>
      <c r="O195" s="214"/>
      <c r="P195" s="214"/>
      <c r="Q195" s="213"/>
      <c r="R195" s="213"/>
      <c r="S195" s="213"/>
      <c r="T195" s="213"/>
      <c r="U195" s="223"/>
      <c r="V195" s="222"/>
      <c r="W195" s="222"/>
      <c r="X195" s="222"/>
      <c r="Y195" s="222"/>
      <c r="Z195" s="222"/>
      <c r="AA195" s="232"/>
      <c r="AB195" s="231"/>
      <c r="AC195" s="231"/>
      <c r="AD195" s="231"/>
      <c r="AE195" s="231"/>
      <c r="AF195" s="231"/>
      <c r="AG195" s="250"/>
      <c r="AH195" s="249"/>
      <c r="AI195" s="249"/>
      <c r="AJ195" s="249"/>
      <c r="AK195" s="249"/>
      <c r="AL195" s="249"/>
      <c r="AM195" s="204"/>
      <c r="AN195" s="205"/>
      <c r="AO195" s="205"/>
      <c r="AP195" s="205"/>
      <c r="AQ195" s="205"/>
      <c r="AR195" s="205"/>
      <c r="AS195" s="259"/>
      <c r="AT195" s="258"/>
      <c r="AU195" s="258"/>
      <c r="AV195" s="258"/>
      <c r="AW195" s="258"/>
      <c r="AX195" s="258"/>
      <c r="AY195" s="268"/>
      <c r="AZ195" s="267"/>
      <c r="BA195" s="267"/>
      <c r="BB195" s="267"/>
      <c r="BC195" s="267"/>
      <c r="BD195" s="267"/>
      <c r="BE195" s="204"/>
      <c r="BF195" s="205"/>
      <c r="BG195" s="205"/>
      <c r="BH195" s="205"/>
      <c r="BI195" s="205"/>
      <c r="BJ195" s="205"/>
      <c r="BK195" s="241"/>
      <c r="BL195" s="240"/>
      <c r="BM195" s="240"/>
      <c r="BN195" s="240"/>
      <c r="BO195" s="240"/>
      <c r="BP195" s="240"/>
      <c r="BQ195" s="223"/>
      <c r="BR195" s="222"/>
      <c r="BS195" s="222"/>
      <c r="BT195" s="222"/>
      <c r="BU195" s="222"/>
      <c r="BV195" s="222"/>
      <c r="BW195" s="268"/>
      <c r="BX195" s="267"/>
      <c r="BY195" s="267"/>
      <c r="BZ195" s="267"/>
      <c r="CA195" s="267"/>
      <c r="CB195" s="267"/>
      <c r="CC195" s="241"/>
      <c r="CD195" s="214"/>
      <c r="CE195" s="240"/>
      <c r="CF195" s="240"/>
      <c r="CG195" s="240"/>
      <c r="CH195" s="5"/>
      <c r="CI195" s="579">
        <f t="shared" si="59"/>
        <v>0</v>
      </c>
      <c r="CJ195" s="579">
        <f t="shared" si="60"/>
        <v>0</v>
      </c>
    </row>
    <row r="196" spans="1:88" hidden="1" x14ac:dyDescent="0.2">
      <c r="J196" s="204"/>
      <c r="K196" s="204"/>
      <c r="L196" s="205"/>
      <c r="M196" s="205"/>
      <c r="N196" s="205"/>
      <c r="O196" s="214"/>
      <c r="P196" s="214"/>
      <c r="Q196" s="213"/>
      <c r="R196" s="213"/>
      <c r="S196" s="213"/>
      <c r="T196" s="213"/>
      <c r="U196" s="223"/>
      <c r="V196" s="222"/>
      <c r="W196" s="222"/>
      <c r="X196" s="222"/>
      <c r="Y196" s="222"/>
      <c r="Z196" s="222"/>
      <c r="AA196" s="232"/>
      <c r="AB196" s="231"/>
      <c r="AC196" s="231"/>
      <c r="AD196" s="231"/>
      <c r="AE196" s="231"/>
      <c r="AF196" s="231"/>
      <c r="AG196" s="250"/>
      <c r="AH196" s="249"/>
      <c r="AI196" s="249"/>
      <c r="AJ196" s="249"/>
      <c r="AK196" s="249"/>
      <c r="AL196" s="249"/>
      <c r="AM196" s="204"/>
      <c r="AN196" s="205"/>
      <c r="AO196" s="205"/>
      <c r="AP196" s="205"/>
      <c r="AQ196" s="205"/>
      <c r="AR196" s="205"/>
      <c r="AS196" s="259"/>
      <c r="AT196" s="258"/>
      <c r="AU196" s="258"/>
      <c r="AV196" s="258"/>
      <c r="AW196" s="258"/>
      <c r="AX196" s="258"/>
      <c r="AY196" s="268"/>
      <c r="AZ196" s="267"/>
      <c r="BA196" s="267"/>
      <c r="BB196" s="267"/>
      <c r="BC196" s="267"/>
      <c r="BD196" s="267"/>
      <c r="BE196" s="204"/>
      <c r="BF196" s="205"/>
      <c r="BG196" s="205"/>
      <c r="BH196" s="205"/>
      <c r="BI196" s="205"/>
      <c r="BJ196" s="205"/>
      <c r="BK196" s="241"/>
      <c r="BL196" s="240"/>
      <c r="BM196" s="240"/>
      <c r="BN196" s="240"/>
      <c r="BO196" s="240"/>
      <c r="BP196" s="240"/>
      <c r="BQ196" s="223"/>
      <c r="BR196" s="222"/>
      <c r="BS196" s="222"/>
      <c r="BT196" s="222"/>
      <c r="BU196" s="222"/>
      <c r="BV196" s="222"/>
      <c r="BW196" s="268"/>
      <c r="BX196" s="267"/>
      <c r="BY196" s="267"/>
      <c r="BZ196" s="267"/>
      <c r="CA196" s="267"/>
      <c r="CB196" s="267"/>
      <c r="CC196" s="241"/>
      <c r="CD196" s="214"/>
      <c r="CE196" s="240"/>
      <c r="CF196" s="240"/>
      <c r="CG196" s="240"/>
      <c r="CH196" s="5"/>
      <c r="CI196" s="579">
        <f t="shared" si="59"/>
        <v>0</v>
      </c>
      <c r="CJ196" s="579">
        <f t="shared" si="60"/>
        <v>0</v>
      </c>
    </row>
    <row r="197" spans="1:88" hidden="1" x14ac:dyDescent="0.2">
      <c r="A197" s="22"/>
      <c r="B197" s="22"/>
      <c r="C197" s="51"/>
      <c r="D197" s="52"/>
      <c r="E197" s="22"/>
      <c r="F197" s="52"/>
      <c r="G197" s="53"/>
      <c r="H197" s="26"/>
      <c r="I197" s="27"/>
      <c r="J197" s="204"/>
      <c r="K197" s="204"/>
      <c r="L197" s="205"/>
      <c r="M197" s="205"/>
      <c r="N197" s="205"/>
      <c r="O197" s="214"/>
      <c r="P197" s="214"/>
      <c r="Q197" s="213"/>
      <c r="R197" s="213"/>
      <c r="S197" s="213"/>
      <c r="T197" s="213"/>
      <c r="U197" s="223"/>
      <c r="V197" s="222"/>
      <c r="W197" s="222"/>
      <c r="X197" s="222"/>
      <c r="Y197" s="222"/>
      <c r="Z197" s="222"/>
      <c r="AA197" s="232"/>
      <c r="AB197" s="231"/>
      <c r="AC197" s="231"/>
      <c r="AD197" s="231"/>
      <c r="AE197" s="231"/>
      <c r="AF197" s="231"/>
      <c r="AG197" s="250"/>
      <c r="AH197" s="249"/>
      <c r="AI197" s="249"/>
      <c r="AJ197" s="249"/>
      <c r="AK197" s="249"/>
      <c r="AL197" s="249"/>
      <c r="AM197" s="204"/>
      <c r="AN197" s="205"/>
      <c r="AO197" s="205"/>
      <c r="AP197" s="205"/>
      <c r="AQ197" s="205"/>
      <c r="AR197" s="205"/>
      <c r="AS197" s="259"/>
      <c r="AT197" s="258"/>
      <c r="AU197" s="258"/>
      <c r="AV197" s="258"/>
      <c r="AW197" s="258"/>
      <c r="AX197" s="258"/>
      <c r="AY197" s="268"/>
      <c r="AZ197" s="267"/>
      <c r="BA197" s="267"/>
      <c r="BB197" s="267"/>
      <c r="BC197" s="267"/>
      <c r="BD197" s="267"/>
      <c r="BE197" s="204"/>
      <c r="BF197" s="205"/>
      <c r="BG197" s="205"/>
      <c r="BH197" s="205"/>
      <c r="BI197" s="205"/>
      <c r="BJ197" s="205"/>
      <c r="BK197" s="241"/>
      <c r="BL197" s="240"/>
      <c r="BM197" s="240"/>
      <c r="BN197" s="240"/>
      <c r="BO197" s="240"/>
      <c r="BP197" s="240"/>
      <c r="BQ197" s="223"/>
      <c r="BR197" s="222"/>
      <c r="BS197" s="222"/>
      <c r="BT197" s="222"/>
      <c r="BU197" s="222"/>
      <c r="BV197" s="222"/>
      <c r="BW197" s="268"/>
      <c r="BX197" s="267"/>
      <c r="BY197" s="267"/>
      <c r="BZ197" s="267"/>
      <c r="CA197" s="267"/>
      <c r="CB197" s="267"/>
      <c r="CC197" s="241"/>
      <c r="CD197" s="214"/>
      <c r="CE197" s="240"/>
      <c r="CF197" s="240"/>
      <c r="CG197" s="240"/>
      <c r="CH197" s="5"/>
      <c r="CI197" s="579">
        <f t="shared" si="59"/>
        <v>0</v>
      </c>
      <c r="CJ197" s="579">
        <f t="shared" si="60"/>
        <v>0</v>
      </c>
    </row>
    <row r="198" spans="1:88" hidden="1" x14ac:dyDescent="0.2">
      <c r="A198" s="22"/>
      <c r="B198" s="22"/>
      <c r="C198" s="51"/>
      <c r="D198" s="31"/>
      <c r="E198" s="22"/>
      <c r="F198" s="52"/>
      <c r="G198" s="25"/>
      <c r="H198" s="32"/>
      <c r="I198" s="27"/>
      <c r="J198" s="204"/>
      <c r="K198" s="204"/>
      <c r="L198" s="205"/>
      <c r="M198" s="205"/>
      <c r="N198" s="205"/>
      <c r="O198" s="214"/>
      <c r="P198" s="214"/>
      <c r="Q198" s="213"/>
      <c r="R198" s="213"/>
      <c r="S198" s="213"/>
      <c r="T198" s="213"/>
      <c r="U198" s="223"/>
      <c r="V198" s="222"/>
      <c r="W198" s="222"/>
      <c r="X198" s="222"/>
      <c r="Y198" s="222"/>
      <c r="Z198" s="222"/>
      <c r="AA198" s="232"/>
      <c r="AB198" s="231"/>
      <c r="AC198" s="231"/>
      <c r="AD198" s="231"/>
      <c r="AE198" s="231"/>
      <c r="AF198" s="231"/>
      <c r="AG198" s="250"/>
      <c r="AH198" s="249"/>
      <c r="AI198" s="249"/>
      <c r="AJ198" s="249"/>
      <c r="AK198" s="249"/>
      <c r="AL198" s="249"/>
      <c r="AM198" s="204"/>
      <c r="AN198" s="205"/>
      <c r="AO198" s="205"/>
      <c r="AP198" s="205"/>
      <c r="AQ198" s="205"/>
      <c r="AR198" s="205"/>
      <c r="AS198" s="259"/>
      <c r="AT198" s="258"/>
      <c r="AU198" s="258"/>
      <c r="AV198" s="258"/>
      <c r="AW198" s="258"/>
      <c r="AX198" s="258"/>
      <c r="AY198" s="268"/>
      <c r="AZ198" s="267"/>
      <c r="BA198" s="267"/>
      <c r="BB198" s="267"/>
      <c r="BC198" s="267"/>
      <c r="BD198" s="267"/>
      <c r="BE198" s="204"/>
      <c r="BF198" s="205"/>
      <c r="BG198" s="205"/>
      <c r="BH198" s="205"/>
      <c r="BI198" s="205"/>
      <c r="BJ198" s="205"/>
      <c r="BK198" s="241"/>
      <c r="BL198" s="240"/>
      <c r="BM198" s="240"/>
      <c r="BN198" s="240"/>
      <c r="BO198" s="240"/>
      <c r="BP198" s="240"/>
      <c r="BQ198" s="223"/>
      <c r="BR198" s="222"/>
      <c r="BS198" s="222"/>
      <c r="BT198" s="222"/>
      <c r="BU198" s="222"/>
      <c r="BV198" s="222"/>
      <c r="BW198" s="268"/>
      <c r="BX198" s="267"/>
      <c r="BY198" s="267"/>
      <c r="BZ198" s="267"/>
      <c r="CA198" s="267"/>
      <c r="CB198" s="267"/>
      <c r="CC198" s="241"/>
      <c r="CD198" s="214"/>
      <c r="CE198" s="240"/>
      <c r="CF198" s="240"/>
      <c r="CG198" s="240"/>
      <c r="CH198" s="5"/>
      <c r="CI198" s="579">
        <f t="shared" si="59"/>
        <v>0</v>
      </c>
      <c r="CJ198" s="579">
        <f t="shared" si="60"/>
        <v>0</v>
      </c>
    </row>
    <row r="199" spans="1:88" hidden="1" x14ac:dyDescent="0.2">
      <c r="A199" s="22"/>
      <c r="B199" s="22"/>
      <c r="C199" s="51"/>
      <c r="D199" s="33"/>
      <c r="E199" s="22"/>
      <c r="F199" s="52"/>
      <c r="G199" s="25"/>
      <c r="H199" s="32"/>
      <c r="I199" s="27"/>
      <c r="J199" s="204"/>
      <c r="K199" s="204"/>
      <c r="L199" s="205"/>
      <c r="M199" s="205"/>
      <c r="N199" s="205"/>
      <c r="O199" s="214"/>
      <c r="P199" s="214"/>
      <c r="Q199" s="213"/>
      <c r="R199" s="213"/>
      <c r="S199" s="213"/>
      <c r="T199" s="213"/>
      <c r="U199" s="223"/>
      <c r="V199" s="222"/>
      <c r="W199" s="222"/>
      <c r="X199" s="222"/>
      <c r="Y199" s="222"/>
      <c r="Z199" s="222"/>
      <c r="AA199" s="232"/>
      <c r="AB199" s="231"/>
      <c r="AC199" s="231"/>
      <c r="AD199" s="231"/>
      <c r="AE199" s="231"/>
      <c r="AF199" s="231"/>
      <c r="AG199" s="250"/>
      <c r="AH199" s="249"/>
      <c r="AI199" s="249"/>
      <c r="AJ199" s="249"/>
      <c r="AK199" s="249"/>
      <c r="AL199" s="249"/>
      <c r="AM199" s="204"/>
      <c r="AN199" s="205"/>
      <c r="AO199" s="205"/>
      <c r="AP199" s="205"/>
      <c r="AQ199" s="205"/>
      <c r="AR199" s="205"/>
      <c r="AS199" s="259"/>
      <c r="AT199" s="258"/>
      <c r="AU199" s="258"/>
      <c r="AV199" s="258"/>
      <c r="AW199" s="258"/>
      <c r="AX199" s="258"/>
      <c r="AY199" s="268"/>
      <c r="AZ199" s="267"/>
      <c r="BA199" s="267"/>
      <c r="BB199" s="267"/>
      <c r="BC199" s="267"/>
      <c r="BD199" s="267"/>
      <c r="BE199" s="204"/>
      <c r="BF199" s="205"/>
      <c r="BG199" s="205"/>
      <c r="BH199" s="205"/>
      <c r="BI199" s="205"/>
      <c r="BJ199" s="205"/>
      <c r="BK199" s="241"/>
      <c r="BL199" s="240"/>
      <c r="BM199" s="240"/>
      <c r="BN199" s="240"/>
      <c r="BO199" s="240"/>
      <c r="BP199" s="240"/>
      <c r="BQ199" s="223"/>
      <c r="BR199" s="222"/>
      <c r="BS199" s="222"/>
      <c r="BT199" s="222"/>
      <c r="BU199" s="222"/>
      <c r="BV199" s="222"/>
      <c r="BW199" s="268"/>
      <c r="BX199" s="267"/>
      <c r="BY199" s="267"/>
      <c r="BZ199" s="267"/>
      <c r="CA199" s="267"/>
      <c r="CB199" s="267"/>
      <c r="CC199" s="241"/>
      <c r="CD199" s="214"/>
      <c r="CE199" s="240"/>
      <c r="CF199" s="240"/>
      <c r="CG199" s="240"/>
      <c r="CH199" s="5"/>
      <c r="CI199" s="579">
        <f t="shared" si="59"/>
        <v>0</v>
      </c>
      <c r="CJ199" s="579">
        <f t="shared" si="60"/>
        <v>0</v>
      </c>
    </row>
    <row r="200" spans="1:88" hidden="1" x14ac:dyDescent="0.2">
      <c r="A200" s="22"/>
      <c r="B200" s="22"/>
      <c r="C200" s="22"/>
      <c r="D200" s="34"/>
      <c r="E200" s="22"/>
      <c r="F200" s="34"/>
      <c r="G200" s="48"/>
      <c r="H200" s="36"/>
      <c r="I200" s="27"/>
      <c r="J200" s="204"/>
      <c r="K200" s="204"/>
      <c r="L200" s="205"/>
      <c r="M200" s="205"/>
      <c r="N200" s="204"/>
      <c r="O200" s="214"/>
      <c r="P200" s="214"/>
      <c r="Q200" s="213"/>
      <c r="R200" s="214"/>
      <c r="S200" s="213"/>
      <c r="T200" s="214"/>
      <c r="U200" s="223"/>
      <c r="V200" s="223"/>
      <c r="W200" s="222"/>
      <c r="X200" s="223"/>
      <c r="Y200" s="222"/>
      <c r="Z200" s="223"/>
      <c r="AA200" s="232"/>
      <c r="AB200" s="232"/>
      <c r="AC200" s="231"/>
      <c r="AD200" s="232"/>
      <c r="AE200" s="231"/>
      <c r="AF200" s="232"/>
      <c r="AG200" s="250"/>
      <c r="AH200" s="250"/>
      <c r="AI200" s="249"/>
      <c r="AJ200" s="250"/>
      <c r="AK200" s="249"/>
      <c r="AL200" s="250"/>
      <c r="AM200" s="204"/>
      <c r="AN200" s="204"/>
      <c r="AO200" s="205"/>
      <c r="AP200" s="204"/>
      <c r="AQ200" s="205"/>
      <c r="AR200" s="204"/>
      <c r="AS200" s="259"/>
      <c r="AT200" s="259"/>
      <c r="AU200" s="258"/>
      <c r="AV200" s="259"/>
      <c r="AW200" s="258"/>
      <c r="AX200" s="259"/>
      <c r="AY200" s="268"/>
      <c r="AZ200" s="268"/>
      <c r="BA200" s="267"/>
      <c r="BB200" s="268"/>
      <c r="BC200" s="267"/>
      <c r="BD200" s="268"/>
      <c r="BE200" s="204"/>
      <c r="BF200" s="204"/>
      <c r="BG200" s="205"/>
      <c r="BH200" s="204"/>
      <c r="BI200" s="205"/>
      <c r="BJ200" s="204"/>
      <c r="BK200" s="241"/>
      <c r="BL200" s="241"/>
      <c r="BM200" s="240"/>
      <c r="BN200" s="241"/>
      <c r="BO200" s="240"/>
      <c r="BP200" s="241"/>
      <c r="BQ200" s="223"/>
      <c r="BR200" s="223"/>
      <c r="BS200" s="222"/>
      <c r="BT200" s="223"/>
      <c r="BU200" s="222"/>
      <c r="BV200" s="223"/>
      <c r="BW200" s="268"/>
      <c r="BX200" s="268"/>
      <c r="BY200" s="267"/>
      <c r="BZ200" s="268"/>
      <c r="CA200" s="267"/>
      <c r="CB200" s="268"/>
      <c r="CC200" s="241"/>
      <c r="CD200" s="214"/>
      <c r="CE200" s="240"/>
      <c r="CF200" s="240"/>
      <c r="CG200" s="241"/>
      <c r="CH200" s="5"/>
      <c r="CI200" s="579">
        <f t="shared" si="59"/>
        <v>0</v>
      </c>
      <c r="CJ200" s="579">
        <f t="shared" si="60"/>
        <v>0</v>
      </c>
    </row>
    <row r="201" spans="1:88" hidden="1" x14ac:dyDescent="0.2">
      <c r="A201" s="7"/>
      <c r="B201" s="7"/>
      <c r="C201" s="7"/>
      <c r="D201" s="56"/>
      <c r="E201" s="7"/>
      <c r="F201" s="56"/>
      <c r="G201" s="57"/>
      <c r="H201" s="50"/>
      <c r="I201" s="59"/>
      <c r="J201" s="206"/>
      <c r="K201" s="206"/>
      <c r="L201" s="206"/>
      <c r="M201" s="206"/>
      <c r="N201" s="206"/>
      <c r="O201" s="215"/>
      <c r="P201" s="215"/>
      <c r="Q201" s="215"/>
      <c r="R201" s="215"/>
      <c r="S201" s="215"/>
      <c r="T201" s="215"/>
      <c r="U201" s="224"/>
      <c r="V201" s="224"/>
      <c r="W201" s="224"/>
      <c r="X201" s="224"/>
      <c r="Y201" s="224"/>
      <c r="Z201" s="224"/>
      <c r="AA201" s="233"/>
      <c r="AB201" s="233"/>
      <c r="AC201" s="233"/>
      <c r="AD201" s="233"/>
      <c r="AE201" s="233"/>
      <c r="AF201" s="233"/>
      <c r="AG201" s="251"/>
      <c r="AH201" s="251"/>
      <c r="AI201" s="251"/>
      <c r="AJ201" s="251"/>
      <c r="AK201" s="251"/>
      <c r="AL201" s="251"/>
      <c r="AM201" s="206"/>
      <c r="AN201" s="206"/>
      <c r="AO201" s="206"/>
      <c r="AP201" s="206"/>
      <c r="AQ201" s="206"/>
      <c r="AR201" s="206"/>
      <c r="AS201" s="260"/>
      <c r="AT201" s="260"/>
      <c r="AU201" s="260"/>
      <c r="AV201" s="260"/>
      <c r="AW201" s="260"/>
      <c r="AX201" s="260"/>
      <c r="AY201" s="269"/>
      <c r="AZ201" s="269"/>
      <c r="BA201" s="269"/>
      <c r="BB201" s="269"/>
      <c r="BC201" s="269"/>
      <c r="BD201" s="269"/>
      <c r="BE201" s="206"/>
      <c r="BF201" s="206"/>
      <c r="BG201" s="206"/>
      <c r="BH201" s="206"/>
      <c r="BI201" s="206"/>
      <c r="BJ201" s="206"/>
      <c r="BK201" s="242"/>
      <c r="BL201" s="242"/>
      <c r="BM201" s="242"/>
      <c r="BN201" s="242"/>
      <c r="BO201" s="242"/>
      <c r="BP201" s="242"/>
      <c r="BQ201" s="224"/>
      <c r="BR201" s="224"/>
      <c r="BS201" s="224"/>
      <c r="BT201" s="224"/>
      <c r="BU201" s="224"/>
      <c r="BV201" s="224"/>
      <c r="BW201" s="269"/>
      <c r="BX201" s="269"/>
      <c r="BY201" s="269"/>
      <c r="BZ201" s="269"/>
      <c r="CA201" s="269"/>
      <c r="CB201" s="269"/>
      <c r="CC201" s="242"/>
      <c r="CD201" s="215"/>
      <c r="CE201" s="242"/>
      <c r="CF201" s="242"/>
      <c r="CG201" s="242"/>
      <c r="CH201" s="5"/>
      <c r="CI201" s="579">
        <f t="shared" si="59"/>
        <v>0</v>
      </c>
      <c r="CJ201" s="579">
        <f t="shared" si="60"/>
        <v>0</v>
      </c>
    </row>
    <row r="202" spans="1:88" hidden="1" x14ac:dyDescent="0.2">
      <c r="A202" s="7"/>
      <c r="B202" s="7"/>
      <c r="C202" s="7"/>
      <c r="D202" s="56"/>
      <c r="E202" s="7"/>
      <c r="F202" s="56"/>
      <c r="G202" s="57"/>
      <c r="H202" s="61"/>
      <c r="I202" s="62"/>
      <c r="J202" s="204"/>
      <c r="K202" s="204"/>
      <c r="L202" s="205"/>
      <c r="M202" s="205"/>
      <c r="N202" s="205"/>
      <c r="O202" s="214"/>
      <c r="P202" s="214"/>
      <c r="Q202" s="213"/>
      <c r="R202" s="213"/>
      <c r="S202" s="213"/>
      <c r="T202" s="213"/>
      <c r="U202" s="223"/>
      <c r="V202" s="222"/>
      <c r="W202" s="222"/>
      <c r="X202" s="222"/>
      <c r="Y202" s="222"/>
      <c r="Z202" s="222"/>
      <c r="AA202" s="232"/>
      <c r="AB202" s="231"/>
      <c r="AC202" s="231"/>
      <c r="AD202" s="231"/>
      <c r="AE202" s="231"/>
      <c r="AF202" s="231"/>
      <c r="AG202" s="250"/>
      <c r="AH202" s="249"/>
      <c r="AI202" s="249"/>
      <c r="AJ202" s="249"/>
      <c r="AK202" s="249"/>
      <c r="AL202" s="249"/>
      <c r="AM202" s="204"/>
      <c r="AN202" s="205"/>
      <c r="AO202" s="205"/>
      <c r="AP202" s="205"/>
      <c r="AQ202" s="205"/>
      <c r="AR202" s="205"/>
      <c r="AS202" s="259"/>
      <c r="AT202" s="258"/>
      <c r="AU202" s="258"/>
      <c r="AV202" s="258"/>
      <c r="AW202" s="258"/>
      <c r="AX202" s="258"/>
      <c r="AY202" s="268"/>
      <c r="AZ202" s="267"/>
      <c r="BA202" s="267"/>
      <c r="BB202" s="267"/>
      <c r="BC202" s="267"/>
      <c r="BD202" s="267"/>
      <c r="BE202" s="204"/>
      <c r="BF202" s="205"/>
      <c r="BG202" s="205"/>
      <c r="BH202" s="205"/>
      <c r="BI202" s="205"/>
      <c r="BJ202" s="205"/>
      <c r="BK202" s="241"/>
      <c r="BL202" s="240"/>
      <c r="BM202" s="240"/>
      <c r="BN202" s="240"/>
      <c r="BO202" s="240"/>
      <c r="BP202" s="240"/>
      <c r="BQ202" s="223"/>
      <c r="BR202" s="222"/>
      <c r="BS202" s="222"/>
      <c r="BT202" s="222"/>
      <c r="BU202" s="222"/>
      <c r="BV202" s="222"/>
      <c r="BW202" s="268"/>
      <c r="BX202" s="267"/>
      <c r="BY202" s="267"/>
      <c r="BZ202" s="267"/>
      <c r="CA202" s="267"/>
      <c r="CB202" s="267"/>
      <c r="CC202" s="241"/>
      <c r="CD202" s="214"/>
      <c r="CE202" s="240"/>
      <c r="CF202" s="240"/>
      <c r="CG202" s="240"/>
      <c r="CH202" s="5"/>
      <c r="CI202" s="579">
        <f t="shared" si="59"/>
        <v>0</v>
      </c>
      <c r="CJ202" s="579">
        <f t="shared" si="60"/>
        <v>0</v>
      </c>
    </row>
    <row r="203" spans="1:88" hidden="1" x14ac:dyDescent="0.2">
      <c r="A203" s="11"/>
      <c r="B203" s="11"/>
      <c r="C203" s="11"/>
      <c r="D203" s="64"/>
      <c r="E203" s="11"/>
      <c r="F203" s="64"/>
      <c r="G203" s="12"/>
      <c r="H203" s="65"/>
      <c r="I203" s="66"/>
      <c r="J203" s="204"/>
      <c r="K203" s="204"/>
      <c r="L203" s="205"/>
      <c r="M203" s="205"/>
      <c r="N203" s="205"/>
      <c r="O203" s="214"/>
      <c r="P203" s="214"/>
      <c r="Q203" s="213"/>
      <c r="R203" s="213"/>
      <c r="S203" s="213"/>
      <c r="T203" s="213"/>
      <c r="U203" s="223"/>
      <c r="V203" s="222"/>
      <c r="W203" s="222"/>
      <c r="X203" s="222"/>
      <c r="Y203" s="222"/>
      <c r="Z203" s="222"/>
      <c r="AA203" s="232"/>
      <c r="AB203" s="231"/>
      <c r="AC203" s="231"/>
      <c r="AD203" s="231"/>
      <c r="AE203" s="231"/>
      <c r="AF203" s="231"/>
      <c r="AG203" s="250"/>
      <c r="AH203" s="249"/>
      <c r="AI203" s="249"/>
      <c r="AJ203" s="249"/>
      <c r="AK203" s="249"/>
      <c r="AL203" s="249"/>
      <c r="AM203" s="204"/>
      <c r="AN203" s="205"/>
      <c r="AO203" s="205"/>
      <c r="AP203" s="205"/>
      <c r="AQ203" s="205"/>
      <c r="AR203" s="205"/>
      <c r="AS203" s="259"/>
      <c r="AT203" s="258"/>
      <c r="AU203" s="258"/>
      <c r="AV203" s="258"/>
      <c r="AW203" s="258"/>
      <c r="AX203" s="258"/>
      <c r="AY203" s="268"/>
      <c r="AZ203" s="267"/>
      <c r="BA203" s="267"/>
      <c r="BB203" s="267"/>
      <c r="BC203" s="267"/>
      <c r="BD203" s="267"/>
      <c r="BE203" s="204"/>
      <c r="BF203" s="205"/>
      <c r="BG203" s="205"/>
      <c r="BH203" s="205"/>
      <c r="BI203" s="205"/>
      <c r="BJ203" s="205"/>
      <c r="BK203" s="241"/>
      <c r="BL203" s="240"/>
      <c r="BM203" s="240"/>
      <c r="BN203" s="240"/>
      <c r="BO203" s="240"/>
      <c r="BP203" s="240"/>
      <c r="BQ203" s="223"/>
      <c r="BR203" s="222"/>
      <c r="BS203" s="222"/>
      <c r="BT203" s="222"/>
      <c r="BU203" s="222"/>
      <c r="BV203" s="222"/>
      <c r="BW203" s="268"/>
      <c r="BX203" s="267"/>
      <c r="BY203" s="267"/>
      <c r="BZ203" s="267"/>
      <c r="CA203" s="267"/>
      <c r="CB203" s="267"/>
      <c r="CC203" s="241"/>
      <c r="CD203" s="214"/>
      <c r="CE203" s="240"/>
      <c r="CF203" s="240"/>
      <c r="CG203" s="240"/>
      <c r="CH203" s="5"/>
      <c r="CI203" s="579">
        <f t="shared" si="59"/>
        <v>0</v>
      </c>
      <c r="CJ203" s="579">
        <f t="shared" si="60"/>
        <v>0</v>
      </c>
    </row>
    <row r="204" spans="1:88" hidden="1" x14ac:dyDescent="0.2">
      <c r="A204" s="11"/>
      <c r="B204" s="11"/>
      <c r="C204" s="11"/>
      <c r="D204" s="64"/>
      <c r="E204" s="11"/>
      <c r="F204" s="64"/>
      <c r="G204" s="70"/>
      <c r="H204" s="69"/>
      <c r="I204" s="66"/>
      <c r="J204" s="204"/>
      <c r="K204" s="204"/>
      <c r="L204" s="205"/>
      <c r="M204" s="205"/>
      <c r="N204" s="205"/>
      <c r="O204" s="214"/>
      <c r="P204" s="214"/>
      <c r="Q204" s="213"/>
      <c r="R204" s="213"/>
      <c r="S204" s="213"/>
      <c r="T204" s="213"/>
      <c r="U204" s="223"/>
      <c r="V204" s="222"/>
      <c r="W204" s="222"/>
      <c r="X204" s="222"/>
      <c r="Y204" s="222"/>
      <c r="Z204" s="222"/>
      <c r="AA204" s="232"/>
      <c r="AB204" s="231"/>
      <c r="AC204" s="231"/>
      <c r="AD204" s="231"/>
      <c r="AE204" s="231"/>
      <c r="AF204" s="231"/>
      <c r="AG204" s="250"/>
      <c r="AH204" s="249"/>
      <c r="AI204" s="249"/>
      <c r="AJ204" s="249"/>
      <c r="AK204" s="249"/>
      <c r="AL204" s="249"/>
      <c r="AM204" s="204"/>
      <c r="AN204" s="205"/>
      <c r="AO204" s="205"/>
      <c r="AP204" s="205"/>
      <c r="AQ204" s="205"/>
      <c r="AR204" s="205"/>
      <c r="AS204" s="259"/>
      <c r="AT204" s="258"/>
      <c r="AU204" s="258"/>
      <c r="AV204" s="258"/>
      <c r="AW204" s="258"/>
      <c r="AX204" s="258"/>
      <c r="AY204" s="268"/>
      <c r="AZ204" s="267"/>
      <c r="BA204" s="267"/>
      <c r="BB204" s="267"/>
      <c r="BC204" s="267"/>
      <c r="BD204" s="267"/>
      <c r="BE204" s="204"/>
      <c r="BF204" s="205"/>
      <c r="BG204" s="205"/>
      <c r="BH204" s="205"/>
      <c r="BI204" s="205"/>
      <c r="BJ204" s="205"/>
      <c r="BK204" s="241"/>
      <c r="BL204" s="240"/>
      <c r="BM204" s="240"/>
      <c r="BN204" s="240"/>
      <c r="BO204" s="240"/>
      <c r="BP204" s="240"/>
      <c r="BQ204" s="223"/>
      <c r="BR204" s="222"/>
      <c r="BS204" s="222"/>
      <c r="BT204" s="222"/>
      <c r="BU204" s="222"/>
      <c r="BV204" s="222"/>
      <c r="BW204" s="268"/>
      <c r="BX204" s="267"/>
      <c r="BY204" s="267"/>
      <c r="BZ204" s="267"/>
      <c r="CA204" s="267"/>
      <c r="CB204" s="267"/>
      <c r="CC204" s="241"/>
      <c r="CD204" s="214"/>
      <c r="CE204" s="240"/>
      <c r="CF204" s="240"/>
      <c r="CG204" s="240"/>
      <c r="CH204" s="5"/>
      <c r="CI204" s="579">
        <f t="shared" si="59"/>
        <v>0</v>
      </c>
      <c r="CJ204" s="579">
        <f t="shared" si="60"/>
        <v>0</v>
      </c>
    </row>
    <row r="205" spans="1:88" hidden="1" x14ac:dyDescent="0.2">
      <c r="A205" s="15"/>
      <c r="B205" s="15"/>
      <c r="C205" s="15"/>
      <c r="D205" s="15"/>
      <c r="E205" s="15"/>
      <c r="F205" s="15"/>
      <c r="G205" s="115"/>
      <c r="H205" s="69"/>
      <c r="I205" s="116"/>
      <c r="J205" s="204"/>
      <c r="K205" s="204"/>
      <c r="L205" s="205"/>
      <c r="M205" s="205"/>
      <c r="N205" s="205"/>
      <c r="O205" s="214"/>
      <c r="P205" s="214"/>
      <c r="Q205" s="213"/>
      <c r="R205" s="213"/>
      <c r="S205" s="213"/>
      <c r="T205" s="213"/>
      <c r="U205" s="223"/>
      <c r="V205" s="222"/>
      <c r="W205" s="222"/>
      <c r="X205" s="222"/>
      <c r="Y205" s="222"/>
      <c r="Z205" s="222"/>
      <c r="AA205" s="232"/>
      <c r="AB205" s="231"/>
      <c r="AC205" s="231"/>
      <c r="AD205" s="231"/>
      <c r="AE205" s="231"/>
      <c r="AF205" s="231"/>
      <c r="AG205" s="250"/>
      <c r="AH205" s="249"/>
      <c r="AI205" s="249"/>
      <c r="AJ205" s="249"/>
      <c r="AK205" s="249"/>
      <c r="AL205" s="249"/>
      <c r="AM205" s="204"/>
      <c r="AN205" s="205"/>
      <c r="AO205" s="205"/>
      <c r="AP205" s="205"/>
      <c r="AQ205" s="205"/>
      <c r="AR205" s="205"/>
      <c r="AS205" s="259"/>
      <c r="AT205" s="258"/>
      <c r="AU205" s="258"/>
      <c r="AV205" s="258"/>
      <c r="AW205" s="258"/>
      <c r="AX205" s="258"/>
      <c r="AY205" s="268"/>
      <c r="AZ205" s="267"/>
      <c r="BA205" s="267"/>
      <c r="BB205" s="267"/>
      <c r="BC205" s="267"/>
      <c r="BD205" s="267"/>
      <c r="BE205" s="204"/>
      <c r="BF205" s="205"/>
      <c r="BG205" s="205"/>
      <c r="BH205" s="205"/>
      <c r="BI205" s="205"/>
      <c r="BJ205" s="205"/>
      <c r="BK205" s="241"/>
      <c r="BL205" s="240"/>
      <c r="BM205" s="240"/>
      <c r="BN205" s="240"/>
      <c r="BO205" s="240"/>
      <c r="BP205" s="240"/>
      <c r="BQ205" s="223"/>
      <c r="BR205" s="222"/>
      <c r="BS205" s="222"/>
      <c r="BT205" s="222"/>
      <c r="BU205" s="222"/>
      <c r="BV205" s="222"/>
      <c r="BW205" s="268"/>
      <c r="BX205" s="267"/>
      <c r="BY205" s="267"/>
      <c r="BZ205" s="267"/>
      <c r="CA205" s="267"/>
      <c r="CB205" s="267"/>
      <c r="CC205" s="241"/>
      <c r="CD205" s="214"/>
      <c r="CE205" s="240"/>
      <c r="CF205" s="240"/>
      <c r="CG205" s="240"/>
      <c r="CH205" s="5"/>
      <c r="CI205" s="579">
        <f t="shared" si="59"/>
        <v>0</v>
      </c>
      <c r="CJ205" s="579">
        <f t="shared" si="60"/>
        <v>0</v>
      </c>
    </row>
    <row r="206" spans="1:88" hidden="1" x14ac:dyDescent="0.2">
      <c r="A206" s="15"/>
      <c r="B206" s="15"/>
      <c r="C206" s="15"/>
      <c r="D206" s="15"/>
      <c r="E206" s="15"/>
      <c r="F206" s="15"/>
      <c r="G206" s="117"/>
      <c r="H206" s="65"/>
      <c r="I206" s="116"/>
      <c r="J206" s="204"/>
      <c r="K206" s="204"/>
      <c r="L206" s="205"/>
      <c r="M206" s="205"/>
      <c r="N206" s="205"/>
      <c r="O206" s="214"/>
      <c r="P206" s="214"/>
      <c r="Q206" s="213"/>
      <c r="R206" s="213"/>
      <c r="S206" s="213"/>
      <c r="T206" s="213"/>
      <c r="U206" s="223"/>
      <c r="V206" s="222"/>
      <c r="W206" s="222"/>
      <c r="X206" s="222"/>
      <c r="Y206" s="222"/>
      <c r="Z206" s="222"/>
      <c r="AA206" s="232"/>
      <c r="AB206" s="231"/>
      <c r="AC206" s="231"/>
      <c r="AD206" s="231"/>
      <c r="AE206" s="231"/>
      <c r="AF206" s="231"/>
      <c r="AG206" s="250"/>
      <c r="AH206" s="249"/>
      <c r="AI206" s="249"/>
      <c r="AJ206" s="249"/>
      <c r="AK206" s="249"/>
      <c r="AL206" s="249"/>
      <c r="AM206" s="204"/>
      <c r="AN206" s="205"/>
      <c r="AO206" s="205"/>
      <c r="AP206" s="205"/>
      <c r="AQ206" s="205"/>
      <c r="AR206" s="205"/>
      <c r="AS206" s="259"/>
      <c r="AT206" s="258"/>
      <c r="AU206" s="258"/>
      <c r="AV206" s="258"/>
      <c r="AW206" s="258"/>
      <c r="AX206" s="258"/>
      <c r="AY206" s="268"/>
      <c r="AZ206" s="267"/>
      <c r="BA206" s="267"/>
      <c r="BB206" s="267"/>
      <c r="BC206" s="267"/>
      <c r="BD206" s="267"/>
      <c r="BE206" s="204"/>
      <c r="BF206" s="205"/>
      <c r="BG206" s="205"/>
      <c r="BH206" s="205"/>
      <c r="BI206" s="205"/>
      <c r="BJ206" s="205"/>
      <c r="BK206" s="241"/>
      <c r="BL206" s="240"/>
      <c r="BM206" s="240"/>
      <c r="BN206" s="240"/>
      <c r="BO206" s="240"/>
      <c r="BP206" s="240"/>
      <c r="BQ206" s="223"/>
      <c r="BR206" s="222"/>
      <c r="BS206" s="222"/>
      <c r="BT206" s="222"/>
      <c r="BU206" s="222"/>
      <c r="BV206" s="222"/>
      <c r="BW206" s="268"/>
      <c r="BX206" s="267"/>
      <c r="BY206" s="267"/>
      <c r="BZ206" s="267"/>
      <c r="CA206" s="267"/>
      <c r="CB206" s="267"/>
      <c r="CC206" s="241"/>
      <c r="CD206" s="214"/>
      <c r="CE206" s="240"/>
      <c r="CF206" s="240"/>
      <c r="CG206" s="240"/>
      <c r="CH206" s="5"/>
      <c r="CI206" s="579">
        <f t="shared" si="59"/>
        <v>0</v>
      </c>
      <c r="CJ206" s="579">
        <f t="shared" si="60"/>
        <v>0</v>
      </c>
    </row>
    <row r="207" spans="1:88" hidden="1" x14ac:dyDescent="0.2">
      <c r="A207" s="20"/>
      <c r="B207" s="20"/>
      <c r="C207" s="20"/>
      <c r="D207" s="20"/>
      <c r="E207" s="20"/>
      <c r="F207" s="20"/>
      <c r="G207" s="118"/>
      <c r="H207" s="72"/>
      <c r="I207" s="73"/>
      <c r="J207" s="204"/>
      <c r="K207" s="204"/>
      <c r="L207" s="205"/>
      <c r="M207" s="205"/>
      <c r="N207" s="205"/>
      <c r="O207" s="214"/>
      <c r="P207" s="214"/>
      <c r="Q207" s="213"/>
      <c r="R207" s="213"/>
      <c r="S207" s="213"/>
      <c r="T207" s="213"/>
      <c r="U207" s="223"/>
      <c r="V207" s="222"/>
      <c r="W207" s="222"/>
      <c r="X207" s="222"/>
      <c r="Y207" s="222"/>
      <c r="Z207" s="222"/>
      <c r="AA207" s="232"/>
      <c r="AB207" s="231"/>
      <c r="AC207" s="231"/>
      <c r="AD207" s="231"/>
      <c r="AE207" s="231"/>
      <c r="AF207" s="231"/>
      <c r="AG207" s="250"/>
      <c r="AH207" s="249"/>
      <c r="AI207" s="249"/>
      <c r="AJ207" s="249"/>
      <c r="AK207" s="249"/>
      <c r="AL207" s="249"/>
      <c r="AM207" s="204"/>
      <c r="AN207" s="205"/>
      <c r="AO207" s="205"/>
      <c r="AP207" s="205"/>
      <c r="AQ207" s="205"/>
      <c r="AR207" s="205"/>
      <c r="AS207" s="259"/>
      <c r="AT207" s="258"/>
      <c r="AU207" s="258"/>
      <c r="AV207" s="258"/>
      <c r="AW207" s="258"/>
      <c r="AX207" s="258"/>
      <c r="AY207" s="268"/>
      <c r="AZ207" s="267"/>
      <c r="BA207" s="267"/>
      <c r="BB207" s="267"/>
      <c r="BC207" s="267"/>
      <c r="BD207" s="267"/>
      <c r="BE207" s="204"/>
      <c r="BF207" s="205"/>
      <c r="BG207" s="205"/>
      <c r="BH207" s="205"/>
      <c r="BI207" s="205"/>
      <c r="BJ207" s="205"/>
      <c r="BK207" s="241"/>
      <c r="BL207" s="240"/>
      <c r="BM207" s="240"/>
      <c r="BN207" s="240"/>
      <c r="BO207" s="240"/>
      <c r="BP207" s="240"/>
      <c r="BQ207" s="223"/>
      <c r="BR207" s="222"/>
      <c r="BS207" s="222"/>
      <c r="BT207" s="222"/>
      <c r="BU207" s="222"/>
      <c r="BV207" s="222"/>
      <c r="BW207" s="268"/>
      <c r="BX207" s="267"/>
      <c r="BY207" s="267"/>
      <c r="BZ207" s="267"/>
      <c r="CA207" s="267"/>
      <c r="CB207" s="267"/>
      <c r="CC207" s="241"/>
      <c r="CD207" s="214"/>
      <c r="CE207" s="240"/>
      <c r="CF207" s="240"/>
      <c r="CG207" s="240"/>
      <c r="CH207" s="5"/>
      <c r="CI207" s="579">
        <f t="shared" ref="CI207:CI270" si="61">+K207+Q207+W207+AC207+AI207+AO207+AU207+BA207+BG207+BM207+BS207+BY207</f>
        <v>0</v>
      </c>
      <c r="CJ207" s="579">
        <f t="shared" ref="CJ207:CJ270" si="62">+I207-CI207</f>
        <v>0</v>
      </c>
    </row>
    <row r="208" spans="1:88" hidden="1" x14ac:dyDescent="0.2">
      <c r="A208" s="11"/>
      <c r="B208" s="11"/>
      <c r="C208" s="11"/>
      <c r="D208" s="64"/>
      <c r="E208" s="11"/>
      <c r="F208" s="64"/>
      <c r="G208" s="70"/>
      <c r="H208" s="113"/>
      <c r="I208" s="63"/>
      <c r="J208" s="204"/>
      <c r="K208" s="204"/>
      <c r="L208" s="205"/>
      <c r="M208" s="205"/>
      <c r="N208" s="205"/>
      <c r="O208" s="214"/>
      <c r="P208" s="214"/>
      <c r="Q208" s="213"/>
      <c r="R208" s="213"/>
      <c r="S208" s="213"/>
      <c r="T208" s="213"/>
      <c r="U208" s="223"/>
      <c r="V208" s="222"/>
      <c r="W208" s="222"/>
      <c r="X208" s="222"/>
      <c r="Y208" s="222"/>
      <c r="Z208" s="222"/>
      <c r="AA208" s="232"/>
      <c r="AB208" s="231"/>
      <c r="AC208" s="231"/>
      <c r="AD208" s="231"/>
      <c r="AE208" s="231"/>
      <c r="AF208" s="231"/>
      <c r="AG208" s="250"/>
      <c r="AH208" s="249"/>
      <c r="AI208" s="249"/>
      <c r="AJ208" s="249"/>
      <c r="AK208" s="249"/>
      <c r="AL208" s="249"/>
      <c r="AM208" s="204"/>
      <c r="AN208" s="205"/>
      <c r="AO208" s="205"/>
      <c r="AP208" s="205"/>
      <c r="AQ208" s="205"/>
      <c r="AR208" s="205"/>
      <c r="AS208" s="259"/>
      <c r="AT208" s="258"/>
      <c r="AU208" s="258"/>
      <c r="AV208" s="258"/>
      <c r="AW208" s="258"/>
      <c r="AX208" s="258"/>
      <c r="AY208" s="268"/>
      <c r="AZ208" s="267"/>
      <c r="BA208" s="267"/>
      <c r="BB208" s="267"/>
      <c r="BC208" s="267"/>
      <c r="BD208" s="267"/>
      <c r="BE208" s="204"/>
      <c r="BF208" s="205"/>
      <c r="BG208" s="205"/>
      <c r="BH208" s="205"/>
      <c r="BI208" s="205"/>
      <c r="BJ208" s="205"/>
      <c r="BK208" s="241"/>
      <c r="BL208" s="240"/>
      <c r="BM208" s="240"/>
      <c r="BN208" s="240"/>
      <c r="BO208" s="240"/>
      <c r="BP208" s="240"/>
      <c r="BQ208" s="223"/>
      <c r="BR208" s="222"/>
      <c r="BS208" s="222"/>
      <c r="BT208" s="222"/>
      <c r="BU208" s="222"/>
      <c r="BV208" s="222"/>
      <c r="BW208" s="268"/>
      <c r="BX208" s="267"/>
      <c r="BY208" s="267"/>
      <c r="BZ208" s="267"/>
      <c r="CA208" s="267"/>
      <c r="CB208" s="267"/>
      <c r="CC208" s="241"/>
      <c r="CD208" s="214"/>
      <c r="CE208" s="240"/>
      <c r="CF208" s="240"/>
      <c r="CG208" s="240"/>
      <c r="CH208" s="5"/>
      <c r="CI208" s="579">
        <f t="shared" si="61"/>
        <v>0</v>
      </c>
      <c r="CJ208" s="579">
        <f t="shared" si="62"/>
        <v>0</v>
      </c>
    </row>
    <row r="209" spans="1:88" hidden="1" x14ac:dyDescent="0.2">
      <c r="A209" s="22"/>
      <c r="B209" s="22"/>
      <c r="C209" s="119"/>
      <c r="D209" s="34"/>
      <c r="E209" s="22"/>
      <c r="F209" s="34"/>
      <c r="G209" s="48"/>
      <c r="H209" s="26"/>
      <c r="I209" s="96"/>
      <c r="J209" s="204"/>
      <c r="K209" s="204"/>
      <c r="L209" s="205"/>
      <c r="M209" s="205"/>
      <c r="N209" s="205"/>
      <c r="O209" s="214"/>
      <c r="P209" s="214"/>
      <c r="Q209" s="213"/>
      <c r="R209" s="213"/>
      <c r="S209" s="213"/>
      <c r="T209" s="213"/>
      <c r="U209" s="223"/>
      <c r="V209" s="222"/>
      <c r="W209" s="222"/>
      <c r="X209" s="222"/>
      <c r="Y209" s="222"/>
      <c r="Z209" s="222"/>
      <c r="AA209" s="232"/>
      <c r="AB209" s="231"/>
      <c r="AC209" s="231"/>
      <c r="AD209" s="231"/>
      <c r="AE209" s="231"/>
      <c r="AF209" s="231"/>
      <c r="AG209" s="250"/>
      <c r="AH209" s="249"/>
      <c r="AI209" s="249"/>
      <c r="AJ209" s="249"/>
      <c r="AK209" s="249"/>
      <c r="AL209" s="249"/>
      <c r="AM209" s="204"/>
      <c r="AN209" s="205"/>
      <c r="AO209" s="205"/>
      <c r="AP209" s="205"/>
      <c r="AQ209" s="205"/>
      <c r="AR209" s="205"/>
      <c r="AS209" s="259"/>
      <c r="AT209" s="258"/>
      <c r="AU209" s="258"/>
      <c r="AV209" s="258"/>
      <c r="AW209" s="258"/>
      <c r="AX209" s="258"/>
      <c r="AY209" s="268"/>
      <c r="AZ209" s="267"/>
      <c r="BA209" s="267"/>
      <c r="BB209" s="267"/>
      <c r="BC209" s="267"/>
      <c r="BD209" s="267"/>
      <c r="BE209" s="204"/>
      <c r="BF209" s="205"/>
      <c r="BG209" s="205"/>
      <c r="BH209" s="205"/>
      <c r="BI209" s="205"/>
      <c r="BJ209" s="205"/>
      <c r="BK209" s="241"/>
      <c r="BL209" s="240"/>
      <c r="BM209" s="240"/>
      <c r="BN209" s="240"/>
      <c r="BO209" s="240"/>
      <c r="BP209" s="240"/>
      <c r="BQ209" s="223"/>
      <c r="BR209" s="222"/>
      <c r="BS209" s="222"/>
      <c r="BT209" s="222"/>
      <c r="BU209" s="222"/>
      <c r="BV209" s="222"/>
      <c r="BW209" s="268"/>
      <c r="BX209" s="267"/>
      <c r="BY209" s="267"/>
      <c r="BZ209" s="267"/>
      <c r="CA209" s="267"/>
      <c r="CB209" s="267"/>
      <c r="CC209" s="241"/>
      <c r="CD209" s="214"/>
      <c r="CE209" s="240"/>
      <c r="CF209" s="240"/>
      <c r="CG209" s="240"/>
      <c r="CH209" s="5"/>
      <c r="CI209" s="579">
        <f t="shared" si="61"/>
        <v>0</v>
      </c>
      <c r="CJ209" s="579">
        <f t="shared" si="62"/>
        <v>0</v>
      </c>
    </row>
    <row r="210" spans="1:88" hidden="1" x14ac:dyDescent="0.2">
      <c r="A210" s="22"/>
      <c r="B210" s="22"/>
      <c r="C210" s="120"/>
      <c r="D210" s="34"/>
      <c r="E210" s="22"/>
      <c r="F210" s="34"/>
      <c r="G210" s="48"/>
      <c r="H210" s="26"/>
      <c r="I210" s="96"/>
      <c r="J210" s="204"/>
      <c r="K210" s="204"/>
      <c r="L210" s="205"/>
      <c r="M210" s="205"/>
      <c r="N210" s="205"/>
      <c r="O210" s="214"/>
      <c r="P210" s="214"/>
      <c r="Q210" s="213"/>
      <c r="R210" s="213"/>
      <c r="S210" s="213"/>
      <c r="T210" s="213"/>
      <c r="U210" s="223"/>
      <c r="V210" s="222"/>
      <c r="W210" s="222"/>
      <c r="X210" s="222"/>
      <c r="Y210" s="222"/>
      <c r="Z210" s="222"/>
      <c r="AA210" s="232"/>
      <c r="AB210" s="231"/>
      <c r="AC210" s="231"/>
      <c r="AD210" s="231"/>
      <c r="AE210" s="231"/>
      <c r="AF210" s="231"/>
      <c r="AG210" s="250"/>
      <c r="AH210" s="249"/>
      <c r="AI210" s="249"/>
      <c r="AJ210" s="249"/>
      <c r="AK210" s="249"/>
      <c r="AL210" s="249"/>
      <c r="AM210" s="204"/>
      <c r="AN210" s="205"/>
      <c r="AO210" s="205"/>
      <c r="AP210" s="205"/>
      <c r="AQ210" s="205"/>
      <c r="AR210" s="205"/>
      <c r="AS210" s="259"/>
      <c r="AT210" s="258"/>
      <c r="AU210" s="258"/>
      <c r="AV210" s="258"/>
      <c r="AW210" s="258"/>
      <c r="AX210" s="258"/>
      <c r="AY210" s="268"/>
      <c r="AZ210" s="267"/>
      <c r="BA210" s="267"/>
      <c r="BB210" s="267"/>
      <c r="BC210" s="267"/>
      <c r="BD210" s="267"/>
      <c r="BE210" s="204"/>
      <c r="BF210" s="205"/>
      <c r="BG210" s="205"/>
      <c r="BH210" s="205"/>
      <c r="BI210" s="205"/>
      <c r="BJ210" s="205"/>
      <c r="BK210" s="241"/>
      <c r="BL210" s="240"/>
      <c r="BM210" s="240"/>
      <c r="BN210" s="240"/>
      <c r="BO210" s="240"/>
      <c r="BP210" s="240"/>
      <c r="BQ210" s="223"/>
      <c r="BR210" s="222"/>
      <c r="BS210" s="222"/>
      <c r="BT210" s="222"/>
      <c r="BU210" s="222"/>
      <c r="BV210" s="222"/>
      <c r="BW210" s="268"/>
      <c r="BX210" s="267"/>
      <c r="BY210" s="267"/>
      <c r="BZ210" s="267"/>
      <c r="CA210" s="267"/>
      <c r="CB210" s="267"/>
      <c r="CC210" s="241"/>
      <c r="CD210" s="214"/>
      <c r="CE210" s="240"/>
      <c r="CF210" s="240"/>
      <c r="CG210" s="240"/>
      <c r="CH210" s="5"/>
      <c r="CI210" s="579">
        <f t="shared" si="61"/>
        <v>0</v>
      </c>
      <c r="CJ210" s="579">
        <f t="shared" si="62"/>
        <v>0</v>
      </c>
    </row>
    <row r="211" spans="1:88" hidden="1" x14ac:dyDescent="0.2">
      <c r="A211" s="22"/>
      <c r="B211" s="22"/>
      <c r="C211" s="120"/>
      <c r="D211" s="121"/>
      <c r="E211" s="22"/>
      <c r="F211" s="34"/>
      <c r="G211" s="48"/>
      <c r="H211" s="26"/>
      <c r="I211" s="96"/>
      <c r="J211" s="204"/>
      <c r="K211" s="204"/>
      <c r="L211" s="205"/>
      <c r="M211" s="205"/>
      <c r="N211" s="205"/>
      <c r="O211" s="214"/>
      <c r="P211" s="214"/>
      <c r="Q211" s="213"/>
      <c r="R211" s="213"/>
      <c r="S211" s="213"/>
      <c r="T211" s="213"/>
      <c r="U211" s="223"/>
      <c r="V211" s="222"/>
      <c r="W211" s="222"/>
      <c r="X211" s="222"/>
      <c r="Y211" s="222"/>
      <c r="Z211" s="222"/>
      <c r="AA211" s="232"/>
      <c r="AB211" s="231"/>
      <c r="AC211" s="231"/>
      <c r="AD211" s="231"/>
      <c r="AE211" s="231"/>
      <c r="AF211" s="231"/>
      <c r="AG211" s="250"/>
      <c r="AH211" s="249"/>
      <c r="AI211" s="249"/>
      <c r="AJ211" s="249"/>
      <c r="AK211" s="249"/>
      <c r="AL211" s="249"/>
      <c r="AM211" s="204"/>
      <c r="AN211" s="205"/>
      <c r="AO211" s="205"/>
      <c r="AP211" s="205"/>
      <c r="AQ211" s="205"/>
      <c r="AR211" s="205"/>
      <c r="AS211" s="259"/>
      <c r="AT211" s="258"/>
      <c r="AU211" s="258"/>
      <c r="AV211" s="258"/>
      <c r="AW211" s="258"/>
      <c r="AX211" s="258"/>
      <c r="AY211" s="268"/>
      <c r="AZ211" s="267"/>
      <c r="BA211" s="267"/>
      <c r="BB211" s="267"/>
      <c r="BC211" s="267"/>
      <c r="BD211" s="267"/>
      <c r="BE211" s="204"/>
      <c r="BF211" s="205"/>
      <c r="BG211" s="205"/>
      <c r="BH211" s="205"/>
      <c r="BI211" s="205"/>
      <c r="BJ211" s="205"/>
      <c r="BK211" s="241"/>
      <c r="BL211" s="240"/>
      <c r="BM211" s="240"/>
      <c r="BN211" s="240"/>
      <c r="BO211" s="240"/>
      <c r="BP211" s="240"/>
      <c r="BQ211" s="223"/>
      <c r="BR211" s="222"/>
      <c r="BS211" s="222"/>
      <c r="BT211" s="222"/>
      <c r="BU211" s="222"/>
      <c r="BV211" s="222"/>
      <c r="BW211" s="268"/>
      <c r="BX211" s="267"/>
      <c r="BY211" s="267"/>
      <c r="BZ211" s="267"/>
      <c r="CA211" s="267"/>
      <c r="CB211" s="267"/>
      <c r="CC211" s="241"/>
      <c r="CD211" s="214"/>
      <c r="CE211" s="240"/>
      <c r="CF211" s="240"/>
      <c r="CG211" s="240"/>
      <c r="CH211" s="5"/>
      <c r="CI211" s="579">
        <f t="shared" si="61"/>
        <v>0</v>
      </c>
      <c r="CJ211" s="579">
        <f t="shared" si="62"/>
        <v>0</v>
      </c>
    </row>
    <row r="212" spans="1:88" hidden="1" x14ac:dyDescent="0.2">
      <c r="A212" s="22"/>
      <c r="B212" s="22"/>
      <c r="C212" s="120"/>
      <c r="D212" s="33"/>
      <c r="E212" s="22"/>
      <c r="F212" s="34"/>
      <c r="G212" s="48"/>
      <c r="H212" s="75"/>
      <c r="I212" s="52"/>
      <c r="J212" s="204"/>
      <c r="K212" s="204"/>
      <c r="L212" s="205"/>
      <c r="M212" s="205"/>
      <c r="N212" s="205"/>
      <c r="O212" s="214"/>
      <c r="P212" s="214"/>
      <c r="Q212" s="213"/>
      <c r="R212" s="213"/>
      <c r="S212" s="213"/>
      <c r="T212" s="213"/>
      <c r="U212" s="223"/>
      <c r="V212" s="222"/>
      <c r="W212" s="222"/>
      <c r="X212" s="222"/>
      <c r="Y212" s="222"/>
      <c r="Z212" s="222"/>
      <c r="AA212" s="232"/>
      <c r="AB212" s="231"/>
      <c r="AC212" s="231"/>
      <c r="AD212" s="231"/>
      <c r="AE212" s="231"/>
      <c r="AF212" s="231"/>
      <c r="AG212" s="250"/>
      <c r="AH212" s="249"/>
      <c r="AI212" s="249"/>
      <c r="AJ212" s="249"/>
      <c r="AK212" s="249"/>
      <c r="AL212" s="249"/>
      <c r="AM212" s="204"/>
      <c r="AN212" s="205"/>
      <c r="AO212" s="205"/>
      <c r="AP212" s="205"/>
      <c r="AQ212" s="205"/>
      <c r="AR212" s="205"/>
      <c r="AS212" s="259"/>
      <c r="AT212" s="258"/>
      <c r="AU212" s="258"/>
      <c r="AV212" s="258"/>
      <c r="AW212" s="258"/>
      <c r="AX212" s="258"/>
      <c r="AY212" s="268"/>
      <c r="AZ212" s="267"/>
      <c r="BA212" s="267"/>
      <c r="BB212" s="267"/>
      <c r="BC212" s="267"/>
      <c r="BD212" s="267"/>
      <c r="BE212" s="204"/>
      <c r="BF212" s="205"/>
      <c r="BG212" s="205"/>
      <c r="BH212" s="205"/>
      <c r="BI212" s="205"/>
      <c r="BJ212" s="205"/>
      <c r="BK212" s="241"/>
      <c r="BL212" s="240"/>
      <c r="BM212" s="240"/>
      <c r="BN212" s="240"/>
      <c r="BO212" s="240"/>
      <c r="BP212" s="240"/>
      <c r="BQ212" s="223"/>
      <c r="BR212" s="222"/>
      <c r="BS212" s="222"/>
      <c r="BT212" s="222"/>
      <c r="BU212" s="222"/>
      <c r="BV212" s="222"/>
      <c r="BW212" s="268"/>
      <c r="BX212" s="267"/>
      <c r="BY212" s="267"/>
      <c r="BZ212" s="267"/>
      <c r="CA212" s="267"/>
      <c r="CB212" s="267"/>
      <c r="CC212" s="241"/>
      <c r="CD212" s="214"/>
      <c r="CE212" s="240"/>
      <c r="CF212" s="240"/>
      <c r="CG212" s="240"/>
      <c r="CH212" s="5"/>
      <c r="CI212" s="579">
        <f t="shared" si="61"/>
        <v>0</v>
      </c>
      <c r="CJ212" s="579">
        <f t="shared" si="62"/>
        <v>0</v>
      </c>
    </row>
    <row r="213" spans="1:88" hidden="1" x14ac:dyDescent="0.2">
      <c r="A213" s="22"/>
      <c r="B213" s="22"/>
      <c r="C213" s="93"/>
      <c r="D213" s="34"/>
      <c r="E213" s="22"/>
      <c r="F213" s="34"/>
      <c r="G213" s="48"/>
      <c r="H213" s="36"/>
      <c r="I213" s="27"/>
      <c r="J213" s="204"/>
      <c r="K213" s="204"/>
      <c r="L213" s="205"/>
      <c r="M213" s="205"/>
      <c r="N213" s="204"/>
      <c r="O213" s="214"/>
      <c r="P213" s="214"/>
      <c r="Q213" s="213"/>
      <c r="R213" s="214"/>
      <c r="S213" s="213"/>
      <c r="T213" s="214"/>
      <c r="U213" s="223"/>
      <c r="V213" s="223"/>
      <c r="W213" s="222"/>
      <c r="X213" s="223"/>
      <c r="Y213" s="222"/>
      <c r="Z213" s="223"/>
      <c r="AA213" s="232"/>
      <c r="AB213" s="232"/>
      <c r="AC213" s="231"/>
      <c r="AD213" s="232"/>
      <c r="AE213" s="231"/>
      <c r="AF213" s="232"/>
      <c r="AG213" s="250"/>
      <c r="AH213" s="250"/>
      <c r="AI213" s="249"/>
      <c r="AJ213" s="250"/>
      <c r="AK213" s="249"/>
      <c r="AL213" s="250"/>
      <c r="AM213" s="204"/>
      <c r="AN213" s="204"/>
      <c r="AO213" s="205"/>
      <c r="AP213" s="204"/>
      <c r="AQ213" s="205"/>
      <c r="AR213" s="204"/>
      <c r="AS213" s="259"/>
      <c r="AT213" s="259"/>
      <c r="AU213" s="258"/>
      <c r="AV213" s="259"/>
      <c r="AW213" s="258"/>
      <c r="AX213" s="259"/>
      <c r="AY213" s="268"/>
      <c r="AZ213" s="268"/>
      <c r="BA213" s="267"/>
      <c r="BB213" s="268"/>
      <c r="BC213" s="267"/>
      <c r="BD213" s="268"/>
      <c r="BE213" s="204"/>
      <c r="BF213" s="204"/>
      <c r="BG213" s="205"/>
      <c r="BH213" s="204"/>
      <c r="BI213" s="205"/>
      <c r="BJ213" s="204"/>
      <c r="BK213" s="241"/>
      <c r="BL213" s="241"/>
      <c r="BM213" s="240"/>
      <c r="BN213" s="241"/>
      <c r="BO213" s="240"/>
      <c r="BP213" s="241"/>
      <c r="BQ213" s="223"/>
      <c r="BR213" s="223"/>
      <c r="BS213" s="222"/>
      <c r="BT213" s="223"/>
      <c r="BU213" s="222"/>
      <c r="BV213" s="223"/>
      <c r="BW213" s="268"/>
      <c r="BX213" s="268"/>
      <c r="BY213" s="267"/>
      <c r="BZ213" s="268"/>
      <c r="CA213" s="267"/>
      <c r="CB213" s="268"/>
      <c r="CC213" s="241"/>
      <c r="CD213" s="214"/>
      <c r="CE213" s="240"/>
      <c r="CF213" s="240"/>
      <c r="CG213" s="241"/>
      <c r="CH213" s="5"/>
      <c r="CI213" s="579">
        <f t="shared" si="61"/>
        <v>0</v>
      </c>
      <c r="CJ213" s="579">
        <f t="shared" si="62"/>
        <v>0</v>
      </c>
    </row>
    <row r="214" spans="1:88" hidden="1" x14ac:dyDescent="0.2">
      <c r="A214" s="82"/>
      <c r="B214" s="82"/>
      <c r="C214" s="82"/>
      <c r="D214" s="83"/>
      <c r="E214" s="82"/>
      <c r="F214" s="83"/>
      <c r="G214" s="84"/>
      <c r="H214" s="122"/>
      <c r="I214" s="59"/>
      <c r="J214" s="206"/>
      <c r="K214" s="206"/>
      <c r="L214" s="206"/>
      <c r="M214" s="206"/>
      <c r="N214" s="206"/>
      <c r="O214" s="215"/>
      <c r="P214" s="215"/>
      <c r="Q214" s="215"/>
      <c r="R214" s="215"/>
      <c r="S214" s="215"/>
      <c r="T214" s="215"/>
      <c r="U214" s="224"/>
      <c r="V214" s="224"/>
      <c r="W214" s="224"/>
      <c r="X214" s="224"/>
      <c r="Y214" s="224"/>
      <c r="Z214" s="224"/>
      <c r="AA214" s="233"/>
      <c r="AB214" s="233"/>
      <c r="AC214" s="233"/>
      <c r="AD214" s="233"/>
      <c r="AE214" s="233"/>
      <c r="AF214" s="233"/>
      <c r="AG214" s="251"/>
      <c r="AH214" s="251"/>
      <c r="AI214" s="251"/>
      <c r="AJ214" s="251"/>
      <c r="AK214" s="251"/>
      <c r="AL214" s="251"/>
      <c r="AM214" s="206"/>
      <c r="AN214" s="206"/>
      <c r="AO214" s="206"/>
      <c r="AP214" s="206"/>
      <c r="AQ214" s="206"/>
      <c r="AR214" s="206"/>
      <c r="AS214" s="260"/>
      <c r="AT214" s="260"/>
      <c r="AU214" s="260"/>
      <c r="AV214" s="260"/>
      <c r="AW214" s="260"/>
      <c r="AX214" s="260"/>
      <c r="AY214" s="269"/>
      <c r="AZ214" s="269"/>
      <c r="BA214" s="269"/>
      <c r="BB214" s="269"/>
      <c r="BC214" s="269"/>
      <c r="BD214" s="269"/>
      <c r="BE214" s="206"/>
      <c r="BF214" s="206"/>
      <c r="BG214" s="206"/>
      <c r="BH214" s="206"/>
      <c r="BI214" s="206"/>
      <c r="BJ214" s="206"/>
      <c r="BK214" s="242"/>
      <c r="BL214" s="242"/>
      <c r="BM214" s="242"/>
      <c r="BN214" s="242"/>
      <c r="BO214" s="242"/>
      <c r="BP214" s="242"/>
      <c r="BQ214" s="224"/>
      <c r="BR214" s="224"/>
      <c r="BS214" s="224"/>
      <c r="BT214" s="224"/>
      <c r="BU214" s="224"/>
      <c r="BV214" s="224"/>
      <c r="BW214" s="269"/>
      <c r="BX214" s="269"/>
      <c r="BY214" s="269"/>
      <c r="BZ214" s="269"/>
      <c r="CA214" s="269"/>
      <c r="CB214" s="269"/>
      <c r="CC214" s="242"/>
      <c r="CD214" s="215"/>
      <c r="CE214" s="242"/>
      <c r="CF214" s="242"/>
      <c r="CG214" s="242"/>
      <c r="CH214" s="5"/>
      <c r="CI214" s="579">
        <f t="shared" si="61"/>
        <v>0</v>
      </c>
      <c r="CJ214" s="579">
        <f t="shared" si="62"/>
        <v>0</v>
      </c>
    </row>
    <row r="215" spans="1:88" hidden="1" x14ac:dyDescent="0.2">
      <c r="A215" s="11"/>
      <c r="B215" s="11"/>
      <c r="C215" s="11"/>
      <c r="D215" s="64"/>
      <c r="E215" s="11"/>
      <c r="F215" s="64"/>
      <c r="G215" s="70"/>
      <c r="H215" s="69"/>
      <c r="I215" s="66"/>
      <c r="J215" s="204"/>
      <c r="K215" s="204"/>
      <c r="L215" s="205"/>
      <c r="M215" s="205"/>
      <c r="N215" s="205"/>
      <c r="O215" s="214"/>
      <c r="P215" s="214"/>
      <c r="Q215" s="213"/>
      <c r="R215" s="213"/>
      <c r="S215" s="213"/>
      <c r="T215" s="213"/>
      <c r="U215" s="223"/>
      <c r="V215" s="222"/>
      <c r="W215" s="222"/>
      <c r="X215" s="222"/>
      <c r="Y215" s="222"/>
      <c r="Z215" s="222"/>
      <c r="AA215" s="232"/>
      <c r="AB215" s="231"/>
      <c r="AC215" s="231"/>
      <c r="AD215" s="231"/>
      <c r="AE215" s="231"/>
      <c r="AF215" s="231"/>
      <c r="AG215" s="250"/>
      <c r="AH215" s="249"/>
      <c r="AI215" s="249"/>
      <c r="AJ215" s="249"/>
      <c r="AK215" s="249"/>
      <c r="AL215" s="249"/>
      <c r="AM215" s="204"/>
      <c r="AN215" s="205"/>
      <c r="AO215" s="205"/>
      <c r="AP215" s="205"/>
      <c r="AQ215" s="205"/>
      <c r="AR215" s="205"/>
      <c r="AS215" s="259"/>
      <c r="AT215" s="258"/>
      <c r="AU215" s="258"/>
      <c r="AV215" s="258"/>
      <c r="AW215" s="258"/>
      <c r="AX215" s="258"/>
      <c r="AY215" s="268"/>
      <c r="AZ215" s="267"/>
      <c r="BA215" s="267"/>
      <c r="BB215" s="267"/>
      <c r="BC215" s="267"/>
      <c r="BD215" s="267"/>
      <c r="BE215" s="204"/>
      <c r="BF215" s="205"/>
      <c r="BG215" s="205"/>
      <c r="BH215" s="205"/>
      <c r="BI215" s="205"/>
      <c r="BJ215" s="205"/>
      <c r="BK215" s="241"/>
      <c r="BL215" s="240"/>
      <c r="BM215" s="240"/>
      <c r="BN215" s="240"/>
      <c r="BO215" s="240"/>
      <c r="BP215" s="240"/>
      <c r="BQ215" s="223"/>
      <c r="BR215" s="222"/>
      <c r="BS215" s="222"/>
      <c r="BT215" s="222"/>
      <c r="BU215" s="222"/>
      <c r="BV215" s="222"/>
      <c r="BW215" s="268"/>
      <c r="BX215" s="267"/>
      <c r="BY215" s="267"/>
      <c r="BZ215" s="267"/>
      <c r="CA215" s="267"/>
      <c r="CB215" s="267"/>
      <c r="CC215" s="241"/>
      <c r="CD215" s="214"/>
      <c r="CE215" s="240"/>
      <c r="CF215" s="240"/>
      <c r="CG215" s="240"/>
      <c r="CH215" s="5"/>
      <c r="CI215" s="579">
        <f t="shared" si="61"/>
        <v>0</v>
      </c>
      <c r="CJ215" s="579">
        <f t="shared" si="62"/>
        <v>0</v>
      </c>
    </row>
    <row r="216" spans="1:88" hidden="1" x14ac:dyDescent="0.2">
      <c r="A216" s="11"/>
      <c r="B216" s="11"/>
      <c r="C216" s="11"/>
      <c r="D216" s="64"/>
      <c r="E216" s="11"/>
      <c r="F216" s="64"/>
      <c r="G216" s="12"/>
      <c r="H216" s="65"/>
      <c r="I216" s="66"/>
      <c r="J216" s="204"/>
      <c r="K216" s="204"/>
      <c r="L216" s="205"/>
      <c r="M216" s="205"/>
      <c r="N216" s="205"/>
      <c r="O216" s="214"/>
      <c r="P216" s="214"/>
      <c r="Q216" s="213"/>
      <c r="R216" s="213"/>
      <c r="S216" s="213"/>
      <c r="T216" s="213"/>
      <c r="U216" s="223"/>
      <c r="V216" s="222"/>
      <c r="W216" s="222"/>
      <c r="X216" s="222"/>
      <c r="Y216" s="222"/>
      <c r="Z216" s="222"/>
      <c r="AA216" s="232"/>
      <c r="AB216" s="231"/>
      <c r="AC216" s="231"/>
      <c r="AD216" s="231"/>
      <c r="AE216" s="231"/>
      <c r="AF216" s="231"/>
      <c r="AG216" s="250"/>
      <c r="AH216" s="249"/>
      <c r="AI216" s="249"/>
      <c r="AJ216" s="249"/>
      <c r="AK216" s="249"/>
      <c r="AL216" s="249"/>
      <c r="AM216" s="204"/>
      <c r="AN216" s="205"/>
      <c r="AO216" s="205"/>
      <c r="AP216" s="205"/>
      <c r="AQ216" s="205"/>
      <c r="AR216" s="205"/>
      <c r="AS216" s="259"/>
      <c r="AT216" s="258"/>
      <c r="AU216" s="258"/>
      <c r="AV216" s="258"/>
      <c r="AW216" s="258"/>
      <c r="AX216" s="258"/>
      <c r="AY216" s="268"/>
      <c r="AZ216" s="267"/>
      <c r="BA216" s="267"/>
      <c r="BB216" s="267"/>
      <c r="BC216" s="267"/>
      <c r="BD216" s="267"/>
      <c r="BE216" s="204"/>
      <c r="BF216" s="205"/>
      <c r="BG216" s="205"/>
      <c r="BH216" s="205"/>
      <c r="BI216" s="205"/>
      <c r="BJ216" s="205"/>
      <c r="BK216" s="241"/>
      <c r="BL216" s="240"/>
      <c r="BM216" s="240"/>
      <c r="BN216" s="240"/>
      <c r="BO216" s="240"/>
      <c r="BP216" s="240"/>
      <c r="BQ216" s="223"/>
      <c r="BR216" s="222"/>
      <c r="BS216" s="222"/>
      <c r="BT216" s="222"/>
      <c r="BU216" s="222"/>
      <c r="BV216" s="222"/>
      <c r="BW216" s="268"/>
      <c r="BX216" s="267"/>
      <c r="BY216" s="267"/>
      <c r="BZ216" s="267"/>
      <c r="CA216" s="267"/>
      <c r="CB216" s="267"/>
      <c r="CC216" s="241"/>
      <c r="CD216" s="214"/>
      <c r="CE216" s="240"/>
      <c r="CF216" s="240"/>
      <c r="CG216" s="240"/>
      <c r="CH216" s="5"/>
      <c r="CI216" s="579">
        <f t="shared" si="61"/>
        <v>0</v>
      </c>
      <c r="CJ216" s="579">
        <f t="shared" si="62"/>
        <v>0</v>
      </c>
    </row>
    <row r="217" spans="1:88" hidden="1" x14ac:dyDescent="0.2">
      <c r="A217" s="11"/>
      <c r="B217" s="11"/>
      <c r="C217" s="11"/>
      <c r="D217" s="64"/>
      <c r="E217" s="11"/>
      <c r="F217" s="64"/>
      <c r="G217" s="12"/>
      <c r="H217" s="65"/>
      <c r="I217" s="66"/>
      <c r="J217" s="204"/>
      <c r="K217" s="204"/>
      <c r="L217" s="205"/>
      <c r="M217" s="205"/>
      <c r="N217" s="205"/>
      <c r="O217" s="214"/>
      <c r="P217" s="214"/>
      <c r="Q217" s="213"/>
      <c r="R217" s="213"/>
      <c r="S217" s="213"/>
      <c r="T217" s="213"/>
      <c r="U217" s="223"/>
      <c r="V217" s="222"/>
      <c r="W217" s="222"/>
      <c r="X217" s="222"/>
      <c r="Y217" s="222"/>
      <c r="Z217" s="222"/>
      <c r="AA217" s="232"/>
      <c r="AB217" s="231"/>
      <c r="AC217" s="231"/>
      <c r="AD217" s="231"/>
      <c r="AE217" s="231"/>
      <c r="AF217" s="231"/>
      <c r="AG217" s="250"/>
      <c r="AH217" s="249"/>
      <c r="AI217" s="249"/>
      <c r="AJ217" s="249"/>
      <c r="AK217" s="249"/>
      <c r="AL217" s="249"/>
      <c r="AM217" s="204"/>
      <c r="AN217" s="205"/>
      <c r="AO217" s="205"/>
      <c r="AP217" s="205"/>
      <c r="AQ217" s="205"/>
      <c r="AR217" s="205"/>
      <c r="AS217" s="259"/>
      <c r="AT217" s="258"/>
      <c r="AU217" s="258"/>
      <c r="AV217" s="258"/>
      <c r="AW217" s="258"/>
      <c r="AX217" s="258"/>
      <c r="AY217" s="268"/>
      <c r="AZ217" s="267"/>
      <c r="BA217" s="267"/>
      <c r="BB217" s="267"/>
      <c r="BC217" s="267"/>
      <c r="BD217" s="267"/>
      <c r="BE217" s="204"/>
      <c r="BF217" s="205"/>
      <c r="BG217" s="205"/>
      <c r="BH217" s="205"/>
      <c r="BI217" s="205"/>
      <c r="BJ217" s="205"/>
      <c r="BK217" s="241"/>
      <c r="BL217" s="240"/>
      <c r="BM217" s="240"/>
      <c r="BN217" s="240"/>
      <c r="BO217" s="240"/>
      <c r="BP217" s="240"/>
      <c r="BQ217" s="223"/>
      <c r="BR217" s="222"/>
      <c r="BS217" s="222"/>
      <c r="BT217" s="222"/>
      <c r="BU217" s="222"/>
      <c r="BV217" s="222"/>
      <c r="BW217" s="268"/>
      <c r="BX217" s="267"/>
      <c r="BY217" s="267"/>
      <c r="BZ217" s="267"/>
      <c r="CA217" s="267"/>
      <c r="CB217" s="267"/>
      <c r="CC217" s="241"/>
      <c r="CD217" s="214"/>
      <c r="CE217" s="240"/>
      <c r="CF217" s="240"/>
      <c r="CG217" s="240"/>
      <c r="CH217" s="5"/>
      <c r="CI217" s="579">
        <f t="shared" si="61"/>
        <v>0</v>
      </c>
      <c r="CJ217" s="579">
        <f t="shared" si="62"/>
        <v>0</v>
      </c>
    </row>
    <row r="218" spans="1:88" hidden="1" x14ac:dyDescent="0.2">
      <c r="A218" s="11"/>
      <c r="B218" s="11"/>
      <c r="C218" s="11"/>
      <c r="D218" s="64"/>
      <c r="E218" s="11"/>
      <c r="F218" s="64"/>
      <c r="G218" s="12"/>
      <c r="H218" s="69"/>
      <c r="I218" s="66"/>
      <c r="J218" s="204"/>
      <c r="K218" s="204"/>
      <c r="L218" s="205"/>
      <c r="M218" s="205"/>
      <c r="N218" s="205"/>
      <c r="O218" s="214"/>
      <c r="P218" s="214"/>
      <c r="Q218" s="213"/>
      <c r="R218" s="213"/>
      <c r="S218" s="213"/>
      <c r="T218" s="213"/>
      <c r="U218" s="223"/>
      <c r="V218" s="222"/>
      <c r="W218" s="222"/>
      <c r="X218" s="222"/>
      <c r="Y218" s="222"/>
      <c r="Z218" s="222"/>
      <c r="AA218" s="232"/>
      <c r="AB218" s="231"/>
      <c r="AC218" s="231"/>
      <c r="AD218" s="231"/>
      <c r="AE218" s="231"/>
      <c r="AF218" s="231"/>
      <c r="AG218" s="250"/>
      <c r="AH218" s="249"/>
      <c r="AI218" s="249"/>
      <c r="AJ218" s="249"/>
      <c r="AK218" s="249"/>
      <c r="AL218" s="249"/>
      <c r="AM218" s="204"/>
      <c r="AN218" s="205"/>
      <c r="AO218" s="205"/>
      <c r="AP218" s="205"/>
      <c r="AQ218" s="205"/>
      <c r="AR218" s="205"/>
      <c r="AS218" s="259"/>
      <c r="AT218" s="258"/>
      <c r="AU218" s="258"/>
      <c r="AV218" s="258"/>
      <c r="AW218" s="258"/>
      <c r="AX218" s="258"/>
      <c r="AY218" s="268"/>
      <c r="AZ218" s="267"/>
      <c r="BA218" s="267"/>
      <c r="BB218" s="267"/>
      <c r="BC218" s="267"/>
      <c r="BD218" s="267"/>
      <c r="BE218" s="204"/>
      <c r="BF218" s="205"/>
      <c r="BG218" s="205"/>
      <c r="BH218" s="205"/>
      <c r="BI218" s="205"/>
      <c r="BJ218" s="205"/>
      <c r="BK218" s="241"/>
      <c r="BL218" s="240"/>
      <c r="BM218" s="240"/>
      <c r="BN218" s="240"/>
      <c r="BO218" s="240"/>
      <c r="BP218" s="240"/>
      <c r="BQ218" s="223"/>
      <c r="BR218" s="222"/>
      <c r="BS218" s="222"/>
      <c r="BT218" s="222"/>
      <c r="BU218" s="222"/>
      <c r="BV218" s="222"/>
      <c r="BW218" s="268"/>
      <c r="BX218" s="267"/>
      <c r="BY218" s="267"/>
      <c r="BZ218" s="267"/>
      <c r="CA218" s="267"/>
      <c r="CB218" s="267"/>
      <c r="CC218" s="241"/>
      <c r="CD218" s="214"/>
      <c r="CE218" s="240"/>
      <c r="CF218" s="240"/>
      <c r="CG218" s="240"/>
      <c r="CH218" s="5"/>
      <c r="CI218" s="579">
        <f t="shared" si="61"/>
        <v>0</v>
      </c>
      <c r="CJ218" s="579">
        <f t="shared" si="62"/>
        <v>0</v>
      </c>
    </row>
    <row r="219" spans="1:88" hidden="1" x14ac:dyDescent="0.2">
      <c r="A219" s="11"/>
      <c r="B219" s="11"/>
      <c r="C219" s="11"/>
      <c r="D219" s="64"/>
      <c r="E219" s="11"/>
      <c r="F219" s="64"/>
      <c r="G219" s="115"/>
      <c r="H219" s="69"/>
      <c r="I219" s="116"/>
      <c r="J219" s="204"/>
      <c r="K219" s="204"/>
      <c r="L219" s="205"/>
      <c r="M219" s="205"/>
      <c r="N219" s="205"/>
      <c r="O219" s="214"/>
      <c r="P219" s="214"/>
      <c r="Q219" s="213"/>
      <c r="R219" s="213"/>
      <c r="S219" s="213"/>
      <c r="T219" s="213"/>
      <c r="U219" s="223"/>
      <c r="V219" s="222"/>
      <c r="W219" s="222"/>
      <c r="X219" s="222"/>
      <c r="Y219" s="222"/>
      <c r="Z219" s="222"/>
      <c r="AA219" s="232"/>
      <c r="AB219" s="231"/>
      <c r="AC219" s="231"/>
      <c r="AD219" s="231"/>
      <c r="AE219" s="231"/>
      <c r="AF219" s="231"/>
      <c r="AG219" s="250"/>
      <c r="AH219" s="249"/>
      <c r="AI219" s="249"/>
      <c r="AJ219" s="249"/>
      <c r="AK219" s="249"/>
      <c r="AL219" s="249"/>
      <c r="AM219" s="204"/>
      <c r="AN219" s="205"/>
      <c r="AO219" s="205"/>
      <c r="AP219" s="205"/>
      <c r="AQ219" s="205"/>
      <c r="AR219" s="205"/>
      <c r="AS219" s="259"/>
      <c r="AT219" s="258"/>
      <c r="AU219" s="258"/>
      <c r="AV219" s="258"/>
      <c r="AW219" s="258"/>
      <c r="AX219" s="258"/>
      <c r="AY219" s="268"/>
      <c r="AZ219" s="267"/>
      <c r="BA219" s="267"/>
      <c r="BB219" s="267"/>
      <c r="BC219" s="267"/>
      <c r="BD219" s="267"/>
      <c r="BE219" s="204"/>
      <c r="BF219" s="205"/>
      <c r="BG219" s="205"/>
      <c r="BH219" s="205"/>
      <c r="BI219" s="205"/>
      <c r="BJ219" s="205"/>
      <c r="BK219" s="241"/>
      <c r="BL219" s="240"/>
      <c r="BM219" s="240"/>
      <c r="BN219" s="240"/>
      <c r="BO219" s="240"/>
      <c r="BP219" s="240"/>
      <c r="BQ219" s="223"/>
      <c r="BR219" s="222"/>
      <c r="BS219" s="222"/>
      <c r="BT219" s="222"/>
      <c r="BU219" s="222"/>
      <c r="BV219" s="222"/>
      <c r="BW219" s="268"/>
      <c r="BX219" s="267"/>
      <c r="BY219" s="267"/>
      <c r="BZ219" s="267"/>
      <c r="CA219" s="267"/>
      <c r="CB219" s="267"/>
      <c r="CC219" s="241"/>
      <c r="CD219" s="214"/>
      <c r="CE219" s="240"/>
      <c r="CF219" s="240"/>
      <c r="CG219" s="240"/>
      <c r="CH219" s="5"/>
      <c r="CI219" s="579">
        <f t="shared" si="61"/>
        <v>0</v>
      </c>
      <c r="CJ219" s="579">
        <f t="shared" si="62"/>
        <v>0</v>
      </c>
    </row>
    <row r="220" spans="1:88" hidden="1" x14ac:dyDescent="0.2">
      <c r="A220" s="11"/>
      <c r="B220" s="11"/>
      <c r="C220" s="11"/>
      <c r="D220" s="64"/>
      <c r="E220" s="11"/>
      <c r="F220" s="64"/>
      <c r="G220" s="117"/>
      <c r="H220" s="65"/>
      <c r="I220" s="116"/>
      <c r="J220" s="204"/>
      <c r="K220" s="204"/>
      <c r="L220" s="205"/>
      <c r="M220" s="205"/>
      <c r="N220" s="205"/>
      <c r="O220" s="214"/>
      <c r="P220" s="214"/>
      <c r="Q220" s="213"/>
      <c r="R220" s="213"/>
      <c r="S220" s="213"/>
      <c r="T220" s="213"/>
      <c r="U220" s="223"/>
      <c r="V220" s="222"/>
      <c r="W220" s="222"/>
      <c r="X220" s="222"/>
      <c r="Y220" s="222"/>
      <c r="Z220" s="222"/>
      <c r="AA220" s="232"/>
      <c r="AB220" s="231"/>
      <c r="AC220" s="231"/>
      <c r="AD220" s="231"/>
      <c r="AE220" s="231"/>
      <c r="AF220" s="231"/>
      <c r="AG220" s="250"/>
      <c r="AH220" s="249"/>
      <c r="AI220" s="249"/>
      <c r="AJ220" s="249"/>
      <c r="AK220" s="249"/>
      <c r="AL220" s="249"/>
      <c r="AM220" s="204"/>
      <c r="AN220" s="205"/>
      <c r="AO220" s="205"/>
      <c r="AP220" s="205"/>
      <c r="AQ220" s="205"/>
      <c r="AR220" s="205"/>
      <c r="AS220" s="259"/>
      <c r="AT220" s="258"/>
      <c r="AU220" s="258"/>
      <c r="AV220" s="258"/>
      <c r="AW220" s="258"/>
      <c r="AX220" s="258"/>
      <c r="AY220" s="268"/>
      <c r="AZ220" s="267"/>
      <c r="BA220" s="267"/>
      <c r="BB220" s="267"/>
      <c r="BC220" s="267"/>
      <c r="BD220" s="267"/>
      <c r="BE220" s="204"/>
      <c r="BF220" s="205"/>
      <c r="BG220" s="205"/>
      <c r="BH220" s="205"/>
      <c r="BI220" s="205"/>
      <c r="BJ220" s="205"/>
      <c r="BK220" s="241"/>
      <c r="BL220" s="240"/>
      <c r="BM220" s="240"/>
      <c r="BN220" s="240"/>
      <c r="BO220" s="240"/>
      <c r="BP220" s="240"/>
      <c r="BQ220" s="223"/>
      <c r="BR220" s="222"/>
      <c r="BS220" s="222"/>
      <c r="BT220" s="222"/>
      <c r="BU220" s="222"/>
      <c r="BV220" s="222"/>
      <c r="BW220" s="268"/>
      <c r="BX220" s="267"/>
      <c r="BY220" s="267"/>
      <c r="BZ220" s="267"/>
      <c r="CA220" s="267"/>
      <c r="CB220" s="267"/>
      <c r="CC220" s="241"/>
      <c r="CD220" s="214"/>
      <c r="CE220" s="240"/>
      <c r="CF220" s="240"/>
      <c r="CG220" s="240"/>
      <c r="CH220" s="5"/>
      <c r="CI220" s="579">
        <f t="shared" si="61"/>
        <v>0</v>
      </c>
      <c r="CJ220" s="579">
        <f t="shared" si="62"/>
        <v>0</v>
      </c>
    </row>
    <row r="221" spans="1:88" hidden="1" x14ac:dyDescent="0.2">
      <c r="A221" s="11"/>
      <c r="B221" s="11"/>
      <c r="C221" s="11"/>
      <c r="D221" s="64"/>
      <c r="E221" s="11"/>
      <c r="F221" s="64"/>
      <c r="G221" s="117"/>
      <c r="H221" s="65"/>
      <c r="I221" s="116"/>
      <c r="J221" s="204"/>
      <c r="K221" s="204"/>
      <c r="L221" s="205"/>
      <c r="M221" s="205"/>
      <c r="N221" s="205"/>
      <c r="O221" s="214"/>
      <c r="P221" s="214"/>
      <c r="Q221" s="213"/>
      <c r="R221" s="213"/>
      <c r="S221" s="213"/>
      <c r="T221" s="213"/>
      <c r="U221" s="223"/>
      <c r="V221" s="222"/>
      <c r="W221" s="222"/>
      <c r="X221" s="222"/>
      <c r="Y221" s="222"/>
      <c r="Z221" s="222"/>
      <c r="AA221" s="232"/>
      <c r="AB221" s="231"/>
      <c r="AC221" s="231"/>
      <c r="AD221" s="231"/>
      <c r="AE221" s="231"/>
      <c r="AF221" s="231"/>
      <c r="AG221" s="250"/>
      <c r="AH221" s="249"/>
      <c r="AI221" s="249"/>
      <c r="AJ221" s="249"/>
      <c r="AK221" s="249"/>
      <c r="AL221" s="249"/>
      <c r="AM221" s="204"/>
      <c r="AN221" s="205"/>
      <c r="AO221" s="205"/>
      <c r="AP221" s="205"/>
      <c r="AQ221" s="205"/>
      <c r="AR221" s="205"/>
      <c r="AS221" s="259"/>
      <c r="AT221" s="258"/>
      <c r="AU221" s="258"/>
      <c r="AV221" s="258"/>
      <c r="AW221" s="258"/>
      <c r="AX221" s="258"/>
      <c r="AY221" s="268"/>
      <c r="AZ221" s="267"/>
      <c r="BA221" s="267"/>
      <c r="BB221" s="267"/>
      <c r="BC221" s="267"/>
      <c r="BD221" s="267"/>
      <c r="BE221" s="204"/>
      <c r="BF221" s="205"/>
      <c r="BG221" s="205"/>
      <c r="BH221" s="205"/>
      <c r="BI221" s="205"/>
      <c r="BJ221" s="205"/>
      <c r="BK221" s="241"/>
      <c r="BL221" s="240"/>
      <c r="BM221" s="240"/>
      <c r="BN221" s="240"/>
      <c r="BO221" s="240"/>
      <c r="BP221" s="240"/>
      <c r="BQ221" s="223"/>
      <c r="BR221" s="222"/>
      <c r="BS221" s="222"/>
      <c r="BT221" s="222"/>
      <c r="BU221" s="222"/>
      <c r="BV221" s="222"/>
      <c r="BW221" s="268"/>
      <c r="BX221" s="267"/>
      <c r="BY221" s="267"/>
      <c r="BZ221" s="267"/>
      <c r="CA221" s="267"/>
      <c r="CB221" s="267"/>
      <c r="CC221" s="241"/>
      <c r="CD221" s="214"/>
      <c r="CE221" s="240"/>
      <c r="CF221" s="240"/>
      <c r="CG221" s="240"/>
      <c r="CH221" s="5"/>
      <c r="CI221" s="579">
        <f t="shared" si="61"/>
        <v>0</v>
      </c>
      <c r="CJ221" s="579">
        <f t="shared" si="62"/>
        <v>0</v>
      </c>
    </row>
    <row r="222" spans="1:88" hidden="1" x14ac:dyDescent="0.2">
      <c r="A222" s="11"/>
      <c r="B222" s="11"/>
      <c r="C222" s="11"/>
      <c r="D222" s="64"/>
      <c r="E222" s="11"/>
      <c r="F222" s="64"/>
      <c r="G222" s="118"/>
      <c r="H222" s="72"/>
      <c r="I222" s="123"/>
      <c r="J222" s="204"/>
      <c r="K222" s="204"/>
      <c r="L222" s="205"/>
      <c r="M222" s="205"/>
      <c r="N222" s="205"/>
      <c r="O222" s="214"/>
      <c r="P222" s="214"/>
      <c r="Q222" s="213"/>
      <c r="R222" s="213"/>
      <c r="S222" s="213"/>
      <c r="T222" s="213"/>
      <c r="U222" s="223"/>
      <c r="V222" s="222"/>
      <c r="W222" s="222"/>
      <c r="X222" s="222"/>
      <c r="Y222" s="222"/>
      <c r="Z222" s="222"/>
      <c r="AA222" s="232"/>
      <c r="AB222" s="231"/>
      <c r="AC222" s="231"/>
      <c r="AD222" s="231"/>
      <c r="AE222" s="231"/>
      <c r="AF222" s="231"/>
      <c r="AG222" s="250"/>
      <c r="AH222" s="249"/>
      <c r="AI222" s="249"/>
      <c r="AJ222" s="249"/>
      <c r="AK222" s="249"/>
      <c r="AL222" s="249"/>
      <c r="AM222" s="204"/>
      <c r="AN222" s="205"/>
      <c r="AO222" s="205"/>
      <c r="AP222" s="205"/>
      <c r="AQ222" s="205"/>
      <c r="AR222" s="205"/>
      <c r="AS222" s="259"/>
      <c r="AT222" s="258"/>
      <c r="AU222" s="258"/>
      <c r="AV222" s="258"/>
      <c r="AW222" s="258"/>
      <c r="AX222" s="258"/>
      <c r="AY222" s="268"/>
      <c r="AZ222" s="267"/>
      <c r="BA222" s="267"/>
      <c r="BB222" s="267"/>
      <c r="BC222" s="267"/>
      <c r="BD222" s="267"/>
      <c r="BE222" s="204"/>
      <c r="BF222" s="205"/>
      <c r="BG222" s="205"/>
      <c r="BH222" s="205"/>
      <c r="BI222" s="205"/>
      <c r="BJ222" s="205"/>
      <c r="BK222" s="241"/>
      <c r="BL222" s="240"/>
      <c r="BM222" s="240"/>
      <c r="BN222" s="240"/>
      <c r="BO222" s="240"/>
      <c r="BP222" s="240"/>
      <c r="BQ222" s="223"/>
      <c r="BR222" s="222"/>
      <c r="BS222" s="222"/>
      <c r="BT222" s="222"/>
      <c r="BU222" s="222"/>
      <c r="BV222" s="222"/>
      <c r="BW222" s="268"/>
      <c r="BX222" s="267"/>
      <c r="BY222" s="267"/>
      <c r="BZ222" s="267"/>
      <c r="CA222" s="267"/>
      <c r="CB222" s="267"/>
      <c r="CC222" s="241"/>
      <c r="CD222" s="214"/>
      <c r="CE222" s="240"/>
      <c r="CF222" s="240"/>
      <c r="CG222" s="240"/>
      <c r="CH222" s="5"/>
      <c r="CI222" s="579">
        <f t="shared" si="61"/>
        <v>0</v>
      </c>
      <c r="CJ222" s="579">
        <f t="shared" si="62"/>
        <v>0</v>
      </c>
    </row>
    <row r="223" spans="1:88" hidden="1" x14ac:dyDescent="0.2">
      <c r="A223" s="22"/>
      <c r="B223" s="22"/>
      <c r="C223" s="93"/>
      <c r="D223" s="112"/>
      <c r="E223" s="22"/>
      <c r="F223" s="112"/>
      <c r="G223" s="124"/>
      <c r="H223" s="26"/>
      <c r="I223" s="27"/>
      <c r="J223" s="204"/>
      <c r="K223" s="204"/>
      <c r="L223" s="205"/>
      <c r="M223" s="205"/>
      <c r="N223" s="205"/>
      <c r="O223" s="214"/>
      <c r="P223" s="214"/>
      <c r="Q223" s="213"/>
      <c r="R223" s="213"/>
      <c r="S223" s="213"/>
      <c r="T223" s="213"/>
      <c r="U223" s="223"/>
      <c r="V223" s="222"/>
      <c r="W223" s="222"/>
      <c r="X223" s="222"/>
      <c r="Y223" s="222"/>
      <c r="Z223" s="222"/>
      <c r="AA223" s="232"/>
      <c r="AB223" s="231"/>
      <c r="AC223" s="231"/>
      <c r="AD223" s="231"/>
      <c r="AE223" s="231"/>
      <c r="AF223" s="231"/>
      <c r="AG223" s="250"/>
      <c r="AH223" s="249"/>
      <c r="AI223" s="249"/>
      <c r="AJ223" s="249"/>
      <c r="AK223" s="249"/>
      <c r="AL223" s="249"/>
      <c r="AM223" s="204"/>
      <c r="AN223" s="205"/>
      <c r="AO223" s="205"/>
      <c r="AP223" s="205"/>
      <c r="AQ223" s="205"/>
      <c r="AR223" s="205"/>
      <c r="AS223" s="259"/>
      <c r="AT223" s="258"/>
      <c r="AU223" s="258"/>
      <c r="AV223" s="258"/>
      <c r="AW223" s="258"/>
      <c r="AX223" s="258"/>
      <c r="AY223" s="268"/>
      <c r="AZ223" s="267"/>
      <c r="BA223" s="267"/>
      <c r="BB223" s="267"/>
      <c r="BC223" s="267"/>
      <c r="BD223" s="267"/>
      <c r="BE223" s="204"/>
      <c r="BF223" s="205"/>
      <c r="BG223" s="205"/>
      <c r="BH223" s="205"/>
      <c r="BI223" s="205"/>
      <c r="BJ223" s="205"/>
      <c r="BK223" s="241"/>
      <c r="BL223" s="240"/>
      <c r="BM223" s="240"/>
      <c r="BN223" s="240"/>
      <c r="BO223" s="240"/>
      <c r="BP223" s="240"/>
      <c r="BQ223" s="223"/>
      <c r="BR223" s="222"/>
      <c r="BS223" s="222"/>
      <c r="BT223" s="222"/>
      <c r="BU223" s="222"/>
      <c r="BV223" s="222"/>
      <c r="BW223" s="268"/>
      <c r="BX223" s="267"/>
      <c r="BY223" s="267"/>
      <c r="BZ223" s="267"/>
      <c r="CA223" s="267"/>
      <c r="CB223" s="267"/>
      <c r="CC223" s="241"/>
      <c r="CD223" s="214"/>
      <c r="CE223" s="240"/>
      <c r="CF223" s="240"/>
      <c r="CG223" s="240"/>
      <c r="CH223" s="5"/>
      <c r="CI223" s="579">
        <f t="shared" si="61"/>
        <v>0</v>
      </c>
      <c r="CJ223" s="579">
        <f t="shared" si="62"/>
        <v>0</v>
      </c>
    </row>
    <row r="224" spans="1:88" hidden="1" x14ac:dyDescent="0.2">
      <c r="A224" s="22"/>
      <c r="B224" s="22"/>
      <c r="C224" s="120"/>
      <c r="D224" s="112"/>
      <c r="E224" s="22"/>
      <c r="F224" s="112"/>
      <c r="G224" s="124"/>
      <c r="H224" s="26"/>
      <c r="I224" s="27"/>
      <c r="J224" s="204"/>
      <c r="K224" s="204"/>
      <c r="L224" s="205"/>
      <c r="M224" s="205"/>
      <c r="N224" s="205"/>
      <c r="O224" s="214"/>
      <c r="P224" s="214"/>
      <c r="Q224" s="213"/>
      <c r="R224" s="213"/>
      <c r="S224" s="213"/>
      <c r="T224" s="213"/>
      <c r="U224" s="223"/>
      <c r="V224" s="222"/>
      <c r="W224" s="222"/>
      <c r="X224" s="222"/>
      <c r="Y224" s="222"/>
      <c r="Z224" s="222"/>
      <c r="AA224" s="232"/>
      <c r="AB224" s="231"/>
      <c r="AC224" s="231"/>
      <c r="AD224" s="231"/>
      <c r="AE224" s="231"/>
      <c r="AF224" s="231"/>
      <c r="AG224" s="250"/>
      <c r="AH224" s="249"/>
      <c r="AI224" s="249"/>
      <c r="AJ224" s="249"/>
      <c r="AK224" s="249"/>
      <c r="AL224" s="249"/>
      <c r="AM224" s="204"/>
      <c r="AN224" s="205"/>
      <c r="AO224" s="205"/>
      <c r="AP224" s="205"/>
      <c r="AQ224" s="205"/>
      <c r="AR224" s="205"/>
      <c r="AS224" s="259"/>
      <c r="AT224" s="258"/>
      <c r="AU224" s="258"/>
      <c r="AV224" s="258"/>
      <c r="AW224" s="258"/>
      <c r="AX224" s="258"/>
      <c r="AY224" s="268"/>
      <c r="AZ224" s="267"/>
      <c r="BA224" s="267"/>
      <c r="BB224" s="267"/>
      <c r="BC224" s="267"/>
      <c r="BD224" s="267"/>
      <c r="BE224" s="204"/>
      <c r="BF224" s="205"/>
      <c r="BG224" s="205"/>
      <c r="BH224" s="205"/>
      <c r="BI224" s="205"/>
      <c r="BJ224" s="205"/>
      <c r="BK224" s="241"/>
      <c r="BL224" s="240"/>
      <c r="BM224" s="240"/>
      <c r="BN224" s="240"/>
      <c r="BO224" s="240"/>
      <c r="BP224" s="240"/>
      <c r="BQ224" s="223"/>
      <c r="BR224" s="222"/>
      <c r="BS224" s="222"/>
      <c r="BT224" s="222"/>
      <c r="BU224" s="222"/>
      <c r="BV224" s="222"/>
      <c r="BW224" s="268"/>
      <c r="BX224" s="267"/>
      <c r="BY224" s="267"/>
      <c r="BZ224" s="267"/>
      <c r="CA224" s="267"/>
      <c r="CB224" s="267"/>
      <c r="CC224" s="241"/>
      <c r="CD224" s="214"/>
      <c r="CE224" s="240"/>
      <c r="CF224" s="240"/>
      <c r="CG224" s="240"/>
      <c r="CH224" s="5"/>
      <c r="CI224" s="579">
        <f t="shared" si="61"/>
        <v>0</v>
      </c>
      <c r="CJ224" s="579">
        <f t="shared" si="62"/>
        <v>0</v>
      </c>
    </row>
    <row r="225" spans="1:88" hidden="1" x14ac:dyDescent="0.2">
      <c r="A225" s="22"/>
      <c r="B225" s="22"/>
      <c r="C225" s="51"/>
      <c r="D225" s="121"/>
      <c r="E225" s="22"/>
      <c r="F225" s="112"/>
      <c r="G225" s="124"/>
      <c r="H225" s="26"/>
      <c r="I225" s="27"/>
      <c r="J225" s="204"/>
      <c r="K225" s="204"/>
      <c r="L225" s="205"/>
      <c r="M225" s="205"/>
      <c r="N225" s="205"/>
      <c r="O225" s="214"/>
      <c r="P225" s="214"/>
      <c r="Q225" s="213"/>
      <c r="R225" s="213"/>
      <c r="S225" s="213"/>
      <c r="T225" s="213"/>
      <c r="U225" s="223"/>
      <c r="V225" s="222"/>
      <c r="W225" s="222"/>
      <c r="X225" s="222"/>
      <c r="Y225" s="222"/>
      <c r="Z225" s="222"/>
      <c r="AA225" s="232"/>
      <c r="AB225" s="231"/>
      <c r="AC225" s="231"/>
      <c r="AD225" s="231"/>
      <c r="AE225" s="231"/>
      <c r="AF225" s="231"/>
      <c r="AG225" s="250"/>
      <c r="AH225" s="249"/>
      <c r="AI225" s="249"/>
      <c r="AJ225" s="249"/>
      <c r="AK225" s="249"/>
      <c r="AL225" s="249"/>
      <c r="AM225" s="204"/>
      <c r="AN225" s="205"/>
      <c r="AO225" s="205"/>
      <c r="AP225" s="205"/>
      <c r="AQ225" s="205"/>
      <c r="AR225" s="205"/>
      <c r="AS225" s="259"/>
      <c r="AT225" s="258"/>
      <c r="AU225" s="258"/>
      <c r="AV225" s="258"/>
      <c r="AW225" s="258"/>
      <c r="AX225" s="258"/>
      <c r="AY225" s="268"/>
      <c r="AZ225" s="267"/>
      <c r="BA225" s="267"/>
      <c r="BB225" s="267"/>
      <c r="BC225" s="267"/>
      <c r="BD225" s="267"/>
      <c r="BE225" s="204"/>
      <c r="BF225" s="205"/>
      <c r="BG225" s="205"/>
      <c r="BH225" s="205"/>
      <c r="BI225" s="205"/>
      <c r="BJ225" s="205"/>
      <c r="BK225" s="241"/>
      <c r="BL225" s="240"/>
      <c r="BM225" s="240"/>
      <c r="BN225" s="240"/>
      <c r="BO225" s="240"/>
      <c r="BP225" s="240"/>
      <c r="BQ225" s="223"/>
      <c r="BR225" s="222"/>
      <c r="BS225" s="222"/>
      <c r="BT225" s="222"/>
      <c r="BU225" s="222"/>
      <c r="BV225" s="222"/>
      <c r="BW225" s="268"/>
      <c r="BX225" s="267"/>
      <c r="BY225" s="267"/>
      <c r="BZ225" s="267"/>
      <c r="CA225" s="267"/>
      <c r="CB225" s="267"/>
      <c r="CC225" s="241"/>
      <c r="CD225" s="214"/>
      <c r="CE225" s="240"/>
      <c r="CF225" s="240"/>
      <c r="CG225" s="240"/>
      <c r="CH225" s="5"/>
      <c r="CI225" s="579">
        <f t="shared" si="61"/>
        <v>0</v>
      </c>
      <c r="CJ225" s="579">
        <f t="shared" si="62"/>
        <v>0</v>
      </c>
    </row>
    <row r="226" spans="1:88" hidden="1" x14ac:dyDescent="0.2">
      <c r="A226" s="22"/>
      <c r="B226" s="22"/>
      <c r="C226" s="51"/>
      <c r="D226" s="33"/>
      <c r="E226" s="22"/>
      <c r="F226" s="112"/>
      <c r="G226" s="124"/>
      <c r="H226" s="75"/>
      <c r="I226" s="27"/>
      <c r="J226" s="204"/>
      <c r="K226" s="204"/>
      <c r="L226" s="205"/>
      <c r="M226" s="205"/>
      <c r="N226" s="205"/>
      <c r="O226" s="214"/>
      <c r="P226" s="214"/>
      <c r="Q226" s="213"/>
      <c r="R226" s="213"/>
      <c r="S226" s="213"/>
      <c r="T226" s="213"/>
      <c r="U226" s="223"/>
      <c r="V226" s="222"/>
      <c r="W226" s="222"/>
      <c r="X226" s="222"/>
      <c r="Y226" s="222"/>
      <c r="Z226" s="222"/>
      <c r="AA226" s="232"/>
      <c r="AB226" s="231"/>
      <c r="AC226" s="231"/>
      <c r="AD226" s="231"/>
      <c r="AE226" s="231"/>
      <c r="AF226" s="231"/>
      <c r="AG226" s="250"/>
      <c r="AH226" s="249"/>
      <c r="AI226" s="249"/>
      <c r="AJ226" s="249"/>
      <c r="AK226" s="249"/>
      <c r="AL226" s="249"/>
      <c r="AM226" s="204"/>
      <c r="AN226" s="205"/>
      <c r="AO226" s="205"/>
      <c r="AP226" s="205"/>
      <c r="AQ226" s="205"/>
      <c r="AR226" s="205"/>
      <c r="AS226" s="259"/>
      <c r="AT226" s="258"/>
      <c r="AU226" s="258"/>
      <c r="AV226" s="258"/>
      <c r="AW226" s="258"/>
      <c r="AX226" s="258"/>
      <c r="AY226" s="268"/>
      <c r="AZ226" s="267"/>
      <c r="BA226" s="267"/>
      <c r="BB226" s="267"/>
      <c r="BC226" s="267"/>
      <c r="BD226" s="267"/>
      <c r="BE226" s="204"/>
      <c r="BF226" s="205"/>
      <c r="BG226" s="205"/>
      <c r="BH226" s="205"/>
      <c r="BI226" s="205"/>
      <c r="BJ226" s="205"/>
      <c r="BK226" s="241"/>
      <c r="BL226" s="240"/>
      <c r="BM226" s="240"/>
      <c r="BN226" s="240"/>
      <c r="BO226" s="240"/>
      <c r="BP226" s="240"/>
      <c r="BQ226" s="223"/>
      <c r="BR226" s="222"/>
      <c r="BS226" s="222"/>
      <c r="BT226" s="222"/>
      <c r="BU226" s="222"/>
      <c r="BV226" s="222"/>
      <c r="BW226" s="268"/>
      <c r="BX226" s="267"/>
      <c r="BY226" s="267"/>
      <c r="BZ226" s="267"/>
      <c r="CA226" s="267"/>
      <c r="CB226" s="267"/>
      <c r="CC226" s="241"/>
      <c r="CD226" s="214"/>
      <c r="CE226" s="240"/>
      <c r="CF226" s="240"/>
      <c r="CG226" s="240"/>
      <c r="CH226" s="5"/>
      <c r="CI226" s="579">
        <f t="shared" si="61"/>
        <v>0</v>
      </c>
      <c r="CJ226" s="579">
        <f t="shared" si="62"/>
        <v>0</v>
      </c>
    </row>
    <row r="227" spans="1:88" hidden="1" x14ac:dyDescent="0.2">
      <c r="A227" s="22"/>
      <c r="B227" s="22"/>
      <c r="C227" s="22"/>
      <c r="D227" s="34"/>
      <c r="E227" s="22"/>
      <c r="F227" s="34"/>
      <c r="G227" s="48"/>
      <c r="H227" s="125"/>
      <c r="I227" s="27"/>
      <c r="J227" s="204"/>
      <c r="K227" s="204"/>
      <c r="L227" s="205"/>
      <c r="M227" s="205"/>
      <c r="N227" s="204"/>
      <c r="O227" s="214"/>
      <c r="P227" s="214"/>
      <c r="Q227" s="213"/>
      <c r="R227" s="214"/>
      <c r="S227" s="213"/>
      <c r="T227" s="214"/>
      <c r="U227" s="223"/>
      <c r="V227" s="223"/>
      <c r="W227" s="222"/>
      <c r="X227" s="223"/>
      <c r="Y227" s="222"/>
      <c r="Z227" s="223"/>
      <c r="AA227" s="232"/>
      <c r="AB227" s="232"/>
      <c r="AC227" s="231"/>
      <c r="AD227" s="232"/>
      <c r="AE227" s="231"/>
      <c r="AF227" s="232"/>
      <c r="AG227" s="250"/>
      <c r="AH227" s="250"/>
      <c r="AI227" s="249"/>
      <c r="AJ227" s="250"/>
      <c r="AK227" s="249"/>
      <c r="AL227" s="250"/>
      <c r="AM227" s="204"/>
      <c r="AN227" s="204"/>
      <c r="AO227" s="205"/>
      <c r="AP227" s="204"/>
      <c r="AQ227" s="205"/>
      <c r="AR227" s="204"/>
      <c r="AS227" s="259"/>
      <c r="AT227" s="259"/>
      <c r="AU227" s="258"/>
      <c r="AV227" s="259"/>
      <c r="AW227" s="258"/>
      <c r="AX227" s="259"/>
      <c r="AY227" s="268"/>
      <c r="AZ227" s="268"/>
      <c r="BA227" s="267"/>
      <c r="BB227" s="268"/>
      <c r="BC227" s="267"/>
      <c r="BD227" s="268"/>
      <c r="BE227" s="204"/>
      <c r="BF227" s="204"/>
      <c r="BG227" s="205"/>
      <c r="BH227" s="204"/>
      <c r="BI227" s="205"/>
      <c r="BJ227" s="204"/>
      <c r="BK227" s="241"/>
      <c r="BL227" s="241"/>
      <c r="BM227" s="240"/>
      <c r="BN227" s="241"/>
      <c r="BO227" s="240"/>
      <c r="BP227" s="241"/>
      <c r="BQ227" s="223"/>
      <c r="BR227" s="223"/>
      <c r="BS227" s="222"/>
      <c r="BT227" s="223"/>
      <c r="BU227" s="222"/>
      <c r="BV227" s="223"/>
      <c r="BW227" s="268"/>
      <c r="BX227" s="268"/>
      <c r="BY227" s="267"/>
      <c r="BZ227" s="268"/>
      <c r="CA227" s="267"/>
      <c r="CB227" s="268"/>
      <c r="CC227" s="241"/>
      <c r="CD227" s="214"/>
      <c r="CE227" s="240"/>
      <c r="CF227" s="240"/>
      <c r="CG227" s="241"/>
      <c r="CH227" s="5"/>
      <c r="CI227" s="579">
        <f t="shared" si="61"/>
        <v>0</v>
      </c>
      <c r="CJ227" s="579">
        <f t="shared" si="62"/>
        <v>0</v>
      </c>
    </row>
    <row r="228" spans="1:88" hidden="1" x14ac:dyDescent="0.2">
      <c r="A228" s="22"/>
      <c r="B228" s="22"/>
      <c r="C228" s="22"/>
      <c r="D228" s="34"/>
      <c r="E228" s="22"/>
      <c r="F228" s="34"/>
      <c r="G228" s="48"/>
      <c r="H228" s="126"/>
      <c r="I228" s="27"/>
      <c r="J228" s="204"/>
      <c r="K228" s="204"/>
      <c r="L228" s="205"/>
      <c r="M228" s="205"/>
      <c r="N228" s="204"/>
      <c r="O228" s="214"/>
      <c r="P228" s="214"/>
      <c r="Q228" s="213"/>
      <c r="R228" s="214"/>
      <c r="S228" s="213"/>
      <c r="T228" s="214"/>
      <c r="U228" s="223"/>
      <c r="V228" s="223"/>
      <c r="W228" s="222"/>
      <c r="X228" s="223"/>
      <c r="Y228" s="222"/>
      <c r="Z228" s="223"/>
      <c r="AA228" s="232"/>
      <c r="AB228" s="232"/>
      <c r="AC228" s="231"/>
      <c r="AD228" s="232"/>
      <c r="AE228" s="231"/>
      <c r="AF228" s="232"/>
      <c r="AG228" s="250"/>
      <c r="AH228" s="250"/>
      <c r="AI228" s="249"/>
      <c r="AJ228" s="250"/>
      <c r="AK228" s="249"/>
      <c r="AL228" s="250"/>
      <c r="AM228" s="204"/>
      <c r="AN228" s="204"/>
      <c r="AO228" s="205"/>
      <c r="AP228" s="204"/>
      <c r="AQ228" s="205"/>
      <c r="AR228" s="204"/>
      <c r="AS228" s="259"/>
      <c r="AT228" s="259"/>
      <c r="AU228" s="258"/>
      <c r="AV228" s="259"/>
      <c r="AW228" s="258"/>
      <c r="AX228" s="259"/>
      <c r="AY228" s="268"/>
      <c r="AZ228" s="268"/>
      <c r="BA228" s="267"/>
      <c r="BB228" s="268"/>
      <c r="BC228" s="267"/>
      <c r="BD228" s="268"/>
      <c r="BE228" s="204"/>
      <c r="BF228" s="204"/>
      <c r="BG228" s="205"/>
      <c r="BH228" s="204"/>
      <c r="BI228" s="205"/>
      <c r="BJ228" s="204"/>
      <c r="BK228" s="241"/>
      <c r="BL228" s="241"/>
      <c r="BM228" s="240"/>
      <c r="BN228" s="241"/>
      <c r="BO228" s="240"/>
      <c r="BP228" s="241"/>
      <c r="BQ228" s="223"/>
      <c r="BR228" s="223"/>
      <c r="BS228" s="222"/>
      <c r="BT228" s="223"/>
      <c r="BU228" s="222"/>
      <c r="BV228" s="223"/>
      <c r="BW228" s="268"/>
      <c r="BX228" s="268"/>
      <c r="BY228" s="267"/>
      <c r="BZ228" s="268"/>
      <c r="CA228" s="267"/>
      <c r="CB228" s="268"/>
      <c r="CC228" s="241"/>
      <c r="CD228" s="214"/>
      <c r="CE228" s="240"/>
      <c r="CF228" s="240"/>
      <c r="CG228" s="241"/>
      <c r="CH228" s="5"/>
      <c r="CI228" s="579">
        <f t="shared" si="61"/>
        <v>0</v>
      </c>
      <c r="CJ228" s="579">
        <f t="shared" si="62"/>
        <v>0</v>
      </c>
    </row>
    <row r="229" spans="1:88" hidden="1" x14ac:dyDescent="0.2">
      <c r="A229" s="102"/>
      <c r="B229" s="82"/>
      <c r="C229" s="82"/>
      <c r="D229" s="83"/>
      <c r="E229" s="82"/>
      <c r="F229" s="83"/>
      <c r="G229" s="84"/>
      <c r="H229" s="122"/>
      <c r="I229" s="59"/>
      <c r="J229" s="206"/>
      <c r="K229" s="206"/>
      <c r="L229" s="206"/>
      <c r="M229" s="206"/>
      <c r="N229" s="206"/>
      <c r="O229" s="215"/>
      <c r="P229" s="215"/>
      <c r="Q229" s="215"/>
      <c r="R229" s="215"/>
      <c r="S229" s="215"/>
      <c r="T229" s="215"/>
      <c r="U229" s="224"/>
      <c r="V229" s="224"/>
      <c r="W229" s="224"/>
      <c r="X229" s="224"/>
      <c r="Y229" s="224"/>
      <c r="Z229" s="224"/>
      <c r="AA229" s="233"/>
      <c r="AB229" s="233"/>
      <c r="AC229" s="233"/>
      <c r="AD229" s="233"/>
      <c r="AE229" s="233"/>
      <c r="AF229" s="233"/>
      <c r="AG229" s="251"/>
      <c r="AH229" s="251"/>
      <c r="AI229" s="251"/>
      <c r="AJ229" s="251"/>
      <c r="AK229" s="251"/>
      <c r="AL229" s="251"/>
      <c r="AM229" s="206"/>
      <c r="AN229" s="206"/>
      <c r="AO229" s="206"/>
      <c r="AP229" s="206"/>
      <c r="AQ229" s="206"/>
      <c r="AR229" s="206"/>
      <c r="AS229" s="260"/>
      <c r="AT229" s="260"/>
      <c r="AU229" s="260"/>
      <c r="AV229" s="260"/>
      <c r="AW229" s="260"/>
      <c r="AX229" s="260"/>
      <c r="AY229" s="269"/>
      <c r="AZ229" s="269"/>
      <c r="BA229" s="269"/>
      <c r="BB229" s="269"/>
      <c r="BC229" s="269"/>
      <c r="BD229" s="269"/>
      <c r="BE229" s="206"/>
      <c r="BF229" s="206"/>
      <c r="BG229" s="206"/>
      <c r="BH229" s="206"/>
      <c r="BI229" s="206"/>
      <c r="BJ229" s="206"/>
      <c r="BK229" s="242"/>
      <c r="BL229" s="242"/>
      <c r="BM229" s="242"/>
      <c r="BN229" s="242"/>
      <c r="BO229" s="242"/>
      <c r="BP229" s="242"/>
      <c r="BQ229" s="224"/>
      <c r="BR229" s="224"/>
      <c r="BS229" s="224"/>
      <c r="BT229" s="224"/>
      <c r="BU229" s="224"/>
      <c r="BV229" s="224"/>
      <c r="BW229" s="269"/>
      <c r="BX229" s="269"/>
      <c r="BY229" s="269"/>
      <c r="BZ229" s="269"/>
      <c r="CA229" s="269"/>
      <c r="CB229" s="269"/>
      <c r="CC229" s="242"/>
      <c r="CD229" s="215"/>
      <c r="CE229" s="242"/>
      <c r="CF229" s="242"/>
      <c r="CG229" s="242"/>
      <c r="CH229" s="5"/>
      <c r="CI229" s="579">
        <f t="shared" si="61"/>
        <v>0</v>
      </c>
      <c r="CJ229" s="579">
        <f t="shared" si="62"/>
        <v>0</v>
      </c>
    </row>
    <row r="230" spans="1:88" hidden="1" x14ac:dyDescent="0.2">
      <c r="A230" s="127"/>
      <c r="B230" s="11"/>
      <c r="C230" s="11"/>
      <c r="D230" s="64"/>
      <c r="E230" s="11"/>
      <c r="F230" s="64"/>
      <c r="G230" s="70"/>
      <c r="H230" s="69"/>
      <c r="I230" s="74"/>
      <c r="J230" s="204"/>
      <c r="K230" s="204"/>
      <c r="L230" s="205"/>
      <c r="M230" s="205"/>
      <c r="N230" s="205"/>
      <c r="O230" s="214"/>
      <c r="P230" s="214"/>
      <c r="Q230" s="213"/>
      <c r="R230" s="213"/>
      <c r="S230" s="213"/>
      <c r="T230" s="213"/>
      <c r="U230" s="223"/>
      <c r="V230" s="222"/>
      <c r="W230" s="222"/>
      <c r="X230" s="222"/>
      <c r="Y230" s="222"/>
      <c r="Z230" s="222"/>
      <c r="AA230" s="232"/>
      <c r="AB230" s="231"/>
      <c r="AC230" s="231"/>
      <c r="AD230" s="231"/>
      <c r="AE230" s="231"/>
      <c r="AF230" s="231"/>
      <c r="AG230" s="250"/>
      <c r="AH230" s="249"/>
      <c r="AI230" s="249"/>
      <c r="AJ230" s="249"/>
      <c r="AK230" s="249"/>
      <c r="AL230" s="249"/>
      <c r="AM230" s="204"/>
      <c r="AN230" s="205"/>
      <c r="AO230" s="205"/>
      <c r="AP230" s="205"/>
      <c r="AQ230" s="205"/>
      <c r="AR230" s="205"/>
      <c r="AS230" s="259"/>
      <c r="AT230" s="258"/>
      <c r="AU230" s="258"/>
      <c r="AV230" s="258"/>
      <c r="AW230" s="258"/>
      <c r="AX230" s="258"/>
      <c r="AY230" s="268"/>
      <c r="AZ230" s="267"/>
      <c r="BA230" s="267"/>
      <c r="BB230" s="267"/>
      <c r="BC230" s="267"/>
      <c r="BD230" s="267"/>
      <c r="BE230" s="204"/>
      <c r="BF230" s="205"/>
      <c r="BG230" s="205"/>
      <c r="BH230" s="205"/>
      <c r="BI230" s="205"/>
      <c r="BJ230" s="205"/>
      <c r="BK230" s="241"/>
      <c r="BL230" s="240"/>
      <c r="BM230" s="240"/>
      <c r="BN230" s="240"/>
      <c r="BO230" s="240"/>
      <c r="BP230" s="240"/>
      <c r="BQ230" s="223"/>
      <c r="BR230" s="222"/>
      <c r="BS230" s="222"/>
      <c r="BT230" s="222"/>
      <c r="BU230" s="222"/>
      <c r="BV230" s="222"/>
      <c r="BW230" s="268"/>
      <c r="BX230" s="267"/>
      <c r="BY230" s="267"/>
      <c r="BZ230" s="267"/>
      <c r="CA230" s="267"/>
      <c r="CB230" s="267"/>
      <c r="CC230" s="241"/>
      <c r="CD230" s="214"/>
      <c r="CE230" s="240"/>
      <c r="CF230" s="240"/>
      <c r="CG230" s="240"/>
      <c r="CH230" s="5"/>
      <c r="CI230" s="579">
        <f t="shared" si="61"/>
        <v>0</v>
      </c>
      <c r="CJ230" s="579">
        <f t="shared" si="62"/>
        <v>0</v>
      </c>
    </row>
    <row r="231" spans="1:88" hidden="1" x14ac:dyDescent="0.2">
      <c r="A231" s="127"/>
      <c r="B231" s="11"/>
      <c r="C231" s="11"/>
      <c r="D231" s="64"/>
      <c r="E231" s="11"/>
      <c r="F231" s="64"/>
      <c r="G231" s="12"/>
      <c r="H231" s="65"/>
      <c r="I231" s="66"/>
      <c r="J231" s="204"/>
      <c r="K231" s="204"/>
      <c r="L231" s="205"/>
      <c r="M231" s="205"/>
      <c r="N231" s="205"/>
      <c r="O231" s="214"/>
      <c r="P231" s="214"/>
      <c r="Q231" s="213"/>
      <c r="R231" s="213"/>
      <c r="S231" s="213"/>
      <c r="T231" s="213"/>
      <c r="U231" s="223"/>
      <c r="V231" s="222"/>
      <c r="W231" s="222"/>
      <c r="X231" s="222"/>
      <c r="Y231" s="222"/>
      <c r="Z231" s="222"/>
      <c r="AA231" s="232"/>
      <c r="AB231" s="231"/>
      <c r="AC231" s="231"/>
      <c r="AD231" s="231"/>
      <c r="AE231" s="231"/>
      <c r="AF231" s="231"/>
      <c r="AG231" s="250"/>
      <c r="AH231" s="249"/>
      <c r="AI231" s="249"/>
      <c r="AJ231" s="249"/>
      <c r="AK231" s="249"/>
      <c r="AL231" s="249"/>
      <c r="AM231" s="204"/>
      <c r="AN231" s="205"/>
      <c r="AO231" s="205"/>
      <c r="AP231" s="205"/>
      <c r="AQ231" s="205"/>
      <c r="AR231" s="205"/>
      <c r="AS231" s="259"/>
      <c r="AT231" s="258"/>
      <c r="AU231" s="258"/>
      <c r="AV231" s="258"/>
      <c r="AW231" s="258"/>
      <c r="AX231" s="258"/>
      <c r="AY231" s="268"/>
      <c r="AZ231" s="267"/>
      <c r="BA231" s="267"/>
      <c r="BB231" s="267"/>
      <c r="BC231" s="267"/>
      <c r="BD231" s="267"/>
      <c r="BE231" s="204"/>
      <c r="BF231" s="205"/>
      <c r="BG231" s="205"/>
      <c r="BH231" s="205"/>
      <c r="BI231" s="205"/>
      <c r="BJ231" s="205"/>
      <c r="BK231" s="241"/>
      <c r="BL231" s="240"/>
      <c r="BM231" s="240"/>
      <c r="BN231" s="240"/>
      <c r="BO231" s="240"/>
      <c r="BP231" s="240"/>
      <c r="BQ231" s="223"/>
      <c r="BR231" s="222"/>
      <c r="BS231" s="222"/>
      <c r="BT231" s="222"/>
      <c r="BU231" s="222"/>
      <c r="BV231" s="222"/>
      <c r="BW231" s="268"/>
      <c r="BX231" s="267"/>
      <c r="BY231" s="267"/>
      <c r="BZ231" s="267"/>
      <c r="CA231" s="267"/>
      <c r="CB231" s="267"/>
      <c r="CC231" s="241"/>
      <c r="CD231" s="214"/>
      <c r="CE231" s="240"/>
      <c r="CF231" s="240"/>
      <c r="CG231" s="240"/>
      <c r="CH231" s="5"/>
      <c r="CI231" s="579">
        <f t="shared" si="61"/>
        <v>0</v>
      </c>
      <c r="CJ231" s="579">
        <f t="shared" si="62"/>
        <v>0</v>
      </c>
    </row>
    <row r="232" spans="1:88" hidden="1" x14ac:dyDescent="0.2">
      <c r="A232" s="127"/>
      <c r="B232" s="11"/>
      <c r="C232" s="11"/>
      <c r="D232" s="64"/>
      <c r="E232" s="11"/>
      <c r="F232" s="64"/>
      <c r="G232" s="12"/>
      <c r="H232" s="65"/>
      <c r="I232" s="66"/>
      <c r="J232" s="204"/>
      <c r="K232" s="204"/>
      <c r="L232" s="205"/>
      <c r="M232" s="205"/>
      <c r="N232" s="205"/>
      <c r="O232" s="214"/>
      <c r="P232" s="214"/>
      <c r="Q232" s="213"/>
      <c r="R232" s="213"/>
      <c r="S232" s="213"/>
      <c r="T232" s="213"/>
      <c r="U232" s="223"/>
      <c r="V232" s="222"/>
      <c r="W232" s="222"/>
      <c r="X232" s="222"/>
      <c r="Y232" s="222"/>
      <c r="Z232" s="222"/>
      <c r="AA232" s="232"/>
      <c r="AB232" s="231"/>
      <c r="AC232" s="231"/>
      <c r="AD232" s="231"/>
      <c r="AE232" s="231"/>
      <c r="AF232" s="231"/>
      <c r="AG232" s="250"/>
      <c r="AH232" s="249"/>
      <c r="AI232" s="249"/>
      <c r="AJ232" s="249"/>
      <c r="AK232" s="249"/>
      <c r="AL232" s="249"/>
      <c r="AM232" s="204"/>
      <c r="AN232" s="205"/>
      <c r="AO232" s="205"/>
      <c r="AP232" s="205"/>
      <c r="AQ232" s="205"/>
      <c r="AR232" s="205"/>
      <c r="AS232" s="259"/>
      <c r="AT232" s="258"/>
      <c r="AU232" s="258"/>
      <c r="AV232" s="258"/>
      <c r="AW232" s="258"/>
      <c r="AX232" s="258"/>
      <c r="AY232" s="268"/>
      <c r="AZ232" s="267"/>
      <c r="BA232" s="267"/>
      <c r="BB232" s="267"/>
      <c r="BC232" s="267"/>
      <c r="BD232" s="267"/>
      <c r="BE232" s="204"/>
      <c r="BF232" s="205"/>
      <c r="BG232" s="205"/>
      <c r="BH232" s="205"/>
      <c r="BI232" s="205"/>
      <c r="BJ232" s="205"/>
      <c r="BK232" s="241"/>
      <c r="BL232" s="240"/>
      <c r="BM232" s="240"/>
      <c r="BN232" s="240"/>
      <c r="BO232" s="240"/>
      <c r="BP232" s="240"/>
      <c r="BQ232" s="223"/>
      <c r="BR232" s="222"/>
      <c r="BS232" s="222"/>
      <c r="BT232" s="222"/>
      <c r="BU232" s="222"/>
      <c r="BV232" s="222"/>
      <c r="BW232" s="268"/>
      <c r="BX232" s="267"/>
      <c r="BY232" s="267"/>
      <c r="BZ232" s="267"/>
      <c r="CA232" s="267"/>
      <c r="CB232" s="267"/>
      <c r="CC232" s="241"/>
      <c r="CD232" s="214"/>
      <c r="CE232" s="240"/>
      <c r="CF232" s="240"/>
      <c r="CG232" s="240"/>
      <c r="CH232" s="5"/>
      <c r="CI232" s="579">
        <f t="shared" si="61"/>
        <v>0</v>
      </c>
      <c r="CJ232" s="579">
        <f t="shared" si="62"/>
        <v>0</v>
      </c>
    </row>
    <row r="233" spans="1:88" hidden="1" x14ac:dyDescent="0.2">
      <c r="A233" s="127"/>
      <c r="B233" s="11"/>
      <c r="C233" s="11"/>
      <c r="D233" s="64"/>
      <c r="E233" s="11"/>
      <c r="F233" s="64"/>
      <c r="G233" s="12"/>
      <c r="H233" s="69"/>
      <c r="I233" s="66"/>
      <c r="J233" s="204"/>
      <c r="K233" s="204"/>
      <c r="L233" s="205"/>
      <c r="M233" s="205"/>
      <c r="N233" s="205"/>
      <c r="O233" s="214"/>
      <c r="P233" s="214"/>
      <c r="Q233" s="213"/>
      <c r="R233" s="213"/>
      <c r="S233" s="213"/>
      <c r="T233" s="213"/>
      <c r="U233" s="223"/>
      <c r="V233" s="222"/>
      <c r="W233" s="222"/>
      <c r="X233" s="222"/>
      <c r="Y233" s="222"/>
      <c r="Z233" s="222"/>
      <c r="AA233" s="232"/>
      <c r="AB233" s="231"/>
      <c r="AC233" s="231"/>
      <c r="AD233" s="231"/>
      <c r="AE233" s="231"/>
      <c r="AF233" s="231"/>
      <c r="AG233" s="250"/>
      <c r="AH233" s="249"/>
      <c r="AI233" s="249"/>
      <c r="AJ233" s="249"/>
      <c r="AK233" s="249"/>
      <c r="AL233" s="249"/>
      <c r="AM233" s="204"/>
      <c r="AN233" s="205"/>
      <c r="AO233" s="205"/>
      <c r="AP233" s="205"/>
      <c r="AQ233" s="205"/>
      <c r="AR233" s="205"/>
      <c r="AS233" s="259"/>
      <c r="AT233" s="258"/>
      <c r="AU233" s="258"/>
      <c r="AV233" s="258"/>
      <c r="AW233" s="258"/>
      <c r="AX233" s="258"/>
      <c r="AY233" s="268"/>
      <c r="AZ233" s="267"/>
      <c r="BA233" s="267"/>
      <c r="BB233" s="267"/>
      <c r="BC233" s="267"/>
      <c r="BD233" s="267"/>
      <c r="BE233" s="204"/>
      <c r="BF233" s="205"/>
      <c r="BG233" s="205"/>
      <c r="BH233" s="205"/>
      <c r="BI233" s="205"/>
      <c r="BJ233" s="205"/>
      <c r="BK233" s="241"/>
      <c r="BL233" s="240"/>
      <c r="BM233" s="240"/>
      <c r="BN233" s="240"/>
      <c r="BO233" s="240"/>
      <c r="BP233" s="240"/>
      <c r="BQ233" s="223"/>
      <c r="BR233" s="222"/>
      <c r="BS233" s="222"/>
      <c r="BT233" s="222"/>
      <c r="BU233" s="222"/>
      <c r="BV233" s="222"/>
      <c r="BW233" s="268"/>
      <c r="BX233" s="267"/>
      <c r="BY233" s="267"/>
      <c r="BZ233" s="267"/>
      <c r="CA233" s="267"/>
      <c r="CB233" s="267"/>
      <c r="CC233" s="241"/>
      <c r="CD233" s="214"/>
      <c r="CE233" s="240"/>
      <c r="CF233" s="240"/>
      <c r="CG233" s="240"/>
      <c r="CH233" s="5"/>
      <c r="CI233" s="579">
        <f t="shared" si="61"/>
        <v>0</v>
      </c>
      <c r="CJ233" s="579">
        <f t="shared" si="62"/>
        <v>0</v>
      </c>
    </row>
    <row r="234" spans="1:88" hidden="1" x14ac:dyDescent="0.2">
      <c r="A234" s="127"/>
      <c r="B234" s="11"/>
      <c r="C234" s="11"/>
      <c r="D234" s="64"/>
      <c r="E234" s="11"/>
      <c r="F234" s="64"/>
      <c r="G234" s="115"/>
      <c r="H234" s="69"/>
      <c r="I234" s="116"/>
      <c r="J234" s="204"/>
      <c r="K234" s="204"/>
      <c r="L234" s="205"/>
      <c r="M234" s="205"/>
      <c r="N234" s="205"/>
      <c r="O234" s="214"/>
      <c r="P234" s="214"/>
      <c r="Q234" s="213"/>
      <c r="R234" s="213"/>
      <c r="S234" s="213"/>
      <c r="T234" s="213"/>
      <c r="U234" s="223"/>
      <c r="V234" s="222"/>
      <c r="W234" s="222"/>
      <c r="X234" s="222"/>
      <c r="Y234" s="222"/>
      <c r="Z234" s="222"/>
      <c r="AA234" s="232"/>
      <c r="AB234" s="231"/>
      <c r="AC234" s="231"/>
      <c r="AD234" s="231"/>
      <c r="AE234" s="231"/>
      <c r="AF234" s="231"/>
      <c r="AG234" s="250"/>
      <c r="AH234" s="249"/>
      <c r="AI234" s="249"/>
      <c r="AJ234" s="249"/>
      <c r="AK234" s="249"/>
      <c r="AL234" s="249"/>
      <c r="AM234" s="204"/>
      <c r="AN234" s="205"/>
      <c r="AO234" s="205"/>
      <c r="AP234" s="205"/>
      <c r="AQ234" s="205"/>
      <c r="AR234" s="205"/>
      <c r="AS234" s="259"/>
      <c r="AT234" s="258"/>
      <c r="AU234" s="258"/>
      <c r="AV234" s="258"/>
      <c r="AW234" s="258"/>
      <c r="AX234" s="258"/>
      <c r="AY234" s="268"/>
      <c r="AZ234" s="267"/>
      <c r="BA234" s="267"/>
      <c r="BB234" s="267"/>
      <c r="BC234" s="267"/>
      <c r="BD234" s="267"/>
      <c r="BE234" s="204"/>
      <c r="BF234" s="205"/>
      <c r="BG234" s="205"/>
      <c r="BH234" s="205"/>
      <c r="BI234" s="205"/>
      <c r="BJ234" s="205"/>
      <c r="BK234" s="241"/>
      <c r="BL234" s="240"/>
      <c r="BM234" s="240"/>
      <c r="BN234" s="240"/>
      <c r="BO234" s="240"/>
      <c r="BP234" s="240"/>
      <c r="BQ234" s="223"/>
      <c r="BR234" s="222"/>
      <c r="BS234" s="222"/>
      <c r="BT234" s="222"/>
      <c r="BU234" s="222"/>
      <c r="BV234" s="222"/>
      <c r="BW234" s="268"/>
      <c r="BX234" s="267"/>
      <c r="BY234" s="267"/>
      <c r="BZ234" s="267"/>
      <c r="CA234" s="267"/>
      <c r="CB234" s="267"/>
      <c r="CC234" s="241"/>
      <c r="CD234" s="214"/>
      <c r="CE234" s="240"/>
      <c r="CF234" s="240"/>
      <c r="CG234" s="240"/>
      <c r="CH234" s="5"/>
      <c r="CI234" s="579">
        <f t="shared" si="61"/>
        <v>0</v>
      </c>
      <c r="CJ234" s="579">
        <f t="shared" si="62"/>
        <v>0</v>
      </c>
    </row>
    <row r="235" spans="1:88" hidden="1" x14ac:dyDescent="0.2">
      <c r="A235" s="127"/>
      <c r="B235" s="11"/>
      <c r="C235" s="11"/>
      <c r="D235" s="64"/>
      <c r="E235" s="11"/>
      <c r="F235" s="64"/>
      <c r="G235" s="117"/>
      <c r="H235" s="65"/>
      <c r="I235" s="116"/>
      <c r="J235" s="204"/>
      <c r="K235" s="204"/>
      <c r="L235" s="205"/>
      <c r="M235" s="205"/>
      <c r="N235" s="205"/>
      <c r="O235" s="214"/>
      <c r="P235" s="214"/>
      <c r="Q235" s="213"/>
      <c r="R235" s="213"/>
      <c r="S235" s="213"/>
      <c r="T235" s="213"/>
      <c r="U235" s="223"/>
      <c r="V235" s="222"/>
      <c r="W235" s="222"/>
      <c r="X235" s="222"/>
      <c r="Y235" s="222"/>
      <c r="Z235" s="222"/>
      <c r="AA235" s="232"/>
      <c r="AB235" s="231"/>
      <c r="AC235" s="231"/>
      <c r="AD235" s="231"/>
      <c r="AE235" s="231"/>
      <c r="AF235" s="231"/>
      <c r="AG235" s="250"/>
      <c r="AH235" s="249"/>
      <c r="AI235" s="249"/>
      <c r="AJ235" s="249"/>
      <c r="AK235" s="249"/>
      <c r="AL235" s="249"/>
      <c r="AM235" s="204"/>
      <c r="AN235" s="205"/>
      <c r="AO235" s="205"/>
      <c r="AP235" s="205"/>
      <c r="AQ235" s="205"/>
      <c r="AR235" s="205"/>
      <c r="AS235" s="259"/>
      <c r="AT235" s="258"/>
      <c r="AU235" s="258"/>
      <c r="AV235" s="258"/>
      <c r="AW235" s="258"/>
      <c r="AX235" s="258"/>
      <c r="AY235" s="268"/>
      <c r="AZ235" s="267"/>
      <c r="BA235" s="267"/>
      <c r="BB235" s="267"/>
      <c r="BC235" s="267"/>
      <c r="BD235" s="267"/>
      <c r="BE235" s="204"/>
      <c r="BF235" s="205"/>
      <c r="BG235" s="205"/>
      <c r="BH235" s="205"/>
      <c r="BI235" s="205"/>
      <c r="BJ235" s="205"/>
      <c r="BK235" s="241"/>
      <c r="BL235" s="240"/>
      <c r="BM235" s="240"/>
      <c r="BN235" s="240"/>
      <c r="BO235" s="240"/>
      <c r="BP235" s="240"/>
      <c r="BQ235" s="223"/>
      <c r="BR235" s="222"/>
      <c r="BS235" s="222"/>
      <c r="BT235" s="222"/>
      <c r="BU235" s="222"/>
      <c r="BV235" s="222"/>
      <c r="BW235" s="268"/>
      <c r="BX235" s="267"/>
      <c r="BY235" s="267"/>
      <c r="BZ235" s="267"/>
      <c r="CA235" s="267"/>
      <c r="CB235" s="267"/>
      <c r="CC235" s="241"/>
      <c r="CD235" s="214"/>
      <c r="CE235" s="240"/>
      <c r="CF235" s="240"/>
      <c r="CG235" s="240"/>
      <c r="CH235" s="5"/>
      <c r="CI235" s="579">
        <f t="shared" si="61"/>
        <v>0</v>
      </c>
      <c r="CJ235" s="579">
        <f t="shared" si="62"/>
        <v>0</v>
      </c>
    </row>
    <row r="236" spans="1:88" hidden="1" x14ac:dyDescent="0.2">
      <c r="A236" s="127"/>
      <c r="B236" s="11"/>
      <c r="C236" s="11"/>
      <c r="D236" s="64"/>
      <c r="E236" s="11"/>
      <c r="F236" s="64"/>
      <c r="G236" s="12"/>
      <c r="H236" s="65"/>
      <c r="I236" s="116"/>
      <c r="J236" s="204"/>
      <c r="K236" s="204"/>
      <c r="L236" s="205"/>
      <c r="M236" s="205"/>
      <c r="N236" s="205"/>
      <c r="O236" s="214"/>
      <c r="P236" s="214"/>
      <c r="Q236" s="213"/>
      <c r="R236" s="213"/>
      <c r="S236" s="213"/>
      <c r="T236" s="213"/>
      <c r="U236" s="223"/>
      <c r="V236" s="222"/>
      <c r="W236" s="222"/>
      <c r="X236" s="222"/>
      <c r="Y236" s="222"/>
      <c r="Z236" s="222"/>
      <c r="AA236" s="232"/>
      <c r="AB236" s="231"/>
      <c r="AC236" s="231"/>
      <c r="AD236" s="231"/>
      <c r="AE236" s="231"/>
      <c r="AF236" s="231"/>
      <c r="AG236" s="250"/>
      <c r="AH236" s="249"/>
      <c r="AI236" s="249"/>
      <c r="AJ236" s="249"/>
      <c r="AK236" s="249"/>
      <c r="AL236" s="249"/>
      <c r="AM236" s="204"/>
      <c r="AN236" s="205"/>
      <c r="AO236" s="205"/>
      <c r="AP236" s="205"/>
      <c r="AQ236" s="205"/>
      <c r="AR236" s="205"/>
      <c r="AS236" s="259"/>
      <c r="AT236" s="258"/>
      <c r="AU236" s="258"/>
      <c r="AV236" s="258"/>
      <c r="AW236" s="258"/>
      <c r="AX236" s="258"/>
      <c r="AY236" s="268"/>
      <c r="AZ236" s="267"/>
      <c r="BA236" s="267"/>
      <c r="BB236" s="267"/>
      <c r="BC236" s="267"/>
      <c r="BD236" s="267"/>
      <c r="BE236" s="204"/>
      <c r="BF236" s="205"/>
      <c r="BG236" s="205"/>
      <c r="BH236" s="205"/>
      <c r="BI236" s="205"/>
      <c r="BJ236" s="205"/>
      <c r="BK236" s="241"/>
      <c r="BL236" s="240"/>
      <c r="BM236" s="240"/>
      <c r="BN236" s="240"/>
      <c r="BO236" s="240"/>
      <c r="BP236" s="240"/>
      <c r="BQ236" s="223"/>
      <c r="BR236" s="222"/>
      <c r="BS236" s="222"/>
      <c r="BT236" s="222"/>
      <c r="BU236" s="222"/>
      <c r="BV236" s="222"/>
      <c r="BW236" s="268"/>
      <c r="BX236" s="267"/>
      <c r="BY236" s="267"/>
      <c r="BZ236" s="267"/>
      <c r="CA236" s="267"/>
      <c r="CB236" s="267"/>
      <c r="CC236" s="241"/>
      <c r="CD236" s="214"/>
      <c r="CE236" s="240"/>
      <c r="CF236" s="240"/>
      <c r="CG236" s="240"/>
      <c r="CH236" s="5"/>
      <c r="CI236" s="579">
        <f t="shared" si="61"/>
        <v>0</v>
      </c>
      <c r="CJ236" s="579">
        <f t="shared" si="62"/>
        <v>0</v>
      </c>
    </row>
    <row r="237" spans="1:88" hidden="1" x14ac:dyDescent="0.2">
      <c r="A237" s="127"/>
      <c r="B237" s="11"/>
      <c r="C237" s="11"/>
      <c r="D237" s="64"/>
      <c r="E237" s="11"/>
      <c r="F237" s="64"/>
      <c r="G237" s="115"/>
      <c r="H237" s="69"/>
      <c r="I237" s="74"/>
      <c r="J237" s="204"/>
      <c r="K237" s="204"/>
      <c r="L237" s="205"/>
      <c r="M237" s="205"/>
      <c r="N237" s="205"/>
      <c r="O237" s="214"/>
      <c r="P237" s="214"/>
      <c r="Q237" s="213"/>
      <c r="R237" s="213"/>
      <c r="S237" s="213"/>
      <c r="T237" s="213"/>
      <c r="U237" s="223"/>
      <c r="V237" s="222"/>
      <c r="W237" s="222"/>
      <c r="X237" s="222"/>
      <c r="Y237" s="222"/>
      <c r="Z237" s="222"/>
      <c r="AA237" s="232"/>
      <c r="AB237" s="231"/>
      <c r="AC237" s="231"/>
      <c r="AD237" s="231"/>
      <c r="AE237" s="231"/>
      <c r="AF237" s="231"/>
      <c r="AG237" s="250"/>
      <c r="AH237" s="249"/>
      <c r="AI237" s="249"/>
      <c r="AJ237" s="249"/>
      <c r="AK237" s="249"/>
      <c r="AL237" s="249"/>
      <c r="AM237" s="204"/>
      <c r="AN237" s="205"/>
      <c r="AO237" s="205"/>
      <c r="AP237" s="205"/>
      <c r="AQ237" s="205"/>
      <c r="AR237" s="205"/>
      <c r="AS237" s="259"/>
      <c r="AT237" s="258"/>
      <c r="AU237" s="258"/>
      <c r="AV237" s="258"/>
      <c r="AW237" s="258"/>
      <c r="AX237" s="258"/>
      <c r="AY237" s="268"/>
      <c r="AZ237" s="267"/>
      <c r="BA237" s="267"/>
      <c r="BB237" s="267"/>
      <c r="BC237" s="267"/>
      <c r="BD237" s="267"/>
      <c r="BE237" s="204"/>
      <c r="BF237" s="205"/>
      <c r="BG237" s="205"/>
      <c r="BH237" s="205"/>
      <c r="BI237" s="205"/>
      <c r="BJ237" s="205"/>
      <c r="BK237" s="241"/>
      <c r="BL237" s="240"/>
      <c r="BM237" s="240"/>
      <c r="BN237" s="240"/>
      <c r="BO237" s="240"/>
      <c r="BP237" s="240"/>
      <c r="BQ237" s="223"/>
      <c r="BR237" s="222"/>
      <c r="BS237" s="222"/>
      <c r="BT237" s="222"/>
      <c r="BU237" s="222"/>
      <c r="BV237" s="222"/>
      <c r="BW237" s="268"/>
      <c r="BX237" s="267"/>
      <c r="BY237" s="267"/>
      <c r="BZ237" s="267"/>
      <c r="CA237" s="267"/>
      <c r="CB237" s="267"/>
      <c r="CC237" s="241"/>
      <c r="CD237" s="214"/>
      <c r="CE237" s="240"/>
      <c r="CF237" s="240"/>
      <c r="CG237" s="240"/>
      <c r="CH237" s="5"/>
      <c r="CI237" s="579">
        <f t="shared" si="61"/>
        <v>0</v>
      </c>
      <c r="CJ237" s="579">
        <f t="shared" si="62"/>
        <v>0</v>
      </c>
    </row>
    <row r="238" spans="1:88" hidden="1" x14ac:dyDescent="0.2">
      <c r="A238" s="22"/>
      <c r="B238" s="22"/>
      <c r="C238" s="93"/>
      <c r="D238" s="34"/>
      <c r="E238" s="22"/>
      <c r="F238" s="34"/>
      <c r="G238" s="48"/>
      <c r="H238" s="36"/>
      <c r="I238" s="28"/>
      <c r="J238" s="204"/>
      <c r="K238" s="204"/>
      <c r="L238" s="205"/>
      <c r="M238" s="205"/>
      <c r="N238" s="205"/>
      <c r="O238" s="214"/>
      <c r="P238" s="214"/>
      <c r="Q238" s="213"/>
      <c r="R238" s="213"/>
      <c r="S238" s="213"/>
      <c r="T238" s="213"/>
      <c r="U238" s="223"/>
      <c r="V238" s="222"/>
      <c r="W238" s="222"/>
      <c r="X238" s="222"/>
      <c r="Y238" s="222"/>
      <c r="Z238" s="222"/>
      <c r="AA238" s="232"/>
      <c r="AB238" s="231"/>
      <c r="AC238" s="231"/>
      <c r="AD238" s="231"/>
      <c r="AE238" s="231"/>
      <c r="AF238" s="231"/>
      <c r="AG238" s="250"/>
      <c r="AH238" s="249"/>
      <c r="AI238" s="249"/>
      <c r="AJ238" s="249"/>
      <c r="AK238" s="249"/>
      <c r="AL238" s="249"/>
      <c r="AM238" s="204"/>
      <c r="AN238" s="205"/>
      <c r="AO238" s="205"/>
      <c r="AP238" s="205"/>
      <c r="AQ238" s="205"/>
      <c r="AR238" s="205"/>
      <c r="AS238" s="259"/>
      <c r="AT238" s="258"/>
      <c r="AU238" s="258"/>
      <c r="AV238" s="258"/>
      <c r="AW238" s="258"/>
      <c r="AX238" s="258"/>
      <c r="AY238" s="268"/>
      <c r="AZ238" s="267"/>
      <c r="BA238" s="267"/>
      <c r="BB238" s="267"/>
      <c r="BC238" s="267"/>
      <c r="BD238" s="267"/>
      <c r="BE238" s="204"/>
      <c r="BF238" s="205"/>
      <c r="BG238" s="205"/>
      <c r="BH238" s="205"/>
      <c r="BI238" s="205"/>
      <c r="BJ238" s="205"/>
      <c r="BK238" s="241"/>
      <c r="BL238" s="240"/>
      <c r="BM238" s="240"/>
      <c r="BN238" s="240"/>
      <c r="BO238" s="240"/>
      <c r="BP238" s="240"/>
      <c r="BQ238" s="223"/>
      <c r="BR238" s="222"/>
      <c r="BS238" s="222"/>
      <c r="BT238" s="222"/>
      <c r="BU238" s="222"/>
      <c r="BV238" s="222"/>
      <c r="BW238" s="268"/>
      <c r="BX238" s="267"/>
      <c r="BY238" s="267"/>
      <c r="BZ238" s="267"/>
      <c r="CA238" s="267"/>
      <c r="CB238" s="267"/>
      <c r="CC238" s="241"/>
      <c r="CD238" s="214"/>
      <c r="CE238" s="240"/>
      <c r="CF238" s="240"/>
      <c r="CG238" s="240"/>
      <c r="CH238" s="5"/>
      <c r="CI238" s="579">
        <f t="shared" si="61"/>
        <v>0</v>
      </c>
      <c r="CJ238" s="579">
        <f t="shared" si="62"/>
        <v>0</v>
      </c>
    </row>
    <row r="239" spans="1:88" hidden="1" x14ac:dyDescent="0.2">
      <c r="A239" s="22"/>
      <c r="B239" s="22"/>
      <c r="C239" s="93"/>
      <c r="D239" s="112"/>
      <c r="E239" s="22"/>
      <c r="F239" s="112"/>
      <c r="G239" s="124"/>
      <c r="H239" s="26"/>
      <c r="I239" s="112"/>
      <c r="J239" s="204"/>
      <c r="K239" s="204"/>
      <c r="L239" s="205"/>
      <c r="M239" s="205"/>
      <c r="N239" s="205"/>
      <c r="O239" s="214"/>
      <c r="P239" s="214"/>
      <c r="Q239" s="213"/>
      <c r="R239" s="213"/>
      <c r="S239" s="213"/>
      <c r="T239" s="213"/>
      <c r="U239" s="223"/>
      <c r="V239" s="222"/>
      <c r="W239" s="222"/>
      <c r="X239" s="222"/>
      <c r="Y239" s="222"/>
      <c r="Z239" s="222"/>
      <c r="AA239" s="232"/>
      <c r="AB239" s="231"/>
      <c r="AC239" s="231"/>
      <c r="AD239" s="231"/>
      <c r="AE239" s="231"/>
      <c r="AF239" s="231"/>
      <c r="AG239" s="250"/>
      <c r="AH239" s="249"/>
      <c r="AI239" s="249"/>
      <c r="AJ239" s="249"/>
      <c r="AK239" s="249"/>
      <c r="AL239" s="249"/>
      <c r="AM239" s="204"/>
      <c r="AN239" s="205"/>
      <c r="AO239" s="205"/>
      <c r="AP239" s="205"/>
      <c r="AQ239" s="205"/>
      <c r="AR239" s="205"/>
      <c r="AS239" s="259"/>
      <c r="AT239" s="258"/>
      <c r="AU239" s="258"/>
      <c r="AV239" s="258"/>
      <c r="AW239" s="258"/>
      <c r="AX239" s="258"/>
      <c r="AY239" s="268"/>
      <c r="AZ239" s="267"/>
      <c r="BA239" s="267"/>
      <c r="BB239" s="267"/>
      <c r="BC239" s="267"/>
      <c r="BD239" s="267"/>
      <c r="BE239" s="204"/>
      <c r="BF239" s="205"/>
      <c r="BG239" s="205"/>
      <c r="BH239" s="205"/>
      <c r="BI239" s="205"/>
      <c r="BJ239" s="205"/>
      <c r="BK239" s="241"/>
      <c r="BL239" s="240"/>
      <c r="BM239" s="240"/>
      <c r="BN239" s="240"/>
      <c r="BO239" s="240"/>
      <c r="BP239" s="240"/>
      <c r="BQ239" s="223"/>
      <c r="BR239" s="222"/>
      <c r="BS239" s="222"/>
      <c r="BT239" s="222"/>
      <c r="BU239" s="222"/>
      <c r="BV239" s="222"/>
      <c r="BW239" s="268"/>
      <c r="BX239" s="267"/>
      <c r="BY239" s="267"/>
      <c r="BZ239" s="267"/>
      <c r="CA239" s="267"/>
      <c r="CB239" s="267"/>
      <c r="CC239" s="241"/>
      <c r="CD239" s="214"/>
      <c r="CE239" s="240"/>
      <c r="CF239" s="240"/>
      <c r="CG239" s="240"/>
      <c r="CH239" s="5"/>
      <c r="CI239" s="579">
        <f t="shared" si="61"/>
        <v>0</v>
      </c>
      <c r="CJ239" s="579">
        <f t="shared" si="62"/>
        <v>0</v>
      </c>
    </row>
    <row r="240" spans="1:88" hidden="1" x14ac:dyDescent="0.2">
      <c r="A240" s="22"/>
      <c r="B240" s="22"/>
      <c r="C240" s="22"/>
      <c r="D240" s="28"/>
      <c r="E240" s="22"/>
      <c r="F240" s="28"/>
      <c r="G240" s="128"/>
      <c r="H240" s="26"/>
      <c r="I240" s="112"/>
      <c r="J240" s="204"/>
      <c r="K240" s="204"/>
      <c r="L240" s="205"/>
      <c r="M240" s="205"/>
      <c r="N240" s="205"/>
      <c r="O240" s="214"/>
      <c r="P240" s="214"/>
      <c r="Q240" s="213"/>
      <c r="R240" s="213"/>
      <c r="S240" s="213"/>
      <c r="T240" s="213"/>
      <c r="U240" s="223"/>
      <c r="V240" s="222"/>
      <c r="W240" s="222"/>
      <c r="X240" s="222"/>
      <c r="Y240" s="222"/>
      <c r="Z240" s="222"/>
      <c r="AA240" s="232"/>
      <c r="AB240" s="231"/>
      <c r="AC240" s="231"/>
      <c r="AD240" s="231"/>
      <c r="AE240" s="231"/>
      <c r="AF240" s="231"/>
      <c r="AG240" s="250"/>
      <c r="AH240" s="249"/>
      <c r="AI240" s="249"/>
      <c r="AJ240" s="249"/>
      <c r="AK240" s="249"/>
      <c r="AL240" s="249"/>
      <c r="AM240" s="204"/>
      <c r="AN240" s="205"/>
      <c r="AO240" s="205"/>
      <c r="AP240" s="205"/>
      <c r="AQ240" s="205"/>
      <c r="AR240" s="205"/>
      <c r="AS240" s="259"/>
      <c r="AT240" s="258"/>
      <c r="AU240" s="258"/>
      <c r="AV240" s="258"/>
      <c r="AW240" s="258"/>
      <c r="AX240" s="258"/>
      <c r="AY240" s="268"/>
      <c r="AZ240" s="267"/>
      <c r="BA240" s="267"/>
      <c r="BB240" s="267"/>
      <c r="BC240" s="267"/>
      <c r="BD240" s="267"/>
      <c r="BE240" s="204"/>
      <c r="BF240" s="205"/>
      <c r="BG240" s="205"/>
      <c r="BH240" s="205"/>
      <c r="BI240" s="205"/>
      <c r="BJ240" s="205"/>
      <c r="BK240" s="241"/>
      <c r="BL240" s="240"/>
      <c r="BM240" s="240"/>
      <c r="BN240" s="240"/>
      <c r="BO240" s="240"/>
      <c r="BP240" s="240"/>
      <c r="BQ240" s="223"/>
      <c r="BR240" s="222"/>
      <c r="BS240" s="222"/>
      <c r="BT240" s="222"/>
      <c r="BU240" s="222"/>
      <c r="BV240" s="222"/>
      <c r="BW240" s="268"/>
      <c r="BX240" s="267"/>
      <c r="BY240" s="267"/>
      <c r="BZ240" s="267"/>
      <c r="CA240" s="267"/>
      <c r="CB240" s="267"/>
      <c r="CC240" s="241"/>
      <c r="CD240" s="214"/>
      <c r="CE240" s="240"/>
      <c r="CF240" s="240"/>
      <c r="CG240" s="240"/>
      <c r="CH240" s="5"/>
      <c r="CI240" s="579">
        <f t="shared" si="61"/>
        <v>0</v>
      </c>
      <c r="CJ240" s="579">
        <f t="shared" si="62"/>
        <v>0</v>
      </c>
    </row>
    <row r="241" spans="1:88" hidden="1" x14ac:dyDescent="0.2">
      <c r="A241" s="22"/>
      <c r="B241" s="22"/>
      <c r="C241" s="129"/>
      <c r="D241" s="28"/>
      <c r="E241" s="22"/>
      <c r="F241" s="28"/>
      <c r="G241" s="128"/>
      <c r="H241" s="26"/>
      <c r="I241" s="112"/>
      <c r="J241" s="204"/>
      <c r="K241" s="204"/>
      <c r="L241" s="205"/>
      <c r="M241" s="205"/>
      <c r="N241" s="205"/>
      <c r="O241" s="214"/>
      <c r="P241" s="214"/>
      <c r="Q241" s="213"/>
      <c r="R241" s="213"/>
      <c r="S241" s="213"/>
      <c r="T241" s="213"/>
      <c r="U241" s="223"/>
      <c r="V241" s="222"/>
      <c r="W241" s="222"/>
      <c r="X241" s="222"/>
      <c r="Y241" s="222"/>
      <c r="Z241" s="222"/>
      <c r="AA241" s="232"/>
      <c r="AB241" s="231"/>
      <c r="AC241" s="231"/>
      <c r="AD241" s="231"/>
      <c r="AE241" s="231"/>
      <c r="AF241" s="231"/>
      <c r="AG241" s="250"/>
      <c r="AH241" s="249"/>
      <c r="AI241" s="249"/>
      <c r="AJ241" s="249"/>
      <c r="AK241" s="249"/>
      <c r="AL241" s="249"/>
      <c r="AM241" s="204"/>
      <c r="AN241" s="205"/>
      <c r="AO241" s="205"/>
      <c r="AP241" s="205"/>
      <c r="AQ241" s="205"/>
      <c r="AR241" s="205"/>
      <c r="AS241" s="259"/>
      <c r="AT241" s="258"/>
      <c r="AU241" s="258"/>
      <c r="AV241" s="258"/>
      <c r="AW241" s="258"/>
      <c r="AX241" s="258"/>
      <c r="AY241" s="268"/>
      <c r="AZ241" s="267"/>
      <c r="BA241" s="267"/>
      <c r="BB241" s="267"/>
      <c r="BC241" s="267"/>
      <c r="BD241" s="267"/>
      <c r="BE241" s="204"/>
      <c r="BF241" s="205"/>
      <c r="BG241" s="205"/>
      <c r="BH241" s="205"/>
      <c r="BI241" s="205"/>
      <c r="BJ241" s="205"/>
      <c r="BK241" s="241"/>
      <c r="BL241" s="240"/>
      <c r="BM241" s="240"/>
      <c r="BN241" s="240"/>
      <c r="BO241" s="240"/>
      <c r="BP241" s="240"/>
      <c r="BQ241" s="223"/>
      <c r="BR241" s="222"/>
      <c r="BS241" s="222"/>
      <c r="BT241" s="222"/>
      <c r="BU241" s="222"/>
      <c r="BV241" s="222"/>
      <c r="BW241" s="268"/>
      <c r="BX241" s="267"/>
      <c r="BY241" s="267"/>
      <c r="BZ241" s="267"/>
      <c r="CA241" s="267"/>
      <c r="CB241" s="267"/>
      <c r="CC241" s="241"/>
      <c r="CD241" s="214"/>
      <c r="CE241" s="240"/>
      <c r="CF241" s="240"/>
      <c r="CG241" s="240"/>
      <c r="CH241" s="5"/>
      <c r="CI241" s="579">
        <f t="shared" si="61"/>
        <v>0</v>
      </c>
      <c r="CJ241" s="579">
        <f t="shared" si="62"/>
        <v>0</v>
      </c>
    </row>
    <row r="242" spans="1:88" hidden="1" x14ac:dyDescent="0.2">
      <c r="A242" s="22"/>
      <c r="B242" s="22"/>
      <c r="C242" s="129"/>
      <c r="D242" s="121"/>
      <c r="E242" s="22"/>
      <c r="F242" s="28"/>
      <c r="G242" s="25"/>
      <c r="H242" s="26"/>
      <c r="I242" s="96"/>
      <c r="J242" s="204"/>
      <c r="K242" s="204"/>
      <c r="L242" s="205"/>
      <c r="M242" s="205"/>
      <c r="N242" s="205"/>
      <c r="O242" s="214"/>
      <c r="P242" s="214"/>
      <c r="Q242" s="213"/>
      <c r="R242" s="213"/>
      <c r="S242" s="213"/>
      <c r="T242" s="213"/>
      <c r="U242" s="223"/>
      <c r="V242" s="222"/>
      <c r="W242" s="222"/>
      <c r="X242" s="222"/>
      <c r="Y242" s="222"/>
      <c r="Z242" s="222"/>
      <c r="AA242" s="232"/>
      <c r="AB242" s="231"/>
      <c r="AC242" s="231"/>
      <c r="AD242" s="231"/>
      <c r="AE242" s="231"/>
      <c r="AF242" s="231"/>
      <c r="AG242" s="250"/>
      <c r="AH242" s="249"/>
      <c r="AI242" s="249"/>
      <c r="AJ242" s="249"/>
      <c r="AK242" s="249"/>
      <c r="AL242" s="249"/>
      <c r="AM242" s="204"/>
      <c r="AN242" s="205"/>
      <c r="AO242" s="205"/>
      <c r="AP242" s="205"/>
      <c r="AQ242" s="205"/>
      <c r="AR242" s="205"/>
      <c r="AS242" s="259"/>
      <c r="AT242" s="258"/>
      <c r="AU242" s="258"/>
      <c r="AV242" s="258"/>
      <c r="AW242" s="258"/>
      <c r="AX242" s="258"/>
      <c r="AY242" s="268"/>
      <c r="AZ242" s="267"/>
      <c r="BA242" s="267"/>
      <c r="BB242" s="267"/>
      <c r="BC242" s="267"/>
      <c r="BD242" s="267"/>
      <c r="BE242" s="204"/>
      <c r="BF242" s="205"/>
      <c r="BG242" s="205"/>
      <c r="BH242" s="205"/>
      <c r="BI242" s="205"/>
      <c r="BJ242" s="205"/>
      <c r="BK242" s="241"/>
      <c r="BL242" s="240"/>
      <c r="BM242" s="240"/>
      <c r="BN242" s="240"/>
      <c r="BO242" s="240"/>
      <c r="BP242" s="240"/>
      <c r="BQ242" s="223"/>
      <c r="BR242" s="222"/>
      <c r="BS242" s="222"/>
      <c r="BT242" s="222"/>
      <c r="BU242" s="222"/>
      <c r="BV242" s="222"/>
      <c r="BW242" s="268"/>
      <c r="BX242" s="267"/>
      <c r="BY242" s="267"/>
      <c r="BZ242" s="267"/>
      <c r="CA242" s="267"/>
      <c r="CB242" s="267"/>
      <c r="CC242" s="241"/>
      <c r="CD242" s="214"/>
      <c r="CE242" s="240"/>
      <c r="CF242" s="240"/>
      <c r="CG242" s="240"/>
      <c r="CH242" s="5"/>
      <c r="CI242" s="579">
        <f t="shared" si="61"/>
        <v>0</v>
      </c>
      <c r="CJ242" s="579">
        <f t="shared" si="62"/>
        <v>0</v>
      </c>
    </row>
    <row r="243" spans="1:88" hidden="1" x14ac:dyDescent="0.2">
      <c r="A243" s="22"/>
      <c r="B243" s="22"/>
      <c r="C243" s="129"/>
      <c r="D243" s="33"/>
      <c r="E243" s="22"/>
      <c r="F243" s="28"/>
      <c r="G243" s="25"/>
      <c r="H243" s="75"/>
      <c r="I243" s="52"/>
      <c r="J243" s="204"/>
      <c r="K243" s="204"/>
      <c r="L243" s="205"/>
      <c r="M243" s="205"/>
      <c r="N243" s="205"/>
      <c r="O243" s="214"/>
      <c r="P243" s="214"/>
      <c r="Q243" s="213"/>
      <c r="R243" s="213"/>
      <c r="S243" s="213"/>
      <c r="T243" s="213"/>
      <c r="U243" s="223"/>
      <c r="V243" s="222"/>
      <c r="W243" s="222"/>
      <c r="X243" s="222"/>
      <c r="Y243" s="222"/>
      <c r="Z243" s="222"/>
      <c r="AA243" s="232"/>
      <c r="AB243" s="231"/>
      <c r="AC243" s="231"/>
      <c r="AD243" s="231"/>
      <c r="AE243" s="231"/>
      <c r="AF243" s="231"/>
      <c r="AG243" s="250"/>
      <c r="AH243" s="249"/>
      <c r="AI243" s="249"/>
      <c r="AJ243" s="249"/>
      <c r="AK243" s="249"/>
      <c r="AL243" s="249"/>
      <c r="AM243" s="204"/>
      <c r="AN243" s="205"/>
      <c r="AO243" s="205"/>
      <c r="AP243" s="205"/>
      <c r="AQ243" s="205"/>
      <c r="AR243" s="205"/>
      <c r="AS243" s="259"/>
      <c r="AT243" s="258"/>
      <c r="AU243" s="258"/>
      <c r="AV243" s="258"/>
      <c r="AW243" s="258"/>
      <c r="AX243" s="258"/>
      <c r="AY243" s="268"/>
      <c r="AZ243" s="267"/>
      <c r="BA243" s="267"/>
      <c r="BB243" s="267"/>
      <c r="BC243" s="267"/>
      <c r="BD243" s="267"/>
      <c r="BE243" s="204"/>
      <c r="BF243" s="205"/>
      <c r="BG243" s="205"/>
      <c r="BH243" s="205"/>
      <c r="BI243" s="205"/>
      <c r="BJ243" s="205"/>
      <c r="BK243" s="241"/>
      <c r="BL243" s="240"/>
      <c r="BM243" s="240"/>
      <c r="BN243" s="240"/>
      <c r="BO243" s="240"/>
      <c r="BP243" s="240"/>
      <c r="BQ243" s="223"/>
      <c r="BR243" s="222"/>
      <c r="BS243" s="222"/>
      <c r="BT243" s="222"/>
      <c r="BU243" s="222"/>
      <c r="BV243" s="222"/>
      <c r="BW243" s="268"/>
      <c r="BX243" s="267"/>
      <c r="BY243" s="267"/>
      <c r="BZ243" s="267"/>
      <c r="CA243" s="267"/>
      <c r="CB243" s="267"/>
      <c r="CC243" s="241"/>
      <c r="CD243" s="214"/>
      <c r="CE243" s="240"/>
      <c r="CF243" s="240"/>
      <c r="CG243" s="240"/>
      <c r="CH243" s="5"/>
      <c r="CI243" s="579">
        <f t="shared" si="61"/>
        <v>0</v>
      </c>
      <c r="CJ243" s="579">
        <f t="shared" si="62"/>
        <v>0</v>
      </c>
    </row>
    <row r="244" spans="1:88" hidden="1" x14ac:dyDescent="0.2">
      <c r="A244" s="22"/>
      <c r="B244" s="22"/>
      <c r="C244" s="130"/>
      <c r="D244" s="34"/>
      <c r="E244" s="22"/>
      <c r="F244" s="34"/>
      <c r="G244" s="48"/>
      <c r="H244" s="36"/>
      <c r="I244" s="27"/>
      <c r="J244" s="204"/>
      <c r="K244" s="204"/>
      <c r="L244" s="205"/>
      <c r="M244" s="205"/>
      <c r="N244" s="204"/>
      <c r="O244" s="214"/>
      <c r="P244" s="214"/>
      <c r="Q244" s="213"/>
      <c r="R244" s="214"/>
      <c r="S244" s="213"/>
      <c r="T244" s="214"/>
      <c r="U244" s="223"/>
      <c r="V244" s="223"/>
      <c r="W244" s="222"/>
      <c r="X244" s="223"/>
      <c r="Y244" s="222"/>
      <c r="Z244" s="223"/>
      <c r="AA244" s="232"/>
      <c r="AB244" s="232"/>
      <c r="AC244" s="231"/>
      <c r="AD244" s="232"/>
      <c r="AE244" s="231"/>
      <c r="AF244" s="232"/>
      <c r="AG244" s="250"/>
      <c r="AH244" s="250"/>
      <c r="AI244" s="249"/>
      <c r="AJ244" s="250"/>
      <c r="AK244" s="249"/>
      <c r="AL244" s="250"/>
      <c r="AM244" s="204"/>
      <c r="AN244" s="204"/>
      <c r="AO244" s="205"/>
      <c r="AP244" s="204"/>
      <c r="AQ244" s="205"/>
      <c r="AR244" s="204"/>
      <c r="AS244" s="259"/>
      <c r="AT244" s="259"/>
      <c r="AU244" s="258"/>
      <c r="AV244" s="259"/>
      <c r="AW244" s="258"/>
      <c r="AX244" s="259"/>
      <c r="AY244" s="268"/>
      <c r="AZ244" s="268"/>
      <c r="BA244" s="267"/>
      <c r="BB244" s="268"/>
      <c r="BC244" s="267"/>
      <c r="BD244" s="268"/>
      <c r="BE244" s="204"/>
      <c r="BF244" s="204"/>
      <c r="BG244" s="205"/>
      <c r="BH244" s="204"/>
      <c r="BI244" s="205"/>
      <c r="BJ244" s="204"/>
      <c r="BK244" s="241"/>
      <c r="BL244" s="241"/>
      <c r="BM244" s="240"/>
      <c r="BN244" s="241"/>
      <c r="BO244" s="240"/>
      <c r="BP244" s="241"/>
      <c r="BQ244" s="223"/>
      <c r="BR244" s="223"/>
      <c r="BS244" s="222"/>
      <c r="BT244" s="223"/>
      <c r="BU244" s="222"/>
      <c r="BV244" s="223"/>
      <c r="BW244" s="268"/>
      <c r="BX244" s="268"/>
      <c r="BY244" s="267"/>
      <c r="BZ244" s="268"/>
      <c r="CA244" s="267"/>
      <c r="CB244" s="268"/>
      <c r="CC244" s="241"/>
      <c r="CD244" s="214"/>
      <c r="CE244" s="240"/>
      <c r="CF244" s="240"/>
      <c r="CG244" s="241"/>
      <c r="CH244" s="5"/>
      <c r="CI244" s="579">
        <f t="shared" si="61"/>
        <v>0</v>
      </c>
      <c r="CJ244" s="579">
        <f t="shared" si="62"/>
        <v>0</v>
      </c>
    </row>
    <row r="245" spans="1:88" hidden="1" x14ac:dyDescent="0.2">
      <c r="A245" s="22"/>
      <c r="B245" s="22"/>
      <c r="C245" s="130"/>
      <c r="D245" s="121"/>
      <c r="E245" s="22"/>
      <c r="F245" s="34"/>
      <c r="G245" s="48"/>
      <c r="H245" s="26"/>
      <c r="I245" s="27"/>
      <c r="J245" s="204"/>
      <c r="K245" s="204"/>
      <c r="L245" s="205"/>
      <c r="M245" s="205"/>
      <c r="N245" s="205"/>
      <c r="O245" s="214"/>
      <c r="P245" s="214"/>
      <c r="Q245" s="213"/>
      <c r="R245" s="213"/>
      <c r="S245" s="213"/>
      <c r="T245" s="213"/>
      <c r="U245" s="223"/>
      <c r="V245" s="222"/>
      <c r="W245" s="222"/>
      <c r="X245" s="222"/>
      <c r="Y245" s="222"/>
      <c r="Z245" s="222"/>
      <c r="AA245" s="232"/>
      <c r="AB245" s="231"/>
      <c r="AC245" s="231"/>
      <c r="AD245" s="231"/>
      <c r="AE245" s="231"/>
      <c r="AF245" s="231"/>
      <c r="AG245" s="250"/>
      <c r="AH245" s="249"/>
      <c r="AI245" s="249"/>
      <c r="AJ245" s="249"/>
      <c r="AK245" s="249"/>
      <c r="AL245" s="249"/>
      <c r="AM245" s="204"/>
      <c r="AN245" s="205"/>
      <c r="AO245" s="205"/>
      <c r="AP245" s="205"/>
      <c r="AQ245" s="205"/>
      <c r="AR245" s="205"/>
      <c r="AS245" s="259"/>
      <c r="AT245" s="258"/>
      <c r="AU245" s="258"/>
      <c r="AV245" s="258"/>
      <c r="AW245" s="258"/>
      <c r="AX245" s="258"/>
      <c r="AY245" s="268"/>
      <c r="AZ245" s="267"/>
      <c r="BA245" s="267"/>
      <c r="BB245" s="267"/>
      <c r="BC245" s="267"/>
      <c r="BD245" s="267"/>
      <c r="BE245" s="204"/>
      <c r="BF245" s="205"/>
      <c r="BG245" s="205"/>
      <c r="BH245" s="205"/>
      <c r="BI245" s="205"/>
      <c r="BJ245" s="205"/>
      <c r="BK245" s="241"/>
      <c r="BL245" s="240"/>
      <c r="BM245" s="240"/>
      <c r="BN245" s="240"/>
      <c r="BO245" s="240"/>
      <c r="BP245" s="240"/>
      <c r="BQ245" s="223"/>
      <c r="BR245" s="222"/>
      <c r="BS245" s="222"/>
      <c r="BT245" s="222"/>
      <c r="BU245" s="222"/>
      <c r="BV245" s="222"/>
      <c r="BW245" s="268"/>
      <c r="BX245" s="267"/>
      <c r="BY245" s="267"/>
      <c r="BZ245" s="267"/>
      <c r="CA245" s="267"/>
      <c r="CB245" s="267"/>
      <c r="CC245" s="241"/>
      <c r="CD245" s="214"/>
      <c r="CE245" s="240"/>
      <c r="CF245" s="240"/>
      <c r="CG245" s="240"/>
      <c r="CH245" s="5"/>
      <c r="CI245" s="579">
        <f t="shared" si="61"/>
        <v>0</v>
      </c>
      <c r="CJ245" s="579">
        <f t="shared" si="62"/>
        <v>0</v>
      </c>
    </row>
    <row r="246" spans="1:88" hidden="1" x14ac:dyDescent="0.2">
      <c r="A246" s="22"/>
      <c r="B246" s="22"/>
      <c r="C246" s="130"/>
      <c r="D246" s="33"/>
      <c r="E246" s="22"/>
      <c r="F246" s="34"/>
      <c r="G246" s="48"/>
      <c r="H246" s="75"/>
      <c r="I246" s="27"/>
      <c r="J246" s="204"/>
      <c r="K246" s="204"/>
      <c r="L246" s="205"/>
      <c r="M246" s="205"/>
      <c r="N246" s="205"/>
      <c r="O246" s="214"/>
      <c r="P246" s="214"/>
      <c r="Q246" s="213"/>
      <c r="R246" s="213"/>
      <c r="S246" s="213"/>
      <c r="T246" s="213"/>
      <c r="U246" s="223"/>
      <c r="V246" s="222"/>
      <c r="W246" s="222"/>
      <c r="X246" s="222"/>
      <c r="Y246" s="222"/>
      <c r="Z246" s="222"/>
      <c r="AA246" s="232"/>
      <c r="AB246" s="231"/>
      <c r="AC246" s="231"/>
      <c r="AD246" s="231"/>
      <c r="AE246" s="231"/>
      <c r="AF246" s="231"/>
      <c r="AG246" s="250"/>
      <c r="AH246" s="249"/>
      <c r="AI246" s="249"/>
      <c r="AJ246" s="249"/>
      <c r="AK246" s="249"/>
      <c r="AL246" s="249"/>
      <c r="AM246" s="204"/>
      <c r="AN246" s="205"/>
      <c r="AO246" s="205"/>
      <c r="AP246" s="205"/>
      <c r="AQ246" s="205"/>
      <c r="AR246" s="205"/>
      <c r="AS246" s="259"/>
      <c r="AT246" s="258"/>
      <c r="AU246" s="258"/>
      <c r="AV246" s="258"/>
      <c r="AW246" s="258"/>
      <c r="AX246" s="258"/>
      <c r="AY246" s="268"/>
      <c r="AZ246" s="267"/>
      <c r="BA246" s="267"/>
      <c r="BB246" s="267"/>
      <c r="BC246" s="267"/>
      <c r="BD246" s="267"/>
      <c r="BE246" s="204"/>
      <c r="BF246" s="205"/>
      <c r="BG246" s="205"/>
      <c r="BH246" s="205"/>
      <c r="BI246" s="205"/>
      <c r="BJ246" s="205"/>
      <c r="BK246" s="241"/>
      <c r="BL246" s="240"/>
      <c r="BM246" s="240"/>
      <c r="BN246" s="240"/>
      <c r="BO246" s="240"/>
      <c r="BP246" s="240"/>
      <c r="BQ246" s="223"/>
      <c r="BR246" s="222"/>
      <c r="BS246" s="222"/>
      <c r="BT246" s="222"/>
      <c r="BU246" s="222"/>
      <c r="BV246" s="222"/>
      <c r="BW246" s="268"/>
      <c r="BX246" s="267"/>
      <c r="BY246" s="267"/>
      <c r="BZ246" s="267"/>
      <c r="CA246" s="267"/>
      <c r="CB246" s="267"/>
      <c r="CC246" s="241"/>
      <c r="CD246" s="214"/>
      <c r="CE246" s="240"/>
      <c r="CF246" s="240"/>
      <c r="CG246" s="240"/>
      <c r="CH246" s="5"/>
      <c r="CI246" s="579">
        <f t="shared" si="61"/>
        <v>0</v>
      </c>
      <c r="CJ246" s="579">
        <f t="shared" si="62"/>
        <v>0</v>
      </c>
    </row>
    <row r="247" spans="1:88" hidden="1" x14ac:dyDescent="0.2">
      <c r="A247" s="22"/>
      <c r="B247" s="22"/>
      <c r="C247" s="22"/>
      <c r="D247" s="34"/>
      <c r="E247" s="22"/>
      <c r="F247" s="34"/>
      <c r="G247" s="48"/>
      <c r="H247" s="36"/>
      <c r="I247" s="27"/>
      <c r="J247" s="204"/>
      <c r="K247" s="204"/>
      <c r="L247" s="205"/>
      <c r="M247" s="205"/>
      <c r="N247" s="204"/>
      <c r="O247" s="214"/>
      <c r="P247" s="214"/>
      <c r="Q247" s="213"/>
      <c r="R247" s="214"/>
      <c r="S247" s="213"/>
      <c r="T247" s="214"/>
      <c r="U247" s="223"/>
      <c r="V247" s="223"/>
      <c r="W247" s="222"/>
      <c r="X247" s="223"/>
      <c r="Y247" s="222"/>
      <c r="Z247" s="223"/>
      <c r="AA247" s="232"/>
      <c r="AB247" s="232"/>
      <c r="AC247" s="231"/>
      <c r="AD247" s="232"/>
      <c r="AE247" s="231"/>
      <c r="AF247" s="232"/>
      <c r="AG247" s="250"/>
      <c r="AH247" s="250"/>
      <c r="AI247" s="249"/>
      <c r="AJ247" s="250"/>
      <c r="AK247" s="249"/>
      <c r="AL247" s="250"/>
      <c r="AM247" s="204"/>
      <c r="AN247" s="204"/>
      <c r="AO247" s="205"/>
      <c r="AP247" s="204"/>
      <c r="AQ247" s="205"/>
      <c r="AR247" s="204"/>
      <c r="AS247" s="259"/>
      <c r="AT247" s="259"/>
      <c r="AU247" s="258"/>
      <c r="AV247" s="259"/>
      <c r="AW247" s="258"/>
      <c r="AX247" s="259"/>
      <c r="AY247" s="268"/>
      <c r="AZ247" s="268"/>
      <c r="BA247" s="267"/>
      <c r="BB247" s="268"/>
      <c r="BC247" s="267"/>
      <c r="BD247" s="268"/>
      <c r="BE247" s="204"/>
      <c r="BF247" s="204"/>
      <c r="BG247" s="205"/>
      <c r="BH247" s="204"/>
      <c r="BI247" s="205"/>
      <c r="BJ247" s="204"/>
      <c r="BK247" s="241"/>
      <c r="BL247" s="241"/>
      <c r="BM247" s="240"/>
      <c r="BN247" s="241"/>
      <c r="BO247" s="240"/>
      <c r="BP247" s="241"/>
      <c r="BQ247" s="223"/>
      <c r="BR247" s="223"/>
      <c r="BS247" s="222"/>
      <c r="BT247" s="223"/>
      <c r="BU247" s="222"/>
      <c r="BV247" s="223"/>
      <c r="BW247" s="268"/>
      <c r="BX247" s="268"/>
      <c r="BY247" s="267"/>
      <c r="BZ247" s="268"/>
      <c r="CA247" s="267"/>
      <c r="CB247" s="268"/>
      <c r="CC247" s="241"/>
      <c r="CD247" s="214"/>
      <c r="CE247" s="240"/>
      <c r="CF247" s="240"/>
      <c r="CG247" s="241"/>
      <c r="CH247" s="5"/>
      <c r="CI247" s="579">
        <f t="shared" si="61"/>
        <v>0</v>
      </c>
      <c r="CJ247" s="579">
        <f t="shared" si="62"/>
        <v>0</v>
      </c>
    </row>
    <row r="248" spans="1:88" hidden="1" x14ac:dyDescent="0.2">
      <c r="A248" s="22"/>
      <c r="B248" s="22"/>
      <c r="C248" s="22"/>
      <c r="D248" s="34"/>
      <c r="E248" s="22"/>
      <c r="F248" s="34"/>
      <c r="G248" s="48"/>
      <c r="H248" s="36"/>
      <c r="I248" s="27"/>
      <c r="J248" s="204"/>
      <c r="K248" s="204"/>
      <c r="L248" s="205"/>
      <c r="M248" s="205"/>
      <c r="N248" s="205"/>
      <c r="O248" s="214"/>
      <c r="P248" s="214"/>
      <c r="Q248" s="213"/>
      <c r="R248" s="213"/>
      <c r="S248" s="213"/>
      <c r="T248" s="213"/>
      <c r="U248" s="223"/>
      <c r="V248" s="222"/>
      <c r="W248" s="222"/>
      <c r="X248" s="222"/>
      <c r="Y248" s="222"/>
      <c r="Z248" s="222"/>
      <c r="AA248" s="232"/>
      <c r="AB248" s="231"/>
      <c r="AC248" s="231"/>
      <c r="AD248" s="231"/>
      <c r="AE248" s="231"/>
      <c r="AF248" s="231"/>
      <c r="AG248" s="250"/>
      <c r="AH248" s="249"/>
      <c r="AI248" s="249"/>
      <c r="AJ248" s="249"/>
      <c r="AK248" s="249"/>
      <c r="AL248" s="249"/>
      <c r="AM248" s="204"/>
      <c r="AN248" s="205"/>
      <c r="AO248" s="205"/>
      <c r="AP248" s="205"/>
      <c r="AQ248" s="205"/>
      <c r="AR248" s="205"/>
      <c r="AS248" s="259"/>
      <c r="AT248" s="258"/>
      <c r="AU248" s="258"/>
      <c r="AV248" s="258"/>
      <c r="AW248" s="258"/>
      <c r="AX248" s="258"/>
      <c r="AY248" s="268"/>
      <c r="AZ248" s="267"/>
      <c r="BA248" s="267"/>
      <c r="BB248" s="267"/>
      <c r="BC248" s="267"/>
      <c r="BD248" s="267"/>
      <c r="BE248" s="204"/>
      <c r="BF248" s="205"/>
      <c r="BG248" s="205"/>
      <c r="BH248" s="205"/>
      <c r="BI248" s="205"/>
      <c r="BJ248" s="205"/>
      <c r="BK248" s="241"/>
      <c r="BL248" s="240"/>
      <c r="BM248" s="240"/>
      <c r="BN248" s="240"/>
      <c r="BO248" s="240"/>
      <c r="BP248" s="240"/>
      <c r="BQ248" s="223"/>
      <c r="BR248" s="222"/>
      <c r="BS248" s="222"/>
      <c r="BT248" s="222"/>
      <c r="BU248" s="222"/>
      <c r="BV248" s="222"/>
      <c r="BW248" s="268"/>
      <c r="BX248" s="267"/>
      <c r="BY248" s="267"/>
      <c r="BZ248" s="267"/>
      <c r="CA248" s="267"/>
      <c r="CB248" s="267"/>
      <c r="CC248" s="241"/>
      <c r="CD248" s="214"/>
      <c r="CE248" s="240"/>
      <c r="CF248" s="240"/>
      <c r="CG248" s="240"/>
      <c r="CH248" s="5"/>
      <c r="CI248" s="579">
        <f t="shared" si="61"/>
        <v>0</v>
      </c>
      <c r="CJ248" s="579">
        <f t="shared" si="62"/>
        <v>0</v>
      </c>
    </row>
    <row r="249" spans="1:88" hidden="1" x14ac:dyDescent="0.2">
      <c r="A249" s="22"/>
      <c r="B249" s="22"/>
      <c r="C249" s="35"/>
      <c r="D249" s="34"/>
      <c r="E249" s="22"/>
      <c r="F249" s="34"/>
      <c r="G249" s="48"/>
      <c r="H249" s="26"/>
      <c r="I249" s="27"/>
      <c r="J249" s="204"/>
      <c r="K249" s="204"/>
      <c r="L249" s="205"/>
      <c r="M249" s="205"/>
      <c r="N249" s="205"/>
      <c r="O249" s="214"/>
      <c r="P249" s="214"/>
      <c r="Q249" s="213"/>
      <c r="R249" s="213"/>
      <c r="S249" s="213"/>
      <c r="T249" s="213"/>
      <c r="U249" s="223"/>
      <c r="V249" s="222"/>
      <c r="W249" s="222"/>
      <c r="X249" s="222"/>
      <c r="Y249" s="222"/>
      <c r="Z249" s="222"/>
      <c r="AA249" s="232"/>
      <c r="AB249" s="231"/>
      <c r="AC249" s="231"/>
      <c r="AD249" s="231"/>
      <c r="AE249" s="231"/>
      <c r="AF249" s="231"/>
      <c r="AG249" s="250"/>
      <c r="AH249" s="249"/>
      <c r="AI249" s="249"/>
      <c r="AJ249" s="249"/>
      <c r="AK249" s="249"/>
      <c r="AL249" s="249"/>
      <c r="AM249" s="204"/>
      <c r="AN249" s="205"/>
      <c r="AO249" s="205"/>
      <c r="AP249" s="205"/>
      <c r="AQ249" s="205"/>
      <c r="AR249" s="205"/>
      <c r="AS249" s="259"/>
      <c r="AT249" s="258"/>
      <c r="AU249" s="258"/>
      <c r="AV249" s="258"/>
      <c r="AW249" s="258"/>
      <c r="AX249" s="258"/>
      <c r="AY249" s="268"/>
      <c r="AZ249" s="267"/>
      <c r="BA249" s="267"/>
      <c r="BB249" s="267"/>
      <c r="BC249" s="267"/>
      <c r="BD249" s="267"/>
      <c r="BE249" s="204"/>
      <c r="BF249" s="205"/>
      <c r="BG249" s="205"/>
      <c r="BH249" s="205"/>
      <c r="BI249" s="205"/>
      <c r="BJ249" s="205"/>
      <c r="BK249" s="241"/>
      <c r="BL249" s="240"/>
      <c r="BM249" s="240"/>
      <c r="BN249" s="240"/>
      <c r="BO249" s="240"/>
      <c r="BP249" s="240"/>
      <c r="BQ249" s="223"/>
      <c r="BR249" s="222"/>
      <c r="BS249" s="222"/>
      <c r="BT249" s="222"/>
      <c r="BU249" s="222"/>
      <c r="BV249" s="222"/>
      <c r="BW249" s="268"/>
      <c r="BX249" s="267"/>
      <c r="BY249" s="267"/>
      <c r="BZ249" s="267"/>
      <c r="CA249" s="267"/>
      <c r="CB249" s="267"/>
      <c r="CC249" s="241"/>
      <c r="CD249" s="214"/>
      <c r="CE249" s="240"/>
      <c r="CF249" s="240"/>
      <c r="CG249" s="240"/>
      <c r="CH249" s="5"/>
      <c r="CI249" s="579">
        <f t="shared" si="61"/>
        <v>0</v>
      </c>
      <c r="CJ249" s="579">
        <f t="shared" si="62"/>
        <v>0</v>
      </c>
    </row>
    <row r="250" spans="1:88" hidden="1" x14ac:dyDescent="0.2">
      <c r="A250" s="22"/>
      <c r="B250" s="22"/>
      <c r="C250" s="22"/>
      <c r="D250" s="35"/>
      <c r="E250" s="22"/>
      <c r="F250" s="34"/>
      <c r="G250" s="48"/>
      <c r="H250" s="26"/>
      <c r="I250" s="27"/>
      <c r="J250" s="204"/>
      <c r="K250" s="204"/>
      <c r="L250" s="205"/>
      <c r="M250" s="205"/>
      <c r="N250" s="205"/>
      <c r="O250" s="214"/>
      <c r="P250" s="214"/>
      <c r="Q250" s="213"/>
      <c r="R250" s="213"/>
      <c r="S250" s="213"/>
      <c r="T250" s="213"/>
      <c r="U250" s="223"/>
      <c r="V250" s="222"/>
      <c r="W250" s="222"/>
      <c r="X250" s="222"/>
      <c r="Y250" s="222"/>
      <c r="Z250" s="222"/>
      <c r="AA250" s="232"/>
      <c r="AB250" s="231"/>
      <c r="AC250" s="231"/>
      <c r="AD250" s="231"/>
      <c r="AE250" s="231"/>
      <c r="AF250" s="231"/>
      <c r="AG250" s="250"/>
      <c r="AH250" s="249"/>
      <c r="AI250" s="249"/>
      <c r="AJ250" s="249"/>
      <c r="AK250" s="249"/>
      <c r="AL250" s="249"/>
      <c r="AM250" s="204"/>
      <c r="AN250" s="205"/>
      <c r="AO250" s="205"/>
      <c r="AP250" s="205"/>
      <c r="AQ250" s="205"/>
      <c r="AR250" s="205"/>
      <c r="AS250" s="259"/>
      <c r="AT250" s="258"/>
      <c r="AU250" s="258"/>
      <c r="AV250" s="258"/>
      <c r="AW250" s="258"/>
      <c r="AX250" s="258"/>
      <c r="AY250" s="268"/>
      <c r="AZ250" s="267"/>
      <c r="BA250" s="267"/>
      <c r="BB250" s="267"/>
      <c r="BC250" s="267"/>
      <c r="BD250" s="267"/>
      <c r="BE250" s="204"/>
      <c r="BF250" s="205"/>
      <c r="BG250" s="205"/>
      <c r="BH250" s="205"/>
      <c r="BI250" s="205"/>
      <c r="BJ250" s="205"/>
      <c r="BK250" s="241"/>
      <c r="BL250" s="240"/>
      <c r="BM250" s="240"/>
      <c r="BN250" s="240"/>
      <c r="BO250" s="240"/>
      <c r="BP250" s="240"/>
      <c r="BQ250" s="223"/>
      <c r="BR250" s="222"/>
      <c r="BS250" s="222"/>
      <c r="BT250" s="222"/>
      <c r="BU250" s="222"/>
      <c r="BV250" s="222"/>
      <c r="BW250" s="268"/>
      <c r="BX250" s="267"/>
      <c r="BY250" s="267"/>
      <c r="BZ250" s="267"/>
      <c r="CA250" s="267"/>
      <c r="CB250" s="267"/>
      <c r="CC250" s="241"/>
      <c r="CD250" s="214"/>
      <c r="CE250" s="240"/>
      <c r="CF250" s="240"/>
      <c r="CG250" s="240"/>
      <c r="CH250" s="5"/>
      <c r="CI250" s="579">
        <f t="shared" si="61"/>
        <v>0</v>
      </c>
      <c r="CJ250" s="579">
        <f t="shared" si="62"/>
        <v>0</v>
      </c>
    </row>
    <row r="251" spans="1:88" hidden="1" x14ac:dyDescent="0.2">
      <c r="A251" s="22"/>
      <c r="B251" s="22"/>
      <c r="C251" s="22"/>
      <c r="D251" s="35"/>
      <c r="E251" s="22"/>
      <c r="F251" s="34"/>
      <c r="G251" s="48"/>
      <c r="H251" s="26"/>
      <c r="I251" s="27"/>
      <c r="J251" s="204"/>
      <c r="K251" s="204"/>
      <c r="L251" s="205"/>
      <c r="M251" s="205"/>
      <c r="N251" s="205"/>
      <c r="O251" s="214"/>
      <c r="P251" s="214"/>
      <c r="Q251" s="213"/>
      <c r="R251" s="213"/>
      <c r="S251" s="213"/>
      <c r="T251" s="213"/>
      <c r="U251" s="223"/>
      <c r="V251" s="222"/>
      <c r="W251" s="222"/>
      <c r="X251" s="222"/>
      <c r="Y251" s="222"/>
      <c r="Z251" s="222"/>
      <c r="AA251" s="232"/>
      <c r="AB251" s="231"/>
      <c r="AC251" s="231"/>
      <c r="AD251" s="231"/>
      <c r="AE251" s="231"/>
      <c r="AF251" s="231"/>
      <c r="AG251" s="250"/>
      <c r="AH251" s="249"/>
      <c r="AI251" s="249"/>
      <c r="AJ251" s="249"/>
      <c r="AK251" s="249"/>
      <c r="AL251" s="249"/>
      <c r="AM251" s="204"/>
      <c r="AN251" s="205"/>
      <c r="AO251" s="205"/>
      <c r="AP251" s="205"/>
      <c r="AQ251" s="205"/>
      <c r="AR251" s="205"/>
      <c r="AS251" s="259"/>
      <c r="AT251" s="258"/>
      <c r="AU251" s="258"/>
      <c r="AV251" s="258"/>
      <c r="AW251" s="258"/>
      <c r="AX251" s="258"/>
      <c r="AY251" s="268"/>
      <c r="AZ251" s="267"/>
      <c r="BA251" s="267"/>
      <c r="BB251" s="267"/>
      <c r="BC251" s="267"/>
      <c r="BD251" s="267"/>
      <c r="BE251" s="204"/>
      <c r="BF251" s="205"/>
      <c r="BG251" s="205"/>
      <c r="BH251" s="205"/>
      <c r="BI251" s="205"/>
      <c r="BJ251" s="205"/>
      <c r="BK251" s="241"/>
      <c r="BL251" s="240"/>
      <c r="BM251" s="240"/>
      <c r="BN251" s="240"/>
      <c r="BO251" s="240"/>
      <c r="BP251" s="240"/>
      <c r="BQ251" s="223"/>
      <c r="BR251" s="222"/>
      <c r="BS251" s="222"/>
      <c r="BT251" s="222"/>
      <c r="BU251" s="222"/>
      <c r="BV251" s="222"/>
      <c r="BW251" s="268"/>
      <c r="BX251" s="267"/>
      <c r="BY251" s="267"/>
      <c r="BZ251" s="267"/>
      <c r="CA251" s="267"/>
      <c r="CB251" s="267"/>
      <c r="CC251" s="241"/>
      <c r="CD251" s="214"/>
      <c r="CE251" s="240"/>
      <c r="CF251" s="240"/>
      <c r="CG251" s="240"/>
      <c r="CH251" s="5"/>
      <c r="CI251" s="579">
        <f t="shared" si="61"/>
        <v>0</v>
      </c>
      <c r="CJ251" s="579">
        <f t="shared" si="62"/>
        <v>0</v>
      </c>
    </row>
    <row r="252" spans="1:88" hidden="1" x14ac:dyDescent="0.2">
      <c r="A252" s="22"/>
      <c r="B252" s="22"/>
      <c r="C252" s="28"/>
      <c r="D252" s="34"/>
      <c r="E252" s="22"/>
      <c r="F252" s="34"/>
      <c r="G252" s="48"/>
      <c r="H252" s="36"/>
      <c r="I252" s="27"/>
      <c r="J252" s="204"/>
      <c r="K252" s="204"/>
      <c r="L252" s="205"/>
      <c r="M252" s="205"/>
      <c r="N252" s="204"/>
      <c r="O252" s="214"/>
      <c r="P252" s="214"/>
      <c r="Q252" s="213"/>
      <c r="R252" s="214"/>
      <c r="S252" s="213"/>
      <c r="T252" s="214"/>
      <c r="U252" s="223"/>
      <c r="V252" s="223"/>
      <c r="W252" s="222"/>
      <c r="X252" s="223"/>
      <c r="Y252" s="222"/>
      <c r="Z252" s="223"/>
      <c r="AA252" s="232"/>
      <c r="AB252" s="232"/>
      <c r="AC252" s="231"/>
      <c r="AD252" s="232"/>
      <c r="AE252" s="231"/>
      <c r="AF252" s="232"/>
      <c r="AG252" s="250"/>
      <c r="AH252" s="250"/>
      <c r="AI252" s="249"/>
      <c r="AJ252" s="250"/>
      <c r="AK252" s="249"/>
      <c r="AL252" s="250"/>
      <c r="AM252" s="204"/>
      <c r="AN252" s="204"/>
      <c r="AO252" s="205"/>
      <c r="AP252" s="204"/>
      <c r="AQ252" s="205"/>
      <c r="AR252" s="204"/>
      <c r="AS252" s="259"/>
      <c r="AT252" s="259"/>
      <c r="AU252" s="258"/>
      <c r="AV252" s="259"/>
      <c r="AW252" s="258"/>
      <c r="AX252" s="259"/>
      <c r="AY252" s="268"/>
      <c r="AZ252" s="268"/>
      <c r="BA252" s="267"/>
      <c r="BB252" s="268"/>
      <c r="BC252" s="267"/>
      <c r="BD252" s="268"/>
      <c r="BE252" s="204"/>
      <c r="BF252" s="204"/>
      <c r="BG252" s="205"/>
      <c r="BH252" s="204"/>
      <c r="BI252" s="205"/>
      <c r="BJ252" s="204"/>
      <c r="BK252" s="241"/>
      <c r="BL252" s="241"/>
      <c r="BM252" s="240"/>
      <c r="BN252" s="241"/>
      <c r="BO252" s="240"/>
      <c r="BP252" s="241"/>
      <c r="BQ252" s="223"/>
      <c r="BR252" s="223"/>
      <c r="BS252" s="222"/>
      <c r="BT252" s="223"/>
      <c r="BU252" s="222"/>
      <c r="BV252" s="223"/>
      <c r="BW252" s="268"/>
      <c r="BX252" s="268"/>
      <c r="BY252" s="267"/>
      <c r="BZ252" s="268"/>
      <c r="CA252" s="267"/>
      <c r="CB252" s="268"/>
      <c r="CC252" s="241"/>
      <c r="CD252" s="214"/>
      <c r="CE252" s="240"/>
      <c r="CF252" s="240"/>
      <c r="CG252" s="241"/>
      <c r="CH252" s="5"/>
      <c r="CI252" s="579">
        <f t="shared" si="61"/>
        <v>0</v>
      </c>
      <c r="CJ252" s="579">
        <f t="shared" si="62"/>
        <v>0</v>
      </c>
    </row>
    <row r="253" spans="1:88" hidden="1" x14ac:dyDescent="0.2">
      <c r="A253" s="131"/>
      <c r="B253" s="131"/>
      <c r="C253" s="43"/>
      <c r="D253" s="44"/>
      <c r="E253" s="131"/>
      <c r="F253" s="44"/>
      <c r="G253" s="97"/>
      <c r="H253" s="50"/>
      <c r="I253" s="58"/>
      <c r="J253" s="206"/>
      <c r="K253" s="206"/>
      <c r="L253" s="206"/>
      <c r="M253" s="206"/>
      <c r="N253" s="206"/>
      <c r="O253" s="215"/>
      <c r="P253" s="215"/>
      <c r="Q253" s="215"/>
      <c r="R253" s="215"/>
      <c r="S253" s="215"/>
      <c r="T253" s="215"/>
      <c r="U253" s="224"/>
      <c r="V253" s="224"/>
      <c r="W253" s="224"/>
      <c r="X253" s="224"/>
      <c r="Y253" s="224"/>
      <c r="Z253" s="224"/>
      <c r="AA253" s="233"/>
      <c r="AB253" s="233"/>
      <c r="AC253" s="233"/>
      <c r="AD253" s="233"/>
      <c r="AE253" s="233"/>
      <c r="AF253" s="233"/>
      <c r="AG253" s="251"/>
      <c r="AH253" s="251"/>
      <c r="AI253" s="251"/>
      <c r="AJ253" s="251"/>
      <c r="AK253" s="251"/>
      <c r="AL253" s="251"/>
      <c r="AM253" s="206"/>
      <c r="AN253" s="206"/>
      <c r="AO253" s="206"/>
      <c r="AP253" s="206"/>
      <c r="AQ253" s="206"/>
      <c r="AR253" s="206"/>
      <c r="AS253" s="260"/>
      <c r="AT253" s="260"/>
      <c r="AU253" s="260"/>
      <c r="AV253" s="260"/>
      <c r="AW253" s="260"/>
      <c r="AX253" s="260"/>
      <c r="AY253" s="269"/>
      <c r="AZ253" s="269"/>
      <c r="BA253" s="269"/>
      <c r="BB253" s="269"/>
      <c r="BC253" s="269"/>
      <c r="BD253" s="269"/>
      <c r="BE253" s="206"/>
      <c r="BF253" s="206"/>
      <c r="BG253" s="206"/>
      <c r="BH253" s="206"/>
      <c r="BI253" s="206"/>
      <c r="BJ253" s="206"/>
      <c r="BK253" s="242"/>
      <c r="BL253" s="242"/>
      <c r="BM253" s="242"/>
      <c r="BN253" s="242"/>
      <c r="BO253" s="242"/>
      <c r="BP253" s="242"/>
      <c r="BQ253" s="224"/>
      <c r="BR253" s="224"/>
      <c r="BS253" s="224"/>
      <c r="BT253" s="224"/>
      <c r="BU253" s="224"/>
      <c r="BV253" s="224"/>
      <c r="BW253" s="269"/>
      <c r="BX253" s="269"/>
      <c r="BY253" s="269"/>
      <c r="BZ253" s="269"/>
      <c r="CA253" s="269"/>
      <c r="CB253" s="269"/>
      <c r="CC253" s="242"/>
      <c r="CD253" s="215"/>
      <c r="CE253" s="242"/>
      <c r="CF253" s="242"/>
      <c r="CG253" s="242"/>
      <c r="CH253" s="5"/>
      <c r="CI253" s="579">
        <f t="shared" si="61"/>
        <v>0</v>
      </c>
      <c r="CJ253" s="579">
        <f t="shared" si="62"/>
        <v>0</v>
      </c>
    </row>
    <row r="254" spans="1:88" hidden="1" x14ac:dyDescent="0.2">
      <c r="A254" s="132"/>
      <c r="B254" s="7"/>
      <c r="C254" s="60"/>
      <c r="D254" s="56"/>
      <c r="E254" s="7"/>
      <c r="F254" s="56"/>
      <c r="G254" s="133"/>
      <c r="H254" s="61"/>
      <c r="I254" s="134"/>
      <c r="J254" s="204"/>
      <c r="K254" s="204"/>
      <c r="L254" s="205"/>
      <c r="M254" s="205"/>
      <c r="N254" s="205"/>
      <c r="O254" s="214"/>
      <c r="P254" s="214"/>
      <c r="Q254" s="213"/>
      <c r="R254" s="213"/>
      <c r="S254" s="213"/>
      <c r="T254" s="213"/>
      <c r="U254" s="223"/>
      <c r="V254" s="222"/>
      <c r="W254" s="222"/>
      <c r="X254" s="222"/>
      <c r="Y254" s="222"/>
      <c r="Z254" s="222"/>
      <c r="AA254" s="232"/>
      <c r="AB254" s="231"/>
      <c r="AC254" s="231"/>
      <c r="AD254" s="231"/>
      <c r="AE254" s="231"/>
      <c r="AF254" s="231"/>
      <c r="AG254" s="250"/>
      <c r="AH254" s="249"/>
      <c r="AI254" s="249"/>
      <c r="AJ254" s="249"/>
      <c r="AK254" s="249"/>
      <c r="AL254" s="249"/>
      <c r="AM254" s="204"/>
      <c r="AN254" s="205"/>
      <c r="AO254" s="205"/>
      <c r="AP254" s="205"/>
      <c r="AQ254" s="205"/>
      <c r="AR254" s="205"/>
      <c r="AS254" s="259"/>
      <c r="AT254" s="258"/>
      <c r="AU254" s="258"/>
      <c r="AV254" s="258"/>
      <c r="AW254" s="258"/>
      <c r="AX254" s="258"/>
      <c r="AY254" s="268"/>
      <c r="AZ254" s="267"/>
      <c r="BA254" s="267"/>
      <c r="BB254" s="267"/>
      <c r="BC254" s="267"/>
      <c r="BD254" s="267"/>
      <c r="BE254" s="204"/>
      <c r="BF254" s="205"/>
      <c r="BG254" s="205"/>
      <c r="BH254" s="205"/>
      <c r="BI254" s="205"/>
      <c r="BJ254" s="205"/>
      <c r="BK254" s="241"/>
      <c r="BL254" s="240"/>
      <c r="BM254" s="240"/>
      <c r="BN254" s="240"/>
      <c r="BO254" s="240"/>
      <c r="BP254" s="240"/>
      <c r="BQ254" s="223"/>
      <c r="BR254" s="222"/>
      <c r="BS254" s="222"/>
      <c r="BT254" s="222"/>
      <c r="BU254" s="222"/>
      <c r="BV254" s="222"/>
      <c r="BW254" s="268"/>
      <c r="BX254" s="267"/>
      <c r="BY254" s="267"/>
      <c r="BZ254" s="267"/>
      <c r="CA254" s="267"/>
      <c r="CB254" s="267"/>
      <c r="CC254" s="241"/>
      <c r="CD254" s="214"/>
      <c r="CE254" s="240"/>
      <c r="CF254" s="240"/>
      <c r="CG254" s="240"/>
      <c r="CH254" s="5"/>
      <c r="CI254" s="579">
        <f t="shared" si="61"/>
        <v>0</v>
      </c>
      <c r="CJ254" s="579">
        <f t="shared" si="62"/>
        <v>0</v>
      </c>
    </row>
    <row r="255" spans="1:88" hidden="1" x14ac:dyDescent="0.2">
      <c r="A255" s="127"/>
      <c r="B255" s="11"/>
      <c r="C255" s="63"/>
      <c r="D255" s="64"/>
      <c r="E255" s="11"/>
      <c r="F255" s="64"/>
      <c r="G255" s="109"/>
      <c r="H255" s="65"/>
      <c r="I255" s="66"/>
      <c r="J255" s="204"/>
      <c r="K255" s="204"/>
      <c r="L255" s="205"/>
      <c r="M255" s="205"/>
      <c r="N255" s="205"/>
      <c r="O255" s="214"/>
      <c r="P255" s="214"/>
      <c r="Q255" s="213"/>
      <c r="R255" s="213"/>
      <c r="S255" s="213"/>
      <c r="T255" s="213"/>
      <c r="U255" s="223"/>
      <c r="V255" s="222"/>
      <c r="W255" s="222"/>
      <c r="X255" s="222"/>
      <c r="Y255" s="222"/>
      <c r="Z255" s="222"/>
      <c r="AA255" s="232"/>
      <c r="AB255" s="231"/>
      <c r="AC255" s="231"/>
      <c r="AD255" s="231"/>
      <c r="AE255" s="231"/>
      <c r="AF255" s="231"/>
      <c r="AG255" s="250"/>
      <c r="AH255" s="249"/>
      <c r="AI255" s="249"/>
      <c r="AJ255" s="249"/>
      <c r="AK255" s="249"/>
      <c r="AL255" s="249"/>
      <c r="AM255" s="204"/>
      <c r="AN255" s="205"/>
      <c r="AO255" s="205"/>
      <c r="AP255" s="205"/>
      <c r="AQ255" s="205"/>
      <c r="AR255" s="205"/>
      <c r="AS255" s="259"/>
      <c r="AT255" s="258"/>
      <c r="AU255" s="258"/>
      <c r="AV255" s="258"/>
      <c r="AW255" s="258"/>
      <c r="AX255" s="258"/>
      <c r="AY255" s="268"/>
      <c r="AZ255" s="267"/>
      <c r="BA255" s="267"/>
      <c r="BB255" s="267"/>
      <c r="BC255" s="267"/>
      <c r="BD255" s="267"/>
      <c r="BE255" s="204"/>
      <c r="BF255" s="205"/>
      <c r="BG255" s="205"/>
      <c r="BH255" s="205"/>
      <c r="BI255" s="205"/>
      <c r="BJ255" s="205"/>
      <c r="BK255" s="241"/>
      <c r="BL255" s="240"/>
      <c r="BM255" s="240"/>
      <c r="BN255" s="240"/>
      <c r="BO255" s="240"/>
      <c r="BP255" s="240"/>
      <c r="BQ255" s="223"/>
      <c r="BR255" s="222"/>
      <c r="BS255" s="222"/>
      <c r="BT255" s="222"/>
      <c r="BU255" s="222"/>
      <c r="BV255" s="222"/>
      <c r="BW255" s="268"/>
      <c r="BX255" s="267"/>
      <c r="BY255" s="267"/>
      <c r="BZ255" s="267"/>
      <c r="CA255" s="267"/>
      <c r="CB255" s="267"/>
      <c r="CC255" s="241"/>
      <c r="CD255" s="214"/>
      <c r="CE255" s="240"/>
      <c r="CF255" s="240"/>
      <c r="CG255" s="240"/>
      <c r="CH255" s="5"/>
      <c r="CI255" s="579">
        <f t="shared" si="61"/>
        <v>0</v>
      </c>
      <c r="CJ255" s="579">
        <f t="shared" si="62"/>
        <v>0</v>
      </c>
    </row>
    <row r="256" spans="1:88" hidden="1" x14ac:dyDescent="0.2">
      <c r="A256" s="127"/>
      <c r="B256" s="11"/>
      <c r="C256" s="63"/>
      <c r="D256" s="64"/>
      <c r="E256" s="11"/>
      <c r="F256" s="64"/>
      <c r="G256" s="109"/>
      <c r="H256" s="65"/>
      <c r="I256" s="66"/>
      <c r="J256" s="204"/>
      <c r="K256" s="204"/>
      <c r="L256" s="205"/>
      <c r="M256" s="205"/>
      <c r="N256" s="205"/>
      <c r="O256" s="214"/>
      <c r="P256" s="214"/>
      <c r="Q256" s="213"/>
      <c r="R256" s="213"/>
      <c r="S256" s="213"/>
      <c r="T256" s="213"/>
      <c r="U256" s="223"/>
      <c r="V256" s="222"/>
      <c r="W256" s="222"/>
      <c r="X256" s="222"/>
      <c r="Y256" s="222"/>
      <c r="Z256" s="222"/>
      <c r="AA256" s="232"/>
      <c r="AB256" s="231"/>
      <c r="AC256" s="231"/>
      <c r="AD256" s="231"/>
      <c r="AE256" s="231"/>
      <c r="AF256" s="231"/>
      <c r="AG256" s="250"/>
      <c r="AH256" s="249"/>
      <c r="AI256" s="249"/>
      <c r="AJ256" s="249"/>
      <c r="AK256" s="249"/>
      <c r="AL256" s="249"/>
      <c r="AM256" s="204"/>
      <c r="AN256" s="205"/>
      <c r="AO256" s="205"/>
      <c r="AP256" s="205"/>
      <c r="AQ256" s="205"/>
      <c r="AR256" s="205"/>
      <c r="AS256" s="259"/>
      <c r="AT256" s="258"/>
      <c r="AU256" s="258"/>
      <c r="AV256" s="258"/>
      <c r="AW256" s="258"/>
      <c r="AX256" s="258"/>
      <c r="AY256" s="268"/>
      <c r="AZ256" s="267"/>
      <c r="BA256" s="267"/>
      <c r="BB256" s="267"/>
      <c r="BC256" s="267"/>
      <c r="BD256" s="267"/>
      <c r="BE256" s="204"/>
      <c r="BF256" s="205"/>
      <c r="BG256" s="205"/>
      <c r="BH256" s="205"/>
      <c r="BI256" s="205"/>
      <c r="BJ256" s="205"/>
      <c r="BK256" s="241"/>
      <c r="BL256" s="240"/>
      <c r="BM256" s="240"/>
      <c r="BN256" s="240"/>
      <c r="BO256" s="240"/>
      <c r="BP256" s="240"/>
      <c r="BQ256" s="223"/>
      <c r="BR256" s="222"/>
      <c r="BS256" s="222"/>
      <c r="BT256" s="222"/>
      <c r="BU256" s="222"/>
      <c r="BV256" s="222"/>
      <c r="BW256" s="268"/>
      <c r="BX256" s="267"/>
      <c r="BY256" s="267"/>
      <c r="BZ256" s="267"/>
      <c r="CA256" s="267"/>
      <c r="CB256" s="267"/>
      <c r="CC256" s="241"/>
      <c r="CD256" s="214"/>
      <c r="CE256" s="240"/>
      <c r="CF256" s="240"/>
      <c r="CG256" s="240"/>
      <c r="CH256" s="5"/>
      <c r="CI256" s="579">
        <f t="shared" si="61"/>
        <v>0</v>
      </c>
      <c r="CJ256" s="579">
        <f t="shared" si="62"/>
        <v>0</v>
      </c>
    </row>
    <row r="257" spans="1:88" hidden="1" x14ac:dyDescent="0.2">
      <c r="A257" s="127"/>
      <c r="B257" s="11"/>
      <c r="C257" s="63"/>
      <c r="D257" s="64"/>
      <c r="E257" s="11"/>
      <c r="F257" s="64"/>
      <c r="G257" s="12"/>
      <c r="H257" s="65"/>
      <c r="I257" s="66"/>
      <c r="J257" s="204"/>
      <c r="K257" s="204"/>
      <c r="L257" s="205"/>
      <c r="M257" s="205"/>
      <c r="N257" s="205"/>
      <c r="O257" s="214"/>
      <c r="P257" s="214"/>
      <c r="Q257" s="213"/>
      <c r="R257" s="213"/>
      <c r="S257" s="213"/>
      <c r="T257" s="213"/>
      <c r="U257" s="223"/>
      <c r="V257" s="222"/>
      <c r="W257" s="222"/>
      <c r="X257" s="222"/>
      <c r="Y257" s="222"/>
      <c r="Z257" s="222"/>
      <c r="AA257" s="232"/>
      <c r="AB257" s="231"/>
      <c r="AC257" s="231"/>
      <c r="AD257" s="231"/>
      <c r="AE257" s="231"/>
      <c r="AF257" s="231"/>
      <c r="AG257" s="250"/>
      <c r="AH257" s="249"/>
      <c r="AI257" s="249"/>
      <c r="AJ257" s="249"/>
      <c r="AK257" s="249"/>
      <c r="AL257" s="249"/>
      <c r="AM257" s="204"/>
      <c r="AN257" s="205"/>
      <c r="AO257" s="205"/>
      <c r="AP257" s="205"/>
      <c r="AQ257" s="205"/>
      <c r="AR257" s="205"/>
      <c r="AS257" s="259"/>
      <c r="AT257" s="258"/>
      <c r="AU257" s="258"/>
      <c r="AV257" s="258"/>
      <c r="AW257" s="258"/>
      <c r="AX257" s="258"/>
      <c r="AY257" s="268"/>
      <c r="AZ257" s="267"/>
      <c r="BA257" s="267"/>
      <c r="BB257" s="267"/>
      <c r="BC257" s="267"/>
      <c r="BD257" s="267"/>
      <c r="BE257" s="204"/>
      <c r="BF257" s="205"/>
      <c r="BG257" s="205"/>
      <c r="BH257" s="205"/>
      <c r="BI257" s="205"/>
      <c r="BJ257" s="205"/>
      <c r="BK257" s="241"/>
      <c r="BL257" s="240"/>
      <c r="BM257" s="240"/>
      <c r="BN257" s="240"/>
      <c r="BO257" s="240"/>
      <c r="BP257" s="240"/>
      <c r="BQ257" s="223"/>
      <c r="BR257" s="222"/>
      <c r="BS257" s="222"/>
      <c r="BT257" s="222"/>
      <c r="BU257" s="222"/>
      <c r="BV257" s="222"/>
      <c r="BW257" s="268"/>
      <c r="BX257" s="267"/>
      <c r="BY257" s="267"/>
      <c r="BZ257" s="267"/>
      <c r="CA257" s="267"/>
      <c r="CB257" s="267"/>
      <c r="CC257" s="241"/>
      <c r="CD257" s="214"/>
      <c r="CE257" s="240"/>
      <c r="CF257" s="240"/>
      <c r="CG257" s="240"/>
      <c r="CH257" s="5"/>
      <c r="CI257" s="579">
        <f t="shared" si="61"/>
        <v>0</v>
      </c>
      <c r="CJ257" s="579">
        <f t="shared" si="62"/>
        <v>0</v>
      </c>
    </row>
    <row r="258" spans="1:88" hidden="1" x14ac:dyDescent="0.2">
      <c r="A258" s="127"/>
      <c r="B258" s="11"/>
      <c r="C258" s="63"/>
      <c r="D258" s="64"/>
      <c r="E258" s="11"/>
      <c r="F258" s="64"/>
      <c r="G258" s="109"/>
      <c r="H258" s="69"/>
      <c r="I258" s="66"/>
      <c r="J258" s="204"/>
      <c r="K258" s="204"/>
      <c r="L258" s="205"/>
      <c r="M258" s="205"/>
      <c r="N258" s="205"/>
      <c r="O258" s="214"/>
      <c r="P258" s="214"/>
      <c r="Q258" s="213"/>
      <c r="R258" s="213"/>
      <c r="S258" s="213"/>
      <c r="T258" s="213"/>
      <c r="U258" s="223"/>
      <c r="V258" s="222"/>
      <c r="W258" s="222"/>
      <c r="X258" s="222"/>
      <c r="Y258" s="222"/>
      <c r="Z258" s="222"/>
      <c r="AA258" s="232"/>
      <c r="AB258" s="231"/>
      <c r="AC258" s="231"/>
      <c r="AD258" s="231"/>
      <c r="AE258" s="231"/>
      <c r="AF258" s="231"/>
      <c r="AG258" s="250"/>
      <c r="AH258" s="249"/>
      <c r="AI258" s="249"/>
      <c r="AJ258" s="249"/>
      <c r="AK258" s="249"/>
      <c r="AL258" s="249"/>
      <c r="AM258" s="204"/>
      <c r="AN258" s="205"/>
      <c r="AO258" s="205"/>
      <c r="AP258" s="205"/>
      <c r="AQ258" s="205"/>
      <c r="AR258" s="205"/>
      <c r="AS258" s="259"/>
      <c r="AT258" s="258"/>
      <c r="AU258" s="258"/>
      <c r="AV258" s="258"/>
      <c r="AW258" s="258"/>
      <c r="AX258" s="258"/>
      <c r="AY258" s="268"/>
      <c r="AZ258" s="267"/>
      <c r="BA258" s="267"/>
      <c r="BB258" s="267"/>
      <c r="BC258" s="267"/>
      <c r="BD258" s="267"/>
      <c r="BE258" s="204"/>
      <c r="BF258" s="205"/>
      <c r="BG258" s="205"/>
      <c r="BH258" s="205"/>
      <c r="BI258" s="205"/>
      <c r="BJ258" s="205"/>
      <c r="BK258" s="241"/>
      <c r="BL258" s="240"/>
      <c r="BM258" s="240"/>
      <c r="BN258" s="240"/>
      <c r="BO258" s="240"/>
      <c r="BP258" s="240"/>
      <c r="BQ258" s="223"/>
      <c r="BR258" s="222"/>
      <c r="BS258" s="222"/>
      <c r="BT258" s="222"/>
      <c r="BU258" s="222"/>
      <c r="BV258" s="222"/>
      <c r="BW258" s="268"/>
      <c r="BX258" s="267"/>
      <c r="BY258" s="267"/>
      <c r="BZ258" s="267"/>
      <c r="CA258" s="267"/>
      <c r="CB258" s="267"/>
      <c r="CC258" s="241"/>
      <c r="CD258" s="214"/>
      <c r="CE258" s="240"/>
      <c r="CF258" s="240"/>
      <c r="CG258" s="240"/>
      <c r="CH258" s="5"/>
      <c r="CI258" s="579">
        <f t="shared" si="61"/>
        <v>0</v>
      </c>
      <c r="CJ258" s="579">
        <f t="shared" si="62"/>
        <v>0</v>
      </c>
    </row>
    <row r="259" spans="1:88" hidden="1" x14ac:dyDescent="0.2">
      <c r="C259" s="63"/>
      <c r="D259" s="64"/>
      <c r="E259" s="11"/>
      <c r="F259" s="64"/>
      <c r="G259" s="70"/>
      <c r="H259" s="69"/>
      <c r="I259" s="66"/>
      <c r="J259" s="204"/>
      <c r="K259" s="204"/>
      <c r="L259" s="205"/>
      <c r="M259" s="205"/>
      <c r="N259" s="205"/>
      <c r="O259" s="214"/>
      <c r="P259" s="214"/>
      <c r="Q259" s="213"/>
      <c r="R259" s="213"/>
      <c r="S259" s="213"/>
      <c r="T259" s="213"/>
      <c r="U259" s="223"/>
      <c r="V259" s="222"/>
      <c r="W259" s="222"/>
      <c r="X259" s="222"/>
      <c r="Y259" s="222"/>
      <c r="Z259" s="222"/>
      <c r="AA259" s="232"/>
      <c r="AB259" s="231"/>
      <c r="AC259" s="231"/>
      <c r="AD259" s="231"/>
      <c r="AE259" s="231"/>
      <c r="AF259" s="231"/>
      <c r="AG259" s="250"/>
      <c r="AH259" s="249"/>
      <c r="AI259" s="249"/>
      <c r="AJ259" s="249"/>
      <c r="AK259" s="249"/>
      <c r="AL259" s="249"/>
      <c r="AM259" s="204"/>
      <c r="AN259" s="205"/>
      <c r="AO259" s="205"/>
      <c r="AP259" s="205"/>
      <c r="AQ259" s="205"/>
      <c r="AR259" s="205"/>
      <c r="AS259" s="259"/>
      <c r="AT259" s="258"/>
      <c r="AU259" s="258"/>
      <c r="AV259" s="258"/>
      <c r="AW259" s="258"/>
      <c r="AX259" s="258"/>
      <c r="AY259" s="268"/>
      <c r="AZ259" s="267"/>
      <c r="BA259" s="267"/>
      <c r="BB259" s="267"/>
      <c r="BC259" s="267"/>
      <c r="BD259" s="267"/>
      <c r="BE259" s="204"/>
      <c r="BF259" s="205"/>
      <c r="BG259" s="205"/>
      <c r="BH259" s="205"/>
      <c r="BI259" s="205"/>
      <c r="BJ259" s="205"/>
      <c r="BK259" s="241"/>
      <c r="BL259" s="240"/>
      <c r="BM259" s="240"/>
      <c r="BN259" s="240"/>
      <c r="BO259" s="240"/>
      <c r="BP259" s="240"/>
      <c r="BQ259" s="223"/>
      <c r="BR259" s="222"/>
      <c r="BS259" s="222"/>
      <c r="BT259" s="222"/>
      <c r="BU259" s="222"/>
      <c r="BV259" s="222"/>
      <c r="BW259" s="268"/>
      <c r="BX259" s="267"/>
      <c r="BY259" s="267"/>
      <c r="BZ259" s="267"/>
      <c r="CA259" s="267"/>
      <c r="CB259" s="267"/>
      <c r="CC259" s="241"/>
      <c r="CD259" s="214"/>
      <c r="CE259" s="240"/>
      <c r="CF259" s="240"/>
      <c r="CG259" s="240"/>
      <c r="CH259" s="5"/>
      <c r="CI259" s="579">
        <f t="shared" si="61"/>
        <v>0</v>
      </c>
      <c r="CJ259" s="579">
        <f t="shared" si="62"/>
        <v>0</v>
      </c>
    </row>
    <row r="260" spans="1:88" hidden="1" x14ac:dyDescent="0.2">
      <c r="A260" s="127"/>
      <c r="B260" s="11"/>
      <c r="C260" s="63"/>
      <c r="D260" s="64"/>
      <c r="E260" s="11"/>
      <c r="F260" s="64"/>
      <c r="G260" s="109"/>
      <c r="H260" s="65"/>
      <c r="I260" s="66"/>
      <c r="J260" s="204"/>
      <c r="K260" s="204"/>
      <c r="L260" s="205"/>
      <c r="M260" s="205"/>
      <c r="N260" s="205"/>
      <c r="O260" s="214"/>
      <c r="P260" s="214"/>
      <c r="Q260" s="213"/>
      <c r="R260" s="213"/>
      <c r="S260" s="213"/>
      <c r="T260" s="213"/>
      <c r="U260" s="223"/>
      <c r="V260" s="222"/>
      <c r="W260" s="222"/>
      <c r="X260" s="222"/>
      <c r="Y260" s="222"/>
      <c r="Z260" s="222"/>
      <c r="AA260" s="232"/>
      <c r="AB260" s="231"/>
      <c r="AC260" s="231"/>
      <c r="AD260" s="231"/>
      <c r="AE260" s="231"/>
      <c r="AF260" s="231"/>
      <c r="AG260" s="250"/>
      <c r="AH260" s="249"/>
      <c r="AI260" s="249"/>
      <c r="AJ260" s="249"/>
      <c r="AK260" s="249"/>
      <c r="AL260" s="249"/>
      <c r="AM260" s="204"/>
      <c r="AN260" s="205"/>
      <c r="AO260" s="205"/>
      <c r="AP260" s="205"/>
      <c r="AQ260" s="205"/>
      <c r="AR260" s="205"/>
      <c r="AS260" s="259"/>
      <c r="AT260" s="258"/>
      <c r="AU260" s="258"/>
      <c r="AV260" s="258"/>
      <c r="AW260" s="258"/>
      <c r="AX260" s="258"/>
      <c r="AY260" s="268"/>
      <c r="AZ260" s="267"/>
      <c r="BA260" s="267"/>
      <c r="BB260" s="267"/>
      <c r="BC260" s="267"/>
      <c r="BD260" s="267"/>
      <c r="BE260" s="204"/>
      <c r="BF260" s="205"/>
      <c r="BG260" s="205"/>
      <c r="BH260" s="205"/>
      <c r="BI260" s="205"/>
      <c r="BJ260" s="205"/>
      <c r="BK260" s="241"/>
      <c r="BL260" s="240"/>
      <c r="BM260" s="240"/>
      <c r="BN260" s="240"/>
      <c r="BO260" s="240"/>
      <c r="BP260" s="240"/>
      <c r="BQ260" s="223"/>
      <c r="BR260" s="222"/>
      <c r="BS260" s="222"/>
      <c r="BT260" s="222"/>
      <c r="BU260" s="222"/>
      <c r="BV260" s="222"/>
      <c r="BW260" s="268"/>
      <c r="BX260" s="267"/>
      <c r="BY260" s="267"/>
      <c r="BZ260" s="267"/>
      <c r="CA260" s="267"/>
      <c r="CB260" s="267"/>
      <c r="CC260" s="241"/>
      <c r="CD260" s="214"/>
      <c r="CE260" s="240"/>
      <c r="CF260" s="240"/>
      <c r="CG260" s="240"/>
      <c r="CH260" s="5"/>
      <c r="CI260" s="579">
        <f t="shared" si="61"/>
        <v>0</v>
      </c>
      <c r="CJ260" s="579">
        <f t="shared" si="62"/>
        <v>0</v>
      </c>
    </row>
    <row r="261" spans="1:88" hidden="1" x14ac:dyDescent="0.2">
      <c r="A261" s="127"/>
      <c r="B261" s="11"/>
      <c r="C261" s="63"/>
      <c r="D261" s="64"/>
      <c r="E261" s="11"/>
      <c r="F261" s="64"/>
      <c r="G261" s="12"/>
      <c r="H261" s="65"/>
      <c r="I261" s="66"/>
      <c r="J261" s="204"/>
      <c r="K261" s="204"/>
      <c r="L261" s="205"/>
      <c r="M261" s="205"/>
      <c r="N261" s="205"/>
      <c r="O261" s="214"/>
      <c r="P261" s="214"/>
      <c r="Q261" s="213"/>
      <c r="R261" s="213"/>
      <c r="S261" s="213"/>
      <c r="T261" s="213"/>
      <c r="U261" s="223"/>
      <c r="V261" s="222"/>
      <c r="W261" s="222"/>
      <c r="X261" s="222"/>
      <c r="Y261" s="222"/>
      <c r="Z261" s="222"/>
      <c r="AA261" s="232"/>
      <c r="AB261" s="231"/>
      <c r="AC261" s="231"/>
      <c r="AD261" s="231"/>
      <c r="AE261" s="231"/>
      <c r="AF261" s="231"/>
      <c r="AG261" s="250"/>
      <c r="AH261" s="249"/>
      <c r="AI261" s="249"/>
      <c r="AJ261" s="249"/>
      <c r="AK261" s="249"/>
      <c r="AL261" s="249"/>
      <c r="AM261" s="204"/>
      <c r="AN261" s="205"/>
      <c r="AO261" s="205"/>
      <c r="AP261" s="205"/>
      <c r="AQ261" s="205"/>
      <c r="AR261" s="205"/>
      <c r="AS261" s="259"/>
      <c r="AT261" s="258"/>
      <c r="AU261" s="258"/>
      <c r="AV261" s="258"/>
      <c r="AW261" s="258"/>
      <c r="AX261" s="258"/>
      <c r="AY261" s="268"/>
      <c r="AZ261" s="267"/>
      <c r="BA261" s="267"/>
      <c r="BB261" s="267"/>
      <c r="BC261" s="267"/>
      <c r="BD261" s="267"/>
      <c r="BE261" s="204"/>
      <c r="BF261" s="205"/>
      <c r="BG261" s="205"/>
      <c r="BH261" s="205"/>
      <c r="BI261" s="205"/>
      <c r="BJ261" s="205"/>
      <c r="BK261" s="241"/>
      <c r="BL261" s="240"/>
      <c r="BM261" s="240"/>
      <c r="BN261" s="240"/>
      <c r="BO261" s="240"/>
      <c r="BP261" s="240"/>
      <c r="BQ261" s="223"/>
      <c r="BR261" s="222"/>
      <c r="BS261" s="222"/>
      <c r="BT261" s="222"/>
      <c r="BU261" s="222"/>
      <c r="BV261" s="222"/>
      <c r="BW261" s="268"/>
      <c r="BX261" s="267"/>
      <c r="BY261" s="267"/>
      <c r="BZ261" s="267"/>
      <c r="CA261" s="267"/>
      <c r="CB261" s="267"/>
      <c r="CC261" s="241"/>
      <c r="CD261" s="214"/>
      <c r="CE261" s="240"/>
      <c r="CF261" s="240"/>
      <c r="CG261" s="240"/>
      <c r="CH261" s="5"/>
      <c r="CI261" s="579">
        <f t="shared" si="61"/>
        <v>0</v>
      </c>
      <c r="CJ261" s="579">
        <f t="shared" si="62"/>
        <v>0</v>
      </c>
    </row>
    <row r="262" spans="1:88" hidden="1" x14ac:dyDescent="0.2">
      <c r="A262" s="135"/>
      <c r="B262" s="17"/>
      <c r="C262" s="16"/>
      <c r="D262" s="71"/>
      <c r="E262" s="17"/>
      <c r="F262" s="71"/>
      <c r="G262" s="85"/>
      <c r="H262" s="72"/>
      <c r="I262" s="73"/>
      <c r="J262" s="204"/>
      <c r="K262" s="204"/>
      <c r="L262" s="205"/>
      <c r="M262" s="205"/>
      <c r="N262" s="205"/>
      <c r="O262" s="214"/>
      <c r="P262" s="214"/>
      <c r="Q262" s="213"/>
      <c r="R262" s="213"/>
      <c r="S262" s="213"/>
      <c r="T262" s="213"/>
      <c r="U262" s="223"/>
      <c r="V262" s="222"/>
      <c r="W262" s="222"/>
      <c r="X262" s="222"/>
      <c r="Y262" s="222"/>
      <c r="Z262" s="222"/>
      <c r="AA262" s="232"/>
      <c r="AB262" s="231"/>
      <c r="AC262" s="231"/>
      <c r="AD262" s="231"/>
      <c r="AE262" s="231"/>
      <c r="AF262" s="231"/>
      <c r="AG262" s="250"/>
      <c r="AH262" s="249"/>
      <c r="AI262" s="249"/>
      <c r="AJ262" s="249"/>
      <c r="AK262" s="249"/>
      <c r="AL262" s="249"/>
      <c r="AM262" s="204"/>
      <c r="AN262" s="205"/>
      <c r="AO262" s="205"/>
      <c r="AP262" s="205"/>
      <c r="AQ262" s="205"/>
      <c r="AR262" s="205"/>
      <c r="AS262" s="259"/>
      <c r="AT262" s="258"/>
      <c r="AU262" s="258"/>
      <c r="AV262" s="258"/>
      <c r="AW262" s="258"/>
      <c r="AX262" s="258"/>
      <c r="AY262" s="268"/>
      <c r="AZ262" s="267"/>
      <c r="BA262" s="267"/>
      <c r="BB262" s="267"/>
      <c r="BC262" s="267"/>
      <c r="BD262" s="267"/>
      <c r="BE262" s="204"/>
      <c r="BF262" s="205"/>
      <c r="BG262" s="205"/>
      <c r="BH262" s="205"/>
      <c r="BI262" s="205"/>
      <c r="BJ262" s="205"/>
      <c r="BK262" s="241"/>
      <c r="BL262" s="240"/>
      <c r="BM262" s="240"/>
      <c r="BN262" s="240"/>
      <c r="BO262" s="240"/>
      <c r="BP262" s="240"/>
      <c r="BQ262" s="223"/>
      <c r="BR262" s="222"/>
      <c r="BS262" s="222"/>
      <c r="BT262" s="222"/>
      <c r="BU262" s="222"/>
      <c r="BV262" s="222"/>
      <c r="BW262" s="268"/>
      <c r="BX262" s="267"/>
      <c r="BY262" s="267"/>
      <c r="BZ262" s="267"/>
      <c r="CA262" s="267"/>
      <c r="CB262" s="267"/>
      <c r="CC262" s="241"/>
      <c r="CD262" s="214"/>
      <c r="CE262" s="240"/>
      <c r="CF262" s="240"/>
      <c r="CG262" s="240"/>
      <c r="CH262" s="5"/>
      <c r="CI262" s="579">
        <f t="shared" si="61"/>
        <v>0</v>
      </c>
      <c r="CJ262" s="579">
        <f t="shared" si="62"/>
        <v>0</v>
      </c>
    </row>
    <row r="263" spans="1:88" hidden="1" x14ac:dyDescent="0.2">
      <c r="A263" s="22"/>
      <c r="B263" s="22"/>
      <c r="C263" s="28"/>
      <c r="D263" s="34"/>
      <c r="E263" s="22"/>
      <c r="F263" s="34"/>
      <c r="G263" s="48"/>
      <c r="H263" s="36"/>
      <c r="I263" s="28"/>
      <c r="J263" s="204"/>
      <c r="K263" s="204"/>
      <c r="L263" s="205"/>
      <c r="M263" s="205"/>
      <c r="N263" s="205"/>
      <c r="O263" s="214"/>
      <c r="P263" s="214"/>
      <c r="Q263" s="213"/>
      <c r="R263" s="213"/>
      <c r="S263" s="213"/>
      <c r="T263" s="213"/>
      <c r="U263" s="223"/>
      <c r="V263" s="222"/>
      <c r="W263" s="222"/>
      <c r="X263" s="222"/>
      <c r="Y263" s="222"/>
      <c r="Z263" s="222"/>
      <c r="AA263" s="232"/>
      <c r="AB263" s="231"/>
      <c r="AC263" s="231"/>
      <c r="AD263" s="231"/>
      <c r="AE263" s="231"/>
      <c r="AF263" s="231"/>
      <c r="AG263" s="250"/>
      <c r="AH263" s="249"/>
      <c r="AI263" s="249"/>
      <c r="AJ263" s="249"/>
      <c r="AK263" s="249"/>
      <c r="AL263" s="249"/>
      <c r="AM263" s="204"/>
      <c r="AN263" s="205"/>
      <c r="AO263" s="205"/>
      <c r="AP263" s="205"/>
      <c r="AQ263" s="205"/>
      <c r="AR263" s="205"/>
      <c r="AS263" s="259"/>
      <c r="AT263" s="258"/>
      <c r="AU263" s="258"/>
      <c r="AV263" s="258"/>
      <c r="AW263" s="258"/>
      <c r="AX263" s="258"/>
      <c r="AY263" s="268"/>
      <c r="AZ263" s="267"/>
      <c r="BA263" s="267"/>
      <c r="BB263" s="267"/>
      <c r="BC263" s="267"/>
      <c r="BD263" s="267"/>
      <c r="BE263" s="204"/>
      <c r="BF263" s="205"/>
      <c r="BG263" s="205"/>
      <c r="BH263" s="205"/>
      <c r="BI263" s="205"/>
      <c r="BJ263" s="205"/>
      <c r="BK263" s="241"/>
      <c r="BL263" s="240"/>
      <c r="BM263" s="240"/>
      <c r="BN263" s="240"/>
      <c r="BO263" s="240"/>
      <c r="BP263" s="240"/>
      <c r="BQ263" s="223"/>
      <c r="BR263" s="222"/>
      <c r="BS263" s="222"/>
      <c r="BT263" s="222"/>
      <c r="BU263" s="222"/>
      <c r="BV263" s="222"/>
      <c r="BW263" s="268"/>
      <c r="BX263" s="267"/>
      <c r="BY263" s="267"/>
      <c r="BZ263" s="267"/>
      <c r="CA263" s="267"/>
      <c r="CB263" s="267"/>
      <c r="CC263" s="241"/>
      <c r="CD263" s="214"/>
      <c r="CE263" s="240"/>
      <c r="CF263" s="240"/>
      <c r="CG263" s="240"/>
      <c r="CH263" s="5"/>
      <c r="CI263" s="579">
        <f t="shared" si="61"/>
        <v>0</v>
      </c>
      <c r="CJ263" s="579">
        <f t="shared" si="62"/>
        <v>0</v>
      </c>
    </row>
    <row r="264" spans="1:88" hidden="1" x14ac:dyDescent="0.2">
      <c r="A264" s="22"/>
      <c r="B264" s="22"/>
      <c r="C264" s="129"/>
      <c r="D264" s="28"/>
      <c r="E264" s="22"/>
      <c r="F264" s="28"/>
      <c r="G264" s="128"/>
      <c r="H264" s="26"/>
      <c r="I264" s="112"/>
      <c r="J264" s="204"/>
      <c r="K264" s="204"/>
      <c r="L264" s="205"/>
      <c r="M264" s="205"/>
      <c r="N264" s="205"/>
      <c r="O264" s="214"/>
      <c r="P264" s="214"/>
      <c r="Q264" s="213"/>
      <c r="R264" s="213"/>
      <c r="S264" s="213"/>
      <c r="T264" s="213"/>
      <c r="U264" s="223"/>
      <c r="V264" s="222"/>
      <c r="W264" s="222"/>
      <c r="X264" s="222"/>
      <c r="Y264" s="222"/>
      <c r="Z264" s="222"/>
      <c r="AA264" s="232"/>
      <c r="AB264" s="231"/>
      <c r="AC264" s="231"/>
      <c r="AD264" s="231"/>
      <c r="AE264" s="231"/>
      <c r="AF264" s="231"/>
      <c r="AG264" s="250"/>
      <c r="AH264" s="249"/>
      <c r="AI264" s="249"/>
      <c r="AJ264" s="249"/>
      <c r="AK264" s="249"/>
      <c r="AL264" s="249"/>
      <c r="AM264" s="204"/>
      <c r="AN264" s="205"/>
      <c r="AO264" s="205"/>
      <c r="AP264" s="205"/>
      <c r="AQ264" s="205"/>
      <c r="AR264" s="205"/>
      <c r="AS264" s="259"/>
      <c r="AT264" s="258"/>
      <c r="AU264" s="258"/>
      <c r="AV264" s="258"/>
      <c r="AW264" s="258"/>
      <c r="AX264" s="258"/>
      <c r="AY264" s="268"/>
      <c r="AZ264" s="267"/>
      <c r="BA264" s="267"/>
      <c r="BB264" s="267"/>
      <c r="BC264" s="267"/>
      <c r="BD264" s="267"/>
      <c r="BE264" s="204"/>
      <c r="BF264" s="205"/>
      <c r="BG264" s="205"/>
      <c r="BH264" s="205"/>
      <c r="BI264" s="205"/>
      <c r="BJ264" s="205"/>
      <c r="BK264" s="241"/>
      <c r="BL264" s="240"/>
      <c r="BM264" s="240"/>
      <c r="BN264" s="240"/>
      <c r="BO264" s="240"/>
      <c r="BP264" s="240"/>
      <c r="BQ264" s="223"/>
      <c r="BR264" s="222"/>
      <c r="BS264" s="222"/>
      <c r="BT264" s="222"/>
      <c r="BU264" s="222"/>
      <c r="BV264" s="222"/>
      <c r="BW264" s="268"/>
      <c r="BX264" s="267"/>
      <c r="BY264" s="267"/>
      <c r="BZ264" s="267"/>
      <c r="CA264" s="267"/>
      <c r="CB264" s="267"/>
      <c r="CC264" s="241"/>
      <c r="CD264" s="214"/>
      <c r="CE264" s="240"/>
      <c r="CF264" s="240"/>
      <c r="CG264" s="240"/>
      <c r="CH264" s="5"/>
      <c r="CI264" s="579">
        <f t="shared" si="61"/>
        <v>0</v>
      </c>
      <c r="CJ264" s="579">
        <f t="shared" si="62"/>
        <v>0</v>
      </c>
    </row>
    <row r="265" spans="1:88" hidden="1" x14ac:dyDescent="0.2">
      <c r="A265" s="22"/>
      <c r="B265" s="22"/>
      <c r="C265" s="129"/>
      <c r="D265" s="28"/>
      <c r="E265" s="22"/>
      <c r="F265" s="28"/>
      <c r="G265" s="128"/>
      <c r="H265" s="26"/>
      <c r="I265" s="112"/>
      <c r="J265" s="204"/>
      <c r="K265" s="204"/>
      <c r="L265" s="205"/>
      <c r="M265" s="205"/>
      <c r="N265" s="205"/>
      <c r="O265" s="214"/>
      <c r="P265" s="214"/>
      <c r="Q265" s="213"/>
      <c r="R265" s="213"/>
      <c r="S265" s="213"/>
      <c r="T265" s="213"/>
      <c r="U265" s="223"/>
      <c r="V265" s="222"/>
      <c r="W265" s="222"/>
      <c r="X265" s="222"/>
      <c r="Y265" s="222"/>
      <c r="Z265" s="222"/>
      <c r="AA265" s="232"/>
      <c r="AB265" s="231"/>
      <c r="AC265" s="231"/>
      <c r="AD265" s="231"/>
      <c r="AE265" s="231"/>
      <c r="AF265" s="231"/>
      <c r="AG265" s="250"/>
      <c r="AH265" s="249"/>
      <c r="AI265" s="249"/>
      <c r="AJ265" s="249"/>
      <c r="AK265" s="249"/>
      <c r="AL265" s="249"/>
      <c r="AM265" s="204"/>
      <c r="AN265" s="205"/>
      <c r="AO265" s="205"/>
      <c r="AP265" s="205"/>
      <c r="AQ265" s="205"/>
      <c r="AR265" s="205"/>
      <c r="AS265" s="259"/>
      <c r="AT265" s="258"/>
      <c r="AU265" s="258"/>
      <c r="AV265" s="258"/>
      <c r="AW265" s="258"/>
      <c r="AX265" s="258"/>
      <c r="AY265" s="268"/>
      <c r="AZ265" s="267"/>
      <c r="BA265" s="267"/>
      <c r="BB265" s="267"/>
      <c r="BC265" s="267"/>
      <c r="BD265" s="267"/>
      <c r="BE265" s="204"/>
      <c r="BF265" s="205"/>
      <c r="BG265" s="205"/>
      <c r="BH265" s="205"/>
      <c r="BI265" s="205"/>
      <c r="BJ265" s="205"/>
      <c r="BK265" s="241"/>
      <c r="BL265" s="240"/>
      <c r="BM265" s="240"/>
      <c r="BN265" s="240"/>
      <c r="BO265" s="240"/>
      <c r="BP265" s="240"/>
      <c r="BQ265" s="223"/>
      <c r="BR265" s="222"/>
      <c r="BS265" s="222"/>
      <c r="BT265" s="222"/>
      <c r="BU265" s="222"/>
      <c r="BV265" s="222"/>
      <c r="BW265" s="268"/>
      <c r="BX265" s="267"/>
      <c r="BY265" s="267"/>
      <c r="BZ265" s="267"/>
      <c r="CA265" s="267"/>
      <c r="CB265" s="267"/>
      <c r="CC265" s="241"/>
      <c r="CD265" s="214"/>
      <c r="CE265" s="240"/>
      <c r="CF265" s="240"/>
      <c r="CG265" s="240"/>
      <c r="CH265" s="5"/>
      <c r="CI265" s="579">
        <f t="shared" si="61"/>
        <v>0</v>
      </c>
      <c r="CJ265" s="579">
        <f t="shared" si="62"/>
        <v>0</v>
      </c>
    </row>
    <row r="266" spans="1:88" hidden="1" x14ac:dyDescent="0.2">
      <c r="A266" s="22"/>
      <c r="B266" s="22"/>
      <c r="C266" s="129"/>
      <c r="D266" s="35"/>
      <c r="E266" s="136"/>
      <c r="F266" s="84"/>
      <c r="G266" s="84"/>
      <c r="H266" s="137"/>
      <c r="I266" s="112"/>
      <c r="J266" s="204"/>
      <c r="K266" s="204"/>
      <c r="L266" s="205"/>
      <c r="M266" s="205"/>
      <c r="N266" s="205"/>
      <c r="O266" s="214"/>
      <c r="P266" s="214"/>
      <c r="Q266" s="213"/>
      <c r="R266" s="213"/>
      <c r="S266" s="213"/>
      <c r="T266" s="213"/>
      <c r="U266" s="223"/>
      <c r="V266" s="222"/>
      <c r="W266" s="222"/>
      <c r="X266" s="222"/>
      <c r="Y266" s="222"/>
      <c r="Z266" s="222"/>
      <c r="AA266" s="232"/>
      <c r="AB266" s="231"/>
      <c r="AC266" s="231"/>
      <c r="AD266" s="231"/>
      <c r="AE266" s="231"/>
      <c r="AF266" s="231"/>
      <c r="AG266" s="250"/>
      <c r="AH266" s="249"/>
      <c r="AI266" s="249"/>
      <c r="AJ266" s="249"/>
      <c r="AK266" s="249"/>
      <c r="AL266" s="249"/>
      <c r="AM266" s="204"/>
      <c r="AN266" s="205"/>
      <c r="AO266" s="205"/>
      <c r="AP266" s="205"/>
      <c r="AQ266" s="205"/>
      <c r="AR266" s="205"/>
      <c r="AS266" s="259"/>
      <c r="AT266" s="258"/>
      <c r="AU266" s="258"/>
      <c r="AV266" s="258"/>
      <c r="AW266" s="258"/>
      <c r="AX266" s="258"/>
      <c r="AY266" s="268"/>
      <c r="AZ266" s="267"/>
      <c r="BA266" s="267"/>
      <c r="BB266" s="267"/>
      <c r="BC266" s="267"/>
      <c r="BD266" s="267"/>
      <c r="BE266" s="204"/>
      <c r="BF266" s="205"/>
      <c r="BG266" s="205"/>
      <c r="BH266" s="205"/>
      <c r="BI266" s="205"/>
      <c r="BJ266" s="205"/>
      <c r="BK266" s="241"/>
      <c r="BL266" s="240"/>
      <c r="BM266" s="240"/>
      <c r="BN266" s="240"/>
      <c r="BO266" s="240"/>
      <c r="BP266" s="240"/>
      <c r="BQ266" s="223"/>
      <c r="BR266" s="222"/>
      <c r="BS266" s="222"/>
      <c r="BT266" s="222"/>
      <c r="BU266" s="222"/>
      <c r="BV266" s="222"/>
      <c r="BW266" s="268"/>
      <c r="BX266" s="267"/>
      <c r="BY266" s="267"/>
      <c r="BZ266" s="267"/>
      <c r="CA266" s="267"/>
      <c r="CB266" s="267"/>
      <c r="CC266" s="241"/>
      <c r="CD266" s="214"/>
      <c r="CE266" s="240"/>
      <c r="CF266" s="240"/>
      <c r="CG266" s="240"/>
      <c r="CH266" s="5"/>
      <c r="CI266" s="579">
        <f t="shared" si="61"/>
        <v>0</v>
      </c>
      <c r="CJ266" s="579">
        <f t="shared" si="62"/>
        <v>0</v>
      </c>
    </row>
    <row r="267" spans="1:88" hidden="1" x14ac:dyDescent="0.2">
      <c r="A267" s="22"/>
      <c r="B267" s="22"/>
      <c r="C267" s="129"/>
      <c r="D267" s="35"/>
      <c r="E267" s="35"/>
      <c r="F267" s="48"/>
      <c r="G267" s="48"/>
      <c r="H267" s="137"/>
      <c r="I267" s="112"/>
      <c r="J267" s="204"/>
      <c r="K267" s="204"/>
      <c r="L267" s="205"/>
      <c r="M267" s="205"/>
      <c r="N267" s="205"/>
      <c r="O267" s="214"/>
      <c r="P267" s="214"/>
      <c r="Q267" s="213"/>
      <c r="R267" s="213"/>
      <c r="S267" s="213"/>
      <c r="T267" s="213"/>
      <c r="U267" s="223"/>
      <c r="V267" s="222"/>
      <c r="W267" s="222"/>
      <c r="X267" s="222"/>
      <c r="Y267" s="222"/>
      <c r="Z267" s="222"/>
      <c r="AA267" s="232"/>
      <c r="AB267" s="231"/>
      <c r="AC267" s="231"/>
      <c r="AD267" s="231"/>
      <c r="AE267" s="231"/>
      <c r="AF267" s="231"/>
      <c r="AG267" s="250"/>
      <c r="AH267" s="249"/>
      <c r="AI267" s="249"/>
      <c r="AJ267" s="249"/>
      <c r="AK267" s="249"/>
      <c r="AL267" s="249"/>
      <c r="AM267" s="204"/>
      <c r="AN267" s="205"/>
      <c r="AO267" s="205"/>
      <c r="AP267" s="205"/>
      <c r="AQ267" s="205"/>
      <c r="AR267" s="205"/>
      <c r="AS267" s="259"/>
      <c r="AT267" s="258"/>
      <c r="AU267" s="258"/>
      <c r="AV267" s="258"/>
      <c r="AW267" s="258"/>
      <c r="AX267" s="258"/>
      <c r="AY267" s="268"/>
      <c r="AZ267" s="267"/>
      <c r="BA267" s="267"/>
      <c r="BB267" s="267"/>
      <c r="BC267" s="267"/>
      <c r="BD267" s="267"/>
      <c r="BE267" s="204"/>
      <c r="BF267" s="205"/>
      <c r="BG267" s="205"/>
      <c r="BH267" s="205"/>
      <c r="BI267" s="205"/>
      <c r="BJ267" s="205"/>
      <c r="BK267" s="241"/>
      <c r="BL267" s="240"/>
      <c r="BM267" s="240"/>
      <c r="BN267" s="240"/>
      <c r="BO267" s="240"/>
      <c r="BP267" s="240"/>
      <c r="BQ267" s="223"/>
      <c r="BR267" s="222"/>
      <c r="BS267" s="222"/>
      <c r="BT267" s="222"/>
      <c r="BU267" s="222"/>
      <c r="BV267" s="222"/>
      <c r="BW267" s="268"/>
      <c r="BX267" s="267"/>
      <c r="BY267" s="267"/>
      <c r="BZ267" s="267"/>
      <c r="CA267" s="267"/>
      <c r="CB267" s="267"/>
      <c r="CC267" s="241"/>
      <c r="CD267" s="214"/>
      <c r="CE267" s="240"/>
      <c r="CF267" s="240"/>
      <c r="CG267" s="240"/>
      <c r="CH267" s="5"/>
      <c r="CI267" s="579">
        <f t="shared" si="61"/>
        <v>0</v>
      </c>
      <c r="CJ267" s="579">
        <f t="shared" si="62"/>
        <v>0</v>
      </c>
    </row>
    <row r="268" spans="1:88" hidden="1" x14ac:dyDescent="0.2">
      <c r="A268" s="22"/>
      <c r="B268" s="22"/>
      <c r="C268" s="129"/>
      <c r="D268" s="28"/>
      <c r="E268" s="22"/>
      <c r="F268" s="34"/>
      <c r="G268" s="128"/>
      <c r="H268" s="36"/>
      <c r="I268" s="138"/>
      <c r="J268" s="204"/>
      <c r="K268" s="204"/>
      <c r="L268" s="205"/>
      <c r="M268" s="205"/>
      <c r="N268" s="204"/>
      <c r="O268" s="214"/>
      <c r="P268" s="214"/>
      <c r="Q268" s="213"/>
      <c r="R268" s="214"/>
      <c r="S268" s="213"/>
      <c r="T268" s="214"/>
      <c r="U268" s="223"/>
      <c r="V268" s="223"/>
      <c r="W268" s="222"/>
      <c r="X268" s="223"/>
      <c r="Y268" s="222"/>
      <c r="Z268" s="223"/>
      <c r="AA268" s="232"/>
      <c r="AB268" s="232"/>
      <c r="AC268" s="231"/>
      <c r="AD268" s="232"/>
      <c r="AE268" s="231"/>
      <c r="AF268" s="232"/>
      <c r="AG268" s="250"/>
      <c r="AH268" s="250"/>
      <c r="AI268" s="249"/>
      <c r="AJ268" s="250"/>
      <c r="AK268" s="249"/>
      <c r="AL268" s="250"/>
      <c r="AM268" s="204"/>
      <c r="AN268" s="204"/>
      <c r="AO268" s="205"/>
      <c r="AP268" s="204"/>
      <c r="AQ268" s="205"/>
      <c r="AR268" s="204"/>
      <c r="AS268" s="259"/>
      <c r="AT268" s="259"/>
      <c r="AU268" s="258"/>
      <c r="AV268" s="259"/>
      <c r="AW268" s="258"/>
      <c r="AX268" s="259"/>
      <c r="AY268" s="268"/>
      <c r="AZ268" s="268"/>
      <c r="BA268" s="267"/>
      <c r="BB268" s="268"/>
      <c r="BC268" s="267"/>
      <c r="BD268" s="268"/>
      <c r="BE268" s="204"/>
      <c r="BF268" s="204"/>
      <c r="BG268" s="205"/>
      <c r="BH268" s="204"/>
      <c r="BI268" s="205"/>
      <c r="BJ268" s="204"/>
      <c r="BK268" s="241"/>
      <c r="BL268" s="241"/>
      <c r="BM268" s="240"/>
      <c r="BN268" s="241"/>
      <c r="BO268" s="240"/>
      <c r="BP268" s="241"/>
      <c r="BQ268" s="223"/>
      <c r="BR268" s="223"/>
      <c r="BS268" s="222"/>
      <c r="BT268" s="223"/>
      <c r="BU268" s="222"/>
      <c r="BV268" s="223"/>
      <c r="BW268" s="268"/>
      <c r="BX268" s="268"/>
      <c r="BY268" s="267"/>
      <c r="BZ268" s="268"/>
      <c r="CA268" s="267"/>
      <c r="CB268" s="268"/>
      <c r="CC268" s="241"/>
      <c r="CD268" s="214"/>
      <c r="CE268" s="240"/>
      <c r="CF268" s="240"/>
      <c r="CG268" s="241"/>
      <c r="CH268" s="5"/>
      <c r="CI268" s="579">
        <f t="shared" si="61"/>
        <v>0</v>
      </c>
      <c r="CJ268" s="579">
        <f t="shared" si="62"/>
        <v>0</v>
      </c>
    </row>
    <row r="269" spans="1:88" hidden="1" x14ac:dyDescent="0.2">
      <c r="A269" s="22"/>
      <c r="B269" s="22"/>
      <c r="C269" s="129"/>
      <c r="D269" s="28"/>
      <c r="E269" s="22"/>
      <c r="F269" s="34"/>
      <c r="G269" s="128"/>
      <c r="H269" s="139"/>
      <c r="I269" s="138"/>
      <c r="J269" s="204"/>
      <c r="K269" s="204"/>
      <c r="L269" s="205"/>
      <c r="M269" s="205"/>
      <c r="N269" s="204"/>
      <c r="O269" s="214"/>
      <c r="P269" s="214"/>
      <c r="Q269" s="213"/>
      <c r="R269" s="214"/>
      <c r="S269" s="213"/>
      <c r="T269" s="214"/>
      <c r="U269" s="223"/>
      <c r="V269" s="223"/>
      <c r="W269" s="222"/>
      <c r="X269" s="223"/>
      <c r="Y269" s="222"/>
      <c r="Z269" s="223"/>
      <c r="AA269" s="232"/>
      <c r="AB269" s="232"/>
      <c r="AC269" s="231"/>
      <c r="AD269" s="232"/>
      <c r="AE269" s="231"/>
      <c r="AF269" s="232"/>
      <c r="AG269" s="250"/>
      <c r="AH269" s="250"/>
      <c r="AI269" s="249"/>
      <c r="AJ269" s="250"/>
      <c r="AK269" s="249"/>
      <c r="AL269" s="250"/>
      <c r="AM269" s="204"/>
      <c r="AN269" s="204"/>
      <c r="AO269" s="205"/>
      <c r="AP269" s="204"/>
      <c r="AQ269" s="205"/>
      <c r="AR269" s="204"/>
      <c r="AS269" s="259"/>
      <c r="AT269" s="259"/>
      <c r="AU269" s="258"/>
      <c r="AV269" s="259"/>
      <c r="AW269" s="258"/>
      <c r="AX269" s="259"/>
      <c r="AY269" s="268"/>
      <c r="AZ269" s="268"/>
      <c r="BA269" s="267"/>
      <c r="BB269" s="268"/>
      <c r="BC269" s="267"/>
      <c r="BD269" s="268"/>
      <c r="BE269" s="204"/>
      <c r="BF269" s="204"/>
      <c r="BG269" s="205"/>
      <c r="BH269" s="204"/>
      <c r="BI269" s="205"/>
      <c r="BJ269" s="204"/>
      <c r="BK269" s="241"/>
      <c r="BL269" s="241"/>
      <c r="BM269" s="240"/>
      <c r="BN269" s="241"/>
      <c r="BO269" s="240"/>
      <c r="BP269" s="241"/>
      <c r="BQ269" s="223"/>
      <c r="BR269" s="223"/>
      <c r="BS269" s="222"/>
      <c r="BT269" s="223"/>
      <c r="BU269" s="222"/>
      <c r="BV269" s="223"/>
      <c r="BW269" s="268"/>
      <c r="BX269" s="268"/>
      <c r="BY269" s="267"/>
      <c r="BZ269" s="268"/>
      <c r="CA269" s="267"/>
      <c r="CB269" s="268"/>
      <c r="CC269" s="241"/>
      <c r="CD269" s="214"/>
      <c r="CE269" s="240"/>
      <c r="CF269" s="240"/>
      <c r="CG269" s="241"/>
      <c r="CH269" s="5"/>
      <c r="CI269" s="579">
        <f t="shared" si="61"/>
        <v>0</v>
      </c>
      <c r="CJ269" s="579">
        <f t="shared" si="62"/>
        <v>0</v>
      </c>
    </row>
    <row r="270" spans="1:88" hidden="1" x14ac:dyDescent="0.2">
      <c r="A270" s="22"/>
      <c r="B270" s="22"/>
      <c r="C270" s="129"/>
      <c r="D270" s="28"/>
      <c r="E270" s="22"/>
      <c r="F270" s="34"/>
      <c r="G270" s="128"/>
      <c r="H270" s="139"/>
      <c r="I270" s="138"/>
      <c r="J270" s="204"/>
      <c r="K270" s="204"/>
      <c r="L270" s="205"/>
      <c r="M270" s="205"/>
      <c r="N270" s="204"/>
      <c r="O270" s="214"/>
      <c r="P270" s="214"/>
      <c r="Q270" s="213"/>
      <c r="R270" s="214"/>
      <c r="S270" s="213"/>
      <c r="T270" s="214"/>
      <c r="U270" s="223"/>
      <c r="V270" s="223"/>
      <c r="W270" s="222"/>
      <c r="X270" s="223"/>
      <c r="Y270" s="222"/>
      <c r="Z270" s="223"/>
      <c r="AA270" s="232"/>
      <c r="AB270" s="232"/>
      <c r="AC270" s="231"/>
      <c r="AD270" s="232"/>
      <c r="AE270" s="231"/>
      <c r="AF270" s="232"/>
      <c r="AG270" s="250"/>
      <c r="AH270" s="250"/>
      <c r="AI270" s="249"/>
      <c r="AJ270" s="250"/>
      <c r="AK270" s="249"/>
      <c r="AL270" s="250"/>
      <c r="AM270" s="204"/>
      <c r="AN270" s="204"/>
      <c r="AO270" s="205"/>
      <c r="AP270" s="204"/>
      <c r="AQ270" s="205"/>
      <c r="AR270" s="204"/>
      <c r="AS270" s="259"/>
      <c r="AT270" s="259"/>
      <c r="AU270" s="258"/>
      <c r="AV270" s="259"/>
      <c r="AW270" s="258"/>
      <c r="AX270" s="259"/>
      <c r="AY270" s="268"/>
      <c r="AZ270" s="268"/>
      <c r="BA270" s="267"/>
      <c r="BB270" s="268"/>
      <c r="BC270" s="267"/>
      <c r="BD270" s="268"/>
      <c r="BE270" s="204"/>
      <c r="BF270" s="204"/>
      <c r="BG270" s="205"/>
      <c r="BH270" s="204"/>
      <c r="BI270" s="205"/>
      <c r="BJ270" s="204"/>
      <c r="BK270" s="241"/>
      <c r="BL270" s="241"/>
      <c r="BM270" s="240"/>
      <c r="BN270" s="241"/>
      <c r="BO270" s="240"/>
      <c r="BP270" s="241"/>
      <c r="BQ270" s="223"/>
      <c r="BR270" s="223"/>
      <c r="BS270" s="222"/>
      <c r="BT270" s="223"/>
      <c r="BU270" s="222"/>
      <c r="BV270" s="223"/>
      <c r="BW270" s="268"/>
      <c r="BX270" s="268"/>
      <c r="BY270" s="267"/>
      <c r="BZ270" s="268"/>
      <c r="CA270" s="267"/>
      <c r="CB270" s="268"/>
      <c r="CC270" s="241"/>
      <c r="CD270" s="214"/>
      <c r="CE270" s="240"/>
      <c r="CF270" s="240"/>
      <c r="CG270" s="241"/>
      <c r="CH270" s="5"/>
      <c r="CI270" s="579">
        <f t="shared" si="61"/>
        <v>0</v>
      </c>
      <c r="CJ270" s="579">
        <f t="shared" si="62"/>
        <v>0</v>
      </c>
    </row>
    <row r="271" spans="1:88" hidden="1" x14ac:dyDescent="0.2">
      <c r="A271" s="22"/>
      <c r="B271" s="22"/>
      <c r="C271" s="129"/>
      <c r="D271" s="28"/>
      <c r="E271" s="22"/>
      <c r="F271" s="28"/>
      <c r="G271" s="128"/>
      <c r="H271" s="26"/>
      <c r="I271" s="112"/>
      <c r="J271" s="204"/>
      <c r="K271" s="204"/>
      <c r="L271" s="205"/>
      <c r="M271" s="205"/>
      <c r="N271" s="205"/>
      <c r="O271" s="214"/>
      <c r="P271" s="214"/>
      <c r="Q271" s="213"/>
      <c r="R271" s="213"/>
      <c r="S271" s="213"/>
      <c r="T271" s="213"/>
      <c r="U271" s="223"/>
      <c r="V271" s="222"/>
      <c r="W271" s="222"/>
      <c r="X271" s="222"/>
      <c r="Y271" s="222"/>
      <c r="Z271" s="222"/>
      <c r="AA271" s="232"/>
      <c r="AB271" s="231"/>
      <c r="AC271" s="231"/>
      <c r="AD271" s="231"/>
      <c r="AE271" s="231"/>
      <c r="AF271" s="231"/>
      <c r="AG271" s="250"/>
      <c r="AH271" s="249"/>
      <c r="AI271" s="249"/>
      <c r="AJ271" s="249"/>
      <c r="AK271" s="249"/>
      <c r="AL271" s="249"/>
      <c r="AM271" s="204"/>
      <c r="AN271" s="205"/>
      <c r="AO271" s="205"/>
      <c r="AP271" s="205"/>
      <c r="AQ271" s="205"/>
      <c r="AR271" s="205"/>
      <c r="AS271" s="259"/>
      <c r="AT271" s="258"/>
      <c r="AU271" s="258"/>
      <c r="AV271" s="258"/>
      <c r="AW271" s="258"/>
      <c r="AX271" s="258"/>
      <c r="AY271" s="268"/>
      <c r="AZ271" s="267"/>
      <c r="BA271" s="267"/>
      <c r="BB271" s="267"/>
      <c r="BC271" s="267"/>
      <c r="BD271" s="267"/>
      <c r="BE271" s="204"/>
      <c r="BF271" s="205"/>
      <c r="BG271" s="205"/>
      <c r="BH271" s="205"/>
      <c r="BI271" s="205"/>
      <c r="BJ271" s="205"/>
      <c r="BK271" s="241"/>
      <c r="BL271" s="240"/>
      <c r="BM271" s="240"/>
      <c r="BN271" s="240"/>
      <c r="BO271" s="240"/>
      <c r="BP271" s="240"/>
      <c r="BQ271" s="223"/>
      <c r="BR271" s="222"/>
      <c r="BS271" s="222"/>
      <c r="BT271" s="222"/>
      <c r="BU271" s="222"/>
      <c r="BV271" s="222"/>
      <c r="BW271" s="268"/>
      <c r="BX271" s="267"/>
      <c r="BY271" s="267"/>
      <c r="BZ271" s="267"/>
      <c r="CA271" s="267"/>
      <c r="CB271" s="267"/>
      <c r="CC271" s="241"/>
      <c r="CD271" s="214"/>
      <c r="CE271" s="240"/>
      <c r="CF271" s="240"/>
      <c r="CG271" s="240"/>
      <c r="CH271" s="5"/>
      <c r="CI271" s="579">
        <f t="shared" ref="CI271:CI334" si="63">+K271+Q271+W271+AC271+AI271+AO271+AU271+BA271+BG271+BM271+BS271+BY271</f>
        <v>0</v>
      </c>
      <c r="CJ271" s="579">
        <f t="shared" ref="CJ271:CJ334" si="64">+I271-CI271</f>
        <v>0</v>
      </c>
    </row>
    <row r="272" spans="1:88" hidden="1" x14ac:dyDescent="0.2">
      <c r="A272" s="22"/>
      <c r="B272" s="22"/>
      <c r="C272" s="22"/>
      <c r="D272" s="22"/>
      <c r="E272" s="22"/>
      <c r="F272" s="34"/>
      <c r="G272" s="48"/>
      <c r="H272" s="137"/>
      <c r="I272" s="27"/>
      <c r="J272" s="204"/>
      <c r="K272" s="204"/>
      <c r="L272" s="205"/>
      <c r="M272" s="205"/>
      <c r="N272" s="205"/>
      <c r="O272" s="214"/>
      <c r="P272" s="214"/>
      <c r="Q272" s="213"/>
      <c r="R272" s="213"/>
      <c r="S272" s="213"/>
      <c r="T272" s="213"/>
      <c r="U272" s="223"/>
      <c r="V272" s="222"/>
      <c r="W272" s="222"/>
      <c r="X272" s="222"/>
      <c r="Y272" s="222"/>
      <c r="Z272" s="222"/>
      <c r="AA272" s="232"/>
      <c r="AB272" s="231"/>
      <c r="AC272" s="231"/>
      <c r="AD272" s="231"/>
      <c r="AE272" s="231"/>
      <c r="AF272" s="231"/>
      <c r="AG272" s="250"/>
      <c r="AH272" s="249"/>
      <c r="AI272" s="249"/>
      <c r="AJ272" s="249"/>
      <c r="AK272" s="249"/>
      <c r="AL272" s="249"/>
      <c r="AM272" s="204"/>
      <c r="AN272" s="205"/>
      <c r="AO272" s="205"/>
      <c r="AP272" s="205"/>
      <c r="AQ272" s="205"/>
      <c r="AR272" s="205"/>
      <c r="AS272" s="259"/>
      <c r="AT272" s="258"/>
      <c r="AU272" s="258"/>
      <c r="AV272" s="258"/>
      <c r="AW272" s="258"/>
      <c r="AX272" s="258"/>
      <c r="AY272" s="268"/>
      <c r="AZ272" s="267"/>
      <c r="BA272" s="267"/>
      <c r="BB272" s="267"/>
      <c r="BC272" s="267"/>
      <c r="BD272" s="267"/>
      <c r="BE272" s="204"/>
      <c r="BF272" s="205"/>
      <c r="BG272" s="205"/>
      <c r="BH272" s="205"/>
      <c r="BI272" s="205"/>
      <c r="BJ272" s="205"/>
      <c r="BK272" s="241"/>
      <c r="BL272" s="240"/>
      <c r="BM272" s="240"/>
      <c r="BN272" s="240"/>
      <c r="BO272" s="240"/>
      <c r="BP272" s="240"/>
      <c r="BQ272" s="223"/>
      <c r="BR272" s="222"/>
      <c r="BS272" s="222"/>
      <c r="BT272" s="222"/>
      <c r="BU272" s="222"/>
      <c r="BV272" s="222"/>
      <c r="BW272" s="268"/>
      <c r="BX272" s="267"/>
      <c r="BY272" s="267"/>
      <c r="BZ272" s="267"/>
      <c r="CA272" s="267"/>
      <c r="CB272" s="267"/>
      <c r="CC272" s="241"/>
      <c r="CD272" s="214"/>
      <c r="CE272" s="240"/>
      <c r="CF272" s="240"/>
      <c r="CG272" s="240"/>
      <c r="CH272" s="5"/>
      <c r="CI272" s="579">
        <f t="shared" si="63"/>
        <v>0</v>
      </c>
      <c r="CJ272" s="579">
        <f t="shared" si="64"/>
        <v>0</v>
      </c>
    </row>
    <row r="273" spans="1:88" hidden="1" x14ac:dyDescent="0.2">
      <c r="A273" s="22"/>
      <c r="B273" s="22"/>
      <c r="C273" s="22"/>
      <c r="D273" s="22"/>
      <c r="E273" s="22"/>
      <c r="F273" s="34"/>
      <c r="G273" s="48"/>
      <c r="H273" s="137"/>
      <c r="I273" s="27"/>
      <c r="J273" s="204"/>
      <c r="K273" s="204"/>
      <c r="L273" s="205"/>
      <c r="M273" s="205"/>
      <c r="N273" s="205"/>
      <c r="O273" s="214"/>
      <c r="P273" s="214"/>
      <c r="Q273" s="213"/>
      <c r="R273" s="213"/>
      <c r="S273" s="213"/>
      <c r="T273" s="213"/>
      <c r="U273" s="223"/>
      <c r="V273" s="222"/>
      <c r="W273" s="222"/>
      <c r="X273" s="222"/>
      <c r="Y273" s="222"/>
      <c r="Z273" s="222"/>
      <c r="AA273" s="232"/>
      <c r="AB273" s="231"/>
      <c r="AC273" s="231"/>
      <c r="AD273" s="231"/>
      <c r="AE273" s="231"/>
      <c r="AF273" s="231"/>
      <c r="AG273" s="250"/>
      <c r="AH273" s="249"/>
      <c r="AI273" s="249"/>
      <c r="AJ273" s="249"/>
      <c r="AK273" s="249"/>
      <c r="AL273" s="249"/>
      <c r="AM273" s="204"/>
      <c r="AN273" s="205"/>
      <c r="AO273" s="205"/>
      <c r="AP273" s="205"/>
      <c r="AQ273" s="205"/>
      <c r="AR273" s="205"/>
      <c r="AS273" s="259"/>
      <c r="AT273" s="258"/>
      <c r="AU273" s="258"/>
      <c r="AV273" s="258"/>
      <c r="AW273" s="258"/>
      <c r="AX273" s="258"/>
      <c r="AY273" s="268"/>
      <c r="AZ273" s="267"/>
      <c r="BA273" s="267"/>
      <c r="BB273" s="267"/>
      <c r="BC273" s="267"/>
      <c r="BD273" s="267"/>
      <c r="BE273" s="204"/>
      <c r="BF273" s="205"/>
      <c r="BG273" s="205"/>
      <c r="BH273" s="205"/>
      <c r="BI273" s="205"/>
      <c r="BJ273" s="205"/>
      <c r="BK273" s="241"/>
      <c r="BL273" s="240"/>
      <c r="BM273" s="240"/>
      <c r="BN273" s="240"/>
      <c r="BO273" s="240"/>
      <c r="BP273" s="240"/>
      <c r="BQ273" s="223"/>
      <c r="BR273" s="222"/>
      <c r="BS273" s="222"/>
      <c r="BT273" s="222"/>
      <c r="BU273" s="222"/>
      <c r="BV273" s="222"/>
      <c r="BW273" s="268"/>
      <c r="BX273" s="267"/>
      <c r="BY273" s="267"/>
      <c r="BZ273" s="267"/>
      <c r="CA273" s="267"/>
      <c r="CB273" s="267"/>
      <c r="CC273" s="241"/>
      <c r="CD273" s="214"/>
      <c r="CE273" s="240"/>
      <c r="CF273" s="240"/>
      <c r="CG273" s="240"/>
      <c r="CH273" s="5"/>
      <c r="CI273" s="579">
        <f t="shared" si="63"/>
        <v>0</v>
      </c>
      <c r="CJ273" s="579">
        <f t="shared" si="64"/>
        <v>0</v>
      </c>
    </row>
    <row r="274" spans="1:88" hidden="1" x14ac:dyDescent="0.2">
      <c r="A274" s="22"/>
      <c r="B274" s="22"/>
      <c r="C274" s="22"/>
      <c r="D274" s="34"/>
      <c r="E274" s="22"/>
      <c r="F274" s="34"/>
      <c r="G274" s="48"/>
      <c r="H274" s="36"/>
      <c r="I274" s="27"/>
      <c r="J274" s="204"/>
      <c r="K274" s="204"/>
      <c r="L274" s="205"/>
      <c r="M274" s="205"/>
      <c r="N274" s="204"/>
      <c r="O274" s="214"/>
      <c r="P274" s="214"/>
      <c r="Q274" s="213"/>
      <c r="R274" s="214"/>
      <c r="S274" s="213"/>
      <c r="T274" s="214"/>
      <c r="U274" s="223"/>
      <c r="V274" s="223"/>
      <c r="W274" s="222"/>
      <c r="X274" s="223"/>
      <c r="Y274" s="222"/>
      <c r="Z274" s="223"/>
      <c r="AA274" s="232"/>
      <c r="AB274" s="232"/>
      <c r="AC274" s="231"/>
      <c r="AD274" s="232"/>
      <c r="AE274" s="231"/>
      <c r="AF274" s="232"/>
      <c r="AG274" s="250"/>
      <c r="AH274" s="250"/>
      <c r="AI274" s="249"/>
      <c r="AJ274" s="250"/>
      <c r="AK274" s="249"/>
      <c r="AL274" s="250"/>
      <c r="AM274" s="204"/>
      <c r="AN274" s="204"/>
      <c r="AO274" s="205"/>
      <c r="AP274" s="204"/>
      <c r="AQ274" s="205"/>
      <c r="AR274" s="204"/>
      <c r="AS274" s="259"/>
      <c r="AT274" s="259"/>
      <c r="AU274" s="258"/>
      <c r="AV274" s="259"/>
      <c r="AW274" s="258"/>
      <c r="AX274" s="259"/>
      <c r="AY274" s="268"/>
      <c r="AZ274" s="268"/>
      <c r="BA274" s="267"/>
      <c r="BB274" s="268"/>
      <c r="BC274" s="267"/>
      <c r="BD274" s="268"/>
      <c r="BE274" s="204"/>
      <c r="BF274" s="204"/>
      <c r="BG274" s="205"/>
      <c r="BH274" s="204"/>
      <c r="BI274" s="205"/>
      <c r="BJ274" s="204"/>
      <c r="BK274" s="241"/>
      <c r="BL274" s="241"/>
      <c r="BM274" s="240"/>
      <c r="BN274" s="241"/>
      <c r="BO274" s="240"/>
      <c r="BP274" s="241"/>
      <c r="BQ274" s="223"/>
      <c r="BR274" s="223"/>
      <c r="BS274" s="222"/>
      <c r="BT274" s="223"/>
      <c r="BU274" s="222"/>
      <c r="BV274" s="223"/>
      <c r="BW274" s="268"/>
      <c r="BX274" s="268"/>
      <c r="BY274" s="267"/>
      <c r="BZ274" s="268"/>
      <c r="CA274" s="267"/>
      <c r="CB274" s="268"/>
      <c r="CC274" s="241"/>
      <c r="CD274" s="214"/>
      <c r="CE274" s="240"/>
      <c r="CF274" s="240"/>
      <c r="CG274" s="241"/>
      <c r="CH274" s="5"/>
      <c r="CI274" s="579">
        <f t="shared" si="63"/>
        <v>0</v>
      </c>
      <c r="CJ274" s="579">
        <f t="shared" si="64"/>
        <v>0</v>
      </c>
    </row>
    <row r="275" spans="1:88" hidden="1" x14ac:dyDescent="0.2">
      <c r="A275" s="22"/>
      <c r="B275" s="22"/>
      <c r="C275" s="22"/>
      <c r="D275" s="34"/>
      <c r="E275" s="22"/>
      <c r="F275" s="34"/>
      <c r="G275" s="48"/>
      <c r="H275" s="36"/>
      <c r="I275" s="27"/>
      <c r="J275" s="204"/>
      <c r="K275" s="204"/>
      <c r="L275" s="205"/>
      <c r="M275" s="205"/>
      <c r="N275" s="205"/>
      <c r="O275" s="214"/>
      <c r="P275" s="214"/>
      <c r="Q275" s="213"/>
      <c r="R275" s="213"/>
      <c r="S275" s="213"/>
      <c r="T275" s="213"/>
      <c r="U275" s="223"/>
      <c r="V275" s="222"/>
      <c r="W275" s="222"/>
      <c r="X275" s="222"/>
      <c r="Y275" s="222"/>
      <c r="Z275" s="222"/>
      <c r="AA275" s="232"/>
      <c r="AB275" s="231"/>
      <c r="AC275" s="231"/>
      <c r="AD275" s="231"/>
      <c r="AE275" s="231"/>
      <c r="AF275" s="231"/>
      <c r="AG275" s="250"/>
      <c r="AH275" s="249"/>
      <c r="AI275" s="249"/>
      <c r="AJ275" s="249"/>
      <c r="AK275" s="249"/>
      <c r="AL275" s="249"/>
      <c r="AM275" s="204"/>
      <c r="AN275" s="205"/>
      <c r="AO275" s="205"/>
      <c r="AP275" s="205"/>
      <c r="AQ275" s="205"/>
      <c r="AR275" s="205"/>
      <c r="AS275" s="259"/>
      <c r="AT275" s="258"/>
      <c r="AU275" s="258"/>
      <c r="AV275" s="258"/>
      <c r="AW275" s="258"/>
      <c r="AX275" s="258"/>
      <c r="AY275" s="268"/>
      <c r="AZ275" s="267"/>
      <c r="BA275" s="267"/>
      <c r="BB275" s="267"/>
      <c r="BC275" s="267"/>
      <c r="BD275" s="267"/>
      <c r="BE275" s="204"/>
      <c r="BF275" s="205"/>
      <c r="BG275" s="205"/>
      <c r="BH275" s="205"/>
      <c r="BI275" s="205"/>
      <c r="BJ275" s="205"/>
      <c r="BK275" s="241"/>
      <c r="BL275" s="240"/>
      <c r="BM275" s="240"/>
      <c r="BN275" s="240"/>
      <c r="BO275" s="240"/>
      <c r="BP275" s="240"/>
      <c r="BQ275" s="223"/>
      <c r="BR275" s="222"/>
      <c r="BS275" s="222"/>
      <c r="BT275" s="222"/>
      <c r="BU275" s="222"/>
      <c r="BV275" s="222"/>
      <c r="BW275" s="268"/>
      <c r="BX275" s="267"/>
      <c r="BY275" s="267"/>
      <c r="BZ275" s="267"/>
      <c r="CA275" s="267"/>
      <c r="CB275" s="267"/>
      <c r="CC275" s="241"/>
      <c r="CD275" s="214"/>
      <c r="CE275" s="240"/>
      <c r="CF275" s="240"/>
      <c r="CG275" s="240"/>
      <c r="CH275" s="5"/>
      <c r="CI275" s="579">
        <f t="shared" si="63"/>
        <v>0</v>
      </c>
      <c r="CJ275" s="579">
        <f t="shared" si="64"/>
        <v>0</v>
      </c>
    </row>
    <row r="276" spans="1:88" hidden="1" x14ac:dyDescent="0.2">
      <c r="A276" s="22"/>
      <c r="B276" s="22"/>
      <c r="C276" s="22"/>
      <c r="D276" s="35"/>
      <c r="E276" s="35"/>
      <c r="F276" s="48"/>
      <c r="G276" s="48"/>
      <c r="H276" s="137"/>
      <c r="I276" s="27"/>
      <c r="J276" s="204"/>
      <c r="K276" s="204"/>
      <c r="L276" s="205"/>
      <c r="M276" s="205"/>
      <c r="N276" s="205"/>
      <c r="O276" s="214"/>
      <c r="P276" s="214"/>
      <c r="Q276" s="213"/>
      <c r="R276" s="213"/>
      <c r="S276" s="213"/>
      <c r="T276" s="213"/>
      <c r="U276" s="223"/>
      <c r="V276" s="222"/>
      <c r="W276" s="222"/>
      <c r="X276" s="222"/>
      <c r="Y276" s="222"/>
      <c r="Z276" s="222"/>
      <c r="AA276" s="232"/>
      <c r="AB276" s="231"/>
      <c r="AC276" s="231"/>
      <c r="AD276" s="231"/>
      <c r="AE276" s="231"/>
      <c r="AF276" s="231"/>
      <c r="AG276" s="250"/>
      <c r="AH276" s="249"/>
      <c r="AI276" s="249"/>
      <c r="AJ276" s="249"/>
      <c r="AK276" s="249"/>
      <c r="AL276" s="249"/>
      <c r="AM276" s="204"/>
      <c r="AN276" s="205"/>
      <c r="AO276" s="205"/>
      <c r="AP276" s="205"/>
      <c r="AQ276" s="205"/>
      <c r="AR276" s="205"/>
      <c r="AS276" s="259"/>
      <c r="AT276" s="258"/>
      <c r="AU276" s="258"/>
      <c r="AV276" s="258"/>
      <c r="AW276" s="258"/>
      <c r="AX276" s="258"/>
      <c r="AY276" s="268"/>
      <c r="AZ276" s="267"/>
      <c r="BA276" s="267"/>
      <c r="BB276" s="267"/>
      <c r="BC276" s="267"/>
      <c r="BD276" s="267"/>
      <c r="BE276" s="204"/>
      <c r="BF276" s="205"/>
      <c r="BG276" s="205"/>
      <c r="BH276" s="205"/>
      <c r="BI276" s="205"/>
      <c r="BJ276" s="205"/>
      <c r="BK276" s="241"/>
      <c r="BL276" s="240"/>
      <c r="BM276" s="240"/>
      <c r="BN276" s="240"/>
      <c r="BO276" s="240"/>
      <c r="BP276" s="240"/>
      <c r="BQ276" s="223"/>
      <c r="BR276" s="222"/>
      <c r="BS276" s="222"/>
      <c r="BT276" s="222"/>
      <c r="BU276" s="222"/>
      <c r="BV276" s="222"/>
      <c r="BW276" s="268"/>
      <c r="BX276" s="267"/>
      <c r="BY276" s="267"/>
      <c r="BZ276" s="267"/>
      <c r="CA276" s="267"/>
      <c r="CB276" s="267"/>
      <c r="CC276" s="241"/>
      <c r="CD276" s="214"/>
      <c r="CE276" s="240"/>
      <c r="CF276" s="240"/>
      <c r="CG276" s="240"/>
      <c r="CH276" s="5"/>
      <c r="CI276" s="579">
        <f t="shared" si="63"/>
        <v>0</v>
      </c>
      <c r="CJ276" s="579">
        <f t="shared" si="64"/>
        <v>0</v>
      </c>
    </row>
    <row r="277" spans="1:88" hidden="1" x14ac:dyDescent="0.2">
      <c r="A277" s="22"/>
      <c r="B277" s="22"/>
      <c r="C277" s="22"/>
      <c r="D277" s="48"/>
      <c r="E277" s="35"/>
      <c r="F277" s="48"/>
      <c r="G277" s="48"/>
      <c r="H277" s="137"/>
      <c r="I277" s="27"/>
      <c r="J277" s="204"/>
      <c r="K277" s="204"/>
      <c r="L277" s="205"/>
      <c r="M277" s="205"/>
      <c r="N277" s="205"/>
      <c r="O277" s="214"/>
      <c r="P277" s="214"/>
      <c r="Q277" s="213"/>
      <c r="R277" s="213"/>
      <c r="S277" s="213"/>
      <c r="T277" s="213"/>
      <c r="U277" s="223"/>
      <c r="V277" s="222"/>
      <c r="W277" s="222"/>
      <c r="X277" s="222"/>
      <c r="Y277" s="222"/>
      <c r="Z277" s="222"/>
      <c r="AA277" s="232"/>
      <c r="AB277" s="231"/>
      <c r="AC277" s="231"/>
      <c r="AD277" s="231"/>
      <c r="AE277" s="231"/>
      <c r="AF277" s="231"/>
      <c r="AG277" s="250"/>
      <c r="AH277" s="249"/>
      <c r="AI277" s="249"/>
      <c r="AJ277" s="249"/>
      <c r="AK277" s="249"/>
      <c r="AL277" s="249"/>
      <c r="AM277" s="204"/>
      <c r="AN277" s="205"/>
      <c r="AO277" s="205"/>
      <c r="AP277" s="205"/>
      <c r="AQ277" s="205"/>
      <c r="AR277" s="205"/>
      <c r="AS277" s="259"/>
      <c r="AT277" s="258"/>
      <c r="AU277" s="258"/>
      <c r="AV277" s="258"/>
      <c r="AW277" s="258"/>
      <c r="AX277" s="258"/>
      <c r="AY277" s="268"/>
      <c r="AZ277" s="267"/>
      <c r="BA277" s="267"/>
      <c r="BB277" s="267"/>
      <c r="BC277" s="267"/>
      <c r="BD277" s="267"/>
      <c r="BE277" s="204"/>
      <c r="BF277" s="205"/>
      <c r="BG277" s="205"/>
      <c r="BH277" s="205"/>
      <c r="BI277" s="205"/>
      <c r="BJ277" s="205"/>
      <c r="BK277" s="241"/>
      <c r="BL277" s="240"/>
      <c r="BM277" s="240"/>
      <c r="BN277" s="240"/>
      <c r="BO277" s="240"/>
      <c r="BP277" s="240"/>
      <c r="BQ277" s="223"/>
      <c r="BR277" s="222"/>
      <c r="BS277" s="222"/>
      <c r="BT277" s="222"/>
      <c r="BU277" s="222"/>
      <c r="BV277" s="222"/>
      <c r="BW277" s="268"/>
      <c r="BX277" s="267"/>
      <c r="BY277" s="267"/>
      <c r="BZ277" s="267"/>
      <c r="CA277" s="267"/>
      <c r="CB277" s="267"/>
      <c r="CC277" s="241"/>
      <c r="CD277" s="214"/>
      <c r="CE277" s="240"/>
      <c r="CF277" s="240"/>
      <c r="CG277" s="240"/>
      <c r="CH277" s="5"/>
      <c r="CI277" s="579">
        <f t="shared" si="63"/>
        <v>0</v>
      </c>
      <c r="CJ277" s="579">
        <f t="shared" si="64"/>
        <v>0</v>
      </c>
    </row>
    <row r="278" spans="1:88" hidden="1" x14ac:dyDescent="0.2">
      <c r="A278" s="22"/>
      <c r="B278" s="22"/>
      <c r="C278" s="22"/>
      <c r="D278" s="48"/>
      <c r="E278" s="22"/>
      <c r="F278" s="48"/>
      <c r="G278" s="48"/>
      <c r="H278" s="36"/>
      <c r="I278" s="27"/>
      <c r="J278" s="204"/>
      <c r="K278" s="204"/>
      <c r="L278" s="205"/>
      <c r="M278" s="205"/>
      <c r="N278" s="204"/>
      <c r="O278" s="214"/>
      <c r="P278" s="214"/>
      <c r="Q278" s="213"/>
      <c r="R278" s="214"/>
      <c r="S278" s="213"/>
      <c r="T278" s="214"/>
      <c r="U278" s="223"/>
      <c r="V278" s="223"/>
      <c r="W278" s="222"/>
      <c r="X278" s="223"/>
      <c r="Y278" s="222"/>
      <c r="Z278" s="223"/>
      <c r="AA278" s="232"/>
      <c r="AB278" s="232"/>
      <c r="AC278" s="231"/>
      <c r="AD278" s="232"/>
      <c r="AE278" s="231"/>
      <c r="AF278" s="232"/>
      <c r="AG278" s="250"/>
      <c r="AH278" s="250"/>
      <c r="AI278" s="249"/>
      <c r="AJ278" s="250"/>
      <c r="AK278" s="249"/>
      <c r="AL278" s="250"/>
      <c r="AM278" s="204"/>
      <c r="AN278" s="204"/>
      <c r="AO278" s="205"/>
      <c r="AP278" s="204"/>
      <c r="AQ278" s="205"/>
      <c r="AR278" s="204"/>
      <c r="AS278" s="259"/>
      <c r="AT278" s="259"/>
      <c r="AU278" s="258"/>
      <c r="AV278" s="259"/>
      <c r="AW278" s="258"/>
      <c r="AX278" s="259"/>
      <c r="AY278" s="268"/>
      <c r="AZ278" s="268"/>
      <c r="BA278" s="267"/>
      <c r="BB278" s="268"/>
      <c r="BC278" s="267"/>
      <c r="BD278" s="268"/>
      <c r="BE278" s="204"/>
      <c r="BF278" s="204"/>
      <c r="BG278" s="205"/>
      <c r="BH278" s="204"/>
      <c r="BI278" s="205"/>
      <c r="BJ278" s="204"/>
      <c r="BK278" s="241"/>
      <c r="BL278" s="241"/>
      <c r="BM278" s="240"/>
      <c r="BN278" s="241"/>
      <c r="BO278" s="240"/>
      <c r="BP278" s="241"/>
      <c r="BQ278" s="223"/>
      <c r="BR278" s="223"/>
      <c r="BS278" s="222"/>
      <c r="BT278" s="223"/>
      <c r="BU278" s="222"/>
      <c r="BV278" s="223"/>
      <c r="BW278" s="268"/>
      <c r="BX278" s="268"/>
      <c r="BY278" s="267"/>
      <c r="BZ278" s="268"/>
      <c r="CA278" s="267"/>
      <c r="CB278" s="268"/>
      <c r="CC278" s="241"/>
      <c r="CD278" s="214"/>
      <c r="CE278" s="240"/>
      <c r="CF278" s="240"/>
      <c r="CG278" s="241"/>
      <c r="CH278" s="5"/>
      <c r="CI278" s="579">
        <f t="shared" si="63"/>
        <v>0</v>
      </c>
      <c r="CJ278" s="579">
        <f t="shared" si="64"/>
        <v>0</v>
      </c>
    </row>
    <row r="279" spans="1:88" hidden="1" x14ac:dyDescent="0.2">
      <c r="A279" s="22"/>
      <c r="B279" s="22"/>
      <c r="C279" s="22"/>
      <c r="D279" s="48"/>
      <c r="E279" s="22"/>
      <c r="F279" s="48"/>
      <c r="G279" s="48"/>
      <c r="H279" s="36"/>
      <c r="I279" s="27"/>
      <c r="J279" s="204"/>
      <c r="K279" s="204"/>
      <c r="L279" s="205"/>
      <c r="M279" s="205"/>
      <c r="N279" s="204"/>
      <c r="O279" s="214"/>
      <c r="P279" s="214"/>
      <c r="Q279" s="213"/>
      <c r="R279" s="214"/>
      <c r="S279" s="213"/>
      <c r="T279" s="214"/>
      <c r="U279" s="223"/>
      <c r="V279" s="223"/>
      <c r="W279" s="222"/>
      <c r="X279" s="223"/>
      <c r="Y279" s="222"/>
      <c r="Z279" s="223"/>
      <c r="AA279" s="232"/>
      <c r="AB279" s="232"/>
      <c r="AC279" s="231"/>
      <c r="AD279" s="232"/>
      <c r="AE279" s="231"/>
      <c r="AF279" s="232"/>
      <c r="AG279" s="250"/>
      <c r="AH279" s="250"/>
      <c r="AI279" s="249"/>
      <c r="AJ279" s="250"/>
      <c r="AK279" s="249"/>
      <c r="AL279" s="250"/>
      <c r="AM279" s="204"/>
      <c r="AN279" s="204"/>
      <c r="AO279" s="205"/>
      <c r="AP279" s="204"/>
      <c r="AQ279" s="205"/>
      <c r="AR279" s="204"/>
      <c r="AS279" s="259"/>
      <c r="AT279" s="259"/>
      <c r="AU279" s="258"/>
      <c r="AV279" s="259"/>
      <c r="AW279" s="258"/>
      <c r="AX279" s="259"/>
      <c r="AY279" s="268"/>
      <c r="AZ279" s="268"/>
      <c r="BA279" s="267"/>
      <c r="BB279" s="268"/>
      <c r="BC279" s="267"/>
      <c r="BD279" s="268"/>
      <c r="BE279" s="204"/>
      <c r="BF279" s="204"/>
      <c r="BG279" s="205"/>
      <c r="BH279" s="204"/>
      <c r="BI279" s="205"/>
      <c r="BJ279" s="204"/>
      <c r="BK279" s="241"/>
      <c r="BL279" s="241"/>
      <c r="BM279" s="240"/>
      <c r="BN279" s="241"/>
      <c r="BO279" s="240"/>
      <c r="BP279" s="241"/>
      <c r="BQ279" s="223"/>
      <c r="BR279" s="223"/>
      <c r="BS279" s="222"/>
      <c r="BT279" s="223"/>
      <c r="BU279" s="222"/>
      <c r="BV279" s="223"/>
      <c r="BW279" s="268"/>
      <c r="BX279" s="268"/>
      <c r="BY279" s="267"/>
      <c r="BZ279" s="268"/>
      <c r="CA279" s="267"/>
      <c r="CB279" s="268"/>
      <c r="CC279" s="241"/>
      <c r="CD279" s="214"/>
      <c r="CE279" s="240"/>
      <c r="CF279" s="240"/>
      <c r="CG279" s="241"/>
      <c r="CH279" s="5"/>
      <c r="CI279" s="579">
        <f t="shared" si="63"/>
        <v>0</v>
      </c>
      <c r="CJ279" s="579">
        <f t="shared" si="64"/>
        <v>0</v>
      </c>
    </row>
    <row r="280" spans="1:88" hidden="1" x14ac:dyDescent="0.2">
      <c r="A280" s="22"/>
      <c r="B280" s="22"/>
      <c r="C280" s="22"/>
      <c r="D280" s="48"/>
      <c r="E280" s="22"/>
      <c r="F280" s="48"/>
      <c r="G280" s="48"/>
      <c r="H280" s="36"/>
      <c r="I280" s="27"/>
      <c r="J280" s="204"/>
      <c r="K280" s="204"/>
      <c r="L280" s="205"/>
      <c r="M280" s="205"/>
      <c r="N280" s="204"/>
      <c r="O280" s="214"/>
      <c r="P280" s="214"/>
      <c r="Q280" s="213"/>
      <c r="R280" s="214"/>
      <c r="S280" s="213"/>
      <c r="T280" s="214"/>
      <c r="U280" s="223"/>
      <c r="V280" s="223"/>
      <c r="W280" s="222"/>
      <c r="X280" s="223"/>
      <c r="Y280" s="222"/>
      <c r="Z280" s="223"/>
      <c r="AA280" s="232"/>
      <c r="AB280" s="232"/>
      <c r="AC280" s="231"/>
      <c r="AD280" s="232"/>
      <c r="AE280" s="231"/>
      <c r="AF280" s="232"/>
      <c r="AG280" s="250"/>
      <c r="AH280" s="250"/>
      <c r="AI280" s="249"/>
      <c r="AJ280" s="250"/>
      <c r="AK280" s="249"/>
      <c r="AL280" s="250"/>
      <c r="AM280" s="204"/>
      <c r="AN280" s="204"/>
      <c r="AO280" s="205"/>
      <c r="AP280" s="204"/>
      <c r="AQ280" s="205"/>
      <c r="AR280" s="204"/>
      <c r="AS280" s="259"/>
      <c r="AT280" s="259"/>
      <c r="AU280" s="258"/>
      <c r="AV280" s="259"/>
      <c r="AW280" s="258"/>
      <c r="AX280" s="259"/>
      <c r="AY280" s="268"/>
      <c r="AZ280" s="268"/>
      <c r="BA280" s="267"/>
      <c r="BB280" s="268"/>
      <c r="BC280" s="267"/>
      <c r="BD280" s="268"/>
      <c r="BE280" s="204"/>
      <c r="BF280" s="204"/>
      <c r="BG280" s="205"/>
      <c r="BH280" s="204"/>
      <c r="BI280" s="205"/>
      <c r="BJ280" s="204"/>
      <c r="BK280" s="241"/>
      <c r="BL280" s="241"/>
      <c r="BM280" s="240"/>
      <c r="BN280" s="241"/>
      <c r="BO280" s="240"/>
      <c r="BP280" s="241"/>
      <c r="BQ280" s="223"/>
      <c r="BR280" s="223"/>
      <c r="BS280" s="222"/>
      <c r="BT280" s="223"/>
      <c r="BU280" s="222"/>
      <c r="BV280" s="223"/>
      <c r="BW280" s="268"/>
      <c r="BX280" s="268"/>
      <c r="BY280" s="267"/>
      <c r="BZ280" s="268"/>
      <c r="CA280" s="267"/>
      <c r="CB280" s="268"/>
      <c r="CC280" s="241"/>
      <c r="CD280" s="214"/>
      <c r="CE280" s="240"/>
      <c r="CF280" s="240"/>
      <c r="CG280" s="241"/>
      <c r="CH280" s="5"/>
      <c r="CI280" s="579">
        <f t="shared" si="63"/>
        <v>0</v>
      </c>
      <c r="CJ280" s="579">
        <f t="shared" si="64"/>
        <v>0</v>
      </c>
    </row>
    <row r="281" spans="1:88" hidden="1" x14ac:dyDescent="0.2">
      <c r="A281" s="22"/>
      <c r="B281" s="22"/>
      <c r="C281" s="22"/>
      <c r="D281" s="48"/>
      <c r="E281" s="22"/>
      <c r="F281" s="48"/>
      <c r="G281" s="48"/>
      <c r="H281" s="36"/>
      <c r="I281" s="27"/>
      <c r="J281" s="204"/>
      <c r="K281" s="204"/>
      <c r="L281" s="205"/>
      <c r="M281" s="205"/>
      <c r="N281" s="204"/>
      <c r="O281" s="214"/>
      <c r="P281" s="214"/>
      <c r="Q281" s="213"/>
      <c r="R281" s="214"/>
      <c r="S281" s="213"/>
      <c r="T281" s="214"/>
      <c r="U281" s="223"/>
      <c r="V281" s="223"/>
      <c r="W281" s="222"/>
      <c r="X281" s="223"/>
      <c r="Y281" s="222"/>
      <c r="Z281" s="223"/>
      <c r="AA281" s="232"/>
      <c r="AB281" s="232"/>
      <c r="AC281" s="231"/>
      <c r="AD281" s="232"/>
      <c r="AE281" s="231"/>
      <c r="AF281" s="232"/>
      <c r="AG281" s="250"/>
      <c r="AH281" s="250"/>
      <c r="AI281" s="249"/>
      <c r="AJ281" s="250"/>
      <c r="AK281" s="249"/>
      <c r="AL281" s="250"/>
      <c r="AM281" s="204"/>
      <c r="AN281" s="204"/>
      <c r="AO281" s="205"/>
      <c r="AP281" s="204"/>
      <c r="AQ281" s="205"/>
      <c r="AR281" s="204"/>
      <c r="AS281" s="259"/>
      <c r="AT281" s="259"/>
      <c r="AU281" s="258"/>
      <c r="AV281" s="259"/>
      <c r="AW281" s="258"/>
      <c r="AX281" s="259"/>
      <c r="AY281" s="268"/>
      <c r="AZ281" s="268"/>
      <c r="BA281" s="267"/>
      <c r="BB281" s="268"/>
      <c r="BC281" s="267"/>
      <c r="BD281" s="268"/>
      <c r="BE281" s="204"/>
      <c r="BF281" s="204"/>
      <c r="BG281" s="205"/>
      <c r="BH281" s="204"/>
      <c r="BI281" s="205"/>
      <c r="BJ281" s="204"/>
      <c r="BK281" s="241"/>
      <c r="BL281" s="241"/>
      <c r="BM281" s="240"/>
      <c r="BN281" s="241"/>
      <c r="BO281" s="240"/>
      <c r="BP281" s="241"/>
      <c r="BQ281" s="223"/>
      <c r="BR281" s="223"/>
      <c r="BS281" s="222"/>
      <c r="BT281" s="223"/>
      <c r="BU281" s="222"/>
      <c r="BV281" s="223"/>
      <c r="BW281" s="268"/>
      <c r="BX281" s="268"/>
      <c r="BY281" s="267"/>
      <c r="BZ281" s="268"/>
      <c r="CA281" s="267"/>
      <c r="CB281" s="268"/>
      <c r="CC281" s="241"/>
      <c r="CD281" s="214"/>
      <c r="CE281" s="240"/>
      <c r="CF281" s="240"/>
      <c r="CG281" s="241"/>
      <c r="CH281" s="5"/>
      <c r="CI281" s="579">
        <f t="shared" si="63"/>
        <v>0</v>
      </c>
      <c r="CJ281" s="579">
        <f t="shared" si="64"/>
        <v>0</v>
      </c>
    </row>
    <row r="282" spans="1:88" hidden="1" x14ac:dyDescent="0.2">
      <c r="A282" s="22"/>
      <c r="B282" s="22"/>
      <c r="C282" s="22"/>
      <c r="D282" s="48"/>
      <c r="E282" s="35"/>
      <c r="F282" s="48"/>
      <c r="G282" s="48"/>
      <c r="H282" s="36"/>
      <c r="I282" s="27"/>
      <c r="J282" s="204"/>
      <c r="K282" s="204"/>
      <c r="L282" s="205"/>
      <c r="M282" s="205"/>
      <c r="N282" s="205"/>
      <c r="O282" s="214"/>
      <c r="P282" s="214"/>
      <c r="Q282" s="213"/>
      <c r="R282" s="213"/>
      <c r="S282" s="213"/>
      <c r="T282" s="213"/>
      <c r="U282" s="223"/>
      <c r="V282" s="222"/>
      <c r="W282" s="222"/>
      <c r="X282" s="222"/>
      <c r="Y282" s="222"/>
      <c r="Z282" s="222"/>
      <c r="AA282" s="232"/>
      <c r="AB282" s="231"/>
      <c r="AC282" s="231"/>
      <c r="AD282" s="231"/>
      <c r="AE282" s="231"/>
      <c r="AF282" s="231"/>
      <c r="AG282" s="250"/>
      <c r="AH282" s="249"/>
      <c r="AI282" s="249"/>
      <c r="AJ282" s="249"/>
      <c r="AK282" s="249"/>
      <c r="AL282" s="249"/>
      <c r="AM282" s="204"/>
      <c r="AN282" s="205"/>
      <c r="AO282" s="205"/>
      <c r="AP282" s="205"/>
      <c r="AQ282" s="205"/>
      <c r="AR282" s="205"/>
      <c r="AS282" s="259"/>
      <c r="AT282" s="258"/>
      <c r="AU282" s="258"/>
      <c r="AV282" s="258"/>
      <c r="AW282" s="258"/>
      <c r="AX282" s="258"/>
      <c r="AY282" s="268"/>
      <c r="AZ282" s="267"/>
      <c r="BA282" s="267"/>
      <c r="BB282" s="267"/>
      <c r="BC282" s="267"/>
      <c r="BD282" s="267"/>
      <c r="BE282" s="204"/>
      <c r="BF282" s="205"/>
      <c r="BG282" s="205"/>
      <c r="BH282" s="205"/>
      <c r="BI282" s="205"/>
      <c r="BJ282" s="205"/>
      <c r="BK282" s="241"/>
      <c r="BL282" s="240"/>
      <c r="BM282" s="240"/>
      <c r="BN282" s="240"/>
      <c r="BO282" s="240"/>
      <c r="BP282" s="240"/>
      <c r="BQ282" s="223"/>
      <c r="BR282" s="222"/>
      <c r="BS282" s="222"/>
      <c r="BT282" s="222"/>
      <c r="BU282" s="222"/>
      <c r="BV282" s="222"/>
      <c r="BW282" s="268"/>
      <c r="BX282" s="267"/>
      <c r="BY282" s="267"/>
      <c r="BZ282" s="267"/>
      <c r="CA282" s="267"/>
      <c r="CB282" s="267"/>
      <c r="CC282" s="241"/>
      <c r="CD282" s="214"/>
      <c r="CE282" s="240"/>
      <c r="CF282" s="240"/>
      <c r="CG282" s="240"/>
      <c r="CH282" s="5"/>
      <c r="CI282" s="579">
        <f t="shared" si="63"/>
        <v>0</v>
      </c>
      <c r="CJ282" s="579">
        <f t="shared" si="64"/>
        <v>0</v>
      </c>
    </row>
    <row r="283" spans="1:88" hidden="1" x14ac:dyDescent="0.2">
      <c r="A283" s="22"/>
      <c r="B283" s="22"/>
      <c r="C283" s="22"/>
      <c r="D283" s="35"/>
      <c r="E283" s="35"/>
      <c r="F283" s="48"/>
      <c r="G283" s="48"/>
      <c r="H283" s="137"/>
      <c r="I283" s="27"/>
      <c r="J283" s="204"/>
      <c r="K283" s="204"/>
      <c r="L283" s="205"/>
      <c r="M283" s="205"/>
      <c r="N283" s="205"/>
      <c r="O283" s="214"/>
      <c r="P283" s="214"/>
      <c r="Q283" s="213"/>
      <c r="R283" s="213"/>
      <c r="S283" s="213"/>
      <c r="T283" s="213"/>
      <c r="U283" s="223"/>
      <c r="V283" s="222"/>
      <c r="W283" s="222"/>
      <c r="X283" s="222"/>
      <c r="Y283" s="222"/>
      <c r="Z283" s="222"/>
      <c r="AA283" s="232"/>
      <c r="AB283" s="231"/>
      <c r="AC283" s="231"/>
      <c r="AD283" s="231"/>
      <c r="AE283" s="231"/>
      <c r="AF283" s="231"/>
      <c r="AG283" s="250"/>
      <c r="AH283" s="249"/>
      <c r="AI283" s="249"/>
      <c r="AJ283" s="249"/>
      <c r="AK283" s="249"/>
      <c r="AL283" s="249"/>
      <c r="AM283" s="204"/>
      <c r="AN283" s="205"/>
      <c r="AO283" s="205"/>
      <c r="AP283" s="205"/>
      <c r="AQ283" s="205"/>
      <c r="AR283" s="205"/>
      <c r="AS283" s="259"/>
      <c r="AT283" s="258"/>
      <c r="AU283" s="258"/>
      <c r="AV283" s="258"/>
      <c r="AW283" s="258"/>
      <c r="AX283" s="258"/>
      <c r="AY283" s="268"/>
      <c r="AZ283" s="267"/>
      <c r="BA283" s="267"/>
      <c r="BB283" s="267"/>
      <c r="BC283" s="267"/>
      <c r="BD283" s="267"/>
      <c r="BE283" s="204"/>
      <c r="BF283" s="205"/>
      <c r="BG283" s="205"/>
      <c r="BH283" s="205"/>
      <c r="BI283" s="205"/>
      <c r="BJ283" s="205"/>
      <c r="BK283" s="241"/>
      <c r="BL283" s="240"/>
      <c r="BM283" s="240"/>
      <c r="BN283" s="240"/>
      <c r="BO283" s="240"/>
      <c r="BP283" s="240"/>
      <c r="BQ283" s="223"/>
      <c r="BR283" s="222"/>
      <c r="BS283" s="222"/>
      <c r="BT283" s="222"/>
      <c r="BU283" s="222"/>
      <c r="BV283" s="222"/>
      <c r="BW283" s="268"/>
      <c r="BX283" s="267"/>
      <c r="BY283" s="267"/>
      <c r="BZ283" s="267"/>
      <c r="CA283" s="267"/>
      <c r="CB283" s="267"/>
      <c r="CC283" s="241"/>
      <c r="CD283" s="214"/>
      <c r="CE283" s="240"/>
      <c r="CF283" s="240"/>
      <c r="CG283" s="240"/>
      <c r="CH283" s="5"/>
      <c r="CI283" s="579">
        <f t="shared" si="63"/>
        <v>0</v>
      </c>
      <c r="CJ283" s="579">
        <f t="shared" si="64"/>
        <v>0</v>
      </c>
    </row>
    <row r="284" spans="1:88" hidden="1" x14ac:dyDescent="0.2">
      <c r="A284" s="22"/>
      <c r="B284" s="22"/>
      <c r="C284" s="22"/>
      <c r="D284" s="35"/>
      <c r="E284" s="35"/>
      <c r="F284" s="48"/>
      <c r="G284" s="48"/>
      <c r="H284" s="137"/>
      <c r="I284" s="27"/>
      <c r="J284" s="204"/>
      <c r="K284" s="204"/>
      <c r="L284" s="205"/>
      <c r="M284" s="205"/>
      <c r="N284" s="205"/>
      <c r="O284" s="214"/>
      <c r="P284" s="214"/>
      <c r="Q284" s="213"/>
      <c r="R284" s="213"/>
      <c r="S284" s="213"/>
      <c r="T284" s="213"/>
      <c r="U284" s="223"/>
      <c r="V284" s="222"/>
      <c r="W284" s="222"/>
      <c r="X284" s="222"/>
      <c r="Y284" s="222"/>
      <c r="Z284" s="222"/>
      <c r="AA284" s="232"/>
      <c r="AB284" s="231"/>
      <c r="AC284" s="231"/>
      <c r="AD284" s="231"/>
      <c r="AE284" s="231"/>
      <c r="AF284" s="231"/>
      <c r="AG284" s="250"/>
      <c r="AH284" s="249"/>
      <c r="AI284" s="249"/>
      <c r="AJ284" s="249"/>
      <c r="AK284" s="249"/>
      <c r="AL284" s="249"/>
      <c r="AM284" s="204"/>
      <c r="AN284" s="205"/>
      <c r="AO284" s="205"/>
      <c r="AP284" s="205"/>
      <c r="AQ284" s="205"/>
      <c r="AR284" s="205"/>
      <c r="AS284" s="259"/>
      <c r="AT284" s="258"/>
      <c r="AU284" s="258"/>
      <c r="AV284" s="258"/>
      <c r="AW284" s="258"/>
      <c r="AX284" s="258"/>
      <c r="AY284" s="268"/>
      <c r="AZ284" s="267"/>
      <c r="BA284" s="267"/>
      <c r="BB284" s="267"/>
      <c r="BC284" s="267"/>
      <c r="BD284" s="267"/>
      <c r="BE284" s="204"/>
      <c r="BF284" s="205"/>
      <c r="BG284" s="205"/>
      <c r="BH284" s="205"/>
      <c r="BI284" s="205"/>
      <c r="BJ284" s="205"/>
      <c r="BK284" s="241"/>
      <c r="BL284" s="240"/>
      <c r="BM284" s="240"/>
      <c r="BN284" s="240"/>
      <c r="BO284" s="240"/>
      <c r="BP284" s="240"/>
      <c r="BQ284" s="223"/>
      <c r="BR284" s="222"/>
      <c r="BS284" s="222"/>
      <c r="BT284" s="222"/>
      <c r="BU284" s="222"/>
      <c r="BV284" s="222"/>
      <c r="BW284" s="268"/>
      <c r="BX284" s="267"/>
      <c r="BY284" s="267"/>
      <c r="BZ284" s="267"/>
      <c r="CA284" s="267"/>
      <c r="CB284" s="267"/>
      <c r="CC284" s="241"/>
      <c r="CD284" s="214"/>
      <c r="CE284" s="240"/>
      <c r="CF284" s="240"/>
      <c r="CG284" s="240"/>
      <c r="CH284" s="5"/>
      <c r="CI284" s="579">
        <f t="shared" si="63"/>
        <v>0</v>
      </c>
      <c r="CJ284" s="579">
        <f t="shared" si="64"/>
        <v>0</v>
      </c>
    </row>
    <row r="285" spans="1:88" hidden="1" x14ac:dyDescent="0.2">
      <c r="A285" s="22"/>
      <c r="B285" s="22"/>
      <c r="C285" s="22"/>
      <c r="D285" s="48"/>
      <c r="E285" s="22"/>
      <c r="F285" s="48"/>
      <c r="G285" s="48"/>
      <c r="H285" s="36"/>
      <c r="I285" s="27"/>
      <c r="J285" s="204"/>
      <c r="K285" s="204"/>
      <c r="L285" s="205"/>
      <c r="M285" s="205"/>
      <c r="N285" s="204"/>
      <c r="O285" s="214"/>
      <c r="P285" s="214"/>
      <c r="Q285" s="213"/>
      <c r="R285" s="214"/>
      <c r="S285" s="213"/>
      <c r="T285" s="214"/>
      <c r="U285" s="223"/>
      <c r="V285" s="223"/>
      <c r="W285" s="222"/>
      <c r="X285" s="223"/>
      <c r="Y285" s="222"/>
      <c r="Z285" s="223"/>
      <c r="AA285" s="232"/>
      <c r="AB285" s="232"/>
      <c r="AC285" s="231"/>
      <c r="AD285" s="232"/>
      <c r="AE285" s="231"/>
      <c r="AF285" s="232"/>
      <c r="AG285" s="250"/>
      <c r="AH285" s="250"/>
      <c r="AI285" s="249"/>
      <c r="AJ285" s="250"/>
      <c r="AK285" s="249"/>
      <c r="AL285" s="250"/>
      <c r="AM285" s="204"/>
      <c r="AN285" s="204"/>
      <c r="AO285" s="205"/>
      <c r="AP285" s="204"/>
      <c r="AQ285" s="205"/>
      <c r="AR285" s="204"/>
      <c r="AS285" s="259"/>
      <c r="AT285" s="259"/>
      <c r="AU285" s="258"/>
      <c r="AV285" s="259"/>
      <c r="AW285" s="258"/>
      <c r="AX285" s="259"/>
      <c r="AY285" s="268"/>
      <c r="AZ285" s="268"/>
      <c r="BA285" s="267"/>
      <c r="BB285" s="268"/>
      <c r="BC285" s="267"/>
      <c r="BD285" s="268"/>
      <c r="BE285" s="204"/>
      <c r="BF285" s="204"/>
      <c r="BG285" s="205"/>
      <c r="BH285" s="204"/>
      <c r="BI285" s="205"/>
      <c r="BJ285" s="204"/>
      <c r="BK285" s="241"/>
      <c r="BL285" s="241"/>
      <c r="BM285" s="240"/>
      <c r="BN285" s="241"/>
      <c r="BO285" s="240"/>
      <c r="BP285" s="241"/>
      <c r="BQ285" s="223"/>
      <c r="BR285" s="223"/>
      <c r="BS285" s="222"/>
      <c r="BT285" s="223"/>
      <c r="BU285" s="222"/>
      <c r="BV285" s="223"/>
      <c r="BW285" s="268"/>
      <c r="BX285" s="268"/>
      <c r="BY285" s="267"/>
      <c r="BZ285" s="268"/>
      <c r="CA285" s="267"/>
      <c r="CB285" s="268"/>
      <c r="CC285" s="241"/>
      <c r="CD285" s="214"/>
      <c r="CE285" s="240"/>
      <c r="CF285" s="240"/>
      <c r="CG285" s="241"/>
      <c r="CH285" s="5"/>
      <c r="CI285" s="579">
        <f t="shared" si="63"/>
        <v>0</v>
      </c>
      <c r="CJ285" s="579">
        <f t="shared" si="64"/>
        <v>0</v>
      </c>
    </row>
    <row r="286" spans="1:88" hidden="1" x14ac:dyDescent="0.2">
      <c r="A286" s="22"/>
      <c r="B286" s="22"/>
      <c r="C286" s="22"/>
      <c r="D286" s="48"/>
      <c r="E286" s="22"/>
      <c r="F286" s="48"/>
      <c r="G286" s="48"/>
      <c r="H286" s="36"/>
      <c r="I286" s="27"/>
      <c r="J286" s="204"/>
      <c r="K286" s="204"/>
      <c r="L286" s="205"/>
      <c r="M286" s="205"/>
      <c r="N286" s="204"/>
      <c r="O286" s="214"/>
      <c r="P286" s="214"/>
      <c r="Q286" s="213"/>
      <c r="R286" s="214"/>
      <c r="S286" s="213"/>
      <c r="T286" s="214"/>
      <c r="U286" s="223"/>
      <c r="V286" s="223"/>
      <c r="W286" s="222"/>
      <c r="X286" s="223"/>
      <c r="Y286" s="222"/>
      <c r="Z286" s="223"/>
      <c r="AA286" s="232"/>
      <c r="AB286" s="232"/>
      <c r="AC286" s="231"/>
      <c r="AD286" s="232"/>
      <c r="AE286" s="231"/>
      <c r="AF286" s="232"/>
      <c r="AG286" s="250"/>
      <c r="AH286" s="250"/>
      <c r="AI286" s="249"/>
      <c r="AJ286" s="250"/>
      <c r="AK286" s="249"/>
      <c r="AL286" s="250"/>
      <c r="AM286" s="204"/>
      <c r="AN286" s="204"/>
      <c r="AO286" s="205"/>
      <c r="AP286" s="204"/>
      <c r="AQ286" s="205"/>
      <c r="AR286" s="204"/>
      <c r="AS286" s="259"/>
      <c r="AT286" s="259"/>
      <c r="AU286" s="258"/>
      <c r="AV286" s="259"/>
      <c r="AW286" s="258"/>
      <c r="AX286" s="259"/>
      <c r="AY286" s="268"/>
      <c r="AZ286" s="268"/>
      <c r="BA286" s="267"/>
      <c r="BB286" s="268"/>
      <c r="BC286" s="267"/>
      <c r="BD286" s="268"/>
      <c r="BE286" s="204"/>
      <c r="BF286" s="204"/>
      <c r="BG286" s="205"/>
      <c r="BH286" s="204"/>
      <c r="BI286" s="205"/>
      <c r="BJ286" s="204"/>
      <c r="BK286" s="241"/>
      <c r="BL286" s="241"/>
      <c r="BM286" s="240"/>
      <c r="BN286" s="241"/>
      <c r="BO286" s="240"/>
      <c r="BP286" s="241"/>
      <c r="BQ286" s="223"/>
      <c r="BR286" s="223"/>
      <c r="BS286" s="222"/>
      <c r="BT286" s="223"/>
      <c r="BU286" s="222"/>
      <c r="BV286" s="223"/>
      <c r="BW286" s="268"/>
      <c r="BX286" s="268"/>
      <c r="BY286" s="267"/>
      <c r="BZ286" s="268"/>
      <c r="CA286" s="267"/>
      <c r="CB286" s="268"/>
      <c r="CC286" s="241"/>
      <c r="CD286" s="214"/>
      <c r="CE286" s="240"/>
      <c r="CF286" s="240"/>
      <c r="CG286" s="241"/>
      <c r="CH286" s="5"/>
      <c r="CI286" s="579">
        <f t="shared" si="63"/>
        <v>0</v>
      </c>
      <c r="CJ286" s="579">
        <f t="shared" si="64"/>
        <v>0</v>
      </c>
    </row>
    <row r="287" spans="1:88" hidden="1" x14ac:dyDescent="0.2">
      <c r="A287" s="22"/>
      <c r="B287" s="22"/>
      <c r="C287" s="22"/>
      <c r="D287" s="48"/>
      <c r="E287" s="22"/>
      <c r="F287" s="48"/>
      <c r="G287" s="48"/>
      <c r="H287" s="36"/>
      <c r="I287" s="27"/>
      <c r="J287" s="204"/>
      <c r="K287" s="204"/>
      <c r="L287" s="205"/>
      <c r="M287" s="205"/>
      <c r="N287" s="204"/>
      <c r="O287" s="214"/>
      <c r="P287" s="214"/>
      <c r="Q287" s="213"/>
      <c r="R287" s="214"/>
      <c r="S287" s="213"/>
      <c r="T287" s="214"/>
      <c r="U287" s="223"/>
      <c r="V287" s="223"/>
      <c r="W287" s="222"/>
      <c r="X287" s="223"/>
      <c r="Y287" s="222"/>
      <c r="Z287" s="223"/>
      <c r="AA287" s="232"/>
      <c r="AB287" s="232"/>
      <c r="AC287" s="231"/>
      <c r="AD287" s="232"/>
      <c r="AE287" s="231"/>
      <c r="AF287" s="232"/>
      <c r="AG287" s="250"/>
      <c r="AH287" s="250"/>
      <c r="AI287" s="249"/>
      <c r="AJ287" s="250"/>
      <c r="AK287" s="249"/>
      <c r="AL287" s="250"/>
      <c r="AM287" s="204"/>
      <c r="AN287" s="204"/>
      <c r="AO287" s="205"/>
      <c r="AP287" s="204"/>
      <c r="AQ287" s="205"/>
      <c r="AR287" s="204"/>
      <c r="AS287" s="259"/>
      <c r="AT287" s="259"/>
      <c r="AU287" s="258"/>
      <c r="AV287" s="259"/>
      <c r="AW287" s="258"/>
      <c r="AX287" s="259"/>
      <c r="AY287" s="268"/>
      <c r="AZ287" s="268"/>
      <c r="BA287" s="267"/>
      <c r="BB287" s="268"/>
      <c r="BC287" s="267"/>
      <c r="BD287" s="268"/>
      <c r="BE287" s="204"/>
      <c r="BF287" s="204"/>
      <c r="BG287" s="205"/>
      <c r="BH287" s="204"/>
      <c r="BI287" s="205"/>
      <c r="BJ287" s="204"/>
      <c r="BK287" s="241"/>
      <c r="BL287" s="241"/>
      <c r="BM287" s="240"/>
      <c r="BN287" s="241"/>
      <c r="BO287" s="240"/>
      <c r="BP287" s="241"/>
      <c r="BQ287" s="223"/>
      <c r="BR287" s="223"/>
      <c r="BS287" s="222"/>
      <c r="BT287" s="223"/>
      <c r="BU287" s="222"/>
      <c r="BV287" s="223"/>
      <c r="BW287" s="268"/>
      <c r="BX287" s="268"/>
      <c r="BY287" s="267"/>
      <c r="BZ287" s="268"/>
      <c r="CA287" s="267"/>
      <c r="CB287" s="268"/>
      <c r="CC287" s="241"/>
      <c r="CD287" s="214"/>
      <c r="CE287" s="240"/>
      <c r="CF287" s="240"/>
      <c r="CG287" s="241"/>
      <c r="CH287" s="5"/>
      <c r="CI287" s="579">
        <f t="shared" si="63"/>
        <v>0</v>
      </c>
      <c r="CJ287" s="579">
        <f t="shared" si="64"/>
        <v>0</v>
      </c>
    </row>
    <row r="288" spans="1:88" hidden="1" x14ac:dyDescent="0.2">
      <c r="A288" s="82"/>
      <c r="B288" s="82"/>
      <c r="C288" s="82"/>
      <c r="D288" s="84"/>
      <c r="E288" s="136"/>
      <c r="F288" s="84"/>
      <c r="G288" s="84"/>
      <c r="H288" s="140"/>
      <c r="I288" s="27"/>
      <c r="J288" s="204"/>
      <c r="K288" s="204"/>
      <c r="L288" s="205"/>
      <c r="M288" s="205"/>
      <c r="N288" s="205"/>
      <c r="O288" s="214"/>
      <c r="P288" s="214"/>
      <c r="Q288" s="213"/>
      <c r="R288" s="213"/>
      <c r="S288" s="213"/>
      <c r="T288" s="213"/>
      <c r="U288" s="223"/>
      <c r="V288" s="222"/>
      <c r="W288" s="222"/>
      <c r="X288" s="222"/>
      <c r="Y288" s="222"/>
      <c r="Z288" s="222"/>
      <c r="AA288" s="232"/>
      <c r="AB288" s="231"/>
      <c r="AC288" s="231"/>
      <c r="AD288" s="231"/>
      <c r="AE288" s="231"/>
      <c r="AF288" s="231"/>
      <c r="AG288" s="250"/>
      <c r="AH288" s="249"/>
      <c r="AI288" s="249"/>
      <c r="AJ288" s="249"/>
      <c r="AK288" s="249"/>
      <c r="AL288" s="249"/>
      <c r="AM288" s="204"/>
      <c r="AN288" s="205"/>
      <c r="AO288" s="205"/>
      <c r="AP288" s="205"/>
      <c r="AQ288" s="205"/>
      <c r="AR288" s="205"/>
      <c r="AS288" s="259"/>
      <c r="AT288" s="258"/>
      <c r="AU288" s="258"/>
      <c r="AV288" s="258"/>
      <c r="AW288" s="258"/>
      <c r="AX288" s="258"/>
      <c r="AY288" s="268"/>
      <c r="AZ288" s="267"/>
      <c r="BA288" s="267"/>
      <c r="BB288" s="267"/>
      <c r="BC288" s="267"/>
      <c r="BD288" s="267"/>
      <c r="BE288" s="204"/>
      <c r="BF288" s="205"/>
      <c r="BG288" s="205"/>
      <c r="BH288" s="205"/>
      <c r="BI288" s="205"/>
      <c r="BJ288" s="205"/>
      <c r="BK288" s="241"/>
      <c r="BL288" s="240"/>
      <c r="BM288" s="240"/>
      <c r="BN288" s="240"/>
      <c r="BO288" s="240"/>
      <c r="BP288" s="240"/>
      <c r="BQ288" s="223"/>
      <c r="BR288" s="222"/>
      <c r="BS288" s="222"/>
      <c r="BT288" s="222"/>
      <c r="BU288" s="222"/>
      <c r="BV288" s="222"/>
      <c r="BW288" s="268"/>
      <c r="BX288" s="267"/>
      <c r="BY288" s="267"/>
      <c r="BZ288" s="267"/>
      <c r="CA288" s="267"/>
      <c r="CB288" s="267"/>
      <c r="CC288" s="241"/>
      <c r="CD288" s="214"/>
      <c r="CE288" s="240"/>
      <c r="CF288" s="240"/>
      <c r="CG288" s="240"/>
      <c r="CH288" s="5"/>
      <c r="CI288" s="579">
        <f t="shared" si="63"/>
        <v>0</v>
      </c>
      <c r="CJ288" s="579">
        <f t="shared" si="64"/>
        <v>0</v>
      </c>
    </row>
    <row r="289" spans="1:88" hidden="1" x14ac:dyDescent="0.2">
      <c r="A289" s="105"/>
      <c r="B289" s="105"/>
      <c r="C289" s="105"/>
      <c r="D289" s="107"/>
      <c r="E289" s="105"/>
      <c r="F289" s="107"/>
      <c r="G289" s="108"/>
      <c r="H289" s="91"/>
      <c r="I289" s="59"/>
      <c r="J289" s="206"/>
      <c r="K289" s="206"/>
      <c r="L289" s="206"/>
      <c r="M289" s="206"/>
      <c r="N289" s="206"/>
      <c r="O289" s="215"/>
      <c r="P289" s="215"/>
      <c r="Q289" s="215"/>
      <c r="R289" s="215"/>
      <c r="S289" s="215"/>
      <c r="T289" s="215"/>
      <c r="U289" s="224"/>
      <c r="V289" s="224"/>
      <c r="W289" s="224"/>
      <c r="X289" s="224"/>
      <c r="Y289" s="224"/>
      <c r="Z289" s="224"/>
      <c r="AA289" s="233"/>
      <c r="AB289" s="233"/>
      <c r="AC289" s="233"/>
      <c r="AD289" s="233"/>
      <c r="AE289" s="233"/>
      <c r="AF289" s="233"/>
      <c r="AG289" s="251"/>
      <c r="AH289" s="251"/>
      <c r="AI289" s="251"/>
      <c r="AJ289" s="251"/>
      <c r="AK289" s="251"/>
      <c r="AL289" s="251"/>
      <c r="AM289" s="206"/>
      <c r="AN289" s="206"/>
      <c r="AO289" s="206"/>
      <c r="AP289" s="206"/>
      <c r="AQ289" s="206"/>
      <c r="AR289" s="206"/>
      <c r="AS289" s="260"/>
      <c r="AT289" s="260"/>
      <c r="AU289" s="260"/>
      <c r="AV289" s="260"/>
      <c r="AW289" s="260"/>
      <c r="AX289" s="260"/>
      <c r="AY289" s="269"/>
      <c r="AZ289" s="269"/>
      <c r="BA289" s="269"/>
      <c r="BB289" s="269"/>
      <c r="BC289" s="269"/>
      <c r="BD289" s="269"/>
      <c r="BE289" s="206"/>
      <c r="BF289" s="206"/>
      <c r="BG289" s="206"/>
      <c r="BH289" s="206"/>
      <c r="BI289" s="206"/>
      <c r="BJ289" s="206"/>
      <c r="BK289" s="242"/>
      <c r="BL289" s="242"/>
      <c r="BM289" s="242"/>
      <c r="BN289" s="242"/>
      <c r="BO289" s="242"/>
      <c r="BP289" s="242"/>
      <c r="BQ289" s="224"/>
      <c r="BR289" s="224"/>
      <c r="BS289" s="224"/>
      <c r="BT289" s="224"/>
      <c r="BU289" s="224"/>
      <c r="BV289" s="224"/>
      <c r="BW289" s="269"/>
      <c r="BX289" s="269"/>
      <c r="BY289" s="269"/>
      <c r="BZ289" s="269"/>
      <c r="CA289" s="269"/>
      <c r="CB289" s="269"/>
      <c r="CC289" s="242"/>
      <c r="CD289" s="215"/>
      <c r="CE289" s="242"/>
      <c r="CF289" s="242"/>
      <c r="CG289" s="242"/>
      <c r="CH289" s="5"/>
      <c r="CI289" s="579">
        <f t="shared" si="63"/>
        <v>0</v>
      </c>
      <c r="CJ289" s="579">
        <f t="shared" si="64"/>
        <v>0</v>
      </c>
    </row>
    <row r="290" spans="1:88" hidden="1" x14ac:dyDescent="0.2">
      <c r="A290" s="141"/>
      <c r="B290" s="141"/>
      <c r="C290" s="141"/>
      <c r="D290" s="142"/>
      <c r="E290" s="141"/>
      <c r="F290" s="142"/>
      <c r="G290" s="143"/>
      <c r="H290" s="69"/>
      <c r="I290" s="144"/>
      <c r="J290" s="205"/>
      <c r="K290" s="204"/>
      <c r="L290" s="205"/>
      <c r="M290" s="205"/>
      <c r="N290" s="205"/>
      <c r="O290" s="213"/>
      <c r="P290" s="213"/>
      <c r="Q290" s="213"/>
      <c r="R290" s="213"/>
      <c r="S290" s="213"/>
      <c r="T290" s="213"/>
      <c r="U290" s="222"/>
      <c r="V290" s="222"/>
      <c r="W290" s="222"/>
      <c r="X290" s="222"/>
      <c r="Y290" s="222"/>
      <c r="Z290" s="222"/>
      <c r="AA290" s="231"/>
      <c r="AB290" s="231"/>
      <c r="AC290" s="231"/>
      <c r="AD290" s="231"/>
      <c r="AE290" s="231"/>
      <c r="AF290" s="231"/>
      <c r="AG290" s="249"/>
      <c r="AH290" s="249"/>
      <c r="AI290" s="249"/>
      <c r="AJ290" s="249"/>
      <c r="AK290" s="249"/>
      <c r="AL290" s="249"/>
      <c r="AM290" s="205"/>
      <c r="AN290" s="205"/>
      <c r="AO290" s="205"/>
      <c r="AP290" s="205"/>
      <c r="AQ290" s="205"/>
      <c r="AR290" s="205"/>
      <c r="AS290" s="258"/>
      <c r="AT290" s="258"/>
      <c r="AU290" s="258"/>
      <c r="AV290" s="258"/>
      <c r="AW290" s="258"/>
      <c r="AX290" s="258"/>
      <c r="AY290" s="267"/>
      <c r="AZ290" s="267"/>
      <c r="BA290" s="267"/>
      <c r="BB290" s="267"/>
      <c r="BC290" s="267"/>
      <c r="BD290" s="267"/>
      <c r="BE290" s="205"/>
      <c r="BF290" s="205"/>
      <c r="BG290" s="205"/>
      <c r="BH290" s="205"/>
      <c r="BI290" s="205"/>
      <c r="BJ290" s="205"/>
      <c r="BK290" s="240"/>
      <c r="BL290" s="240"/>
      <c r="BM290" s="240"/>
      <c r="BN290" s="240"/>
      <c r="BO290" s="240"/>
      <c r="BP290" s="240"/>
      <c r="BQ290" s="222"/>
      <c r="BR290" s="222"/>
      <c r="BS290" s="222"/>
      <c r="BT290" s="222"/>
      <c r="BU290" s="222"/>
      <c r="BV290" s="222"/>
      <c r="BW290" s="267"/>
      <c r="BX290" s="267"/>
      <c r="BY290" s="267"/>
      <c r="BZ290" s="267"/>
      <c r="CA290" s="267"/>
      <c r="CB290" s="267"/>
      <c r="CC290" s="240"/>
      <c r="CD290" s="213"/>
      <c r="CE290" s="240"/>
      <c r="CF290" s="240"/>
      <c r="CG290" s="240"/>
      <c r="CH290" s="5"/>
      <c r="CI290" s="579">
        <f t="shared" si="63"/>
        <v>0</v>
      </c>
      <c r="CJ290" s="579">
        <f t="shared" si="64"/>
        <v>0</v>
      </c>
    </row>
    <row r="291" spans="1:88" hidden="1" x14ac:dyDescent="0.2">
      <c r="A291" s="141"/>
      <c r="B291" s="141"/>
      <c r="C291" s="141"/>
      <c r="D291" s="142"/>
      <c r="E291" s="141"/>
      <c r="F291" s="142"/>
      <c r="G291" s="109"/>
      <c r="H291" s="65"/>
      <c r="I291" s="145"/>
      <c r="J291" s="205"/>
      <c r="K291" s="204"/>
      <c r="L291" s="205"/>
      <c r="M291" s="205"/>
      <c r="N291" s="205"/>
      <c r="O291" s="213"/>
      <c r="P291" s="213"/>
      <c r="Q291" s="213"/>
      <c r="R291" s="213"/>
      <c r="S291" s="213"/>
      <c r="T291" s="213"/>
      <c r="U291" s="222"/>
      <c r="V291" s="222"/>
      <c r="W291" s="222"/>
      <c r="X291" s="222"/>
      <c r="Y291" s="222"/>
      <c r="Z291" s="222"/>
      <c r="AA291" s="231"/>
      <c r="AB291" s="231"/>
      <c r="AC291" s="231"/>
      <c r="AD291" s="231"/>
      <c r="AE291" s="231"/>
      <c r="AF291" s="231"/>
      <c r="AG291" s="249"/>
      <c r="AH291" s="249"/>
      <c r="AI291" s="249"/>
      <c r="AJ291" s="249"/>
      <c r="AK291" s="249"/>
      <c r="AL291" s="249"/>
      <c r="AM291" s="205"/>
      <c r="AN291" s="205"/>
      <c r="AO291" s="205"/>
      <c r="AP291" s="205"/>
      <c r="AQ291" s="205"/>
      <c r="AR291" s="205"/>
      <c r="AS291" s="258"/>
      <c r="AT291" s="258"/>
      <c r="AU291" s="258"/>
      <c r="AV291" s="258"/>
      <c r="AW291" s="258"/>
      <c r="AX291" s="258"/>
      <c r="AY291" s="267"/>
      <c r="AZ291" s="267"/>
      <c r="BA291" s="267"/>
      <c r="BB291" s="267"/>
      <c r="BC291" s="267"/>
      <c r="BD291" s="267"/>
      <c r="BE291" s="205"/>
      <c r="BF291" s="205"/>
      <c r="BG291" s="205"/>
      <c r="BH291" s="205"/>
      <c r="BI291" s="205"/>
      <c r="BJ291" s="205"/>
      <c r="BK291" s="240"/>
      <c r="BL291" s="240"/>
      <c r="BM291" s="240"/>
      <c r="BN291" s="240"/>
      <c r="BO291" s="240"/>
      <c r="BP291" s="240"/>
      <c r="BQ291" s="222"/>
      <c r="BR291" s="222"/>
      <c r="BS291" s="222"/>
      <c r="BT291" s="222"/>
      <c r="BU291" s="222"/>
      <c r="BV291" s="222"/>
      <c r="BW291" s="267"/>
      <c r="BX291" s="267"/>
      <c r="BY291" s="267"/>
      <c r="BZ291" s="267"/>
      <c r="CA291" s="267"/>
      <c r="CB291" s="267"/>
      <c r="CC291" s="240"/>
      <c r="CD291" s="213"/>
      <c r="CE291" s="240"/>
      <c r="CF291" s="240"/>
      <c r="CG291" s="240"/>
      <c r="CH291" s="5"/>
      <c r="CI291" s="579">
        <f t="shared" si="63"/>
        <v>0</v>
      </c>
      <c r="CJ291" s="579">
        <f t="shared" si="64"/>
        <v>0</v>
      </c>
    </row>
    <row r="292" spans="1:88" hidden="1" x14ac:dyDescent="0.2">
      <c r="A292" s="141"/>
      <c r="B292" s="141"/>
      <c r="C292" s="141"/>
      <c r="D292" s="142"/>
      <c r="E292" s="141"/>
      <c r="F292" s="142"/>
      <c r="G292" s="109"/>
      <c r="H292" s="69"/>
      <c r="I292" s="145"/>
      <c r="J292" s="205"/>
      <c r="K292" s="204"/>
      <c r="L292" s="205"/>
      <c r="M292" s="205"/>
      <c r="N292" s="205"/>
      <c r="O292" s="213"/>
      <c r="P292" s="213"/>
      <c r="Q292" s="213"/>
      <c r="R292" s="213"/>
      <c r="S292" s="213"/>
      <c r="T292" s="213"/>
      <c r="U292" s="222"/>
      <c r="V292" s="222"/>
      <c r="W292" s="222"/>
      <c r="X292" s="222"/>
      <c r="Y292" s="222"/>
      <c r="Z292" s="222"/>
      <c r="AA292" s="231"/>
      <c r="AB292" s="231"/>
      <c r="AC292" s="231"/>
      <c r="AD292" s="231"/>
      <c r="AE292" s="231"/>
      <c r="AF292" s="231"/>
      <c r="AG292" s="249"/>
      <c r="AH292" s="249"/>
      <c r="AI292" s="249"/>
      <c r="AJ292" s="249"/>
      <c r="AK292" s="249"/>
      <c r="AL292" s="249"/>
      <c r="AM292" s="205"/>
      <c r="AN292" s="205"/>
      <c r="AO292" s="205"/>
      <c r="AP292" s="205"/>
      <c r="AQ292" s="205"/>
      <c r="AR292" s="205"/>
      <c r="AS292" s="258"/>
      <c r="AT292" s="258"/>
      <c r="AU292" s="258"/>
      <c r="AV292" s="258"/>
      <c r="AW292" s="258"/>
      <c r="AX292" s="258"/>
      <c r="AY292" s="267"/>
      <c r="AZ292" s="267"/>
      <c r="BA292" s="267"/>
      <c r="BB292" s="267"/>
      <c r="BC292" s="267"/>
      <c r="BD292" s="267"/>
      <c r="BE292" s="205"/>
      <c r="BF292" s="205"/>
      <c r="BG292" s="205"/>
      <c r="BH292" s="205"/>
      <c r="BI292" s="205"/>
      <c r="BJ292" s="205"/>
      <c r="BK292" s="240"/>
      <c r="BL292" s="240"/>
      <c r="BM292" s="240"/>
      <c r="BN292" s="240"/>
      <c r="BO292" s="240"/>
      <c r="BP292" s="240"/>
      <c r="BQ292" s="222"/>
      <c r="BR292" s="222"/>
      <c r="BS292" s="222"/>
      <c r="BT292" s="222"/>
      <c r="BU292" s="222"/>
      <c r="BV292" s="222"/>
      <c r="BW292" s="267"/>
      <c r="BX292" s="267"/>
      <c r="BY292" s="267"/>
      <c r="BZ292" s="267"/>
      <c r="CA292" s="267"/>
      <c r="CB292" s="267"/>
      <c r="CC292" s="240"/>
      <c r="CD292" s="213"/>
      <c r="CE292" s="240"/>
      <c r="CF292" s="240"/>
      <c r="CG292" s="240"/>
      <c r="CH292" s="5"/>
      <c r="CI292" s="579">
        <f t="shared" si="63"/>
        <v>0</v>
      </c>
      <c r="CJ292" s="579">
        <f t="shared" si="64"/>
        <v>0</v>
      </c>
    </row>
    <row r="293" spans="1:88" hidden="1" x14ac:dyDescent="0.2">
      <c r="A293" s="141"/>
      <c r="B293" s="141"/>
      <c r="C293" s="141"/>
      <c r="D293" s="142"/>
      <c r="E293" s="141"/>
      <c r="F293" s="142"/>
      <c r="G293" s="143"/>
      <c r="H293" s="69"/>
      <c r="I293" s="66"/>
      <c r="J293" s="205"/>
      <c r="K293" s="204"/>
      <c r="L293" s="205"/>
      <c r="M293" s="205"/>
      <c r="N293" s="205"/>
      <c r="O293" s="213"/>
      <c r="P293" s="213"/>
      <c r="Q293" s="213"/>
      <c r="R293" s="213"/>
      <c r="S293" s="213"/>
      <c r="T293" s="213"/>
      <c r="U293" s="222"/>
      <c r="V293" s="222"/>
      <c r="W293" s="222"/>
      <c r="X293" s="222"/>
      <c r="Y293" s="222"/>
      <c r="Z293" s="222"/>
      <c r="AA293" s="231"/>
      <c r="AB293" s="231"/>
      <c r="AC293" s="231"/>
      <c r="AD293" s="231"/>
      <c r="AE293" s="231"/>
      <c r="AF293" s="231"/>
      <c r="AG293" s="249"/>
      <c r="AH293" s="249"/>
      <c r="AI293" s="249"/>
      <c r="AJ293" s="249"/>
      <c r="AK293" s="249"/>
      <c r="AL293" s="249"/>
      <c r="AM293" s="205"/>
      <c r="AN293" s="205"/>
      <c r="AO293" s="205"/>
      <c r="AP293" s="205"/>
      <c r="AQ293" s="205"/>
      <c r="AR293" s="205"/>
      <c r="AS293" s="258"/>
      <c r="AT293" s="258"/>
      <c r="AU293" s="258"/>
      <c r="AV293" s="258"/>
      <c r="AW293" s="258"/>
      <c r="AX293" s="258"/>
      <c r="AY293" s="267"/>
      <c r="AZ293" s="267"/>
      <c r="BA293" s="267"/>
      <c r="BB293" s="267"/>
      <c r="BC293" s="267"/>
      <c r="BD293" s="267"/>
      <c r="BE293" s="205"/>
      <c r="BF293" s="205"/>
      <c r="BG293" s="205"/>
      <c r="BH293" s="205"/>
      <c r="BI293" s="205"/>
      <c r="BJ293" s="205"/>
      <c r="BK293" s="240"/>
      <c r="BL293" s="240"/>
      <c r="BM293" s="240"/>
      <c r="BN293" s="240"/>
      <c r="BO293" s="240"/>
      <c r="BP293" s="240"/>
      <c r="BQ293" s="222"/>
      <c r="BR293" s="222"/>
      <c r="BS293" s="222"/>
      <c r="BT293" s="222"/>
      <c r="BU293" s="222"/>
      <c r="BV293" s="222"/>
      <c r="BW293" s="267"/>
      <c r="BX293" s="267"/>
      <c r="BY293" s="267"/>
      <c r="BZ293" s="267"/>
      <c r="CA293" s="267"/>
      <c r="CB293" s="267"/>
      <c r="CC293" s="240"/>
      <c r="CD293" s="213"/>
      <c r="CE293" s="240"/>
      <c r="CF293" s="240"/>
      <c r="CG293" s="240"/>
      <c r="CH293" s="5"/>
      <c r="CI293" s="579">
        <f t="shared" si="63"/>
        <v>0</v>
      </c>
      <c r="CJ293" s="579">
        <f t="shared" si="64"/>
        <v>0</v>
      </c>
    </row>
    <row r="294" spans="1:88" hidden="1" x14ac:dyDescent="0.2">
      <c r="A294" s="141"/>
      <c r="B294" s="141"/>
      <c r="C294" s="141"/>
      <c r="D294" s="142"/>
      <c r="E294" s="141"/>
      <c r="F294" s="142"/>
      <c r="G294" s="109"/>
      <c r="H294" s="65"/>
      <c r="I294" s="66"/>
      <c r="J294" s="205"/>
      <c r="K294" s="204"/>
      <c r="L294" s="205"/>
      <c r="M294" s="205"/>
      <c r="N294" s="205"/>
      <c r="O294" s="213"/>
      <c r="P294" s="213"/>
      <c r="Q294" s="213"/>
      <c r="R294" s="213"/>
      <c r="S294" s="213"/>
      <c r="T294" s="213"/>
      <c r="U294" s="222"/>
      <c r="V294" s="222"/>
      <c r="W294" s="222"/>
      <c r="X294" s="222"/>
      <c r="Y294" s="222"/>
      <c r="Z294" s="222"/>
      <c r="AA294" s="231"/>
      <c r="AB294" s="231"/>
      <c r="AC294" s="231"/>
      <c r="AD294" s="231"/>
      <c r="AE294" s="231"/>
      <c r="AF294" s="231"/>
      <c r="AG294" s="249"/>
      <c r="AH294" s="249"/>
      <c r="AI294" s="249"/>
      <c r="AJ294" s="249"/>
      <c r="AK294" s="249"/>
      <c r="AL294" s="249"/>
      <c r="AM294" s="205"/>
      <c r="AN294" s="205"/>
      <c r="AO294" s="205"/>
      <c r="AP294" s="205"/>
      <c r="AQ294" s="205"/>
      <c r="AR294" s="205"/>
      <c r="AS294" s="258"/>
      <c r="AT294" s="258"/>
      <c r="AU294" s="258"/>
      <c r="AV294" s="258"/>
      <c r="AW294" s="258"/>
      <c r="AX294" s="258"/>
      <c r="AY294" s="267"/>
      <c r="AZ294" s="267"/>
      <c r="BA294" s="267"/>
      <c r="BB294" s="267"/>
      <c r="BC294" s="267"/>
      <c r="BD294" s="267"/>
      <c r="BE294" s="205"/>
      <c r="BF294" s="205"/>
      <c r="BG294" s="205"/>
      <c r="BH294" s="205"/>
      <c r="BI294" s="205"/>
      <c r="BJ294" s="205"/>
      <c r="BK294" s="240"/>
      <c r="BL294" s="240"/>
      <c r="BM294" s="240"/>
      <c r="BN294" s="240"/>
      <c r="BO294" s="240"/>
      <c r="BP294" s="240"/>
      <c r="BQ294" s="222"/>
      <c r="BR294" s="222"/>
      <c r="BS294" s="222"/>
      <c r="BT294" s="222"/>
      <c r="BU294" s="222"/>
      <c r="BV294" s="222"/>
      <c r="BW294" s="267"/>
      <c r="BX294" s="267"/>
      <c r="BY294" s="267"/>
      <c r="BZ294" s="267"/>
      <c r="CA294" s="267"/>
      <c r="CB294" s="267"/>
      <c r="CC294" s="240"/>
      <c r="CD294" s="213"/>
      <c r="CE294" s="240"/>
      <c r="CF294" s="240"/>
      <c r="CG294" s="240"/>
      <c r="CH294" s="5"/>
      <c r="CI294" s="579">
        <f t="shared" si="63"/>
        <v>0</v>
      </c>
      <c r="CJ294" s="579">
        <f t="shared" si="64"/>
        <v>0</v>
      </c>
    </row>
    <row r="295" spans="1:88" hidden="1" x14ac:dyDescent="0.2">
      <c r="A295" s="141"/>
      <c r="B295" s="141"/>
      <c r="C295" s="141"/>
      <c r="D295" s="142"/>
      <c r="E295" s="141"/>
      <c r="F295" s="142"/>
      <c r="G295" s="109"/>
      <c r="H295" s="65"/>
      <c r="I295" s="66"/>
      <c r="J295" s="205"/>
      <c r="K295" s="204"/>
      <c r="L295" s="205"/>
      <c r="M295" s="205"/>
      <c r="N295" s="205"/>
      <c r="O295" s="213"/>
      <c r="P295" s="213"/>
      <c r="Q295" s="213"/>
      <c r="R295" s="213"/>
      <c r="S295" s="213"/>
      <c r="T295" s="213"/>
      <c r="U295" s="222"/>
      <c r="V295" s="222"/>
      <c r="W295" s="222"/>
      <c r="X295" s="222"/>
      <c r="Y295" s="222"/>
      <c r="Z295" s="222"/>
      <c r="AA295" s="231"/>
      <c r="AB295" s="231"/>
      <c r="AC295" s="231"/>
      <c r="AD295" s="231"/>
      <c r="AE295" s="231"/>
      <c r="AF295" s="231"/>
      <c r="AG295" s="249"/>
      <c r="AH295" s="249"/>
      <c r="AI295" s="249"/>
      <c r="AJ295" s="249"/>
      <c r="AK295" s="249"/>
      <c r="AL295" s="249"/>
      <c r="AM295" s="205"/>
      <c r="AN295" s="205"/>
      <c r="AO295" s="205"/>
      <c r="AP295" s="205"/>
      <c r="AQ295" s="205"/>
      <c r="AR295" s="205"/>
      <c r="AS295" s="258"/>
      <c r="AT295" s="258"/>
      <c r="AU295" s="258"/>
      <c r="AV295" s="258"/>
      <c r="AW295" s="258"/>
      <c r="AX295" s="258"/>
      <c r="AY295" s="267"/>
      <c r="AZ295" s="267"/>
      <c r="BA295" s="267"/>
      <c r="BB295" s="267"/>
      <c r="BC295" s="267"/>
      <c r="BD295" s="267"/>
      <c r="BE295" s="205"/>
      <c r="BF295" s="205"/>
      <c r="BG295" s="205"/>
      <c r="BH295" s="205"/>
      <c r="BI295" s="205"/>
      <c r="BJ295" s="205"/>
      <c r="BK295" s="240"/>
      <c r="BL295" s="240"/>
      <c r="BM295" s="240"/>
      <c r="BN295" s="240"/>
      <c r="BO295" s="240"/>
      <c r="BP295" s="240"/>
      <c r="BQ295" s="222"/>
      <c r="BR295" s="222"/>
      <c r="BS295" s="222"/>
      <c r="BT295" s="222"/>
      <c r="BU295" s="222"/>
      <c r="BV295" s="222"/>
      <c r="BW295" s="267"/>
      <c r="BX295" s="267"/>
      <c r="BY295" s="267"/>
      <c r="BZ295" s="267"/>
      <c r="CA295" s="267"/>
      <c r="CB295" s="267"/>
      <c r="CC295" s="240"/>
      <c r="CD295" s="213"/>
      <c r="CE295" s="240"/>
      <c r="CF295" s="240"/>
      <c r="CG295" s="240"/>
      <c r="CH295" s="5"/>
      <c r="CI295" s="579">
        <f t="shared" si="63"/>
        <v>0</v>
      </c>
      <c r="CJ295" s="579">
        <f t="shared" si="64"/>
        <v>0</v>
      </c>
    </row>
    <row r="296" spans="1:88" hidden="1" x14ac:dyDescent="0.2">
      <c r="A296" s="141"/>
      <c r="B296" s="141"/>
      <c r="C296" s="141"/>
      <c r="D296" s="142"/>
      <c r="E296" s="141"/>
      <c r="F296" s="142"/>
      <c r="G296" s="109"/>
      <c r="H296" s="65"/>
      <c r="I296" s="66"/>
      <c r="J296" s="205"/>
      <c r="K296" s="204"/>
      <c r="L296" s="205"/>
      <c r="M296" s="205"/>
      <c r="N296" s="205"/>
      <c r="O296" s="213"/>
      <c r="P296" s="213"/>
      <c r="Q296" s="213"/>
      <c r="R296" s="213"/>
      <c r="S296" s="213"/>
      <c r="T296" s="213"/>
      <c r="U296" s="222"/>
      <c r="V296" s="222"/>
      <c r="W296" s="222"/>
      <c r="X296" s="222"/>
      <c r="Y296" s="222"/>
      <c r="Z296" s="222"/>
      <c r="AA296" s="231"/>
      <c r="AB296" s="231"/>
      <c r="AC296" s="231"/>
      <c r="AD296" s="231"/>
      <c r="AE296" s="231"/>
      <c r="AF296" s="231"/>
      <c r="AG296" s="249"/>
      <c r="AH296" s="249"/>
      <c r="AI296" s="249"/>
      <c r="AJ296" s="249"/>
      <c r="AK296" s="249"/>
      <c r="AL296" s="249"/>
      <c r="AM296" s="205"/>
      <c r="AN296" s="205"/>
      <c r="AO296" s="205"/>
      <c r="AP296" s="205"/>
      <c r="AQ296" s="205"/>
      <c r="AR296" s="205"/>
      <c r="AS296" s="258"/>
      <c r="AT296" s="258"/>
      <c r="AU296" s="258"/>
      <c r="AV296" s="258"/>
      <c r="AW296" s="258"/>
      <c r="AX296" s="258"/>
      <c r="AY296" s="267"/>
      <c r="AZ296" s="267"/>
      <c r="BA296" s="267"/>
      <c r="BB296" s="267"/>
      <c r="BC296" s="267"/>
      <c r="BD296" s="267"/>
      <c r="BE296" s="205"/>
      <c r="BF296" s="205"/>
      <c r="BG296" s="205"/>
      <c r="BH296" s="205"/>
      <c r="BI296" s="205"/>
      <c r="BJ296" s="205"/>
      <c r="BK296" s="240"/>
      <c r="BL296" s="240"/>
      <c r="BM296" s="240"/>
      <c r="BN296" s="240"/>
      <c r="BO296" s="240"/>
      <c r="BP296" s="240"/>
      <c r="BQ296" s="222"/>
      <c r="BR296" s="222"/>
      <c r="BS296" s="222"/>
      <c r="BT296" s="222"/>
      <c r="BU296" s="222"/>
      <c r="BV296" s="222"/>
      <c r="BW296" s="267"/>
      <c r="BX296" s="267"/>
      <c r="BY296" s="267"/>
      <c r="BZ296" s="267"/>
      <c r="CA296" s="267"/>
      <c r="CB296" s="267"/>
      <c r="CC296" s="240"/>
      <c r="CD296" s="213"/>
      <c r="CE296" s="240"/>
      <c r="CF296" s="240"/>
      <c r="CG296" s="240"/>
      <c r="CH296" s="5"/>
      <c r="CI296" s="579">
        <f t="shared" si="63"/>
        <v>0</v>
      </c>
      <c r="CJ296" s="579">
        <f t="shared" si="64"/>
        <v>0</v>
      </c>
    </row>
    <row r="297" spans="1:88" hidden="1" x14ac:dyDescent="0.2">
      <c r="A297" s="141"/>
      <c r="B297" s="141"/>
      <c r="C297" s="141"/>
      <c r="D297" s="142"/>
      <c r="E297" s="141"/>
      <c r="F297" s="142"/>
      <c r="G297" s="109"/>
      <c r="H297" s="69"/>
      <c r="I297" s="66"/>
      <c r="J297" s="205"/>
      <c r="K297" s="204"/>
      <c r="L297" s="205"/>
      <c r="M297" s="205"/>
      <c r="N297" s="205"/>
      <c r="O297" s="213"/>
      <c r="P297" s="213"/>
      <c r="Q297" s="213"/>
      <c r="R297" s="213"/>
      <c r="S297" s="213"/>
      <c r="T297" s="213"/>
      <c r="U297" s="222"/>
      <c r="V297" s="222"/>
      <c r="W297" s="222"/>
      <c r="X297" s="222"/>
      <c r="Y297" s="222"/>
      <c r="Z297" s="222"/>
      <c r="AA297" s="231"/>
      <c r="AB297" s="231"/>
      <c r="AC297" s="231"/>
      <c r="AD297" s="231"/>
      <c r="AE297" s="231"/>
      <c r="AF297" s="231"/>
      <c r="AG297" s="249"/>
      <c r="AH297" s="249"/>
      <c r="AI297" s="249"/>
      <c r="AJ297" s="249"/>
      <c r="AK297" s="249"/>
      <c r="AL297" s="249"/>
      <c r="AM297" s="205"/>
      <c r="AN297" s="205"/>
      <c r="AO297" s="205"/>
      <c r="AP297" s="205"/>
      <c r="AQ297" s="205"/>
      <c r="AR297" s="205"/>
      <c r="AS297" s="258"/>
      <c r="AT297" s="258"/>
      <c r="AU297" s="258"/>
      <c r="AV297" s="258"/>
      <c r="AW297" s="258"/>
      <c r="AX297" s="258"/>
      <c r="AY297" s="267"/>
      <c r="AZ297" s="267"/>
      <c r="BA297" s="267"/>
      <c r="BB297" s="267"/>
      <c r="BC297" s="267"/>
      <c r="BD297" s="267"/>
      <c r="BE297" s="205"/>
      <c r="BF297" s="205"/>
      <c r="BG297" s="205"/>
      <c r="BH297" s="205"/>
      <c r="BI297" s="205"/>
      <c r="BJ297" s="205"/>
      <c r="BK297" s="240"/>
      <c r="BL297" s="240"/>
      <c r="BM297" s="240"/>
      <c r="BN297" s="240"/>
      <c r="BO297" s="240"/>
      <c r="BP297" s="240"/>
      <c r="BQ297" s="222"/>
      <c r="BR297" s="222"/>
      <c r="BS297" s="222"/>
      <c r="BT297" s="222"/>
      <c r="BU297" s="222"/>
      <c r="BV297" s="222"/>
      <c r="BW297" s="267"/>
      <c r="BX297" s="267"/>
      <c r="BY297" s="267"/>
      <c r="BZ297" s="267"/>
      <c r="CA297" s="267"/>
      <c r="CB297" s="267"/>
      <c r="CC297" s="240"/>
      <c r="CD297" s="213"/>
      <c r="CE297" s="240"/>
      <c r="CF297" s="240"/>
      <c r="CG297" s="240"/>
      <c r="CH297" s="5"/>
      <c r="CI297" s="579">
        <f t="shared" si="63"/>
        <v>0</v>
      </c>
      <c r="CJ297" s="579">
        <f t="shared" si="64"/>
        <v>0</v>
      </c>
    </row>
    <row r="298" spans="1:88" hidden="1" x14ac:dyDescent="0.2">
      <c r="A298" s="141"/>
      <c r="B298" s="141"/>
      <c r="C298" s="141"/>
      <c r="D298" s="142"/>
      <c r="E298" s="141"/>
      <c r="F298" s="142"/>
      <c r="G298" s="109"/>
      <c r="H298" s="69"/>
      <c r="I298" s="66"/>
      <c r="J298" s="205"/>
      <c r="K298" s="204"/>
      <c r="L298" s="205"/>
      <c r="M298" s="205"/>
      <c r="N298" s="205"/>
      <c r="O298" s="213"/>
      <c r="P298" s="213"/>
      <c r="Q298" s="213"/>
      <c r="R298" s="213"/>
      <c r="S298" s="213"/>
      <c r="T298" s="213"/>
      <c r="U298" s="222"/>
      <c r="V298" s="222"/>
      <c r="W298" s="222"/>
      <c r="X298" s="222"/>
      <c r="Y298" s="222"/>
      <c r="Z298" s="222"/>
      <c r="AA298" s="231"/>
      <c r="AB298" s="231"/>
      <c r="AC298" s="231"/>
      <c r="AD298" s="231"/>
      <c r="AE298" s="231"/>
      <c r="AF298" s="231"/>
      <c r="AG298" s="249"/>
      <c r="AH298" s="249"/>
      <c r="AI298" s="249"/>
      <c r="AJ298" s="249"/>
      <c r="AK298" s="249"/>
      <c r="AL298" s="249"/>
      <c r="AM298" s="205"/>
      <c r="AN298" s="205"/>
      <c r="AO298" s="205"/>
      <c r="AP298" s="205"/>
      <c r="AQ298" s="205"/>
      <c r="AR298" s="205"/>
      <c r="AS298" s="258"/>
      <c r="AT298" s="258"/>
      <c r="AU298" s="258"/>
      <c r="AV298" s="258"/>
      <c r="AW298" s="258"/>
      <c r="AX298" s="258"/>
      <c r="AY298" s="267"/>
      <c r="AZ298" s="267"/>
      <c r="BA298" s="267"/>
      <c r="BB298" s="267"/>
      <c r="BC298" s="267"/>
      <c r="BD298" s="267"/>
      <c r="BE298" s="205"/>
      <c r="BF298" s="205"/>
      <c r="BG298" s="205"/>
      <c r="BH298" s="205"/>
      <c r="BI298" s="205"/>
      <c r="BJ298" s="205"/>
      <c r="BK298" s="240"/>
      <c r="BL298" s="240"/>
      <c r="BM298" s="240"/>
      <c r="BN298" s="240"/>
      <c r="BO298" s="240"/>
      <c r="BP298" s="240"/>
      <c r="BQ298" s="222"/>
      <c r="BR298" s="222"/>
      <c r="BS298" s="222"/>
      <c r="BT298" s="222"/>
      <c r="BU298" s="222"/>
      <c r="BV298" s="222"/>
      <c r="BW298" s="267"/>
      <c r="BX298" s="267"/>
      <c r="BY298" s="267"/>
      <c r="BZ298" s="267"/>
      <c r="CA298" s="267"/>
      <c r="CB298" s="267"/>
      <c r="CC298" s="240"/>
      <c r="CD298" s="213"/>
      <c r="CE298" s="240"/>
      <c r="CF298" s="240"/>
      <c r="CG298" s="240"/>
      <c r="CH298" s="5"/>
      <c r="CI298" s="579">
        <f t="shared" si="63"/>
        <v>0</v>
      </c>
      <c r="CJ298" s="579">
        <f t="shared" si="64"/>
        <v>0</v>
      </c>
    </row>
    <row r="299" spans="1:88" hidden="1" x14ac:dyDescent="0.2">
      <c r="A299" s="141"/>
      <c r="B299" s="141"/>
      <c r="C299" s="141"/>
      <c r="D299" s="142"/>
      <c r="E299" s="141"/>
      <c r="F299" s="142"/>
      <c r="G299" s="109"/>
      <c r="H299" s="65"/>
      <c r="I299" s="66"/>
      <c r="J299" s="205"/>
      <c r="K299" s="204"/>
      <c r="L299" s="205"/>
      <c r="M299" s="205"/>
      <c r="N299" s="205"/>
      <c r="O299" s="213"/>
      <c r="P299" s="213"/>
      <c r="Q299" s="213"/>
      <c r="R299" s="213"/>
      <c r="S299" s="213"/>
      <c r="T299" s="213"/>
      <c r="U299" s="222"/>
      <c r="V299" s="222"/>
      <c r="W299" s="222"/>
      <c r="X299" s="222"/>
      <c r="Y299" s="222"/>
      <c r="Z299" s="222"/>
      <c r="AA299" s="231"/>
      <c r="AB299" s="231"/>
      <c r="AC299" s="231"/>
      <c r="AD299" s="231"/>
      <c r="AE299" s="231"/>
      <c r="AF299" s="231"/>
      <c r="AG299" s="249"/>
      <c r="AH299" s="249"/>
      <c r="AI299" s="249"/>
      <c r="AJ299" s="249"/>
      <c r="AK299" s="249"/>
      <c r="AL299" s="249"/>
      <c r="AM299" s="205"/>
      <c r="AN299" s="205"/>
      <c r="AO299" s="205"/>
      <c r="AP299" s="205"/>
      <c r="AQ299" s="205"/>
      <c r="AR299" s="205"/>
      <c r="AS299" s="258"/>
      <c r="AT299" s="258"/>
      <c r="AU299" s="258"/>
      <c r="AV299" s="258"/>
      <c r="AW299" s="258"/>
      <c r="AX299" s="258"/>
      <c r="AY299" s="267"/>
      <c r="AZ299" s="267"/>
      <c r="BA299" s="267"/>
      <c r="BB299" s="267"/>
      <c r="BC299" s="267"/>
      <c r="BD299" s="267"/>
      <c r="BE299" s="205"/>
      <c r="BF299" s="205"/>
      <c r="BG299" s="205"/>
      <c r="BH299" s="205"/>
      <c r="BI299" s="205"/>
      <c r="BJ299" s="205"/>
      <c r="BK299" s="240"/>
      <c r="BL299" s="240"/>
      <c r="BM299" s="240"/>
      <c r="BN299" s="240"/>
      <c r="BO299" s="240"/>
      <c r="BP299" s="240"/>
      <c r="BQ299" s="222"/>
      <c r="BR299" s="222"/>
      <c r="BS299" s="222"/>
      <c r="BT299" s="222"/>
      <c r="BU299" s="222"/>
      <c r="BV299" s="222"/>
      <c r="BW299" s="267"/>
      <c r="BX299" s="267"/>
      <c r="BY299" s="267"/>
      <c r="BZ299" s="267"/>
      <c r="CA299" s="267"/>
      <c r="CB299" s="267"/>
      <c r="CC299" s="240"/>
      <c r="CD299" s="213"/>
      <c r="CE299" s="240"/>
      <c r="CF299" s="240"/>
      <c r="CG299" s="240"/>
      <c r="CH299" s="5"/>
      <c r="CI299" s="579">
        <f t="shared" si="63"/>
        <v>0</v>
      </c>
      <c r="CJ299" s="579">
        <f t="shared" si="64"/>
        <v>0</v>
      </c>
    </row>
    <row r="300" spans="1:88" hidden="1" x14ac:dyDescent="0.2">
      <c r="A300" s="141"/>
      <c r="B300" s="141"/>
      <c r="C300" s="141"/>
      <c r="D300" s="142"/>
      <c r="E300" s="141"/>
      <c r="F300" s="142"/>
      <c r="G300" s="109"/>
      <c r="H300" s="65"/>
      <c r="I300" s="66"/>
      <c r="J300" s="205"/>
      <c r="K300" s="204"/>
      <c r="L300" s="205"/>
      <c r="M300" s="205"/>
      <c r="N300" s="205"/>
      <c r="O300" s="213"/>
      <c r="P300" s="213"/>
      <c r="Q300" s="213"/>
      <c r="R300" s="213"/>
      <c r="S300" s="213"/>
      <c r="T300" s="213"/>
      <c r="U300" s="222"/>
      <c r="V300" s="222"/>
      <c r="W300" s="222"/>
      <c r="X300" s="222"/>
      <c r="Y300" s="222"/>
      <c r="Z300" s="222"/>
      <c r="AA300" s="231"/>
      <c r="AB300" s="231"/>
      <c r="AC300" s="231"/>
      <c r="AD300" s="231"/>
      <c r="AE300" s="231"/>
      <c r="AF300" s="231"/>
      <c r="AG300" s="249"/>
      <c r="AH300" s="249"/>
      <c r="AI300" s="249"/>
      <c r="AJ300" s="249"/>
      <c r="AK300" s="249"/>
      <c r="AL300" s="249"/>
      <c r="AM300" s="205"/>
      <c r="AN300" s="205"/>
      <c r="AO300" s="205"/>
      <c r="AP300" s="205"/>
      <c r="AQ300" s="205"/>
      <c r="AR300" s="205"/>
      <c r="AS300" s="258"/>
      <c r="AT300" s="258"/>
      <c r="AU300" s="258"/>
      <c r="AV300" s="258"/>
      <c r="AW300" s="258"/>
      <c r="AX300" s="258"/>
      <c r="AY300" s="267"/>
      <c r="AZ300" s="267"/>
      <c r="BA300" s="267"/>
      <c r="BB300" s="267"/>
      <c r="BC300" s="267"/>
      <c r="BD300" s="267"/>
      <c r="BE300" s="205"/>
      <c r="BF300" s="205"/>
      <c r="BG300" s="205"/>
      <c r="BH300" s="205"/>
      <c r="BI300" s="205"/>
      <c r="BJ300" s="205"/>
      <c r="BK300" s="240"/>
      <c r="BL300" s="240"/>
      <c r="BM300" s="240"/>
      <c r="BN300" s="240"/>
      <c r="BO300" s="240"/>
      <c r="BP300" s="240"/>
      <c r="BQ300" s="222"/>
      <c r="BR300" s="222"/>
      <c r="BS300" s="222"/>
      <c r="BT300" s="222"/>
      <c r="BU300" s="222"/>
      <c r="BV300" s="222"/>
      <c r="BW300" s="267"/>
      <c r="BX300" s="267"/>
      <c r="BY300" s="267"/>
      <c r="BZ300" s="267"/>
      <c r="CA300" s="267"/>
      <c r="CB300" s="267"/>
      <c r="CC300" s="240"/>
      <c r="CD300" s="213"/>
      <c r="CE300" s="240"/>
      <c r="CF300" s="240"/>
      <c r="CG300" s="240"/>
      <c r="CH300" s="5"/>
      <c r="CI300" s="579">
        <f t="shared" si="63"/>
        <v>0</v>
      </c>
      <c r="CJ300" s="579">
        <f t="shared" si="64"/>
        <v>0</v>
      </c>
    </row>
    <row r="301" spans="1:88" hidden="1" x14ac:dyDescent="0.2">
      <c r="A301" s="141"/>
      <c r="B301" s="141"/>
      <c r="C301" s="141"/>
      <c r="D301" s="142"/>
      <c r="E301" s="141"/>
      <c r="F301" s="142"/>
      <c r="G301" s="109"/>
      <c r="H301" s="65"/>
      <c r="I301" s="66"/>
      <c r="J301" s="205"/>
      <c r="K301" s="204"/>
      <c r="L301" s="205"/>
      <c r="M301" s="205"/>
      <c r="N301" s="205"/>
      <c r="O301" s="213"/>
      <c r="P301" s="213"/>
      <c r="Q301" s="213"/>
      <c r="R301" s="213"/>
      <c r="S301" s="213"/>
      <c r="T301" s="213"/>
      <c r="U301" s="222"/>
      <c r="V301" s="222"/>
      <c r="W301" s="222"/>
      <c r="X301" s="222"/>
      <c r="Y301" s="222"/>
      <c r="Z301" s="222"/>
      <c r="AA301" s="231"/>
      <c r="AB301" s="231"/>
      <c r="AC301" s="231"/>
      <c r="AD301" s="231"/>
      <c r="AE301" s="231"/>
      <c r="AF301" s="231"/>
      <c r="AG301" s="249"/>
      <c r="AH301" s="249"/>
      <c r="AI301" s="249"/>
      <c r="AJ301" s="249"/>
      <c r="AK301" s="249"/>
      <c r="AL301" s="249"/>
      <c r="AM301" s="205"/>
      <c r="AN301" s="205"/>
      <c r="AO301" s="205"/>
      <c r="AP301" s="205"/>
      <c r="AQ301" s="205"/>
      <c r="AR301" s="205"/>
      <c r="AS301" s="258"/>
      <c r="AT301" s="258"/>
      <c r="AU301" s="258"/>
      <c r="AV301" s="258"/>
      <c r="AW301" s="258"/>
      <c r="AX301" s="258"/>
      <c r="AY301" s="267"/>
      <c r="AZ301" s="267"/>
      <c r="BA301" s="267"/>
      <c r="BB301" s="267"/>
      <c r="BC301" s="267"/>
      <c r="BD301" s="267"/>
      <c r="BE301" s="205"/>
      <c r="BF301" s="205"/>
      <c r="BG301" s="205"/>
      <c r="BH301" s="205"/>
      <c r="BI301" s="205"/>
      <c r="BJ301" s="205"/>
      <c r="BK301" s="240"/>
      <c r="BL301" s="240"/>
      <c r="BM301" s="240"/>
      <c r="BN301" s="240"/>
      <c r="BO301" s="240"/>
      <c r="BP301" s="240"/>
      <c r="BQ301" s="222"/>
      <c r="BR301" s="222"/>
      <c r="BS301" s="222"/>
      <c r="BT301" s="222"/>
      <c r="BU301" s="222"/>
      <c r="BV301" s="222"/>
      <c r="BW301" s="267"/>
      <c r="BX301" s="267"/>
      <c r="BY301" s="267"/>
      <c r="BZ301" s="267"/>
      <c r="CA301" s="267"/>
      <c r="CB301" s="267"/>
      <c r="CC301" s="240"/>
      <c r="CD301" s="213"/>
      <c r="CE301" s="240"/>
      <c r="CF301" s="240"/>
      <c r="CG301" s="240"/>
      <c r="CH301" s="5"/>
      <c r="CI301" s="579">
        <f t="shared" si="63"/>
        <v>0</v>
      </c>
      <c r="CJ301" s="579">
        <f t="shared" si="64"/>
        <v>0</v>
      </c>
    </row>
    <row r="302" spans="1:88" hidden="1" x14ac:dyDescent="0.2">
      <c r="A302" s="146"/>
      <c r="B302" s="146"/>
      <c r="C302" s="146"/>
      <c r="D302" s="147"/>
      <c r="E302" s="146"/>
      <c r="F302" s="147"/>
      <c r="G302" s="148"/>
      <c r="H302" s="72"/>
      <c r="I302" s="149"/>
      <c r="J302" s="205"/>
      <c r="K302" s="204"/>
      <c r="L302" s="205"/>
      <c r="M302" s="205"/>
      <c r="N302" s="205"/>
      <c r="O302" s="213"/>
      <c r="P302" s="213"/>
      <c r="Q302" s="213"/>
      <c r="R302" s="213"/>
      <c r="S302" s="213"/>
      <c r="T302" s="213"/>
      <c r="U302" s="222"/>
      <c r="V302" s="222"/>
      <c r="W302" s="222"/>
      <c r="X302" s="222"/>
      <c r="Y302" s="222"/>
      <c r="Z302" s="222"/>
      <c r="AA302" s="231"/>
      <c r="AB302" s="231"/>
      <c r="AC302" s="231"/>
      <c r="AD302" s="231"/>
      <c r="AE302" s="231"/>
      <c r="AF302" s="231"/>
      <c r="AG302" s="249"/>
      <c r="AH302" s="249"/>
      <c r="AI302" s="249"/>
      <c r="AJ302" s="249"/>
      <c r="AK302" s="249"/>
      <c r="AL302" s="249"/>
      <c r="AM302" s="205"/>
      <c r="AN302" s="205"/>
      <c r="AO302" s="205"/>
      <c r="AP302" s="205"/>
      <c r="AQ302" s="205"/>
      <c r="AR302" s="205"/>
      <c r="AS302" s="258"/>
      <c r="AT302" s="258"/>
      <c r="AU302" s="258"/>
      <c r="AV302" s="258"/>
      <c r="AW302" s="258"/>
      <c r="AX302" s="258"/>
      <c r="AY302" s="267"/>
      <c r="AZ302" s="267"/>
      <c r="BA302" s="267"/>
      <c r="BB302" s="267"/>
      <c r="BC302" s="267"/>
      <c r="BD302" s="267"/>
      <c r="BE302" s="205"/>
      <c r="BF302" s="205"/>
      <c r="BG302" s="205"/>
      <c r="BH302" s="205"/>
      <c r="BI302" s="205"/>
      <c r="BJ302" s="205"/>
      <c r="BK302" s="240"/>
      <c r="BL302" s="240"/>
      <c r="BM302" s="240"/>
      <c r="BN302" s="240"/>
      <c r="BO302" s="240"/>
      <c r="BP302" s="240"/>
      <c r="BQ302" s="222"/>
      <c r="BR302" s="222"/>
      <c r="BS302" s="222"/>
      <c r="BT302" s="222"/>
      <c r="BU302" s="222"/>
      <c r="BV302" s="222"/>
      <c r="BW302" s="267"/>
      <c r="BX302" s="267"/>
      <c r="BY302" s="267"/>
      <c r="BZ302" s="267"/>
      <c r="CA302" s="267"/>
      <c r="CB302" s="267"/>
      <c r="CC302" s="240"/>
      <c r="CD302" s="213"/>
      <c r="CE302" s="240"/>
      <c r="CF302" s="240"/>
      <c r="CG302" s="240"/>
      <c r="CH302" s="5"/>
      <c r="CI302" s="579">
        <f t="shared" si="63"/>
        <v>0</v>
      </c>
      <c r="CJ302" s="579">
        <f t="shared" si="64"/>
        <v>0</v>
      </c>
    </row>
    <row r="303" spans="1:88" hidden="1" x14ac:dyDescent="0.2">
      <c r="A303" s="146"/>
      <c r="B303" s="146"/>
      <c r="C303" s="146"/>
      <c r="D303" s="147"/>
      <c r="E303" s="146"/>
      <c r="F303" s="147"/>
      <c r="G303" s="148"/>
      <c r="H303" s="72"/>
      <c r="I303" s="149"/>
      <c r="J303" s="205"/>
      <c r="K303" s="204"/>
      <c r="L303" s="205"/>
      <c r="M303" s="205"/>
      <c r="N303" s="205"/>
      <c r="O303" s="213"/>
      <c r="P303" s="213"/>
      <c r="Q303" s="213"/>
      <c r="R303" s="213"/>
      <c r="S303" s="213"/>
      <c r="T303" s="213"/>
      <c r="U303" s="222"/>
      <c r="V303" s="222"/>
      <c r="W303" s="222"/>
      <c r="X303" s="222"/>
      <c r="Y303" s="222"/>
      <c r="Z303" s="222"/>
      <c r="AA303" s="231"/>
      <c r="AB303" s="231"/>
      <c r="AC303" s="231"/>
      <c r="AD303" s="231"/>
      <c r="AE303" s="231"/>
      <c r="AF303" s="231"/>
      <c r="AG303" s="249"/>
      <c r="AH303" s="249"/>
      <c r="AI303" s="249"/>
      <c r="AJ303" s="249"/>
      <c r="AK303" s="249"/>
      <c r="AL303" s="249"/>
      <c r="AM303" s="205"/>
      <c r="AN303" s="205"/>
      <c r="AO303" s="205"/>
      <c r="AP303" s="205"/>
      <c r="AQ303" s="205"/>
      <c r="AR303" s="205"/>
      <c r="AS303" s="258"/>
      <c r="AT303" s="258"/>
      <c r="AU303" s="258"/>
      <c r="AV303" s="258"/>
      <c r="AW303" s="258"/>
      <c r="AX303" s="258"/>
      <c r="AY303" s="267"/>
      <c r="AZ303" s="267"/>
      <c r="BA303" s="267"/>
      <c r="BB303" s="267"/>
      <c r="BC303" s="267"/>
      <c r="BD303" s="267"/>
      <c r="BE303" s="205"/>
      <c r="BF303" s="205"/>
      <c r="BG303" s="205"/>
      <c r="BH303" s="205"/>
      <c r="BI303" s="205"/>
      <c r="BJ303" s="205"/>
      <c r="BK303" s="240"/>
      <c r="BL303" s="240"/>
      <c r="BM303" s="240"/>
      <c r="BN303" s="240"/>
      <c r="BO303" s="240"/>
      <c r="BP303" s="240"/>
      <c r="BQ303" s="222"/>
      <c r="BR303" s="222"/>
      <c r="BS303" s="222"/>
      <c r="BT303" s="222"/>
      <c r="BU303" s="222"/>
      <c r="BV303" s="222"/>
      <c r="BW303" s="267"/>
      <c r="BX303" s="267"/>
      <c r="BY303" s="267"/>
      <c r="BZ303" s="267"/>
      <c r="CA303" s="267"/>
      <c r="CB303" s="267"/>
      <c r="CC303" s="240"/>
      <c r="CD303" s="213"/>
      <c r="CE303" s="240"/>
      <c r="CF303" s="240"/>
      <c r="CG303" s="240"/>
      <c r="CH303" s="5"/>
      <c r="CI303" s="579">
        <f t="shared" si="63"/>
        <v>0</v>
      </c>
      <c r="CJ303" s="579">
        <f t="shared" si="64"/>
        <v>0</v>
      </c>
    </row>
    <row r="304" spans="1:88" hidden="1" x14ac:dyDescent="0.2">
      <c r="A304" s="23"/>
      <c r="B304" s="29"/>
      <c r="C304" s="23"/>
      <c r="D304" s="23"/>
      <c r="E304" s="23"/>
      <c r="F304" s="23"/>
      <c r="G304" s="25"/>
      <c r="H304" s="32"/>
      <c r="I304" s="88"/>
      <c r="J304" s="205"/>
      <c r="K304" s="204"/>
      <c r="L304" s="205"/>
      <c r="M304" s="205"/>
      <c r="N304" s="205"/>
      <c r="O304" s="213"/>
      <c r="P304" s="213"/>
      <c r="Q304" s="213"/>
      <c r="R304" s="213"/>
      <c r="S304" s="213"/>
      <c r="T304" s="213"/>
      <c r="U304" s="222"/>
      <c r="V304" s="222"/>
      <c r="W304" s="222"/>
      <c r="X304" s="222"/>
      <c r="Y304" s="222"/>
      <c r="Z304" s="222"/>
      <c r="AA304" s="231"/>
      <c r="AB304" s="231"/>
      <c r="AC304" s="231"/>
      <c r="AD304" s="231"/>
      <c r="AE304" s="231"/>
      <c r="AF304" s="231"/>
      <c r="AG304" s="249"/>
      <c r="AH304" s="249"/>
      <c r="AI304" s="249"/>
      <c r="AJ304" s="249"/>
      <c r="AK304" s="249"/>
      <c r="AL304" s="249"/>
      <c r="AM304" s="205"/>
      <c r="AN304" s="205"/>
      <c r="AO304" s="205"/>
      <c r="AP304" s="205"/>
      <c r="AQ304" s="205"/>
      <c r="AR304" s="205"/>
      <c r="AS304" s="258"/>
      <c r="AT304" s="258"/>
      <c r="AU304" s="258"/>
      <c r="AV304" s="258"/>
      <c r="AW304" s="258"/>
      <c r="AX304" s="258"/>
      <c r="AY304" s="267"/>
      <c r="AZ304" s="267"/>
      <c r="BA304" s="267"/>
      <c r="BB304" s="267"/>
      <c r="BC304" s="267"/>
      <c r="BD304" s="267"/>
      <c r="BE304" s="205"/>
      <c r="BF304" s="205"/>
      <c r="BG304" s="205"/>
      <c r="BH304" s="205"/>
      <c r="BI304" s="205"/>
      <c r="BJ304" s="205"/>
      <c r="BK304" s="240"/>
      <c r="BL304" s="240"/>
      <c r="BM304" s="240"/>
      <c r="BN304" s="240"/>
      <c r="BO304" s="240"/>
      <c r="BP304" s="240"/>
      <c r="BQ304" s="222"/>
      <c r="BR304" s="222"/>
      <c r="BS304" s="222"/>
      <c r="BT304" s="222"/>
      <c r="BU304" s="222"/>
      <c r="BV304" s="222"/>
      <c r="BW304" s="267"/>
      <c r="BX304" s="267"/>
      <c r="BY304" s="267"/>
      <c r="BZ304" s="267"/>
      <c r="CA304" s="267"/>
      <c r="CB304" s="267"/>
      <c r="CC304" s="240"/>
      <c r="CD304" s="213"/>
      <c r="CE304" s="240"/>
      <c r="CF304" s="240"/>
      <c r="CG304" s="240"/>
      <c r="CH304" s="5"/>
      <c r="CI304" s="579">
        <f t="shared" si="63"/>
        <v>0</v>
      </c>
      <c r="CJ304" s="579">
        <f t="shared" si="64"/>
        <v>0</v>
      </c>
    </row>
    <row r="305" spans="1:88" hidden="1" x14ac:dyDescent="0.2">
      <c r="A305" s="23"/>
      <c r="B305" s="23"/>
      <c r="C305" s="51"/>
      <c r="D305" s="112"/>
      <c r="E305" s="22"/>
      <c r="F305" s="112"/>
      <c r="G305" s="124"/>
      <c r="H305" s="26"/>
      <c r="I305" s="112"/>
      <c r="J305" s="205"/>
      <c r="K305" s="204"/>
      <c r="L305" s="205"/>
      <c r="M305" s="205"/>
      <c r="N305" s="205"/>
      <c r="O305" s="213"/>
      <c r="P305" s="213"/>
      <c r="Q305" s="213"/>
      <c r="R305" s="213"/>
      <c r="S305" s="213"/>
      <c r="T305" s="213"/>
      <c r="U305" s="222"/>
      <c r="V305" s="222"/>
      <c r="W305" s="222"/>
      <c r="X305" s="222"/>
      <c r="Y305" s="222"/>
      <c r="Z305" s="222"/>
      <c r="AA305" s="231"/>
      <c r="AB305" s="231"/>
      <c r="AC305" s="231"/>
      <c r="AD305" s="231"/>
      <c r="AE305" s="231"/>
      <c r="AF305" s="231"/>
      <c r="AG305" s="249"/>
      <c r="AH305" s="249"/>
      <c r="AI305" s="249"/>
      <c r="AJ305" s="249"/>
      <c r="AK305" s="249"/>
      <c r="AL305" s="249"/>
      <c r="AM305" s="205"/>
      <c r="AN305" s="205"/>
      <c r="AO305" s="205"/>
      <c r="AP305" s="205"/>
      <c r="AQ305" s="205"/>
      <c r="AR305" s="205"/>
      <c r="AS305" s="258"/>
      <c r="AT305" s="258"/>
      <c r="AU305" s="258"/>
      <c r="AV305" s="258"/>
      <c r="AW305" s="258"/>
      <c r="AX305" s="258"/>
      <c r="AY305" s="267"/>
      <c r="AZ305" s="267"/>
      <c r="BA305" s="267"/>
      <c r="BB305" s="267"/>
      <c r="BC305" s="267"/>
      <c r="BD305" s="267"/>
      <c r="BE305" s="205"/>
      <c r="BF305" s="205"/>
      <c r="BG305" s="205"/>
      <c r="BH305" s="205"/>
      <c r="BI305" s="205"/>
      <c r="BJ305" s="205"/>
      <c r="BK305" s="240"/>
      <c r="BL305" s="240"/>
      <c r="BM305" s="240"/>
      <c r="BN305" s="240"/>
      <c r="BO305" s="240"/>
      <c r="BP305" s="240"/>
      <c r="BQ305" s="222"/>
      <c r="BR305" s="222"/>
      <c r="BS305" s="222"/>
      <c r="BT305" s="222"/>
      <c r="BU305" s="222"/>
      <c r="BV305" s="222"/>
      <c r="BW305" s="267"/>
      <c r="BX305" s="267"/>
      <c r="BY305" s="267"/>
      <c r="BZ305" s="267"/>
      <c r="CA305" s="267"/>
      <c r="CB305" s="267"/>
      <c r="CC305" s="240"/>
      <c r="CD305" s="213"/>
      <c r="CE305" s="240"/>
      <c r="CF305" s="240"/>
      <c r="CG305" s="240"/>
      <c r="CH305" s="5"/>
      <c r="CI305" s="579">
        <f t="shared" si="63"/>
        <v>0</v>
      </c>
      <c r="CJ305" s="579">
        <f t="shared" si="64"/>
        <v>0</v>
      </c>
    </row>
    <row r="306" spans="1:88" hidden="1" x14ac:dyDescent="0.2">
      <c r="A306" s="23"/>
      <c r="B306" s="23"/>
      <c r="C306" s="51"/>
      <c r="D306" s="121"/>
      <c r="E306" s="23"/>
      <c r="F306" s="23"/>
      <c r="G306" s="25"/>
      <c r="H306" s="32"/>
      <c r="I306" s="88"/>
      <c r="J306" s="204"/>
      <c r="K306" s="204"/>
      <c r="L306" s="205"/>
      <c r="M306" s="205"/>
      <c r="N306" s="205"/>
      <c r="O306" s="214"/>
      <c r="P306" s="214"/>
      <c r="Q306" s="213"/>
      <c r="R306" s="213"/>
      <c r="S306" s="213"/>
      <c r="T306" s="213"/>
      <c r="U306" s="223"/>
      <c r="V306" s="222"/>
      <c r="W306" s="222"/>
      <c r="X306" s="222"/>
      <c r="Y306" s="222"/>
      <c r="Z306" s="222"/>
      <c r="AA306" s="232"/>
      <c r="AB306" s="231"/>
      <c r="AC306" s="231"/>
      <c r="AD306" s="231"/>
      <c r="AE306" s="231"/>
      <c r="AF306" s="231"/>
      <c r="AG306" s="250"/>
      <c r="AH306" s="249"/>
      <c r="AI306" s="249"/>
      <c r="AJ306" s="249"/>
      <c r="AK306" s="249"/>
      <c r="AL306" s="249"/>
      <c r="AM306" s="204"/>
      <c r="AN306" s="205"/>
      <c r="AO306" s="205"/>
      <c r="AP306" s="205"/>
      <c r="AQ306" s="205"/>
      <c r="AR306" s="205"/>
      <c r="AS306" s="259"/>
      <c r="AT306" s="258"/>
      <c r="AU306" s="258"/>
      <c r="AV306" s="258"/>
      <c r="AW306" s="258"/>
      <c r="AX306" s="258"/>
      <c r="AY306" s="268"/>
      <c r="AZ306" s="267"/>
      <c r="BA306" s="267"/>
      <c r="BB306" s="267"/>
      <c r="BC306" s="267"/>
      <c r="BD306" s="267"/>
      <c r="BE306" s="204"/>
      <c r="BF306" s="205"/>
      <c r="BG306" s="205"/>
      <c r="BH306" s="205"/>
      <c r="BI306" s="205"/>
      <c r="BJ306" s="205"/>
      <c r="BK306" s="241"/>
      <c r="BL306" s="240"/>
      <c r="BM306" s="240"/>
      <c r="BN306" s="240"/>
      <c r="BO306" s="240"/>
      <c r="BP306" s="240"/>
      <c r="BQ306" s="223"/>
      <c r="BR306" s="222"/>
      <c r="BS306" s="222"/>
      <c r="BT306" s="222"/>
      <c r="BU306" s="222"/>
      <c r="BV306" s="222"/>
      <c r="BW306" s="268"/>
      <c r="BX306" s="267"/>
      <c r="BY306" s="267"/>
      <c r="BZ306" s="267"/>
      <c r="CA306" s="267"/>
      <c r="CB306" s="267"/>
      <c r="CC306" s="241"/>
      <c r="CD306" s="214"/>
      <c r="CE306" s="240"/>
      <c r="CF306" s="240"/>
      <c r="CG306" s="240"/>
      <c r="CH306" s="5"/>
      <c r="CI306" s="579">
        <f t="shared" si="63"/>
        <v>0</v>
      </c>
      <c r="CJ306" s="579">
        <f t="shared" si="64"/>
        <v>0</v>
      </c>
    </row>
    <row r="307" spans="1:88" hidden="1" x14ac:dyDescent="0.2">
      <c r="A307" s="23"/>
      <c r="B307" s="23"/>
      <c r="C307" s="51"/>
      <c r="D307" s="121"/>
      <c r="E307" s="23"/>
      <c r="F307" s="23"/>
      <c r="G307" s="124"/>
      <c r="H307" s="75"/>
      <c r="I307" s="52"/>
      <c r="J307" s="204"/>
      <c r="K307" s="204"/>
      <c r="L307" s="205"/>
      <c r="M307" s="205"/>
      <c r="N307" s="205"/>
      <c r="O307" s="214"/>
      <c r="P307" s="214"/>
      <c r="Q307" s="213"/>
      <c r="R307" s="213"/>
      <c r="S307" s="213"/>
      <c r="T307" s="213"/>
      <c r="U307" s="223"/>
      <c r="V307" s="222"/>
      <c r="W307" s="222"/>
      <c r="X307" s="222"/>
      <c r="Y307" s="222"/>
      <c r="Z307" s="222"/>
      <c r="AA307" s="232"/>
      <c r="AB307" s="231"/>
      <c r="AC307" s="231"/>
      <c r="AD307" s="231"/>
      <c r="AE307" s="231"/>
      <c r="AF307" s="231"/>
      <c r="AG307" s="250"/>
      <c r="AH307" s="249"/>
      <c r="AI307" s="249"/>
      <c r="AJ307" s="249"/>
      <c r="AK307" s="249"/>
      <c r="AL307" s="249"/>
      <c r="AM307" s="204"/>
      <c r="AN307" s="205"/>
      <c r="AO307" s="205"/>
      <c r="AP307" s="205"/>
      <c r="AQ307" s="205"/>
      <c r="AR307" s="205"/>
      <c r="AS307" s="259"/>
      <c r="AT307" s="258"/>
      <c r="AU307" s="258"/>
      <c r="AV307" s="258"/>
      <c r="AW307" s="258"/>
      <c r="AX307" s="258"/>
      <c r="AY307" s="268"/>
      <c r="AZ307" s="267"/>
      <c r="BA307" s="267"/>
      <c r="BB307" s="267"/>
      <c r="BC307" s="267"/>
      <c r="BD307" s="267"/>
      <c r="BE307" s="204"/>
      <c r="BF307" s="205"/>
      <c r="BG307" s="205"/>
      <c r="BH307" s="205"/>
      <c r="BI307" s="205"/>
      <c r="BJ307" s="205"/>
      <c r="BK307" s="241"/>
      <c r="BL307" s="240"/>
      <c r="BM307" s="240"/>
      <c r="BN307" s="240"/>
      <c r="BO307" s="240"/>
      <c r="BP307" s="240"/>
      <c r="BQ307" s="223"/>
      <c r="BR307" s="222"/>
      <c r="BS307" s="222"/>
      <c r="BT307" s="222"/>
      <c r="BU307" s="222"/>
      <c r="BV307" s="222"/>
      <c r="BW307" s="268"/>
      <c r="BX307" s="267"/>
      <c r="BY307" s="267"/>
      <c r="BZ307" s="267"/>
      <c r="CA307" s="267"/>
      <c r="CB307" s="267"/>
      <c r="CC307" s="241"/>
      <c r="CD307" s="214"/>
      <c r="CE307" s="240"/>
      <c r="CF307" s="240"/>
      <c r="CG307" s="240"/>
      <c r="CH307" s="5"/>
      <c r="CI307" s="579">
        <f t="shared" si="63"/>
        <v>0</v>
      </c>
      <c r="CJ307" s="579">
        <f t="shared" si="64"/>
        <v>0</v>
      </c>
    </row>
    <row r="308" spans="1:88" hidden="1" x14ac:dyDescent="0.2">
      <c r="A308" s="22"/>
      <c r="B308" s="22"/>
      <c r="C308" s="22"/>
      <c r="D308" s="34"/>
      <c r="E308" s="22"/>
      <c r="F308" s="34"/>
      <c r="G308" s="48"/>
      <c r="H308" s="36"/>
      <c r="I308" s="27"/>
      <c r="J308" s="204"/>
      <c r="K308" s="204"/>
      <c r="L308" s="205"/>
      <c r="M308" s="205"/>
      <c r="N308" s="204"/>
      <c r="O308" s="214"/>
      <c r="P308" s="214"/>
      <c r="Q308" s="213"/>
      <c r="R308" s="214"/>
      <c r="S308" s="213"/>
      <c r="T308" s="214"/>
      <c r="U308" s="223"/>
      <c r="V308" s="223"/>
      <c r="W308" s="222"/>
      <c r="X308" s="223"/>
      <c r="Y308" s="222"/>
      <c r="Z308" s="223"/>
      <c r="AA308" s="232"/>
      <c r="AB308" s="232"/>
      <c r="AC308" s="231"/>
      <c r="AD308" s="232"/>
      <c r="AE308" s="231"/>
      <c r="AF308" s="232"/>
      <c r="AG308" s="250"/>
      <c r="AH308" s="250"/>
      <c r="AI308" s="249"/>
      <c r="AJ308" s="250"/>
      <c r="AK308" s="249"/>
      <c r="AL308" s="250"/>
      <c r="AM308" s="204"/>
      <c r="AN308" s="204"/>
      <c r="AO308" s="205"/>
      <c r="AP308" s="204"/>
      <c r="AQ308" s="205"/>
      <c r="AR308" s="204"/>
      <c r="AS308" s="259"/>
      <c r="AT308" s="259"/>
      <c r="AU308" s="258"/>
      <c r="AV308" s="259"/>
      <c r="AW308" s="258"/>
      <c r="AX308" s="259"/>
      <c r="AY308" s="268"/>
      <c r="AZ308" s="268"/>
      <c r="BA308" s="267"/>
      <c r="BB308" s="268"/>
      <c r="BC308" s="267"/>
      <c r="BD308" s="268"/>
      <c r="BE308" s="204"/>
      <c r="BF308" s="204"/>
      <c r="BG308" s="205"/>
      <c r="BH308" s="204"/>
      <c r="BI308" s="205"/>
      <c r="BJ308" s="204"/>
      <c r="BK308" s="241"/>
      <c r="BL308" s="241"/>
      <c r="BM308" s="240"/>
      <c r="BN308" s="241"/>
      <c r="BO308" s="240"/>
      <c r="BP308" s="241"/>
      <c r="BQ308" s="223"/>
      <c r="BR308" s="223"/>
      <c r="BS308" s="222"/>
      <c r="BT308" s="223"/>
      <c r="BU308" s="222"/>
      <c r="BV308" s="223"/>
      <c r="BW308" s="268"/>
      <c r="BX308" s="268"/>
      <c r="BY308" s="267"/>
      <c r="BZ308" s="268"/>
      <c r="CA308" s="267"/>
      <c r="CB308" s="268"/>
      <c r="CC308" s="241"/>
      <c r="CD308" s="214"/>
      <c r="CE308" s="240"/>
      <c r="CF308" s="240"/>
      <c r="CG308" s="241"/>
      <c r="CH308" s="5"/>
      <c r="CI308" s="579">
        <f t="shared" si="63"/>
        <v>0</v>
      </c>
      <c r="CJ308" s="579">
        <f t="shared" si="64"/>
        <v>0</v>
      </c>
    </row>
    <row r="309" spans="1:88" hidden="1" x14ac:dyDescent="0.2">
      <c r="A309" s="105"/>
      <c r="B309" s="105"/>
      <c r="C309" s="105"/>
      <c r="D309" s="107"/>
      <c r="E309" s="105"/>
      <c r="F309" s="107"/>
      <c r="G309" s="108"/>
      <c r="H309" s="91"/>
      <c r="I309" s="59"/>
      <c r="J309" s="206"/>
      <c r="K309" s="206"/>
      <c r="L309" s="206"/>
      <c r="M309" s="206"/>
      <c r="N309" s="206"/>
      <c r="O309" s="215"/>
      <c r="P309" s="215"/>
      <c r="Q309" s="215"/>
      <c r="R309" s="215"/>
      <c r="S309" s="215"/>
      <c r="T309" s="215"/>
      <c r="U309" s="224"/>
      <c r="V309" s="224"/>
      <c r="W309" s="224"/>
      <c r="X309" s="224"/>
      <c r="Y309" s="224"/>
      <c r="Z309" s="224"/>
      <c r="AA309" s="233"/>
      <c r="AB309" s="233"/>
      <c r="AC309" s="233"/>
      <c r="AD309" s="233"/>
      <c r="AE309" s="233"/>
      <c r="AF309" s="233"/>
      <c r="AG309" s="251"/>
      <c r="AH309" s="251"/>
      <c r="AI309" s="251"/>
      <c r="AJ309" s="251"/>
      <c r="AK309" s="251"/>
      <c r="AL309" s="251"/>
      <c r="AM309" s="206"/>
      <c r="AN309" s="206"/>
      <c r="AO309" s="206"/>
      <c r="AP309" s="206"/>
      <c r="AQ309" s="206"/>
      <c r="AR309" s="206"/>
      <c r="AS309" s="260"/>
      <c r="AT309" s="260"/>
      <c r="AU309" s="260"/>
      <c r="AV309" s="260"/>
      <c r="AW309" s="260"/>
      <c r="AX309" s="260"/>
      <c r="AY309" s="269"/>
      <c r="AZ309" s="269"/>
      <c r="BA309" s="269"/>
      <c r="BB309" s="269"/>
      <c r="BC309" s="269"/>
      <c r="BD309" s="269"/>
      <c r="BE309" s="206"/>
      <c r="BF309" s="206"/>
      <c r="BG309" s="206"/>
      <c r="BH309" s="206"/>
      <c r="BI309" s="206"/>
      <c r="BJ309" s="206"/>
      <c r="BK309" s="242"/>
      <c r="BL309" s="242"/>
      <c r="BM309" s="242"/>
      <c r="BN309" s="242"/>
      <c r="BO309" s="242"/>
      <c r="BP309" s="242"/>
      <c r="BQ309" s="224"/>
      <c r="BR309" s="224"/>
      <c r="BS309" s="224"/>
      <c r="BT309" s="224"/>
      <c r="BU309" s="224"/>
      <c r="BV309" s="224"/>
      <c r="BW309" s="269"/>
      <c r="BX309" s="269"/>
      <c r="BY309" s="269"/>
      <c r="BZ309" s="269"/>
      <c r="CA309" s="269"/>
      <c r="CB309" s="269"/>
      <c r="CC309" s="242"/>
      <c r="CD309" s="215"/>
      <c r="CE309" s="242"/>
      <c r="CF309" s="242"/>
      <c r="CG309" s="242"/>
      <c r="CH309" s="5"/>
      <c r="CI309" s="579">
        <f t="shared" si="63"/>
        <v>0</v>
      </c>
      <c r="CJ309" s="579">
        <f t="shared" si="64"/>
        <v>0</v>
      </c>
    </row>
    <row r="310" spans="1:88" hidden="1" x14ac:dyDescent="0.2">
      <c r="A310" s="141"/>
      <c r="B310" s="141"/>
      <c r="C310" s="141"/>
      <c r="D310" s="142"/>
      <c r="E310" s="141"/>
      <c r="F310" s="142"/>
      <c r="G310" s="143"/>
      <c r="H310" s="69"/>
      <c r="I310" s="144"/>
      <c r="J310" s="204"/>
      <c r="K310" s="204"/>
      <c r="L310" s="205"/>
      <c r="M310" s="205"/>
      <c r="N310" s="205"/>
      <c r="O310" s="214"/>
      <c r="P310" s="214"/>
      <c r="Q310" s="213"/>
      <c r="R310" s="213"/>
      <c r="S310" s="213"/>
      <c r="T310" s="213"/>
      <c r="U310" s="223"/>
      <c r="V310" s="222"/>
      <c r="W310" s="222"/>
      <c r="X310" s="222"/>
      <c r="Y310" s="222"/>
      <c r="Z310" s="222"/>
      <c r="AA310" s="232"/>
      <c r="AB310" s="231"/>
      <c r="AC310" s="231"/>
      <c r="AD310" s="231"/>
      <c r="AE310" s="231"/>
      <c r="AF310" s="231"/>
      <c r="AG310" s="250"/>
      <c r="AH310" s="249"/>
      <c r="AI310" s="249"/>
      <c r="AJ310" s="249"/>
      <c r="AK310" s="249"/>
      <c r="AL310" s="249"/>
      <c r="AM310" s="204"/>
      <c r="AN310" s="205"/>
      <c r="AO310" s="205"/>
      <c r="AP310" s="205"/>
      <c r="AQ310" s="205"/>
      <c r="AR310" s="205"/>
      <c r="AS310" s="259"/>
      <c r="AT310" s="258"/>
      <c r="AU310" s="258"/>
      <c r="AV310" s="258"/>
      <c r="AW310" s="258"/>
      <c r="AX310" s="258"/>
      <c r="AY310" s="268"/>
      <c r="AZ310" s="267"/>
      <c r="BA310" s="267"/>
      <c r="BB310" s="267"/>
      <c r="BC310" s="267"/>
      <c r="BD310" s="267"/>
      <c r="BE310" s="204"/>
      <c r="BF310" s="205"/>
      <c r="BG310" s="205"/>
      <c r="BH310" s="205"/>
      <c r="BI310" s="205"/>
      <c r="BJ310" s="205"/>
      <c r="BK310" s="241"/>
      <c r="BL310" s="240"/>
      <c r="BM310" s="240"/>
      <c r="BN310" s="240"/>
      <c r="BO310" s="240"/>
      <c r="BP310" s="240"/>
      <c r="BQ310" s="223"/>
      <c r="BR310" s="222"/>
      <c r="BS310" s="222"/>
      <c r="BT310" s="222"/>
      <c r="BU310" s="222"/>
      <c r="BV310" s="222"/>
      <c r="BW310" s="268"/>
      <c r="BX310" s="267"/>
      <c r="BY310" s="267"/>
      <c r="BZ310" s="267"/>
      <c r="CA310" s="267"/>
      <c r="CB310" s="267"/>
      <c r="CC310" s="241"/>
      <c r="CD310" s="214"/>
      <c r="CE310" s="240"/>
      <c r="CF310" s="240"/>
      <c r="CG310" s="240"/>
      <c r="CH310" s="5"/>
      <c r="CI310" s="579">
        <f t="shared" si="63"/>
        <v>0</v>
      </c>
      <c r="CJ310" s="579">
        <f t="shared" si="64"/>
        <v>0</v>
      </c>
    </row>
    <row r="311" spans="1:88" hidden="1" x14ac:dyDescent="0.2">
      <c r="A311" s="141"/>
      <c r="B311" s="141"/>
      <c r="C311" s="141"/>
      <c r="D311" s="142"/>
      <c r="E311" s="141"/>
      <c r="F311" s="142"/>
      <c r="G311" s="109"/>
      <c r="H311" s="65"/>
      <c r="I311" s="145"/>
      <c r="J311" s="204"/>
      <c r="K311" s="204"/>
      <c r="L311" s="205"/>
      <c r="M311" s="205"/>
      <c r="N311" s="205"/>
      <c r="O311" s="214"/>
      <c r="P311" s="214"/>
      <c r="Q311" s="213"/>
      <c r="R311" s="213"/>
      <c r="S311" s="213"/>
      <c r="T311" s="213"/>
      <c r="U311" s="223"/>
      <c r="V311" s="222"/>
      <c r="W311" s="222"/>
      <c r="X311" s="222"/>
      <c r="Y311" s="222"/>
      <c r="Z311" s="222"/>
      <c r="AA311" s="232"/>
      <c r="AB311" s="231"/>
      <c r="AC311" s="231"/>
      <c r="AD311" s="231"/>
      <c r="AE311" s="231"/>
      <c r="AF311" s="231"/>
      <c r="AG311" s="250"/>
      <c r="AH311" s="249"/>
      <c r="AI311" s="249"/>
      <c r="AJ311" s="249"/>
      <c r="AK311" s="249"/>
      <c r="AL311" s="249"/>
      <c r="AM311" s="204"/>
      <c r="AN311" s="205"/>
      <c r="AO311" s="205"/>
      <c r="AP311" s="205"/>
      <c r="AQ311" s="205"/>
      <c r="AR311" s="205"/>
      <c r="AS311" s="259"/>
      <c r="AT311" s="258"/>
      <c r="AU311" s="258"/>
      <c r="AV311" s="258"/>
      <c r="AW311" s="258"/>
      <c r="AX311" s="258"/>
      <c r="AY311" s="268"/>
      <c r="AZ311" s="267"/>
      <c r="BA311" s="267"/>
      <c r="BB311" s="267"/>
      <c r="BC311" s="267"/>
      <c r="BD311" s="267"/>
      <c r="BE311" s="204"/>
      <c r="BF311" s="205"/>
      <c r="BG311" s="205"/>
      <c r="BH311" s="205"/>
      <c r="BI311" s="205"/>
      <c r="BJ311" s="205"/>
      <c r="BK311" s="241"/>
      <c r="BL311" s="240"/>
      <c r="BM311" s="240"/>
      <c r="BN311" s="240"/>
      <c r="BO311" s="240"/>
      <c r="BP311" s="240"/>
      <c r="BQ311" s="223"/>
      <c r="BR311" s="222"/>
      <c r="BS311" s="222"/>
      <c r="BT311" s="222"/>
      <c r="BU311" s="222"/>
      <c r="BV311" s="222"/>
      <c r="BW311" s="268"/>
      <c r="BX311" s="267"/>
      <c r="BY311" s="267"/>
      <c r="BZ311" s="267"/>
      <c r="CA311" s="267"/>
      <c r="CB311" s="267"/>
      <c r="CC311" s="241"/>
      <c r="CD311" s="214"/>
      <c r="CE311" s="240"/>
      <c r="CF311" s="240"/>
      <c r="CG311" s="240"/>
      <c r="CH311" s="5"/>
      <c r="CI311" s="579">
        <f t="shared" si="63"/>
        <v>0</v>
      </c>
      <c r="CJ311" s="579">
        <f t="shared" si="64"/>
        <v>0</v>
      </c>
    </row>
    <row r="312" spans="1:88" hidden="1" x14ac:dyDescent="0.2">
      <c r="A312" s="141"/>
      <c r="B312" s="141"/>
      <c r="C312" s="141"/>
      <c r="D312" s="142"/>
      <c r="E312" s="141"/>
      <c r="F312" s="142"/>
      <c r="G312" s="109"/>
      <c r="H312" s="69"/>
      <c r="I312" s="144"/>
      <c r="J312" s="204"/>
      <c r="K312" s="204"/>
      <c r="L312" s="205"/>
      <c r="M312" s="205"/>
      <c r="N312" s="205"/>
      <c r="O312" s="214"/>
      <c r="P312" s="214"/>
      <c r="Q312" s="213"/>
      <c r="R312" s="213"/>
      <c r="S312" s="213"/>
      <c r="T312" s="213"/>
      <c r="U312" s="223"/>
      <c r="V312" s="222"/>
      <c r="W312" s="222"/>
      <c r="X312" s="222"/>
      <c r="Y312" s="222"/>
      <c r="Z312" s="222"/>
      <c r="AA312" s="232"/>
      <c r="AB312" s="231"/>
      <c r="AC312" s="231"/>
      <c r="AD312" s="231"/>
      <c r="AE312" s="231"/>
      <c r="AF312" s="231"/>
      <c r="AG312" s="250"/>
      <c r="AH312" s="249"/>
      <c r="AI312" s="249"/>
      <c r="AJ312" s="249"/>
      <c r="AK312" s="249"/>
      <c r="AL312" s="249"/>
      <c r="AM312" s="204"/>
      <c r="AN312" s="205"/>
      <c r="AO312" s="205"/>
      <c r="AP312" s="205"/>
      <c r="AQ312" s="205"/>
      <c r="AR312" s="205"/>
      <c r="AS312" s="259"/>
      <c r="AT312" s="258"/>
      <c r="AU312" s="258"/>
      <c r="AV312" s="258"/>
      <c r="AW312" s="258"/>
      <c r="AX312" s="258"/>
      <c r="AY312" s="268"/>
      <c r="AZ312" s="267"/>
      <c r="BA312" s="267"/>
      <c r="BB312" s="267"/>
      <c r="BC312" s="267"/>
      <c r="BD312" s="267"/>
      <c r="BE312" s="204"/>
      <c r="BF312" s="205"/>
      <c r="BG312" s="205"/>
      <c r="BH312" s="205"/>
      <c r="BI312" s="205"/>
      <c r="BJ312" s="205"/>
      <c r="BK312" s="241"/>
      <c r="BL312" s="240"/>
      <c r="BM312" s="240"/>
      <c r="BN312" s="240"/>
      <c r="BO312" s="240"/>
      <c r="BP312" s="240"/>
      <c r="BQ312" s="223"/>
      <c r="BR312" s="222"/>
      <c r="BS312" s="222"/>
      <c r="BT312" s="222"/>
      <c r="BU312" s="222"/>
      <c r="BV312" s="222"/>
      <c r="BW312" s="268"/>
      <c r="BX312" s="267"/>
      <c r="BY312" s="267"/>
      <c r="BZ312" s="267"/>
      <c r="CA312" s="267"/>
      <c r="CB312" s="267"/>
      <c r="CC312" s="241"/>
      <c r="CD312" s="214"/>
      <c r="CE312" s="240"/>
      <c r="CF312" s="240"/>
      <c r="CG312" s="240"/>
      <c r="CH312" s="5"/>
      <c r="CI312" s="579">
        <f t="shared" si="63"/>
        <v>0</v>
      </c>
      <c r="CJ312" s="579">
        <f t="shared" si="64"/>
        <v>0</v>
      </c>
    </row>
    <row r="313" spans="1:88" hidden="1" x14ac:dyDescent="0.2">
      <c r="A313" s="141"/>
      <c r="B313" s="141"/>
      <c r="C313" s="141"/>
      <c r="D313" s="142"/>
      <c r="E313" s="141"/>
      <c r="F313" s="142"/>
      <c r="G313" s="109"/>
      <c r="H313" s="69"/>
      <c r="I313" s="144"/>
      <c r="J313" s="204"/>
      <c r="K313" s="204"/>
      <c r="L313" s="205"/>
      <c r="M313" s="205"/>
      <c r="N313" s="205"/>
      <c r="O313" s="214"/>
      <c r="P313" s="214"/>
      <c r="Q313" s="213"/>
      <c r="R313" s="213"/>
      <c r="S313" s="213"/>
      <c r="T313" s="213"/>
      <c r="U313" s="223"/>
      <c r="V313" s="222"/>
      <c r="W313" s="222"/>
      <c r="X313" s="222"/>
      <c r="Y313" s="222"/>
      <c r="Z313" s="222"/>
      <c r="AA313" s="232"/>
      <c r="AB313" s="231"/>
      <c r="AC313" s="231"/>
      <c r="AD313" s="231"/>
      <c r="AE313" s="231"/>
      <c r="AF313" s="231"/>
      <c r="AG313" s="250"/>
      <c r="AH313" s="249"/>
      <c r="AI313" s="249"/>
      <c r="AJ313" s="249"/>
      <c r="AK313" s="249"/>
      <c r="AL313" s="249"/>
      <c r="AM313" s="204"/>
      <c r="AN313" s="205"/>
      <c r="AO313" s="205"/>
      <c r="AP313" s="205"/>
      <c r="AQ313" s="205"/>
      <c r="AR313" s="205"/>
      <c r="AS313" s="259"/>
      <c r="AT313" s="258"/>
      <c r="AU313" s="258"/>
      <c r="AV313" s="258"/>
      <c r="AW313" s="258"/>
      <c r="AX313" s="258"/>
      <c r="AY313" s="268"/>
      <c r="AZ313" s="267"/>
      <c r="BA313" s="267"/>
      <c r="BB313" s="267"/>
      <c r="BC313" s="267"/>
      <c r="BD313" s="267"/>
      <c r="BE313" s="204"/>
      <c r="BF313" s="205"/>
      <c r="BG313" s="205"/>
      <c r="BH313" s="205"/>
      <c r="BI313" s="205"/>
      <c r="BJ313" s="205"/>
      <c r="BK313" s="241"/>
      <c r="BL313" s="240"/>
      <c r="BM313" s="240"/>
      <c r="BN313" s="240"/>
      <c r="BO313" s="240"/>
      <c r="BP313" s="240"/>
      <c r="BQ313" s="223"/>
      <c r="BR313" s="222"/>
      <c r="BS313" s="222"/>
      <c r="BT313" s="222"/>
      <c r="BU313" s="222"/>
      <c r="BV313" s="222"/>
      <c r="BW313" s="268"/>
      <c r="BX313" s="267"/>
      <c r="BY313" s="267"/>
      <c r="BZ313" s="267"/>
      <c r="CA313" s="267"/>
      <c r="CB313" s="267"/>
      <c r="CC313" s="241"/>
      <c r="CD313" s="214"/>
      <c r="CE313" s="240"/>
      <c r="CF313" s="240"/>
      <c r="CG313" s="240"/>
      <c r="CH313" s="5"/>
      <c r="CI313" s="579">
        <f t="shared" si="63"/>
        <v>0</v>
      </c>
      <c r="CJ313" s="579">
        <f t="shared" si="64"/>
        <v>0</v>
      </c>
    </row>
    <row r="314" spans="1:88" hidden="1" x14ac:dyDescent="0.2">
      <c r="A314" s="141"/>
      <c r="B314" s="141"/>
      <c r="C314" s="141"/>
      <c r="D314" s="142"/>
      <c r="E314" s="141"/>
      <c r="F314" s="142"/>
      <c r="G314" s="109"/>
      <c r="H314" s="65"/>
      <c r="I314" s="145"/>
      <c r="J314" s="204"/>
      <c r="K314" s="204"/>
      <c r="L314" s="205"/>
      <c r="M314" s="205"/>
      <c r="N314" s="205"/>
      <c r="O314" s="214"/>
      <c r="P314" s="214"/>
      <c r="Q314" s="213"/>
      <c r="R314" s="213"/>
      <c r="S314" s="213"/>
      <c r="T314" s="213"/>
      <c r="U314" s="223"/>
      <c r="V314" s="222"/>
      <c r="W314" s="222"/>
      <c r="X314" s="222"/>
      <c r="Y314" s="222"/>
      <c r="Z314" s="222"/>
      <c r="AA314" s="232"/>
      <c r="AB314" s="231"/>
      <c r="AC314" s="231"/>
      <c r="AD314" s="231"/>
      <c r="AE314" s="231"/>
      <c r="AF314" s="231"/>
      <c r="AG314" s="250"/>
      <c r="AH314" s="249"/>
      <c r="AI314" s="249"/>
      <c r="AJ314" s="249"/>
      <c r="AK314" s="249"/>
      <c r="AL314" s="249"/>
      <c r="AM314" s="204"/>
      <c r="AN314" s="205"/>
      <c r="AO314" s="205"/>
      <c r="AP314" s="205"/>
      <c r="AQ314" s="205"/>
      <c r="AR314" s="205"/>
      <c r="AS314" s="259"/>
      <c r="AT314" s="258"/>
      <c r="AU314" s="258"/>
      <c r="AV314" s="258"/>
      <c r="AW314" s="258"/>
      <c r="AX314" s="258"/>
      <c r="AY314" s="268"/>
      <c r="AZ314" s="267"/>
      <c r="BA314" s="267"/>
      <c r="BB314" s="267"/>
      <c r="BC314" s="267"/>
      <c r="BD314" s="267"/>
      <c r="BE314" s="204"/>
      <c r="BF314" s="205"/>
      <c r="BG314" s="205"/>
      <c r="BH314" s="205"/>
      <c r="BI314" s="205"/>
      <c r="BJ314" s="205"/>
      <c r="BK314" s="241"/>
      <c r="BL314" s="240"/>
      <c r="BM314" s="240"/>
      <c r="BN314" s="240"/>
      <c r="BO314" s="240"/>
      <c r="BP314" s="240"/>
      <c r="BQ314" s="223"/>
      <c r="BR314" s="222"/>
      <c r="BS314" s="222"/>
      <c r="BT314" s="222"/>
      <c r="BU314" s="222"/>
      <c r="BV314" s="222"/>
      <c r="BW314" s="268"/>
      <c r="BX314" s="267"/>
      <c r="BY314" s="267"/>
      <c r="BZ314" s="267"/>
      <c r="CA314" s="267"/>
      <c r="CB314" s="267"/>
      <c r="CC314" s="241"/>
      <c r="CD314" s="214"/>
      <c r="CE314" s="240"/>
      <c r="CF314" s="240"/>
      <c r="CG314" s="240"/>
      <c r="CH314" s="5"/>
      <c r="CI314" s="579">
        <f t="shared" si="63"/>
        <v>0</v>
      </c>
      <c r="CJ314" s="579">
        <f t="shared" si="64"/>
        <v>0</v>
      </c>
    </row>
    <row r="315" spans="1:88" hidden="1" x14ac:dyDescent="0.2">
      <c r="A315" s="146"/>
      <c r="B315" s="146"/>
      <c r="C315" s="146"/>
      <c r="D315" s="147"/>
      <c r="E315" s="146"/>
      <c r="F315" s="147"/>
      <c r="G315" s="148"/>
      <c r="H315" s="72"/>
      <c r="I315" s="150"/>
      <c r="J315" s="204"/>
      <c r="K315" s="204"/>
      <c r="L315" s="205"/>
      <c r="M315" s="205"/>
      <c r="N315" s="205"/>
      <c r="O315" s="214"/>
      <c r="P315" s="214"/>
      <c r="Q315" s="213"/>
      <c r="R315" s="213"/>
      <c r="S315" s="213"/>
      <c r="T315" s="213"/>
      <c r="U315" s="223"/>
      <c r="V315" s="222"/>
      <c r="W315" s="222"/>
      <c r="X315" s="222"/>
      <c r="Y315" s="222"/>
      <c r="Z315" s="222"/>
      <c r="AA315" s="232"/>
      <c r="AB315" s="231"/>
      <c r="AC315" s="231"/>
      <c r="AD315" s="231"/>
      <c r="AE315" s="231"/>
      <c r="AF315" s="231"/>
      <c r="AG315" s="250"/>
      <c r="AH315" s="249"/>
      <c r="AI315" s="249"/>
      <c r="AJ315" s="249"/>
      <c r="AK315" s="249"/>
      <c r="AL315" s="249"/>
      <c r="AM315" s="204"/>
      <c r="AN315" s="205"/>
      <c r="AO315" s="205"/>
      <c r="AP315" s="205"/>
      <c r="AQ315" s="205"/>
      <c r="AR315" s="205"/>
      <c r="AS315" s="259"/>
      <c r="AT315" s="258"/>
      <c r="AU315" s="258"/>
      <c r="AV315" s="258"/>
      <c r="AW315" s="258"/>
      <c r="AX315" s="258"/>
      <c r="AY315" s="268"/>
      <c r="AZ315" s="267"/>
      <c r="BA315" s="267"/>
      <c r="BB315" s="267"/>
      <c r="BC315" s="267"/>
      <c r="BD315" s="267"/>
      <c r="BE315" s="204"/>
      <c r="BF315" s="205"/>
      <c r="BG315" s="205"/>
      <c r="BH315" s="205"/>
      <c r="BI315" s="205"/>
      <c r="BJ315" s="205"/>
      <c r="BK315" s="241"/>
      <c r="BL315" s="240"/>
      <c r="BM315" s="240"/>
      <c r="BN315" s="240"/>
      <c r="BO315" s="240"/>
      <c r="BP315" s="240"/>
      <c r="BQ315" s="223"/>
      <c r="BR315" s="222"/>
      <c r="BS315" s="222"/>
      <c r="BT315" s="222"/>
      <c r="BU315" s="222"/>
      <c r="BV315" s="222"/>
      <c r="BW315" s="268"/>
      <c r="BX315" s="267"/>
      <c r="BY315" s="267"/>
      <c r="BZ315" s="267"/>
      <c r="CA315" s="267"/>
      <c r="CB315" s="267"/>
      <c r="CC315" s="241"/>
      <c r="CD315" s="214"/>
      <c r="CE315" s="240"/>
      <c r="CF315" s="240"/>
      <c r="CG315" s="240"/>
      <c r="CH315" s="5"/>
      <c r="CI315" s="579">
        <f t="shared" si="63"/>
        <v>0</v>
      </c>
      <c r="CJ315" s="579">
        <f t="shared" si="64"/>
        <v>0</v>
      </c>
    </row>
    <row r="316" spans="1:88" hidden="1" x14ac:dyDescent="0.2">
      <c r="A316" s="146"/>
      <c r="B316" s="146"/>
      <c r="C316" s="146"/>
      <c r="D316" s="147"/>
      <c r="E316" s="146"/>
      <c r="F316" s="147"/>
      <c r="G316" s="148"/>
      <c r="H316" s="72"/>
      <c r="I316" s="149"/>
      <c r="J316" s="204"/>
      <c r="K316" s="204"/>
      <c r="L316" s="205"/>
      <c r="M316" s="205"/>
      <c r="N316" s="205"/>
      <c r="O316" s="214"/>
      <c r="P316" s="214"/>
      <c r="Q316" s="213"/>
      <c r="R316" s="213"/>
      <c r="S316" s="213"/>
      <c r="T316" s="213"/>
      <c r="U316" s="223"/>
      <c r="V316" s="222"/>
      <c r="W316" s="222"/>
      <c r="X316" s="222"/>
      <c r="Y316" s="222"/>
      <c r="Z316" s="222"/>
      <c r="AA316" s="232"/>
      <c r="AB316" s="231"/>
      <c r="AC316" s="231"/>
      <c r="AD316" s="231"/>
      <c r="AE316" s="231"/>
      <c r="AF316" s="231"/>
      <c r="AG316" s="250"/>
      <c r="AH316" s="249"/>
      <c r="AI316" s="249"/>
      <c r="AJ316" s="249"/>
      <c r="AK316" s="249"/>
      <c r="AL316" s="249"/>
      <c r="AM316" s="204"/>
      <c r="AN316" s="205"/>
      <c r="AO316" s="205"/>
      <c r="AP316" s="205"/>
      <c r="AQ316" s="205"/>
      <c r="AR316" s="205"/>
      <c r="AS316" s="259"/>
      <c r="AT316" s="258"/>
      <c r="AU316" s="258"/>
      <c r="AV316" s="258"/>
      <c r="AW316" s="258"/>
      <c r="AX316" s="258"/>
      <c r="AY316" s="268"/>
      <c r="AZ316" s="267"/>
      <c r="BA316" s="267"/>
      <c r="BB316" s="267"/>
      <c r="BC316" s="267"/>
      <c r="BD316" s="267"/>
      <c r="BE316" s="204"/>
      <c r="BF316" s="205"/>
      <c r="BG316" s="205"/>
      <c r="BH316" s="205"/>
      <c r="BI316" s="205"/>
      <c r="BJ316" s="205"/>
      <c r="BK316" s="241"/>
      <c r="BL316" s="240"/>
      <c r="BM316" s="240"/>
      <c r="BN316" s="240"/>
      <c r="BO316" s="240"/>
      <c r="BP316" s="240"/>
      <c r="BQ316" s="223"/>
      <c r="BR316" s="222"/>
      <c r="BS316" s="222"/>
      <c r="BT316" s="222"/>
      <c r="BU316" s="222"/>
      <c r="BV316" s="222"/>
      <c r="BW316" s="268"/>
      <c r="BX316" s="267"/>
      <c r="BY316" s="267"/>
      <c r="BZ316" s="267"/>
      <c r="CA316" s="267"/>
      <c r="CB316" s="267"/>
      <c r="CC316" s="241"/>
      <c r="CD316" s="214"/>
      <c r="CE316" s="240"/>
      <c r="CF316" s="240"/>
      <c r="CG316" s="240"/>
      <c r="CH316" s="5"/>
      <c r="CI316" s="579">
        <f t="shared" si="63"/>
        <v>0</v>
      </c>
      <c r="CJ316" s="579">
        <f t="shared" si="64"/>
        <v>0</v>
      </c>
    </row>
    <row r="317" spans="1:88" hidden="1" x14ac:dyDescent="0.2">
      <c r="A317" s="22"/>
      <c r="B317" s="22"/>
      <c r="C317" s="93"/>
      <c r="D317" s="34"/>
      <c r="E317" s="22"/>
      <c r="F317" s="34"/>
      <c r="G317" s="48"/>
      <c r="H317" s="26"/>
      <c r="I317" s="27"/>
      <c r="J317" s="204"/>
      <c r="K317" s="204"/>
      <c r="L317" s="205"/>
      <c r="M317" s="205"/>
      <c r="N317" s="205"/>
      <c r="O317" s="214"/>
      <c r="P317" s="214"/>
      <c r="Q317" s="213"/>
      <c r="R317" s="213"/>
      <c r="S317" s="213"/>
      <c r="T317" s="213"/>
      <c r="U317" s="223"/>
      <c r="V317" s="222"/>
      <c r="W317" s="222"/>
      <c r="X317" s="222"/>
      <c r="Y317" s="222"/>
      <c r="Z317" s="222"/>
      <c r="AA317" s="232"/>
      <c r="AB317" s="231"/>
      <c r="AC317" s="231"/>
      <c r="AD317" s="231"/>
      <c r="AE317" s="231"/>
      <c r="AF317" s="231"/>
      <c r="AG317" s="250"/>
      <c r="AH317" s="249"/>
      <c r="AI317" s="249"/>
      <c r="AJ317" s="249"/>
      <c r="AK317" s="249"/>
      <c r="AL317" s="249"/>
      <c r="AM317" s="204"/>
      <c r="AN317" s="205"/>
      <c r="AO317" s="205"/>
      <c r="AP317" s="205"/>
      <c r="AQ317" s="205"/>
      <c r="AR317" s="205"/>
      <c r="AS317" s="259"/>
      <c r="AT317" s="258"/>
      <c r="AU317" s="258"/>
      <c r="AV317" s="258"/>
      <c r="AW317" s="258"/>
      <c r="AX317" s="258"/>
      <c r="AY317" s="268"/>
      <c r="AZ317" s="267"/>
      <c r="BA317" s="267"/>
      <c r="BB317" s="267"/>
      <c r="BC317" s="267"/>
      <c r="BD317" s="267"/>
      <c r="BE317" s="204"/>
      <c r="BF317" s="205"/>
      <c r="BG317" s="205"/>
      <c r="BH317" s="205"/>
      <c r="BI317" s="205"/>
      <c r="BJ317" s="205"/>
      <c r="BK317" s="241"/>
      <c r="BL317" s="240"/>
      <c r="BM317" s="240"/>
      <c r="BN317" s="240"/>
      <c r="BO317" s="240"/>
      <c r="BP317" s="240"/>
      <c r="BQ317" s="223"/>
      <c r="BR317" s="222"/>
      <c r="BS317" s="222"/>
      <c r="BT317" s="222"/>
      <c r="BU317" s="222"/>
      <c r="BV317" s="222"/>
      <c r="BW317" s="268"/>
      <c r="BX317" s="267"/>
      <c r="BY317" s="267"/>
      <c r="BZ317" s="267"/>
      <c r="CA317" s="267"/>
      <c r="CB317" s="267"/>
      <c r="CC317" s="241"/>
      <c r="CD317" s="214"/>
      <c r="CE317" s="240"/>
      <c r="CF317" s="240"/>
      <c r="CG317" s="240"/>
      <c r="CH317" s="5"/>
      <c r="CI317" s="579">
        <f t="shared" si="63"/>
        <v>0</v>
      </c>
      <c r="CJ317" s="579">
        <f t="shared" si="64"/>
        <v>0</v>
      </c>
    </row>
    <row r="318" spans="1:88" hidden="1" x14ac:dyDescent="0.2">
      <c r="A318" s="22"/>
      <c r="B318" s="22"/>
      <c r="C318" s="51"/>
      <c r="E318" s="22"/>
      <c r="F318" s="34"/>
      <c r="G318" s="48"/>
      <c r="H318" s="26"/>
      <c r="I318" s="27"/>
      <c r="J318" s="204"/>
      <c r="K318" s="204"/>
      <c r="L318" s="205"/>
      <c r="M318" s="205"/>
      <c r="N318" s="205"/>
      <c r="O318" s="214"/>
      <c r="P318" s="214"/>
      <c r="Q318" s="213"/>
      <c r="R318" s="213"/>
      <c r="S318" s="213"/>
      <c r="T318" s="213"/>
      <c r="U318" s="223"/>
      <c r="V318" s="222"/>
      <c r="W318" s="222"/>
      <c r="X318" s="222"/>
      <c r="Y318" s="222"/>
      <c r="Z318" s="222"/>
      <c r="AA318" s="232"/>
      <c r="AB318" s="231"/>
      <c r="AC318" s="231"/>
      <c r="AD318" s="231"/>
      <c r="AE318" s="231"/>
      <c r="AF318" s="231"/>
      <c r="AG318" s="250"/>
      <c r="AH318" s="249"/>
      <c r="AI318" s="249"/>
      <c r="AJ318" s="249"/>
      <c r="AK318" s="249"/>
      <c r="AL318" s="249"/>
      <c r="AM318" s="204"/>
      <c r="AN318" s="205"/>
      <c r="AO318" s="205"/>
      <c r="AP318" s="205"/>
      <c r="AQ318" s="205"/>
      <c r="AR318" s="205"/>
      <c r="AS318" s="259"/>
      <c r="AT318" s="258"/>
      <c r="AU318" s="258"/>
      <c r="AV318" s="258"/>
      <c r="AW318" s="258"/>
      <c r="AX318" s="258"/>
      <c r="AY318" s="268"/>
      <c r="AZ318" s="267"/>
      <c r="BA318" s="267"/>
      <c r="BB318" s="267"/>
      <c r="BC318" s="267"/>
      <c r="BD318" s="267"/>
      <c r="BE318" s="204"/>
      <c r="BF318" s="205"/>
      <c r="BG318" s="205"/>
      <c r="BH318" s="205"/>
      <c r="BI318" s="205"/>
      <c r="BJ318" s="205"/>
      <c r="BK318" s="241"/>
      <c r="BL318" s="240"/>
      <c r="BM318" s="240"/>
      <c r="BN318" s="240"/>
      <c r="BO318" s="240"/>
      <c r="BP318" s="240"/>
      <c r="BQ318" s="223"/>
      <c r="BR318" s="222"/>
      <c r="BS318" s="222"/>
      <c r="BT318" s="222"/>
      <c r="BU318" s="222"/>
      <c r="BV318" s="222"/>
      <c r="BW318" s="268"/>
      <c r="BX318" s="267"/>
      <c r="BY318" s="267"/>
      <c r="BZ318" s="267"/>
      <c r="CA318" s="267"/>
      <c r="CB318" s="267"/>
      <c r="CC318" s="241"/>
      <c r="CD318" s="214"/>
      <c r="CE318" s="240"/>
      <c r="CF318" s="240"/>
      <c r="CG318" s="240"/>
      <c r="CH318" s="5"/>
      <c r="CI318" s="579">
        <f t="shared" si="63"/>
        <v>0</v>
      </c>
      <c r="CJ318" s="579">
        <f t="shared" si="64"/>
        <v>0</v>
      </c>
    </row>
    <row r="319" spans="1:88" hidden="1" x14ac:dyDescent="0.2">
      <c r="A319" s="22"/>
      <c r="B319" s="22"/>
      <c r="C319" s="51"/>
      <c r="D319" s="31"/>
      <c r="E319" s="22"/>
      <c r="F319" s="34"/>
      <c r="G319" s="48"/>
      <c r="H319" s="32"/>
      <c r="I319" s="27"/>
      <c r="J319" s="204"/>
      <c r="K319" s="204"/>
      <c r="L319" s="205"/>
      <c r="M319" s="205"/>
      <c r="N319" s="205"/>
      <c r="O319" s="214"/>
      <c r="P319" s="214"/>
      <c r="Q319" s="213"/>
      <c r="R319" s="213"/>
      <c r="S319" s="213"/>
      <c r="T319" s="213"/>
      <c r="U319" s="223"/>
      <c r="V319" s="222"/>
      <c r="W319" s="222"/>
      <c r="X319" s="222"/>
      <c r="Y319" s="222"/>
      <c r="Z319" s="222"/>
      <c r="AA319" s="232"/>
      <c r="AB319" s="231"/>
      <c r="AC319" s="231"/>
      <c r="AD319" s="231"/>
      <c r="AE319" s="231"/>
      <c r="AF319" s="231"/>
      <c r="AG319" s="250"/>
      <c r="AH319" s="249"/>
      <c r="AI319" s="249"/>
      <c r="AJ319" s="249"/>
      <c r="AK319" s="249"/>
      <c r="AL319" s="249"/>
      <c r="AM319" s="204"/>
      <c r="AN319" s="205"/>
      <c r="AO319" s="205"/>
      <c r="AP319" s="205"/>
      <c r="AQ319" s="205"/>
      <c r="AR319" s="205"/>
      <c r="AS319" s="259"/>
      <c r="AT319" s="258"/>
      <c r="AU319" s="258"/>
      <c r="AV319" s="258"/>
      <c r="AW319" s="258"/>
      <c r="AX319" s="258"/>
      <c r="AY319" s="268"/>
      <c r="AZ319" s="267"/>
      <c r="BA319" s="267"/>
      <c r="BB319" s="267"/>
      <c r="BC319" s="267"/>
      <c r="BD319" s="267"/>
      <c r="BE319" s="204"/>
      <c r="BF319" s="205"/>
      <c r="BG319" s="205"/>
      <c r="BH319" s="205"/>
      <c r="BI319" s="205"/>
      <c r="BJ319" s="205"/>
      <c r="BK319" s="241"/>
      <c r="BL319" s="240"/>
      <c r="BM319" s="240"/>
      <c r="BN319" s="240"/>
      <c r="BO319" s="240"/>
      <c r="BP319" s="240"/>
      <c r="BQ319" s="223"/>
      <c r="BR319" s="222"/>
      <c r="BS319" s="222"/>
      <c r="BT319" s="222"/>
      <c r="BU319" s="222"/>
      <c r="BV319" s="222"/>
      <c r="BW319" s="268"/>
      <c r="BX319" s="267"/>
      <c r="BY319" s="267"/>
      <c r="BZ319" s="267"/>
      <c r="CA319" s="267"/>
      <c r="CB319" s="267"/>
      <c r="CC319" s="241"/>
      <c r="CD319" s="214"/>
      <c r="CE319" s="240"/>
      <c r="CF319" s="240"/>
      <c r="CG319" s="240"/>
      <c r="CH319" s="5"/>
      <c r="CI319" s="579">
        <f t="shared" si="63"/>
        <v>0</v>
      </c>
      <c r="CJ319" s="579">
        <f t="shared" si="64"/>
        <v>0</v>
      </c>
    </row>
    <row r="320" spans="1:88" hidden="1" x14ac:dyDescent="0.2">
      <c r="A320" s="22"/>
      <c r="B320" s="22"/>
      <c r="C320" s="51"/>
      <c r="D320" s="33"/>
      <c r="E320" s="22"/>
      <c r="F320" s="34"/>
      <c r="G320" s="48"/>
      <c r="H320" s="32"/>
      <c r="I320" s="27"/>
      <c r="J320" s="204"/>
      <c r="K320" s="204"/>
      <c r="L320" s="205"/>
      <c r="M320" s="205"/>
      <c r="N320" s="205"/>
      <c r="O320" s="214"/>
      <c r="P320" s="214"/>
      <c r="Q320" s="213"/>
      <c r="R320" s="213"/>
      <c r="S320" s="213"/>
      <c r="T320" s="213"/>
      <c r="U320" s="223"/>
      <c r="V320" s="222"/>
      <c r="W320" s="222"/>
      <c r="X320" s="222"/>
      <c r="Y320" s="222"/>
      <c r="Z320" s="222"/>
      <c r="AA320" s="232"/>
      <c r="AB320" s="231"/>
      <c r="AC320" s="231"/>
      <c r="AD320" s="231"/>
      <c r="AE320" s="231"/>
      <c r="AF320" s="231"/>
      <c r="AG320" s="250"/>
      <c r="AH320" s="249"/>
      <c r="AI320" s="249"/>
      <c r="AJ320" s="249"/>
      <c r="AK320" s="249"/>
      <c r="AL320" s="249"/>
      <c r="AM320" s="204"/>
      <c r="AN320" s="205"/>
      <c r="AO320" s="205"/>
      <c r="AP320" s="205"/>
      <c r="AQ320" s="205"/>
      <c r="AR320" s="205"/>
      <c r="AS320" s="259"/>
      <c r="AT320" s="258"/>
      <c r="AU320" s="258"/>
      <c r="AV320" s="258"/>
      <c r="AW320" s="258"/>
      <c r="AX320" s="258"/>
      <c r="AY320" s="268"/>
      <c r="AZ320" s="267"/>
      <c r="BA320" s="267"/>
      <c r="BB320" s="267"/>
      <c r="BC320" s="267"/>
      <c r="BD320" s="267"/>
      <c r="BE320" s="204"/>
      <c r="BF320" s="205"/>
      <c r="BG320" s="205"/>
      <c r="BH320" s="205"/>
      <c r="BI320" s="205"/>
      <c r="BJ320" s="205"/>
      <c r="BK320" s="241"/>
      <c r="BL320" s="240"/>
      <c r="BM320" s="240"/>
      <c r="BN320" s="240"/>
      <c r="BO320" s="240"/>
      <c r="BP320" s="240"/>
      <c r="BQ320" s="223"/>
      <c r="BR320" s="222"/>
      <c r="BS320" s="222"/>
      <c r="BT320" s="222"/>
      <c r="BU320" s="222"/>
      <c r="BV320" s="222"/>
      <c r="BW320" s="268"/>
      <c r="BX320" s="267"/>
      <c r="BY320" s="267"/>
      <c r="BZ320" s="267"/>
      <c r="CA320" s="267"/>
      <c r="CB320" s="267"/>
      <c r="CC320" s="241"/>
      <c r="CD320" s="214"/>
      <c r="CE320" s="240"/>
      <c r="CF320" s="240"/>
      <c r="CG320" s="240"/>
      <c r="CH320" s="5"/>
      <c r="CI320" s="579">
        <f t="shared" si="63"/>
        <v>0</v>
      </c>
      <c r="CJ320" s="579">
        <f t="shared" si="64"/>
        <v>0</v>
      </c>
    </row>
    <row r="321" spans="1:88" hidden="1" x14ac:dyDescent="0.2">
      <c r="A321" s="22"/>
      <c r="B321" s="22"/>
      <c r="C321" s="28"/>
      <c r="D321" s="34"/>
      <c r="E321" s="22"/>
      <c r="F321" s="34"/>
      <c r="G321" s="48"/>
      <c r="H321" s="36"/>
      <c r="I321" s="27"/>
      <c r="J321" s="204"/>
      <c r="K321" s="204"/>
      <c r="L321" s="205"/>
      <c r="M321" s="205"/>
      <c r="N321" s="204"/>
      <c r="O321" s="214"/>
      <c r="P321" s="214"/>
      <c r="Q321" s="213"/>
      <c r="R321" s="214"/>
      <c r="S321" s="213"/>
      <c r="T321" s="214"/>
      <c r="U321" s="223"/>
      <c r="V321" s="223"/>
      <c r="W321" s="222"/>
      <c r="X321" s="223"/>
      <c r="Y321" s="222"/>
      <c r="Z321" s="223"/>
      <c r="AA321" s="232"/>
      <c r="AB321" s="232"/>
      <c r="AC321" s="231"/>
      <c r="AD321" s="232"/>
      <c r="AE321" s="231"/>
      <c r="AF321" s="232"/>
      <c r="AG321" s="250"/>
      <c r="AH321" s="250"/>
      <c r="AI321" s="249"/>
      <c r="AJ321" s="250"/>
      <c r="AK321" s="249"/>
      <c r="AL321" s="250"/>
      <c r="AM321" s="204"/>
      <c r="AN321" s="204"/>
      <c r="AO321" s="205"/>
      <c r="AP321" s="204"/>
      <c r="AQ321" s="205"/>
      <c r="AR321" s="204"/>
      <c r="AS321" s="259"/>
      <c r="AT321" s="259"/>
      <c r="AU321" s="258"/>
      <c r="AV321" s="259"/>
      <c r="AW321" s="258"/>
      <c r="AX321" s="259"/>
      <c r="AY321" s="268"/>
      <c r="AZ321" s="268"/>
      <c r="BA321" s="267"/>
      <c r="BB321" s="268"/>
      <c r="BC321" s="267"/>
      <c r="BD321" s="268"/>
      <c r="BE321" s="204"/>
      <c r="BF321" s="204"/>
      <c r="BG321" s="205"/>
      <c r="BH321" s="204"/>
      <c r="BI321" s="205"/>
      <c r="BJ321" s="204"/>
      <c r="BK321" s="241"/>
      <c r="BL321" s="241"/>
      <c r="BM321" s="240"/>
      <c r="BN321" s="241"/>
      <c r="BO321" s="240"/>
      <c r="BP321" s="241"/>
      <c r="BQ321" s="223"/>
      <c r="BR321" s="223"/>
      <c r="BS321" s="222"/>
      <c r="BT321" s="223"/>
      <c r="BU321" s="222"/>
      <c r="BV321" s="223"/>
      <c r="BW321" s="268"/>
      <c r="BX321" s="268"/>
      <c r="BY321" s="267"/>
      <c r="BZ321" s="268"/>
      <c r="CA321" s="267"/>
      <c r="CB321" s="268"/>
      <c r="CC321" s="241"/>
      <c r="CD321" s="214"/>
      <c r="CE321" s="240"/>
      <c r="CF321" s="240"/>
      <c r="CG321" s="241"/>
      <c r="CH321" s="5"/>
      <c r="CI321" s="579">
        <f t="shared" si="63"/>
        <v>0</v>
      </c>
      <c r="CJ321" s="579">
        <f t="shared" si="64"/>
        <v>0</v>
      </c>
    </row>
    <row r="322" spans="1:88" hidden="1" x14ac:dyDescent="0.2">
      <c r="A322" s="17"/>
      <c r="B322" s="17"/>
      <c r="C322" s="16"/>
      <c r="D322" s="71"/>
      <c r="E322" s="17"/>
      <c r="F322" s="71"/>
      <c r="G322" s="85"/>
      <c r="H322" s="19"/>
      <c r="I322" s="149"/>
      <c r="J322" s="204"/>
      <c r="K322" s="204"/>
      <c r="L322" s="205"/>
      <c r="M322" s="205"/>
      <c r="N322" s="205"/>
      <c r="O322" s="214"/>
      <c r="P322" s="214"/>
      <c r="Q322" s="213"/>
      <c r="R322" s="213"/>
      <c r="S322" s="213"/>
      <c r="T322" s="213"/>
      <c r="U322" s="223"/>
      <c r="V322" s="222"/>
      <c r="W322" s="222"/>
      <c r="X322" s="222"/>
      <c r="Y322" s="222"/>
      <c r="Z322" s="222"/>
      <c r="AA322" s="232"/>
      <c r="AB322" s="231"/>
      <c r="AC322" s="231"/>
      <c r="AD322" s="231"/>
      <c r="AE322" s="231"/>
      <c r="AF322" s="231"/>
      <c r="AG322" s="250"/>
      <c r="AH322" s="249"/>
      <c r="AI322" s="249"/>
      <c r="AJ322" s="249"/>
      <c r="AK322" s="249"/>
      <c r="AL322" s="249"/>
      <c r="AM322" s="204"/>
      <c r="AN322" s="205"/>
      <c r="AO322" s="205"/>
      <c r="AP322" s="205"/>
      <c r="AQ322" s="205"/>
      <c r="AR322" s="205"/>
      <c r="AS322" s="259"/>
      <c r="AT322" s="258"/>
      <c r="AU322" s="258"/>
      <c r="AV322" s="258"/>
      <c r="AW322" s="258"/>
      <c r="AX322" s="258"/>
      <c r="AY322" s="268"/>
      <c r="AZ322" s="267"/>
      <c r="BA322" s="267"/>
      <c r="BB322" s="267"/>
      <c r="BC322" s="267"/>
      <c r="BD322" s="267"/>
      <c r="BE322" s="204"/>
      <c r="BF322" s="205"/>
      <c r="BG322" s="205"/>
      <c r="BH322" s="205"/>
      <c r="BI322" s="205"/>
      <c r="BJ322" s="205"/>
      <c r="BK322" s="241"/>
      <c r="BL322" s="240"/>
      <c r="BM322" s="240"/>
      <c r="BN322" s="240"/>
      <c r="BO322" s="240"/>
      <c r="BP322" s="240"/>
      <c r="BQ322" s="223"/>
      <c r="BR322" s="222"/>
      <c r="BS322" s="222"/>
      <c r="BT322" s="222"/>
      <c r="BU322" s="222"/>
      <c r="BV322" s="222"/>
      <c r="BW322" s="268"/>
      <c r="BX322" s="267"/>
      <c r="BY322" s="267"/>
      <c r="BZ322" s="267"/>
      <c r="CA322" s="267"/>
      <c r="CB322" s="267"/>
      <c r="CC322" s="241"/>
      <c r="CD322" s="214"/>
      <c r="CE322" s="240"/>
      <c r="CF322" s="240"/>
      <c r="CG322" s="240"/>
      <c r="CH322" s="5"/>
      <c r="CI322" s="579">
        <f t="shared" si="63"/>
        <v>0</v>
      </c>
      <c r="CJ322" s="579">
        <f t="shared" si="64"/>
        <v>0</v>
      </c>
    </row>
    <row r="323" spans="1:88" hidden="1" x14ac:dyDescent="0.2">
      <c r="A323" s="28"/>
      <c r="B323" s="22"/>
      <c r="C323" s="22"/>
      <c r="D323" s="34"/>
      <c r="E323" s="28"/>
      <c r="F323" s="34"/>
      <c r="G323" s="48"/>
      <c r="H323" s="26"/>
      <c r="I323" s="27"/>
      <c r="J323" s="204"/>
      <c r="K323" s="204"/>
      <c r="L323" s="205"/>
      <c r="M323" s="205"/>
      <c r="N323" s="205"/>
      <c r="O323" s="214"/>
      <c r="P323" s="214"/>
      <c r="Q323" s="213"/>
      <c r="R323" s="213"/>
      <c r="S323" s="213"/>
      <c r="T323" s="213"/>
      <c r="U323" s="223"/>
      <c r="V323" s="222"/>
      <c r="W323" s="222"/>
      <c r="X323" s="222"/>
      <c r="Y323" s="222"/>
      <c r="Z323" s="222"/>
      <c r="AA323" s="232"/>
      <c r="AB323" s="231"/>
      <c r="AC323" s="231"/>
      <c r="AD323" s="231"/>
      <c r="AE323" s="231"/>
      <c r="AF323" s="231"/>
      <c r="AG323" s="250"/>
      <c r="AH323" s="249"/>
      <c r="AI323" s="249"/>
      <c r="AJ323" s="249"/>
      <c r="AK323" s="249"/>
      <c r="AL323" s="249"/>
      <c r="AM323" s="204"/>
      <c r="AN323" s="205"/>
      <c r="AO323" s="205"/>
      <c r="AP323" s="205"/>
      <c r="AQ323" s="205"/>
      <c r="AR323" s="205"/>
      <c r="AS323" s="259"/>
      <c r="AT323" s="258"/>
      <c r="AU323" s="258"/>
      <c r="AV323" s="258"/>
      <c r="AW323" s="258"/>
      <c r="AX323" s="258"/>
      <c r="AY323" s="268"/>
      <c r="AZ323" s="267"/>
      <c r="BA323" s="267"/>
      <c r="BB323" s="267"/>
      <c r="BC323" s="267"/>
      <c r="BD323" s="267"/>
      <c r="BE323" s="204"/>
      <c r="BF323" s="205"/>
      <c r="BG323" s="205"/>
      <c r="BH323" s="205"/>
      <c r="BI323" s="205"/>
      <c r="BJ323" s="205"/>
      <c r="BK323" s="241"/>
      <c r="BL323" s="240"/>
      <c r="BM323" s="240"/>
      <c r="BN323" s="240"/>
      <c r="BO323" s="240"/>
      <c r="BP323" s="240"/>
      <c r="BQ323" s="223"/>
      <c r="BR323" s="222"/>
      <c r="BS323" s="222"/>
      <c r="BT323" s="222"/>
      <c r="BU323" s="222"/>
      <c r="BV323" s="222"/>
      <c r="BW323" s="268"/>
      <c r="BX323" s="267"/>
      <c r="BY323" s="267"/>
      <c r="BZ323" s="267"/>
      <c r="CA323" s="267"/>
      <c r="CB323" s="267"/>
      <c r="CC323" s="241"/>
      <c r="CD323" s="214"/>
      <c r="CE323" s="240"/>
      <c r="CF323" s="240"/>
      <c r="CG323" s="240"/>
      <c r="CH323" s="5"/>
      <c r="CI323" s="579">
        <f t="shared" si="63"/>
        <v>0</v>
      </c>
      <c r="CJ323" s="579">
        <f t="shared" si="64"/>
        <v>0</v>
      </c>
    </row>
    <row r="324" spans="1:88" hidden="1" x14ac:dyDescent="0.2">
      <c r="A324" s="28"/>
      <c r="B324" s="28"/>
      <c r="C324" s="51"/>
      <c r="D324" s="34"/>
      <c r="E324" s="28"/>
      <c r="F324" s="34"/>
      <c r="G324" s="48"/>
      <c r="H324" s="26"/>
      <c r="I324" s="27"/>
      <c r="J324" s="204"/>
      <c r="K324" s="204"/>
      <c r="L324" s="205"/>
      <c r="M324" s="205"/>
      <c r="N324" s="205"/>
      <c r="O324" s="214"/>
      <c r="P324" s="214"/>
      <c r="Q324" s="213"/>
      <c r="R324" s="213"/>
      <c r="S324" s="213"/>
      <c r="T324" s="213"/>
      <c r="U324" s="223"/>
      <c r="V324" s="222"/>
      <c r="W324" s="222"/>
      <c r="X324" s="222"/>
      <c r="Y324" s="222"/>
      <c r="Z324" s="222"/>
      <c r="AA324" s="232"/>
      <c r="AB324" s="231"/>
      <c r="AC324" s="231"/>
      <c r="AD324" s="231"/>
      <c r="AE324" s="231"/>
      <c r="AF324" s="231"/>
      <c r="AG324" s="250"/>
      <c r="AH324" s="249"/>
      <c r="AI324" s="249"/>
      <c r="AJ324" s="249"/>
      <c r="AK324" s="249"/>
      <c r="AL324" s="249"/>
      <c r="AM324" s="204"/>
      <c r="AN324" s="205"/>
      <c r="AO324" s="205"/>
      <c r="AP324" s="205"/>
      <c r="AQ324" s="205"/>
      <c r="AR324" s="205"/>
      <c r="AS324" s="259"/>
      <c r="AT324" s="258"/>
      <c r="AU324" s="258"/>
      <c r="AV324" s="258"/>
      <c r="AW324" s="258"/>
      <c r="AX324" s="258"/>
      <c r="AY324" s="268"/>
      <c r="AZ324" s="267"/>
      <c r="BA324" s="267"/>
      <c r="BB324" s="267"/>
      <c r="BC324" s="267"/>
      <c r="BD324" s="267"/>
      <c r="BE324" s="204"/>
      <c r="BF324" s="205"/>
      <c r="BG324" s="205"/>
      <c r="BH324" s="205"/>
      <c r="BI324" s="205"/>
      <c r="BJ324" s="205"/>
      <c r="BK324" s="241"/>
      <c r="BL324" s="240"/>
      <c r="BM324" s="240"/>
      <c r="BN324" s="240"/>
      <c r="BO324" s="240"/>
      <c r="BP324" s="240"/>
      <c r="BQ324" s="223"/>
      <c r="BR324" s="222"/>
      <c r="BS324" s="222"/>
      <c r="BT324" s="222"/>
      <c r="BU324" s="222"/>
      <c r="BV324" s="222"/>
      <c r="BW324" s="268"/>
      <c r="BX324" s="267"/>
      <c r="BY324" s="267"/>
      <c r="BZ324" s="267"/>
      <c r="CA324" s="267"/>
      <c r="CB324" s="267"/>
      <c r="CC324" s="241"/>
      <c r="CD324" s="214"/>
      <c r="CE324" s="240"/>
      <c r="CF324" s="240"/>
      <c r="CG324" s="240"/>
      <c r="CH324" s="5"/>
      <c r="CI324" s="579">
        <f t="shared" si="63"/>
        <v>0</v>
      </c>
      <c r="CJ324" s="579">
        <f t="shared" si="64"/>
        <v>0</v>
      </c>
    </row>
    <row r="325" spans="1:88" hidden="1" x14ac:dyDescent="0.2">
      <c r="A325" s="28"/>
      <c r="B325" s="28"/>
      <c r="C325" s="51"/>
      <c r="D325" s="33"/>
      <c r="E325" s="28"/>
      <c r="F325" s="34"/>
      <c r="G325" s="48"/>
      <c r="H325" s="26"/>
      <c r="I325" s="27"/>
      <c r="J325" s="204"/>
      <c r="K325" s="204"/>
      <c r="L325" s="205"/>
      <c r="M325" s="205"/>
      <c r="N325" s="205"/>
      <c r="O325" s="214"/>
      <c r="P325" s="214"/>
      <c r="Q325" s="213"/>
      <c r="R325" s="213"/>
      <c r="S325" s="213"/>
      <c r="T325" s="213"/>
      <c r="U325" s="223"/>
      <c r="V325" s="222"/>
      <c r="W325" s="222"/>
      <c r="X325" s="222"/>
      <c r="Y325" s="222"/>
      <c r="Z325" s="222"/>
      <c r="AA325" s="232"/>
      <c r="AB325" s="231"/>
      <c r="AC325" s="231"/>
      <c r="AD325" s="231"/>
      <c r="AE325" s="231"/>
      <c r="AF325" s="231"/>
      <c r="AG325" s="250"/>
      <c r="AH325" s="249"/>
      <c r="AI325" s="249"/>
      <c r="AJ325" s="249"/>
      <c r="AK325" s="249"/>
      <c r="AL325" s="249"/>
      <c r="AM325" s="204"/>
      <c r="AN325" s="205"/>
      <c r="AO325" s="205"/>
      <c r="AP325" s="205"/>
      <c r="AQ325" s="205"/>
      <c r="AR325" s="205"/>
      <c r="AS325" s="259"/>
      <c r="AT325" s="258"/>
      <c r="AU325" s="258"/>
      <c r="AV325" s="258"/>
      <c r="AW325" s="258"/>
      <c r="AX325" s="258"/>
      <c r="AY325" s="268"/>
      <c r="AZ325" s="267"/>
      <c r="BA325" s="267"/>
      <c r="BB325" s="267"/>
      <c r="BC325" s="267"/>
      <c r="BD325" s="267"/>
      <c r="BE325" s="204"/>
      <c r="BF325" s="205"/>
      <c r="BG325" s="205"/>
      <c r="BH325" s="205"/>
      <c r="BI325" s="205"/>
      <c r="BJ325" s="205"/>
      <c r="BK325" s="241"/>
      <c r="BL325" s="240"/>
      <c r="BM325" s="240"/>
      <c r="BN325" s="240"/>
      <c r="BO325" s="240"/>
      <c r="BP325" s="240"/>
      <c r="BQ325" s="223"/>
      <c r="BR325" s="222"/>
      <c r="BS325" s="222"/>
      <c r="BT325" s="222"/>
      <c r="BU325" s="222"/>
      <c r="BV325" s="222"/>
      <c r="BW325" s="268"/>
      <c r="BX325" s="267"/>
      <c r="BY325" s="267"/>
      <c r="BZ325" s="267"/>
      <c r="CA325" s="267"/>
      <c r="CB325" s="267"/>
      <c r="CC325" s="241"/>
      <c r="CD325" s="214"/>
      <c r="CE325" s="240"/>
      <c r="CF325" s="240"/>
      <c r="CG325" s="240"/>
      <c r="CH325" s="5"/>
      <c r="CI325" s="579">
        <f t="shared" si="63"/>
        <v>0</v>
      </c>
      <c r="CJ325" s="579">
        <f t="shared" si="64"/>
        <v>0</v>
      </c>
    </row>
    <row r="326" spans="1:88" hidden="1" x14ac:dyDescent="0.2">
      <c r="A326" s="28"/>
      <c r="B326" s="28"/>
      <c r="C326" s="51"/>
      <c r="D326" s="33"/>
      <c r="E326" s="28"/>
      <c r="F326" s="34"/>
      <c r="G326" s="48"/>
      <c r="H326" s="75"/>
      <c r="I326" s="27"/>
      <c r="J326" s="204"/>
      <c r="K326" s="204"/>
      <c r="L326" s="205"/>
      <c r="M326" s="205"/>
      <c r="N326" s="205"/>
      <c r="O326" s="214"/>
      <c r="P326" s="214"/>
      <c r="Q326" s="213"/>
      <c r="R326" s="213"/>
      <c r="S326" s="213"/>
      <c r="T326" s="213"/>
      <c r="U326" s="223"/>
      <c r="V326" s="222"/>
      <c r="W326" s="222"/>
      <c r="X326" s="222"/>
      <c r="Y326" s="222"/>
      <c r="Z326" s="222"/>
      <c r="AA326" s="232"/>
      <c r="AB326" s="231"/>
      <c r="AC326" s="231"/>
      <c r="AD326" s="231"/>
      <c r="AE326" s="231"/>
      <c r="AF326" s="231"/>
      <c r="AG326" s="250"/>
      <c r="AH326" s="249"/>
      <c r="AI326" s="249"/>
      <c r="AJ326" s="249"/>
      <c r="AK326" s="249"/>
      <c r="AL326" s="249"/>
      <c r="AM326" s="204"/>
      <c r="AN326" s="205"/>
      <c r="AO326" s="205"/>
      <c r="AP326" s="205"/>
      <c r="AQ326" s="205"/>
      <c r="AR326" s="205"/>
      <c r="AS326" s="259"/>
      <c r="AT326" s="258"/>
      <c r="AU326" s="258"/>
      <c r="AV326" s="258"/>
      <c r="AW326" s="258"/>
      <c r="AX326" s="258"/>
      <c r="AY326" s="268"/>
      <c r="AZ326" s="267"/>
      <c r="BA326" s="267"/>
      <c r="BB326" s="267"/>
      <c r="BC326" s="267"/>
      <c r="BD326" s="267"/>
      <c r="BE326" s="204"/>
      <c r="BF326" s="205"/>
      <c r="BG326" s="205"/>
      <c r="BH326" s="205"/>
      <c r="BI326" s="205"/>
      <c r="BJ326" s="205"/>
      <c r="BK326" s="241"/>
      <c r="BL326" s="240"/>
      <c r="BM326" s="240"/>
      <c r="BN326" s="240"/>
      <c r="BO326" s="240"/>
      <c r="BP326" s="240"/>
      <c r="BQ326" s="223"/>
      <c r="BR326" s="222"/>
      <c r="BS326" s="222"/>
      <c r="BT326" s="222"/>
      <c r="BU326" s="222"/>
      <c r="BV326" s="222"/>
      <c r="BW326" s="268"/>
      <c r="BX326" s="267"/>
      <c r="BY326" s="267"/>
      <c r="BZ326" s="267"/>
      <c r="CA326" s="267"/>
      <c r="CB326" s="267"/>
      <c r="CC326" s="241"/>
      <c r="CD326" s="214"/>
      <c r="CE326" s="240"/>
      <c r="CF326" s="240"/>
      <c r="CG326" s="240"/>
      <c r="CH326" s="5"/>
      <c r="CI326" s="579">
        <f t="shared" si="63"/>
        <v>0</v>
      </c>
      <c r="CJ326" s="579">
        <f t="shared" si="64"/>
        <v>0</v>
      </c>
    </row>
    <row r="327" spans="1:88" hidden="1" x14ac:dyDescent="0.2">
      <c r="A327" s="22"/>
      <c r="B327" s="22"/>
      <c r="C327" s="51"/>
      <c r="D327" s="34"/>
      <c r="E327" s="49"/>
      <c r="F327" s="34"/>
      <c r="G327" s="48"/>
      <c r="H327" s="36"/>
      <c r="I327" s="27"/>
      <c r="J327" s="204"/>
      <c r="K327" s="204"/>
      <c r="L327" s="205"/>
      <c r="M327" s="205"/>
      <c r="N327" s="204"/>
      <c r="O327" s="214"/>
      <c r="P327" s="214"/>
      <c r="Q327" s="213"/>
      <c r="R327" s="214"/>
      <c r="S327" s="213"/>
      <c r="T327" s="214"/>
      <c r="U327" s="223"/>
      <c r="V327" s="223"/>
      <c r="W327" s="222"/>
      <c r="X327" s="223"/>
      <c r="Y327" s="222"/>
      <c r="Z327" s="223"/>
      <c r="AA327" s="232"/>
      <c r="AB327" s="232"/>
      <c r="AC327" s="231"/>
      <c r="AD327" s="232"/>
      <c r="AE327" s="231"/>
      <c r="AF327" s="232"/>
      <c r="AG327" s="250"/>
      <c r="AH327" s="250"/>
      <c r="AI327" s="249"/>
      <c r="AJ327" s="250"/>
      <c r="AK327" s="249"/>
      <c r="AL327" s="250"/>
      <c r="AM327" s="204"/>
      <c r="AN327" s="204"/>
      <c r="AO327" s="205"/>
      <c r="AP327" s="204"/>
      <c r="AQ327" s="205"/>
      <c r="AR327" s="204"/>
      <c r="AS327" s="259"/>
      <c r="AT327" s="259"/>
      <c r="AU327" s="258"/>
      <c r="AV327" s="259"/>
      <c r="AW327" s="258"/>
      <c r="AX327" s="259"/>
      <c r="AY327" s="268"/>
      <c r="AZ327" s="268"/>
      <c r="BA327" s="267"/>
      <c r="BB327" s="268"/>
      <c r="BC327" s="267"/>
      <c r="BD327" s="268"/>
      <c r="BE327" s="204"/>
      <c r="BF327" s="204"/>
      <c r="BG327" s="205"/>
      <c r="BH327" s="204"/>
      <c r="BI327" s="205"/>
      <c r="BJ327" s="204"/>
      <c r="BK327" s="241"/>
      <c r="BL327" s="241"/>
      <c r="BM327" s="240"/>
      <c r="BN327" s="241"/>
      <c r="BO327" s="240"/>
      <c r="BP327" s="241"/>
      <c r="BQ327" s="223"/>
      <c r="BR327" s="223"/>
      <c r="BS327" s="222"/>
      <c r="BT327" s="223"/>
      <c r="BU327" s="222"/>
      <c r="BV327" s="223"/>
      <c r="BW327" s="268"/>
      <c r="BX327" s="268"/>
      <c r="BY327" s="267"/>
      <c r="BZ327" s="268"/>
      <c r="CA327" s="267"/>
      <c r="CB327" s="268"/>
      <c r="CC327" s="241"/>
      <c r="CD327" s="214"/>
      <c r="CE327" s="240"/>
      <c r="CF327" s="240"/>
      <c r="CG327" s="241"/>
      <c r="CH327" s="5"/>
      <c r="CI327" s="579">
        <f t="shared" si="63"/>
        <v>0</v>
      </c>
      <c r="CJ327" s="579">
        <f t="shared" si="64"/>
        <v>0</v>
      </c>
    </row>
    <row r="328" spans="1:88" hidden="1" x14ac:dyDescent="0.2">
      <c r="A328" s="105"/>
      <c r="B328" s="105"/>
      <c r="C328" s="105"/>
      <c r="D328" s="106"/>
      <c r="E328" s="105"/>
      <c r="F328" s="107"/>
      <c r="G328" s="108"/>
      <c r="H328" s="91"/>
      <c r="I328" s="59"/>
      <c r="J328" s="206"/>
      <c r="K328" s="206"/>
      <c r="L328" s="206"/>
      <c r="M328" s="206"/>
      <c r="N328" s="206"/>
      <c r="O328" s="215"/>
      <c r="P328" s="215"/>
      <c r="Q328" s="215"/>
      <c r="R328" s="215"/>
      <c r="S328" s="215"/>
      <c r="T328" s="215"/>
      <c r="U328" s="224"/>
      <c r="V328" s="224"/>
      <c r="W328" s="224"/>
      <c r="X328" s="224"/>
      <c r="Y328" s="224"/>
      <c r="Z328" s="224"/>
      <c r="AA328" s="233"/>
      <c r="AB328" s="233"/>
      <c r="AC328" s="233"/>
      <c r="AD328" s="233"/>
      <c r="AE328" s="233"/>
      <c r="AF328" s="233"/>
      <c r="AG328" s="251"/>
      <c r="AH328" s="251"/>
      <c r="AI328" s="251"/>
      <c r="AJ328" s="251"/>
      <c r="AK328" s="251"/>
      <c r="AL328" s="251"/>
      <c r="AM328" s="206"/>
      <c r="AN328" s="206"/>
      <c r="AO328" s="206"/>
      <c r="AP328" s="206"/>
      <c r="AQ328" s="206"/>
      <c r="AR328" s="206"/>
      <c r="AS328" s="260"/>
      <c r="AT328" s="260"/>
      <c r="AU328" s="260"/>
      <c r="AV328" s="260"/>
      <c r="AW328" s="260"/>
      <c r="AX328" s="260"/>
      <c r="AY328" s="269"/>
      <c r="AZ328" s="269"/>
      <c r="BA328" s="269"/>
      <c r="BB328" s="269"/>
      <c r="BC328" s="269"/>
      <c r="BD328" s="269"/>
      <c r="BE328" s="206"/>
      <c r="BF328" s="206"/>
      <c r="BG328" s="206"/>
      <c r="BH328" s="206"/>
      <c r="BI328" s="206"/>
      <c r="BJ328" s="206"/>
      <c r="BK328" s="242"/>
      <c r="BL328" s="242"/>
      <c r="BM328" s="242"/>
      <c r="BN328" s="242"/>
      <c r="BO328" s="242"/>
      <c r="BP328" s="242"/>
      <c r="BQ328" s="224"/>
      <c r="BR328" s="224"/>
      <c r="BS328" s="224"/>
      <c r="BT328" s="224"/>
      <c r="BU328" s="224"/>
      <c r="BV328" s="224"/>
      <c r="BW328" s="269"/>
      <c r="BX328" s="269"/>
      <c r="BY328" s="269"/>
      <c r="BZ328" s="269"/>
      <c r="CA328" s="269"/>
      <c r="CB328" s="269"/>
      <c r="CC328" s="242"/>
      <c r="CD328" s="215"/>
      <c r="CE328" s="242"/>
      <c r="CF328" s="242"/>
      <c r="CG328" s="242"/>
      <c r="CH328" s="5"/>
      <c r="CI328" s="579">
        <f t="shared" si="63"/>
        <v>0</v>
      </c>
      <c r="CJ328" s="579">
        <f t="shared" si="64"/>
        <v>0</v>
      </c>
    </row>
    <row r="329" spans="1:88" hidden="1" x14ac:dyDescent="0.2">
      <c r="A329" s="6"/>
      <c r="B329" s="6"/>
      <c r="C329" s="6"/>
      <c r="D329" s="6"/>
      <c r="E329" s="6"/>
      <c r="F329" s="6"/>
      <c r="G329" s="57"/>
      <c r="H329" s="61"/>
      <c r="I329" s="62"/>
      <c r="J329" s="204"/>
      <c r="K329" s="204"/>
      <c r="L329" s="205"/>
      <c r="M329" s="205"/>
      <c r="N329" s="205"/>
      <c r="O329" s="214"/>
      <c r="P329" s="214"/>
      <c r="Q329" s="213"/>
      <c r="R329" s="213"/>
      <c r="S329" s="213"/>
      <c r="T329" s="213"/>
      <c r="U329" s="223"/>
      <c r="V329" s="222"/>
      <c r="W329" s="222"/>
      <c r="X329" s="222"/>
      <c r="Y329" s="222"/>
      <c r="Z329" s="222"/>
      <c r="AA329" s="232"/>
      <c r="AB329" s="231"/>
      <c r="AC329" s="231"/>
      <c r="AD329" s="231"/>
      <c r="AE329" s="231"/>
      <c r="AF329" s="231"/>
      <c r="AG329" s="250"/>
      <c r="AH329" s="249"/>
      <c r="AI329" s="249"/>
      <c r="AJ329" s="249"/>
      <c r="AK329" s="249"/>
      <c r="AL329" s="249"/>
      <c r="AM329" s="204"/>
      <c r="AN329" s="205"/>
      <c r="AO329" s="205"/>
      <c r="AP329" s="205"/>
      <c r="AQ329" s="205"/>
      <c r="AR329" s="205"/>
      <c r="AS329" s="259"/>
      <c r="AT329" s="258"/>
      <c r="AU329" s="258"/>
      <c r="AV329" s="258"/>
      <c r="AW329" s="258"/>
      <c r="AX329" s="258"/>
      <c r="AY329" s="268"/>
      <c r="AZ329" s="267"/>
      <c r="BA329" s="267"/>
      <c r="BB329" s="267"/>
      <c r="BC329" s="267"/>
      <c r="BD329" s="267"/>
      <c r="BE329" s="204"/>
      <c r="BF329" s="205"/>
      <c r="BG329" s="205"/>
      <c r="BH329" s="205"/>
      <c r="BI329" s="205"/>
      <c r="BJ329" s="205"/>
      <c r="BK329" s="241"/>
      <c r="BL329" s="240"/>
      <c r="BM329" s="240"/>
      <c r="BN329" s="240"/>
      <c r="BO329" s="240"/>
      <c r="BP329" s="240"/>
      <c r="BQ329" s="223"/>
      <c r="BR329" s="222"/>
      <c r="BS329" s="222"/>
      <c r="BT329" s="222"/>
      <c r="BU329" s="222"/>
      <c r="BV329" s="222"/>
      <c r="BW329" s="268"/>
      <c r="BX329" s="267"/>
      <c r="BY329" s="267"/>
      <c r="BZ329" s="267"/>
      <c r="CA329" s="267"/>
      <c r="CB329" s="267"/>
      <c r="CC329" s="241"/>
      <c r="CD329" s="214"/>
      <c r="CE329" s="240"/>
      <c r="CF329" s="240"/>
      <c r="CG329" s="240"/>
      <c r="CH329" s="5"/>
      <c r="CI329" s="579">
        <f t="shared" si="63"/>
        <v>0</v>
      </c>
      <c r="CJ329" s="579">
        <f t="shared" si="64"/>
        <v>0</v>
      </c>
    </row>
    <row r="330" spans="1:88" hidden="1" x14ac:dyDescent="0.2">
      <c r="A330" s="15"/>
      <c r="B330" s="15"/>
      <c r="C330" s="15"/>
      <c r="D330" s="15"/>
      <c r="E330" s="15"/>
      <c r="F330" s="15"/>
      <c r="G330" s="12"/>
      <c r="H330" s="65"/>
      <c r="I330" s="116"/>
      <c r="J330" s="204"/>
      <c r="K330" s="204"/>
      <c r="L330" s="205"/>
      <c r="M330" s="205"/>
      <c r="N330" s="205"/>
      <c r="O330" s="214"/>
      <c r="P330" s="214"/>
      <c r="Q330" s="213"/>
      <c r="R330" s="213"/>
      <c r="S330" s="213"/>
      <c r="T330" s="213"/>
      <c r="U330" s="223"/>
      <c r="V330" s="222"/>
      <c r="W330" s="222"/>
      <c r="X330" s="222"/>
      <c r="Y330" s="222"/>
      <c r="Z330" s="222"/>
      <c r="AA330" s="232"/>
      <c r="AB330" s="231"/>
      <c r="AC330" s="231"/>
      <c r="AD330" s="231"/>
      <c r="AE330" s="231"/>
      <c r="AF330" s="231"/>
      <c r="AG330" s="250"/>
      <c r="AH330" s="249"/>
      <c r="AI330" s="249"/>
      <c r="AJ330" s="249"/>
      <c r="AK330" s="249"/>
      <c r="AL330" s="249"/>
      <c r="AM330" s="204"/>
      <c r="AN330" s="205"/>
      <c r="AO330" s="205"/>
      <c r="AP330" s="205"/>
      <c r="AQ330" s="205"/>
      <c r="AR330" s="205"/>
      <c r="AS330" s="259"/>
      <c r="AT330" s="258"/>
      <c r="AU330" s="258"/>
      <c r="AV330" s="258"/>
      <c r="AW330" s="258"/>
      <c r="AX330" s="258"/>
      <c r="AY330" s="268"/>
      <c r="AZ330" s="267"/>
      <c r="BA330" s="267"/>
      <c r="BB330" s="267"/>
      <c r="BC330" s="267"/>
      <c r="BD330" s="267"/>
      <c r="BE330" s="204"/>
      <c r="BF330" s="205"/>
      <c r="BG330" s="205"/>
      <c r="BH330" s="205"/>
      <c r="BI330" s="205"/>
      <c r="BJ330" s="205"/>
      <c r="BK330" s="241"/>
      <c r="BL330" s="240"/>
      <c r="BM330" s="240"/>
      <c r="BN330" s="240"/>
      <c r="BO330" s="240"/>
      <c r="BP330" s="240"/>
      <c r="BQ330" s="223"/>
      <c r="BR330" s="222"/>
      <c r="BS330" s="222"/>
      <c r="BT330" s="222"/>
      <c r="BU330" s="222"/>
      <c r="BV330" s="222"/>
      <c r="BW330" s="268"/>
      <c r="BX330" s="267"/>
      <c r="BY330" s="267"/>
      <c r="BZ330" s="267"/>
      <c r="CA330" s="267"/>
      <c r="CB330" s="267"/>
      <c r="CC330" s="241"/>
      <c r="CD330" s="214"/>
      <c r="CE330" s="240"/>
      <c r="CF330" s="240"/>
      <c r="CG330" s="240"/>
      <c r="CH330" s="5"/>
      <c r="CI330" s="579">
        <f t="shared" si="63"/>
        <v>0</v>
      </c>
      <c r="CJ330" s="579">
        <f t="shared" si="64"/>
        <v>0</v>
      </c>
    </row>
    <row r="331" spans="1:88" hidden="1" x14ac:dyDescent="0.2">
      <c r="A331" s="15"/>
      <c r="B331" s="15"/>
      <c r="C331" s="15"/>
      <c r="D331" s="15"/>
      <c r="E331" s="15"/>
      <c r="F331" s="15"/>
      <c r="G331" s="70"/>
      <c r="H331" s="69"/>
      <c r="I331" s="116"/>
      <c r="J331" s="204"/>
      <c r="K331" s="204"/>
      <c r="L331" s="205"/>
      <c r="M331" s="205"/>
      <c r="N331" s="205"/>
      <c r="O331" s="214"/>
      <c r="P331" s="214"/>
      <c r="Q331" s="213"/>
      <c r="R331" s="213"/>
      <c r="S331" s="213"/>
      <c r="T331" s="213"/>
      <c r="U331" s="223"/>
      <c r="V331" s="222"/>
      <c r="W331" s="222"/>
      <c r="X331" s="222"/>
      <c r="Y331" s="222"/>
      <c r="Z331" s="222"/>
      <c r="AA331" s="232"/>
      <c r="AB331" s="231"/>
      <c r="AC331" s="231"/>
      <c r="AD331" s="231"/>
      <c r="AE331" s="231"/>
      <c r="AF331" s="231"/>
      <c r="AG331" s="250"/>
      <c r="AH331" s="249"/>
      <c r="AI331" s="249"/>
      <c r="AJ331" s="249"/>
      <c r="AK331" s="249"/>
      <c r="AL331" s="249"/>
      <c r="AM331" s="204"/>
      <c r="AN331" s="205"/>
      <c r="AO331" s="205"/>
      <c r="AP331" s="205"/>
      <c r="AQ331" s="205"/>
      <c r="AR331" s="205"/>
      <c r="AS331" s="259"/>
      <c r="AT331" s="258"/>
      <c r="AU331" s="258"/>
      <c r="AV331" s="258"/>
      <c r="AW331" s="258"/>
      <c r="AX331" s="258"/>
      <c r="AY331" s="268"/>
      <c r="AZ331" s="267"/>
      <c r="BA331" s="267"/>
      <c r="BB331" s="267"/>
      <c r="BC331" s="267"/>
      <c r="BD331" s="267"/>
      <c r="BE331" s="204"/>
      <c r="BF331" s="205"/>
      <c r="BG331" s="205"/>
      <c r="BH331" s="205"/>
      <c r="BI331" s="205"/>
      <c r="BJ331" s="205"/>
      <c r="BK331" s="241"/>
      <c r="BL331" s="240"/>
      <c r="BM331" s="240"/>
      <c r="BN331" s="240"/>
      <c r="BO331" s="240"/>
      <c r="BP331" s="240"/>
      <c r="BQ331" s="223"/>
      <c r="BR331" s="222"/>
      <c r="BS331" s="222"/>
      <c r="BT331" s="222"/>
      <c r="BU331" s="222"/>
      <c r="BV331" s="222"/>
      <c r="BW331" s="268"/>
      <c r="BX331" s="267"/>
      <c r="BY331" s="267"/>
      <c r="BZ331" s="267"/>
      <c r="CA331" s="267"/>
      <c r="CB331" s="267"/>
      <c r="CC331" s="241"/>
      <c r="CD331" s="214"/>
      <c r="CE331" s="240"/>
      <c r="CF331" s="240"/>
      <c r="CG331" s="240"/>
      <c r="CH331" s="5"/>
      <c r="CI331" s="579">
        <f t="shared" si="63"/>
        <v>0</v>
      </c>
      <c r="CJ331" s="579">
        <f t="shared" si="64"/>
        <v>0</v>
      </c>
    </row>
    <row r="332" spans="1:88" hidden="1" x14ac:dyDescent="0.2">
      <c r="A332" s="15"/>
      <c r="B332" s="15"/>
      <c r="C332" s="15"/>
      <c r="D332" s="15"/>
      <c r="E332" s="15"/>
      <c r="F332" s="15"/>
      <c r="G332" s="70"/>
      <c r="H332" s="69"/>
      <c r="I332" s="116"/>
      <c r="J332" s="204"/>
      <c r="K332" s="204"/>
      <c r="L332" s="205"/>
      <c r="M332" s="205"/>
      <c r="N332" s="205"/>
      <c r="O332" s="214"/>
      <c r="P332" s="214"/>
      <c r="Q332" s="213"/>
      <c r="R332" s="213"/>
      <c r="S332" s="213"/>
      <c r="T332" s="213"/>
      <c r="U332" s="223"/>
      <c r="V332" s="222"/>
      <c r="W332" s="222"/>
      <c r="X332" s="222"/>
      <c r="Y332" s="222"/>
      <c r="Z332" s="222"/>
      <c r="AA332" s="232"/>
      <c r="AB332" s="231"/>
      <c r="AC332" s="231"/>
      <c r="AD332" s="231"/>
      <c r="AE332" s="231"/>
      <c r="AF332" s="231"/>
      <c r="AG332" s="250"/>
      <c r="AH332" s="249"/>
      <c r="AI332" s="249"/>
      <c r="AJ332" s="249"/>
      <c r="AK332" s="249"/>
      <c r="AL332" s="249"/>
      <c r="AM332" s="204"/>
      <c r="AN332" s="205"/>
      <c r="AO332" s="205"/>
      <c r="AP332" s="205"/>
      <c r="AQ332" s="205"/>
      <c r="AR332" s="205"/>
      <c r="AS332" s="259"/>
      <c r="AT332" s="258"/>
      <c r="AU332" s="258"/>
      <c r="AV332" s="258"/>
      <c r="AW332" s="258"/>
      <c r="AX332" s="258"/>
      <c r="AY332" s="268"/>
      <c r="AZ332" s="267"/>
      <c r="BA332" s="267"/>
      <c r="BB332" s="267"/>
      <c r="BC332" s="267"/>
      <c r="BD332" s="267"/>
      <c r="BE332" s="204"/>
      <c r="BF332" s="205"/>
      <c r="BG332" s="205"/>
      <c r="BH332" s="205"/>
      <c r="BI332" s="205"/>
      <c r="BJ332" s="205"/>
      <c r="BK332" s="241"/>
      <c r="BL332" s="240"/>
      <c r="BM332" s="240"/>
      <c r="BN332" s="240"/>
      <c r="BO332" s="240"/>
      <c r="BP332" s="240"/>
      <c r="BQ332" s="223"/>
      <c r="BR332" s="222"/>
      <c r="BS332" s="222"/>
      <c r="BT332" s="222"/>
      <c r="BU332" s="222"/>
      <c r="BV332" s="222"/>
      <c r="BW332" s="268"/>
      <c r="BX332" s="267"/>
      <c r="BY332" s="267"/>
      <c r="BZ332" s="267"/>
      <c r="CA332" s="267"/>
      <c r="CB332" s="267"/>
      <c r="CC332" s="241"/>
      <c r="CD332" s="214"/>
      <c r="CE332" s="240"/>
      <c r="CF332" s="240"/>
      <c r="CG332" s="240"/>
      <c r="CH332" s="5"/>
      <c r="CI332" s="579">
        <f t="shared" si="63"/>
        <v>0</v>
      </c>
      <c r="CJ332" s="579">
        <f t="shared" si="64"/>
        <v>0</v>
      </c>
    </row>
    <row r="333" spans="1:88" hidden="1" x14ac:dyDescent="0.2">
      <c r="A333" s="15"/>
      <c r="B333" s="15"/>
      <c r="C333" s="15"/>
      <c r="D333" s="15"/>
      <c r="E333" s="15"/>
      <c r="F333" s="15"/>
      <c r="G333" s="12"/>
      <c r="H333" s="65"/>
      <c r="I333" s="116"/>
      <c r="J333" s="204"/>
      <c r="K333" s="204"/>
      <c r="L333" s="205"/>
      <c r="M333" s="205"/>
      <c r="N333" s="205"/>
      <c r="O333" s="214"/>
      <c r="P333" s="214"/>
      <c r="Q333" s="213"/>
      <c r="R333" s="213"/>
      <c r="S333" s="213"/>
      <c r="T333" s="213"/>
      <c r="U333" s="223"/>
      <c r="V333" s="222"/>
      <c r="W333" s="222"/>
      <c r="X333" s="222"/>
      <c r="Y333" s="222"/>
      <c r="Z333" s="222"/>
      <c r="AA333" s="232"/>
      <c r="AB333" s="231"/>
      <c r="AC333" s="231"/>
      <c r="AD333" s="231"/>
      <c r="AE333" s="231"/>
      <c r="AF333" s="231"/>
      <c r="AG333" s="250"/>
      <c r="AH333" s="249"/>
      <c r="AI333" s="249"/>
      <c r="AJ333" s="249"/>
      <c r="AK333" s="249"/>
      <c r="AL333" s="249"/>
      <c r="AM333" s="204"/>
      <c r="AN333" s="205"/>
      <c r="AO333" s="205"/>
      <c r="AP333" s="205"/>
      <c r="AQ333" s="205"/>
      <c r="AR333" s="205"/>
      <c r="AS333" s="259"/>
      <c r="AT333" s="258"/>
      <c r="AU333" s="258"/>
      <c r="AV333" s="258"/>
      <c r="AW333" s="258"/>
      <c r="AX333" s="258"/>
      <c r="AY333" s="268"/>
      <c r="AZ333" s="267"/>
      <c r="BA333" s="267"/>
      <c r="BB333" s="267"/>
      <c r="BC333" s="267"/>
      <c r="BD333" s="267"/>
      <c r="BE333" s="204"/>
      <c r="BF333" s="205"/>
      <c r="BG333" s="205"/>
      <c r="BH333" s="205"/>
      <c r="BI333" s="205"/>
      <c r="BJ333" s="205"/>
      <c r="BK333" s="241"/>
      <c r="BL333" s="240"/>
      <c r="BM333" s="240"/>
      <c r="BN333" s="240"/>
      <c r="BO333" s="240"/>
      <c r="BP333" s="240"/>
      <c r="BQ333" s="223"/>
      <c r="BR333" s="222"/>
      <c r="BS333" s="222"/>
      <c r="BT333" s="222"/>
      <c r="BU333" s="222"/>
      <c r="BV333" s="222"/>
      <c r="BW333" s="268"/>
      <c r="BX333" s="267"/>
      <c r="BY333" s="267"/>
      <c r="BZ333" s="267"/>
      <c r="CA333" s="267"/>
      <c r="CB333" s="267"/>
      <c r="CC333" s="241"/>
      <c r="CD333" s="214"/>
      <c r="CE333" s="240"/>
      <c r="CF333" s="240"/>
      <c r="CG333" s="240"/>
      <c r="CH333" s="5"/>
      <c r="CI333" s="579">
        <f t="shared" si="63"/>
        <v>0</v>
      </c>
      <c r="CJ333" s="579">
        <f t="shared" si="64"/>
        <v>0</v>
      </c>
    </row>
    <row r="334" spans="1:88" hidden="1" x14ac:dyDescent="0.2">
      <c r="A334" s="20"/>
      <c r="B334" s="20"/>
      <c r="C334" s="20"/>
      <c r="D334" s="20"/>
      <c r="E334" s="20"/>
      <c r="F334" s="20"/>
      <c r="G334" s="85"/>
      <c r="H334" s="72"/>
      <c r="I334" s="73"/>
      <c r="J334" s="204"/>
      <c r="K334" s="204"/>
      <c r="L334" s="205"/>
      <c r="M334" s="205"/>
      <c r="N334" s="205"/>
      <c r="O334" s="214"/>
      <c r="P334" s="214"/>
      <c r="Q334" s="213"/>
      <c r="R334" s="213"/>
      <c r="S334" s="213"/>
      <c r="T334" s="213"/>
      <c r="U334" s="223"/>
      <c r="V334" s="222"/>
      <c r="W334" s="222"/>
      <c r="X334" s="222"/>
      <c r="Y334" s="222"/>
      <c r="Z334" s="222"/>
      <c r="AA334" s="232"/>
      <c r="AB334" s="231"/>
      <c r="AC334" s="231"/>
      <c r="AD334" s="231"/>
      <c r="AE334" s="231"/>
      <c r="AF334" s="231"/>
      <c r="AG334" s="250"/>
      <c r="AH334" s="249"/>
      <c r="AI334" s="249"/>
      <c r="AJ334" s="249"/>
      <c r="AK334" s="249"/>
      <c r="AL334" s="249"/>
      <c r="AM334" s="204"/>
      <c r="AN334" s="205"/>
      <c r="AO334" s="205"/>
      <c r="AP334" s="205"/>
      <c r="AQ334" s="205"/>
      <c r="AR334" s="205"/>
      <c r="AS334" s="259"/>
      <c r="AT334" s="258"/>
      <c r="AU334" s="258"/>
      <c r="AV334" s="258"/>
      <c r="AW334" s="258"/>
      <c r="AX334" s="258"/>
      <c r="AY334" s="268"/>
      <c r="AZ334" s="267"/>
      <c r="BA334" s="267"/>
      <c r="BB334" s="267"/>
      <c r="BC334" s="267"/>
      <c r="BD334" s="267"/>
      <c r="BE334" s="204"/>
      <c r="BF334" s="205"/>
      <c r="BG334" s="205"/>
      <c r="BH334" s="205"/>
      <c r="BI334" s="205"/>
      <c r="BJ334" s="205"/>
      <c r="BK334" s="241"/>
      <c r="BL334" s="240"/>
      <c r="BM334" s="240"/>
      <c r="BN334" s="240"/>
      <c r="BO334" s="240"/>
      <c r="BP334" s="240"/>
      <c r="BQ334" s="223"/>
      <c r="BR334" s="222"/>
      <c r="BS334" s="222"/>
      <c r="BT334" s="222"/>
      <c r="BU334" s="222"/>
      <c r="BV334" s="222"/>
      <c r="BW334" s="268"/>
      <c r="BX334" s="267"/>
      <c r="BY334" s="267"/>
      <c r="BZ334" s="267"/>
      <c r="CA334" s="267"/>
      <c r="CB334" s="267"/>
      <c r="CC334" s="241"/>
      <c r="CD334" s="214"/>
      <c r="CE334" s="240"/>
      <c r="CF334" s="240"/>
      <c r="CG334" s="240"/>
      <c r="CH334" s="5"/>
      <c r="CI334" s="579">
        <f t="shared" si="63"/>
        <v>0</v>
      </c>
      <c r="CJ334" s="579">
        <f t="shared" si="64"/>
        <v>0</v>
      </c>
    </row>
    <row r="335" spans="1:88" hidden="1" x14ac:dyDescent="0.2">
      <c r="A335" s="146"/>
      <c r="B335" s="146"/>
      <c r="C335" s="146"/>
      <c r="D335" s="147"/>
      <c r="E335" s="146"/>
      <c r="F335" s="147"/>
      <c r="G335" s="148"/>
      <c r="H335" s="72"/>
      <c r="I335" s="73"/>
      <c r="J335" s="204"/>
      <c r="K335" s="204"/>
      <c r="L335" s="205"/>
      <c r="M335" s="205"/>
      <c r="N335" s="205"/>
      <c r="O335" s="214"/>
      <c r="P335" s="214"/>
      <c r="Q335" s="213"/>
      <c r="R335" s="213"/>
      <c r="S335" s="213"/>
      <c r="T335" s="213"/>
      <c r="U335" s="223"/>
      <c r="V335" s="222"/>
      <c r="W335" s="222"/>
      <c r="X335" s="222"/>
      <c r="Y335" s="222"/>
      <c r="Z335" s="222"/>
      <c r="AA335" s="232"/>
      <c r="AB335" s="231"/>
      <c r="AC335" s="231"/>
      <c r="AD335" s="231"/>
      <c r="AE335" s="231"/>
      <c r="AF335" s="231"/>
      <c r="AG335" s="250"/>
      <c r="AH335" s="249"/>
      <c r="AI335" s="249"/>
      <c r="AJ335" s="249"/>
      <c r="AK335" s="249"/>
      <c r="AL335" s="249"/>
      <c r="AM335" s="204"/>
      <c r="AN335" s="205"/>
      <c r="AO335" s="205"/>
      <c r="AP335" s="205"/>
      <c r="AQ335" s="205"/>
      <c r="AR335" s="205"/>
      <c r="AS335" s="259"/>
      <c r="AT335" s="258"/>
      <c r="AU335" s="258"/>
      <c r="AV335" s="258"/>
      <c r="AW335" s="258"/>
      <c r="AX335" s="258"/>
      <c r="AY335" s="268"/>
      <c r="AZ335" s="267"/>
      <c r="BA335" s="267"/>
      <c r="BB335" s="267"/>
      <c r="BC335" s="267"/>
      <c r="BD335" s="267"/>
      <c r="BE335" s="204"/>
      <c r="BF335" s="205"/>
      <c r="BG335" s="205"/>
      <c r="BH335" s="205"/>
      <c r="BI335" s="205"/>
      <c r="BJ335" s="205"/>
      <c r="BK335" s="241"/>
      <c r="BL335" s="240"/>
      <c r="BM335" s="240"/>
      <c r="BN335" s="240"/>
      <c r="BO335" s="240"/>
      <c r="BP335" s="240"/>
      <c r="BQ335" s="223"/>
      <c r="BR335" s="222"/>
      <c r="BS335" s="222"/>
      <c r="BT335" s="222"/>
      <c r="BU335" s="222"/>
      <c r="BV335" s="222"/>
      <c r="BW335" s="268"/>
      <c r="BX335" s="267"/>
      <c r="BY335" s="267"/>
      <c r="BZ335" s="267"/>
      <c r="CA335" s="267"/>
      <c r="CB335" s="267"/>
      <c r="CC335" s="241"/>
      <c r="CD335" s="214"/>
      <c r="CE335" s="240"/>
      <c r="CF335" s="240"/>
      <c r="CG335" s="240"/>
      <c r="CH335" s="5"/>
      <c r="CI335" s="579">
        <f t="shared" ref="CI335:CI398" si="65">+K335+Q335+W335+AC335+AI335+AO335+AU335+BA335+BG335+BM335+BS335+BY335</f>
        <v>0</v>
      </c>
      <c r="CJ335" s="579">
        <f t="shared" ref="CJ335:CJ398" si="66">+I335-CI335</f>
        <v>0</v>
      </c>
    </row>
    <row r="336" spans="1:88" hidden="1" x14ac:dyDescent="0.2">
      <c r="A336" s="28"/>
      <c r="B336" s="22"/>
      <c r="C336" s="51"/>
      <c r="D336" s="34"/>
      <c r="E336" s="28"/>
      <c r="F336" s="34"/>
      <c r="G336" s="48"/>
      <c r="H336" s="26"/>
      <c r="I336" s="112"/>
      <c r="J336" s="204"/>
      <c r="K336" s="204"/>
      <c r="L336" s="205"/>
      <c r="M336" s="205"/>
      <c r="N336" s="205"/>
      <c r="O336" s="214"/>
      <c r="P336" s="214"/>
      <c r="Q336" s="213"/>
      <c r="R336" s="213"/>
      <c r="S336" s="213"/>
      <c r="T336" s="213"/>
      <c r="U336" s="223"/>
      <c r="V336" s="222"/>
      <c r="W336" s="222"/>
      <c r="X336" s="222"/>
      <c r="Y336" s="222"/>
      <c r="Z336" s="222"/>
      <c r="AA336" s="232"/>
      <c r="AB336" s="231"/>
      <c r="AC336" s="231"/>
      <c r="AD336" s="231"/>
      <c r="AE336" s="231"/>
      <c r="AF336" s="231"/>
      <c r="AG336" s="250"/>
      <c r="AH336" s="249"/>
      <c r="AI336" s="249"/>
      <c r="AJ336" s="249"/>
      <c r="AK336" s="249"/>
      <c r="AL336" s="249"/>
      <c r="AM336" s="204"/>
      <c r="AN336" s="205"/>
      <c r="AO336" s="205"/>
      <c r="AP336" s="205"/>
      <c r="AQ336" s="205"/>
      <c r="AR336" s="205"/>
      <c r="AS336" s="259"/>
      <c r="AT336" s="258"/>
      <c r="AU336" s="258"/>
      <c r="AV336" s="258"/>
      <c r="AW336" s="258"/>
      <c r="AX336" s="258"/>
      <c r="AY336" s="268"/>
      <c r="AZ336" s="267"/>
      <c r="BA336" s="267"/>
      <c r="BB336" s="267"/>
      <c r="BC336" s="267"/>
      <c r="BD336" s="267"/>
      <c r="BE336" s="204"/>
      <c r="BF336" s="205"/>
      <c r="BG336" s="205"/>
      <c r="BH336" s="205"/>
      <c r="BI336" s="205"/>
      <c r="BJ336" s="205"/>
      <c r="BK336" s="241"/>
      <c r="BL336" s="240"/>
      <c r="BM336" s="240"/>
      <c r="BN336" s="240"/>
      <c r="BO336" s="240"/>
      <c r="BP336" s="240"/>
      <c r="BQ336" s="223"/>
      <c r="BR336" s="222"/>
      <c r="BS336" s="222"/>
      <c r="BT336" s="222"/>
      <c r="BU336" s="222"/>
      <c r="BV336" s="222"/>
      <c r="BW336" s="268"/>
      <c r="BX336" s="267"/>
      <c r="BY336" s="267"/>
      <c r="BZ336" s="267"/>
      <c r="CA336" s="267"/>
      <c r="CB336" s="267"/>
      <c r="CC336" s="241"/>
      <c r="CD336" s="214"/>
      <c r="CE336" s="240"/>
      <c r="CF336" s="240"/>
      <c r="CG336" s="240"/>
      <c r="CH336" s="5"/>
      <c r="CI336" s="579">
        <f t="shared" si="65"/>
        <v>0</v>
      </c>
      <c r="CJ336" s="579">
        <f t="shared" si="66"/>
        <v>0</v>
      </c>
    </row>
    <row r="337" spans="1:88" hidden="1" x14ac:dyDescent="0.2">
      <c r="A337" s="28"/>
      <c r="B337" s="28"/>
      <c r="C337" s="51"/>
      <c r="D337" s="34"/>
      <c r="E337" s="28"/>
      <c r="F337" s="34"/>
      <c r="G337" s="48"/>
      <c r="H337" s="26"/>
      <c r="I337" s="112"/>
      <c r="J337" s="204"/>
      <c r="K337" s="204"/>
      <c r="L337" s="205"/>
      <c r="M337" s="205"/>
      <c r="N337" s="205"/>
      <c r="O337" s="214"/>
      <c r="P337" s="214"/>
      <c r="Q337" s="213"/>
      <c r="R337" s="213"/>
      <c r="S337" s="213"/>
      <c r="T337" s="213"/>
      <c r="U337" s="223"/>
      <c r="V337" s="222"/>
      <c r="W337" s="222"/>
      <c r="X337" s="222"/>
      <c r="Y337" s="222"/>
      <c r="Z337" s="222"/>
      <c r="AA337" s="232"/>
      <c r="AB337" s="231"/>
      <c r="AC337" s="231"/>
      <c r="AD337" s="231"/>
      <c r="AE337" s="231"/>
      <c r="AF337" s="231"/>
      <c r="AG337" s="250"/>
      <c r="AH337" s="249"/>
      <c r="AI337" s="249"/>
      <c r="AJ337" s="249"/>
      <c r="AK337" s="249"/>
      <c r="AL337" s="249"/>
      <c r="AM337" s="204"/>
      <c r="AN337" s="205"/>
      <c r="AO337" s="205"/>
      <c r="AP337" s="205"/>
      <c r="AQ337" s="205"/>
      <c r="AR337" s="205"/>
      <c r="AS337" s="259"/>
      <c r="AT337" s="258"/>
      <c r="AU337" s="258"/>
      <c r="AV337" s="258"/>
      <c r="AW337" s="258"/>
      <c r="AX337" s="258"/>
      <c r="AY337" s="268"/>
      <c r="AZ337" s="267"/>
      <c r="BA337" s="267"/>
      <c r="BB337" s="267"/>
      <c r="BC337" s="267"/>
      <c r="BD337" s="267"/>
      <c r="BE337" s="204"/>
      <c r="BF337" s="205"/>
      <c r="BG337" s="205"/>
      <c r="BH337" s="205"/>
      <c r="BI337" s="205"/>
      <c r="BJ337" s="205"/>
      <c r="BK337" s="241"/>
      <c r="BL337" s="240"/>
      <c r="BM337" s="240"/>
      <c r="BN337" s="240"/>
      <c r="BO337" s="240"/>
      <c r="BP337" s="240"/>
      <c r="BQ337" s="223"/>
      <c r="BR337" s="222"/>
      <c r="BS337" s="222"/>
      <c r="BT337" s="222"/>
      <c r="BU337" s="222"/>
      <c r="BV337" s="222"/>
      <c r="BW337" s="268"/>
      <c r="BX337" s="267"/>
      <c r="BY337" s="267"/>
      <c r="BZ337" s="267"/>
      <c r="CA337" s="267"/>
      <c r="CB337" s="267"/>
      <c r="CC337" s="241"/>
      <c r="CD337" s="214"/>
      <c r="CE337" s="240"/>
      <c r="CF337" s="240"/>
      <c r="CG337" s="240"/>
      <c r="CH337" s="5"/>
      <c r="CI337" s="579">
        <f t="shared" si="65"/>
        <v>0</v>
      </c>
      <c r="CJ337" s="579">
        <f t="shared" si="66"/>
        <v>0</v>
      </c>
    </row>
    <row r="338" spans="1:88" hidden="1" x14ac:dyDescent="0.2">
      <c r="A338" s="28"/>
      <c r="B338" s="28"/>
      <c r="C338" s="51"/>
      <c r="D338" s="31"/>
      <c r="E338" s="28"/>
      <c r="F338" s="34"/>
      <c r="G338" s="25"/>
      <c r="H338" s="32"/>
      <c r="I338" s="76"/>
      <c r="J338" s="204"/>
      <c r="K338" s="204"/>
      <c r="L338" s="205"/>
      <c r="M338" s="205"/>
      <c r="N338" s="205"/>
      <c r="O338" s="214"/>
      <c r="P338" s="214"/>
      <c r="Q338" s="213"/>
      <c r="R338" s="213"/>
      <c r="S338" s="213"/>
      <c r="T338" s="213"/>
      <c r="U338" s="223"/>
      <c r="V338" s="222"/>
      <c r="W338" s="222"/>
      <c r="X338" s="222"/>
      <c r="Y338" s="222"/>
      <c r="Z338" s="222"/>
      <c r="AA338" s="232"/>
      <c r="AB338" s="231"/>
      <c r="AC338" s="231"/>
      <c r="AD338" s="231"/>
      <c r="AE338" s="231"/>
      <c r="AF338" s="231"/>
      <c r="AG338" s="250"/>
      <c r="AH338" s="249"/>
      <c r="AI338" s="249"/>
      <c r="AJ338" s="249"/>
      <c r="AK338" s="249"/>
      <c r="AL338" s="249"/>
      <c r="AM338" s="204"/>
      <c r="AN338" s="205"/>
      <c r="AO338" s="205"/>
      <c r="AP338" s="205"/>
      <c r="AQ338" s="205"/>
      <c r="AR338" s="205"/>
      <c r="AS338" s="259"/>
      <c r="AT338" s="258"/>
      <c r="AU338" s="258"/>
      <c r="AV338" s="258"/>
      <c r="AW338" s="258"/>
      <c r="AX338" s="258"/>
      <c r="AY338" s="268"/>
      <c r="AZ338" s="267"/>
      <c r="BA338" s="267"/>
      <c r="BB338" s="267"/>
      <c r="BC338" s="267"/>
      <c r="BD338" s="267"/>
      <c r="BE338" s="204"/>
      <c r="BF338" s="205"/>
      <c r="BG338" s="205"/>
      <c r="BH338" s="205"/>
      <c r="BI338" s="205"/>
      <c r="BJ338" s="205"/>
      <c r="BK338" s="241"/>
      <c r="BL338" s="240"/>
      <c r="BM338" s="240"/>
      <c r="BN338" s="240"/>
      <c r="BO338" s="240"/>
      <c r="BP338" s="240"/>
      <c r="BQ338" s="223"/>
      <c r="BR338" s="222"/>
      <c r="BS338" s="222"/>
      <c r="BT338" s="222"/>
      <c r="BU338" s="222"/>
      <c r="BV338" s="222"/>
      <c r="BW338" s="268"/>
      <c r="BX338" s="267"/>
      <c r="BY338" s="267"/>
      <c r="BZ338" s="267"/>
      <c r="CA338" s="267"/>
      <c r="CB338" s="267"/>
      <c r="CC338" s="241"/>
      <c r="CD338" s="214"/>
      <c r="CE338" s="240"/>
      <c r="CF338" s="240"/>
      <c r="CG338" s="240"/>
      <c r="CH338" s="5"/>
      <c r="CI338" s="579">
        <f t="shared" si="65"/>
        <v>0</v>
      </c>
      <c r="CJ338" s="579">
        <f t="shared" si="66"/>
        <v>0</v>
      </c>
    </row>
    <row r="339" spans="1:88" hidden="1" x14ac:dyDescent="0.2">
      <c r="A339" s="28"/>
      <c r="B339" s="28"/>
      <c r="C339" s="51"/>
      <c r="D339" s="33"/>
      <c r="E339" s="28"/>
      <c r="F339" s="34"/>
      <c r="G339" s="48"/>
      <c r="H339" s="75"/>
      <c r="I339" s="52"/>
      <c r="J339" s="204"/>
      <c r="K339" s="204"/>
      <c r="L339" s="205"/>
      <c r="M339" s="205"/>
      <c r="N339" s="205"/>
      <c r="O339" s="214"/>
      <c r="P339" s="214"/>
      <c r="Q339" s="213"/>
      <c r="R339" s="213"/>
      <c r="S339" s="213"/>
      <c r="T339" s="213"/>
      <c r="U339" s="223"/>
      <c r="V339" s="222"/>
      <c r="W339" s="222"/>
      <c r="X339" s="222"/>
      <c r="Y339" s="222"/>
      <c r="Z339" s="222"/>
      <c r="AA339" s="232"/>
      <c r="AB339" s="231"/>
      <c r="AC339" s="231"/>
      <c r="AD339" s="231"/>
      <c r="AE339" s="231"/>
      <c r="AF339" s="231"/>
      <c r="AG339" s="250"/>
      <c r="AH339" s="249"/>
      <c r="AI339" s="249"/>
      <c r="AJ339" s="249"/>
      <c r="AK339" s="249"/>
      <c r="AL339" s="249"/>
      <c r="AM339" s="204"/>
      <c r="AN339" s="205"/>
      <c r="AO339" s="205"/>
      <c r="AP339" s="205"/>
      <c r="AQ339" s="205"/>
      <c r="AR339" s="205"/>
      <c r="AS339" s="259"/>
      <c r="AT339" s="258"/>
      <c r="AU339" s="258"/>
      <c r="AV339" s="258"/>
      <c r="AW339" s="258"/>
      <c r="AX339" s="258"/>
      <c r="AY339" s="268"/>
      <c r="AZ339" s="267"/>
      <c r="BA339" s="267"/>
      <c r="BB339" s="267"/>
      <c r="BC339" s="267"/>
      <c r="BD339" s="267"/>
      <c r="BE339" s="204"/>
      <c r="BF339" s="205"/>
      <c r="BG339" s="205"/>
      <c r="BH339" s="205"/>
      <c r="BI339" s="205"/>
      <c r="BJ339" s="205"/>
      <c r="BK339" s="241"/>
      <c r="BL339" s="240"/>
      <c r="BM339" s="240"/>
      <c r="BN339" s="240"/>
      <c r="BO339" s="240"/>
      <c r="BP339" s="240"/>
      <c r="BQ339" s="223"/>
      <c r="BR339" s="222"/>
      <c r="BS339" s="222"/>
      <c r="BT339" s="222"/>
      <c r="BU339" s="222"/>
      <c r="BV339" s="222"/>
      <c r="BW339" s="268"/>
      <c r="BX339" s="267"/>
      <c r="BY339" s="267"/>
      <c r="BZ339" s="267"/>
      <c r="CA339" s="267"/>
      <c r="CB339" s="267"/>
      <c r="CC339" s="241"/>
      <c r="CD339" s="214"/>
      <c r="CE339" s="240"/>
      <c r="CF339" s="240"/>
      <c r="CG339" s="240"/>
      <c r="CH339" s="5"/>
      <c r="CI339" s="579">
        <f t="shared" si="65"/>
        <v>0</v>
      </c>
      <c r="CJ339" s="579">
        <f t="shared" si="66"/>
        <v>0</v>
      </c>
    </row>
    <row r="340" spans="1:88" hidden="1" x14ac:dyDescent="0.2">
      <c r="A340" s="22"/>
      <c r="B340" s="22"/>
      <c r="C340" s="22"/>
      <c r="D340" s="34"/>
      <c r="E340" s="22"/>
      <c r="F340" s="34"/>
      <c r="G340" s="48"/>
      <c r="H340" s="36"/>
      <c r="I340" s="37"/>
      <c r="J340" s="204"/>
      <c r="K340" s="204"/>
      <c r="L340" s="205"/>
      <c r="M340" s="205"/>
      <c r="N340" s="204"/>
      <c r="O340" s="214"/>
      <c r="P340" s="214"/>
      <c r="Q340" s="213"/>
      <c r="R340" s="214"/>
      <c r="S340" s="213"/>
      <c r="T340" s="214"/>
      <c r="U340" s="223"/>
      <c r="V340" s="223"/>
      <c r="W340" s="222"/>
      <c r="X340" s="223"/>
      <c r="Y340" s="222"/>
      <c r="Z340" s="223"/>
      <c r="AA340" s="232"/>
      <c r="AB340" s="232"/>
      <c r="AC340" s="231"/>
      <c r="AD340" s="232"/>
      <c r="AE340" s="231"/>
      <c r="AF340" s="232"/>
      <c r="AG340" s="250"/>
      <c r="AH340" s="250"/>
      <c r="AI340" s="249"/>
      <c r="AJ340" s="250"/>
      <c r="AK340" s="249"/>
      <c r="AL340" s="250"/>
      <c r="AM340" s="204"/>
      <c r="AN340" s="204"/>
      <c r="AO340" s="205"/>
      <c r="AP340" s="204"/>
      <c r="AQ340" s="205"/>
      <c r="AR340" s="204"/>
      <c r="AS340" s="259"/>
      <c r="AT340" s="259"/>
      <c r="AU340" s="258"/>
      <c r="AV340" s="259"/>
      <c r="AW340" s="258"/>
      <c r="AX340" s="259"/>
      <c r="AY340" s="268"/>
      <c r="AZ340" s="268"/>
      <c r="BA340" s="267"/>
      <c r="BB340" s="268"/>
      <c r="BC340" s="267"/>
      <c r="BD340" s="268"/>
      <c r="BE340" s="204"/>
      <c r="BF340" s="204"/>
      <c r="BG340" s="205"/>
      <c r="BH340" s="204"/>
      <c r="BI340" s="205"/>
      <c r="BJ340" s="204"/>
      <c r="BK340" s="241"/>
      <c r="BL340" s="241"/>
      <c r="BM340" s="240"/>
      <c r="BN340" s="241"/>
      <c r="BO340" s="240"/>
      <c r="BP340" s="241"/>
      <c r="BQ340" s="223"/>
      <c r="BR340" s="223"/>
      <c r="BS340" s="222"/>
      <c r="BT340" s="223"/>
      <c r="BU340" s="222"/>
      <c r="BV340" s="223"/>
      <c r="BW340" s="268"/>
      <c r="BX340" s="268"/>
      <c r="BY340" s="267"/>
      <c r="BZ340" s="268"/>
      <c r="CA340" s="267"/>
      <c r="CB340" s="268"/>
      <c r="CC340" s="241"/>
      <c r="CD340" s="214"/>
      <c r="CE340" s="240"/>
      <c r="CF340" s="240"/>
      <c r="CG340" s="241"/>
      <c r="CH340" s="5"/>
      <c r="CI340" s="579">
        <f t="shared" si="65"/>
        <v>0</v>
      </c>
      <c r="CJ340" s="579">
        <f t="shared" si="66"/>
        <v>0</v>
      </c>
    </row>
    <row r="341" spans="1:88" hidden="1" x14ac:dyDescent="0.2">
      <c r="A341" s="22"/>
      <c r="B341" s="22"/>
      <c r="C341" s="22"/>
      <c r="D341" s="34"/>
      <c r="E341" s="22"/>
      <c r="F341" s="34"/>
      <c r="G341" s="48"/>
      <c r="H341" s="36"/>
      <c r="I341" s="37"/>
      <c r="J341" s="204"/>
      <c r="K341" s="204"/>
      <c r="L341" s="205"/>
      <c r="M341" s="205"/>
      <c r="N341" s="204"/>
      <c r="O341" s="214"/>
      <c r="P341" s="214"/>
      <c r="Q341" s="213"/>
      <c r="R341" s="214"/>
      <c r="S341" s="213"/>
      <c r="T341" s="214"/>
      <c r="U341" s="223"/>
      <c r="V341" s="223"/>
      <c r="W341" s="222"/>
      <c r="X341" s="223"/>
      <c r="Y341" s="222"/>
      <c r="Z341" s="223"/>
      <c r="AA341" s="232"/>
      <c r="AB341" s="232"/>
      <c r="AC341" s="231"/>
      <c r="AD341" s="232"/>
      <c r="AE341" s="231"/>
      <c r="AF341" s="232"/>
      <c r="AG341" s="250"/>
      <c r="AH341" s="250"/>
      <c r="AI341" s="249"/>
      <c r="AJ341" s="250"/>
      <c r="AK341" s="249"/>
      <c r="AL341" s="250"/>
      <c r="AM341" s="204"/>
      <c r="AN341" s="204"/>
      <c r="AO341" s="205"/>
      <c r="AP341" s="204"/>
      <c r="AQ341" s="205"/>
      <c r="AR341" s="204"/>
      <c r="AS341" s="259"/>
      <c r="AT341" s="259"/>
      <c r="AU341" s="258"/>
      <c r="AV341" s="259"/>
      <c r="AW341" s="258"/>
      <c r="AX341" s="259"/>
      <c r="AY341" s="268"/>
      <c r="AZ341" s="268"/>
      <c r="BA341" s="267"/>
      <c r="BB341" s="268"/>
      <c r="BC341" s="267"/>
      <c r="BD341" s="268"/>
      <c r="BE341" s="204"/>
      <c r="BF341" s="204"/>
      <c r="BG341" s="205"/>
      <c r="BH341" s="204"/>
      <c r="BI341" s="205"/>
      <c r="BJ341" s="204"/>
      <c r="BK341" s="241"/>
      <c r="BL341" s="241"/>
      <c r="BM341" s="240"/>
      <c r="BN341" s="241"/>
      <c r="BO341" s="240"/>
      <c r="BP341" s="241"/>
      <c r="BQ341" s="223"/>
      <c r="BR341" s="223"/>
      <c r="BS341" s="222"/>
      <c r="BT341" s="223"/>
      <c r="BU341" s="222"/>
      <c r="BV341" s="223"/>
      <c r="BW341" s="268"/>
      <c r="BX341" s="268"/>
      <c r="BY341" s="267"/>
      <c r="BZ341" s="268"/>
      <c r="CA341" s="267"/>
      <c r="CB341" s="268"/>
      <c r="CC341" s="241"/>
      <c r="CD341" s="214"/>
      <c r="CE341" s="240"/>
      <c r="CF341" s="240"/>
      <c r="CG341" s="241"/>
      <c r="CH341" s="5"/>
      <c r="CI341" s="579">
        <f t="shared" si="65"/>
        <v>0</v>
      </c>
      <c r="CJ341" s="579">
        <f t="shared" si="66"/>
        <v>0</v>
      </c>
    </row>
    <row r="342" spans="1:88" hidden="1" x14ac:dyDescent="0.2">
      <c r="A342" s="22"/>
      <c r="B342" s="22"/>
      <c r="C342" s="22"/>
      <c r="D342" s="34"/>
      <c r="E342" s="22"/>
      <c r="F342" s="34"/>
      <c r="G342" s="48"/>
      <c r="H342" s="36"/>
      <c r="I342" s="37"/>
      <c r="J342" s="204"/>
      <c r="K342" s="204"/>
      <c r="L342" s="205"/>
      <c r="M342" s="205"/>
      <c r="N342" s="204"/>
      <c r="O342" s="214"/>
      <c r="P342" s="214"/>
      <c r="Q342" s="213"/>
      <c r="R342" s="214"/>
      <c r="S342" s="213"/>
      <c r="T342" s="214"/>
      <c r="U342" s="223"/>
      <c r="V342" s="223"/>
      <c r="W342" s="222"/>
      <c r="X342" s="223"/>
      <c r="Y342" s="222"/>
      <c r="Z342" s="223"/>
      <c r="AA342" s="232"/>
      <c r="AB342" s="232"/>
      <c r="AC342" s="231"/>
      <c r="AD342" s="232"/>
      <c r="AE342" s="231"/>
      <c r="AF342" s="232"/>
      <c r="AG342" s="250"/>
      <c r="AH342" s="250"/>
      <c r="AI342" s="249"/>
      <c r="AJ342" s="250"/>
      <c r="AK342" s="249"/>
      <c r="AL342" s="250"/>
      <c r="AM342" s="204"/>
      <c r="AN342" s="204"/>
      <c r="AO342" s="205"/>
      <c r="AP342" s="204"/>
      <c r="AQ342" s="205"/>
      <c r="AR342" s="204"/>
      <c r="AS342" s="259"/>
      <c r="AT342" s="259"/>
      <c r="AU342" s="258"/>
      <c r="AV342" s="259"/>
      <c r="AW342" s="258"/>
      <c r="AX342" s="259"/>
      <c r="AY342" s="268"/>
      <c r="AZ342" s="268"/>
      <c r="BA342" s="267"/>
      <c r="BB342" s="268"/>
      <c r="BC342" s="267"/>
      <c r="BD342" s="268"/>
      <c r="BE342" s="204"/>
      <c r="BF342" s="204"/>
      <c r="BG342" s="205"/>
      <c r="BH342" s="204"/>
      <c r="BI342" s="205"/>
      <c r="BJ342" s="204"/>
      <c r="BK342" s="241"/>
      <c r="BL342" s="241"/>
      <c r="BM342" s="240"/>
      <c r="BN342" s="241"/>
      <c r="BO342" s="240"/>
      <c r="BP342" s="241"/>
      <c r="BQ342" s="223"/>
      <c r="BR342" s="223"/>
      <c r="BS342" s="222"/>
      <c r="BT342" s="223"/>
      <c r="BU342" s="222"/>
      <c r="BV342" s="223"/>
      <c r="BW342" s="268"/>
      <c r="BX342" s="268"/>
      <c r="BY342" s="267"/>
      <c r="BZ342" s="268"/>
      <c r="CA342" s="267"/>
      <c r="CB342" s="268"/>
      <c r="CC342" s="241"/>
      <c r="CD342" s="214"/>
      <c r="CE342" s="240"/>
      <c r="CF342" s="240"/>
      <c r="CG342" s="241"/>
      <c r="CH342" s="5"/>
      <c r="CI342" s="579">
        <f t="shared" si="65"/>
        <v>0</v>
      </c>
      <c r="CJ342" s="579">
        <f t="shared" si="66"/>
        <v>0</v>
      </c>
    </row>
    <row r="343" spans="1:88" hidden="1" x14ac:dyDescent="0.2">
      <c r="A343" s="105"/>
      <c r="B343" s="105"/>
      <c r="C343" s="105"/>
      <c r="D343" s="106"/>
      <c r="E343" s="105"/>
      <c r="F343" s="107"/>
      <c r="G343" s="108"/>
      <c r="H343" s="91"/>
      <c r="I343" s="59"/>
      <c r="J343" s="206"/>
      <c r="K343" s="206"/>
      <c r="L343" s="206"/>
      <c r="M343" s="206"/>
      <c r="N343" s="206"/>
      <c r="O343" s="215"/>
      <c r="P343" s="215"/>
      <c r="Q343" s="215"/>
      <c r="R343" s="215"/>
      <c r="S343" s="215"/>
      <c r="T343" s="215"/>
      <c r="U343" s="224"/>
      <c r="V343" s="224"/>
      <c r="W343" s="224"/>
      <c r="X343" s="224"/>
      <c r="Y343" s="224"/>
      <c r="Z343" s="224"/>
      <c r="AA343" s="233"/>
      <c r="AB343" s="233"/>
      <c r="AC343" s="233"/>
      <c r="AD343" s="233"/>
      <c r="AE343" s="233"/>
      <c r="AF343" s="233"/>
      <c r="AG343" s="251"/>
      <c r="AH343" s="251"/>
      <c r="AI343" s="251"/>
      <c r="AJ343" s="251"/>
      <c r="AK343" s="251"/>
      <c r="AL343" s="251"/>
      <c r="AM343" s="206"/>
      <c r="AN343" s="206"/>
      <c r="AO343" s="206"/>
      <c r="AP343" s="206"/>
      <c r="AQ343" s="206"/>
      <c r="AR343" s="206"/>
      <c r="AS343" s="260"/>
      <c r="AT343" s="260"/>
      <c r="AU343" s="260"/>
      <c r="AV343" s="260"/>
      <c r="AW343" s="260"/>
      <c r="AX343" s="260"/>
      <c r="AY343" s="269"/>
      <c r="AZ343" s="269"/>
      <c r="BA343" s="269"/>
      <c r="BB343" s="269"/>
      <c r="BC343" s="269"/>
      <c r="BD343" s="269"/>
      <c r="BE343" s="206"/>
      <c r="BF343" s="206"/>
      <c r="BG343" s="206"/>
      <c r="BH343" s="206"/>
      <c r="BI343" s="206"/>
      <c r="BJ343" s="206"/>
      <c r="BK343" s="242"/>
      <c r="BL343" s="242"/>
      <c r="BM343" s="242"/>
      <c r="BN343" s="242"/>
      <c r="BO343" s="242"/>
      <c r="BP343" s="242"/>
      <c r="BQ343" s="224"/>
      <c r="BR343" s="224"/>
      <c r="BS343" s="224"/>
      <c r="BT343" s="224"/>
      <c r="BU343" s="224"/>
      <c r="BV343" s="224"/>
      <c r="BW343" s="269"/>
      <c r="BX343" s="269"/>
      <c r="BY343" s="269"/>
      <c r="BZ343" s="269"/>
      <c r="CA343" s="269"/>
      <c r="CB343" s="269"/>
      <c r="CC343" s="242"/>
      <c r="CD343" s="215"/>
      <c r="CE343" s="242"/>
      <c r="CF343" s="242"/>
      <c r="CG343" s="242"/>
      <c r="CH343" s="5"/>
      <c r="CI343" s="579">
        <f t="shared" si="65"/>
        <v>0</v>
      </c>
      <c r="CJ343" s="579">
        <f t="shared" si="66"/>
        <v>0</v>
      </c>
    </row>
    <row r="344" spans="1:88" hidden="1" x14ac:dyDescent="0.2">
      <c r="A344" s="151"/>
      <c r="B344" s="151"/>
      <c r="C344" s="151"/>
      <c r="D344" s="106"/>
      <c r="E344" s="151"/>
      <c r="F344" s="106"/>
      <c r="G344" s="133"/>
      <c r="H344" s="69"/>
      <c r="J344" s="204"/>
      <c r="K344" s="204"/>
      <c r="L344" s="205"/>
      <c r="M344" s="205"/>
      <c r="N344" s="205"/>
      <c r="O344" s="214"/>
      <c r="P344" s="214"/>
      <c r="Q344" s="213"/>
      <c r="R344" s="213"/>
      <c r="S344" s="213"/>
      <c r="T344" s="213"/>
      <c r="U344" s="223"/>
      <c r="V344" s="222"/>
      <c r="W344" s="222"/>
      <c r="X344" s="222"/>
      <c r="Y344" s="222"/>
      <c r="Z344" s="222"/>
      <c r="AA344" s="232"/>
      <c r="AB344" s="231"/>
      <c r="AC344" s="231"/>
      <c r="AD344" s="231"/>
      <c r="AE344" s="231"/>
      <c r="AF344" s="231"/>
      <c r="AG344" s="250"/>
      <c r="AH344" s="249"/>
      <c r="AI344" s="249"/>
      <c r="AJ344" s="249"/>
      <c r="AK344" s="249"/>
      <c r="AL344" s="249"/>
      <c r="AM344" s="204"/>
      <c r="AN344" s="205"/>
      <c r="AO344" s="205"/>
      <c r="AP344" s="205"/>
      <c r="AQ344" s="205"/>
      <c r="AR344" s="205"/>
      <c r="AS344" s="259"/>
      <c r="AT344" s="258"/>
      <c r="AU344" s="258"/>
      <c r="AV344" s="258"/>
      <c r="AW344" s="258"/>
      <c r="AX344" s="258"/>
      <c r="AY344" s="268"/>
      <c r="AZ344" s="267"/>
      <c r="BA344" s="267"/>
      <c r="BB344" s="267"/>
      <c r="BC344" s="267"/>
      <c r="BD344" s="267"/>
      <c r="BE344" s="204"/>
      <c r="BF344" s="205"/>
      <c r="BG344" s="205"/>
      <c r="BH344" s="205"/>
      <c r="BI344" s="205"/>
      <c r="BJ344" s="205"/>
      <c r="BK344" s="241"/>
      <c r="BL344" s="240"/>
      <c r="BM344" s="240"/>
      <c r="BN344" s="240"/>
      <c r="BO344" s="240"/>
      <c r="BP344" s="240"/>
      <c r="BQ344" s="223"/>
      <c r="BR344" s="222"/>
      <c r="BS344" s="222"/>
      <c r="BT344" s="222"/>
      <c r="BU344" s="222"/>
      <c r="BV344" s="222"/>
      <c r="BW344" s="268"/>
      <c r="BX344" s="267"/>
      <c r="BY344" s="267"/>
      <c r="BZ344" s="267"/>
      <c r="CA344" s="267"/>
      <c r="CB344" s="267"/>
      <c r="CC344" s="241"/>
      <c r="CD344" s="214"/>
      <c r="CE344" s="240"/>
      <c r="CF344" s="240"/>
      <c r="CG344" s="240"/>
      <c r="CH344" s="5"/>
      <c r="CI344" s="579">
        <f t="shared" si="65"/>
        <v>0</v>
      </c>
      <c r="CJ344" s="579">
        <f t="shared" si="66"/>
        <v>0</v>
      </c>
    </row>
    <row r="345" spans="1:88" hidden="1" x14ac:dyDescent="0.2">
      <c r="A345" s="141"/>
      <c r="B345" s="141"/>
      <c r="C345" s="141"/>
      <c r="D345" s="142"/>
      <c r="E345" s="141"/>
      <c r="F345" s="142"/>
      <c r="G345" s="109"/>
      <c r="H345" s="65"/>
      <c r="I345" s="66"/>
      <c r="J345" s="204"/>
      <c r="K345" s="204"/>
      <c r="L345" s="205"/>
      <c r="M345" s="205"/>
      <c r="N345" s="205"/>
      <c r="O345" s="214"/>
      <c r="P345" s="214"/>
      <c r="Q345" s="213"/>
      <c r="R345" s="213"/>
      <c r="S345" s="213"/>
      <c r="T345" s="213"/>
      <c r="U345" s="223"/>
      <c r="V345" s="222"/>
      <c r="W345" s="222"/>
      <c r="X345" s="222"/>
      <c r="Y345" s="222"/>
      <c r="Z345" s="222"/>
      <c r="AA345" s="232"/>
      <c r="AB345" s="231"/>
      <c r="AC345" s="231"/>
      <c r="AD345" s="231"/>
      <c r="AE345" s="231"/>
      <c r="AF345" s="231"/>
      <c r="AG345" s="250"/>
      <c r="AH345" s="249"/>
      <c r="AI345" s="249"/>
      <c r="AJ345" s="249"/>
      <c r="AK345" s="249"/>
      <c r="AL345" s="249"/>
      <c r="AM345" s="204"/>
      <c r="AN345" s="205"/>
      <c r="AO345" s="205"/>
      <c r="AP345" s="205"/>
      <c r="AQ345" s="205"/>
      <c r="AR345" s="205"/>
      <c r="AS345" s="259"/>
      <c r="AT345" s="258"/>
      <c r="AU345" s="258"/>
      <c r="AV345" s="258"/>
      <c r="AW345" s="258"/>
      <c r="AX345" s="258"/>
      <c r="AY345" s="268"/>
      <c r="AZ345" s="267"/>
      <c r="BA345" s="267"/>
      <c r="BB345" s="267"/>
      <c r="BC345" s="267"/>
      <c r="BD345" s="267"/>
      <c r="BE345" s="204"/>
      <c r="BF345" s="205"/>
      <c r="BG345" s="205"/>
      <c r="BH345" s="205"/>
      <c r="BI345" s="205"/>
      <c r="BJ345" s="205"/>
      <c r="BK345" s="241"/>
      <c r="BL345" s="240"/>
      <c r="BM345" s="240"/>
      <c r="BN345" s="240"/>
      <c r="BO345" s="240"/>
      <c r="BP345" s="240"/>
      <c r="BQ345" s="223"/>
      <c r="BR345" s="222"/>
      <c r="BS345" s="222"/>
      <c r="BT345" s="222"/>
      <c r="BU345" s="222"/>
      <c r="BV345" s="222"/>
      <c r="BW345" s="268"/>
      <c r="BX345" s="267"/>
      <c r="BY345" s="267"/>
      <c r="BZ345" s="267"/>
      <c r="CA345" s="267"/>
      <c r="CB345" s="267"/>
      <c r="CC345" s="241"/>
      <c r="CD345" s="214"/>
      <c r="CE345" s="240"/>
      <c r="CF345" s="240"/>
      <c r="CG345" s="240"/>
      <c r="CH345" s="5"/>
      <c r="CI345" s="579">
        <f t="shared" si="65"/>
        <v>0</v>
      </c>
      <c r="CJ345" s="579">
        <f t="shared" si="66"/>
        <v>0</v>
      </c>
    </row>
    <row r="346" spans="1:88" hidden="1" x14ac:dyDescent="0.2">
      <c r="A346" s="141"/>
      <c r="B346" s="141"/>
      <c r="C346" s="141"/>
      <c r="D346" s="142"/>
      <c r="E346" s="141"/>
      <c r="F346" s="142"/>
      <c r="G346" s="109"/>
      <c r="H346" s="69"/>
      <c r="I346" s="66"/>
      <c r="J346" s="204"/>
      <c r="K346" s="204"/>
      <c r="L346" s="205"/>
      <c r="M346" s="205"/>
      <c r="N346" s="205"/>
      <c r="O346" s="214"/>
      <c r="P346" s="214"/>
      <c r="Q346" s="213"/>
      <c r="R346" s="213"/>
      <c r="S346" s="213"/>
      <c r="T346" s="213"/>
      <c r="U346" s="223"/>
      <c r="V346" s="222"/>
      <c r="W346" s="222"/>
      <c r="X346" s="222"/>
      <c r="Y346" s="222"/>
      <c r="Z346" s="222"/>
      <c r="AA346" s="232"/>
      <c r="AB346" s="231"/>
      <c r="AC346" s="231"/>
      <c r="AD346" s="231"/>
      <c r="AE346" s="231"/>
      <c r="AF346" s="231"/>
      <c r="AG346" s="250"/>
      <c r="AH346" s="249"/>
      <c r="AI346" s="249"/>
      <c r="AJ346" s="249"/>
      <c r="AK346" s="249"/>
      <c r="AL346" s="249"/>
      <c r="AM346" s="204"/>
      <c r="AN346" s="205"/>
      <c r="AO346" s="205"/>
      <c r="AP346" s="205"/>
      <c r="AQ346" s="205"/>
      <c r="AR346" s="205"/>
      <c r="AS346" s="259"/>
      <c r="AT346" s="258"/>
      <c r="AU346" s="258"/>
      <c r="AV346" s="258"/>
      <c r="AW346" s="258"/>
      <c r="AX346" s="258"/>
      <c r="AY346" s="268"/>
      <c r="AZ346" s="267"/>
      <c r="BA346" s="267"/>
      <c r="BB346" s="267"/>
      <c r="BC346" s="267"/>
      <c r="BD346" s="267"/>
      <c r="BE346" s="204"/>
      <c r="BF346" s="205"/>
      <c r="BG346" s="205"/>
      <c r="BH346" s="205"/>
      <c r="BI346" s="205"/>
      <c r="BJ346" s="205"/>
      <c r="BK346" s="241"/>
      <c r="BL346" s="240"/>
      <c r="BM346" s="240"/>
      <c r="BN346" s="240"/>
      <c r="BO346" s="240"/>
      <c r="BP346" s="240"/>
      <c r="BQ346" s="223"/>
      <c r="BR346" s="222"/>
      <c r="BS346" s="222"/>
      <c r="BT346" s="222"/>
      <c r="BU346" s="222"/>
      <c r="BV346" s="222"/>
      <c r="BW346" s="268"/>
      <c r="BX346" s="267"/>
      <c r="BY346" s="267"/>
      <c r="BZ346" s="267"/>
      <c r="CA346" s="267"/>
      <c r="CB346" s="267"/>
      <c r="CC346" s="241"/>
      <c r="CD346" s="214"/>
      <c r="CE346" s="240"/>
      <c r="CF346" s="240"/>
      <c r="CG346" s="240"/>
      <c r="CH346" s="5"/>
      <c r="CI346" s="579">
        <f t="shared" si="65"/>
        <v>0</v>
      </c>
      <c r="CJ346" s="579">
        <f t="shared" si="66"/>
        <v>0</v>
      </c>
    </row>
    <row r="347" spans="1:88" hidden="1" x14ac:dyDescent="0.2">
      <c r="A347" s="141"/>
      <c r="B347" s="141"/>
      <c r="C347" s="141"/>
      <c r="D347" s="142"/>
      <c r="E347" s="141"/>
      <c r="F347" s="142"/>
      <c r="G347" s="109"/>
      <c r="H347" s="69"/>
      <c r="I347" s="66"/>
      <c r="J347" s="204"/>
      <c r="K347" s="204"/>
      <c r="L347" s="205"/>
      <c r="M347" s="205"/>
      <c r="N347" s="205"/>
      <c r="O347" s="214"/>
      <c r="P347" s="214"/>
      <c r="Q347" s="213"/>
      <c r="R347" s="213"/>
      <c r="S347" s="213"/>
      <c r="T347" s="213"/>
      <c r="U347" s="223"/>
      <c r="V347" s="222"/>
      <c r="W347" s="222"/>
      <c r="X347" s="222"/>
      <c r="Y347" s="222"/>
      <c r="Z347" s="222"/>
      <c r="AA347" s="232"/>
      <c r="AB347" s="231"/>
      <c r="AC347" s="231"/>
      <c r="AD347" s="231"/>
      <c r="AE347" s="231"/>
      <c r="AF347" s="231"/>
      <c r="AG347" s="250"/>
      <c r="AH347" s="249"/>
      <c r="AI347" s="249"/>
      <c r="AJ347" s="249"/>
      <c r="AK347" s="249"/>
      <c r="AL347" s="249"/>
      <c r="AM347" s="204"/>
      <c r="AN347" s="205"/>
      <c r="AO347" s="205"/>
      <c r="AP347" s="205"/>
      <c r="AQ347" s="205"/>
      <c r="AR347" s="205"/>
      <c r="AS347" s="259"/>
      <c r="AT347" s="258"/>
      <c r="AU347" s="258"/>
      <c r="AV347" s="258"/>
      <c r="AW347" s="258"/>
      <c r="AX347" s="258"/>
      <c r="AY347" s="268"/>
      <c r="AZ347" s="267"/>
      <c r="BA347" s="267"/>
      <c r="BB347" s="267"/>
      <c r="BC347" s="267"/>
      <c r="BD347" s="267"/>
      <c r="BE347" s="204"/>
      <c r="BF347" s="205"/>
      <c r="BG347" s="205"/>
      <c r="BH347" s="205"/>
      <c r="BI347" s="205"/>
      <c r="BJ347" s="205"/>
      <c r="BK347" s="241"/>
      <c r="BL347" s="240"/>
      <c r="BM347" s="240"/>
      <c r="BN347" s="240"/>
      <c r="BO347" s="240"/>
      <c r="BP347" s="240"/>
      <c r="BQ347" s="223"/>
      <c r="BR347" s="222"/>
      <c r="BS347" s="222"/>
      <c r="BT347" s="222"/>
      <c r="BU347" s="222"/>
      <c r="BV347" s="222"/>
      <c r="BW347" s="268"/>
      <c r="BX347" s="267"/>
      <c r="BY347" s="267"/>
      <c r="BZ347" s="267"/>
      <c r="CA347" s="267"/>
      <c r="CB347" s="267"/>
      <c r="CC347" s="241"/>
      <c r="CD347" s="214"/>
      <c r="CE347" s="240"/>
      <c r="CF347" s="240"/>
      <c r="CG347" s="240"/>
      <c r="CH347" s="5"/>
      <c r="CI347" s="579">
        <f t="shared" si="65"/>
        <v>0</v>
      </c>
      <c r="CJ347" s="579">
        <f t="shared" si="66"/>
        <v>0</v>
      </c>
    </row>
    <row r="348" spans="1:88" hidden="1" x14ac:dyDescent="0.2">
      <c r="A348" s="141"/>
      <c r="B348" s="141"/>
      <c r="C348" s="141"/>
      <c r="D348" s="142"/>
      <c r="E348" s="141"/>
      <c r="F348" s="142"/>
      <c r="G348" s="109"/>
      <c r="H348" s="65"/>
      <c r="I348" s="66"/>
      <c r="J348" s="204"/>
      <c r="K348" s="204"/>
      <c r="L348" s="205"/>
      <c r="M348" s="205"/>
      <c r="N348" s="205"/>
      <c r="O348" s="214"/>
      <c r="P348" s="214"/>
      <c r="Q348" s="213"/>
      <c r="R348" s="213"/>
      <c r="S348" s="213"/>
      <c r="T348" s="213"/>
      <c r="U348" s="223"/>
      <c r="V348" s="222"/>
      <c r="W348" s="222"/>
      <c r="X348" s="222"/>
      <c r="Y348" s="222"/>
      <c r="Z348" s="222"/>
      <c r="AA348" s="232"/>
      <c r="AB348" s="231"/>
      <c r="AC348" s="231"/>
      <c r="AD348" s="231"/>
      <c r="AE348" s="231"/>
      <c r="AF348" s="231"/>
      <c r="AG348" s="250"/>
      <c r="AH348" s="249"/>
      <c r="AI348" s="249"/>
      <c r="AJ348" s="249"/>
      <c r="AK348" s="249"/>
      <c r="AL348" s="249"/>
      <c r="AM348" s="204"/>
      <c r="AN348" s="205"/>
      <c r="AO348" s="205"/>
      <c r="AP348" s="205"/>
      <c r="AQ348" s="205"/>
      <c r="AR348" s="205"/>
      <c r="AS348" s="259"/>
      <c r="AT348" s="258"/>
      <c r="AU348" s="258"/>
      <c r="AV348" s="258"/>
      <c r="AW348" s="258"/>
      <c r="AX348" s="258"/>
      <c r="AY348" s="268"/>
      <c r="AZ348" s="267"/>
      <c r="BA348" s="267"/>
      <c r="BB348" s="267"/>
      <c r="BC348" s="267"/>
      <c r="BD348" s="267"/>
      <c r="BE348" s="204"/>
      <c r="BF348" s="205"/>
      <c r="BG348" s="205"/>
      <c r="BH348" s="205"/>
      <c r="BI348" s="205"/>
      <c r="BJ348" s="205"/>
      <c r="BK348" s="241"/>
      <c r="BL348" s="240"/>
      <c r="BM348" s="240"/>
      <c r="BN348" s="240"/>
      <c r="BO348" s="240"/>
      <c r="BP348" s="240"/>
      <c r="BQ348" s="223"/>
      <c r="BR348" s="222"/>
      <c r="BS348" s="222"/>
      <c r="BT348" s="222"/>
      <c r="BU348" s="222"/>
      <c r="BV348" s="222"/>
      <c r="BW348" s="268"/>
      <c r="BX348" s="267"/>
      <c r="BY348" s="267"/>
      <c r="BZ348" s="267"/>
      <c r="CA348" s="267"/>
      <c r="CB348" s="267"/>
      <c r="CC348" s="241"/>
      <c r="CD348" s="214"/>
      <c r="CE348" s="240"/>
      <c r="CF348" s="240"/>
      <c r="CG348" s="240"/>
      <c r="CH348" s="5"/>
      <c r="CI348" s="579">
        <f t="shared" si="65"/>
        <v>0</v>
      </c>
      <c r="CJ348" s="579">
        <f t="shared" si="66"/>
        <v>0</v>
      </c>
    </row>
    <row r="349" spans="1:88" hidden="1" x14ac:dyDescent="0.2">
      <c r="A349" s="146"/>
      <c r="B349" s="146"/>
      <c r="C349" s="146"/>
      <c r="D349" s="147"/>
      <c r="E349" s="146"/>
      <c r="F349" s="147"/>
      <c r="G349" s="148"/>
      <c r="H349" s="72"/>
      <c r="I349" s="73"/>
      <c r="J349" s="204"/>
      <c r="K349" s="204"/>
      <c r="L349" s="205"/>
      <c r="M349" s="205"/>
      <c r="N349" s="205"/>
      <c r="O349" s="214"/>
      <c r="P349" s="214"/>
      <c r="Q349" s="213"/>
      <c r="R349" s="213"/>
      <c r="S349" s="213"/>
      <c r="T349" s="213"/>
      <c r="U349" s="223"/>
      <c r="V349" s="222"/>
      <c r="W349" s="222"/>
      <c r="X349" s="222"/>
      <c r="Y349" s="222"/>
      <c r="Z349" s="222"/>
      <c r="AA349" s="232"/>
      <c r="AB349" s="231"/>
      <c r="AC349" s="231"/>
      <c r="AD349" s="231"/>
      <c r="AE349" s="231"/>
      <c r="AF349" s="231"/>
      <c r="AG349" s="250"/>
      <c r="AH349" s="249"/>
      <c r="AI349" s="249"/>
      <c r="AJ349" s="249"/>
      <c r="AK349" s="249"/>
      <c r="AL349" s="249"/>
      <c r="AM349" s="204"/>
      <c r="AN349" s="205"/>
      <c r="AO349" s="205"/>
      <c r="AP349" s="205"/>
      <c r="AQ349" s="205"/>
      <c r="AR349" s="205"/>
      <c r="AS349" s="259"/>
      <c r="AT349" s="258"/>
      <c r="AU349" s="258"/>
      <c r="AV349" s="258"/>
      <c r="AW349" s="258"/>
      <c r="AX349" s="258"/>
      <c r="AY349" s="268"/>
      <c r="AZ349" s="267"/>
      <c r="BA349" s="267"/>
      <c r="BB349" s="267"/>
      <c r="BC349" s="267"/>
      <c r="BD349" s="267"/>
      <c r="BE349" s="204"/>
      <c r="BF349" s="205"/>
      <c r="BG349" s="205"/>
      <c r="BH349" s="205"/>
      <c r="BI349" s="205"/>
      <c r="BJ349" s="205"/>
      <c r="BK349" s="241"/>
      <c r="BL349" s="240"/>
      <c r="BM349" s="240"/>
      <c r="BN349" s="240"/>
      <c r="BO349" s="240"/>
      <c r="BP349" s="240"/>
      <c r="BQ349" s="223"/>
      <c r="BR349" s="222"/>
      <c r="BS349" s="222"/>
      <c r="BT349" s="222"/>
      <c r="BU349" s="222"/>
      <c r="BV349" s="222"/>
      <c r="BW349" s="268"/>
      <c r="BX349" s="267"/>
      <c r="BY349" s="267"/>
      <c r="BZ349" s="267"/>
      <c r="CA349" s="267"/>
      <c r="CB349" s="267"/>
      <c r="CC349" s="241"/>
      <c r="CD349" s="214"/>
      <c r="CE349" s="240"/>
      <c r="CF349" s="240"/>
      <c r="CG349" s="240"/>
      <c r="CH349" s="5"/>
      <c r="CI349" s="579">
        <f t="shared" si="65"/>
        <v>0</v>
      </c>
      <c r="CJ349" s="579">
        <f t="shared" si="66"/>
        <v>0</v>
      </c>
    </row>
    <row r="350" spans="1:88" hidden="1" x14ac:dyDescent="0.2">
      <c r="A350" s="146"/>
      <c r="B350" s="146"/>
      <c r="C350" s="146"/>
      <c r="D350" s="147"/>
      <c r="E350" s="146"/>
      <c r="F350" s="147"/>
      <c r="G350" s="148"/>
      <c r="H350" s="72"/>
      <c r="I350" s="73"/>
      <c r="J350" s="204"/>
      <c r="K350" s="204"/>
      <c r="L350" s="205"/>
      <c r="M350" s="205"/>
      <c r="N350" s="205"/>
      <c r="O350" s="214"/>
      <c r="P350" s="214"/>
      <c r="Q350" s="213"/>
      <c r="R350" s="213"/>
      <c r="S350" s="213"/>
      <c r="T350" s="213"/>
      <c r="U350" s="223"/>
      <c r="V350" s="222"/>
      <c r="W350" s="222"/>
      <c r="X350" s="222"/>
      <c r="Y350" s="222"/>
      <c r="Z350" s="222"/>
      <c r="AA350" s="232"/>
      <c r="AB350" s="231"/>
      <c r="AC350" s="231"/>
      <c r="AD350" s="231"/>
      <c r="AE350" s="231"/>
      <c r="AF350" s="231"/>
      <c r="AG350" s="250"/>
      <c r="AH350" s="249"/>
      <c r="AI350" s="249"/>
      <c r="AJ350" s="249"/>
      <c r="AK350" s="249"/>
      <c r="AL350" s="249"/>
      <c r="AM350" s="204"/>
      <c r="AN350" s="205"/>
      <c r="AO350" s="205"/>
      <c r="AP350" s="205"/>
      <c r="AQ350" s="205"/>
      <c r="AR350" s="205"/>
      <c r="AS350" s="259"/>
      <c r="AT350" s="258"/>
      <c r="AU350" s="258"/>
      <c r="AV350" s="258"/>
      <c r="AW350" s="258"/>
      <c r="AX350" s="258"/>
      <c r="AY350" s="268"/>
      <c r="AZ350" s="267"/>
      <c r="BA350" s="267"/>
      <c r="BB350" s="267"/>
      <c r="BC350" s="267"/>
      <c r="BD350" s="267"/>
      <c r="BE350" s="204"/>
      <c r="BF350" s="205"/>
      <c r="BG350" s="205"/>
      <c r="BH350" s="205"/>
      <c r="BI350" s="205"/>
      <c r="BJ350" s="205"/>
      <c r="BK350" s="241"/>
      <c r="BL350" s="240"/>
      <c r="BM350" s="240"/>
      <c r="BN350" s="240"/>
      <c r="BO350" s="240"/>
      <c r="BP350" s="240"/>
      <c r="BQ350" s="223"/>
      <c r="BR350" s="222"/>
      <c r="BS350" s="222"/>
      <c r="BT350" s="222"/>
      <c r="BU350" s="222"/>
      <c r="BV350" s="222"/>
      <c r="BW350" s="268"/>
      <c r="BX350" s="267"/>
      <c r="BY350" s="267"/>
      <c r="BZ350" s="267"/>
      <c r="CA350" s="267"/>
      <c r="CB350" s="267"/>
      <c r="CC350" s="241"/>
      <c r="CD350" s="214"/>
      <c r="CE350" s="240"/>
      <c r="CF350" s="240"/>
      <c r="CG350" s="240"/>
      <c r="CH350" s="5"/>
      <c r="CI350" s="579">
        <f t="shared" si="65"/>
        <v>0</v>
      </c>
      <c r="CJ350" s="579">
        <f t="shared" si="66"/>
        <v>0</v>
      </c>
    </row>
    <row r="351" spans="1:88" hidden="1" x14ac:dyDescent="0.2">
      <c r="A351" s="28"/>
      <c r="B351" s="22"/>
      <c r="C351" s="22"/>
      <c r="D351" s="34"/>
      <c r="E351" s="28"/>
      <c r="F351" s="34"/>
      <c r="G351" s="48"/>
      <c r="H351" s="26"/>
      <c r="I351" s="112"/>
      <c r="J351" s="204"/>
      <c r="K351" s="204"/>
      <c r="L351" s="205"/>
      <c r="M351" s="205"/>
      <c r="N351" s="205"/>
      <c r="O351" s="214"/>
      <c r="P351" s="214"/>
      <c r="Q351" s="213"/>
      <c r="R351" s="213"/>
      <c r="S351" s="213"/>
      <c r="T351" s="213"/>
      <c r="U351" s="223"/>
      <c r="V351" s="222"/>
      <c r="W351" s="222"/>
      <c r="X351" s="222"/>
      <c r="Y351" s="222"/>
      <c r="Z351" s="222"/>
      <c r="AA351" s="232"/>
      <c r="AB351" s="231"/>
      <c r="AC351" s="231"/>
      <c r="AD351" s="231"/>
      <c r="AE351" s="231"/>
      <c r="AF351" s="231"/>
      <c r="AG351" s="250"/>
      <c r="AH351" s="249"/>
      <c r="AI351" s="249"/>
      <c r="AJ351" s="249"/>
      <c r="AK351" s="249"/>
      <c r="AL351" s="249"/>
      <c r="AM351" s="204"/>
      <c r="AN351" s="205"/>
      <c r="AO351" s="205"/>
      <c r="AP351" s="205"/>
      <c r="AQ351" s="205"/>
      <c r="AR351" s="205"/>
      <c r="AS351" s="259"/>
      <c r="AT351" s="258"/>
      <c r="AU351" s="258"/>
      <c r="AV351" s="258"/>
      <c r="AW351" s="258"/>
      <c r="AX351" s="258"/>
      <c r="AY351" s="268"/>
      <c r="AZ351" s="267"/>
      <c r="BA351" s="267"/>
      <c r="BB351" s="267"/>
      <c r="BC351" s="267"/>
      <c r="BD351" s="267"/>
      <c r="BE351" s="204"/>
      <c r="BF351" s="205"/>
      <c r="BG351" s="205"/>
      <c r="BH351" s="205"/>
      <c r="BI351" s="205"/>
      <c r="BJ351" s="205"/>
      <c r="BK351" s="241"/>
      <c r="BL351" s="240"/>
      <c r="BM351" s="240"/>
      <c r="BN351" s="240"/>
      <c r="BO351" s="240"/>
      <c r="BP351" s="240"/>
      <c r="BQ351" s="223"/>
      <c r="BR351" s="222"/>
      <c r="BS351" s="222"/>
      <c r="BT351" s="222"/>
      <c r="BU351" s="222"/>
      <c r="BV351" s="222"/>
      <c r="BW351" s="268"/>
      <c r="BX351" s="267"/>
      <c r="BY351" s="267"/>
      <c r="BZ351" s="267"/>
      <c r="CA351" s="267"/>
      <c r="CB351" s="267"/>
      <c r="CC351" s="241"/>
      <c r="CD351" s="214"/>
      <c r="CE351" s="240"/>
      <c r="CF351" s="240"/>
      <c r="CG351" s="240"/>
      <c r="CH351" s="5"/>
      <c r="CI351" s="579">
        <f t="shared" si="65"/>
        <v>0</v>
      </c>
      <c r="CJ351" s="579">
        <f t="shared" si="66"/>
        <v>0</v>
      </c>
    </row>
    <row r="352" spans="1:88" hidden="1" x14ac:dyDescent="0.2">
      <c r="A352" s="131"/>
      <c r="B352" s="43"/>
      <c r="C352" s="43"/>
      <c r="D352" s="44"/>
      <c r="E352" s="28"/>
      <c r="F352" s="34"/>
      <c r="G352" s="48"/>
      <c r="H352" s="26"/>
      <c r="I352" s="152"/>
      <c r="J352" s="204"/>
      <c r="K352" s="204"/>
      <c r="L352" s="205"/>
      <c r="M352" s="205"/>
      <c r="N352" s="205"/>
      <c r="O352" s="214"/>
      <c r="P352" s="214"/>
      <c r="Q352" s="213"/>
      <c r="R352" s="213"/>
      <c r="S352" s="213"/>
      <c r="T352" s="213"/>
      <c r="U352" s="223"/>
      <c r="V352" s="222"/>
      <c r="W352" s="222"/>
      <c r="X352" s="222"/>
      <c r="Y352" s="222"/>
      <c r="Z352" s="222"/>
      <c r="AA352" s="232"/>
      <c r="AB352" s="231"/>
      <c r="AC352" s="231"/>
      <c r="AD352" s="231"/>
      <c r="AE352" s="231"/>
      <c r="AF352" s="231"/>
      <c r="AG352" s="250"/>
      <c r="AH352" s="249"/>
      <c r="AI352" s="249"/>
      <c r="AJ352" s="249"/>
      <c r="AK352" s="249"/>
      <c r="AL352" s="249"/>
      <c r="AM352" s="204"/>
      <c r="AN352" s="205"/>
      <c r="AO352" s="205"/>
      <c r="AP352" s="205"/>
      <c r="AQ352" s="205"/>
      <c r="AR352" s="205"/>
      <c r="AS352" s="259"/>
      <c r="AT352" s="258"/>
      <c r="AU352" s="258"/>
      <c r="AV352" s="258"/>
      <c r="AW352" s="258"/>
      <c r="AX352" s="258"/>
      <c r="AY352" s="268"/>
      <c r="AZ352" s="267"/>
      <c r="BA352" s="267"/>
      <c r="BB352" s="267"/>
      <c r="BC352" s="267"/>
      <c r="BD352" s="267"/>
      <c r="BE352" s="204"/>
      <c r="BF352" s="205"/>
      <c r="BG352" s="205"/>
      <c r="BH352" s="205"/>
      <c r="BI352" s="205"/>
      <c r="BJ352" s="205"/>
      <c r="BK352" s="241"/>
      <c r="BL352" s="240"/>
      <c r="BM352" s="240"/>
      <c r="BN352" s="240"/>
      <c r="BO352" s="240"/>
      <c r="BP352" s="240"/>
      <c r="BQ352" s="223"/>
      <c r="BR352" s="222"/>
      <c r="BS352" s="222"/>
      <c r="BT352" s="222"/>
      <c r="BU352" s="222"/>
      <c r="BV352" s="222"/>
      <c r="BW352" s="268"/>
      <c r="BX352" s="267"/>
      <c r="BY352" s="267"/>
      <c r="BZ352" s="267"/>
      <c r="CA352" s="267"/>
      <c r="CB352" s="267"/>
      <c r="CC352" s="241"/>
      <c r="CD352" s="214"/>
      <c r="CE352" s="240"/>
      <c r="CF352" s="240"/>
      <c r="CG352" s="240"/>
      <c r="CH352" s="5"/>
      <c r="CI352" s="579">
        <f t="shared" si="65"/>
        <v>0</v>
      </c>
      <c r="CJ352" s="579">
        <f t="shared" si="66"/>
        <v>0</v>
      </c>
    </row>
    <row r="353" spans="1:88" hidden="1" x14ac:dyDescent="0.2">
      <c r="A353" s="131"/>
      <c r="B353" s="7"/>
      <c r="C353" s="43"/>
      <c r="D353" s="31"/>
      <c r="E353" s="28"/>
      <c r="F353" s="34"/>
      <c r="G353" s="25"/>
      <c r="H353" s="32"/>
      <c r="I353" s="153"/>
      <c r="J353" s="204"/>
      <c r="K353" s="204"/>
      <c r="L353" s="205"/>
      <c r="M353" s="205"/>
      <c r="N353" s="205"/>
      <c r="O353" s="214"/>
      <c r="P353" s="214"/>
      <c r="Q353" s="213"/>
      <c r="R353" s="213"/>
      <c r="S353" s="213"/>
      <c r="T353" s="213"/>
      <c r="U353" s="223"/>
      <c r="V353" s="222"/>
      <c r="W353" s="222"/>
      <c r="X353" s="222"/>
      <c r="Y353" s="222"/>
      <c r="Z353" s="222"/>
      <c r="AA353" s="232"/>
      <c r="AB353" s="231"/>
      <c r="AC353" s="231"/>
      <c r="AD353" s="231"/>
      <c r="AE353" s="231"/>
      <c r="AF353" s="231"/>
      <c r="AG353" s="250"/>
      <c r="AH353" s="249"/>
      <c r="AI353" s="249"/>
      <c r="AJ353" s="249"/>
      <c r="AK353" s="249"/>
      <c r="AL353" s="249"/>
      <c r="AM353" s="204"/>
      <c r="AN353" s="205"/>
      <c r="AO353" s="205"/>
      <c r="AP353" s="205"/>
      <c r="AQ353" s="205"/>
      <c r="AR353" s="205"/>
      <c r="AS353" s="259"/>
      <c r="AT353" s="258"/>
      <c r="AU353" s="258"/>
      <c r="AV353" s="258"/>
      <c r="AW353" s="258"/>
      <c r="AX353" s="258"/>
      <c r="AY353" s="268"/>
      <c r="AZ353" s="267"/>
      <c r="BA353" s="267"/>
      <c r="BB353" s="267"/>
      <c r="BC353" s="267"/>
      <c r="BD353" s="267"/>
      <c r="BE353" s="204"/>
      <c r="BF353" s="205"/>
      <c r="BG353" s="205"/>
      <c r="BH353" s="205"/>
      <c r="BI353" s="205"/>
      <c r="BJ353" s="205"/>
      <c r="BK353" s="241"/>
      <c r="BL353" s="240"/>
      <c r="BM353" s="240"/>
      <c r="BN353" s="240"/>
      <c r="BO353" s="240"/>
      <c r="BP353" s="240"/>
      <c r="BQ353" s="223"/>
      <c r="BR353" s="222"/>
      <c r="BS353" s="222"/>
      <c r="BT353" s="222"/>
      <c r="BU353" s="222"/>
      <c r="BV353" s="222"/>
      <c r="BW353" s="268"/>
      <c r="BX353" s="267"/>
      <c r="BY353" s="267"/>
      <c r="BZ353" s="267"/>
      <c r="CA353" s="267"/>
      <c r="CB353" s="267"/>
      <c r="CC353" s="241"/>
      <c r="CD353" s="214"/>
      <c r="CE353" s="240"/>
      <c r="CF353" s="240"/>
      <c r="CG353" s="240"/>
      <c r="CH353" s="5"/>
      <c r="CI353" s="579">
        <f t="shared" si="65"/>
        <v>0</v>
      </c>
      <c r="CJ353" s="579">
        <f t="shared" si="66"/>
        <v>0</v>
      </c>
    </row>
    <row r="354" spans="1:88" hidden="1" x14ac:dyDescent="0.2">
      <c r="A354" s="131"/>
      <c r="B354" s="7"/>
      <c r="C354" s="43"/>
      <c r="D354" s="33"/>
      <c r="E354" s="28"/>
      <c r="F354" s="34"/>
      <c r="G354" s="25"/>
      <c r="H354" s="32"/>
      <c r="I354" s="153"/>
      <c r="J354" s="204"/>
      <c r="K354" s="204"/>
      <c r="L354" s="205"/>
      <c r="M354" s="205"/>
      <c r="N354" s="205"/>
      <c r="O354" s="214"/>
      <c r="P354" s="214"/>
      <c r="Q354" s="213"/>
      <c r="R354" s="213"/>
      <c r="S354" s="213"/>
      <c r="T354" s="213"/>
      <c r="U354" s="223"/>
      <c r="V354" s="222"/>
      <c r="W354" s="222"/>
      <c r="X354" s="222"/>
      <c r="Y354" s="222"/>
      <c r="Z354" s="222"/>
      <c r="AA354" s="232"/>
      <c r="AB354" s="231"/>
      <c r="AC354" s="231"/>
      <c r="AD354" s="231"/>
      <c r="AE354" s="231"/>
      <c r="AF354" s="231"/>
      <c r="AG354" s="250"/>
      <c r="AH354" s="249"/>
      <c r="AI354" s="249"/>
      <c r="AJ354" s="249"/>
      <c r="AK354" s="249"/>
      <c r="AL354" s="249"/>
      <c r="AM354" s="204"/>
      <c r="AN354" s="205"/>
      <c r="AO354" s="205"/>
      <c r="AP354" s="205"/>
      <c r="AQ354" s="205"/>
      <c r="AR354" s="205"/>
      <c r="AS354" s="259"/>
      <c r="AT354" s="258"/>
      <c r="AU354" s="258"/>
      <c r="AV354" s="258"/>
      <c r="AW354" s="258"/>
      <c r="AX354" s="258"/>
      <c r="AY354" s="268"/>
      <c r="AZ354" s="267"/>
      <c r="BA354" s="267"/>
      <c r="BB354" s="267"/>
      <c r="BC354" s="267"/>
      <c r="BD354" s="267"/>
      <c r="BE354" s="204"/>
      <c r="BF354" s="205"/>
      <c r="BG354" s="205"/>
      <c r="BH354" s="205"/>
      <c r="BI354" s="205"/>
      <c r="BJ354" s="205"/>
      <c r="BK354" s="241"/>
      <c r="BL354" s="240"/>
      <c r="BM354" s="240"/>
      <c r="BN354" s="240"/>
      <c r="BO354" s="240"/>
      <c r="BP354" s="240"/>
      <c r="BQ354" s="223"/>
      <c r="BR354" s="222"/>
      <c r="BS354" s="222"/>
      <c r="BT354" s="222"/>
      <c r="BU354" s="222"/>
      <c r="BV354" s="222"/>
      <c r="BW354" s="268"/>
      <c r="BX354" s="267"/>
      <c r="BY354" s="267"/>
      <c r="BZ354" s="267"/>
      <c r="CA354" s="267"/>
      <c r="CB354" s="267"/>
      <c r="CC354" s="241"/>
      <c r="CD354" s="214"/>
      <c r="CE354" s="240"/>
      <c r="CF354" s="240"/>
      <c r="CG354" s="240"/>
      <c r="CH354" s="5"/>
      <c r="CI354" s="579">
        <f t="shared" si="65"/>
        <v>0</v>
      </c>
      <c r="CJ354" s="579">
        <f t="shared" si="66"/>
        <v>0</v>
      </c>
    </row>
    <row r="355" spans="1:88" hidden="1" x14ac:dyDescent="0.2">
      <c r="A355" s="131"/>
      <c r="B355" s="7"/>
      <c r="C355" s="43"/>
      <c r="D355" s="154"/>
      <c r="E355" s="43"/>
      <c r="F355" s="34"/>
      <c r="G355" s="35"/>
      <c r="H355" s="36"/>
      <c r="I355" s="46"/>
      <c r="J355" s="204"/>
      <c r="K355" s="204"/>
      <c r="L355" s="205"/>
      <c r="M355" s="205"/>
      <c r="N355" s="204"/>
      <c r="O355" s="214"/>
      <c r="P355" s="214"/>
      <c r="Q355" s="213"/>
      <c r="R355" s="214"/>
      <c r="S355" s="213"/>
      <c r="T355" s="214"/>
      <c r="U355" s="223"/>
      <c r="V355" s="223"/>
      <c r="W355" s="222"/>
      <c r="X355" s="223"/>
      <c r="Y355" s="222"/>
      <c r="Z355" s="223"/>
      <c r="AA355" s="232"/>
      <c r="AB355" s="232"/>
      <c r="AC355" s="231"/>
      <c r="AD355" s="232"/>
      <c r="AE355" s="231"/>
      <c r="AF355" s="232"/>
      <c r="AG355" s="250"/>
      <c r="AH355" s="250"/>
      <c r="AI355" s="249"/>
      <c r="AJ355" s="250"/>
      <c r="AK355" s="249"/>
      <c r="AL355" s="250"/>
      <c r="AM355" s="204"/>
      <c r="AN355" s="204"/>
      <c r="AO355" s="205"/>
      <c r="AP355" s="204"/>
      <c r="AQ355" s="205"/>
      <c r="AR355" s="204"/>
      <c r="AS355" s="259"/>
      <c r="AT355" s="259"/>
      <c r="AU355" s="258"/>
      <c r="AV355" s="259"/>
      <c r="AW355" s="258"/>
      <c r="AX355" s="259"/>
      <c r="AY355" s="268"/>
      <c r="AZ355" s="268"/>
      <c r="BA355" s="267"/>
      <c r="BB355" s="268"/>
      <c r="BC355" s="267"/>
      <c r="BD355" s="268"/>
      <c r="BE355" s="204"/>
      <c r="BF355" s="204"/>
      <c r="BG355" s="205"/>
      <c r="BH355" s="204"/>
      <c r="BI355" s="205"/>
      <c r="BJ355" s="204"/>
      <c r="BK355" s="241"/>
      <c r="BL355" s="241"/>
      <c r="BM355" s="240"/>
      <c r="BN355" s="241"/>
      <c r="BO355" s="240"/>
      <c r="BP355" s="241"/>
      <c r="BQ355" s="223"/>
      <c r="BR355" s="223"/>
      <c r="BS355" s="222"/>
      <c r="BT355" s="223"/>
      <c r="BU355" s="222"/>
      <c r="BV355" s="223"/>
      <c r="BW355" s="268"/>
      <c r="BX355" s="268"/>
      <c r="BY355" s="267"/>
      <c r="BZ355" s="268"/>
      <c r="CA355" s="267"/>
      <c r="CB355" s="268"/>
      <c r="CC355" s="241"/>
      <c r="CD355" s="214"/>
      <c r="CE355" s="240"/>
      <c r="CF355" s="240"/>
      <c r="CG355" s="241"/>
      <c r="CH355" s="5"/>
      <c r="CI355" s="579">
        <f t="shared" si="65"/>
        <v>0</v>
      </c>
      <c r="CJ355" s="579">
        <f t="shared" si="66"/>
        <v>0</v>
      </c>
    </row>
    <row r="356" spans="1:88" hidden="1" x14ac:dyDescent="0.2">
      <c r="A356" s="131"/>
      <c r="B356" s="7"/>
      <c r="C356" s="43"/>
      <c r="D356" s="154"/>
      <c r="E356" s="43"/>
      <c r="F356" s="56"/>
      <c r="G356" s="45"/>
      <c r="H356" s="9"/>
      <c r="I356" s="46"/>
      <c r="J356" s="204"/>
      <c r="K356" s="204"/>
      <c r="L356" s="205"/>
      <c r="M356" s="205"/>
      <c r="N356" s="204"/>
      <c r="O356" s="214"/>
      <c r="P356" s="214"/>
      <c r="Q356" s="213"/>
      <c r="R356" s="214"/>
      <c r="S356" s="213"/>
      <c r="T356" s="214"/>
      <c r="U356" s="223"/>
      <c r="V356" s="223"/>
      <c r="W356" s="222"/>
      <c r="X356" s="223"/>
      <c r="Y356" s="222"/>
      <c r="Z356" s="223"/>
      <c r="AA356" s="232"/>
      <c r="AB356" s="232"/>
      <c r="AC356" s="231"/>
      <c r="AD356" s="232"/>
      <c r="AE356" s="231"/>
      <c r="AF356" s="232"/>
      <c r="AG356" s="250"/>
      <c r="AH356" s="250"/>
      <c r="AI356" s="249"/>
      <c r="AJ356" s="250"/>
      <c r="AK356" s="249"/>
      <c r="AL356" s="250"/>
      <c r="AM356" s="204"/>
      <c r="AN356" s="204"/>
      <c r="AO356" s="205"/>
      <c r="AP356" s="204"/>
      <c r="AQ356" s="205"/>
      <c r="AR356" s="204"/>
      <c r="AS356" s="259"/>
      <c r="AT356" s="259"/>
      <c r="AU356" s="258"/>
      <c r="AV356" s="259"/>
      <c r="AW356" s="258"/>
      <c r="AX356" s="259"/>
      <c r="AY356" s="268"/>
      <c r="AZ356" s="268"/>
      <c r="BA356" s="267"/>
      <c r="BB356" s="268"/>
      <c r="BC356" s="267"/>
      <c r="BD356" s="268"/>
      <c r="BE356" s="204"/>
      <c r="BF356" s="204"/>
      <c r="BG356" s="205"/>
      <c r="BH356" s="204"/>
      <c r="BI356" s="205"/>
      <c r="BJ356" s="204"/>
      <c r="BK356" s="241"/>
      <c r="BL356" s="241"/>
      <c r="BM356" s="240"/>
      <c r="BN356" s="241"/>
      <c r="BO356" s="240"/>
      <c r="BP356" s="241"/>
      <c r="BQ356" s="223"/>
      <c r="BR356" s="223"/>
      <c r="BS356" s="222"/>
      <c r="BT356" s="223"/>
      <c r="BU356" s="222"/>
      <c r="BV356" s="223"/>
      <c r="BW356" s="268"/>
      <c r="BX356" s="268"/>
      <c r="BY356" s="267"/>
      <c r="BZ356" s="268"/>
      <c r="CA356" s="267"/>
      <c r="CB356" s="268"/>
      <c r="CC356" s="241"/>
      <c r="CD356" s="214"/>
      <c r="CE356" s="240"/>
      <c r="CF356" s="240"/>
      <c r="CG356" s="241"/>
      <c r="CH356" s="5"/>
      <c r="CI356" s="579">
        <f t="shared" si="65"/>
        <v>0</v>
      </c>
      <c r="CJ356" s="579">
        <f t="shared" si="66"/>
        <v>0</v>
      </c>
    </row>
    <row r="357" spans="1:88" hidden="1" x14ac:dyDescent="0.2">
      <c r="A357" s="131"/>
      <c r="B357" s="7"/>
      <c r="C357" s="43"/>
      <c r="D357" s="154"/>
      <c r="E357" s="43"/>
      <c r="F357" s="56"/>
      <c r="G357" s="155"/>
      <c r="H357" s="156"/>
      <c r="I357" s="46"/>
      <c r="J357" s="204"/>
      <c r="K357" s="204"/>
      <c r="L357" s="205"/>
      <c r="M357" s="205"/>
      <c r="N357" s="204"/>
      <c r="O357" s="214"/>
      <c r="P357" s="214"/>
      <c r="Q357" s="213"/>
      <c r="R357" s="214"/>
      <c r="S357" s="213"/>
      <c r="T357" s="214"/>
      <c r="U357" s="223"/>
      <c r="V357" s="223"/>
      <c r="W357" s="222"/>
      <c r="X357" s="223"/>
      <c r="Y357" s="222"/>
      <c r="Z357" s="223"/>
      <c r="AA357" s="232"/>
      <c r="AB357" s="232"/>
      <c r="AC357" s="231"/>
      <c r="AD357" s="232"/>
      <c r="AE357" s="231"/>
      <c r="AF357" s="232"/>
      <c r="AG357" s="250"/>
      <c r="AH357" s="250"/>
      <c r="AI357" s="249"/>
      <c r="AJ357" s="250"/>
      <c r="AK357" s="249"/>
      <c r="AL357" s="250"/>
      <c r="AM357" s="204"/>
      <c r="AN357" s="204"/>
      <c r="AO357" s="205"/>
      <c r="AP357" s="204"/>
      <c r="AQ357" s="205"/>
      <c r="AR357" s="204"/>
      <c r="AS357" s="259"/>
      <c r="AT357" s="259"/>
      <c r="AU357" s="258"/>
      <c r="AV357" s="259"/>
      <c r="AW357" s="258"/>
      <c r="AX357" s="259"/>
      <c r="AY357" s="268"/>
      <c r="AZ357" s="268"/>
      <c r="BA357" s="267"/>
      <c r="BB357" s="268"/>
      <c r="BC357" s="267"/>
      <c r="BD357" s="268"/>
      <c r="BE357" s="204"/>
      <c r="BF357" s="204"/>
      <c r="BG357" s="205"/>
      <c r="BH357" s="204"/>
      <c r="BI357" s="205"/>
      <c r="BJ357" s="204"/>
      <c r="BK357" s="241"/>
      <c r="BL357" s="241"/>
      <c r="BM357" s="240"/>
      <c r="BN357" s="241"/>
      <c r="BO357" s="240"/>
      <c r="BP357" s="241"/>
      <c r="BQ357" s="223"/>
      <c r="BR357" s="223"/>
      <c r="BS357" s="222"/>
      <c r="BT357" s="223"/>
      <c r="BU357" s="222"/>
      <c r="BV357" s="223"/>
      <c r="BW357" s="268"/>
      <c r="BX357" s="268"/>
      <c r="BY357" s="267"/>
      <c r="BZ357" s="268"/>
      <c r="CA357" s="267"/>
      <c r="CB357" s="268"/>
      <c r="CC357" s="241"/>
      <c r="CD357" s="214"/>
      <c r="CE357" s="240"/>
      <c r="CF357" s="240"/>
      <c r="CG357" s="241"/>
      <c r="CH357" s="5"/>
      <c r="CI357" s="579">
        <f t="shared" si="65"/>
        <v>0</v>
      </c>
      <c r="CJ357" s="579">
        <f t="shared" si="66"/>
        <v>0</v>
      </c>
    </row>
    <row r="358" spans="1:88" hidden="1" x14ac:dyDescent="0.2">
      <c r="A358" s="131"/>
      <c r="B358" s="7"/>
      <c r="C358" s="43"/>
      <c r="D358" s="154"/>
      <c r="E358" s="43"/>
      <c r="F358" s="56"/>
      <c r="G358" s="155"/>
      <c r="H358" s="156"/>
      <c r="I358" s="46"/>
      <c r="J358" s="204"/>
      <c r="K358" s="204"/>
      <c r="L358" s="205"/>
      <c r="M358" s="205"/>
      <c r="N358" s="204"/>
      <c r="O358" s="214"/>
      <c r="P358" s="214"/>
      <c r="Q358" s="213"/>
      <c r="R358" s="214"/>
      <c r="S358" s="213"/>
      <c r="T358" s="214"/>
      <c r="U358" s="223"/>
      <c r="V358" s="223"/>
      <c r="W358" s="222"/>
      <c r="X358" s="223"/>
      <c r="Y358" s="222"/>
      <c r="Z358" s="223"/>
      <c r="AA358" s="232"/>
      <c r="AB358" s="232"/>
      <c r="AC358" s="231"/>
      <c r="AD358" s="232"/>
      <c r="AE358" s="231"/>
      <c r="AF358" s="232"/>
      <c r="AG358" s="250"/>
      <c r="AH358" s="250"/>
      <c r="AI358" s="249"/>
      <c r="AJ358" s="250"/>
      <c r="AK358" s="249"/>
      <c r="AL358" s="250"/>
      <c r="AM358" s="204"/>
      <c r="AN358" s="204"/>
      <c r="AO358" s="205"/>
      <c r="AP358" s="204"/>
      <c r="AQ358" s="205"/>
      <c r="AR358" s="204"/>
      <c r="AS358" s="259"/>
      <c r="AT358" s="259"/>
      <c r="AU358" s="258"/>
      <c r="AV358" s="259"/>
      <c r="AW358" s="258"/>
      <c r="AX358" s="259"/>
      <c r="AY358" s="268"/>
      <c r="AZ358" s="268"/>
      <c r="BA358" s="267"/>
      <c r="BB358" s="268"/>
      <c r="BC358" s="267"/>
      <c r="BD358" s="268"/>
      <c r="BE358" s="204"/>
      <c r="BF358" s="204"/>
      <c r="BG358" s="205"/>
      <c r="BH358" s="204"/>
      <c r="BI358" s="205"/>
      <c r="BJ358" s="204"/>
      <c r="BK358" s="241"/>
      <c r="BL358" s="241"/>
      <c r="BM358" s="240"/>
      <c r="BN358" s="241"/>
      <c r="BO358" s="240"/>
      <c r="BP358" s="241"/>
      <c r="BQ358" s="223"/>
      <c r="BR358" s="223"/>
      <c r="BS358" s="222"/>
      <c r="BT358" s="223"/>
      <c r="BU358" s="222"/>
      <c r="BV358" s="223"/>
      <c r="BW358" s="268"/>
      <c r="BX358" s="268"/>
      <c r="BY358" s="267"/>
      <c r="BZ358" s="268"/>
      <c r="CA358" s="267"/>
      <c r="CB358" s="268"/>
      <c r="CC358" s="241"/>
      <c r="CD358" s="214"/>
      <c r="CE358" s="240"/>
      <c r="CF358" s="240"/>
      <c r="CG358" s="241"/>
      <c r="CH358" s="5"/>
      <c r="CI358" s="579">
        <f t="shared" si="65"/>
        <v>0</v>
      </c>
      <c r="CJ358" s="579">
        <f t="shared" si="66"/>
        <v>0</v>
      </c>
    </row>
    <row r="359" spans="1:88" hidden="1" x14ac:dyDescent="0.2">
      <c r="A359" s="22"/>
      <c r="B359" s="22"/>
      <c r="C359" s="93"/>
      <c r="D359" s="34"/>
      <c r="E359" s="43"/>
      <c r="F359" s="56"/>
      <c r="G359" s="97"/>
      <c r="H359" s="9"/>
      <c r="I359" s="46"/>
      <c r="J359" s="204"/>
      <c r="K359" s="204"/>
      <c r="L359" s="205"/>
      <c r="M359" s="205"/>
      <c r="N359" s="204"/>
      <c r="O359" s="214"/>
      <c r="P359" s="214"/>
      <c r="Q359" s="213"/>
      <c r="R359" s="214"/>
      <c r="S359" s="213"/>
      <c r="T359" s="214"/>
      <c r="U359" s="223"/>
      <c r="V359" s="223"/>
      <c r="W359" s="222"/>
      <c r="X359" s="223"/>
      <c r="Y359" s="222"/>
      <c r="Z359" s="223"/>
      <c r="AA359" s="232"/>
      <c r="AB359" s="232"/>
      <c r="AC359" s="231"/>
      <c r="AD359" s="232"/>
      <c r="AE359" s="231"/>
      <c r="AF359" s="232"/>
      <c r="AG359" s="250"/>
      <c r="AH359" s="250"/>
      <c r="AI359" s="249"/>
      <c r="AJ359" s="250"/>
      <c r="AK359" s="249"/>
      <c r="AL359" s="250"/>
      <c r="AM359" s="204"/>
      <c r="AN359" s="204"/>
      <c r="AO359" s="205"/>
      <c r="AP359" s="204"/>
      <c r="AQ359" s="205"/>
      <c r="AR359" s="204"/>
      <c r="AS359" s="259"/>
      <c r="AT359" s="259"/>
      <c r="AU359" s="258"/>
      <c r="AV359" s="259"/>
      <c r="AW359" s="258"/>
      <c r="AX359" s="259"/>
      <c r="AY359" s="268"/>
      <c r="AZ359" s="268"/>
      <c r="BA359" s="267"/>
      <c r="BB359" s="268"/>
      <c r="BC359" s="267"/>
      <c r="BD359" s="268"/>
      <c r="BE359" s="204"/>
      <c r="BF359" s="204"/>
      <c r="BG359" s="205"/>
      <c r="BH359" s="204"/>
      <c r="BI359" s="205"/>
      <c r="BJ359" s="204"/>
      <c r="BK359" s="241"/>
      <c r="BL359" s="241"/>
      <c r="BM359" s="240"/>
      <c r="BN359" s="241"/>
      <c r="BO359" s="240"/>
      <c r="BP359" s="241"/>
      <c r="BQ359" s="223"/>
      <c r="BR359" s="223"/>
      <c r="BS359" s="222"/>
      <c r="BT359" s="223"/>
      <c r="BU359" s="222"/>
      <c r="BV359" s="223"/>
      <c r="BW359" s="268"/>
      <c r="BX359" s="268"/>
      <c r="BY359" s="267"/>
      <c r="BZ359" s="268"/>
      <c r="CA359" s="267"/>
      <c r="CB359" s="268"/>
      <c r="CC359" s="241"/>
      <c r="CD359" s="214"/>
      <c r="CE359" s="240"/>
      <c r="CF359" s="240"/>
      <c r="CG359" s="241"/>
      <c r="CH359" s="5"/>
      <c r="CI359" s="579">
        <f t="shared" si="65"/>
        <v>0</v>
      </c>
      <c r="CJ359" s="579">
        <f t="shared" si="66"/>
        <v>0</v>
      </c>
    </row>
    <row r="360" spans="1:88" hidden="1" x14ac:dyDescent="0.2">
      <c r="A360" s="22"/>
      <c r="B360" s="22"/>
      <c r="C360" s="93"/>
      <c r="D360" s="34"/>
      <c r="E360" s="43"/>
      <c r="F360" s="34"/>
      <c r="G360" s="48"/>
      <c r="H360" s="9"/>
      <c r="I360" s="46"/>
      <c r="J360" s="204"/>
      <c r="K360" s="204"/>
      <c r="L360" s="205"/>
      <c r="M360" s="205"/>
      <c r="N360" s="204"/>
      <c r="O360" s="214"/>
      <c r="P360" s="214"/>
      <c r="Q360" s="213"/>
      <c r="R360" s="214"/>
      <c r="S360" s="213"/>
      <c r="T360" s="214"/>
      <c r="U360" s="223"/>
      <c r="V360" s="223"/>
      <c r="W360" s="222"/>
      <c r="X360" s="223"/>
      <c r="Y360" s="222"/>
      <c r="Z360" s="223"/>
      <c r="AA360" s="232"/>
      <c r="AB360" s="232"/>
      <c r="AC360" s="231"/>
      <c r="AD360" s="232"/>
      <c r="AE360" s="231"/>
      <c r="AF360" s="232"/>
      <c r="AG360" s="250"/>
      <c r="AH360" s="250"/>
      <c r="AI360" s="249"/>
      <c r="AJ360" s="250"/>
      <c r="AK360" s="249"/>
      <c r="AL360" s="250"/>
      <c r="AM360" s="204"/>
      <c r="AN360" s="204"/>
      <c r="AO360" s="205"/>
      <c r="AP360" s="204"/>
      <c r="AQ360" s="205"/>
      <c r="AR360" s="204"/>
      <c r="AS360" s="259"/>
      <c r="AT360" s="259"/>
      <c r="AU360" s="258"/>
      <c r="AV360" s="259"/>
      <c r="AW360" s="258"/>
      <c r="AX360" s="259"/>
      <c r="AY360" s="268"/>
      <c r="AZ360" s="268"/>
      <c r="BA360" s="267"/>
      <c r="BB360" s="268"/>
      <c r="BC360" s="267"/>
      <c r="BD360" s="268"/>
      <c r="BE360" s="204"/>
      <c r="BF360" s="204"/>
      <c r="BG360" s="205"/>
      <c r="BH360" s="204"/>
      <c r="BI360" s="205"/>
      <c r="BJ360" s="204"/>
      <c r="BK360" s="241"/>
      <c r="BL360" s="241"/>
      <c r="BM360" s="240"/>
      <c r="BN360" s="241"/>
      <c r="BO360" s="240"/>
      <c r="BP360" s="241"/>
      <c r="BQ360" s="223"/>
      <c r="BR360" s="223"/>
      <c r="BS360" s="222"/>
      <c r="BT360" s="223"/>
      <c r="BU360" s="222"/>
      <c r="BV360" s="223"/>
      <c r="BW360" s="268"/>
      <c r="BX360" s="268"/>
      <c r="BY360" s="267"/>
      <c r="BZ360" s="268"/>
      <c r="CA360" s="267"/>
      <c r="CB360" s="268"/>
      <c r="CC360" s="241"/>
      <c r="CD360" s="214"/>
      <c r="CE360" s="240"/>
      <c r="CF360" s="240"/>
      <c r="CG360" s="241"/>
      <c r="CH360" s="5"/>
      <c r="CI360" s="579">
        <f t="shared" si="65"/>
        <v>0</v>
      </c>
      <c r="CJ360" s="579">
        <f t="shared" si="66"/>
        <v>0</v>
      </c>
    </row>
    <row r="361" spans="1:88" hidden="1" x14ac:dyDescent="0.2">
      <c r="A361" s="22"/>
      <c r="B361" s="22"/>
      <c r="C361" s="93"/>
      <c r="D361" s="34"/>
      <c r="E361" s="43"/>
      <c r="F361" s="34"/>
      <c r="G361" s="48"/>
      <c r="H361" s="9"/>
      <c r="I361" s="46"/>
      <c r="J361" s="204"/>
      <c r="K361" s="204"/>
      <c r="L361" s="205"/>
      <c r="M361" s="205"/>
      <c r="N361" s="204"/>
      <c r="O361" s="214"/>
      <c r="P361" s="214"/>
      <c r="Q361" s="213"/>
      <c r="R361" s="214"/>
      <c r="S361" s="213"/>
      <c r="T361" s="214"/>
      <c r="U361" s="223"/>
      <c r="V361" s="223"/>
      <c r="W361" s="222"/>
      <c r="X361" s="223"/>
      <c r="Y361" s="222"/>
      <c r="Z361" s="223"/>
      <c r="AA361" s="232"/>
      <c r="AB361" s="232"/>
      <c r="AC361" s="231"/>
      <c r="AD361" s="232"/>
      <c r="AE361" s="231"/>
      <c r="AF361" s="232"/>
      <c r="AG361" s="250"/>
      <c r="AH361" s="250"/>
      <c r="AI361" s="249"/>
      <c r="AJ361" s="250"/>
      <c r="AK361" s="249"/>
      <c r="AL361" s="250"/>
      <c r="AM361" s="204"/>
      <c r="AN361" s="204"/>
      <c r="AO361" s="205"/>
      <c r="AP361" s="204"/>
      <c r="AQ361" s="205"/>
      <c r="AR361" s="204"/>
      <c r="AS361" s="259"/>
      <c r="AT361" s="259"/>
      <c r="AU361" s="258"/>
      <c r="AV361" s="259"/>
      <c r="AW361" s="258"/>
      <c r="AX361" s="259"/>
      <c r="AY361" s="268"/>
      <c r="AZ361" s="268"/>
      <c r="BA361" s="267"/>
      <c r="BB361" s="268"/>
      <c r="BC361" s="267"/>
      <c r="BD361" s="268"/>
      <c r="BE361" s="204"/>
      <c r="BF361" s="204"/>
      <c r="BG361" s="205"/>
      <c r="BH361" s="204"/>
      <c r="BI361" s="205"/>
      <c r="BJ361" s="204"/>
      <c r="BK361" s="241"/>
      <c r="BL361" s="241"/>
      <c r="BM361" s="240"/>
      <c r="BN361" s="241"/>
      <c r="BO361" s="240"/>
      <c r="BP361" s="241"/>
      <c r="BQ361" s="223"/>
      <c r="BR361" s="223"/>
      <c r="BS361" s="222"/>
      <c r="BT361" s="223"/>
      <c r="BU361" s="222"/>
      <c r="BV361" s="223"/>
      <c r="BW361" s="268"/>
      <c r="BX361" s="268"/>
      <c r="BY361" s="267"/>
      <c r="BZ361" s="268"/>
      <c r="CA361" s="267"/>
      <c r="CB361" s="268"/>
      <c r="CC361" s="241"/>
      <c r="CD361" s="214"/>
      <c r="CE361" s="240"/>
      <c r="CF361" s="240"/>
      <c r="CG361" s="241"/>
      <c r="CH361" s="5"/>
      <c r="CI361" s="579">
        <f t="shared" si="65"/>
        <v>0</v>
      </c>
      <c r="CJ361" s="579">
        <f t="shared" si="66"/>
        <v>0</v>
      </c>
    </row>
    <row r="362" spans="1:88" hidden="1" x14ac:dyDescent="0.2">
      <c r="A362" s="157"/>
      <c r="B362" s="105"/>
      <c r="C362" s="105"/>
      <c r="D362" s="107"/>
      <c r="E362" s="105"/>
      <c r="F362" s="107"/>
      <c r="G362" s="108"/>
      <c r="H362" s="91"/>
      <c r="I362" s="59"/>
      <c r="J362" s="206"/>
      <c r="K362" s="206"/>
      <c r="L362" s="206"/>
      <c r="M362" s="206"/>
      <c r="N362" s="206"/>
      <c r="O362" s="215"/>
      <c r="P362" s="215"/>
      <c r="Q362" s="215"/>
      <c r="R362" s="215"/>
      <c r="S362" s="215"/>
      <c r="T362" s="215"/>
      <c r="U362" s="224"/>
      <c r="V362" s="224"/>
      <c r="W362" s="224"/>
      <c r="X362" s="224"/>
      <c r="Y362" s="224"/>
      <c r="Z362" s="224"/>
      <c r="AA362" s="233"/>
      <c r="AB362" s="233"/>
      <c r="AC362" s="233"/>
      <c r="AD362" s="233"/>
      <c r="AE362" s="233"/>
      <c r="AF362" s="233"/>
      <c r="AG362" s="251"/>
      <c r="AH362" s="251"/>
      <c r="AI362" s="251"/>
      <c r="AJ362" s="251"/>
      <c r="AK362" s="251"/>
      <c r="AL362" s="251"/>
      <c r="AM362" s="206"/>
      <c r="AN362" s="206"/>
      <c r="AO362" s="206"/>
      <c r="AP362" s="206"/>
      <c r="AQ362" s="206"/>
      <c r="AR362" s="206"/>
      <c r="AS362" s="260"/>
      <c r="AT362" s="260"/>
      <c r="AU362" s="260"/>
      <c r="AV362" s="260"/>
      <c r="AW362" s="260"/>
      <c r="AX362" s="260"/>
      <c r="AY362" s="269"/>
      <c r="AZ362" s="269"/>
      <c r="BA362" s="269"/>
      <c r="BB362" s="269"/>
      <c r="BC362" s="269"/>
      <c r="BD362" s="269"/>
      <c r="BE362" s="206"/>
      <c r="BF362" s="206"/>
      <c r="BG362" s="206"/>
      <c r="BH362" s="206"/>
      <c r="BI362" s="206"/>
      <c r="BJ362" s="206"/>
      <c r="BK362" s="242"/>
      <c r="BL362" s="242"/>
      <c r="BM362" s="242"/>
      <c r="BN362" s="242"/>
      <c r="BO362" s="242"/>
      <c r="BP362" s="242"/>
      <c r="BQ362" s="224"/>
      <c r="BR362" s="224"/>
      <c r="BS362" s="224"/>
      <c r="BT362" s="224"/>
      <c r="BU362" s="224"/>
      <c r="BV362" s="224"/>
      <c r="BW362" s="269"/>
      <c r="BX362" s="269"/>
      <c r="BY362" s="269"/>
      <c r="BZ362" s="269"/>
      <c r="CA362" s="269"/>
      <c r="CB362" s="269"/>
      <c r="CC362" s="242"/>
      <c r="CD362" s="215"/>
      <c r="CE362" s="242"/>
      <c r="CF362" s="242"/>
      <c r="CG362" s="242"/>
      <c r="CH362" s="5"/>
      <c r="CI362" s="579">
        <f t="shared" si="65"/>
        <v>0</v>
      </c>
      <c r="CJ362" s="579">
        <f t="shared" si="66"/>
        <v>0</v>
      </c>
    </row>
    <row r="363" spans="1:88" hidden="1" x14ac:dyDescent="0.2">
      <c r="A363" s="132"/>
      <c r="B363" s="7"/>
      <c r="C363" s="60"/>
      <c r="D363" s="56"/>
      <c r="E363" s="7"/>
      <c r="F363" s="56"/>
      <c r="G363" s="8"/>
      <c r="H363" s="61"/>
      <c r="I363" s="134"/>
      <c r="J363" s="204"/>
      <c r="K363" s="204"/>
      <c r="L363" s="205"/>
      <c r="M363" s="205"/>
      <c r="N363" s="205"/>
      <c r="O363" s="214"/>
      <c r="P363" s="214"/>
      <c r="Q363" s="213"/>
      <c r="R363" s="213"/>
      <c r="S363" s="213"/>
      <c r="T363" s="213"/>
      <c r="U363" s="223"/>
      <c r="V363" s="222"/>
      <c r="W363" s="222"/>
      <c r="X363" s="222"/>
      <c r="Y363" s="222"/>
      <c r="Z363" s="222"/>
      <c r="AA363" s="232"/>
      <c r="AB363" s="231"/>
      <c r="AC363" s="231"/>
      <c r="AD363" s="231"/>
      <c r="AE363" s="231"/>
      <c r="AF363" s="231"/>
      <c r="AG363" s="250"/>
      <c r="AH363" s="249"/>
      <c r="AI363" s="249"/>
      <c r="AJ363" s="249"/>
      <c r="AK363" s="249"/>
      <c r="AL363" s="249"/>
      <c r="AM363" s="204"/>
      <c r="AN363" s="205"/>
      <c r="AO363" s="205"/>
      <c r="AP363" s="205"/>
      <c r="AQ363" s="205"/>
      <c r="AR363" s="205"/>
      <c r="AS363" s="259"/>
      <c r="AT363" s="258"/>
      <c r="AU363" s="258"/>
      <c r="AV363" s="258"/>
      <c r="AW363" s="258"/>
      <c r="AX363" s="258"/>
      <c r="AY363" s="268"/>
      <c r="AZ363" s="267"/>
      <c r="BA363" s="267"/>
      <c r="BB363" s="267"/>
      <c r="BC363" s="267"/>
      <c r="BD363" s="267"/>
      <c r="BE363" s="204"/>
      <c r="BF363" s="205"/>
      <c r="BG363" s="205"/>
      <c r="BH363" s="205"/>
      <c r="BI363" s="205"/>
      <c r="BJ363" s="205"/>
      <c r="BK363" s="241"/>
      <c r="BL363" s="240"/>
      <c r="BM363" s="240"/>
      <c r="BN363" s="240"/>
      <c r="BO363" s="240"/>
      <c r="BP363" s="240"/>
      <c r="BQ363" s="223"/>
      <c r="BR363" s="222"/>
      <c r="BS363" s="222"/>
      <c r="BT363" s="222"/>
      <c r="BU363" s="222"/>
      <c r="BV363" s="222"/>
      <c r="BW363" s="268"/>
      <c r="BX363" s="267"/>
      <c r="BY363" s="267"/>
      <c r="BZ363" s="267"/>
      <c r="CA363" s="267"/>
      <c r="CB363" s="267"/>
      <c r="CC363" s="241"/>
      <c r="CD363" s="214"/>
      <c r="CE363" s="240"/>
      <c r="CF363" s="240"/>
      <c r="CG363" s="240"/>
      <c r="CH363" s="5"/>
      <c r="CI363" s="579">
        <f t="shared" si="65"/>
        <v>0</v>
      </c>
      <c r="CJ363" s="579">
        <f t="shared" si="66"/>
        <v>0</v>
      </c>
    </row>
    <row r="364" spans="1:88" hidden="1" x14ac:dyDescent="0.2">
      <c r="A364" s="127"/>
      <c r="B364" s="11"/>
      <c r="C364" s="63"/>
      <c r="D364" s="64"/>
      <c r="E364" s="11"/>
      <c r="F364" s="64"/>
      <c r="G364" s="12"/>
      <c r="H364" s="65"/>
      <c r="I364" s="66"/>
      <c r="J364" s="204"/>
      <c r="K364" s="204"/>
      <c r="L364" s="205"/>
      <c r="M364" s="205"/>
      <c r="N364" s="205"/>
      <c r="O364" s="214"/>
      <c r="P364" s="214"/>
      <c r="Q364" s="213"/>
      <c r="R364" s="213"/>
      <c r="S364" s="213"/>
      <c r="T364" s="213"/>
      <c r="U364" s="223"/>
      <c r="V364" s="222"/>
      <c r="W364" s="222"/>
      <c r="X364" s="222"/>
      <c r="Y364" s="222"/>
      <c r="Z364" s="222"/>
      <c r="AA364" s="232"/>
      <c r="AB364" s="231"/>
      <c r="AC364" s="231"/>
      <c r="AD364" s="231"/>
      <c r="AE364" s="231"/>
      <c r="AF364" s="231"/>
      <c r="AG364" s="250"/>
      <c r="AH364" s="249"/>
      <c r="AI364" s="249"/>
      <c r="AJ364" s="249"/>
      <c r="AK364" s="249"/>
      <c r="AL364" s="249"/>
      <c r="AM364" s="204"/>
      <c r="AN364" s="205"/>
      <c r="AO364" s="205"/>
      <c r="AP364" s="205"/>
      <c r="AQ364" s="205"/>
      <c r="AR364" s="205"/>
      <c r="AS364" s="259"/>
      <c r="AT364" s="258"/>
      <c r="AU364" s="258"/>
      <c r="AV364" s="258"/>
      <c r="AW364" s="258"/>
      <c r="AX364" s="258"/>
      <c r="AY364" s="268"/>
      <c r="AZ364" s="267"/>
      <c r="BA364" s="267"/>
      <c r="BB364" s="267"/>
      <c r="BC364" s="267"/>
      <c r="BD364" s="267"/>
      <c r="BE364" s="204"/>
      <c r="BF364" s="205"/>
      <c r="BG364" s="205"/>
      <c r="BH364" s="205"/>
      <c r="BI364" s="205"/>
      <c r="BJ364" s="205"/>
      <c r="BK364" s="241"/>
      <c r="BL364" s="240"/>
      <c r="BM364" s="240"/>
      <c r="BN364" s="240"/>
      <c r="BO364" s="240"/>
      <c r="BP364" s="240"/>
      <c r="BQ364" s="223"/>
      <c r="BR364" s="222"/>
      <c r="BS364" s="222"/>
      <c r="BT364" s="222"/>
      <c r="BU364" s="222"/>
      <c r="BV364" s="222"/>
      <c r="BW364" s="268"/>
      <c r="BX364" s="267"/>
      <c r="BY364" s="267"/>
      <c r="BZ364" s="267"/>
      <c r="CA364" s="267"/>
      <c r="CB364" s="267"/>
      <c r="CC364" s="241"/>
      <c r="CD364" s="214"/>
      <c r="CE364" s="240"/>
      <c r="CF364" s="240"/>
      <c r="CG364" s="240"/>
      <c r="CH364" s="5"/>
      <c r="CI364" s="579">
        <f t="shared" si="65"/>
        <v>0</v>
      </c>
      <c r="CJ364" s="579">
        <f t="shared" si="66"/>
        <v>0</v>
      </c>
    </row>
    <row r="365" spans="1:88" hidden="1" x14ac:dyDescent="0.2">
      <c r="A365" s="127"/>
      <c r="B365" s="11"/>
      <c r="C365" s="63"/>
      <c r="D365" s="64"/>
      <c r="E365" s="11"/>
      <c r="F365" s="64"/>
      <c r="G365" s="109"/>
      <c r="H365" s="65"/>
      <c r="I365" s="66"/>
      <c r="J365" s="204"/>
      <c r="K365" s="204"/>
      <c r="L365" s="205"/>
      <c r="M365" s="205"/>
      <c r="N365" s="205"/>
      <c r="O365" s="214"/>
      <c r="P365" s="214"/>
      <c r="Q365" s="213"/>
      <c r="R365" s="213"/>
      <c r="S365" s="213"/>
      <c r="T365" s="213"/>
      <c r="U365" s="223"/>
      <c r="V365" s="222"/>
      <c r="W365" s="222"/>
      <c r="X365" s="222"/>
      <c r="Y365" s="222"/>
      <c r="Z365" s="222"/>
      <c r="AA365" s="232"/>
      <c r="AB365" s="231"/>
      <c r="AC365" s="231"/>
      <c r="AD365" s="231"/>
      <c r="AE365" s="231"/>
      <c r="AF365" s="231"/>
      <c r="AG365" s="250"/>
      <c r="AH365" s="249"/>
      <c r="AI365" s="249"/>
      <c r="AJ365" s="249"/>
      <c r="AK365" s="249"/>
      <c r="AL365" s="249"/>
      <c r="AM365" s="204"/>
      <c r="AN365" s="205"/>
      <c r="AO365" s="205"/>
      <c r="AP365" s="205"/>
      <c r="AQ365" s="205"/>
      <c r="AR365" s="205"/>
      <c r="AS365" s="259"/>
      <c r="AT365" s="258"/>
      <c r="AU365" s="258"/>
      <c r="AV365" s="258"/>
      <c r="AW365" s="258"/>
      <c r="AX365" s="258"/>
      <c r="AY365" s="268"/>
      <c r="AZ365" s="267"/>
      <c r="BA365" s="267"/>
      <c r="BB365" s="267"/>
      <c r="BC365" s="267"/>
      <c r="BD365" s="267"/>
      <c r="BE365" s="204"/>
      <c r="BF365" s="205"/>
      <c r="BG365" s="205"/>
      <c r="BH365" s="205"/>
      <c r="BI365" s="205"/>
      <c r="BJ365" s="205"/>
      <c r="BK365" s="241"/>
      <c r="BL365" s="240"/>
      <c r="BM365" s="240"/>
      <c r="BN365" s="240"/>
      <c r="BO365" s="240"/>
      <c r="BP365" s="240"/>
      <c r="BQ365" s="223"/>
      <c r="BR365" s="222"/>
      <c r="BS365" s="222"/>
      <c r="BT365" s="222"/>
      <c r="BU365" s="222"/>
      <c r="BV365" s="222"/>
      <c r="BW365" s="268"/>
      <c r="BX365" s="267"/>
      <c r="BY365" s="267"/>
      <c r="BZ365" s="267"/>
      <c r="CA365" s="267"/>
      <c r="CB365" s="267"/>
      <c r="CC365" s="241"/>
      <c r="CD365" s="214"/>
      <c r="CE365" s="240"/>
      <c r="CF365" s="240"/>
      <c r="CG365" s="240"/>
      <c r="CH365" s="5"/>
      <c r="CI365" s="579">
        <f t="shared" si="65"/>
        <v>0</v>
      </c>
      <c r="CJ365" s="579">
        <f t="shared" si="66"/>
        <v>0</v>
      </c>
    </row>
    <row r="366" spans="1:88" hidden="1" x14ac:dyDescent="0.2">
      <c r="A366" s="127"/>
      <c r="B366" s="11"/>
      <c r="C366" s="63"/>
      <c r="D366" s="64"/>
      <c r="E366" s="11"/>
      <c r="F366" s="64"/>
      <c r="G366" s="12"/>
      <c r="H366" s="69"/>
      <c r="I366" s="66"/>
      <c r="J366" s="204"/>
      <c r="K366" s="204"/>
      <c r="L366" s="205"/>
      <c r="M366" s="205"/>
      <c r="N366" s="205"/>
      <c r="O366" s="214"/>
      <c r="P366" s="214"/>
      <c r="Q366" s="213"/>
      <c r="R366" s="213"/>
      <c r="S366" s="213"/>
      <c r="T366" s="213"/>
      <c r="U366" s="223"/>
      <c r="V366" s="222"/>
      <c r="W366" s="222"/>
      <c r="X366" s="222"/>
      <c r="Y366" s="222"/>
      <c r="Z366" s="222"/>
      <c r="AA366" s="232"/>
      <c r="AB366" s="231"/>
      <c r="AC366" s="231"/>
      <c r="AD366" s="231"/>
      <c r="AE366" s="231"/>
      <c r="AF366" s="231"/>
      <c r="AG366" s="250"/>
      <c r="AH366" s="249"/>
      <c r="AI366" s="249"/>
      <c r="AJ366" s="249"/>
      <c r="AK366" s="249"/>
      <c r="AL366" s="249"/>
      <c r="AM366" s="204"/>
      <c r="AN366" s="205"/>
      <c r="AO366" s="205"/>
      <c r="AP366" s="205"/>
      <c r="AQ366" s="205"/>
      <c r="AR366" s="205"/>
      <c r="AS366" s="259"/>
      <c r="AT366" s="258"/>
      <c r="AU366" s="258"/>
      <c r="AV366" s="258"/>
      <c r="AW366" s="258"/>
      <c r="AX366" s="258"/>
      <c r="AY366" s="268"/>
      <c r="AZ366" s="267"/>
      <c r="BA366" s="267"/>
      <c r="BB366" s="267"/>
      <c r="BC366" s="267"/>
      <c r="BD366" s="267"/>
      <c r="BE366" s="204"/>
      <c r="BF366" s="205"/>
      <c r="BG366" s="205"/>
      <c r="BH366" s="205"/>
      <c r="BI366" s="205"/>
      <c r="BJ366" s="205"/>
      <c r="BK366" s="241"/>
      <c r="BL366" s="240"/>
      <c r="BM366" s="240"/>
      <c r="BN366" s="240"/>
      <c r="BO366" s="240"/>
      <c r="BP366" s="240"/>
      <c r="BQ366" s="223"/>
      <c r="BR366" s="222"/>
      <c r="BS366" s="222"/>
      <c r="BT366" s="222"/>
      <c r="BU366" s="222"/>
      <c r="BV366" s="222"/>
      <c r="BW366" s="268"/>
      <c r="BX366" s="267"/>
      <c r="BY366" s="267"/>
      <c r="BZ366" s="267"/>
      <c r="CA366" s="267"/>
      <c r="CB366" s="267"/>
      <c r="CC366" s="241"/>
      <c r="CD366" s="214"/>
      <c r="CE366" s="240"/>
      <c r="CF366" s="240"/>
      <c r="CG366" s="240"/>
      <c r="CH366" s="5"/>
      <c r="CI366" s="579">
        <f t="shared" si="65"/>
        <v>0</v>
      </c>
      <c r="CJ366" s="579">
        <f t="shared" si="66"/>
        <v>0</v>
      </c>
    </row>
    <row r="367" spans="1:88" hidden="1" x14ac:dyDescent="0.2">
      <c r="A367" s="127"/>
      <c r="B367" s="11"/>
      <c r="C367" s="63"/>
      <c r="D367" s="64"/>
      <c r="E367" s="11"/>
      <c r="F367" s="64"/>
      <c r="G367" s="109"/>
      <c r="H367" s="69"/>
      <c r="I367" s="66"/>
      <c r="J367" s="204"/>
      <c r="K367" s="204"/>
      <c r="L367" s="205"/>
      <c r="M367" s="205"/>
      <c r="N367" s="205"/>
      <c r="O367" s="214"/>
      <c r="P367" s="214"/>
      <c r="Q367" s="213"/>
      <c r="R367" s="213"/>
      <c r="S367" s="213"/>
      <c r="T367" s="213"/>
      <c r="U367" s="223"/>
      <c r="V367" s="222"/>
      <c r="W367" s="222"/>
      <c r="X367" s="222"/>
      <c r="Y367" s="222"/>
      <c r="Z367" s="222"/>
      <c r="AA367" s="232"/>
      <c r="AB367" s="231"/>
      <c r="AC367" s="231"/>
      <c r="AD367" s="231"/>
      <c r="AE367" s="231"/>
      <c r="AF367" s="231"/>
      <c r="AG367" s="250"/>
      <c r="AH367" s="249"/>
      <c r="AI367" s="249"/>
      <c r="AJ367" s="249"/>
      <c r="AK367" s="249"/>
      <c r="AL367" s="249"/>
      <c r="AM367" s="204"/>
      <c r="AN367" s="205"/>
      <c r="AO367" s="205"/>
      <c r="AP367" s="205"/>
      <c r="AQ367" s="205"/>
      <c r="AR367" s="205"/>
      <c r="AS367" s="259"/>
      <c r="AT367" s="258"/>
      <c r="AU367" s="258"/>
      <c r="AV367" s="258"/>
      <c r="AW367" s="258"/>
      <c r="AX367" s="258"/>
      <c r="AY367" s="268"/>
      <c r="AZ367" s="267"/>
      <c r="BA367" s="267"/>
      <c r="BB367" s="267"/>
      <c r="BC367" s="267"/>
      <c r="BD367" s="267"/>
      <c r="BE367" s="204"/>
      <c r="BF367" s="205"/>
      <c r="BG367" s="205"/>
      <c r="BH367" s="205"/>
      <c r="BI367" s="205"/>
      <c r="BJ367" s="205"/>
      <c r="BK367" s="241"/>
      <c r="BL367" s="240"/>
      <c r="BM367" s="240"/>
      <c r="BN367" s="240"/>
      <c r="BO367" s="240"/>
      <c r="BP367" s="240"/>
      <c r="BQ367" s="223"/>
      <c r="BR367" s="222"/>
      <c r="BS367" s="222"/>
      <c r="BT367" s="222"/>
      <c r="BU367" s="222"/>
      <c r="BV367" s="222"/>
      <c r="BW367" s="268"/>
      <c r="BX367" s="267"/>
      <c r="BY367" s="267"/>
      <c r="BZ367" s="267"/>
      <c r="CA367" s="267"/>
      <c r="CB367" s="267"/>
      <c r="CC367" s="241"/>
      <c r="CD367" s="214"/>
      <c r="CE367" s="240"/>
      <c r="CF367" s="240"/>
      <c r="CG367" s="240"/>
      <c r="CH367" s="5"/>
      <c r="CI367" s="579">
        <f t="shared" si="65"/>
        <v>0</v>
      </c>
      <c r="CJ367" s="579">
        <f t="shared" si="66"/>
        <v>0</v>
      </c>
    </row>
    <row r="368" spans="1:88" hidden="1" x14ac:dyDescent="0.2">
      <c r="A368" s="127"/>
      <c r="B368" s="11"/>
      <c r="C368" s="63"/>
      <c r="D368" s="64"/>
      <c r="E368" s="11"/>
      <c r="F368" s="64"/>
      <c r="G368" s="109"/>
      <c r="H368" s="65"/>
      <c r="I368" s="66"/>
      <c r="J368" s="204"/>
      <c r="K368" s="204"/>
      <c r="L368" s="205"/>
      <c r="M368" s="205"/>
      <c r="N368" s="205"/>
      <c r="O368" s="214"/>
      <c r="P368" s="214"/>
      <c r="Q368" s="213"/>
      <c r="R368" s="213"/>
      <c r="S368" s="213"/>
      <c r="T368" s="213"/>
      <c r="U368" s="223"/>
      <c r="V368" s="222"/>
      <c r="W368" s="222"/>
      <c r="X368" s="222"/>
      <c r="Y368" s="222"/>
      <c r="Z368" s="222"/>
      <c r="AA368" s="232"/>
      <c r="AB368" s="231"/>
      <c r="AC368" s="231"/>
      <c r="AD368" s="231"/>
      <c r="AE368" s="231"/>
      <c r="AF368" s="231"/>
      <c r="AG368" s="250"/>
      <c r="AH368" s="249"/>
      <c r="AI368" s="249"/>
      <c r="AJ368" s="249"/>
      <c r="AK368" s="249"/>
      <c r="AL368" s="249"/>
      <c r="AM368" s="204"/>
      <c r="AN368" s="205"/>
      <c r="AO368" s="205"/>
      <c r="AP368" s="205"/>
      <c r="AQ368" s="205"/>
      <c r="AR368" s="205"/>
      <c r="AS368" s="259"/>
      <c r="AT368" s="258"/>
      <c r="AU368" s="258"/>
      <c r="AV368" s="258"/>
      <c r="AW368" s="258"/>
      <c r="AX368" s="258"/>
      <c r="AY368" s="268"/>
      <c r="AZ368" s="267"/>
      <c r="BA368" s="267"/>
      <c r="BB368" s="267"/>
      <c r="BC368" s="267"/>
      <c r="BD368" s="267"/>
      <c r="BE368" s="204"/>
      <c r="BF368" s="205"/>
      <c r="BG368" s="205"/>
      <c r="BH368" s="205"/>
      <c r="BI368" s="205"/>
      <c r="BJ368" s="205"/>
      <c r="BK368" s="241"/>
      <c r="BL368" s="240"/>
      <c r="BM368" s="240"/>
      <c r="BN368" s="240"/>
      <c r="BO368" s="240"/>
      <c r="BP368" s="240"/>
      <c r="BQ368" s="223"/>
      <c r="BR368" s="222"/>
      <c r="BS368" s="222"/>
      <c r="BT368" s="222"/>
      <c r="BU368" s="222"/>
      <c r="BV368" s="222"/>
      <c r="BW368" s="268"/>
      <c r="BX368" s="267"/>
      <c r="BY368" s="267"/>
      <c r="BZ368" s="267"/>
      <c r="CA368" s="267"/>
      <c r="CB368" s="267"/>
      <c r="CC368" s="241"/>
      <c r="CD368" s="214"/>
      <c r="CE368" s="240"/>
      <c r="CF368" s="240"/>
      <c r="CG368" s="240"/>
      <c r="CH368" s="5"/>
      <c r="CI368" s="579">
        <f t="shared" si="65"/>
        <v>0</v>
      </c>
      <c r="CJ368" s="579">
        <f t="shared" si="66"/>
        <v>0</v>
      </c>
    </row>
    <row r="369" spans="1:88" hidden="1" x14ac:dyDescent="0.2">
      <c r="A369" s="127"/>
      <c r="B369" s="11"/>
      <c r="C369" s="63"/>
      <c r="D369" s="64"/>
      <c r="E369" s="11"/>
      <c r="F369" s="64"/>
      <c r="G369" s="109"/>
      <c r="H369" s="65"/>
      <c r="I369" s="66"/>
      <c r="J369" s="204"/>
      <c r="K369" s="204"/>
      <c r="L369" s="205"/>
      <c r="M369" s="205"/>
      <c r="N369" s="205"/>
      <c r="O369" s="214"/>
      <c r="P369" s="214"/>
      <c r="Q369" s="213"/>
      <c r="R369" s="213"/>
      <c r="S369" s="213"/>
      <c r="T369" s="213"/>
      <c r="U369" s="223"/>
      <c r="V369" s="222"/>
      <c r="W369" s="222"/>
      <c r="X369" s="222"/>
      <c r="Y369" s="222"/>
      <c r="Z369" s="222"/>
      <c r="AA369" s="232"/>
      <c r="AB369" s="231"/>
      <c r="AC369" s="231"/>
      <c r="AD369" s="231"/>
      <c r="AE369" s="231"/>
      <c r="AF369" s="231"/>
      <c r="AG369" s="250"/>
      <c r="AH369" s="249"/>
      <c r="AI369" s="249"/>
      <c r="AJ369" s="249"/>
      <c r="AK369" s="249"/>
      <c r="AL369" s="249"/>
      <c r="AM369" s="204"/>
      <c r="AN369" s="205"/>
      <c r="AO369" s="205"/>
      <c r="AP369" s="205"/>
      <c r="AQ369" s="205"/>
      <c r="AR369" s="205"/>
      <c r="AS369" s="259"/>
      <c r="AT369" s="258"/>
      <c r="AU369" s="258"/>
      <c r="AV369" s="258"/>
      <c r="AW369" s="258"/>
      <c r="AX369" s="258"/>
      <c r="AY369" s="268"/>
      <c r="AZ369" s="267"/>
      <c r="BA369" s="267"/>
      <c r="BB369" s="267"/>
      <c r="BC369" s="267"/>
      <c r="BD369" s="267"/>
      <c r="BE369" s="204"/>
      <c r="BF369" s="205"/>
      <c r="BG369" s="205"/>
      <c r="BH369" s="205"/>
      <c r="BI369" s="205"/>
      <c r="BJ369" s="205"/>
      <c r="BK369" s="241"/>
      <c r="BL369" s="240"/>
      <c r="BM369" s="240"/>
      <c r="BN369" s="240"/>
      <c r="BO369" s="240"/>
      <c r="BP369" s="240"/>
      <c r="BQ369" s="223"/>
      <c r="BR369" s="222"/>
      <c r="BS369" s="222"/>
      <c r="BT369" s="222"/>
      <c r="BU369" s="222"/>
      <c r="BV369" s="222"/>
      <c r="BW369" s="268"/>
      <c r="BX369" s="267"/>
      <c r="BY369" s="267"/>
      <c r="BZ369" s="267"/>
      <c r="CA369" s="267"/>
      <c r="CB369" s="267"/>
      <c r="CC369" s="241"/>
      <c r="CD369" s="214"/>
      <c r="CE369" s="240"/>
      <c r="CF369" s="240"/>
      <c r="CG369" s="240"/>
      <c r="CH369" s="5"/>
      <c r="CI369" s="579">
        <f t="shared" si="65"/>
        <v>0</v>
      </c>
      <c r="CJ369" s="579">
        <f t="shared" si="66"/>
        <v>0</v>
      </c>
    </row>
    <row r="370" spans="1:88" hidden="1" x14ac:dyDescent="0.2">
      <c r="A370" s="135"/>
      <c r="B370" s="17"/>
      <c r="C370" s="16"/>
      <c r="D370" s="71"/>
      <c r="E370" s="17"/>
      <c r="F370" s="71"/>
      <c r="G370" s="148"/>
      <c r="H370" s="72"/>
      <c r="I370" s="73"/>
      <c r="J370" s="204"/>
      <c r="K370" s="204"/>
      <c r="L370" s="205"/>
      <c r="M370" s="205"/>
      <c r="N370" s="205"/>
      <c r="O370" s="214"/>
      <c r="P370" s="214"/>
      <c r="Q370" s="213"/>
      <c r="R370" s="213"/>
      <c r="S370" s="213"/>
      <c r="T370" s="213"/>
      <c r="U370" s="223"/>
      <c r="V370" s="222"/>
      <c r="W370" s="222"/>
      <c r="X370" s="222"/>
      <c r="Y370" s="222"/>
      <c r="Z370" s="222"/>
      <c r="AA370" s="232"/>
      <c r="AB370" s="231"/>
      <c r="AC370" s="231"/>
      <c r="AD370" s="231"/>
      <c r="AE370" s="231"/>
      <c r="AF370" s="231"/>
      <c r="AG370" s="250"/>
      <c r="AH370" s="249"/>
      <c r="AI370" s="249"/>
      <c r="AJ370" s="249"/>
      <c r="AK370" s="249"/>
      <c r="AL370" s="249"/>
      <c r="AM370" s="204"/>
      <c r="AN370" s="205"/>
      <c r="AO370" s="205"/>
      <c r="AP370" s="205"/>
      <c r="AQ370" s="205"/>
      <c r="AR370" s="205"/>
      <c r="AS370" s="259"/>
      <c r="AT370" s="258"/>
      <c r="AU370" s="258"/>
      <c r="AV370" s="258"/>
      <c r="AW370" s="258"/>
      <c r="AX370" s="258"/>
      <c r="AY370" s="268"/>
      <c r="AZ370" s="267"/>
      <c r="BA370" s="267"/>
      <c r="BB370" s="267"/>
      <c r="BC370" s="267"/>
      <c r="BD370" s="267"/>
      <c r="BE370" s="204"/>
      <c r="BF370" s="205"/>
      <c r="BG370" s="205"/>
      <c r="BH370" s="205"/>
      <c r="BI370" s="205"/>
      <c r="BJ370" s="205"/>
      <c r="BK370" s="241"/>
      <c r="BL370" s="240"/>
      <c r="BM370" s="240"/>
      <c r="BN370" s="240"/>
      <c r="BO370" s="240"/>
      <c r="BP370" s="240"/>
      <c r="BQ370" s="223"/>
      <c r="BR370" s="222"/>
      <c r="BS370" s="222"/>
      <c r="BT370" s="222"/>
      <c r="BU370" s="222"/>
      <c r="BV370" s="222"/>
      <c r="BW370" s="268"/>
      <c r="BX370" s="267"/>
      <c r="BY370" s="267"/>
      <c r="BZ370" s="267"/>
      <c r="CA370" s="267"/>
      <c r="CB370" s="267"/>
      <c r="CC370" s="241"/>
      <c r="CD370" s="214"/>
      <c r="CE370" s="240"/>
      <c r="CF370" s="240"/>
      <c r="CG370" s="240"/>
      <c r="CH370" s="5"/>
      <c r="CI370" s="579">
        <f t="shared" si="65"/>
        <v>0</v>
      </c>
      <c r="CJ370" s="579">
        <f t="shared" si="66"/>
        <v>0</v>
      </c>
    </row>
    <row r="371" spans="1:88" hidden="1" x14ac:dyDescent="0.2">
      <c r="A371" s="146"/>
      <c r="B371" s="146"/>
      <c r="C371" s="146"/>
      <c r="D371" s="147"/>
      <c r="E371" s="146"/>
      <c r="F371" s="147"/>
      <c r="G371" s="148"/>
      <c r="H371" s="72"/>
      <c r="I371" s="73"/>
      <c r="J371" s="204"/>
      <c r="K371" s="204"/>
      <c r="L371" s="205"/>
      <c r="M371" s="205"/>
      <c r="N371" s="205"/>
      <c r="O371" s="214"/>
      <c r="P371" s="214"/>
      <c r="Q371" s="213"/>
      <c r="R371" s="213"/>
      <c r="S371" s="213"/>
      <c r="T371" s="213"/>
      <c r="U371" s="223"/>
      <c r="V371" s="222"/>
      <c r="W371" s="222"/>
      <c r="X371" s="222"/>
      <c r="Y371" s="222"/>
      <c r="Z371" s="222"/>
      <c r="AA371" s="232"/>
      <c r="AB371" s="231"/>
      <c r="AC371" s="231"/>
      <c r="AD371" s="231"/>
      <c r="AE371" s="231"/>
      <c r="AF371" s="231"/>
      <c r="AG371" s="250"/>
      <c r="AH371" s="249"/>
      <c r="AI371" s="249"/>
      <c r="AJ371" s="249"/>
      <c r="AK371" s="249"/>
      <c r="AL371" s="249"/>
      <c r="AM371" s="204"/>
      <c r="AN371" s="205"/>
      <c r="AO371" s="205"/>
      <c r="AP371" s="205"/>
      <c r="AQ371" s="205"/>
      <c r="AR371" s="205"/>
      <c r="AS371" s="259"/>
      <c r="AT371" s="258"/>
      <c r="AU371" s="258"/>
      <c r="AV371" s="258"/>
      <c r="AW371" s="258"/>
      <c r="AX371" s="258"/>
      <c r="AY371" s="268"/>
      <c r="AZ371" s="267"/>
      <c r="BA371" s="267"/>
      <c r="BB371" s="267"/>
      <c r="BC371" s="267"/>
      <c r="BD371" s="267"/>
      <c r="BE371" s="204"/>
      <c r="BF371" s="205"/>
      <c r="BG371" s="205"/>
      <c r="BH371" s="205"/>
      <c r="BI371" s="205"/>
      <c r="BJ371" s="205"/>
      <c r="BK371" s="241"/>
      <c r="BL371" s="240"/>
      <c r="BM371" s="240"/>
      <c r="BN371" s="240"/>
      <c r="BO371" s="240"/>
      <c r="BP371" s="240"/>
      <c r="BQ371" s="223"/>
      <c r="BR371" s="222"/>
      <c r="BS371" s="222"/>
      <c r="BT371" s="222"/>
      <c r="BU371" s="222"/>
      <c r="BV371" s="222"/>
      <c r="BW371" s="268"/>
      <c r="BX371" s="267"/>
      <c r="BY371" s="267"/>
      <c r="BZ371" s="267"/>
      <c r="CA371" s="267"/>
      <c r="CB371" s="267"/>
      <c r="CC371" s="241"/>
      <c r="CD371" s="214"/>
      <c r="CE371" s="240"/>
      <c r="CF371" s="240"/>
      <c r="CG371" s="240"/>
      <c r="CH371" s="5"/>
      <c r="CI371" s="579">
        <f t="shared" si="65"/>
        <v>0</v>
      </c>
      <c r="CJ371" s="579">
        <f t="shared" si="66"/>
        <v>0</v>
      </c>
    </row>
    <row r="372" spans="1:88" hidden="1" x14ac:dyDescent="0.2">
      <c r="A372" s="22"/>
      <c r="B372" s="22"/>
      <c r="C372" s="51"/>
      <c r="D372" s="34"/>
      <c r="E372" s="22"/>
      <c r="F372" s="34"/>
      <c r="G372" s="48"/>
      <c r="H372" s="26"/>
      <c r="I372" s="112"/>
      <c r="J372" s="204"/>
      <c r="K372" s="204"/>
      <c r="L372" s="205"/>
      <c r="M372" s="205"/>
      <c r="N372" s="205"/>
      <c r="O372" s="214"/>
      <c r="P372" s="214"/>
      <c r="Q372" s="213"/>
      <c r="R372" s="213"/>
      <c r="S372" s="213"/>
      <c r="T372" s="213"/>
      <c r="U372" s="223"/>
      <c r="V372" s="222"/>
      <c r="W372" s="222"/>
      <c r="X372" s="222"/>
      <c r="Y372" s="222"/>
      <c r="Z372" s="222"/>
      <c r="AA372" s="232"/>
      <c r="AB372" s="231"/>
      <c r="AC372" s="231"/>
      <c r="AD372" s="231"/>
      <c r="AE372" s="231"/>
      <c r="AF372" s="231"/>
      <c r="AG372" s="250"/>
      <c r="AH372" s="249"/>
      <c r="AI372" s="249"/>
      <c r="AJ372" s="249"/>
      <c r="AK372" s="249"/>
      <c r="AL372" s="249"/>
      <c r="AM372" s="204"/>
      <c r="AN372" s="205"/>
      <c r="AO372" s="205"/>
      <c r="AP372" s="205"/>
      <c r="AQ372" s="205"/>
      <c r="AR372" s="205"/>
      <c r="AS372" s="259"/>
      <c r="AT372" s="258"/>
      <c r="AU372" s="258"/>
      <c r="AV372" s="258"/>
      <c r="AW372" s="258"/>
      <c r="AX372" s="258"/>
      <c r="AY372" s="268"/>
      <c r="AZ372" s="267"/>
      <c r="BA372" s="267"/>
      <c r="BB372" s="267"/>
      <c r="BC372" s="267"/>
      <c r="BD372" s="267"/>
      <c r="BE372" s="204"/>
      <c r="BF372" s="205"/>
      <c r="BG372" s="205"/>
      <c r="BH372" s="205"/>
      <c r="BI372" s="205"/>
      <c r="BJ372" s="205"/>
      <c r="BK372" s="241"/>
      <c r="BL372" s="240"/>
      <c r="BM372" s="240"/>
      <c r="BN372" s="240"/>
      <c r="BO372" s="240"/>
      <c r="BP372" s="240"/>
      <c r="BQ372" s="223"/>
      <c r="BR372" s="222"/>
      <c r="BS372" s="222"/>
      <c r="BT372" s="222"/>
      <c r="BU372" s="222"/>
      <c r="BV372" s="222"/>
      <c r="BW372" s="268"/>
      <c r="BX372" s="267"/>
      <c r="BY372" s="267"/>
      <c r="BZ372" s="267"/>
      <c r="CA372" s="267"/>
      <c r="CB372" s="267"/>
      <c r="CC372" s="241"/>
      <c r="CD372" s="214"/>
      <c r="CE372" s="240"/>
      <c r="CF372" s="240"/>
      <c r="CG372" s="240"/>
      <c r="CH372" s="5"/>
      <c r="CI372" s="579">
        <f t="shared" si="65"/>
        <v>0</v>
      </c>
      <c r="CJ372" s="579">
        <f t="shared" si="66"/>
        <v>0</v>
      </c>
    </row>
    <row r="373" spans="1:88" hidden="1" x14ac:dyDescent="0.2">
      <c r="A373" s="22"/>
      <c r="B373" s="23"/>
      <c r="C373" s="51"/>
      <c r="D373" s="34"/>
      <c r="E373" s="22"/>
      <c r="F373" s="34"/>
      <c r="G373" s="48"/>
      <c r="H373" s="26"/>
      <c r="I373" s="112"/>
      <c r="J373" s="204"/>
      <c r="K373" s="204"/>
      <c r="L373" s="205"/>
      <c r="M373" s="205"/>
      <c r="N373" s="205"/>
      <c r="O373" s="214"/>
      <c r="P373" s="214"/>
      <c r="Q373" s="213"/>
      <c r="R373" s="213"/>
      <c r="S373" s="213"/>
      <c r="T373" s="213"/>
      <c r="U373" s="223"/>
      <c r="V373" s="222"/>
      <c r="W373" s="222"/>
      <c r="X373" s="222"/>
      <c r="Y373" s="222"/>
      <c r="Z373" s="222"/>
      <c r="AA373" s="232"/>
      <c r="AB373" s="231"/>
      <c r="AC373" s="231"/>
      <c r="AD373" s="231"/>
      <c r="AE373" s="231"/>
      <c r="AF373" s="231"/>
      <c r="AG373" s="250"/>
      <c r="AH373" s="249"/>
      <c r="AI373" s="249"/>
      <c r="AJ373" s="249"/>
      <c r="AK373" s="249"/>
      <c r="AL373" s="249"/>
      <c r="AM373" s="204"/>
      <c r="AN373" s="205"/>
      <c r="AO373" s="205"/>
      <c r="AP373" s="205"/>
      <c r="AQ373" s="205"/>
      <c r="AR373" s="205"/>
      <c r="AS373" s="259"/>
      <c r="AT373" s="258"/>
      <c r="AU373" s="258"/>
      <c r="AV373" s="258"/>
      <c r="AW373" s="258"/>
      <c r="AX373" s="258"/>
      <c r="AY373" s="268"/>
      <c r="AZ373" s="267"/>
      <c r="BA373" s="267"/>
      <c r="BB373" s="267"/>
      <c r="BC373" s="267"/>
      <c r="BD373" s="267"/>
      <c r="BE373" s="204"/>
      <c r="BF373" s="205"/>
      <c r="BG373" s="205"/>
      <c r="BH373" s="205"/>
      <c r="BI373" s="205"/>
      <c r="BJ373" s="205"/>
      <c r="BK373" s="241"/>
      <c r="BL373" s="240"/>
      <c r="BM373" s="240"/>
      <c r="BN373" s="240"/>
      <c r="BO373" s="240"/>
      <c r="BP373" s="240"/>
      <c r="BQ373" s="223"/>
      <c r="BR373" s="222"/>
      <c r="BS373" s="222"/>
      <c r="BT373" s="222"/>
      <c r="BU373" s="222"/>
      <c r="BV373" s="222"/>
      <c r="BW373" s="268"/>
      <c r="BX373" s="267"/>
      <c r="BY373" s="267"/>
      <c r="BZ373" s="267"/>
      <c r="CA373" s="267"/>
      <c r="CB373" s="267"/>
      <c r="CC373" s="241"/>
      <c r="CD373" s="214"/>
      <c r="CE373" s="240"/>
      <c r="CF373" s="240"/>
      <c r="CG373" s="240"/>
      <c r="CH373" s="5"/>
      <c r="CI373" s="579">
        <f t="shared" si="65"/>
        <v>0</v>
      </c>
      <c r="CJ373" s="579">
        <f t="shared" si="66"/>
        <v>0</v>
      </c>
    </row>
    <row r="374" spans="1:88" hidden="1" x14ac:dyDescent="0.2">
      <c r="A374" s="22"/>
      <c r="B374" s="23"/>
      <c r="C374" s="51"/>
      <c r="D374" s="121"/>
      <c r="E374" s="22"/>
      <c r="F374" s="34"/>
      <c r="G374" s="48"/>
      <c r="H374" s="26"/>
      <c r="I374" s="112"/>
      <c r="J374" s="204"/>
      <c r="K374" s="204"/>
      <c r="L374" s="205"/>
      <c r="M374" s="205"/>
      <c r="N374" s="205"/>
      <c r="O374" s="214"/>
      <c r="P374" s="214"/>
      <c r="Q374" s="213"/>
      <c r="R374" s="213"/>
      <c r="S374" s="213"/>
      <c r="T374" s="213"/>
      <c r="U374" s="223"/>
      <c r="V374" s="222"/>
      <c r="W374" s="222"/>
      <c r="X374" s="222"/>
      <c r="Y374" s="222"/>
      <c r="Z374" s="222"/>
      <c r="AA374" s="232"/>
      <c r="AB374" s="231"/>
      <c r="AC374" s="231"/>
      <c r="AD374" s="231"/>
      <c r="AE374" s="231"/>
      <c r="AF374" s="231"/>
      <c r="AG374" s="250"/>
      <c r="AH374" s="249"/>
      <c r="AI374" s="249"/>
      <c r="AJ374" s="249"/>
      <c r="AK374" s="249"/>
      <c r="AL374" s="249"/>
      <c r="AM374" s="204"/>
      <c r="AN374" s="205"/>
      <c r="AO374" s="205"/>
      <c r="AP374" s="205"/>
      <c r="AQ374" s="205"/>
      <c r="AR374" s="205"/>
      <c r="AS374" s="259"/>
      <c r="AT374" s="258"/>
      <c r="AU374" s="258"/>
      <c r="AV374" s="258"/>
      <c r="AW374" s="258"/>
      <c r="AX374" s="258"/>
      <c r="AY374" s="268"/>
      <c r="AZ374" s="267"/>
      <c r="BA374" s="267"/>
      <c r="BB374" s="267"/>
      <c r="BC374" s="267"/>
      <c r="BD374" s="267"/>
      <c r="BE374" s="204"/>
      <c r="BF374" s="205"/>
      <c r="BG374" s="205"/>
      <c r="BH374" s="205"/>
      <c r="BI374" s="205"/>
      <c r="BJ374" s="205"/>
      <c r="BK374" s="241"/>
      <c r="BL374" s="240"/>
      <c r="BM374" s="240"/>
      <c r="BN374" s="240"/>
      <c r="BO374" s="240"/>
      <c r="BP374" s="240"/>
      <c r="BQ374" s="223"/>
      <c r="BR374" s="222"/>
      <c r="BS374" s="222"/>
      <c r="BT374" s="222"/>
      <c r="BU374" s="222"/>
      <c r="BV374" s="222"/>
      <c r="BW374" s="268"/>
      <c r="BX374" s="267"/>
      <c r="BY374" s="267"/>
      <c r="BZ374" s="267"/>
      <c r="CA374" s="267"/>
      <c r="CB374" s="267"/>
      <c r="CC374" s="241"/>
      <c r="CD374" s="214"/>
      <c r="CE374" s="240"/>
      <c r="CF374" s="240"/>
      <c r="CG374" s="240"/>
      <c r="CH374" s="5"/>
      <c r="CI374" s="579">
        <f t="shared" si="65"/>
        <v>0</v>
      </c>
      <c r="CJ374" s="579">
        <f t="shared" si="66"/>
        <v>0</v>
      </c>
    </row>
    <row r="375" spans="1:88" hidden="1" x14ac:dyDescent="0.2">
      <c r="A375" s="22"/>
      <c r="B375" s="23"/>
      <c r="C375" s="51"/>
      <c r="D375" s="33"/>
      <c r="E375" s="22"/>
      <c r="F375" s="34"/>
      <c r="G375" s="48"/>
      <c r="H375" s="75"/>
      <c r="I375" s="52"/>
      <c r="J375" s="204"/>
      <c r="K375" s="204"/>
      <c r="L375" s="205"/>
      <c r="M375" s="205"/>
      <c r="N375" s="205"/>
      <c r="O375" s="214"/>
      <c r="P375" s="214"/>
      <c r="Q375" s="213"/>
      <c r="R375" s="213"/>
      <c r="S375" s="213"/>
      <c r="T375" s="213"/>
      <c r="U375" s="223"/>
      <c r="V375" s="222"/>
      <c r="W375" s="222"/>
      <c r="X375" s="222"/>
      <c r="Y375" s="222"/>
      <c r="Z375" s="222"/>
      <c r="AA375" s="232"/>
      <c r="AB375" s="231"/>
      <c r="AC375" s="231"/>
      <c r="AD375" s="231"/>
      <c r="AE375" s="231"/>
      <c r="AF375" s="231"/>
      <c r="AG375" s="250"/>
      <c r="AH375" s="249"/>
      <c r="AI375" s="249"/>
      <c r="AJ375" s="249"/>
      <c r="AK375" s="249"/>
      <c r="AL375" s="249"/>
      <c r="AM375" s="204"/>
      <c r="AN375" s="205"/>
      <c r="AO375" s="205"/>
      <c r="AP375" s="205"/>
      <c r="AQ375" s="205"/>
      <c r="AR375" s="205"/>
      <c r="AS375" s="259"/>
      <c r="AT375" s="258"/>
      <c r="AU375" s="258"/>
      <c r="AV375" s="258"/>
      <c r="AW375" s="258"/>
      <c r="AX375" s="258"/>
      <c r="AY375" s="268"/>
      <c r="AZ375" s="267"/>
      <c r="BA375" s="267"/>
      <c r="BB375" s="267"/>
      <c r="BC375" s="267"/>
      <c r="BD375" s="267"/>
      <c r="BE375" s="204"/>
      <c r="BF375" s="205"/>
      <c r="BG375" s="205"/>
      <c r="BH375" s="205"/>
      <c r="BI375" s="205"/>
      <c r="BJ375" s="205"/>
      <c r="BK375" s="241"/>
      <c r="BL375" s="240"/>
      <c r="BM375" s="240"/>
      <c r="BN375" s="240"/>
      <c r="BO375" s="240"/>
      <c r="BP375" s="240"/>
      <c r="BQ375" s="223"/>
      <c r="BR375" s="222"/>
      <c r="BS375" s="222"/>
      <c r="BT375" s="222"/>
      <c r="BU375" s="222"/>
      <c r="BV375" s="222"/>
      <c r="BW375" s="268"/>
      <c r="BX375" s="267"/>
      <c r="BY375" s="267"/>
      <c r="BZ375" s="267"/>
      <c r="CA375" s="267"/>
      <c r="CB375" s="267"/>
      <c r="CC375" s="241"/>
      <c r="CD375" s="214"/>
      <c r="CE375" s="240"/>
      <c r="CF375" s="240"/>
      <c r="CG375" s="240"/>
      <c r="CH375" s="5"/>
      <c r="CI375" s="579">
        <f t="shared" si="65"/>
        <v>0</v>
      </c>
      <c r="CJ375" s="579">
        <f t="shared" si="66"/>
        <v>0</v>
      </c>
    </row>
    <row r="376" spans="1:88" hidden="1" x14ac:dyDescent="0.2">
      <c r="A376" s="22"/>
      <c r="B376" s="22"/>
      <c r="C376" s="93"/>
      <c r="D376" s="34"/>
      <c r="E376" s="22"/>
      <c r="F376" s="34"/>
      <c r="G376" s="48"/>
      <c r="H376" s="36"/>
      <c r="I376" s="27"/>
      <c r="J376" s="204"/>
      <c r="K376" s="204"/>
      <c r="L376" s="205"/>
      <c r="M376" s="205"/>
      <c r="N376" s="204"/>
      <c r="O376" s="214"/>
      <c r="P376" s="214"/>
      <c r="Q376" s="213"/>
      <c r="R376" s="214"/>
      <c r="S376" s="213"/>
      <c r="T376" s="214"/>
      <c r="U376" s="223"/>
      <c r="V376" s="223"/>
      <c r="W376" s="222"/>
      <c r="X376" s="223"/>
      <c r="Y376" s="222"/>
      <c r="Z376" s="223"/>
      <c r="AA376" s="232"/>
      <c r="AB376" s="232"/>
      <c r="AC376" s="231"/>
      <c r="AD376" s="232"/>
      <c r="AE376" s="231"/>
      <c r="AF376" s="232"/>
      <c r="AG376" s="250"/>
      <c r="AH376" s="250"/>
      <c r="AI376" s="249"/>
      <c r="AJ376" s="250"/>
      <c r="AK376" s="249"/>
      <c r="AL376" s="250"/>
      <c r="AM376" s="204"/>
      <c r="AN376" s="204"/>
      <c r="AO376" s="205"/>
      <c r="AP376" s="204"/>
      <c r="AQ376" s="205"/>
      <c r="AR376" s="204"/>
      <c r="AS376" s="259"/>
      <c r="AT376" s="259"/>
      <c r="AU376" s="258"/>
      <c r="AV376" s="259"/>
      <c r="AW376" s="258"/>
      <c r="AX376" s="259"/>
      <c r="AY376" s="268"/>
      <c r="AZ376" s="268"/>
      <c r="BA376" s="267"/>
      <c r="BB376" s="268"/>
      <c r="BC376" s="267"/>
      <c r="BD376" s="268"/>
      <c r="BE376" s="204"/>
      <c r="BF376" s="204"/>
      <c r="BG376" s="205"/>
      <c r="BH376" s="204"/>
      <c r="BI376" s="205"/>
      <c r="BJ376" s="204"/>
      <c r="BK376" s="241"/>
      <c r="BL376" s="241"/>
      <c r="BM376" s="240"/>
      <c r="BN376" s="241"/>
      <c r="BO376" s="240"/>
      <c r="BP376" s="241"/>
      <c r="BQ376" s="223"/>
      <c r="BR376" s="223"/>
      <c r="BS376" s="222"/>
      <c r="BT376" s="223"/>
      <c r="BU376" s="222"/>
      <c r="BV376" s="223"/>
      <c r="BW376" s="268"/>
      <c r="BX376" s="268"/>
      <c r="BY376" s="267"/>
      <c r="BZ376" s="268"/>
      <c r="CA376" s="267"/>
      <c r="CB376" s="268"/>
      <c r="CC376" s="241"/>
      <c r="CD376" s="214"/>
      <c r="CE376" s="240"/>
      <c r="CF376" s="240"/>
      <c r="CG376" s="241"/>
      <c r="CH376" s="5"/>
      <c r="CI376" s="579">
        <f t="shared" si="65"/>
        <v>0</v>
      </c>
      <c r="CJ376" s="579">
        <f t="shared" si="66"/>
        <v>0</v>
      </c>
    </row>
    <row r="377" spans="1:88" hidden="1" x14ac:dyDescent="0.2">
      <c r="A377" s="157"/>
      <c r="B377" s="105"/>
      <c r="C377" s="105"/>
      <c r="D377" s="107"/>
      <c r="E377" s="105"/>
      <c r="F377" s="107"/>
      <c r="G377" s="108"/>
      <c r="H377" s="91"/>
      <c r="I377" s="59"/>
      <c r="J377" s="206"/>
      <c r="K377" s="206"/>
      <c r="L377" s="206"/>
      <c r="M377" s="206"/>
      <c r="N377" s="206"/>
      <c r="O377" s="215"/>
      <c r="P377" s="215"/>
      <c r="Q377" s="215"/>
      <c r="R377" s="215"/>
      <c r="S377" s="215"/>
      <c r="T377" s="215"/>
      <c r="U377" s="224"/>
      <c r="V377" s="224"/>
      <c r="W377" s="224"/>
      <c r="X377" s="224"/>
      <c r="Y377" s="224"/>
      <c r="Z377" s="224"/>
      <c r="AA377" s="233"/>
      <c r="AB377" s="233"/>
      <c r="AC377" s="233"/>
      <c r="AD377" s="233"/>
      <c r="AE377" s="233"/>
      <c r="AF377" s="233"/>
      <c r="AG377" s="251"/>
      <c r="AH377" s="251"/>
      <c r="AI377" s="251"/>
      <c r="AJ377" s="251"/>
      <c r="AK377" s="251"/>
      <c r="AL377" s="251"/>
      <c r="AM377" s="206"/>
      <c r="AN377" s="206"/>
      <c r="AO377" s="206"/>
      <c r="AP377" s="206"/>
      <c r="AQ377" s="206"/>
      <c r="AR377" s="206"/>
      <c r="AS377" s="260"/>
      <c r="AT377" s="260"/>
      <c r="AU377" s="260"/>
      <c r="AV377" s="260"/>
      <c r="AW377" s="260"/>
      <c r="AX377" s="260"/>
      <c r="AY377" s="269"/>
      <c r="AZ377" s="269"/>
      <c r="BA377" s="269"/>
      <c r="BB377" s="269"/>
      <c r="BC377" s="269"/>
      <c r="BD377" s="269"/>
      <c r="BE377" s="206"/>
      <c r="BF377" s="206"/>
      <c r="BG377" s="206"/>
      <c r="BH377" s="206"/>
      <c r="BI377" s="206"/>
      <c r="BJ377" s="206"/>
      <c r="BK377" s="242"/>
      <c r="BL377" s="242"/>
      <c r="BM377" s="242"/>
      <c r="BN377" s="242"/>
      <c r="BO377" s="242"/>
      <c r="BP377" s="242"/>
      <c r="BQ377" s="224"/>
      <c r="BR377" s="224"/>
      <c r="BS377" s="224"/>
      <c r="BT377" s="224"/>
      <c r="BU377" s="224"/>
      <c r="BV377" s="224"/>
      <c r="BW377" s="269"/>
      <c r="BX377" s="269"/>
      <c r="BY377" s="269"/>
      <c r="BZ377" s="269"/>
      <c r="CA377" s="269"/>
      <c r="CB377" s="269"/>
      <c r="CC377" s="242"/>
      <c r="CD377" s="215"/>
      <c r="CE377" s="242"/>
      <c r="CF377" s="242"/>
      <c r="CG377" s="242"/>
      <c r="CH377" s="5"/>
      <c r="CI377" s="579">
        <f t="shared" si="65"/>
        <v>0</v>
      </c>
      <c r="CJ377" s="579">
        <f t="shared" si="66"/>
        <v>0</v>
      </c>
    </row>
    <row r="378" spans="1:88" hidden="1" x14ac:dyDescent="0.2">
      <c r="A378" s="132"/>
      <c r="B378" s="7"/>
      <c r="C378" s="151"/>
      <c r="D378" s="56"/>
      <c r="E378" s="7"/>
      <c r="F378" s="56"/>
      <c r="G378" s="57"/>
      <c r="H378" s="61"/>
      <c r="I378" s="134"/>
      <c r="J378" s="204"/>
      <c r="K378" s="204"/>
      <c r="L378" s="205"/>
      <c r="M378" s="205"/>
      <c r="N378" s="205"/>
      <c r="O378" s="214"/>
      <c r="P378" s="214"/>
      <c r="Q378" s="213"/>
      <c r="R378" s="213"/>
      <c r="S378" s="213"/>
      <c r="T378" s="213"/>
      <c r="U378" s="223"/>
      <c r="V378" s="222"/>
      <c r="W378" s="222"/>
      <c r="X378" s="222"/>
      <c r="Y378" s="222"/>
      <c r="Z378" s="222"/>
      <c r="AA378" s="232"/>
      <c r="AB378" s="231"/>
      <c r="AC378" s="231"/>
      <c r="AD378" s="231"/>
      <c r="AE378" s="231"/>
      <c r="AF378" s="231"/>
      <c r="AG378" s="250"/>
      <c r="AH378" s="249"/>
      <c r="AI378" s="249"/>
      <c r="AJ378" s="249"/>
      <c r="AK378" s="249"/>
      <c r="AL378" s="249"/>
      <c r="AM378" s="204"/>
      <c r="AN378" s="205"/>
      <c r="AO378" s="205"/>
      <c r="AP378" s="205"/>
      <c r="AQ378" s="205"/>
      <c r="AR378" s="205"/>
      <c r="AS378" s="259"/>
      <c r="AT378" s="258"/>
      <c r="AU378" s="258"/>
      <c r="AV378" s="258"/>
      <c r="AW378" s="258"/>
      <c r="AX378" s="258"/>
      <c r="AY378" s="268"/>
      <c r="AZ378" s="267"/>
      <c r="BA378" s="267"/>
      <c r="BB378" s="267"/>
      <c r="BC378" s="267"/>
      <c r="BD378" s="267"/>
      <c r="BE378" s="204"/>
      <c r="BF378" s="205"/>
      <c r="BG378" s="205"/>
      <c r="BH378" s="205"/>
      <c r="BI378" s="205"/>
      <c r="BJ378" s="205"/>
      <c r="BK378" s="241"/>
      <c r="BL378" s="240"/>
      <c r="BM378" s="240"/>
      <c r="BN378" s="240"/>
      <c r="BO378" s="240"/>
      <c r="BP378" s="240"/>
      <c r="BQ378" s="223"/>
      <c r="BR378" s="222"/>
      <c r="BS378" s="222"/>
      <c r="BT378" s="222"/>
      <c r="BU378" s="222"/>
      <c r="BV378" s="222"/>
      <c r="BW378" s="268"/>
      <c r="BX378" s="267"/>
      <c r="BY378" s="267"/>
      <c r="BZ378" s="267"/>
      <c r="CA378" s="267"/>
      <c r="CB378" s="267"/>
      <c r="CC378" s="241"/>
      <c r="CD378" s="214"/>
      <c r="CE378" s="240"/>
      <c r="CF378" s="240"/>
      <c r="CG378" s="240"/>
      <c r="CH378" s="5"/>
      <c r="CI378" s="579">
        <f t="shared" si="65"/>
        <v>0</v>
      </c>
      <c r="CJ378" s="579">
        <f t="shared" si="66"/>
        <v>0</v>
      </c>
    </row>
    <row r="379" spans="1:88" hidden="1" x14ac:dyDescent="0.2">
      <c r="A379" s="127"/>
      <c r="B379" s="11"/>
      <c r="C379" s="141"/>
      <c r="D379" s="64"/>
      <c r="E379" s="11"/>
      <c r="F379" s="64"/>
      <c r="G379" s="12"/>
      <c r="H379" s="65"/>
      <c r="I379" s="66"/>
      <c r="J379" s="204"/>
      <c r="K379" s="204"/>
      <c r="L379" s="205"/>
      <c r="M379" s="205"/>
      <c r="N379" s="205"/>
      <c r="O379" s="214"/>
      <c r="P379" s="214"/>
      <c r="Q379" s="213"/>
      <c r="R379" s="213"/>
      <c r="S379" s="213"/>
      <c r="T379" s="213"/>
      <c r="U379" s="223"/>
      <c r="V379" s="222"/>
      <c r="W379" s="222"/>
      <c r="X379" s="222"/>
      <c r="Y379" s="222"/>
      <c r="Z379" s="222"/>
      <c r="AA379" s="232"/>
      <c r="AB379" s="231"/>
      <c r="AC379" s="231"/>
      <c r="AD379" s="231"/>
      <c r="AE379" s="231"/>
      <c r="AF379" s="231"/>
      <c r="AG379" s="250"/>
      <c r="AH379" s="249"/>
      <c r="AI379" s="249"/>
      <c r="AJ379" s="249"/>
      <c r="AK379" s="249"/>
      <c r="AL379" s="249"/>
      <c r="AM379" s="204"/>
      <c r="AN379" s="205"/>
      <c r="AO379" s="205"/>
      <c r="AP379" s="205"/>
      <c r="AQ379" s="205"/>
      <c r="AR379" s="205"/>
      <c r="AS379" s="259"/>
      <c r="AT379" s="258"/>
      <c r="AU379" s="258"/>
      <c r="AV379" s="258"/>
      <c r="AW379" s="258"/>
      <c r="AX379" s="258"/>
      <c r="AY379" s="268"/>
      <c r="AZ379" s="267"/>
      <c r="BA379" s="267"/>
      <c r="BB379" s="267"/>
      <c r="BC379" s="267"/>
      <c r="BD379" s="267"/>
      <c r="BE379" s="204"/>
      <c r="BF379" s="205"/>
      <c r="BG379" s="205"/>
      <c r="BH379" s="205"/>
      <c r="BI379" s="205"/>
      <c r="BJ379" s="205"/>
      <c r="BK379" s="241"/>
      <c r="BL379" s="240"/>
      <c r="BM379" s="240"/>
      <c r="BN379" s="240"/>
      <c r="BO379" s="240"/>
      <c r="BP379" s="240"/>
      <c r="BQ379" s="223"/>
      <c r="BR379" s="222"/>
      <c r="BS379" s="222"/>
      <c r="BT379" s="222"/>
      <c r="BU379" s="222"/>
      <c r="BV379" s="222"/>
      <c r="BW379" s="268"/>
      <c r="BX379" s="267"/>
      <c r="BY379" s="267"/>
      <c r="BZ379" s="267"/>
      <c r="CA379" s="267"/>
      <c r="CB379" s="267"/>
      <c r="CC379" s="241"/>
      <c r="CD379" s="214"/>
      <c r="CE379" s="240"/>
      <c r="CF379" s="240"/>
      <c r="CG379" s="240"/>
      <c r="CH379" s="5"/>
      <c r="CI379" s="579">
        <f t="shared" si="65"/>
        <v>0</v>
      </c>
      <c r="CJ379" s="579">
        <f t="shared" si="66"/>
        <v>0</v>
      </c>
    </row>
    <row r="380" spans="1:88" hidden="1" x14ac:dyDescent="0.2">
      <c r="A380" s="127"/>
      <c r="B380" s="11"/>
      <c r="C380" s="141"/>
      <c r="D380" s="64"/>
      <c r="E380" s="11"/>
      <c r="F380" s="64"/>
      <c r="G380" s="12"/>
      <c r="H380" s="69"/>
      <c r="I380" s="66"/>
      <c r="J380" s="204"/>
      <c r="K380" s="204"/>
      <c r="L380" s="205"/>
      <c r="M380" s="205"/>
      <c r="N380" s="205"/>
      <c r="O380" s="214"/>
      <c r="P380" s="214"/>
      <c r="Q380" s="213"/>
      <c r="R380" s="213"/>
      <c r="S380" s="213"/>
      <c r="T380" s="213"/>
      <c r="U380" s="223"/>
      <c r="V380" s="222"/>
      <c r="W380" s="222"/>
      <c r="X380" s="222"/>
      <c r="Y380" s="222"/>
      <c r="Z380" s="222"/>
      <c r="AA380" s="232"/>
      <c r="AB380" s="231"/>
      <c r="AC380" s="231"/>
      <c r="AD380" s="231"/>
      <c r="AE380" s="231"/>
      <c r="AF380" s="231"/>
      <c r="AG380" s="250"/>
      <c r="AH380" s="249"/>
      <c r="AI380" s="249"/>
      <c r="AJ380" s="249"/>
      <c r="AK380" s="249"/>
      <c r="AL380" s="249"/>
      <c r="AM380" s="204"/>
      <c r="AN380" s="205"/>
      <c r="AO380" s="205"/>
      <c r="AP380" s="205"/>
      <c r="AQ380" s="205"/>
      <c r="AR380" s="205"/>
      <c r="AS380" s="259"/>
      <c r="AT380" s="258"/>
      <c r="AU380" s="258"/>
      <c r="AV380" s="258"/>
      <c r="AW380" s="258"/>
      <c r="AX380" s="258"/>
      <c r="AY380" s="268"/>
      <c r="AZ380" s="267"/>
      <c r="BA380" s="267"/>
      <c r="BB380" s="267"/>
      <c r="BC380" s="267"/>
      <c r="BD380" s="267"/>
      <c r="BE380" s="204"/>
      <c r="BF380" s="205"/>
      <c r="BG380" s="205"/>
      <c r="BH380" s="205"/>
      <c r="BI380" s="205"/>
      <c r="BJ380" s="205"/>
      <c r="BK380" s="241"/>
      <c r="BL380" s="240"/>
      <c r="BM380" s="240"/>
      <c r="BN380" s="240"/>
      <c r="BO380" s="240"/>
      <c r="BP380" s="240"/>
      <c r="BQ380" s="223"/>
      <c r="BR380" s="222"/>
      <c r="BS380" s="222"/>
      <c r="BT380" s="222"/>
      <c r="BU380" s="222"/>
      <c r="BV380" s="222"/>
      <c r="BW380" s="268"/>
      <c r="BX380" s="267"/>
      <c r="BY380" s="267"/>
      <c r="BZ380" s="267"/>
      <c r="CA380" s="267"/>
      <c r="CB380" s="267"/>
      <c r="CC380" s="241"/>
      <c r="CD380" s="214"/>
      <c r="CE380" s="240"/>
      <c r="CF380" s="240"/>
      <c r="CG380" s="240"/>
      <c r="CH380" s="5"/>
      <c r="CI380" s="579">
        <f t="shared" si="65"/>
        <v>0</v>
      </c>
      <c r="CJ380" s="579">
        <f t="shared" si="66"/>
        <v>0</v>
      </c>
    </row>
    <row r="381" spans="1:88" hidden="1" x14ac:dyDescent="0.2">
      <c r="A381" s="127"/>
      <c r="B381" s="11"/>
      <c r="C381" s="141"/>
      <c r="D381" s="64"/>
      <c r="E381" s="11"/>
      <c r="F381" s="64"/>
      <c r="G381" s="109"/>
      <c r="H381" s="69"/>
      <c r="I381" s="66"/>
      <c r="J381" s="204"/>
      <c r="K381" s="204"/>
      <c r="L381" s="205"/>
      <c r="M381" s="205"/>
      <c r="N381" s="205"/>
      <c r="O381" s="214"/>
      <c r="P381" s="214"/>
      <c r="Q381" s="213"/>
      <c r="R381" s="213"/>
      <c r="S381" s="213"/>
      <c r="T381" s="213"/>
      <c r="U381" s="223"/>
      <c r="V381" s="222"/>
      <c r="W381" s="222"/>
      <c r="X381" s="222"/>
      <c r="Y381" s="222"/>
      <c r="Z381" s="222"/>
      <c r="AA381" s="232"/>
      <c r="AB381" s="231"/>
      <c r="AC381" s="231"/>
      <c r="AD381" s="231"/>
      <c r="AE381" s="231"/>
      <c r="AF381" s="231"/>
      <c r="AG381" s="250"/>
      <c r="AH381" s="249"/>
      <c r="AI381" s="249"/>
      <c r="AJ381" s="249"/>
      <c r="AK381" s="249"/>
      <c r="AL381" s="249"/>
      <c r="AM381" s="204"/>
      <c r="AN381" s="205"/>
      <c r="AO381" s="205"/>
      <c r="AP381" s="205"/>
      <c r="AQ381" s="205"/>
      <c r="AR381" s="205"/>
      <c r="AS381" s="259"/>
      <c r="AT381" s="258"/>
      <c r="AU381" s="258"/>
      <c r="AV381" s="258"/>
      <c r="AW381" s="258"/>
      <c r="AX381" s="258"/>
      <c r="AY381" s="268"/>
      <c r="AZ381" s="267"/>
      <c r="BA381" s="267"/>
      <c r="BB381" s="267"/>
      <c r="BC381" s="267"/>
      <c r="BD381" s="267"/>
      <c r="BE381" s="204"/>
      <c r="BF381" s="205"/>
      <c r="BG381" s="205"/>
      <c r="BH381" s="205"/>
      <c r="BI381" s="205"/>
      <c r="BJ381" s="205"/>
      <c r="BK381" s="241"/>
      <c r="BL381" s="240"/>
      <c r="BM381" s="240"/>
      <c r="BN381" s="240"/>
      <c r="BO381" s="240"/>
      <c r="BP381" s="240"/>
      <c r="BQ381" s="223"/>
      <c r="BR381" s="222"/>
      <c r="BS381" s="222"/>
      <c r="BT381" s="222"/>
      <c r="BU381" s="222"/>
      <c r="BV381" s="222"/>
      <c r="BW381" s="268"/>
      <c r="BX381" s="267"/>
      <c r="BY381" s="267"/>
      <c r="BZ381" s="267"/>
      <c r="CA381" s="267"/>
      <c r="CB381" s="267"/>
      <c r="CC381" s="241"/>
      <c r="CD381" s="214"/>
      <c r="CE381" s="240"/>
      <c r="CF381" s="240"/>
      <c r="CG381" s="240"/>
      <c r="CH381" s="5"/>
      <c r="CI381" s="579">
        <f t="shared" si="65"/>
        <v>0</v>
      </c>
      <c r="CJ381" s="579">
        <f t="shared" si="66"/>
        <v>0</v>
      </c>
    </row>
    <row r="382" spans="1:88" hidden="1" x14ac:dyDescent="0.2">
      <c r="A382" s="127"/>
      <c r="B382" s="11"/>
      <c r="C382" s="141"/>
      <c r="D382" s="64"/>
      <c r="E382" s="11"/>
      <c r="F382" s="64"/>
      <c r="G382" s="109"/>
      <c r="H382" s="65"/>
      <c r="I382" s="66"/>
      <c r="J382" s="204"/>
      <c r="K382" s="204"/>
      <c r="L382" s="205"/>
      <c r="M382" s="205"/>
      <c r="N382" s="205"/>
      <c r="O382" s="214"/>
      <c r="P382" s="214"/>
      <c r="Q382" s="213"/>
      <c r="R382" s="213"/>
      <c r="S382" s="213"/>
      <c r="T382" s="213"/>
      <c r="U382" s="223"/>
      <c r="V382" s="222"/>
      <c r="W382" s="222"/>
      <c r="X382" s="222"/>
      <c r="Y382" s="222"/>
      <c r="Z382" s="222"/>
      <c r="AA382" s="232"/>
      <c r="AB382" s="231"/>
      <c r="AC382" s="231"/>
      <c r="AD382" s="231"/>
      <c r="AE382" s="231"/>
      <c r="AF382" s="231"/>
      <c r="AG382" s="250"/>
      <c r="AH382" s="249"/>
      <c r="AI382" s="249"/>
      <c r="AJ382" s="249"/>
      <c r="AK382" s="249"/>
      <c r="AL382" s="249"/>
      <c r="AM382" s="204"/>
      <c r="AN382" s="205"/>
      <c r="AO382" s="205"/>
      <c r="AP382" s="205"/>
      <c r="AQ382" s="205"/>
      <c r="AR382" s="205"/>
      <c r="AS382" s="259"/>
      <c r="AT382" s="258"/>
      <c r="AU382" s="258"/>
      <c r="AV382" s="258"/>
      <c r="AW382" s="258"/>
      <c r="AX382" s="258"/>
      <c r="AY382" s="268"/>
      <c r="AZ382" s="267"/>
      <c r="BA382" s="267"/>
      <c r="BB382" s="267"/>
      <c r="BC382" s="267"/>
      <c r="BD382" s="267"/>
      <c r="BE382" s="204"/>
      <c r="BF382" s="205"/>
      <c r="BG382" s="205"/>
      <c r="BH382" s="205"/>
      <c r="BI382" s="205"/>
      <c r="BJ382" s="205"/>
      <c r="BK382" s="241"/>
      <c r="BL382" s="240"/>
      <c r="BM382" s="240"/>
      <c r="BN382" s="240"/>
      <c r="BO382" s="240"/>
      <c r="BP382" s="240"/>
      <c r="BQ382" s="223"/>
      <c r="BR382" s="222"/>
      <c r="BS382" s="222"/>
      <c r="BT382" s="222"/>
      <c r="BU382" s="222"/>
      <c r="BV382" s="222"/>
      <c r="BW382" s="268"/>
      <c r="BX382" s="267"/>
      <c r="BY382" s="267"/>
      <c r="BZ382" s="267"/>
      <c r="CA382" s="267"/>
      <c r="CB382" s="267"/>
      <c r="CC382" s="241"/>
      <c r="CD382" s="214"/>
      <c r="CE382" s="240"/>
      <c r="CF382" s="240"/>
      <c r="CG382" s="240"/>
      <c r="CH382" s="5"/>
      <c r="CI382" s="579">
        <f t="shared" si="65"/>
        <v>0</v>
      </c>
      <c r="CJ382" s="579">
        <f t="shared" si="66"/>
        <v>0</v>
      </c>
    </row>
    <row r="383" spans="1:88" hidden="1" x14ac:dyDescent="0.2">
      <c r="A383" s="135"/>
      <c r="B383" s="17"/>
      <c r="C383" s="146"/>
      <c r="D383" s="71"/>
      <c r="E383" s="17"/>
      <c r="F383" s="71"/>
      <c r="G383" s="148"/>
      <c r="H383" s="72"/>
      <c r="I383" s="73"/>
      <c r="J383" s="204"/>
      <c r="K383" s="204"/>
      <c r="L383" s="205"/>
      <c r="M383" s="205"/>
      <c r="N383" s="205"/>
      <c r="O383" s="214"/>
      <c r="P383" s="214"/>
      <c r="Q383" s="213"/>
      <c r="R383" s="213"/>
      <c r="S383" s="213"/>
      <c r="T383" s="213"/>
      <c r="U383" s="223"/>
      <c r="V383" s="222"/>
      <c r="W383" s="222"/>
      <c r="X383" s="222"/>
      <c r="Y383" s="222"/>
      <c r="Z383" s="222"/>
      <c r="AA383" s="232"/>
      <c r="AB383" s="231"/>
      <c r="AC383" s="231"/>
      <c r="AD383" s="231"/>
      <c r="AE383" s="231"/>
      <c r="AF383" s="231"/>
      <c r="AG383" s="250"/>
      <c r="AH383" s="249"/>
      <c r="AI383" s="249"/>
      <c r="AJ383" s="249"/>
      <c r="AK383" s="249"/>
      <c r="AL383" s="249"/>
      <c r="AM383" s="204"/>
      <c r="AN383" s="205"/>
      <c r="AO383" s="205"/>
      <c r="AP383" s="205"/>
      <c r="AQ383" s="205"/>
      <c r="AR383" s="205"/>
      <c r="AS383" s="259"/>
      <c r="AT383" s="258"/>
      <c r="AU383" s="258"/>
      <c r="AV383" s="258"/>
      <c r="AW383" s="258"/>
      <c r="AX383" s="258"/>
      <c r="AY383" s="268"/>
      <c r="AZ383" s="267"/>
      <c r="BA383" s="267"/>
      <c r="BB383" s="267"/>
      <c r="BC383" s="267"/>
      <c r="BD383" s="267"/>
      <c r="BE383" s="204"/>
      <c r="BF383" s="205"/>
      <c r="BG383" s="205"/>
      <c r="BH383" s="205"/>
      <c r="BI383" s="205"/>
      <c r="BJ383" s="205"/>
      <c r="BK383" s="241"/>
      <c r="BL383" s="240"/>
      <c r="BM383" s="240"/>
      <c r="BN383" s="240"/>
      <c r="BO383" s="240"/>
      <c r="BP383" s="240"/>
      <c r="BQ383" s="223"/>
      <c r="BR383" s="222"/>
      <c r="BS383" s="222"/>
      <c r="BT383" s="222"/>
      <c r="BU383" s="222"/>
      <c r="BV383" s="222"/>
      <c r="BW383" s="268"/>
      <c r="BX383" s="267"/>
      <c r="BY383" s="267"/>
      <c r="BZ383" s="267"/>
      <c r="CA383" s="267"/>
      <c r="CB383" s="267"/>
      <c r="CC383" s="241"/>
      <c r="CD383" s="214"/>
      <c r="CE383" s="240"/>
      <c r="CF383" s="240"/>
      <c r="CG383" s="240"/>
      <c r="CH383" s="5"/>
      <c r="CI383" s="579">
        <f t="shared" si="65"/>
        <v>0</v>
      </c>
      <c r="CJ383" s="579">
        <f t="shared" si="66"/>
        <v>0</v>
      </c>
    </row>
    <row r="384" spans="1:88" hidden="1" x14ac:dyDescent="0.2">
      <c r="A384" s="146"/>
      <c r="B384" s="146"/>
      <c r="C384" s="146"/>
      <c r="D384" s="147"/>
      <c r="E384" s="146"/>
      <c r="F384" s="147"/>
      <c r="G384" s="148"/>
      <c r="H384" s="72"/>
      <c r="I384" s="73"/>
      <c r="J384" s="204"/>
      <c r="K384" s="204"/>
      <c r="L384" s="205"/>
      <c r="M384" s="205"/>
      <c r="N384" s="205"/>
      <c r="O384" s="214"/>
      <c r="P384" s="214"/>
      <c r="Q384" s="213"/>
      <c r="R384" s="213"/>
      <c r="S384" s="213"/>
      <c r="T384" s="213"/>
      <c r="U384" s="223"/>
      <c r="V384" s="222"/>
      <c r="W384" s="222"/>
      <c r="X384" s="222"/>
      <c r="Y384" s="222"/>
      <c r="Z384" s="222"/>
      <c r="AA384" s="232"/>
      <c r="AB384" s="231"/>
      <c r="AC384" s="231"/>
      <c r="AD384" s="231"/>
      <c r="AE384" s="231"/>
      <c r="AF384" s="231"/>
      <c r="AG384" s="250"/>
      <c r="AH384" s="249"/>
      <c r="AI384" s="249"/>
      <c r="AJ384" s="249"/>
      <c r="AK384" s="249"/>
      <c r="AL384" s="249"/>
      <c r="AM384" s="204"/>
      <c r="AN384" s="205"/>
      <c r="AO384" s="205"/>
      <c r="AP384" s="205"/>
      <c r="AQ384" s="205"/>
      <c r="AR384" s="205"/>
      <c r="AS384" s="259"/>
      <c r="AT384" s="258"/>
      <c r="AU384" s="258"/>
      <c r="AV384" s="258"/>
      <c r="AW384" s="258"/>
      <c r="AX384" s="258"/>
      <c r="AY384" s="268"/>
      <c r="AZ384" s="267"/>
      <c r="BA384" s="267"/>
      <c r="BB384" s="267"/>
      <c r="BC384" s="267"/>
      <c r="BD384" s="267"/>
      <c r="BE384" s="204"/>
      <c r="BF384" s="205"/>
      <c r="BG384" s="205"/>
      <c r="BH384" s="205"/>
      <c r="BI384" s="205"/>
      <c r="BJ384" s="205"/>
      <c r="BK384" s="241"/>
      <c r="BL384" s="240"/>
      <c r="BM384" s="240"/>
      <c r="BN384" s="240"/>
      <c r="BO384" s="240"/>
      <c r="BP384" s="240"/>
      <c r="BQ384" s="223"/>
      <c r="BR384" s="222"/>
      <c r="BS384" s="222"/>
      <c r="BT384" s="222"/>
      <c r="BU384" s="222"/>
      <c r="BV384" s="222"/>
      <c r="BW384" s="268"/>
      <c r="BX384" s="267"/>
      <c r="BY384" s="267"/>
      <c r="BZ384" s="267"/>
      <c r="CA384" s="267"/>
      <c r="CB384" s="267"/>
      <c r="CC384" s="241"/>
      <c r="CD384" s="214"/>
      <c r="CE384" s="240"/>
      <c r="CF384" s="240"/>
      <c r="CG384" s="240"/>
      <c r="CH384" s="5"/>
      <c r="CI384" s="579">
        <f t="shared" si="65"/>
        <v>0</v>
      </c>
      <c r="CJ384" s="579">
        <f t="shared" si="66"/>
        <v>0</v>
      </c>
    </row>
    <row r="385" spans="1:88" hidden="1" x14ac:dyDescent="0.2">
      <c r="A385" s="22"/>
      <c r="B385" s="22"/>
      <c r="C385" s="51"/>
      <c r="D385" s="28"/>
      <c r="E385" s="22"/>
      <c r="F385" s="28"/>
      <c r="G385" s="128"/>
      <c r="H385" s="26"/>
      <c r="I385" s="112"/>
      <c r="J385" s="204"/>
      <c r="K385" s="204"/>
      <c r="L385" s="205"/>
      <c r="M385" s="205"/>
      <c r="N385" s="205"/>
      <c r="O385" s="214"/>
      <c r="P385" s="214"/>
      <c r="Q385" s="213"/>
      <c r="R385" s="213"/>
      <c r="S385" s="213"/>
      <c r="T385" s="213"/>
      <c r="U385" s="223"/>
      <c r="V385" s="222"/>
      <c r="W385" s="222"/>
      <c r="X385" s="222"/>
      <c r="Y385" s="222"/>
      <c r="Z385" s="222"/>
      <c r="AA385" s="232"/>
      <c r="AB385" s="231"/>
      <c r="AC385" s="231"/>
      <c r="AD385" s="231"/>
      <c r="AE385" s="231"/>
      <c r="AF385" s="231"/>
      <c r="AG385" s="250"/>
      <c r="AH385" s="249"/>
      <c r="AI385" s="249"/>
      <c r="AJ385" s="249"/>
      <c r="AK385" s="249"/>
      <c r="AL385" s="249"/>
      <c r="AM385" s="204"/>
      <c r="AN385" s="205"/>
      <c r="AO385" s="205"/>
      <c r="AP385" s="205"/>
      <c r="AQ385" s="205"/>
      <c r="AR385" s="205"/>
      <c r="AS385" s="259"/>
      <c r="AT385" s="258"/>
      <c r="AU385" s="258"/>
      <c r="AV385" s="258"/>
      <c r="AW385" s="258"/>
      <c r="AX385" s="258"/>
      <c r="AY385" s="268"/>
      <c r="AZ385" s="267"/>
      <c r="BA385" s="267"/>
      <c r="BB385" s="267"/>
      <c r="BC385" s="267"/>
      <c r="BD385" s="267"/>
      <c r="BE385" s="204"/>
      <c r="BF385" s="205"/>
      <c r="BG385" s="205"/>
      <c r="BH385" s="205"/>
      <c r="BI385" s="205"/>
      <c r="BJ385" s="205"/>
      <c r="BK385" s="241"/>
      <c r="BL385" s="240"/>
      <c r="BM385" s="240"/>
      <c r="BN385" s="240"/>
      <c r="BO385" s="240"/>
      <c r="BP385" s="240"/>
      <c r="BQ385" s="223"/>
      <c r="BR385" s="222"/>
      <c r="BS385" s="222"/>
      <c r="BT385" s="222"/>
      <c r="BU385" s="222"/>
      <c r="BV385" s="222"/>
      <c r="BW385" s="268"/>
      <c r="BX385" s="267"/>
      <c r="BY385" s="267"/>
      <c r="BZ385" s="267"/>
      <c r="CA385" s="267"/>
      <c r="CB385" s="267"/>
      <c r="CC385" s="241"/>
      <c r="CD385" s="214"/>
      <c r="CE385" s="240"/>
      <c r="CF385" s="240"/>
      <c r="CG385" s="240"/>
      <c r="CH385" s="5"/>
      <c r="CI385" s="579">
        <f t="shared" si="65"/>
        <v>0</v>
      </c>
      <c r="CJ385" s="579">
        <f t="shared" si="66"/>
        <v>0</v>
      </c>
    </row>
    <row r="386" spans="1:88" hidden="1" x14ac:dyDescent="0.2">
      <c r="A386" s="22"/>
      <c r="B386" s="22"/>
      <c r="C386" s="51"/>
      <c r="D386" s="28"/>
      <c r="E386" s="22"/>
      <c r="F386" s="28"/>
      <c r="G386" s="128"/>
      <c r="H386" s="26"/>
      <c r="I386" s="112"/>
      <c r="J386" s="204"/>
      <c r="K386" s="204"/>
      <c r="L386" s="205"/>
      <c r="M386" s="205"/>
      <c r="N386" s="205"/>
      <c r="O386" s="214"/>
      <c r="P386" s="214"/>
      <c r="Q386" s="213"/>
      <c r="R386" s="213"/>
      <c r="S386" s="213"/>
      <c r="T386" s="213"/>
      <c r="U386" s="223"/>
      <c r="V386" s="222"/>
      <c r="W386" s="222"/>
      <c r="X386" s="222"/>
      <c r="Y386" s="222"/>
      <c r="Z386" s="222"/>
      <c r="AA386" s="232"/>
      <c r="AB386" s="231"/>
      <c r="AC386" s="231"/>
      <c r="AD386" s="231"/>
      <c r="AE386" s="231"/>
      <c r="AF386" s="231"/>
      <c r="AG386" s="250"/>
      <c r="AH386" s="249"/>
      <c r="AI386" s="249"/>
      <c r="AJ386" s="249"/>
      <c r="AK386" s="249"/>
      <c r="AL386" s="249"/>
      <c r="AM386" s="204"/>
      <c r="AN386" s="205"/>
      <c r="AO386" s="205"/>
      <c r="AP386" s="205"/>
      <c r="AQ386" s="205"/>
      <c r="AR386" s="205"/>
      <c r="AS386" s="259"/>
      <c r="AT386" s="258"/>
      <c r="AU386" s="258"/>
      <c r="AV386" s="258"/>
      <c r="AW386" s="258"/>
      <c r="AX386" s="258"/>
      <c r="AY386" s="268"/>
      <c r="AZ386" s="267"/>
      <c r="BA386" s="267"/>
      <c r="BB386" s="267"/>
      <c r="BC386" s="267"/>
      <c r="BD386" s="267"/>
      <c r="BE386" s="204"/>
      <c r="BF386" s="205"/>
      <c r="BG386" s="205"/>
      <c r="BH386" s="205"/>
      <c r="BI386" s="205"/>
      <c r="BJ386" s="205"/>
      <c r="BK386" s="241"/>
      <c r="BL386" s="240"/>
      <c r="BM386" s="240"/>
      <c r="BN386" s="240"/>
      <c r="BO386" s="240"/>
      <c r="BP386" s="240"/>
      <c r="BQ386" s="223"/>
      <c r="BR386" s="222"/>
      <c r="BS386" s="222"/>
      <c r="BT386" s="222"/>
      <c r="BU386" s="222"/>
      <c r="BV386" s="222"/>
      <c r="BW386" s="268"/>
      <c r="BX386" s="267"/>
      <c r="BY386" s="267"/>
      <c r="BZ386" s="267"/>
      <c r="CA386" s="267"/>
      <c r="CB386" s="267"/>
      <c r="CC386" s="241"/>
      <c r="CD386" s="214"/>
      <c r="CE386" s="240"/>
      <c r="CF386" s="240"/>
      <c r="CG386" s="240"/>
      <c r="CH386" s="5"/>
      <c r="CI386" s="579">
        <f t="shared" si="65"/>
        <v>0</v>
      </c>
      <c r="CJ386" s="579">
        <f t="shared" si="66"/>
        <v>0</v>
      </c>
    </row>
    <row r="387" spans="1:88" hidden="1" x14ac:dyDescent="0.2">
      <c r="A387" s="22"/>
      <c r="B387" s="22"/>
      <c r="C387" s="51"/>
      <c r="D387" s="31"/>
      <c r="E387" s="22"/>
      <c r="F387" s="28"/>
      <c r="G387" s="128"/>
      <c r="H387" s="26"/>
      <c r="I387" s="112"/>
      <c r="J387" s="204"/>
      <c r="K387" s="204"/>
      <c r="L387" s="205"/>
      <c r="M387" s="205"/>
      <c r="N387" s="205"/>
      <c r="O387" s="214"/>
      <c r="P387" s="214"/>
      <c r="Q387" s="213"/>
      <c r="R387" s="213"/>
      <c r="S387" s="213"/>
      <c r="T387" s="213"/>
      <c r="U387" s="223"/>
      <c r="V387" s="222"/>
      <c r="W387" s="222"/>
      <c r="X387" s="222"/>
      <c r="Y387" s="222"/>
      <c r="Z387" s="222"/>
      <c r="AA387" s="232"/>
      <c r="AB387" s="231"/>
      <c r="AC387" s="231"/>
      <c r="AD387" s="231"/>
      <c r="AE387" s="231"/>
      <c r="AF387" s="231"/>
      <c r="AG387" s="250"/>
      <c r="AH387" s="249"/>
      <c r="AI387" s="249"/>
      <c r="AJ387" s="249"/>
      <c r="AK387" s="249"/>
      <c r="AL387" s="249"/>
      <c r="AM387" s="204"/>
      <c r="AN387" s="205"/>
      <c r="AO387" s="205"/>
      <c r="AP387" s="205"/>
      <c r="AQ387" s="205"/>
      <c r="AR387" s="205"/>
      <c r="AS387" s="259"/>
      <c r="AT387" s="258"/>
      <c r="AU387" s="258"/>
      <c r="AV387" s="258"/>
      <c r="AW387" s="258"/>
      <c r="AX387" s="258"/>
      <c r="AY387" s="268"/>
      <c r="AZ387" s="267"/>
      <c r="BA387" s="267"/>
      <c r="BB387" s="267"/>
      <c r="BC387" s="267"/>
      <c r="BD387" s="267"/>
      <c r="BE387" s="204"/>
      <c r="BF387" s="205"/>
      <c r="BG387" s="205"/>
      <c r="BH387" s="205"/>
      <c r="BI387" s="205"/>
      <c r="BJ387" s="205"/>
      <c r="BK387" s="241"/>
      <c r="BL387" s="240"/>
      <c r="BM387" s="240"/>
      <c r="BN387" s="240"/>
      <c r="BO387" s="240"/>
      <c r="BP387" s="240"/>
      <c r="BQ387" s="223"/>
      <c r="BR387" s="222"/>
      <c r="BS387" s="222"/>
      <c r="BT387" s="222"/>
      <c r="BU387" s="222"/>
      <c r="BV387" s="222"/>
      <c r="BW387" s="268"/>
      <c r="BX387" s="267"/>
      <c r="BY387" s="267"/>
      <c r="BZ387" s="267"/>
      <c r="CA387" s="267"/>
      <c r="CB387" s="267"/>
      <c r="CC387" s="241"/>
      <c r="CD387" s="214"/>
      <c r="CE387" s="240"/>
      <c r="CF387" s="240"/>
      <c r="CG387" s="240"/>
      <c r="CH387" s="5"/>
      <c r="CI387" s="579">
        <f t="shared" si="65"/>
        <v>0</v>
      </c>
      <c r="CJ387" s="579">
        <f t="shared" si="66"/>
        <v>0</v>
      </c>
    </row>
    <row r="388" spans="1:88" hidden="1" x14ac:dyDescent="0.2">
      <c r="A388" s="22"/>
      <c r="B388" s="22"/>
      <c r="C388" s="51"/>
      <c r="D388" s="33"/>
      <c r="E388" s="22"/>
      <c r="F388" s="28"/>
      <c r="G388" s="128"/>
      <c r="H388" s="75"/>
      <c r="I388" s="52"/>
      <c r="J388" s="204"/>
      <c r="K388" s="204"/>
      <c r="L388" s="205"/>
      <c r="M388" s="205"/>
      <c r="N388" s="205"/>
      <c r="O388" s="214"/>
      <c r="P388" s="214"/>
      <c r="Q388" s="213"/>
      <c r="R388" s="213"/>
      <c r="S388" s="213"/>
      <c r="T388" s="213"/>
      <c r="U388" s="223"/>
      <c r="V388" s="222"/>
      <c r="W388" s="222"/>
      <c r="X388" s="222"/>
      <c r="Y388" s="222"/>
      <c r="Z388" s="222"/>
      <c r="AA388" s="232"/>
      <c r="AB388" s="231"/>
      <c r="AC388" s="231"/>
      <c r="AD388" s="231"/>
      <c r="AE388" s="231"/>
      <c r="AF388" s="231"/>
      <c r="AG388" s="250"/>
      <c r="AH388" s="249"/>
      <c r="AI388" s="249"/>
      <c r="AJ388" s="249"/>
      <c r="AK388" s="249"/>
      <c r="AL388" s="249"/>
      <c r="AM388" s="204"/>
      <c r="AN388" s="205"/>
      <c r="AO388" s="205"/>
      <c r="AP388" s="205"/>
      <c r="AQ388" s="205"/>
      <c r="AR388" s="205"/>
      <c r="AS388" s="259"/>
      <c r="AT388" s="258"/>
      <c r="AU388" s="258"/>
      <c r="AV388" s="258"/>
      <c r="AW388" s="258"/>
      <c r="AX388" s="258"/>
      <c r="AY388" s="268"/>
      <c r="AZ388" s="267"/>
      <c r="BA388" s="267"/>
      <c r="BB388" s="267"/>
      <c r="BC388" s="267"/>
      <c r="BD388" s="267"/>
      <c r="BE388" s="204"/>
      <c r="BF388" s="205"/>
      <c r="BG388" s="205"/>
      <c r="BH388" s="205"/>
      <c r="BI388" s="205"/>
      <c r="BJ388" s="205"/>
      <c r="BK388" s="241"/>
      <c r="BL388" s="240"/>
      <c r="BM388" s="240"/>
      <c r="BN388" s="240"/>
      <c r="BO388" s="240"/>
      <c r="BP388" s="240"/>
      <c r="BQ388" s="223"/>
      <c r="BR388" s="222"/>
      <c r="BS388" s="222"/>
      <c r="BT388" s="222"/>
      <c r="BU388" s="222"/>
      <c r="BV388" s="222"/>
      <c r="BW388" s="268"/>
      <c r="BX388" s="267"/>
      <c r="BY388" s="267"/>
      <c r="BZ388" s="267"/>
      <c r="CA388" s="267"/>
      <c r="CB388" s="267"/>
      <c r="CC388" s="241"/>
      <c r="CD388" s="214"/>
      <c r="CE388" s="240"/>
      <c r="CF388" s="240"/>
      <c r="CG388" s="240"/>
      <c r="CH388" s="5"/>
      <c r="CI388" s="579">
        <f t="shared" si="65"/>
        <v>0</v>
      </c>
      <c r="CJ388" s="579">
        <f t="shared" si="66"/>
        <v>0</v>
      </c>
    </row>
    <row r="389" spans="1:88" hidden="1" x14ac:dyDescent="0.2">
      <c r="A389" s="22"/>
      <c r="B389" s="22"/>
      <c r="C389" s="51"/>
      <c r="D389" s="33"/>
      <c r="E389" s="22"/>
      <c r="F389" s="34"/>
      <c r="G389" s="128"/>
      <c r="H389" s="158"/>
      <c r="I389" s="27"/>
      <c r="J389" s="204"/>
      <c r="K389" s="204"/>
      <c r="L389" s="205"/>
      <c r="M389" s="205"/>
      <c r="N389" s="204"/>
      <c r="O389" s="214"/>
      <c r="P389" s="214"/>
      <c r="Q389" s="213"/>
      <c r="R389" s="214"/>
      <c r="S389" s="213"/>
      <c r="T389" s="214"/>
      <c r="U389" s="223"/>
      <c r="V389" s="223"/>
      <c r="W389" s="222"/>
      <c r="X389" s="223"/>
      <c r="Y389" s="222"/>
      <c r="Z389" s="223"/>
      <c r="AA389" s="232"/>
      <c r="AB389" s="232"/>
      <c r="AC389" s="231"/>
      <c r="AD389" s="232"/>
      <c r="AE389" s="231"/>
      <c r="AF389" s="232"/>
      <c r="AG389" s="250"/>
      <c r="AH389" s="250"/>
      <c r="AI389" s="249"/>
      <c r="AJ389" s="250"/>
      <c r="AK389" s="249"/>
      <c r="AL389" s="250"/>
      <c r="AM389" s="204"/>
      <c r="AN389" s="204"/>
      <c r="AO389" s="205"/>
      <c r="AP389" s="204"/>
      <c r="AQ389" s="205"/>
      <c r="AR389" s="204"/>
      <c r="AS389" s="259"/>
      <c r="AT389" s="259"/>
      <c r="AU389" s="258"/>
      <c r="AV389" s="259"/>
      <c r="AW389" s="258"/>
      <c r="AX389" s="259"/>
      <c r="AY389" s="268"/>
      <c r="AZ389" s="268"/>
      <c r="BA389" s="267"/>
      <c r="BB389" s="268"/>
      <c r="BC389" s="267"/>
      <c r="BD389" s="268"/>
      <c r="BE389" s="204"/>
      <c r="BF389" s="204"/>
      <c r="BG389" s="205"/>
      <c r="BH389" s="204"/>
      <c r="BI389" s="205"/>
      <c r="BJ389" s="204"/>
      <c r="BK389" s="241"/>
      <c r="BL389" s="241"/>
      <c r="BM389" s="240"/>
      <c r="BN389" s="241"/>
      <c r="BO389" s="240"/>
      <c r="BP389" s="241"/>
      <c r="BQ389" s="223"/>
      <c r="BR389" s="223"/>
      <c r="BS389" s="222"/>
      <c r="BT389" s="223"/>
      <c r="BU389" s="222"/>
      <c r="BV389" s="223"/>
      <c r="BW389" s="268"/>
      <c r="BX389" s="268"/>
      <c r="BY389" s="267"/>
      <c r="BZ389" s="268"/>
      <c r="CA389" s="267"/>
      <c r="CB389" s="268"/>
      <c r="CC389" s="241"/>
      <c r="CD389" s="214"/>
      <c r="CE389" s="240"/>
      <c r="CF389" s="240"/>
      <c r="CG389" s="241"/>
      <c r="CH389" s="5"/>
      <c r="CI389" s="579">
        <f t="shared" si="65"/>
        <v>0</v>
      </c>
      <c r="CJ389" s="579">
        <f t="shared" si="66"/>
        <v>0</v>
      </c>
    </row>
    <row r="390" spans="1:88" hidden="1" x14ac:dyDescent="0.2">
      <c r="A390" s="22"/>
      <c r="B390" s="22"/>
      <c r="C390" s="51"/>
      <c r="D390" s="33"/>
      <c r="E390" s="22"/>
      <c r="F390" s="34"/>
      <c r="G390" s="128"/>
      <c r="H390" s="158"/>
      <c r="I390" s="27"/>
      <c r="J390" s="204"/>
      <c r="K390" s="204"/>
      <c r="L390" s="205"/>
      <c r="M390" s="205"/>
      <c r="N390" s="204"/>
      <c r="O390" s="214"/>
      <c r="P390" s="214"/>
      <c r="Q390" s="213"/>
      <c r="R390" s="214"/>
      <c r="S390" s="213"/>
      <c r="T390" s="214"/>
      <c r="U390" s="223"/>
      <c r="V390" s="223"/>
      <c r="W390" s="222"/>
      <c r="X390" s="223"/>
      <c r="Y390" s="222"/>
      <c r="Z390" s="223"/>
      <c r="AA390" s="232"/>
      <c r="AB390" s="232"/>
      <c r="AC390" s="231"/>
      <c r="AD390" s="232"/>
      <c r="AE390" s="231"/>
      <c r="AF390" s="232"/>
      <c r="AG390" s="250"/>
      <c r="AH390" s="250"/>
      <c r="AI390" s="249"/>
      <c r="AJ390" s="250"/>
      <c r="AK390" s="249"/>
      <c r="AL390" s="250"/>
      <c r="AM390" s="204"/>
      <c r="AN390" s="204"/>
      <c r="AO390" s="205"/>
      <c r="AP390" s="204"/>
      <c r="AQ390" s="205"/>
      <c r="AR390" s="204"/>
      <c r="AS390" s="259"/>
      <c r="AT390" s="259"/>
      <c r="AU390" s="258"/>
      <c r="AV390" s="259"/>
      <c r="AW390" s="258"/>
      <c r="AX390" s="259"/>
      <c r="AY390" s="268"/>
      <c r="AZ390" s="268"/>
      <c r="BA390" s="267"/>
      <c r="BB390" s="268"/>
      <c r="BC390" s="267"/>
      <c r="BD390" s="268"/>
      <c r="BE390" s="204"/>
      <c r="BF390" s="204"/>
      <c r="BG390" s="205"/>
      <c r="BH390" s="204"/>
      <c r="BI390" s="205"/>
      <c r="BJ390" s="204"/>
      <c r="BK390" s="241"/>
      <c r="BL390" s="241"/>
      <c r="BM390" s="240"/>
      <c r="BN390" s="241"/>
      <c r="BO390" s="240"/>
      <c r="BP390" s="241"/>
      <c r="BQ390" s="223"/>
      <c r="BR390" s="223"/>
      <c r="BS390" s="222"/>
      <c r="BT390" s="223"/>
      <c r="BU390" s="222"/>
      <c r="BV390" s="223"/>
      <c r="BW390" s="268"/>
      <c r="BX390" s="268"/>
      <c r="BY390" s="267"/>
      <c r="BZ390" s="268"/>
      <c r="CA390" s="267"/>
      <c r="CB390" s="268"/>
      <c r="CC390" s="241"/>
      <c r="CD390" s="214"/>
      <c r="CE390" s="240"/>
      <c r="CF390" s="240"/>
      <c r="CG390" s="241"/>
      <c r="CH390" s="5"/>
      <c r="CI390" s="579">
        <f t="shared" si="65"/>
        <v>0</v>
      </c>
      <c r="CJ390" s="579">
        <f t="shared" si="66"/>
        <v>0</v>
      </c>
    </row>
    <row r="391" spans="1:88" hidden="1" x14ac:dyDescent="0.2">
      <c r="A391" s="22"/>
      <c r="B391" s="22"/>
      <c r="C391" s="93"/>
      <c r="D391" s="34"/>
      <c r="E391" s="22"/>
      <c r="F391" s="34"/>
      <c r="G391" s="48"/>
      <c r="H391" s="36"/>
      <c r="I391" s="27"/>
      <c r="J391" s="204"/>
      <c r="K391" s="204"/>
      <c r="L391" s="205"/>
      <c r="M391" s="205"/>
      <c r="N391" s="204"/>
      <c r="O391" s="214"/>
      <c r="P391" s="214"/>
      <c r="Q391" s="213"/>
      <c r="R391" s="214"/>
      <c r="S391" s="213"/>
      <c r="T391" s="214"/>
      <c r="U391" s="223"/>
      <c r="V391" s="223"/>
      <c r="W391" s="222"/>
      <c r="X391" s="223"/>
      <c r="Y391" s="222"/>
      <c r="Z391" s="223"/>
      <c r="AA391" s="232"/>
      <c r="AB391" s="232"/>
      <c r="AC391" s="231"/>
      <c r="AD391" s="232"/>
      <c r="AE391" s="231"/>
      <c r="AF391" s="232"/>
      <c r="AG391" s="250"/>
      <c r="AH391" s="250"/>
      <c r="AI391" s="249"/>
      <c r="AJ391" s="250"/>
      <c r="AK391" s="249"/>
      <c r="AL391" s="250"/>
      <c r="AM391" s="204"/>
      <c r="AN391" s="204"/>
      <c r="AO391" s="205"/>
      <c r="AP391" s="204"/>
      <c r="AQ391" s="205"/>
      <c r="AR391" s="204"/>
      <c r="AS391" s="259"/>
      <c r="AT391" s="259"/>
      <c r="AU391" s="258"/>
      <c r="AV391" s="259"/>
      <c r="AW391" s="258"/>
      <c r="AX391" s="259"/>
      <c r="AY391" s="268"/>
      <c r="AZ391" s="268"/>
      <c r="BA391" s="267"/>
      <c r="BB391" s="268"/>
      <c r="BC391" s="267"/>
      <c r="BD391" s="268"/>
      <c r="BE391" s="204"/>
      <c r="BF391" s="204"/>
      <c r="BG391" s="205"/>
      <c r="BH391" s="204"/>
      <c r="BI391" s="205"/>
      <c r="BJ391" s="204"/>
      <c r="BK391" s="241"/>
      <c r="BL391" s="241"/>
      <c r="BM391" s="240"/>
      <c r="BN391" s="241"/>
      <c r="BO391" s="240"/>
      <c r="BP391" s="241"/>
      <c r="BQ391" s="223"/>
      <c r="BR391" s="223"/>
      <c r="BS391" s="222"/>
      <c r="BT391" s="223"/>
      <c r="BU391" s="222"/>
      <c r="BV391" s="223"/>
      <c r="BW391" s="268"/>
      <c r="BX391" s="268"/>
      <c r="BY391" s="267"/>
      <c r="BZ391" s="268"/>
      <c r="CA391" s="267"/>
      <c r="CB391" s="268"/>
      <c r="CC391" s="241"/>
      <c r="CD391" s="214"/>
      <c r="CE391" s="240"/>
      <c r="CF391" s="240"/>
      <c r="CG391" s="241"/>
      <c r="CH391" s="5"/>
      <c r="CI391" s="579">
        <f t="shared" si="65"/>
        <v>0</v>
      </c>
      <c r="CJ391" s="579">
        <f t="shared" si="66"/>
        <v>0</v>
      </c>
    </row>
    <row r="392" spans="1:88" hidden="1" x14ac:dyDescent="0.2">
      <c r="A392" s="105"/>
      <c r="B392" s="105"/>
      <c r="C392" s="105"/>
      <c r="D392" s="106"/>
      <c r="E392" s="105"/>
      <c r="F392" s="107"/>
      <c r="G392" s="108"/>
      <c r="H392" s="91"/>
      <c r="I392" s="59"/>
      <c r="J392" s="206"/>
      <c r="K392" s="206"/>
      <c r="L392" s="206"/>
      <c r="M392" s="206"/>
      <c r="N392" s="206"/>
      <c r="O392" s="215"/>
      <c r="P392" s="215"/>
      <c r="Q392" s="215"/>
      <c r="R392" s="215"/>
      <c r="S392" s="215"/>
      <c r="T392" s="215"/>
      <c r="U392" s="224"/>
      <c r="V392" s="224"/>
      <c r="W392" s="224"/>
      <c r="X392" s="224"/>
      <c r="Y392" s="224"/>
      <c r="Z392" s="224"/>
      <c r="AA392" s="233"/>
      <c r="AB392" s="233"/>
      <c r="AC392" s="233"/>
      <c r="AD392" s="233"/>
      <c r="AE392" s="233"/>
      <c r="AF392" s="233"/>
      <c r="AG392" s="251"/>
      <c r="AH392" s="251"/>
      <c r="AI392" s="251"/>
      <c r="AJ392" s="251"/>
      <c r="AK392" s="251"/>
      <c r="AL392" s="251"/>
      <c r="AM392" s="206"/>
      <c r="AN392" s="206"/>
      <c r="AO392" s="206"/>
      <c r="AP392" s="206"/>
      <c r="AQ392" s="206"/>
      <c r="AR392" s="206"/>
      <c r="AS392" s="260"/>
      <c r="AT392" s="260"/>
      <c r="AU392" s="260"/>
      <c r="AV392" s="260"/>
      <c r="AW392" s="260"/>
      <c r="AX392" s="260"/>
      <c r="AY392" s="269"/>
      <c r="AZ392" s="269"/>
      <c r="BA392" s="269"/>
      <c r="BB392" s="269"/>
      <c r="BC392" s="269"/>
      <c r="BD392" s="269"/>
      <c r="BE392" s="206"/>
      <c r="BF392" s="206"/>
      <c r="BG392" s="206"/>
      <c r="BH392" s="206"/>
      <c r="BI392" s="206"/>
      <c r="BJ392" s="206"/>
      <c r="BK392" s="242"/>
      <c r="BL392" s="242"/>
      <c r="BM392" s="242"/>
      <c r="BN392" s="242"/>
      <c r="BO392" s="242"/>
      <c r="BP392" s="242"/>
      <c r="BQ392" s="224"/>
      <c r="BR392" s="224"/>
      <c r="BS392" s="224"/>
      <c r="BT392" s="224"/>
      <c r="BU392" s="224"/>
      <c r="BV392" s="224"/>
      <c r="BW392" s="269"/>
      <c r="BX392" s="269"/>
      <c r="BY392" s="269"/>
      <c r="BZ392" s="269"/>
      <c r="CA392" s="269"/>
      <c r="CB392" s="269"/>
      <c r="CC392" s="242"/>
      <c r="CD392" s="215"/>
      <c r="CE392" s="242"/>
      <c r="CF392" s="242"/>
      <c r="CG392" s="242"/>
      <c r="CH392" s="5"/>
      <c r="CI392" s="579">
        <f t="shared" si="65"/>
        <v>0</v>
      </c>
      <c r="CJ392" s="579">
        <f t="shared" si="66"/>
        <v>0</v>
      </c>
    </row>
    <row r="393" spans="1:88" hidden="1" x14ac:dyDescent="0.2">
      <c r="A393" s="151"/>
      <c r="B393" s="151"/>
      <c r="C393" s="151"/>
      <c r="D393" s="106"/>
      <c r="E393" s="151"/>
      <c r="F393" s="106"/>
      <c r="G393" s="133"/>
      <c r="H393" s="61"/>
      <c r="I393" s="134"/>
      <c r="J393" s="204"/>
      <c r="K393" s="204"/>
      <c r="L393" s="205"/>
      <c r="M393" s="205"/>
      <c r="N393" s="205"/>
      <c r="O393" s="214"/>
      <c r="P393" s="214"/>
      <c r="Q393" s="213"/>
      <c r="R393" s="213"/>
      <c r="S393" s="213"/>
      <c r="T393" s="213"/>
      <c r="U393" s="223"/>
      <c r="V393" s="222"/>
      <c r="W393" s="222"/>
      <c r="X393" s="222"/>
      <c r="Y393" s="222"/>
      <c r="Z393" s="222"/>
      <c r="AA393" s="232"/>
      <c r="AB393" s="231"/>
      <c r="AC393" s="231"/>
      <c r="AD393" s="231"/>
      <c r="AE393" s="231"/>
      <c r="AF393" s="231"/>
      <c r="AG393" s="250"/>
      <c r="AH393" s="249"/>
      <c r="AI393" s="249"/>
      <c r="AJ393" s="249"/>
      <c r="AK393" s="249"/>
      <c r="AL393" s="249"/>
      <c r="AM393" s="204"/>
      <c r="AN393" s="205"/>
      <c r="AO393" s="205"/>
      <c r="AP393" s="205"/>
      <c r="AQ393" s="205"/>
      <c r="AR393" s="205"/>
      <c r="AS393" s="259"/>
      <c r="AT393" s="258"/>
      <c r="AU393" s="258"/>
      <c r="AV393" s="258"/>
      <c r="AW393" s="258"/>
      <c r="AX393" s="258"/>
      <c r="AY393" s="268"/>
      <c r="AZ393" s="267"/>
      <c r="BA393" s="267"/>
      <c r="BB393" s="267"/>
      <c r="BC393" s="267"/>
      <c r="BD393" s="267"/>
      <c r="BE393" s="204"/>
      <c r="BF393" s="205"/>
      <c r="BG393" s="205"/>
      <c r="BH393" s="205"/>
      <c r="BI393" s="205"/>
      <c r="BJ393" s="205"/>
      <c r="BK393" s="241"/>
      <c r="BL393" s="240"/>
      <c r="BM393" s="240"/>
      <c r="BN393" s="240"/>
      <c r="BO393" s="240"/>
      <c r="BP393" s="240"/>
      <c r="BQ393" s="223"/>
      <c r="BR393" s="222"/>
      <c r="BS393" s="222"/>
      <c r="BT393" s="222"/>
      <c r="BU393" s="222"/>
      <c r="BV393" s="222"/>
      <c r="BW393" s="268"/>
      <c r="BX393" s="267"/>
      <c r="BY393" s="267"/>
      <c r="BZ393" s="267"/>
      <c r="CA393" s="267"/>
      <c r="CB393" s="267"/>
      <c r="CC393" s="241"/>
      <c r="CD393" s="214"/>
      <c r="CE393" s="240"/>
      <c r="CF393" s="240"/>
      <c r="CG393" s="240"/>
      <c r="CH393" s="5"/>
      <c r="CI393" s="579">
        <f t="shared" si="65"/>
        <v>0</v>
      </c>
      <c r="CJ393" s="579">
        <f t="shared" si="66"/>
        <v>0</v>
      </c>
    </row>
    <row r="394" spans="1:88" hidden="1" x14ac:dyDescent="0.2">
      <c r="A394" s="141"/>
      <c r="B394" s="141"/>
      <c r="C394" s="141"/>
      <c r="D394" s="142"/>
      <c r="E394" s="141"/>
      <c r="F394" s="142"/>
      <c r="G394" s="109"/>
      <c r="H394" s="65"/>
      <c r="I394" s="66"/>
      <c r="J394" s="204"/>
      <c r="K394" s="204"/>
      <c r="L394" s="205"/>
      <c r="M394" s="205"/>
      <c r="N394" s="205"/>
      <c r="O394" s="214"/>
      <c r="P394" s="214"/>
      <c r="Q394" s="213"/>
      <c r="R394" s="213"/>
      <c r="S394" s="213"/>
      <c r="T394" s="213"/>
      <c r="U394" s="223"/>
      <c r="V394" s="222"/>
      <c r="W394" s="222"/>
      <c r="X394" s="222"/>
      <c r="Y394" s="222"/>
      <c r="Z394" s="222"/>
      <c r="AA394" s="232"/>
      <c r="AB394" s="231"/>
      <c r="AC394" s="231"/>
      <c r="AD394" s="231"/>
      <c r="AE394" s="231"/>
      <c r="AF394" s="231"/>
      <c r="AG394" s="250"/>
      <c r="AH394" s="249"/>
      <c r="AI394" s="249"/>
      <c r="AJ394" s="249"/>
      <c r="AK394" s="249"/>
      <c r="AL394" s="249"/>
      <c r="AM394" s="204"/>
      <c r="AN394" s="205"/>
      <c r="AO394" s="205"/>
      <c r="AP394" s="205"/>
      <c r="AQ394" s="205"/>
      <c r="AR394" s="205"/>
      <c r="AS394" s="259"/>
      <c r="AT394" s="258"/>
      <c r="AU394" s="258"/>
      <c r="AV394" s="258"/>
      <c r="AW394" s="258"/>
      <c r="AX394" s="258"/>
      <c r="AY394" s="268"/>
      <c r="AZ394" s="267"/>
      <c r="BA394" s="267"/>
      <c r="BB394" s="267"/>
      <c r="BC394" s="267"/>
      <c r="BD394" s="267"/>
      <c r="BE394" s="204"/>
      <c r="BF394" s="205"/>
      <c r="BG394" s="205"/>
      <c r="BH394" s="205"/>
      <c r="BI394" s="205"/>
      <c r="BJ394" s="205"/>
      <c r="BK394" s="241"/>
      <c r="BL394" s="240"/>
      <c r="BM394" s="240"/>
      <c r="BN394" s="240"/>
      <c r="BO394" s="240"/>
      <c r="BP394" s="240"/>
      <c r="BQ394" s="223"/>
      <c r="BR394" s="222"/>
      <c r="BS394" s="222"/>
      <c r="BT394" s="222"/>
      <c r="BU394" s="222"/>
      <c r="BV394" s="222"/>
      <c r="BW394" s="268"/>
      <c r="BX394" s="267"/>
      <c r="BY394" s="267"/>
      <c r="BZ394" s="267"/>
      <c r="CA394" s="267"/>
      <c r="CB394" s="267"/>
      <c r="CC394" s="241"/>
      <c r="CD394" s="214"/>
      <c r="CE394" s="240"/>
      <c r="CF394" s="240"/>
      <c r="CG394" s="240"/>
      <c r="CH394" s="5"/>
      <c r="CI394" s="579">
        <f t="shared" si="65"/>
        <v>0</v>
      </c>
      <c r="CJ394" s="579">
        <f t="shared" si="66"/>
        <v>0</v>
      </c>
    </row>
    <row r="395" spans="1:88" hidden="1" x14ac:dyDescent="0.2">
      <c r="A395" s="141"/>
      <c r="B395" s="141"/>
      <c r="C395" s="141"/>
      <c r="D395" s="142"/>
      <c r="E395" s="141"/>
      <c r="F395" s="142"/>
      <c r="G395" s="109"/>
      <c r="H395" s="69"/>
      <c r="I395" s="66"/>
      <c r="J395" s="204"/>
      <c r="K395" s="204"/>
      <c r="L395" s="205"/>
      <c r="M395" s="205"/>
      <c r="N395" s="205"/>
      <c r="O395" s="214"/>
      <c r="P395" s="214"/>
      <c r="Q395" s="213"/>
      <c r="R395" s="213"/>
      <c r="S395" s="213"/>
      <c r="T395" s="213"/>
      <c r="U395" s="223"/>
      <c r="V395" s="222"/>
      <c r="W395" s="222"/>
      <c r="X395" s="222"/>
      <c r="Y395" s="222"/>
      <c r="Z395" s="222"/>
      <c r="AA395" s="232"/>
      <c r="AB395" s="231"/>
      <c r="AC395" s="231"/>
      <c r="AD395" s="231"/>
      <c r="AE395" s="231"/>
      <c r="AF395" s="231"/>
      <c r="AG395" s="250"/>
      <c r="AH395" s="249"/>
      <c r="AI395" s="249"/>
      <c r="AJ395" s="249"/>
      <c r="AK395" s="249"/>
      <c r="AL395" s="249"/>
      <c r="AM395" s="204"/>
      <c r="AN395" s="205"/>
      <c r="AO395" s="205"/>
      <c r="AP395" s="205"/>
      <c r="AQ395" s="205"/>
      <c r="AR395" s="205"/>
      <c r="AS395" s="259"/>
      <c r="AT395" s="258"/>
      <c r="AU395" s="258"/>
      <c r="AV395" s="258"/>
      <c r="AW395" s="258"/>
      <c r="AX395" s="258"/>
      <c r="AY395" s="268"/>
      <c r="AZ395" s="267"/>
      <c r="BA395" s="267"/>
      <c r="BB395" s="267"/>
      <c r="BC395" s="267"/>
      <c r="BD395" s="267"/>
      <c r="BE395" s="204"/>
      <c r="BF395" s="205"/>
      <c r="BG395" s="205"/>
      <c r="BH395" s="205"/>
      <c r="BI395" s="205"/>
      <c r="BJ395" s="205"/>
      <c r="BK395" s="241"/>
      <c r="BL395" s="240"/>
      <c r="BM395" s="240"/>
      <c r="BN395" s="240"/>
      <c r="BO395" s="240"/>
      <c r="BP395" s="240"/>
      <c r="BQ395" s="223"/>
      <c r="BR395" s="222"/>
      <c r="BS395" s="222"/>
      <c r="BT395" s="222"/>
      <c r="BU395" s="222"/>
      <c r="BV395" s="222"/>
      <c r="BW395" s="268"/>
      <c r="BX395" s="267"/>
      <c r="BY395" s="267"/>
      <c r="BZ395" s="267"/>
      <c r="CA395" s="267"/>
      <c r="CB395" s="267"/>
      <c r="CC395" s="241"/>
      <c r="CD395" s="214"/>
      <c r="CE395" s="240"/>
      <c r="CF395" s="240"/>
      <c r="CG395" s="240"/>
      <c r="CH395" s="5"/>
      <c r="CI395" s="579">
        <f t="shared" si="65"/>
        <v>0</v>
      </c>
      <c r="CJ395" s="579">
        <f t="shared" si="66"/>
        <v>0</v>
      </c>
    </row>
    <row r="396" spans="1:88" hidden="1" x14ac:dyDescent="0.2">
      <c r="A396" s="141"/>
      <c r="B396" s="141"/>
      <c r="C396" s="141"/>
      <c r="D396" s="142"/>
      <c r="E396" s="141"/>
      <c r="F396" s="142"/>
      <c r="G396" s="109"/>
      <c r="H396" s="69"/>
      <c r="I396" s="66"/>
      <c r="J396" s="204"/>
      <c r="K396" s="204"/>
      <c r="L396" s="205"/>
      <c r="M396" s="205"/>
      <c r="N396" s="205"/>
      <c r="O396" s="214"/>
      <c r="P396" s="214"/>
      <c r="Q396" s="213"/>
      <c r="R396" s="213"/>
      <c r="S396" s="213"/>
      <c r="T396" s="213"/>
      <c r="U396" s="223"/>
      <c r="V396" s="222"/>
      <c r="W396" s="222"/>
      <c r="X396" s="222"/>
      <c r="Y396" s="222"/>
      <c r="Z396" s="222"/>
      <c r="AA396" s="232"/>
      <c r="AB396" s="231"/>
      <c r="AC396" s="231"/>
      <c r="AD396" s="231"/>
      <c r="AE396" s="231"/>
      <c r="AF396" s="231"/>
      <c r="AG396" s="250"/>
      <c r="AH396" s="249"/>
      <c r="AI396" s="249"/>
      <c r="AJ396" s="249"/>
      <c r="AK396" s="249"/>
      <c r="AL396" s="249"/>
      <c r="AM396" s="204"/>
      <c r="AN396" s="205"/>
      <c r="AO396" s="205"/>
      <c r="AP396" s="205"/>
      <c r="AQ396" s="205"/>
      <c r="AR396" s="205"/>
      <c r="AS396" s="259"/>
      <c r="AT396" s="258"/>
      <c r="AU396" s="258"/>
      <c r="AV396" s="258"/>
      <c r="AW396" s="258"/>
      <c r="AX396" s="258"/>
      <c r="AY396" s="268"/>
      <c r="AZ396" s="267"/>
      <c r="BA396" s="267"/>
      <c r="BB396" s="267"/>
      <c r="BC396" s="267"/>
      <c r="BD396" s="267"/>
      <c r="BE396" s="204"/>
      <c r="BF396" s="205"/>
      <c r="BG396" s="205"/>
      <c r="BH396" s="205"/>
      <c r="BI396" s="205"/>
      <c r="BJ396" s="205"/>
      <c r="BK396" s="241"/>
      <c r="BL396" s="240"/>
      <c r="BM396" s="240"/>
      <c r="BN396" s="240"/>
      <c r="BO396" s="240"/>
      <c r="BP396" s="240"/>
      <c r="BQ396" s="223"/>
      <c r="BR396" s="222"/>
      <c r="BS396" s="222"/>
      <c r="BT396" s="222"/>
      <c r="BU396" s="222"/>
      <c r="BV396" s="222"/>
      <c r="BW396" s="268"/>
      <c r="BX396" s="267"/>
      <c r="BY396" s="267"/>
      <c r="BZ396" s="267"/>
      <c r="CA396" s="267"/>
      <c r="CB396" s="267"/>
      <c r="CC396" s="241"/>
      <c r="CD396" s="214"/>
      <c r="CE396" s="240"/>
      <c r="CF396" s="240"/>
      <c r="CG396" s="240"/>
      <c r="CH396" s="5"/>
      <c r="CI396" s="579">
        <f t="shared" si="65"/>
        <v>0</v>
      </c>
      <c r="CJ396" s="579">
        <f t="shared" si="66"/>
        <v>0</v>
      </c>
    </row>
    <row r="397" spans="1:88" hidden="1" x14ac:dyDescent="0.2">
      <c r="A397" s="141"/>
      <c r="B397" s="141"/>
      <c r="C397" s="141"/>
      <c r="D397" s="142"/>
      <c r="E397" s="141"/>
      <c r="F397" s="142"/>
      <c r="G397" s="109"/>
      <c r="H397" s="65"/>
      <c r="I397" s="66"/>
      <c r="J397" s="204"/>
      <c r="K397" s="204"/>
      <c r="L397" s="205"/>
      <c r="M397" s="205"/>
      <c r="N397" s="205"/>
      <c r="O397" s="214"/>
      <c r="P397" s="214"/>
      <c r="Q397" s="213"/>
      <c r="R397" s="213"/>
      <c r="S397" s="213"/>
      <c r="T397" s="213"/>
      <c r="U397" s="223"/>
      <c r="V397" s="222"/>
      <c r="W397" s="222"/>
      <c r="X397" s="222"/>
      <c r="Y397" s="222"/>
      <c r="Z397" s="222"/>
      <c r="AA397" s="232"/>
      <c r="AB397" s="231"/>
      <c r="AC397" s="231"/>
      <c r="AD397" s="231"/>
      <c r="AE397" s="231"/>
      <c r="AF397" s="231"/>
      <c r="AG397" s="250"/>
      <c r="AH397" s="249"/>
      <c r="AI397" s="249"/>
      <c r="AJ397" s="249"/>
      <c r="AK397" s="249"/>
      <c r="AL397" s="249"/>
      <c r="AM397" s="204"/>
      <c r="AN397" s="205"/>
      <c r="AO397" s="205"/>
      <c r="AP397" s="205"/>
      <c r="AQ397" s="205"/>
      <c r="AR397" s="205"/>
      <c r="AS397" s="259"/>
      <c r="AT397" s="258"/>
      <c r="AU397" s="258"/>
      <c r="AV397" s="258"/>
      <c r="AW397" s="258"/>
      <c r="AX397" s="258"/>
      <c r="AY397" s="268"/>
      <c r="AZ397" s="267"/>
      <c r="BA397" s="267"/>
      <c r="BB397" s="267"/>
      <c r="BC397" s="267"/>
      <c r="BD397" s="267"/>
      <c r="BE397" s="204"/>
      <c r="BF397" s="205"/>
      <c r="BG397" s="205"/>
      <c r="BH397" s="205"/>
      <c r="BI397" s="205"/>
      <c r="BJ397" s="205"/>
      <c r="BK397" s="241"/>
      <c r="BL397" s="240"/>
      <c r="BM397" s="240"/>
      <c r="BN397" s="240"/>
      <c r="BO397" s="240"/>
      <c r="BP397" s="240"/>
      <c r="BQ397" s="223"/>
      <c r="BR397" s="222"/>
      <c r="BS397" s="222"/>
      <c r="BT397" s="222"/>
      <c r="BU397" s="222"/>
      <c r="BV397" s="222"/>
      <c r="BW397" s="268"/>
      <c r="BX397" s="267"/>
      <c r="BY397" s="267"/>
      <c r="BZ397" s="267"/>
      <c r="CA397" s="267"/>
      <c r="CB397" s="267"/>
      <c r="CC397" s="241"/>
      <c r="CD397" s="214"/>
      <c r="CE397" s="240"/>
      <c r="CF397" s="240"/>
      <c r="CG397" s="240"/>
      <c r="CH397" s="5"/>
      <c r="CI397" s="579">
        <f t="shared" si="65"/>
        <v>0</v>
      </c>
      <c r="CJ397" s="579">
        <f t="shared" si="66"/>
        <v>0</v>
      </c>
    </row>
    <row r="398" spans="1:88" hidden="1" x14ac:dyDescent="0.2">
      <c r="A398" s="146"/>
      <c r="B398" s="146"/>
      <c r="C398" s="146"/>
      <c r="D398" s="147"/>
      <c r="E398" s="146"/>
      <c r="F398" s="147"/>
      <c r="G398" s="148"/>
      <c r="H398" s="72"/>
      <c r="I398" s="73"/>
      <c r="J398" s="204"/>
      <c r="K398" s="204"/>
      <c r="L398" s="205"/>
      <c r="M398" s="205"/>
      <c r="N398" s="205"/>
      <c r="O398" s="214"/>
      <c r="P398" s="214"/>
      <c r="Q398" s="213"/>
      <c r="R398" s="213"/>
      <c r="S398" s="213"/>
      <c r="T398" s="213"/>
      <c r="U398" s="223"/>
      <c r="V398" s="222"/>
      <c r="W398" s="222"/>
      <c r="X398" s="222"/>
      <c r="Y398" s="222"/>
      <c r="Z398" s="222"/>
      <c r="AA398" s="232"/>
      <c r="AB398" s="231"/>
      <c r="AC398" s="231"/>
      <c r="AD398" s="231"/>
      <c r="AE398" s="231"/>
      <c r="AF398" s="231"/>
      <c r="AG398" s="250"/>
      <c r="AH398" s="249"/>
      <c r="AI398" s="249"/>
      <c r="AJ398" s="249"/>
      <c r="AK398" s="249"/>
      <c r="AL398" s="249"/>
      <c r="AM398" s="204"/>
      <c r="AN398" s="205"/>
      <c r="AO398" s="205"/>
      <c r="AP398" s="205"/>
      <c r="AQ398" s="205"/>
      <c r="AR398" s="205"/>
      <c r="AS398" s="259"/>
      <c r="AT398" s="258"/>
      <c r="AU398" s="258"/>
      <c r="AV398" s="258"/>
      <c r="AW398" s="258"/>
      <c r="AX398" s="258"/>
      <c r="AY398" s="268"/>
      <c r="AZ398" s="267"/>
      <c r="BA398" s="267"/>
      <c r="BB398" s="267"/>
      <c r="BC398" s="267"/>
      <c r="BD398" s="267"/>
      <c r="BE398" s="204"/>
      <c r="BF398" s="205"/>
      <c r="BG398" s="205"/>
      <c r="BH398" s="205"/>
      <c r="BI398" s="205"/>
      <c r="BJ398" s="205"/>
      <c r="BK398" s="241"/>
      <c r="BL398" s="240"/>
      <c r="BM398" s="240"/>
      <c r="BN398" s="240"/>
      <c r="BO398" s="240"/>
      <c r="BP398" s="240"/>
      <c r="BQ398" s="223"/>
      <c r="BR398" s="222"/>
      <c r="BS398" s="222"/>
      <c r="BT398" s="222"/>
      <c r="BU398" s="222"/>
      <c r="BV398" s="222"/>
      <c r="BW398" s="268"/>
      <c r="BX398" s="267"/>
      <c r="BY398" s="267"/>
      <c r="BZ398" s="267"/>
      <c r="CA398" s="267"/>
      <c r="CB398" s="267"/>
      <c r="CC398" s="241"/>
      <c r="CD398" s="214"/>
      <c r="CE398" s="240"/>
      <c r="CF398" s="240"/>
      <c r="CG398" s="240"/>
      <c r="CH398" s="5"/>
      <c r="CI398" s="579">
        <f t="shared" si="65"/>
        <v>0</v>
      </c>
      <c r="CJ398" s="579">
        <f t="shared" si="66"/>
        <v>0</v>
      </c>
    </row>
    <row r="399" spans="1:88" hidden="1" x14ac:dyDescent="0.2">
      <c r="A399" s="141"/>
      <c r="B399" s="141"/>
      <c r="C399" s="141"/>
      <c r="D399" s="142"/>
      <c r="E399" s="141"/>
      <c r="F399" s="142"/>
      <c r="G399" s="143"/>
      <c r="H399" s="69"/>
      <c r="I399" s="74"/>
      <c r="J399" s="204"/>
      <c r="K399" s="204"/>
      <c r="L399" s="205"/>
      <c r="M399" s="205"/>
      <c r="N399" s="205"/>
      <c r="O399" s="214"/>
      <c r="P399" s="214"/>
      <c r="Q399" s="213"/>
      <c r="R399" s="213"/>
      <c r="S399" s="213"/>
      <c r="T399" s="213"/>
      <c r="U399" s="223"/>
      <c r="V399" s="222"/>
      <c r="W399" s="222"/>
      <c r="X399" s="222"/>
      <c r="Y399" s="222"/>
      <c r="Z399" s="222"/>
      <c r="AA399" s="232"/>
      <c r="AB399" s="231"/>
      <c r="AC399" s="231"/>
      <c r="AD399" s="231"/>
      <c r="AE399" s="231"/>
      <c r="AF399" s="231"/>
      <c r="AG399" s="250"/>
      <c r="AH399" s="249"/>
      <c r="AI399" s="249"/>
      <c r="AJ399" s="249"/>
      <c r="AK399" s="249"/>
      <c r="AL399" s="249"/>
      <c r="AM399" s="204"/>
      <c r="AN399" s="205"/>
      <c r="AO399" s="205"/>
      <c r="AP399" s="205"/>
      <c r="AQ399" s="205"/>
      <c r="AR399" s="205"/>
      <c r="AS399" s="259"/>
      <c r="AT399" s="258"/>
      <c r="AU399" s="258"/>
      <c r="AV399" s="258"/>
      <c r="AW399" s="258"/>
      <c r="AX399" s="258"/>
      <c r="AY399" s="268"/>
      <c r="AZ399" s="267"/>
      <c r="BA399" s="267"/>
      <c r="BB399" s="267"/>
      <c r="BC399" s="267"/>
      <c r="BD399" s="267"/>
      <c r="BE399" s="204"/>
      <c r="BF399" s="205"/>
      <c r="BG399" s="205"/>
      <c r="BH399" s="205"/>
      <c r="BI399" s="205"/>
      <c r="BJ399" s="205"/>
      <c r="BK399" s="241"/>
      <c r="BL399" s="240"/>
      <c r="BM399" s="240"/>
      <c r="BN399" s="240"/>
      <c r="BO399" s="240"/>
      <c r="BP399" s="240"/>
      <c r="BQ399" s="223"/>
      <c r="BR399" s="222"/>
      <c r="BS399" s="222"/>
      <c r="BT399" s="222"/>
      <c r="BU399" s="222"/>
      <c r="BV399" s="222"/>
      <c r="BW399" s="268"/>
      <c r="BX399" s="267"/>
      <c r="BY399" s="267"/>
      <c r="BZ399" s="267"/>
      <c r="CA399" s="267"/>
      <c r="CB399" s="267"/>
      <c r="CC399" s="241"/>
      <c r="CD399" s="214"/>
      <c r="CE399" s="240"/>
      <c r="CF399" s="240"/>
      <c r="CG399" s="240"/>
      <c r="CH399" s="5"/>
      <c r="CI399" s="579">
        <f t="shared" ref="CI399:CI462" si="67">+K399+Q399+W399+AC399+AI399+AO399+AU399+BA399+BG399+BM399+BS399+BY399</f>
        <v>0</v>
      </c>
      <c r="CJ399" s="579">
        <f t="shared" ref="CJ399:CJ462" si="68">+I399-CI399</f>
        <v>0</v>
      </c>
    </row>
    <row r="400" spans="1:88" hidden="1" x14ac:dyDescent="0.2">
      <c r="A400" s="22"/>
      <c r="B400" s="22"/>
      <c r="C400" s="51"/>
      <c r="D400" s="28"/>
      <c r="E400" s="22"/>
      <c r="F400" s="28"/>
      <c r="G400" s="128"/>
      <c r="H400" s="26"/>
      <c r="I400" s="112"/>
      <c r="J400" s="204"/>
      <c r="K400" s="204"/>
      <c r="L400" s="205"/>
      <c r="M400" s="205"/>
      <c r="N400" s="205"/>
      <c r="O400" s="214"/>
      <c r="P400" s="214"/>
      <c r="Q400" s="213"/>
      <c r="R400" s="213"/>
      <c r="S400" s="213"/>
      <c r="T400" s="213"/>
      <c r="U400" s="223"/>
      <c r="V400" s="222"/>
      <c r="W400" s="222"/>
      <c r="X400" s="222"/>
      <c r="Y400" s="222"/>
      <c r="Z400" s="222"/>
      <c r="AA400" s="232"/>
      <c r="AB400" s="231"/>
      <c r="AC400" s="231"/>
      <c r="AD400" s="231"/>
      <c r="AE400" s="231"/>
      <c r="AF400" s="231"/>
      <c r="AG400" s="250"/>
      <c r="AH400" s="249"/>
      <c r="AI400" s="249"/>
      <c r="AJ400" s="249"/>
      <c r="AK400" s="249"/>
      <c r="AL400" s="249"/>
      <c r="AM400" s="204"/>
      <c r="AN400" s="205"/>
      <c r="AO400" s="205"/>
      <c r="AP400" s="205"/>
      <c r="AQ400" s="205"/>
      <c r="AR400" s="205"/>
      <c r="AS400" s="259"/>
      <c r="AT400" s="258"/>
      <c r="AU400" s="258"/>
      <c r="AV400" s="258"/>
      <c r="AW400" s="258"/>
      <c r="AX400" s="258"/>
      <c r="AY400" s="268"/>
      <c r="AZ400" s="267"/>
      <c r="BA400" s="267"/>
      <c r="BB400" s="267"/>
      <c r="BC400" s="267"/>
      <c r="BD400" s="267"/>
      <c r="BE400" s="204"/>
      <c r="BF400" s="205"/>
      <c r="BG400" s="205"/>
      <c r="BH400" s="205"/>
      <c r="BI400" s="205"/>
      <c r="BJ400" s="205"/>
      <c r="BK400" s="241"/>
      <c r="BL400" s="240"/>
      <c r="BM400" s="240"/>
      <c r="BN400" s="240"/>
      <c r="BO400" s="240"/>
      <c r="BP400" s="240"/>
      <c r="BQ400" s="223"/>
      <c r="BR400" s="222"/>
      <c r="BS400" s="222"/>
      <c r="BT400" s="222"/>
      <c r="BU400" s="222"/>
      <c r="BV400" s="222"/>
      <c r="BW400" s="268"/>
      <c r="BX400" s="267"/>
      <c r="BY400" s="267"/>
      <c r="BZ400" s="267"/>
      <c r="CA400" s="267"/>
      <c r="CB400" s="267"/>
      <c r="CC400" s="241"/>
      <c r="CD400" s="214"/>
      <c r="CE400" s="240"/>
      <c r="CF400" s="240"/>
      <c r="CG400" s="240"/>
      <c r="CH400" s="5"/>
      <c r="CI400" s="579">
        <f t="shared" si="67"/>
        <v>0</v>
      </c>
      <c r="CJ400" s="579">
        <f t="shared" si="68"/>
        <v>0</v>
      </c>
    </row>
    <row r="401" spans="1:88" hidden="1" x14ac:dyDescent="0.2">
      <c r="A401" s="22"/>
      <c r="B401" s="22"/>
      <c r="C401" s="51"/>
      <c r="D401" s="28"/>
      <c r="E401" s="22"/>
      <c r="F401" s="28"/>
      <c r="G401" s="128"/>
      <c r="H401" s="26"/>
      <c r="I401" s="112"/>
      <c r="J401" s="204"/>
      <c r="K401" s="204"/>
      <c r="L401" s="205"/>
      <c r="M401" s="205"/>
      <c r="N401" s="205"/>
      <c r="O401" s="214"/>
      <c r="P401" s="214"/>
      <c r="Q401" s="213"/>
      <c r="R401" s="213"/>
      <c r="S401" s="213"/>
      <c r="T401" s="213"/>
      <c r="U401" s="223"/>
      <c r="V401" s="222"/>
      <c r="W401" s="222"/>
      <c r="X401" s="222"/>
      <c r="Y401" s="222"/>
      <c r="Z401" s="222"/>
      <c r="AA401" s="232"/>
      <c r="AB401" s="231"/>
      <c r="AC401" s="231"/>
      <c r="AD401" s="231"/>
      <c r="AE401" s="231"/>
      <c r="AF401" s="231"/>
      <c r="AG401" s="250"/>
      <c r="AH401" s="249"/>
      <c r="AI401" s="249"/>
      <c r="AJ401" s="249"/>
      <c r="AK401" s="249"/>
      <c r="AL401" s="249"/>
      <c r="AM401" s="204"/>
      <c r="AN401" s="205"/>
      <c r="AO401" s="205"/>
      <c r="AP401" s="205"/>
      <c r="AQ401" s="205"/>
      <c r="AR401" s="205"/>
      <c r="AS401" s="259"/>
      <c r="AT401" s="258"/>
      <c r="AU401" s="258"/>
      <c r="AV401" s="258"/>
      <c r="AW401" s="258"/>
      <c r="AX401" s="258"/>
      <c r="AY401" s="268"/>
      <c r="AZ401" s="267"/>
      <c r="BA401" s="267"/>
      <c r="BB401" s="267"/>
      <c r="BC401" s="267"/>
      <c r="BD401" s="267"/>
      <c r="BE401" s="204"/>
      <c r="BF401" s="205"/>
      <c r="BG401" s="205"/>
      <c r="BH401" s="205"/>
      <c r="BI401" s="205"/>
      <c r="BJ401" s="205"/>
      <c r="BK401" s="241"/>
      <c r="BL401" s="240"/>
      <c r="BM401" s="240"/>
      <c r="BN401" s="240"/>
      <c r="BO401" s="240"/>
      <c r="BP401" s="240"/>
      <c r="BQ401" s="223"/>
      <c r="BR401" s="222"/>
      <c r="BS401" s="222"/>
      <c r="BT401" s="222"/>
      <c r="BU401" s="222"/>
      <c r="BV401" s="222"/>
      <c r="BW401" s="268"/>
      <c r="BX401" s="267"/>
      <c r="BY401" s="267"/>
      <c r="BZ401" s="267"/>
      <c r="CA401" s="267"/>
      <c r="CB401" s="267"/>
      <c r="CC401" s="241"/>
      <c r="CD401" s="214"/>
      <c r="CE401" s="240"/>
      <c r="CF401" s="240"/>
      <c r="CG401" s="240"/>
      <c r="CH401" s="5"/>
      <c r="CI401" s="579">
        <f t="shared" si="67"/>
        <v>0</v>
      </c>
      <c r="CJ401" s="579">
        <f t="shared" si="68"/>
        <v>0</v>
      </c>
    </row>
    <row r="402" spans="1:88" hidden="1" x14ac:dyDescent="0.2">
      <c r="A402" s="22"/>
      <c r="B402" s="22"/>
      <c r="C402" s="51"/>
      <c r="D402" s="31"/>
      <c r="E402" s="22"/>
      <c r="F402" s="28"/>
      <c r="G402" s="128"/>
      <c r="H402" s="26"/>
      <c r="I402" s="112"/>
      <c r="J402" s="204"/>
      <c r="K402" s="204"/>
      <c r="L402" s="205"/>
      <c r="M402" s="205"/>
      <c r="N402" s="205"/>
      <c r="O402" s="214"/>
      <c r="P402" s="214"/>
      <c r="Q402" s="213"/>
      <c r="R402" s="213"/>
      <c r="S402" s="213"/>
      <c r="T402" s="213"/>
      <c r="U402" s="223"/>
      <c r="V402" s="222"/>
      <c r="W402" s="222"/>
      <c r="X402" s="222"/>
      <c r="Y402" s="222"/>
      <c r="Z402" s="222"/>
      <c r="AA402" s="232"/>
      <c r="AB402" s="231"/>
      <c r="AC402" s="231"/>
      <c r="AD402" s="231"/>
      <c r="AE402" s="231"/>
      <c r="AF402" s="231"/>
      <c r="AG402" s="250"/>
      <c r="AH402" s="249"/>
      <c r="AI402" s="249"/>
      <c r="AJ402" s="249"/>
      <c r="AK402" s="249"/>
      <c r="AL402" s="249"/>
      <c r="AM402" s="204"/>
      <c r="AN402" s="205"/>
      <c r="AO402" s="205"/>
      <c r="AP402" s="205"/>
      <c r="AQ402" s="205"/>
      <c r="AR402" s="205"/>
      <c r="AS402" s="259"/>
      <c r="AT402" s="258"/>
      <c r="AU402" s="258"/>
      <c r="AV402" s="258"/>
      <c r="AW402" s="258"/>
      <c r="AX402" s="258"/>
      <c r="AY402" s="268"/>
      <c r="AZ402" s="267"/>
      <c r="BA402" s="267"/>
      <c r="BB402" s="267"/>
      <c r="BC402" s="267"/>
      <c r="BD402" s="267"/>
      <c r="BE402" s="204"/>
      <c r="BF402" s="205"/>
      <c r="BG402" s="205"/>
      <c r="BH402" s="205"/>
      <c r="BI402" s="205"/>
      <c r="BJ402" s="205"/>
      <c r="BK402" s="241"/>
      <c r="BL402" s="240"/>
      <c r="BM402" s="240"/>
      <c r="BN402" s="240"/>
      <c r="BO402" s="240"/>
      <c r="BP402" s="240"/>
      <c r="BQ402" s="223"/>
      <c r="BR402" s="222"/>
      <c r="BS402" s="222"/>
      <c r="BT402" s="222"/>
      <c r="BU402" s="222"/>
      <c r="BV402" s="222"/>
      <c r="BW402" s="268"/>
      <c r="BX402" s="267"/>
      <c r="BY402" s="267"/>
      <c r="BZ402" s="267"/>
      <c r="CA402" s="267"/>
      <c r="CB402" s="267"/>
      <c r="CC402" s="241"/>
      <c r="CD402" s="214"/>
      <c r="CE402" s="240"/>
      <c r="CF402" s="240"/>
      <c r="CG402" s="240"/>
      <c r="CH402" s="5"/>
      <c r="CI402" s="579">
        <f t="shared" si="67"/>
        <v>0</v>
      </c>
      <c r="CJ402" s="579">
        <f t="shared" si="68"/>
        <v>0</v>
      </c>
    </row>
    <row r="403" spans="1:88" hidden="1" x14ac:dyDescent="0.2">
      <c r="A403" s="22"/>
      <c r="B403" s="22"/>
      <c r="C403" s="51"/>
      <c r="D403" s="33"/>
      <c r="E403" s="22"/>
      <c r="F403" s="28"/>
      <c r="G403" s="128"/>
      <c r="H403" s="75"/>
      <c r="I403" s="52"/>
      <c r="J403" s="204"/>
      <c r="K403" s="204"/>
      <c r="L403" s="205"/>
      <c r="M403" s="205"/>
      <c r="N403" s="205"/>
      <c r="O403" s="214"/>
      <c r="P403" s="214"/>
      <c r="Q403" s="213"/>
      <c r="R403" s="213"/>
      <c r="S403" s="213"/>
      <c r="T403" s="213"/>
      <c r="U403" s="223"/>
      <c r="V403" s="222"/>
      <c r="W403" s="222"/>
      <c r="X403" s="222"/>
      <c r="Y403" s="222"/>
      <c r="Z403" s="222"/>
      <c r="AA403" s="232"/>
      <c r="AB403" s="231"/>
      <c r="AC403" s="231"/>
      <c r="AD403" s="231"/>
      <c r="AE403" s="231"/>
      <c r="AF403" s="231"/>
      <c r="AG403" s="250"/>
      <c r="AH403" s="249"/>
      <c r="AI403" s="249"/>
      <c r="AJ403" s="249"/>
      <c r="AK403" s="249"/>
      <c r="AL403" s="249"/>
      <c r="AM403" s="204"/>
      <c r="AN403" s="205"/>
      <c r="AO403" s="205"/>
      <c r="AP403" s="205"/>
      <c r="AQ403" s="205"/>
      <c r="AR403" s="205"/>
      <c r="AS403" s="259"/>
      <c r="AT403" s="258"/>
      <c r="AU403" s="258"/>
      <c r="AV403" s="258"/>
      <c r="AW403" s="258"/>
      <c r="AX403" s="258"/>
      <c r="AY403" s="268"/>
      <c r="AZ403" s="267"/>
      <c r="BA403" s="267"/>
      <c r="BB403" s="267"/>
      <c r="BC403" s="267"/>
      <c r="BD403" s="267"/>
      <c r="BE403" s="204"/>
      <c r="BF403" s="205"/>
      <c r="BG403" s="205"/>
      <c r="BH403" s="205"/>
      <c r="BI403" s="205"/>
      <c r="BJ403" s="205"/>
      <c r="BK403" s="241"/>
      <c r="BL403" s="240"/>
      <c r="BM403" s="240"/>
      <c r="BN403" s="240"/>
      <c r="BO403" s="240"/>
      <c r="BP403" s="240"/>
      <c r="BQ403" s="223"/>
      <c r="BR403" s="222"/>
      <c r="BS403" s="222"/>
      <c r="BT403" s="222"/>
      <c r="BU403" s="222"/>
      <c r="BV403" s="222"/>
      <c r="BW403" s="268"/>
      <c r="BX403" s="267"/>
      <c r="BY403" s="267"/>
      <c r="BZ403" s="267"/>
      <c r="CA403" s="267"/>
      <c r="CB403" s="267"/>
      <c r="CC403" s="241"/>
      <c r="CD403" s="214"/>
      <c r="CE403" s="240"/>
      <c r="CF403" s="240"/>
      <c r="CG403" s="240"/>
      <c r="CH403" s="5"/>
      <c r="CI403" s="579">
        <f t="shared" si="67"/>
        <v>0</v>
      </c>
      <c r="CJ403" s="579">
        <f t="shared" si="68"/>
        <v>0</v>
      </c>
    </row>
    <row r="404" spans="1:88" hidden="1" x14ac:dyDescent="0.2">
      <c r="A404" s="22"/>
      <c r="B404" s="22"/>
      <c r="C404" s="93"/>
      <c r="D404" s="34"/>
      <c r="E404" s="22"/>
      <c r="F404" s="34"/>
      <c r="G404" s="48"/>
      <c r="H404" s="36"/>
      <c r="I404" s="27"/>
      <c r="J404" s="204"/>
      <c r="K404" s="204"/>
      <c r="L404" s="205"/>
      <c r="M404" s="205"/>
      <c r="N404" s="204"/>
      <c r="O404" s="214"/>
      <c r="P404" s="214"/>
      <c r="Q404" s="213"/>
      <c r="R404" s="214"/>
      <c r="S404" s="213"/>
      <c r="T404" s="214"/>
      <c r="U404" s="223"/>
      <c r="V404" s="223"/>
      <c r="W404" s="222"/>
      <c r="X404" s="223"/>
      <c r="Y404" s="222"/>
      <c r="Z404" s="223"/>
      <c r="AA404" s="232"/>
      <c r="AB404" s="232"/>
      <c r="AC404" s="231"/>
      <c r="AD404" s="232"/>
      <c r="AE404" s="231"/>
      <c r="AF404" s="232"/>
      <c r="AG404" s="250"/>
      <c r="AH404" s="250"/>
      <c r="AI404" s="249"/>
      <c r="AJ404" s="250"/>
      <c r="AK404" s="249"/>
      <c r="AL404" s="250"/>
      <c r="AM404" s="204"/>
      <c r="AN404" s="204"/>
      <c r="AO404" s="205"/>
      <c r="AP404" s="204"/>
      <c r="AQ404" s="205"/>
      <c r="AR404" s="204"/>
      <c r="AS404" s="259"/>
      <c r="AT404" s="259"/>
      <c r="AU404" s="258"/>
      <c r="AV404" s="259"/>
      <c r="AW404" s="258"/>
      <c r="AX404" s="259"/>
      <c r="AY404" s="268"/>
      <c r="AZ404" s="268"/>
      <c r="BA404" s="267"/>
      <c r="BB404" s="268"/>
      <c r="BC404" s="267"/>
      <c r="BD404" s="268"/>
      <c r="BE404" s="204"/>
      <c r="BF404" s="204"/>
      <c r="BG404" s="205"/>
      <c r="BH404" s="204"/>
      <c r="BI404" s="205"/>
      <c r="BJ404" s="204"/>
      <c r="BK404" s="241"/>
      <c r="BL404" s="241"/>
      <c r="BM404" s="240"/>
      <c r="BN404" s="241"/>
      <c r="BO404" s="240"/>
      <c r="BP404" s="241"/>
      <c r="BQ404" s="223"/>
      <c r="BR404" s="223"/>
      <c r="BS404" s="222"/>
      <c r="BT404" s="223"/>
      <c r="BU404" s="222"/>
      <c r="BV404" s="223"/>
      <c r="BW404" s="268"/>
      <c r="BX404" s="268"/>
      <c r="BY404" s="267"/>
      <c r="BZ404" s="268"/>
      <c r="CA404" s="267"/>
      <c r="CB404" s="268"/>
      <c r="CC404" s="241"/>
      <c r="CD404" s="214"/>
      <c r="CE404" s="240"/>
      <c r="CF404" s="240"/>
      <c r="CG404" s="241"/>
      <c r="CH404" s="5"/>
      <c r="CI404" s="579">
        <f t="shared" si="67"/>
        <v>0</v>
      </c>
      <c r="CJ404" s="579">
        <f t="shared" si="68"/>
        <v>0</v>
      </c>
    </row>
    <row r="405" spans="1:88" hidden="1" x14ac:dyDescent="0.2">
      <c r="A405" s="105"/>
      <c r="B405" s="105"/>
      <c r="C405" s="105"/>
      <c r="D405" s="106"/>
      <c r="E405" s="105"/>
      <c r="F405" s="107"/>
      <c r="G405" s="108"/>
      <c r="H405" s="91"/>
      <c r="I405" s="59"/>
      <c r="J405" s="206"/>
      <c r="K405" s="206"/>
      <c r="L405" s="206"/>
      <c r="M405" s="206"/>
      <c r="N405" s="206"/>
      <c r="O405" s="215"/>
      <c r="P405" s="215"/>
      <c r="Q405" s="215"/>
      <c r="R405" s="215"/>
      <c r="S405" s="215"/>
      <c r="T405" s="215"/>
      <c r="U405" s="224"/>
      <c r="V405" s="224"/>
      <c r="W405" s="224"/>
      <c r="X405" s="224"/>
      <c r="Y405" s="224"/>
      <c r="Z405" s="224"/>
      <c r="AA405" s="233"/>
      <c r="AB405" s="233"/>
      <c r="AC405" s="233"/>
      <c r="AD405" s="233"/>
      <c r="AE405" s="233"/>
      <c r="AF405" s="233"/>
      <c r="AG405" s="251"/>
      <c r="AH405" s="251"/>
      <c r="AI405" s="251"/>
      <c r="AJ405" s="251"/>
      <c r="AK405" s="251"/>
      <c r="AL405" s="251"/>
      <c r="AM405" s="206"/>
      <c r="AN405" s="206"/>
      <c r="AO405" s="206"/>
      <c r="AP405" s="206"/>
      <c r="AQ405" s="206"/>
      <c r="AR405" s="206"/>
      <c r="AS405" s="260"/>
      <c r="AT405" s="260"/>
      <c r="AU405" s="260"/>
      <c r="AV405" s="260"/>
      <c r="AW405" s="260"/>
      <c r="AX405" s="260"/>
      <c r="AY405" s="269"/>
      <c r="AZ405" s="269"/>
      <c r="BA405" s="269"/>
      <c r="BB405" s="269"/>
      <c r="BC405" s="269"/>
      <c r="BD405" s="269"/>
      <c r="BE405" s="206"/>
      <c r="BF405" s="206"/>
      <c r="BG405" s="206"/>
      <c r="BH405" s="206"/>
      <c r="BI405" s="206"/>
      <c r="BJ405" s="206"/>
      <c r="BK405" s="242"/>
      <c r="BL405" s="242"/>
      <c r="BM405" s="242"/>
      <c r="BN405" s="242"/>
      <c r="BO405" s="242"/>
      <c r="BP405" s="242"/>
      <c r="BQ405" s="224"/>
      <c r="BR405" s="224"/>
      <c r="BS405" s="224"/>
      <c r="BT405" s="224"/>
      <c r="BU405" s="224"/>
      <c r="BV405" s="224"/>
      <c r="BW405" s="269"/>
      <c r="BX405" s="269"/>
      <c r="BY405" s="269"/>
      <c r="BZ405" s="269"/>
      <c r="CA405" s="269"/>
      <c r="CB405" s="269"/>
      <c r="CC405" s="242"/>
      <c r="CD405" s="215"/>
      <c r="CE405" s="242"/>
      <c r="CF405" s="242"/>
      <c r="CG405" s="242"/>
      <c r="CH405" s="5"/>
      <c r="CI405" s="579">
        <f t="shared" si="67"/>
        <v>0</v>
      </c>
      <c r="CJ405" s="579">
        <f t="shared" si="68"/>
        <v>0</v>
      </c>
    </row>
    <row r="406" spans="1:88" hidden="1" x14ac:dyDescent="0.2">
      <c r="A406" s="151"/>
      <c r="B406" s="151"/>
      <c r="C406" s="151"/>
      <c r="D406" s="106"/>
      <c r="E406" s="151"/>
      <c r="F406" s="106"/>
      <c r="G406" s="133"/>
      <c r="H406" s="61"/>
      <c r="I406" s="134"/>
      <c r="J406" s="204"/>
      <c r="K406" s="204"/>
      <c r="L406" s="205"/>
      <c r="M406" s="205"/>
      <c r="N406" s="205"/>
      <c r="O406" s="214"/>
      <c r="P406" s="214"/>
      <c r="Q406" s="213"/>
      <c r="R406" s="213"/>
      <c r="S406" s="213"/>
      <c r="T406" s="213"/>
      <c r="U406" s="223"/>
      <c r="V406" s="222"/>
      <c r="W406" s="222"/>
      <c r="X406" s="222"/>
      <c r="Y406" s="222"/>
      <c r="Z406" s="222"/>
      <c r="AA406" s="232"/>
      <c r="AB406" s="231"/>
      <c r="AC406" s="231"/>
      <c r="AD406" s="231"/>
      <c r="AE406" s="231"/>
      <c r="AF406" s="231"/>
      <c r="AG406" s="250"/>
      <c r="AH406" s="249"/>
      <c r="AI406" s="249"/>
      <c r="AJ406" s="249"/>
      <c r="AK406" s="249"/>
      <c r="AL406" s="249"/>
      <c r="AM406" s="204"/>
      <c r="AN406" s="205"/>
      <c r="AO406" s="205"/>
      <c r="AP406" s="205"/>
      <c r="AQ406" s="205"/>
      <c r="AR406" s="205"/>
      <c r="AS406" s="259"/>
      <c r="AT406" s="258"/>
      <c r="AU406" s="258"/>
      <c r="AV406" s="258"/>
      <c r="AW406" s="258"/>
      <c r="AX406" s="258"/>
      <c r="AY406" s="268"/>
      <c r="AZ406" s="267"/>
      <c r="BA406" s="267"/>
      <c r="BB406" s="267"/>
      <c r="BC406" s="267"/>
      <c r="BD406" s="267"/>
      <c r="BE406" s="204"/>
      <c r="BF406" s="205"/>
      <c r="BG406" s="205"/>
      <c r="BH406" s="205"/>
      <c r="BI406" s="205"/>
      <c r="BJ406" s="205"/>
      <c r="BK406" s="241"/>
      <c r="BL406" s="240"/>
      <c r="BM406" s="240"/>
      <c r="BN406" s="240"/>
      <c r="BO406" s="240"/>
      <c r="BP406" s="240"/>
      <c r="BQ406" s="223"/>
      <c r="BR406" s="222"/>
      <c r="BS406" s="222"/>
      <c r="BT406" s="222"/>
      <c r="BU406" s="222"/>
      <c r="BV406" s="222"/>
      <c r="BW406" s="268"/>
      <c r="BX406" s="267"/>
      <c r="BY406" s="267"/>
      <c r="BZ406" s="267"/>
      <c r="CA406" s="267"/>
      <c r="CB406" s="267"/>
      <c r="CC406" s="241"/>
      <c r="CD406" s="214"/>
      <c r="CE406" s="240"/>
      <c r="CF406" s="240"/>
      <c r="CG406" s="240"/>
      <c r="CH406" s="5"/>
      <c r="CI406" s="579">
        <f t="shared" si="67"/>
        <v>0</v>
      </c>
      <c r="CJ406" s="579">
        <f t="shared" si="68"/>
        <v>0</v>
      </c>
    </row>
    <row r="407" spans="1:88" hidden="1" x14ac:dyDescent="0.2">
      <c r="A407" s="141"/>
      <c r="B407" s="141"/>
      <c r="C407" s="141"/>
      <c r="D407" s="142"/>
      <c r="E407" s="141"/>
      <c r="F407" s="142"/>
      <c r="G407" s="109"/>
      <c r="H407" s="65"/>
      <c r="I407" s="66"/>
      <c r="J407" s="204"/>
      <c r="K407" s="204"/>
      <c r="L407" s="205"/>
      <c r="M407" s="205"/>
      <c r="N407" s="205"/>
      <c r="O407" s="214"/>
      <c r="P407" s="214"/>
      <c r="Q407" s="213"/>
      <c r="R407" s="213"/>
      <c r="S407" s="213"/>
      <c r="T407" s="213"/>
      <c r="U407" s="223"/>
      <c r="V407" s="222"/>
      <c r="W407" s="222"/>
      <c r="X407" s="222"/>
      <c r="Y407" s="222"/>
      <c r="Z407" s="222"/>
      <c r="AA407" s="232"/>
      <c r="AB407" s="231"/>
      <c r="AC407" s="231"/>
      <c r="AD407" s="231"/>
      <c r="AE407" s="231"/>
      <c r="AF407" s="231"/>
      <c r="AG407" s="250"/>
      <c r="AH407" s="249"/>
      <c r="AI407" s="249"/>
      <c r="AJ407" s="249"/>
      <c r="AK407" s="249"/>
      <c r="AL407" s="249"/>
      <c r="AM407" s="204"/>
      <c r="AN407" s="205"/>
      <c r="AO407" s="205"/>
      <c r="AP407" s="205"/>
      <c r="AQ407" s="205"/>
      <c r="AR407" s="205"/>
      <c r="AS407" s="259"/>
      <c r="AT407" s="258"/>
      <c r="AU407" s="258"/>
      <c r="AV407" s="258"/>
      <c r="AW407" s="258"/>
      <c r="AX407" s="258"/>
      <c r="AY407" s="268"/>
      <c r="AZ407" s="267"/>
      <c r="BA407" s="267"/>
      <c r="BB407" s="267"/>
      <c r="BC407" s="267"/>
      <c r="BD407" s="267"/>
      <c r="BE407" s="204"/>
      <c r="BF407" s="205"/>
      <c r="BG407" s="205"/>
      <c r="BH407" s="205"/>
      <c r="BI407" s="205"/>
      <c r="BJ407" s="205"/>
      <c r="BK407" s="241"/>
      <c r="BL407" s="240"/>
      <c r="BM407" s="240"/>
      <c r="BN407" s="240"/>
      <c r="BO407" s="240"/>
      <c r="BP407" s="240"/>
      <c r="BQ407" s="223"/>
      <c r="BR407" s="222"/>
      <c r="BS407" s="222"/>
      <c r="BT407" s="222"/>
      <c r="BU407" s="222"/>
      <c r="BV407" s="222"/>
      <c r="BW407" s="268"/>
      <c r="BX407" s="267"/>
      <c r="BY407" s="267"/>
      <c r="BZ407" s="267"/>
      <c r="CA407" s="267"/>
      <c r="CB407" s="267"/>
      <c r="CC407" s="241"/>
      <c r="CD407" s="214"/>
      <c r="CE407" s="240"/>
      <c r="CF407" s="240"/>
      <c r="CG407" s="240"/>
      <c r="CH407" s="5"/>
      <c r="CI407" s="579">
        <f t="shared" si="67"/>
        <v>0</v>
      </c>
      <c r="CJ407" s="579">
        <f t="shared" si="68"/>
        <v>0</v>
      </c>
    </row>
    <row r="408" spans="1:88" hidden="1" x14ac:dyDescent="0.2">
      <c r="A408" s="141"/>
      <c r="B408" s="141"/>
      <c r="C408" s="141"/>
      <c r="D408" s="142"/>
      <c r="E408" s="141"/>
      <c r="F408" s="142"/>
      <c r="G408" s="109"/>
      <c r="H408" s="69"/>
      <c r="I408" s="66"/>
      <c r="J408" s="204"/>
      <c r="K408" s="204"/>
      <c r="L408" s="205"/>
      <c r="M408" s="205"/>
      <c r="N408" s="205"/>
      <c r="O408" s="214"/>
      <c r="P408" s="214"/>
      <c r="Q408" s="213"/>
      <c r="R408" s="213"/>
      <c r="S408" s="213"/>
      <c r="T408" s="213"/>
      <c r="U408" s="223"/>
      <c r="V408" s="222"/>
      <c r="W408" s="222"/>
      <c r="X408" s="222"/>
      <c r="Y408" s="222"/>
      <c r="Z408" s="222"/>
      <c r="AA408" s="232"/>
      <c r="AB408" s="231"/>
      <c r="AC408" s="231"/>
      <c r="AD408" s="231"/>
      <c r="AE408" s="231"/>
      <c r="AF408" s="231"/>
      <c r="AG408" s="250"/>
      <c r="AH408" s="249"/>
      <c r="AI408" s="249"/>
      <c r="AJ408" s="249"/>
      <c r="AK408" s="249"/>
      <c r="AL408" s="249"/>
      <c r="AM408" s="204"/>
      <c r="AN408" s="205"/>
      <c r="AO408" s="205"/>
      <c r="AP408" s="205"/>
      <c r="AQ408" s="205"/>
      <c r="AR408" s="205"/>
      <c r="AS408" s="259"/>
      <c r="AT408" s="258"/>
      <c r="AU408" s="258"/>
      <c r="AV408" s="258"/>
      <c r="AW408" s="258"/>
      <c r="AX408" s="258"/>
      <c r="AY408" s="268"/>
      <c r="AZ408" s="267"/>
      <c r="BA408" s="267"/>
      <c r="BB408" s="267"/>
      <c r="BC408" s="267"/>
      <c r="BD408" s="267"/>
      <c r="BE408" s="204"/>
      <c r="BF408" s="205"/>
      <c r="BG408" s="205"/>
      <c r="BH408" s="205"/>
      <c r="BI408" s="205"/>
      <c r="BJ408" s="205"/>
      <c r="BK408" s="241"/>
      <c r="BL408" s="240"/>
      <c r="BM408" s="240"/>
      <c r="BN408" s="240"/>
      <c r="BO408" s="240"/>
      <c r="BP408" s="240"/>
      <c r="BQ408" s="223"/>
      <c r="BR408" s="222"/>
      <c r="BS408" s="222"/>
      <c r="BT408" s="222"/>
      <c r="BU408" s="222"/>
      <c r="BV408" s="222"/>
      <c r="BW408" s="268"/>
      <c r="BX408" s="267"/>
      <c r="BY408" s="267"/>
      <c r="BZ408" s="267"/>
      <c r="CA408" s="267"/>
      <c r="CB408" s="267"/>
      <c r="CC408" s="241"/>
      <c r="CD408" s="214"/>
      <c r="CE408" s="240"/>
      <c r="CF408" s="240"/>
      <c r="CG408" s="240"/>
      <c r="CH408" s="5"/>
      <c r="CI408" s="579">
        <f t="shared" si="67"/>
        <v>0</v>
      </c>
      <c r="CJ408" s="579">
        <f t="shared" si="68"/>
        <v>0</v>
      </c>
    </row>
    <row r="409" spans="1:88" hidden="1" x14ac:dyDescent="0.2">
      <c r="A409" s="141"/>
      <c r="B409" s="141"/>
      <c r="C409" s="141"/>
      <c r="D409" s="142"/>
      <c r="E409" s="141"/>
      <c r="F409" s="142"/>
      <c r="G409" s="109"/>
      <c r="H409" s="69"/>
      <c r="I409" s="66"/>
      <c r="J409" s="204"/>
      <c r="K409" s="204"/>
      <c r="L409" s="205"/>
      <c r="M409" s="205"/>
      <c r="N409" s="205"/>
      <c r="O409" s="214"/>
      <c r="P409" s="214"/>
      <c r="Q409" s="213"/>
      <c r="R409" s="213"/>
      <c r="S409" s="213"/>
      <c r="T409" s="213"/>
      <c r="U409" s="223"/>
      <c r="V409" s="222"/>
      <c r="W409" s="222"/>
      <c r="X409" s="222"/>
      <c r="Y409" s="222"/>
      <c r="Z409" s="222"/>
      <c r="AA409" s="232"/>
      <c r="AB409" s="231"/>
      <c r="AC409" s="231"/>
      <c r="AD409" s="231"/>
      <c r="AE409" s="231"/>
      <c r="AF409" s="231"/>
      <c r="AG409" s="250"/>
      <c r="AH409" s="249"/>
      <c r="AI409" s="249"/>
      <c r="AJ409" s="249"/>
      <c r="AK409" s="249"/>
      <c r="AL409" s="249"/>
      <c r="AM409" s="204"/>
      <c r="AN409" s="205"/>
      <c r="AO409" s="205"/>
      <c r="AP409" s="205"/>
      <c r="AQ409" s="205"/>
      <c r="AR409" s="205"/>
      <c r="AS409" s="259"/>
      <c r="AT409" s="258"/>
      <c r="AU409" s="258"/>
      <c r="AV409" s="258"/>
      <c r="AW409" s="258"/>
      <c r="AX409" s="258"/>
      <c r="AY409" s="268"/>
      <c r="AZ409" s="267"/>
      <c r="BA409" s="267"/>
      <c r="BB409" s="267"/>
      <c r="BC409" s="267"/>
      <c r="BD409" s="267"/>
      <c r="BE409" s="204"/>
      <c r="BF409" s="205"/>
      <c r="BG409" s="205"/>
      <c r="BH409" s="205"/>
      <c r="BI409" s="205"/>
      <c r="BJ409" s="205"/>
      <c r="BK409" s="241"/>
      <c r="BL409" s="240"/>
      <c r="BM409" s="240"/>
      <c r="BN409" s="240"/>
      <c r="BO409" s="240"/>
      <c r="BP409" s="240"/>
      <c r="BQ409" s="223"/>
      <c r="BR409" s="222"/>
      <c r="BS409" s="222"/>
      <c r="BT409" s="222"/>
      <c r="BU409" s="222"/>
      <c r="BV409" s="222"/>
      <c r="BW409" s="268"/>
      <c r="BX409" s="267"/>
      <c r="BY409" s="267"/>
      <c r="BZ409" s="267"/>
      <c r="CA409" s="267"/>
      <c r="CB409" s="267"/>
      <c r="CC409" s="241"/>
      <c r="CD409" s="214"/>
      <c r="CE409" s="240"/>
      <c r="CF409" s="240"/>
      <c r="CG409" s="240"/>
      <c r="CH409" s="5"/>
      <c r="CI409" s="579">
        <f t="shared" si="67"/>
        <v>0</v>
      </c>
      <c r="CJ409" s="579">
        <f t="shared" si="68"/>
        <v>0</v>
      </c>
    </row>
    <row r="410" spans="1:88" hidden="1" x14ac:dyDescent="0.2">
      <c r="A410" s="141"/>
      <c r="B410" s="141"/>
      <c r="C410" s="141"/>
      <c r="D410" s="142"/>
      <c r="E410" s="141"/>
      <c r="F410" s="142"/>
      <c r="G410" s="109"/>
      <c r="H410" s="65"/>
      <c r="I410" s="66"/>
      <c r="J410" s="204"/>
      <c r="K410" s="204"/>
      <c r="L410" s="205"/>
      <c r="M410" s="205"/>
      <c r="N410" s="205"/>
      <c r="O410" s="214"/>
      <c r="P410" s="214"/>
      <c r="Q410" s="213"/>
      <c r="R410" s="213"/>
      <c r="S410" s="213"/>
      <c r="T410" s="213"/>
      <c r="U410" s="223"/>
      <c r="V410" s="222"/>
      <c r="W410" s="222"/>
      <c r="X410" s="222"/>
      <c r="Y410" s="222"/>
      <c r="Z410" s="222"/>
      <c r="AA410" s="232"/>
      <c r="AB410" s="231"/>
      <c r="AC410" s="231"/>
      <c r="AD410" s="231"/>
      <c r="AE410" s="231"/>
      <c r="AF410" s="231"/>
      <c r="AG410" s="250"/>
      <c r="AH410" s="249"/>
      <c r="AI410" s="249"/>
      <c r="AJ410" s="249"/>
      <c r="AK410" s="249"/>
      <c r="AL410" s="249"/>
      <c r="AM410" s="204"/>
      <c r="AN410" s="205"/>
      <c r="AO410" s="205"/>
      <c r="AP410" s="205"/>
      <c r="AQ410" s="205"/>
      <c r="AR410" s="205"/>
      <c r="AS410" s="259"/>
      <c r="AT410" s="258"/>
      <c r="AU410" s="258"/>
      <c r="AV410" s="258"/>
      <c r="AW410" s="258"/>
      <c r="AX410" s="258"/>
      <c r="AY410" s="268"/>
      <c r="AZ410" s="267"/>
      <c r="BA410" s="267"/>
      <c r="BB410" s="267"/>
      <c r="BC410" s="267"/>
      <c r="BD410" s="267"/>
      <c r="BE410" s="204"/>
      <c r="BF410" s="205"/>
      <c r="BG410" s="205"/>
      <c r="BH410" s="205"/>
      <c r="BI410" s="205"/>
      <c r="BJ410" s="205"/>
      <c r="BK410" s="241"/>
      <c r="BL410" s="240"/>
      <c r="BM410" s="240"/>
      <c r="BN410" s="240"/>
      <c r="BO410" s="240"/>
      <c r="BP410" s="240"/>
      <c r="BQ410" s="223"/>
      <c r="BR410" s="222"/>
      <c r="BS410" s="222"/>
      <c r="BT410" s="222"/>
      <c r="BU410" s="222"/>
      <c r="BV410" s="222"/>
      <c r="BW410" s="268"/>
      <c r="BX410" s="267"/>
      <c r="BY410" s="267"/>
      <c r="BZ410" s="267"/>
      <c r="CA410" s="267"/>
      <c r="CB410" s="267"/>
      <c r="CC410" s="241"/>
      <c r="CD410" s="214"/>
      <c r="CE410" s="240"/>
      <c r="CF410" s="240"/>
      <c r="CG410" s="240"/>
      <c r="CH410" s="5"/>
      <c r="CI410" s="579">
        <f t="shared" si="67"/>
        <v>0</v>
      </c>
      <c r="CJ410" s="579">
        <f t="shared" si="68"/>
        <v>0</v>
      </c>
    </row>
    <row r="411" spans="1:88" hidden="1" x14ac:dyDescent="0.2">
      <c r="A411" s="146"/>
      <c r="B411" s="146"/>
      <c r="C411" s="146"/>
      <c r="D411" s="147"/>
      <c r="E411" s="146"/>
      <c r="F411" s="147"/>
      <c r="G411" s="148"/>
      <c r="H411" s="72"/>
      <c r="I411" s="73"/>
      <c r="J411" s="204"/>
      <c r="K411" s="204"/>
      <c r="L411" s="205"/>
      <c r="M411" s="205"/>
      <c r="N411" s="205"/>
      <c r="O411" s="214"/>
      <c r="P411" s="214"/>
      <c r="Q411" s="213"/>
      <c r="R411" s="213"/>
      <c r="S411" s="213"/>
      <c r="T411" s="213"/>
      <c r="U411" s="223"/>
      <c r="V411" s="222"/>
      <c r="W411" s="222"/>
      <c r="X411" s="222"/>
      <c r="Y411" s="222"/>
      <c r="Z411" s="222"/>
      <c r="AA411" s="232"/>
      <c r="AB411" s="231"/>
      <c r="AC411" s="231"/>
      <c r="AD411" s="231"/>
      <c r="AE411" s="231"/>
      <c r="AF411" s="231"/>
      <c r="AG411" s="250"/>
      <c r="AH411" s="249"/>
      <c r="AI411" s="249"/>
      <c r="AJ411" s="249"/>
      <c r="AK411" s="249"/>
      <c r="AL411" s="249"/>
      <c r="AM411" s="204"/>
      <c r="AN411" s="205"/>
      <c r="AO411" s="205"/>
      <c r="AP411" s="205"/>
      <c r="AQ411" s="205"/>
      <c r="AR411" s="205"/>
      <c r="AS411" s="259"/>
      <c r="AT411" s="258"/>
      <c r="AU411" s="258"/>
      <c r="AV411" s="258"/>
      <c r="AW411" s="258"/>
      <c r="AX411" s="258"/>
      <c r="AY411" s="268"/>
      <c r="AZ411" s="267"/>
      <c r="BA411" s="267"/>
      <c r="BB411" s="267"/>
      <c r="BC411" s="267"/>
      <c r="BD411" s="267"/>
      <c r="BE411" s="204"/>
      <c r="BF411" s="205"/>
      <c r="BG411" s="205"/>
      <c r="BH411" s="205"/>
      <c r="BI411" s="205"/>
      <c r="BJ411" s="205"/>
      <c r="BK411" s="241"/>
      <c r="BL411" s="240"/>
      <c r="BM411" s="240"/>
      <c r="BN411" s="240"/>
      <c r="BO411" s="240"/>
      <c r="BP411" s="240"/>
      <c r="BQ411" s="223"/>
      <c r="BR411" s="222"/>
      <c r="BS411" s="222"/>
      <c r="BT411" s="222"/>
      <c r="BU411" s="222"/>
      <c r="BV411" s="222"/>
      <c r="BW411" s="268"/>
      <c r="BX411" s="267"/>
      <c r="BY411" s="267"/>
      <c r="BZ411" s="267"/>
      <c r="CA411" s="267"/>
      <c r="CB411" s="267"/>
      <c r="CC411" s="241"/>
      <c r="CD411" s="214"/>
      <c r="CE411" s="240"/>
      <c r="CF411" s="240"/>
      <c r="CG411" s="240"/>
      <c r="CH411" s="5"/>
      <c r="CI411" s="579">
        <f t="shared" si="67"/>
        <v>0</v>
      </c>
      <c r="CJ411" s="579">
        <f t="shared" si="68"/>
        <v>0</v>
      </c>
    </row>
    <row r="412" spans="1:88" hidden="1" x14ac:dyDescent="0.2">
      <c r="A412" s="22"/>
      <c r="B412" s="22"/>
      <c r="C412" s="51"/>
      <c r="D412" s="121"/>
      <c r="E412" s="29"/>
      <c r="F412" s="34"/>
      <c r="G412" s="48"/>
      <c r="H412" s="26"/>
      <c r="I412" s="27"/>
      <c r="J412" s="204"/>
      <c r="K412" s="204"/>
      <c r="L412" s="205"/>
      <c r="M412" s="205"/>
      <c r="N412" s="205"/>
      <c r="O412" s="214"/>
      <c r="P412" s="214"/>
      <c r="Q412" s="213"/>
      <c r="R412" s="213"/>
      <c r="S412" s="213"/>
      <c r="T412" s="213"/>
      <c r="U412" s="223"/>
      <c r="V412" s="222"/>
      <c r="W412" s="222"/>
      <c r="X412" s="222"/>
      <c r="Y412" s="222"/>
      <c r="Z412" s="222"/>
      <c r="AA412" s="232"/>
      <c r="AB412" s="231"/>
      <c r="AC412" s="231"/>
      <c r="AD412" s="231"/>
      <c r="AE412" s="231"/>
      <c r="AF412" s="231"/>
      <c r="AG412" s="250"/>
      <c r="AH412" s="249"/>
      <c r="AI412" s="249"/>
      <c r="AJ412" s="249"/>
      <c r="AK412" s="249"/>
      <c r="AL412" s="249"/>
      <c r="AM412" s="204"/>
      <c r="AN412" s="205"/>
      <c r="AO412" s="205"/>
      <c r="AP412" s="205"/>
      <c r="AQ412" s="205"/>
      <c r="AR412" s="205"/>
      <c r="AS412" s="259"/>
      <c r="AT412" s="258"/>
      <c r="AU412" s="258"/>
      <c r="AV412" s="258"/>
      <c r="AW412" s="258"/>
      <c r="AX412" s="258"/>
      <c r="AY412" s="268"/>
      <c r="AZ412" s="267"/>
      <c r="BA412" s="267"/>
      <c r="BB412" s="267"/>
      <c r="BC412" s="267"/>
      <c r="BD412" s="267"/>
      <c r="BE412" s="204"/>
      <c r="BF412" s="205"/>
      <c r="BG412" s="205"/>
      <c r="BH412" s="205"/>
      <c r="BI412" s="205"/>
      <c r="BJ412" s="205"/>
      <c r="BK412" s="241"/>
      <c r="BL412" s="240"/>
      <c r="BM412" s="240"/>
      <c r="BN412" s="240"/>
      <c r="BO412" s="240"/>
      <c r="BP412" s="240"/>
      <c r="BQ412" s="223"/>
      <c r="BR412" s="222"/>
      <c r="BS412" s="222"/>
      <c r="BT412" s="222"/>
      <c r="BU412" s="222"/>
      <c r="BV412" s="222"/>
      <c r="BW412" s="268"/>
      <c r="BX412" s="267"/>
      <c r="BY412" s="267"/>
      <c r="BZ412" s="267"/>
      <c r="CA412" s="267"/>
      <c r="CB412" s="267"/>
      <c r="CC412" s="241"/>
      <c r="CD412" s="214"/>
      <c r="CE412" s="240"/>
      <c r="CF412" s="240"/>
      <c r="CG412" s="240"/>
      <c r="CH412" s="5"/>
      <c r="CI412" s="579">
        <f t="shared" si="67"/>
        <v>0</v>
      </c>
      <c r="CJ412" s="579">
        <f t="shared" si="68"/>
        <v>0</v>
      </c>
    </row>
    <row r="413" spans="1:88" hidden="1" x14ac:dyDescent="0.2">
      <c r="A413" s="22"/>
      <c r="B413" s="22"/>
      <c r="C413" s="51"/>
      <c r="D413" s="121"/>
      <c r="E413" s="29"/>
      <c r="F413" s="34"/>
      <c r="G413" s="48"/>
      <c r="H413" s="26"/>
      <c r="I413" s="27"/>
      <c r="J413" s="204"/>
      <c r="K413" s="204"/>
      <c r="L413" s="205"/>
      <c r="M413" s="205"/>
      <c r="N413" s="205"/>
      <c r="O413" s="214"/>
      <c r="P413" s="214"/>
      <c r="Q413" s="213"/>
      <c r="R413" s="213"/>
      <c r="S413" s="213"/>
      <c r="T413" s="213"/>
      <c r="U413" s="223"/>
      <c r="V413" s="222"/>
      <c r="W413" s="222"/>
      <c r="X413" s="222"/>
      <c r="Y413" s="222"/>
      <c r="Z413" s="222"/>
      <c r="AA413" s="232"/>
      <c r="AB413" s="231"/>
      <c r="AC413" s="231"/>
      <c r="AD413" s="231"/>
      <c r="AE413" s="231"/>
      <c r="AF413" s="231"/>
      <c r="AG413" s="250"/>
      <c r="AH413" s="249"/>
      <c r="AI413" s="249"/>
      <c r="AJ413" s="249"/>
      <c r="AK413" s="249"/>
      <c r="AL413" s="249"/>
      <c r="AM413" s="204"/>
      <c r="AN413" s="205"/>
      <c r="AO413" s="205"/>
      <c r="AP413" s="205"/>
      <c r="AQ413" s="205"/>
      <c r="AR413" s="205"/>
      <c r="AS413" s="259"/>
      <c r="AT413" s="258"/>
      <c r="AU413" s="258"/>
      <c r="AV413" s="258"/>
      <c r="AW413" s="258"/>
      <c r="AX413" s="258"/>
      <c r="AY413" s="268"/>
      <c r="AZ413" s="267"/>
      <c r="BA413" s="267"/>
      <c r="BB413" s="267"/>
      <c r="BC413" s="267"/>
      <c r="BD413" s="267"/>
      <c r="BE413" s="204"/>
      <c r="BF413" s="205"/>
      <c r="BG413" s="205"/>
      <c r="BH413" s="205"/>
      <c r="BI413" s="205"/>
      <c r="BJ413" s="205"/>
      <c r="BK413" s="241"/>
      <c r="BL413" s="240"/>
      <c r="BM413" s="240"/>
      <c r="BN413" s="240"/>
      <c r="BO413" s="240"/>
      <c r="BP413" s="240"/>
      <c r="BQ413" s="223"/>
      <c r="BR413" s="222"/>
      <c r="BS413" s="222"/>
      <c r="BT413" s="222"/>
      <c r="BU413" s="222"/>
      <c r="BV413" s="222"/>
      <c r="BW413" s="268"/>
      <c r="BX413" s="267"/>
      <c r="BY413" s="267"/>
      <c r="BZ413" s="267"/>
      <c r="CA413" s="267"/>
      <c r="CB413" s="267"/>
      <c r="CC413" s="241"/>
      <c r="CD413" s="214"/>
      <c r="CE413" s="240"/>
      <c r="CF413" s="240"/>
      <c r="CG413" s="240"/>
      <c r="CH413" s="5"/>
      <c r="CI413" s="579">
        <f t="shared" si="67"/>
        <v>0</v>
      </c>
      <c r="CJ413" s="579">
        <f t="shared" si="68"/>
        <v>0</v>
      </c>
    </row>
    <row r="414" spans="1:88" hidden="1" x14ac:dyDescent="0.2">
      <c r="A414" s="22"/>
      <c r="B414" s="22"/>
      <c r="C414" s="51"/>
      <c r="D414" s="121"/>
      <c r="E414" s="29"/>
      <c r="F414" s="34"/>
      <c r="G414" s="48"/>
      <c r="H414" s="32"/>
      <c r="I414" s="27"/>
      <c r="J414" s="204"/>
      <c r="K414" s="204"/>
      <c r="L414" s="205"/>
      <c r="M414" s="205"/>
      <c r="N414" s="205"/>
      <c r="O414" s="214"/>
      <c r="P414" s="214"/>
      <c r="Q414" s="213"/>
      <c r="R414" s="213"/>
      <c r="S414" s="213"/>
      <c r="T414" s="213"/>
      <c r="U414" s="223"/>
      <c r="V414" s="222"/>
      <c r="W414" s="222"/>
      <c r="X414" s="222"/>
      <c r="Y414" s="222"/>
      <c r="Z414" s="222"/>
      <c r="AA414" s="232"/>
      <c r="AB414" s="231"/>
      <c r="AC414" s="231"/>
      <c r="AD414" s="231"/>
      <c r="AE414" s="231"/>
      <c r="AF414" s="231"/>
      <c r="AG414" s="250"/>
      <c r="AH414" s="249"/>
      <c r="AI414" s="249"/>
      <c r="AJ414" s="249"/>
      <c r="AK414" s="249"/>
      <c r="AL414" s="249"/>
      <c r="AM414" s="204"/>
      <c r="AN414" s="205"/>
      <c r="AO414" s="205"/>
      <c r="AP414" s="205"/>
      <c r="AQ414" s="205"/>
      <c r="AR414" s="205"/>
      <c r="AS414" s="259"/>
      <c r="AT414" s="258"/>
      <c r="AU414" s="258"/>
      <c r="AV414" s="258"/>
      <c r="AW414" s="258"/>
      <c r="AX414" s="258"/>
      <c r="AY414" s="268"/>
      <c r="AZ414" s="267"/>
      <c r="BA414" s="267"/>
      <c r="BB414" s="267"/>
      <c r="BC414" s="267"/>
      <c r="BD414" s="267"/>
      <c r="BE414" s="204"/>
      <c r="BF414" s="205"/>
      <c r="BG414" s="205"/>
      <c r="BH414" s="205"/>
      <c r="BI414" s="205"/>
      <c r="BJ414" s="205"/>
      <c r="BK414" s="241"/>
      <c r="BL414" s="240"/>
      <c r="BM414" s="240"/>
      <c r="BN414" s="240"/>
      <c r="BO414" s="240"/>
      <c r="BP414" s="240"/>
      <c r="BQ414" s="223"/>
      <c r="BR414" s="222"/>
      <c r="BS414" s="222"/>
      <c r="BT414" s="222"/>
      <c r="BU414" s="222"/>
      <c r="BV414" s="222"/>
      <c r="BW414" s="268"/>
      <c r="BX414" s="267"/>
      <c r="BY414" s="267"/>
      <c r="BZ414" s="267"/>
      <c r="CA414" s="267"/>
      <c r="CB414" s="267"/>
      <c r="CC414" s="241"/>
      <c r="CD414" s="214"/>
      <c r="CE414" s="240"/>
      <c r="CF414" s="240"/>
      <c r="CG414" s="240"/>
      <c r="CH414" s="5"/>
      <c r="CI414" s="579">
        <f t="shared" si="67"/>
        <v>0</v>
      </c>
      <c r="CJ414" s="579">
        <f t="shared" si="68"/>
        <v>0</v>
      </c>
    </row>
    <row r="415" spans="1:88" hidden="1" x14ac:dyDescent="0.2">
      <c r="A415" s="22"/>
      <c r="B415" s="22"/>
      <c r="C415" s="51"/>
      <c r="D415" s="121"/>
      <c r="E415" s="29"/>
      <c r="F415" s="34"/>
      <c r="G415" s="48"/>
      <c r="H415" s="159"/>
      <c r="I415" s="27"/>
      <c r="J415" s="204"/>
      <c r="K415" s="204"/>
      <c r="L415" s="205"/>
      <c r="M415" s="205"/>
      <c r="N415" s="204"/>
      <c r="O415" s="214"/>
      <c r="P415" s="214"/>
      <c r="Q415" s="213"/>
      <c r="R415" s="214"/>
      <c r="S415" s="213"/>
      <c r="T415" s="214"/>
      <c r="U415" s="223"/>
      <c r="V415" s="223"/>
      <c r="W415" s="222"/>
      <c r="X415" s="223"/>
      <c r="Y415" s="222"/>
      <c r="Z415" s="223"/>
      <c r="AA415" s="232"/>
      <c r="AB415" s="232"/>
      <c r="AC415" s="231"/>
      <c r="AD415" s="232"/>
      <c r="AE415" s="231"/>
      <c r="AF415" s="232"/>
      <c r="AG415" s="250"/>
      <c r="AH415" s="250"/>
      <c r="AI415" s="249"/>
      <c r="AJ415" s="250"/>
      <c r="AK415" s="249"/>
      <c r="AL415" s="250"/>
      <c r="AM415" s="204"/>
      <c r="AN415" s="204"/>
      <c r="AO415" s="205"/>
      <c r="AP415" s="204"/>
      <c r="AQ415" s="205"/>
      <c r="AR415" s="204"/>
      <c r="AS415" s="259"/>
      <c r="AT415" s="259"/>
      <c r="AU415" s="258"/>
      <c r="AV415" s="259"/>
      <c r="AW415" s="258"/>
      <c r="AX415" s="259"/>
      <c r="AY415" s="268"/>
      <c r="AZ415" s="268"/>
      <c r="BA415" s="267"/>
      <c r="BB415" s="268"/>
      <c r="BC415" s="267"/>
      <c r="BD415" s="268"/>
      <c r="BE415" s="204"/>
      <c r="BF415" s="204"/>
      <c r="BG415" s="205"/>
      <c r="BH415" s="204"/>
      <c r="BI415" s="205"/>
      <c r="BJ415" s="204"/>
      <c r="BK415" s="241"/>
      <c r="BL415" s="241"/>
      <c r="BM415" s="240"/>
      <c r="BN415" s="241"/>
      <c r="BO415" s="240"/>
      <c r="BP415" s="241"/>
      <c r="BQ415" s="223"/>
      <c r="BR415" s="223"/>
      <c r="BS415" s="222"/>
      <c r="BT415" s="223"/>
      <c r="BU415" s="222"/>
      <c r="BV415" s="223"/>
      <c r="BW415" s="268"/>
      <c r="BX415" s="268"/>
      <c r="BY415" s="267"/>
      <c r="BZ415" s="268"/>
      <c r="CA415" s="267"/>
      <c r="CB415" s="268"/>
      <c r="CC415" s="241"/>
      <c r="CD415" s="214"/>
      <c r="CE415" s="240"/>
      <c r="CF415" s="240"/>
      <c r="CG415" s="241"/>
      <c r="CH415" s="5"/>
      <c r="CI415" s="579">
        <f t="shared" si="67"/>
        <v>0</v>
      </c>
      <c r="CJ415" s="579">
        <f t="shared" si="68"/>
        <v>0</v>
      </c>
    </row>
    <row r="416" spans="1:88" hidden="1" x14ac:dyDescent="0.2">
      <c r="A416" s="22"/>
      <c r="B416" s="22"/>
      <c r="C416" s="51"/>
      <c r="D416" s="34"/>
      <c r="E416" s="22"/>
      <c r="F416" s="34"/>
      <c r="G416" s="48"/>
      <c r="H416" s="36"/>
      <c r="I416" s="27"/>
      <c r="J416" s="204"/>
      <c r="K416" s="204"/>
      <c r="L416" s="205"/>
      <c r="M416" s="205"/>
      <c r="N416" s="204"/>
      <c r="O416" s="214"/>
      <c r="P416" s="214"/>
      <c r="Q416" s="213"/>
      <c r="R416" s="214"/>
      <c r="S416" s="213"/>
      <c r="T416" s="214"/>
      <c r="U416" s="223"/>
      <c r="V416" s="223"/>
      <c r="W416" s="222"/>
      <c r="X416" s="223"/>
      <c r="Y416" s="222"/>
      <c r="Z416" s="223"/>
      <c r="AA416" s="232"/>
      <c r="AB416" s="232"/>
      <c r="AC416" s="231"/>
      <c r="AD416" s="232"/>
      <c r="AE416" s="231"/>
      <c r="AF416" s="232"/>
      <c r="AG416" s="250"/>
      <c r="AH416" s="250"/>
      <c r="AI416" s="249"/>
      <c r="AJ416" s="250"/>
      <c r="AK416" s="249"/>
      <c r="AL416" s="250"/>
      <c r="AM416" s="204"/>
      <c r="AN416" s="204"/>
      <c r="AO416" s="205"/>
      <c r="AP416" s="204"/>
      <c r="AQ416" s="205"/>
      <c r="AR416" s="204"/>
      <c r="AS416" s="259"/>
      <c r="AT416" s="259"/>
      <c r="AU416" s="258"/>
      <c r="AV416" s="259"/>
      <c r="AW416" s="258"/>
      <c r="AX416" s="259"/>
      <c r="AY416" s="268"/>
      <c r="AZ416" s="268"/>
      <c r="BA416" s="267"/>
      <c r="BB416" s="268"/>
      <c r="BC416" s="267"/>
      <c r="BD416" s="268"/>
      <c r="BE416" s="204"/>
      <c r="BF416" s="204"/>
      <c r="BG416" s="205"/>
      <c r="BH416" s="204"/>
      <c r="BI416" s="205"/>
      <c r="BJ416" s="204"/>
      <c r="BK416" s="241"/>
      <c r="BL416" s="241"/>
      <c r="BM416" s="240"/>
      <c r="BN416" s="241"/>
      <c r="BO416" s="240"/>
      <c r="BP416" s="241"/>
      <c r="BQ416" s="223"/>
      <c r="BR416" s="223"/>
      <c r="BS416" s="222"/>
      <c r="BT416" s="223"/>
      <c r="BU416" s="222"/>
      <c r="BV416" s="223"/>
      <c r="BW416" s="268"/>
      <c r="BX416" s="268"/>
      <c r="BY416" s="267"/>
      <c r="BZ416" s="268"/>
      <c r="CA416" s="267"/>
      <c r="CB416" s="268"/>
      <c r="CC416" s="241"/>
      <c r="CD416" s="214"/>
      <c r="CE416" s="240"/>
      <c r="CF416" s="240"/>
      <c r="CG416" s="241"/>
      <c r="CH416" s="5"/>
      <c r="CI416" s="579">
        <f t="shared" si="67"/>
        <v>0</v>
      </c>
      <c r="CJ416" s="579">
        <f t="shared" si="68"/>
        <v>0</v>
      </c>
    </row>
    <row r="417" spans="1:88" hidden="1" x14ac:dyDescent="0.2">
      <c r="A417" s="22"/>
      <c r="B417" s="22"/>
      <c r="C417" s="51"/>
      <c r="D417" s="34"/>
      <c r="E417" s="22"/>
      <c r="F417" s="34"/>
      <c r="G417" s="48"/>
      <c r="H417" s="156"/>
      <c r="I417" s="27"/>
      <c r="J417" s="204"/>
      <c r="K417" s="204"/>
      <c r="L417" s="205"/>
      <c r="M417" s="205"/>
      <c r="N417" s="204"/>
      <c r="O417" s="214"/>
      <c r="P417" s="214"/>
      <c r="Q417" s="213"/>
      <c r="R417" s="214"/>
      <c r="S417" s="213"/>
      <c r="T417" s="214"/>
      <c r="U417" s="223"/>
      <c r="V417" s="223"/>
      <c r="W417" s="222"/>
      <c r="X417" s="223"/>
      <c r="Y417" s="222"/>
      <c r="Z417" s="223"/>
      <c r="AA417" s="232"/>
      <c r="AB417" s="232"/>
      <c r="AC417" s="231"/>
      <c r="AD417" s="232"/>
      <c r="AE417" s="231"/>
      <c r="AF417" s="232"/>
      <c r="AG417" s="250"/>
      <c r="AH417" s="250"/>
      <c r="AI417" s="249"/>
      <c r="AJ417" s="250"/>
      <c r="AK417" s="249"/>
      <c r="AL417" s="250"/>
      <c r="AM417" s="204"/>
      <c r="AN417" s="204"/>
      <c r="AO417" s="205"/>
      <c r="AP417" s="204"/>
      <c r="AQ417" s="205"/>
      <c r="AR417" s="204"/>
      <c r="AS417" s="259"/>
      <c r="AT417" s="259"/>
      <c r="AU417" s="258"/>
      <c r="AV417" s="259"/>
      <c r="AW417" s="258"/>
      <c r="AX417" s="259"/>
      <c r="AY417" s="268"/>
      <c r="AZ417" s="268"/>
      <c r="BA417" s="267"/>
      <c r="BB417" s="268"/>
      <c r="BC417" s="267"/>
      <c r="BD417" s="268"/>
      <c r="BE417" s="204"/>
      <c r="BF417" s="204"/>
      <c r="BG417" s="205"/>
      <c r="BH417" s="204"/>
      <c r="BI417" s="205"/>
      <c r="BJ417" s="204"/>
      <c r="BK417" s="241"/>
      <c r="BL417" s="241"/>
      <c r="BM417" s="240"/>
      <c r="BN417" s="241"/>
      <c r="BO417" s="240"/>
      <c r="BP417" s="241"/>
      <c r="BQ417" s="223"/>
      <c r="BR417" s="223"/>
      <c r="BS417" s="222"/>
      <c r="BT417" s="223"/>
      <c r="BU417" s="222"/>
      <c r="BV417" s="223"/>
      <c r="BW417" s="268"/>
      <c r="BX417" s="268"/>
      <c r="BY417" s="267"/>
      <c r="BZ417" s="268"/>
      <c r="CA417" s="267"/>
      <c r="CB417" s="268"/>
      <c r="CC417" s="241"/>
      <c r="CD417" s="214"/>
      <c r="CE417" s="240"/>
      <c r="CF417" s="240"/>
      <c r="CG417" s="241"/>
      <c r="CH417" s="5"/>
      <c r="CI417" s="579">
        <f t="shared" si="67"/>
        <v>0</v>
      </c>
      <c r="CJ417" s="579">
        <f t="shared" si="68"/>
        <v>0</v>
      </c>
    </row>
    <row r="418" spans="1:88" hidden="1" x14ac:dyDescent="0.2">
      <c r="A418" s="22"/>
      <c r="B418" s="22"/>
      <c r="C418" s="51"/>
      <c r="D418" s="34"/>
      <c r="E418" s="22"/>
      <c r="F418" s="34"/>
      <c r="G418" s="48"/>
      <c r="H418" s="36"/>
      <c r="I418" s="27"/>
      <c r="J418" s="204"/>
      <c r="K418" s="204"/>
      <c r="L418" s="205"/>
      <c r="M418" s="205"/>
      <c r="N418" s="204"/>
      <c r="O418" s="214"/>
      <c r="P418" s="214"/>
      <c r="Q418" s="213"/>
      <c r="R418" s="214"/>
      <c r="S418" s="213"/>
      <c r="T418" s="214"/>
      <c r="U418" s="223"/>
      <c r="V418" s="223"/>
      <c r="W418" s="222"/>
      <c r="X418" s="223"/>
      <c r="Y418" s="222"/>
      <c r="Z418" s="223"/>
      <c r="AA418" s="232"/>
      <c r="AB418" s="232"/>
      <c r="AC418" s="231"/>
      <c r="AD418" s="232"/>
      <c r="AE418" s="231"/>
      <c r="AF418" s="232"/>
      <c r="AG418" s="250"/>
      <c r="AH418" s="250"/>
      <c r="AI418" s="249"/>
      <c r="AJ418" s="250"/>
      <c r="AK418" s="249"/>
      <c r="AL418" s="250"/>
      <c r="AM418" s="204"/>
      <c r="AN418" s="204"/>
      <c r="AO418" s="205"/>
      <c r="AP418" s="204"/>
      <c r="AQ418" s="205"/>
      <c r="AR418" s="204"/>
      <c r="AS418" s="259"/>
      <c r="AT418" s="259"/>
      <c r="AU418" s="258"/>
      <c r="AV418" s="259"/>
      <c r="AW418" s="258"/>
      <c r="AX418" s="259"/>
      <c r="AY418" s="268"/>
      <c r="AZ418" s="268"/>
      <c r="BA418" s="267"/>
      <c r="BB418" s="268"/>
      <c r="BC418" s="267"/>
      <c r="BD418" s="268"/>
      <c r="BE418" s="204"/>
      <c r="BF418" s="204"/>
      <c r="BG418" s="205"/>
      <c r="BH418" s="204"/>
      <c r="BI418" s="205"/>
      <c r="BJ418" s="204"/>
      <c r="BK418" s="241"/>
      <c r="BL418" s="241"/>
      <c r="BM418" s="240"/>
      <c r="BN418" s="241"/>
      <c r="BO418" s="240"/>
      <c r="BP418" s="241"/>
      <c r="BQ418" s="223"/>
      <c r="BR418" s="223"/>
      <c r="BS418" s="222"/>
      <c r="BT418" s="223"/>
      <c r="BU418" s="222"/>
      <c r="BV418" s="223"/>
      <c r="BW418" s="268"/>
      <c r="BX418" s="268"/>
      <c r="BY418" s="267"/>
      <c r="BZ418" s="268"/>
      <c r="CA418" s="267"/>
      <c r="CB418" s="268"/>
      <c r="CC418" s="241"/>
      <c r="CD418" s="214"/>
      <c r="CE418" s="240"/>
      <c r="CF418" s="240"/>
      <c r="CG418" s="241"/>
      <c r="CH418" s="5"/>
      <c r="CI418" s="579">
        <f t="shared" si="67"/>
        <v>0</v>
      </c>
      <c r="CJ418" s="579">
        <f t="shared" si="68"/>
        <v>0</v>
      </c>
    </row>
    <row r="419" spans="1:88" hidden="1" x14ac:dyDescent="0.2">
      <c r="A419" s="22"/>
      <c r="B419" s="22"/>
      <c r="C419" s="51"/>
      <c r="D419" s="23"/>
      <c r="E419" s="22"/>
      <c r="F419" s="34"/>
      <c r="G419" s="48"/>
      <c r="H419" s="36"/>
      <c r="I419" s="27"/>
      <c r="J419" s="204"/>
      <c r="K419" s="204"/>
      <c r="L419" s="205"/>
      <c r="M419" s="205"/>
      <c r="N419" s="204"/>
      <c r="O419" s="214"/>
      <c r="P419" s="214"/>
      <c r="Q419" s="213"/>
      <c r="R419" s="214"/>
      <c r="S419" s="213"/>
      <c r="T419" s="214"/>
      <c r="U419" s="223"/>
      <c r="V419" s="223"/>
      <c r="W419" s="222"/>
      <c r="X419" s="223"/>
      <c r="Y419" s="222"/>
      <c r="Z419" s="223"/>
      <c r="AA419" s="232"/>
      <c r="AB419" s="232"/>
      <c r="AC419" s="231"/>
      <c r="AD419" s="232"/>
      <c r="AE419" s="231"/>
      <c r="AF419" s="232"/>
      <c r="AG419" s="250"/>
      <c r="AH419" s="250"/>
      <c r="AI419" s="249"/>
      <c r="AJ419" s="250"/>
      <c r="AK419" s="249"/>
      <c r="AL419" s="250"/>
      <c r="AM419" s="204"/>
      <c r="AN419" s="204"/>
      <c r="AO419" s="205"/>
      <c r="AP419" s="204"/>
      <c r="AQ419" s="205"/>
      <c r="AR419" s="204"/>
      <c r="AS419" s="259"/>
      <c r="AT419" s="259"/>
      <c r="AU419" s="258"/>
      <c r="AV419" s="259"/>
      <c r="AW419" s="258"/>
      <c r="AX419" s="259"/>
      <c r="AY419" s="268"/>
      <c r="AZ419" s="268"/>
      <c r="BA419" s="267"/>
      <c r="BB419" s="268"/>
      <c r="BC419" s="267"/>
      <c r="BD419" s="268"/>
      <c r="BE419" s="204"/>
      <c r="BF419" s="204"/>
      <c r="BG419" s="205"/>
      <c r="BH419" s="204"/>
      <c r="BI419" s="205"/>
      <c r="BJ419" s="204"/>
      <c r="BK419" s="241"/>
      <c r="BL419" s="241"/>
      <c r="BM419" s="240"/>
      <c r="BN419" s="241"/>
      <c r="BO419" s="240"/>
      <c r="BP419" s="241"/>
      <c r="BQ419" s="223"/>
      <c r="BR419" s="223"/>
      <c r="BS419" s="222"/>
      <c r="BT419" s="223"/>
      <c r="BU419" s="222"/>
      <c r="BV419" s="223"/>
      <c r="BW419" s="268"/>
      <c r="BX419" s="268"/>
      <c r="BY419" s="267"/>
      <c r="BZ419" s="268"/>
      <c r="CA419" s="267"/>
      <c r="CB419" s="268"/>
      <c r="CC419" s="241"/>
      <c r="CD419" s="214"/>
      <c r="CE419" s="240"/>
      <c r="CF419" s="240"/>
      <c r="CG419" s="241"/>
      <c r="CH419" s="5"/>
      <c r="CI419" s="579">
        <f t="shared" si="67"/>
        <v>0</v>
      </c>
      <c r="CJ419" s="579">
        <f t="shared" si="68"/>
        <v>0</v>
      </c>
    </row>
    <row r="420" spans="1:88" hidden="1" x14ac:dyDescent="0.2">
      <c r="A420" s="105"/>
      <c r="B420" s="105"/>
      <c r="C420" s="105"/>
      <c r="D420" s="107"/>
      <c r="E420" s="105"/>
      <c r="F420" s="107"/>
      <c r="G420" s="108"/>
      <c r="H420" s="91"/>
      <c r="I420" s="59"/>
      <c r="J420" s="206"/>
      <c r="K420" s="206"/>
      <c r="L420" s="206"/>
      <c r="M420" s="206"/>
      <c r="N420" s="206"/>
      <c r="O420" s="215"/>
      <c r="P420" s="215"/>
      <c r="Q420" s="215"/>
      <c r="R420" s="215"/>
      <c r="S420" s="215"/>
      <c r="T420" s="215"/>
      <c r="U420" s="224"/>
      <c r="V420" s="224"/>
      <c r="W420" s="224"/>
      <c r="X420" s="224"/>
      <c r="Y420" s="224"/>
      <c r="Z420" s="224"/>
      <c r="AA420" s="233"/>
      <c r="AB420" s="233"/>
      <c r="AC420" s="233"/>
      <c r="AD420" s="233"/>
      <c r="AE420" s="233"/>
      <c r="AF420" s="233"/>
      <c r="AG420" s="251"/>
      <c r="AH420" s="251"/>
      <c r="AI420" s="251"/>
      <c r="AJ420" s="251"/>
      <c r="AK420" s="251"/>
      <c r="AL420" s="251"/>
      <c r="AM420" s="206"/>
      <c r="AN420" s="206"/>
      <c r="AO420" s="206"/>
      <c r="AP420" s="206"/>
      <c r="AQ420" s="206"/>
      <c r="AR420" s="206"/>
      <c r="AS420" s="260"/>
      <c r="AT420" s="260"/>
      <c r="AU420" s="260"/>
      <c r="AV420" s="260"/>
      <c r="AW420" s="260"/>
      <c r="AX420" s="260"/>
      <c r="AY420" s="269"/>
      <c r="AZ420" s="269"/>
      <c r="BA420" s="269"/>
      <c r="BB420" s="269"/>
      <c r="BC420" s="269"/>
      <c r="BD420" s="269"/>
      <c r="BE420" s="206"/>
      <c r="BF420" s="206"/>
      <c r="BG420" s="206"/>
      <c r="BH420" s="206"/>
      <c r="BI420" s="206"/>
      <c r="BJ420" s="206"/>
      <c r="BK420" s="242"/>
      <c r="BL420" s="242"/>
      <c r="BM420" s="242"/>
      <c r="BN420" s="242"/>
      <c r="BO420" s="242"/>
      <c r="BP420" s="242"/>
      <c r="BQ420" s="224"/>
      <c r="BR420" s="224"/>
      <c r="BS420" s="224"/>
      <c r="BT420" s="224"/>
      <c r="BU420" s="224"/>
      <c r="BV420" s="224"/>
      <c r="BW420" s="269"/>
      <c r="BX420" s="269"/>
      <c r="BY420" s="269"/>
      <c r="BZ420" s="269"/>
      <c r="CA420" s="269"/>
      <c r="CB420" s="269"/>
      <c r="CC420" s="242"/>
      <c r="CD420" s="215"/>
      <c r="CE420" s="242"/>
      <c r="CF420" s="242"/>
      <c r="CG420" s="242"/>
      <c r="CH420" s="5"/>
      <c r="CI420" s="579">
        <f t="shared" si="67"/>
        <v>0</v>
      </c>
      <c r="CJ420" s="579">
        <f t="shared" si="68"/>
        <v>0</v>
      </c>
    </row>
    <row r="421" spans="1:88" hidden="1" x14ac:dyDescent="0.2">
      <c r="A421" s="141"/>
      <c r="B421" s="141"/>
      <c r="C421" s="141"/>
      <c r="D421" s="142"/>
      <c r="E421" s="141"/>
      <c r="F421" s="142"/>
      <c r="G421" s="109"/>
      <c r="H421" s="69"/>
      <c r="I421" s="66"/>
      <c r="J421" s="204"/>
      <c r="K421" s="204"/>
      <c r="L421" s="205"/>
      <c r="M421" s="205"/>
      <c r="N421" s="205"/>
      <c r="O421" s="214"/>
      <c r="P421" s="214"/>
      <c r="Q421" s="213"/>
      <c r="R421" s="213"/>
      <c r="S421" s="213"/>
      <c r="T421" s="213"/>
      <c r="U421" s="223"/>
      <c r="V421" s="222"/>
      <c r="W421" s="222"/>
      <c r="X421" s="222"/>
      <c r="Y421" s="222"/>
      <c r="Z421" s="222"/>
      <c r="AA421" s="232"/>
      <c r="AB421" s="231"/>
      <c r="AC421" s="231"/>
      <c r="AD421" s="231"/>
      <c r="AE421" s="231"/>
      <c r="AF421" s="231"/>
      <c r="AG421" s="250"/>
      <c r="AH421" s="249"/>
      <c r="AI421" s="249"/>
      <c r="AJ421" s="249"/>
      <c r="AK421" s="249"/>
      <c r="AL421" s="249"/>
      <c r="AM421" s="204"/>
      <c r="AN421" s="205"/>
      <c r="AO421" s="205"/>
      <c r="AP421" s="205"/>
      <c r="AQ421" s="205"/>
      <c r="AR421" s="205"/>
      <c r="AS421" s="259"/>
      <c r="AT421" s="258"/>
      <c r="AU421" s="258"/>
      <c r="AV421" s="258"/>
      <c r="AW421" s="258"/>
      <c r="AX421" s="258"/>
      <c r="AY421" s="268"/>
      <c r="AZ421" s="267"/>
      <c r="BA421" s="267"/>
      <c r="BB421" s="267"/>
      <c r="BC421" s="267"/>
      <c r="BD421" s="267"/>
      <c r="BE421" s="204"/>
      <c r="BF421" s="205"/>
      <c r="BG421" s="205"/>
      <c r="BH421" s="205"/>
      <c r="BI421" s="205"/>
      <c r="BJ421" s="205"/>
      <c r="BK421" s="241"/>
      <c r="BL421" s="240"/>
      <c r="BM421" s="240"/>
      <c r="BN421" s="240"/>
      <c r="BO421" s="240"/>
      <c r="BP421" s="240"/>
      <c r="BQ421" s="223"/>
      <c r="BR421" s="222"/>
      <c r="BS421" s="222"/>
      <c r="BT421" s="222"/>
      <c r="BU421" s="222"/>
      <c r="BV421" s="222"/>
      <c r="BW421" s="268"/>
      <c r="BX421" s="267"/>
      <c r="BY421" s="267"/>
      <c r="BZ421" s="267"/>
      <c r="CA421" s="267"/>
      <c r="CB421" s="267"/>
      <c r="CC421" s="241"/>
      <c r="CD421" s="214"/>
      <c r="CE421" s="240"/>
      <c r="CF421" s="240"/>
      <c r="CG421" s="240"/>
      <c r="CH421" s="5"/>
      <c r="CI421" s="579">
        <f t="shared" si="67"/>
        <v>0</v>
      </c>
      <c r="CJ421" s="579">
        <f t="shared" si="68"/>
        <v>0</v>
      </c>
    </row>
    <row r="422" spans="1:88" hidden="1" x14ac:dyDescent="0.2">
      <c r="A422" s="141"/>
      <c r="B422" s="141"/>
      <c r="C422" s="141"/>
      <c r="D422" s="142"/>
      <c r="E422" s="141"/>
      <c r="F422" s="142"/>
      <c r="G422" s="109"/>
      <c r="H422" s="65"/>
      <c r="I422" s="66"/>
      <c r="J422" s="204"/>
      <c r="K422" s="204"/>
      <c r="L422" s="205"/>
      <c r="M422" s="205"/>
      <c r="N422" s="205"/>
      <c r="O422" s="214"/>
      <c r="P422" s="214"/>
      <c r="Q422" s="213"/>
      <c r="R422" s="213"/>
      <c r="S422" s="213"/>
      <c r="T422" s="213"/>
      <c r="U422" s="223"/>
      <c r="V422" s="222"/>
      <c r="W422" s="222"/>
      <c r="X422" s="222"/>
      <c r="Y422" s="222"/>
      <c r="Z422" s="222"/>
      <c r="AA422" s="232"/>
      <c r="AB422" s="231"/>
      <c r="AC422" s="231"/>
      <c r="AD422" s="231"/>
      <c r="AE422" s="231"/>
      <c r="AF422" s="231"/>
      <c r="AG422" s="250"/>
      <c r="AH422" s="249"/>
      <c r="AI422" s="249"/>
      <c r="AJ422" s="249"/>
      <c r="AK422" s="249"/>
      <c r="AL422" s="249"/>
      <c r="AM422" s="204"/>
      <c r="AN422" s="205"/>
      <c r="AO422" s="205"/>
      <c r="AP422" s="205"/>
      <c r="AQ422" s="205"/>
      <c r="AR422" s="205"/>
      <c r="AS422" s="259"/>
      <c r="AT422" s="258"/>
      <c r="AU422" s="258"/>
      <c r="AV422" s="258"/>
      <c r="AW422" s="258"/>
      <c r="AX422" s="258"/>
      <c r="AY422" s="268"/>
      <c r="AZ422" s="267"/>
      <c r="BA422" s="267"/>
      <c r="BB422" s="267"/>
      <c r="BC422" s="267"/>
      <c r="BD422" s="267"/>
      <c r="BE422" s="204"/>
      <c r="BF422" s="205"/>
      <c r="BG422" s="205"/>
      <c r="BH422" s="205"/>
      <c r="BI422" s="205"/>
      <c r="BJ422" s="205"/>
      <c r="BK422" s="241"/>
      <c r="BL422" s="240"/>
      <c r="BM422" s="240"/>
      <c r="BN422" s="240"/>
      <c r="BO422" s="240"/>
      <c r="BP422" s="240"/>
      <c r="BQ422" s="223"/>
      <c r="BR422" s="222"/>
      <c r="BS422" s="222"/>
      <c r="BT422" s="222"/>
      <c r="BU422" s="222"/>
      <c r="BV422" s="222"/>
      <c r="BW422" s="268"/>
      <c r="BX422" s="267"/>
      <c r="BY422" s="267"/>
      <c r="BZ422" s="267"/>
      <c r="CA422" s="267"/>
      <c r="CB422" s="267"/>
      <c r="CC422" s="241"/>
      <c r="CD422" s="214"/>
      <c r="CE422" s="240"/>
      <c r="CF422" s="240"/>
      <c r="CG422" s="240"/>
      <c r="CH422" s="5"/>
      <c r="CI422" s="579">
        <f t="shared" si="67"/>
        <v>0</v>
      </c>
      <c r="CJ422" s="579">
        <f t="shared" si="68"/>
        <v>0</v>
      </c>
    </row>
    <row r="423" spans="1:88" hidden="1" x14ac:dyDescent="0.2">
      <c r="A423" s="141"/>
      <c r="B423" s="141"/>
      <c r="C423" s="141"/>
      <c r="D423" s="142"/>
      <c r="E423" s="141"/>
      <c r="F423" s="142"/>
      <c r="G423" s="109"/>
      <c r="H423" s="69"/>
      <c r="I423" s="66"/>
      <c r="J423" s="204"/>
      <c r="K423" s="204"/>
      <c r="L423" s="205"/>
      <c r="M423" s="205"/>
      <c r="N423" s="205"/>
      <c r="O423" s="214"/>
      <c r="P423" s="214"/>
      <c r="Q423" s="213"/>
      <c r="R423" s="213"/>
      <c r="S423" s="213"/>
      <c r="T423" s="213"/>
      <c r="U423" s="223"/>
      <c r="V423" s="222"/>
      <c r="W423" s="222"/>
      <c r="X423" s="222"/>
      <c r="Y423" s="222"/>
      <c r="Z423" s="222"/>
      <c r="AA423" s="232"/>
      <c r="AB423" s="231"/>
      <c r="AC423" s="231"/>
      <c r="AD423" s="231"/>
      <c r="AE423" s="231"/>
      <c r="AF423" s="231"/>
      <c r="AG423" s="250"/>
      <c r="AH423" s="249"/>
      <c r="AI423" s="249"/>
      <c r="AJ423" s="249"/>
      <c r="AK423" s="249"/>
      <c r="AL423" s="249"/>
      <c r="AM423" s="204"/>
      <c r="AN423" s="205"/>
      <c r="AO423" s="205"/>
      <c r="AP423" s="205"/>
      <c r="AQ423" s="205"/>
      <c r="AR423" s="205"/>
      <c r="AS423" s="259"/>
      <c r="AT423" s="258"/>
      <c r="AU423" s="258"/>
      <c r="AV423" s="258"/>
      <c r="AW423" s="258"/>
      <c r="AX423" s="258"/>
      <c r="AY423" s="268"/>
      <c r="AZ423" s="267"/>
      <c r="BA423" s="267"/>
      <c r="BB423" s="267"/>
      <c r="BC423" s="267"/>
      <c r="BD423" s="267"/>
      <c r="BE423" s="204"/>
      <c r="BF423" s="205"/>
      <c r="BG423" s="205"/>
      <c r="BH423" s="205"/>
      <c r="BI423" s="205"/>
      <c r="BJ423" s="205"/>
      <c r="BK423" s="241"/>
      <c r="BL423" s="240"/>
      <c r="BM423" s="240"/>
      <c r="BN423" s="240"/>
      <c r="BO423" s="240"/>
      <c r="BP423" s="240"/>
      <c r="BQ423" s="223"/>
      <c r="BR423" s="222"/>
      <c r="BS423" s="222"/>
      <c r="BT423" s="222"/>
      <c r="BU423" s="222"/>
      <c r="BV423" s="222"/>
      <c r="BW423" s="268"/>
      <c r="BX423" s="267"/>
      <c r="BY423" s="267"/>
      <c r="BZ423" s="267"/>
      <c r="CA423" s="267"/>
      <c r="CB423" s="267"/>
      <c r="CC423" s="241"/>
      <c r="CD423" s="214"/>
      <c r="CE423" s="240"/>
      <c r="CF423" s="240"/>
      <c r="CG423" s="240"/>
      <c r="CH423" s="5"/>
      <c r="CI423" s="579">
        <f t="shared" si="67"/>
        <v>0</v>
      </c>
      <c r="CJ423" s="579">
        <f t="shared" si="68"/>
        <v>0</v>
      </c>
    </row>
    <row r="424" spans="1:88" hidden="1" x14ac:dyDescent="0.2">
      <c r="A424" s="141"/>
      <c r="B424" s="141"/>
      <c r="C424" s="141"/>
      <c r="D424" s="142"/>
      <c r="E424" s="141"/>
      <c r="F424" s="142"/>
      <c r="G424" s="109"/>
      <c r="H424" s="69"/>
      <c r="I424" s="74"/>
      <c r="J424" s="204"/>
      <c r="K424" s="204"/>
      <c r="L424" s="205"/>
      <c r="M424" s="205"/>
      <c r="N424" s="205"/>
      <c r="O424" s="214"/>
      <c r="P424" s="214"/>
      <c r="Q424" s="213"/>
      <c r="R424" s="213"/>
      <c r="S424" s="213"/>
      <c r="T424" s="213"/>
      <c r="U424" s="223"/>
      <c r="V424" s="222"/>
      <c r="W424" s="222"/>
      <c r="X424" s="222"/>
      <c r="Y424" s="222"/>
      <c r="Z424" s="222"/>
      <c r="AA424" s="232"/>
      <c r="AB424" s="231"/>
      <c r="AC424" s="231"/>
      <c r="AD424" s="231"/>
      <c r="AE424" s="231"/>
      <c r="AF424" s="231"/>
      <c r="AG424" s="250"/>
      <c r="AH424" s="249"/>
      <c r="AI424" s="249"/>
      <c r="AJ424" s="249"/>
      <c r="AK424" s="249"/>
      <c r="AL424" s="249"/>
      <c r="AM424" s="204"/>
      <c r="AN424" s="205"/>
      <c r="AO424" s="205"/>
      <c r="AP424" s="205"/>
      <c r="AQ424" s="205"/>
      <c r="AR424" s="205"/>
      <c r="AS424" s="259"/>
      <c r="AT424" s="258"/>
      <c r="AU424" s="258"/>
      <c r="AV424" s="258"/>
      <c r="AW424" s="258"/>
      <c r="AX424" s="258"/>
      <c r="AY424" s="268"/>
      <c r="AZ424" s="267"/>
      <c r="BA424" s="267"/>
      <c r="BB424" s="267"/>
      <c r="BC424" s="267"/>
      <c r="BD424" s="267"/>
      <c r="BE424" s="204"/>
      <c r="BF424" s="205"/>
      <c r="BG424" s="205"/>
      <c r="BH424" s="205"/>
      <c r="BI424" s="205"/>
      <c r="BJ424" s="205"/>
      <c r="BK424" s="241"/>
      <c r="BL424" s="240"/>
      <c r="BM424" s="240"/>
      <c r="BN424" s="240"/>
      <c r="BO424" s="240"/>
      <c r="BP424" s="240"/>
      <c r="BQ424" s="223"/>
      <c r="BR424" s="222"/>
      <c r="BS424" s="222"/>
      <c r="BT424" s="222"/>
      <c r="BU424" s="222"/>
      <c r="BV424" s="222"/>
      <c r="BW424" s="268"/>
      <c r="BX424" s="267"/>
      <c r="BY424" s="267"/>
      <c r="BZ424" s="267"/>
      <c r="CA424" s="267"/>
      <c r="CB424" s="267"/>
      <c r="CC424" s="241"/>
      <c r="CD424" s="214"/>
      <c r="CE424" s="240"/>
      <c r="CF424" s="240"/>
      <c r="CG424" s="240"/>
      <c r="CH424" s="5"/>
      <c r="CI424" s="579">
        <f t="shared" si="67"/>
        <v>0</v>
      </c>
      <c r="CJ424" s="579">
        <f t="shared" si="68"/>
        <v>0</v>
      </c>
    </row>
    <row r="425" spans="1:88" hidden="1" x14ac:dyDescent="0.2">
      <c r="A425" s="141"/>
      <c r="B425" s="141"/>
      <c r="C425" s="141"/>
      <c r="D425" s="142"/>
      <c r="E425" s="141"/>
      <c r="F425" s="142"/>
      <c r="G425" s="109"/>
      <c r="H425" s="65"/>
      <c r="I425" s="160"/>
      <c r="J425" s="204"/>
      <c r="K425" s="204"/>
      <c r="L425" s="205"/>
      <c r="M425" s="205"/>
      <c r="N425" s="205"/>
      <c r="O425" s="214"/>
      <c r="P425" s="214"/>
      <c r="Q425" s="213"/>
      <c r="R425" s="213"/>
      <c r="S425" s="213"/>
      <c r="T425" s="213"/>
      <c r="U425" s="223"/>
      <c r="V425" s="222"/>
      <c r="W425" s="222"/>
      <c r="X425" s="222"/>
      <c r="Y425" s="222"/>
      <c r="Z425" s="222"/>
      <c r="AA425" s="232"/>
      <c r="AB425" s="231"/>
      <c r="AC425" s="231"/>
      <c r="AD425" s="231"/>
      <c r="AE425" s="231"/>
      <c r="AF425" s="231"/>
      <c r="AG425" s="250"/>
      <c r="AH425" s="249"/>
      <c r="AI425" s="249"/>
      <c r="AJ425" s="249"/>
      <c r="AK425" s="249"/>
      <c r="AL425" s="249"/>
      <c r="AM425" s="204"/>
      <c r="AN425" s="205"/>
      <c r="AO425" s="205"/>
      <c r="AP425" s="205"/>
      <c r="AQ425" s="205"/>
      <c r="AR425" s="205"/>
      <c r="AS425" s="259"/>
      <c r="AT425" s="258"/>
      <c r="AU425" s="258"/>
      <c r="AV425" s="258"/>
      <c r="AW425" s="258"/>
      <c r="AX425" s="258"/>
      <c r="AY425" s="268"/>
      <c r="AZ425" s="267"/>
      <c r="BA425" s="267"/>
      <c r="BB425" s="267"/>
      <c r="BC425" s="267"/>
      <c r="BD425" s="267"/>
      <c r="BE425" s="204"/>
      <c r="BF425" s="205"/>
      <c r="BG425" s="205"/>
      <c r="BH425" s="205"/>
      <c r="BI425" s="205"/>
      <c r="BJ425" s="205"/>
      <c r="BK425" s="241"/>
      <c r="BL425" s="240"/>
      <c r="BM425" s="240"/>
      <c r="BN425" s="240"/>
      <c r="BO425" s="240"/>
      <c r="BP425" s="240"/>
      <c r="BQ425" s="223"/>
      <c r="BR425" s="222"/>
      <c r="BS425" s="222"/>
      <c r="BT425" s="222"/>
      <c r="BU425" s="222"/>
      <c r="BV425" s="222"/>
      <c r="BW425" s="268"/>
      <c r="BX425" s="267"/>
      <c r="BY425" s="267"/>
      <c r="BZ425" s="267"/>
      <c r="CA425" s="267"/>
      <c r="CB425" s="267"/>
      <c r="CC425" s="241"/>
      <c r="CD425" s="214"/>
      <c r="CE425" s="240"/>
      <c r="CF425" s="240"/>
      <c r="CG425" s="240"/>
      <c r="CH425" s="5"/>
      <c r="CI425" s="579">
        <f t="shared" si="67"/>
        <v>0</v>
      </c>
      <c r="CJ425" s="579">
        <f t="shared" si="68"/>
        <v>0</v>
      </c>
    </row>
    <row r="426" spans="1:88" hidden="1" x14ac:dyDescent="0.2">
      <c r="A426" s="141"/>
      <c r="B426" s="141"/>
      <c r="C426" s="141"/>
      <c r="D426" s="142"/>
      <c r="E426" s="141"/>
      <c r="F426" s="142"/>
      <c r="G426" s="143"/>
      <c r="H426" s="69"/>
      <c r="I426" s="73"/>
      <c r="J426" s="204"/>
      <c r="K426" s="204"/>
      <c r="L426" s="205"/>
      <c r="M426" s="205"/>
      <c r="N426" s="205"/>
      <c r="O426" s="214"/>
      <c r="P426" s="214"/>
      <c r="Q426" s="213"/>
      <c r="R426" s="213"/>
      <c r="S426" s="213"/>
      <c r="T426" s="213"/>
      <c r="U426" s="223"/>
      <c r="V426" s="222"/>
      <c r="W426" s="222"/>
      <c r="X426" s="222"/>
      <c r="Y426" s="222"/>
      <c r="Z426" s="222"/>
      <c r="AA426" s="232"/>
      <c r="AB426" s="231"/>
      <c r="AC426" s="231"/>
      <c r="AD426" s="231"/>
      <c r="AE426" s="231"/>
      <c r="AF426" s="231"/>
      <c r="AG426" s="250"/>
      <c r="AH426" s="249"/>
      <c r="AI426" s="249"/>
      <c r="AJ426" s="249"/>
      <c r="AK426" s="249"/>
      <c r="AL426" s="249"/>
      <c r="AM426" s="204"/>
      <c r="AN426" s="205"/>
      <c r="AO426" s="205"/>
      <c r="AP426" s="205"/>
      <c r="AQ426" s="205"/>
      <c r="AR426" s="205"/>
      <c r="AS426" s="259"/>
      <c r="AT426" s="258"/>
      <c r="AU426" s="258"/>
      <c r="AV426" s="258"/>
      <c r="AW426" s="258"/>
      <c r="AX426" s="258"/>
      <c r="AY426" s="268"/>
      <c r="AZ426" s="267"/>
      <c r="BA426" s="267"/>
      <c r="BB426" s="267"/>
      <c r="BC426" s="267"/>
      <c r="BD426" s="267"/>
      <c r="BE426" s="204"/>
      <c r="BF426" s="205"/>
      <c r="BG426" s="205"/>
      <c r="BH426" s="205"/>
      <c r="BI426" s="205"/>
      <c r="BJ426" s="205"/>
      <c r="BK426" s="241"/>
      <c r="BL426" s="240"/>
      <c r="BM426" s="240"/>
      <c r="BN426" s="240"/>
      <c r="BO426" s="240"/>
      <c r="BP426" s="240"/>
      <c r="BQ426" s="223"/>
      <c r="BR426" s="222"/>
      <c r="BS426" s="222"/>
      <c r="BT426" s="222"/>
      <c r="BU426" s="222"/>
      <c r="BV426" s="222"/>
      <c r="BW426" s="268"/>
      <c r="BX426" s="267"/>
      <c r="BY426" s="267"/>
      <c r="BZ426" s="267"/>
      <c r="CA426" s="267"/>
      <c r="CB426" s="267"/>
      <c r="CC426" s="241"/>
      <c r="CD426" s="214"/>
      <c r="CE426" s="240"/>
      <c r="CF426" s="240"/>
      <c r="CG426" s="240"/>
      <c r="CH426" s="5"/>
      <c r="CI426" s="579">
        <f t="shared" si="67"/>
        <v>0</v>
      </c>
      <c r="CJ426" s="579">
        <f t="shared" si="68"/>
        <v>0</v>
      </c>
    </row>
    <row r="427" spans="1:88" hidden="1" x14ac:dyDescent="0.2">
      <c r="A427" s="105"/>
      <c r="B427" s="105"/>
      <c r="C427" s="105"/>
      <c r="D427" s="107"/>
      <c r="E427" s="105"/>
      <c r="F427" s="107"/>
      <c r="G427" s="108"/>
      <c r="H427" s="161"/>
      <c r="I427" s="74"/>
      <c r="J427" s="204"/>
      <c r="K427" s="204"/>
      <c r="L427" s="205"/>
      <c r="M427" s="205"/>
      <c r="N427" s="205"/>
      <c r="O427" s="214"/>
      <c r="P427" s="214"/>
      <c r="Q427" s="213"/>
      <c r="R427" s="213"/>
      <c r="S427" s="213"/>
      <c r="T427" s="213"/>
      <c r="U427" s="223"/>
      <c r="V427" s="222"/>
      <c r="W427" s="222"/>
      <c r="X427" s="222"/>
      <c r="Y427" s="222"/>
      <c r="Z427" s="222"/>
      <c r="AA427" s="232"/>
      <c r="AB427" s="231"/>
      <c r="AC427" s="231"/>
      <c r="AD427" s="231"/>
      <c r="AE427" s="231"/>
      <c r="AF427" s="231"/>
      <c r="AG427" s="250"/>
      <c r="AH427" s="249"/>
      <c r="AI427" s="249"/>
      <c r="AJ427" s="249"/>
      <c r="AK427" s="249"/>
      <c r="AL427" s="249"/>
      <c r="AM427" s="204"/>
      <c r="AN427" s="205"/>
      <c r="AO427" s="205"/>
      <c r="AP427" s="205"/>
      <c r="AQ427" s="205"/>
      <c r="AR427" s="205"/>
      <c r="AS427" s="259"/>
      <c r="AT427" s="258"/>
      <c r="AU427" s="258"/>
      <c r="AV427" s="258"/>
      <c r="AW427" s="258"/>
      <c r="AX427" s="258"/>
      <c r="AY427" s="268"/>
      <c r="AZ427" s="267"/>
      <c r="BA427" s="267"/>
      <c r="BB427" s="267"/>
      <c r="BC427" s="267"/>
      <c r="BD427" s="267"/>
      <c r="BE427" s="204"/>
      <c r="BF427" s="205"/>
      <c r="BG427" s="205"/>
      <c r="BH427" s="205"/>
      <c r="BI427" s="205"/>
      <c r="BJ427" s="205"/>
      <c r="BK427" s="241"/>
      <c r="BL427" s="240"/>
      <c r="BM427" s="240"/>
      <c r="BN427" s="240"/>
      <c r="BO427" s="240"/>
      <c r="BP427" s="240"/>
      <c r="BQ427" s="223"/>
      <c r="BR427" s="222"/>
      <c r="BS427" s="222"/>
      <c r="BT427" s="222"/>
      <c r="BU427" s="222"/>
      <c r="BV427" s="222"/>
      <c r="BW427" s="268"/>
      <c r="BX427" s="267"/>
      <c r="BY427" s="267"/>
      <c r="BZ427" s="267"/>
      <c r="CA427" s="267"/>
      <c r="CB427" s="267"/>
      <c r="CC427" s="241"/>
      <c r="CD427" s="214"/>
      <c r="CE427" s="240"/>
      <c r="CF427" s="240"/>
      <c r="CG427" s="240"/>
      <c r="CH427" s="5"/>
      <c r="CI427" s="579">
        <f t="shared" si="67"/>
        <v>0</v>
      </c>
      <c r="CJ427" s="579">
        <f t="shared" si="68"/>
        <v>0</v>
      </c>
    </row>
    <row r="428" spans="1:88" hidden="1" x14ac:dyDescent="0.2">
      <c r="A428" s="22"/>
      <c r="B428" s="22"/>
      <c r="C428" s="23"/>
      <c r="D428" s="23"/>
      <c r="E428" s="23"/>
      <c r="F428" s="23"/>
      <c r="G428" s="23"/>
      <c r="H428" s="162"/>
      <c r="I428" s="27"/>
      <c r="J428" s="204"/>
      <c r="K428" s="204"/>
      <c r="L428" s="205"/>
      <c r="M428" s="205"/>
      <c r="N428" s="205"/>
      <c r="O428" s="214"/>
      <c r="P428" s="214"/>
      <c r="Q428" s="213"/>
      <c r="R428" s="213"/>
      <c r="S428" s="213"/>
      <c r="T428" s="213"/>
      <c r="U428" s="223"/>
      <c r="V428" s="222"/>
      <c r="W428" s="222"/>
      <c r="X428" s="222"/>
      <c r="Y428" s="222"/>
      <c r="Z428" s="222"/>
      <c r="AA428" s="232"/>
      <c r="AB428" s="231"/>
      <c r="AC428" s="231"/>
      <c r="AD428" s="231"/>
      <c r="AE428" s="231"/>
      <c r="AF428" s="231"/>
      <c r="AG428" s="250"/>
      <c r="AH428" s="249"/>
      <c r="AI428" s="249"/>
      <c r="AJ428" s="249"/>
      <c r="AK428" s="249"/>
      <c r="AL428" s="249"/>
      <c r="AM428" s="204"/>
      <c r="AN428" s="205"/>
      <c r="AO428" s="205"/>
      <c r="AP428" s="205"/>
      <c r="AQ428" s="205"/>
      <c r="AR428" s="205"/>
      <c r="AS428" s="259"/>
      <c r="AT428" s="258"/>
      <c r="AU428" s="258"/>
      <c r="AV428" s="258"/>
      <c r="AW428" s="258"/>
      <c r="AX428" s="258"/>
      <c r="AY428" s="268"/>
      <c r="AZ428" s="267"/>
      <c r="BA428" s="267"/>
      <c r="BB428" s="267"/>
      <c r="BC428" s="267"/>
      <c r="BD428" s="267"/>
      <c r="BE428" s="204"/>
      <c r="BF428" s="205"/>
      <c r="BG428" s="205"/>
      <c r="BH428" s="205"/>
      <c r="BI428" s="205"/>
      <c r="BJ428" s="205"/>
      <c r="BK428" s="241"/>
      <c r="BL428" s="240"/>
      <c r="BM428" s="240"/>
      <c r="BN428" s="240"/>
      <c r="BO428" s="240"/>
      <c r="BP428" s="240"/>
      <c r="BQ428" s="223"/>
      <c r="BR428" s="222"/>
      <c r="BS428" s="222"/>
      <c r="BT428" s="222"/>
      <c r="BU428" s="222"/>
      <c r="BV428" s="222"/>
      <c r="BW428" s="268"/>
      <c r="BX428" s="267"/>
      <c r="BY428" s="267"/>
      <c r="BZ428" s="267"/>
      <c r="CA428" s="267"/>
      <c r="CB428" s="267"/>
      <c r="CC428" s="241"/>
      <c r="CD428" s="214"/>
      <c r="CE428" s="240"/>
      <c r="CF428" s="240"/>
      <c r="CG428" s="240"/>
      <c r="CH428" s="5"/>
      <c r="CI428" s="579">
        <f t="shared" si="67"/>
        <v>0</v>
      </c>
      <c r="CJ428" s="579">
        <f t="shared" si="68"/>
        <v>0</v>
      </c>
    </row>
    <row r="429" spans="1:88" hidden="1" x14ac:dyDescent="0.2">
      <c r="A429" s="22"/>
      <c r="B429" s="22"/>
      <c r="C429" s="51"/>
      <c r="D429" s="121"/>
      <c r="E429" s="29"/>
      <c r="F429" s="34"/>
      <c r="G429" s="48"/>
      <c r="H429" s="26"/>
      <c r="I429" s="27"/>
      <c r="J429" s="204"/>
      <c r="K429" s="204"/>
      <c r="L429" s="205"/>
      <c r="M429" s="205"/>
      <c r="N429" s="205"/>
      <c r="O429" s="214"/>
      <c r="P429" s="214"/>
      <c r="Q429" s="213"/>
      <c r="R429" s="213"/>
      <c r="S429" s="213"/>
      <c r="T429" s="213"/>
      <c r="U429" s="223"/>
      <c r="V429" s="222"/>
      <c r="W429" s="222"/>
      <c r="X429" s="222"/>
      <c r="Y429" s="222"/>
      <c r="Z429" s="222"/>
      <c r="AA429" s="232"/>
      <c r="AB429" s="231"/>
      <c r="AC429" s="231"/>
      <c r="AD429" s="231"/>
      <c r="AE429" s="231"/>
      <c r="AF429" s="231"/>
      <c r="AG429" s="250"/>
      <c r="AH429" s="249"/>
      <c r="AI429" s="249"/>
      <c r="AJ429" s="249"/>
      <c r="AK429" s="249"/>
      <c r="AL429" s="249"/>
      <c r="AM429" s="204"/>
      <c r="AN429" s="205"/>
      <c r="AO429" s="205"/>
      <c r="AP429" s="205"/>
      <c r="AQ429" s="205"/>
      <c r="AR429" s="205"/>
      <c r="AS429" s="259"/>
      <c r="AT429" s="258"/>
      <c r="AU429" s="258"/>
      <c r="AV429" s="258"/>
      <c r="AW429" s="258"/>
      <c r="AX429" s="258"/>
      <c r="AY429" s="268"/>
      <c r="AZ429" s="267"/>
      <c r="BA429" s="267"/>
      <c r="BB429" s="267"/>
      <c r="BC429" s="267"/>
      <c r="BD429" s="267"/>
      <c r="BE429" s="204"/>
      <c r="BF429" s="205"/>
      <c r="BG429" s="205"/>
      <c r="BH429" s="205"/>
      <c r="BI429" s="205"/>
      <c r="BJ429" s="205"/>
      <c r="BK429" s="241"/>
      <c r="BL429" s="240"/>
      <c r="BM429" s="240"/>
      <c r="BN429" s="240"/>
      <c r="BO429" s="240"/>
      <c r="BP429" s="240"/>
      <c r="BQ429" s="223"/>
      <c r="BR429" s="222"/>
      <c r="BS429" s="222"/>
      <c r="BT429" s="222"/>
      <c r="BU429" s="222"/>
      <c r="BV429" s="222"/>
      <c r="BW429" s="268"/>
      <c r="BX429" s="267"/>
      <c r="BY429" s="267"/>
      <c r="BZ429" s="267"/>
      <c r="CA429" s="267"/>
      <c r="CB429" s="267"/>
      <c r="CC429" s="241"/>
      <c r="CD429" s="214"/>
      <c r="CE429" s="240"/>
      <c r="CF429" s="240"/>
      <c r="CG429" s="240"/>
      <c r="CH429" s="5"/>
      <c r="CI429" s="579">
        <f t="shared" si="67"/>
        <v>0</v>
      </c>
      <c r="CJ429" s="579">
        <f t="shared" si="68"/>
        <v>0</v>
      </c>
    </row>
    <row r="430" spans="1:88" hidden="1" x14ac:dyDescent="0.2">
      <c r="A430" s="22"/>
      <c r="B430" s="22"/>
      <c r="C430" s="51"/>
      <c r="D430" s="121"/>
      <c r="E430" s="29"/>
      <c r="F430" s="34"/>
      <c r="G430" s="48"/>
      <c r="H430" s="26"/>
      <c r="I430" s="27"/>
      <c r="J430" s="204"/>
      <c r="K430" s="204"/>
      <c r="L430" s="205"/>
      <c r="M430" s="205"/>
      <c r="N430" s="205"/>
      <c r="O430" s="214"/>
      <c r="P430" s="214"/>
      <c r="Q430" s="213"/>
      <c r="R430" s="213"/>
      <c r="S430" s="213"/>
      <c r="T430" s="213"/>
      <c r="U430" s="223"/>
      <c r="V430" s="222"/>
      <c r="W430" s="222"/>
      <c r="X430" s="222"/>
      <c r="Y430" s="222"/>
      <c r="Z430" s="222"/>
      <c r="AA430" s="232"/>
      <c r="AB430" s="231"/>
      <c r="AC430" s="231"/>
      <c r="AD430" s="231"/>
      <c r="AE430" s="231"/>
      <c r="AF430" s="231"/>
      <c r="AG430" s="250"/>
      <c r="AH430" s="249"/>
      <c r="AI430" s="249"/>
      <c r="AJ430" s="249"/>
      <c r="AK430" s="249"/>
      <c r="AL430" s="249"/>
      <c r="AM430" s="204"/>
      <c r="AN430" s="205"/>
      <c r="AO430" s="205"/>
      <c r="AP430" s="205"/>
      <c r="AQ430" s="205"/>
      <c r="AR430" s="205"/>
      <c r="AS430" s="259"/>
      <c r="AT430" s="258"/>
      <c r="AU430" s="258"/>
      <c r="AV430" s="258"/>
      <c r="AW430" s="258"/>
      <c r="AX430" s="258"/>
      <c r="AY430" s="268"/>
      <c r="AZ430" s="267"/>
      <c r="BA430" s="267"/>
      <c r="BB430" s="267"/>
      <c r="BC430" s="267"/>
      <c r="BD430" s="267"/>
      <c r="BE430" s="204"/>
      <c r="BF430" s="205"/>
      <c r="BG430" s="205"/>
      <c r="BH430" s="205"/>
      <c r="BI430" s="205"/>
      <c r="BJ430" s="205"/>
      <c r="BK430" s="241"/>
      <c r="BL430" s="240"/>
      <c r="BM430" s="240"/>
      <c r="BN430" s="240"/>
      <c r="BO430" s="240"/>
      <c r="BP430" s="240"/>
      <c r="BQ430" s="223"/>
      <c r="BR430" s="222"/>
      <c r="BS430" s="222"/>
      <c r="BT430" s="222"/>
      <c r="BU430" s="222"/>
      <c r="BV430" s="222"/>
      <c r="BW430" s="268"/>
      <c r="BX430" s="267"/>
      <c r="BY430" s="267"/>
      <c r="BZ430" s="267"/>
      <c r="CA430" s="267"/>
      <c r="CB430" s="267"/>
      <c r="CC430" s="241"/>
      <c r="CD430" s="214"/>
      <c r="CE430" s="240"/>
      <c r="CF430" s="240"/>
      <c r="CG430" s="240"/>
      <c r="CH430" s="5"/>
      <c r="CI430" s="579">
        <f t="shared" si="67"/>
        <v>0</v>
      </c>
      <c r="CJ430" s="579">
        <f t="shared" si="68"/>
        <v>0</v>
      </c>
    </row>
    <row r="431" spans="1:88" hidden="1" x14ac:dyDescent="0.2">
      <c r="A431" s="22"/>
      <c r="B431" s="22"/>
      <c r="C431" s="51"/>
      <c r="D431" s="121"/>
      <c r="E431" s="29"/>
      <c r="F431" s="34"/>
      <c r="G431" s="48"/>
      <c r="H431" s="32"/>
      <c r="I431" s="27"/>
      <c r="J431" s="204"/>
      <c r="K431" s="204"/>
      <c r="L431" s="205"/>
      <c r="M431" s="205"/>
      <c r="N431" s="205"/>
      <c r="O431" s="214"/>
      <c r="P431" s="214"/>
      <c r="Q431" s="213"/>
      <c r="R431" s="213"/>
      <c r="S431" s="213"/>
      <c r="T431" s="213"/>
      <c r="U431" s="223"/>
      <c r="V431" s="222"/>
      <c r="W431" s="222"/>
      <c r="X431" s="222"/>
      <c r="Y431" s="222"/>
      <c r="Z431" s="222"/>
      <c r="AA431" s="232"/>
      <c r="AB431" s="231"/>
      <c r="AC431" s="231"/>
      <c r="AD431" s="231"/>
      <c r="AE431" s="231"/>
      <c r="AF431" s="231"/>
      <c r="AG431" s="250"/>
      <c r="AH431" s="249"/>
      <c r="AI431" s="249"/>
      <c r="AJ431" s="249"/>
      <c r="AK431" s="249"/>
      <c r="AL431" s="249"/>
      <c r="AM431" s="204"/>
      <c r="AN431" s="205"/>
      <c r="AO431" s="205"/>
      <c r="AP431" s="205"/>
      <c r="AQ431" s="205"/>
      <c r="AR431" s="205"/>
      <c r="AS431" s="259"/>
      <c r="AT431" s="258"/>
      <c r="AU431" s="258"/>
      <c r="AV431" s="258"/>
      <c r="AW431" s="258"/>
      <c r="AX431" s="258"/>
      <c r="AY431" s="268"/>
      <c r="AZ431" s="267"/>
      <c r="BA431" s="267"/>
      <c r="BB431" s="267"/>
      <c r="BC431" s="267"/>
      <c r="BD431" s="267"/>
      <c r="BE431" s="204"/>
      <c r="BF431" s="205"/>
      <c r="BG431" s="205"/>
      <c r="BH431" s="205"/>
      <c r="BI431" s="205"/>
      <c r="BJ431" s="205"/>
      <c r="BK431" s="241"/>
      <c r="BL431" s="240"/>
      <c r="BM431" s="240"/>
      <c r="BN431" s="240"/>
      <c r="BO431" s="240"/>
      <c r="BP431" s="240"/>
      <c r="BQ431" s="223"/>
      <c r="BR431" s="222"/>
      <c r="BS431" s="222"/>
      <c r="BT431" s="222"/>
      <c r="BU431" s="222"/>
      <c r="BV431" s="222"/>
      <c r="BW431" s="268"/>
      <c r="BX431" s="267"/>
      <c r="BY431" s="267"/>
      <c r="BZ431" s="267"/>
      <c r="CA431" s="267"/>
      <c r="CB431" s="267"/>
      <c r="CC431" s="241"/>
      <c r="CD431" s="214"/>
      <c r="CE431" s="240"/>
      <c r="CF431" s="240"/>
      <c r="CG431" s="240"/>
      <c r="CH431" s="5"/>
      <c r="CI431" s="579">
        <f t="shared" si="67"/>
        <v>0</v>
      </c>
      <c r="CJ431" s="579">
        <f t="shared" si="68"/>
        <v>0</v>
      </c>
    </row>
    <row r="432" spans="1:88" hidden="1" x14ac:dyDescent="0.2">
      <c r="A432" s="22"/>
      <c r="B432" s="22"/>
      <c r="C432" s="51"/>
      <c r="D432" s="121"/>
      <c r="E432" s="29"/>
      <c r="F432" s="34"/>
      <c r="G432" s="48"/>
      <c r="H432" s="36"/>
      <c r="I432" s="27"/>
      <c r="J432" s="204"/>
      <c r="K432" s="204"/>
      <c r="L432" s="205"/>
      <c r="M432" s="205"/>
      <c r="N432" s="204"/>
      <c r="O432" s="214"/>
      <c r="P432" s="214"/>
      <c r="Q432" s="213"/>
      <c r="R432" s="214"/>
      <c r="S432" s="213"/>
      <c r="T432" s="214"/>
      <c r="U432" s="223"/>
      <c r="V432" s="223"/>
      <c r="W432" s="222"/>
      <c r="X432" s="223"/>
      <c r="Y432" s="222"/>
      <c r="Z432" s="223"/>
      <c r="AA432" s="232"/>
      <c r="AB432" s="232"/>
      <c r="AC432" s="231"/>
      <c r="AD432" s="232"/>
      <c r="AE432" s="231"/>
      <c r="AF432" s="232"/>
      <c r="AG432" s="250"/>
      <c r="AH432" s="250"/>
      <c r="AI432" s="249"/>
      <c r="AJ432" s="250"/>
      <c r="AK432" s="249"/>
      <c r="AL432" s="250"/>
      <c r="AM432" s="204"/>
      <c r="AN432" s="204"/>
      <c r="AO432" s="205"/>
      <c r="AP432" s="204"/>
      <c r="AQ432" s="205"/>
      <c r="AR432" s="204"/>
      <c r="AS432" s="259"/>
      <c r="AT432" s="259"/>
      <c r="AU432" s="258"/>
      <c r="AV432" s="259"/>
      <c r="AW432" s="258"/>
      <c r="AX432" s="259"/>
      <c r="AY432" s="268"/>
      <c r="AZ432" s="268"/>
      <c r="BA432" s="267"/>
      <c r="BB432" s="268"/>
      <c r="BC432" s="267"/>
      <c r="BD432" s="268"/>
      <c r="BE432" s="204"/>
      <c r="BF432" s="204"/>
      <c r="BG432" s="205"/>
      <c r="BH432" s="204"/>
      <c r="BI432" s="205"/>
      <c r="BJ432" s="204"/>
      <c r="BK432" s="241"/>
      <c r="BL432" s="241"/>
      <c r="BM432" s="240"/>
      <c r="BN432" s="241"/>
      <c r="BO432" s="240"/>
      <c r="BP432" s="241"/>
      <c r="BQ432" s="223"/>
      <c r="BR432" s="223"/>
      <c r="BS432" s="222"/>
      <c r="BT432" s="223"/>
      <c r="BU432" s="222"/>
      <c r="BV432" s="223"/>
      <c r="BW432" s="268"/>
      <c r="BX432" s="268"/>
      <c r="BY432" s="267"/>
      <c r="BZ432" s="268"/>
      <c r="CA432" s="267"/>
      <c r="CB432" s="268"/>
      <c r="CC432" s="241"/>
      <c r="CD432" s="214"/>
      <c r="CE432" s="240"/>
      <c r="CF432" s="240"/>
      <c r="CG432" s="241"/>
      <c r="CH432" s="5"/>
      <c r="CI432" s="579">
        <f t="shared" si="67"/>
        <v>0</v>
      </c>
      <c r="CJ432" s="579">
        <f t="shared" si="68"/>
        <v>0</v>
      </c>
    </row>
    <row r="433" spans="1:88" hidden="1" x14ac:dyDescent="0.2">
      <c r="A433" s="105"/>
      <c r="B433" s="105"/>
      <c r="C433" s="105"/>
      <c r="D433" s="107"/>
      <c r="E433" s="105"/>
      <c r="F433" s="107"/>
      <c r="G433" s="108"/>
      <c r="H433" s="91"/>
      <c r="I433" s="59"/>
      <c r="J433" s="206"/>
      <c r="K433" s="206"/>
      <c r="L433" s="206"/>
      <c r="M433" s="206"/>
      <c r="N433" s="206"/>
      <c r="O433" s="215"/>
      <c r="P433" s="215"/>
      <c r="Q433" s="215"/>
      <c r="R433" s="215"/>
      <c r="S433" s="215"/>
      <c r="T433" s="215"/>
      <c r="U433" s="224"/>
      <c r="V433" s="224"/>
      <c r="W433" s="224"/>
      <c r="X433" s="224"/>
      <c r="Y433" s="224"/>
      <c r="Z433" s="224"/>
      <c r="AA433" s="233"/>
      <c r="AB433" s="233"/>
      <c r="AC433" s="233"/>
      <c r="AD433" s="233"/>
      <c r="AE433" s="233"/>
      <c r="AF433" s="233"/>
      <c r="AG433" s="251"/>
      <c r="AH433" s="251"/>
      <c r="AI433" s="251"/>
      <c r="AJ433" s="251"/>
      <c r="AK433" s="251"/>
      <c r="AL433" s="251"/>
      <c r="AM433" s="206"/>
      <c r="AN433" s="206"/>
      <c r="AO433" s="206"/>
      <c r="AP433" s="206"/>
      <c r="AQ433" s="206"/>
      <c r="AR433" s="206"/>
      <c r="AS433" s="260"/>
      <c r="AT433" s="260"/>
      <c r="AU433" s="260"/>
      <c r="AV433" s="260"/>
      <c r="AW433" s="260"/>
      <c r="AX433" s="260"/>
      <c r="AY433" s="269"/>
      <c r="AZ433" s="269"/>
      <c r="BA433" s="269"/>
      <c r="BB433" s="269"/>
      <c r="BC433" s="269"/>
      <c r="BD433" s="269"/>
      <c r="BE433" s="206"/>
      <c r="BF433" s="206"/>
      <c r="BG433" s="206"/>
      <c r="BH433" s="206"/>
      <c r="BI433" s="206"/>
      <c r="BJ433" s="206"/>
      <c r="BK433" s="242"/>
      <c r="BL433" s="242"/>
      <c r="BM433" s="242"/>
      <c r="BN433" s="242"/>
      <c r="BO433" s="242"/>
      <c r="BP433" s="242"/>
      <c r="BQ433" s="224"/>
      <c r="BR433" s="224"/>
      <c r="BS433" s="224"/>
      <c r="BT433" s="224"/>
      <c r="BU433" s="224"/>
      <c r="BV433" s="224"/>
      <c r="BW433" s="269"/>
      <c r="BX433" s="269"/>
      <c r="BY433" s="269"/>
      <c r="BZ433" s="269"/>
      <c r="CA433" s="269"/>
      <c r="CB433" s="269"/>
      <c r="CC433" s="242"/>
      <c r="CD433" s="215"/>
      <c r="CE433" s="242"/>
      <c r="CF433" s="242"/>
      <c r="CG433" s="242"/>
      <c r="CH433" s="5"/>
      <c r="CI433" s="579">
        <f t="shared" si="67"/>
        <v>0</v>
      </c>
      <c r="CJ433" s="579">
        <f t="shared" si="68"/>
        <v>0</v>
      </c>
    </row>
    <row r="434" spans="1:88" hidden="1" x14ac:dyDescent="0.2">
      <c r="A434" s="141"/>
      <c r="B434" s="141"/>
      <c r="C434" s="141"/>
      <c r="D434" s="142"/>
      <c r="E434" s="141"/>
      <c r="F434" s="142"/>
      <c r="G434" s="109"/>
      <c r="H434" s="69"/>
      <c r="I434" s="66"/>
      <c r="J434" s="204"/>
      <c r="K434" s="204"/>
      <c r="L434" s="205"/>
      <c r="M434" s="205"/>
      <c r="N434" s="205"/>
      <c r="O434" s="214"/>
      <c r="P434" s="214"/>
      <c r="Q434" s="213"/>
      <c r="R434" s="213"/>
      <c r="S434" s="213"/>
      <c r="T434" s="213"/>
      <c r="U434" s="223"/>
      <c r="V434" s="222"/>
      <c r="W434" s="222"/>
      <c r="X434" s="222"/>
      <c r="Y434" s="222"/>
      <c r="Z434" s="222"/>
      <c r="AA434" s="232"/>
      <c r="AB434" s="231"/>
      <c r="AC434" s="231"/>
      <c r="AD434" s="231"/>
      <c r="AE434" s="231"/>
      <c r="AF434" s="231"/>
      <c r="AG434" s="250"/>
      <c r="AH434" s="249"/>
      <c r="AI434" s="249"/>
      <c r="AJ434" s="249"/>
      <c r="AK434" s="249"/>
      <c r="AL434" s="249"/>
      <c r="AM434" s="204"/>
      <c r="AN434" s="205"/>
      <c r="AO434" s="205"/>
      <c r="AP434" s="205"/>
      <c r="AQ434" s="205"/>
      <c r="AR434" s="205"/>
      <c r="AS434" s="259"/>
      <c r="AT434" s="258"/>
      <c r="AU434" s="258"/>
      <c r="AV434" s="258"/>
      <c r="AW434" s="258"/>
      <c r="AX434" s="258"/>
      <c r="AY434" s="268"/>
      <c r="AZ434" s="267"/>
      <c r="BA434" s="267"/>
      <c r="BB434" s="267"/>
      <c r="BC434" s="267"/>
      <c r="BD434" s="267"/>
      <c r="BE434" s="204"/>
      <c r="BF434" s="205"/>
      <c r="BG434" s="205"/>
      <c r="BH434" s="205"/>
      <c r="BI434" s="205"/>
      <c r="BJ434" s="205"/>
      <c r="BK434" s="241"/>
      <c r="BL434" s="240"/>
      <c r="BM434" s="240"/>
      <c r="BN434" s="240"/>
      <c r="BO434" s="240"/>
      <c r="BP434" s="240"/>
      <c r="BQ434" s="223"/>
      <c r="BR434" s="222"/>
      <c r="BS434" s="222"/>
      <c r="BT434" s="222"/>
      <c r="BU434" s="222"/>
      <c r="BV434" s="222"/>
      <c r="BW434" s="268"/>
      <c r="BX434" s="267"/>
      <c r="BY434" s="267"/>
      <c r="BZ434" s="267"/>
      <c r="CA434" s="267"/>
      <c r="CB434" s="267"/>
      <c r="CC434" s="241"/>
      <c r="CD434" s="214"/>
      <c r="CE434" s="240"/>
      <c r="CF434" s="240"/>
      <c r="CG434" s="240"/>
      <c r="CH434" s="5"/>
      <c r="CI434" s="579">
        <f t="shared" si="67"/>
        <v>0</v>
      </c>
      <c r="CJ434" s="579">
        <f t="shared" si="68"/>
        <v>0</v>
      </c>
    </row>
    <row r="435" spans="1:88" hidden="1" x14ac:dyDescent="0.2">
      <c r="A435" s="141"/>
      <c r="B435" s="141"/>
      <c r="C435" s="141"/>
      <c r="D435" s="142"/>
      <c r="E435" s="141"/>
      <c r="F435" s="142"/>
      <c r="G435" s="109"/>
      <c r="H435" s="65"/>
      <c r="I435" s="66"/>
      <c r="J435" s="204"/>
      <c r="K435" s="204"/>
      <c r="L435" s="205"/>
      <c r="M435" s="205"/>
      <c r="N435" s="205"/>
      <c r="O435" s="214"/>
      <c r="P435" s="214"/>
      <c r="Q435" s="213"/>
      <c r="R435" s="213"/>
      <c r="S435" s="213"/>
      <c r="T435" s="213"/>
      <c r="U435" s="223"/>
      <c r="V435" s="222"/>
      <c r="W435" s="222"/>
      <c r="X435" s="222"/>
      <c r="Y435" s="222"/>
      <c r="Z435" s="222"/>
      <c r="AA435" s="232"/>
      <c r="AB435" s="231"/>
      <c r="AC435" s="231"/>
      <c r="AD435" s="231"/>
      <c r="AE435" s="231"/>
      <c r="AF435" s="231"/>
      <c r="AG435" s="250"/>
      <c r="AH435" s="249"/>
      <c r="AI435" s="249"/>
      <c r="AJ435" s="249"/>
      <c r="AK435" s="249"/>
      <c r="AL435" s="249"/>
      <c r="AM435" s="204"/>
      <c r="AN435" s="205"/>
      <c r="AO435" s="205"/>
      <c r="AP435" s="205"/>
      <c r="AQ435" s="205"/>
      <c r="AR435" s="205"/>
      <c r="AS435" s="259"/>
      <c r="AT435" s="258"/>
      <c r="AU435" s="258"/>
      <c r="AV435" s="258"/>
      <c r="AW435" s="258"/>
      <c r="AX435" s="258"/>
      <c r="AY435" s="268"/>
      <c r="AZ435" s="267"/>
      <c r="BA435" s="267"/>
      <c r="BB435" s="267"/>
      <c r="BC435" s="267"/>
      <c r="BD435" s="267"/>
      <c r="BE435" s="204"/>
      <c r="BF435" s="205"/>
      <c r="BG435" s="205"/>
      <c r="BH435" s="205"/>
      <c r="BI435" s="205"/>
      <c r="BJ435" s="205"/>
      <c r="BK435" s="241"/>
      <c r="BL435" s="240"/>
      <c r="BM435" s="240"/>
      <c r="BN435" s="240"/>
      <c r="BO435" s="240"/>
      <c r="BP435" s="240"/>
      <c r="BQ435" s="223"/>
      <c r="BR435" s="222"/>
      <c r="BS435" s="222"/>
      <c r="BT435" s="222"/>
      <c r="BU435" s="222"/>
      <c r="BV435" s="222"/>
      <c r="BW435" s="268"/>
      <c r="BX435" s="267"/>
      <c r="BY435" s="267"/>
      <c r="BZ435" s="267"/>
      <c r="CA435" s="267"/>
      <c r="CB435" s="267"/>
      <c r="CC435" s="241"/>
      <c r="CD435" s="214"/>
      <c r="CE435" s="240"/>
      <c r="CF435" s="240"/>
      <c r="CG435" s="240"/>
      <c r="CH435" s="5"/>
      <c r="CI435" s="579">
        <f t="shared" si="67"/>
        <v>0</v>
      </c>
      <c r="CJ435" s="579">
        <f t="shared" si="68"/>
        <v>0</v>
      </c>
    </row>
    <row r="436" spans="1:88" hidden="1" x14ac:dyDescent="0.2">
      <c r="A436" s="141"/>
      <c r="B436" s="141"/>
      <c r="C436" s="141"/>
      <c r="D436" s="142"/>
      <c r="E436" s="141"/>
      <c r="F436" s="142"/>
      <c r="G436" s="109"/>
      <c r="H436" s="65"/>
      <c r="I436" s="66"/>
      <c r="J436" s="204"/>
      <c r="K436" s="204"/>
      <c r="L436" s="205"/>
      <c r="M436" s="205"/>
      <c r="N436" s="205"/>
      <c r="O436" s="214"/>
      <c r="P436" s="214"/>
      <c r="Q436" s="213"/>
      <c r="R436" s="213"/>
      <c r="S436" s="213"/>
      <c r="T436" s="213"/>
      <c r="U436" s="223"/>
      <c r="V436" s="222"/>
      <c r="W436" s="222"/>
      <c r="X436" s="222"/>
      <c r="Y436" s="222"/>
      <c r="Z436" s="222"/>
      <c r="AA436" s="232"/>
      <c r="AB436" s="231"/>
      <c r="AC436" s="231"/>
      <c r="AD436" s="231"/>
      <c r="AE436" s="231"/>
      <c r="AF436" s="231"/>
      <c r="AG436" s="250"/>
      <c r="AH436" s="249"/>
      <c r="AI436" s="249"/>
      <c r="AJ436" s="249"/>
      <c r="AK436" s="249"/>
      <c r="AL436" s="249"/>
      <c r="AM436" s="204"/>
      <c r="AN436" s="205"/>
      <c r="AO436" s="205"/>
      <c r="AP436" s="205"/>
      <c r="AQ436" s="205"/>
      <c r="AR436" s="205"/>
      <c r="AS436" s="259"/>
      <c r="AT436" s="258"/>
      <c r="AU436" s="258"/>
      <c r="AV436" s="258"/>
      <c r="AW436" s="258"/>
      <c r="AX436" s="258"/>
      <c r="AY436" s="268"/>
      <c r="AZ436" s="267"/>
      <c r="BA436" s="267"/>
      <c r="BB436" s="267"/>
      <c r="BC436" s="267"/>
      <c r="BD436" s="267"/>
      <c r="BE436" s="204"/>
      <c r="BF436" s="205"/>
      <c r="BG436" s="205"/>
      <c r="BH436" s="205"/>
      <c r="BI436" s="205"/>
      <c r="BJ436" s="205"/>
      <c r="BK436" s="241"/>
      <c r="BL436" s="240"/>
      <c r="BM436" s="240"/>
      <c r="BN436" s="240"/>
      <c r="BO436" s="240"/>
      <c r="BP436" s="240"/>
      <c r="BQ436" s="223"/>
      <c r="BR436" s="222"/>
      <c r="BS436" s="222"/>
      <c r="BT436" s="222"/>
      <c r="BU436" s="222"/>
      <c r="BV436" s="222"/>
      <c r="BW436" s="268"/>
      <c r="BX436" s="267"/>
      <c r="BY436" s="267"/>
      <c r="BZ436" s="267"/>
      <c r="CA436" s="267"/>
      <c r="CB436" s="267"/>
      <c r="CC436" s="241"/>
      <c r="CD436" s="214"/>
      <c r="CE436" s="240"/>
      <c r="CF436" s="240"/>
      <c r="CG436" s="240"/>
      <c r="CH436" s="5"/>
      <c r="CI436" s="579">
        <f t="shared" si="67"/>
        <v>0</v>
      </c>
      <c r="CJ436" s="579">
        <f t="shared" si="68"/>
        <v>0</v>
      </c>
    </row>
    <row r="437" spans="1:88" hidden="1" x14ac:dyDescent="0.2">
      <c r="A437" s="141"/>
      <c r="B437" s="141"/>
      <c r="C437" s="141"/>
      <c r="D437" s="142"/>
      <c r="E437" s="141"/>
      <c r="F437" s="142"/>
      <c r="G437" s="109"/>
      <c r="H437" s="65"/>
      <c r="I437" s="66"/>
      <c r="J437" s="204"/>
      <c r="K437" s="204"/>
      <c r="L437" s="205"/>
      <c r="M437" s="205"/>
      <c r="N437" s="205"/>
      <c r="O437" s="214"/>
      <c r="P437" s="214"/>
      <c r="Q437" s="213"/>
      <c r="R437" s="213"/>
      <c r="S437" s="213"/>
      <c r="T437" s="213"/>
      <c r="U437" s="223"/>
      <c r="V437" s="222"/>
      <c r="W437" s="222"/>
      <c r="X437" s="222"/>
      <c r="Y437" s="222"/>
      <c r="Z437" s="222"/>
      <c r="AA437" s="232"/>
      <c r="AB437" s="231"/>
      <c r="AC437" s="231"/>
      <c r="AD437" s="231"/>
      <c r="AE437" s="231"/>
      <c r="AF437" s="231"/>
      <c r="AG437" s="250"/>
      <c r="AH437" s="249"/>
      <c r="AI437" s="249"/>
      <c r="AJ437" s="249"/>
      <c r="AK437" s="249"/>
      <c r="AL437" s="249"/>
      <c r="AM437" s="204"/>
      <c r="AN437" s="205"/>
      <c r="AO437" s="205"/>
      <c r="AP437" s="205"/>
      <c r="AQ437" s="205"/>
      <c r="AR437" s="205"/>
      <c r="AS437" s="259"/>
      <c r="AT437" s="258"/>
      <c r="AU437" s="258"/>
      <c r="AV437" s="258"/>
      <c r="AW437" s="258"/>
      <c r="AX437" s="258"/>
      <c r="AY437" s="268"/>
      <c r="AZ437" s="267"/>
      <c r="BA437" s="267"/>
      <c r="BB437" s="267"/>
      <c r="BC437" s="267"/>
      <c r="BD437" s="267"/>
      <c r="BE437" s="204"/>
      <c r="BF437" s="205"/>
      <c r="BG437" s="205"/>
      <c r="BH437" s="205"/>
      <c r="BI437" s="205"/>
      <c r="BJ437" s="205"/>
      <c r="BK437" s="241"/>
      <c r="BL437" s="240"/>
      <c r="BM437" s="240"/>
      <c r="BN437" s="240"/>
      <c r="BO437" s="240"/>
      <c r="BP437" s="240"/>
      <c r="BQ437" s="223"/>
      <c r="BR437" s="222"/>
      <c r="BS437" s="222"/>
      <c r="BT437" s="222"/>
      <c r="BU437" s="222"/>
      <c r="BV437" s="222"/>
      <c r="BW437" s="268"/>
      <c r="BX437" s="267"/>
      <c r="BY437" s="267"/>
      <c r="BZ437" s="267"/>
      <c r="CA437" s="267"/>
      <c r="CB437" s="267"/>
      <c r="CC437" s="241"/>
      <c r="CD437" s="214"/>
      <c r="CE437" s="240"/>
      <c r="CF437" s="240"/>
      <c r="CG437" s="240"/>
      <c r="CH437" s="5"/>
      <c r="CI437" s="579">
        <f t="shared" si="67"/>
        <v>0</v>
      </c>
      <c r="CJ437" s="579">
        <f t="shared" si="68"/>
        <v>0</v>
      </c>
    </row>
    <row r="438" spans="1:88" hidden="1" x14ac:dyDescent="0.2">
      <c r="A438" s="141"/>
      <c r="B438" s="141"/>
      <c r="C438" s="141"/>
      <c r="D438" s="142"/>
      <c r="E438" s="141"/>
      <c r="F438" s="142"/>
      <c r="G438" s="109"/>
      <c r="H438" s="69"/>
      <c r="I438" s="66"/>
      <c r="J438" s="204"/>
      <c r="K438" s="204"/>
      <c r="L438" s="205"/>
      <c r="M438" s="205"/>
      <c r="N438" s="205"/>
      <c r="O438" s="214"/>
      <c r="P438" s="214"/>
      <c r="Q438" s="213"/>
      <c r="R438" s="213"/>
      <c r="S438" s="213"/>
      <c r="T438" s="213"/>
      <c r="U438" s="223"/>
      <c r="V438" s="222"/>
      <c r="W438" s="222"/>
      <c r="X438" s="222"/>
      <c r="Y438" s="222"/>
      <c r="Z438" s="222"/>
      <c r="AA438" s="232"/>
      <c r="AB438" s="231"/>
      <c r="AC438" s="231"/>
      <c r="AD438" s="231"/>
      <c r="AE438" s="231"/>
      <c r="AF438" s="231"/>
      <c r="AG438" s="250"/>
      <c r="AH438" s="249"/>
      <c r="AI438" s="249"/>
      <c r="AJ438" s="249"/>
      <c r="AK438" s="249"/>
      <c r="AL438" s="249"/>
      <c r="AM438" s="204"/>
      <c r="AN438" s="205"/>
      <c r="AO438" s="205"/>
      <c r="AP438" s="205"/>
      <c r="AQ438" s="205"/>
      <c r="AR438" s="205"/>
      <c r="AS438" s="259"/>
      <c r="AT438" s="258"/>
      <c r="AU438" s="258"/>
      <c r="AV438" s="258"/>
      <c r="AW438" s="258"/>
      <c r="AX438" s="258"/>
      <c r="AY438" s="268"/>
      <c r="AZ438" s="267"/>
      <c r="BA438" s="267"/>
      <c r="BB438" s="267"/>
      <c r="BC438" s="267"/>
      <c r="BD438" s="267"/>
      <c r="BE438" s="204"/>
      <c r="BF438" s="205"/>
      <c r="BG438" s="205"/>
      <c r="BH438" s="205"/>
      <c r="BI438" s="205"/>
      <c r="BJ438" s="205"/>
      <c r="BK438" s="241"/>
      <c r="BL438" s="240"/>
      <c r="BM438" s="240"/>
      <c r="BN438" s="240"/>
      <c r="BO438" s="240"/>
      <c r="BP438" s="240"/>
      <c r="BQ438" s="223"/>
      <c r="BR438" s="222"/>
      <c r="BS438" s="222"/>
      <c r="BT438" s="222"/>
      <c r="BU438" s="222"/>
      <c r="BV438" s="222"/>
      <c r="BW438" s="268"/>
      <c r="BX438" s="267"/>
      <c r="BY438" s="267"/>
      <c r="BZ438" s="267"/>
      <c r="CA438" s="267"/>
      <c r="CB438" s="267"/>
      <c r="CC438" s="241"/>
      <c r="CD438" s="214"/>
      <c r="CE438" s="240"/>
      <c r="CF438" s="240"/>
      <c r="CG438" s="240"/>
      <c r="CH438" s="5"/>
      <c r="CI438" s="579">
        <f t="shared" si="67"/>
        <v>0</v>
      </c>
      <c r="CJ438" s="579">
        <f t="shared" si="68"/>
        <v>0</v>
      </c>
    </row>
    <row r="439" spans="1:88" hidden="1" x14ac:dyDescent="0.2">
      <c r="A439" s="141"/>
      <c r="B439" s="141"/>
      <c r="C439" s="141"/>
      <c r="D439" s="142"/>
      <c r="E439" s="141"/>
      <c r="F439" s="142"/>
      <c r="G439" s="109"/>
      <c r="H439" s="69"/>
      <c r="I439" s="74"/>
      <c r="J439" s="204"/>
      <c r="K439" s="204"/>
      <c r="L439" s="205"/>
      <c r="M439" s="205"/>
      <c r="N439" s="205"/>
      <c r="O439" s="214"/>
      <c r="P439" s="214"/>
      <c r="Q439" s="213"/>
      <c r="R439" s="213"/>
      <c r="S439" s="213"/>
      <c r="T439" s="213"/>
      <c r="U439" s="223"/>
      <c r="V439" s="222"/>
      <c r="W439" s="222"/>
      <c r="X439" s="222"/>
      <c r="Y439" s="222"/>
      <c r="Z439" s="222"/>
      <c r="AA439" s="232"/>
      <c r="AB439" s="231"/>
      <c r="AC439" s="231"/>
      <c r="AD439" s="231"/>
      <c r="AE439" s="231"/>
      <c r="AF439" s="231"/>
      <c r="AG439" s="250"/>
      <c r="AH439" s="249"/>
      <c r="AI439" s="249"/>
      <c r="AJ439" s="249"/>
      <c r="AK439" s="249"/>
      <c r="AL439" s="249"/>
      <c r="AM439" s="204"/>
      <c r="AN439" s="205"/>
      <c r="AO439" s="205"/>
      <c r="AP439" s="205"/>
      <c r="AQ439" s="205"/>
      <c r="AR439" s="205"/>
      <c r="AS439" s="259"/>
      <c r="AT439" s="258"/>
      <c r="AU439" s="258"/>
      <c r="AV439" s="258"/>
      <c r="AW439" s="258"/>
      <c r="AX439" s="258"/>
      <c r="AY439" s="268"/>
      <c r="AZ439" s="267"/>
      <c r="BA439" s="267"/>
      <c r="BB439" s="267"/>
      <c r="BC439" s="267"/>
      <c r="BD439" s="267"/>
      <c r="BE439" s="204"/>
      <c r="BF439" s="205"/>
      <c r="BG439" s="205"/>
      <c r="BH439" s="205"/>
      <c r="BI439" s="205"/>
      <c r="BJ439" s="205"/>
      <c r="BK439" s="241"/>
      <c r="BL439" s="240"/>
      <c r="BM439" s="240"/>
      <c r="BN439" s="240"/>
      <c r="BO439" s="240"/>
      <c r="BP439" s="240"/>
      <c r="BQ439" s="223"/>
      <c r="BR439" s="222"/>
      <c r="BS439" s="222"/>
      <c r="BT439" s="222"/>
      <c r="BU439" s="222"/>
      <c r="BV439" s="222"/>
      <c r="BW439" s="268"/>
      <c r="BX439" s="267"/>
      <c r="BY439" s="267"/>
      <c r="BZ439" s="267"/>
      <c r="CA439" s="267"/>
      <c r="CB439" s="267"/>
      <c r="CC439" s="241"/>
      <c r="CD439" s="214"/>
      <c r="CE439" s="240"/>
      <c r="CF439" s="240"/>
      <c r="CG439" s="240"/>
      <c r="CH439" s="5"/>
      <c r="CI439" s="579">
        <f t="shared" si="67"/>
        <v>0</v>
      </c>
      <c r="CJ439" s="579">
        <f t="shared" si="68"/>
        <v>0</v>
      </c>
    </row>
    <row r="440" spans="1:88" hidden="1" x14ac:dyDescent="0.2">
      <c r="A440" s="141"/>
      <c r="B440" s="141"/>
      <c r="C440" s="141"/>
      <c r="D440" s="142"/>
      <c r="E440" s="141"/>
      <c r="F440" s="142"/>
      <c r="G440" s="109"/>
      <c r="H440" s="65"/>
      <c r="I440" s="160"/>
      <c r="J440" s="204"/>
      <c r="K440" s="204"/>
      <c r="L440" s="205"/>
      <c r="M440" s="205"/>
      <c r="N440" s="205"/>
      <c r="O440" s="214"/>
      <c r="P440" s="214"/>
      <c r="Q440" s="213"/>
      <c r="R440" s="213"/>
      <c r="S440" s="213"/>
      <c r="T440" s="213"/>
      <c r="U440" s="223"/>
      <c r="V440" s="222"/>
      <c r="W440" s="222"/>
      <c r="X440" s="222"/>
      <c r="Y440" s="222"/>
      <c r="Z440" s="222"/>
      <c r="AA440" s="232"/>
      <c r="AB440" s="231"/>
      <c r="AC440" s="231"/>
      <c r="AD440" s="231"/>
      <c r="AE440" s="231"/>
      <c r="AF440" s="231"/>
      <c r="AG440" s="250"/>
      <c r="AH440" s="249"/>
      <c r="AI440" s="249"/>
      <c r="AJ440" s="249"/>
      <c r="AK440" s="249"/>
      <c r="AL440" s="249"/>
      <c r="AM440" s="204"/>
      <c r="AN440" s="205"/>
      <c r="AO440" s="205"/>
      <c r="AP440" s="205"/>
      <c r="AQ440" s="205"/>
      <c r="AR440" s="205"/>
      <c r="AS440" s="259"/>
      <c r="AT440" s="258"/>
      <c r="AU440" s="258"/>
      <c r="AV440" s="258"/>
      <c r="AW440" s="258"/>
      <c r="AX440" s="258"/>
      <c r="AY440" s="268"/>
      <c r="AZ440" s="267"/>
      <c r="BA440" s="267"/>
      <c r="BB440" s="267"/>
      <c r="BC440" s="267"/>
      <c r="BD440" s="267"/>
      <c r="BE440" s="204"/>
      <c r="BF440" s="205"/>
      <c r="BG440" s="205"/>
      <c r="BH440" s="205"/>
      <c r="BI440" s="205"/>
      <c r="BJ440" s="205"/>
      <c r="BK440" s="241"/>
      <c r="BL440" s="240"/>
      <c r="BM440" s="240"/>
      <c r="BN440" s="240"/>
      <c r="BO440" s="240"/>
      <c r="BP440" s="240"/>
      <c r="BQ440" s="223"/>
      <c r="BR440" s="222"/>
      <c r="BS440" s="222"/>
      <c r="BT440" s="222"/>
      <c r="BU440" s="222"/>
      <c r="BV440" s="222"/>
      <c r="BW440" s="268"/>
      <c r="BX440" s="267"/>
      <c r="BY440" s="267"/>
      <c r="BZ440" s="267"/>
      <c r="CA440" s="267"/>
      <c r="CB440" s="267"/>
      <c r="CC440" s="241"/>
      <c r="CD440" s="214"/>
      <c r="CE440" s="240"/>
      <c r="CF440" s="240"/>
      <c r="CG440" s="240"/>
      <c r="CH440" s="5"/>
      <c r="CI440" s="579">
        <f t="shared" si="67"/>
        <v>0</v>
      </c>
      <c r="CJ440" s="579">
        <f t="shared" si="68"/>
        <v>0</v>
      </c>
    </row>
    <row r="441" spans="1:88" hidden="1" x14ac:dyDescent="0.2">
      <c r="A441" s="141"/>
      <c r="B441" s="141"/>
      <c r="C441" s="141"/>
      <c r="D441" s="142"/>
      <c r="E441" s="141"/>
      <c r="F441" s="142"/>
      <c r="G441" s="109"/>
      <c r="H441" s="65"/>
      <c r="I441" s="160"/>
      <c r="J441" s="204"/>
      <c r="K441" s="204"/>
      <c r="L441" s="205"/>
      <c r="M441" s="205"/>
      <c r="N441" s="205"/>
      <c r="O441" s="214"/>
      <c r="P441" s="214"/>
      <c r="Q441" s="213"/>
      <c r="R441" s="213"/>
      <c r="S441" s="213"/>
      <c r="T441" s="213"/>
      <c r="U441" s="223"/>
      <c r="V441" s="222"/>
      <c r="W441" s="222"/>
      <c r="X441" s="222"/>
      <c r="Y441" s="222"/>
      <c r="Z441" s="222"/>
      <c r="AA441" s="232"/>
      <c r="AB441" s="231"/>
      <c r="AC441" s="231"/>
      <c r="AD441" s="231"/>
      <c r="AE441" s="231"/>
      <c r="AF441" s="231"/>
      <c r="AG441" s="250"/>
      <c r="AH441" s="249"/>
      <c r="AI441" s="249"/>
      <c r="AJ441" s="249"/>
      <c r="AK441" s="249"/>
      <c r="AL441" s="249"/>
      <c r="AM441" s="204"/>
      <c r="AN441" s="205"/>
      <c r="AO441" s="205"/>
      <c r="AP441" s="205"/>
      <c r="AQ441" s="205"/>
      <c r="AR441" s="205"/>
      <c r="AS441" s="259"/>
      <c r="AT441" s="258"/>
      <c r="AU441" s="258"/>
      <c r="AV441" s="258"/>
      <c r="AW441" s="258"/>
      <c r="AX441" s="258"/>
      <c r="AY441" s="268"/>
      <c r="AZ441" s="267"/>
      <c r="BA441" s="267"/>
      <c r="BB441" s="267"/>
      <c r="BC441" s="267"/>
      <c r="BD441" s="267"/>
      <c r="BE441" s="204"/>
      <c r="BF441" s="205"/>
      <c r="BG441" s="205"/>
      <c r="BH441" s="205"/>
      <c r="BI441" s="205"/>
      <c r="BJ441" s="205"/>
      <c r="BK441" s="241"/>
      <c r="BL441" s="240"/>
      <c r="BM441" s="240"/>
      <c r="BN441" s="240"/>
      <c r="BO441" s="240"/>
      <c r="BP441" s="240"/>
      <c r="BQ441" s="223"/>
      <c r="BR441" s="222"/>
      <c r="BS441" s="222"/>
      <c r="BT441" s="222"/>
      <c r="BU441" s="222"/>
      <c r="BV441" s="222"/>
      <c r="BW441" s="268"/>
      <c r="BX441" s="267"/>
      <c r="BY441" s="267"/>
      <c r="BZ441" s="267"/>
      <c r="CA441" s="267"/>
      <c r="CB441" s="267"/>
      <c r="CC441" s="241"/>
      <c r="CD441" s="214"/>
      <c r="CE441" s="240"/>
      <c r="CF441" s="240"/>
      <c r="CG441" s="240"/>
      <c r="CH441" s="5"/>
      <c r="CI441" s="579">
        <f t="shared" si="67"/>
        <v>0</v>
      </c>
      <c r="CJ441" s="579">
        <f t="shared" si="68"/>
        <v>0</v>
      </c>
    </row>
    <row r="442" spans="1:88" hidden="1" x14ac:dyDescent="0.2">
      <c r="A442" s="141"/>
      <c r="B442" s="141"/>
      <c r="C442" s="141"/>
      <c r="D442" s="142"/>
      <c r="E442" s="141"/>
      <c r="F442" s="142"/>
      <c r="G442" s="109"/>
      <c r="H442" s="65"/>
      <c r="I442" s="160"/>
      <c r="J442" s="204"/>
      <c r="K442" s="204"/>
      <c r="L442" s="205"/>
      <c r="M442" s="205"/>
      <c r="N442" s="205"/>
      <c r="O442" s="214"/>
      <c r="P442" s="214"/>
      <c r="Q442" s="213"/>
      <c r="R442" s="213"/>
      <c r="S442" s="213"/>
      <c r="T442" s="213"/>
      <c r="U442" s="223"/>
      <c r="V442" s="222"/>
      <c r="W442" s="222"/>
      <c r="X442" s="222"/>
      <c r="Y442" s="222"/>
      <c r="Z442" s="222"/>
      <c r="AA442" s="232"/>
      <c r="AB442" s="231"/>
      <c r="AC442" s="231"/>
      <c r="AD442" s="231"/>
      <c r="AE442" s="231"/>
      <c r="AF442" s="231"/>
      <c r="AG442" s="250"/>
      <c r="AH442" s="249"/>
      <c r="AI442" s="249"/>
      <c r="AJ442" s="249"/>
      <c r="AK442" s="249"/>
      <c r="AL442" s="249"/>
      <c r="AM442" s="204"/>
      <c r="AN442" s="205"/>
      <c r="AO442" s="205"/>
      <c r="AP442" s="205"/>
      <c r="AQ442" s="205"/>
      <c r="AR442" s="205"/>
      <c r="AS442" s="259"/>
      <c r="AT442" s="258"/>
      <c r="AU442" s="258"/>
      <c r="AV442" s="258"/>
      <c r="AW442" s="258"/>
      <c r="AX442" s="258"/>
      <c r="AY442" s="268"/>
      <c r="AZ442" s="267"/>
      <c r="BA442" s="267"/>
      <c r="BB442" s="267"/>
      <c r="BC442" s="267"/>
      <c r="BD442" s="267"/>
      <c r="BE442" s="204"/>
      <c r="BF442" s="205"/>
      <c r="BG442" s="205"/>
      <c r="BH442" s="205"/>
      <c r="BI442" s="205"/>
      <c r="BJ442" s="205"/>
      <c r="BK442" s="241"/>
      <c r="BL442" s="240"/>
      <c r="BM442" s="240"/>
      <c r="BN442" s="240"/>
      <c r="BO442" s="240"/>
      <c r="BP442" s="240"/>
      <c r="BQ442" s="223"/>
      <c r="BR442" s="222"/>
      <c r="BS442" s="222"/>
      <c r="BT442" s="222"/>
      <c r="BU442" s="222"/>
      <c r="BV442" s="222"/>
      <c r="BW442" s="268"/>
      <c r="BX442" s="267"/>
      <c r="BY442" s="267"/>
      <c r="BZ442" s="267"/>
      <c r="CA442" s="267"/>
      <c r="CB442" s="267"/>
      <c r="CC442" s="241"/>
      <c r="CD442" s="214"/>
      <c r="CE442" s="240"/>
      <c r="CF442" s="240"/>
      <c r="CG442" s="240"/>
      <c r="CH442" s="5"/>
      <c r="CI442" s="579">
        <f t="shared" si="67"/>
        <v>0</v>
      </c>
      <c r="CJ442" s="579">
        <f t="shared" si="68"/>
        <v>0</v>
      </c>
    </row>
    <row r="443" spans="1:88" hidden="1" x14ac:dyDescent="0.2">
      <c r="A443" s="146"/>
      <c r="B443" s="146"/>
      <c r="C443" s="146"/>
      <c r="D443" s="147"/>
      <c r="E443" s="146"/>
      <c r="F443" s="147"/>
      <c r="G443" s="148"/>
      <c r="H443" s="72"/>
      <c r="I443" s="73"/>
      <c r="J443" s="204"/>
      <c r="K443" s="204"/>
      <c r="L443" s="205"/>
      <c r="M443" s="205"/>
      <c r="N443" s="205"/>
      <c r="O443" s="214"/>
      <c r="P443" s="214"/>
      <c r="Q443" s="213"/>
      <c r="R443" s="213"/>
      <c r="S443" s="213"/>
      <c r="T443" s="213"/>
      <c r="U443" s="223"/>
      <c r="V443" s="222"/>
      <c r="W443" s="222"/>
      <c r="X443" s="222"/>
      <c r="Y443" s="222"/>
      <c r="Z443" s="222"/>
      <c r="AA443" s="232"/>
      <c r="AB443" s="231"/>
      <c r="AC443" s="231"/>
      <c r="AD443" s="231"/>
      <c r="AE443" s="231"/>
      <c r="AF443" s="231"/>
      <c r="AG443" s="250"/>
      <c r="AH443" s="249"/>
      <c r="AI443" s="249"/>
      <c r="AJ443" s="249"/>
      <c r="AK443" s="249"/>
      <c r="AL443" s="249"/>
      <c r="AM443" s="204"/>
      <c r="AN443" s="205"/>
      <c r="AO443" s="205"/>
      <c r="AP443" s="205"/>
      <c r="AQ443" s="205"/>
      <c r="AR443" s="205"/>
      <c r="AS443" s="259"/>
      <c r="AT443" s="258"/>
      <c r="AU443" s="258"/>
      <c r="AV443" s="258"/>
      <c r="AW443" s="258"/>
      <c r="AX443" s="258"/>
      <c r="AY443" s="268"/>
      <c r="AZ443" s="267"/>
      <c r="BA443" s="267"/>
      <c r="BB443" s="267"/>
      <c r="BC443" s="267"/>
      <c r="BD443" s="267"/>
      <c r="BE443" s="204"/>
      <c r="BF443" s="205"/>
      <c r="BG443" s="205"/>
      <c r="BH443" s="205"/>
      <c r="BI443" s="205"/>
      <c r="BJ443" s="205"/>
      <c r="BK443" s="241"/>
      <c r="BL443" s="240"/>
      <c r="BM443" s="240"/>
      <c r="BN443" s="240"/>
      <c r="BO443" s="240"/>
      <c r="BP443" s="240"/>
      <c r="BQ443" s="223"/>
      <c r="BR443" s="222"/>
      <c r="BS443" s="222"/>
      <c r="BT443" s="222"/>
      <c r="BU443" s="222"/>
      <c r="BV443" s="222"/>
      <c r="BW443" s="268"/>
      <c r="BX443" s="267"/>
      <c r="BY443" s="267"/>
      <c r="BZ443" s="267"/>
      <c r="CA443" s="267"/>
      <c r="CB443" s="267"/>
      <c r="CC443" s="241"/>
      <c r="CD443" s="214"/>
      <c r="CE443" s="240"/>
      <c r="CF443" s="240"/>
      <c r="CG443" s="240"/>
      <c r="CH443" s="5"/>
      <c r="CI443" s="579">
        <f t="shared" si="67"/>
        <v>0</v>
      </c>
      <c r="CJ443" s="579">
        <f t="shared" si="68"/>
        <v>0</v>
      </c>
    </row>
    <row r="444" spans="1:88" hidden="1" x14ac:dyDescent="0.2">
      <c r="A444" s="105"/>
      <c r="B444" s="105"/>
      <c r="C444" s="105"/>
      <c r="D444" s="107"/>
      <c r="E444" s="105"/>
      <c r="F444" s="107"/>
      <c r="G444" s="108"/>
      <c r="H444" s="161"/>
      <c r="I444" s="73"/>
      <c r="J444" s="204"/>
      <c r="K444" s="204"/>
      <c r="L444" s="205"/>
      <c r="M444" s="205"/>
      <c r="N444" s="205"/>
      <c r="O444" s="214"/>
      <c r="P444" s="214"/>
      <c r="Q444" s="213"/>
      <c r="R444" s="213"/>
      <c r="S444" s="213"/>
      <c r="T444" s="213"/>
      <c r="U444" s="223"/>
      <c r="V444" s="222"/>
      <c r="W444" s="222"/>
      <c r="X444" s="222"/>
      <c r="Y444" s="222"/>
      <c r="Z444" s="222"/>
      <c r="AA444" s="232"/>
      <c r="AB444" s="231"/>
      <c r="AC444" s="231"/>
      <c r="AD444" s="231"/>
      <c r="AE444" s="231"/>
      <c r="AF444" s="231"/>
      <c r="AG444" s="250"/>
      <c r="AH444" s="249"/>
      <c r="AI444" s="249"/>
      <c r="AJ444" s="249"/>
      <c r="AK444" s="249"/>
      <c r="AL444" s="249"/>
      <c r="AM444" s="204"/>
      <c r="AN444" s="205"/>
      <c r="AO444" s="205"/>
      <c r="AP444" s="205"/>
      <c r="AQ444" s="205"/>
      <c r="AR444" s="205"/>
      <c r="AS444" s="259"/>
      <c r="AT444" s="258"/>
      <c r="AU444" s="258"/>
      <c r="AV444" s="258"/>
      <c r="AW444" s="258"/>
      <c r="AX444" s="258"/>
      <c r="AY444" s="268"/>
      <c r="AZ444" s="267"/>
      <c r="BA444" s="267"/>
      <c r="BB444" s="267"/>
      <c r="BC444" s="267"/>
      <c r="BD444" s="267"/>
      <c r="BE444" s="204"/>
      <c r="BF444" s="205"/>
      <c r="BG444" s="205"/>
      <c r="BH444" s="205"/>
      <c r="BI444" s="205"/>
      <c r="BJ444" s="205"/>
      <c r="BK444" s="241"/>
      <c r="BL444" s="240"/>
      <c r="BM444" s="240"/>
      <c r="BN444" s="240"/>
      <c r="BO444" s="240"/>
      <c r="BP444" s="240"/>
      <c r="BQ444" s="223"/>
      <c r="BR444" s="222"/>
      <c r="BS444" s="222"/>
      <c r="BT444" s="222"/>
      <c r="BU444" s="222"/>
      <c r="BV444" s="222"/>
      <c r="BW444" s="268"/>
      <c r="BX444" s="267"/>
      <c r="BY444" s="267"/>
      <c r="BZ444" s="267"/>
      <c r="CA444" s="267"/>
      <c r="CB444" s="267"/>
      <c r="CC444" s="241"/>
      <c r="CD444" s="214"/>
      <c r="CE444" s="240"/>
      <c r="CF444" s="240"/>
      <c r="CG444" s="240"/>
      <c r="CH444" s="5"/>
      <c r="CI444" s="579">
        <f t="shared" si="67"/>
        <v>0</v>
      </c>
      <c r="CJ444" s="579">
        <f t="shared" si="68"/>
        <v>0</v>
      </c>
    </row>
    <row r="445" spans="1:88" hidden="1" x14ac:dyDescent="0.2">
      <c r="A445" s="22"/>
      <c r="B445" s="22"/>
      <c r="C445" s="22"/>
      <c r="D445" s="28"/>
      <c r="E445" s="22"/>
      <c r="F445" s="28"/>
      <c r="G445" s="128"/>
      <c r="H445" s="26"/>
      <c r="I445" s="112"/>
      <c r="J445" s="204"/>
      <c r="K445" s="204"/>
      <c r="L445" s="205"/>
      <c r="M445" s="205"/>
      <c r="N445" s="205"/>
      <c r="O445" s="214"/>
      <c r="P445" s="214"/>
      <c r="Q445" s="213"/>
      <c r="R445" s="213"/>
      <c r="S445" s="213"/>
      <c r="T445" s="213"/>
      <c r="U445" s="223"/>
      <c r="V445" s="222"/>
      <c r="W445" s="222"/>
      <c r="X445" s="222"/>
      <c r="Y445" s="222"/>
      <c r="Z445" s="222"/>
      <c r="AA445" s="232"/>
      <c r="AB445" s="231"/>
      <c r="AC445" s="231"/>
      <c r="AD445" s="231"/>
      <c r="AE445" s="231"/>
      <c r="AF445" s="231"/>
      <c r="AG445" s="250"/>
      <c r="AH445" s="249"/>
      <c r="AI445" s="249"/>
      <c r="AJ445" s="249"/>
      <c r="AK445" s="249"/>
      <c r="AL445" s="249"/>
      <c r="AM445" s="204"/>
      <c r="AN445" s="205"/>
      <c r="AO445" s="205"/>
      <c r="AP445" s="205"/>
      <c r="AQ445" s="205"/>
      <c r="AR445" s="205"/>
      <c r="AS445" s="259"/>
      <c r="AT445" s="258"/>
      <c r="AU445" s="258"/>
      <c r="AV445" s="258"/>
      <c r="AW445" s="258"/>
      <c r="AX445" s="258"/>
      <c r="AY445" s="268"/>
      <c r="AZ445" s="267"/>
      <c r="BA445" s="267"/>
      <c r="BB445" s="267"/>
      <c r="BC445" s="267"/>
      <c r="BD445" s="267"/>
      <c r="BE445" s="204"/>
      <c r="BF445" s="205"/>
      <c r="BG445" s="205"/>
      <c r="BH445" s="205"/>
      <c r="BI445" s="205"/>
      <c r="BJ445" s="205"/>
      <c r="BK445" s="241"/>
      <c r="BL445" s="240"/>
      <c r="BM445" s="240"/>
      <c r="BN445" s="240"/>
      <c r="BO445" s="240"/>
      <c r="BP445" s="240"/>
      <c r="BQ445" s="223"/>
      <c r="BR445" s="222"/>
      <c r="BS445" s="222"/>
      <c r="BT445" s="222"/>
      <c r="BU445" s="222"/>
      <c r="BV445" s="222"/>
      <c r="BW445" s="268"/>
      <c r="BX445" s="267"/>
      <c r="BY445" s="267"/>
      <c r="BZ445" s="267"/>
      <c r="CA445" s="267"/>
      <c r="CB445" s="267"/>
      <c r="CC445" s="241"/>
      <c r="CD445" s="214"/>
      <c r="CE445" s="240"/>
      <c r="CF445" s="240"/>
      <c r="CG445" s="240"/>
      <c r="CH445" s="5"/>
      <c r="CI445" s="579">
        <f t="shared" si="67"/>
        <v>0</v>
      </c>
      <c r="CJ445" s="579">
        <f t="shared" si="68"/>
        <v>0</v>
      </c>
    </row>
    <row r="446" spans="1:88" hidden="1" x14ac:dyDescent="0.2">
      <c r="A446" s="22"/>
      <c r="B446" s="22"/>
      <c r="C446" s="51"/>
      <c r="D446" s="23"/>
      <c r="E446" s="22"/>
      <c r="F446" s="23"/>
      <c r="G446" s="124"/>
      <c r="H446" s="26"/>
      <c r="I446" s="112"/>
      <c r="J446" s="204"/>
      <c r="K446" s="204"/>
      <c r="L446" s="205"/>
      <c r="M446" s="205"/>
      <c r="N446" s="205"/>
      <c r="O446" s="214"/>
      <c r="P446" s="214"/>
      <c r="Q446" s="213"/>
      <c r="R446" s="213"/>
      <c r="S446" s="213"/>
      <c r="T446" s="213"/>
      <c r="U446" s="223"/>
      <c r="V446" s="222"/>
      <c r="W446" s="222"/>
      <c r="X446" s="222"/>
      <c r="Y446" s="222"/>
      <c r="Z446" s="222"/>
      <c r="AA446" s="232"/>
      <c r="AB446" s="231"/>
      <c r="AC446" s="231"/>
      <c r="AD446" s="231"/>
      <c r="AE446" s="231"/>
      <c r="AF446" s="231"/>
      <c r="AG446" s="250"/>
      <c r="AH446" s="249"/>
      <c r="AI446" s="249"/>
      <c r="AJ446" s="249"/>
      <c r="AK446" s="249"/>
      <c r="AL446" s="249"/>
      <c r="AM446" s="204"/>
      <c r="AN446" s="205"/>
      <c r="AO446" s="205"/>
      <c r="AP446" s="205"/>
      <c r="AQ446" s="205"/>
      <c r="AR446" s="205"/>
      <c r="AS446" s="259"/>
      <c r="AT446" s="258"/>
      <c r="AU446" s="258"/>
      <c r="AV446" s="258"/>
      <c r="AW446" s="258"/>
      <c r="AX446" s="258"/>
      <c r="AY446" s="268"/>
      <c r="AZ446" s="267"/>
      <c r="BA446" s="267"/>
      <c r="BB446" s="267"/>
      <c r="BC446" s="267"/>
      <c r="BD446" s="267"/>
      <c r="BE446" s="204"/>
      <c r="BF446" s="205"/>
      <c r="BG446" s="205"/>
      <c r="BH446" s="205"/>
      <c r="BI446" s="205"/>
      <c r="BJ446" s="205"/>
      <c r="BK446" s="241"/>
      <c r="BL446" s="240"/>
      <c r="BM446" s="240"/>
      <c r="BN446" s="240"/>
      <c r="BO446" s="240"/>
      <c r="BP446" s="240"/>
      <c r="BQ446" s="223"/>
      <c r="BR446" s="222"/>
      <c r="BS446" s="222"/>
      <c r="BT446" s="222"/>
      <c r="BU446" s="222"/>
      <c r="BV446" s="222"/>
      <c r="BW446" s="268"/>
      <c r="BX446" s="267"/>
      <c r="BY446" s="267"/>
      <c r="BZ446" s="267"/>
      <c r="CA446" s="267"/>
      <c r="CB446" s="267"/>
      <c r="CC446" s="241"/>
      <c r="CD446" s="214"/>
      <c r="CE446" s="240"/>
      <c r="CF446" s="240"/>
      <c r="CG446" s="240"/>
      <c r="CH446" s="5"/>
      <c r="CI446" s="579">
        <f t="shared" si="67"/>
        <v>0</v>
      </c>
      <c r="CJ446" s="579">
        <f t="shared" si="68"/>
        <v>0</v>
      </c>
    </row>
    <row r="447" spans="1:88" hidden="1" x14ac:dyDescent="0.2">
      <c r="A447" s="22"/>
      <c r="B447" s="22"/>
      <c r="C447" s="51"/>
      <c r="D447" s="121"/>
      <c r="E447" s="22"/>
      <c r="F447" s="23"/>
      <c r="G447" s="124"/>
      <c r="H447" s="26"/>
      <c r="I447" s="112"/>
      <c r="J447" s="204"/>
      <c r="K447" s="204"/>
      <c r="L447" s="205"/>
      <c r="M447" s="205"/>
      <c r="N447" s="205"/>
      <c r="O447" s="214"/>
      <c r="P447" s="214"/>
      <c r="Q447" s="213"/>
      <c r="R447" s="213"/>
      <c r="S447" s="213"/>
      <c r="T447" s="213"/>
      <c r="U447" s="223"/>
      <c r="V447" s="222"/>
      <c r="W447" s="222"/>
      <c r="X447" s="222"/>
      <c r="Y447" s="222"/>
      <c r="Z447" s="222"/>
      <c r="AA447" s="232"/>
      <c r="AB447" s="231"/>
      <c r="AC447" s="231"/>
      <c r="AD447" s="231"/>
      <c r="AE447" s="231"/>
      <c r="AF447" s="231"/>
      <c r="AG447" s="250"/>
      <c r="AH447" s="249"/>
      <c r="AI447" s="249"/>
      <c r="AJ447" s="249"/>
      <c r="AK447" s="249"/>
      <c r="AL447" s="249"/>
      <c r="AM447" s="204"/>
      <c r="AN447" s="205"/>
      <c r="AO447" s="205"/>
      <c r="AP447" s="205"/>
      <c r="AQ447" s="205"/>
      <c r="AR447" s="205"/>
      <c r="AS447" s="259"/>
      <c r="AT447" s="258"/>
      <c r="AU447" s="258"/>
      <c r="AV447" s="258"/>
      <c r="AW447" s="258"/>
      <c r="AX447" s="258"/>
      <c r="AY447" s="268"/>
      <c r="AZ447" s="267"/>
      <c r="BA447" s="267"/>
      <c r="BB447" s="267"/>
      <c r="BC447" s="267"/>
      <c r="BD447" s="267"/>
      <c r="BE447" s="204"/>
      <c r="BF447" s="205"/>
      <c r="BG447" s="205"/>
      <c r="BH447" s="205"/>
      <c r="BI447" s="205"/>
      <c r="BJ447" s="205"/>
      <c r="BK447" s="241"/>
      <c r="BL447" s="240"/>
      <c r="BM447" s="240"/>
      <c r="BN447" s="240"/>
      <c r="BO447" s="240"/>
      <c r="BP447" s="240"/>
      <c r="BQ447" s="223"/>
      <c r="BR447" s="222"/>
      <c r="BS447" s="222"/>
      <c r="BT447" s="222"/>
      <c r="BU447" s="222"/>
      <c r="BV447" s="222"/>
      <c r="BW447" s="268"/>
      <c r="BX447" s="267"/>
      <c r="BY447" s="267"/>
      <c r="BZ447" s="267"/>
      <c r="CA447" s="267"/>
      <c r="CB447" s="267"/>
      <c r="CC447" s="241"/>
      <c r="CD447" s="214"/>
      <c r="CE447" s="240"/>
      <c r="CF447" s="240"/>
      <c r="CG447" s="240"/>
      <c r="CH447" s="5"/>
      <c r="CI447" s="579">
        <f t="shared" si="67"/>
        <v>0</v>
      </c>
      <c r="CJ447" s="579">
        <f t="shared" si="68"/>
        <v>0</v>
      </c>
    </row>
    <row r="448" spans="1:88" hidden="1" x14ac:dyDescent="0.2">
      <c r="A448" s="22"/>
      <c r="B448" s="22"/>
      <c r="C448" s="51"/>
      <c r="D448" s="33"/>
      <c r="E448" s="22"/>
      <c r="F448" s="23"/>
      <c r="G448" s="124"/>
      <c r="H448" s="75"/>
      <c r="I448" s="52"/>
      <c r="J448" s="204"/>
      <c r="K448" s="204"/>
      <c r="L448" s="205"/>
      <c r="M448" s="205"/>
      <c r="N448" s="205"/>
      <c r="O448" s="214"/>
      <c r="P448" s="214"/>
      <c r="Q448" s="213"/>
      <c r="R448" s="213"/>
      <c r="S448" s="213"/>
      <c r="T448" s="213"/>
      <c r="U448" s="223"/>
      <c r="V448" s="222"/>
      <c r="W448" s="222"/>
      <c r="X448" s="222"/>
      <c r="Y448" s="222"/>
      <c r="Z448" s="222"/>
      <c r="AA448" s="232"/>
      <c r="AB448" s="231"/>
      <c r="AC448" s="231"/>
      <c r="AD448" s="231"/>
      <c r="AE448" s="231"/>
      <c r="AF448" s="231"/>
      <c r="AG448" s="250"/>
      <c r="AH448" s="249"/>
      <c r="AI448" s="249"/>
      <c r="AJ448" s="249"/>
      <c r="AK448" s="249"/>
      <c r="AL448" s="249"/>
      <c r="AM448" s="204"/>
      <c r="AN448" s="205"/>
      <c r="AO448" s="205"/>
      <c r="AP448" s="205"/>
      <c r="AQ448" s="205"/>
      <c r="AR448" s="205"/>
      <c r="AS448" s="259"/>
      <c r="AT448" s="258"/>
      <c r="AU448" s="258"/>
      <c r="AV448" s="258"/>
      <c r="AW448" s="258"/>
      <c r="AX448" s="258"/>
      <c r="AY448" s="268"/>
      <c r="AZ448" s="267"/>
      <c r="BA448" s="267"/>
      <c r="BB448" s="267"/>
      <c r="BC448" s="267"/>
      <c r="BD448" s="267"/>
      <c r="BE448" s="204"/>
      <c r="BF448" s="205"/>
      <c r="BG448" s="205"/>
      <c r="BH448" s="205"/>
      <c r="BI448" s="205"/>
      <c r="BJ448" s="205"/>
      <c r="BK448" s="241"/>
      <c r="BL448" s="240"/>
      <c r="BM448" s="240"/>
      <c r="BN448" s="240"/>
      <c r="BO448" s="240"/>
      <c r="BP448" s="240"/>
      <c r="BQ448" s="223"/>
      <c r="BR448" s="222"/>
      <c r="BS448" s="222"/>
      <c r="BT448" s="222"/>
      <c r="BU448" s="222"/>
      <c r="BV448" s="222"/>
      <c r="BW448" s="268"/>
      <c r="BX448" s="267"/>
      <c r="BY448" s="267"/>
      <c r="BZ448" s="267"/>
      <c r="CA448" s="267"/>
      <c r="CB448" s="267"/>
      <c r="CC448" s="241"/>
      <c r="CD448" s="214"/>
      <c r="CE448" s="240"/>
      <c r="CF448" s="240"/>
      <c r="CG448" s="240"/>
      <c r="CH448" s="5"/>
      <c r="CI448" s="579">
        <f t="shared" si="67"/>
        <v>0</v>
      </c>
      <c r="CJ448" s="579">
        <f t="shared" si="68"/>
        <v>0</v>
      </c>
    </row>
    <row r="449" spans="1:88" hidden="1" x14ac:dyDescent="0.2">
      <c r="A449" s="22"/>
      <c r="B449" s="22"/>
      <c r="C449" s="22"/>
      <c r="D449" s="34"/>
      <c r="E449" s="22"/>
      <c r="F449" s="34"/>
      <c r="G449" s="48"/>
      <c r="H449" s="36"/>
      <c r="I449" s="27"/>
      <c r="J449" s="204"/>
      <c r="K449" s="204"/>
      <c r="L449" s="205"/>
      <c r="M449" s="205"/>
      <c r="N449" s="204"/>
      <c r="O449" s="214"/>
      <c r="P449" s="214"/>
      <c r="Q449" s="213"/>
      <c r="R449" s="214"/>
      <c r="S449" s="213"/>
      <c r="T449" s="214"/>
      <c r="U449" s="223"/>
      <c r="V449" s="223"/>
      <c r="W449" s="222"/>
      <c r="X449" s="223"/>
      <c r="Y449" s="222"/>
      <c r="Z449" s="223"/>
      <c r="AA449" s="232"/>
      <c r="AB449" s="232"/>
      <c r="AC449" s="231"/>
      <c r="AD449" s="232"/>
      <c r="AE449" s="231"/>
      <c r="AF449" s="232"/>
      <c r="AG449" s="250"/>
      <c r="AH449" s="250"/>
      <c r="AI449" s="249"/>
      <c r="AJ449" s="250"/>
      <c r="AK449" s="249"/>
      <c r="AL449" s="250"/>
      <c r="AM449" s="204"/>
      <c r="AN449" s="204"/>
      <c r="AO449" s="205"/>
      <c r="AP449" s="204"/>
      <c r="AQ449" s="205"/>
      <c r="AR449" s="204"/>
      <c r="AS449" s="259"/>
      <c r="AT449" s="259"/>
      <c r="AU449" s="258"/>
      <c r="AV449" s="259"/>
      <c r="AW449" s="258"/>
      <c r="AX449" s="259"/>
      <c r="AY449" s="268"/>
      <c r="AZ449" s="268"/>
      <c r="BA449" s="267"/>
      <c r="BB449" s="268"/>
      <c r="BC449" s="267"/>
      <c r="BD449" s="268"/>
      <c r="BE449" s="204"/>
      <c r="BF449" s="204"/>
      <c r="BG449" s="205"/>
      <c r="BH449" s="204"/>
      <c r="BI449" s="205"/>
      <c r="BJ449" s="204"/>
      <c r="BK449" s="241"/>
      <c r="BL449" s="241"/>
      <c r="BM449" s="240"/>
      <c r="BN449" s="241"/>
      <c r="BO449" s="240"/>
      <c r="BP449" s="241"/>
      <c r="BQ449" s="223"/>
      <c r="BR449" s="223"/>
      <c r="BS449" s="222"/>
      <c r="BT449" s="223"/>
      <c r="BU449" s="222"/>
      <c r="BV449" s="223"/>
      <c r="BW449" s="268"/>
      <c r="BX449" s="268"/>
      <c r="BY449" s="267"/>
      <c r="BZ449" s="268"/>
      <c r="CA449" s="267"/>
      <c r="CB449" s="268"/>
      <c r="CC449" s="241"/>
      <c r="CD449" s="214"/>
      <c r="CE449" s="240"/>
      <c r="CF449" s="240"/>
      <c r="CG449" s="241"/>
      <c r="CH449" s="5"/>
      <c r="CI449" s="579">
        <f t="shared" si="67"/>
        <v>0</v>
      </c>
      <c r="CJ449" s="579">
        <f t="shared" si="68"/>
        <v>0</v>
      </c>
    </row>
    <row r="450" spans="1:88" hidden="1" x14ac:dyDescent="0.2">
      <c r="A450" s="157"/>
      <c r="B450" s="105"/>
      <c r="C450" s="105"/>
      <c r="D450" s="107"/>
      <c r="E450" s="105"/>
      <c r="F450" s="107"/>
      <c r="G450" s="108"/>
      <c r="H450" s="91"/>
      <c r="I450" s="59"/>
      <c r="J450" s="206"/>
      <c r="K450" s="206"/>
      <c r="L450" s="206"/>
      <c r="M450" s="206"/>
      <c r="N450" s="206"/>
      <c r="O450" s="215"/>
      <c r="P450" s="215"/>
      <c r="Q450" s="215"/>
      <c r="R450" s="215"/>
      <c r="S450" s="215"/>
      <c r="T450" s="215"/>
      <c r="U450" s="224"/>
      <c r="V450" s="224"/>
      <c r="W450" s="224"/>
      <c r="X450" s="224"/>
      <c r="Y450" s="224"/>
      <c r="Z450" s="224"/>
      <c r="AA450" s="233"/>
      <c r="AB450" s="233"/>
      <c r="AC450" s="233"/>
      <c r="AD450" s="233"/>
      <c r="AE450" s="233"/>
      <c r="AF450" s="233"/>
      <c r="AG450" s="251"/>
      <c r="AH450" s="251"/>
      <c r="AI450" s="251"/>
      <c r="AJ450" s="251"/>
      <c r="AK450" s="251"/>
      <c r="AL450" s="251"/>
      <c r="AM450" s="206"/>
      <c r="AN450" s="206"/>
      <c r="AO450" s="206"/>
      <c r="AP450" s="206"/>
      <c r="AQ450" s="206"/>
      <c r="AR450" s="206"/>
      <c r="AS450" s="260"/>
      <c r="AT450" s="260"/>
      <c r="AU450" s="260"/>
      <c r="AV450" s="260"/>
      <c r="AW450" s="260"/>
      <c r="AX450" s="260"/>
      <c r="AY450" s="269"/>
      <c r="AZ450" s="269"/>
      <c r="BA450" s="269"/>
      <c r="BB450" s="269"/>
      <c r="BC450" s="269"/>
      <c r="BD450" s="269"/>
      <c r="BE450" s="206"/>
      <c r="BF450" s="206"/>
      <c r="BG450" s="206"/>
      <c r="BH450" s="206"/>
      <c r="BI450" s="206"/>
      <c r="BJ450" s="206"/>
      <c r="BK450" s="242"/>
      <c r="BL450" s="242"/>
      <c r="BM450" s="242"/>
      <c r="BN450" s="242"/>
      <c r="BO450" s="242"/>
      <c r="BP450" s="242"/>
      <c r="BQ450" s="224"/>
      <c r="BR450" s="224"/>
      <c r="BS450" s="224"/>
      <c r="BT450" s="224"/>
      <c r="BU450" s="224"/>
      <c r="BV450" s="224"/>
      <c r="BW450" s="269"/>
      <c r="BX450" s="269"/>
      <c r="BY450" s="269"/>
      <c r="BZ450" s="269"/>
      <c r="CA450" s="269"/>
      <c r="CB450" s="269"/>
      <c r="CC450" s="242"/>
      <c r="CD450" s="215"/>
      <c r="CE450" s="242"/>
      <c r="CF450" s="242"/>
      <c r="CG450" s="242"/>
      <c r="CH450" s="5"/>
      <c r="CI450" s="579">
        <f t="shared" si="67"/>
        <v>0</v>
      </c>
      <c r="CJ450" s="579">
        <f t="shared" si="68"/>
        <v>0</v>
      </c>
    </row>
    <row r="451" spans="1:88" hidden="1" x14ac:dyDescent="0.2">
      <c r="A451" s="132"/>
      <c r="B451" s="7"/>
      <c r="C451" s="7"/>
      <c r="D451" s="56"/>
      <c r="E451" s="7"/>
      <c r="F451" s="56"/>
      <c r="G451" s="133"/>
      <c r="H451" s="61"/>
      <c r="I451" s="163"/>
      <c r="J451" s="204"/>
      <c r="K451" s="204"/>
      <c r="L451" s="205"/>
      <c r="M451" s="205"/>
      <c r="N451" s="205"/>
      <c r="O451" s="214"/>
      <c r="P451" s="214"/>
      <c r="Q451" s="213"/>
      <c r="R451" s="213"/>
      <c r="S451" s="213"/>
      <c r="T451" s="213"/>
      <c r="U451" s="223"/>
      <c r="V451" s="222"/>
      <c r="W451" s="222"/>
      <c r="X451" s="222"/>
      <c r="Y451" s="222"/>
      <c r="Z451" s="222"/>
      <c r="AA451" s="232"/>
      <c r="AB451" s="231"/>
      <c r="AC451" s="231"/>
      <c r="AD451" s="231"/>
      <c r="AE451" s="231"/>
      <c r="AF451" s="231"/>
      <c r="AG451" s="250"/>
      <c r="AH451" s="249"/>
      <c r="AI451" s="249"/>
      <c r="AJ451" s="249"/>
      <c r="AK451" s="249"/>
      <c r="AL451" s="249"/>
      <c r="AM451" s="204"/>
      <c r="AN451" s="205"/>
      <c r="AO451" s="205"/>
      <c r="AP451" s="205"/>
      <c r="AQ451" s="205"/>
      <c r="AR451" s="205"/>
      <c r="AS451" s="259"/>
      <c r="AT451" s="258"/>
      <c r="AU451" s="258"/>
      <c r="AV451" s="258"/>
      <c r="AW451" s="258"/>
      <c r="AX451" s="258"/>
      <c r="AY451" s="268"/>
      <c r="AZ451" s="267"/>
      <c r="BA451" s="267"/>
      <c r="BB451" s="267"/>
      <c r="BC451" s="267"/>
      <c r="BD451" s="267"/>
      <c r="BE451" s="204"/>
      <c r="BF451" s="205"/>
      <c r="BG451" s="205"/>
      <c r="BH451" s="205"/>
      <c r="BI451" s="205"/>
      <c r="BJ451" s="205"/>
      <c r="BK451" s="241"/>
      <c r="BL451" s="240"/>
      <c r="BM451" s="240"/>
      <c r="BN451" s="240"/>
      <c r="BO451" s="240"/>
      <c r="BP451" s="240"/>
      <c r="BQ451" s="223"/>
      <c r="BR451" s="222"/>
      <c r="BS451" s="222"/>
      <c r="BT451" s="222"/>
      <c r="BU451" s="222"/>
      <c r="BV451" s="222"/>
      <c r="BW451" s="268"/>
      <c r="BX451" s="267"/>
      <c r="BY451" s="267"/>
      <c r="BZ451" s="267"/>
      <c r="CA451" s="267"/>
      <c r="CB451" s="267"/>
      <c r="CC451" s="241"/>
      <c r="CD451" s="214"/>
      <c r="CE451" s="240"/>
      <c r="CF451" s="240"/>
      <c r="CG451" s="240"/>
      <c r="CH451" s="5"/>
      <c r="CI451" s="579">
        <f t="shared" si="67"/>
        <v>0</v>
      </c>
      <c r="CJ451" s="579">
        <f t="shared" si="68"/>
        <v>0</v>
      </c>
    </row>
    <row r="452" spans="1:88" hidden="1" x14ac:dyDescent="0.2">
      <c r="A452" s="127"/>
      <c r="B452" s="11"/>
      <c r="C452" s="11"/>
      <c r="D452" s="64"/>
      <c r="E452" s="11"/>
      <c r="F452" s="64"/>
      <c r="G452" s="109"/>
      <c r="H452" s="65"/>
      <c r="I452" s="145"/>
      <c r="J452" s="204"/>
      <c r="K452" s="204"/>
      <c r="L452" s="205"/>
      <c r="M452" s="205"/>
      <c r="N452" s="205"/>
      <c r="O452" s="214"/>
      <c r="P452" s="214"/>
      <c r="Q452" s="213"/>
      <c r="R452" s="213"/>
      <c r="S452" s="213"/>
      <c r="T452" s="213"/>
      <c r="U452" s="223"/>
      <c r="V452" s="222"/>
      <c r="W452" s="222"/>
      <c r="X452" s="222"/>
      <c r="Y452" s="222"/>
      <c r="Z452" s="222"/>
      <c r="AA452" s="232"/>
      <c r="AB452" s="231"/>
      <c r="AC452" s="231"/>
      <c r="AD452" s="231"/>
      <c r="AE452" s="231"/>
      <c r="AF452" s="231"/>
      <c r="AG452" s="250"/>
      <c r="AH452" s="249"/>
      <c r="AI452" s="249"/>
      <c r="AJ452" s="249"/>
      <c r="AK452" s="249"/>
      <c r="AL452" s="249"/>
      <c r="AM452" s="204"/>
      <c r="AN452" s="205"/>
      <c r="AO452" s="205"/>
      <c r="AP452" s="205"/>
      <c r="AQ452" s="205"/>
      <c r="AR452" s="205"/>
      <c r="AS452" s="259"/>
      <c r="AT452" s="258"/>
      <c r="AU452" s="258"/>
      <c r="AV452" s="258"/>
      <c r="AW452" s="258"/>
      <c r="AX452" s="258"/>
      <c r="AY452" s="268"/>
      <c r="AZ452" s="267"/>
      <c r="BA452" s="267"/>
      <c r="BB452" s="267"/>
      <c r="BC452" s="267"/>
      <c r="BD452" s="267"/>
      <c r="BE452" s="204"/>
      <c r="BF452" s="205"/>
      <c r="BG452" s="205"/>
      <c r="BH452" s="205"/>
      <c r="BI452" s="205"/>
      <c r="BJ452" s="205"/>
      <c r="BK452" s="241"/>
      <c r="BL452" s="240"/>
      <c r="BM452" s="240"/>
      <c r="BN452" s="240"/>
      <c r="BO452" s="240"/>
      <c r="BP452" s="240"/>
      <c r="BQ452" s="223"/>
      <c r="BR452" s="222"/>
      <c r="BS452" s="222"/>
      <c r="BT452" s="222"/>
      <c r="BU452" s="222"/>
      <c r="BV452" s="222"/>
      <c r="BW452" s="268"/>
      <c r="BX452" s="267"/>
      <c r="BY452" s="267"/>
      <c r="BZ452" s="267"/>
      <c r="CA452" s="267"/>
      <c r="CB452" s="267"/>
      <c r="CC452" s="241"/>
      <c r="CD452" s="214"/>
      <c r="CE452" s="240"/>
      <c r="CF452" s="240"/>
      <c r="CG452" s="240"/>
      <c r="CH452" s="5"/>
      <c r="CI452" s="579">
        <f t="shared" si="67"/>
        <v>0</v>
      </c>
      <c r="CJ452" s="579">
        <f t="shared" si="68"/>
        <v>0</v>
      </c>
    </row>
    <row r="453" spans="1:88" hidden="1" x14ac:dyDescent="0.2">
      <c r="A453" s="127"/>
      <c r="B453" s="11"/>
      <c r="C453" s="11"/>
      <c r="D453" s="64"/>
      <c r="E453" s="11"/>
      <c r="F453" s="64"/>
      <c r="G453" s="109"/>
      <c r="H453" s="69"/>
      <c r="I453" s="144"/>
      <c r="J453" s="204"/>
      <c r="K453" s="204"/>
      <c r="L453" s="205"/>
      <c r="M453" s="205"/>
      <c r="N453" s="205"/>
      <c r="O453" s="214"/>
      <c r="P453" s="214"/>
      <c r="Q453" s="213"/>
      <c r="R453" s="213"/>
      <c r="S453" s="213"/>
      <c r="T453" s="213"/>
      <c r="U453" s="223"/>
      <c r="V453" s="222"/>
      <c r="W453" s="222"/>
      <c r="X453" s="222"/>
      <c r="Y453" s="222"/>
      <c r="Z453" s="222"/>
      <c r="AA453" s="232"/>
      <c r="AB453" s="231"/>
      <c r="AC453" s="231"/>
      <c r="AD453" s="231"/>
      <c r="AE453" s="231"/>
      <c r="AF453" s="231"/>
      <c r="AG453" s="250"/>
      <c r="AH453" s="249"/>
      <c r="AI453" s="249"/>
      <c r="AJ453" s="249"/>
      <c r="AK453" s="249"/>
      <c r="AL453" s="249"/>
      <c r="AM453" s="204"/>
      <c r="AN453" s="205"/>
      <c r="AO453" s="205"/>
      <c r="AP453" s="205"/>
      <c r="AQ453" s="205"/>
      <c r="AR453" s="205"/>
      <c r="AS453" s="259"/>
      <c r="AT453" s="258"/>
      <c r="AU453" s="258"/>
      <c r="AV453" s="258"/>
      <c r="AW453" s="258"/>
      <c r="AX453" s="258"/>
      <c r="AY453" s="268"/>
      <c r="AZ453" s="267"/>
      <c r="BA453" s="267"/>
      <c r="BB453" s="267"/>
      <c r="BC453" s="267"/>
      <c r="BD453" s="267"/>
      <c r="BE453" s="204"/>
      <c r="BF453" s="205"/>
      <c r="BG453" s="205"/>
      <c r="BH453" s="205"/>
      <c r="BI453" s="205"/>
      <c r="BJ453" s="205"/>
      <c r="BK453" s="241"/>
      <c r="BL453" s="240"/>
      <c r="BM453" s="240"/>
      <c r="BN453" s="240"/>
      <c r="BO453" s="240"/>
      <c r="BP453" s="240"/>
      <c r="BQ453" s="223"/>
      <c r="BR453" s="222"/>
      <c r="BS453" s="222"/>
      <c r="BT453" s="222"/>
      <c r="BU453" s="222"/>
      <c r="BV453" s="222"/>
      <c r="BW453" s="268"/>
      <c r="BX453" s="267"/>
      <c r="BY453" s="267"/>
      <c r="BZ453" s="267"/>
      <c r="CA453" s="267"/>
      <c r="CB453" s="267"/>
      <c r="CC453" s="241"/>
      <c r="CD453" s="214"/>
      <c r="CE453" s="240"/>
      <c r="CF453" s="240"/>
      <c r="CG453" s="240"/>
      <c r="CH453" s="5"/>
      <c r="CI453" s="579">
        <f t="shared" si="67"/>
        <v>0</v>
      </c>
      <c r="CJ453" s="579">
        <f t="shared" si="68"/>
        <v>0</v>
      </c>
    </row>
    <row r="454" spans="1:88" hidden="1" x14ac:dyDescent="0.2">
      <c r="A454" s="127"/>
      <c r="B454" s="11"/>
      <c r="C454" s="11"/>
      <c r="D454" s="64"/>
      <c r="E454" s="11"/>
      <c r="F454" s="64"/>
      <c r="G454" s="109"/>
      <c r="H454" s="69"/>
      <c r="I454" s="66"/>
      <c r="J454" s="204"/>
      <c r="K454" s="204"/>
      <c r="L454" s="205"/>
      <c r="M454" s="205"/>
      <c r="N454" s="205"/>
      <c r="O454" s="214"/>
      <c r="P454" s="214"/>
      <c r="Q454" s="213"/>
      <c r="R454" s="213"/>
      <c r="S454" s="213"/>
      <c r="T454" s="213"/>
      <c r="U454" s="223"/>
      <c r="V454" s="222"/>
      <c r="W454" s="222"/>
      <c r="X454" s="222"/>
      <c r="Y454" s="222"/>
      <c r="Z454" s="222"/>
      <c r="AA454" s="232"/>
      <c r="AB454" s="231"/>
      <c r="AC454" s="231"/>
      <c r="AD454" s="231"/>
      <c r="AE454" s="231"/>
      <c r="AF454" s="231"/>
      <c r="AG454" s="250"/>
      <c r="AH454" s="249"/>
      <c r="AI454" s="249"/>
      <c r="AJ454" s="249"/>
      <c r="AK454" s="249"/>
      <c r="AL454" s="249"/>
      <c r="AM454" s="204"/>
      <c r="AN454" s="205"/>
      <c r="AO454" s="205"/>
      <c r="AP454" s="205"/>
      <c r="AQ454" s="205"/>
      <c r="AR454" s="205"/>
      <c r="AS454" s="259"/>
      <c r="AT454" s="258"/>
      <c r="AU454" s="258"/>
      <c r="AV454" s="258"/>
      <c r="AW454" s="258"/>
      <c r="AX454" s="258"/>
      <c r="AY454" s="268"/>
      <c r="AZ454" s="267"/>
      <c r="BA454" s="267"/>
      <c r="BB454" s="267"/>
      <c r="BC454" s="267"/>
      <c r="BD454" s="267"/>
      <c r="BE454" s="204"/>
      <c r="BF454" s="205"/>
      <c r="BG454" s="205"/>
      <c r="BH454" s="205"/>
      <c r="BI454" s="205"/>
      <c r="BJ454" s="205"/>
      <c r="BK454" s="241"/>
      <c r="BL454" s="240"/>
      <c r="BM454" s="240"/>
      <c r="BN454" s="240"/>
      <c r="BO454" s="240"/>
      <c r="BP454" s="240"/>
      <c r="BQ454" s="223"/>
      <c r="BR454" s="222"/>
      <c r="BS454" s="222"/>
      <c r="BT454" s="222"/>
      <c r="BU454" s="222"/>
      <c r="BV454" s="222"/>
      <c r="BW454" s="268"/>
      <c r="BX454" s="267"/>
      <c r="BY454" s="267"/>
      <c r="BZ454" s="267"/>
      <c r="CA454" s="267"/>
      <c r="CB454" s="267"/>
      <c r="CC454" s="241"/>
      <c r="CD454" s="214"/>
      <c r="CE454" s="240"/>
      <c r="CF454" s="240"/>
      <c r="CG454" s="240"/>
      <c r="CH454" s="5"/>
      <c r="CI454" s="579">
        <f t="shared" si="67"/>
        <v>0</v>
      </c>
      <c r="CJ454" s="579">
        <f t="shared" si="68"/>
        <v>0</v>
      </c>
    </row>
    <row r="455" spans="1:88" hidden="1" x14ac:dyDescent="0.2">
      <c r="A455" s="127"/>
      <c r="B455" s="11"/>
      <c r="C455" s="11"/>
      <c r="D455" s="64"/>
      <c r="E455" s="11"/>
      <c r="F455" s="64"/>
      <c r="G455" s="109"/>
      <c r="H455" s="65"/>
      <c r="I455" s="66"/>
      <c r="J455" s="204"/>
      <c r="K455" s="204"/>
      <c r="L455" s="205"/>
      <c r="M455" s="205"/>
      <c r="N455" s="205"/>
      <c r="O455" s="214"/>
      <c r="P455" s="214"/>
      <c r="Q455" s="213"/>
      <c r="R455" s="213"/>
      <c r="S455" s="213"/>
      <c r="T455" s="213"/>
      <c r="U455" s="223"/>
      <c r="V455" s="222"/>
      <c r="W455" s="222"/>
      <c r="X455" s="222"/>
      <c r="Y455" s="222"/>
      <c r="Z455" s="222"/>
      <c r="AA455" s="232"/>
      <c r="AB455" s="231"/>
      <c r="AC455" s="231"/>
      <c r="AD455" s="231"/>
      <c r="AE455" s="231"/>
      <c r="AF455" s="231"/>
      <c r="AG455" s="250"/>
      <c r="AH455" s="249"/>
      <c r="AI455" s="249"/>
      <c r="AJ455" s="249"/>
      <c r="AK455" s="249"/>
      <c r="AL455" s="249"/>
      <c r="AM455" s="204"/>
      <c r="AN455" s="205"/>
      <c r="AO455" s="205"/>
      <c r="AP455" s="205"/>
      <c r="AQ455" s="205"/>
      <c r="AR455" s="205"/>
      <c r="AS455" s="259"/>
      <c r="AT455" s="258"/>
      <c r="AU455" s="258"/>
      <c r="AV455" s="258"/>
      <c r="AW455" s="258"/>
      <c r="AX455" s="258"/>
      <c r="AY455" s="268"/>
      <c r="AZ455" s="267"/>
      <c r="BA455" s="267"/>
      <c r="BB455" s="267"/>
      <c r="BC455" s="267"/>
      <c r="BD455" s="267"/>
      <c r="BE455" s="204"/>
      <c r="BF455" s="205"/>
      <c r="BG455" s="205"/>
      <c r="BH455" s="205"/>
      <c r="BI455" s="205"/>
      <c r="BJ455" s="205"/>
      <c r="BK455" s="241"/>
      <c r="BL455" s="240"/>
      <c r="BM455" s="240"/>
      <c r="BN455" s="240"/>
      <c r="BO455" s="240"/>
      <c r="BP455" s="240"/>
      <c r="BQ455" s="223"/>
      <c r="BR455" s="222"/>
      <c r="BS455" s="222"/>
      <c r="BT455" s="222"/>
      <c r="BU455" s="222"/>
      <c r="BV455" s="222"/>
      <c r="BW455" s="268"/>
      <c r="BX455" s="267"/>
      <c r="BY455" s="267"/>
      <c r="BZ455" s="267"/>
      <c r="CA455" s="267"/>
      <c r="CB455" s="267"/>
      <c r="CC455" s="241"/>
      <c r="CD455" s="214"/>
      <c r="CE455" s="240"/>
      <c r="CF455" s="240"/>
      <c r="CG455" s="240"/>
      <c r="CH455" s="5"/>
      <c r="CI455" s="579">
        <f t="shared" si="67"/>
        <v>0</v>
      </c>
      <c r="CJ455" s="579">
        <f t="shared" si="68"/>
        <v>0</v>
      </c>
    </row>
    <row r="456" spans="1:88" hidden="1" x14ac:dyDescent="0.2">
      <c r="A456" s="135"/>
      <c r="B456" s="17"/>
      <c r="C456" s="17"/>
      <c r="D456" s="71"/>
      <c r="E456" s="17"/>
      <c r="F456" s="71"/>
      <c r="G456" s="148"/>
      <c r="H456" s="72"/>
      <c r="I456" s="73"/>
      <c r="J456" s="204"/>
      <c r="K456" s="204"/>
      <c r="L456" s="205"/>
      <c r="M456" s="205"/>
      <c r="N456" s="205"/>
      <c r="O456" s="214"/>
      <c r="P456" s="214"/>
      <c r="Q456" s="213"/>
      <c r="R456" s="213"/>
      <c r="S456" s="213"/>
      <c r="T456" s="213"/>
      <c r="U456" s="223"/>
      <c r="V456" s="222"/>
      <c r="W456" s="222"/>
      <c r="X456" s="222"/>
      <c r="Y456" s="222"/>
      <c r="Z456" s="222"/>
      <c r="AA456" s="232"/>
      <c r="AB456" s="231"/>
      <c r="AC456" s="231"/>
      <c r="AD456" s="231"/>
      <c r="AE456" s="231"/>
      <c r="AF456" s="231"/>
      <c r="AG456" s="250"/>
      <c r="AH456" s="249"/>
      <c r="AI456" s="249"/>
      <c r="AJ456" s="249"/>
      <c r="AK456" s="249"/>
      <c r="AL456" s="249"/>
      <c r="AM456" s="204"/>
      <c r="AN456" s="205"/>
      <c r="AO456" s="205"/>
      <c r="AP456" s="205"/>
      <c r="AQ456" s="205"/>
      <c r="AR456" s="205"/>
      <c r="AS456" s="259"/>
      <c r="AT456" s="258"/>
      <c r="AU456" s="258"/>
      <c r="AV456" s="258"/>
      <c r="AW456" s="258"/>
      <c r="AX456" s="258"/>
      <c r="AY456" s="268"/>
      <c r="AZ456" s="267"/>
      <c r="BA456" s="267"/>
      <c r="BB456" s="267"/>
      <c r="BC456" s="267"/>
      <c r="BD456" s="267"/>
      <c r="BE456" s="204"/>
      <c r="BF456" s="205"/>
      <c r="BG456" s="205"/>
      <c r="BH456" s="205"/>
      <c r="BI456" s="205"/>
      <c r="BJ456" s="205"/>
      <c r="BK456" s="241"/>
      <c r="BL456" s="240"/>
      <c r="BM456" s="240"/>
      <c r="BN456" s="240"/>
      <c r="BO456" s="240"/>
      <c r="BP456" s="240"/>
      <c r="BQ456" s="223"/>
      <c r="BR456" s="222"/>
      <c r="BS456" s="222"/>
      <c r="BT456" s="222"/>
      <c r="BU456" s="222"/>
      <c r="BV456" s="222"/>
      <c r="BW456" s="268"/>
      <c r="BX456" s="267"/>
      <c r="BY456" s="267"/>
      <c r="BZ456" s="267"/>
      <c r="CA456" s="267"/>
      <c r="CB456" s="267"/>
      <c r="CC456" s="241"/>
      <c r="CD456" s="214"/>
      <c r="CE456" s="240"/>
      <c r="CF456" s="240"/>
      <c r="CG456" s="240"/>
      <c r="CH456" s="5"/>
      <c r="CI456" s="579">
        <f t="shared" si="67"/>
        <v>0</v>
      </c>
      <c r="CJ456" s="579">
        <f t="shared" si="68"/>
        <v>0</v>
      </c>
    </row>
    <row r="457" spans="1:88" hidden="1" x14ac:dyDescent="0.2">
      <c r="A457" s="135"/>
      <c r="B457" s="17"/>
      <c r="C457" s="17"/>
      <c r="D457" s="71"/>
      <c r="E457" s="17"/>
      <c r="F457" s="71"/>
      <c r="G457" s="148"/>
      <c r="H457" s="72"/>
      <c r="I457" s="73"/>
      <c r="J457" s="204"/>
      <c r="K457" s="204"/>
      <c r="L457" s="205"/>
      <c r="M457" s="205"/>
      <c r="N457" s="205"/>
      <c r="O457" s="214"/>
      <c r="P457" s="214"/>
      <c r="Q457" s="213"/>
      <c r="R457" s="213"/>
      <c r="S457" s="213"/>
      <c r="T457" s="213"/>
      <c r="U457" s="223"/>
      <c r="V457" s="222"/>
      <c r="W457" s="222"/>
      <c r="X457" s="222"/>
      <c r="Y457" s="222"/>
      <c r="Z457" s="222"/>
      <c r="AA457" s="232"/>
      <c r="AB457" s="231"/>
      <c r="AC457" s="231"/>
      <c r="AD457" s="231"/>
      <c r="AE457" s="231"/>
      <c r="AF457" s="231"/>
      <c r="AG457" s="250"/>
      <c r="AH457" s="249"/>
      <c r="AI457" s="249"/>
      <c r="AJ457" s="249"/>
      <c r="AK457" s="249"/>
      <c r="AL457" s="249"/>
      <c r="AM457" s="204"/>
      <c r="AN457" s="205"/>
      <c r="AO457" s="205"/>
      <c r="AP457" s="205"/>
      <c r="AQ457" s="205"/>
      <c r="AR457" s="205"/>
      <c r="AS457" s="259"/>
      <c r="AT457" s="258"/>
      <c r="AU457" s="258"/>
      <c r="AV457" s="258"/>
      <c r="AW457" s="258"/>
      <c r="AX457" s="258"/>
      <c r="AY457" s="268"/>
      <c r="AZ457" s="267"/>
      <c r="BA457" s="267"/>
      <c r="BB457" s="267"/>
      <c r="BC457" s="267"/>
      <c r="BD457" s="267"/>
      <c r="BE457" s="204"/>
      <c r="BF457" s="205"/>
      <c r="BG457" s="205"/>
      <c r="BH457" s="205"/>
      <c r="BI457" s="205"/>
      <c r="BJ457" s="205"/>
      <c r="BK457" s="241"/>
      <c r="BL457" s="240"/>
      <c r="BM457" s="240"/>
      <c r="BN457" s="240"/>
      <c r="BO457" s="240"/>
      <c r="BP457" s="240"/>
      <c r="BQ457" s="223"/>
      <c r="BR457" s="222"/>
      <c r="BS457" s="222"/>
      <c r="BT457" s="222"/>
      <c r="BU457" s="222"/>
      <c r="BV457" s="222"/>
      <c r="BW457" s="268"/>
      <c r="BX457" s="267"/>
      <c r="BY457" s="267"/>
      <c r="BZ457" s="267"/>
      <c r="CA457" s="267"/>
      <c r="CB457" s="267"/>
      <c r="CC457" s="241"/>
      <c r="CD457" s="214"/>
      <c r="CE457" s="240"/>
      <c r="CF457" s="240"/>
      <c r="CG457" s="240"/>
      <c r="CH457" s="5"/>
      <c r="CI457" s="579">
        <f t="shared" si="67"/>
        <v>0</v>
      </c>
      <c r="CJ457" s="579">
        <f t="shared" si="68"/>
        <v>0</v>
      </c>
    </row>
    <row r="458" spans="1:88" hidden="1" x14ac:dyDescent="0.2">
      <c r="A458" s="22"/>
      <c r="B458" s="22"/>
      <c r="C458" s="93"/>
      <c r="D458" s="34"/>
      <c r="E458" s="22"/>
      <c r="F458" s="34"/>
      <c r="G458" s="48"/>
      <c r="H458" s="26"/>
      <c r="I458" s="112"/>
      <c r="J458" s="204"/>
      <c r="K458" s="204"/>
      <c r="L458" s="205"/>
      <c r="M458" s="205"/>
      <c r="N458" s="205"/>
      <c r="O458" s="214"/>
      <c r="P458" s="214"/>
      <c r="Q458" s="213"/>
      <c r="R458" s="213"/>
      <c r="S458" s="213"/>
      <c r="T458" s="213"/>
      <c r="U458" s="223"/>
      <c r="V458" s="222"/>
      <c r="W458" s="222"/>
      <c r="X458" s="222"/>
      <c r="Y458" s="222"/>
      <c r="Z458" s="222"/>
      <c r="AA458" s="232"/>
      <c r="AB458" s="231"/>
      <c r="AC458" s="231"/>
      <c r="AD458" s="231"/>
      <c r="AE458" s="231"/>
      <c r="AF458" s="231"/>
      <c r="AG458" s="250"/>
      <c r="AH458" s="249"/>
      <c r="AI458" s="249"/>
      <c r="AJ458" s="249"/>
      <c r="AK458" s="249"/>
      <c r="AL458" s="249"/>
      <c r="AM458" s="204"/>
      <c r="AN458" s="205"/>
      <c r="AO458" s="205"/>
      <c r="AP458" s="205"/>
      <c r="AQ458" s="205"/>
      <c r="AR458" s="205"/>
      <c r="AS458" s="259"/>
      <c r="AT458" s="258"/>
      <c r="AU458" s="258"/>
      <c r="AV458" s="258"/>
      <c r="AW458" s="258"/>
      <c r="AX458" s="258"/>
      <c r="AY458" s="268"/>
      <c r="AZ458" s="267"/>
      <c r="BA458" s="267"/>
      <c r="BB458" s="267"/>
      <c r="BC458" s="267"/>
      <c r="BD458" s="267"/>
      <c r="BE458" s="204"/>
      <c r="BF458" s="205"/>
      <c r="BG458" s="205"/>
      <c r="BH458" s="205"/>
      <c r="BI458" s="205"/>
      <c r="BJ458" s="205"/>
      <c r="BK458" s="241"/>
      <c r="BL458" s="240"/>
      <c r="BM458" s="240"/>
      <c r="BN458" s="240"/>
      <c r="BO458" s="240"/>
      <c r="BP458" s="240"/>
      <c r="BQ458" s="223"/>
      <c r="BR458" s="222"/>
      <c r="BS458" s="222"/>
      <c r="BT458" s="222"/>
      <c r="BU458" s="222"/>
      <c r="BV458" s="222"/>
      <c r="BW458" s="268"/>
      <c r="BX458" s="267"/>
      <c r="BY458" s="267"/>
      <c r="BZ458" s="267"/>
      <c r="CA458" s="267"/>
      <c r="CB458" s="267"/>
      <c r="CC458" s="241"/>
      <c r="CD458" s="214"/>
      <c r="CE458" s="240"/>
      <c r="CF458" s="240"/>
      <c r="CG458" s="240"/>
      <c r="CH458" s="5"/>
      <c r="CI458" s="579">
        <f t="shared" si="67"/>
        <v>0</v>
      </c>
      <c r="CJ458" s="579">
        <f t="shared" si="68"/>
        <v>0</v>
      </c>
    </row>
    <row r="459" spans="1:88" hidden="1" x14ac:dyDescent="0.2">
      <c r="A459" s="22"/>
      <c r="B459" s="22"/>
      <c r="C459" s="51"/>
      <c r="D459" s="34"/>
      <c r="E459" s="22"/>
      <c r="F459" s="34"/>
      <c r="G459" s="48"/>
      <c r="H459" s="26"/>
      <c r="I459" s="112"/>
      <c r="J459" s="204"/>
      <c r="K459" s="204"/>
      <c r="L459" s="205"/>
      <c r="M459" s="205"/>
      <c r="N459" s="205"/>
      <c r="O459" s="214"/>
      <c r="P459" s="214"/>
      <c r="Q459" s="213"/>
      <c r="R459" s="213"/>
      <c r="S459" s="213"/>
      <c r="T459" s="213"/>
      <c r="U459" s="223"/>
      <c r="V459" s="222"/>
      <c r="W459" s="222"/>
      <c r="X459" s="222"/>
      <c r="Y459" s="222"/>
      <c r="Z459" s="222"/>
      <c r="AA459" s="232"/>
      <c r="AB459" s="231"/>
      <c r="AC459" s="231"/>
      <c r="AD459" s="231"/>
      <c r="AE459" s="231"/>
      <c r="AF459" s="231"/>
      <c r="AG459" s="250"/>
      <c r="AH459" s="249"/>
      <c r="AI459" s="249"/>
      <c r="AJ459" s="249"/>
      <c r="AK459" s="249"/>
      <c r="AL459" s="249"/>
      <c r="AM459" s="204"/>
      <c r="AN459" s="205"/>
      <c r="AO459" s="205"/>
      <c r="AP459" s="205"/>
      <c r="AQ459" s="205"/>
      <c r="AR459" s="205"/>
      <c r="AS459" s="259"/>
      <c r="AT459" s="258"/>
      <c r="AU459" s="258"/>
      <c r="AV459" s="258"/>
      <c r="AW459" s="258"/>
      <c r="AX459" s="258"/>
      <c r="AY459" s="268"/>
      <c r="AZ459" s="267"/>
      <c r="BA459" s="267"/>
      <c r="BB459" s="267"/>
      <c r="BC459" s="267"/>
      <c r="BD459" s="267"/>
      <c r="BE459" s="204"/>
      <c r="BF459" s="205"/>
      <c r="BG459" s="205"/>
      <c r="BH459" s="205"/>
      <c r="BI459" s="205"/>
      <c r="BJ459" s="205"/>
      <c r="BK459" s="241"/>
      <c r="BL459" s="240"/>
      <c r="BM459" s="240"/>
      <c r="BN459" s="240"/>
      <c r="BO459" s="240"/>
      <c r="BP459" s="240"/>
      <c r="BQ459" s="223"/>
      <c r="BR459" s="222"/>
      <c r="BS459" s="222"/>
      <c r="BT459" s="222"/>
      <c r="BU459" s="222"/>
      <c r="BV459" s="222"/>
      <c r="BW459" s="268"/>
      <c r="BX459" s="267"/>
      <c r="BY459" s="267"/>
      <c r="BZ459" s="267"/>
      <c r="CA459" s="267"/>
      <c r="CB459" s="267"/>
      <c r="CC459" s="241"/>
      <c r="CD459" s="214"/>
      <c r="CE459" s="240"/>
      <c r="CF459" s="240"/>
      <c r="CG459" s="240"/>
      <c r="CH459" s="5"/>
      <c r="CI459" s="579">
        <f t="shared" si="67"/>
        <v>0</v>
      </c>
      <c r="CJ459" s="579">
        <f t="shared" si="68"/>
        <v>0</v>
      </c>
    </row>
    <row r="460" spans="1:88" hidden="1" x14ac:dyDescent="0.2">
      <c r="A460" s="22"/>
      <c r="B460" s="22"/>
      <c r="C460" s="51"/>
      <c r="D460" s="35"/>
      <c r="E460" s="22"/>
      <c r="F460" s="34"/>
      <c r="G460" s="48"/>
      <c r="H460" s="26"/>
      <c r="I460" s="112"/>
      <c r="J460" s="204"/>
      <c r="K460" s="204"/>
      <c r="L460" s="205"/>
      <c r="M460" s="205"/>
      <c r="N460" s="205"/>
      <c r="O460" s="214"/>
      <c r="P460" s="214"/>
      <c r="Q460" s="213"/>
      <c r="R460" s="213"/>
      <c r="S460" s="213"/>
      <c r="T460" s="213"/>
      <c r="U460" s="223"/>
      <c r="V460" s="222"/>
      <c r="W460" s="222"/>
      <c r="X460" s="222"/>
      <c r="Y460" s="222"/>
      <c r="Z460" s="222"/>
      <c r="AA460" s="232"/>
      <c r="AB460" s="231"/>
      <c r="AC460" s="231"/>
      <c r="AD460" s="231"/>
      <c r="AE460" s="231"/>
      <c r="AF460" s="231"/>
      <c r="AG460" s="250"/>
      <c r="AH460" s="249"/>
      <c r="AI460" s="249"/>
      <c r="AJ460" s="249"/>
      <c r="AK460" s="249"/>
      <c r="AL460" s="249"/>
      <c r="AM460" s="204"/>
      <c r="AN460" s="205"/>
      <c r="AO460" s="205"/>
      <c r="AP460" s="205"/>
      <c r="AQ460" s="205"/>
      <c r="AR460" s="205"/>
      <c r="AS460" s="259"/>
      <c r="AT460" s="258"/>
      <c r="AU460" s="258"/>
      <c r="AV460" s="258"/>
      <c r="AW460" s="258"/>
      <c r="AX460" s="258"/>
      <c r="AY460" s="268"/>
      <c r="AZ460" s="267"/>
      <c r="BA460" s="267"/>
      <c r="BB460" s="267"/>
      <c r="BC460" s="267"/>
      <c r="BD460" s="267"/>
      <c r="BE460" s="204"/>
      <c r="BF460" s="205"/>
      <c r="BG460" s="205"/>
      <c r="BH460" s="205"/>
      <c r="BI460" s="205"/>
      <c r="BJ460" s="205"/>
      <c r="BK460" s="241"/>
      <c r="BL460" s="240"/>
      <c r="BM460" s="240"/>
      <c r="BN460" s="240"/>
      <c r="BO460" s="240"/>
      <c r="BP460" s="240"/>
      <c r="BQ460" s="223"/>
      <c r="BR460" s="222"/>
      <c r="BS460" s="222"/>
      <c r="BT460" s="222"/>
      <c r="BU460" s="222"/>
      <c r="BV460" s="222"/>
      <c r="BW460" s="268"/>
      <c r="BX460" s="267"/>
      <c r="BY460" s="267"/>
      <c r="BZ460" s="267"/>
      <c r="CA460" s="267"/>
      <c r="CB460" s="267"/>
      <c r="CC460" s="241"/>
      <c r="CD460" s="214"/>
      <c r="CE460" s="240"/>
      <c r="CF460" s="240"/>
      <c r="CG460" s="240"/>
      <c r="CH460" s="5"/>
      <c r="CI460" s="579">
        <f t="shared" si="67"/>
        <v>0</v>
      </c>
      <c r="CJ460" s="579">
        <f t="shared" si="68"/>
        <v>0</v>
      </c>
    </row>
    <row r="461" spans="1:88" hidden="1" x14ac:dyDescent="0.2">
      <c r="A461" s="22"/>
      <c r="B461" s="22"/>
      <c r="C461" s="51"/>
      <c r="D461" s="33"/>
      <c r="E461" s="22"/>
      <c r="F461" s="34"/>
      <c r="G461" s="48"/>
      <c r="H461" s="75"/>
      <c r="I461" s="52"/>
      <c r="J461" s="204"/>
      <c r="K461" s="204"/>
      <c r="L461" s="205"/>
      <c r="M461" s="205"/>
      <c r="N461" s="205"/>
      <c r="O461" s="214"/>
      <c r="P461" s="214"/>
      <c r="Q461" s="213"/>
      <c r="R461" s="213"/>
      <c r="S461" s="213"/>
      <c r="T461" s="213"/>
      <c r="U461" s="223"/>
      <c r="V461" s="222"/>
      <c r="W461" s="222"/>
      <c r="X461" s="222"/>
      <c r="Y461" s="222"/>
      <c r="Z461" s="222"/>
      <c r="AA461" s="232"/>
      <c r="AB461" s="231"/>
      <c r="AC461" s="231"/>
      <c r="AD461" s="231"/>
      <c r="AE461" s="231"/>
      <c r="AF461" s="231"/>
      <c r="AG461" s="250"/>
      <c r="AH461" s="249"/>
      <c r="AI461" s="249"/>
      <c r="AJ461" s="249"/>
      <c r="AK461" s="249"/>
      <c r="AL461" s="249"/>
      <c r="AM461" s="204"/>
      <c r="AN461" s="205"/>
      <c r="AO461" s="205"/>
      <c r="AP461" s="205"/>
      <c r="AQ461" s="205"/>
      <c r="AR461" s="205"/>
      <c r="AS461" s="259"/>
      <c r="AT461" s="258"/>
      <c r="AU461" s="258"/>
      <c r="AV461" s="258"/>
      <c r="AW461" s="258"/>
      <c r="AX461" s="258"/>
      <c r="AY461" s="268"/>
      <c r="AZ461" s="267"/>
      <c r="BA461" s="267"/>
      <c r="BB461" s="267"/>
      <c r="BC461" s="267"/>
      <c r="BD461" s="267"/>
      <c r="BE461" s="204"/>
      <c r="BF461" s="205"/>
      <c r="BG461" s="205"/>
      <c r="BH461" s="205"/>
      <c r="BI461" s="205"/>
      <c r="BJ461" s="205"/>
      <c r="BK461" s="241"/>
      <c r="BL461" s="240"/>
      <c r="BM461" s="240"/>
      <c r="BN461" s="240"/>
      <c r="BO461" s="240"/>
      <c r="BP461" s="240"/>
      <c r="BQ461" s="223"/>
      <c r="BR461" s="222"/>
      <c r="BS461" s="222"/>
      <c r="BT461" s="222"/>
      <c r="BU461" s="222"/>
      <c r="BV461" s="222"/>
      <c r="BW461" s="268"/>
      <c r="BX461" s="267"/>
      <c r="BY461" s="267"/>
      <c r="BZ461" s="267"/>
      <c r="CA461" s="267"/>
      <c r="CB461" s="267"/>
      <c r="CC461" s="241"/>
      <c r="CD461" s="214"/>
      <c r="CE461" s="240"/>
      <c r="CF461" s="240"/>
      <c r="CG461" s="240"/>
      <c r="CH461" s="5"/>
      <c r="CI461" s="579">
        <f t="shared" si="67"/>
        <v>0</v>
      </c>
      <c r="CJ461" s="579">
        <f t="shared" si="68"/>
        <v>0</v>
      </c>
    </row>
    <row r="462" spans="1:88" hidden="1" x14ac:dyDescent="0.2">
      <c r="A462" s="22"/>
      <c r="B462" s="22"/>
      <c r="C462" s="164"/>
      <c r="D462" s="44"/>
      <c r="E462" s="43"/>
      <c r="F462" s="44"/>
      <c r="G462" s="97"/>
      <c r="H462" s="165"/>
      <c r="I462" s="46"/>
      <c r="J462" s="204"/>
      <c r="K462" s="204"/>
      <c r="L462" s="205"/>
      <c r="M462" s="205"/>
      <c r="N462" s="204"/>
      <c r="O462" s="214"/>
      <c r="P462" s="214"/>
      <c r="Q462" s="213"/>
      <c r="R462" s="214"/>
      <c r="S462" s="213"/>
      <c r="T462" s="214"/>
      <c r="U462" s="223"/>
      <c r="V462" s="223"/>
      <c r="W462" s="222"/>
      <c r="X462" s="223"/>
      <c r="Y462" s="222"/>
      <c r="Z462" s="223"/>
      <c r="AA462" s="232"/>
      <c r="AB462" s="232"/>
      <c r="AC462" s="231"/>
      <c r="AD462" s="232"/>
      <c r="AE462" s="231"/>
      <c r="AF462" s="232"/>
      <c r="AG462" s="250"/>
      <c r="AH462" s="250"/>
      <c r="AI462" s="249"/>
      <c r="AJ462" s="250"/>
      <c r="AK462" s="249"/>
      <c r="AL462" s="250"/>
      <c r="AM462" s="204"/>
      <c r="AN462" s="204"/>
      <c r="AO462" s="205"/>
      <c r="AP462" s="204"/>
      <c r="AQ462" s="205"/>
      <c r="AR462" s="204"/>
      <c r="AS462" s="259"/>
      <c r="AT462" s="259"/>
      <c r="AU462" s="258"/>
      <c r="AV462" s="259"/>
      <c r="AW462" s="258"/>
      <c r="AX462" s="259"/>
      <c r="AY462" s="268"/>
      <c r="AZ462" s="268"/>
      <c r="BA462" s="267"/>
      <c r="BB462" s="268"/>
      <c r="BC462" s="267"/>
      <c r="BD462" s="268"/>
      <c r="BE462" s="204"/>
      <c r="BF462" s="204"/>
      <c r="BG462" s="205"/>
      <c r="BH462" s="204"/>
      <c r="BI462" s="205"/>
      <c r="BJ462" s="204"/>
      <c r="BK462" s="241"/>
      <c r="BL462" s="241"/>
      <c r="BM462" s="240"/>
      <c r="BN462" s="241"/>
      <c r="BO462" s="240"/>
      <c r="BP462" s="241"/>
      <c r="BQ462" s="223"/>
      <c r="BR462" s="223"/>
      <c r="BS462" s="222"/>
      <c r="BT462" s="223"/>
      <c r="BU462" s="222"/>
      <c r="BV462" s="223"/>
      <c r="BW462" s="268"/>
      <c r="BX462" s="268"/>
      <c r="BY462" s="267"/>
      <c r="BZ462" s="268"/>
      <c r="CA462" s="267"/>
      <c r="CB462" s="268"/>
      <c r="CC462" s="241"/>
      <c r="CD462" s="214"/>
      <c r="CE462" s="240"/>
      <c r="CF462" s="240"/>
      <c r="CG462" s="241"/>
      <c r="CH462" s="5"/>
      <c r="CI462" s="579">
        <f t="shared" si="67"/>
        <v>0</v>
      </c>
      <c r="CJ462" s="579">
        <f t="shared" si="68"/>
        <v>0</v>
      </c>
    </row>
    <row r="463" spans="1:88" hidden="1" x14ac:dyDescent="0.2">
      <c r="A463" s="22"/>
      <c r="B463" s="22"/>
      <c r="C463" s="164"/>
      <c r="D463" s="44"/>
      <c r="E463" s="43"/>
      <c r="F463" s="44"/>
      <c r="G463" s="97"/>
      <c r="H463" s="36"/>
      <c r="I463" s="46"/>
      <c r="J463" s="204"/>
      <c r="K463" s="204"/>
      <c r="L463" s="205"/>
      <c r="M463" s="205"/>
      <c r="N463" s="204"/>
      <c r="O463" s="214"/>
      <c r="P463" s="214"/>
      <c r="Q463" s="213"/>
      <c r="R463" s="214"/>
      <c r="S463" s="213"/>
      <c r="T463" s="214"/>
      <c r="U463" s="223"/>
      <c r="V463" s="223"/>
      <c r="W463" s="222"/>
      <c r="X463" s="223"/>
      <c r="Y463" s="222"/>
      <c r="Z463" s="223"/>
      <c r="AA463" s="232"/>
      <c r="AB463" s="232"/>
      <c r="AC463" s="231"/>
      <c r="AD463" s="232"/>
      <c r="AE463" s="231"/>
      <c r="AF463" s="232"/>
      <c r="AG463" s="250"/>
      <c r="AH463" s="250"/>
      <c r="AI463" s="249"/>
      <c r="AJ463" s="250"/>
      <c r="AK463" s="249"/>
      <c r="AL463" s="250"/>
      <c r="AM463" s="204"/>
      <c r="AN463" s="204"/>
      <c r="AO463" s="205"/>
      <c r="AP463" s="204"/>
      <c r="AQ463" s="205"/>
      <c r="AR463" s="204"/>
      <c r="AS463" s="259"/>
      <c r="AT463" s="259"/>
      <c r="AU463" s="258"/>
      <c r="AV463" s="259"/>
      <c r="AW463" s="258"/>
      <c r="AX463" s="259"/>
      <c r="AY463" s="268"/>
      <c r="AZ463" s="268"/>
      <c r="BA463" s="267"/>
      <c r="BB463" s="268"/>
      <c r="BC463" s="267"/>
      <c r="BD463" s="268"/>
      <c r="BE463" s="204"/>
      <c r="BF463" s="204"/>
      <c r="BG463" s="205"/>
      <c r="BH463" s="204"/>
      <c r="BI463" s="205"/>
      <c r="BJ463" s="204"/>
      <c r="BK463" s="241"/>
      <c r="BL463" s="241"/>
      <c r="BM463" s="240"/>
      <c r="BN463" s="241"/>
      <c r="BO463" s="240"/>
      <c r="BP463" s="241"/>
      <c r="BQ463" s="223"/>
      <c r="BR463" s="223"/>
      <c r="BS463" s="222"/>
      <c r="BT463" s="223"/>
      <c r="BU463" s="222"/>
      <c r="BV463" s="223"/>
      <c r="BW463" s="268"/>
      <c r="BX463" s="268"/>
      <c r="BY463" s="267"/>
      <c r="BZ463" s="268"/>
      <c r="CA463" s="267"/>
      <c r="CB463" s="268"/>
      <c r="CC463" s="241"/>
      <c r="CD463" s="214"/>
      <c r="CE463" s="240"/>
      <c r="CF463" s="240"/>
      <c r="CG463" s="241"/>
      <c r="CH463" s="5"/>
      <c r="CI463" s="579">
        <f t="shared" ref="CI463:CI526" si="69">+K463+Q463+W463+AC463+AI463+AO463+AU463+BA463+BG463+BM463+BS463+BY463</f>
        <v>0</v>
      </c>
      <c r="CJ463" s="579">
        <f t="shared" ref="CJ463:CJ526" si="70">+I463-CI463</f>
        <v>0</v>
      </c>
    </row>
    <row r="464" spans="1:88" hidden="1" x14ac:dyDescent="0.2">
      <c r="A464" s="22"/>
      <c r="B464" s="22"/>
      <c r="C464" s="93"/>
      <c r="D464" s="34"/>
      <c r="E464" s="43"/>
      <c r="F464" s="34"/>
      <c r="G464" s="48"/>
      <c r="H464" s="36"/>
      <c r="I464" s="27"/>
      <c r="J464" s="204"/>
      <c r="K464" s="204"/>
      <c r="L464" s="205"/>
      <c r="M464" s="205"/>
      <c r="N464" s="204"/>
      <c r="O464" s="214"/>
      <c r="P464" s="214"/>
      <c r="Q464" s="213"/>
      <c r="R464" s="214"/>
      <c r="S464" s="213"/>
      <c r="T464" s="214"/>
      <c r="U464" s="223"/>
      <c r="V464" s="223"/>
      <c r="W464" s="222"/>
      <c r="X464" s="223"/>
      <c r="Y464" s="222"/>
      <c r="Z464" s="223"/>
      <c r="AA464" s="232"/>
      <c r="AB464" s="232"/>
      <c r="AC464" s="231"/>
      <c r="AD464" s="232"/>
      <c r="AE464" s="231"/>
      <c r="AF464" s="232"/>
      <c r="AG464" s="250"/>
      <c r="AH464" s="250"/>
      <c r="AI464" s="249"/>
      <c r="AJ464" s="250"/>
      <c r="AK464" s="249"/>
      <c r="AL464" s="250"/>
      <c r="AM464" s="204"/>
      <c r="AN464" s="204"/>
      <c r="AO464" s="205"/>
      <c r="AP464" s="204"/>
      <c r="AQ464" s="205"/>
      <c r="AR464" s="204"/>
      <c r="AS464" s="259"/>
      <c r="AT464" s="259"/>
      <c r="AU464" s="258"/>
      <c r="AV464" s="259"/>
      <c r="AW464" s="258"/>
      <c r="AX464" s="259"/>
      <c r="AY464" s="268"/>
      <c r="AZ464" s="268"/>
      <c r="BA464" s="267"/>
      <c r="BB464" s="268"/>
      <c r="BC464" s="267"/>
      <c r="BD464" s="268"/>
      <c r="BE464" s="204"/>
      <c r="BF464" s="204"/>
      <c r="BG464" s="205"/>
      <c r="BH464" s="204"/>
      <c r="BI464" s="205"/>
      <c r="BJ464" s="204"/>
      <c r="BK464" s="241"/>
      <c r="BL464" s="241"/>
      <c r="BM464" s="240"/>
      <c r="BN464" s="241"/>
      <c r="BO464" s="240"/>
      <c r="BP464" s="241"/>
      <c r="BQ464" s="223"/>
      <c r="BR464" s="223"/>
      <c r="BS464" s="222"/>
      <c r="BT464" s="223"/>
      <c r="BU464" s="222"/>
      <c r="BV464" s="223"/>
      <c r="BW464" s="268"/>
      <c r="BX464" s="268"/>
      <c r="BY464" s="267"/>
      <c r="BZ464" s="268"/>
      <c r="CA464" s="267"/>
      <c r="CB464" s="268"/>
      <c r="CC464" s="241"/>
      <c r="CD464" s="214"/>
      <c r="CE464" s="240"/>
      <c r="CF464" s="240"/>
      <c r="CG464" s="241"/>
      <c r="CH464" s="5"/>
      <c r="CI464" s="579">
        <f t="shared" si="69"/>
        <v>0</v>
      </c>
      <c r="CJ464" s="579">
        <f t="shared" si="70"/>
        <v>0</v>
      </c>
    </row>
    <row r="465" spans="1:88" hidden="1" x14ac:dyDescent="0.2">
      <c r="A465" s="105"/>
      <c r="B465" s="105"/>
      <c r="C465" s="105"/>
      <c r="D465" s="106"/>
      <c r="E465" s="105"/>
      <c r="F465" s="107"/>
      <c r="G465" s="108"/>
      <c r="H465" s="91"/>
      <c r="I465" s="59"/>
      <c r="J465" s="206"/>
      <c r="K465" s="206"/>
      <c r="L465" s="206"/>
      <c r="M465" s="206"/>
      <c r="N465" s="206"/>
      <c r="O465" s="215"/>
      <c r="P465" s="215"/>
      <c r="Q465" s="215"/>
      <c r="R465" s="215"/>
      <c r="S465" s="215"/>
      <c r="T465" s="215"/>
      <c r="U465" s="224"/>
      <c r="V465" s="224"/>
      <c r="W465" s="224"/>
      <c r="X465" s="224"/>
      <c r="Y465" s="224"/>
      <c r="Z465" s="224"/>
      <c r="AA465" s="233"/>
      <c r="AB465" s="233"/>
      <c r="AC465" s="233"/>
      <c r="AD465" s="233"/>
      <c r="AE465" s="233"/>
      <c r="AF465" s="233"/>
      <c r="AG465" s="251"/>
      <c r="AH465" s="251"/>
      <c r="AI465" s="251"/>
      <c r="AJ465" s="251"/>
      <c r="AK465" s="251"/>
      <c r="AL465" s="251"/>
      <c r="AM465" s="206"/>
      <c r="AN465" s="206"/>
      <c r="AO465" s="206"/>
      <c r="AP465" s="206"/>
      <c r="AQ465" s="206"/>
      <c r="AR465" s="206"/>
      <c r="AS465" s="260"/>
      <c r="AT465" s="260"/>
      <c r="AU465" s="260"/>
      <c r="AV465" s="260"/>
      <c r="AW465" s="260"/>
      <c r="AX465" s="260"/>
      <c r="AY465" s="269"/>
      <c r="AZ465" s="269"/>
      <c r="BA465" s="269"/>
      <c r="BB465" s="269"/>
      <c r="BC465" s="269"/>
      <c r="BD465" s="269"/>
      <c r="BE465" s="206"/>
      <c r="BF465" s="206"/>
      <c r="BG465" s="206"/>
      <c r="BH465" s="206"/>
      <c r="BI465" s="206"/>
      <c r="BJ465" s="206"/>
      <c r="BK465" s="242"/>
      <c r="BL465" s="242"/>
      <c r="BM465" s="242"/>
      <c r="BN465" s="242"/>
      <c r="BO465" s="242"/>
      <c r="BP465" s="242"/>
      <c r="BQ465" s="224"/>
      <c r="BR465" s="224"/>
      <c r="BS465" s="224"/>
      <c r="BT465" s="224"/>
      <c r="BU465" s="224"/>
      <c r="BV465" s="224"/>
      <c r="BW465" s="269"/>
      <c r="BX465" s="269"/>
      <c r="BY465" s="269"/>
      <c r="BZ465" s="269"/>
      <c r="CA465" s="269"/>
      <c r="CB465" s="269"/>
      <c r="CC465" s="242"/>
      <c r="CD465" s="215"/>
      <c r="CE465" s="242"/>
      <c r="CF465" s="242"/>
      <c r="CG465" s="242"/>
      <c r="CH465" s="5"/>
      <c r="CI465" s="579">
        <f t="shared" si="69"/>
        <v>0</v>
      </c>
      <c r="CJ465" s="579">
        <f t="shared" si="70"/>
        <v>0</v>
      </c>
    </row>
    <row r="466" spans="1:88" hidden="1" x14ac:dyDescent="0.2">
      <c r="A466" s="151"/>
      <c r="B466" s="151"/>
      <c r="C466" s="151"/>
      <c r="D466" s="106"/>
      <c r="E466" s="151"/>
      <c r="F466" s="106"/>
      <c r="G466" s="133"/>
      <c r="H466" s="61"/>
      <c r="I466" s="134"/>
      <c r="J466" s="204"/>
      <c r="K466" s="204"/>
      <c r="L466" s="205"/>
      <c r="M466" s="205"/>
      <c r="N466" s="205"/>
      <c r="O466" s="214"/>
      <c r="P466" s="214"/>
      <c r="Q466" s="213"/>
      <c r="R466" s="213"/>
      <c r="S466" s="213"/>
      <c r="T466" s="213"/>
      <c r="U466" s="223"/>
      <c r="V466" s="222"/>
      <c r="W466" s="222"/>
      <c r="X466" s="222"/>
      <c r="Y466" s="222"/>
      <c r="Z466" s="222"/>
      <c r="AA466" s="232"/>
      <c r="AB466" s="231"/>
      <c r="AC466" s="231"/>
      <c r="AD466" s="231"/>
      <c r="AE466" s="231"/>
      <c r="AF466" s="231"/>
      <c r="AG466" s="250"/>
      <c r="AH466" s="249"/>
      <c r="AI466" s="249"/>
      <c r="AJ466" s="249"/>
      <c r="AK466" s="249"/>
      <c r="AL466" s="249"/>
      <c r="AM466" s="204"/>
      <c r="AN466" s="205"/>
      <c r="AO466" s="205"/>
      <c r="AP466" s="205"/>
      <c r="AQ466" s="205"/>
      <c r="AR466" s="205"/>
      <c r="AS466" s="259"/>
      <c r="AT466" s="258"/>
      <c r="AU466" s="258"/>
      <c r="AV466" s="258"/>
      <c r="AW466" s="258"/>
      <c r="AX466" s="258"/>
      <c r="AY466" s="268"/>
      <c r="AZ466" s="267"/>
      <c r="BA466" s="267"/>
      <c r="BB466" s="267"/>
      <c r="BC466" s="267"/>
      <c r="BD466" s="267"/>
      <c r="BE466" s="204"/>
      <c r="BF466" s="205"/>
      <c r="BG466" s="205"/>
      <c r="BH466" s="205"/>
      <c r="BI466" s="205"/>
      <c r="BJ466" s="205"/>
      <c r="BK466" s="241"/>
      <c r="BL466" s="240"/>
      <c r="BM466" s="240"/>
      <c r="BN466" s="240"/>
      <c r="BO466" s="240"/>
      <c r="BP466" s="240"/>
      <c r="BQ466" s="223"/>
      <c r="BR466" s="222"/>
      <c r="BS466" s="222"/>
      <c r="BT466" s="222"/>
      <c r="BU466" s="222"/>
      <c r="BV466" s="222"/>
      <c r="BW466" s="268"/>
      <c r="BX466" s="267"/>
      <c r="BY466" s="267"/>
      <c r="BZ466" s="267"/>
      <c r="CA466" s="267"/>
      <c r="CB466" s="267"/>
      <c r="CC466" s="241"/>
      <c r="CD466" s="214"/>
      <c r="CE466" s="240"/>
      <c r="CF466" s="240"/>
      <c r="CG466" s="240"/>
      <c r="CH466" s="5"/>
      <c r="CI466" s="579">
        <f t="shared" si="69"/>
        <v>0</v>
      </c>
      <c r="CJ466" s="579">
        <f t="shared" si="70"/>
        <v>0</v>
      </c>
    </row>
    <row r="467" spans="1:88" hidden="1" x14ac:dyDescent="0.2">
      <c r="A467" s="141"/>
      <c r="B467" s="141"/>
      <c r="C467" s="141"/>
      <c r="D467" s="142"/>
      <c r="E467" s="141"/>
      <c r="F467" s="142"/>
      <c r="G467" s="109"/>
      <c r="H467" s="65"/>
      <c r="I467" s="66"/>
      <c r="J467" s="204"/>
      <c r="K467" s="204"/>
      <c r="L467" s="205"/>
      <c r="M467" s="205"/>
      <c r="N467" s="205"/>
      <c r="O467" s="214"/>
      <c r="P467" s="214"/>
      <c r="Q467" s="213"/>
      <c r="R467" s="213"/>
      <c r="S467" s="213"/>
      <c r="T467" s="213"/>
      <c r="U467" s="223"/>
      <c r="V467" s="222"/>
      <c r="W467" s="222"/>
      <c r="X467" s="222"/>
      <c r="Y467" s="222"/>
      <c r="Z467" s="222"/>
      <c r="AA467" s="232"/>
      <c r="AB467" s="231"/>
      <c r="AC467" s="231"/>
      <c r="AD467" s="231"/>
      <c r="AE467" s="231"/>
      <c r="AF467" s="231"/>
      <c r="AG467" s="250"/>
      <c r="AH467" s="249"/>
      <c r="AI467" s="249"/>
      <c r="AJ467" s="249"/>
      <c r="AK467" s="249"/>
      <c r="AL467" s="249"/>
      <c r="AM467" s="204"/>
      <c r="AN467" s="205"/>
      <c r="AO467" s="205"/>
      <c r="AP467" s="205"/>
      <c r="AQ467" s="205"/>
      <c r="AR467" s="205"/>
      <c r="AS467" s="259"/>
      <c r="AT467" s="258"/>
      <c r="AU467" s="258"/>
      <c r="AV467" s="258"/>
      <c r="AW467" s="258"/>
      <c r="AX467" s="258"/>
      <c r="AY467" s="268"/>
      <c r="AZ467" s="267"/>
      <c r="BA467" s="267"/>
      <c r="BB467" s="267"/>
      <c r="BC467" s="267"/>
      <c r="BD467" s="267"/>
      <c r="BE467" s="204"/>
      <c r="BF467" s="205"/>
      <c r="BG467" s="205"/>
      <c r="BH467" s="205"/>
      <c r="BI467" s="205"/>
      <c r="BJ467" s="205"/>
      <c r="BK467" s="241"/>
      <c r="BL467" s="240"/>
      <c r="BM467" s="240"/>
      <c r="BN467" s="240"/>
      <c r="BO467" s="240"/>
      <c r="BP467" s="240"/>
      <c r="BQ467" s="223"/>
      <c r="BR467" s="222"/>
      <c r="BS467" s="222"/>
      <c r="BT467" s="222"/>
      <c r="BU467" s="222"/>
      <c r="BV467" s="222"/>
      <c r="BW467" s="268"/>
      <c r="BX467" s="267"/>
      <c r="BY467" s="267"/>
      <c r="BZ467" s="267"/>
      <c r="CA467" s="267"/>
      <c r="CB467" s="267"/>
      <c r="CC467" s="241"/>
      <c r="CD467" s="214"/>
      <c r="CE467" s="240"/>
      <c r="CF467" s="240"/>
      <c r="CG467" s="240"/>
      <c r="CH467" s="5"/>
      <c r="CI467" s="579">
        <f t="shared" si="69"/>
        <v>0</v>
      </c>
      <c r="CJ467" s="579">
        <f t="shared" si="70"/>
        <v>0</v>
      </c>
    </row>
    <row r="468" spans="1:88" hidden="1" x14ac:dyDescent="0.2">
      <c r="A468" s="141"/>
      <c r="B468" s="141"/>
      <c r="C468" s="141"/>
      <c r="D468" s="142"/>
      <c r="E468" s="141"/>
      <c r="F468" s="142"/>
      <c r="G468" s="109"/>
      <c r="H468" s="69"/>
      <c r="I468" s="66"/>
      <c r="J468" s="204"/>
      <c r="K468" s="204"/>
      <c r="L468" s="205"/>
      <c r="M468" s="205"/>
      <c r="N468" s="205"/>
      <c r="O468" s="214"/>
      <c r="P468" s="214"/>
      <c r="Q468" s="213"/>
      <c r="R468" s="213"/>
      <c r="S468" s="213"/>
      <c r="T468" s="213"/>
      <c r="U468" s="223"/>
      <c r="V468" s="222"/>
      <c r="W468" s="222"/>
      <c r="X468" s="222"/>
      <c r="Y468" s="222"/>
      <c r="Z468" s="222"/>
      <c r="AA468" s="232"/>
      <c r="AB468" s="231"/>
      <c r="AC468" s="231"/>
      <c r="AD468" s="231"/>
      <c r="AE468" s="231"/>
      <c r="AF468" s="231"/>
      <c r="AG468" s="250"/>
      <c r="AH468" s="249"/>
      <c r="AI468" s="249"/>
      <c r="AJ468" s="249"/>
      <c r="AK468" s="249"/>
      <c r="AL468" s="249"/>
      <c r="AM468" s="204"/>
      <c r="AN468" s="205"/>
      <c r="AO468" s="205"/>
      <c r="AP468" s="205"/>
      <c r="AQ468" s="205"/>
      <c r="AR468" s="205"/>
      <c r="AS468" s="259"/>
      <c r="AT468" s="258"/>
      <c r="AU468" s="258"/>
      <c r="AV468" s="258"/>
      <c r="AW468" s="258"/>
      <c r="AX468" s="258"/>
      <c r="AY468" s="268"/>
      <c r="AZ468" s="267"/>
      <c r="BA468" s="267"/>
      <c r="BB468" s="267"/>
      <c r="BC468" s="267"/>
      <c r="BD468" s="267"/>
      <c r="BE468" s="204"/>
      <c r="BF468" s="205"/>
      <c r="BG468" s="205"/>
      <c r="BH468" s="205"/>
      <c r="BI468" s="205"/>
      <c r="BJ468" s="205"/>
      <c r="BK468" s="241"/>
      <c r="BL468" s="240"/>
      <c r="BM468" s="240"/>
      <c r="BN468" s="240"/>
      <c r="BO468" s="240"/>
      <c r="BP468" s="240"/>
      <c r="BQ468" s="223"/>
      <c r="BR468" s="222"/>
      <c r="BS468" s="222"/>
      <c r="BT468" s="222"/>
      <c r="BU468" s="222"/>
      <c r="BV468" s="222"/>
      <c r="BW468" s="268"/>
      <c r="BX468" s="267"/>
      <c r="BY468" s="267"/>
      <c r="BZ468" s="267"/>
      <c r="CA468" s="267"/>
      <c r="CB468" s="267"/>
      <c r="CC468" s="241"/>
      <c r="CD468" s="214"/>
      <c r="CE468" s="240"/>
      <c r="CF468" s="240"/>
      <c r="CG468" s="240"/>
      <c r="CH468" s="5"/>
      <c r="CI468" s="579">
        <f t="shared" si="69"/>
        <v>0</v>
      </c>
      <c r="CJ468" s="579">
        <f t="shared" si="70"/>
        <v>0</v>
      </c>
    </row>
    <row r="469" spans="1:88" hidden="1" x14ac:dyDescent="0.2">
      <c r="A469" s="141"/>
      <c r="B469" s="141"/>
      <c r="C469" s="141"/>
      <c r="D469" s="142"/>
      <c r="E469" s="141"/>
      <c r="F469" s="142"/>
      <c r="G469" s="109"/>
      <c r="H469" s="69"/>
      <c r="I469" s="66"/>
      <c r="J469" s="204"/>
      <c r="K469" s="204"/>
      <c r="L469" s="205"/>
      <c r="M469" s="205"/>
      <c r="N469" s="205"/>
      <c r="O469" s="214"/>
      <c r="P469" s="214"/>
      <c r="Q469" s="213"/>
      <c r="R469" s="213"/>
      <c r="S469" s="213"/>
      <c r="T469" s="213"/>
      <c r="U469" s="223"/>
      <c r="V469" s="222"/>
      <c r="W469" s="222"/>
      <c r="X469" s="222"/>
      <c r="Y469" s="222"/>
      <c r="Z469" s="222"/>
      <c r="AA469" s="232"/>
      <c r="AB469" s="231"/>
      <c r="AC469" s="231"/>
      <c r="AD469" s="231"/>
      <c r="AE469" s="231"/>
      <c r="AF469" s="231"/>
      <c r="AG469" s="250"/>
      <c r="AH469" s="249"/>
      <c r="AI469" s="249"/>
      <c r="AJ469" s="249"/>
      <c r="AK469" s="249"/>
      <c r="AL469" s="249"/>
      <c r="AM469" s="204"/>
      <c r="AN469" s="205"/>
      <c r="AO469" s="205"/>
      <c r="AP469" s="205"/>
      <c r="AQ469" s="205"/>
      <c r="AR469" s="205"/>
      <c r="AS469" s="259"/>
      <c r="AT469" s="258"/>
      <c r="AU469" s="258"/>
      <c r="AV469" s="258"/>
      <c r="AW469" s="258"/>
      <c r="AX469" s="258"/>
      <c r="AY469" s="268"/>
      <c r="AZ469" s="267"/>
      <c r="BA469" s="267"/>
      <c r="BB469" s="267"/>
      <c r="BC469" s="267"/>
      <c r="BD469" s="267"/>
      <c r="BE469" s="204"/>
      <c r="BF469" s="205"/>
      <c r="BG469" s="205"/>
      <c r="BH469" s="205"/>
      <c r="BI469" s="205"/>
      <c r="BJ469" s="205"/>
      <c r="BK469" s="241"/>
      <c r="BL469" s="240"/>
      <c r="BM469" s="240"/>
      <c r="BN469" s="240"/>
      <c r="BO469" s="240"/>
      <c r="BP469" s="240"/>
      <c r="BQ469" s="223"/>
      <c r="BR469" s="222"/>
      <c r="BS469" s="222"/>
      <c r="BT469" s="222"/>
      <c r="BU469" s="222"/>
      <c r="BV469" s="222"/>
      <c r="BW469" s="268"/>
      <c r="BX469" s="267"/>
      <c r="BY469" s="267"/>
      <c r="BZ469" s="267"/>
      <c r="CA469" s="267"/>
      <c r="CB469" s="267"/>
      <c r="CC469" s="241"/>
      <c r="CD469" s="214"/>
      <c r="CE469" s="240"/>
      <c r="CF469" s="240"/>
      <c r="CG469" s="240"/>
      <c r="CH469" s="5"/>
      <c r="CI469" s="579">
        <f t="shared" si="69"/>
        <v>0</v>
      </c>
      <c r="CJ469" s="579">
        <f t="shared" si="70"/>
        <v>0</v>
      </c>
    </row>
    <row r="470" spans="1:88" hidden="1" x14ac:dyDescent="0.2">
      <c r="A470" s="141"/>
      <c r="B470" s="141"/>
      <c r="C470" s="141"/>
      <c r="D470" s="142"/>
      <c r="E470" s="141"/>
      <c r="F470" s="142"/>
      <c r="G470" s="109"/>
      <c r="H470" s="65"/>
      <c r="I470" s="66"/>
      <c r="J470" s="204"/>
      <c r="K470" s="204"/>
      <c r="L470" s="205"/>
      <c r="M470" s="205"/>
      <c r="N470" s="205"/>
      <c r="O470" s="214"/>
      <c r="P470" s="214"/>
      <c r="Q470" s="213"/>
      <c r="R470" s="213"/>
      <c r="S470" s="213"/>
      <c r="T470" s="213"/>
      <c r="U470" s="223"/>
      <c r="V470" s="222"/>
      <c r="W470" s="222"/>
      <c r="X470" s="222"/>
      <c r="Y470" s="222"/>
      <c r="Z470" s="222"/>
      <c r="AA470" s="232"/>
      <c r="AB470" s="231"/>
      <c r="AC470" s="231"/>
      <c r="AD470" s="231"/>
      <c r="AE470" s="231"/>
      <c r="AF470" s="231"/>
      <c r="AG470" s="250"/>
      <c r="AH470" s="249"/>
      <c r="AI470" s="249"/>
      <c r="AJ470" s="249"/>
      <c r="AK470" s="249"/>
      <c r="AL470" s="249"/>
      <c r="AM470" s="204"/>
      <c r="AN470" s="205"/>
      <c r="AO470" s="205"/>
      <c r="AP470" s="205"/>
      <c r="AQ470" s="205"/>
      <c r="AR470" s="205"/>
      <c r="AS470" s="259"/>
      <c r="AT470" s="258"/>
      <c r="AU470" s="258"/>
      <c r="AV470" s="258"/>
      <c r="AW470" s="258"/>
      <c r="AX470" s="258"/>
      <c r="AY470" s="268"/>
      <c r="AZ470" s="267"/>
      <c r="BA470" s="267"/>
      <c r="BB470" s="267"/>
      <c r="BC470" s="267"/>
      <c r="BD470" s="267"/>
      <c r="BE470" s="204"/>
      <c r="BF470" s="205"/>
      <c r="BG470" s="205"/>
      <c r="BH470" s="205"/>
      <c r="BI470" s="205"/>
      <c r="BJ470" s="205"/>
      <c r="BK470" s="241"/>
      <c r="BL470" s="240"/>
      <c r="BM470" s="240"/>
      <c r="BN470" s="240"/>
      <c r="BO470" s="240"/>
      <c r="BP470" s="240"/>
      <c r="BQ470" s="223"/>
      <c r="BR470" s="222"/>
      <c r="BS470" s="222"/>
      <c r="BT470" s="222"/>
      <c r="BU470" s="222"/>
      <c r="BV470" s="222"/>
      <c r="BW470" s="268"/>
      <c r="BX470" s="267"/>
      <c r="BY470" s="267"/>
      <c r="BZ470" s="267"/>
      <c r="CA470" s="267"/>
      <c r="CB470" s="267"/>
      <c r="CC470" s="241"/>
      <c r="CD470" s="214"/>
      <c r="CE470" s="240"/>
      <c r="CF470" s="240"/>
      <c r="CG470" s="240"/>
      <c r="CH470" s="5"/>
      <c r="CI470" s="579">
        <f t="shared" si="69"/>
        <v>0</v>
      </c>
      <c r="CJ470" s="579">
        <f t="shared" si="70"/>
        <v>0</v>
      </c>
    </row>
    <row r="471" spans="1:88" hidden="1" x14ac:dyDescent="0.2">
      <c r="A471" s="146"/>
      <c r="B471" s="146"/>
      <c r="C471" s="146"/>
      <c r="D471" s="147"/>
      <c r="E471" s="146"/>
      <c r="F471" s="147"/>
      <c r="G471" s="148"/>
      <c r="H471" s="72"/>
      <c r="I471" s="73"/>
      <c r="J471" s="204"/>
      <c r="K471" s="204"/>
      <c r="L471" s="205"/>
      <c r="M471" s="205"/>
      <c r="N471" s="205"/>
      <c r="O471" s="214"/>
      <c r="P471" s="214"/>
      <c r="Q471" s="213"/>
      <c r="R471" s="213"/>
      <c r="S471" s="213"/>
      <c r="T471" s="213"/>
      <c r="U471" s="223"/>
      <c r="V471" s="222"/>
      <c r="W471" s="222"/>
      <c r="X471" s="222"/>
      <c r="Y471" s="222"/>
      <c r="Z471" s="222"/>
      <c r="AA471" s="232"/>
      <c r="AB471" s="231"/>
      <c r="AC471" s="231"/>
      <c r="AD471" s="231"/>
      <c r="AE471" s="231"/>
      <c r="AF471" s="231"/>
      <c r="AG471" s="250"/>
      <c r="AH471" s="249"/>
      <c r="AI471" s="249"/>
      <c r="AJ471" s="249"/>
      <c r="AK471" s="249"/>
      <c r="AL471" s="249"/>
      <c r="AM471" s="204"/>
      <c r="AN471" s="205"/>
      <c r="AO471" s="205"/>
      <c r="AP471" s="205"/>
      <c r="AQ471" s="205"/>
      <c r="AR471" s="205"/>
      <c r="AS471" s="259"/>
      <c r="AT471" s="258"/>
      <c r="AU471" s="258"/>
      <c r="AV471" s="258"/>
      <c r="AW471" s="258"/>
      <c r="AX471" s="258"/>
      <c r="AY471" s="268"/>
      <c r="AZ471" s="267"/>
      <c r="BA471" s="267"/>
      <c r="BB471" s="267"/>
      <c r="BC471" s="267"/>
      <c r="BD471" s="267"/>
      <c r="BE471" s="204"/>
      <c r="BF471" s="205"/>
      <c r="BG471" s="205"/>
      <c r="BH471" s="205"/>
      <c r="BI471" s="205"/>
      <c r="BJ471" s="205"/>
      <c r="BK471" s="241"/>
      <c r="BL471" s="240"/>
      <c r="BM471" s="240"/>
      <c r="BN471" s="240"/>
      <c r="BO471" s="240"/>
      <c r="BP471" s="240"/>
      <c r="BQ471" s="223"/>
      <c r="BR471" s="222"/>
      <c r="BS471" s="222"/>
      <c r="BT471" s="222"/>
      <c r="BU471" s="222"/>
      <c r="BV471" s="222"/>
      <c r="BW471" s="268"/>
      <c r="BX471" s="267"/>
      <c r="BY471" s="267"/>
      <c r="BZ471" s="267"/>
      <c r="CA471" s="267"/>
      <c r="CB471" s="267"/>
      <c r="CC471" s="241"/>
      <c r="CD471" s="214"/>
      <c r="CE471" s="240"/>
      <c r="CF471" s="240"/>
      <c r="CG471" s="240"/>
      <c r="CH471" s="5"/>
      <c r="CI471" s="579">
        <f t="shared" si="69"/>
        <v>0</v>
      </c>
      <c r="CJ471" s="579">
        <f t="shared" si="70"/>
        <v>0</v>
      </c>
    </row>
    <row r="472" spans="1:88" hidden="1" x14ac:dyDescent="0.2">
      <c r="A472" s="146"/>
      <c r="B472" s="146"/>
      <c r="C472" s="146"/>
      <c r="D472" s="147"/>
      <c r="E472" s="146"/>
      <c r="F472" s="147"/>
      <c r="G472" s="148"/>
      <c r="H472" s="72"/>
      <c r="I472" s="73"/>
      <c r="J472" s="204"/>
      <c r="K472" s="204"/>
      <c r="L472" s="205"/>
      <c r="M472" s="205"/>
      <c r="N472" s="205"/>
      <c r="O472" s="214"/>
      <c r="P472" s="214"/>
      <c r="Q472" s="213"/>
      <c r="R472" s="213"/>
      <c r="S472" s="213"/>
      <c r="T472" s="213"/>
      <c r="U472" s="223"/>
      <c r="V472" s="222"/>
      <c r="W472" s="222"/>
      <c r="X472" s="222"/>
      <c r="Y472" s="222"/>
      <c r="Z472" s="222"/>
      <c r="AA472" s="232"/>
      <c r="AB472" s="231"/>
      <c r="AC472" s="231"/>
      <c r="AD472" s="231"/>
      <c r="AE472" s="231"/>
      <c r="AF472" s="231"/>
      <c r="AG472" s="250"/>
      <c r="AH472" s="249"/>
      <c r="AI472" s="249"/>
      <c r="AJ472" s="249"/>
      <c r="AK472" s="249"/>
      <c r="AL472" s="249"/>
      <c r="AM472" s="204"/>
      <c r="AN472" s="205"/>
      <c r="AO472" s="205"/>
      <c r="AP472" s="205"/>
      <c r="AQ472" s="205"/>
      <c r="AR472" s="205"/>
      <c r="AS472" s="259"/>
      <c r="AT472" s="258"/>
      <c r="AU472" s="258"/>
      <c r="AV472" s="258"/>
      <c r="AW472" s="258"/>
      <c r="AX472" s="258"/>
      <c r="AY472" s="268"/>
      <c r="AZ472" s="267"/>
      <c r="BA472" s="267"/>
      <c r="BB472" s="267"/>
      <c r="BC472" s="267"/>
      <c r="BD472" s="267"/>
      <c r="BE472" s="204"/>
      <c r="BF472" s="205"/>
      <c r="BG472" s="205"/>
      <c r="BH472" s="205"/>
      <c r="BI472" s="205"/>
      <c r="BJ472" s="205"/>
      <c r="BK472" s="241"/>
      <c r="BL472" s="240"/>
      <c r="BM472" s="240"/>
      <c r="BN472" s="240"/>
      <c r="BO472" s="240"/>
      <c r="BP472" s="240"/>
      <c r="BQ472" s="223"/>
      <c r="BR472" s="222"/>
      <c r="BS472" s="222"/>
      <c r="BT472" s="222"/>
      <c r="BU472" s="222"/>
      <c r="BV472" s="222"/>
      <c r="BW472" s="268"/>
      <c r="BX472" s="267"/>
      <c r="BY472" s="267"/>
      <c r="BZ472" s="267"/>
      <c r="CA472" s="267"/>
      <c r="CB472" s="267"/>
      <c r="CC472" s="241"/>
      <c r="CD472" s="214"/>
      <c r="CE472" s="240"/>
      <c r="CF472" s="240"/>
      <c r="CG472" s="240"/>
      <c r="CH472" s="5"/>
      <c r="CI472" s="579">
        <f t="shared" si="69"/>
        <v>0</v>
      </c>
      <c r="CJ472" s="579">
        <f t="shared" si="70"/>
        <v>0</v>
      </c>
    </row>
    <row r="473" spans="1:88" hidden="1" x14ac:dyDescent="0.2">
      <c r="A473" s="166"/>
      <c r="B473" s="146"/>
      <c r="C473" s="146"/>
      <c r="D473" s="147"/>
      <c r="E473" s="146"/>
      <c r="F473" s="147"/>
      <c r="G473" s="148"/>
      <c r="H473" s="72"/>
      <c r="I473" s="73"/>
      <c r="J473" s="204"/>
      <c r="K473" s="204"/>
      <c r="L473" s="205"/>
      <c r="M473" s="205"/>
      <c r="N473" s="205"/>
      <c r="O473" s="214"/>
      <c r="P473" s="214"/>
      <c r="Q473" s="213"/>
      <c r="R473" s="213"/>
      <c r="S473" s="213"/>
      <c r="T473" s="213"/>
      <c r="U473" s="223"/>
      <c r="V473" s="222"/>
      <c r="W473" s="222"/>
      <c r="X473" s="222"/>
      <c r="Y473" s="222"/>
      <c r="Z473" s="222"/>
      <c r="AA473" s="232"/>
      <c r="AB473" s="231"/>
      <c r="AC473" s="231"/>
      <c r="AD473" s="231"/>
      <c r="AE473" s="231"/>
      <c r="AF473" s="231"/>
      <c r="AG473" s="250"/>
      <c r="AH473" s="249"/>
      <c r="AI473" s="249"/>
      <c r="AJ473" s="249"/>
      <c r="AK473" s="249"/>
      <c r="AL473" s="249"/>
      <c r="AM473" s="204"/>
      <c r="AN473" s="205"/>
      <c r="AO473" s="205"/>
      <c r="AP473" s="205"/>
      <c r="AQ473" s="205"/>
      <c r="AR473" s="205"/>
      <c r="AS473" s="259"/>
      <c r="AT473" s="258"/>
      <c r="AU473" s="258"/>
      <c r="AV473" s="258"/>
      <c r="AW473" s="258"/>
      <c r="AX473" s="258"/>
      <c r="AY473" s="268"/>
      <c r="AZ473" s="267"/>
      <c r="BA473" s="267"/>
      <c r="BB473" s="267"/>
      <c r="BC473" s="267"/>
      <c r="BD473" s="267"/>
      <c r="BE473" s="204"/>
      <c r="BF473" s="205"/>
      <c r="BG473" s="205"/>
      <c r="BH473" s="205"/>
      <c r="BI473" s="205"/>
      <c r="BJ473" s="205"/>
      <c r="BK473" s="241"/>
      <c r="BL473" s="240"/>
      <c r="BM473" s="240"/>
      <c r="BN473" s="240"/>
      <c r="BO473" s="240"/>
      <c r="BP473" s="240"/>
      <c r="BQ473" s="223"/>
      <c r="BR473" s="222"/>
      <c r="BS473" s="222"/>
      <c r="BT473" s="222"/>
      <c r="BU473" s="222"/>
      <c r="BV473" s="222"/>
      <c r="BW473" s="268"/>
      <c r="BX473" s="267"/>
      <c r="BY473" s="267"/>
      <c r="BZ473" s="267"/>
      <c r="CA473" s="267"/>
      <c r="CB473" s="267"/>
      <c r="CC473" s="241"/>
      <c r="CD473" s="214"/>
      <c r="CE473" s="240"/>
      <c r="CF473" s="240"/>
      <c r="CG473" s="240"/>
      <c r="CH473" s="5"/>
      <c r="CI473" s="579">
        <f t="shared" si="69"/>
        <v>0</v>
      </c>
      <c r="CJ473" s="579">
        <f t="shared" si="70"/>
        <v>0</v>
      </c>
    </row>
    <row r="474" spans="1:88" hidden="1" x14ac:dyDescent="0.2">
      <c r="A474" s="22"/>
      <c r="B474" s="22"/>
      <c r="C474" s="22"/>
      <c r="D474" s="28"/>
      <c r="E474" s="22"/>
      <c r="F474" s="28"/>
      <c r="G474" s="128"/>
      <c r="H474" s="26"/>
      <c r="I474" s="112"/>
      <c r="J474" s="204"/>
      <c r="K474" s="204"/>
      <c r="L474" s="205"/>
      <c r="M474" s="205"/>
      <c r="N474" s="205"/>
      <c r="O474" s="214"/>
      <c r="P474" s="214"/>
      <c r="Q474" s="213"/>
      <c r="R474" s="213"/>
      <c r="S474" s="213"/>
      <c r="T474" s="213"/>
      <c r="U474" s="223"/>
      <c r="V474" s="222"/>
      <c r="W474" s="222"/>
      <c r="X474" s="222"/>
      <c r="Y474" s="222"/>
      <c r="Z474" s="222"/>
      <c r="AA474" s="232"/>
      <c r="AB474" s="231"/>
      <c r="AC474" s="231"/>
      <c r="AD474" s="231"/>
      <c r="AE474" s="231"/>
      <c r="AF474" s="231"/>
      <c r="AG474" s="250"/>
      <c r="AH474" s="249"/>
      <c r="AI474" s="249"/>
      <c r="AJ474" s="249"/>
      <c r="AK474" s="249"/>
      <c r="AL474" s="249"/>
      <c r="AM474" s="204"/>
      <c r="AN474" s="205"/>
      <c r="AO474" s="205"/>
      <c r="AP474" s="205"/>
      <c r="AQ474" s="205"/>
      <c r="AR474" s="205"/>
      <c r="AS474" s="259"/>
      <c r="AT474" s="258"/>
      <c r="AU474" s="258"/>
      <c r="AV474" s="258"/>
      <c r="AW474" s="258"/>
      <c r="AX474" s="258"/>
      <c r="AY474" s="268"/>
      <c r="AZ474" s="267"/>
      <c r="BA474" s="267"/>
      <c r="BB474" s="267"/>
      <c r="BC474" s="267"/>
      <c r="BD474" s="267"/>
      <c r="BE474" s="204"/>
      <c r="BF474" s="205"/>
      <c r="BG474" s="205"/>
      <c r="BH474" s="205"/>
      <c r="BI474" s="205"/>
      <c r="BJ474" s="205"/>
      <c r="BK474" s="241"/>
      <c r="BL474" s="240"/>
      <c r="BM474" s="240"/>
      <c r="BN474" s="240"/>
      <c r="BO474" s="240"/>
      <c r="BP474" s="240"/>
      <c r="BQ474" s="223"/>
      <c r="BR474" s="222"/>
      <c r="BS474" s="222"/>
      <c r="BT474" s="222"/>
      <c r="BU474" s="222"/>
      <c r="BV474" s="222"/>
      <c r="BW474" s="268"/>
      <c r="BX474" s="267"/>
      <c r="BY474" s="267"/>
      <c r="BZ474" s="267"/>
      <c r="CA474" s="267"/>
      <c r="CB474" s="267"/>
      <c r="CC474" s="241"/>
      <c r="CD474" s="214"/>
      <c r="CE474" s="240"/>
      <c r="CF474" s="240"/>
      <c r="CG474" s="240"/>
      <c r="CH474" s="5"/>
      <c r="CI474" s="579">
        <f t="shared" si="69"/>
        <v>0</v>
      </c>
      <c r="CJ474" s="579">
        <f t="shared" si="70"/>
        <v>0</v>
      </c>
    </row>
    <row r="475" spans="1:88" hidden="1" x14ac:dyDescent="0.2">
      <c r="A475" s="22"/>
      <c r="B475" s="22"/>
      <c r="C475" s="51"/>
      <c r="D475" s="23"/>
      <c r="E475" s="22"/>
      <c r="F475" s="23"/>
      <c r="G475" s="124"/>
      <c r="H475" s="26"/>
      <c r="I475" s="112"/>
      <c r="J475" s="204"/>
      <c r="K475" s="204"/>
      <c r="L475" s="205"/>
      <c r="M475" s="205"/>
      <c r="N475" s="205"/>
      <c r="O475" s="214"/>
      <c r="P475" s="214"/>
      <c r="Q475" s="213"/>
      <c r="R475" s="213"/>
      <c r="S475" s="213"/>
      <c r="T475" s="213"/>
      <c r="U475" s="223"/>
      <c r="V475" s="222"/>
      <c r="W475" s="222"/>
      <c r="X475" s="222"/>
      <c r="Y475" s="222"/>
      <c r="Z475" s="222"/>
      <c r="AA475" s="232"/>
      <c r="AB475" s="231"/>
      <c r="AC475" s="231"/>
      <c r="AD475" s="231"/>
      <c r="AE475" s="231"/>
      <c r="AF475" s="231"/>
      <c r="AG475" s="250"/>
      <c r="AH475" s="249"/>
      <c r="AI475" s="249"/>
      <c r="AJ475" s="249"/>
      <c r="AK475" s="249"/>
      <c r="AL475" s="249"/>
      <c r="AM475" s="204"/>
      <c r="AN475" s="205"/>
      <c r="AO475" s="205"/>
      <c r="AP475" s="205"/>
      <c r="AQ475" s="205"/>
      <c r="AR475" s="205"/>
      <c r="AS475" s="259"/>
      <c r="AT475" s="258"/>
      <c r="AU475" s="258"/>
      <c r="AV475" s="258"/>
      <c r="AW475" s="258"/>
      <c r="AX475" s="258"/>
      <c r="AY475" s="268"/>
      <c r="AZ475" s="267"/>
      <c r="BA475" s="267"/>
      <c r="BB475" s="267"/>
      <c r="BC475" s="267"/>
      <c r="BD475" s="267"/>
      <c r="BE475" s="204"/>
      <c r="BF475" s="205"/>
      <c r="BG475" s="205"/>
      <c r="BH475" s="205"/>
      <c r="BI475" s="205"/>
      <c r="BJ475" s="205"/>
      <c r="BK475" s="241"/>
      <c r="BL475" s="240"/>
      <c r="BM475" s="240"/>
      <c r="BN475" s="240"/>
      <c r="BO475" s="240"/>
      <c r="BP475" s="240"/>
      <c r="BQ475" s="223"/>
      <c r="BR475" s="222"/>
      <c r="BS475" s="222"/>
      <c r="BT475" s="222"/>
      <c r="BU475" s="222"/>
      <c r="BV475" s="222"/>
      <c r="BW475" s="268"/>
      <c r="BX475" s="267"/>
      <c r="BY475" s="267"/>
      <c r="BZ475" s="267"/>
      <c r="CA475" s="267"/>
      <c r="CB475" s="267"/>
      <c r="CC475" s="241"/>
      <c r="CD475" s="214"/>
      <c r="CE475" s="240"/>
      <c r="CF475" s="240"/>
      <c r="CG475" s="240"/>
      <c r="CH475" s="5"/>
      <c r="CI475" s="579">
        <f t="shared" si="69"/>
        <v>0</v>
      </c>
      <c r="CJ475" s="579">
        <f t="shared" si="70"/>
        <v>0</v>
      </c>
    </row>
    <row r="476" spans="1:88" hidden="1" x14ac:dyDescent="0.2">
      <c r="A476" s="22"/>
      <c r="B476" s="22"/>
      <c r="C476" s="51"/>
      <c r="D476" s="121"/>
      <c r="E476" s="22"/>
      <c r="F476" s="23"/>
      <c r="G476" s="124"/>
      <c r="H476" s="26"/>
      <c r="I476" s="112"/>
      <c r="J476" s="204"/>
      <c r="K476" s="204"/>
      <c r="L476" s="205"/>
      <c r="M476" s="205"/>
      <c r="N476" s="205"/>
      <c r="O476" s="214"/>
      <c r="P476" s="214"/>
      <c r="Q476" s="213"/>
      <c r="R476" s="213"/>
      <c r="S476" s="213"/>
      <c r="T476" s="213"/>
      <c r="U476" s="223"/>
      <c r="V476" s="222"/>
      <c r="W476" s="222"/>
      <c r="X476" s="222"/>
      <c r="Y476" s="222"/>
      <c r="Z476" s="222"/>
      <c r="AA476" s="232"/>
      <c r="AB476" s="231"/>
      <c r="AC476" s="231"/>
      <c r="AD476" s="231"/>
      <c r="AE476" s="231"/>
      <c r="AF476" s="231"/>
      <c r="AG476" s="250"/>
      <c r="AH476" s="249"/>
      <c r="AI476" s="249"/>
      <c r="AJ476" s="249"/>
      <c r="AK476" s="249"/>
      <c r="AL476" s="249"/>
      <c r="AM476" s="204"/>
      <c r="AN476" s="205"/>
      <c r="AO476" s="205"/>
      <c r="AP476" s="205"/>
      <c r="AQ476" s="205"/>
      <c r="AR476" s="205"/>
      <c r="AS476" s="259"/>
      <c r="AT476" s="258"/>
      <c r="AU476" s="258"/>
      <c r="AV476" s="258"/>
      <c r="AW476" s="258"/>
      <c r="AX476" s="258"/>
      <c r="AY476" s="268"/>
      <c r="AZ476" s="267"/>
      <c r="BA476" s="267"/>
      <c r="BB476" s="267"/>
      <c r="BC476" s="267"/>
      <c r="BD476" s="267"/>
      <c r="BE476" s="204"/>
      <c r="BF476" s="205"/>
      <c r="BG476" s="205"/>
      <c r="BH476" s="205"/>
      <c r="BI476" s="205"/>
      <c r="BJ476" s="205"/>
      <c r="BK476" s="241"/>
      <c r="BL476" s="240"/>
      <c r="BM476" s="240"/>
      <c r="BN476" s="240"/>
      <c r="BO476" s="240"/>
      <c r="BP476" s="240"/>
      <c r="BQ476" s="223"/>
      <c r="BR476" s="222"/>
      <c r="BS476" s="222"/>
      <c r="BT476" s="222"/>
      <c r="BU476" s="222"/>
      <c r="BV476" s="222"/>
      <c r="BW476" s="268"/>
      <c r="BX476" s="267"/>
      <c r="BY476" s="267"/>
      <c r="BZ476" s="267"/>
      <c r="CA476" s="267"/>
      <c r="CB476" s="267"/>
      <c r="CC476" s="241"/>
      <c r="CD476" s="214"/>
      <c r="CE476" s="240"/>
      <c r="CF476" s="240"/>
      <c r="CG476" s="240"/>
      <c r="CH476" s="5"/>
      <c r="CI476" s="579">
        <f t="shared" si="69"/>
        <v>0</v>
      </c>
      <c r="CJ476" s="579">
        <f t="shared" si="70"/>
        <v>0</v>
      </c>
    </row>
    <row r="477" spans="1:88" hidden="1" x14ac:dyDescent="0.2">
      <c r="A477" s="22"/>
      <c r="B477" s="22"/>
      <c r="C477" s="51"/>
      <c r="D477" s="33"/>
      <c r="E477" s="22"/>
      <c r="F477" s="23"/>
      <c r="G477" s="124"/>
      <c r="H477" s="75"/>
      <c r="I477" s="52"/>
      <c r="J477" s="204"/>
      <c r="K477" s="204"/>
      <c r="L477" s="205"/>
      <c r="M477" s="205"/>
      <c r="N477" s="205"/>
      <c r="O477" s="214"/>
      <c r="P477" s="214"/>
      <c r="Q477" s="213"/>
      <c r="R477" s="213"/>
      <c r="S477" s="213"/>
      <c r="T477" s="213"/>
      <c r="U477" s="223"/>
      <c r="V477" s="222"/>
      <c r="W477" s="222"/>
      <c r="X477" s="222"/>
      <c r="Y477" s="222"/>
      <c r="Z477" s="222"/>
      <c r="AA477" s="232"/>
      <c r="AB477" s="231"/>
      <c r="AC477" s="231"/>
      <c r="AD477" s="231"/>
      <c r="AE477" s="231"/>
      <c r="AF477" s="231"/>
      <c r="AG477" s="250"/>
      <c r="AH477" s="249"/>
      <c r="AI477" s="249"/>
      <c r="AJ477" s="249"/>
      <c r="AK477" s="249"/>
      <c r="AL477" s="249"/>
      <c r="AM477" s="204"/>
      <c r="AN477" s="205"/>
      <c r="AO477" s="205"/>
      <c r="AP477" s="205"/>
      <c r="AQ477" s="205"/>
      <c r="AR477" s="205"/>
      <c r="AS477" s="259"/>
      <c r="AT477" s="258"/>
      <c r="AU477" s="258"/>
      <c r="AV477" s="258"/>
      <c r="AW477" s="258"/>
      <c r="AX477" s="258"/>
      <c r="AY477" s="268"/>
      <c r="AZ477" s="267"/>
      <c r="BA477" s="267"/>
      <c r="BB477" s="267"/>
      <c r="BC477" s="267"/>
      <c r="BD477" s="267"/>
      <c r="BE477" s="204"/>
      <c r="BF477" s="205"/>
      <c r="BG477" s="205"/>
      <c r="BH477" s="205"/>
      <c r="BI477" s="205"/>
      <c r="BJ477" s="205"/>
      <c r="BK477" s="241"/>
      <c r="BL477" s="240"/>
      <c r="BM477" s="240"/>
      <c r="BN477" s="240"/>
      <c r="BO477" s="240"/>
      <c r="BP477" s="240"/>
      <c r="BQ477" s="223"/>
      <c r="BR477" s="222"/>
      <c r="BS477" s="222"/>
      <c r="BT477" s="222"/>
      <c r="BU477" s="222"/>
      <c r="BV477" s="222"/>
      <c r="BW477" s="268"/>
      <c r="BX477" s="267"/>
      <c r="BY477" s="267"/>
      <c r="BZ477" s="267"/>
      <c r="CA477" s="267"/>
      <c r="CB477" s="267"/>
      <c r="CC477" s="241"/>
      <c r="CD477" s="214"/>
      <c r="CE477" s="240"/>
      <c r="CF477" s="240"/>
      <c r="CG477" s="240"/>
      <c r="CH477" s="5"/>
      <c r="CI477" s="579">
        <f t="shared" si="69"/>
        <v>0</v>
      </c>
      <c r="CJ477" s="579">
        <f t="shared" si="70"/>
        <v>0</v>
      </c>
    </row>
    <row r="478" spans="1:88" hidden="1" x14ac:dyDescent="0.2">
      <c r="A478" s="22"/>
      <c r="B478" s="22"/>
      <c r="C478" s="51"/>
      <c r="D478" s="34"/>
      <c r="E478" s="22"/>
      <c r="F478" s="34"/>
      <c r="G478" s="48"/>
      <c r="H478" s="36"/>
      <c r="I478" s="138"/>
      <c r="J478" s="204"/>
      <c r="K478" s="204"/>
      <c r="L478" s="205"/>
      <c r="M478" s="205"/>
      <c r="N478" s="204"/>
      <c r="O478" s="214"/>
      <c r="P478" s="214"/>
      <c r="Q478" s="213"/>
      <c r="R478" s="214"/>
      <c r="S478" s="213"/>
      <c r="T478" s="214"/>
      <c r="U478" s="223"/>
      <c r="V478" s="223"/>
      <c r="W478" s="222"/>
      <c r="X478" s="223"/>
      <c r="Y478" s="222"/>
      <c r="Z478" s="223"/>
      <c r="AA478" s="232"/>
      <c r="AB478" s="232"/>
      <c r="AC478" s="231"/>
      <c r="AD478" s="232"/>
      <c r="AE478" s="231"/>
      <c r="AF478" s="232"/>
      <c r="AG478" s="250"/>
      <c r="AH478" s="250"/>
      <c r="AI478" s="249"/>
      <c r="AJ478" s="250"/>
      <c r="AK478" s="249"/>
      <c r="AL478" s="250"/>
      <c r="AM478" s="204"/>
      <c r="AN478" s="204"/>
      <c r="AO478" s="205"/>
      <c r="AP478" s="204"/>
      <c r="AQ478" s="205"/>
      <c r="AR478" s="204"/>
      <c r="AS478" s="259"/>
      <c r="AT478" s="259"/>
      <c r="AU478" s="258"/>
      <c r="AV478" s="259"/>
      <c r="AW478" s="258"/>
      <c r="AX478" s="259"/>
      <c r="AY478" s="268"/>
      <c r="AZ478" s="268"/>
      <c r="BA478" s="267"/>
      <c r="BB478" s="268"/>
      <c r="BC478" s="267"/>
      <c r="BD478" s="268"/>
      <c r="BE478" s="204"/>
      <c r="BF478" s="204"/>
      <c r="BG478" s="205"/>
      <c r="BH478" s="204"/>
      <c r="BI478" s="205"/>
      <c r="BJ478" s="204"/>
      <c r="BK478" s="241"/>
      <c r="BL478" s="241"/>
      <c r="BM478" s="240"/>
      <c r="BN478" s="241"/>
      <c r="BO478" s="240"/>
      <c r="BP478" s="241"/>
      <c r="BQ478" s="223"/>
      <c r="BR478" s="223"/>
      <c r="BS478" s="222"/>
      <c r="BT478" s="223"/>
      <c r="BU478" s="222"/>
      <c r="BV478" s="223"/>
      <c r="BW478" s="268"/>
      <c r="BX478" s="268"/>
      <c r="BY478" s="267"/>
      <c r="BZ478" s="268"/>
      <c r="CA478" s="267"/>
      <c r="CB478" s="268"/>
      <c r="CC478" s="241"/>
      <c r="CD478" s="214"/>
      <c r="CE478" s="240"/>
      <c r="CF478" s="240"/>
      <c r="CG478" s="241"/>
      <c r="CH478" s="5"/>
      <c r="CI478" s="579">
        <f t="shared" si="69"/>
        <v>0</v>
      </c>
      <c r="CJ478" s="579">
        <f t="shared" si="70"/>
        <v>0</v>
      </c>
    </row>
    <row r="479" spans="1:88" hidden="1" x14ac:dyDescent="0.2">
      <c r="A479" s="157"/>
      <c r="B479" s="105"/>
      <c r="C479" s="105"/>
      <c r="D479" s="107"/>
      <c r="E479" s="105"/>
      <c r="F479" s="107"/>
      <c r="G479" s="108"/>
      <c r="H479" s="91"/>
      <c r="I479" s="59"/>
      <c r="J479" s="206"/>
      <c r="K479" s="206"/>
      <c r="L479" s="206"/>
      <c r="M479" s="206"/>
      <c r="N479" s="206"/>
      <c r="O479" s="215"/>
      <c r="P479" s="215"/>
      <c r="Q479" s="215"/>
      <c r="R479" s="215"/>
      <c r="S479" s="215"/>
      <c r="T479" s="215"/>
      <c r="U479" s="224"/>
      <c r="V479" s="224"/>
      <c r="W479" s="224"/>
      <c r="X479" s="224"/>
      <c r="Y479" s="224"/>
      <c r="Z479" s="224"/>
      <c r="AA479" s="233"/>
      <c r="AB479" s="233"/>
      <c r="AC479" s="233"/>
      <c r="AD479" s="233"/>
      <c r="AE479" s="233"/>
      <c r="AF479" s="233"/>
      <c r="AG479" s="251"/>
      <c r="AH479" s="251"/>
      <c r="AI479" s="251"/>
      <c r="AJ479" s="251"/>
      <c r="AK479" s="251"/>
      <c r="AL479" s="251"/>
      <c r="AM479" s="206"/>
      <c r="AN479" s="206"/>
      <c r="AO479" s="206"/>
      <c r="AP479" s="206"/>
      <c r="AQ479" s="206"/>
      <c r="AR479" s="206"/>
      <c r="AS479" s="260"/>
      <c r="AT479" s="260"/>
      <c r="AU479" s="260"/>
      <c r="AV479" s="260"/>
      <c r="AW479" s="260"/>
      <c r="AX479" s="260"/>
      <c r="AY479" s="269"/>
      <c r="AZ479" s="269"/>
      <c r="BA479" s="269"/>
      <c r="BB479" s="269"/>
      <c r="BC479" s="269"/>
      <c r="BD479" s="269"/>
      <c r="BE479" s="206"/>
      <c r="BF479" s="206"/>
      <c r="BG479" s="206"/>
      <c r="BH479" s="206"/>
      <c r="BI479" s="206"/>
      <c r="BJ479" s="206"/>
      <c r="BK479" s="242"/>
      <c r="BL479" s="242"/>
      <c r="BM479" s="242"/>
      <c r="BN479" s="242"/>
      <c r="BO479" s="242"/>
      <c r="BP479" s="242"/>
      <c r="BQ479" s="224"/>
      <c r="BR479" s="224"/>
      <c r="BS479" s="224"/>
      <c r="BT479" s="224"/>
      <c r="BU479" s="224"/>
      <c r="BV479" s="224"/>
      <c r="BW479" s="269"/>
      <c r="BX479" s="269"/>
      <c r="BY479" s="269"/>
      <c r="BZ479" s="269"/>
      <c r="CA479" s="269"/>
      <c r="CB479" s="269"/>
      <c r="CC479" s="242"/>
      <c r="CD479" s="215"/>
      <c r="CE479" s="242"/>
      <c r="CF479" s="242"/>
      <c r="CG479" s="242"/>
      <c r="CH479" s="5"/>
      <c r="CI479" s="579">
        <f t="shared" si="69"/>
        <v>0</v>
      </c>
      <c r="CJ479" s="579">
        <f t="shared" si="70"/>
        <v>0</v>
      </c>
    </row>
    <row r="480" spans="1:88" hidden="1" x14ac:dyDescent="0.2">
      <c r="A480" s="132"/>
      <c r="B480" s="7"/>
      <c r="C480" s="167"/>
      <c r="D480" s="56"/>
      <c r="E480" s="7"/>
      <c r="F480" s="56"/>
      <c r="G480" s="168"/>
      <c r="H480" s="61"/>
      <c r="I480" s="163"/>
      <c r="J480" s="204"/>
      <c r="K480" s="204"/>
      <c r="L480" s="205"/>
      <c r="M480" s="205"/>
      <c r="N480" s="205"/>
      <c r="O480" s="214"/>
      <c r="P480" s="214"/>
      <c r="Q480" s="213"/>
      <c r="R480" s="213"/>
      <c r="S480" s="213"/>
      <c r="T480" s="213"/>
      <c r="U480" s="223"/>
      <c r="V480" s="222"/>
      <c r="W480" s="222"/>
      <c r="X480" s="222"/>
      <c r="Y480" s="222"/>
      <c r="Z480" s="222"/>
      <c r="AA480" s="232"/>
      <c r="AB480" s="231"/>
      <c r="AC480" s="231"/>
      <c r="AD480" s="231"/>
      <c r="AE480" s="231"/>
      <c r="AF480" s="231"/>
      <c r="AG480" s="250"/>
      <c r="AH480" s="249"/>
      <c r="AI480" s="249"/>
      <c r="AJ480" s="249"/>
      <c r="AK480" s="249"/>
      <c r="AL480" s="249"/>
      <c r="AM480" s="204"/>
      <c r="AN480" s="205"/>
      <c r="AO480" s="205"/>
      <c r="AP480" s="205"/>
      <c r="AQ480" s="205"/>
      <c r="AR480" s="205"/>
      <c r="AS480" s="259"/>
      <c r="AT480" s="258"/>
      <c r="AU480" s="258"/>
      <c r="AV480" s="258"/>
      <c r="AW480" s="258"/>
      <c r="AX480" s="258"/>
      <c r="AY480" s="268"/>
      <c r="AZ480" s="267"/>
      <c r="BA480" s="267"/>
      <c r="BB480" s="267"/>
      <c r="BC480" s="267"/>
      <c r="BD480" s="267"/>
      <c r="BE480" s="204"/>
      <c r="BF480" s="205"/>
      <c r="BG480" s="205"/>
      <c r="BH480" s="205"/>
      <c r="BI480" s="205"/>
      <c r="BJ480" s="205"/>
      <c r="BK480" s="241"/>
      <c r="BL480" s="240"/>
      <c r="BM480" s="240"/>
      <c r="BN480" s="240"/>
      <c r="BO480" s="240"/>
      <c r="BP480" s="240"/>
      <c r="BQ480" s="223"/>
      <c r="BR480" s="222"/>
      <c r="BS480" s="222"/>
      <c r="BT480" s="222"/>
      <c r="BU480" s="222"/>
      <c r="BV480" s="222"/>
      <c r="BW480" s="268"/>
      <c r="BX480" s="267"/>
      <c r="BY480" s="267"/>
      <c r="BZ480" s="267"/>
      <c r="CA480" s="267"/>
      <c r="CB480" s="267"/>
      <c r="CC480" s="241"/>
      <c r="CD480" s="214"/>
      <c r="CE480" s="240"/>
      <c r="CF480" s="240"/>
      <c r="CG480" s="240"/>
      <c r="CH480" s="5"/>
      <c r="CI480" s="579">
        <f t="shared" si="69"/>
        <v>0</v>
      </c>
      <c r="CJ480" s="579">
        <f t="shared" si="70"/>
        <v>0</v>
      </c>
    </row>
    <row r="481" spans="1:88" hidden="1" x14ac:dyDescent="0.2">
      <c r="A481" s="127"/>
      <c r="B481" s="11"/>
      <c r="C481" s="169"/>
      <c r="D481" s="64"/>
      <c r="E481" s="11"/>
      <c r="F481" s="64"/>
      <c r="G481" s="109"/>
      <c r="H481" s="65"/>
      <c r="I481" s="145"/>
      <c r="J481" s="204"/>
      <c r="K481" s="204"/>
      <c r="L481" s="205"/>
      <c r="M481" s="205"/>
      <c r="N481" s="205"/>
      <c r="O481" s="214"/>
      <c r="P481" s="214"/>
      <c r="Q481" s="213"/>
      <c r="R481" s="213"/>
      <c r="S481" s="213"/>
      <c r="T481" s="213"/>
      <c r="U481" s="223"/>
      <c r="V481" s="222"/>
      <c r="W481" s="222"/>
      <c r="X481" s="222"/>
      <c r="Y481" s="222"/>
      <c r="Z481" s="222"/>
      <c r="AA481" s="232"/>
      <c r="AB481" s="231"/>
      <c r="AC481" s="231"/>
      <c r="AD481" s="231"/>
      <c r="AE481" s="231"/>
      <c r="AF481" s="231"/>
      <c r="AG481" s="250"/>
      <c r="AH481" s="249"/>
      <c r="AI481" s="249"/>
      <c r="AJ481" s="249"/>
      <c r="AK481" s="249"/>
      <c r="AL481" s="249"/>
      <c r="AM481" s="204"/>
      <c r="AN481" s="205"/>
      <c r="AO481" s="205"/>
      <c r="AP481" s="205"/>
      <c r="AQ481" s="205"/>
      <c r="AR481" s="205"/>
      <c r="AS481" s="259"/>
      <c r="AT481" s="258"/>
      <c r="AU481" s="258"/>
      <c r="AV481" s="258"/>
      <c r="AW481" s="258"/>
      <c r="AX481" s="258"/>
      <c r="AY481" s="268"/>
      <c r="AZ481" s="267"/>
      <c r="BA481" s="267"/>
      <c r="BB481" s="267"/>
      <c r="BC481" s="267"/>
      <c r="BD481" s="267"/>
      <c r="BE481" s="204"/>
      <c r="BF481" s="205"/>
      <c r="BG481" s="205"/>
      <c r="BH481" s="205"/>
      <c r="BI481" s="205"/>
      <c r="BJ481" s="205"/>
      <c r="BK481" s="241"/>
      <c r="BL481" s="240"/>
      <c r="BM481" s="240"/>
      <c r="BN481" s="240"/>
      <c r="BO481" s="240"/>
      <c r="BP481" s="240"/>
      <c r="BQ481" s="223"/>
      <c r="BR481" s="222"/>
      <c r="BS481" s="222"/>
      <c r="BT481" s="222"/>
      <c r="BU481" s="222"/>
      <c r="BV481" s="222"/>
      <c r="BW481" s="268"/>
      <c r="BX481" s="267"/>
      <c r="BY481" s="267"/>
      <c r="BZ481" s="267"/>
      <c r="CA481" s="267"/>
      <c r="CB481" s="267"/>
      <c r="CC481" s="241"/>
      <c r="CD481" s="214"/>
      <c r="CE481" s="240"/>
      <c r="CF481" s="240"/>
      <c r="CG481" s="240"/>
      <c r="CH481" s="5"/>
      <c r="CI481" s="579">
        <f t="shared" si="69"/>
        <v>0</v>
      </c>
      <c r="CJ481" s="579">
        <f t="shared" si="70"/>
        <v>0</v>
      </c>
    </row>
    <row r="482" spans="1:88" hidden="1" x14ac:dyDescent="0.2">
      <c r="A482" s="127"/>
      <c r="B482" s="11"/>
      <c r="C482" s="169"/>
      <c r="D482" s="64"/>
      <c r="E482" s="11"/>
      <c r="F482" s="64"/>
      <c r="G482" s="143"/>
      <c r="H482" s="69"/>
      <c r="I482" s="66"/>
      <c r="J482" s="204"/>
      <c r="K482" s="204"/>
      <c r="L482" s="205"/>
      <c r="M482" s="205"/>
      <c r="N482" s="205"/>
      <c r="O482" s="214"/>
      <c r="P482" s="214"/>
      <c r="Q482" s="213"/>
      <c r="R482" s="213"/>
      <c r="S482" s="213"/>
      <c r="T482" s="213"/>
      <c r="U482" s="223"/>
      <c r="V482" s="222"/>
      <c r="W482" s="222"/>
      <c r="X482" s="222"/>
      <c r="Y482" s="222"/>
      <c r="Z482" s="222"/>
      <c r="AA482" s="232"/>
      <c r="AB482" s="231"/>
      <c r="AC482" s="231"/>
      <c r="AD482" s="231"/>
      <c r="AE482" s="231"/>
      <c r="AF482" s="231"/>
      <c r="AG482" s="250"/>
      <c r="AH482" s="249"/>
      <c r="AI482" s="249"/>
      <c r="AJ482" s="249"/>
      <c r="AK482" s="249"/>
      <c r="AL482" s="249"/>
      <c r="AM482" s="204"/>
      <c r="AN482" s="205"/>
      <c r="AO482" s="205"/>
      <c r="AP482" s="205"/>
      <c r="AQ482" s="205"/>
      <c r="AR482" s="205"/>
      <c r="AS482" s="259"/>
      <c r="AT482" s="258"/>
      <c r="AU482" s="258"/>
      <c r="AV482" s="258"/>
      <c r="AW482" s="258"/>
      <c r="AX482" s="258"/>
      <c r="AY482" s="268"/>
      <c r="AZ482" s="267"/>
      <c r="BA482" s="267"/>
      <c r="BB482" s="267"/>
      <c r="BC482" s="267"/>
      <c r="BD482" s="267"/>
      <c r="BE482" s="204"/>
      <c r="BF482" s="205"/>
      <c r="BG482" s="205"/>
      <c r="BH482" s="205"/>
      <c r="BI482" s="205"/>
      <c r="BJ482" s="205"/>
      <c r="BK482" s="241"/>
      <c r="BL482" s="240"/>
      <c r="BM482" s="240"/>
      <c r="BN482" s="240"/>
      <c r="BO482" s="240"/>
      <c r="BP482" s="240"/>
      <c r="BQ482" s="223"/>
      <c r="BR482" s="222"/>
      <c r="BS482" s="222"/>
      <c r="BT482" s="222"/>
      <c r="BU482" s="222"/>
      <c r="BV482" s="222"/>
      <c r="BW482" s="268"/>
      <c r="BX482" s="267"/>
      <c r="BY482" s="267"/>
      <c r="BZ482" s="267"/>
      <c r="CA482" s="267"/>
      <c r="CB482" s="267"/>
      <c r="CC482" s="241"/>
      <c r="CD482" s="214"/>
      <c r="CE482" s="240"/>
      <c r="CF482" s="240"/>
      <c r="CG482" s="240"/>
      <c r="CH482" s="5"/>
      <c r="CI482" s="579">
        <f t="shared" si="69"/>
        <v>0</v>
      </c>
      <c r="CJ482" s="579">
        <f t="shared" si="70"/>
        <v>0</v>
      </c>
    </row>
    <row r="483" spans="1:88" hidden="1" x14ac:dyDescent="0.2">
      <c r="A483" s="127"/>
      <c r="B483" s="11"/>
      <c r="C483" s="169"/>
      <c r="D483" s="64"/>
      <c r="E483" s="11"/>
      <c r="F483" s="64"/>
      <c r="G483" s="109"/>
      <c r="H483" s="69"/>
      <c r="I483" s="66"/>
      <c r="J483" s="204"/>
      <c r="K483" s="204"/>
      <c r="L483" s="205"/>
      <c r="M483" s="205"/>
      <c r="N483" s="205"/>
      <c r="O483" s="214"/>
      <c r="P483" s="214"/>
      <c r="Q483" s="213"/>
      <c r="R483" s="213"/>
      <c r="S483" s="213"/>
      <c r="T483" s="213"/>
      <c r="U483" s="223"/>
      <c r="V483" s="222"/>
      <c r="W483" s="222"/>
      <c r="X483" s="222"/>
      <c r="Y483" s="222"/>
      <c r="Z483" s="222"/>
      <c r="AA483" s="232"/>
      <c r="AB483" s="231"/>
      <c r="AC483" s="231"/>
      <c r="AD483" s="231"/>
      <c r="AE483" s="231"/>
      <c r="AF483" s="231"/>
      <c r="AG483" s="250"/>
      <c r="AH483" s="249"/>
      <c r="AI483" s="249"/>
      <c r="AJ483" s="249"/>
      <c r="AK483" s="249"/>
      <c r="AL483" s="249"/>
      <c r="AM483" s="204"/>
      <c r="AN483" s="205"/>
      <c r="AO483" s="205"/>
      <c r="AP483" s="205"/>
      <c r="AQ483" s="205"/>
      <c r="AR483" s="205"/>
      <c r="AS483" s="259"/>
      <c r="AT483" s="258"/>
      <c r="AU483" s="258"/>
      <c r="AV483" s="258"/>
      <c r="AW483" s="258"/>
      <c r="AX483" s="258"/>
      <c r="AY483" s="268"/>
      <c r="AZ483" s="267"/>
      <c r="BA483" s="267"/>
      <c r="BB483" s="267"/>
      <c r="BC483" s="267"/>
      <c r="BD483" s="267"/>
      <c r="BE483" s="204"/>
      <c r="BF483" s="205"/>
      <c r="BG483" s="205"/>
      <c r="BH483" s="205"/>
      <c r="BI483" s="205"/>
      <c r="BJ483" s="205"/>
      <c r="BK483" s="241"/>
      <c r="BL483" s="240"/>
      <c r="BM483" s="240"/>
      <c r="BN483" s="240"/>
      <c r="BO483" s="240"/>
      <c r="BP483" s="240"/>
      <c r="BQ483" s="223"/>
      <c r="BR483" s="222"/>
      <c r="BS483" s="222"/>
      <c r="BT483" s="222"/>
      <c r="BU483" s="222"/>
      <c r="BV483" s="222"/>
      <c r="BW483" s="268"/>
      <c r="BX483" s="267"/>
      <c r="BY483" s="267"/>
      <c r="BZ483" s="267"/>
      <c r="CA483" s="267"/>
      <c r="CB483" s="267"/>
      <c r="CC483" s="241"/>
      <c r="CD483" s="214"/>
      <c r="CE483" s="240"/>
      <c r="CF483" s="240"/>
      <c r="CG483" s="240"/>
      <c r="CH483" s="5"/>
      <c r="CI483" s="579">
        <f t="shared" si="69"/>
        <v>0</v>
      </c>
      <c r="CJ483" s="579">
        <f t="shared" si="70"/>
        <v>0</v>
      </c>
    </row>
    <row r="484" spans="1:88" hidden="1" x14ac:dyDescent="0.2">
      <c r="A484" s="127"/>
      <c r="B484" s="11"/>
      <c r="C484" s="169"/>
      <c r="D484" s="64"/>
      <c r="E484" s="11"/>
      <c r="F484" s="64"/>
      <c r="G484" s="109"/>
      <c r="H484" s="65"/>
      <c r="I484" s="66"/>
      <c r="J484" s="204"/>
      <c r="K484" s="204"/>
      <c r="L484" s="205"/>
      <c r="M484" s="205"/>
      <c r="N484" s="205"/>
      <c r="O484" s="214"/>
      <c r="P484" s="214"/>
      <c r="Q484" s="213"/>
      <c r="R484" s="213"/>
      <c r="S484" s="213"/>
      <c r="T484" s="213"/>
      <c r="U484" s="223"/>
      <c r="V484" s="222"/>
      <c r="W484" s="222"/>
      <c r="X484" s="222"/>
      <c r="Y484" s="222"/>
      <c r="Z484" s="222"/>
      <c r="AA484" s="232"/>
      <c r="AB484" s="231"/>
      <c r="AC484" s="231"/>
      <c r="AD484" s="231"/>
      <c r="AE484" s="231"/>
      <c r="AF484" s="231"/>
      <c r="AG484" s="250"/>
      <c r="AH484" s="249"/>
      <c r="AI484" s="249"/>
      <c r="AJ484" s="249"/>
      <c r="AK484" s="249"/>
      <c r="AL484" s="249"/>
      <c r="AM484" s="204"/>
      <c r="AN484" s="205"/>
      <c r="AO484" s="205"/>
      <c r="AP484" s="205"/>
      <c r="AQ484" s="205"/>
      <c r="AR484" s="205"/>
      <c r="AS484" s="259"/>
      <c r="AT484" s="258"/>
      <c r="AU484" s="258"/>
      <c r="AV484" s="258"/>
      <c r="AW484" s="258"/>
      <c r="AX484" s="258"/>
      <c r="AY484" s="268"/>
      <c r="AZ484" s="267"/>
      <c r="BA484" s="267"/>
      <c r="BB484" s="267"/>
      <c r="BC484" s="267"/>
      <c r="BD484" s="267"/>
      <c r="BE484" s="204"/>
      <c r="BF484" s="205"/>
      <c r="BG484" s="205"/>
      <c r="BH484" s="205"/>
      <c r="BI484" s="205"/>
      <c r="BJ484" s="205"/>
      <c r="BK484" s="241"/>
      <c r="BL484" s="240"/>
      <c r="BM484" s="240"/>
      <c r="BN484" s="240"/>
      <c r="BO484" s="240"/>
      <c r="BP484" s="240"/>
      <c r="BQ484" s="223"/>
      <c r="BR484" s="222"/>
      <c r="BS484" s="222"/>
      <c r="BT484" s="222"/>
      <c r="BU484" s="222"/>
      <c r="BV484" s="222"/>
      <c r="BW484" s="268"/>
      <c r="BX484" s="267"/>
      <c r="BY484" s="267"/>
      <c r="BZ484" s="267"/>
      <c r="CA484" s="267"/>
      <c r="CB484" s="267"/>
      <c r="CC484" s="241"/>
      <c r="CD484" s="214"/>
      <c r="CE484" s="240"/>
      <c r="CF484" s="240"/>
      <c r="CG484" s="240"/>
      <c r="CH484" s="5"/>
      <c r="CI484" s="579">
        <f t="shared" si="69"/>
        <v>0</v>
      </c>
      <c r="CJ484" s="579">
        <f t="shared" si="70"/>
        <v>0</v>
      </c>
    </row>
    <row r="485" spans="1:88" hidden="1" x14ac:dyDescent="0.2">
      <c r="A485" s="135"/>
      <c r="B485" s="17"/>
      <c r="C485" s="170"/>
      <c r="D485" s="71"/>
      <c r="E485" s="17"/>
      <c r="F485" s="71"/>
      <c r="G485" s="148"/>
      <c r="H485" s="72"/>
      <c r="I485" s="73"/>
      <c r="J485" s="204"/>
      <c r="K485" s="204"/>
      <c r="L485" s="205"/>
      <c r="M485" s="205"/>
      <c r="N485" s="205"/>
      <c r="O485" s="214"/>
      <c r="P485" s="214"/>
      <c r="Q485" s="213"/>
      <c r="R485" s="213"/>
      <c r="S485" s="213"/>
      <c r="T485" s="213"/>
      <c r="U485" s="223"/>
      <c r="V485" s="222"/>
      <c r="W485" s="222"/>
      <c r="X485" s="222"/>
      <c r="Y485" s="222"/>
      <c r="Z485" s="222"/>
      <c r="AA485" s="232"/>
      <c r="AB485" s="231"/>
      <c r="AC485" s="231"/>
      <c r="AD485" s="231"/>
      <c r="AE485" s="231"/>
      <c r="AF485" s="231"/>
      <c r="AG485" s="250"/>
      <c r="AH485" s="249"/>
      <c r="AI485" s="249"/>
      <c r="AJ485" s="249"/>
      <c r="AK485" s="249"/>
      <c r="AL485" s="249"/>
      <c r="AM485" s="204"/>
      <c r="AN485" s="205"/>
      <c r="AO485" s="205"/>
      <c r="AP485" s="205"/>
      <c r="AQ485" s="205"/>
      <c r="AR485" s="205"/>
      <c r="AS485" s="259"/>
      <c r="AT485" s="258"/>
      <c r="AU485" s="258"/>
      <c r="AV485" s="258"/>
      <c r="AW485" s="258"/>
      <c r="AX485" s="258"/>
      <c r="AY485" s="268"/>
      <c r="AZ485" s="267"/>
      <c r="BA485" s="267"/>
      <c r="BB485" s="267"/>
      <c r="BC485" s="267"/>
      <c r="BD485" s="267"/>
      <c r="BE485" s="204"/>
      <c r="BF485" s="205"/>
      <c r="BG485" s="205"/>
      <c r="BH485" s="205"/>
      <c r="BI485" s="205"/>
      <c r="BJ485" s="205"/>
      <c r="BK485" s="241"/>
      <c r="BL485" s="240"/>
      <c r="BM485" s="240"/>
      <c r="BN485" s="240"/>
      <c r="BO485" s="240"/>
      <c r="BP485" s="240"/>
      <c r="BQ485" s="223"/>
      <c r="BR485" s="222"/>
      <c r="BS485" s="222"/>
      <c r="BT485" s="222"/>
      <c r="BU485" s="222"/>
      <c r="BV485" s="222"/>
      <c r="BW485" s="268"/>
      <c r="BX485" s="267"/>
      <c r="BY485" s="267"/>
      <c r="BZ485" s="267"/>
      <c r="CA485" s="267"/>
      <c r="CB485" s="267"/>
      <c r="CC485" s="241"/>
      <c r="CD485" s="214"/>
      <c r="CE485" s="240"/>
      <c r="CF485" s="240"/>
      <c r="CG485" s="240"/>
      <c r="CH485" s="5"/>
      <c r="CI485" s="579">
        <f t="shared" si="69"/>
        <v>0</v>
      </c>
      <c r="CJ485" s="579">
        <f t="shared" si="70"/>
        <v>0</v>
      </c>
    </row>
    <row r="486" spans="1:88" hidden="1" x14ac:dyDescent="0.2">
      <c r="A486" s="11"/>
      <c r="B486" s="11"/>
      <c r="C486" s="169"/>
      <c r="D486" s="64"/>
      <c r="E486" s="11"/>
      <c r="F486" s="64"/>
      <c r="G486" s="70"/>
      <c r="H486" s="113"/>
      <c r="I486" s="63"/>
      <c r="J486" s="204"/>
      <c r="K486" s="204"/>
      <c r="L486" s="205"/>
      <c r="M486" s="205"/>
      <c r="N486" s="205"/>
      <c r="O486" s="214"/>
      <c r="P486" s="214"/>
      <c r="Q486" s="213"/>
      <c r="R486" s="213"/>
      <c r="S486" s="213"/>
      <c r="T486" s="213"/>
      <c r="U486" s="223"/>
      <c r="V486" s="222"/>
      <c r="W486" s="222"/>
      <c r="X486" s="222"/>
      <c r="Y486" s="222"/>
      <c r="Z486" s="222"/>
      <c r="AA486" s="232"/>
      <c r="AB486" s="231"/>
      <c r="AC486" s="231"/>
      <c r="AD486" s="231"/>
      <c r="AE486" s="231"/>
      <c r="AF486" s="231"/>
      <c r="AG486" s="250"/>
      <c r="AH486" s="249"/>
      <c r="AI486" s="249"/>
      <c r="AJ486" s="249"/>
      <c r="AK486" s="249"/>
      <c r="AL486" s="249"/>
      <c r="AM486" s="204"/>
      <c r="AN486" s="205"/>
      <c r="AO486" s="205"/>
      <c r="AP486" s="205"/>
      <c r="AQ486" s="205"/>
      <c r="AR486" s="205"/>
      <c r="AS486" s="259"/>
      <c r="AT486" s="258"/>
      <c r="AU486" s="258"/>
      <c r="AV486" s="258"/>
      <c r="AW486" s="258"/>
      <c r="AX486" s="258"/>
      <c r="AY486" s="268"/>
      <c r="AZ486" s="267"/>
      <c r="BA486" s="267"/>
      <c r="BB486" s="267"/>
      <c r="BC486" s="267"/>
      <c r="BD486" s="267"/>
      <c r="BE486" s="204"/>
      <c r="BF486" s="205"/>
      <c r="BG486" s="205"/>
      <c r="BH486" s="205"/>
      <c r="BI486" s="205"/>
      <c r="BJ486" s="205"/>
      <c r="BK486" s="241"/>
      <c r="BL486" s="240"/>
      <c r="BM486" s="240"/>
      <c r="BN486" s="240"/>
      <c r="BO486" s="240"/>
      <c r="BP486" s="240"/>
      <c r="BQ486" s="223"/>
      <c r="BR486" s="222"/>
      <c r="BS486" s="222"/>
      <c r="BT486" s="222"/>
      <c r="BU486" s="222"/>
      <c r="BV486" s="222"/>
      <c r="BW486" s="268"/>
      <c r="BX486" s="267"/>
      <c r="BY486" s="267"/>
      <c r="BZ486" s="267"/>
      <c r="CA486" s="267"/>
      <c r="CB486" s="267"/>
      <c r="CC486" s="241"/>
      <c r="CD486" s="214"/>
      <c r="CE486" s="240"/>
      <c r="CF486" s="240"/>
      <c r="CG486" s="240"/>
      <c r="CH486" s="5"/>
      <c r="CI486" s="579">
        <f t="shared" si="69"/>
        <v>0</v>
      </c>
      <c r="CJ486" s="579">
        <f t="shared" si="70"/>
        <v>0</v>
      </c>
    </row>
    <row r="487" spans="1:88" hidden="1" x14ac:dyDescent="0.2">
      <c r="A487" s="28"/>
      <c r="B487" s="22"/>
      <c r="C487" s="22"/>
      <c r="D487" s="34"/>
      <c r="E487" s="28"/>
      <c r="F487" s="34"/>
      <c r="G487" s="48"/>
      <c r="H487" s="26"/>
      <c r="I487" s="27"/>
      <c r="J487" s="204"/>
      <c r="K487" s="204"/>
      <c r="L487" s="205"/>
      <c r="M487" s="205"/>
      <c r="N487" s="205"/>
      <c r="O487" s="214"/>
      <c r="P487" s="214"/>
      <c r="Q487" s="213"/>
      <c r="R487" s="213"/>
      <c r="S487" s="213"/>
      <c r="T487" s="213"/>
      <c r="U487" s="223"/>
      <c r="V487" s="222"/>
      <c r="W487" s="222"/>
      <c r="X487" s="222"/>
      <c r="Y487" s="222"/>
      <c r="Z487" s="222"/>
      <c r="AA487" s="232"/>
      <c r="AB487" s="231"/>
      <c r="AC487" s="231"/>
      <c r="AD487" s="231"/>
      <c r="AE487" s="231"/>
      <c r="AF487" s="231"/>
      <c r="AG487" s="250"/>
      <c r="AH487" s="249"/>
      <c r="AI487" s="249"/>
      <c r="AJ487" s="249"/>
      <c r="AK487" s="249"/>
      <c r="AL487" s="249"/>
      <c r="AM487" s="204"/>
      <c r="AN487" s="205"/>
      <c r="AO487" s="205"/>
      <c r="AP487" s="205"/>
      <c r="AQ487" s="205"/>
      <c r="AR487" s="205"/>
      <c r="AS487" s="259"/>
      <c r="AT487" s="258"/>
      <c r="AU487" s="258"/>
      <c r="AV487" s="258"/>
      <c r="AW487" s="258"/>
      <c r="AX487" s="258"/>
      <c r="AY487" s="268"/>
      <c r="AZ487" s="267"/>
      <c r="BA487" s="267"/>
      <c r="BB487" s="267"/>
      <c r="BC487" s="267"/>
      <c r="BD487" s="267"/>
      <c r="BE487" s="204"/>
      <c r="BF487" s="205"/>
      <c r="BG487" s="205"/>
      <c r="BH487" s="205"/>
      <c r="BI487" s="205"/>
      <c r="BJ487" s="205"/>
      <c r="BK487" s="241"/>
      <c r="BL487" s="240"/>
      <c r="BM487" s="240"/>
      <c r="BN487" s="240"/>
      <c r="BO487" s="240"/>
      <c r="BP487" s="240"/>
      <c r="BQ487" s="223"/>
      <c r="BR487" s="222"/>
      <c r="BS487" s="222"/>
      <c r="BT487" s="222"/>
      <c r="BU487" s="222"/>
      <c r="BV487" s="222"/>
      <c r="BW487" s="268"/>
      <c r="BX487" s="267"/>
      <c r="BY487" s="267"/>
      <c r="BZ487" s="267"/>
      <c r="CA487" s="267"/>
      <c r="CB487" s="267"/>
      <c r="CC487" s="241"/>
      <c r="CD487" s="214"/>
      <c r="CE487" s="240"/>
      <c r="CF487" s="240"/>
      <c r="CG487" s="240"/>
      <c r="CH487" s="5"/>
      <c r="CI487" s="579">
        <f t="shared" si="69"/>
        <v>0</v>
      </c>
      <c r="CJ487" s="579">
        <f t="shared" si="70"/>
        <v>0</v>
      </c>
    </row>
    <row r="488" spans="1:88" hidden="1" x14ac:dyDescent="0.2">
      <c r="A488" s="28"/>
      <c r="B488" s="22"/>
      <c r="C488" s="22"/>
      <c r="D488" s="34"/>
      <c r="E488" s="28"/>
      <c r="F488" s="34"/>
      <c r="G488" s="48"/>
      <c r="H488" s="26"/>
      <c r="I488" s="27"/>
      <c r="J488" s="204"/>
      <c r="K488" s="204"/>
      <c r="L488" s="205"/>
      <c r="M488" s="205"/>
      <c r="N488" s="205"/>
      <c r="O488" s="214"/>
      <c r="P488" s="214"/>
      <c r="Q488" s="213"/>
      <c r="R488" s="213"/>
      <c r="S488" s="213"/>
      <c r="T488" s="213"/>
      <c r="U488" s="223"/>
      <c r="V488" s="222"/>
      <c r="W488" s="222"/>
      <c r="X488" s="222"/>
      <c r="Y488" s="222"/>
      <c r="Z488" s="222"/>
      <c r="AA488" s="232"/>
      <c r="AB488" s="231"/>
      <c r="AC488" s="231"/>
      <c r="AD488" s="231"/>
      <c r="AE488" s="231"/>
      <c r="AF488" s="231"/>
      <c r="AG488" s="250"/>
      <c r="AH488" s="249"/>
      <c r="AI488" s="249"/>
      <c r="AJ488" s="249"/>
      <c r="AK488" s="249"/>
      <c r="AL488" s="249"/>
      <c r="AM488" s="204"/>
      <c r="AN488" s="205"/>
      <c r="AO488" s="205"/>
      <c r="AP488" s="205"/>
      <c r="AQ488" s="205"/>
      <c r="AR488" s="205"/>
      <c r="AS488" s="259"/>
      <c r="AT488" s="258"/>
      <c r="AU488" s="258"/>
      <c r="AV488" s="258"/>
      <c r="AW488" s="258"/>
      <c r="AX488" s="258"/>
      <c r="AY488" s="268"/>
      <c r="AZ488" s="267"/>
      <c r="BA488" s="267"/>
      <c r="BB488" s="267"/>
      <c r="BC488" s="267"/>
      <c r="BD488" s="267"/>
      <c r="BE488" s="204"/>
      <c r="BF488" s="205"/>
      <c r="BG488" s="205"/>
      <c r="BH488" s="205"/>
      <c r="BI488" s="205"/>
      <c r="BJ488" s="205"/>
      <c r="BK488" s="241"/>
      <c r="BL488" s="240"/>
      <c r="BM488" s="240"/>
      <c r="BN488" s="240"/>
      <c r="BO488" s="240"/>
      <c r="BP488" s="240"/>
      <c r="BQ488" s="223"/>
      <c r="BR488" s="222"/>
      <c r="BS488" s="222"/>
      <c r="BT488" s="222"/>
      <c r="BU488" s="222"/>
      <c r="BV488" s="222"/>
      <c r="BW488" s="268"/>
      <c r="BX488" s="267"/>
      <c r="BY488" s="267"/>
      <c r="BZ488" s="267"/>
      <c r="CA488" s="267"/>
      <c r="CB488" s="267"/>
      <c r="CC488" s="241"/>
      <c r="CD488" s="214"/>
      <c r="CE488" s="240"/>
      <c r="CF488" s="240"/>
      <c r="CG488" s="240"/>
      <c r="CH488" s="5"/>
      <c r="CI488" s="579">
        <f t="shared" si="69"/>
        <v>0</v>
      </c>
      <c r="CJ488" s="579">
        <f t="shared" si="70"/>
        <v>0</v>
      </c>
    </row>
    <row r="489" spans="1:88" hidden="1" x14ac:dyDescent="0.2">
      <c r="A489" s="28"/>
      <c r="B489" s="22"/>
      <c r="C489" s="22"/>
      <c r="D489" s="31"/>
      <c r="E489" s="28"/>
      <c r="F489" s="34"/>
      <c r="G489" s="25"/>
      <c r="H489" s="32"/>
      <c r="I489" s="27"/>
      <c r="J489" s="204"/>
      <c r="K489" s="204"/>
      <c r="L489" s="205"/>
      <c r="M489" s="205"/>
      <c r="N489" s="205"/>
      <c r="O489" s="214"/>
      <c r="P489" s="214"/>
      <c r="Q489" s="213"/>
      <c r="R489" s="213"/>
      <c r="S489" s="213"/>
      <c r="T489" s="213"/>
      <c r="U489" s="223"/>
      <c r="V489" s="222"/>
      <c r="W489" s="222"/>
      <c r="X489" s="222"/>
      <c r="Y489" s="222"/>
      <c r="Z489" s="222"/>
      <c r="AA489" s="232"/>
      <c r="AB489" s="231"/>
      <c r="AC489" s="231"/>
      <c r="AD489" s="231"/>
      <c r="AE489" s="231"/>
      <c r="AF489" s="231"/>
      <c r="AG489" s="250"/>
      <c r="AH489" s="249"/>
      <c r="AI489" s="249"/>
      <c r="AJ489" s="249"/>
      <c r="AK489" s="249"/>
      <c r="AL489" s="249"/>
      <c r="AM489" s="204"/>
      <c r="AN489" s="205"/>
      <c r="AO489" s="205"/>
      <c r="AP489" s="205"/>
      <c r="AQ489" s="205"/>
      <c r="AR489" s="205"/>
      <c r="AS489" s="259"/>
      <c r="AT489" s="258"/>
      <c r="AU489" s="258"/>
      <c r="AV489" s="258"/>
      <c r="AW489" s="258"/>
      <c r="AX489" s="258"/>
      <c r="AY489" s="268"/>
      <c r="AZ489" s="267"/>
      <c r="BA489" s="267"/>
      <c r="BB489" s="267"/>
      <c r="BC489" s="267"/>
      <c r="BD489" s="267"/>
      <c r="BE489" s="204"/>
      <c r="BF489" s="205"/>
      <c r="BG489" s="205"/>
      <c r="BH489" s="205"/>
      <c r="BI489" s="205"/>
      <c r="BJ489" s="205"/>
      <c r="BK489" s="241"/>
      <c r="BL489" s="240"/>
      <c r="BM489" s="240"/>
      <c r="BN489" s="240"/>
      <c r="BO489" s="240"/>
      <c r="BP489" s="240"/>
      <c r="BQ489" s="223"/>
      <c r="BR489" s="222"/>
      <c r="BS489" s="222"/>
      <c r="BT489" s="222"/>
      <c r="BU489" s="222"/>
      <c r="BV489" s="222"/>
      <c r="BW489" s="268"/>
      <c r="BX489" s="267"/>
      <c r="BY489" s="267"/>
      <c r="BZ489" s="267"/>
      <c r="CA489" s="267"/>
      <c r="CB489" s="267"/>
      <c r="CC489" s="241"/>
      <c r="CD489" s="214"/>
      <c r="CE489" s="240"/>
      <c r="CF489" s="240"/>
      <c r="CG489" s="240"/>
      <c r="CH489" s="5"/>
      <c r="CI489" s="579">
        <f t="shared" si="69"/>
        <v>0</v>
      </c>
      <c r="CJ489" s="579">
        <f t="shared" si="70"/>
        <v>0</v>
      </c>
    </row>
    <row r="490" spans="1:88" hidden="1" x14ac:dyDescent="0.2">
      <c r="A490" s="28"/>
      <c r="B490" s="22"/>
      <c r="C490" s="22"/>
      <c r="D490" s="33"/>
      <c r="E490" s="28"/>
      <c r="F490" s="34"/>
      <c r="G490" s="25"/>
      <c r="H490" s="32"/>
      <c r="I490" s="27"/>
      <c r="J490" s="204"/>
      <c r="K490" s="204"/>
      <c r="L490" s="205"/>
      <c r="M490" s="205"/>
      <c r="N490" s="205"/>
      <c r="O490" s="214"/>
      <c r="P490" s="214"/>
      <c r="Q490" s="213"/>
      <c r="R490" s="213"/>
      <c r="S490" s="213"/>
      <c r="T490" s="213"/>
      <c r="U490" s="223"/>
      <c r="V490" s="222"/>
      <c r="W490" s="222"/>
      <c r="X490" s="222"/>
      <c r="Y490" s="222"/>
      <c r="Z490" s="222"/>
      <c r="AA490" s="232"/>
      <c r="AB490" s="231"/>
      <c r="AC490" s="231"/>
      <c r="AD490" s="231"/>
      <c r="AE490" s="231"/>
      <c r="AF490" s="231"/>
      <c r="AG490" s="250"/>
      <c r="AH490" s="249"/>
      <c r="AI490" s="249"/>
      <c r="AJ490" s="249"/>
      <c r="AK490" s="249"/>
      <c r="AL490" s="249"/>
      <c r="AM490" s="204"/>
      <c r="AN490" s="205"/>
      <c r="AO490" s="205"/>
      <c r="AP490" s="205"/>
      <c r="AQ490" s="205"/>
      <c r="AR490" s="205"/>
      <c r="AS490" s="259"/>
      <c r="AT490" s="258"/>
      <c r="AU490" s="258"/>
      <c r="AV490" s="258"/>
      <c r="AW490" s="258"/>
      <c r="AX490" s="258"/>
      <c r="AY490" s="268"/>
      <c r="AZ490" s="267"/>
      <c r="BA490" s="267"/>
      <c r="BB490" s="267"/>
      <c r="BC490" s="267"/>
      <c r="BD490" s="267"/>
      <c r="BE490" s="204"/>
      <c r="BF490" s="205"/>
      <c r="BG490" s="205"/>
      <c r="BH490" s="205"/>
      <c r="BI490" s="205"/>
      <c r="BJ490" s="205"/>
      <c r="BK490" s="241"/>
      <c r="BL490" s="240"/>
      <c r="BM490" s="240"/>
      <c r="BN490" s="240"/>
      <c r="BO490" s="240"/>
      <c r="BP490" s="240"/>
      <c r="BQ490" s="223"/>
      <c r="BR490" s="222"/>
      <c r="BS490" s="222"/>
      <c r="BT490" s="222"/>
      <c r="BU490" s="222"/>
      <c r="BV490" s="222"/>
      <c r="BW490" s="268"/>
      <c r="BX490" s="267"/>
      <c r="BY490" s="267"/>
      <c r="BZ490" s="267"/>
      <c r="CA490" s="267"/>
      <c r="CB490" s="267"/>
      <c r="CC490" s="241"/>
      <c r="CD490" s="214"/>
      <c r="CE490" s="240"/>
      <c r="CF490" s="240"/>
      <c r="CG490" s="240"/>
      <c r="CH490" s="5"/>
      <c r="CI490" s="579">
        <f t="shared" si="69"/>
        <v>0</v>
      </c>
      <c r="CJ490" s="579">
        <f t="shared" si="70"/>
        <v>0</v>
      </c>
    </row>
    <row r="491" spans="1:88" hidden="1" x14ac:dyDescent="0.2">
      <c r="A491" s="22"/>
      <c r="B491" s="22"/>
      <c r="C491" s="93"/>
      <c r="D491" s="34"/>
      <c r="E491" s="22"/>
      <c r="F491" s="34"/>
      <c r="G491" s="48"/>
      <c r="H491" s="36"/>
      <c r="I491" s="27"/>
      <c r="J491" s="204"/>
      <c r="K491" s="204"/>
      <c r="L491" s="205"/>
      <c r="M491" s="205"/>
      <c r="N491" s="204"/>
      <c r="O491" s="214"/>
      <c r="P491" s="214"/>
      <c r="Q491" s="213"/>
      <c r="R491" s="214"/>
      <c r="S491" s="213"/>
      <c r="T491" s="214"/>
      <c r="U491" s="223"/>
      <c r="V491" s="223"/>
      <c r="W491" s="222"/>
      <c r="X491" s="223"/>
      <c r="Y491" s="222"/>
      <c r="Z491" s="223"/>
      <c r="AA491" s="232"/>
      <c r="AB491" s="232"/>
      <c r="AC491" s="231"/>
      <c r="AD491" s="232"/>
      <c r="AE491" s="231"/>
      <c r="AF491" s="232"/>
      <c r="AG491" s="250"/>
      <c r="AH491" s="250"/>
      <c r="AI491" s="249"/>
      <c r="AJ491" s="250"/>
      <c r="AK491" s="249"/>
      <c r="AL491" s="250"/>
      <c r="AM491" s="204"/>
      <c r="AN491" s="204"/>
      <c r="AO491" s="205"/>
      <c r="AP491" s="204"/>
      <c r="AQ491" s="205"/>
      <c r="AR491" s="204"/>
      <c r="AS491" s="259"/>
      <c r="AT491" s="259"/>
      <c r="AU491" s="258"/>
      <c r="AV491" s="259"/>
      <c r="AW491" s="258"/>
      <c r="AX491" s="259"/>
      <c r="AY491" s="268"/>
      <c r="AZ491" s="268"/>
      <c r="BA491" s="267"/>
      <c r="BB491" s="268"/>
      <c r="BC491" s="267"/>
      <c r="BD491" s="268"/>
      <c r="BE491" s="204"/>
      <c r="BF491" s="204"/>
      <c r="BG491" s="205"/>
      <c r="BH491" s="204"/>
      <c r="BI491" s="205"/>
      <c r="BJ491" s="204"/>
      <c r="BK491" s="241"/>
      <c r="BL491" s="241"/>
      <c r="BM491" s="240"/>
      <c r="BN491" s="241"/>
      <c r="BO491" s="240"/>
      <c r="BP491" s="241"/>
      <c r="BQ491" s="223"/>
      <c r="BR491" s="223"/>
      <c r="BS491" s="222"/>
      <c r="BT491" s="223"/>
      <c r="BU491" s="222"/>
      <c r="BV491" s="223"/>
      <c r="BW491" s="268"/>
      <c r="BX491" s="268"/>
      <c r="BY491" s="267"/>
      <c r="BZ491" s="268"/>
      <c r="CA491" s="267"/>
      <c r="CB491" s="268"/>
      <c r="CC491" s="241"/>
      <c r="CD491" s="214"/>
      <c r="CE491" s="240"/>
      <c r="CF491" s="240"/>
      <c r="CG491" s="241"/>
      <c r="CH491" s="5"/>
      <c r="CI491" s="579">
        <f t="shared" si="69"/>
        <v>0</v>
      </c>
      <c r="CJ491" s="579">
        <f t="shared" si="70"/>
        <v>0</v>
      </c>
    </row>
    <row r="492" spans="1:88" hidden="1" x14ac:dyDescent="0.2">
      <c r="A492" s="22"/>
      <c r="B492" s="22"/>
      <c r="C492" s="93"/>
      <c r="D492" s="34"/>
      <c r="E492" s="22"/>
      <c r="F492" s="34"/>
      <c r="G492" s="48"/>
      <c r="H492" s="36"/>
      <c r="I492" s="27"/>
      <c r="J492" s="204"/>
      <c r="K492" s="204"/>
      <c r="L492" s="205"/>
      <c r="M492" s="205"/>
      <c r="N492" s="204"/>
      <c r="O492" s="214"/>
      <c r="P492" s="214"/>
      <c r="Q492" s="213"/>
      <c r="R492" s="214"/>
      <c r="S492" s="213"/>
      <c r="T492" s="214"/>
      <c r="U492" s="223"/>
      <c r="V492" s="223"/>
      <c r="W492" s="222"/>
      <c r="X492" s="223"/>
      <c r="Y492" s="222"/>
      <c r="Z492" s="223"/>
      <c r="AA492" s="232"/>
      <c r="AB492" s="232"/>
      <c r="AC492" s="231"/>
      <c r="AD492" s="232"/>
      <c r="AE492" s="231"/>
      <c r="AF492" s="232"/>
      <c r="AG492" s="250"/>
      <c r="AH492" s="250"/>
      <c r="AI492" s="249"/>
      <c r="AJ492" s="250"/>
      <c r="AK492" s="249"/>
      <c r="AL492" s="250"/>
      <c r="AM492" s="204"/>
      <c r="AN492" s="204"/>
      <c r="AO492" s="205"/>
      <c r="AP492" s="204"/>
      <c r="AQ492" s="205"/>
      <c r="AR492" s="204"/>
      <c r="AS492" s="259"/>
      <c r="AT492" s="259"/>
      <c r="AU492" s="258"/>
      <c r="AV492" s="259"/>
      <c r="AW492" s="258"/>
      <c r="AX492" s="259"/>
      <c r="AY492" s="268"/>
      <c r="AZ492" s="268"/>
      <c r="BA492" s="267"/>
      <c r="BB492" s="268"/>
      <c r="BC492" s="267"/>
      <c r="BD492" s="268"/>
      <c r="BE492" s="204"/>
      <c r="BF492" s="204"/>
      <c r="BG492" s="205"/>
      <c r="BH492" s="204"/>
      <c r="BI492" s="205"/>
      <c r="BJ492" s="204"/>
      <c r="BK492" s="241"/>
      <c r="BL492" s="241"/>
      <c r="BM492" s="240"/>
      <c r="BN492" s="241"/>
      <c r="BO492" s="240"/>
      <c r="BP492" s="241"/>
      <c r="BQ492" s="223"/>
      <c r="BR492" s="223"/>
      <c r="BS492" s="222"/>
      <c r="BT492" s="223"/>
      <c r="BU492" s="222"/>
      <c r="BV492" s="223"/>
      <c r="BW492" s="268"/>
      <c r="BX492" s="268"/>
      <c r="BY492" s="267"/>
      <c r="BZ492" s="268"/>
      <c r="CA492" s="267"/>
      <c r="CB492" s="268"/>
      <c r="CC492" s="241"/>
      <c r="CD492" s="214"/>
      <c r="CE492" s="240"/>
      <c r="CF492" s="240"/>
      <c r="CG492" s="241"/>
      <c r="CH492" s="5"/>
      <c r="CI492" s="579">
        <f t="shared" si="69"/>
        <v>0</v>
      </c>
      <c r="CJ492" s="579">
        <f t="shared" si="70"/>
        <v>0</v>
      </c>
    </row>
    <row r="493" spans="1:88" hidden="1" x14ac:dyDescent="0.2">
      <c r="A493" s="146"/>
      <c r="B493" s="146"/>
      <c r="C493" s="146"/>
      <c r="D493" s="147"/>
      <c r="E493" s="146"/>
      <c r="F493" s="147"/>
      <c r="G493" s="148"/>
      <c r="H493" s="72"/>
      <c r="I493" s="149"/>
      <c r="J493" s="204"/>
      <c r="K493" s="204"/>
      <c r="L493" s="205"/>
      <c r="M493" s="205"/>
      <c r="N493" s="205"/>
      <c r="O493" s="214"/>
      <c r="P493" s="214"/>
      <c r="Q493" s="213"/>
      <c r="R493" s="213"/>
      <c r="S493" s="213"/>
      <c r="T493" s="213"/>
      <c r="U493" s="223"/>
      <c r="V493" s="222"/>
      <c r="W493" s="222"/>
      <c r="X493" s="222"/>
      <c r="Y493" s="222"/>
      <c r="Z493" s="222"/>
      <c r="AA493" s="232"/>
      <c r="AB493" s="231"/>
      <c r="AC493" s="231"/>
      <c r="AD493" s="231"/>
      <c r="AE493" s="231"/>
      <c r="AF493" s="231"/>
      <c r="AG493" s="250"/>
      <c r="AH493" s="249"/>
      <c r="AI493" s="249"/>
      <c r="AJ493" s="249"/>
      <c r="AK493" s="249"/>
      <c r="AL493" s="249"/>
      <c r="AM493" s="204"/>
      <c r="AN493" s="205"/>
      <c r="AO493" s="205"/>
      <c r="AP493" s="205"/>
      <c r="AQ493" s="205"/>
      <c r="AR493" s="205"/>
      <c r="AS493" s="259"/>
      <c r="AT493" s="258"/>
      <c r="AU493" s="258"/>
      <c r="AV493" s="258"/>
      <c r="AW493" s="258"/>
      <c r="AX493" s="258"/>
      <c r="AY493" s="268"/>
      <c r="AZ493" s="267"/>
      <c r="BA493" s="267"/>
      <c r="BB493" s="267"/>
      <c r="BC493" s="267"/>
      <c r="BD493" s="267"/>
      <c r="BE493" s="204"/>
      <c r="BF493" s="205"/>
      <c r="BG493" s="205"/>
      <c r="BH493" s="205"/>
      <c r="BI493" s="205"/>
      <c r="BJ493" s="205"/>
      <c r="BK493" s="241"/>
      <c r="BL493" s="240"/>
      <c r="BM493" s="240"/>
      <c r="BN493" s="240"/>
      <c r="BO493" s="240"/>
      <c r="BP493" s="240"/>
      <c r="BQ493" s="223"/>
      <c r="BR493" s="222"/>
      <c r="BS493" s="222"/>
      <c r="BT493" s="222"/>
      <c r="BU493" s="222"/>
      <c r="BV493" s="222"/>
      <c r="BW493" s="268"/>
      <c r="BX493" s="267"/>
      <c r="BY493" s="267"/>
      <c r="BZ493" s="267"/>
      <c r="CA493" s="267"/>
      <c r="CB493" s="267"/>
      <c r="CC493" s="241"/>
      <c r="CD493" s="214"/>
      <c r="CE493" s="240"/>
      <c r="CF493" s="240"/>
      <c r="CG493" s="240"/>
      <c r="CH493" s="5"/>
      <c r="CI493" s="579">
        <f t="shared" si="69"/>
        <v>0</v>
      </c>
      <c r="CJ493" s="579">
        <f t="shared" si="70"/>
        <v>0</v>
      </c>
    </row>
    <row r="494" spans="1:88" hidden="1" x14ac:dyDescent="0.2">
      <c r="A494" s="22"/>
      <c r="B494" s="22"/>
      <c r="C494" s="22"/>
      <c r="D494" s="34"/>
      <c r="E494" s="22"/>
      <c r="F494" s="34"/>
      <c r="G494" s="48"/>
      <c r="H494" s="26"/>
      <c r="I494" s="27"/>
      <c r="J494" s="204"/>
      <c r="K494" s="204"/>
      <c r="L494" s="205"/>
      <c r="M494" s="205"/>
      <c r="N494" s="205"/>
      <c r="O494" s="214"/>
      <c r="P494" s="214"/>
      <c r="Q494" s="213"/>
      <c r="R494" s="213"/>
      <c r="S494" s="213"/>
      <c r="T494" s="213"/>
      <c r="U494" s="223"/>
      <c r="V494" s="222"/>
      <c r="W494" s="222"/>
      <c r="X494" s="222"/>
      <c r="Y494" s="222"/>
      <c r="Z494" s="222"/>
      <c r="AA494" s="232"/>
      <c r="AB494" s="231"/>
      <c r="AC494" s="231"/>
      <c r="AD494" s="231"/>
      <c r="AE494" s="231"/>
      <c r="AF494" s="231"/>
      <c r="AG494" s="250"/>
      <c r="AH494" s="249"/>
      <c r="AI494" s="249"/>
      <c r="AJ494" s="249"/>
      <c r="AK494" s="249"/>
      <c r="AL494" s="249"/>
      <c r="AM494" s="204"/>
      <c r="AN494" s="205"/>
      <c r="AO494" s="205"/>
      <c r="AP494" s="205"/>
      <c r="AQ494" s="205"/>
      <c r="AR494" s="205"/>
      <c r="AS494" s="259"/>
      <c r="AT494" s="258"/>
      <c r="AU494" s="258"/>
      <c r="AV494" s="258"/>
      <c r="AW494" s="258"/>
      <c r="AX494" s="258"/>
      <c r="AY494" s="268"/>
      <c r="AZ494" s="267"/>
      <c r="BA494" s="267"/>
      <c r="BB494" s="267"/>
      <c r="BC494" s="267"/>
      <c r="BD494" s="267"/>
      <c r="BE494" s="204"/>
      <c r="BF494" s="205"/>
      <c r="BG494" s="205"/>
      <c r="BH494" s="205"/>
      <c r="BI494" s="205"/>
      <c r="BJ494" s="205"/>
      <c r="BK494" s="241"/>
      <c r="BL494" s="240"/>
      <c r="BM494" s="240"/>
      <c r="BN494" s="240"/>
      <c r="BO494" s="240"/>
      <c r="BP494" s="240"/>
      <c r="BQ494" s="223"/>
      <c r="BR494" s="222"/>
      <c r="BS494" s="222"/>
      <c r="BT494" s="222"/>
      <c r="BU494" s="222"/>
      <c r="BV494" s="222"/>
      <c r="BW494" s="268"/>
      <c r="BX494" s="267"/>
      <c r="BY494" s="267"/>
      <c r="BZ494" s="267"/>
      <c r="CA494" s="267"/>
      <c r="CB494" s="267"/>
      <c r="CC494" s="241"/>
      <c r="CD494" s="214"/>
      <c r="CE494" s="240"/>
      <c r="CF494" s="240"/>
      <c r="CG494" s="240"/>
      <c r="CH494" s="5"/>
      <c r="CI494" s="579">
        <f t="shared" si="69"/>
        <v>0</v>
      </c>
      <c r="CJ494" s="579">
        <f t="shared" si="70"/>
        <v>0</v>
      </c>
    </row>
    <row r="495" spans="1:88" hidden="1" x14ac:dyDescent="0.2">
      <c r="A495" s="22"/>
      <c r="B495" s="22"/>
      <c r="C495" s="51"/>
      <c r="D495" s="23"/>
      <c r="E495" s="22"/>
      <c r="F495" s="23"/>
      <c r="G495" s="124"/>
      <c r="H495" s="26"/>
      <c r="I495" s="27"/>
      <c r="J495" s="204"/>
      <c r="K495" s="204"/>
      <c r="L495" s="205"/>
      <c r="M495" s="205"/>
      <c r="N495" s="205"/>
      <c r="O495" s="214"/>
      <c r="P495" s="214"/>
      <c r="Q495" s="213"/>
      <c r="R495" s="213"/>
      <c r="S495" s="213"/>
      <c r="T495" s="213"/>
      <c r="U495" s="223"/>
      <c r="V495" s="222"/>
      <c r="W495" s="222"/>
      <c r="X495" s="222"/>
      <c r="Y495" s="222"/>
      <c r="Z495" s="222"/>
      <c r="AA495" s="232"/>
      <c r="AB495" s="231"/>
      <c r="AC495" s="231"/>
      <c r="AD495" s="231"/>
      <c r="AE495" s="231"/>
      <c r="AF495" s="231"/>
      <c r="AG495" s="250"/>
      <c r="AH495" s="249"/>
      <c r="AI495" s="249"/>
      <c r="AJ495" s="249"/>
      <c r="AK495" s="249"/>
      <c r="AL495" s="249"/>
      <c r="AM495" s="204"/>
      <c r="AN495" s="205"/>
      <c r="AO495" s="205"/>
      <c r="AP495" s="205"/>
      <c r="AQ495" s="205"/>
      <c r="AR495" s="205"/>
      <c r="AS495" s="259"/>
      <c r="AT495" s="258"/>
      <c r="AU495" s="258"/>
      <c r="AV495" s="258"/>
      <c r="AW495" s="258"/>
      <c r="AX495" s="258"/>
      <c r="AY495" s="268"/>
      <c r="AZ495" s="267"/>
      <c r="BA495" s="267"/>
      <c r="BB495" s="267"/>
      <c r="BC495" s="267"/>
      <c r="BD495" s="267"/>
      <c r="BE495" s="204"/>
      <c r="BF495" s="205"/>
      <c r="BG495" s="205"/>
      <c r="BH495" s="205"/>
      <c r="BI495" s="205"/>
      <c r="BJ495" s="205"/>
      <c r="BK495" s="241"/>
      <c r="BL495" s="240"/>
      <c r="BM495" s="240"/>
      <c r="BN495" s="240"/>
      <c r="BO495" s="240"/>
      <c r="BP495" s="240"/>
      <c r="BQ495" s="223"/>
      <c r="BR495" s="222"/>
      <c r="BS495" s="222"/>
      <c r="BT495" s="222"/>
      <c r="BU495" s="222"/>
      <c r="BV495" s="222"/>
      <c r="BW495" s="268"/>
      <c r="BX495" s="267"/>
      <c r="BY495" s="267"/>
      <c r="BZ495" s="267"/>
      <c r="CA495" s="267"/>
      <c r="CB495" s="267"/>
      <c r="CC495" s="241"/>
      <c r="CD495" s="214"/>
      <c r="CE495" s="240"/>
      <c r="CF495" s="240"/>
      <c r="CG495" s="240"/>
      <c r="CH495" s="5"/>
      <c r="CI495" s="579">
        <f t="shared" si="69"/>
        <v>0</v>
      </c>
      <c r="CJ495" s="579">
        <f t="shared" si="70"/>
        <v>0</v>
      </c>
    </row>
    <row r="496" spans="1:88" hidden="1" x14ac:dyDescent="0.2">
      <c r="A496" s="22"/>
      <c r="B496" s="22"/>
      <c r="C496" s="51"/>
      <c r="D496" s="121"/>
      <c r="E496" s="22"/>
      <c r="F496" s="23"/>
      <c r="G496" s="124"/>
      <c r="H496" s="26"/>
      <c r="I496" s="27"/>
      <c r="J496" s="204"/>
      <c r="K496" s="204"/>
      <c r="L496" s="205"/>
      <c r="M496" s="205"/>
      <c r="N496" s="205"/>
      <c r="O496" s="214"/>
      <c r="P496" s="214"/>
      <c r="Q496" s="213"/>
      <c r="R496" s="213"/>
      <c r="S496" s="213"/>
      <c r="T496" s="213"/>
      <c r="U496" s="223"/>
      <c r="V496" s="222"/>
      <c r="W496" s="222"/>
      <c r="X496" s="222"/>
      <c r="Y496" s="222"/>
      <c r="Z496" s="222"/>
      <c r="AA496" s="232"/>
      <c r="AB496" s="231"/>
      <c r="AC496" s="231"/>
      <c r="AD496" s="231"/>
      <c r="AE496" s="231"/>
      <c r="AF496" s="231"/>
      <c r="AG496" s="250"/>
      <c r="AH496" s="249"/>
      <c r="AI496" s="249"/>
      <c r="AJ496" s="249"/>
      <c r="AK496" s="249"/>
      <c r="AL496" s="249"/>
      <c r="AM496" s="204"/>
      <c r="AN496" s="205"/>
      <c r="AO496" s="205"/>
      <c r="AP496" s="205"/>
      <c r="AQ496" s="205"/>
      <c r="AR496" s="205"/>
      <c r="AS496" s="259"/>
      <c r="AT496" s="258"/>
      <c r="AU496" s="258"/>
      <c r="AV496" s="258"/>
      <c r="AW496" s="258"/>
      <c r="AX496" s="258"/>
      <c r="AY496" s="268"/>
      <c r="AZ496" s="267"/>
      <c r="BA496" s="267"/>
      <c r="BB496" s="267"/>
      <c r="BC496" s="267"/>
      <c r="BD496" s="267"/>
      <c r="BE496" s="204"/>
      <c r="BF496" s="205"/>
      <c r="BG496" s="205"/>
      <c r="BH496" s="205"/>
      <c r="BI496" s="205"/>
      <c r="BJ496" s="205"/>
      <c r="BK496" s="241"/>
      <c r="BL496" s="240"/>
      <c r="BM496" s="240"/>
      <c r="BN496" s="240"/>
      <c r="BO496" s="240"/>
      <c r="BP496" s="240"/>
      <c r="BQ496" s="223"/>
      <c r="BR496" s="222"/>
      <c r="BS496" s="222"/>
      <c r="BT496" s="222"/>
      <c r="BU496" s="222"/>
      <c r="BV496" s="222"/>
      <c r="BW496" s="268"/>
      <c r="BX496" s="267"/>
      <c r="BY496" s="267"/>
      <c r="BZ496" s="267"/>
      <c r="CA496" s="267"/>
      <c r="CB496" s="267"/>
      <c r="CC496" s="241"/>
      <c r="CD496" s="214"/>
      <c r="CE496" s="240"/>
      <c r="CF496" s="240"/>
      <c r="CG496" s="240"/>
      <c r="CH496" s="5"/>
      <c r="CI496" s="579">
        <f t="shared" si="69"/>
        <v>0</v>
      </c>
      <c r="CJ496" s="579">
        <f t="shared" si="70"/>
        <v>0</v>
      </c>
    </row>
    <row r="497" spans="1:88" hidden="1" x14ac:dyDescent="0.2">
      <c r="A497" s="22"/>
      <c r="B497" s="22"/>
      <c r="C497" s="51"/>
      <c r="D497" s="33"/>
      <c r="E497" s="22"/>
      <c r="F497" s="23"/>
      <c r="G497" s="124"/>
      <c r="H497" s="75"/>
      <c r="I497" s="27"/>
      <c r="J497" s="204"/>
      <c r="K497" s="204"/>
      <c r="L497" s="205"/>
      <c r="M497" s="205"/>
      <c r="N497" s="205"/>
      <c r="O497" s="214"/>
      <c r="P497" s="214"/>
      <c r="Q497" s="213"/>
      <c r="R497" s="213"/>
      <c r="S497" s="213"/>
      <c r="T497" s="213"/>
      <c r="U497" s="223"/>
      <c r="V497" s="222"/>
      <c r="W497" s="222"/>
      <c r="X497" s="222"/>
      <c r="Y497" s="222"/>
      <c r="Z497" s="222"/>
      <c r="AA497" s="232"/>
      <c r="AB497" s="231"/>
      <c r="AC497" s="231"/>
      <c r="AD497" s="231"/>
      <c r="AE497" s="231"/>
      <c r="AF497" s="231"/>
      <c r="AG497" s="250"/>
      <c r="AH497" s="249"/>
      <c r="AI497" s="249"/>
      <c r="AJ497" s="249"/>
      <c r="AK497" s="249"/>
      <c r="AL497" s="249"/>
      <c r="AM497" s="204"/>
      <c r="AN497" s="205"/>
      <c r="AO497" s="205"/>
      <c r="AP497" s="205"/>
      <c r="AQ497" s="205"/>
      <c r="AR497" s="205"/>
      <c r="AS497" s="259"/>
      <c r="AT497" s="258"/>
      <c r="AU497" s="258"/>
      <c r="AV497" s="258"/>
      <c r="AW497" s="258"/>
      <c r="AX497" s="258"/>
      <c r="AY497" s="268"/>
      <c r="AZ497" s="267"/>
      <c r="BA497" s="267"/>
      <c r="BB497" s="267"/>
      <c r="BC497" s="267"/>
      <c r="BD497" s="267"/>
      <c r="BE497" s="204"/>
      <c r="BF497" s="205"/>
      <c r="BG497" s="205"/>
      <c r="BH497" s="205"/>
      <c r="BI497" s="205"/>
      <c r="BJ497" s="205"/>
      <c r="BK497" s="241"/>
      <c r="BL497" s="240"/>
      <c r="BM497" s="240"/>
      <c r="BN497" s="240"/>
      <c r="BO497" s="240"/>
      <c r="BP497" s="240"/>
      <c r="BQ497" s="223"/>
      <c r="BR497" s="222"/>
      <c r="BS497" s="222"/>
      <c r="BT497" s="222"/>
      <c r="BU497" s="222"/>
      <c r="BV497" s="222"/>
      <c r="BW497" s="268"/>
      <c r="BX497" s="267"/>
      <c r="BY497" s="267"/>
      <c r="BZ497" s="267"/>
      <c r="CA497" s="267"/>
      <c r="CB497" s="267"/>
      <c r="CC497" s="241"/>
      <c r="CD497" s="214"/>
      <c r="CE497" s="240"/>
      <c r="CF497" s="240"/>
      <c r="CG497" s="240"/>
      <c r="CH497" s="5"/>
      <c r="CI497" s="579">
        <f t="shared" si="69"/>
        <v>0</v>
      </c>
      <c r="CJ497" s="579">
        <f t="shared" si="70"/>
        <v>0</v>
      </c>
    </row>
    <row r="498" spans="1:88" hidden="1" x14ac:dyDescent="0.2">
      <c r="A498" s="22"/>
      <c r="B498" s="22"/>
      <c r="C498" s="22"/>
      <c r="D498" s="34"/>
      <c r="E498" s="22"/>
      <c r="F498" s="34"/>
      <c r="G498" s="48"/>
      <c r="H498" s="36"/>
      <c r="I498" s="27"/>
      <c r="J498" s="204"/>
      <c r="K498" s="204"/>
      <c r="L498" s="205"/>
      <c r="M498" s="205"/>
      <c r="N498" s="204"/>
      <c r="O498" s="214"/>
      <c r="P498" s="214"/>
      <c r="Q498" s="213"/>
      <c r="R498" s="214"/>
      <c r="S498" s="213"/>
      <c r="T498" s="214"/>
      <c r="U498" s="223"/>
      <c r="V498" s="223"/>
      <c r="W498" s="222"/>
      <c r="X498" s="223"/>
      <c r="Y498" s="222"/>
      <c r="Z498" s="223"/>
      <c r="AA498" s="232"/>
      <c r="AB498" s="232"/>
      <c r="AC498" s="231"/>
      <c r="AD498" s="232"/>
      <c r="AE498" s="231"/>
      <c r="AF498" s="232"/>
      <c r="AG498" s="250"/>
      <c r="AH498" s="250"/>
      <c r="AI498" s="249"/>
      <c r="AJ498" s="250"/>
      <c r="AK498" s="249"/>
      <c r="AL498" s="250"/>
      <c r="AM498" s="204"/>
      <c r="AN498" s="204"/>
      <c r="AO498" s="205"/>
      <c r="AP498" s="204"/>
      <c r="AQ498" s="205"/>
      <c r="AR498" s="204"/>
      <c r="AS498" s="259"/>
      <c r="AT498" s="259"/>
      <c r="AU498" s="258"/>
      <c r="AV498" s="259"/>
      <c r="AW498" s="258"/>
      <c r="AX498" s="259"/>
      <c r="AY498" s="268"/>
      <c r="AZ498" s="268"/>
      <c r="BA498" s="267"/>
      <c r="BB498" s="268"/>
      <c r="BC498" s="267"/>
      <c r="BD498" s="268"/>
      <c r="BE498" s="204"/>
      <c r="BF498" s="204"/>
      <c r="BG498" s="205"/>
      <c r="BH498" s="204"/>
      <c r="BI498" s="205"/>
      <c r="BJ498" s="204"/>
      <c r="BK498" s="241"/>
      <c r="BL498" s="241"/>
      <c r="BM498" s="240"/>
      <c r="BN498" s="241"/>
      <c r="BO498" s="240"/>
      <c r="BP498" s="241"/>
      <c r="BQ498" s="223"/>
      <c r="BR498" s="223"/>
      <c r="BS498" s="222"/>
      <c r="BT498" s="223"/>
      <c r="BU498" s="222"/>
      <c r="BV498" s="223"/>
      <c r="BW498" s="268"/>
      <c r="BX498" s="268"/>
      <c r="BY498" s="267"/>
      <c r="BZ498" s="268"/>
      <c r="CA498" s="267"/>
      <c r="CB498" s="268"/>
      <c r="CC498" s="241"/>
      <c r="CD498" s="214"/>
      <c r="CE498" s="240"/>
      <c r="CF498" s="240"/>
      <c r="CG498" s="241"/>
      <c r="CH498" s="5"/>
      <c r="CI498" s="579">
        <f t="shared" si="69"/>
        <v>0</v>
      </c>
      <c r="CJ498" s="579">
        <f t="shared" si="70"/>
        <v>0</v>
      </c>
    </row>
    <row r="499" spans="1:88" hidden="1" x14ac:dyDescent="0.2">
      <c r="A499" s="22"/>
      <c r="B499" s="22"/>
      <c r="C499" s="22"/>
      <c r="D499" s="34"/>
      <c r="E499" s="22"/>
      <c r="F499" s="34"/>
      <c r="G499" s="48"/>
      <c r="H499" s="36"/>
      <c r="I499" s="27"/>
      <c r="J499" s="204"/>
      <c r="K499" s="204"/>
      <c r="L499" s="205"/>
      <c r="M499" s="205"/>
      <c r="N499" s="205"/>
      <c r="O499" s="214"/>
      <c r="P499" s="214"/>
      <c r="Q499" s="213"/>
      <c r="R499" s="213"/>
      <c r="S499" s="213"/>
      <c r="T499" s="213"/>
      <c r="U499" s="223"/>
      <c r="V499" s="222"/>
      <c r="W499" s="222"/>
      <c r="X499" s="222"/>
      <c r="Y499" s="222"/>
      <c r="Z499" s="222"/>
      <c r="AA499" s="232"/>
      <c r="AB499" s="231"/>
      <c r="AC499" s="231"/>
      <c r="AD499" s="231"/>
      <c r="AE499" s="231"/>
      <c r="AF499" s="231"/>
      <c r="AG499" s="250"/>
      <c r="AH499" s="249"/>
      <c r="AI499" s="249"/>
      <c r="AJ499" s="249"/>
      <c r="AK499" s="249"/>
      <c r="AL499" s="249"/>
      <c r="AM499" s="204"/>
      <c r="AN499" s="205"/>
      <c r="AO499" s="205"/>
      <c r="AP499" s="205"/>
      <c r="AQ499" s="205"/>
      <c r="AR499" s="205"/>
      <c r="AS499" s="259"/>
      <c r="AT499" s="258"/>
      <c r="AU499" s="258"/>
      <c r="AV499" s="258"/>
      <c r="AW499" s="258"/>
      <c r="AX499" s="258"/>
      <c r="AY499" s="268"/>
      <c r="AZ499" s="267"/>
      <c r="BA499" s="267"/>
      <c r="BB499" s="267"/>
      <c r="BC499" s="267"/>
      <c r="BD499" s="267"/>
      <c r="BE499" s="204"/>
      <c r="BF499" s="205"/>
      <c r="BG499" s="205"/>
      <c r="BH499" s="205"/>
      <c r="BI499" s="205"/>
      <c r="BJ499" s="205"/>
      <c r="BK499" s="241"/>
      <c r="BL499" s="240"/>
      <c r="BM499" s="240"/>
      <c r="BN499" s="240"/>
      <c r="BO499" s="240"/>
      <c r="BP499" s="240"/>
      <c r="BQ499" s="223"/>
      <c r="BR499" s="222"/>
      <c r="BS499" s="222"/>
      <c r="BT499" s="222"/>
      <c r="BU499" s="222"/>
      <c r="BV499" s="222"/>
      <c r="BW499" s="268"/>
      <c r="BX499" s="267"/>
      <c r="BY499" s="267"/>
      <c r="BZ499" s="267"/>
      <c r="CA499" s="267"/>
      <c r="CB499" s="267"/>
      <c r="CC499" s="241"/>
      <c r="CD499" s="214"/>
      <c r="CE499" s="240"/>
      <c r="CF499" s="240"/>
      <c r="CG499" s="240"/>
      <c r="CH499" s="5"/>
      <c r="CI499" s="579">
        <f t="shared" si="69"/>
        <v>0</v>
      </c>
      <c r="CJ499" s="579">
        <f t="shared" si="70"/>
        <v>0</v>
      </c>
    </row>
    <row r="500" spans="1:88" hidden="1" x14ac:dyDescent="0.2">
      <c r="A500" s="22"/>
      <c r="B500" s="22"/>
      <c r="C500" s="22"/>
      <c r="D500" s="28"/>
      <c r="E500" s="22"/>
      <c r="F500" s="28"/>
      <c r="G500" s="128"/>
      <c r="H500" s="26"/>
      <c r="I500" s="27"/>
      <c r="J500" s="204"/>
      <c r="K500" s="204"/>
      <c r="L500" s="205"/>
      <c r="M500" s="205"/>
      <c r="N500" s="205"/>
      <c r="O500" s="214"/>
      <c r="P500" s="214"/>
      <c r="Q500" s="213"/>
      <c r="R500" s="213"/>
      <c r="S500" s="213"/>
      <c r="T500" s="213"/>
      <c r="U500" s="223"/>
      <c r="V500" s="222"/>
      <c r="W500" s="222"/>
      <c r="X500" s="222"/>
      <c r="Y500" s="222"/>
      <c r="Z500" s="222"/>
      <c r="AA500" s="232"/>
      <c r="AB500" s="231"/>
      <c r="AC500" s="231"/>
      <c r="AD500" s="231"/>
      <c r="AE500" s="231"/>
      <c r="AF500" s="231"/>
      <c r="AG500" s="250"/>
      <c r="AH500" s="249"/>
      <c r="AI500" s="249"/>
      <c r="AJ500" s="249"/>
      <c r="AK500" s="249"/>
      <c r="AL500" s="249"/>
      <c r="AM500" s="204"/>
      <c r="AN500" s="205"/>
      <c r="AO500" s="205"/>
      <c r="AP500" s="205"/>
      <c r="AQ500" s="205"/>
      <c r="AR500" s="205"/>
      <c r="AS500" s="259"/>
      <c r="AT500" s="258"/>
      <c r="AU500" s="258"/>
      <c r="AV500" s="258"/>
      <c r="AW500" s="258"/>
      <c r="AX500" s="258"/>
      <c r="AY500" s="268"/>
      <c r="AZ500" s="267"/>
      <c r="BA500" s="267"/>
      <c r="BB500" s="267"/>
      <c r="BC500" s="267"/>
      <c r="BD500" s="267"/>
      <c r="BE500" s="204"/>
      <c r="BF500" s="205"/>
      <c r="BG500" s="205"/>
      <c r="BH500" s="205"/>
      <c r="BI500" s="205"/>
      <c r="BJ500" s="205"/>
      <c r="BK500" s="241"/>
      <c r="BL500" s="240"/>
      <c r="BM500" s="240"/>
      <c r="BN500" s="240"/>
      <c r="BO500" s="240"/>
      <c r="BP500" s="240"/>
      <c r="BQ500" s="223"/>
      <c r="BR500" s="222"/>
      <c r="BS500" s="222"/>
      <c r="BT500" s="222"/>
      <c r="BU500" s="222"/>
      <c r="BV500" s="222"/>
      <c r="BW500" s="268"/>
      <c r="BX500" s="267"/>
      <c r="BY500" s="267"/>
      <c r="BZ500" s="267"/>
      <c r="CA500" s="267"/>
      <c r="CB500" s="267"/>
      <c r="CC500" s="241"/>
      <c r="CD500" s="214"/>
      <c r="CE500" s="240"/>
      <c r="CF500" s="240"/>
      <c r="CG500" s="240"/>
      <c r="CH500" s="5"/>
      <c r="CI500" s="579">
        <f t="shared" si="69"/>
        <v>0</v>
      </c>
      <c r="CJ500" s="579">
        <f t="shared" si="70"/>
        <v>0</v>
      </c>
    </row>
    <row r="501" spans="1:88" hidden="1" x14ac:dyDescent="0.2">
      <c r="A501" s="22"/>
      <c r="B501" s="22"/>
      <c r="C501" s="51"/>
      <c r="D501" s="23"/>
      <c r="E501" s="22"/>
      <c r="F501" s="23"/>
      <c r="G501" s="124"/>
      <c r="H501" s="26"/>
      <c r="I501" s="27"/>
      <c r="J501" s="204"/>
      <c r="K501" s="204"/>
      <c r="L501" s="205"/>
      <c r="M501" s="205"/>
      <c r="N501" s="205"/>
      <c r="O501" s="214"/>
      <c r="P501" s="214"/>
      <c r="Q501" s="213"/>
      <c r="R501" s="213"/>
      <c r="S501" s="213"/>
      <c r="T501" s="213"/>
      <c r="U501" s="223"/>
      <c r="V501" s="222"/>
      <c r="W501" s="222"/>
      <c r="X501" s="222"/>
      <c r="Y501" s="222"/>
      <c r="Z501" s="222"/>
      <c r="AA501" s="232"/>
      <c r="AB501" s="231"/>
      <c r="AC501" s="231"/>
      <c r="AD501" s="231"/>
      <c r="AE501" s="231"/>
      <c r="AF501" s="231"/>
      <c r="AG501" s="250"/>
      <c r="AH501" s="249"/>
      <c r="AI501" s="249"/>
      <c r="AJ501" s="249"/>
      <c r="AK501" s="249"/>
      <c r="AL501" s="249"/>
      <c r="AM501" s="204"/>
      <c r="AN501" s="205"/>
      <c r="AO501" s="205"/>
      <c r="AP501" s="205"/>
      <c r="AQ501" s="205"/>
      <c r="AR501" s="205"/>
      <c r="AS501" s="259"/>
      <c r="AT501" s="258"/>
      <c r="AU501" s="258"/>
      <c r="AV501" s="258"/>
      <c r="AW501" s="258"/>
      <c r="AX501" s="258"/>
      <c r="AY501" s="268"/>
      <c r="AZ501" s="267"/>
      <c r="BA501" s="267"/>
      <c r="BB501" s="267"/>
      <c r="BC501" s="267"/>
      <c r="BD501" s="267"/>
      <c r="BE501" s="204"/>
      <c r="BF501" s="205"/>
      <c r="BG501" s="205"/>
      <c r="BH501" s="205"/>
      <c r="BI501" s="205"/>
      <c r="BJ501" s="205"/>
      <c r="BK501" s="241"/>
      <c r="BL501" s="240"/>
      <c r="BM501" s="240"/>
      <c r="BN501" s="240"/>
      <c r="BO501" s="240"/>
      <c r="BP501" s="240"/>
      <c r="BQ501" s="223"/>
      <c r="BR501" s="222"/>
      <c r="BS501" s="222"/>
      <c r="BT501" s="222"/>
      <c r="BU501" s="222"/>
      <c r="BV501" s="222"/>
      <c r="BW501" s="268"/>
      <c r="BX501" s="267"/>
      <c r="BY501" s="267"/>
      <c r="BZ501" s="267"/>
      <c r="CA501" s="267"/>
      <c r="CB501" s="267"/>
      <c r="CC501" s="241"/>
      <c r="CD501" s="214"/>
      <c r="CE501" s="240"/>
      <c r="CF501" s="240"/>
      <c r="CG501" s="240"/>
      <c r="CH501" s="5"/>
      <c r="CI501" s="579">
        <f t="shared" si="69"/>
        <v>0</v>
      </c>
      <c r="CJ501" s="579">
        <f t="shared" si="70"/>
        <v>0</v>
      </c>
    </row>
    <row r="502" spans="1:88" hidden="1" x14ac:dyDescent="0.2">
      <c r="A502" s="22"/>
      <c r="B502" s="22"/>
      <c r="C502" s="51"/>
      <c r="D502" s="31"/>
      <c r="E502" s="22"/>
      <c r="F502" s="23"/>
      <c r="G502" s="124"/>
      <c r="H502" s="32"/>
      <c r="I502" s="27"/>
      <c r="J502" s="204"/>
      <c r="K502" s="204"/>
      <c r="L502" s="205"/>
      <c r="M502" s="205"/>
      <c r="N502" s="205"/>
      <c r="O502" s="214"/>
      <c r="P502" s="214"/>
      <c r="Q502" s="213"/>
      <c r="R502" s="213"/>
      <c r="S502" s="213"/>
      <c r="T502" s="213"/>
      <c r="U502" s="223"/>
      <c r="V502" s="222"/>
      <c r="W502" s="222"/>
      <c r="X502" s="222"/>
      <c r="Y502" s="222"/>
      <c r="Z502" s="222"/>
      <c r="AA502" s="232"/>
      <c r="AB502" s="231"/>
      <c r="AC502" s="231"/>
      <c r="AD502" s="231"/>
      <c r="AE502" s="231"/>
      <c r="AF502" s="231"/>
      <c r="AG502" s="250"/>
      <c r="AH502" s="249"/>
      <c r="AI502" s="249"/>
      <c r="AJ502" s="249"/>
      <c r="AK502" s="249"/>
      <c r="AL502" s="249"/>
      <c r="AM502" s="204"/>
      <c r="AN502" s="205"/>
      <c r="AO502" s="205"/>
      <c r="AP502" s="205"/>
      <c r="AQ502" s="205"/>
      <c r="AR502" s="205"/>
      <c r="AS502" s="259"/>
      <c r="AT502" s="258"/>
      <c r="AU502" s="258"/>
      <c r="AV502" s="258"/>
      <c r="AW502" s="258"/>
      <c r="AX502" s="258"/>
      <c r="AY502" s="268"/>
      <c r="AZ502" s="267"/>
      <c r="BA502" s="267"/>
      <c r="BB502" s="267"/>
      <c r="BC502" s="267"/>
      <c r="BD502" s="267"/>
      <c r="BE502" s="204"/>
      <c r="BF502" s="205"/>
      <c r="BG502" s="205"/>
      <c r="BH502" s="205"/>
      <c r="BI502" s="205"/>
      <c r="BJ502" s="205"/>
      <c r="BK502" s="241"/>
      <c r="BL502" s="240"/>
      <c r="BM502" s="240"/>
      <c r="BN502" s="240"/>
      <c r="BO502" s="240"/>
      <c r="BP502" s="240"/>
      <c r="BQ502" s="223"/>
      <c r="BR502" s="222"/>
      <c r="BS502" s="222"/>
      <c r="BT502" s="222"/>
      <c r="BU502" s="222"/>
      <c r="BV502" s="222"/>
      <c r="BW502" s="268"/>
      <c r="BX502" s="267"/>
      <c r="BY502" s="267"/>
      <c r="BZ502" s="267"/>
      <c r="CA502" s="267"/>
      <c r="CB502" s="267"/>
      <c r="CC502" s="241"/>
      <c r="CD502" s="214"/>
      <c r="CE502" s="240"/>
      <c r="CF502" s="240"/>
      <c r="CG502" s="240"/>
      <c r="CH502" s="5"/>
      <c r="CI502" s="579">
        <f t="shared" si="69"/>
        <v>0</v>
      </c>
      <c r="CJ502" s="579">
        <f t="shared" si="70"/>
        <v>0</v>
      </c>
    </row>
    <row r="503" spans="1:88" hidden="1" x14ac:dyDescent="0.2">
      <c r="A503" s="22"/>
      <c r="B503" s="22"/>
      <c r="C503" s="51"/>
      <c r="D503" s="33"/>
      <c r="E503" s="22"/>
      <c r="F503" s="23"/>
      <c r="G503" s="124"/>
      <c r="H503" s="32"/>
      <c r="I503" s="27"/>
      <c r="J503" s="204"/>
      <c r="K503" s="204"/>
      <c r="L503" s="205"/>
      <c r="M503" s="205"/>
      <c r="N503" s="205"/>
      <c r="O503" s="214"/>
      <c r="P503" s="214"/>
      <c r="Q503" s="213"/>
      <c r="R503" s="213"/>
      <c r="S503" s="213"/>
      <c r="T503" s="213"/>
      <c r="U503" s="223"/>
      <c r="V503" s="222"/>
      <c r="W503" s="222"/>
      <c r="X503" s="222"/>
      <c r="Y503" s="222"/>
      <c r="Z503" s="222"/>
      <c r="AA503" s="232"/>
      <c r="AB503" s="231"/>
      <c r="AC503" s="231"/>
      <c r="AD503" s="231"/>
      <c r="AE503" s="231"/>
      <c r="AF503" s="231"/>
      <c r="AG503" s="250"/>
      <c r="AH503" s="249"/>
      <c r="AI503" s="249"/>
      <c r="AJ503" s="249"/>
      <c r="AK503" s="249"/>
      <c r="AL503" s="249"/>
      <c r="AM503" s="204"/>
      <c r="AN503" s="205"/>
      <c r="AO503" s="205"/>
      <c r="AP503" s="205"/>
      <c r="AQ503" s="205"/>
      <c r="AR503" s="205"/>
      <c r="AS503" s="259"/>
      <c r="AT503" s="258"/>
      <c r="AU503" s="258"/>
      <c r="AV503" s="258"/>
      <c r="AW503" s="258"/>
      <c r="AX503" s="258"/>
      <c r="AY503" s="268"/>
      <c r="AZ503" s="267"/>
      <c r="BA503" s="267"/>
      <c r="BB503" s="267"/>
      <c r="BC503" s="267"/>
      <c r="BD503" s="267"/>
      <c r="BE503" s="204"/>
      <c r="BF503" s="205"/>
      <c r="BG503" s="205"/>
      <c r="BH503" s="205"/>
      <c r="BI503" s="205"/>
      <c r="BJ503" s="205"/>
      <c r="BK503" s="241"/>
      <c r="BL503" s="240"/>
      <c r="BM503" s="240"/>
      <c r="BN503" s="240"/>
      <c r="BO503" s="240"/>
      <c r="BP503" s="240"/>
      <c r="BQ503" s="223"/>
      <c r="BR503" s="222"/>
      <c r="BS503" s="222"/>
      <c r="BT503" s="222"/>
      <c r="BU503" s="222"/>
      <c r="BV503" s="222"/>
      <c r="BW503" s="268"/>
      <c r="BX503" s="267"/>
      <c r="BY503" s="267"/>
      <c r="BZ503" s="267"/>
      <c r="CA503" s="267"/>
      <c r="CB503" s="267"/>
      <c r="CC503" s="241"/>
      <c r="CD503" s="214"/>
      <c r="CE503" s="240"/>
      <c r="CF503" s="240"/>
      <c r="CG503" s="240"/>
      <c r="CH503" s="5"/>
      <c r="CI503" s="579">
        <f t="shared" si="69"/>
        <v>0</v>
      </c>
      <c r="CJ503" s="579">
        <f t="shared" si="70"/>
        <v>0</v>
      </c>
    </row>
    <row r="504" spans="1:88" hidden="1" x14ac:dyDescent="0.2">
      <c r="A504" s="22"/>
      <c r="B504" s="22"/>
      <c r="C504" s="22"/>
      <c r="D504" s="34"/>
      <c r="E504" s="22"/>
      <c r="F504" s="34"/>
      <c r="G504" s="48"/>
      <c r="H504" s="36"/>
      <c r="I504" s="27"/>
      <c r="J504" s="204"/>
      <c r="K504" s="204"/>
      <c r="L504" s="205"/>
      <c r="M504" s="205"/>
      <c r="N504" s="204"/>
      <c r="O504" s="214"/>
      <c r="P504" s="214"/>
      <c r="Q504" s="213"/>
      <c r="R504" s="214"/>
      <c r="S504" s="213"/>
      <c r="T504" s="214"/>
      <c r="U504" s="223"/>
      <c r="V504" s="223"/>
      <c r="W504" s="222"/>
      <c r="X504" s="223"/>
      <c r="Y504" s="222"/>
      <c r="Z504" s="223"/>
      <c r="AA504" s="232"/>
      <c r="AB504" s="232"/>
      <c r="AC504" s="231"/>
      <c r="AD504" s="232"/>
      <c r="AE504" s="231"/>
      <c r="AF504" s="232"/>
      <c r="AG504" s="250"/>
      <c r="AH504" s="250"/>
      <c r="AI504" s="249"/>
      <c r="AJ504" s="250"/>
      <c r="AK504" s="249"/>
      <c r="AL504" s="250"/>
      <c r="AM504" s="204"/>
      <c r="AN504" s="204"/>
      <c r="AO504" s="205"/>
      <c r="AP504" s="204"/>
      <c r="AQ504" s="205"/>
      <c r="AR504" s="204"/>
      <c r="AS504" s="259"/>
      <c r="AT504" s="259"/>
      <c r="AU504" s="258"/>
      <c r="AV504" s="259"/>
      <c r="AW504" s="258"/>
      <c r="AX504" s="259"/>
      <c r="AY504" s="268"/>
      <c r="AZ504" s="268"/>
      <c r="BA504" s="267"/>
      <c r="BB504" s="268"/>
      <c r="BC504" s="267"/>
      <c r="BD504" s="268"/>
      <c r="BE504" s="204"/>
      <c r="BF504" s="204"/>
      <c r="BG504" s="205"/>
      <c r="BH504" s="204"/>
      <c r="BI504" s="205"/>
      <c r="BJ504" s="204"/>
      <c r="BK504" s="241"/>
      <c r="BL504" s="241"/>
      <c r="BM504" s="240"/>
      <c r="BN504" s="241"/>
      <c r="BO504" s="240"/>
      <c r="BP504" s="241"/>
      <c r="BQ504" s="223"/>
      <c r="BR504" s="223"/>
      <c r="BS504" s="222"/>
      <c r="BT504" s="223"/>
      <c r="BU504" s="222"/>
      <c r="BV504" s="223"/>
      <c r="BW504" s="268"/>
      <c r="BX504" s="268"/>
      <c r="BY504" s="267"/>
      <c r="BZ504" s="268"/>
      <c r="CA504" s="267"/>
      <c r="CB504" s="268"/>
      <c r="CC504" s="241"/>
      <c r="CD504" s="214"/>
      <c r="CE504" s="240"/>
      <c r="CF504" s="240"/>
      <c r="CG504" s="241"/>
      <c r="CH504" s="5"/>
      <c r="CI504" s="579">
        <f t="shared" si="69"/>
        <v>0</v>
      </c>
      <c r="CJ504" s="579">
        <f t="shared" si="70"/>
        <v>0</v>
      </c>
    </row>
    <row r="505" spans="1:88" hidden="1" x14ac:dyDescent="0.2">
      <c r="A505" s="105"/>
      <c r="B505" s="105"/>
      <c r="C505" s="105"/>
      <c r="D505" s="107"/>
      <c r="E505" s="105"/>
      <c r="F505" s="107"/>
      <c r="G505" s="108"/>
      <c r="H505" s="91"/>
      <c r="I505" s="59"/>
      <c r="J505" s="206"/>
      <c r="K505" s="206"/>
      <c r="L505" s="206"/>
      <c r="M505" s="206"/>
      <c r="N505" s="206"/>
      <c r="O505" s="215"/>
      <c r="P505" s="215"/>
      <c r="Q505" s="215"/>
      <c r="R505" s="215"/>
      <c r="S505" s="215"/>
      <c r="T505" s="215"/>
      <c r="U505" s="224"/>
      <c r="V505" s="224"/>
      <c r="W505" s="224"/>
      <c r="X505" s="224"/>
      <c r="Y505" s="224"/>
      <c r="Z505" s="224"/>
      <c r="AA505" s="233"/>
      <c r="AB505" s="233"/>
      <c r="AC505" s="233"/>
      <c r="AD505" s="233"/>
      <c r="AE505" s="233"/>
      <c r="AF505" s="233"/>
      <c r="AG505" s="251"/>
      <c r="AH505" s="251"/>
      <c r="AI505" s="251"/>
      <c r="AJ505" s="251"/>
      <c r="AK505" s="251"/>
      <c r="AL505" s="251"/>
      <c r="AM505" s="206"/>
      <c r="AN505" s="206"/>
      <c r="AO505" s="206"/>
      <c r="AP505" s="206"/>
      <c r="AQ505" s="206"/>
      <c r="AR505" s="206"/>
      <c r="AS505" s="260"/>
      <c r="AT505" s="260"/>
      <c r="AU505" s="260"/>
      <c r="AV505" s="260"/>
      <c r="AW505" s="260"/>
      <c r="AX505" s="260"/>
      <c r="AY505" s="269"/>
      <c r="AZ505" s="269"/>
      <c r="BA505" s="269"/>
      <c r="BB505" s="269"/>
      <c r="BC505" s="269"/>
      <c r="BD505" s="269"/>
      <c r="BE505" s="206"/>
      <c r="BF505" s="206"/>
      <c r="BG505" s="206"/>
      <c r="BH505" s="206"/>
      <c r="BI505" s="206"/>
      <c r="BJ505" s="206"/>
      <c r="BK505" s="242"/>
      <c r="BL505" s="242"/>
      <c r="BM505" s="242"/>
      <c r="BN505" s="242"/>
      <c r="BO505" s="242"/>
      <c r="BP505" s="242"/>
      <c r="BQ505" s="224"/>
      <c r="BR505" s="224"/>
      <c r="BS505" s="224"/>
      <c r="BT505" s="224"/>
      <c r="BU505" s="224"/>
      <c r="BV505" s="224"/>
      <c r="BW505" s="269"/>
      <c r="BX505" s="269"/>
      <c r="BY505" s="269"/>
      <c r="BZ505" s="269"/>
      <c r="CA505" s="269"/>
      <c r="CB505" s="269"/>
      <c r="CC505" s="242"/>
      <c r="CD505" s="215"/>
      <c r="CE505" s="242"/>
      <c r="CF505" s="242"/>
      <c r="CG505" s="242"/>
      <c r="CH505" s="5"/>
      <c r="CI505" s="579">
        <f t="shared" si="69"/>
        <v>0</v>
      </c>
      <c r="CJ505" s="579">
        <f t="shared" si="70"/>
        <v>0</v>
      </c>
    </row>
    <row r="506" spans="1:88" hidden="1" x14ac:dyDescent="0.2">
      <c r="A506" s="143"/>
      <c r="B506" s="74"/>
      <c r="C506" s="141"/>
      <c r="D506" s="142"/>
      <c r="E506" s="141"/>
      <c r="F506" s="142"/>
      <c r="G506" s="109"/>
      <c r="H506" s="69"/>
      <c r="I506" s="74"/>
      <c r="J506" s="204"/>
      <c r="K506" s="204"/>
      <c r="L506" s="205"/>
      <c r="M506" s="205"/>
      <c r="N506" s="205"/>
      <c r="O506" s="214"/>
      <c r="P506" s="214"/>
      <c r="Q506" s="213"/>
      <c r="R506" s="213"/>
      <c r="S506" s="213"/>
      <c r="T506" s="213"/>
      <c r="U506" s="223"/>
      <c r="V506" s="222"/>
      <c r="W506" s="222"/>
      <c r="X506" s="222"/>
      <c r="Y506" s="222"/>
      <c r="Z506" s="222"/>
      <c r="AA506" s="232"/>
      <c r="AB506" s="231"/>
      <c r="AC506" s="231"/>
      <c r="AD506" s="231"/>
      <c r="AE506" s="231"/>
      <c r="AF506" s="231"/>
      <c r="AG506" s="250"/>
      <c r="AH506" s="249"/>
      <c r="AI506" s="249"/>
      <c r="AJ506" s="249"/>
      <c r="AK506" s="249"/>
      <c r="AL506" s="249"/>
      <c r="AM506" s="204"/>
      <c r="AN506" s="205"/>
      <c r="AO506" s="205"/>
      <c r="AP506" s="205"/>
      <c r="AQ506" s="205"/>
      <c r="AR506" s="205"/>
      <c r="AS506" s="259"/>
      <c r="AT506" s="258"/>
      <c r="AU506" s="258"/>
      <c r="AV506" s="258"/>
      <c r="AW506" s="258"/>
      <c r="AX506" s="258"/>
      <c r="AY506" s="268"/>
      <c r="AZ506" s="267"/>
      <c r="BA506" s="267"/>
      <c r="BB506" s="267"/>
      <c r="BC506" s="267"/>
      <c r="BD506" s="267"/>
      <c r="BE506" s="204"/>
      <c r="BF506" s="205"/>
      <c r="BG506" s="205"/>
      <c r="BH506" s="205"/>
      <c r="BI506" s="205"/>
      <c r="BJ506" s="205"/>
      <c r="BK506" s="241"/>
      <c r="BL506" s="240"/>
      <c r="BM506" s="240"/>
      <c r="BN506" s="240"/>
      <c r="BO506" s="240"/>
      <c r="BP506" s="240"/>
      <c r="BQ506" s="223"/>
      <c r="BR506" s="222"/>
      <c r="BS506" s="222"/>
      <c r="BT506" s="222"/>
      <c r="BU506" s="222"/>
      <c r="BV506" s="222"/>
      <c r="BW506" s="268"/>
      <c r="BX506" s="267"/>
      <c r="BY506" s="267"/>
      <c r="BZ506" s="267"/>
      <c r="CA506" s="267"/>
      <c r="CB506" s="267"/>
      <c r="CC506" s="241"/>
      <c r="CD506" s="214"/>
      <c r="CE506" s="240"/>
      <c r="CF506" s="240"/>
      <c r="CG506" s="240"/>
      <c r="CH506" s="5"/>
      <c r="CI506" s="579">
        <f t="shared" si="69"/>
        <v>0</v>
      </c>
      <c r="CJ506" s="579">
        <f t="shared" si="70"/>
        <v>0</v>
      </c>
    </row>
    <row r="507" spans="1:88" hidden="1" x14ac:dyDescent="0.2">
      <c r="A507" s="109"/>
      <c r="B507" s="64"/>
      <c r="C507" s="141"/>
      <c r="D507" s="142"/>
      <c r="E507" s="141"/>
      <c r="F507" s="142"/>
      <c r="G507" s="109"/>
      <c r="H507" s="65"/>
      <c r="I507" s="145"/>
      <c r="J507" s="204"/>
      <c r="K507" s="204"/>
      <c r="L507" s="205"/>
      <c r="M507" s="205"/>
      <c r="N507" s="205"/>
      <c r="O507" s="214"/>
      <c r="P507" s="214"/>
      <c r="Q507" s="213"/>
      <c r="R507" s="213"/>
      <c r="S507" s="213"/>
      <c r="T507" s="213"/>
      <c r="U507" s="223"/>
      <c r="V507" s="222"/>
      <c r="W507" s="222"/>
      <c r="X507" s="222"/>
      <c r="Y507" s="222"/>
      <c r="Z507" s="222"/>
      <c r="AA507" s="232"/>
      <c r="AB507" s="231"/>
      <c r="AC507" s="231"/>
      <c r="AD507" s="231"/>
      <c r="AE507" s="231"/>
      <c r="AF507" s="231"/>
      <c r="AG507" s="250"/>
      <c r="AH507" s="249"/>
      <c r="AI507" s="249"/>
      <c r="AJ507" s="249"/>
      <c r="AK507" s="249"/>
      <c r="AL507" s="249"/>
      <c r="AM507" s="204"/>
      <c r="AN507" s="205"/>
      <c r="AO507" s="205"/>
      <c r="AP507" s="205"/>
      <c r="AQ507" s="205"/>
      <c r="AR507" s="205"/>
      <c r="AS507" s="259"/>
      <c r="AT507" s="258"/>
      <c r="AU507" s="258"/>
      <c r="AV507" s="258"/>
      <c r="AW507" s="258"/>
      <c r="AX507" s="258"/>
      <c r="AY507" s="268"/>
      <c r="AZ507" s="267"/>
      <c r="BA507" s="267"/>
      <c r="BB507" s="267"/>
      <c r="BC507" s="267"/>
      <c r="BD507" s="267"/>
      <c r="BE507" s="204"/>
      <c r="BF507" s="205"/>
      <c r="BG507" s="205"/>
      <c r="BH507" s="205"/>
      <c r="BI507" s="205"/>
      <c r="BJ507" s="205"/>
      <c r="BK507" s="241"/>
      <c r="BL507" s="240"/>
      <c r="BM507" s="240"/>
      <c r="BN507" s="240"/>
      <c r="BO507" s="240"/>
      <c r="BP507" s="240"/>
      <c r="BQ507" s="223"/>
      <c r="BR507" s="222"/>
      <c r="BS507" s="222"/>
      <c r="BT507" s="222"/>
      <c r="BU507" s="222"/>
      <c r="BV507" s="222"/>
      <c r="BW507" s="268"/>
      <c r="BX507" s="267"/>
      <c r="BY507" s="267"/>
      <c r="BZ507" s="267"/>
      <c r="CA507" s="267"/>
      <c r="CB507" s="267"/>
      <c r="CC507" s="241"/>
      <c r="CD507" s="214"/>
      <c r="CE507" s="240"/>
      <c r="CF507" s="240"/>
      <c r="CG507" s="240"/>
      <c r="CH507" s="5"/>
      <c r="CI507" s="579">
        <f t="shared" si="69"/>
        <v>0</v>
      </c>
      <c r="CJ507" s="579">
        <f t="shared" si="70"/>
        <v>0</v>
      </c>
    </row>
    <row r="508" spans="1:88" hidden="1" x14ac:dyDescent="0.2">
      <c r="A508" s="109"/>
      <c r="B508" s="64"/>
      <c r="C508" s="141"/>
      <c r="D508" s="142"/>
      <c r="E508" s="141"/>
      <c r="F508" s="142"/>
      <c r="G508" s="12"/>
      <c r="H508" s="65"/>
      <c r="I508" s="145"/>
      <c r="J508" s="204"/>
      <c r="K508" s="204"/>
      <c r="L508" s="205"/>
      <c r="M508" s="205"/>
      <c r="N508" s="205"/>
      <c r="O508" s="214"/>
      <c r="P508" s="214"/>
      <c r="Q508" s="213"/>
      <c r="R508" s="213"/>
      <c r="S508" s="213"/>
      <c r="T508" s="213"/>
      <c r="U508" s="223"/>
      <c r="V508" s="222"/>
      <c r="W508" s="222"/>
      <c r="X508" s="222"/>
      <c r="Y508" s="222"/>
      <c r="Z508" s="222"/>
      <c r="AA508" s="232"/>
      <c r="AB508" s="231"/>
      <c r="AC508" s="231"/>
      <c r="AD508" s="231"/>
      <c r="AE508" s="231"/>
      <c r="AF508" s="231"/>
      <c r="AG508" s="250"/>
      <c r="AH508" s="249"/>
      <c r="AI508" s="249"/>
      <c r="AJ508" s="249"/>
      <c r="AK508" s="249"/>
      <c r="AL508" s="249"/>
      <c r="AM508" s="204"/>
      <c r="AN508" s="205"/>
      <c r="AO508" s="205"/>
      <c r="AP508" s="205"/>
      <c r="AQ508" s="205"/>
      <c r="AR508" s="205"/>
      <c r="AS508" s="259"/>
      <c r="AT508" s="258"/>
      <c r="AU508" s="258"/>
      <c r="AV508" s="258"/>
      <c r="AW508" s="258"/>
      <c r="AX508" s="258"/>
      <c r="AY508" s="268"/>
      <c r="AZ508" s="267"/>
      <c r="BA508" s="267"/>
      <c r="BB508" s="267"/>
      <c r="BC508" s="267"/>
      <c r="BD508" s="267"/>
      <c r="BE508" s="204"/>
      <c r="BF508" s="205"/>
      <c r="BG508" s="205"/>
      <c r="BH508" s="205"/>
      <c r="BI508" s="205"/>
      <c r="BJ508" s="205"/>
      <c r="BK508" s="241"/>
      <c r="BL508" s="240"/>
      <c r="BM508" s="240"/>
      <c r="BN508" s="240"/>
      <c r="BO508" s="240"/>
      <c r="BP508" s="240"/>
      <c r="BQ508" s="223"/>
      <c r="BR508" s="222"/>
      <c r="BS508" s="222"/>
      <c r="BT508" s="222"/>
      <c r="BU508" s="222"/>
      <c r="BV508" s="222"/>
      <c r="BW508" s="268"/>
      <c r="BX508" s="267"/>
      <c r="BY508" s="267"/>
      <c r="BZ508" s="267"/>
      <c r="CA508" s="267"/>
      <c r="CB508" s="267"/>
      <c r="CC508" s="241"/>
      <c r="CD508" s="214"/>
      <c r="CE508" s="240"/>
      <c r="CF508" s="240"/>
      <c r="CG508" s="240"/>
      <c r="CH508" s="5"/>
      <c r="CI508" s="579">
        <f t="shared" si="69"/>
        <v>0</v>
      </c>
      <c r="CJ508" s="579">
        <f t="shared" si="70"/>
        <v>0</v>
      </c>
    </row>
    <row r="509" spans="1:88" hidden="1" x14ac:dyDescent="0.2">
      <c r="A509" s="109"/>
      <c r="B509" s="64"/>
      <c r="C509" s="141"/>
      <c r="D509" s="142"/>
      <c r="E509" s="141"/>
      <c r="F509" s="142"/>
      <c r="G509" s="109"/>
      <c r="H509" s="69"/>
      <c r="I509" s="66"/>
      <c r="J509" s="204"/>
      <c r="K509" s="204"/>
      <c r="L509" s="205"/>
      <c r="M509" s="205"/>
      <c r="N509" s="205"/>
      <c r="O509" s="214"/>
      <c r="P509" s="214"/>
      <c r="Q509" s="213"/>
      <c r="R509" s="213"/>
      <c r="S509" s="213"/>
      <c r="T509" s="213"/>
      <c r="U509" s="223"/>
      <c r="V509" s="222"/>
      <c r="W509" s="222"/>
      <c r="X509" s="222"/>
      <c r="Y509" s="222"/>
      <c r="Z509" s="222"/>
      <c r="AA509" s="232"/>
      <c r="AB509" s="231"/>
      <c r="AC509" s="231"/>
      <c r="AD509" s="231"/>
      <c r="AE509" s="231"/>
      <c r="AF509" s="231"/>
      <c r="AG509" s="250"/>
      <c r="AH509" s="249"/>
      <c r="AI509" s="249"/>
      <c r="AJ509" s="249"/>
      <c r="AK509" s="249"/>
      <c r="AL509" s="249"/>
      <c r="AM509" s="204"/>
      <c r="AN509" s="205"/>
      <c r="AO509" s="205"/>
      <c r="AP509" s="205"/>
      <c r="AQ509" s="205"/>
      <c r="AR509" s="205"/>
      <c r="AS509" s="259"/>
      <c r="AT509" s="258"/>
      <c r="AU509" s="258"/>
      <c r="AV509" s="258"/>
      <c r="AW509" s="258"/>
      <c r="AX509" s="258"/>
      <c r="AY509" s="268"/>
      <c r="AZ509" s="267"/>
      <c r="BA509" s="267"/>
      <c r="BB509" s="267"/>
      <c r="BC509" s="267"/>
      <c r="BD509" s="267"/>
      <c r="BE509" s="204"/>
      <c r="BF509" s="205"/>
      <c r="BG509" s="205"/>
      <c r="BH509" s="205"/>
      <c r="BI509" s="205"/>
      <c r="BJ509" s="205"/>
      <c r="BK509" s="241"/>
      <c r="BL509" s="240"/>
      <c r="BM509" s="240"/>
      <c r="BN509" s="240"/>
      <c r="BO509" s="240"/>
      <c r="BP509" s="240"/>
      <c r="BQ509" s="223"/>
      <c r="BR509" s="222"/>
      <c r="BS509" s="222"/>
      <c r="BT509" s="222"/>
      <c r="BU509" s="222"/>
      <c r="BV509" s="222"/>
      <c r="BW509" s="268"/>
      <c r="BX509" s="267"/>
      <c r="BY509" s="267"/>
      <c r="BZ509" s="267"/>
      <c r="CA509" s="267"/>
      <c r="CB509" s="267"/>
      <c r="CC509" s="241"/>
      <c r="CD509" s="214"/>
      <c r="CE509" s="240"/>
      <c r="CF509" s="240"/>
      <c r="CG509" s="240"/>
      <c r="CH509" s="5"/>
      <c r="CI509" s="579">
        <f t="shared" si="69"/>
        <v>0</v>
      </c>
      <c r="CJ509" s="579">
        <f t="shared" si="70"/>
        <v>0</v>
      </c>
    </row>
    <row r="510" spans="1:88" hidden="1" x14ac:dyDescent="0.2">
      <c r="A510" s="109"/>
      <c r="B510" s="74"/>
      <c r="C510" s="141"/>
      <c r="D510" s="142"/>
      <c r="E510" s="141"/>
      <c r="F510" s="142"/>
      <c r="G510" s="109"/>
      <c r="H510" s="69"/>
      <c r="I510" s="66"/>
      <c r="J510" s="204"/>
      <c r="K510" s="204"/>
      <c r="L510" s="205"/>
      <c r="M510" s="205"/>
      <c r="N510" s="205"/>
      <c r="O510" s="214"/>
      <c r="P510" s="214"/>
      <c r="Q510" s="213"/>
      <c r="R510" s="213"/>
      <c r="S510" s="213"/>
      <c r="T510" s="213"/>
      <c r="U510" s="223"/>
      <c r="V510" s="222"/>
      <c r="W510" s="222"/>
      <c r="X510" s="222"/>
      <c r="Y510" s="222"/>
      <c r="Z510" s="222"/>
      <c r="AA510" s="232"/>
      <c r="AB510" s="231"/>
      <c r="AC510" s="231"/>
      <c r="AD510" s="231"/>
      <c r="AE510" s="231"/>
      <c r="AF510" s="231"/>
      <c r="AG510" s="250"/>
      <c r="AH510" s="249"/>
      <c r="AI510" s="249"/>
      <c r="AJ510" s="249"/>
      <c r="AK510" s="249"/>
      <c r="AL510" s="249"/>
      <c r="AM510" s="204"/>
      <c r="AN510" s="205"/>
      <c r="AO510" s="205"/>
      <c r="AP510" s="205"/>
      <c r="AQ510" s="205"/>
      <c r="AR510" s="205"/>
      <c r="AS510" s="259"/>
      <c r="AT510" s="258"/>
      <c r="AU510" s="258"/>
      <c r="AV510" s="258"/>
      <c r="AW510" s="258"/>
      <c r="AX510" s="258"/>
      <c r="AY510" s="268"/>
      <c r="AZ510" s="267"/>
      <c r="BA510" s="267"/>
      <c r="BB510" s="267"/>
      <c r="BC510" s="267"/>
      <c r="BD510" s="267"/>
      <c r="BE510" s="204"/>
      <c r="BF510" s="205"/>
      <c r="BG510" s="205"/>
      <c r="BH510" s="205"/>
      <c r="BI510" s="205"/>
      <c r="BJ510" s="205"/>
      <c r="BK510" s="241"/>
      <c r="BL510" s="240"/>
      <c r="BM510" s="240"/>
      <c r="BN510" s="240"/>
      <c r="BO510" s="240"/>
      <c r="BP510" s="240"/>
      <c r="BQ510" s="223"/>
      <c r="BR510" s="222"/>
      <c r="BS510" s="222"/>
      <c r="BT510" s="222"/>
      <c r="BU510" s="222"/>
      <c r="BV510" s="222"/>
      <c r="BW510" s="268"/>
      <c r="BX510" s="267"/>
      <c r="BY510" s="267"/>
      <c r="BZ510" s="267"/>
      <c r="CA510" s="267"/>
      <c r="CB510" s="267"/>
      <c r="CC510" s="241"/>
      <c r="CD510" s="214"/>
      <c r="CE510" s="240"/>
      <c r="CF510" s="240"/>
      <c r="CG510" s="240"/>
      <c r="CH510" s="5"/>
      <c r="CI510" s="579">
        <f t="shared" si="69"/>
        <v>0</v>
      </c>
      <c r="CJ510" s="579">
        <f t="shared" si="70"/>
        <v>0</v>
      </c>
    </row>
    <row r="511" spans="1:88" hidden="1" x14ac:dyDescent="0.2">
      <c r="A511" s="141"/>
      <c r="B511" s="141"/>
      <c r="C511" s="141"/>
      <c r="D511" s="142"/>
      <c r="E511" s="141"/>
      <c r="F511" s="142"/>
      <c r="G511" s="109"/>
      <c r="H511" s="65"/>
      <c r="I511" s="66"/>
      <c r="J511" s="204"/>
      <c r="K511" s="204"/>
      <c r="L511" s="205"/>
      <c r="M511" s="205"/>
      <c r="N511" s="205"/>
      <c r="O511" s="214"/>
      <c r="P511" s="214"/>
      <c r="Q511" s="213"/>
      <c r="R511" s="213"/>
      <c r="S511" s="213"/>
      <c r="T511" s="213"/>
      <c r="U511" s="223"/>
      <c r="V511" s="222"/>
      <c r="W511" s="222"/>
      <c r="X511" s="222"/>
      <c r="Y511" s="222"/>
      <c r="Z511" s="222"/>
      <c r="AA511" s="232"/>
      <c r="AB511" s="231"/>
      <c r="AC511" s="231"/>
      <c r="AD511" s="231"/>
      <c r="AE511" s="231"/>
      <c r="AF511" s="231"/>
      <c r="AG511" s="250"/>
      <c r="AH511" s="249"/>
      <c r="AI511" s="249"/>
      <c r="AJ511" s="249"/>
      <c r="AK511" s="249"/>
      <c r="AL511" s="249"/>
      <c r="AM511" s="204"/>
      <c r="AN511" s="205"/>
      <c r="AO511" s="205"/>
      <c r="AP511" s="205"/>
      <c r="AQ511" s="205"/>
      <c r="AR511" s="205"/>
      <c r="AS511" s="259"/>
      <c r="AT511" s="258"/>
      <c r="AU511" s="258"/>
      <c r="AV511" s="258"/>
      <c r="AW511" s="258"/>
      <c r="AX511" s="258"/>
      <c r="AY511" s="268"/>
      <c r="AZ511" s="267"/>
      <c r="BA511" s="267"/>
      <c r="BB511" s="267"/>
      <c r="BC511" s="267"/>
      <c r="BD511" s="267"/>
      <c r="BE511" s="204"/>
      <c r="BF511" s="205"/>
      <c r="BG511" s="205"/>
      <c r="BH511" s="205"/>
      <c r="BI511" s="205"/>
      <c r="BJ511" s="205"/>
      <c r="BK511" s="241"/>
      <c r="BL511" s="240"/>
      <c r="BM511" s="240"/>
      <c r="BN511" s="240"/>
      <c r="BO511" s="240"/>
      <c r="BP511" s="240"/>
      <c r="BQ511" s="223"/>
      <c r="BR511" s="222"/>
      <c r="BS511" s="222"/>
      <c r="BT511" s="222"/>
      <c r="BU511" s="222"/>
      <c r="BV511" s="222"/>
      <c r="BW511" s="268"/>
      <c r="BX511" s="267"/>
      <c r="BY511" s="267"/>
      <c r="BZ511" s="267"/>
      <c r="CA511" s="267"/>
      <c r="CB511" s="267"/>
      <c r="CC511" s="241"/>
      <c r="CD511" s="214"/>
      <c r="CE511" s="240"/>
      <c r="CF511" s="240"/>
      <c r="CG511" s="240"/>
      <c r="CH511" s="5"/>
      <c r="CI511" s="579">
        <f t="shared" si="69"/>
        <v>0</v>
      </c>
      <c r="CJ511" s="579">
        <f t="shared" si="70"/>
        <v>0</v>
      </c>
    </row>
    <row r="512" spans="1:88" hidden="1" x14ac:dyDescent="0.2">
      <c r="A512" s="141"/>
      <c r="B512" s="141"/>
      <c r="C512" s="141"/>
      <c r="D512" s="142"/>
      <c r="E512" s="141"/>
      <c r="F512" s="142"/>
      <c r="G512" s="12"/>
      <c r="H512" s="65"/>
      <c r="I512" s="66"/>
      <c r="J512" s="204"/>
      <c r="K512" s="204"/>
      <c r="L512" s="205"/>
      <c r="M512" s="205"/>
      <c r="N512" s="205"/>
      <c r="O512" s="214"/>
      <c r="P512" s="214"/>
      <c r="Q512" s="213"/>
      <c r="R512" s="213"/>
      <c r="S512" s="213"/>
      <c r="T512" s="213"/>
      <c r="U512" s="223"/>
      <c r="V512" s="222"/>
      <c r="W512" s="222"/>
      <c r="X512" s="222"/>
      <c r="Y512" s="222"/>
      <c r="Z512" s="222"/>
      <c r="AA512" s="232"/>
      <c r="AB512" s="231"/>
      <c r="AC512" s="231"/>
      <c r="AD512" s="231"/>
      <c r="AE512" s="231"/>
      <c r="AF512" s="231"/>
      <c r="AG512" s="250"/>
      <c r="AH512" s="249"/>
      <c r="AI512" s="249"/>
      <c r="AJ512" s="249"/>
      <c r="AK512" s="249"/>
      <c r="AL512" s="249"/>
      <c r="AM512" s="204"/>
      <c r="AN512" s="205"/>
      <c r="AO512" s="205"/>
      <c r="AP512" s="205"/>
      <c r="AQ512" s="205"/>
      <c r="AR512" s="205"/>
      <c r="AS512" s="259"/>
      <c r="AT512" s="258"/>
      <c r="AU512" s="258"/>
      <c r="AV512" s="258"/>
      <c r="AW512" s="258"/>
      <c r="AX512" s="258"/>
      <c r="AY512" s="268"/>
      <c r="AZ512" s="267"/>
      <c r="BA512" s="267"/>
      <c r="BB512" s="267"/>
      <c r="BC512" s="267"/>
      <c r="BD512" s="267"/>
      <c r="BE512" s="204"/>
      <c r="BF512" s="205"/>
      <c r="BG512" s="205"/>
      <c r="BH512" s="205"/>
      <c r="BI512" s="205"/>
      <c r="BJ512" s="205"/>
      <c r="BK512" s="241"/>
      <c r="BL512" s="240"/>
      <c r="BM512" s="240"/>
      <c r="BN512" s="240"/>
      <c r="BO512" s="240"/>
      <c r="BP512" s="240"/>
      <c r="BQ512" s="223"/>
      <c r="BR512" s="222"/>
      <c r="BS512" s="222"/>
      <c r="BT512" s="222"/>
      <c r="BU512" s="222"/>
      <c r="BV512" s="222"/>
      <c r="BW512" s="268"/>
      <c r="BX512" s="267"/>
      <c r="BY512" s="267"/>
      <c r="BZ512" s="267"/>
      <c r="CA512" s="267"/>
      <c r="CB512" s="267"/>
      <c r="CC512" s="241"/>
      <c r="CD512" s="214"/>
      <c r="CE512" s="240"/>
      <c r="CF512" s="240"/>
      <c r="CG512" s="240"/>
      <c r="CH512" s="5"/>
      <c r="CI512" s="579">
        <f t="shared" si="69"/>
        <v>0</v>
      </c>
      <c r="CJ512" s="579">
        <f t="shared" si="70"/>
        <v>0</v>
      </c>
    </row>
    <row r="513" spans="1:88" hidden="1" x14ac:dyDescent="0.2">
      <c r="A513" s="146"/>
      <c r="B513" s="146"/>
      <c r="C513" s="141"/>
      <c r="D513" s="142"/>
      <c r="E513" s="146"/>
      <c r="F513" s="147"/>
      <c r="G513" s="148"/>
      <c r="H513" s="72"/>
      <c r="I513" s="73"/>
      <c r="J513" s="204"/>
      <c r="K513" s="204"/>
      <c r="L513" s="205"/>
      <c r="M513" s="205"/>
      <c r="N513" s="205"/>
      <c r="O513" s="214"/>
      <c r="P513" s="214"/>
      <c r="Q513" s="213"/>
      <c r="R513" s="213"/>
      <c r="S513" s="213"/>
      <c r="T513" s="213"/>
      <c r="U513" s="223"/>
      <c r="V513" s="222"/>
      <c r="W513" s="222"/>
      <c r="X513" s="222"/>
      <c r="Y513" s="222"/>
      <c r="Z513" s="222"/>
      <c r="AA513" s="232"/>
      <c r="AB513" s="231"/>
      <c r="AC513" s="231"/>
      <c r="AD513" s="231"/>
      <c r="AE513" s="231"/>
      <c r="AF513" s="231"/>
      <c r="AG513" s="250"/>
      <c r="AH513" s="249"/>
      <c r="AI513" s="249"/>
      <c r="AJ513" s="249"/>
      <c r="AK513" s="249"/>
      <c r="AL513" s="249"/>
      <c r="AM513" s="204"/>
      <c r="AN513" s="205"/>
      <c r="AO513" s="205"/>
      <c r="AP513" s="205"/>
      <c r="AQ513" s="205"/>
      <c r="AR513" s="205"/>
      <c r="AS513" s="259"/>
      <c r="AT513" s="258"/>
      <c r="AU513" s="258"/>
      <c r="AV513" s="258"/>
      <c r="AW513" s="258"/>
      <c r="AX513" s="258"/>
      <c r="AY513" s="268"/>
      <c r="AZ513" s="267"/>
      <c r="BA513" s="267"/>
      <c r="BB513" s="267"/>
      <c r="BC513" s="267"/>
      <c r="BD513" s="267"/>
      <c r="BE513" s="204"/>
      <c r="BF513" s="205"/>
      <c r="BG513" s="205"/>
      <c r="BH513" s="205"/>
      <c r="BI513" s="205"/>
      <c r="BJ513" s="205"/>
      <c r="BK513" s="241"/>
      <c r="BL513" s="240"/>
      <c r="BM513" s="240"/>
      <c r="BN513" s="240"/>
      <c r="BO513" s="240"/>
      <c r="BP513" s="240"/>
      <c r="BQ513" s="223"/>
      <c r="BR513" s="222"/>
      <c r="BS513" s="222"/>
      <c r="BT513" s="222"/>
      <c r="BU513" s="222"/>
      <c r="BV513" s="222"/>
      <c r="BW513" s="268"/>
      <c r="BX513" s="267"/>
      <c r="BY513" s="267"/>
      <c r="BZ513" s="267"/>
      <c r="CA513" s="267"/>
      <c r="CB513" s="267"/>
      <c r="CC513" s="241"/>
      <c r="CD513" s="214"/>
      <c r="CE513" s="240"/>
      <c r="CF513" s="240"/>
      <c r="CG513" s="240"/>
      <c r="CH513" s="5"/>
      <c r="CI513" s="579">
        <f t="shared" si="69"/>
        <v>0</v>
      </c>
      <c r="CJ513" s="579">
        <f t="shared" si="70"/>
        <v>0</v>
      </c>
    </row>
    <row r="514" spans="1:88" hidden="1" x14ac:dyDescent="0.2">
      <c r="C514" s="171"/>
      <c r="D514" s="171"/>
      <c r="I514" s="172"/>
      <c r="J514" s="204"/>
      <c r="K514" s="204"/>
      <c r="L514" s="205"/>
      <c r="M514" s="205"/>
      <c r="N514" s="205"/>
      <c r="O514" s="214"/>
      <c r="P514" s="214"/>
      <c r="Q514" s="213"/>
      <c r="R514" s="213"/>
      <c r="S514" s="213"/>
      <c r="T514" s="213"/>
      <c r="U514" s="223"/>
      <c r="V514" s="222"/>
      <c r="W514" s="222"/>
      <c r="X514" s="222"/>
      <c r="Y514" s="222"/>
      <c r="Z514" s="222"/>
      <c r="AA514" s="232"/>
      <c r="AB514" s="231"/>
      <c r="AC514" s="231"/>
      <c r="AD514" s="231"/>
      <c r="AE514" s="231"/>
      <c r="AF514" s="231"/>
      <c r="AG514" s="250"/>
      <c r="AH514" s="249"/>
      <c r="AI514" s="249"/>
      <c r="AJ514" s="249"/>
      <c r="AK514" s="249"/>
      <c r="AL514" s="249"/>
      <c r="AM514" s="204"/>
      <c r="AN514" s="205"/>
      <c r="AO514" s="205"/>
      <c r="AP514" s="205"/>
      <c r="AQ514" s="205"/>
      <c r="AR514" s="205"/>
      <c r="AS514" s="259"/>
      <c r="AT514" s="258"/>
      <c r="AU514" s="258"/>
      <c r="AV514" s="258"/>
      <c r="AW514" s="258"/>
      <c r="AX514" s="258"/>
      <c r="AY514" s="268"/>
      <c r="AZ514" s="267"/>
      <c r="BA514" s="267"/>
      <c r="BB514" s="267"/>
      <c r="BC514" s="267"/>
      <c r="BD514" s="267"/>
      <c r="BE514" s="204"/>
      <c r="BF514" s="205"/>
      <c r="BG514" s="205"/>
      <c r="BH514" s="205"/>
      <c r="BI514" s="205"/>
      <c r="BJ514" s="205"/>
      <c r="BK514" s="241"/>
      <c r="BL514" s="240"/>
      <c r="BM514" s="240"/>
      <c r="BN514" s="240"/>
      <c r="BO514" s="240"/>
      <c r="BP514" s="240"/>
      <c r="BQ514" s="223"/>
      <c r="BR514" s="222"/>
      <c r="BS514" s="222"/>
      <c r="BT514" s="222"/>
      <c r="BU514" s="222"/>
      <c r="BV514" s="222"/>
      <c r="BW514" s="268"/>
      <c r="BX514" s="267"/>
      <c r="BY514" s="267"/>
      <c r="BZ514" s="267"/>
      <c r="CA514" s="267"/>
      <c r="CB514" s="267"/>
      <c r="CC514" s="241"/>
      <c r="CD514" s="214"/>
      <c r="CE514" s="240"/>
      <c r="CF514" s="240"/>
      <c r="CG514" s="240"/>
      <c r="CH514" s="5"/>
      <c r="CI514" s="579">
        <f t="shared" si="69"/>
        <v>0</v>
      </c>
      <c r="CJ514" s="579">
        <f t="shared" si="70"/>
        <v>0</v>
      </c>
    </row>
    <row r="515" spans="1:88" hidden="1" x14ac:dyDescent="0.2">
      <c r="A515" s="23"/>
      <c r="B515" s="22"/>
      <c r="C515" s="23"/>
      <c r="D515" s="23"/>
      <c r="E515" s="23"/>
      <c r="F515" s="23"/>
      <c r="G515" s="25"/>
      <c r="H515" s="32"/>
      <c r="I515" s="88"/>
      <c r="J515" s="204"/>
      <c r="K515" s="204"/>
      <c r="L515" s="205"/>
      <c r="M515" s="205"/>
      <c r="N515" s="205"/>
      <c r="O515" s="214"/>
      <c r="P515" s="214"/>
      <c r="Q515" s="213"/>
      <c r="R515" s="213"/>
      <c r="S515" s="213"/>
      <c r="T515" s="213"/>
      <c r="U515" s="223"/>
      <c r="V515" s="222"/>
      <c r="W515" s="222"/>
      <c r="X515" s="222"/>
      <c r="Y515" s="222"/>
      <c r="Z515" s="222"/>
      <c r="AA515" s="232"/>
      <c r="AB515" s="231"/>
      <c r="AC515" s="231"/>
      <c r="AD515" s="231"/>
      <c r="AE515" s="231"/>
      <c r="AF515" s="231"/>
      <c r="AG515" s="250"/>
      <c r="AH515" s="249"/>
      <c r="AI515" s="249"/>
      <c r="AJ515" s="249"/>
      <c r="AK515" s="249"/>
      <c r="AL515" s="249"/>
      <c r="AM515" s="204"/>
      <c r="AN515" s="205"/>
      <c r="AO515" s="205"/>
      <c r="AP515" s="205"/>
      <c r="AQ515" s="205"/>
      <c r="AR515" s="205"/>
      <c r="AS515" s="259"/>
      <c r="AT515" s="258"/>
      <c r="AU515" s="258"/>
      <c r="AV515" s="258"/>
      <c r="AW515" s="258"/>
      <c r="AX515" s="258"/>
      <c r="AY515" s="268"/>
      <c r="AZ515" s="267"/>
      <c r="BA515" s="267"/>
      <c r="BB515" s="267"/>
      <c r="BC515" s="267"/>
      <c r="BD515" s="267"/>
      <c r="BE515" s="204"/>
      <c r="BF515" s="205"/>
      <c r="BG515" s="205"/>
      <c r="BH515" s="205"/>
      <c r="BI515" s="205"/>
      <c r="BJ515" s="205"/>
      <c r="BK515" s="241"/>
      <c r="BL515" s="240"/>
      <c r="BM515" s="240"/>
      <c r="BN515" s="240"/>
      <c r="BO515" s="240"/>
      <c r="BP515" s="240"/>
      <c r="BQ515" s="223"/>
      <c r="BR515" s="222"/>
      <c r="BS515" s="222"/>
      <c r="BT515" s="222"/>
      <c r="BU515" s="222"/>
      <c r="BV515" s="222"/>
      <c r="BW515" s="268"/>
      <c r="BX515" s="267"/>
      <c r="BY515" s="267"/>
      <c r="BZ515" s="267"/>
      <c r="CA515" s="267"/>
      <c r="CB515" s="267"/>
      <c r="CC515" s="241"/>
      <c r="CD515" s="214"/>
      <c r="CE515" s="240"/>
      <c r="CF515" s="240"/>
      <c r="CG515" s="240"/>
      <c r="CH515" s="5"/>
      <c r="CI515" s="579">
        <f t="shared" si="69"/>
        <v>0</v>
      </c>
      <c r="CJ515" s="579">
        <f t="shared" si="70"/>
        <v>0</v>
      </c>
    </row>
    <row r="516" spans="1:88" hidden="1" x14ac:dyDescent="0.2">
      <c r="A516" s="23"/>
      <c r="B516" s="29"/>
      <c r="C516" s="51"/>
      <c r="D516" s="23"/>
      <c r="E516" s="23"/>
      <c r="F516" s="23"/>
      <c r="G516" s="25"/>
      <c r="H516" s="32"/>
      <c r="I516" s="88"/>
      <c r="J516" s="204"/>
      <c r="K516" s="204"/>
      <c r="L516" s="205"/>
      <c r="M516" s="205"/>
      <c r="N516" s="205"/>
      <c r="O516" s="214"/>
      <c r="P516" s="214"/>
      <c r="Q516" s="213"/>
      <c r="R516" s="213"/>
      <c r="S516" s="213"/>
      <c r="T516" s="213"/>
      <c r="U516" s="223"/>
      <c r="V516" s="222"/>
      <c r="W516" s="222"/>
      <c r="X516" s="222"/>
      <c r="Y516" s="222"/>
      <c r="Z516" s="222"/>
      <c r="AA516" s="232"/>
      <c r="AB516" s="231"/>
      <c r="AC516" s="231"/>
      <c r="AD516" s="231"/>
      <c r="AE516" s="231"/>
      <c r="AF516" s="231"/>
      <c r="AG516" s="250"/>
      <c r="AH516" s="249"/>
      <c r="AI516" s="249"/>
      <c r="AJ516" s="249"/>
      <c r="AK516" s="249"/>
      <c r="AL516" s="249"/>
      <c r="AM516" s="204"/>
      <c r="AN516" s="205"/>
      <c r="AO516" s="205"/>
      <c r="AP516" s="205"/>
      <c r="AQ516" s="205"/>
      <c r="AR516" s="205"/>
      <c r="AS516" s="259"/>
      <c r="AT516" s="258"/>
      <c r="AU516" s="258"/>
      <c r="AV516" s="258"/>
      <c r="AW516" s="258"/>
      <c r="AX516" s="258"/>
      <c r="AY516" s="268"/>
      <c r="AZ516" s="267"/>
      <c r="BA516" s="267"/>
      <c r="BB516" s="267"/>
      <c r="BC516" s="267"/>
      <c r="BD516" s="267"/>
      <c r="BE516" s="204"/>
      <c r="BF516" s="205"/>
      <c r="BG516" s="205"/>
      <c r="BH516" s="205"/>
      <c r="BI516" s="205"/>
      <c r="BJ516" s="205"/>
      <c r="BK516" s="241"/>
      <c r="BL516" s="240"/>
      <c r="BM516" s="240"/>
      <c r="BN516" s="240"/>
      <c r="BO516" s="240"/>
      <c r="BP516" s="240"/>
      <c r="BQ516" s="223"/>
      <c r="BR516" s="222"/>
      <c r="BS516" s="222"/>
      <c r="BT516" s="222"/>
      <c r="BU516" s="222"/>
      <c r="BV516" s="222"/>
      <c r="BW516" s="268"/>
      <c r="BX516" s="267"/>
      <c r="BY516" s="267"/>
      <c r="BZ516" s="267"/>
      <c r="CA516" s="267"/>
      <c r="CB516" s="267"/>
      <c r="CC516" s="241"/>
      <c r="CD516" s="214"/>
      <c r="CE516" s="240"/>
      <c r="CF516" s="240"/>
      <c r="CG516" s="240"/>
      <c r="CH516" s="5"/>
      <c r="CI516" s="579">
        <f t="shared" si="69"/>
        <v>0</v>
      </c>
      <c r="CJ516" s="579">
        <f t="shared" si="70"/>
        <v>0</v>
      </c>
    </row>
    <row r="517" spans="1:88" hidden="1" x14ac:dyDescent="0.2">
      <c r="A517" s="23"/>
      <c r="B517" s="29"/>
      <c r="C517" s="51"/>
      <c r="D517" s="121"/>
      <c r="E517" s="23"/>
      <c r="F517" s="23"/>
      <c r="G517" s="25"/>
      <c r="H517" s="32"/>
      <c r="I517" s="88"/>
      <c r="J517" s="204"/>
      <c r="K517" s="204"/>
      <c r="L517" s="205"/>
      <c r="M517" s="205"/>
      <c r="N517" s="205"/>
      <c r="O517" s="214"/>
      <c r="P517" s="214"/>
      <c r="Q517" s="213"/>
      <c r="R517" s="213"/>
      <c r="S517" s="213"/>
      <c r="T517" s="213"/>
      <c r="U517" s="223"/>
      <c r="V517" s="222"/>
      <c r="W517" s="222"/>
      <c r="X517" s="222"/>
      <c r="Y517" s="222"/>
      <c r="Z517" s="222"/>
      <c r="AA517" s="232"/>
      <c r="AB517" s="231"/>
      <c r="AC517" s="231"/>
      <c r="AD517" s="231"/>
      <c r="AE517" s="231"/>
      <c r="AF517" s="231"/>
      <c r="AG517" s="250"/>
      <c r="AH517" s="249"/>
      <c r="AI517" s="249"/>
      <c r="AJ517" s="249"/>
      <c r="AK517" s="249"/>
      <c r="AL517" s="249"/>
      <c r="AM517" s="204"/>
      <c r="AN517" s="205"/>
      <c r="AO517" s="205"/>
      <c r="AP517" s="205"/>
      <c r="AQ517" s="205"/>
      <c r="AR517" s="205"/>
      <c r="AS517" s="259"/>
      <c r="AT517" s="258"/>
      <c r="AU517" s="258"/>
      <c r="AV517" s="258"/>
      <c r="AW517" s="258"/>
      <c r="AX517" s="258"/>
      <c r="AY517" s="268"/>
      <c r="AZ517" s="267"/>
      <c r="BA517" s="267"/>
      <c r="BB517" s="267"/>
      <c r="BC517" s="267"/>
      <c r="BD517" s="267"/>
      <c r="BE517" s="204"/>
      <c r="BF517" s="205"/>
      <c r="BG517" s="205"/>
      <c r="BH517" s="205"/>
      <c r="BI517" s="205"/>
      <c r="BJ517" s="205"/>
      <c r="BK517" s="241"/>
      <c r="BL517" s="240"/>
      <c r="BM517" s="240"/>
      <c r="BN517" s="240"/>
      <c r="BO517" s="240"/>
      <c r="BP517" s="240"/>
      <c r="BQ517" s="223"/>
      <c r="BR517" s="222"/>
      <c r="BS517" s="222"/>
      <c r="BT517" s="222"/>
      <c r="BU517" s="222"/>
      <c r="BV517" s="222"/>
      <c r="BW517" s="268"/>
      <c r="BX517" s="267"/>
      <c r="BY517" s="267"/>
      <c r="BZ517" s="267"/>
      <c r="CA517" s="267"/>
      <c r="CB517" s="267"/>
      <c r="CC517" s="241"/>
      <c r="CD517" s="214"/>
      <c r="CE517" s="240"/>
      <c r="CF517" s="240"/>
      <c r="CG517" s="240"/>
      <c r="CH517" s="5"/>
      <c r="CI517" s="579">
        <f t="shared" si="69"/>
        <v>0</v>
      </c>
      <c r="CJ517" s="579">
        <f t="shared" si="70"/>
        <v>0</v>
      </c>
    </row>
    <row r="518" spans="1:88" hidden="1" x14ac:dyDescent="0.2">
      <c r="A518" s="23"/>
      <c r="B518" s="29"/>
      <c r="C518" s="51"/>
      <c r="D518" s="33"/>
      <c r="E518" s="23"/>
      <c r="F518" s="23"/>
      <c r="G518" s="25"/>
      <c r="H518" s="75"/>
      <c r="I518" s="52"/>
      <c r="J518" s="204"/>
      <c r="K518" s="204"/>
      <c r="L518" s="205"/>
      <c r="M518" s="205"/>
      <c r="N518" s="205"/>
      <c r="O518" s="214"/>
      <c r="P518" s="214"/>
      <c r="Q518" s="213"/>
      <c r="R518" s="213"/>
      <c r="S518" s="213"/>
      <c r="T518" s="213"/>
      <c r="U518" s="223"/>
      <c r="V518" s="222"/>
      <c r="W518" s="222"/>
      <c r="X518" s="222"/>
      <c r="Y518" s="222"/>
      <c r="Z518" s="222"/>
      <c r="AA518" s="232"/>
      <c r="AB518" s="231"/>
      <c r="AC518" s="231"/>
      <c r="AD518" s="231"/>
      <c r="AE518" s="231"/>
      <c r="AF518" s="231"/>
      <c r="AG518" s="250"/>
      <c r="AH518" s="249"/>
      <c r="AI518" s="249"/>
      <c r="AJ518" s="249"/>
      <c r="AK518" s="249"/>
      <c r="AL518" s="249"/>
      <c r="AM518" s="204"/>
      <c r="AN518" s="205"/>
      <c r="AO518" s="205"/>
      <c r="AP518" s="205"/>
      <c r="AQ518" s="205"/>
      <c r="AR518" s="205"/>
      <c r="AS518" s="259"/>
      <c r="AT518" s="258"/>
      <c r="AU518" s="258"/>
      <c r="AV518" s="258"/>
      <c r="AW518" s="258"/>
      <c r="AX518" s="258"/>
      <c r="AY518" s="268"/>
      <c r="AZ518" s="267"/>
      <c r="BA518" s="267"/>
      <c r="BB518" s="267"/>
      <c r="BC518" s="267"/>
      <c r="BD518" s="267"/>
      <c r="BE518" s="204"/>
      <c r="BF518" s="205"/>
      <c r="BG518" s="205"/>
      <c r="BH518" s="205"/>
      <c r="BI518" s="205"/>
      <c r="BJ518" s="205"/>
      <c r="BK518" s="241"/>
      <c r="BL518" s="240"/>
      <c r="BM518" s="240"/>
      <c r="BN518" s="240"/>
      <c r="BO518" s="240"/>
      <c r="BP518" s="240"/>
      <c r="BQ518" s="223"/>
      <c r="BR518" s="222"/>
      <c r="BS518" s="222"/>
      <c r="BT518" s="222"/>
      <c r="BU518" s="222"/>
      <c r="BV518" s="222"/>
      <c r="BW518" s="268"/>
      <c r="BX518" s="267"/>
      <c r="BY518" s="267"/>
      <c r="BZ518" s="267"/>
      <c r="CA518" s="267"/>
      <c r="CB518" s="267"/>
      <c r="CC518" s="241"/>
      <c r="CD518" s="214"/>
      <c r="CE518" s="240"/>
      <c r="CF518" s="240"/>
      <c r="CG518" s="240"/>
      <c r="CH518" s="5"/>
      <c r="CI518" s="579">
        <f t="shared" si="69"/>
        <v>0</v>
      </c>
      <c r="CJ518" s="579">
        <f t="shared" si="70"/>
        <v>0</v>
      </c>
    </row>
    <row r="519" spans="1:88" hidden="1" x14ac:dyDescent="0.2">
      <c r="A519" s="22"/>
      <c r="B519" s="22"/>
      <c r="C519" s="51"/>
      <c r="D519" s="34"/>
      <c r="E519" s="22"/>
      <c r="F519" s="34"/>
      <c r="G519" s="48"/>
      <c r="H519" s="36"/>
      <c r="I519" s="27"/>
      <c r="J519" s="204"/>
      <c r="K519" s="204"/>
      <c r="L519" s="205"/>
      <c r="M519" s="205"/>
      <c r="N519" s="204"/>
      <c r="O519" s="214"/>
      <c r="P519" s="214"/>
      <c r="Q519" s="213"/>
      <c r="R519" s="214"/>
      <c r="S519" s="213"/>
      <c r="T519" s="214"/>
      <c r="U519" s="223"/>
      <c r="V519" s="223"/>
      <c r="W519" s="222"/>
      <c r="X519" s="223"/>
      <c r="Y519" s="222"/>
      <c r="Z519" s="223"/>
      <c r="AA519" s="232"/>
      <c r="AB519" s="232"/>
      <c r="AC519" s="231"/>
      <c r="AD519" s="232"/>
      <c r="AE519" s="231"/>
      <c r="AF519" s="232"/>
      <c r="AG519" s="250"/>
      <c r="AH519" s="250"/>
      <c r="AI519" s="249"/>
      <c r="AJ519" s="250"/>
      <c r="AK519" s="249"/>
      <c r="AL519" s="250"/>
      <c r="AM519" s="204"/>
      <c r="AN519" s="204"/>
      <c r="AO519" s="205"/>
      <c r="AP519" s="204"/>
      <c r="AQ519" s="205"/>
      <c r="AR519" s="204"/>
      <c r="AS519" s="259"/>
      <c r="AT519" s="259"/>
      <c r="AU519" s="258"/>
      <c r="AV519" s="259"/>
      <c r="AW519" s="258"/>
      <c r="AX519" s="259"/>
      <c r="AY519" s="268"/>
      <c r="AZ519" s="268"/>
      <c r="BA519" s="267"/>
      <c r="BB519" s="268"/>
      <c r="BC519" s="267"/>
      <c r="BD519" s="268"/>
      <c r="BE519" s="204"/>
      <c r="BF519" s="204"/>
      <c r="BG519" s="205"/>
      <c r="BH519" s="204"/>
      <c r="BI519" s="205"/>
      <c r="BJ519" s="204"/>
      <c r="BK519" s="241"/>
      <c r="BL519" s="241"/>
      <c r="BM519" s="240"/>
      <c r="BN519" s="241"/>
      <c r="BO519" s="240"/>
      <c r="BP519" s="241"/>
      <c r="BQ519" s="223"/>
      <c r="BR519" s="223"/>
      <c r="BS519" s="222"/>
      <c r="BT519" s="223"/>
      <c r="BU519" s="222"/>
      <c r="BV519" s="223"/>
      <c r="BW519" s="268"/>
      <c r="BX519" s="268"/>
      <c r="BY519" s="267"/>
      <c r="BZ519" s="268"/>
      <c r="CA519" s="267"/>
      <c r="CB519" s="268"/>
      <c r="CC519" s="241"/>
      <c r="CD519" s="214"/>
      <c r="CE519" s="240"/>
      <c r="CF519" s="240"/>
      <c r="CG519" s="241"/>
      <c r="CH519" s="5"/>
      <c r="CI519" s="579">
        <f t="shared" si="69"/>
        <v>0</v>
      </c>
      <c r="CJ519" s="579">
        <f t="shared" si="70"/>
        <v>0</v>
      </c>
    </row>
    <row r="520" spans="1:88" hidden="1" x14ac:dyDescent="0.2">
      <c r="A520" s="157"/>
      <c r="B520" s="105"/>
      <c r="C520" s="105"/>
      <c r="D520" s="107"/>
      <c r="E520" s="105"/>
      <c r="F520" s="107"/>
      <c r="G520" s="108"/>
      <c r="H520" s="91"/>
      <c r="I520" s="59"/>
      <c r="J520" s="206"/>
      <c r="K520" s="206"/>
      <c r="L520" s="206"/>
      <c r="M520" s="206"/>
      <c r="N520" s="206"/>
      <c r="O520" s="215"/>
      <c r="P520" s="215"/>
      <c r="Q520" s="215"/>
      <c r="R520" s="215"/>
      <c r="S520" s="215"/>
      <c r="T520" s="215"/>
      <c r="U520" s="224"/>
      <c r="V520" s="224"/>
      <c r="W520" s="224"/>
      <c r="X520" s="224"/>
      <c r="Y520" s="224"/>
      <c r="Z520" s="224"/>
      <c r="AA520" s="233"/>
      <c r="AB520" s="233"/>
      <c r="AC520" s="233"/>
      <c r="AD520" s="233"/>
      <c r="AE520" s="233"/>
      <c r="AF520" s="233"/>
      <c r="AG520" s="251"/>
      <c r="AH520" s="251"/>
      <c r="AI520" s="251"/>
      <c r="AJ520" s="251"/>
      <c r="AK520" s="251"/>
      <c r="AL520" s="251"/>
      <c r="AM520" s="206"/>
      <c r="AN520" s="206"/>
      <c r="AO520" s="206"/>
      <c r="AP520" s="206"/>
      <c r="AQ520" s="206"/>
      <c r="AR520" s="206"/>
      <c r="AS520" s="260"/>
      <c r="AT520" s="260"/>
      <c r="AU520" s="260"/>
      <c r="AV520" s="260"/>
      <c r="AW520" s="260"/>
      <c r="AX520" s="260"/>
      <c r="AY520" s="269"/>
      <c r="AZ520" s="269"/>
      <c r="BA520" s="269"/>
      <c r="BB520" s="269"/>
      <c r="BC520" s="269"/>
      <c r="BD520" s="269"/>
      <c r="BE520" s="206"/>
      <c r="BF520" s="206"/>
      <c r="BG520" s="206"/>
      <c r="BH520" s="206"/>
      <c r="BI520" s="206"/>
      <c r="BJ520" s="206"/>
      <c r="BK520" s="242"/>
      <c r="BL520" s="242"/>
      <c r="BM520" s="242"/>
      <c r="BN520" s="242"/>
      <c r="BO520" s="242"/>
      <c r="BP520" s="242"/>
      <c r="BQ520" s="224"/>
      <c r="BR520" s="224"/>
      <c r="BS520" s="224"/>
      <c r="BT520" s="224"/>
      <c r="BU520" s="224"/>
      <c r="BV520" s="224"/>
      <c r="BW520" s="269"/>
      <c r="BX520" s="269"/>
      <c r="BY520" s="269"/>
      <c r="BZ520" s="269"/>
      <c r="CA520" s="269"/>
      <c r="CB520" s="269"/>
      <c r="CC520" s="242"/>
      <c r="CD520" s="215"/>
      <c r="CE520" s="242"/>
      <c r="CF520" s="242"/>
      <c r="CG520" s="242"/>
      <c r="CH520" s="5"/>
      <c r="CI520" s="579">
        <f t="shared" si="69"/>
        <v>0</v>
      </c>
      <c r="CJ520" s="579">
        <f t="shared" si="70"/>
        <v>0</v>
      </c>
    </row>
    <row r="521" spans="1:88" hidden="1" x14ac:dyDescent="0.2">
      <c r="A521" s="132"/>
      <c r="B521" s="7"/>
      <c r="C521" s="167"/>
      <c r="D521" s="56"/>
      <c r="E521" s="7"/>
      <c r="F521" s="56"/>
      <c r="G521" s="57"/>
      <c r="H521" s="61"/>
      <c r="I521" s="134"/>
      <c r="J521" s="204"/>
      <c r="K521" s="204"/>
      <c r="L521" s="205"/>
      <c r="M521" s="205"/>
      <c r="N521" s="205"/>
      <c r="O521" s="214"/>
      <c r="P521" s="214"/>
      <c r="Q521" s="213"/>
      <c r="R521" s="213"/>
      <c r="S521" s="213"/>
      <c r="T521" s="213"/>
      <c r="U521" s="223"/>
      <c r="V521" s="222"/>
      <c r="W521" s="222"/>
      <c r="X521" s="222"/>
      <c r="Y521" s="222"/>
      <c r="Z521" s="222"/>
      <c r="AA521" s="232"/>
      <c r="AB521" s="231"/>
      <c r="AC521" s="231"/>
      <c r="AD521" s="231"/>
      <c r="AE521" s="231"/>
      <c r="AF521" s="231"/>
      <c r="AG521" s="250"/>
      <c r="AH521" s="249"/>
      <c r="AI521" s="249"/>
      <c r="AJ521" s="249"/>
      <c r="AK521" s="249"/>
      <c r="AL521" s="249"/>
      <c r="AM521" s="204"/>
      <c r="AN521" s="205"/>
      <c r="AO521" s="205"/>
      <c r="AP521" s="205"/>
      <c r="AQ521" s="205"/>
      <c r="AR521" s="205"/>
      <c r="AS521" s="259"/>
      <c r="AT521" s="258"/>
      <c r="AU521" s="258"/>
      <c r="AV521" s="258"/>
      <c r="AW521" s="258"/>
      <c r="AX521" s="258"/>
      <c r="AY521" s="268"/>
      <c r="AZ521" s="267"/>
      <c r="BA521" s="267"/>
      <c r="BB521" s="267"/>
      <c r="BC521" s="267"/>
      <c r="BD521" s="267"/>
      <c r="BE521" s="204"/>
      <c r="BF521" s="205"/>
      <c r="BG521" s="205"/>
      <c r="BH521" s="205"/>
      <c r="BI521" s="205"/>
      <c r="BJ521" s="205"/>
      <c r="BK521" s="241"/>
      <c r="BL521" s="240"/>
      <c r="BM521" s="240"/>
      <c r="BN521" s="240"/>
      <c r="BO521" s="240"/>
      <c r="BP521" s="240"/>
      <c r="BQ521" s="223"/>
      <c r="BR521" s="222"/>
      <c r="BS521" s="222"/>
      <c r="BT521" s="222"/>
      <c r="BU521" s="222"/>
      <c r="BV521" s="222"/>
      <c r="BW521" s="268"/>
      <c r="BX521" s="267"/>
      <c r="BY521" s="267"/>
      <c r="BZ521" s="267"/>
      <c r="CA521" s="267"/>
      <c r="CB521" s="267"/>
      <c r="CC521" s="241"/>
      <c r="CD521" s="214"/>
      <c r="CE521" s="240"/>
      <c r="CF521" s="240"/>
      <c r="CG521" s="240"/>
      <c r="CH521" s="5"/>
      <c r="CI521" s="579">
        <f t="shared" si="69"/>
        <v>0</v>
      </c>
      <c r="CJ521" s="579">
        <f t="shared" si="70"/>
        <v>0</v>
      </c>
    </row>
    <row r="522" spans="1:88" hidden="1" x14ac:dyDescent="0.2">
      <c r="A522" s="127"/>
      <c r="B522" s="11"/>
      <c r="C522" s="169"/>
      <c r="D522" s="64"/>
      <c r="E522" s="11"/>
      <c r="F522" s="64"/>
      <c r="G522" s="12"/>
      <c r="H522" s="65"/>
      <c r="I522" s="66"/>
      <c r="J522" s="204"/>
      <c r="K522" s="204"/>
      <c r="L522" s="205"/>
      <c r="M522" s="205"/>
      <c r="N522" s="205"/>
      <c r="O522" s="214"/>
      <c r="P522" s="214"/>
      <c r="Q522" s="213"/>
      <c r="R522" s="213"/>
      <c r="S522" s="213"/>
      <c r="T522" s="213"/>
      <c r="U522" s="223"/>
      <c r="V522" s="222"/>
      <c r="W522" s="222"/>
      <c r="X522" s="222"/>
      <c r="Y522" s="222"/>
      <c r="Z522" s="222"/>
      <c r="AA522" s="232"/>
      <c r="AB522" s="231"/>
      <c r="AC522" s="231"/>
      <c r="AD522" s="231"/>
      <c r="AE522" s="231"/>
      <c r="AF522" s="231"/>
      <c r="AG522" s="250"/>
      <c r="AH522" s="249"/>
      <c r="AI522" s="249"/>
      <c r="AJ522" s="249"/>
      <c r="AK522" s="249"/>
      <c r="AL522" s="249"/>
      <c r="AM522" s="204"/>
      <c r="AN522" s="205"/>
      <c r="AO522" s="205"/>
      <c r="AP522" s="205"/>
      <c r="AQ522" s="205"/>
      <c r="AR522" s="205"/>
      <c r="AS522" s="259"/>
      <c r="AT522" s="258"/>
      <c r="AU522" s="258"/>
      <c r="AV522" s="258"/>
      <c r="AW522" s="258"/>
      <c r="AX522" s="258"/>
      <c r="AY522" s="268"/>
      <c r="AZ522" s="267"/>
      <c r="BA522" s="267"/>
      <c r="BB522" s="267"/>
      <c r="BC522" s="267"/>
      <c r="BD522" s="267"/>
      <c r="BE522" s="204"/>
      <c r="BF522" s="205"/>
      <c r="BG522" s="205"/>
      <c r="BH522" s="205"/>
      <c r="BI522" s="205"/>
      <c r="BJ522" s="205"/>
      <c r="BK522" s="241"/>
      <c r="BL522" s="240"/>
      <c r="BM522" s="240"/>
      <c r="BN522" s="240"/>
      <c r="BO522" s="240"/>
      <c r="BP522" s="240"/>
      <c r="BQ522" s="223"/>
      <c r="BR522" s="222"/>
      <c r="BS522" s="222"/>
      <c r="BT522" s="222"/>
      <c r="BU522" s="222"/>
      <c r="BV522" s="222"/>
      <c r="BW522" s="268"/>
      <c r="BX522" s="267"/>
      <c r="BY522" s="267"/>
      <c r="BZ522" s="267"/>
      <c r="CA522" s="267"/>
      <c r="CB522" s="267"/>
      <c r="CC522" s="241"/>
      <c r="CD522" s="214"/>
      <c r="CE522" s="240"/>
      <c r="CF522" s="240"/>
      <c r="CG522" s="240"/>
      <c r="CH522" s="5"/>
      <c r="CI522" s="579">
        <f t="shared" si="69"/>
        <v>0</v>
      </c>
      <c r="CJ522" s="579">
        <f t="shared" si="70"/>
        <v>0</v>
      </c>
    </row>
    <row r="523" spans="1:88" hidden="1" x14ac:dyDescent="0.2">
      <c r="A523" s="127"/>
      <c r="B523" s="11"/>
      <c r="C523" s="169"/>
      <c r="D523" s="64"/>
      <c r="E523" s="11"/>
      <c r="F523" s="64"/>
      <c r="G523" s="12"/>
      <c r="H523" s="65"/>
      <c r="I523" s="66"/>
      <c r="J523" s="204"/>
      <c r="K523" s="204"/>
      <c r="L523" s="205"/>
      <c r="M523" s="205"/>
      <c r="N523" s="205"/>
      <c r="O523" s="214"/>
      <c r="P523" s="214"/>
      <c r="Q523" s="213"/>
      <c r="R523" s="213"/>
      <c r="S523" s="213"/>
      <c r="T523" s="213"/>
      <c r="U523" s="223"/>
      <c r="V523" s="222"/>
      <c r="W523" s="222"/>
      <c r="X523" s="222"/>
      <c r="Y523" s="222"/>
      <c r="Z523" s="222"/>
      <c r="AA523" s="232"/>
      <c r="AB523" s="231"/>
      <c r="AC523" s="231"/>
      <c r="AD523" s="231"/>
      <c r="AE523" s="231"/>
      <c r="AF523" s="231"/>
      <c r="AG523" s="250"/>
      <c r="AH523" s="249"/>
      <c r="AI523" s="249"/>
      <c r="AJ523" s="249"/>
      <c r="AK523" s="249"/>
      <c r="AL523" s="249"/>
      <c r="AM523" s="204"/>
      <c r="AN523" s="205"/>
      <c r="AO523" s="205"/>
      <c r="AP523" s="205"/>
      <c r="AQ523" s="205"/>
      <c r="AR523" s="205"/>
      <c r="AS523" s="259"/>
      <c r="AT523" s="258"/>
      <c r="AU523" s="258"/>
      <c r="AV523" s="258"/>
      <c r="AW523" s="258"/>
      <c r="AX523" s="258"/>
      <c r="AY523" s="268"/>
      <c r="AZ523" s="267"/>
      <c r="BA523" s="267"/>
      <c r="BB523" s="267"/>
      <c r="BC523" s="267"/>
      <c r="BD523" s="267"/>
      <c r="BE523" s="204"/>
      <c r="BF523" s="205"/>
      <c r="BG523" s="205"/>
      <c r="BH523" s="205"/>
      <c r="BI523" s="205"/>
      <c r="BJ523" s="205"/>
      <c r="BK523" s="241"/>
      <c r="BL523" s="240"/>
      <c r="BM523" s="240"/>
      <c r="BN523" s="240"/>
      <c r="BO523" s="240"/>
      <c r="BP523" s="240"/>
      <c r="BQ523" s="223"/>
      <c r="BR523" s="222"/>
      <c r="BS523" s="222"/>
      <c r="BT523" s="222"/>
      <c r="BU523" s="222"/>
      <c r="BV523" s="222"/>
      <c r="BW523" s="268"/>
      <c r="BX523" s="267"/>
      <c r="BY523" s="267"/>
      <c r="BZ523" s="267"/>
      <c r="CA523" s="267"/>
      <c r="CB523" s="267"/>
      <c r="CC523" s="241"/>
      <c r="CD523" s="214"/>
      <c r="CE523" s="240"/>
      <c r="CF523" s="240"/>
      <c r="CG523" s="240"/>
      <c r="CH523" s="5"/>
      <c r="CI523" s="579">
        <f t="shared" si="69"/>
        <v>0</v>
      </c>
      <c r="CJ523" s="579">
        <f t="shared" si="70"/>
        <v>0</v>
      </c>
    </row>
    <row r="524" spans="1:88" hidden="1" x14ac:dyDescent="0.2">
      <c r="A524" s="127"/>
      <c r="B524" s="11"/>
      <c r="C524" s="169"/>
      <c r="D524" s="64"/>
      <c r="E524" s="11"/>
      <c r="F524" s="64"/>
      <c r="G524" s="12"/>
      <c r="H524" s="69"/>
      <c r="I524" s="66"/>
      <c r="J524" s="204"/>
      <c r="K524" s="204"/>
      <c r="L524" s="205"/>
      <c r="M524" s="205"/>
      <c r="N524" s="205"/>
      <c r="O524" s="214"/>
      <c r="P524" s="214"/>
      <c r="Q524" s="213"/>
      <c r="R524" s="213"/>
      <c r="S524" s="213"/>
      <c r="T524" s="213"/>
      <c r="U524" s="223"/>
      <c r="V524" s="222"/>
      <c r="W524" s="222"/>
      <c r="X524" s="222"/>
      <c r="Y524" s="222"/>
      <c r="Z524" s="222"/>
      <c r="AA524" s="232"/>
      <c r="AB524" s="231"/>
      <c r="AC524" s="231"/>
      <c r="AD524" s="231"/>
      <c r="AE524" s="231"/>
      <c r="AF524" s="231"/>
      <c r="AG524" s="250"/>
      <c r="AH524" s="249"/>
      <c r="AI524" s="249"/>
      <c r="AJ524" s="249"/>
      <c r="AK524" s="249"/>
      <c r="AL524" s="249"/>
      <c r="AM524" s="204"/>
      <c r="AN524" s="205"/>
      <c r="AO524" s="205"/>
      <c r="AP524" s="205"/>
      <c r="AQ524" s="205"/>
      <c r="AR524" s="205"/>
      <c r="AS524" s="259"/>
      <c r="AT524" s="258"/>
      <c r="AU524" s="258"/>
      <c r="AV524" s="258"/>
      <c r="AW524" s="258"/>
      <c r="AX524" s="258"/>
      <c r="AY524" s="268"/>
      <c r="AZ524" s="267"/>
      <c r="BA524" s="267"/>
      <c r="BB524" s="267"/>
      <c r="BC524" s="267"/>
      <c r="BD524" s="267"/>
      <c r="BE524" s="204"/>
      <c r="BF524" s="205"/>
      <c r="BG524" s="205"/>
      <c r="BH524" s="205"/>
      <c r="BI524" s="205"/>
      <c r="BJ524" s="205"/>
      <c r="BK524" s="241"/>
      <c r="BL524" s="240"/>
      <c r="BM524" s="240"/>
      <c r="BN524" s="240"/>
      <c r="BO524" s="240"/>
      <c r="BP524" s="240"/>
      <c r="BQ524" s="223"/>
      <c r="BR524" s="222"/>
      <c r="BS524" s="222"/>
      <c r="BT524" s="222"/>
      <c r="BU524" s="222"/>
      <c r="BV524" s="222"/>
      <c r="BW524" s="268"/>
      <c r="BX524" s="267"/>
      <c r="BY524" s="267"/>
      <c r="BZ524" s="267"/>
      <c r="CA524" s="267"/>
      <c r="CB524" s="267"/>
      <c r="CC524" s="241"/>
      <c r="CD524" s="214"/>
      <c r="CE524" s="240"/>
      <c r="CF524" s="240"/>
      <c r="CG524" s="240"/>
      <c r="CH524" s="5"/>
      <c r="CI524" s="579">
        <f t="shared" si="69"/>
        <v>0</v>
      </c>
      <c r="CJ524" s="579">
        <f t="shared" si="70"/>
        <v>0</v>
      </c>
    </row>
    <row r="525" spans="1:88" hidden="1" x14ac:dyDescent="0.2">
      <c r="A525" s="127"/>
      <c r="B525" s="11"/>
      <c r="C525" s="169"/>
      <c r="D525" s="64"/>
      <c r="E525" s="11"/>
      <c r="F525" s="64"/>
      <c r="G525" s="109"/>
      <c r="H525" s="69"/>
      <c r="I525" s="66"/>
      <c r="J525" s="204"/>
      <c r="K525" s="204"/>
      <c r="L525" s="205"/>
      <c r="M525" s="205"/>
      <c r="N525" s="205"/>
      <c r="O525" s="214"/>
      <c r="P525" s="214"/>
      <c r="Q525" s="213"/>
      <c r="R525" s="213"/>
      <c r="S525" s="213"/>
      <c r="T525" s="213"/>
      <c r="U525" s="223"/>
      <c r="V525" s="222"/>
      <c r="W525" s="222"/>
      <c r="X525" s="222"/>
      <c r="Y525" s="222"/>
      <c r="Z525" s="222"/>
      <c r="AA525" s="232"/>
      <c r="AB525" s="231"/>
      <c r="AC525" s="231"/>
      <c r="AD525" s="231"/>
      <c r="AE525" s="231"/>
      <c r="AF525" s="231"/>
      <c r="AG525" s="250"/>
      <c r="AH525" s="249"/>
      <c r="AI525" s="249"/>
      <c r="AJ525" s="249"/>
      <c r="AK525" s="249"/>
      <c r="AL525" s="249"/>
      <c r="AM525" s="204"/>
      <c r="AN525" s="205"/>
      <c r="AO525" s="205"/>
      <c r="AP525" s="205"/>
      <c r="AQ525" s="205"/>
      <c r="AR525" s="205"/>
      <c r="AS525" s="259"/>
      <c r="AT525" s="258"/>
      <c r="AU525" s="258"/>
      <c r="AV525" s="258"/>
      <c r="AW525" s="258"/>
      <c r="AX525" s="258"/>
      <c r="AY525" s="268"/>
      <c r="AZ525" s="267"/>
      <c r="BA525" s="267"/>
      <c r="BB525" s="267"/>
      <c r="BC525" s="267"/>
      <c r="BD525" s="267"/>
      <c r="BE525" s="204"/>
      <c r="BF525" s="205"/>
      <c r="BG525" s="205"/>
      <c r="BH525" s="205"/>
      <c r="BI525" s="205"/>
      <c r="BJ525" s="205"/>
      <c r="BK525" s="241"/>
      <c r="BL525" s="240"/>
      <c r="BM525" s="240"/>
      <c r="BN525" s="240"/>
      <c r="BO525" s="240"/>
      <c r="BP525" s="240"/>
      <c r="BQ525" s="223"/>
      <c r="BR525" s="222"/>
      <c r="BS525" s="222"/>
      <c r="BT525" s="222"/>
      <c r="BU525" s="222"/>
      <c r="BV525" s="222"/>
      <c r="BW525" s="268"/>
      <c r="BX525" s="267"/>
      <c r="BY525" s="267"/>
      <c r="BZ525" s="267"/>
      <c r="CA525" s="267"/>
      <c r="CB525" s="267"/>
      <c r="CC525" s="241"/>
      <c r="CD525" s="214"/>
      <c r="CE525" s="240"/>
      <c r="CF525" s="240"/>
      <c r="CG525" s="240"/>
      <c r="CH525" s="5"/>
      <c r="CI525" s="579">
        <f t="shared" si="69"/>
        <v>0</v>
      </c>
      <c r="CJ525" s="579">
        <f t="shared" si="70"/>
        <v>0</v>
      </c>
    </row>
    <row r="526" spans="1:88" hidden="1" x14ac:dyDescent="0.2">
      <c r="A526" s="127"/>
      <c r="B526" s="11"/>
      <c r="C526" s="169"/>
      <c r="D526" s="64"/>
      <c r="E526" s="11"/>
      <c r="F526" s="64"/>
      <c r="G526" s="109"/>
      <c r="H526" s="65"/>
      <c r="I526" s="66"/>
      <c r="J526" s="204"/>
      <c r="K526" s="204"/>
      <c r="L526" s="205"/>
      <c r="M526" s="205"/>
      <c r="N526" s="205"/>
      <c r="O526" s="214"/>
      <c r="P526" s="214"/>
      <c r="Q526" s="213"/>
      <c r="R526" s="213"/>
      <c r="S526" s="213"/>
      <c r="T526" s="213"/>
      <c r="U526" s="223"/>
      <c r="V526" s="222"/>
      <c r="W526" s="222"/>
      <c r="X526" s="222"/>
      <c r="Y526" s="222"/>
      <c r="Z526" s="222"/>
      <c r="AA526" s="232"/>
      <c r="AB526" s="231"/>
      <c r="AC526" s="231"/>
      <c r="AD526" s="231"/>
      <c r="AE526" s="231"/>
      <c r="AF526" s="231"/>
      <c r="AG526" s="250"/>
      <c r="AH526" s="249"/>
      <c r="AI526" s="249"/>
      <c r="AJ526" s="249"/>
      <c r="AK526" s="249"/>
      <c r="AL526" s="249"/>
      <c r="AM526" s="204"/>
      <c r="AN526" s="205"/>
      <c r="AO526" s="205"/>
      <c r="AP526" s="205"/>
      <c r="AQ526" s="205"/>
      <c r="AR526" s="205"/>
      <c r="AS526" s="259"/>
      <c r="AT526" s="258"/>
      <c r="AU526" s="258"/>
      <c r="AV526" s="258"/>
      <c r="AW526" s="258"/>
      <c r="AX526" s="258"/>
      <c r="AY526" s="268"/>
      <c r="AZ526" s="267"/>
      <c r="BA526" s="267"/>
      <c r="BB526" s="267"/>
      <c r="BC526" s="267"/>
      <c r="BD526" s="267"/>
      <c r="BE526" s="204"/>
      <c r="BF526" s="205"/>
      <c r="BG526" s="205"/>
      <c r="BH526" s="205"/>
      <c r="BI526" s="205"/>
      <c r="BJ526" s="205"/>
      <c r="BK526" s="241"/>
      <c r="BL526" s="240"/>
      <c r="BM526" s="240"/>
      <c r="BN526" s="240"/>
      <c r="BO526" s="240"/>
      <c r="BP526" s="240"/>
      <c r="BQ526" s="223"/>
      <c r="BR526" s="222"/>
      <c r="BS526" s="222"/>
      <c r="BT526" s="222"/>
      <c r="BU526" s="222"/>
      <c r="BV526" s="222"/>
      <c r="BW526" s="268"/>
      <c r="BX526" s="267"/>
      <c r="BY526" s="267"/>
      <c r="BZ526" s="267"/>
      <c r="CA526" s="267"/>
      <c r="CB526" s="267"/>
      <c r="CC526" s="241"/>
      <c r="CD526" s="214"/>
      <c r="CE526" s="240"/>
      <c r="CF526" s="240"/>
      <c r="CG526" s="240"/>
      <c r="CH526" s="5"/>
      <c r="CI526" s="579">
        <f t="shared" si="69"/>
        <v>0</v>
      </c>
      <c r="CJ526" s="579">
        <f t="shared" si="70"/>
        <v>0</v>
      </c>
    </row>
    <row r="527" spans="1:88" hidden="1" x14ac:dyDescent="0.2">
      <c r="A527" s="127"/>
      <c r="B527" s="11"/>
      <c r="C527" s="169"/>
      <c r="D527" s="64"/>
      <c r="E527" s="11"/>
      <c r="F527" s="64"/>
      <c r="G527" s="12"/>
      <c r="H527" s="65"/>
      <c r="I527" s="66"/>
      <c r="J527" s="204"/>
      <c r="K527" s="204"/>
      <c r="L527" s="205"/>
      <c r="M527" s="205"/>
      <c r="N527" s="205"/>
      <c r="O527" s="214"/>
      <c r="P527" s="214"/>
      <c r="Q527" s="213"/>
      <c r="R527" s="213"/>
      <c r="S527" s="213"/>
      <c r="T527" s="213"/>
      <c r="U527" s="223"/>
      <c r="V527" s="222"/>
      <c r="W527" s="222"/>
      <c r="X527" s="222"/>
      <c r="Y527" s="222"/>
      <c r="Z527" s="222"/>
      <c r="AA527" s="232"/>
      <c r="AB527" s="231"/>
      <c r="AC527" s="231"/>
      <c r="AD527" s="231"/>
      <c r="AE527" s="231"/>
      <c r="AF527" s="231"/>
      <c r="AG527" s="250"/>
      <c r="AH527" s="249"/>
      <c r="AI527" s="249"/>
      <c r="AJ527" s="249"/>
      <c r="AK527" s="249"/>
      <c r="AL527" s="249"/>
      <c r="AM527" s="204"/>
      <c r="AN527" s="205"/>
      <c r="AO527" s="205"/>
      <c r="AP527" s="205"/>
      <c r="AQ527" s="205"/>
      <c r="AR527" s="205"/>
      <c r="AS527" s="259"/>
      <c r="AT527" s="258"/>
      <c r="AU527" s="258"/>
      <c r="AV527" s="258"/>
      <c r="AW527" s="258"/>
      <c r="AX527" s="258"/>
      <c r="AY527" s="268"/>
      <c r="AZ527" s="267"/>
      <c r="BA527" s="267"/>
      <c r="BB527" s="267"/>
      <c r="BC527" s="267"/>
      <c r="BD527" s="267"/>
      <c r="BE527" s="204"/>
      <c r="BF527" s="205"/>
      <c r="BG527" s="205"/>
      <c r="BH527" s="205"/>
      <c r="BI527" s="205"/>
      <c r="BJ527" s="205"/>
      <c r="BK527" s="241"/>
      <c r="BL527" s="240"/>
      <c r="BM527" s="240"/>
      <c r="BN527" s="240"/>
      <c r="BO527" s="240"/>
      <c r="BP527" s="240"/>
      <c r="BQ527" s="223"/>
      <c r="BR527" s="222"/>
      <c r="BS527" s="222"/>
      <c r="BT527" s="222"/>
      <c r="BU527" s="222"/>
      <c r="BV527" s="222"/>
      <c r="BW527" s="268"/>
      <c r="BX527" s="267"/>
      <c r="BY527" s="267"/>
      <c r="BZ527" s="267"/>
      <c r="CA527" s="267"/>
      <c r="CB527" s="267"/>
      <c r="CC527" s="241"/>
      <c r="CD527" s="214"/>
      <c r="CE527" s="240"/>
      <c r="CF527" s="240"/>
      <c r="CG527" s="240"/>
      <c r="CH527" s="5"/>
      <c r="CI527" s="579">
        <f t="shared" ref="CI527:CI590" si="71">+K527+Q527+W527+AC527+AI527+AO527+AU527+BA527+BG527+BM527+BS527+BY527</f>
        <v>0</v>
      </c>
      <c r="CJ527" s="579">
        <f t="shared" ref="CJ527:CJ590" si="72">+I527-CI527</f>
        <v>0</v>
      </c>
    </row>
    <row r="528" spans="1:88" hidden="1" x14ac:dyDescent="0.2">
      <c r="A528" s="135"/>
      <c r="B528" s="17"/>
      <c r="C528" s="170"/>
      <c r="D528" s="71"/>
      <c r="E528" s="17"/>
      <c r="F528" s="71"/>
      <c r="G528" s="148"/>
      <c r="H528" s="72"/>
      <c r="I528" s="73"/>
      <c r="J528" s="204"/>
      <c r="K528" s="204"/>
      <c r="L528" s="205"/>
      <c r="M528" s="205"/>
      <c r="N528" s="205"/>
      <c r="O528" s="214"/>
      <c r="P528" s="214"/>
      <c r="Q528" s="213"/>
      <c r="R528" s="213"/>
      <c r="S528" s="213"/>
      <c r="T528" s="213"/>
      <c r="U528" s="223"/>
      <c r="V528" s="222"/>
      <c r="W528" s="222"/>
      <c r="X528" s="222"/>
      <c r="Y528" s="222"/>
      <c r="Z528" s="222"/>
      <c r="AA528" s="232"/>
      <c r="AB528" s="231"/>
      <c r="AC528" s="231"/>
      <c r="AD528" s="231"/>
      <c r="AE528" s="231"/>
      <c r="AF528" s="231"/>
      <c r="AG528" s="250"/>
      <c r="AH528" s="249"/>
      <c r="AI528" s="249"/>
      <c r="AJ528" s="249"/>
      <c r="AK528" s="249"/>
      <c r="AL528" s="249"/>
      <c r="AM528" s="204"/>
      <c r="AN528" s="205"/>
      <c r="AO528" s="205"/>
      <c r="AP528" s="205"/>
      <c r="AQ528" s="205"/>
      <c r="AR528" s="205"/>
      <c r="AS528" s="259"/>
      <c r="AT528" s="258"/>
      <c r="AU528" s="258"/>
      <c r="AV528" s="258"/>
      <c r="AW528" s="258"/>
      <c r="AX528" s="258"/>
      <c r="AY528" s="268"/>
      <c r="AZ528" s="267"/>
      <c r="BA528" s="267"/>
      <c r="BB528" s="267"/>
      <c r="BC528" s="267"/>
      <c r="BD528" s="267"/>
      <c r="BE528" s="204"/>
      <c r="BF528" s="205"/>
      <c r="BG528" s="205"/>
      <c r="BH528" s="205"/>
      <c r="BI528" s="205"/>
      <c r="BJ528" s="205"/>
      <c r="BK528" s="241"/>
      <c r="BL528" s="240"/>
      <c r="BM528" s="240"/>
      <c r="BN528" s="240"/>
      <c r="BO528" s="240"/>
      <c r="BP528" s="240"/>
      <c r="BQ528" s="223"/>
      <c r="BR528" s="222"/>
      <c r="BS528" s="222"/>
      <c r="BT528" s="222"/>
      <c r="BU528" s="222"/>
      <c r="BV528" s="222"/>
      <c r="BW528" s="268"/>
      <c r="BX528" s="267"/>
      <c r="BY528" s="267"/>
      <c r="BZ528" s="267"/>
      <c r="CA528" s="267"/>
      <c r="CB528" s="267"/>
      <c r="CC528" s="241"/>
      <c r="CD528" s="214"/>
      <c r="CE528" s="240"/>
      <c r="CF528" s="240"/>
      <c r="CG528" s="240"/>
      <c r="CH528" s="5"/>
      <c r="CI528" s="579">
        <f t="shared" si="71"/>
        <v>0</v>
      </c>
      <c r="CJ528" s="579">
        <f t="shared" si="72"/>
        <v>0</v>
      </c>
    </row>
    <row r="529" spans="1:88" hidden="1" x14ac:dyDescent="0.2">
      <c r="A529" s="17"/>
      <c r="B529" s="17"/>
      <c r="C529" s="170"/>
      <c r="D529" s="71"/>
      <c r="E529" s="17"/>
      <c r="F529" s="71"/>
      <c r="G529" s="148"/>
      <c r="H529" s="72"/>
      <c r="I529" s="73"/>
      <c r="J529" s="204"/>
      <c r="K529" s="204"/>
      <c r="L529" s="205"/>
      <c r="M529" s="205"/>
      <c r="N529" s="205"/>
      <c r="O529" s="214"/>
      <c r="P529" s="214"/>
      <c r="Q529" s="213"/>
      <c r="R529" s="213"/>
      <c r="S529" s="213"/>
      <c r="T529" s="213"/>
      <c r="U529" s="223"/>
      <c r="V529" s="222"/>
      <c r="W529" s="222"/>
      <c r="X529" s="222"/>
      <c r="Y529" s="222"/>
      <c r="Z529" s="222"/>
      <c r="AA529" s="232"/>
      <c r="AB529" s="231"/>
      <c r="AC529" s="231"/>
      <c r="AD529" s="231"/>
      <c r="AE529" s="231"/>
      <c r="AF529" s="231"/>
      <c r="AG529" s="250"/>
      <c r="AH529" s="249"/>
      <c r="AI529" s="249"/>
      <c r="AJ529" s="249"/>
      <c r="AK529" s="249"/>
      <c r="AL529" s="249"/>
      <c r="AM529" s="204"/>
      <c r="AN529" s="205"/>
      <c r="AO529" s="205"/>
      <c r="AP529" s="205"/>
      <c r="AQ529" s="205"/>
      <c r="AR529" s="205"/>
      <c r="AS529" s="259"/>
      <c r="AT529" s="258"/>
      <c r="AU529" s="258"/>
      <c r="AV529" s="258"/>
      <c r="AW529" s="258"/>
      <c r="AX529" s="258"/>
      <c r="AY529" s="268"/>
      <c r="AZ529" s="267"/>
      <c r="BA529" s="267"/>
      <c r="BB529" s="267"/>
      <c r="BC529" s="267"/>
      <c r="BD529" s="267"/>
      <c r="BE529" s="204"/>
      <c r="BF529" s="205"/>
      <c r="BG529" s="205"/>
      <c r="BH529" s="205"/>
      <c r="BI529" s="205"/>
      <c r="BJ529" s="205"/>
      <c r="BK529" s="241"/>
      <c r="BL529" s="240"/>
      <c r="BM529" s="240"/>
      <c r="BN529" s="240"/>
      <c r="BO529" s="240"/>
      <c r="BP529" s="240"/>
      <c r="BQ529" s="223"/>
      <c r="BR529" s="222"/>
      <c r="BS529" s="222"/>
      <c r="BT529" s="222"/>
      <c r="BU529" s="222"/>
      <c r="BV529" s="222"/>
      <c r="BW529" s="268"/>
      <c r="BX529" s="267"/>
      <c r="BY529" s="267"/>
      <c r="BZ529" s="267"/>
      <c r="CA529" s="267"/>
      <c r="CB529" s="267"/>
      <c r="CC529" s="241"/>
      <c r="CD529" s="214"/>
      <c r="CE529" s="240"/>
      <c r="CF529" s="240"/>
      <c r="CG529" s="240"/>
      <c r="CH529" s="5"/>
      <c r="CI529" s="579">
        <f t="shared" si="71"/>
        <v>0</v>
      </c>
      <c r="CJ529" s="579">
        <f t="shared" si="72"/>
        <v>0</v>
      </c>
    </row>
    <row r="530" spans="1:88" hidden="1" x14ac:dyDescent="0.2">
      <c r="A530" s="17"/>
      <c r="B530" s="22"/>
      <c r="C530" s="51"/>
      <c r="D530" s="34"/>
      <c r="E530" s="22"/>
      <c r="F530" s="34"/>
      <c r="G530" s="124"/>
      <c r="H530" s="26"/>
      <c r="I530" s="173"/>
      <c r="J530" s="204"/>
      <c r="K530" s="204"/>
      <c r="L530" s="205"/>
      <c r="M530" s="205"/>
      <c r="N530" s="205"/>
      <c r="O530" s="214"/>
      <c r="P530" s="214"/>
      <c r="Q530" s="213"/>
      <c r="R530" s="213"/>
      <c r="S530" s="213"/>
      <c r="T530" s="213"/>
      <c r="U530" s="223"/>
      <c r="V530" s="222"/>
      <c r="W530" s="222"/>
      <c r="X530" s="222"/>
      <c r="Y530" s="222"/>
      <c r="Z530" s="222"/>
      <c r="AA530" s="232"/>
      <c r="AB530" s="231"/>
      <c r="AC530" s="231"/>
      <c r="AD530" s="231"/>
      <c r="AE530" s="231"/>
      <c r="AF530" s="231"/>
      <c r="AG530" s="250"/>
      <c r="AH530" s="249"/>
      <c r="AI530" s="249"/>
      <c r="AJ530" s="249"/>
      <c r="AK530" s="249"/>
      <c r="AL530" s="249"/>
      <c r="AM530" s="204"/>
      <c r="AN530" s="205"/>
      <c r="AO530" s="205"/>
      <c r="AP530" s="205"/>
      <c r="AQ530" s="205"/>
      <c r="AR530" s="205"/>
      <c r="AS530" s="259"/>
      <c r="AT530" s="258"/>
      <c r="AU530" s="258"/>
      <c r="AV530" s="258"/>
      <c r="AW530" s="258"/>
      <c r="AX530" s="258"/>
      <c r="AY530" s="268"/>
      <c r="AZ530" s="267"/>
      <c r="BA530" s="267"/>
      <c r="BB530" s="267"/>
      <c r="BC530" s="267"/>
      <c r="BD530" s="267"/>
      <c r="BE530" s="204"/>
      <c r="BF530" s="205"/>
      <c r="BG530" s="205"/>
      <c r="BH530" s="205"/>
      <c r="BI530" s="205"/>
      <c r="BJ530" s="205"/>
      <c r="BK530" s="241"/>
      <c r="BL530" s="240"/>
      <c r="BM530" s="240"/>
      <c r="BN530" s="240"/>
      <c r="BO530" s="240"/>
      <c r="BP530" s="240"/>
      <c r="BQ530" s="223"/>
      <c r="BR530" s="222"/>
      <c r="BS530" s="222"/>
      <c r="BT530" s="222"/>
      <c r="BU530" s="222"/>
      <c r="BV530" s="222"/>
      <c r="BW530" s="268"/>
      <c r="BX530" s="267"/>
      <c r="BY530" s="267"/>
      <c r="BZ530" s="267"/>
      <c r="CA530" s="267"/>
      <c r="CB530" s="267"/>
      <c r="CC530" s="241"/>
      <c r="CD530" s="214"/>
      <c r="CE530" s="240"/>
      <c r="CF530" s="240"/>
      <c r="CG530" s="240"/>
      <c r="CH530" s="5"/>
      <c r="CI530" s="579">
        <f t="shared" si="71"/>
        <v>0</v>
      </c>
      <c r="CJ530" s="579">
        <f t="shared" si="72"/>
        <v>0</v>
      </c>
    </row>
    <row r="531" spans="1:88" hidden="1" x14ac:dyDescent="0.2">
      <c r="A531" s="82"/>
      <c r="B531" s="22"/>
      <c r="C531" s="22"/>
      <c r="D531" s="34"/>
      <c r="E531" s="22"/>
      <c r="F531" s="34"/>
      <c r="G531" s="48"/>
      <c r="H531" s="26"/>
      <c r="I531" s="174"/>
      <c r="J531" s="204"/>
      <c r="K531" s="204"/>
      <c r="L531" s="205"/>
      <c r="M531" s="205"/>
      <c r="N531" s="205"/>
      <c r="O531" s="214"/>
      <c r="P531" s="214"/>
      <c r="Q531" s="213"/>
      <c r="R531" s="213"/>
      <c r="S531" s="213"/>
      <c r="T531" s="213"/>
      <c r="U531" s="223"/>
      <c r="V531" s="222"/>
      <c r="W531" s="222"/>
      <c r="X531" s="222"/>
      <c r="Y531" s="222"/>
      <c r="Z531" s="222"/>
      <c r="AA531" s="232"/>
      <c r="AB531" s="231"/>
      <c r="AC531" s="231"/>
      <c r="AD531" s="231"/>
      <c r="AE531" s="231"/>
      <c r="AF531" s="231"/>
      <c r="AG531" s="250"/>
      <c r="AH531" s="249"/>
      <c r="AI531" s="249"/>
      <c r="AJ531" s="249"/>
      <c r="AK531" s="249"/>
      <c r="AL531" s="249"/>
      <c r="AM531" s="204"/>
      <c r="AN531" s="205"/>
      <c r="AO531" s="205"/>
      <c r="AP531" s="205"/>
      <c r="AQ531" s="205"/>
      <c r="AR531" s="205"/>
      <c r="AS531" s="259"/>
      <c r="AT531" s="258"/>
      <c r="AU531" s="258"/>
      <c r="AV531" s="258"/>
      <c r="AW531" s="258"/>
      <c r="AX531" s="258"/>
      <c r="AY531" s="268"/>
      <c r="AZ531" s="267"/>
      <c r="BA531" s="267"/>
      <c r="BB531" s="267"/>
      <c r="BC531" s="267"/>
      <c r="BD531" s="267"/>
      <c r="BE531" s="204"/>
      <c r="BF531" s="205"/>
      <c r="BG531" s="205"/>
      <c r="BH531" s="205"/>
      <c r="BI531" s="205"/>
      <c r="BJ531" s="205"/>
      <c r="BK531" s="241"/>
      <c r="BL531" s="240"/>
      <c r="BM531" s="240"/>
      <c r="BN531" s="240"/>
      <c r="BO531" s="240"/>
      <c r="BP531" s="240"/>
      <c r="BQ531" s="223"/>
      <c r="BR531" s="222"/>
      <c r="BS531" s="222"/>
      <c r="BT531" s="222"/>
      <c r="BU531" s="222"/>
      <c r="BV531" s="222"/>
      <c r="BW531" s="268"/>
      <c r="BX531" s="267"/>
      <c r="BY531" s="267"/>
      <c r="BZ531" s="267"/>
      <c r="CA531" s="267"/>
      <c r="CB531" s="267"/>
      <c r="CC531" s="241"/>
      <c r="CD531" s="214"/>
      <c r="CE531" s="240"/>
      <c r="CF531" s="240"/>
      <c r="CG531" s="240"/>
      <c r="CH531" s="5"/>
      <c r="CI531" s="579">
        <f t="shared" si="71"/>
        <v>0</v>
      </c>
      <c r="CJ531" s="579">
        <f t="shared" si="72"/>
        <v>0</v>
      </c>
    </row>
    <row r="532" spans="1:88" hidden="1" x14ac:dyDescent="0.2">
      <c r="A532" s="82"/>
      <c r="B532" s="22"/>
      <c r="C532" s="28"/>
      <c r="D532" s="33"/>
      <c r="E532" s="22"/>
      <c r="F532" s="34"/>
      <c r="G532" s="48"/>
      <c r="H532" s="26"/>
      <c r="I532" s="112"/>
      <c r="J532" s="204"/>
      <c r="K532" s="204"/>
      <c r="L532" s="205"/>
      <c r="M532" s="205"/>
      <c r="N532" s="205"/>
      <c r="O532" s="214"/>
      <c r="P532" s="214"/>
      <c r="Q532" s="213"/>
      <c r="R532" s="213"/>
      <c r="S532" s="213"/>
      <c r="T532" s="213"/>
      <c r="U532" s="223"/>
      <c r="V532" s="222"/>
      <c r="W532" s="222"/>
      <c r="X532" s="222"/>
      <c r="Y532" s="222"/>
      <c r="Z532" s="222"/>
      <c r="AA532" s="232"/>
      <c r="AB532" s="231"/>
      <c r="AC532" s="231"/>
      <c r="AD532" s="231"/>
      <c r="AE532" s="231"/>
      <c r="AF532" s="231"/>
      <c r="AG532" s="250"/>
      <c r="AH532" s="249"/>
      <c r="AI532" s="249"/>
      <c r="AJ532" s="249"/>
      <c r="AK532" s="249"/>
      <c r="AL532" s="249"/>
      <c r="AM532" s="204"/>
      <c r="AN532" s="205"/>
      <c r="AO532" s="205"/>
      <c r="AP532" s="205"/>
      <c r="AQ532" s="205"/>
      <c r="AR532" s="205"/>
      <c r="AS532" s="259"/>
      <c r="AT532" s="258"/>
      <c r="AU532" s="258"/>
      <c r="AV532" s="258"/>
      <c r="AW532" s="258"/>
      <c r="AX532" s="258"/>
      <c r="AY532" s="268"/>
      <c r="AZ532" s="267"/>
      <c r="BA532" s="267"/>
      <c r="BB532" s="267"/>
      <c r="BC532" s="267"/>
      <c r="BD532" s="267"/>
      <c r="BE532" s="204"/>
      <c r="BF532" s="205"/>
      <c r="BG532" s="205"/>
      <c r="BH532" s="205"/>
      <c r="BI532" s="205"/>
      <c r="BJ532" s="205"/>
      <c r="BK532" s="241"/>
      <c r="BL532" s="240"/>
      <c r="BM532" s="240"/>
      <c r="BN532" s="240"/>
      <c r="BO532" s="240"/>
      <c r="BP532" s="240"/>
      <c r="BQ532" s="223"/>
      <c r="BR532" s="222"/>
      <c r="BS532" s="222"/>
      <c r="BT532" s="222"/>
      <c r="BU532" s="222"/>
      <c r="BV532" s="222"/>
      <c r="BW532" s="268"/>
      <c r="BX532" s="267"/>
      <c r="BY532" s="267"/>
      <c r="BZ532" s="267"/>
      <c r="CA532" s="267"/>
      <c r="CB532" s="267"/>
      <c r="CC532" s="241"/>
      <c r="CD532" s="214"/>
      <c r="CE532" s="240"/>
      <c r="CF532" s="240"/>
      <c r="CG532" s="240"/>
      <c r="CH532" s="5"/>
      <c r="CI532" s="579">
        <f t="shared" si="71"/>
        <v>0</v>
      </c>
      <c r="CJ532" s="579">
        <f t="shared" si="72"/>
        <v>0</v>
      </c>
    </row>
    <row r="533" spans="1:88" hidden="1" x14ac:dyDescent="0.2">
      <c r="A533" s="82"/>
      <c r="B533" s="22"/>
      <c r="C533" s="28"/>
      <c r="D533" s="33"/>
      <c r="E533" s="22"/>
      <c r="F533" s="34"/>
      <c r="G533" s="48"/>
      <c r="H533" s="75"/>
      <c r="I533" s="52"/>
      <c r="J533" s="204"/>
      <c r="K533" s="204"/>
      <c r="L533" s="205"/>
      <c r="M533" s="205"/>
      <c r="N533" s="205"/>
      <c r="O533" s="214"/>
      <c r="P533" s="214"/>
      <c r="Q533" s="213"/>
      <c r="R533" s="213"/>
      <c r="S533" s="213"/>
      <c r="T533" s="213"/>
      <c r="U533" s="223"/>
      <c r="V533" s="222"/>
      <c r="W533" s="222"/>
      <c r="X533" s="222"/>
      <c r="Y533" s="222"/>
      <c r="Z533" s="222"/>
      <c r="AA533" s="232"/>
      <c r="AB533" s="231"/>
      <c r="AC533" s="231"/>
      <c r="AD533" s="231"/>
      <c r="AE533" s="231"/>
      <c r="AF533" s="231"/>
      <c r="AG533" s="250"/>
      <c r="AH533" s="249"/>
      <c r="AI533" s="249"/>
      <c r="AJ533" s="249"/>
      <c r="AK533" s="249"/>
      <c r="AL533" s="249"/>
      <c r="AM533" s="204"/>
      <c r="AN533" s="205"/>
      <c r="AO533" s="205"/>
      <c r="AP533" s="205"/>
      <c r="AQ533" s="205"/>
      <c r="AR533" s="205"/>
      <c r="AS533" s="259"/>
      <c r="AT533" s="258"/>
      <c r="AU533" s="258"/>
      <c r="AV533" s="258"/>
      <c r="AW533" s="258"/>
      <c r="AX533" s="258"/>
      <c r="AY533" s="268"/>
      <c r="AZ533" s="267"/>
      <c r="BA533" s="267"/>
      <c r="BB533" s="267"/>
      <c r="BC533" s="267"/>
      <c r="BD533" s="267"/>
      <c r="BE533" s="204"/>
      <c r="BF533" s="205"/>
      <c r="BG533" s="205"/>
      <c r="BH533" s="205"/>
      <c r="BI533" s="205"/>
      <c r="BJ533" s="205"/>
      <c r="BK533" s="241"/>
      <c r="BL533" s="240"/>
      <c r="BM533" s="240"/>
      <c r="BN533" s="240"/>
      <c r="BO533" s="240"/>
      <c r="BP533" s="240"/>
      <c r="BQ533" s="223"/>
      <c r="BR533" s="222"/>
      <c r="BS533" s="222"/>
      <c r="BT533" s="222"/>
      <c r="BU533" s="222"/>
      <c r="BV533" s="222"/>
      <c r="BW533" s="268"/>
      <c r="BX533" s="267"/>
      <c r="BY533" s="267"/>
      <c r="BZ533" s="267"/>
      <c r="CA533" s="267"/>
      <c r="CB533" s="267"/>
      <c r="CC533" s="241"/>
      <c r="CD533" s="214"/>
      <c r="CE533" s="240"/>
      <c r="CF533" s="240"/>
      <c r="CG533" s="240"/>
      <c r="CH533" s="5"/>
      <c r="CI533" s="579">
        <f t="shared" si="71"/>
        <v>0</v>
      </c>
      <c r="CJ533" s="579">
        <f t="shared" si="72"/>
        <v>0</v>
      </c>
    </row>
    <row r="534" spans="1:88" hidden="1" x14ac:dyDescent="0.2">
      <c r="A534" s="82"/>
      <c r="B534" s="22"/>
      <c r="C534" s="28"/>
      <c r="D534" s="33"/>
      <c r="E534" s="22"/>
      <c r="F534" s="34"/>
      <c r="G534" s="48"/>
      <c r="H534" s="175"/>
      <c r="I534" s="27"/>
      <c r="J534" s="204"/>
      <c r="K534" s="204"/>
      <c r="L534" s="205"/>
      <c r="M534" s="205"/>
      <c r="N534" s="204"/>
      <c r="O534" s="214"/>
      <c r="P534" s="214"/>
      <c r="Q534" s="213"/>
      <c r="R534" s="214"/>
      <c r="S534" s="213"/>
      <c r="T534" s="214"/>
      <c r="U534" s="223"/>
      <c r="V534" s="223"/>
      <c r="W534" s="222"/>
      <c r="X534" s="223"/>
      <c r="Y534" s="222"/>
      <c r="Z534" s="223"/>
      <c r="AA534" s="232"/>
      <c r="AB534" s="232"/>
      <c r="AC534" s="231"/>
      <c r="AD534" s="232"/>
      <c r="AE534" s="231"/>
      <c r="AF534" s="232"/>
      <c r="AG534" s="250"/>
      <c r="AH534" s="250"/>
      <c r="AI534" s="249"/>
      <c r="AJ534" s="250"/>
      <c r="AK534" s="249"/>
      <c r="AL534" s="250"/>
      <c r="AM534" s="204"/>
      <c r="AN534" s="204"/>
      <c r="AO534" s="205"/>
      <c r="AP534" s="204"/>
      <c r="AQ534" s="205"/>
      <c r="AR534" s="204"/>
      <c r="AS534" s="259"/>
      <c r="AT534" s="259"/>
      <c r="AU534" s="258"/>
      <c r="AV534" s="259"/>
      <c r="AW534" s="258"/>
      <c r="AX534" s="259"/>
      <c r="AY534" s="268"/>
      <c r="AZ534" s="268"/>
      <c r="BA534" s="267"/>
      <c r="BB534" s="268"/>
      <c r="BC534" s="267"/>
      <c r="BD534" s="268"/>
      <c r="BE534" s="204"/>
      <c r="BF534" s="204"/>
      <c r="BG534" s="205"/>
      <c r="BH534" s="204"/>
      <c r="BI534" s="205"/>
      <c r="BJ534" s="204"/>
      <c r="BK534" s="241"/>
      <c r="BL534" s="241"/>
      <c r="BM534" s="240"/>
      <c r="BN534" s="241"/>
      <c r="BO534" s="240"/>
      <c r="BP534" s="241"/>
      <c r="BQ534" s="223"/>
      <c r="BR534" s="223"/>
      <c r="BS534" s="222"/>
      <c r="BT534" s="223"/>
      <c r="BU534" s="222"/>
      <c r="BV534" s="223"/>
      <c r="BW534" s="268"/>
      <c r="BX534" s="268"/>
      <c r="BY534" s="267"/>
      <c r="BZ534" s="268"/>
      <c r="CA534" s="267"/>
      <c r="CB534" s="268"/>
      <c r="CC534" s="241"/>
      <c r="CD534" s="214"/>
      <c r="CE534" s="240"/>
      <c r="CF534" s="240"/>
      <c r="CG534" s="241"/>
      <c r="CH534" s="5"/>
      <c r="CI534" s="579">
        <f t="shared" si="71"/>
        <v>0</v>
      </c>
      <c r="CJ534" s="579">
        <f t="shared" si="72"/>
        <v>0</v>
      </c>
    </row>
    <row r="535" spans="1:88" hidden="1" x14ac:dyDescent="0.2">
      <c r="A535" s="82"/>
      <c r="B535" s="22"/>
      <c r="C535" s="28"/>
      <c r="D535" s="34"/>
      <c r="E535" s="43"/>
      <c r="F535" s="34"/>
      <c r="G535" s="48"/>
      <c r="H535" s="36"/>
      <c r="I535" s="27"/>
      <c r="J535" s="204"/>
      <c r="K535" s="204"/>
      <c r="L535" s="205"/>
      <c r="M535" s="205"/>
      <c r="N535" s="205"/>
      <c r="O535" s="214"/>
      <c r="P535" s="214"/>
      <c r="Q535" s="213"/>
      <c r="R535" s="213"/>
      <c r="S535" s="213"/>
      <c r="T535" s="213"/>
      <c r="U535" s="223"/>
      <c r="V535" s="222"/>
      <c r="W535" s="222"/>
      <c r="X535" s="222"/>
      <c r="Y535" s="222"/>
      <c r="Z535" s="222"/>
      <c r="AA535" s="232"/>
      <c r="AB535" s="231"/>
      <c r="AC535" s="231"/>
      <c r="AD535" s="231"/>
      <c r="AE535" s="231"/>
      <c r="AF535" s="231"/>
      <c r="AG535" s="250"/>
      <c r="AH535" s="249"/>
      <c r="AI535" s="249"/>
      <c r="AJ535" s="249"/>
      <c r="AK535" s="249"/>
      <c r="AL535" s="249"/>
      <c r="AM535" s="204"/>
      <c r="AN535" s="205"/>
      <c r="AO535" s="205"/>
      <c r="AP535" s="205"/>
      <c r="AQ535" s="205"/>
      <c r="AR535" s="205"/>
      <c r="AS535" s="259"/>
      <c r="AT535" s="258"/>
      <c r="AU535" s="258"/>
      <c r="AV535" s="258"/>
      <c r="AW535" s="258"/>
      <c r="AX535" s="258"/>
      <c r="AY535" s="268"/>
      <c r="AZ535" s="267"/>
      <c r="BA535" s="267"/>
      <c r="BB535" s="267"/>
      <c r="BC535" s="267"/>
      <c r="BD535" s="267"/>
      <c r="BE535" s="204"/>
      <c r="BF535" s="205"/>
      <c r="BG535" s="205"/>
      <c r="BH535" s="205"/>
      <c r="BI535" s="205"/>
      <c r="BJ535" s="205"/>
      <c r="BK535" s="241"/>
      <c r="BL535" s="240"/>
      <c r="BM535" s="240"/>
      <c r="BN535" s="240"/>
      <c r="BO535" s="240"/>
      <c r="BP535" s="240"/>
      <c r="BQ535" s="223"/>
      <c r="BR535" s="222"/>
      <c r="BS535" s="222"/>
      <c r="BT535" s="222"/>
      <c r="BU535" s="222"/>
      <c r="BV535" s="222"/>
      <c r="BW535" s="268"/>
      <c r="BX535" s="267"/>
      <c r="BY535" s="267"/>
      <c r="BZ535" s="267"/>
      <c r="CA535" s="267"/>
      <c r="CB535" s="267"/>
      <c r="CC535" s="241"/>
      <c r="CD535" s="214"/>
      <c r="CE535" s="240"/>
      <c r="CF535" s="240"/>
      <c r="CG535" s="240"/>
      <c r="CH535" s="5"/>
      <c r="CI535" s="579">
        <f t="shared" si="71"/>
        <v>0</v>
      </c>
      <c r="CJ535" s="579">
        <f t="shared" si="72"/>
        <v>0</v>
      </c>
    </row>
    <row r="536" spans="1:88" hidden="1" x14ac:dyDescent="0.2">
      <c r="A536" s="7"/>
      <c r="B536" s="43"/>
      <c r="C536" s="131"/>
      <c r="D536" s="44"/>
      <c r="E536" s="43"/>
      <c r="F536" s="44"/>
      <c r="G536" s="97"/>
      <c r="H536" s="47"/>
      <c r="I536" s="46"/>
      <c r="J536" s="204"/>
      <c r="K536" s="204"/>
      <c r="L536" s="205"/>
      <c r="M536" s="205"/>
      <c r="N536" s="205"/>
      <c r="O536" s="214"/>
      <c r="P536" s="214"/>
      <c r="Q536" s="213"/>
      <c r="R536" s="213"/>
      <c r="S536" s="213"/>
      <c r="T536" s="213"/>
      <c r="U536" s="223"/>
      <c r="V536" s="222"/>
      <c r="W536" s="222"/>
      <c r="X536" s="222"/>
      <c r="Y536" s="222"/>
      <c r="Z536" s="222"/>
      <c r="AA536" s="232"/>
      <c r="AB536" s="231"/>
      <c r="AC536" s="231"/>
      <c r="AD536" s="231"/>
      <c r="AE536" s="231"/>
      <c r="AF536" s="231"/>
      <c r="AG536" s="250"/>
      <c r="AH536" s="249"/>
      <c r="AI536" s="249"/>
      <c r="AJ536" s="249"/>
      <c r="AK536" s="249"/>
      <c r="AL536" s="249"/>
      <c r="AM536" s="204"/>
      <c r="AN536" s="205"/>
      <c r="AO536" s="205"/>
      <c r="AP536" s="205"/>
      <c r="AQ536" s="205"/>
      <c r="AR536" s="205"/>
      <c r="AS536" s="259"/>
      <c r="AT536" s="258"/>
      <c r="AU536" s="258"/>
      <c r="AV536" s="258"/>
      <c r="AW536" s="258"/>
      <c r="AX536" s="258"/>
      <c r="AY536" s="268"/>
      <c r="AZ536" s="267"/>
      <c r="BA536" s="267"/>
      <c r="BB536" s="267"/>
      <c r="BC536" s="267"/>
      <c r="BD536" s="267"/>
      <c r="BE536" s="204"/>
      <c r="BF536" s="205"/>
      <c r="BG536" s="205"/>
      <c r="BH536" s="205"/>
      <c r="BI536" s="205"/>
      <c r="BJ536" s="205"/>
      <c r="BK536" s="241"/>
      <c r="BL536" s="240"/>
      <c r="BM536" s="240"/>
      <c r="BN536" s="240"/>
      <c r="BO536" s="240"/>
      <c r="BP536" s="240"/>
      <c r="BQ536" s="223"/>
      <c r="BR536" s="222"/>
      <c r="BS536" s="222"/>
      <c r="BT536" s="222"/>
      <c r="BU536" s="222"/>
      <c r="BV536" s="222"/>
      <c r="BW536" s="268"/>
      <c r="BX536" s="267"/>
      <c r="BY536" s="267"/>
      <c r="BZ536" s="267"/>
      <c r="CA536" s="267"/>
      <c r="CB536" s="267"/>
      <c r="CC536" s="241"/>
      <c r="CD536" s="214"/>
      <c r="CE536" s="240"/>
      <c r="CF536" s="240"/>
      <c r="CG536" s="240"/>
      <c r="CH536" s="5"/>
      <c r="CI536" s="579">
        <f t="shared" si="71"/>
        <v>0</v>
      </c>
      <c r="CJ536" s="579">
        <f t="shared" si="72"/>
        <v>0</v>
      </c>
    </row>
    <row r="537" spans="1:88" hidden="1" x14ac:dyDescent="0.2">
      <c r="A537" s="22"/>
      <c r="B537" s="22"/>
      <c r="C537" s="28"/>
      <c r="D537" s="34"/>
      <c r="E537" s="43"/>
      <c r="F537" s="34"/>
      <c r="G537" s="48"/>
      <c r="H537" s="100"/>
      <c r="I537" s="46"/>
      <c r="J537" s="204"/>
      <c r="K537" s="204"/>
      <c r="L537" s="205"/>
      <c r="M537" s="205"/>
      <c r="N537" s="204"/>
      <c r="O537" s="214"/>
      <c r="P537" s="214"/>
      <c r="Q537" s="213"/>
      <c r="R537" s="214"/>
      <c r="S537" s="213"/>
      <c r="T537" s="214"/>
      <c r="U537" s="223"/>
      <c r="V537" s="223"/>
      <c r="W537" s="222"/>
      <c r="X537" s="223"/>
      <c r="Y537" s="222"/>
      <c r="Z537" s="223"/>
      <c r="AA537" s="232"/>
      <c r="AB537" s="232"/>
      <c r="AC537" s="231"/>
      <c r="AD537" s="232"/>
      <c r="AE537" s="231"/>
      <c r="AF537" s="232"/>
      <c r="AG537" s="250"/>
      <c r="AH537" s="250"/>
      <c r="AI537" s="249"/>
      <c r="AJ537" s="250"/>
      <c r="AK537" s="249"/>
      <c r="AL537" s="250"/>
      <c r="AM537" s="204"/>
      <c r="AN537" s="204"/>
      <c r="AO537" s="205"/>
      <c r="AP537" s="204"/>
      <c r="AQ537" s="205"/>
      <c r="AR537" s="204"/>
      <c r="AS537" s="259"/>
      <c r="AT537" s="259"/>
      <c r="AU537" s="258"/>
      <c r="AV537" s="259"/>
      <c r="AW537" s="258"/>
      <c r="AX537" s="259"/>
      <c r="AY537" s="268"/>
      <c r="AZ537" s="268"/>
      <c r="BA537" s="267"/>
      <c r="BB537" s="268"/>
      <c r="BC537" s="267"/>
      <c r="BD537" s="268"/>
      <c r="BE537" s="204"/>
      <c r="BF537" s="204"/>
      <c r="BG537" s="205"/>
      <c r="BH537" s="204"/>
      <c r="BI537" s="205"/>
      <c r="BJ537" s="204"/>
      <c r="BK537" s="241"/>
      <c r="BL537" s="241"/>
      <c r="BM537" s="240"/>
      <c r="BN537" s="241"/>
      <c r="BO537" s="240"/>
      <c r="BP537" s="241"/>
      <c r="BQ537" s="223"/>
      <c r="BR537" s="223"/>
      <c r="BS537" s="222"/>
      <c r="BT537" s="223"/>
      <c r="BU537" s="222"/>
      <c r="BV537" s="223"/>
      <c r="BW537" s="268"/>
      <c r="BX537" s="268"/>
      <c r="BY537" s="267"/>
      <c r="BZ537" s="268"/>
      <c r="CA537" s="267"/>
      <c r="CB537" s="268"/>
      <c r="CC537" s="241"/>
      <c r="CD537" s="214"/>
      <c r="CE537" s="240"/>
      <c r="CF537" s="240"/>
      <c r="CG537" s="241"/>
      <c r="CH537" s="5"/>
      <c r="CI537" s="579">
        <f t="shared" si="71"/>
        <v>0</v>
      </c>
      <c r="CJ537" s="579">
        <f t="shared" si="72"/>
        <v>0</v>
      </c>
    </row>
    <row r="538" spans="1:88" hidden="1" x14ac:dyDescent="0.2">
      <c r="A538" s="157"/>
      <c r="B538" s="105"/>
      <c r="C538" s="105"/>
      <c r="D538" s="107"/>
      <c r="E538" s="105"/>
      <c r="F538" s="107"/>
      <c r="G538" s="108"/>
      <c r="H538" s="91"/>
      <c r="I538" s="59"/>
      <c r="J538" s="206"/>
      <c r="K538" s="206"/>
      <c r="L538" s="206"/>
      <c r="M538" s="206"/>
      <c r="N538" s="206"/>
      <c r="O538" s="215"/>
      <c r="P538" s="215"/>
      <c r="Q538" s="215"/>
      <c r="R538" s="215"/>
      <c r="S538" s="215"/>
      <c r="T538" s="215"/>
      <c r="U538" s="224"/>
      <c r="V538" s="224"/>
      <c r="W538" s="224"/>
      <c r="X538" s="224"/>
      <c r="Y538" s="224"/>
      <c r="Z538" s="224"/>
      <c r="AA538" s="233"/>
      <c r="AB538" s="233"/>
      <c r="AC538" s="233"/>
      <c r="AD538" s="233"/>
      <c r="AE538" s="233"/>
      <c r="AF538" s="233"/>
      <c r="AG538" s="251"/>
      <c r="AH538" s="251"/>
      <c r="AI538" s="251"/>
      <c r="AJ538" s="251"/>
      <c r="AK538" s="251"/>
      <c r="AL538" s="251"/>
      <c r="AM538" s="206"/>
      <c r="AN538" s="206"/>
      <c r="AO538" s="206"/>
      <c r="AP538" s="206"/>
      <c r="AQ538" s="206"/>
      <c r="AR538" s="206"/>
      <c r="AS538" s="260"/>
      <c r="AT538" s="260"/>
      <c r="AU538" s="260"/>
      <c r="AV538" s="260"/>
      <c r="AW538" s="260"/>
      <c r="AX538" s="260"/>
      <c r="AY538" s="269"/>
      <c r="AZ538" s="269"/>
      <c r="BA538" s="269"/>
      <c r="BB538" s="269"/>
      <c r="BC538" s="269"/>
      <c r="BD538" s="269"/>
      <c r="BE538" s="206"/>
      <c r="BF538" s="206"/>
      <c r="BG538" s="206"/>
      <c r="BH538" s="206"/>
      <c r="BI538" s="206"/>
      <c r="BJ538" s="206"/>
      <c r="BK538" s="242"/>
      <c r="BL538" s="242"/>
      <c r="BM538" s="242"/>
      <c r="BN538" s="242"/>
      <c r="BO538" s="242"/>
      <c r="BP538" s="242"/>
      <c r="BQ538" s="224"/>
      <c r="BR538" s="224"/>
      <c r="BS538" s="224"/>
      <c r="BT538" s="224"/>
      <c r="BU538" s="224"/>
      <c r="BV538" s="224"/>
      <c r="BW538" s="269"/>
      <c r="BX538" s="269"/>
      <c r="BY538" s="269"/>
      <c r="BZ538" s="269"/>
      <c r="CA538" s="269"/>
      <c r="CB538" s="269"/>
      <c r="CC538" s="242"/>
      <c r="CD538" s="215"/>
      <c r="CE538" s="242"/>
      <c r="CF538" s="242"/>
      <c r="CG538" s="242"/>
      <c r="CH538" s="5"/>
      <c r="CI538" s="579">
        <f t="shared" si="71"/>
        <v>0</v>
      </c>
      <c r="CJ538" s="579">
        <f t="shared" si="72"/>
        <v>0</v>
      </c>
    </row>
    <row r="539" spans="1:88" hidden="1" x14ac:dyDescent="0.2">
      <c r="A539" s="132"/>
      <c r="B539" s="7"/>
      <c r="C539" s="60"/>
      <c r="D539" s="56"/>
      <c r="E539" s="7"/>
      <c r="F539" s="56"/>
      <c r="G539" s="176"/>
      <c r="H539" s="61"/>
      <c r="I539" s="163"/>
      <c r="J539" s="204"/>
      <c r="K539" s="204"/>
      <c r="L539" s="205"/>
      <c r="M539" s="205"/>
      <c r="N539" s="205"/>
      <c r="O539" s="214"/>
      <c r="P539" s="214"/>
      <c r="Q539" s="213"/>
      <c r="R539" s="213"/>
      <c r="S539" s="213"/>
      <c r="T539" s="213"/>
      <c r="U539" s="223"/>
      <c r="V539" s="222"/>
      <c r="W539" s="222"/>
      <c r="X539" s="222"/>
      <c r="Y539" s="222"/>
      <c r="Z539" s="222"/>
      <c r="AA539" s="232"/>
      <c r="AB539" s="231"/>
      <c r="AC539" s="231"/>
      <c r="AD539" s="231"/>
      <c r="AE539" s="231"/>
      <c r="AF539" s="231"/>
      <c r="AG539" s="250"/>
      <c r="AH539" s="249"/>
      <c r="AI539" s="249"/>
      <c r="AJ539" s="249"/>
      <c r="AK539" s="249"/>
      <c r="AL539" s="249"/>
      <c r="AM539" s="204"/>
      <c r="AN539" s="205"/>
      <c r="AO539" s="205"/>
      <c r="AP539" s="205"/>
      <c r="AQ539" s="205"/>
      <c r="AR539" s="205"/>
      <c r="AS539" s="259"/>
      <c r="AT539" s="258"/>
      <c r="AU539" s="258"/>
      <c r="AV539" s="258"/>
      <c r="AW539" s="258"/>
      <c r="AX539" s="258"/>
      <c r="AY539" s="268"/>
      <c r="AZ539" s="267"/>
      <c r="BA539" s="267"/>
      <c r="BB539" s="267"/>
      <c r="BC539" s="267"/>
      <c r="BD539" s="267"/>
      <c r="BE539" s="204"/>
      <c r="BF539" s="205"/>
      <c r="BG539" s="205"/>
      <c r="BH539" s="205"/>
      <c r="BI539" s="205"/>
      <c r="BJ539" s="205"/>
      <c r="BK539" s="241"/>
      <c r="BL539" s="240"/>
      <c r="BM539" s="240"/>
      <c r="BN539" s="240"/>
      <c r="BO539" s="240"/>
      <c r="BP539" s="240"/>
      <c r="BQ539" s="223"/>
      <c r="BR539" s="222"/>
      <c r="BS539" s="222"/>
      <c r="BT539" s="222"/>
      <c r="BU539" s="222"/>
      <c r="BV539" s="222"/>
      <c r="BW539" s="268"/>
      <c r="BX539" s="267"/>
      <c r="BY539" s="267"/>
      <c r="BZ539" s="267"/>
      <c r="CA539" s="267"/>
      <c r="CB539" s="267"/>
      <c r="CC539" s="241"/>
      <c r="CD539" s="214"/>
      <c r="CE539" s="240"/>
      <c r="CF539" s="240"/>
      <c r="CG539" s="240"/>
      <c r="CH539" s="5"/>
      <c r="CI539" s="579">
        <f t="shared" si="71"/>
        <v>0</v>
      </c>
      <c r="CJ539" s="579">
        <f t="shared" si="72"/>
        <v>0</v>
      </c>
    </row>
    <row r="540" spans="1:88" hidden="1" x14ac:dyDescent="0.2">
      <c r="A540" s="127"/>
      <c r="B540" s="11"/>
      <c r="C540" s="63"/>
      <c r="D540" s="64"/>
      <c r="E540" s="11"/>
      <c r="F540" s="64"/>
      <c r="G540" s="117"/>
      <c r="H540" s="65"/>
      <c r="I540" s="145"/>
      <c r="J540" s="204"/>
      <c r="K540" s="204"/>
      <c r="L540" s="205"/>
      <c r="M540" s="205"/>
      <c r="N540" s="205"/>
      <c r="O540" s="214"/>
      <c r="P540" s="214"/>
      <c r="Q540" s="213"/>
      <c r="R540" s="213"/>
      <c r="S540" s="213"/>
      <c r="T540" s="213"/>
      <c r="U540" s="223"/>
      <c r="V540" s="222"/>
      <c r="W540" s="222"/>
      <c r="X540" s="222"/>
      <c r="Y540" s="222"/>
      <c r="Z540" s="222"/>
      <c r="AA540" s="232"/>
      <c r="AB540" s="231"/>
      <c r="AC540" s="231"/>
      <c r="AD540" s="231"/>
      <c r="AE540" s="231"/>
      <c r="AF540" s="231"/>
      <c r="AG540" s="250"/>
      <c r="AH540" s="249"/>
      <c r="AI540" s="249"/>
      <c r="AJ540" s="249"/>
      <c r="AK540" s="249"/>
      <c r="AL540" s="249"/>
      <c r="AM540" s="204"/>
      <c r="AN540" s="205"/>
      <c r="AO540" s="205"/>
      <c r="AP540" s="205"/>
      <c r="AQ540" s="205"/>
      <c r="AR540" s="205"/>
      <c r="AS540" s="259"/>
      <c r="AT540" s="258"/>
      <c r="AU540" s="258"/>
      <c r="AV540" s="258"/>
      <c r="AW540" s="258"/>
      <c r="AX540" s="258"/>
      <c r="AY540" s="268"/>
      <c r="AZ540" s="267"/>
      <c r="BA540" s="267"/>
      <c r="BB540" s="267"/>
      <c r="BC540" s="267"/>
      <c r="BD540" s="267"/>
      <c r="BE540" s="204"/>
      <c r="BF540" s="205"/>
      <c r="BG540" s="205"/>
      <c r="BH540" s="205"/>
      <c r="BI540" s="205"/>
      <c r="BJ540" s="205"/>
      <c r="BK540" s="241"/>
      <c r="BL540" s="240"/>
      <c r="BM540" s="240"/>
      <c r="BN540" s="240"/>
      <c r="BO540" s="240"/>
      <c r="BP540" s="240"/>
      <c r="BQ540" s="223"/>
      <c r="BR540" s="222"/>
      <c r="BS540" s="222"/>
      <c r="BT540" s="222"/>
      <c r="BU540" s="222"/>
      <c r="BV540" s="222"/>
      <c r="BW540" s="268"/>
      <c r="BX540" s="267"/>
      <c r="BY540" s="267"/>
      <c r="BZ540" s="267"/>
      <c r="CA540" s="267"/>
      <c r="CB540" s="267"/>
      <c r="CC540" s="241"/>
      <c r="CD540" s="214"/>
      <c r="CE540" s="240"/>
      <c r="CF540" s="240"/>
      <c r="CG540" s="240"/>
      <c r="CH540" s="5"/>
      <c r="CI540" s="579">
        <f t="shared" si="71"/>
        <v>0</v>
      </c>
      <c r="CJ540" s="579">
        <f t="shared" si="72"/>
        <v>0</v>
      </c>
    </row>
    <row r="541" spans="1:88" hidden="1" x14ac:dyDescent="0.2">
      <c r="A541" s="127"/>
      <c r="B541" s="11"/>
      <c r="C541" s="63"/>
      <c r="D541" s="64"/>
      <c r="E541" s="11"/>
      <c r="F541" s="64"/>
      <c r="G541" s="117"/>
      <c r="H541" s="69"/>
      <c r="I541" s="144"/>
      <c r="J541" s="204"/>
      <c r="K541" s="204"/>
      <c r="L541" s="205"/>
      <c r="M541" s="205"/>
      <c r="N541" s="205"/>
      <c r="O541" s="214"/>
      <c r="P541" s="214"/>
      <c r="Q541" s="213"/>
      <c r="R541" s="213"/>
      <c r="S541" s="213"/>
      <c r="T541" s="213"/>
      <c r="U541" s="223"/>
      <c r="V541" s="222"/>
      <c r="W541" s="222"/>
      <c r="X541" s="222"/>
      <c r="Y541" s="222"/>
      <c r="Z541" s="222"/>
      <c r="AA541" s="232"/>
      <c r="AB541" s="231"/>
      <c r="AC541" s="231"/>
      <c r="AD541" s="231"/>
      <c r="AE541" s="231"/>
      <c r="AF541" s="231"/>
      <c r="AG541" s="250"/>
      <c r="AH541" s="249"/>
      <c r="AI541" s="249"/>
      <c r="AJ541" s="249"/>
      <c r="AK541" s="249"/>
      <c r="AL541" s="249"/>
      <c r="AM541" s="204"/>
      <c r="AN541" s="205"/>
      <c r="AO541" s="205"/>
      <c r="AP541" s="205"/>
      <c r="AQ541" s="205"/>
      <c r="AR541" s="205"/>
      <c r="AS541" s="259"/>
      <c r="AT541" s="258"/>
      <c r="AU541" s="258"/>
      <c r="AV541" s="258"/>
      <c r="AW541" s="258"/>
      <c r="AX541" s="258"/>
      <c r="AY541" s="268"/>
      <c r="AZ541" s="267"/>
      <c r="BA541" s="267"/>
      <c r="BB541" s="267"/>
      <c r="BC541" s="267"/>
      <c r="BD541" s="267"/>
      <c r="BE541" s="204"/>
      <c r="BF541" s="205"/>
      <c r="BG541" s="205"/>
      <c r="BH541" s="205"/>
      <c r="BI541" s="205"/>
      <c r="BJ541" s="205"/>
      <c r="BK541" s="241"/>
      <c r="BL541" s="240"/>
      <c r="BM541" s="240"/>
      <c r="BN541" s="240"/>
      <c r="BO541" s="240"/>
      <c r="BP541" s="240"/>
      <c r="BQ541" s="223"/>
      <c r="BR541" s="222"/>
      <c r="BS541" s="222"/>
      <c r="BT541" s="222"/>
      <c r="BU541" s="222"/>
      <c r="BV541" s="222"/>
      <c r="BW541" s="268"/>
      <c r="BX541" s="267"/>
      <c r="BY541" s="267"/>
      <c r="BZ541" s="267"/>
      <c r="CA541" s="267"/>
      <c r="CB541" s="267"/>
      <c r="CC541" s="241"/>
      <c r="CD541" s="214"/>
      <c r="CE541" s="240"/>
      <c r="CF541" s="240"/>
      <c r="CG541" s="240"/>
      <c r="CH541" s="5"/>
      <c r="CI541" s="579">
        <f t="shared" si="71"/>
        <v>0</v>
      </c>
      <c r="CJ541" s="579">
        <f t="shared" si="72"/>
        <v>0</v>
      </c>
    </row>
    <row r="542" spans="1:88" hidden="1" x14ac:dyDescent="0.2">
      <c r="A542" s="127"/>
      <c r="B542" s="11"/>
      <c r="C542" s="63"/>
      <c r="D542" s="64"/>
      <c r="E542" s="11"/>
      <c r="F542" s="64"/>
      <c r="G542" s="109"/>
      <c r="H542" s="69"/>
      <c r="I542" s="66"/>
      <c r="J542" s="204"/>
      <c r="K542" s="204"/>
      <c r="L542" s="205"/>
      <c r="M542" s="205"/>
      <c r="N542" s="205"/>
      <c r="O542" s="214"/>
      <c r="P542" s="214"/>
      <c r="Q542" s="213"/>
      <c r="R542" s="213"/>
      <c r="S542" s="213"/>
      <c r="T542" s="213"/>
      <c r="U542" s="223"/>
      <c r="V542" s="222"/>
      <c r="W542" s="222"/>
      <c r="X542" s="222"/>
      <c r="Y542" s="222"/>
      <c r="Z542" s="222"/>
      <c r="AA542" s="232"/>
      <c r="AB542" s="231"/>
      <c r="AC542" s="231"/>
      <c r="AD542" s="231"/>
      <c r="AE542" s="231"/>
      <c r="AF542" s="231"/>
      <c r="AG542" s="250"/>
      <c r="AH542" s="249"/>
      <c r="AI542" s="249"/>
      <c r="AJ542" s="249"/>
      <c r="AK542" s="249"/>
      <c r="AL542" s="249"/>
      <c r="AM542" s="204"/>
      <c r="AN542" s="205"/>
      <c r="AO542" s="205"/>
      <c r="AP542" s="205"/>
      <c r="AQ542" s="205"/>
      <c r="AR542" s="205"/>
      <c r="AS542" s="259"/>
      <c r="AT542" s="258"/>
      <c r="AU542" s="258"/>
      <c r="AV542" s="258"/>
      <c r="AW542" s="258"/>
      <c r="AX542" s="258"/>
      <c r="AY542" s="268"/>
      <c r="AZ542" s="267"/>
      <c r="BA542" s="267"/>
      <c r="BB542" s="267"/>
      <c r="BC542" s="267"/>
      <c r="BD542" s="267"/>
      <c r="BE542" s="204"/>
      <c r="BF542" s="205"/>
      <c r="BG542" s="205"/>
      <c r="BH542" s="205"/>
      <c r="BI542" s="205"/>
      <c r="BJ542" s="205"/>
      <c r="BK542" s="241"/>
      <c r="BL542" s="240"/>
      <c r="BM542" s="240"/>
      <c r="BN542" s="240"/>
      <c r="BO542" s="240"/>
      <c r="BP542" s="240"/>
      <c r="BQ542" s="223"/>
      <c r="BR542" s="222"/>
      <c r="BS542" s="222"/>
      <c r="BT542" s="222"/>
      <c r="BU542" s="222"/>
      <c r="BV542" s="222"/>
      <c r="BW542" s="268"/>
      <c r="BX542" s="267"/>
      <c r="BY542" s="267"/>
      <c r="BZ542" s="267"/>
      <c r="CA542" s="267"/>
      <c r="CB542" s="267"/>
      <c r="CC542" s="241"/>
      <c r="CD542" s="214"/>
      <c r="CE542" s="240"/>
      <c r="CF542" s="240"/>
      <c r="CG542" s="240"/>
      <c r="CH542" s="5"/>
      <c r="CI542" s="579">
        <f t="shared" si="71"/>
        <v>0</v>
      </c>
      <c r="CJ542" s="579">
        <f t="shared" si="72"/>
        <v>0</v>
      </c>
    </row>
    <row r="543" spans="1:88" hidden="1" x14ac:dyDescent="0.2">
      <c r="A543" s="127"/>
      <c r="B543" s="11"/>
      <c r="C543" s="63"/>
      <c r="D543" s="64"/>
      <c r="E543" s="11"/>
      <c r="F543" s="64"/>
      <c r="G543" s="109"/>
      <c r="H543" s="65"/>
      <c r="I543" s="66"/>
      <c r="J543" s="204"/>
      <c r="K543" s="204"/>
      <c r="L543" s="205"/>
      <c r="M543" s="205"/>
      <c r="N543" s="205"/>
      <c r="O543" s="214"/>
      <c r="P543" s="214"/>
      <c r="Q543" s="213"/>
      <c r="R543" s="213"/>
      <c r="S543" s="213"/>
      <c r="T543" s="213"/>
      <c r="U543" s="223"/>
      <c r="V543" s="222"/>
      <c r="W543" s="222"/>
      <c r="X543" s="222"/>
      <c r="Y543" s="222"/>
      <c r="Z543" s="222"/>
      <c r="AA543" s="232"/>
      <c r="AB543" s="231"/>
      <c r="AC543" s="231"/>
      <c r="AD543" s="231"/>
      <c r="AE543" s="231"/>
      <c r="AF543" s="231"/>
      <c r="AG543" s="250"/>
      <c r="AH543" s="249"/>
      <c r="AI543" s="249"/>
      <c r="AJ543" s="249"/>
      <c r="AK543" s="249"/>
      <c r="AL543" s="249"/>
      <c r="AM543" s="204"/>
      <c r="AN543" s="205"/>
      <c r="AO543" s="205"/>
      <c r="AP543" s="205"/>
      <c r="AQ543" s="205"/>
      <c r="AR543" s="205"/>
      <c r="AS543" s="259"/>
      <c r="AT543" s="258"/>
      <c r="AU543" s="258"/>
      <c r="AV543" s="258"/>
      <c r="AW543" s="258"/>
      <c r="AX543" s="258"/>
      <c r="AY543" s="268"/>
      <c r="AZ543" s="267"/>
      <c r="BA543" s="267"/>
      <c r="BB543" s="267"/>
      <c r="BC543" s="267"/>
      <c r="BD543" s="267"/>
      <c r="BE543" s="204"/>
      <c r="BF543" s="205"/>
      <c r="BG543" s="205"/>
      <c r="BH543" s="205"/>
      <c r="BI543" s="205"/>
      <c r="BJ543" s="205"/>
      <c r="BK543" s="241"/>
      <c r="BL543" s="240"/>
      <c r="BM543" s="240"/>
      <c r="BN543" s="240"/>
      <c r="BO543" s="240"/>
      <c r="BP543" s="240"/>
      <c r="BQ543" s="223"/>
      <c r="BR543" s="222"/>
      <c r="BS543" s="222"/>
      <c r="BT543" s="222"/>
      <c r="BU543" s="222"/>
      <c r="BV543" s="222"/>
      <c r="BW543" s="268"/>
      <c r="BX543" s="267"/>
      <c r="BY543" s="267"/>
      <c r="BZ543" s="267"/>
      <c r="CA543" s="267"/>
      <c r="CB543" s="267"/>
      <c r="CC543" s="241"/>
      <c r="CD543" s="214"/>
      <c r="CE543" s="240"/>
      <c r="CF543" s="240"/>
      <c r="CG543" s="240"/>
      <c r="CH543" s="5"/>
      <c r="CI543" s="579">
        <f t="shared" si="71"/>
        <v>0</v>
      </c>
      <c r="CJ543" s="579">
        <f t="shared" si="72"/>
        <v>0</v>
      </c>
    </row>
    <row r="544" spans="1:88" hidden="1" x14ac:dyDescent="0.2">
      <c r="A544" s="135"/>
      <c r="B544" s="17"/>
      <c r="C544" s="16"/>
      <c r="D544" s="71"/>
      <c r="E544" s="17"/>
      <c r="F544" s="71"/>
      <c r="G544" s="148"/>
      <c r="H544" s="72"/>
      <c r="I544" s="73"/>
      <c r="J544" s="204"/>
      <c r="K544" s="204"/>
      <c r="L544" s="205"/>
      <c r="M544" s="205"/>
      <c r="N544" s="205"/>
      <c r="O544" s="214"/>
      <c r="P544" s="214"/>
      <c r="Q544" s="213"/>
      <c r="R544" s="213"/>
      <c r="S544" s="213"/>
      <c r="T544" s="213"/>
      <c r="U544" s="223"/>
      <c r="V544" s="222"/>
      <c r="W544" s="222"/>
      <c r="X544" s="222"/>
      <c r="Y544" s="222"/>
      <c r="Z544" s="222"/>
      <c r="AA544" s="232"/>
      <c r="AB544" s="231"/>
      <c r="AC544" s="231"/>
      <c r="AD544" s="231"/>
      <c r="AE544" s="231"/>
      <c r="AF544" s="231"/>
      <c r="AG544" s="250"/>
      <c r="AH544" s="249"/>
      <c r="AI544" s="249"/>
      <c r="AJ544" s="249"/>
      <c r="AK544" s="249"/>
      <c r="AL544" s="249"/>
      <c r="AM544" s="204"/>
      <c r="AN544" s="205"/>
      <c r="AO544" s="205"/>
      <c r="AP544" s="205"/>
      <c r="AQ544" s="205"/>
      <c r="AR544" s="205"/>
      <c r="AS544" s="259"/>
      <c r="AT544" s="258"/>
      <c r="AU544" s="258"/>
      <c r="AV544" s="258"/>
      <c r="AW544" s="258"/>
      <c r="AX544" s="258"/>
      <c r="AY544" s="268"/>
      <c r="AZ544" s="267"/>
      <c r="BA544" s="267"/>
      <c r="BB544" s="267"/>
      <c r="BC544" s="267"/>
      <c r="BD544" s="267"/>
      <c r="BE544" s="204"/>
      <c r="BF544" s="205"/>
      <c r="BG544" s="205"/>
      <c r="BH544" s="205"/>
      <c r="BI544" s="205"/>
      <c r="BJ544" s="205"/>
      <c r="BK544" s="241"/>
      <c r="BL544" s="240"/>
      <c r="BM544" s="240"/>
      <c r="BN544" s="240"/>
      <c r="BO544" s="240"/>
      <c r="BP544" s="240"/>
      <c r="BQ544" s="223"/>
      <c r="BR544" s="222"/>
      <c r="BS544" s="222"/>
      <c r="BT544" s="222"/>
      <c r="BU544" s="222"/>
      <c r="BV544" s="222"/>
      <c r="BW544" s="268"/>
      <c r="BX544" s="267"/>
      <c r="BY544" s="267"/>
      <c r="BZ544" s="267"/>
      <c r="CA544" s="267"/>
      <c r="CB544" s="267"/>
      <c r="CC544" s="241"/>
      <c r="CD544" s="214"/>
      <c r="CE544" s="240"/>
      <c r="CF544" s="240"/>
      <c r="CG544" s="240"/>
      <c r="CH544" s="5"/>
      <c r="CI544" s="579">
        <f t="shared" si="71"/>
        <v>0</v>
      </c>
      <c r="CJ544" s="579">
        <f t="shared" si="72"/>
        <v>0</v>
      </c>
    </row>
    <row r="545" spans="1:88" hidden="1" x14ac:dyDescent="0.2">
      <c r="A545" s="102"/>
      <c r="B545" s="82"/>
      <c r="C545" s="177"/>
      <c r="D545" s="83"/>
      <c r="E545" s="82"/>
      <c r="F545" s="83"/>
      <c r="G545" s="84"/>
      <c r="H545" s="140"/>
      <c r="I545" s="178"/>
      <c r="J545" s="204"/>
      <c r="K545" s="204"/>
      <c r="L545" s="205"/>
      <c r="M545" s="205"/>
      <c r="N545" s="205"/>
      <c r="O545" s="214"/>
      <c r="P545" s="214"/>
      <c r="Q545" s="213"/>
      <c r="R545" s="213"/>
      <c r="S545" s="213"/>
      <c r="T545" s="213"/>
      <c r="U545" s="223"/>
      <c r="V545" s="222"/>
      <c r="W545" s="222"/>
      <c r="X545" s="222"/>
      <c r="Y545" s="222"/>
      <c r="Z545" s="222"/>
      <c r="AA545" s="232"/>
      <c r="AB545" s="231"/>
      <c r="AC545" s="231"/>
      <c r="AD545" s="231"/>
      <c r="AE545" s="231"/>
      <c r="AF545" s="231"/>
      <c r="AG545" s="250"/>
      <c r="AH545" s="249"/>
      <c r="AI545" s="249"/>
      <c r="AJ545" s="249"/>
      <c r="AK545" s="249"/>
      <c r="AL545" s="249"/>
      <c r="AM545" s="204"/>
      <c r="AN545" s="205"/>
      <c r="AO545" s="205"/>
      <c r="AP545" s="205"/>
      <c r="AQ545" s="205"/>
      <c r="AR545" s="205"/>
      <c r="AS545" s="259"/>
      <c r="AT545" s="258"/>
      <c r="AU545" s="258"/>
      <c r="AV545" s="258"/>
      <c r="AW545" s="258"/>
      <c r="AX545" s="258"/>
      <c r="AY545" s="268"/>
      <c r="AZ545" s="267"/>
      <c r="BA545" s="267"/>
      <c r="BB545" s="267"/>
      <c r="BC545" s="267"/>
      <c r="BD545" s="267"/>
      <c r="BE545" s="204"/>
      <c r="BF545" s="205"/>
      <c r="BG545" s="205"/>
      <c r="BH545" s="205"/>
      <c r="BI545" s="205"/>
      <c r="BJ545" s="205"/>
      <c r="BK545" s="241"/>
      <c r="BL545" s="240"/>
      <c r="BM545" s="240"/>
      <c r="BN545" s="240"/>
      <c r="BO545" s="240"/>
      <c r="BP545" s="240"/>
      <c r="BQ545" s="223"/>
      <c r="BR545" s="222"/>
      <c r="BS545" s="222"/>
      <c r="BT545" s="222"/>
      <c r="BU545" s="222"/>
      <c r="BV545" s="222"/>
      <c r="BW545" s="268"/>
      <c r="BX545" s="267"/>
      <c r="BY545" s="267"/>
      <c r="BZ545" s="267"/>
      <c r="CA545" s="267"/>
      <c r="CB545" s="267"/>
      <c r="CC545" s="241"/>
      <c r="CD545" s="214"/>
      <c r="CE545" s="240"/>
      <c r="CF545" s="240"/>
      <c r="CG545" s="240"/>
      <c r="CH545" s="5"/>
      <c r="CI545" s="579">
        <f t="shared" si="71"/>
        <v>0</v>
      </c>
      <c r="CJ545" s="579">
        <f t="shared" si="72"/>
        <v>0</v>
      </c>
    </row>
    <row r="546" spans="1:88" hidden="1" x14ac:dyDescent="0.2">
      <c r="A546" s="24"/>
      <c r="B546" s="24"/>
      <c r="C546" s="24"/>
      <c r="D546" s="87"/>
      <c r="E546" s="24"/>
      <c r="F546" s="87"/>
      <c r="G546" s="179"/>
      <c r="H546" s="180"/>
      <c r="I546" s="181"/>
      <c r="J546" s="204"/>
      <c r="K546" s="204"/>
      <c r="L546" s="205"/>
      <c r="M546" s="205"/>
      <c r="N546" s="205"/>
      <c r="O546" s="214"/>
      <c r="P546" s="214"/>
      <c r="Q546" s="213"/>
      <c r="R546" s="213"/>
      <c r="S546" s="213"/>
      <c r="T546" s="213"/>
      <c r="U546" s="223"/>
      <c r="V546" s="222"/>
      <c r="W546" s="222"/>
      <c r="X546" s="222"/>
      <c r="Y546" s="222"/>
      <c r="Z546" s="222"/>
      <c r="AA546" s="232"/>
      <c r="AB546" s="231"/>
      <c r="AC546" s="231"/>
      <c r="AD546" s="231"/>
      <c r="AE546" s="231"/>
      <c r="AF546" s="231"/>
      <c r="AG546" s="250"/>
      <c r="AH546" s="249"/>
      <c r="AI546" s="249"/>
      <c r="AJ546" s="249"/>
      <c r="AK546" s="249"/>
      <c r="AL546" s="249"/>
      <c r="AM546" s="204"/>
      <c r="AN546" s="205"/>
      <c r="AO546" s="205"/>
      <c r="AP546" s="205"/>
      <c r="AQ546" s="205"/>
      <c r="AR546" s="205"/>
      <c r="AS546" s="259"/>
      <c r="AT546" s="258"/>
      <c r="AU546" s="258"/>
      <c r="AV546" s="258"/>
      <c r="AW546" s="258"/>
      <c r="AX546" s="258"/>
      <c r="AY546" s="268"/>
      <c r="AZ546" s="267"/>
      <c r="BA546" s="267"/>
      <c r="BB546" s="267"/>
      <c r="BC546" s="267"/>
      <c r="BD546" s="267"/>
      <c r="BE546" s="204"/>
      <c r="BF546" s="205"/>
      <c r="BG546" s="205"/>
      <c r="BH546" s="205"/>
      <c r="BI546" s="205"/>
      <c r="BJ546" s="205"/>
      <c r="BK546" s="241"/>
      <c r="BL546" s="240"/>
      <c r="BM546" s="240"/>
      <c r="BN546" s="240"/>
      <c r="BO546" s="240"/>
      <c r="BP546" s="240"/>
      <c r="BQ546" s="223"/>
      <c r="BR546" s="222"/>
      <c r="BS546" s="222"/>
      <c r="BT546" s="222"/>
      <c r="BU546" s="222"/>
      <c r="BV546" s="222"/>
      <c r="BW546" s="268"/>
      <c r="BX546" s="267"/>
      <c r="BY546" s="267"/>
      <c r="BZ546" s="267"/>
      <c r="CA546" s="267"/>
      <c r="CB546" s="267"/>
      <c r="CC546" s="241"/>
      <c r="CD546" s="214"/>
      <c r="CE546" s="240"/>
      <c r="CF546" s="240"/>
      <c r="CG546" s="240"/>
      <c r="CH546" s="5"/>
      <c r="CI546" s="579">
        <f t="shared" si="71"/>
        <v>0</v>
      </c>
      <c r="CJ546" s="579">
        <f t="shared" si="72"/>
        <v>0</v>
      </c>
    </row>
    <row r="547" spans="1:88" hidden="1" x14ac:dyDescent="0.2">
      <c r="A547" s="22"/>
      <c r="B547" s="22"/>
      <c r="C547" s="22"/>
      <c r="D547" s="34"/>
      <c r="E547" s="22"/>
      <c r="F547" s="34"/>
      <c r="G547" s="48"/>
      <c r="H547" s="26"/>
      <c r="I547" s="96"/>
      <c r="J547" s="204"/>
      <c r="K547" s="204"/>
      <c r="L547" s="205"/>
      <c r="M547" s="205"/>
      <c r="N547" s="205"/>
      <c r="O547" s="214"/>
      <c r="P547" s="214"/>
      <c r="Q547" s="213"/>
      <c r="R547" s="213"/>
      <c r="S547" s="213"/>
      <c r="T547" s="213"/>
      <c r="U547" s="223"/>
      <c r="V547" s="222"/>
      <c r="W547" s="222"/>
      <c r="X547" s="222"/>
      <c r="Y547" s="222"/>
      <c r="Z547" s="222"/>
      <c r="AA547" s="232"/>
      <c r="AB547" s="231"/>
      <c r="AC547" s="231"/>
      <c r="AD547" s="231"/>
      <c r="AE547" s="231"/>
      <c r="AF547" s="231"/>
      <c r="AG547" s="250"/>
      <c r="AH547" s="249"/>
      <c r="AI547" s="249"/>
      <c r="AJ547" s="249"/>
      <c r="AK547" s="249"/>
      <c r="AL547" s="249"/>
      <c r="AM547" s="204"/>
      <c r="AN547" s="205"/>
      <c r="AO547" s="205"/>
      <c r="AP547" s="205"/>
      <c r="AQ547" s="205"/>
      <c r="AR547" s="205"/>
      <c r="AS547" s="259"/>
      <c r="AT547" s="258"/>
      <c r="AU547" s="258"/>
      <c r="AV547" s="258"/>
      <c r="AW547" s="258"/>
      <c r="AX547" s="258"/>
      <c r="AY547" s="268"/>
      <c r="AZ547" s="267"/>
      <c r="BA547" s="267"/>
      <c r="BB547" s="267"/>
      <c r="BC547" s="267"/>
      <c r="BD547" s="267"/>
      <c r="BE547" s="204"/>
      <c r="BF547" s="205"/>
      <c r="BG547" s="205"/>
      <c r="BH547" s="205"/>
      <c r="BI547" s="205"/>
      <c r="BJ547" s="205"/>
      <c r="BK547" s="241"/>
      <c r="BL547" s="240"/>
      <c r="BM547" s="240"/>
      <c r="BN547" s="240"/>
      <c r="BO547" s="240"/>
      <c r="BP547" s="240"/>
      <c r="BQ547" s="223"/>
      <c r="BR547" s="222"/>
      <c r="BS547" s="222"/>
      <c r="BT547" s="222"/>
      <c r="BU547" s="222"/>
      <c r="BV547" s="222"/>
      <c r="BW547" s="268"/>
      <c r="BX547" s="267"/>
      <c r="BY547" s="267"/>
      <c r="BZ547" s="267"/>
      <c r="CA547" s="267"/>
      <c r="CB547" s="267"/>
      <c r="CC547" s="241"/>
      <c r="CD547" s="214"/>
      <c r="CE547" s="240"/>
      <c r="CF547" s="240"/>
      <c r="CG547" s="240"/>
      <c r="CH547" s="5"/>
      <c r="CI547" s="579">
        <f t="shared" si="71"/>
        <v>0</v>
      </c>
      <c r="CJ547" s="579">
        <f t="shared" si="72"/>
        <v>0</v>
      </c>
    </row>
    <row r="548" spans="1:88" hidden="1" x14ac:dyDescent="0.2">
      <c r="A548" s="22"/>
      <c r="B548" s="22"/>
      <c r="C548" s="22"/>
      <c r="D548" s="121"/>
      <c r="E548" s="22"/>
      <c r="F548" s="34"/>
      <c r="G548" s="48"/>
      <c r="H548" s="26"/>
      <c r="I548" s="112"/>
      <c r="J548" s="204"/>
      <c r="K548" s="204"/>
      <c r="L548" s="205"/>
      <c r="M548" s="205"/>
      <c r="N548" s="205"/>
      <c r="O548" s="214"/>
      <c r="P548" s="214"/>
      <c r="Q548" s="213"/>
      <c r="R548" s="213"/>
      <c r="S548" s="213"/>
      <c r="T548" s="213"/>
      <c r="U548" s="223"/>
      <c r="V548" s="222"/>
      <c r="W548" s="222"/>
      <c r="X548" s="222"/>
      <c r="Y548" s="222"/>
      <c r="Z548" s="222"/>
      <c r="AA548" s="232"/>
      <c r="AB548" s="231"/>
      <c r="AC548" s="231"/>
      <c r="AD548" s="231"/>
      <c r="AE548" s="231"/>
      <c r="AF548" s="231"/>
      <c r="AG548" s="250"/>
      <c r="AH548" s="249"/>
      <c r="AI548" s="249"/>
      <c r="AJ548" s="249"/>
      <c r="AK548" s="249"/>
      <c r="AL548" s="249"/>
      <c r="AM548" s="204"/>
      <c r="AN548" s="205"/>
      <c r="AO548" s="205"/>
      <c r="AP548" s="205"/>
      <c r="AQ548" s="205"/>
      <c r="AR548" s="205"/>
      <c r="AS548" s="259"/>
      <c r="AT548" s="258"/>
      <c r="AU548" s="258"/>
      <c r="AV548" s="258"/>
      <c r="AW548" s="258"/>
      <c r="AX548" s="258"/>
      <c r="AY548" s="268"/>
      <c r="AZ548" s="267"/>
      <c r="BA548" s="267"/>
      <c r="BB548" s="267"/>
      <c r="BC548" s="267"/>
      <c r="BD548" s="267"/>
      <c r="BE548" s="204"/>
      <c r="BF548" s="205"/>
      <c r="BG548" s="205"/>
      <c r="BH548" s="205"/>
      <c r="BI548" s="205"/>
      <c r="BJ548" s="205"/>
      <c r="BK548" s="241"/>
      <c r="BL548" s="240"/>
      <c r="BM548" s="240"/>
      <c r="BN548" s="240"/>
      <c r="BO548" s="240"/>
      <c r="BP548" s="240"/>
      <c r="BQ548" s="223"/>
      <c r="BR548" s="222"/>
      <c r="BS548" s="222"/>
      <c r="BT548" s="222"/>
      <c r="BU548" s="222"/>
      <c r="BV548" s="222"/>
      <c r="BW548" s="268"/>
      <c r="BX548" s="267"/>
      <c r="BY548" s="267"/>
      <c r="BZ548" s="267"/>
      <c r="CA548" s="267"/>
      <c r="CB548" s="267"/>
      <c r="CC548" s="241"/>
      <c r="CD548" s="214"/>
      <c r="CE548" s="240"/>
      <c r="CF548" s="240"/>
      <c r="CG548" s="240"/>
      <c r="CH548" s="5"/>
      <c r="CI548" s="579">
        <f t="shared" si="71"/>
        <v>0</v>
      </c>
      <c r="CJ548" s="579">
        <f t="shared" si="72"/>
        <v>0</v>
      </c>
    </row>
    <row r="549" spans="1:88" hidden="1" x14ac:dyDescent="0.2">
      <c r="A549" s="22"/>
      <c r="B549" s="22"/>
      <c r="C549" s="22"/>
      <c r="D549" s="33"/>
      <c r="E549" s="22"/>
      <c r="F549" s="34"/>
      <c r="G549" s="48"/>
      <c r="H549" s="75"/>
      <c r="I549" s="52"/>
      <c r="J549" s="204"/>
      <c r="K549" s="204"/>
      <c r="L549" s="205"/>
      <c r="M549" s="205"/>
      <c r="N549" s="205"/>
      <c r="O549" s="214"/>
      <c r="P549" s="214"/>
      <c r="Q549" s="213"/>
      <c r="R549" s="213"/>
      <c r="S549" s="213"/>
      <c r="T549" s="213"/>
      <c r="U549" s="223"/>
      <c r="V549" s="222"/>
      <c r="W549" s="222"/>
      <c r="X549" s="222"/>
      <c r="Y549" s="222"/>
      <c r="Z549" s="222"/>
      <c r="AA549" s="232"/>
      <c r="AB549" s="231"/>
      <c r="AC549" s="231"/>
      <c r="AD549" s="231"/>
      <c r="AE549" s="231"/>
      <c r="AF549" s="231"/>
      <c r="AG549" s="250"/>
      <c r="AH549" s="249"/>
      <c r="AI549" s="249"/>
      <c r="AJ549" s="249"/>
      <c r="AK549" s="249"/>
      <c r="AL549" s="249"/>
      <c r="AM549" s="204"/>
      <c r="AN549" s="205"/>
      <c r="AO549" s="205"/>
      <c r="AP549" s="205"/>
      <c r="AQ549" s="205"/>
      <c r="AR549" s="205"/>
      <c r="AS549" s="259"/>
      <c r="AT549" s="258"/>
      <c r="AU549" s="258"/>
      <c r="AV549" s="258"/>
      <c r="AW549" s="258"/>
      <c r="AX549" s="258"/>
      <c r="AY549" s="268"/>
      <c r="AZ549" s="267"/>
      <c r="BA549" s="267"/>
      <c r="BB549" s="267"/>
      <c r="BC549" s="267"/>
      <c r="BD549" s="267"/>
      <c r="BE549" s="204"/>
      <c r="BF549" s="205"/>
      <c r="BG549" s="205"/>
      <c r="BH549" s="205"/>
      <c r="BI549" s="205"/>
      <c r="BJ549" s="205"/>
      <c r="BK549" s="241"/>
      <c r="BL549" s="240"/>
      <c r="BM549" s="240"/>
      <c r="BN549" s="240"/>
      <c r="BO549" s="240"/>
      <c r="BP549" s="240"/>
      <c r="BQ549" s="223"/>
      <c r="BR549" s="222"/>
      <c r="BS549" s="222"/>
      <c r="BT549" s="222"/>
      <c r="BU549" s="222"/>
      <c r="BV549" s="222"/>
      <c r="BW549" s="268"/>
      <c r="BX549" s="267"/>
      <c r="BY549" s="267"/>
      <c r="BZ549" s="267"/>
      <c r="CA549" s="267"/>
      <c r="CB549" s="267"/>
      <c r="CC549" s="241"/>
      <c r="CD549" s="214"/>
      <c r="CE549" s="240"/>
      <c r="CF549" s="240"/>
      <c r="CG549" s="240"/>
      <c r="CH549" s="5"/>
      <c r="CI549" s="579">
        <f t="shared" si="71"/>
        <v>0</v>
      </c>
      <c r="CJ549" s="579">
        <f t="shared" si="72"/>
        <v>0</v>
      </c>
    </row>
    <row r="550" spans="1:88" hidden="1" x14ac:dyDescent="0.2">
      <c r="A550" s="22"/>
      <c r="B550" s="22"/>
      <c r="C550" s="22"/>
      <c r="D550" s="34"/>
      <c r="E550" s="22"/>
      <c r="F550" s="34"/>
      <c r="G550" s="48"/>
      <c r="H550" s="36"/>
      <c r="I550" s="27"/>
      <c r="J550" s="204"/>
      <c r="K550" s="204"/>
      <c r="L550" s="205"/>
      <c r="M550" s="205"/>
      <c r="N550" s="204"/>
      <c r="O550" s="214"/>
      <c r="P550" s="214"/>
      <c r="Q550" s="213"/>
      <c r="R550" s="214"/>
      <c r="S550" s="213"/>
      <c r="T550" s="214"/>
      <c r="U550" s="223"/>
      <c r="V550" s="223"/>
      <c r="W550" s="222"/>
      <c r="X550" s="223"/>
      <c r="Y550" s="222"/>
      <c r="Z550" s="223"/>
      <c r="AA550" s="232"/>
      <c r="AB550" s="232"/>
      <c r="AC550" s="231"/>
      <c r="AD550" s="232"/>
      <c r="AE550" s="231"/>
      <c r="AF550" s="232"/>
      <c r="AG550" s="250"/>
      <c r="AH550" s="250"/>
      <c r="AI550" s="249"/>
      <c r="AJ550" s="250"/>
      <c r="AK550" s="249"/>
      <c r="AL550" s="250"/>
      <c r="AM550" s="204"/>
      <c r="AN550" s="204"/>
      <c r="AO550" s="205"/>
      <c r="AP550" s="204"/>
      <c r="AQ550" s="205"/>
      <c r="AR550" s="204"/>
      <c r="AS550" s="259"/>
      <c r="AT550" s="259"/>
      <c r="AU550" s="258"/>
      <c r="AV550" s="259"/>
      <c r="AW550" s="258"/>
      <c r="AX550" s="259"/>
      <c r="AY550" s="268"/>
      <c r="AZ550" s="268"/>
      <c r="BA550" s="267"/>
      <c r="BB550" s="268"/>
      <c r="BC550" s="267"/>
      <c r="BD550" s="268"/>
      <c r="BE550" s="204"/>
      <c r="BF550" s="204"/>
      <c r="BG550" s="205"/>
      <c r="BH550" s="204"/>
      <c r="BI550" s="205"/>
      <c r="BJ550" s="204"/>
      <c r="BK550" s="241"/>
      <c r="BL550" s="241"/>
      <c r="BM550" s="240"/>
      <c r="BN550" s="241"/>
      <c r="BO550" s="240"/>
      <c r="BP550" s="241"/>
      <c r="BQ550" s="223"/>
      <c r="BR550" s="223"/>
      <c r="BS550" s="222"/>
      <c r="BT550" s="223"/>
      <c r="BU550" s="222"/>
      <c r="BV550" s="223"/>
      <c r="BW550" s="268"/>
      <c r="BX550" s="268"/>
      <c r="BY550" s="267"/>
      <c r="BZ550" s="268"/>
      <c r="CA550" s="267"/>
      <c r="CB550" s="268"/>
      <c r="CC550" s="241"/>
      <c r="CD550" s="214"/>
      <c r="CE550" s="240"/>
      <c r="CF550" s="240"/>
      <c r="CG550" s="241"/>
      <c r="CH550" s="5"/>
      <c r="CI550" s="579">
        <f t="shared" si="71"/>
        <v>0</v>
      </c>
      <c r="CJ550" s="579">
        <f t="shared" si="72"/>
        <v>0</v>
      </c>
    </row>
    <row r="551" spans="1:88" hidden="1" x14ac:dyDescent="0.2">
      <c r="A551" s="11"/>
      <c r="B551" s="11"/>
      <c r="C551" s="169"/>
      <c r="D551" s="64"/>
      <c r="E551" s="11"/>
      <c r="F551" s="64"/>
      <c r="G551" s="70"/>
      <c r="H551" s="113"/>
      <c r="I551" s="66"/>
      <c r="J551" s="204"/>
      <c r="K551" s="204"/>
      <c r="L551" s="205"/>
      <c r="M551" s="205"/>
      <c r="N551" s="205"/>
      <c r="O551" s="214"/>
      <c r="P551" s="214"/>
      <c r="Q551" s="213"/>
      <c r="R551" s="213"/>
      <c r="S551" s="213"/>
      <c r="T551" s="213"/>
      <c r="U551" s="223"/>
      <c r="V551" s="222"/>
      <c r="W551" s="222"/>
      <c r="X551" s="222"/>
      <c r="Y551" s="222"/>
      <c r="Z551" s="222"/>
      <c r="AA551" s="232"/>
      <c r="AB551" s="231"/>
      <c r="AC551" s="231"/>
      <c r="AD551" s="231"/>
      <c r="AE551" s="231"/>
      <c r="AF551" s="231"/>
      <c r="AG551" s="250"/>
      <c r="AH551" s="249"/>
      <c r="AI551" s="249"/>
      <c r="AJ551" s="249"/>
      <c r="AK551" s="249"/>
      <c r="AL551" s="249"/>
      <c r="AM551" s="204"/>
      <c r="AN551" s="205"/>
      <c r="AO551" s="205"/>
      <c r="AP551" s="205"/>
      <c r="AQ551" s="205"/>
      <c r="AR551" s="205"/>
      <c r="AS551" s="259"/>
      <c r="AT551" s="258"/>
      <c r="AU551" s="258"/>
      <c r="AV551" s="258"/>
      <c r="AW551" s="258"/>
      <c r="AX551" s="258"/>
      <c r="AY551" s="268"/>
      <c r="AZ551" s="267"/>
      <c r="BA551" s="267"/>
      <c r="BB551" s="267"/>
      <c r="BC551" s="267"/>
      <c r="BD551" s="267"/>
      <c r="BE551" s="204"/>
      <c r="BF551" s="205"/>
      <c r="BG551" s="205"/>
      <c r="BH551" s="205"/>
      <c r="BI551" s="205"/>
      <c r="BJ551" s="205"/>
      <c r="BK551" s="241"/>
      <c r="BL551" s="240"/>
      <c r="BM551" s="240"/>
      <c r="BN551" s="240"/>
      <c r="BO551" s="240"/>
      <c r="BP551" s="240"/>
      <c r="BQ551" s="223"/>
      <c r="BR551" s="222"/>
      <c r="BS551" s="222"/>
      <c r="BT551" s="222"/>
      <c r="BU551" s="222"/>
      <c r="BV551" s="222"/>
      <c r="BW551" s="268"/>
      <c r="BX551" s="267"/>
      <c r="BY551" s="267"/>
      <c r="BZ551" s="267"/>
      <c r="CA551" s="267"/>
      <c r="CB551" s="267"/>
      <c r="CC551" s="241"/>
      <c r="CD551" s="214"/>
      <c r="CE551" s="240"/>
      <c r="CF551" s="240"/>
      <c r="CG551" s="240"/>
      <c r="CH551" s="5"/>
      <c r="CI551" s="579">
        <f t="shared" si="71"/>
        <v>0</v>
      </c>
      <c r="CJ551" s="579">
        <f t="shared" si="72"/>
        <v>0</v>
      </c>
    </row>
    <row r="552" spans="1:88" hidden="1" x14ac:dyDescent="0.2">
      <c r="A552" s="28"/>
      <c r="B552" s="22"/>
      <c r="C552" s="93"/>
      <c r="D552" s="34"/>
      <c r="E552" s="28"/>
      <c r="F552" s="34"/>
      <c r="G552" s="48"/>
      <c r="H552" s="26"/>
      <c r="I552" s="27"/>
      <c r="J552" s="204"/>
      <c r="K552" s="204"/>
      <c r="L552" s="205"/>
      <c r="M552" s="205"/>
      <c r="N552" s="205"/>
      <c r="O552" s="214"/>
      <c r="P552" s="214"/>
      <c r="Q552" s="213"/>
      <c r="R552" s="213"/>
      <c r="S552" s="213"/>
      <c r="T552" s="213"/>
      <c r="U552" s="223"/>
      <c r="V552" s="222"/>
      <c r="W552" s="222"/>
      <c r="X552" s="222"/>
      <c r="Y552" s="222"/>
      <c r="Z552" s="222"/>
      <c r="AA552" s="232"/>
      <c r="AB552" s="231"/>
      <c r="AC552" s="231"/>
      <c r="AD552" s="231"/>
      <c r="AE552" s="231"/>
      <c r="AF552" s="231"/>
      <c r="AG552" s="250"/>
      <c r="AH552" s="249"/>
      <c r="AI552" s="249"/>
      <c r="AJ552" s="249"/>
      <c r="AK552" s="249"/>
      <c r="AL552" s="249"/>
      <c r="AM552" s="204"/>
      <c r="AN552" s="205"/>
      <c r="AO552" s="205"/>
      <c r="AP552" s="205"/>
      <c r="AQ552" s="205"/>
      <c r="AR552" s="205"/>
      <c r="AS552" s="259"/>
      <c r="AT552" s="258"/>
      <c r="AU552" s="258"/>
      <c r="AV552" s="258"/>
      <c r="AW552" s="258"/>
      <c r="AX552" s="258"/>
      <c r="AY552" s="268"/>
      <c r="AZ552" s="267"/>
      <c r="BA552" s="267"/>
      <c r="BB552" s="267"/>
      <c r="BC552" s="267"/>
      <c r="BD552" s="267"/>
      <c r="BE552" s="204"/>
      <c r="BF552" s="205"/>
      <c r="BG552" s="205"/>
      <c r="BH552" s="205"/>
      <c r="BI552" s="205"/>
      <c r="BJ552" s="205"/>
      <c r="BK552" s="241"/>
      <c r="BL552" s="240"/>
      <c r="BM552" s="240"/>
      <c r="BN552" s="240"/>
      <c r="BO552" s="240"/>
      <c r="BP552" s="240"/>
      <c r="BQ552" s="223"/>
      <c r="BR552" s="222"/>
      <c r="BS552" s="222"/>
      <c r="BT552" s="222"/>
      <c r="BU552" s="222"/>
      <c r="BV552" s="222"/>
      <c r="BW552" s="268"/>
      <c r="BX552" s="267"/>
      <c r="BY552" s="267"/>
      <c r="BZ552" s="267"/>
      <c r="CA552" s="267"/>
      <c r="CB552" s="267"/>
      <c r="CC552" s="241"/>
      <c r="CD552" s="214"/>
      <c r="CE552" s="240"/>
      <c r="CF552" s="240"/>
      <c r="CG552" s="240"/>
      <c r="CH552" s="5"/>
      <c r="CI552" s="579">
        <f t="shared" si="71"/>
        <v>0</v>
      </c>
      <c r="CJ552" s="579">
        <f t="shared" si="72"/>
        <v>0</v>
      </c>
    </row>
    <row r="553" spans="1:88" hidden="1" x14ac:dyDescent="0.2">
      <c r="A553" s="28"/>
      <c r="B553" s="28"/>
      <c r="C553" s="51"/>
      <c r="D553" s="34"/>
      <c r="E553" s="28"/>
      <c r="F553" s="34"/>
      <c r="G553" s="48"/>
      <c r="H553" s="26"/>
      <c r="I553" s="27"/>
      <c r="J553" s="204"/>
      <c r="K553" s="204"/>
      <c r="L553" s="205"/>
      <c r="M553" s="205"/>
      <c r="N553" s="205"/>
      <c r="O553" s="214"/>
      <c r="P553" s="214"/>
      <c r="Q553" s="213"/>
      <c r="R553" s="213"/>
      <c r="S553" s="213"/>
      <c r="T553" s="213"/>
      <c r="U553" s="223"/>
      <c r="V553" s="222"/>
      <c r="W553" s="222"/>
      <c r="X553" s="222"/>
      <c r="Y553" s="222"/>
      <c r="Z553" s="222"/>
      <c r="AA553" s="232"/>
      <c r="AB553" s="231"/>
      <c r="AC553" s="231"/>
      <c r="AD553" s="231"/>
      <c r="AE553" s="231"/>
      <c r="AF553" s="231"/>
      <c r="AG553" s="250"/>
      <c r="AH553" s="249"/>
      <c r="AI553" s="249"/>
      <c r="AJ553" s="249"/>
      <c r="AK553" s="249"/>
      <c r="AL553" s="249"/>
      <c r="AM553" s="204"/>
      <c r="AN553" s="205"/>
      <c r="AO553" s="205"/>
      <c r="AP553" s="205"/>
      <c r="AQ553" s="205"/>
      <c r="AR553" s="205"/>
      <c r="AS553" s="259"/>
      <c r="AT553" s="258"/>
      <c r="AU553" s="258"/>
      <c r="AV553" s="258"/>
      <c r="AW553" s="258"/>
      <c r="AX553" s="258"/>
      <c r="AY553" s="268"/>
      <c r="AZ553" s="267"/>
      <c r="BA553" s="267"/>
      <c r="BB553" s="267"/>
      <c r="BC553" s="267"/>
      <c r="BD553" s="267"/>
      <c r="BE553" s="204"/>
      <c r="BF553" s="205"/>
      <c r="BG553" s="205"/>
      <c r="BH553" s="205"/>
      <c r="BI553" s="205"/>
      <c r="BJ553" s="205"/>
      <c r="BK553" s="241"/>
      <c r="BL553" s="240"/>
      <c r="BM553" s="240"/>
      <c r="BN553" s="240"/>
      <c r="BO553" s="240"/>
      <c r="BP553" s="240"/>
      <c r="BQ553" s="223"/>
      <c r="BR553" s="222"/>
      <c r="BS553" s="222"/>
      <c r="BT553" s="222"/>
      <c r="BU553" s="222"/>
      <c r="BV553" s="222"/>
      <c r="BW553" s="268"/>
      <c r="BX553" s="267"/>
      <c r="BY553" s="267"/>
      <c r="BZ553" s="267"/>
      <c r="CA553" s="267"/>
      <c r="CB553" s="267"/>
      <c r="CC553" s="241"/>
      <c r="CD553" s="214"/>
      <c r="CE553" s="240"/>
      <c r="CF553" s="240"/>
      <c r="CG553" s="240"/>
      <c r="CH553" s="5"/>
      <c r="CI553" s="579">
        <f t="shared" si="71"/>
        <v>0</v>
      </c>
      <c r="CJ553" s="579">
        <f t="shared" si="72"/>
        <v>0</v>
      </c>
    </row>
    <row r="554" spans="1:88" hidden="1" x14ac:dyDescent="0.2">
      <c r="A554" s="28"/>
      <c r="B554" s="28"/>
      <c r="C554" s="51"/>
      <c r="D554" s="33"/>
      <c r="E554" s="28"/>
      <c r="F554" s="34"/>
      <c r="G554" s="48"/>
      <c r="H554" s="26"/>
      <c r="I554" s="27"/>
      <c r="J554" s="204"/>
      <c r="K554" s="204"/>
      <c r="L554" s="205"/>
      <c r="M554" s="205"/>
      <c r="N554" s="205"/>
      <c r="O554" s="214"/>
      <c r="P554" s="214"/>
      <c r="Q554" s="213"/>
      <c r="R554" s="213"/>
      <c r="S554" s="213"/>
      <c r="T554" s="213"/>
      <c r="U554" s="223"/>
      <c r="V554" s="222"/>
      <c r="W554" s="222"/>
      <c r="X554" s="222"/>
      <c r="Y554" s="222"/>
      <c r="Z554" s="222"/>
      <c r="AA554" s="232"/>
      <c r="AB554" s="231"/>
      <c r="AC554" s="231"/>
      <c r="AD554" s="231"/>
      <c r="AE554" s="231"/>
      <c r="AF554" s="231"/>
      <c r="AG554" s="250"/>
      <c r="AH554" s="249"/>
      <c r="AI554" s="249"/>
      <c r="AJ554" s="249"/>
      <c r="AK554" s="249"/>
      <c r="AL554" s="249"/>
      <c r="AM554" s="204"/>
      <c r="AN554" s="205"/>
      <c r="AO554" s="205"/>
      <c r="AP554" s="205"/>
      <c r="AQ554" s="205"/>
      <c r="AR554" s="205"/>
      <c r="AS554" s="259"/>
      <c r="AT554" s="258"/>
      <c r="AU554" s="258"/>
      <c r="AV554" s="258"/>
      <c r="AW554" s="258"/>
      <c r="AX554" s="258"/>
      <c r="AY554" s="268"/>
      <c r="AZ554" s="267"/>
      <c r="BA554" s="267"/>
      <c r="BB554" s="267"/>
      <c r="BC554" s="267"/>
      <c r="BD554" s="267"/>
      <c r="BE554" s="204"/>
      <c r="BF554" s="205"/>
      <c r="BG554" s="205"/>
      <c r="BH554" s="205"/>
      <c r="BI554" s="205"/>
      <c r="BJ554" s="205"/>
      <c r="BK554" s="241"/>
      <c r="BL554" s="240"/>
      <c r="BM554" s="240"/>
      <c r="BN554" s="240"/>
      <c r="BO554" s="240"/>
      <c r="BP554" s="240"/>
      <c r="BQ554" s="223"/>
      <c r="BR554" s="222"/>
      <c r="BS554" s="222"/>
      <c r="BT554" s="222"/>
      <c r="BU554" s="222"/>
      <c r="BV554" s="222"/>
      <c r="BW554" s="268"/>
      <c r="BX554" s="267"/>
      <c r="BY554" s="267"/>
      <c r="BZ554" s="267"/>
      <c r="CA554" s="267"/>
      <c r="CB554" s="267"/>
      <c r="CC554" s="241"/>
      <c r="CD554" s="214"/>
      <c r="CE554" s="240"/>
      <c r="CF554" s="240"/>
      <c r="CG554" s="240"/>
      <c r="CH554" s="5"/>
      <c r="CI554" s="579">
        <f t="shared" si="71"/>
        <v>0</v>
      </c>
      <c r="CJ554" s="579">
        <f t="shared" si="72"/>
        <v>0</v>
      </c>
    </row>
    <row r="555" spans="1:88" hidden="1" x14ac:dyDescent="0.2">
      <c r="A555" s="28"/>
      <c r="B555" s="28"/>
      <c r="C555" s="51"/>
      <c r="D555" s="33"/>
      <c r="E555" s="28"/>
      <c r="F555" s="34"/>
      <c r="G555" s="48"/>
      <c r="H555" s="75"/>
      <c r="I555" s="27"/>
      <c r="J555" s="204"/>
      <c r="K555" s="204"/>
      <c r="L555" s="205"/>
      <c r="M555" s="205"/>
      <c r="N555" s="205"/>
      <c r="O555" s="214"/>
      <c r="P555" s="214"/>
      <c r="Q555" s="213"/>
      <c r="R555" s="213"/>
      <c r="S555" s="213"/>
      <c r="T555" s="213"/>
      <c r="U555" s="223"/>
      <c r="V555" s="222"/>
      <c r="W555" s="222"/>
      <c r="X555" s="222"/>
      <c r="Y555" s="222"/>
      <c r="Z555" s="222"/>
      <c r="AA555" s="232"/>
      <c r="AB555" s="231"/>
      <c r="AC555" s="231"/>
      <c r="AD555" s="231"/>
      <c r="AE555" s="231"/>
      <c r="AF555" s="231"/>
      <c r="AG555" s="250"/>
      <c r="AH555" s="249"/>
      <c r="AI555" s="249"/>
      <c r="AJ555" s="249"/>
      <c r="AK555" s="249"/>
      <c r="AL555" s="249"/>
      <c r="AM555" s="204"/>
      <c r="AN555" s="205"/>
      <c r="AO555" s="205"/>
      <c r="AP555" s="205"/>
      <c r="AQ555" s="205"/>
      <c r="AR555" s="205"/>
      <c r="AS555" s="259"/>
      <c r="AT555" s="258"/>
      <c r="AU555" s="258"/>
      <c r="AV555" s="258"/>
      <c r="AW555" s="258"/>
      <c r="AX555" s="258"/>
      <c r="AY555" s="268"/>
      <c r="AZ555" s="267"/>
      <c r="BA555" s="267"/>
      <c r="BB555" s="267"/>
      <c r="BC555" s="267"/>
      <c r="BD555" s="267"/>
      <c r="BE555" s="204"/>
      <c r="BF555" s="205"/>
      <c r="BG555" s="205"/>
      <c r="BH555" s="205"/>
      <c r="BI555" s="205"/>
      <c r="BJ555" s="205"/>
      <c r="BK555" s="241"/>
      <c r="BL555" s="240"/>
      <c r="BM555" s="240"/>
      <c r="BN555" s="240"/>
      <c r="BO555" s="240"/>
      <c r="BP555" s="240"/>
      <c r="BQ555" s="223"/>
      <c r="BR555" s="222"/>
      <c r="BS555" s="222"/>
      <c r="BT555" s="222"/>
      <c r="BU555" s="222"/>
      <c r="BV555" s="222"/>
      <c r="BW555" s="268"/>
      <c r="BX555" s="267"/>
      <c r="BY555" s="267"/>
      <c r="BZ555" s="267"/>
      <c r="CA555" s="267"/>
      <c r="CB555" s="267"/>
      <c r="CC555" s="241"/>
      <c r="CD555" s="214"/>
      <c r="CE555" s="240"/>
      <c r="CF555" s="240"/>
      <c r="CG555" s="240"/>
      <c r="CH555" s="5"/>
      <c r="CI555" s="579">
        <f t="shared" si="71"/>
        <v>0</v>
      </c>
      <c r="CJ555" s="579">
        <f t="shared" si="72"/>
        <v>0</v>
      </c>
    </row>
    <row r="556" spans="1:88" hidden="1" x14ac:dyDescent="0.2">
      <c r="A556" s="22"/>
      <c r="B556" s="22"/>
      <c r="C556" s="93"/>
      <c r="D556" s="34"/>
      <c r="E556" s="22"/>
      <c r="F556" s="34"/>
      <c r="G556" s="48"/>
      <c r="H556" s="36"/>
      <c r="I556" s="27"/>
      <c r="J556" s="204"/>
      <c r="K556" s="204"/>
      <c r="L556" s="205"/>
      <c r="M556" s="205"/>
      <c r="N556" s="204"/>
      <c r="O556" s="214"/>
      <c r="P556" s="214"/>
      <c r="Q556" s="213"/>
      <c r="R556" s="214"/>
      <c r="S556" s="213"/>
      <c r="T556" s="214"/>
      <c r="U556" s="223"/>
      <c r="V556" s="223"/>
      <c r="W556" s="222"/>
      <c r="X556" s="223"/>
      <c r="Y556" s="222"/>
      <c r="Z556" s="223"/>
      <c r="AA556" s="232"/>
      <c r="AB556" s="232"/>
      <c r="AC556" s="231"/>
      <c r="AD556" s="232"/>
      <c r="AE556" s="231"/>
      <c r="AF556" s="232"/>
      <c r="AG556" s="250"/>
      <c r="AH556" s="250"/>
      <c r="AI556" s="249"/>
      <c r="AJ556" s="250"/>
      <c r="AK556" s="249"/>
      <c r="AL556" s="250"/>
      <c r="AM556" s="204"/>
      <c r="AN556" s="204"/>
      <c r="AO556" s="205"/>
      <c r="AP556" s="204"/>
      <c r="AQ556" s="205"/>
      <c r="AR556" s="204"/>
      <c r="AS556" s="259"/>
      <c r="AT556" s="259"/>
      <c r="AU556" s="258"/>
      <c r="AV556" s="259"/>
      <c r="AW556" s="258"/>
      <c r="AX556" s="259"/>
      <c r="AY556" s="268"/>
      <c r="AZ556" s="268"/>
      <c r="BA556" s="267"/>
      <c r="BB556" s="268"/>
      <c r="BC556" s="267"/>
      <c r="BD556" s="268"/>
      <c r="BE556" s="204"/>
      <c r="BF556" s="204"/>
      <c r="BG556" s="205"/>
      <c r="BH556" s="204"/>
      <c r="BI556" s="205"/>
      <c r="BJ556" s="204"/>
      <c r="BK556" s="241"/>
      <c r="BL556" s="241"/>
      <c r="BM556" s="240"/>
      <c r="BN556" s="241"/>
      <c r="BO556" s="240"/>
      <c r="BP556" s="241"/>
      <c r="BQ556" s="223"/>
      <c r="BR556" s="223"/>
      <c r="BS556" s="222"/>
      <c r="BT556" s="223"/>
      <c r="BU556" s="222"/>
      <c r="BV556" s="223"/>
      <c r="BW556" s="268"/>
      <c r="BX556" s="268"/>
      <c r="BY556" s="267"/>
      <c r="BZ556" s="268"/>
      <c r="CA556" s="267"/>
      <c r="CB556" s="268"/>
      <c r="CC556" s="241"/>
      <c r="CD556" s="214"/>
      <c r="CE556" s="240"/>
      <c r="CF556" s="240"/>
      <c r="CG556" s="241"/>
      <c r="CH556" s="5"/>
      <c r="CI556" s="579">
        <f t="shared" si="71"/>
        <v>0</v>
      </c>
      <c r="CJ556" s="579">
        <f t="shared" si="72"/>
        <v>0</v>
      </c>
    </row>
    <row r="557" spans="1:88" hidden="1" x14ac:dyDescent="0.2">
      <c r="A557" s="22"/>
      <c r="B557" s="22"/>
      <c r="C557" s="93"/>
      <c r="D557" s="34"/>
      <c r="E557" s="22"/>
      <c r="F557" s="34"/>
      <c r="G557" s="48"/>
      <c r="H557" s="36"/>
      <c r="I557" s="27"/>
      <c r="J557" s="204"/>
      <c r="K557" s="204"/>
      <c r="L557" s="205"/>
      <c r="M557" s="205"/>
      <c r="N557" s="205"/>
      <c r="O557" s="214"/>
      <c r="P557" s="214"/>
      <c r="Q557" s="213"/>
      <c r="R557" s="213"/>
      <c r="S557" s="213"/>
      <c r="T557" s="213"/>
      <c r="U557" s="223"/>
      <c r="V557" s="222"/>
      <c r="W557" s="222"/>
      <c r="X557" s="222"/>
      <c r="Y557" s="222"/>
      <c r="Z557" s="222"/>
      <c r="AA557" s="232"/>
      <c r="AB557" s="231"/>
      <c r="AC557" s="231"/>
      <c r="AD557" s="231"/>
      <c r="AE557" s="231"/>
      <c r="AF557" s="231"/>
      <c r="AG557" s="250"/>
      <c r="AH557" s="249"/>
      <c r="AI557" s="249"/>
      <c r="AJ557" s="249"/>
      <c r="AK557" s="249"/>
      <c r="AL557" s="249"/>
      <c r="AM557" s="204"/>
      <c r="AN557" s="205"/>
      <c r="AO557" s="205"/>
      <c r="AP557" s="205"/>
      <c r="AQ557" s="205"/>
      <c r="AR557" s="205"/>
      <c r="AS557" s="259"/>
      <c r="AT557" s="258"/>
      <c r="AU557" s="258"/>
      <c r="AV557" s="258"/>
      <c r="AW557" s="258"/>
      <c r="AX557" s="258"/>
      <c r="AY557" s="268"/>
      <c r="AZ557" s="267"/>
      <c r="BA557" s="267"/>
      <c r="BB557" s="267"/>
      <c r="BC557" s="267"/>
      <c r="BD557" s="267"/>
      <c r="BE557" s="204"/>
      <c r="BF557" s="205"/>
      <c r="BG557" s="205"/>
      <c r="BH557" s="205"/>
      <c r="BI557" s="205"/>
      <c r="BJ557" s="205"/>
      <c r="BK557" s="241"/>
      <c r="BL557" s="240"/>
      <c r="BM557" s="240"/>
      <c r="BN557" s="240"/>
      <c r="BO557" s="240"/>
      <c r="BP557" s="240"/>
      <c r="BQ557" s="223"/>
      <c r="BR557" s="222"/>
      <c r="BS557" s="222"/>
      <c r="BT557" s="222"/>
      <c r="BU557" s="222"/>
      <c r="BV557" s="222"/>
      <c r="BW557" s="268"/>
      <c r="BX557" s="267"/>
      <c r="BY557" s="267"/>
      <c r="BZ557" s="267"/>
      <c r="CA557" s="267"/>
      <c r="CB557" s="267"/>
      <c r="CC557" s="241"/>
      <c r="CD557" s="214"/>
      <c r="CE557" s="240"/>
      <c r="CF557" s="240"/>
      <c r="CG557" s="240"/>
      <c r="CH557" s="5"/>
      <c r="CI557" s="579">
        <f t="shared" si="71"/>
        <v>0</v>
      </c>
      <c r="CJ557" s="579">
        <f t="shared" si="72"/>
        <v>0</v>
      </c>
    </row>
    <row r="558" spans="1:88" hidden="1" x14ac:dyDescent="0.2">
      <c r="A558" s="22"/>
      <c r="B558" s="22"/>
      <c r="C558" s="93"/>
      <c r="D558" s="34"/>
      <c r="E558" s="22"/>
      <c r="F558" s="34"/>
      <c r="G558" s="48"/>
      <c r="H558" s="26"/>
      <c r="I558" s="27"/>
      <c r="J558" s="204"/>
      <c r="K558" s="204"/>
      <c r="L558" s="205"/>
      <c r="M558" s="205"/>
      <c r="N558" s="205"/>
      <c r="O558" s="214"/>
      <c r="P558" s="214"/>
      <c r="Q558" s="213"/>
      <c r="R558" s="213"/>
      <c r="S558" s="213"/>
      <c r="T558" s="213"/>
      <c r="U558" s="223"/>
      <c r="V558" s="222"/>
      <c r="W558" s="222"/>
      <c r="X558" s="222"/>
      <c r="Y558" s="222"/>
      <c r="Z558" s="222"/>
      <c r="AA558" s="232"/>
      <c r="AB558" s="231"/>
      <c r="AC558" s="231"/>
      <c r="AD558" s="231"/>
      <c r="AE558" s="231"/>
      <c r="AF558" s="231"/>
      <c r="AG558" s="250"/>
      <c r="AH558" s="249"/>
      <c r="AI558" s="249"/>
      <c r="AJ558" s="249"/>
      <c r="AK558" s="249"/>
      <c r="AL558" s="249"/>
      <c r="AM558" s="204"/>
      <c r="AN558" s="205"/>
      <c r="AO558" s="205"/>
      <c r="AP558" s="205"/>
      <c r="AQ558" s="205"/>
      <c r="AR558" s="205"/>
      <c r="AS558" s="259"/>
      <c r="AT558" s="258"/>
      <c r="AU558" s="258"/>
      <c r="AV558" s="258"/>
      <c r="AW558" s="258"/>
      <c r="AX558" s="258"/>
      <c r="AY558" s="268"/>
      <c r="AZ558" s="267"/>
      <c r="BA558" s="267"/>
      <c r="BB558" s="267"/>
      <c r="BC558" s="267"/>
      <c r="BD558" s="267"/>
      <c r="BE558" s="204"/>
      <c r="BF558" s="205"/>
      <c r="BG558" s="205"/>
      <c r="BH558" s="205"/>
      <c r="BI558" s="205"/>
      <c r="BJ558" s="205"/>
      <c r="BK558" s="241"/>
      <c r="BL558" s="240"/>
      <c r="BM558" s="240"/>
      <c r="BN558" s="240"/>
      <c r="BO558" s="240"/>
      <c r="BP558" s="240"/>
      <c r="BQ558" s="223"/>
      <c r="BR558" s="222"/>
      <c r="BS558" s="222"/>
      <c r="BT558" s="222"/>
      <c r="BU558" s="222"/>
      <c r="BV558" s="222"/>
      <c r="BW558" s="268"/>
      <c r="BX558" s="267"/>
      <c r="BY558" s="267"/>
      <c r="BZ558" s="267"/>
      <c r="CA558" s="267"/>
      <c r="CB558" s="267"/>
      <c r="CC558" s="241"/>
      <c r="CD558" s="214"/>
      <c r="CE558" s="240"/>
      <c r="CF558" s="240"/>
      <c r="CG558" s="240"/>
      <c r="CH558" s="5"/>
      <c r="CI558" s="579">
        <f t="shared" si="71"/>
        <v>0</v>
      </c>
      <c r="CJ558" s="579">
        <f t="shared" si="72"/>
        <v>0</v>
      </c>
    </row>
    <row r="559" spans="1:88" hidden="1" x14ac:dyDescent="0.2">
      <c r="A559" s="22"/>
      <c r="B559" s="22"/>
      <c r="C559" s="51"/>
      <c r="D559" s="34"/>
      <c r="E559" s="28"/>
      <c r="F559" s="34"/>
      <c r="G559" s="48"/>
      <c r="H559" s="26"/>
      <c r="I559" s="27"/>
      <c r="J559" s="204"/>
      <c r="K559" s="204"/>
      <c r="L559" s="205"/>
      <c r="M559" s="205"/>
      <c r="N559" s="205"/>
      <c r="O559" s="214"/>
      <c r="P559" s="214"/>
      <c r="Q559" s="213"/>
      <c r="R559" s="213"/>
      <c r="S559" s="213"/>
      <c r="T559" s="213"/>
      <c r="U559" s="223"/>
      <c r="V559" s="222"/>
      <c r="W559" s="222"/>
      <c r="X559" s="222"/>
      <c r="Y559" s="222"/>
      <c r="Z559" s="222"/>
      <c r="AA559" s="232"/>
      <c r="AB559" s="231"/>
      <c r="AC559" s="231"/>
      <c r="AD559" s="231"/>
      <c r="AE559" s="231"/>
      <c r="AF559" s="231"/>
      <c r="AG559" s="250"/>
      <c r="AH559" s="249"/>
      <c r="AI559" s="249"/>
      <c r="AJ559" s="249"/>
      <c r="AK559" s="249"/>
      <c r="AL559" s="249"/>
      <c r="AM559" s="204"/>
      <c r="AN559" s="205"/>
      <c r="AO559" s="205"/>
      <c r="AP559" s="205"/>
      <c r="AQ559" s="205"/>
      <c r="AR559" s="205"/>
      <c r="AS559" s="259"/>
      <c r="AT559" s="258"/>
      <c r="AU559" s="258"/>
      <c r="AV559" s="258"/>
      <c r="AW559" s="258"/>
      <c r="AX559" s="258"/>
      <c r="AY559" s="268"/>
      <c r="AZ559" s="267"/>
      <c r="BA559" s="267"/>
      <c r="BB559" s="267"/>
      <c r="BC559" s="267"/>
      <c r="BD559" s="267"/>
      <c r="BE559" s="204"/>
      <c r="BF559" s="205"/>
      <c r="BG559" s="205"/>
      <c r="BH559" s="205"/>
      <c r="BI559" s="205"/>
      <c r="BJ559" s="205"/>
      <c r="BK559" s="241"/>
      <c r="BL559" s="240"/>
      <c r="BM559" s="240"/>
      <c r="BN559" s="240"/>
      <c r="BO559" s="240"/>
      <c r="BP559" s="240"/>
      <c r="BQ559" s="223"/>
      <c r="BR559" s="222"/>
      <c r="BS559" s="222"/>
      <c r="BT559" s="222"/>
      <c r="BU559" s="222"/>
      <c r="BV559" s="222"/>
      <c r="BW559" s="268"/>
      <c r="BX559" s="267"/>
      <c r="BY559" s="267"/>
      <c r="BZ559" s="267"/>
      <c r="CA559" s="267"/>
      <c r="CB559" s="267"/>
      <c r="CC559" s="241"/>
      <c r="CD559" s="214"/>
      <c r="CE559" s="240"/>
      <c r="CF559" s="240"/>
      <c r="CG559" s="240"/>
      <c r="CH559" s="5"/>
      <c r="CI559" s="579">
        <f t="shared" si="71"/>
        <v>0</v>
      </c>
      <c r="CJ559" s="579">
        <f t="shared" si="72"/>
        <v>0</v>
      </c>
    </row>
    <row r="560" spans="1:88" hidden="1" x14ac:dyDescent="0.2">
      <c r="A560" s="22"/>
      <c r="B560" s="22"/>
      <c r="C560" s="93"/>
      <c r="D560" s="33"/>
      <c r="E560" s="28"/>
      <c r="F560" s="34"/>
      <c r="G560" s="48"/>
      <c r="H560" s="26"/>
      <c r="I560" s="27"/>
      <c r="J560" s="204"/>
      <c r="K560" s="204"/>
      <c r="L560" s="205"/>
      <c r="M560" s="205"/>
      <c r="N560" s="205"/>
      <c r="O560" s="214"/>
      <c r="P560" s="214"/>
      <c r="Q560" s="213"/>
      <c r="R560" s="213"/>
      <c r="S560" s="213"/>
      <c r="T560" s="213"/>
      <c r="U560" s="223"/>
      <c r="V560" s="222"/>
      <c r="W560" s="222"/>
      <c r="X560" s="222"/>
      <c r="Y560" s="222"/>
      <c r="Z560" s="222"/>
      <c r="AA560" s="232"/>
      <c r="AB560" s="231"/>
      <c r="AC560" s="231"/>
      <c r="AD560" s="231"/>
      <c r="AE560" s="231"/>
      <c r="AF560" s="231"/>
      <c r="AG560" s="250"/>
      <c r="AH560" s="249"/>
      <c r="AI560" s="249"/>
      <c r="AJ560" s="249"/>
      <c r="AK560" s="249"/>
      <c r="AL560" s="249"/>
      <c r="AM560" s="204"/>
      <c r="AN560" s="205"/>
      <c r="AO560" s="205"/>
      <c r="AP560" s="205"/>
      <c r="AQ560" s="205"/>
      <c r="AR560" s="205"/>
      <c r="AS560" s="259"/>
      <c r="AT560" s="258"/>
      <c r="AU560" s="258"/>
      <c r="AV560" s="258"/>
      <c r="AW560" s="258"/>
      <c r="AX560" s="258"/>
      <c r="AY560" s="268"/>
      <c r="AZ560" s="267"/>
      <c r="BA560" s="267"/>
      <c r="BB560" s="267"/>
      <c r="BC560" s="267"/>
      <c r="BD560" s="267"/>
      <c r="BE560" s="204"/>
      <c r="BF560" s="205"/>
      <c r="BG560" s="205"/>
      <c r="BH560" s="205"/>
      <c r="BI560" s="205"/>
      <c r="BJ560" s="205"/>
      <c r="BK560" s="241"/>
      <c r="BL560" s="240"/>
      <c r="BM560" s="240"/>
      <c r="BN560" s="240"/>
      <c r="BO560" s="240"/>
      <c r="BP560" s="240"/>
      <c r="BQ560" s="223"/>
      <c r="BR560" s="222"/>
      <c r="BS560" s="222"/>
      <c r="BT560" s="222"/>
      <c r="BU560" s="222"/>
      <c r="BV560" s="222"/>
      <c r="BW560" s="268"/>
      <c r="BX560" s="267"/>
      <c r="BY560" s="267"/>
      <c r="BZ560" s="267"/>
      <c r="CA560" s="267"/>
      <c r="CB560" s="267"/>
      <c r="CC560" s="241"/>
      <c r="CD560" s="214"/>
      <c r="CE560" s="240"/>
      <c r="CF560" s="240"/>
      <c r="CG560" s="240"/>
      <c r="CH560" s="5"/>
      <c r="CI560" s="579">
        <f t="shared" si="71"/>
        <v>0</v>
      </c>
      <c r="CJ560" s="579">
        <f t="shared" si="72"/>
        <v>0</v>
      </c>
    </row>
    <row r="561" spans="1:88" hidden="1" x14ac:dyDescent="0.2">
      <c r="A561" s="22"/>
      <c r="B561" s="22"/>
      <c r="C561" s="93"/>
      <c r="D561" s="33"/>
      <c r="E561" s="22"/>
      <c r="F561" s="34"/>
      <c r="G561" s="48"/>
      <c r="H561" s="75"/>
      <c r="I561" s="27"/>
      <c r="J561" s="204"/>
      <c r="K561" s="204"/>
      <c r="L561" s="205"/>
      <c r="M561" s="205"/>
      <c r="N561" s="205"/>
      <c r="O561" s="214"/>
      <c r="P561" s="214"/>
      <c r="Q561" s="213"/>
      <c r="R561" s="213"/>
      <c r="S561" s="213"/>
      <c r="T561" s="213"/>
      <c r="U561" s="223"/>
      <c r="V561" s="222"/>
      <c r="W561" s="222"/>
      <c r="X561" s="222"/>
      <c r="Y561" s="222"/>
      <c r="Z561" s="222"/>
      <c r="AA561" s="232"/>
      <c r="AB561" s="231"/>
      <c r="AC561" s="231"/>
      <c r="AD561" s="231"/>
      <c r="AE561" s="231"/>
      <c r="AF561" s="231"/>
      <c r="AG561" s="250"/>
      <c r="AH561" s="249"/>
      <c r="AI561" s="249"/>
      <c r="AJ561" s="249"/>
      <c r="AK561" s="249"/>
      <c r="AL561" s="249"/>
      <c r="AM561" s="204"/>
      <c r="AN561" s="205"/>
      <c r="AO561" s="205"/>
      <c r="AP561" s="205"/>
      <c r="AQ561" s="205"/>
      <c r="AR561" s="205"/>
      <c r="AS561" s="259"/>
      <c r="AT561" s="258"/>
      <c r="AU561" s="258"/>
      <c r="AV561" s="258"/>
      <c r="AW561" s="258"/>
      <c r="AX561" s="258"/>
      <c r="AY561" s="268"/>
      <c r="AZ561" s="267"/>
      <c r="BA561" s="267"/>
      <c r="BB561" s="267"/>
      <c r="BC561" s="267"/>
      <c r="BD561" s="267"/>
      <c r="BE561" s="204"/>
      <c r="BF561" s="205"/>
      <c r="BG561" s="205"/>
      <c r="BH561" s="205"/>
      <c r="BI561" s="205"/>
      <c r="BJ561" s="205"/>
      <c r="BK561" s="241"/>
      <c r="BL561" s="240"/>
      <c r="BM561" s="240"/>
      <c r="BN561" s="240"/>
      <c r="BO561" s="240"/>
      <c r="BP561" s="240"/>
      <c r="BQ561" s="223"/>
      <c r="BR561" s="222"/>
      <c r="BS561" s="222"/>
      <c r="BT561" s="222"/>
      <c r="BU561" s="222"/>
      <c r="BV561" s="222"/>
      <c r="BW561" s="268"/>
      <c r="BX561" s="267"/>
      <c r="BY561" s="267"/>
      <c r="BZ561" s="267"/>
      <c r="CA561" s="267"/>
      <c r="CB561" s="267"/>
      <c r="CC561" s="241"/>
      <c r="CD561" s="214"/>
      <c r="CE561" s="240"/>
      <c r="CF561" s="240"/>
      <c r="CG561" s="240"/>
      <c r="CH561" s="5"/>
      <c r="CI561" s="579">
        <f t="shared" si="71"/>
        <v>0</v>
      </c>
      <c r="CJ561" s="579">
        <f t="shared" si="72"/>
        <v>0</v>
      </c>
    </row>
    <row r="562" spans="1:88" hidden="1" x14ac:dyDescent="0.2">
      <c r="A562" s="22"/>
      <c r="B562" s="22"/>
      <c r="C562" s="28"/>
      <c r="D562" s="34"/>
      <c r="E562" s="22"/>
      <c r="F562" s="34"/>
      <c r="G562" s="48"/>
      <c r="H562" s="36"/>
      <c r="I562" s="27"/>
      <c r="J562" s="204"/>
      <c r="K562" s="204"/>
      <c r="L562" s="205"/>
      <c r="M562" s="205"/>
      <c r="N562" s="204"/>
      <c r="O562" s="214"/>
      <c r="P562" s="214"/>
      <c r="Q562" s="213"/>
      <c r="R562" s="214"/>
      <c r="S562" s="213"/>
      <c r="T562" s="214"/>
      <c r="U562" s="223"/>
      <c r="V562" s="223"/>
      <c r="W562" s="222"/>
      <c r="X562" s="223"/>
      <c r="Y562" s="222"/>
      <c r="Z562" s="223"/>
      <c r="AA562" s="232"/>
      <c r="AB562" s="232"/>
      <c r="AC562" s="231"/>
      <c r="AD562" s="232"/>
      <c r="AE562" s="231"/>
      <c r="AF562" s="232"/>
      <c r="AG562" s="250"/>
      <c r="AH562" s="250"/>
      <c r="AI562" s="249"/>
      <c r="AJ562" s="250"/>
      <c r="AK562" s="249"/>
      <c r="AL562" s="250"/>
      <c r="AM562" s="204"/>
      <c r="AN562" s="204"/>
      <c r="AO562" s="205"/>
      <c r="AP562" s="204"/>
      <c r="AQ562" s="205"/>
      <c r="AR562" s="204"/>
      <c r="AS562" s="259"/>
      <c r="AT562" s="259"/>
      <c r="AU562" s="258"/>
      <c r="AV562" s="259"/>
      <c r="AW562" s="258"/>
      <c r="AX562" s="259"/>
      <c r="AY562" s="268"/>
      <c r="AZ562" s="268"/>
      <c r="BA562" s="267"/>
      <c r="BB562" s="268"/>
      <c r="BC562" s="267"/>
      <c r="BD562" s="268"/>
      <c r="BE562" s="204"/>
      <c r="BF562" s="204"/>
      <c r="BG562" s="205"/>
      <c r="BH562" s="204"/>
      <c r="BI562" s="205"/>
      <c r="BJ562" s="204"/>
      <c r="BK562" s="241"/>
      <c r="BL562" s="241"/>
      <c r="BM562" s="240"/>
      <c r="BN562" s="241"/>
      <c r="BO562" s="240"/>
      <c r="BP562" s="241"/>
      <c r="BQ562" s="223"/>
      <c r="BR562" s="223"/>
      <c r="BS562" s="222"/>
      <c r="BT562" s="223"/>
      <c r="BU562" s="222"/>
      <c r="BV562" s="223"/>
      <c r="BW562" s="268"/>
      <c r="BX562" s="268"/>
      <c r="BY562" s="267"/>
      <c r="BZ562" s="268"/>
      <c r="CA562" s="267"/>
      <c r="CB562" s="268"/>
      <c r="CC562" s="241"/>
      <c r="CD562" s="214"/>
      <c r="CE562" s="240"/>
      <c r="CF562" s="240"/>
      <c r="CG562" s="241"/>
      <c r="CH562" s="5"/>
      <c r="CI562" s="579">
        <f t="shared" si="71"/>
        <v>0</v>
      </c>
      <c r="CJ562" s="579">
        <f t="shared" si="72"/>
        <v>0</v>
      </c>
    </row>
    <row r="563" spans="1:88" hidden="1" x14ac:dyDescent="0.2">
      <c r="A563" s="105"/>
      <c r="B563" s="105"/>
      <c r="C563" s="105"/>
      <c r="D563" s="107"/>
      <c r="E563" s="105"/>
      <c r="F563" s="107"/>
      <c r="G563" s="108"/>
      <c r="H563" s="91"/>
      <c r="I563" s="59"/>
      <c r="J563" s="206"/>
      <c r="K563" s="206"/>
      <c r="L563" s="206"/>
      <c r="M563" s="206"/>
      <c r="N563" s="206"/>
      <c r="O563" s="215"/>
      <c r="P563" s="215"/>
      <c r="Q563" s="215"/>
      <c r="R563" s="215"/>
      <c r="S563" s="215"/>
      <c r="T563" s="215"/>
      <c r="U563" s="224"/>
      <c r="V563" s="224"/>
      <c r="W563" s="224"/>
      <c r="X563" s="224"/>
      <c r="Y563" s="224"/>
      <c r="Z563" s="224"/>
      <c r="AA563" s="233"/>
      <c r="AB563" s="233"/>
      <c r="AC563" s="233"/>
      <c r="AD563" s="233"/>
      <c r="AE563" s="233"/>
      <c r="AF563" s="233"/>
      <c r="AG563" s="251"/>
      <c r="AH563" s="251"/>
      <c r="AI563" s="251"/>
      <c r="AJ563" s="251"/>
      <c r="AK563" s="251"/>
      <c r="AL563" s="251"/>
      <c r="AM563" s="206"/>
      <c r="AN563" s="206"/>
      <c r="AO563" s="206"/>
      <c r="AP563" s="206"/>
      <c r="AQ563" s="206"/>
      <c r="AR563" s="206"/>
      <c r="AS563" s="260"/>
      <c r="AT563" s="260"/>
      <c r="AU563" s="260"/>
      <c r="AV563" s="260"/>
      <c r="AW563" s="260"/>
      <c r="AX563" s="260"/>
      <c r="AY563" s="269"/>
      <c r="AZ563" s="269"/>
      <c r="BA563" s="269"/>
      <c r="BB563" s="269"/>
      <c r="BC563" s="269"/>
      <c r="BD563" s="269"/>
      <c r="BE563" s="206"/>
      <c r="BF563" s="206"/>
      <c r="BG563" s="206"/>
      <c r="BH563" s="206"/>
      <c r="BI563" s="206"/>
      <c r="BJ563" s="206"/>
      <c r="BK563" s="242"/>
      <c r="BL563" s="242"/>
      <c r="BM563" s="242"/>
      <c r="BN563" s="242"/>
      <c r="BO563" s="242"/>
      <c r="BP563" s="242"/>
      <c r="BQ563" s="224"/>
      <c r="BR563" s="224"/>
      <c r="BS563" s="224"/>
      <c r="BT563" s="224"/>
      <c r="BU563" s="224"/>
      <c r="BV563" s="224"/>
      <c r="BW563" s="269"/>
      <c r="BX563" s="269"/>
      <c r="BY563" s="269"/>
      <c r="BZ563" s="269"/>
      <c r="CA563" s="269"/>
      <c r="CB563" s="269"/>
      <c r="CC563" s="242"/>
      <c r="CD563" s="215"/>
      <c r="CE563" s="242"/>
      <c r="CF563" s="242"/>
      <c r="CG563" s="242"/>
      <c r="CH563" s="5"/>
      <c r="CI563" s="579">
        <f t="shared" si="71"/>
        <v>0</v>
      </c>
      <c r="CJ563" s="579">
        <f t="shared" si="72"/>
        <v>0</v>
      </c>
    </row>
    <row r="564" spans="1:88" hidden="1" x14ac:dyDescent="0.2">
      <c r="A564" s="15"/>
      <c r="B564" s="15"/>
      <c r="C564" s="15"/>
      <c r="D564" s="15"/>
      <c r="E564" s="15"/>
      <c r="F564" s="15"/>
      <c r="G564" s="115"/>
      <c r="H564" s="69"/>
      <c r="I564" s="15"/>
      <c r="J564" s="204"/>
      <c r="K564" s="204"/>
      <c r="L564" s="205"/>
      <c r="M564" s="205"/>
      <c r="N564" s="205"/>
      <c r="O564" s="214"/>
      <c r="P564" s="214"/>
      <c r="Q564" s="213"/>
      <c r="R564" s="213"/>
      <c r="S564" s="213"/>
      <c r="T564" s="213"/>
      <c r="U564" s="223"/>
      <c r="V564" s="222"/>
      <c r="W564" s="222"/>
      <c r="X564" s="222"/>
      <c r="Y564" s="222"/>
      <c r="Z564" s="222"/>
      <c r="AA564" s="232"/>
      <c r="AB564" s="231"/>
      <c r="AC564" s="231"/>
      <c r="AD564" s="231"/>
      <c r="AE564" s="231"/>
      <c r="AF564" s="231"/>
      <c r="AG564" s="250"/>
      <c r="AH564" s="249"/>
      <c r="AI564" s="249"/>
      <c r="AJ564" s="249"/>
      <c r="AK564" s="249"/>
      <c r="AL564" s="249"/>
      <c r="AM564" s="204"/>
      <c r="AN564" s="205"/>
      <c r="AO564" s="205"/>
      <c r="AP564" s="205"/>
      <c r="AQ564" s="205"/>
      <c r="AR564" s="205"/>
      <c r="AS564" s="259"/>
      <c r="AT564" s="258"/>
      <c r="AU564" s="258"/>
      <c r="AV564" s="258"/>
      <c r="AW564" s="258"/>
      <c r="AX564" s="258"/>
      <c r="AY564" s="268"/>
      <c r="AZ564" s="267"/>
      <c r="BA564" s="267"/>
      <c r="BB564" s="267"/>
      <c r="BC564" s="267"/>
      <c r="BD564" s="267"/>
      <c r="BE564" s="204"/>
      <c r="BF564" s="205"/>
      <c r="BG564" s="205"/>
      <c r="BH564" s="205"/>
      <c r="BI564" s="205"/>
      <c r="BJ564" s="205"/>
      <c r="BK564" s="241"/>
      <c r="BL564" s="240"/>
      <c r="BM564" s="240"/>
      <c r="BN564" s="240"/>
      <c r="BO564" s="240"/>
      <c r="BP564" s="240"/>
      <c r="BQ564" s="223"/>
      <c r="BR564" s="222"/>
      <c r="BS564" s="222"/>
      <c r="BT564" s="222"/>
      <c r="BU564" s="222"/>
      <c r="BV564" s="222"/>
      <c r="BW564" s="268"/>
      <c r="BX564" s="267"/>
      <c r="BY564" s="267"/>
      <c r="BZ564" s="267"/>
      <c r="CA564" s="267"/>
      <c r="CB564" s="267"/>
      <c r="CC564" s="241"/>
      <c r="CD564" s="214"/>
      <c r="CE564" s="240"/>
      <c r="CF564" s="240"/>
      <c r="CG564" s="240"/>
      <c r="CH564" s="5"/>
      <c r="CI564" s="579">
        <f t="shared" si="71"/>
        <v>0</v>
      </c>
      <c r="CJ564" s="579">
        <f t="shared" si="72"/>
        <v>0</v>
      </c>
    </row>
    <row r="565" spans="1:88" hidden="1" x14ac:dyDescent="0.2">
      <c r="A565" s="15"/>
      <c r="B565" s="15"/>
      <c r="C565" s="15"/>
      <c r="D565" s="15"/>
      <c r="E565" s="15"/>
      <c r="F565" s="15"/>
      <c r="G565" s="117"/>
      <c r="H565" s="65"/>
      <c r="I565" s="116"/>
      <c r="J565" s="204"/>
      <c r="K565" s="204"/>
      <c r="L565" s="205"/>
      <c r="M565" s="205"/>
      <c r="N565" s="205"/>
      <c r="O565" s="214"/>
      <c r="P565" s="214"/>
      <c r="Q565" s="213"/>
      <c r="R565" s="213"/>
      <c r="S565" s="213"/>
      <c r="T565" s="213"/>
      <c r="U565" s="223"/>
      <c r="V565" s="222"/>
      <c r="W565" s="222"/>
      <c r="X565" s="222"/>
      <c r="Y565" s="222"/>
      <c r="Z565" s="222"/>
      <c r="AA565" s="232"/>
      <c r="AB565" s="231"/>
      <c r="AC565" s="231"/>
      <c r="AD565" s="231"/>
      <c r="AE565" s="231"/>
      <c r="AF565" s="231"/>
      <c r="AG565" s="250"/>
      <c r="AH565" s="249"/>
      <c r="AI565" s="249"/>
      <c r="AJ565" s="249"/>
      <c r="AK565" s="249"/>
      <c r="AL565" s="249"/>
      <c r="AM565" s="204"/>
      <c r="AN565" s="205"/>
      <c r="AO565" s="205"/>
      <c r="AP565" s="205"/>
      <c r="AQ565" s="205"/>
      <c r="AR565" s="205"/>
      <c r="AS565" s="259"/>
      <c r="AT565" s="258"/>
      <c r="AU565" s="258"/>
      <c r="AV565" s="258"/>
      <c r="AW565" s="258"/>
      <c r="AX565" s="258"/>
      <c r="AY565" s="268"/>
      <c r="AZ565" s="267"/>
      <c r="BA565" s="267"/>
      <c r="BB565" s="267"/>
      <c r="BC565" s="267"/>
      <c r="BD565" s="267"/>
      <c r="BE565" s="204"/>
      <c r="BF565" s="205"/>
      <c r="BG565" s="205"/>
      <c r="BH565" s="205"/>
      <c r="BI565" s="205"/>
      <c r="BJ565" s="205"/>
      <c r="BK565" s="241"/>
      <c r="BL565" s="240"/>
      <c r="BM565" s="240"/>
      <c r="BN565" s="240"/>
      <c r="BO565" s="240"/>
      <c r="BP565" s="240"/>
      <c r="BQ565" s="223"/>
      <c r="BR565" s="222"/>
      <c r="BS565" s="222"/>
      <c r="BT565" s="222"/>
      <c r="BU565" s="222"/>
      <c r="BV565" s="222"/>
      <c r="BW565" s="268"/>
      <c r="BX565" s="267"/>
      <c r="BY565" s="267"/>
      <c r="BZ565" s="267"/>
      <c r="CA565" s="267"/>
      <c r="CB565" s="267"/>
      <c r="CC565" s="241"/>
      <c r="CD565" s="214"/>
      <c r="CE565" s="240"/>
      <c r="CF565" s="240"/>
      <c r="CG565" s="240"/>
      <c r="CH565" s="5"/>
      <c r="CI565" s="579">
        <f t="shared" si="71"/>
        <v>0</v>
      </c>
      <c r="CJ565" s="579">
        <f t="shared" si="72"/>
        <v>0</v>
      </c>
    </row>
    <row r="566" spans="1:88" hidden="1" x14ac:dyDescent="0.2">
      <c r="A566" s="15"/>
      <c r="B566" s="15"/>
      <c r="C566" s="15"/>
      <c r="D566" s="15"/>
      <c r="E566" s="15"/>
      <c r="F566" s="15"/>
      <c r="G566" s="109"/>
      <c r="H566" s="65"/>
      <c r="I566" s="116"/>
      <c r="J566" s="204"/>
      <c r="K566" s="204"/>
      <c r="L566" s="205"/>
      <c r="M566" s="205"/>
      <c r="N566" s="205"/>
      <c r="O566" s="214"/>
      <c r="P566" s="214"/>
      <c r="Q566" s="213"/>
      <c r="R566" s="213"/>
      <c r="S566" s="213"/>
      <c r="T566" s="213"/>
      <c r="U566" s="223"/>
      <c r="V566" s="222"/>
      <c r="W566" s="222"/>
      <c r="X566" s="222"/>
      <c r="Y566" s="222"/>
      <c r="Z566" s="222"/>
      <c r="AA566" s="232"/>
      <c r="AB566" s="231"/>
      <c r="AC566" s="231"/>
      <c r="AD566" s="231"/>
      <c r="AE566" s="231"/>
      <c r="AF566" s="231"/>
      <c r="AG566" s="250"/>
      <c r="AH566" s="249"/>
      <c r="AI566" s="249"/>
      <c r="AJ566" s="249"/>
      <c r="AK566" s="249"/>
      <c r="AL566" s="249"/>
      <c r="AM566" s="204"/>
      <c r="AN566" s="205"/>
      <c r="AO566" s="205"/>
      <c r="AP566" s="205"/>
      <c r="AQ566" s="205"/>
      <c r="AR566" s="205"/>
      <c r="AS566" s="259"/>
      <c r="AT566" s="258"/>
      <c r="AU566" s="258"/>
      <c r="AV566" s="258"/>
      <c r="AW566" s="258"/>
      <c r="AX566" s="258"/>
      <c r="AY566" s="268"/>
      <c r="AZ566" s="267"/>
      <c r="BA566" s="267"/>
      <c r="BB566" s="267"/>
      <c r="BC566" s="267"/>
      <c r="BD566" s="267"/>
      <c r="BE566" s="204"/>
      <c r="BF566" s="205"/>
      <c r="BG566" s="205"/>
      <c r="BH566" s="205"/>
      <c r="BI566" s="205"/>
      <c r="BJ566" s="205"/>
      <c r="BK566" s="241"/>
      <c r="BL566" s="240"/>
      <c r="BM566" s="240"/>
      <c r="BN566" s="240"/>
      <c r="BO566" s="240"/>
      <c r="BP566" s="240"/>
      <c r="BQ566" s="223"/>
      <c r="BR566" s="222"/>
      <c r="BS566" s="222"/>
      <c r="BT566" s="222"/>
      <c r="BU566" s="222"/>
      <c r="BV566" s="222"/>
      <c r="BW566" s="268"/>
      <c r="BX566" s="267"/>
      <c r="BY566" s="267"/>
      <c r="BZ566" s="267"/>
      <c r="CA566" s="267"/>
      <c r="CB566" s="267"/>
      <c r="CC566" s="241"/>
      <c r="CD566" s="214"/>
      <c r="CE566" s="240"/>
      <c r="CF566" s="240"/>
      <c r="CG566" s="240"/>
      <c r="CH566" s="5"/>
      <c r="CI566" s="579">
        <f t="shared" si="71"/>
        <v>0</v>
      </c>
      <c r="CJ566" s="579">
        <f t="shared" si="72"/>
        <v>0</v>
      </c>
    </row>
    <row r="567" spans="1:88" hidden="1" x14ac:dyDescent="0.2">
      <c r="A567" s="15"/>
      <c r="B567" s="15"/>
      <c r="C567" s="15"/>
      <c r="D567" s="15"/>
      <c r="E567" s="15"/>
      <c r="F567" s="15"/>
      <c r="G567" s="117"/>
      <c r="H567" s="69"/>
      <c r="I567" s="116"/>
      <c r="J567" s="204"/>
      <c r="K567" s="204"/>
      <c r="L567" s="205"/>
      <c r="M567" s="205"/>
      <c r="N567" s="205"/>
      <c r="O567" s="214"/>
      <c r="P567" s="214"/>
      <c r="Q567" s="213"/>
      <c r="R567" s="213"/>
      <c r="S567" s="213"/>
      <c r="T567" s="213"/>
      <c r="U567" s="223"/>
      <c r="V567" s="222"/>
      <c r="W567" s="222"/>
      <c r="X567" s="222"/>
      <c r="Y567" s="222"/>
      <c r="Z567" s="222"/>
      <c r="AA567" s="232"/>
      <c r="AB567" s="231"/>
      <c r="AC567" s="231"/>
      <c r="AD567" s="231"/>
      <c r="AE567" s="231"/>
      <c r="AF567" s="231"/>
      <c r="AG567" s="250"/>
      <c r="AH567" s="249"/>
      <c r="AI567" s="249"/>
      <c r="AJ567" s="249"/>
      <c r="AK567" s="249"/>
      <c r="AL567" s="249"/>
      <c r="AM567" s="204"/>
      <c r="AN567" s="205"/>
      <c r="AO567" s="205"/>
      <c r="AP567" s="205"/>
      <c r="AQ567" s="205"/>
      <c r="AR567" s="205"/>
      <c r="AS567" s="259"/>
      <c r="AT567" s="258"/>
      <c r="AU567" s="258"/>
      <c r="AV567" s="258"/>
      <c r="AW567" s="258"/>
      <c r="AX567" s="258"/>
      <c r="AY567" s="268"/>
      <c r="AZ567" s="267"/>
      <c r="BA567" s="267"/>
      <c r="BB567" s="267"/>
      <c r="BC567" s="267"/>
      <c r="BD567" s="267"/>
      <c r="BE567" s="204"/>
      <c r="BF567" s="205"/>
      <c r="BG567" s="205"/>
      <c r="BH567" s="205"/>
      <c r="BI567" s="205"/>
      <c r="BJ567" s="205"/>
      <c r="BK567" s="241"/>
      <c r="BL567" s="240"/>
      <c r="BM567" s="240"/>
      <c r="BN567" s="240"/>
      <c r="BO567" s="240"/>
      <c r="BP567" s="240"/>
      <c r="BQ567" s="223"/>
      <c r="BR567" s="222"/>
      <c r="BS567" s="222"/>
      <c r="BT567" s="222"/>
      <c r="BU567" s="222"/>
      <c r="BV567" s="222"/>
      <c r="BW567" s="268"/>
      <c r="BX567" s="267"/>
      <c r="BY567" s="267"/>
      <c r="BZ567" s="267"/>
      <c r="CA567" s="267"/>
      <c r="CB567" s="267"/>
      <c r="CC567" s="241"/>
      <c r="CD567" s="214"/>
      <c r="CE567" s="240"/>
      <c r="CF567" s="240"/>
      <c r="CG567" s="240"/>
      <c r="CH567" s="5"/>
      <c r="CI567" s="579">
        <f t="shared" si="71"/>
        <v>0</v>
      </c>
      <c r="CJ567" s="579">
        <f t="shared" si="72"/>
        <v>0</v>
      </c>
    </row>
    <row r="568" spans="1:88" hidden="1" x14ac:dyDescent="0.2">
      <c r="A568" s="15"/>
      <c r="B568" s="15"/>
      <c r="C568" s="15"/>
      <c r="D568" s="15"/>
      <c r="E568" s="15"/>
      <c r="F568" s="15"/>
      <c r="G568" s="109"/>
      <c r="H568" s="69"/>
      <c r="I568" s="66"/>
      <c r="J568" s="204"/>
      <c r="K568" s="204"/>
      <c r="L568" s="205"/>
      <c r="M568" s="205"/>
      <c r="N568" s="205"/>
      <c r="O568" s="214"/>
      <c r="P568" s="214"/>
      <c r="Q568" s="213"/>
      <c r="R568" s="213"/>
      <c r="S568" s="213"/>
      <c r="T568" s="213"/>
      <c r="U568" s="223"/>
      <c r="V568" s="222"/>
      <c r="W568" s="222"/>
      <c r="X568" s="222"/>
      <c r="Y568" s="222"/>
      <c r="Z568" s="222"/>
      <c r="AA568" s="232"/>
      <c r="AB568" s="231"/>
      <c r="AC568" s="231"/>
      <c r="AD568" s="231"/>
      <c r="AE568" s="231"/>
      <c r="AF568" s="231"/>
      <c r="AG568" s="250"/>
      <c r="AH568" s="249"/>
      <c r="AI568" s="249"/>
      <c r="AJ568" s="249"/>
      <c r="AK568" s="249"/>
      <c r="AL568" s="249"/>
      <c r="AM568" s="204"/>
      <c r="AN568" s="205"/>
      <c r="AO568" s="205"/>
      <c r="AP568" s="205"/>
      <c r="AQ568" s="205"/>
      <c r="AR568" s="205"/>
      <c r="AS568" s="259"/>
      <c r="AT568" s="258"/>
      <c r="AU568" s="258"/>
      <c r="AV568" s="258"/>
      <c r="AW568" s="258"/>
      <c r="AX568" s="258"/>
      <c r="AY568" s="268"/>
      <c r="AZ568" s="267"/>
      <c r="BA568" s="267"/>
      <c r="BB568" s="267"/>
      <c r="BC568" s="267"/>
      <c r="BD568" s="267"/>
      <c r="BE568" s="204"/>
      <c r="BF568" s="205"/>
      <c r="BG568" s="205"/>
      <c r="BH568" s="205"/>
      <c r="BI568" s="205"/>
      <c r="BJ568" s="205"/>
      <c r="BK568" s="241"/>
      <c r="BL568" s="240"/>
      <c r="BM568" s="240"/>
      <c r="BN568" s="240"/>
      <c r="BO568" s="240"/>
      <c r="BP568" s="240"/>
      <c r="BQ568" s="223"/>
      <c r="BR568" s="222"/>
      <c r="BS568" s="222"/>
      <c r="BT568" s="222"/>
      <c r="BU568" s="222"/>
      <c r="BV568" s="222"/>
      <c r="BW568" s="268"/>
      <c r="BX568" s="267"/>
      <c r="BY568" s="267"/>
      <c r="BZ568" s="267"/>
      <c r="CA568" s="267"/>
      <c r="CB568" s="267"/>
      <c r="CC568" s="241"/>
      <c r="CD568" s="214"/>
      <c r="CE568" s="240"/>
      <c r="CF568" s="240"/>
      <c r="CG568" s="240"/>
      <c r="CH568" s="5"/>
      <c r="CI568" s="579">
        <f t="shared" si="71"/>
        <v>0</v>
      </c>
      <c r="CJ568" s="579">
        <f t="shared" si="72"/>
        <v>0</v>
      </c>
    </row>
    <row r="569" spans="1:88" hidden="1" x14ac:dyDescent="0.2">
      <c r="A569" s="15"/>
      <c r="B569" s="15"/>
      <c r="C569" s="15"/>
      <c r="D569" s="15"/>
      <c r="E569" s="15"/>
      <c r="F569" s="15"/>
      <c r="G569" s="109"/>
      <c r="H569" s="65"/>
      <c r="I569" s="66"/>
      <c r="J569" s="204"/>
      <c r="K569" s="204"/>
      <c r="L569" s="205"/>
      <c r="M569" s="205"/>
      <c r="N569" s="205"/>
      <c r="O569" s="214"/>
      <c r="P569" s="214"/>
      <c r="Q569" s="213"/>
      <c r="R569" s="213"/>
      <c r="S569" s="213"/>
      <c r="T569" s="213"/>
      <c r="U569" s="223"/>
      <c r="V569" s="222"/>
      <c r="W569" s="222"/>
      <c r="X569" s="222"/>
      <c r="Y569" s="222"/>
      <c r="Z569" s="222"/>
      <c r="AA569" s="232"/>
      <c r="AB569" s="231"/>
      <c r="AC569" s="231"/>
      <c r="AD569" s="231"/>
      <c r="AE569" s="231"/>
      <c r="AF569" s="231"/>
      <c r="AG569" s="250"/>
      <c r="AH569" s="249"/>
      <c r="AI569" s="249"/>
      <c r="AJ569" s="249"/>
      <c r="AK569" s="249"/>
      <c r="AL569" s="249"/>
      <c r="AM569" s="204"/>
      <c r="AN569" s="205"/>
      <c r="AO569" s="205"/>
      <c r="AP569" s="205"/>
      <c r="AQ569" s="205"/>
      <c r="AR569" s="205"/>
      <c r="AS569" s="259"/>
      <c r="AT569" s="258"/>
      <c r="AU569" s="258"/>
      <c r="AV569" s="258"/>
      <c r="AW569" s="258"/>
      <c r="AX569" s="258"/>
      <c r="AY569" s="268"/>
      <c r="AZ569" s="267"/>
      <c r="BA569" s="267"/>
      <c r="BB569" s="267"/>
      <c r="BC569" s="267"/>
      <c r="BD569" s="267"/>
      <c r="BE569" s="204"/>
      <c r="BF569" s="205"/>
      <c r="BG569" s="205"/>
      <c r="BH569" s="205"/>
      <c r="BI569" s="205"/>
      <c r="BJ569" s="205"/>
      <c r="BK569" s="241"/>
      <c r="BL569" s="240"/>
      <c r="BM569" s="240"/>
      <c r="BN569" s="240"/>
      <c r="BO569" s="240"/>
      <c r="BP569" s="240"/>
      <c r="BQ569" s="223"/>
      <c r="BR569" s="222"/>
      <c r="BS569" s="222"/>
      <c r="BT569" s="222"/>
      <c r="BU569" s="222"/>
      <c r="BV569" s="222"/>
      <c r="BW569" s="268"/>
      <c r="BX569" s="267"/>
      <c r="BY569" s="267"/>
      <c r="BZ569" s="267"/>
      <c r="CA569" s="267"/>
      <c r="CB569" s="267"/>
      <c r="CC569" s="241"/>
      <c r="CD569" s="214"/>
      <c r="CE569" s="240"/>
      <c r="CF569" s="240"/>
      <c r="CG569" s="240"/>
      <c r="CH569" s="5"/>
      <c r="CI569" s="579">
        <f t="shared" si="71"/>
        <v>0</v>
      </c>
      <c r="CJ569" s="579">
        <f t="shared" si="72"/>
        <v>0</v>
      </c>
    </row>
    <row r="570" spans="1:88" hidden="1" x14ac:dyDescent="0.2">
      <c r="A570" s="15"/>
      <c r="B570" s="15"/>
      <c r="C570" s="15"/>
      <c r="D570" s="15"/>
      <c r="E570" s="15"/>
      <c r="F570" s="15"/>
      <c r="G570" s="109"/>
      <c r="H570" s="65"/>
      <c r="I570" s="66"/>
      <c r="J570" s="204"/>
      <c r="K570" s="204"/>
      <c r="L570" s="205"/>
      <c r="M570" s="205"/>
      <c r="N570" s="205"/>
      <c r="O570" s="214"/>
      <c r="P570" s="214"/>
      <c r="Q570" s="213"/>
      <c r="R570" s="213"/>
      <c r="S570" s="213"/>
      <c r="T570" s="213"/>
      <c r="U570" s="223"/>
      <c r="V570" s="222"/>
      <c r="W570" s="222"/>
      <c r="X570" s="222"/>
      <c r="Y570" s="222"/>
      <c r="Z570" s="222"/>
      <c r="AA570" s="232"/>
      <c r="AB570" s="231"/>
      <c r="AC570" s="231"/>
      <c r="AD570" s="231"/>
      <c r="AE570" s="231"/>
      <c r="AF570" s="231"/>
      <c r="AG570" s="250"/>
      <c r="AH570" s="249"/>
      <c r="AI570" s="249"/>
      <c r="AJ570" s="249"/>
      <c r="AK570" s="249"/>
      <c r="AL570" s="249"/>
      <c r="AM570" s="204"/>
      <c r="AN570" s="205"/>
      <c r="AO570" s="205"/>
      <c r="AP570" s="205"/>
      <c r="AQ570" s="205"/>
      <c r="AR570" s="205"/>
      <c r="AS570" s="259"/>
      <c r="AT570" s="258"/>
      <c r="AU570" s="258"/>
      <c r="AV570" s="258"/>
      <c r="AW570" s="258"/>
      <c r="AX570" s="258"/>
      <c r="AY570" s="268"/>
      <c r="AZ570" s="267"/>
      <c r="BA570" s="267"/>
      <c r="BB570" s="267"/>
      <c r="BC570" s="267"/>
      <c r="BD570" s="267"/>
      <c r="BE570" s="204"/>
      <c r="BF570" s="205"/>
      <c r="BG570" s="205"/>
      <c r="BH570" s="205"/>
      <c r="BI570" s="205"/>
      <c r="BJ570" s="205"/>
      <c r="BK570" s="241"/>
      <c r="BL570" s="240"/>
      <c r="BM570" s="240"/>
      <c r="BN570" s="240"/>
      <c r="BO570" s="240"/>
      <c r="BP570" s="240"/>
      <c r="BQ570" s="223"/>
      <c r="BR570" s="222"/>
      <c r="BS570" s="222"/>
      <c r="BT570" s="222"/>
      <c r="BU570" s="222"/>
      <c r="BV570" s="222"/>
      <c r="BW570" s="268"/>
      <c r="BX570" s="267"/>
      <c r="BY570" s="267"/>
      <c r="BZ570" s="267"/>
      <c r="CA570" s="267"/>
      <c r="CB570" s="267"/>
      <c r="CC570" s="241"/>
      <c r="CD570" s="214"/>
      <c r="CE570" s="240"/>
      <c r="CF570" s="240"/>
      <c r="CG570" s="240"/>
      <c r="CH570" s="5"/>
      <c r="CI570" s="579">
        <f t="shared" si="71"/>
        <v>0</v>
      </c>
      <c r="CJ570" s="579">
        <f t="shared" si="72"/>
        <v>0</v>
      </c>
    </row>
    <row r="571" spans="1:88" hidden="1" x14ac:dyDescent="0.2">
      <c r="A571" s="20"/>
      <c r="B571" s="20"/>
      <c r="C571" s="20"/>
      <c r="D571" s="20"/>
      <c r="E571" s="20"/>
      <c r="F571" s="20"/>
      <c r="G571" s="148"/>
      <c r="H571" s="72"/>
      <c r="I571" s="73"/>
      <c r="J571" s="204"/>
      <c r="K571" s="204"/>
      <c r="L571" s="205"/>
      <c r="M571" s="205"/>
      <c r="N571" s="205"/>
      <c r="O571" s="214"/>
      <c r="P571" s="214"/>
      <c r="Q571" s="213"/>
      <c r="R571" s="213"/>
      <c r="S571" s="213"/>
      <c r="T571" s="213"/>
      <c r="U571" s="223"/>
      <c r="V571" s="222"/>
      <c r="W571" s="222"/>
      <c r="X571" s="222"/>
      <c r="Y571" s="222"/>
      <c r="Z571" s="222"/>
      <c r="AA571" s="232"/>
      <c r="AB571" s="231"/>
      <c r="AC571" s="231"/>
      <c r="AD571" s="231"/>
      <c r="AE571" s="231"/>
      <c r="AF571" s="231"/>
      <c r="AG571" s="250"/>
      <c r="AH571" s="249"/>
      <c r="AI571" s="249"/>
      <c r="AJ571" s="249"/>
      <c r="AK571" s="249"/>
      <c r="AL571" s="249"/>
      <c r="AM571" s="204"/>
      <c r="AN571" s="205"/>
      <c r="AO571" s="205"/>
      <c r="AP571" s="205"/>
      <c r="AQ571" s="205"/>
      <c r="AR571" s="205"/>
      <c r="AS571" s="259"/>
      <c r="AT571" s="258"/>
      <c r="AU571" s="258"/>
      <c r="AV571" s="258"/>
      <c r="AW571" s="258"/>
      <c r="AX571" s="258"/>
      <c r="AY571" s="268"/>
      <c r="AZ571" s="267"/>
      <c r="BA571" s="267"/>
      <c r="BB571" s="267"/>
      <c r="BC571" s="267"/>
      <c r="BD571" s="267"/>
      <c r="BE571" s="204"/>
      <c r="BF571" s="205"/>
      <c r="BG571" s="205"/>
      <c r="BH571" s="205"/>
      <c r="BI571" s="205"/>
      <c r="BJ571" s="205"/>
      <c r="BK571" s="241"/>
      <c r="BL571" s="240"/>
      <c r="BM571" s="240"/>
      <c r="BN571" s="240"/>
      <c r="BO571" s="240"/>
      <c r="BP571" s="240"/>
      <c r="BQ571" s="223"/>
      <c r="BR571" s="222"/>
      <c r="BS571" s="222"/>
      <c r="BT571" s="222"/>
      <c r="BU571" s="222"/>
      <c r="BV571" s="222"/>
      <c r="BW571" s="268"/>
      <c r="BX571" s="267"/>
      <c r="BY571" s="267"/>
      <c r="BZ571" s="267"/>
      <c r="CA571" s="267"/>
      <c r="CB571" s="267"/>
      <c r="CC571" s="241"/>
      <c r="CD571" s="214"/>
      <c r="CE571" s="240"/>
      <c r="CF571" s="240"/>
      <c r="CG571" s="240"/>
      <c r="CH571" s="5"/>
      <c r="CI571" s="579">
        <f t="shared" si="71"/>
        <v>0</v>
      </c>
      <c r="CJ571" s="579">
        <f t="shared" si="72"/>
        <v>0</v>
      </c>
    </row>
    <row r="572" spans="1:88" hidden="1" x14ac:dyDescent="0.2">
      <c r="A572" s="11"/>
      <c r="B572" s="11"/>
      <c r="C572" s="169"/>
      <c r="D572" s="64"/>
      <c r="E572" s="11"/>
      <c r="F572" s="64"/>
      <c r="G572" s="70"/>
      <c r="H572" s="113"/>
      <c r="I572" s="63"/>
      <c r="J572" s="204"/>
      <c r="K572" s="204"/>
      <c r="L572" s="205"/>
      <c r="M572" s="205"/>
      <c r="N572" s="205"/>
      <c r="O572" s="214"/>
      <c r="P572" s="214"/>
      <c r="Q572" s="213"/>
      <c r="R572" s="213"/>
      <c r="S572" s="213"/>
      <c r="T572" s="213"/>
      <c r="U572" s="223"/>
      <c r="V572" s="222"/>
      <c r="W572" s="222"/>
      <c r="X572" s="222"/>
      <c r="Y572" s="222"/>
      <c r="Z572" s="222"/>
      <c r="AA572" s="232"/>
      <c r="AB572" s="231"/>
      <c r="AC572" s="231"/>
      <c r="AD572" s="231"/>
      <c r="AE572" s="231"/>
      <c r="AF572" s="231"/>
      <c r="AG572" s="250"/>
      <c r="AH572" s="249"/>
      <c r="AI572" s="249"/>
      <c r="AJ572" s="249"/>
      <c r="AK572" s="249"/>
      <c r="AL572" s="249"/>
      <c r="AM572" s="204"/>
      <c r="AN572" s="205"/>
      <c r="AO572" s="205"/>
      <c r="AP572" s="205"/>
      <c r="AQ572" s="205"/>
      <c r="AR572" s="205"/>
      <c r="AS572" s="259"/>
      <c r="AT572" s="258"/>
      <c r="AU572" s="258"/>
      <c r="AV572" s="258"/>
      <c r="AW572" s="258"/>
      <c r="AX572" s="258"/>
      <c r="AY572" s="268"/>
      <c r="AZ572" s="267"/>
      <c r="BA572" s="267"/>
      <c r="BB572" s="267"/>
      <c r="BC572" s="267"/>
      <c r="BD572" s="267"/>
      <c r="BE572" s="204"/>
      <c r="BF572" s="205"/>
      <c r="BG572" s="205"/>
      <c r="BH572" s="205"/>
      <c r="BI572" s="205"/>
      <c r="BJ572" s="205"/>
      <c r="BK572" s="241"/>
      <c r="BL572" s="240"/>
      <c r="BM572" s="240"/>
      <c r="BN572" s="240"/>
      <c r="BO572" s="240"/>
      <c r="BP572" s="240"/>
      <c r="BQ572" s="223"/>
      <c r="BR572" s="222"/>
      <c r="BS572" s="222"/>
      <c r="BT572" s="222"/>
      <c r="BU572" s="222"/>
      <c r="BV572" s="222"/>
      <c r="BW572" s="268"/>
      <c r="BX572" s="267"/>
      <c r="BY572" s="267"/>
      <c r="BZ572" s="267"/>
      <c r="CA572" s="267"/>
      <c r="CB572" s="267"/>
      <c r="CC572" s="241"/>
      <c r="CD572" s="214"/>
      <c r="CE572" s="240"/>
      <c r="CF572" s="240"/>
      <c r="CG572" s="240"/>
      <c r="CH572" s="5"/>
      <c r="CI572" s="579">
        <f t="shared" si="71"/>
        <v>0</v>
      </c>
      <c r="CJ572" s="579">
        <f t="shared" si="72"/>
        <v>0</v>
      </c>
    </row>
    <row r="573" spans="1:88" hidden="1" x14ac:dyDescent="0.2">
      <c r="A573" s="22"/>
      <c r="B573" s="22"/>
      <c r="C573" s="51"/>
      <c r="D573" s="28"/>
      <c r="E573" s="22"/>
      <c r="F573" s="28"/>
      <c r="G573" s="128"/>
      <c r="H573" s="26"/>
      <c r="I573" s="112"/>
      <c r="J573" s="204"/>
      <c r="K573" s="204"/>
      <c r="L573" s="205"/>
      <c r="M573" s="205"/>
      <c r="N573" s="205"/>
      <c r="O573" s="214"/>
      <c r="P573" s="214"/>
      <c r="Q573" s="213"/>
      <c r="R573" s="213"/>
      <c r="S573" s="213"/>
      <c r="T573" s="213"/>
      <c r="U573" s="223"/>
      <c r="V573" s="222"/>
      <c r="W573" s="222"/>
      <c r="X573" s="222"/>
      <c r="Y573" s="222"/>
      <c r="Z573" s="222"/>
      <c r="AA573" s="232"/>
      <c r="AB573" s="231"/>
      <c r="AC573" s="231"/>
      <c r="AD573" s="231"/>
      <c r="AE573" s="231"/>
      <c r="AF573" s="231"/>
      <c r="AG573" s="250"/>
      <c r="AH573" s="249"/>
      <c r="AI573" s="249"/>
      <c r="AJ573" s="249"/>
      <c r="AK573" s="249"/>
      <c r="AL573" s="249"/>
      <c r="AM573" s="204"/>
      <c r="AN573" s="205"/>
      <c r="AO573" s="205"/>
      <c r="AP573" s="205"/>
      <c r="AQ573" s="205"/>
      <c r="AR573" s="205"/>
      <c r="AS573" s="259"/>
      <c r="AT573" s="258"/>
      <c r="AU573" s="258"/>
      <c r="AV573" s="258"/>
      <c r="AW573" s="258"/>
      <c r="AX573" s="258"/>
      <c r="AY573" s="268"/>
      <c r="AZ573" s="267"/>
      <c r="BA573" s="267"/>
      <c r="BB573" s="267"/>
      <c r="BC573" s="267"/>
      <c r="BD573" s="267"/>
      <c r="BE573" s="204"/>
      <c r="BF573" s="205"/>
      <c r="BG573" s="205"/>
      <c r="BH573" s="205"/>
      <c r="BI573" s="205"/>
      <c r="BJ573" s="205"/>
      <c r="BK573" s="241"/>
      <c r="BL573" s="240"/>
      <c r="BM573" s="240"/>
      <c r="BN573" s="240"/>
      <c r="BO573" s="240"/>
      <c r="BP573" s="240"/>
      <c r="BQ573" s="223"/>
      <c r="BR573" s="222"/>
      <c r="BS573" s="222"/>
      <c r="BT573" s="222"/>
      <c r="BU573" s="222"/>
      <c r="BV573" s="222"/>
      <c r="BW573" s="268"/>
      <c r="BX573" s="267"/>
      <c r="BY573" s="267"/>
      <c r="BZ573" s="267"/>
      <c r="CA573" s="267"/>
      <c r="CB573" s="267"/>
      <c r="CC573" s="241"/>
      <c r="CD573" s="214"/>
      <c r="CE573" s="240"/>
      <c r="CF573" s="240"/>
      <c r="CG573" s="240"/>
      <c r="CH573" s="5"/>
      <c r="CI573" s="579">
        <f t="shared" si="71"/>
        <v>0</v>
      </c>
      <c r="CJ573" s="579">
        <f t="shared" si="72"/>
        <v>0</v>
      </c>
    </row>
    <row r="574" spans="1:88" hidden="1" x14ac:dyDescent="0.2">
      <c r="A574" s="22"/>
      <c r="B574" s="22"/>
      <c r="C574" s="51"/>
      <c r="D574" s="28"/>
      <c r="E574" s="22"/>
      <c r="F574" s="28"/>
      <c r="G574" s="128"/>
      <c r="H574" s="26"/>
      <c r="I574" s="112"/>
      <c r="J574" s="204"/>
      <c r="K574" s="204"/>
      <c r="L574" s="205"/>
      <c r="M574" s="205"/>
      <c r="N574" s="205"/>
      <c r="O574" s="214"/>
      <c r="P574" s="214"/>
      <c r="Q574" s="213"/>
      <c r="R574" s="213"/>
      <c r="S574" s="213"/>
      <c r="T574" s="213"/>
      <c r="U574" s="223"/>
      <c r="V574" s="222"/>
      <c r="W574" s="222"/>
      <c r="X574" s="222"/>
      <c r="Y574" s="222"/>
      <c r="Z574" s="222"/>
      <c r="AA574" s="232"/>
      <c r="AB574" s="231"/>
      <c r="AC574" s="231"/>
      <c r="AD574" s="231"/>
      <c r="AE574" s="231"/>
      <c r="AF574" s="231"/>
      <c r="AG574" s="250"/>
      <c r="AH574" s="249"/>
      <c r="AI574" s="249"/>
      <c r="AJ574" s="249"/>
      <c r="AK574" s="249"/>
      <c r="AL574" s="249"/>
      <c r="AM574" s="204"/>
      <c r="AN574" s="205"/>
      <c r="AO574" s="205"/>
      <c r="AP574" s="205"/>
      <c r="AQ574" s="205"/>
      <c r="AR574" s="205"/>
      <c r="AS574" s="259"/>
      <c r="AT574" s="258"/>
      <c r="AU574" s="258"/>
      <c r="AV574" s="258"/>
      <c r="AW574" s="258"/>
      <c r="AX574" s="258"/>
      <c r="AY574" s="268"/>
      <c r="AZ574" s="267"/>
      <c r="BA574" s="267"/>
      <c r="BB574" s="267"/>
      <c r="BC574" s="267"/>
      <c r="BD574" s="267"/>
      <c r="BE574" s="204"/>
      <c r="BF574" s="205"/>
      <c r="BG574" s="205"/>
      <c r="BH574" s="205"/>
      <c r="BI574" s="205"/>
      <c r="BJ574" s="205"/>
      <c r="BK574" s="241"/>
      <c r="BL574" s="240"/>
      <c r="BM574" s="240"/>
      <c r="BN574" s="240"/>
      <c r="BO574" s="240"/>
      <c r="BP574" s="240"/>
      <c r="BQ574" s="223"/>
      <c r="BR574" s="222"/>
      <c r="BS574" s="222"/>
      <c r="BT574" s="222"/>
      <c r="BU574" s="222"/>
      <c r="BV574" s="222"/>
      <c r="BW574" s="268"/>
      <c r="BX574" s="267"/>
      <c r="BY574" s="267"/>
      <c r="BZ574" s="267"/>
      <c r="CA574" s="267"/>
      <c r="CB574" s="267"/>
      <c r="CC574" s="241"/>
      <c r="CD574" s="214"/>
      <c r="CE574" s="240"/>
      <c r="CF574" s="240"/>
      <c r="CG574" s="240"/>
      <c r="CH574" s="5"/>
      <c r="CI574" s="579">
        <f t="shared" si="71"/>
        <v>0</v>
      </c>
      <c r="CJ574" s="579">
        <f t="shared" si="72"/>
        <v>0</v>
      </c>
    </row>
    <row r="575" spans="1:88" hidden="1" x14ac:dyDescent="0.2">
      <c r="A575" s="22"/>
      <c r="B575" s="22"/>
      <c r="C575" s="51"/>
      <c r="D575" s="31"/>
      <c r="E575" s="22"/>
      <c r="F575" s="28"/>
      <c r="G575" s="128"/>
      <c r="H575" s="26"/>
      <c r="I575" s="112"/>
      <c r="J575" s="204"/>
      <c r="K575" s="204"/>
      <c r="L575" s="205"/>
      <c r="M575" s="205"/>
      <c r="N575" s="205"/>
      <c r="O575" s="214"/>
      <c r="P575" s="214"/>
      <c r="Q575" s="213"/>
      <c r="R575" s="213"/>
      <c r="S575" s="213"/>
      <c r="T575" s="213"/>
      <c r="U575" s="223"/>
      <c r="V575" s="222"/>
      <c r="W575" s="222"/>
      <c r="X575" s="222"/>
      <c r="Y575" s="222"/>
      <c r="Z575" s="222"/>
      <c r="AA575" s="232"/>
      <c r="AB575" s="231"/>
      <c r="AC575" s="231"/>
      <c r="AD575" s="231"/>
      <c r="AE575" s="231"/>
      <c r="AF575" s="231"/>
      <c r="AG575" s="250"/>
      <c r="AH575" s="249"/>
      <c r="AI575" s="249"/>
      <c r="AJ575" s="249"/>
      <c r="AK575" s="249"/>
      <c r="AL575" s="249"/>
      <c r="AM575" s="204"/>
      <c r="AN575" s="205"/>
      <c r="AO575" s="205"/>
      <c r="AP575" s="205"/>
      <c r="AQ575" s="205"/>
      <c r="AR575" s="205"/>
      <c r="AS575" s="259"/>
      <c r="AT575" s="258"/>
      <c r="AU575" s="258"/>
      <c r="AV575" s="258"/>
      <c r="AW575" s="258"/>
      <c r="AX575" s="258"/>
      <c r="AY575" s="268"/>
      <c r="AZ575" s="267"/>
      <c r="BA575" s="267"/>
      <c r="BB575" s="267"/>
      <c r="BC575" s="267"/>
      <c r="BD575" s="267"/>
      <c r="BE575" s="204"/>
      <c r="BF575" s="205"/>
      <c r="BG575" s="205"/>
      <c r="BH575" s="205"/>
      <c r="BI575" s="205"/>
      <c r="BJ575" s="205"/>
      <c r="BK575" s="241"/>
      <c r="BL575" s="240"/>
      <c r="BM575" s="240"/>
      <c r="BN575" s="240"/>
      <c r="BO575" s="240"/>
      <c r="BP575" s="240"/>
      <c r="BQ575" s="223"/>
      <c r="BR575" s="222"/>
      <c r="BS575" s="222"/>
      <c r="BT575" s="222"/>
      <c r="BU575" s="222"/>
      <c r="BV575" s="222"/>
      <c r="BW575" s="268"/>
      <c r="BX575" s="267"/>
      <c r="BY575" s="267"/>
      <c r="BZ575" s="267"/>
      <c r="CA575" s="267"/>
      <c r="CB575" s="267"/>
      <c r="CC575" s="241"/>
      <c r="CD575" s="214"/>
      <c r="CE575" s="240"/>
      <c r="CF575" s="240"/>
      <c r="CG575" s="240"/>
      <c r="CH575" s="5"/>
      <c r="CI575" s="579">
        <f t="shared" si="71"/>
        <v>0</v>
      </c>
      <c r="CJ575" s="579">
        <f t="shared" si="72"/>
        <v>0</v>
      </c>
    </row>
    <row r="576" spans="1:88" hidden="1" x14ac:dyDescent="0.2">
      <c r="A576" s="22"/>
      <c r="B576" s="22"/>
      <c r="C576" s="51"/>
      <c r="D576" s="33"/>
      <c r="E576" s="22"/>
      <c r="F576" s="28"/>
      <c r="G576" s="128"/>
      <c r="H576" s="75"/>
      <c r="I576" s="52"/>
      <c r="J576" s="204"/>
      <c r="K576" s="204"/>
      <c r="L576" s="205"/>
      <c r="M576" s="205"/>
      <c r="N576" s="205"/>
      <c r="O576" s="214"/>
      <c r="P576" s="214"/>
      <c r="Q576" s="213"/>
      <c r="R576" s="213"/>
      <c r="S576" s="213"/>
      <c r="T576" s="213"/>
      <c r="U576" s="223"/>
      <c r="V576" s="222"/>
      <c r="W576" s="222"/>
      <c r="X576" s="222"/>
      <c r="Y576" s="222"/>
      <c r="Z576" s="222"/>
      <c r="AA576" s="232"/>
      <c r="AB576" s="231"/>
      <c r="AC576" s="231"/>
      <c r="AD576" s="231"/>
      <c r="AE576" s="231"/>
      <c r="AF576" s="231"/>
      <c r="AG576" s="250"/>
      <c r="AH576" s="249"/>
      <c r="AI576" s="249"/>
      <c r="AJ576" s="249"/>
      <c r="AK576" s="249"/>
      <c r="AL576" s="249"/>
      <c r="AM576" s="204"/>
      <c r="AN576" s="205"/>
      <c r="AO576" s="205"/>
      <c r="AP576" s="205"/>
      <c r="AQ576" s="205"/>
      <c r="AR576" s="205"/>
      <c r="AS576" s="259"/>
      <c r="AT576" s="258"/>
      <c r="AU576" s="258"/>
      <c r="AV576" s="258"/>
      <c r="AW576" s="258"/>
      <c r="AX576" s="258"/>
      <c r="AY576" s="268"/>
      <c r="AZ576" s="267"/>
      <c r="BA576" s="267"/>
      <c r="BB576" s="267"/>
      <c r="BC576" s="267"/>
      <c r="BD576" s="267"/>
      <c r="BE576" s="204"/>
      <c r="BF576" s="205"/>
      <c r="BG576" s="205"/>
      <c r="BH576" s="205"/>
      <c r="BI576" s="205"/>
      <c r="BJ576" s="205"/>
      <c r="BK576" s="241"/>
      <c r="BL576" s="240"/>
      <c r="BM576" s="240"/>
      <c r="BN576" s="240"/>
      <c r="BO576" s="240"/>
      <c r="BP576" s="240"/>
      <c r="BQ576" s="223"/>
      <c r="BR576" s="222"/>
      <c r="BS576" s="222"/>
      <c r="BT576" s="222"/>
      <c r="BU576" s="222"/>
      <c r="BV576" s="222"/>
      <c r="BW576" s="268"/>
      <c r="BX576" s="267"/>
      <c r="BY576" s="267"/>
      <c r="BZ576" s="267"/>
      <c r="CA576" s="267"/>
      <c r="CB576" s="267"/>
      <c r="CC576" s="241"/>
      <c r="CD576" s="214"/>
      <c r="CE576" s="240"/>
      <c r="CF576" s="240"/>
      <c r="CG576" s="240"/>
      <c r="CH576" s="5"/>
      <c r="CI576" s="579">
        <f t="shared" si="71"/>
        <v>0</v>
      </c>
      <c r="CJ576" s="579">
        <f t="shared" si="72"/>
        <v>0</v>
      </c>
    </row>
    <row r="577" spans="1:88" hidden="1" x14ac:dyDescent="0.2">
      <c r="A577" s="22"/>
      <c r="B577" s="22"/>
      <c r="C577" s="22"/>
      <c r="D577" s="34"/>
      <c r="E577" s="22"/>
      <c r="F577" s="34"/>
      <c r="G577" s="48"/>
      <c r="H577" s="36"/>
      <c r="I577" s="27"/>
      <c r="J577" s="204"/>
      <c r="K577" s="204"/>
      <c r="L577" s="205"/>
      <c r="M577" s="205"/>
      <c r="N577" s="204"/>
      <c r="O577" s="214"/>
      <c r="P577" s="214"/>
      <c r="Q577" s="213"/>
      <c r="R577" s="214"/>
      <c r="S577" s="213"/>
      <c r="T577" s="214"/>
      <c r="U577" s="223"/>
      <c r="V577" s="223"/>
      <c r="W577" s="222"/>
      <c r="X577" s="223"/>
      <c r="Y577" s="222"/>
      <c r="Z577" s="223"/>
      <c r="AA577" s="232"/>
      <c r="AB577" s="232"/>
      <c r="AC577" s="231"/>
      <c r="AD577" s="232"/>
      <c r="AE577" s="231"/>
      <c r="AF577" s="232"/>
      <c r="AG577" s="250"/>
      <c r="AH577" s="250"/>
      <c r="AI577" s="249"/>
      <c r="AJ577" s="250"/>
      <c r="AK577" s="249"/>
      <c r="AL577" s="250"/>
      <c r="AM577" s="204"/>
      <c r="AN577" s="204"/>
      <c r="AO577" s="205"/>
      <c r="AP577" s="204"/>
      <c r="AQ577" s="205"/>
      <c r="AR577" s="204"/>
      <c r="AS577" s="259"/>
      <c r="AT577" s="259"/>
      <c r="AU577" s="258"/>
      <c r="AV577" s="259"/>
      <c r="AW577" s="258"/>
      <c r="AX577" s="259"/>
      <c r="AY577" s="268"/>
      <c r="AZ577" s="268"/>
      <c r="BA577" s="267"/>
      <c r="BB577" s="268"/>
      <c r="BC577" s="267"/>
      <c r="BD577" s="268"/>
      <c r="BE577" s="204"/>
      <c r="BF577" s="204"/>
      <c r="BG577" s="205"/>
      <c r="BH577" s="204"/>
      <c r="BI577" s="205"/>
      <c r="BJ577" s="204"/>
      <c r="BK577" s="241"/>
      <c r="BL577" s="241"/>
      <c r="BM577" s="240"/>
      <c r="BN577" s="241"/>
      <c r="BO577" s="240"/>
      <c r="BP577" s="241"/>
      <c r="BQ577" s="223"/>
      <c r="BR577" s="223"/>
      <c r="BS577" s="222"/>
      <c r="BT577" s="223"/>
      <c r="BU577" s="222"/>
      <c r="BV577" s="223"/>
      <c r="BW577" s="268"/>
      <c r="BX577" s="268"/>
      <c r="BY577" s="267"/>
      <c r="BZ577" s="268"/>
      <c r="CA577" s="267"/>
      <c r="CB577" s="268"/>
      <c r="CC577" s="241"/>
      <c r="CD577" s="214"/>
      <c r="CE577" s="240"/>
      <c r="CF577" s="240"/>
      <c r="CG577" s="241"/>
      <c r="CH577" s="5"/>
      <c r="CI577" s="579">
        <f t="shared" si="71"/>
        <v>0</v>
      </c>
      <c r="CJ577" s="579">
        <f t="shared" si="72"/>
        <v>0</v>
      </c>
    </row>
    <row r="578" spans="1:88" hidden="1" x14ac:dyDescent="0.2">
      <c r="A578" s="22"/>
      <c r="B578" s="22"/>
      <c r="C578" s="22"/>
      <c r="D578" s="34"/>
      <c r="E578" s="22"/>
      <c r="F578" s="34"/>
      <c r="G578" s="48"/>
      <c r="H578" s="36"/>
      <c r="I578" s="46"/>
      <c r="J578" s="204"/>
      <c r="K578" s="204"/>
      <c r="L578" s="205"/>
      <c r="M578" s="205"/>
      <c r="N578" s="205"/>
      <c r="O578" s="214"/>
      <c r="P578" s="214"/>
      <c r="Q578" s="213"/>
      <c r="R578" s="213"/>
      <c r="S578" s="213"/>
      <c r="T578" s="213"/>
      <c r="U578" s="223"/>
      <c r="V578" s="222"/>
      <c r="W578" s="222"/>
      <c r="X578" s="222"/>
      <c r="Y578" s="222"/>
      <c r="Z578" s="222"/>
      <c r="AA578" s="232"/>
      <c r="AB578" s="231"/>
      <c r="AC578" s="231"/>
      <c r="AD578" s="231"/>
      <c r="AE578" s="231"/>
      <c r="AF578" s="231"/>
      <c r="AG578" s="250"/>
      <c r="AH578" s="249"/>
      <c r="AI578" s="249"/>
      <c r="AJ578" s="249"/>
      <c r="AK578" s="249"/>
      <c r="AL578" s="249"/>
      <c r="AM578" s="204"/>
      <c r="AN578" s="205"/>
      <c r="AO578" s="205"/>
      <c r="AP578" s="205"/>
      <c r="AQ578" s="205"/>
      <c r="AR578" s="205"/>
      <c r="AS578" s="259"/>
      <c r="AT578" s="258"/>
      <c r="AU578" s="258"/>
      <c r="AV578" s="258"/>
      <c r="AW578" s="258"/>
      <c r="AX578" s="258"/>
      <c r="AY578" s="268"/>
      <c r="AZ578" s="267"/>
      <c r="BA578" s="267"/>
      <c r="BB578" s="267"/>
      <c r="BC578" s="267"/>
      <c r="BD578" s="267"/>
      <c r="BE578" s="204"/>
      <c r="BF578" s="205"/>
      <c r="BG578" s="205"/>
      <c r="BH578" s="205"/>
      <c r="BI578" s="205"/>
      <c r="BJ578" s="205"/>
      <c r="BK578" s="241"/>
      <c r="BL578" s="240"/>
      <c r="BM578" s="240"/>
      <c r="BN578" s="240"/>
      <c r="BO578" s="240"/>
      <c r="BP578" s="240"/>
      <c r="BQ578" s="223"/>
      <c r="BR578" s="222"/>
      <c r="BS578" s="222"/>
      <c r="BT578" s="222"/>
      <c r="BU578" s="222"/>
      <c r="BV578" s="222"/>
      <c r="BW578" s="268"/>
      <c r="BX578" s="267"/>
      <c r="BY578" s="267"/>
      <c r="BZ578" s="267"/>
      <c r="CA578" s="267"/>
      <c r="CB578" s="267"/>
      <c r="CC578" s="241"/>
      <c r="CD578" s="214"/>
      <c r="CE578" s="240"/>
      <c r="CF578" s="240"/>
      <c r="CG578" s="240"/>
      <c r="CH578" s="5"/>
      <c r="CI578" s="579">
        <f t="shared" si="71"/>
        <v>0</v>
      </c>
      <c r="CJ578" s="579">
        <f t="shared" si="72"/>
        <v>0</v>
      </c>
    </row>
    <row r="579" spans="1:88" hidden="1" x14ac:dyDescent="0.2">
      <c r="A579" s="22"/>
      <c r="B579" s="22"/>
      <c r="C579" s="51"/>
      <c r="D579" s="28"/>
      <c r="E579" s="22"/>
      <c r="F579" s="28"/>
      <c r="G579" s="128"/>
      <c r="H579" s="26"/>
      <c r="I579" s="46"/>
      <c r="J579" s="204"/>
      <c r="K579" s="204"/>
      <c r="L579" s="205"/>
      <c r="M579" s="205"/>
      <c r="N579" s="205"/>
      <c r="O579" s="214"/>
      <c r="P579" s="214"/>
      <c r="Q579" s="213"/>
      <c r="R579" s="213"/>
      <c r="S579" s="213"/>
      <c r="T579" s="213"/>
      <c r="U579" s="223"/>
      <c r="V579" s="222"/>
      <c r="W579" s="222"/>
      <c r="X579" s="222"/>
      <c r="Y579" s="222"/>
      <c r="Z579" s="222"/>
      <c r="AA579" s="232"/>
      <c r="AB579" s="231"/>
      <c r="AC579" s="231"/>
      <c r="AD579" s="231"/>
      <c r="AE579" s="231"/>
      <c r="AF579" s="231"/>
      <c r="AG579" s="250"/>
      <c r="AH579" s="249"/>
      <c r="AI579" s="249"/>
      <c r="AJ579" s="249"/>
      <c r="AK579" s="249"/>
      <c r="AL579" s="249"/>
      <c r="AM579" s="204"/>
      <c r="AN579" s="205"/>
      <c r="AO579" s="205"/>
      <c r="AP579" s="205"/>
      <c r="AQ579" s="205"/>
      <c r="AR579" s="205"/>
      <c r="AS579" s="259"/>
      <c r="AT579" s="258"/>
      <c r="AU579" s="258"/>
      <c r="AV579" s="258"/>
      <c r="AW579" s="258"/>
      <c r="AX579" s="258"/>
      <c r="AY579" s="268"/>
      <c r="AZ579" s="267"/>
      <c r="BA579" s="267"/>
      <c r="BB579" s="267"/>
      <c r="BC579" s="267"/>
      <c r="BD579" s="267"/>
      <c r="BE579" s="204"/>
      <c r="BF579" s="205"/>
      <c r="BG579" s="205"/>
      <c r="BH579" s="205"/>
      <c r="BI579" s="205"/>
      <c r="BJ579" s="205"/>
      <c r="BK579" s="241"/>
      <c r="BL579" s="240"/>
      <c r="BM579" s="240"/>
      <c r="BN579" s="240"/>
      <c r="BO579" s="240"/>
      <c r="BP579" s="240"/>
      <c r="BQ579" s="223"/>
      <c r="BR579" s="222"/>
      <c r="BS579" s="222"/>
      <c r="BT579" s="222"/>
      <c r="BU579" s="222"/>
      <c r="BV579" s="222"/>
      <c r="BW579" s="268"/>
      <c r="BX579" s="267"/>
      <c r="BY579" s="267"/>
      <c r="BZ579" s="267"/>
      <c r="CA579" s="267"/>
      <c r="CB579" s="267"/>
      <c r="CC579" s="241"/>
      <c r="CD579" s="214"/>
      <c r="CE579" s="240"/>
      <c r="CF579" s="240"/>
      <c r="CG579" s="240"/>
      <c r="CH579" s="5"/>
      <c r="CI579" s="579">
        <f t="shared" si="71"/>
        <v>0</v>
      </c>
      <c r="CJ579" s="579">
        <f t="shared" si="72"/>
        <v>0</v>
      </c>
    </row>
    <row r="580" spans="1:88" hidden="1" x14ac:dyDescent="0.2">
      <c r="A580" s="22"/>
      <c r="B580" s="22"/>
      <c r="C580" s="22"/>
      <c r="D580" s="31"/>
      <c r="E580" s="22"/>
      <c r="F580" s="34"/>
      <c r="G580" s="128"/>
      <c r="H580" s="26"/>
      <c r="I580" s="46"/>
      <c r="J580" s="204"/>
      <c r="K580" s="204"/>
      <c r="L580" s="205"/>
      <c r="M580" s="205"/>
      <c r="N580" s="205"/>
      <c r="O580" s="214"/>
      <c r="P580" s="214"/>
      <c r="Q580" s="213"/>
      <c r="R580" s="213"/>
      <c r="S580" s="213"/>
      <c r="T580" s="213"/>
      <c r="U580" s="223"/>
      <c r="V580" s="222"/>
      <c r="W580" s="222"/>
      <c r="X580" s="222"/>
      <c r="Y580" s="222"/>
      <c r="Z580" s="222"/>
      <c r="AA580" s="232"/>
      <c r="AB580" s="231"/>
      <c r="AC580" s="231"/>
      <c r="AD580" s="231"/>
      <c r="AE580" s="231"/>
      <c r="AF580" s="231"/>
      <c r="AG580" s="250"/>
      <c r="AH580" s="249"/>
      <c r="AI580" s="249"/>
      <c r="AJ580" s="249"/>
      <c r="AK580" s="249"/>
      <c r="AL580" s="249"/>
      <c r="AM580" s="204"/>
      <c r="AN580" s="205"/>
      <c r="AO580" s="205"/>
      <c r="AP580" s="205"/>
      <c r="AQ580" s="205"/>
      <c r="AR580" s="205"/>
      <c r="AS580" s="259"/>
      <c r="AT580" s="258"/>
      <c r="AU580" s="258"/>
      <c r="AV580" s="258"/>
      <c r="AW580" s="258"/>
      <c r="AX580" s="258"/>
      <c r="AY580" s="268"/>
      <c r="AZ580" s="267"/>
      <c r="BA580" s="267"/>
      <c r="BB580" s="267"/>
      <c r="BC580" s="267"/>
      <c r="BD580" s="267"/>
      <c r="BE580" s="204"/>
      <c r="BF580" s="205"/>
      <c r="BG580" s="205"/>
      <c r="BH580" s="205"/>
      <c r="BI580" s="205"/>
      <c r="BJ580" s="205"/>
      <c r="BK580" s="241"/>
      <c r="BL580" s="240"/>
      <c r="BM580" s="240"/>
      <c r="BN580" s="240"/>
      <c r="BO580" s="240"/>
      <c r="BP580" s="240"/>
      <c r="BQ580" s="223"/>
      <c r="BR580" s="222"/>
      <c r="BS580" s="222"/>
      <c r="BT580" s="222"/>
      <c r="BU580" s="222"/>
      <c r="BV580" s="222"/>
      <c r="BW580" s="268"/>
      <c r="BX580" s="267"/>
      <c r="BY580" s="267"/>
      <c r="BZ580" s="267"/>
      <c r="CA580" s="267"/>
      <c r="CB580" s="267"/>
      <c r="CC580" s="241"/>
      <c r="CD580" s="214"/>
      <c r="CE580" s="240"/>
      <c r="CF580" s="240"/>
      <c r="CG580" s="240"/>
      <c r="CH580" s="5"/>
      <c r="CI580" s="579">
        <f t="shared" si="71"/>
        <v>0</v>
      </c>
      <c r="CJ580" s="579">
        <f t="shared" si="72"/>
        <v>0</v>
      </c>
    </row>
    <row r="581" spans="1:88" hidden="1" x14ac:dyDescent="0.2">
      <c r="A581" s="22"/>
      <c r="B581" s="22"/>
      <c r="C581" s="22"/>
      <c r="D581" s="33"/>
      <c r="E581" s="22"/>
      <c r="F581" s="34"/>
      <c r="G581" s="48"/>
      <c r="H581" s="75"/>
      <c r="I581" s="46"/>
      <c r="J581" s="204"/>
      <c r="K581" s="204"/>
      <c r="L581" s="205"/>
      <c r="M581" s="205"/>
      <c r="N581" s="205"/>
      <c r="O581" s="214"/>
      <c r="P581" s="214"/>
      <c r="Q581" s="213"/>
      <c r="R581" s="213"/>
      <c r="S581" s="213"/>
      <c r="T581" s="213"/>
      <c r="U581" s="223"/>
      <c r="V581" s="222"/>
      <c r="W581" s="222"/>
      <c r="X581" s="222"/>
      <c r="Y581" s="222"/>
      <c r="Z581" s="222"/>
      <c r="AA581" s="232"/>
      <c r="AB581" s="231"/>
      <c r="AC581" s="231"/>
      <c r="AD581" s="231"/>
      <c r="AE581" s="231"/>
      <c r="AF581" s="231"/>
      <c r="AG581" s="250"/>
      <c r="AH581" s="249"/>
      <c r="AI581" s="249"/>
      <c r="AJ581" s="249"/>
      <c r="AK581" s="249"/>
      <c r="AL581" s="249"/>
      <c r="AM581" s="204"/>
      <c r="AN581" s="205"/>
      <c r="AO581" s="205"/>
      <c r="AP581" s="205"/>
      <c r="AQ581" s="205"/>
      <c r="AR581" s="205"/>
      <c r="AS581" s="259"/>
      <c r="AT581" s="258"/>
      <c r="AU581" s="258"/>
      <c r="AV581" s="258"/>
      <c r="AW581" s="258"/>
      <c r="AX581" s="258"/>
      <c r="AY581" s="268"/>
      <c r="AZ581" s="267"/>
      <c r="BA581" s="267"/>
      <c r="BB581" s="267"/>
      <c r="BC581" s="267"/>
      <c r="BD581" s="267"/>
      <c r="BE581" s="204"/>
      <c r="BF581" s="205"/>
      <c r="BG581" s="205"/>
      <c r="BH581" s="205"/>
      <c r="BI581" s="205"/>
      <c r="BJ581" s="205"/>
      <c r="BK581" s="241"/>
      <c r="BL581" s="240"/>
      <c r="BM581" s="240"/>
      <c r="BN581" s="240"/>
      <c r="BO581" s="240"/>
      <c r="BP581" s="240"/>
      <c r="BQ581" s="223"/>
      <c r="BR581" s="222"/>
      <c r="BS581" s="222"/>
      <c r="BT581" s="222"/>
      <c r="BU581" s="222"/>
      <c r="BV581" s="222"/>
      <c r="BW581" s="268"/>
      <c r="BX581" s="267"/>
      <c r="BY581" s="267"/>
      <c r="BZ581" s="267"/>
      <c r="CA581" s="267"/>
      <c r="CB581" s="267"/>
      <c r="CC581" s="241"/>
      <c r="CD581" s="214"/>
      <c r="CE581" s="240"/>
      <c r="CF581" s="240"/>
      <c r="CG581" s="240"/>
      <c r="CH581" s="5"/>
      <c r="CI581" s="579">
        <f t="shared" si="71"/>
        <v>0</v>
      </c>
      <c r="CJ581" s="579">
        <f t="shared" si="72"/>
        <v>0</v>
      </c>
    </row>
    <row r="582" spans="1:88" hidden="1" x14ac:dyDescent="0.2">
      <c r="A582" s="22"/>
      <c r="B582" s="22"/>
      <c r="C582" s="22"/>
      <c r="D582" s="34"/>
      <c r="E582" s="22"/>
      <c r="F582" s="34"/>
      <c r="G582" s="48"/>
      <c r="H582" s="36"/>
      <c r="I582" s="46"/>
      <c r="J582" s="204"/>
      <c r="K582" s="204"/>
      <c r="L582" s="205"/>
      <c r="M582" s="205"/>
      <c r="N582" s="204"/>
      <c r="O582" s="214"/>
      <c r="P582" s="214"/>
      <c r="Q582" s="213"/>
      <c r="R582" s="214"/>
      <c r="S582" s="213"/>
      <c r="T582" s="214"/>
      <c r="U582" s="223"/>
      <c r="V582" s="223"/>
      <c r="W582" s="222"/>
      <c r="X582" s="223"/>
      <c r="Y582" s="222"/>
      <c r="Z582" s="223"/>
      <c r="AA582" s="232"/>
      <c r="AB582" s="232"/>
      <c r="AC582" s="231"/>
      <c r="AD582" s="232"/>
      <c r="AE582" s="231"/>
      <c r="AF582" s="232"/>
      <c r="AG582" s="250"/>
      <c r="AH582" s="250"/>
      <c r="AI582" s="249"/>
      <c r="AJ582" s="250"/>
      <c r="AK582" s="249"/>
      <c r="AL582" s="250"/>
      <c r="AM582" s="204"/>
      <c r="AN582" s="204"/>
      <c r="AO582" s="205"/>
      <c r="AP582" s="204"/>
      <c r="AQ582" s="205"/>
      <c r="AR582" s="204"/>
      <c r="AS582" s="259"/>
      <c r="AT582" s="259"/>
      <c r="AU582" s="258"/>
      <c r="AV582" s="259"/>
      <c r="AW582" s="258"/>
      <c r="AX582" s="259"/>
      <c r="AY582" s="268"/>
      <c r="AZ582" s="268"/>
      <c r="BA582" s="267"/>
      <c r="BB582" s="268"/>
      <c r="BC582" s="267"/>
      <c r="BD582" s="268"/>
      <c r="BE582" s="204"/>
      <c r="BF582" s="204"/>
      <c r="BG582" s="205"/>
      <c r="BH582" s="204"/>
      <c r="BI582" s="205"/>
      <c r="BJ582" s="204"/>
      <c r="BK582" s="241"/>
      <c r="BL582" s="241"/>
      <c r="BM582" s="240"/>
      <c r="BN582" s="241"/>
      <c r="BO582" s="240"/>
      <c r="BP582" s="241"/>
      <c r="BQ582" s="223"/>
      <c r="BR582" s="223"/>
      <c r="BS582" s="222"/>
      <c r="BT582" s="223"/>
      <c r="BU582" s="222"/>
      <c r="BV582" s="223"/>
      <c r="BW582" s="268"/>
      <c r="BX582" s="268"/>
      <c r="BY582" s="267"/>
      <c r="BZ582" s="268"/>
      <c r="CA582" s="267"/>
      <c r="CB582" s="268"/>
      <c r="CC582" s="241"/>
      <c r="CD582" s="214"/>
      <c r="CE582" s="240"/>
      <c r="CF582" s="240"/>
      <c r="CG582" s="241"/>
      <c r="CH582" s="5"/>
      <c r="CI582" s="579">
        <f t="shared" si="71"/>
        <v>0</v>
      </c>
      <c r="CJ582" s="579">
        <f t="shared" si="72"/>
        <v>0</v>
      </c>
    </row>
    <row r="583" spans="1:88" hidden="1" x14ac:dyDescent="0.2">
      <c r="A583" s="105"/>
      <c r="B583" s="105"/>
      <c r="C583" s="105"/>
      <c r="D583" s="107"/>
      <c r="E583" s="105"/>
      <c r="F583" s="107"/>
      <c r="G583" s="108"/>
      <c r="H583" s="91"/>
      <c r="I583" s="59"/>
      <c r="J583" s="206"/>
      <c r="K583" s="206"/>
      <c r="L583" s="206"/>
      <c r="M583" s="206"/>
      <c r="N583" s="206"/>
      <c r="O583" s="215"/>
      <c r="P583" s="215"/>
      <c r="Q583" s="215"/>
      <c r="R583" s="215"/>
      <c r="S583" s="215"/>
      <c r="T583" s="215"/>
      <c r="U583" s="224"/>
      <c r="V583" s="224"/>
      <c r="W583" s="224"/>
      <c r="X583" s="224"/>
      <c r="Y583" s="224"/>
      <c r="Z583" s="224"/>
      <c r="AA583" s="233"/>
      <c r="AB583" s="233"/>
      <c r="AC583" s="233"/>
      <c r="AD583" s="233"/>
      <c r="AE583" s="233"/>
      <c r="AF583" s="233"/>
      <c r="AG583" s="251"/>
      <c r="AH583" s="251"/>
      <c r="AI583" s="251"/>
      <c r="AJ583" s="251"/>
      <c r="AK583" s="251"/>
      <c r="AL583" s="251"/>
      <c r="AM583" s="206"/>
      <c r="AN583" s="206"/>
      <c r="AO583" s="206"/>
      <c r="AP583" s="206"/>
      <c r="AQ583" s="206"/>
      <c r="AR583" s="206"/>
      <c r="AS583" s="260"/>
      <c r="AT583" s="260"/>
      <c r="AU583" s="260"/>
      <c r="AV583" s="260"/>
      <c r="AW583" s="260"/>
      <c r="AX583" s="260"/>
      <c r="AY583" s="269"/>
      <c r="AZ583" s="269"/>
      <c r="BA583" s="269"/>
      <c r="BB583" s="269"/>
      <c r="BC583" s="269"/>
      <c r="BD583" s="269"/>
      <c r="BE583" s="206"/>
      <c r="BF583" s="206"/>
      <c r="BG583" s="206"/>
      <c r="BH583" s="206"/>
      <c r="BI583" s="206"/>
      <c r="BJ583" s="206"/>
      <c r="BK583" s="242"/>
      <c r="BL583" s="242"/>
      <c r="BM583" s="242"/>
      <c r="BN583" s="242"/>
      <c r="BO583" s="242"/>
      <c r="BP583" s="242"/>
      <c r="BQ583" s="224"/>
      <c r="BR583" s="224"/>
      <c r="BS583" s="224"/>
      <c r="BT583" s="224"/>
      <c r="BU583" s="224"/>
      <c r="BV583" s="224"/>
      <c r="BW583" s="269"/>
      <c r="BX583" s="269"/>
      <c r="BY583" s="269"/>
      <c r="BZ583" s="269"/>
      <c r="CA583" s="269"/>
      <c r="CB583" s="269"/>
      <c r="CC583" s="242"/>
      <c r="CD583" s="215"/>
      <c r="CE583" s="242"/>
      <c r="CF583" s="242"/>
      <c r="CG583" s="242"/>
      <c r="CH583" s="5"/>
      <c r="CI583" s="579">
        <f t="shared" si="71"/>
        <v>0</v>
      </c>
      <c r="CJ583" s="579">
        <f t="shared" si="72"/>
        <v>0</v>
      </c>
    </row>
    <row r="584" spans="1:88" hidden="1" x14ac:dyDescent="0.2">
      <c r="A584" s="132"/>
      <c r="B584" s="7"/>
      <c r="C584" s="7"/>
      <c r="D584" s="56"/>
      <c r="E584" s="7"/>
      <c r="F584" s="56"/>
      <c r="G584" s="8"/>
      <c r="H584" s="61"/>
      <c r="I584" s="134"/>
      <c r="J584" s="204"/>
      <c r="K584" s="204"/>
      <c r="L584" s="205"/>
      <c r="M584" s="205"/>
      <c r="N584" s="205"/>
      <c r="O584" s="214"/>
      <c r="P584" s="214"/>
      <c r="Q584" s="213"/>
      <c r="R584" s="213"/>
      <c r="S584" s="213"/>
      <c r="T584" s="213"/>
      <c r="U584" s="223"/>
      <c r="V584" s="222"/>
      <c r="W584" s="222"/>
      <c r="X584" s="222"/>
      <c r="Y584" s="222"/>
      <c r="Z584" s="222"/>
      <c r="AA584" s="232"/>
      <c r="AB584" s="231"/>
      <c r="AC584" s="231"/>
      <c r="AD584" s="231"/>
      <c r="AE584" s="231"/>
      <c r="AF584" s="231"/>
      <c r="AG584" s="250"/>
      <c r="AH584" s="249"/>
      <c r="AI584" s="249"/>
      <c r="AJ584" s="249"/>
      <c r="AK584" s="249"/>
      <c r="AL584" s="249"/>
      <c r="AM584" s="204"/>
      <c r="AN584" s="205"/>
      <c r="AO584" s="205"/>
      <c r="AP584" s="205"/>
      <c r="AQ584" s="205"/>
      <c r="AR584" s="205"/>
      <c r="AS584" s="259"/>
      <c r="AT584" s="258"/>
      <c r="AU584" s="258"/>
      <c r="AV584" s="258"/>
      <c r="AW584" s="258"/>
      <c r="AX584" s="258"/>
      <c r="AY584" s="268"/>
      <c r="AZ584" s="267"/>
      <c r="BA584" s="267"/>
      <c r="BB584" s="267"/>
      <c r="BC584" s="267"/>
      <c r="BD584" s="267"/>
      <c r="BE584" s="204"/>
      <c r="BF584" s="205"/>
      <c r="BG584" s="205"/>
      <c r="BH584" s="205"/>
      <c r="BI584" s="205"/>
      <c r="BJ584" s="205"/>
      <c r="BK584" s="241"/>
      <c r="BL584" s="240"/>
      <c r="BM584" s="240"/>
      <c r="BN584" s="240"/>
      <c r="BO584" s="240"/>
      <c r="BP584" s="240"/>
      <c r="BQ584" s="223"/>
      <c r="BR584" s="222"/>
      <c r="BS584" s="222"/>
      <c r="BT584" s="222"/>
      <c r="BU584" s="222"/>
      <c r="BV584" s="222"/>
      <c r="BW584" s="268"/>
      <c r="BX584" s="267"/>
      <c r="BY584" s="267"/>
      <c r="BZ584" s="267"/>
      <c r="CA584" s="267"/>
      <c r="CB584" s="267"/>
      <c r="CC584" s="241"/>
      <c r="CD584" s="214"/>
      <c r="CE584" s="240"/>
      <c r="CF584" s="240"/>
      <c r="CG584" s="240"/>
      <c r="CH584" s="5"/>
      <c r="CI584" s="579">
        <f t="shared" si="71"/>
        <v>0</v>
      </c>
      <c r="CJ584" s="579">
        <f t="shared" si="72"/>
        <v>0</v>
      </c>
    </row>
    <row r="585" spans="1:88" hidden="1" x14ac:dyDescent="0.2">
      <c r="A585" s="127"/>
      <c r="B585" s="11"/>
      <c r="C585" s="11"/>
      <c r="D585" s="64"/>
      <c r="E585" s="11"/>
      <c r="F585" s="64"/>
      <c r="G585" s="12"/>
      <c r="H585" s="65"/>
      <c r="I585" s="66"/>
      <c r="J585" s="204"/>
      <c r="K585" s="204"/>
      <c r="L585" s="205"/>
      <c r="M585" s="205"/>
      <c r="N585" s="205"/>
      <c r="O585" s="214"/>
      <c r="P585" s="214"/>
      <c r="Q585" s="213"/>
      <c r="R585" s="213"/>
      <c r="S585" s="213"/>
      <c r="T585" s="213"/>
      <c r="U585" s="223"/>
      <c r="V585" s="222"/>
      <c r="W585" s="222"/>
      <c r="X585" s="222"/>
      <c r="Y585" s="222"/>
      <c r="Z585" s="222"/>
      <c r="AA585" s="232"/>
      <c r="AB585" s="231"/>
      <c r="AC585" s="231"/>
      <c r="AD585" s="231"/>
      <c r="AE585" s="231"/>
      <c r="AF585" s="231"/>
      <c r="AG585" s="250"/>
      <c r="AH585" s="249"/>
      <c r="AI585" s="249"/>
      <c r="AJ585" s="249"/>
      <c r="AK585" s="249"/>
      <c r="AL585" s="249"/>
      <c r="AM585" s="204"/>
      <c r="AN585" s="205"/>
      <c r="AO585" s="205"/>
      <c r="AP585" s="205"/>
      <c r="AQ585" s="205"/>
      <c r="AR585" s="205"/>
      <c r="AS585" s="259"/>
      <c r="AT585" s="258"/>
      <c r="AU585" s="258"/>
      <c r="AV585" s="258"/>
      <c r="AW585" s="258"/>
      <c r="AX585" s="258"/>
      <c r="AY585" s="268"/>
      <c r="AZ585" s="267"/>
      <c r="BA585" s="267"/>
      <c r="BB585" s="267"/>
      <c r="BC585" s="267"/>
      <c r="BD585" s="267"/>
      <c r="BE585" s="204"/>
      <c r="BF585" s="205"/>
      <c r="BG585" s="205"/>
      <c r="BH585" s="205"/>
      <c r="BI585" s="205"/>
      <c r="BJ585" s="205"/>
      <c r="BK585" s="241"/>
      <c r="BL585" s="240"/>
      <c r="BM585" s="240"/>
      <c r="BN585" s="240"/>
      <c r="BO585" s="240"/>
      <c r="BP585" s="240"/>
      <c r="BQ585" s="223"/>
      <c r="BR585" s="222"/>
      <c r="BS585" s="222"/>
      <c r="BT585" s="222"/>
      <c r="BU585" s="222"/>
      <c r="BV585" s="222"/>
      <c r="BW585" s="268"/>
      <c r="BX585" s="267"/>
      <c r="BY585" s="267"/>
      <c r="BZ585" s="267"/>
      <c r="CA585" s="267"/>
      <c r="CB585" s="267"/>
      <c r="CC585" s="241"/>
      <c r="CD585" s="214"/>
      <c r="CE585" s="240"/>
      <c r="CF585" s="240"/>
      <c r="CG585" s="240"/>
      <c r="CH585" s="5"/>
      <c r="CI585" s="579">
        <f t="shared" si="71"/>
        <v>0</v>
      </c>
      <c r="CJ585" s="579">
        <f t="shared" si="72"/>
        <v>0</v>
      </c>
    </row>
    <row r="586" spans="1:88" hidden="1" x14ac:dyDescent="0.2">
      <c r="A586" s="127"/>
      <c r="B586" s="11"/>
      <c r="C586" s="11"/>
      <c r="D586" s="64"/>
      <c r="E586" s="11"/>
      <c r="F586" s="64"/>
      <c r="G586" s="12"/>
      <c r="H586" s="69"/>
      <c r="I586" s="66"/>
      <c r="J586" s="204"/>
      <c r="K586" s="204"/>
      <c r="L586" s="205"/>
      <c r="M586" s="205"/>
      <c r="N586" s="205"/>
      <c r="O586" s="214"/>
      <c r="P586" s="214"/>
      <c r="Q586" s="213"/>
      <c r="R586" s="213"/>
      <c r="S586" s="213"/>
      <c r="T586" s="213"/>
      <c r="U586" s="223"/>
      <c r="V586" s="222"/>
      <c r="W586" s="222"/>
      <c r="X586" s="222"/>
      <c r="Y586" s="222"/>
      <c r="Z586" s="222"/>
      <c r="AA586" s="232"/>
      <c r="AB586" s="231"/>
      <c r="AC586" s="231"/>
      <c r="AD586" s="231"/>
      <c r="AE586" s="231"/>
      <c r="AF586" s="231"/>
      <c r="AG586" s="250"/>
      <c r="AH586" s="249"/>
      <c r="AI586" s="249"/>
      <c r="AJ586" s="249"/>
      <c r="AK586" s="249"/>
      <c r="AL586" s="249"/>
      <c r="AM586" s="204"/>
      <c r="AN586" s="205"/>
      <c r="AO586" s="205"/>
      <c r="AP586" s="205"/>
      <c r="AQ586" s="205"/>
      <c r="AR586" s="205"/>
      <c r="AS586" s="259"/>
      <c r="AT586" s="258"/>
      <c r="AU586" s="258"/>
      <c r="AV586" s="258"/>
      <c r="AW586" s="258"/>
      <c r="AX586" s="258"/>
      <c r="AY586" s="268"/>
      <c r="AZ586" s="267"/>
      <c r="BA586" s="267"/>
      <c r="BB586" s="267"/>
      <c r="BC586" s="267"/>
      <c r="BD586" s="267"/>
      <c r="BE586" s="204"/>
      <c r="BF586" s="205"/>
      <c r="BG586" s="205"/>
      <c r="BH586" s="205"/>
      <c r="BI586" s="205"/>
      <c r="BJ586" s="205"/>
      <c r="BK586" s="241"/>
      <c r="BL586" s="240"/>
      <c r="BM586" s="240"/>
      <c r="BN586" s="240"/>
      <c r="BO586" s="240"/>
      <c r="BP586" s="240"/>
      <c r="BQ586" s="223"/>
      <c r="BR586" s="222"/>
      <c r="BS586" s="222"/>
      <c r="BT586" s="222"/>
      <c r="BU586" s="222"/>
      <c r="BV586" s="222"/>
      <c r="BW586" s="268"/>
      <c r="BX586" s="267"/>
      <c r="BY586" s="267"/>
      <c r="BZ586" s="267"/>
      <c r="CA586" s="267"/>
      <c r="CB586" s="267"/>
      <c r="CC586" s="241"/>
      <c r="CD586" s="214"/>
      <c r="CE586" s="240"/>
      <c r="CF586" s="240"/>
      <c r="CG586" s="240"/>
      <c r="CH586" s="5"/>
      <c r="CI586" s="579">
        <f t="shared" si="71"/>
        <v>0</v>
      </c>
      <c r="CJ586" s="579">
        <f t="shared" si="72"/>
        <v>0</v>
      </c>
    </row>
    <row r="587" spans="1:88" hidden="1" x14ac:dyDescent="0.2">
      <c r="A587" s="127"/>
      <c r="B587" s="11"/>
      <c r="C587" s="11"/>
      <c r="D587" s="64"/>
      <c r="E587" s="11"/>
      <c r="F587" s="64"/>
      <c r="G587" s="109"/>
      <c r="H587" s="69"/>
      <c r="I587" s="66"/>
      <c r="J587" s="204"/>
      <c r="K587" s="204"/>
      <c r="L587" s="205"/>
      <c r="M587" s="205"/>
      <c r="N587" s="205"/>
      <c r="O587" s="214"/>
      <c r="P587" s="214"/>
      <c r="Q587" s="213"/>
      <c r="R587" s="213"/>
      <c r="S587" s="213"/>
      <c r="T587" s="213"/>
      <c r="U587" s="223"/>
      <c r="V587" s="222"/>
      <c r="W587" s="222"/>
      <c r="X587" s="222"/>
      <c r="Y587" s="222"/>
      <c r="Z587" s="222"/>
      <c r="AA587" s="232"/>
      <c r="AB587" s="231"/>
      <c r="AC587" s="231"/>
      <c r="AD587" s="231"/>
      <c r="AE587" s="231"/>
      <c r="AF587" s="231"/>
      <c r="AG587" s="250"/>
      <c r="AH587" s="249"/>
      <c r="AI587" s="249"/>
      <c r="AJ587" s="249"/>
      <c r="AK587" s="249"/>
      <c r="AL587" s="249"/>
      <c r="AM587" s="204"/>
      <c r="AN587" s="205"/>
      <c r="AO587" s="205"/>
      <c r="AP587" s="205"/>
      <c r="AQ587" s="205"/>
      <c r="AR587" s="205"/>
      <c r="AS587" s="259"/>
      <c r="AT587" s="258"/>
      <c r="AU587" s="258"/>
      <c r="AV587" s="258"/>
      <c r="AW587" s="258"/>
      <c r="AX587" s="258"/>
      <c r="AY587" s="268"/>
      <c r="AZ587" s="267"/>
      <c r="BA587" s="267"/>
      <c r="BB587" s="267"/>
      <c r="BC587" s="267"/>
      <c r="BD587" s="267"/>
      <c r="BE587" s="204"/>
      <c r="BF587" s="205"/>
      <c r="BG587" s="205"/>
      <c r="BH587" s="205"/>
      <c r="BI587" s="205"/>
      <c r="BJ587" s="205"/>
      <c r="BK587" s="241"/>
      <c r="BL587" s="240"/>
      <c r="BM587" s="240"/>
      <c r="BN587" s="240"/>
      <c r="BO587" s="240"/>
      <c r="BP587" s="240"/>
      <c r="BQ587" s="223"/>
      <c r="BR587" s="222"/>
      <c r="BS587" s="222"/>
      <c r="BT587" s="222"/>
      <c r="BU587" s="222"/>
      <c r="BV587" s="222"/>
      <c r="BW587" s="268"/>
      <c r="BX587" s="267"/>
      <c r="BY587" s="267"/>
      <c r="BZ587" s="267"/>
      <c r="CA587" s="267"/>
      <c r="CB587" s="267"/>
      <c r="CC587" s="241"/>
      <c r="CD587" s="214"/>
      <c r="CE587" s="240"/>
      <c r="CF587" s="240"/>
      <c r="CG587" s="240"/>
      <c r="CH587" s="5"/>
      <c r="CI587" s="579">
        <f t="shared" si="71"/>
        <v>0</v>
      </c>
      <c r="CJ587" s="579">
        <f t="shared" si="72"/>
        <v>0</v>
      </c>
    </row>
    <row r="588" spans="1:88" hidden="1" x14ac:dyDescent="0.2">
      <c r="A588" s="127"/>
      <c r="B588" s="11"/>
      <c r="C588" s="11"/>
      <c r="D588" s="64"/>
      <c r="E588" s="11"/>
      <c r="F588" s="64"/>
      <c r="G588" s="109"/>
      <c r="H588" s="65"/>
      <c r="I588" s="66"/>
      <c r="J588" s="204"/>
      <c r="K588" s="204"/>
      <c r="L588" s="205"/>
      <c r="M588" s="205"/>
      <c r="N588" s="205"/>
      <c r="O588" s="214"/>
      <c r="P588" s="214"/>
      <c r="Q588" s="213"/>
      <c r="R588" s="213"/>
      <c r="S588" s="213"/>
      <c r="T588" s="213"/>
      <c r="U588" s="223"/>
      <c r="V588" s="222"/>
      <c r="W588" s="222"/>
      <c r="X588" s="222"/>
      <c r="Y588" s="222"/>
      <c r="Z588" s="222"/>
      <c r="AA588" s="232"/>
      <c r="AB588" s="231"/>
      <c r="AC588" s="231"/>
      <c r="AD588" s="231"/>
      <c r="AE588" s="231"/>
      <c r="AF588" s="231"/>
      <c r="AG588" s="250"/>
      <c r="AH588" s="249"/>
      <c r="AI588" s="249"/>
      <c r="AJ588" s="249"/>
      <c r="AK588" s="249"/>
      <c r="AL588" s="249"/>
      <c r="AM588" s="204"/>
      <c r="AN588" s="205"/>
      <c r="AO588" s="205"/>
      <c r="AP588" s="205"/>
      <c r="AQ588" s="205"/>
      <c r="AR588" s="205"/>
      <c r="AS588" s="259"/>
      <c r="AT588" s="258"/>
      <c r="AU588" s="258"/>
      <c r="AV588" s="258"/>
      <c r="AW588" s="258"/>
      <c r="AX588" s="258"/>
      <c r="AY588" s="268"/>
      <c r="AZ588" s="267"/>
      <c r="BA588" s="267"/>
      <c r="BB588" s="267"/>
      <c r="BC588" s="267"/>
      <c r="BD588" s="267"/>
      <c r="BE588" s="204"/>
      <c r="BF588" s="205"/>
      <c r="BG588" s="205"/>
      <c r="BH588" s="205"/>
      <c r="BI588" s="205"/>
      <c r="BJ588" s="205"/>
      <c r="BK588" s="241"/>
      <c r="BL588" s="240"/>
      <c r="BM588" s="240"/>
      <c r="BN588" s="240"/>
      <c r="BO588" s="240"/>
      <c r="BP588" s="240"/>
      <c r="BQ588" s="223"/>
      <c r="BR588" s="222"/>
      <c r="BS588" s="222"/>
      <c r="BT588" s="222"/>
      <c r="BU588" s="222"/>
      <c r="BV588" s="222"/>
      <c r="BW588" s="268"/>
      <c r="BX588" s="267"/>
      <c r="BY588" s="267"/>
      <c r="BZ588" s="267"/>
      <c r="CA588" s="267"/>
      <c r="CB588" s="267"/>
      <c r="CC588" s="241"/>
      <c r="CD588" s="214"/>
      <c r="CE588" s="240"/>
      <c r="CF588" s="240"/>
      <c r="CG588" s="240"/>
      <c r="CH588" s="5"/>
      <c r="CI588" s="579">
        <f t="shared" si="71"/>
        <v>0</v>
      </c>
      <c r="CJ588" s="579">
        <f t="shared" si="72"/>
        <v>0</v>
      </c>
    </row>
    <row r="589" spans="1:88" hidden="1" x14ac:dyDescent="0.2">
      <c r="A589" s="135"/>
      <c r="B589" s="17"/>
      <c r="C589" s="17"/>
      <c r="D589" s="71"/>
      <c r="E589" s="17"/>
      <c r="F589" s="71"/>
      <c r="G589" s="148"/>
      <c r="H589" s="72"/>
      <c r="I589" s="73"/>
      <c r="J589" s="204"/>
      <c r="K589" s="204"/>
      <c r="L589" s="205"/>
      <c r="M589" s="205"/>
      <c r="N589" s="205"/>
      <c r="O589" s="214"/>
      <c r="P589" s="214"/>
      <c r="Q589" s="213"/>
      <c r="R589" s="213"/>
      <c r="S589" s="213"/>
      <c r="T589" s="213"/>
      <c r="U589" s="223"/>
      <c r="V589" s="222"/>
      <c r="W589" s="222"/>
      <c r="X589" s="222"/>
      <c r="Y589" s="222"/>
      <c r="Z589" s="222"/>
      <c r="AA589" s="232"/>
      <c r="AB589" s="231"/>
      <c r="AC589" s="231"/>
      <c r="AD589" s="231"/>
      <c r="AE589" s="231"/>
      <c r="AF589" s="231"/>
      <c r="AG589" s="250"/>
      <c r="AH589" s="249"/>
      <c r="AI589" s="249"/>
      <c r="AJ589" s="249"/>
      <c r="AK589" s="249"/>
      <c r="AL589" s="249"/>
      <c r="AM589" s="204"/>
      <c r="AN589" s="205"/>
      <c r="AO589" s="205"/>
      <c r="AP589" s="205"/>
      <c r="AQ589" s="205"/>
      <c r="AR589" s="205"/>
      <c r="AS589" s="259"/>
      <c r="AT589" s="258"/>
      <c r="AU589" s="258"/>
      <c r="AV589" s="258"/>
      <c r="AW589" s="258"/>
      <c r="AX589" s="258"/>
      <c r="AY589" s="268"/>
      <c r="AZ589" s="267"/>
      <c r="BA589" s="267"/>
      <c r="BB589" s="267"/>
      <c r="BC589" s="267"/>
      <c r="BD589" s="267"/>
      <c r="BE589" s="204"/>
      <c r="BF589" s="205"/>
      <c r="BG589" s="205"/>
      <c r="BH589" s="205"/>
      <c r="BI589" s="205"/>
      <c r="BJ589" s="205"/>
      <c r="BK589" s="241"/>
      <c r="BL589" s="240"/>
      <c r="BM589" s="240"/>
      <c r="BN589" s="240"/>
      <c r="BO589" s="240"/>
      <c r="BP589" s="240"/>
      <c r="BQ589" s="223"/>
      <c r="BR589" s="222"/>
      <c r="BS589" s="222"/>
      <c r="BT589" s="222"/>
      <c r="BU589" s="222"/>
      <c r="BV589" s="222"/>
      <c r="BW589" s="268"/>
      <c r="BX589" s="267"/>
      <c r="BY589" s="267"/>
      <c r="BZ589" s="267"/>
      <c r="CA589" s="267"/>
      <c r="CB589" s="267"/>
      <c r="CC589" s="241"/>
      <c r="CD589" s="214"/>
      <c r="CE589" s="240"/>
      <c r="CF589" s="240"/>
      <c r="CG589" s="240"/>
      <c r="CH589" s="5"/>
      <c r="CI589" s="579">
        <f t="shared" si="71"/>
        <v>0</v>
      </c>
      <c r="CJ589" s="579">
        <f t="shared" si="72"/>
        <v>0</v>
      </c>
    </row>
    <row r="590" spans="1:88" hidden="1" x14ac:dyDescent="0.2">
      <c r="A590" s="135"/>
      <c r="B590" s="17"/>
      <c r="C590" s="17"/>
      <c r="D590" s="71"/>
      <c r="E590" s="17"/>
      <c r="F590" s="71"/>
      <c r="G590" s="148"/>
      <c r="H590" s="72"/>
      <c r="I590" s="73"/>
      <c r="J590" s="204"/>
      <c r="K590" s="204"/>
      <c r="L590" s="205"/>
      <c r="M590" s="205"/>
      <c r="N590" s="205"/>
      <c r="O590" s="214"/>
      <c r="P590" s="214"/>
      <c r="Q590" s="213"/>
      <c r="R590" s="213"/>
      <c r="S590" s="213"/>
      <c r="T590" s="213"/>
      <c r="U590" s="223"/>
      <c r="V590" s="222"/>
      <c r="W590" s="222"/>
      <c r="X590" s="222"/>
      <c r="Y590" s="222"/>
      <c r="Z590" s="222"/>
      <c r="AA590" s="232"/>
      <c r="AB590" s="231"/>
      <c r="AC590" s="231"/>
      <c r="AD590" s="231"/>
      <c r="AE590" s="231"/>
      <c r="AF590" s="231"/>
      <c r="AG590" s="250"/>
      <c r="AH590" s="249"/>
      <c r="AI590" s="249"/>
      <c r="AJ590" s="249"/>
      <c r="AK590" s="249"/>
      <c r="AL590" s="249"/>
      <c r="AM590" s="204"/>
      <c r="AN590" s="205"/>
      <c r="AO590" s="205"/>
      <c r="AP590" s="205"/>
      <c r="AQ590" s="205"/>
      <c r="AR590" s="205"/>
      <c r="AS590" s="259"/>
      <c r="AT590" s="258"/>
      <c r="AU590" s="258"/>
      <c r="AV590" s="258"/>
      <c r="AW590" s="258"/>
      <c r="AX590" s="258"/>
      <c r="AY590" s="268"/>
      <c r="AZ590" s="267"/>
      <c r="BA590" s="267"/>
      <c r="BB590" s="267"/>
      <c r="BC590" s="267"/>
      <c r="BD590" s="267"/>
      <c r="BE590" s="204"/>
      <c r="BF590" s="205"/>
      <c r="BG590" s="205"/>
      <c r="BH590" s="205"/>
      <c r="BI590" s="205"/>
      <c r="BJ590" s="205"/>
      <c r="BK590" s="241"/>
      <c r="BL590" s="240"/>
      <c r="BM590" s="240"/>
      <c r="BN590" s="240"/>
      <c r="BO590" s="240"/>
      <c r="BP590" s="240"/>
      <c r="BQ590" s="223"/>
      <c r="BR590" s="222"/>
      <c r="BS590" s="222"/>
      <c r="BT590" s="222"/>
      <c r="BU590" s="222"/>
      <c r="BV590" s="222"/>
      <c r="BW590" s="268"/>
      <c r="BX590" s="267"/>
      <c r="BY590" s="267"/>
      <c r="BZ590" s="267"/>
      <c r="CA590" s="267"/>
      <c r="CB590" s="267"/>
      <c r="CC590" s="241"/>
      <c r="CD590" s="214"/>
      <c r="CE590" s="240"/>
      <c r="CF590" s="240"/>
      <c r="CG590" s="240"/>
      <c r="CH590" s="5"/>
      <c r="CI590" s="579">
        <f t="shared" si="71"/>
        <v>0</v>
      </c>
      <c r="CJ590" s="579">
        <f t="shared" si="72"/>
        <v>0</v>
      </c>
    </row>
    <row r="591" spans="1:88" hidden="1" x14ac:dyDescent="0.2">
      <c r="A591" s="22"/>
      <c r="B591" s="22"/>
      <c r="C591" s="22"/>
      <c r="D591" s="34"/>
      <c r="E591" s="22"/>
      <c r="F591" s="34"/>
      <c r="G591" s="48"/>
      <c r="H591" s="182"/>
      <c r="I591" s="183"/>
      <c r="J591" s="204"/>
      <c r="K591" s="204"/>
      <c r="L591" s="205"/>
      <c r="M591" s="205"/>
      <c r="N591" s="205"/>
      <c r="O591" s="214"/>
      <c r="P591" s="214"/>
      <c r="Q591" s="213"/>
      <c r="R591" s="213"/>
      <c r="S591" s="213"/>
      <c r="T591" s="213"/>
      <c r="U591" s="223"/>
      <c r="V591" s="222"/>
      <c r="W591" s="222"/>
      <c r="X591" s="222"/>
      <c r="Y591" s="222"/>
      <c r="Z591" s="222"/>
      <c r="AA591" s="232"/>
      <c r="AB591" s="231"/>
      <c r="AC591" s="231"/>
      <c r="AD591" s="231"/>
      <c r="AE591" s="231"/>
      <c r="AF591" s="231"/>
      <c r="AG591" s="250"/>
      <c r="AH591" s="249"/>
      <c r="AI591" s="249"/>
      <c r="AJ591" s="249"/>
      <c r="AK591" s="249"/>
      <c r="AL591" s="249"/>
      <c r="AM591" s="204"/>
      <c r="AN591" s="205"/>
      <c r="AO591" s="205"/>
      <c r="AP591" s="205"/>
      <c r="AQ591" s="205"/>
      <c r="AR591" s="205"/>
      <c r="AS591" s="259"/>
      <c r="AT591" s="258"/>
      <c r="AU591" s="258"/>
      <c r="AV591" s="258"/>
      <c r="AW591" s="258"/>
      <c r="AX591" s="258"/>
      <c r="AY591" s="268"/>
      <c r="AZ591" s="267"/>
      <c r="BA591" s="267"/>
      <c r="BB591" s="267"/>
      <c r="BC591" s="267"/>
      <c r="BD591" s="267"/>
      <c r="BE591" s="204"/>
      <c r="BF591" s="205"/>
      <c r="BG591" s="205"/>
      <c r="BH591" s="205"/>
      <c r="BI591" s="205"/>
      <c r="BJ591" s="205"/>
      <c r="BK591" s="241"/>
      <c r="BL591" s="240"/>
      <c r="BM591" s="240"/>
      <c r="BN591" s="240"/>
      <c r="BO591" s="240"/>
      <c r="BP591" s="240"/>
      <c r="BQ591" s="223"/>
      <c r="BR591" s="222"/>
      <c r="BS591" s="222"/>
      <c r="BT591" s="222"/>
      <c r="BU591" s="222"/>
      <c r="BV591" s="222"/>
      <c r="BW591" s="268"/>
      <c r="BX591" s="267"/>
      <c r="BY591" s="267"/>
      <c r="BZ591" s="267"/>
      <c r="CA591" s="267"/>
      <c r="CB591" s="267"/>
      <c r="CC591" s="241"/>
      <c r="CD591" s="214"/>
      <c r="CE591" s="240"/>
      <c r="CF591" s="240"/>
      <c r="CG591" s="240"/>
      <c r="CH591" s="5"/>
      <c r="CI591" s="579">
        <f t="shared" ref="CI591:CI654" si="73">+K591+Q591+W591+AC591+AI591+AO591+AU591+BA591+BG591+BM591+BS591+BY591</f>
        <v>0</v>
      </c>
      <c r="CJ591" s="579">
        <f t="shared" ref="CJ591:CJ654" si="74">+I591-CI591</f>
        <v>0</v>
      </c>
    </row>
    <row r="592" spans="1:88" hidden="1" x14ac:dyDescent="0.2">
      <c r="A592" s="22"/>
      <c r="B592" s="22"/>
      <c r="C592" s="22"/>
      <c r="D592" s="34"/>
      <c r="E592" s="22"/>
      <c r="F592" s="34"/>
      <c r="G592" s="48"/>
      <c r="H592" s="26"/>
      <c r="I592" s="96"/>
      <c r="J592" s="204"/>
      <c r="K592" s="204"/>
      <c r="L592" s="205"/>
      <c r="M592" s="205"/>
      <c r="N592" s="205"/>
      <c r="O592" s="214"/>
      <c r="P592" s="214"/>
      <c r="Q592" s="213"/>
      <c r="R592" s="213"/>
      <c r="S592" s="213"/>
      <c r="T592" s="213"/>
      <c r="U592" s="223"/>
      <c r="V592" s="222"/>
      <c r="W592" s="222"/>
      <c r="X592" s="222"/>
      <c r="Y592" s="222"/>
      <c r="Z592" s="222"/>
      <c r="AA592" s="232"/>
      <c r="AB592" s="231"/>
      <c r="AC592" s="231"/>
      <c r="AD592" s="231"/>
      <c r="AE592" s="231"/>
      <c r="AF592" s="231"/>
      <c r="AG592" s="250"/>
      <c r="AH592" s="249"/>
      <c r="AI592" s="249"/>
      <c r="AJ592" s="249"/>
      <c r="AK592" s="249"/>
      <c r="AL592" s="249"/>
      <c r="AM592" s="204"/>
      <c r="AN592" s="205"/>
      <c r="AO592" s="205"/>
      <c r="AP592" s="205"/>
      <c r="AQ592" s="205"/>
      <c r="AR592" s="205"/>
      <c r="AS592" s="259"/>
      <c r="AT592" s="258"/>
      <c r="AU592" s="258"/>
      <c r="AV592" s="258"/>
      <c r="AW592" s="258"/>
      <c r="AX592" s="258"/>
      <c r="AY592" s="268"/>
      <c r="AZ592" s="267"/>
      <c r="BA592" s="267"/>
      <c r="BB592" s="267"/>
      <c r="BC592" s="267"/>
      <c r="BD592" s="267"/>
      <c r="BE592" s="204"/>
      <c r="BF592" s="205"/>
      <c r="BG592" s="205"/>
      <c r="BH592" s="205"/>
      <c r="BI592" s="205"/>
      <c r="BJ592" s="205"/>
      <c r="BK592" s="241"/>
      <c r="BL592" s="240"/>
      <c r="BM592" s="240"/>
      <c r="BN592" s="240"/>
      <c r="BO592" s="240"/>
      <c r="BP592" s="240"/>
      <c r="BQ592" s="223"/>
      <c r="BR592" s="222"/>
      <c r="BS592" s="222"/>
      <c r="BT592" s="222"/>
      <c r="BU592" s="222"/>
      <c r="BV592" s="222"/>
      <c r="BW592" s="268"/>
      <c r="BX592" s="267"/>
      <c r="BY592" s="267"/>
      <c r="BZ592" s="267"/>
      <c r="CA592" s="267"/>
      <c r="CB592" s="267"/>
      <c r="CC592" s="241"/>
      <c r="CD592" s="214"/>
      <c r="CE592" s="240"/>
      <c r="CF592" s="240"/>
      <c r="CG592" s="240"/>
      <c r="CH592" s="5"/>
      <c r="CI592" s="579">
        <f t="shared" si="73"/>
        <v>0</v>
      </c>
      <c r="CJ592" s="579">
        <f t="shared" si="74"/>
        <v>0</v>
      </c>
    </row>
    <row r="593" spans="1:88" hidden="1" x14ac:dyDescent="0.2">
      <c r="A593" s="22"/>
      <c r="B593" s="22"/>
      <c r="C593" s="22"/>
      <c r="D593" s="121"/>
      <c r="E593" s="22"/>
      <c r="F593" s="34"/>
      <c r="G593" s="48"/>
      <c r="H593" s="26"/>
      <c r="I593" s="96"/>
      <c r="J593" s="204"/>
      <c r="K593" s="204"/>
      <c r="L593" s="205"/>
      <c r="M593" s="205"/>
      <c r="N593" s="205"/>
      <c r="O593" s="214"/>
      <c r="P593" s="214"/>
      <c r="Q593" s="213"/>
      <c r="R593" s="213"/>
      <c r="S593" s="213"/>
      <c r="T593" s="213"/>
      <c r="U593" s="223"/>
      <c r="V593" s="222"/>
      <c r="W593" s="222"/>
      <c r="X593" s="222"/>
      <c r="Y593" s="222"/>
      <c r="Z593" s="222"/>
      <c r="AA593" s="232"/>
      <c r="AB593" s="231"/>
      <c r="AC593" s="231"/>
      <c r="AD593" s="231"/>
      <c r="AE593" s="231"/>
      <c r="AF593" s="231"/>
      <c r="AG593" s="250"/>
      <c r="AH593" s="249"/>
      <c r="AI593" s="249"/>
      <c r="AJ593" s="249"/>
      <c r="AK593" s="249"/>
      <c r="AL593" s="249"/>
      <c r="AM593" s="204"/>
      <c r="AN593" s="205"/>
      <c r="AO593" s="205"/>
      <c r="AP593" s="205"/>
      <c r="AQ593" s="205"/>
      <c r="AR593" s="205"/>
      <c r="AS593" s="259"/>
      <c r="AT593" s="258"/>
      <c r="AU593" s="258"/>
      <c r="AV593" s="258"/>
      <c r="AW593" s="258"/>
      <c r="AX593" s="258"/>
      <c r="AY593" s="268"/>
      <c r="AZ593" s="267"/>
      <c r="BA593" s="267"/>
      <c r="BB593" s="267"/>
      <c r="BC593" s="267"/>
      <c r="BD593" s="267"/>
      <c r="BE593" s="204"/>
      <c r="BF593" s="205"/>
      <c r="BG593" s="205"/>
      <c r="BH593" s="205"/>
      <c r="BI593" s="205"/>
      <c r="BJ593" s="205"/>
      <c r="BK593" s="241"/>
      <c r="BL593" s="240"/>
      <c r="BM593" s="240"/>
      <c r="BN593" s="240"/>
      <c r="BO593" s="240"/>
      <c r="BP593" s="240"/>
      <c r="BQ593" s="223"/>
      <c r="BR593" s="222"/>
      <c r="BS593" s="222"/>
      <c r="BT593" s="222"/>
      <c r="BU593" s="222"/>
      <c r="BV593" s="222"/>
      <c r="BW593" s="268"/>
      <c r="BX593" s="267"/>
      <c r="BY593" s="267"/>
      <c r="BZ593" s="267"/>
      <c r="CA593" s="267"/>
      <c r="CB593" s="267"/>
      <c r="CC593" s="241"/>
      <c r="CD593" s="214"/>
      <c r="CE593" s="240"/>
      <c r="CF593" s="240"/>
      <c r="CG593" s="240"/>
      <c r="CH593" s="5"/>
      <c r="CI593" s="579">
        <f t="shared" si="73"/>
        <v>0</v>
      </c>
      <c r="CJ593" s="579">
        <f t="shared" si="74"/>
        <v>0</v>
      </c>
    </row>
    <row r="594" spans="1:88" hidden="1" x14ac:dyDescent="0.2">
      <c r="A594" s="22"/>
      <c r="B594" s="22"/>
      <c r="C594" s="22"/>
      <c r="D594" s="33"/>
      <c r="E594" s="22"/>
      <c r="F594" s="34"/>
      <c r="G594" s="48"/>
      <c r="H594" s="75"/>
      <c r="I594" s="52"/>
      <c r="J594" s="204"/>
      <c r="K594" s="204"/>
      <c r="L594" s="205"/>
      <c r="M594" s="205"/>
      <c r="N594" s="205"/>
      <c r="O594" s="214"/>
      <c r="P594" s="214"/>
      <c r="Q594" s="213"/>
      <c r="R594" s="213"/>
      <c r="S594" s="213"/>
      <c r="T594" s="213"/>
      <c r="U594" s="223"/>
      <c r="V594" s="222"/>
      <c r="W594" s="222"/>
      <c r="X594" s="222"/>
      <c r="Y594" s="222"/>
      <c r="Z594" s="222"/>
      <c r="AA594" s="232"/>
      <c r="AB594" s="231"/>
      <c r="AC594" s="231"/>
      <c r="AD594" s="231"/>
      <c r="AE594" s="231"/>
      <c r="AF594" s="231"/>
      <c r="AG594" s="250"/>
      <c r="AH594" s="249"/>
      <c r="AI594" s="249"/>
      <c r="AJ594" s="249"/>
      <c r="AK594" s="249"/>
      <c r="AL594" s="249"/>
      <c r="AM594" s="204"/>
      <c r="AN594" s="205"/>
      <c r="AO594" s="205"/>
      <c r="AP594" s="205"/>
      <c r="AQ594" s="205"/>
      <c r="AR594" s="205"/>
      <c r="AS594" s="259"/>
      <c r="AT594" s="258"/>
      <c r="AU594" s="258"/>
      <c r="AV594" s="258"/>
      <c r="AW594" s="258"/>
      <c r="AX594" s="258"/>
      <c r="AY594" s="268"/>
      <c r="AZ594" s="267"/>
      <c r="BA594" s="267"/>
      <c r="BB594" s="267"/>
      <c r="BC594" s="267"/>
      <c r="BD594" s="267"/>
      <c r="BE594" s="204"/>
      <c r="BF594" s="205"/>
      <c r="BG594" s="205"/>
      <c r="BH594" s="205"/>
      <c r="BI594" s="205"/>
      <c r="BJ594" s="205"/>
      <c r="BK594" s="241"/>
      <c r="BL594" s="240"/>
      <c r="BM594" s="240"/>
      <c r="BN594" s="240"/>
      <c r="BO594" s="240"/>
      <c r="BP594" s="240"/>
      <c r="BQ594" s="223"/>
      <c r="BR594" s="222"/>
      <c r="BS594" s="222"/>
      <c r="BT594" s="222"/>
      <c r="BU594" s="222"/>
      <c r="BV594" s="222"/>
      <c r="BW594" s="268"/>
      <c r="BX594" s="267"/>
      <c r="BY594" s="267"/>
      <c r="BZ594" s="267"/>
      <c r="CA594" s="267"/>
      <c r="CB594" s="267"/>
      <c r="CC594" s="241"/>
      <c r="CD594" s="214"/>
      <c r="CE594" s="240"/>
      <c r="CF594" s="240"/>
      <c r="CG594" s="240"/>
      <c r="CH594" s="5"/>
      <c r="CI594" s="579">
        <f t="shared" si="73"/>
        <v>0</v>
      </c>
      <c r="CJ594" s="579">
        <f t="shared" si="74"/>
        <v>0</v>
      </c>
    </row>
    <row r="595" spans="1:88" hidden="1" x14ac:dyDescent="0.2">
      <c r="A595" s="22"/>
      <c r="B595" s="22"/>
      <c r="C595" s="22"/>
      <c r="D595" s="34"/>
      <c r="E595" s="22"/>
      <c r="F595" s="34"/>
      <c r="G595" s="48"/>
      <c r="H595" s="36"/>
      <c r="I595" s="27"/>
      <c r="J595" s="204"/>
      <c r="K595" s="204"/>
      <c r="L595" s="205"/>
      <c r="M595" s="205"/>
      <c r="N595" s="204"/>
      <c r="O595" s="214"/>
      <c r="P595" s="214"/>
      <c r="Q595" s="213"/>
      <c r="R595" s="214"/>
      <c r="S595" s="213"/>
      <c r="T595" s="214"/>
      <c r="U595" s="223"/>
      <c r="V595" s="223"/>
      <c r="W595" s="222"/>
      <c r="X595" s="223"/>
      <c r="Y595" s="222"/>
      <c r="Z595" s="223"/>
      <c r="AA595" s="232"/>
      <c r="AB595" s="232"/>
      <c r="AC595" s="231"/>
      <c r="AD595" s="232"/>
      <c r="AE595" s="231"/>
      <c r="AF595" s="232"/>
      <c r="AG595" s="250"/>
      <c r="AH595" s="250"/>
      <c r="AI595" s="249"/>
      <c r="AJ595" s="250"/>
      <c r="AK595" s="249"/>
      <c r="AL595" s="250"/>
      <c r="AM595" s="204"/>
      <c r="AN595" s="204"/>
      <c r="AO595" s="205"/>
      <c r="AP595" s="204"/>
      <c r="AQ595" s="205"/>
      <c r="AR595" s="204"/>
      <c r="AS595" s="259"/>
      <c r="AT595" s="259"/>
      <c r="AU595" s="258"/>
      <c r="AV595" s="259"/>
      <c r="AW595" s="258"/>
      <c r="AX595" s="259"/>
      <c r="AY595" s="268"/>
      <c r="AZ595" s="268"/>
      <c r="BA595" s="267"/>
      <c r="BB595" s="268"/>
      <c r="BC595" s="267"/>
      <c r="BD595" s="268"/>
      <c r="BE595" s="204"/>
      <c r="BF595" s="204"/>
      <c r="BG595" s="205"/>
      <c r="BH595" s="204"/>
      <c r="BI595" s="205"/>
      <c r="BJ595" s="204"/>
      <c r="BK595" s="241"/>
      <c r="BL595" s="241"/>
      <c r="BM595" s="240"/>
      <c r="BN595" s="241"/>
      <c r="BO595" s="240"/>
      <c r="BP595" s="241"/>
      <c r="BQ595" s="223"/>
      <c r="BR595" s="223"/>
      <c r="BS595" s="222"/>
      <c r="BT595" s="223"/>
      <c r="BU595" s="222"/>
      <c r="BV595" s="223"/>
      <c r="BW595" s="268"/>
      <c r="BX595" s="268"/>
      <c r="BY595" s="267"/>
      <c r="BZ595" s="268"/>
      <c r="CA595" s="267"/>
      <c r="CB595" s="268"/>
      <c r="CC595" s="241"/>
      <c r="CD595" s="214"/>
      <c r="CE595" s="240"/>
      <c r="CF595" s="240"/>
      <c r="CG595" s="241"/>
      <c r="CH595" s="5"/>
      <c r="CI595" s="579">
        <f t="shared" si="73"/>
        <v>0</v>
      </c>
      <c r="CJ595" s="579">
        <f t="shared" si="74"/>
        <v>0</v>
      </c>
    </row>
    <row r="596" spans="1:88" hidden="1" x14ac:dyDescent="0.2">
      <c r="A596" s="141"/>
      <c r="B596" s="141"/>
      <c r="C596" s="141"/>
      <c r="D596" s="142"/>
      <c r="E596" s="141"/>
      <c r="F596" s="142"/>
      <c r="G596" s="15"/>
      <c r="H596" s="184"/>
      <c r="I596" s="15"/>
      <c r="J596" s="204"/>
      <c r="K596" s="204"/>
      <c r="L596" s="205"/>
      <c r="M596" s="205"/>
      <c r="N596" s="205"/>
      <c r="O596" s="214"/>
      <c r="P596" s="214"/>
      <c r="Q596" s="213"/>
      <c r="R596" s="213"/>
      <c r="S596" s="213"/>
      <c r="T596" s="213"/>
      <c r="U596" s="223"/>
      <c r="V596" s="222"/>
      <c r="W596" s="222"/>
      <c r="X596" s="222"/>
      <c r="Y596" s="222"/>
      <c r="Z596" s="222"/>
      <c r="AA596" s="232"/>
      <c r="AB596" s="231"/>
      <c r="AC596" s="231"/>
      <c r="AD596" s="231"/>
      <c r="AE596" s="231"/>
      <c r="AF596" s="231"/>
      <c r="AG596" s="250"/>
      <c r="AH596" s="249"/>
      <c r="AI596" s="249"/>
      <c r="AJ596" s="249"/>
      <c r="AK596" s="249"/>
      <c r="AL596" s="249"/>
      <c r="AM596" s="204"/>
      <c r="AN596" s="205"/>
      <c r="AO596" s="205"/>
      <c r="AP596" s="205"/>
      <c r="AQ596" s="205"/>
      <c r="AR596" s="205"/>
      <c r="AS596" s="259"/>
      <c r="AT596" s="258"/>
      <c r="AU596" s="258"/>
      <c r="AV596" s="258"/>
      <c r="AW596" s="258"/>
      <c r="AX596" s="258"/>
      <c r="AY596" s="268"/>
      <c r="AZ596" s="267"/>
      <c r="BA596" s="267"/>
      <c r="BB596" s="267"/>
      <c r="BC596" s="267"/>
      <c r="BD596" s="267"/>
      <c r="BE596" s="204"/>
      <c r="BF596" s="205"/>
      <c r="BG596" s="205"/>
      <c r="BH596" s="205"/>
      <c r="BI596" s="205"/>
      <c r="BJ596" s="205"/>
      <c r="BK596" s="241"/>
      <c r="BL596" s="240"/>
      <c r="BM596" s="240"/>
      <c r="BN596" s="240"/>
      <c r="BO596" s="240"/>
      <c r="BP596" s="240"/>
      <c r="BQ596" s="223"/>
      <c r="BR596" s="222"/>
      <c r="BS596" s="222"/>
      <c r="BT596" s="222"/>
      <c r="BU596" s="222"/>
      <c r="BV596" s="222"/>
      <c r="BW596" s="268"/>
      <c r="BX596" s="267"/>
      <c r="BY596" s="267"/>
      <c r="BZ596" s="267"/>
      <c r="CA596" s="267"/>
      <c r="CB596" s="267"/>
      <c r="CC596" s="241"/>
      <c r="CD596" s="214"/>
      <c r="CE596" s="240"/>
      <c r="CF596" s="240"/>
      <c r="CG596" s="240"/>
      <c r="CH596" s="5"/>
      <c r="CI596" s="579">
        <f t="shared" si="73"/>
        <v>0</v>
      </c>
      <c r="CJ596" s="579">
        <f t="shared" si="74"/>
        <v>0</v>
      </c>
    </row>
    <row r="597" spans="1:88" hidden="1" x14ac:dyDescent="0.2">
      <c r="A597" s="22"/>
      <c r="B597" s="22"/>
      <c r="C597" s="51"/>
      <c r="D597" s="34"/>
      <c r="E597" s="22"/>
      <c r="F597" s="34"/>
      <c r="G597" s="48"/>
      <c r="H597" s="26"/>
      <c r="I597" s="27"/>
      <c r="J597" s="204"/>
      <c r="K597" s="204"/>
      <c r="L597" s="205"/>
      <c r="M597" s="205"/>
      <c r="N597" s="205"/>
      <c r="O597" s="214"/>
      <c r="P597" s="214"/>
      <c r="Q597" s="213"/>
      <c r="R597" s="213"/>
      <c r="S597" s="213"/>
      <c r="T597" s="213"/>
      <c r="U597" s="223"/>
      <c r="V597" s="222"/>
      <c r="W597" s="222"/>
      <c r="X597" s="222"/>
      <c r="Y597" s="222"/>
      <c r="Z597" s="222"/>
      <c r="AA597" s="232"/>
      <c r="AB597" s="231"/>
      <c r="AC597" s="231"/>
      <c r="AD597" s="231"/>
      <c r="AE597" s="231"/>
      <c r="AF597" s="231"/>
      <c r="AG597" s="250"/>
      <c r="AH597" s="249"/>
      <c r="AI597" s="249"/>
      <c r="AJ597" s="249"/>
      <c r="AK597" s="249"/>
      <c r="AL597" s="249"/>
      <c r="AM597" s="204"/>
      <c r="AN597" s="205"/>
      <c r="AO597" s="205"/>
      <c r="AP597" s="205"/>
      <c r="AQ597" s="205"/>
      <c r="AR597" s="205"/>
      <c r="AS597" s="259"/>
      <c r="AT597" s="258"/>
      <c r="AU597" s="258"/>
      <c r="AV597" s="258"/>
      <c r="AW597" s="258"/>
      <c r="AX597" s="258"/>
      <c r="AY597" s="268"/>
      <c r="AZ597" s="267"/>
      <c r="BA597" s="267"/>
      <c r="BB597" s="267"/>
      <c r="BC597" s="267"/>
      <c r="BD597" s="267"/>
      <c r="BE597" s="204"/>
      <c r="BF597" s="205"/>
      <c r="BG597" s="205"/>
      <c r="BH597" s="205"/>
      <c r="BI597" s="205"/>
      <c r="BJ597" s="205"/>
      <c r="BK597" s="241"/>
      <c r="BL597" s="240"/>
      <c r="BM597" s="240"/>
      <c r="BN597" s="240"/>
      <c r="BO597" s="240"/>
      <c r="BP597" s="240"/>
      <c r="BQ597" s="223"/>
      <c r="BR597" s="222"/>
      <c r="BS597" s="222"/>
      <c r="BT597" s="222"/>
      <c r="BU597" s="222"/>
      <c r="BV597" s="222"/>
      <c r="BW597" s="268"/>
      <c r="BX597" s="267"/>
      <c r="BY597" s="267"/>
      <c r="BZ597" s="267"/>
      <c r="CA597" s="267"/>
      <c r="CB597" s="267"/>
      <c r="CC597" s="241"/>
      <c r="CD597" s="214"/>
      <c r="CE597" s="240"/>
      <c r="CF597" s="240"/>
      <c r="CG597" s="240"/>
      <c r="CH597" s="5"/>
      <c r="CI597" s="579">
        <f t="shared" si="73"/>
        <v>0</v>
      </c>
      <c r="CJ597" s="579">
        <f t="shared" si="74"/>
        <v>0</v>
      </c>
    </row>
    <row r="598" spans="1:88" hidden="1" x14ac:dyDescent="0.2">
      <c r="A598" s="22"/>
      <c r="B598" s="22"/>
      <c r="C598" s="51"/>
      <c r="D598" s="34"/>
      <c r="E598" s="22"/>
      <c r="F598" s="34"/>
      <c r="G598" s="48"/>
      <c r="H598" s="26"/>
      <c r="I598" s="27"/>
      <c r="J598" s="204"/>
      <c r="K598" s="204"/>
      <c r="L598" s="205"/>
      <c r="M598" s="205"/>
      <c r="N598" s="205"/>
      <c r="O598" s="214"/>
      <c r="P598" s="214"/>
      <c r="Q598" s="213"/>
      <c r="R598" s="213"/>
      <c r="S598" s="213"/>
      <c r="T598" s="213"/>
      <c r="U598" s="223"/>
      <c r="V598" s="222"/>
      <c r="W598" s="222"/>
      <c r="X598" s="222"/>
      <c r="Y598" s="222"/>
      <c r="Z598" s="222"/>
      <c r="AA598" s="232"/>
      <c r="AB598" s="231"/>
      <c r="AC598" s="231"/>
      <c r="AD598" s="231"/>
      <c r="AE598" s="231"/>
      <c r="AF598" s="231"/>
      <c r="AG598" s="250"/>
      <c r="AH598" s="249"/>
      <c r="AI598" s="249"/>
      <c r="AJ598" s="249"/>
      <c r="AK598" s="249"/>
      <c r="AL598" s="249"/>
      <c r="AM598" s="204"/>
      <c r="AN598" s="205"/>
      <c r="AO598" s="205"/>
      <c r="AP598" s="205"/>
      <c r="AQ598" s="205"/>
      <c r="AR598" s="205"/>
      <c r="AS598" s="259"/>
      <c r="AT598" s="258"/>
      <c r="AU598" s="258"/>
      <c r="AV598" s="258"/>
      <c r="AW598" s="258"/>
      <c r="AX598" s="258"/>
      <c r="AY598" s="268"/>
      <c r="AZ598" s="267"/>
      <c r="BA598" s="267"/>
      <c r="BB598" s="267"/>
      <c r="BC598" s="267"/>
      <c r="BD598" s="267"/>
      <c r="BE598" s="204"/>
      <c r="BF598" s="205"/>
      <c r="BG598" s="205"/>
      <c r="BH598" s="205"/>
      <c r="BI598" s="205"/>
      <c r="BJ598" s="205"/>
      <c r="BK598" s="241"/>
      <c r="BL598" s="240"/>
      <c r="BM598" s="240"/>
      <c r="BN598" s="240"/>
      <c r="BO598" s="240"/>
      <c r="BP598" s="240"/>
      <c r="BQ598" s="223"/>
      <c r="BR598" s="222"/>
      <c r="BS598" s="222"/>
      <c r="BT598" s="222"/>
      <c r="BU598" s="222"/>
      <c r="BV598" s="222"/>
      <c r="BW598" s="268"/>
      <c r="BX598" s="267"/>
      <c r="BY598" s="267"/>
      <c r="BZ598" s="267"/>
      <c r="CA598" s="267"/>
      <c r="CB598" s="267"/>
      <c r="CC598" s="241"/>
      <c r="CD598" s="214"/>
      <c r="CE598" s="240"/>
      <c r="CF598" s="240"/>
      <c r="CG598" s="240"/>
      <c r="CH598" s="5"/>
      <c r="CI598" s="579">
        <f t="shared" si="73"/>
        <v>0</v>
      </c>
      <c r="CJ598" s="579">
        <f t="shared" si="74"/>
        <v>0</v>
      </c>
    </row>
    <row r="599" spans="1:88" hidden="1" x14ac:dyDescent="0.2">
      <c r="A599" s="22"/>
      <c r="B599" s="22"/>
      <c r="C599" s="51"/>
      <c r="D599" s="121"/>
      <c r="E599" s="22"/>
      <c r="F599" s="34"/>
      <c r="G599" s="48"/>
      <c r="H599" s="26"/>
      <c r="I599" s="27"/>
      <c r="J599" s="204"/>
      <c r="K599" s="204"/>
      <c r="L599" s="205"/>
      <c r="M599" s="205"/>
      <c r="N599" s="205"/>
      <c r="O599" s="214"/>
      <c r="P599" s="214"/>
      <c r="Q599" s="213"/>
      <c r="R599" s="213"/>
      <c r="S599" s="213"/>
      <c r="T599" s="213"/>
      <c r="U599" s="223"/>
      <c r="V599" s="222"/>
      <c r="W599" s="222"/>
      <c r="X599" s="222"/>
      <c r="Y599" s="222"/>
      <c r="Z599" s="222"/>
      <c r="AA599" s="232"/>
      <c r="AB599" s="231"/>
      <c r="AC599" s="231"/>
      <c r="AD599" s="231"/>
      <c r="AE599" s="231"/>
      <c r="AF599" s="231"/>
      <c r="AG599" s="250"/>
      <c r="AH599" s="249"/>
      <c r="AI599" s="249"/>
      <c r="AJ599" s="249"/>
      <c r="AK599" s="249"/>
      <c r="AL599" s="249"/>
      <c r="AM599" s="204"/>
      <c r="AN599" s="205"/>
      <c r="AO599" s="205"/>
      <c r="AP599" s="205"/>
      <c r="AQ599" s="205"/>
      <c r="AR599" s="205"/>
      <c r="AS599" s="259"/>
      <c r="AT599" s="258"/>
      <c r="AU599" s="258"/>
      <c r="AV599" s="258"/>
      <c r="AW599" s="258"/>
      <c r="AX599" s="258"/>
      <c r="AY599" s="268"/>
      <c r="AZ599" s="267"/>
      <c r="BA599" s="267"/>
      <c r="BB599" s="267"/>
      <c r="BC599" s="267"/>
      <c r="BD599" s="267"/>
      <c r="BE599" s="204"/>
      <c r="BF599" s="205"/>
      <c r="BG599" s="205"/>
      <c r="BH599" s="205"/>
      <c r="BI599" s="205"/>
      <c r="BJ599" s="205"/>
      <c r="BK599" s="241"/>
      <c r="BL599" s="240"/>
      <c r="BM599" s="240"/>
      <c r="BN599" s="240"/>
      <c r="BO599" s="240"/>
      <c r="BP599" s="240"/>
      <c r="BQ599" s="223"/>
      <c r="BR599" s="222"/>
      <c r="BS599" s="222"/>
      <c r="BT599" s="222"/>
      <c r="BU599" s="222"/>
      <c r="BV599" s="222"/>
      <c r="BW599" s="268"/>
      <c r="BX599" s="267"/>
      <c r="BY599" s="267"/>
      <c r="BZ599" s="267"/>
      <c r="CA599" s="267"/>
      <c r="CB599" s="267"/>
      <c r="CC599" s="241"/>
      <c r="CD599" s="214"/>
      <c r="CE599" s="240"/>
      <c r="CF599" s="240"/>
      <c r="CG599" s="240"/>
      <c r="CH599" s="5"/>
      <c r="CI599" s="579">
        <f t="shared" si="73"/>
        <v>0</v>
      </c>
      <c r="CJ599" s="579">
        <f t="shared" si="74"/>
        <v>0</v>
      </c>
    </row>
    <row r="600" spans="1:88" hidden="1" x14ac:dyDescent="0.2">
      <c r="A600" s="22"/>
      <c r="B600" s="22"/>
      <c r="C600" s="51"/>
      <c r="D600" s="33"/>
      <c r="E600" s="22"/>
      <c r="F600" s="34"/>
      <c r="G600" s="48"/>
      <c r="H600" s="75"/>
      <c r="I600" s="27"/>
      <c r="J600" s="204"/>
      <c r="K600" s="204"/>
      <c r="L600" s="205"/>
      <c r="M600" s="205"/>
      <c r="N600" s="205"/>
      <c r="O600" s="214"/>
      <c r="P600" s="214"/>
      <c r="Q600" s="213"/>
      <c r="R600" s="213"/>
      <c r="S600" s="213"/>
      <c r="T600" s="213"/>
      <c r="U600" s="223"/>
      <c r="V600" s="222"/>
      <c r="W600" s="222"/>
      <c r="X600" s="222"/>
      <c r="Y600" s="222"/>
      <c r="Z600" s="222"/>
      <c r="AA600" s="232"/>
      <c r="AB600" s="231"/>
      <c r="AC600" s="231"/>
      <c r="AD600" s="231"/>
      <c r="AE600" s="231"/>
      <c r="AF600" s="231"/>
      <c r="AG600" s="250"/>
      <c r="AH600" s="249"/>
      <c r="AI600" s="249"/>
      <c r="AJ600" s="249"/>
      <c r="AK600" s="249"/>
      <c r="AL600" s="249"/>
      <c r="AM600" s="204"/>
      <c r="AN600" s="205"/>
      <c r="AO600" s="205"/>
      <c r="AP600" s="205"/>
      <c r="AQ600" s="205"/>
      <c r="AR600" s="205"/>
      <c r="AS600" s="259"/>
      <c r="AT600" s="258"/>
      <c r="AU600" s="258"/>
      <c r="AV600" s="258"/>
      <c r="AW600" s="258"/>
      <c r="AX600" s="258"/>
      <c r="AY600" s="268"/>
      <c r="AZ600" s="267"/>
      <c r="BA600" s="267"/>
      <c r="BB600" s="267"/>
      <c r="BC600" s="267"/>
      <c r="BD600" s="267"/>
      <c r="BE600" s="204"/>
      <c r="BF600" s="205"/>
      <c r="BG600" s="205"/>
      <c r="BH600" s="205"/>
      <c r="BI600" s="205"/>
      <c r="BJ600" s="205"/>
      <c r="BK600" s="241"/>
      <c r="BL600" s="240"/>
      <c r="BM600" s="240"/>
      <c r="BN600" s="240"/>
      <c r="BO600" s="240"/>
      <c r="BP600" s="240"/>
      <c r="BQ600" s="223"/>
      <c r="BR600" s="222"/>
      <c r="BS600" s="222"/>
      <c r="BT600" s="222"/>
      <c r="BU600" s="222"/>
      <c r="BV600" s="222"/>
      <c r="BW600" s="268"/>
      <c r="BX600" s="267"/>
      <c r="BY600" s="267"/>
      <c r="BZ600" s="267"/>
      <c r="CA600" s="267"/>
      <c r="CB600" s="267"/>
      <c r="CC600" s="241"/>
      <c r="CD600" s="214"/>
      <c r="CE600" s="240"/>
      <c r="CF600" s="240"/>
      <c r="CG600" s="240"/>
      <c r="CH600" s="5"/>
      <c r="CI600" s="579">
        <f t="shared" si="73"/>
        <v>0</v>
      </c>
      <c r="CJ600" s="579">
        <f t="shared" si="74"/>
        <v>0</v>
      </c>
    </row>
    <row r="601" spans="1:88" hidden="1" x14ac:dyDescent="0.2">
      <c r="A601" s="22"/>
      <c r="B601" s="22"/>
      <c r="C601" s="28"/>
      <c r="D601" s="34"/>
      <c r="E601" s="22"/>
      <c r="F601" s="34"/>
      <c r="G601" s="48"/>
      <c r="H601" s="36"/>
      <c r="I601" s="27"/>
      <c r="J601" s="204"/>
      <c r="K601" s="204"/>
      <c r="L601" s="205"/>
      <c r="M601" s="205"/>
      <c r="N601" s="204"/>
      <c r="O601" s="214"/>
      <c r="P601" s="214"/>
      <c r="Q601" s="213"/>
      <c r="R601" s="214"/>
      <c r="S601" s="213"/>
      <c r="T601" s="214"/>
      <c r="U601" s="223"/>
      <c r="V601" s="223"/>
      <c r="W601" s="222"/>
      <c r="X601" s="223"/>
      <c r="Y601" s="222"/>
      <c r="Z601" s="223"/>
      <c r="AA601" s="232"/>
      <c r="AB601" s="232"/>
      <c r="AC601" s="231"/>
      <c r="AD601" s="232"/>
      <c r="AE601" s="231"/>
      <c r="AF601" s="232"/>
      <c r="AG601" s="250"/>
      <c r="AH601" s="250"/>
      <c r="AI601" s="249"/>
      <c r="AJ601" s="250"/>
      <c r="AK601" s="249"/>
      <c r="AL601" s="250"/>
      <c r="AM601" s="204"/>
      <c r="AN601" s="204"/>
      <c r="AO601" s="205"/>
      <c r="AP601" s="204"/>
      <c r="AQ601" s="205"/>
      <c r="AR601" s="204"/>
      <c r="AS601" s="259"/>
      <c r="AT601" s="259"/>
      <c r="AU601" s="258"/>
      <c r="AV601" s="259"/>
      <c r="AW601" s="258"/>
      <c r="AX601" s="259"/>
      <c r="AY601" s="268"/>
      <c r="AZ601" s="268"/>
      <c r="BA601" s="267"/>
      <c r="BB601" s="268"/>
      <c r="BC601" s="267"/>
      <c r="BD601" s="268"/>
      <c r="BE601" s="204"/>
      <c r="BF601" s="204"/>
      <c r="BG601" s="205"/>
      <c r="BH601" s="204"/>
      <c r="BI601" s="205"/>
      <c r="BJ601" s="204"/>
      <c r="BK601" s="241"/>
      <c r="BL601" s="241"/>
      <c r="BM601" s="240"/>
      <c r="BN601" s="241"/>
      <c r="BO601" s="240"/>
      <c r="BP601" s="241"/>
      <c r="BQ601" s="223"/>
      <c r="BR601" s="223"/>
      <c r="BS601" s="222"/>
      <c r="BT601" s="223"/>
      <c r="BU601" s="222"/>
      <c r="BV601" s="223"/>
      <c r="BW601" s="268"/>
      <c r="BX601" s="268"/>
      <c r="BY601" s="267"/>
      <c r="BZ601" s="268"/>
      <c r="CA601" s="267"/>
      <c r="CB601" s="268"/>
      <c r="CC601" s="241"/>
      <c r="CD601" s="214"/>
      <c r="CE601" s="240"/>
      <c r="CF601" s="240"/>
      <c r="CG601" s="241"/>
      <c r="CH601" s="5"/>
      <c r="CI601" s="579">
        <f t="shared" si="73"/>
        <v>0</v>
      </c>
      <c r="CJ601" s="579">
        <f t="shared" si="74"/>
        <v>0</v>
      </c>
    </row>
    <row r="602" spans="1:88" hidden="1" x14ac:dyDescent="0.2">
      <c r="A602" s="105"/>
      <c r="B602" s="105"/>
      <c r="C602" s="105"/>
      <c r="D602" s="107"/>
      <c r="E602" s="105"/>
      <c r="F602" s="107"/>
      <c r="G602" s="108"/>
      <c r="H602" s="91"/>
      <c r="I602" s="59"/>
      <c r="J602" s="206"/>
      <c r="K602" s="206"/>
      <c r="L602" s="206"/>
      <c r="M602" s="206"/>
      <c r="N602" s="206"/>
      <c r="O602" s="215"/>
      <c r="P602" s="215"/>
      <c r="Q602" s="215"/>
      <c r="R602" s="215"/>
      <c r="S602" s="215"/>
      <c r="T602" s="215"/>
      <c r="U602" s="224"/>
      <c r="V602" s="224"/>
      <c r="W602" s="224"/>
      <c r="X602" s="224"/>
      <c r="Y602" s="224"/>
      <c r="Z602" s="224"/>
      <c r="AA602" s="233"/>
      <c r="AB602" s="233"/>
      <c r="AC602" s="233"/>
      <c r="AD602" s="233"/>
      <c r="AE602" s="233"/>
      <c r="AF602" s="233"/>
      <c r="AG602" s="251"/>
      <c r="AH602" s="251"/>
      <c r="AI602" s="251"/>
      <c r="AJ602" s="251"/>
      <c r="AK602" s="251"/>
      <c r="AL602" s="251"/>
      <c r="AM602" s="206"/>
      <c r="AN602" s="206"/>
      <c r="AO602" s="206"/>
      <c r="AP602" s="206"/>
      <c r="AQ602" s="206"/>
      <c r="AR602" s="206"/>
      <c r="AS602" s="260"/>
      <c r="AT602" s="260"/>
      <c r="AU602" s="260"/>
      <c r="AV602" s="260"/>
      <c r="AW602" s="260"/>
      <c r="AX602" s="260"/>
      <c r="AY602" s="269"/>
      <c r="AZ602" s="269"/>
      <c r="BA602" s="269"/>
      <c r="BB602" s="269"/>
      <c r="BC602" s="269"/>
      <c r="BD602" s="269"/>
      <c r="BE602" s="206"/>
      <c r="BF602" s="206"/>
      <c r="BG602" s="206"/>
      <c r="BH602" s="206"/>
      <c r="BI602" s="206"/>
      <c r="BJ602" s="206"/>
      <c r="BK602" s="242"/>
      <c r="BL602" s="242"/>
      <c r="BM602" s="242"/>
      <c r="BN602" s="242"/>
      <c r="BO602" s="242"/>
      <c r="BP602" s="242"/>
      <c r="BQ602" s="224"/>
      <c r="BR602" s="224"/>
      <c r="BS602" s="224"/>
      <c r="BT602" s="224"/>
      <c r="BU602" s="224"/>
      <c r="BV602" s="224"/>
      <c r="BW602" s="269"/>
      <c r="BX602" s="269"/>
      <c r="BY602" s="269"/>
      <c r="BZ602" s="269"/>
      <c r="CA602" s="269"/>
      <c r="CB602" s="269"/>
      <c r="CC602" s="242"/>
      <c r="CD602" s="215"/>
      <c r="CE602" s="242"/>
      <c r="CF602" s="242"/>
      <c r="CG602" s="242"/>
      <c r="CH602" s="5"/>
      <c r="CI602" s="579">
        <f t="shared" si="73"/>
        <v>0</v>
      </c>
      <c r="CJ602" s="579">
        <f t="shared" si="74"/>
        <v>0</v>
      </c>
    </row>
    <row r="603" spans="1:88" hidden="1" x14ac:dyDescent="0.2">
      <c r="A603" s="132"/>
      <c r="B603" s="7"/>
      <c r="C603" s="60"/>
      <c r="D603" s="56"/>
      <c r="E603" s="7"/>
      <c r="F603" s="56"/>
      <c r="G603" s="8"/>
      <c r="H603" s="61"/>
      <c r="I603" s="134"/>
      <c r="J603" s="204"/>
      <c r="K603" s="204"/>
      <c r="L603" s="205"/>
      <c r="M603" s="205"/>
      <c r="N603" s="205"/>
      <c r="O603" s="214"/>
      <c r="P603" s="214"/>
      <c r="Q603" s="213"/>
      <c r="R603" s="213"/>
      <c r="S603" s="213"/>
      <c r="T603" s="213"/>
      <c r="U603" s="223"/>
      <c r="V603" s="222"/>
      <c r="W603" s="222"/>
      <c r="X603" s="222"/>
      <c r="Y603" s="222"/>
      <c r="Z603" s="222"/>
      <c r="AA603" s="232"/>
      <c r="AB603" s="231"/>
      <c r="AC603" s="231"/>
      <c r="AD603" s="231"/>
      <c r="AE603" s="231"/>
      <c r="AF603" s="231"/>
      <c r="AG603" s="250"/>
      <c r="AH603" s="249"/>
      <c r="AI603" s="249"/>
      <c r="AJ603" s="249"/>
      <c r="AK603" s="249"/>
      <c r="AL603" s="249"/>
      <c r="AM603" s="204"/>
      <c r="AN603" s="205"/>
      <c r="AO603" s="205"/>
      <c r="AP603" s="205"/>
      <c r="AQ603" s="205"/>
      <c r="AR603" s="205"/>
      <c r="AS603" s="259"/>
      <c r="AT603" s="258"/>
      <c r="AU603" s="258"/>
      <c r="AV603" s="258"/>
      <c r="AW603" s="258"/>
      <c r="AX603" s="258"/>
      <c r="AY603" s="268"/>
      <c r="AZ603" s="267"/>
      <c r="BA603" s="267"/>
      <c r="BB603" s="267"/>
      <c r="BC603" s="267"/>
      <c r="BD603" s="267"/>
      <c r="BE603" s="204"/>
      <c r="BF603" s="205"/>
      <c r="BG603" s="205"/>
      <c r="BH603" s="205"/>
      <c r="BI603" s="205"/>
      <c r="BJ603" s="205"/>
      <c r="BK603" s="241"/>
      <c r="BL603" s="240"/>
      <c r="BM603" s="240"/>
      <c r="BN603" s="240"/>
      <c r="BO603" s="240"/>
      <c r="BP603" s="240"/>
      <c r="BQ603" s="223"/>
      <c r="BR603" s="222"/>
      <c r="BS603" s="222"/>
      <c r="BT603" s="222"/>
      <c r="BU603" s="222"/>
      <c r="BV603" s="222"/>
      <c r="BW603" s="268"/>
      <c r="BX603" s="267"/>
      <c r="BY603" s="267"/>
      <c r="BZ603" s="267"/>
      <c r="CA603" s="267"/>
      <c r="CB603" s="267"/>
      <c r="CC603" s="241"/>
      <c r="CD603" s="214"/>
      <c r="CE603" s="240"/>
      <c r="CF603" s="240"/>
      <c r="CG603" s="240"/>
      <c r="CH603" s="5"/>
      <c r="CI603" s="579">
        <f t="shared" si="73"/>
        <v>0</v>
      </c>
      <c r="CJ603" s="579">
        <f t="shared" si="74"/>
        <v>0</v>
      </c>
    </row>
    <row r="604" spans="1:88" hidden="1" x14ac:dyDescent="0.2">
      <c r="A604" s="127"/>
      <c r="B604" s="11"/>
      <c r="C604" s="63"/>
      <c r="D604" s="64"/>
      <c r="E604" s="11"/>
      <c r="F604" s="64"/>
      <c r="G604" s="12"/>
      <c r="H604" s="65"/>
      <c r="I604" s="66"/>
      <c r="J604" s="204"/>
      <c r="K604" s="204"/>
      <c r="L604" s="205"/>
      <c r="M604" s="205"/>
      <c r="N604" s="205"/>
      <c r="O604" s="214"/>
      <c r="P604" s="214"/>
      <c r="Q604" s="213"/>
      <c r="R604" s="213"/>
      <c r="S604" s="213"/>
      <c r="T604" s="213"/>
      <c r="U604" s="223"/>
      <c r="V604" s="222"/>
      <c r="W604" s="222"/>
      <c r="X604" s="222"/>
      <c r="Y604" s="222"/>
      <c r="Z604" s="222"/>
      <c r="AA604" s="232"/>
      <c r="AB604" s="231"/>
      <c r="AC604" s="231"/>
      <c r="AD604" s="231"/>
      <c r="AE604" s="231"/>
      <c r="AF604" s="231"/>
      <c r="AG604" s="250"/>
      <c r="AH604" s="249"/>
      <c r="AI604" s="249"/>
      <c r="AJ604" s="249"/>
      <c r="AK604" s="249"/>
      <c r="AL604" s="249"/>
      <c r="AM604" s="204"/>
      <c r="AN604" s="205"/>
      <c r="AO604" s="205"/>
      <c r="AP604" s="205"/>
      <c r="AQ604" s="205"/>
      <c r="AR604" s="205"/>
      <c r="AS604" s="259"/>
      <c r="AT604" s="258"/>
      <c r="AU604" s="258"/>
      <c r="AV604" s="258"/>
      <c r="AW604" s="258"/>
      <c r="AX604" s="258"/>
      <c r="AY604" s="268"/>
      <c r="AZ604" s="267"/>
      <c r="BA604" s="267"/>
      <c r="BB604" s="267"/>
      <c r="BC604" s="267"/>
      <c r="BD604" s="267"/>
      <c r="BE604" s="204"/>
      <c r="BF604" s="205"/>
      <c r="BG604" s="205"/>
      <c r="BH604" s="205"/>
      <c r="BI604" s="205"/>
      <c r="BJ604" s="205"/>
      <c r="BK604" s="241"/>
      <c r="BL604" s="240"/>
      <c r="BM604" s="240"/>
      <c r="BN604" s="240"/>
      <c r="BO604" s="240"/>
      <c r="BP604" s="240"/>
      <c r="BQ604" s="223"/>
      <c r="BR604" s="222"/>
      <c r="BS604" s="222"/>
      <c r="BT604" s="222"/>
      <c r="BU604" s="222"/>
      <c r="BV604" s="222"/>
      <c r="BW604" s="268"/>
      <c r="BX604" s="267"/>
      <c r="BY604" s="267"/>
      <c r="BZ604" s="267"/>
      <c r="CA604" s="267"/>
      <c r="CB604" s="267"/>
      <c r="CC604" s="241"/>
      <c r="CD604" s="214"/>
      <c r="CE604" s="240"/>
      <c r="CF604" s="240"/>
      <c r="CG604" s="240"/>
      <c r="CH604" s="5"/>
      <c r="CI604" s="579">
        <f t="shared" si="73"/>
        <v>0</v>
      </c>
      <c r="CJ604" s="579">
        <f t="shared" si="74"/>
        <v>0</v>
      </c>
    </row>
    <row r="605" spans="1:88" hidden="1" x14ac:dyDescent="0.2">
      <c r="A605" s="127"/>
      <c r="B605" s="11"/>
      <c r="C605" s="63"/>
      <c r="D605" s="64"/>
      <c r="E605" s="11"/>
      <c r="F605" s="64"/>
      <c r="G605" s="109"/>
      <c r="H605" s="65"/>
      <c r="I605" s="66"/>
      <c r="J605" s="204"/>
      <c r="K605" s="204"/>
      <c r="L605" s="205"/>
      <c r="M605" s="205"/>
      <c r="N605" s="205"/>
      <c r="O605" s="214"/>
      <c r="P605" s="214"/>
      <c r="Q605" s="213"/>
      <c r="R605" s="213"/>
      <c r="S605" s="213"/>
      <c r="T605" s="213"/>
      <c r="U605" s="223"/>
      <c r="V605" s="222"/>
      <c r="W605" s="222"/>
      <c r="X605" s="222"/>
      <c r="Y605" s="222"/>
      <c r="Z605" s="222"/>
      <c r="AA605" s="232"/>
      <c r="AB605" s="231"/>
      <c r="AC605" s="231"/>
      <c r="AD605" s="231"/>
      <c r="AE605" s="231"/>
      <c r="AF605" s="231"/>
      <c r="AG605" s="250"/>
      <c r="AH605" s="249"/>
      <c r="AI605" s="249"/>
      <c r="AJ605" s="249"/>
      <c r="AK605" s="249"/>
      <c r="AL605" s="249"/>
      <c r="AM605" s="204"/>
      <c r="AN605" s="205"/>
      <c r="AO605" s="205"/>
      <c r="AP605" s="205"/>
      <c r="AQ605" s="205"/>
      <c r="AR605" s="205"/>
      <c r="AS605" s="259"/>
      <c r="AT605" s="258"/>
      <c r="AU605" s="258"/>
      <c r="AV605" s="258"/>
      <c r="AW605" s="258"/>
      <c r="AX605" s="258"/>
      <c r="AY605" s="268"/>
      <c r="AZ605" s="267"/>
      <c r="BA605" s="267"/>
      <c r="BB605" s="267"/>
      <c r="BC605" s="267"/>
      <c r="BD605" s="267"/>
      <c r="BE605" s="204"/>
      <c r="BF605" s="205"/>
      <c r="BG605" s="205"/>
      <c r="BH605" s="205"/>
      <c r="BI605" s="205"/>
      <c r="BJ605" s="205"/>
      <c r="BK605" s="241"/>
      <c r="BL605" s="240"/>
      <c r="BM605" s="240"/>
      <c r="BN605" s="240"/>
      <c r="BO605" s="240"/>
      <c r="BP605" s="240"/>
      <c r="BQ605" s="223"/>
      <c r="BR605" s="222"/>
      <c r="BS605" s="222"/>
      <c r="BT605" s="222"/>
      <c r="BU605" s="222"/>
      <c r="BV605" s="222"/>
      <c r="BW605" s="268"/>
      <c r="BX605" s="267"/>
      <c r="BY605" s="267"/>
      <c r="BZ605" s="267"/>
      <c r="CA605" s="267"/>
      <c r="CB605" s="267"/>
      <c r="CC605" s="241"/>
      <c r="CD605" s="214"/>
      <c r="CE605" s="240"/>
      <c r="CF605" s="240"/>
      <c r="CG605" s="240"/>
      <c r="CH605" s="5"/>
      <c r="CI605" s="579">
        <f t="shared" si="73"/>
        <v>0</v>
      </c>
      <c r="CJ605" s="579">
        <f t="shared" si="74"/>
        <v>0</v>
      </c>
    </row>
    <row r="606" spans="1:88" hidden="1" x14ac:dyDescent="0.2">
      <c r="A606" s="127"/>
      <c r="B606" s="11"/>
      <c r="C606" s="63"/>
      <c r="D606" s="64"/>
      <c r="E606" s="11"/>
      <c r="F606" s="64"/>
      <c r="G606" s="12"/>
      <c r="H606" s="69"/>
      <c r="I606" s="66"/>
      <c r="J606" s="204"/>
      <c r="K606" s="204"/>
      <c r="L606" s="205"/>
      <c r="M606" s="205"/>
      <c r="N606" s="205"/>
      <c r="O606" s="214"/>
      <c r="P606" s="214"/>
      <c r="Q606" s="213"/>
      <c r="R606" s="213"/>
      <c r="S606" s="213"/>
      <c r="T606" s="213"/>
      <c r="U606" s="223"/>
      <c r="V606" s="222"/>
      <c r="W606" s="222"/>
      <c r="X606" s="222"/>
      <c r="Y606" s="222"/>
      <c r="Z606" s="222"/>
      <c r="AA606" s="232"/>
      <c r="AB606" s="231"/>
      <c r="AC606" s="231"/>
      <c r="AD606" s="231"/>
      <c r="AE606" s="231"/>
      <c r="AF606" s="231"/>
      <c r="AG606" s="250"/>
      <c r="AH606" s="249"/>
      <c r="AI606" s="249"/>
      <c r="AJ606" s="249"/>
      <c r="AK606" s="249"/>
      <c r="AL606" s="249"/>
      <c r="AM606" s="204"/>
      <c r="AN606" s="205"/>
      <c r="AO606" s="205"/>
      <c r="AP606" s="205"/>
      <c r="AQ606" s="205"/>
      <c r="AR606" s="205"/>
      <c r="AS606" s="259"/>
      <c r="AT606" s="258"/>
      <c r="AU606" s="258"/>
      <c r="AV606" s="258"/>
      <c r="AW606" s="258"/>
      <c r="AX606" s="258"/>
      <c r="AY606" s="268"/>
      <c r="AZ606" s="267"/>
      <c r="BA606" s="267"/>
      <c r="BB606" s="267"/>
      <c r="BC606" s="267"/>
      <c r="BD606" s="267"/>
      <c r="BE606" s="204"/>
      <c r="BF606" s="205"/>
      <c r="BG606" s="205"/>
      <c r="BH606" s="205"/>
      <c r="BI606" s="205"/>
      <c r="BJ606" s="205"/>
      <c r="BK606" s="241"/>
      <c r="BL606" s="240"/>
      <c r="BM606" s="240"/>
      <c r="BN606" s="240"/>
      <c r="BO606" s="240"/>
      <c r="BP606" s="240"/>
      <c r="BQ606" s="223"/>
      <c r="BR606" s="222"/>
      <c r="BS606" s="222"/>
      <c r="BT606" s="222"/>
      <c r="BU606" s="222"/>
      <c r="BV606" s="222"/>
      <c r="BW606" s="268"/>
      <c r="BX606" s="267"/>
      <c r="BY606" s="267"/>
      <c r="BZ606" s="267"/>
      <c r="CA606" s="267"/>
      <c r="CB606" s="267"/>
      <c r="CC606" s="241"/>
      <c r="CD606" s="214"/>
      <c r="CE606" s="240"/>
      <c r="CF606" s="240"/>
      <c r="CG606" s="240"/>
      <c r="CH606" s="5"/>
      <c r="CI606" s="579">
        <f t="shared" si="73"/>
        <v>0</v>
      </c>
      <c r="CJ606" s="579">
        <f t="shared" si="74"/>
        <v>0</v>
      </c>
    </row>
    <row r="607" spans="1:88" hidden="1" x14ac:dyDescent="0.2">
      <c r="A607" s="127"/>
      <c r="B607" s="11"/>
      <c r="C607" s="63"/>
      <c r="D607" s="64"/>
      <c r="E607" s="11"/>
      <c r="F607" s="64"/>
      <c r="G607" s="109"/>
      <c r="H607" s="69"/>
      <c r="I607" s="66"/>
      <c r="J607" s="204"/>
      <c r="K607" s="204"/>
      <c r="L607" s="205"/>
      <c r="M607" s="205"/>
      <c r="N607" s="205"/>
      <c r="O607" s="214"/>
      <c r="P607" s="214"/>
      <c r="Q607" s="213"/>
      <c r="R607" s="213"/>
      <c r="S607" s="213"/>
      <c r="T607" s="213"/>
      <c r="U607" s="223"/>
      <c r="V607" s="222"/>
      <c r="W607" s="222"/>
      <c r="X607" s="222"/>
      <c r="Y607" s="222"/>
      <c r="Z607" s="222"/>
      <c r="AA607" s="232"/>
      <c r="AB607" s="231"/>
      <c r="AC607" s="231"/>
      <c r="AD607" s="231"/>
      <c r="AE607" s="231"/>
      <c r="AF607" s="231"/>
      <c r="AG607" s="250"/>
      <c r="AH607" s="249"/>
      <c r="AI607" s="249"/>
      <c r="AJ607" s="249"/>
      <c r="AK607" s="249"/>
      <c r="AL607" s="249"/>
      <c r="AM607" s="204"/>
      <c r="AN607" s="205"/>
      <c r="AO607" s="205"/>
      <c r="AP607" s="205"/>
      <c r="AQ607" s="205"/>
      <c r="AR607" s="205"/>
      <c r="AS607" s="259"/>
      <c r="AT607" s="258"/>
      <c r="AU607" s="258"/>
      <c r="AV607" s="258"/>
      <c r="AW607" s="258"/>
      <c r="AX607" s="258"/>
      <c r="AY607" s="268"/>
      <c r="AZ607" s="267"/>
      <c r="BA607" s="267"/>
      <c r="BB607" s="267"/>
      <c r="BC607" s="267"/>
      <c r="BD607" s="267"/>
      <c r="BE607" s="204"/>
      <c r="BF607" s="205"/>
      <c r="BG607" s="205"/>
      <c r="BH607" s="205"/>
      <c r="BI607" s="205"/>
      <c r="BJ607" s="205"/>
      <c r="BK607" s="241"/>
      <c r="BL607" s="240"/>
      <c r="BM607" s="240"/>
      <c r="BN607" s="240"/>
      <c r="BO607" s="240"/>
      <c r="BP607" s="240"/>
      <c r="BQ607" s="223"/>
      <c r="BR607" s="222"/>
      <c r="BS607" s="222"/>
      <c r="BT607" s="222"/>
      <c r="BU607" s="222"/>
      <c r="BV607" s="222"/>
      <c r="BW607" s="268"/>
      <c r="BX607" s="267"/>
      <c r="BY607" s="267"/>
      <c r="BZ607" s="267"/>
      <c r="CA607" s="267"/>
      <c r="CB607" s="267"/>
      <c r="CC607" s="241"/>
      <c r="CD607" s="214"/>
      <c r="CE607" s="240"/>
      <c r="CF607" s="240"/>
      <c r="CG607" s="240"/>
      <c r="CH607" s="5"/>
      <c r="CI607" s="579">
        <f t="shared" si="73"/>
        <v>0</v>
      </c>
      <c r="CJ607" s="579">
        <f t="shared" si="74"/>
        <v>0</v>
      </c>
    </row>
    <row r="608" spans="1:88" hidden="1" x14ac:dyDescent="0.2">
      <c r="A608" s="127"/>
      <c r="B608" s="11"/>
      <c r="C608" s="63"/>
      <c r="D608" s="64"/>
      <c r="E608" s="11"/>
      <c r="F608" s="64"/>
      <c r="G608" s="109"/>
      <c r="H608" s="65"/>
      <c r="I608" s="66"/>
      <c r="J608" s="204"/>
      <c r="K608" s="204"/>
      <c r="L608" s="205"/>
      <c r="M608" s="205"/>
      <c r="N608" s="205"/>
      <c r="O608" s="214"/>
      <c r="P608" s="214"/>
      <c r="Q608" s="213"/>
      <c r="R608" s="213"/>
      <c r="S608" s="213"/>
      <c r="T608" s="213"/>
      <c r="U608" s="223"/>
      <c r="V608" s="222"/>
      <c r="W608" s="222"/>
      <c r="X608" s="222"/>
      <c r="Y608" s="222"/>
      <c r="Z608" s="222"/>
      <c r="AA608" s="232"/>
      <c r="AB608" s="231"/>
      <c r="AC608" s="231"/>
      <c r="AD608" s="231"/>
      <c r="AE608" s="231"/>
      <c r="AF608" s="231"/>
      <c r="AG608" s="250"/>
      <c r="AH608" s="249"/>
      <c r="AI608" s="249"/>
      <c r="AJ608" s="249"/>
      <c r="AK608" s="249"/>
      <c r="AL608" s="249"/>
      <c r="AM608" s="204"/>
      <c r="AN608" s="205"/>
      <c r="AO608" s="205"/>
      <c r="AP608" s="205"/>
      <c r="AQ608" s="205"/>
      <c r="AR608" s="205"/>
      <c r="AS608" s="259"/>
      <c r="AT608" s="258"/>
      <c r="AU608" s="258"/>
      <c r="AV608" s="258"/>
      <c r="AW608" s="258"/>
      <c r="AX608" s="258"/>
      <c r="AY608" s="268"/>
      <c r="AZ608" s="267"/>
      <c r="BA608" s="267"/>
      <c r="BB608" s="267"/>
      <c r="BC608" s="267"/>
      <c r="BD608" s="267"/>
      <c r="BE608" s="204"/>
      <c r="BF608" s="205"/>
      <c r="BG608" s="205"/>
      <c r="BH608" s="205"/>
      <c r="BI608" s="205"/>
      <c r="BJ608" s="205"/>
      <c r="BK608" s="241"/>
      <c r="BL608" s="240"/>
      <c r="BM608" s="240"/>
      <c r="BN608" s="240"/>
      <c r="BO608" s="240"/>
      <c r="BP608" s="240"/>
      <c r="BQ608" s="223"/>
      <c r="BR608" s="222"/>
      <c r="BS608" s="222"/>
      <c r="BT608" s="222"/>
      <c r="BU608" s="222"/>
      <c r="BV608" s="222"/>
      <c r="BW608" s="268"/>
      <c r="BX608" s="267"/>
      <c r="BY608" s="267"/>
      <c r="BZ608" s="267"/>
      <c r="CA608" s="267"/>
      <c r="CB608" s="267"/>
      <c r="CC608" s="241"/>
      <c r="CD608" s="214"/>
      <c r="CE608" s="240"/>
      <c r="CF608" s="240"/>
      <c r="CG608" s="240"/>
      <c r="CH608" s="5"/>
      <c r="CI608" s="579">
        <f t="shared" si="73"/>
        <v>0</v>
      </c>
      <c r="CJ608" s="579">
        <f t="shared" si="74"/>
        <v>0</v>
      </c>
    </row>
    <row r="609" spans="1:88" hidden="1" x14ac:dyDescent="0.2">
      <c r="A609" s="127"/>
      <c r="B609" s="11"/>
      <c r="C609" s="63"/>
      <c r="D609" s="64"/>
      <c r="E609" s="11"/>
      <c r="F609" s="64"/>
      <c r="G609" s="109"/>
      <c r="H609" s="65"/>
      <c r="I609" s="66"/>
      <c r="J609" s="204"/>
      <c r="K609" s="204"/>
      <c r="L609" s="205"/>
      <c r="M609" s="205"/>
      <c r="N609" s="205"/>
      <c r="O609" s="214"/>
      <c r="P609" s="214"/>
      <c r="Q609" s="213"/>
      <c r="R609" s="213"/>
      <c r="S609" s="213"/>
      <c r="T609" s="213"/>
      <c r="U609" s="223"/>
      <c r="V609" s="222"/>
      <c r="W609" s="222"/>
      <c r="X609" s="222"/>
      <c r="Y609" s="222"/>
      <c r="Z609" s="222"/>
      <c r="AA609" s="232"/>
      <c r="AB609" s="231"/>
      <c r="AC609" s="231"/>
      <c r="AD609" s="231"/>
      <c r="AE609" s="231"/>
      <c r="AF609" s="231"/>
      <c r="AG609" s="250"/>
      <c r="AH609" s="249"/>
      <c r="AI609" s="249"/>
      <c r="AJ609" s="249"/>
      <c r="AK609" s="249"/>
      <c r="AL609" s="249"/>
      <c r="AM609" s="204"/>
      <c r="AN609" s="205"/>
      <c r="AO609" s="205"/>
      <c r="AP609" s="205"/>
      <c r="AQ609" s="205"/>
      <c r="AR609" s="205"/>
      <c r="AS609" s="259"/>
      <c r="AT609" s="258"/>
      <c r="AU609" s="258"/>
      <c r="AV609" s="258"/>
      <c r="AW609" s="258"/>
      <c r="AX609" s="258"/>
      <c r="AY609" s="268"/>
      <c r="AZ609" s="267"/>
      <c r="BA609" s="267"/>
      <c r="BB609" s="267"/>
      <c r="BC609" s="267"/>
      <c r="BD609" s="267"/>
      <c r="BE609" s="204"/>
      <c r="BF609" s="205"/>
      <c r="BG609" s="205"/>
      <c r="BH609" s="205"/>
      <c r="BI609" s="205"/>
      <c r="BJ609" s="205"/>
      <c r="BK609" s="241"/>
      <c r="BL609" s="240"/>
      <c r="BM609" s="240"/>
      <c r="BN609" s="240"/>
      <c r="BO609" s="240"/>
      <c r="BP609" s="240"/>
      <c r="BQ609" s="223"/>
      <c r="BR609" s="222"/>
      <c r="BS609" s="222"/>
      <c r="BT609" s="222"/>
      <c r="BU609" s="222"/>
      <c r="BV609" s="222"/>
      <c r="BW609" s="268"/>
      <c r="BX609" s="267"/>
      <c r="BY609" s="267"/>
      <c r="BZ609" s="267"/>
      <c r="CA609" s="267"/>
      <c r="CB609" s="267"/>
      <c r="CC609" s="241"/>
      <c r="CD609" s="214"/>
      <c r="CE609" s="240"/>
      <c r="CF609" s="240"/>
      <c r="CG609" s="240"/>
      <c r="CH609" s="5"/>
      <c r="CI609" s="579">
        <f t="shared" si="73"/>
        <v>0</v>
      </c>
      <c r="CJ609" s="579">
        <f t="shared" si="74"/>
        <v>0</v>
      </c>
    </row>
    <row r="610" spans="1:88" hidden="1" x14ac:dyDescent="0.2">
      <c r="A610" s="135"/>
      <c r="B610" s="17"/>
      <c r="C610" s="16"/>
      <c r="D610" s="71"/>
      <c r="E610" s="17"/>
      <c r="F610" s="71"/>
      <c r="G610" s="148"/>
      <c r="H610" s="72"/>
      <c r="I610" s="73"/>
      <c r="J610" s="204"/>
      <c r="K610" s="204"/>
      <c r="L610" s="205"/>
      <c r="M610" s="205"/>
      <c r="N610" s="205"/>
      <c r="O610" s="214"/>
      <c r="P610" s="214"/>
      <c r="Q610" s="213"/>
      <c r="R610" s="213"/>
      <c r="S610" s="213"/>
      <c r="T610" s="213"/>
      <c r="U610" s="223"/>
      <c r="V610" s="222"/>
      <c r="W610" s="222"/>
      <c r="X610" s="222"/>
      <c r="Y610" s="222"/>
      <c r="Z610" s="222"/>
      <c r="AA610" s="232"/>
      <c r="AB610" s="231"/>
      <c r="AC610" s="231"/>
      <c r="AD610" s="231"/>
      <c r="AE610" s="231"/>
      <c r="AF610" s="231"/>
      <c r="AG610" s="250"/>
      <c r="AH610" s="249"/>
      <c r="AI610" s="249"/>
      <c r="AJ610" s="249"/>
      <c r="AK610" s="249"/>
      <c r="AL610" s="249"/>
      <c r="AM610" s="204"/>
      <c r="AN610" s="205"/>
      <c r="AO610" s="205"/>
      <c r="AP610" s="205"/>
      <c r="AQ610" s="205"/>
      <c r="AR610" s="205"/>
      <c r="AS610" s="259"/>
      <c r="AT610" s="258"/>
      <c r="AU610" s="258"/>
      <c r="AV610" s="258"/>
      <c r="AW610" s="258"/>
      <c r="AX610" s="258"/>
      <c r="AY610" s="268"/>
      <c r="AZ610" s="267"/>
      <c r="BA610" s="267"/>
      <c r="BB610" s="267"/>
      <c r="BC610" s="267"/>
      <c r="BD610" s="267"/>
      <c r="BE610" s="204"/>
      <c r="BF610" s="205"/>
      <c r="BG610" s="205"/>
      <c r="BH610" s="205"/>
      <c r="BI610" s="205"/>
      <c r="BJ610" s="205"/>
      <c r="BK610" s="241"/>
      <c r="BL610" s="240"/>
      <c r="BM610" s="240"/>
      <c r="BN610" s="240"/>
      <c r="BO610" s="240"/>
      <c r="BP610" s="240"/>
      <c r="BQ610" s="223"/>
      <c r="BR610" s="222"/>
      <c r="BS610" s="222"/>
      <c r="BT610" s="222"/>
      <c r="BU610" s="222"/>
      <c r="BV610" s="222"/>
      <c r="BW610" s="268"/>
      <c r="BX610" s="267"/>
      <c r="BY610" s="267"/>
      <c r="BZ610" s="267"/>
      <c r="CA610" s="267"/>
      <c r="CB610" s="267"/>
      <c r="CC610" s="241"/>
      <c r="CD610" s="214"/>
      <c r="CE610" s="240"/>
      <c r="CF610" s="240"/>
      <c r="CG610" s="240"/>
      <c r="CH610" s="5"/>
      <c r="CI610" s="579">
        <f t="shared" si="73"/>
        <v>0</v>
      </c>
      <c r="CJ610" s="579">
        <f t="shared" si="74"/>
        <v>0</v>
      </c>
    </row>
    <row r="611" spans="1:88" hidden="1" x14ac:dyDescent="0.2">
      <c r="A611" s="11"/>
      <c r="B611" s="11"/>
      <c r="C611" s="169"/>
      <c r="D611" s="64"/>
      <c r="E611" s="11"/>
      <c r="F611" s="64"/>
      <c r="G611" s="70"/>
      <c r="H611" s="113"/>
      <c r="I611" s="63"/>
      <c r="J611" s="204"/>
      <c r="K611" s="204"/>
      <c r="L611" s="205"/>
      <c r="M611" s="205"/>
      <c r="N611" s="205"/>
      <c r="O611" s="214"/>
      <c r="P611" s="214"/>
      <c r="Q611" s="213"/>
      <c r="R611" s="213"/>
      <c r="S611" s="213"/>
      <c r="T611" s="213"/>
      <c r="U611" s="223"/>
      <c r="V611" s="222"/>
      <c r="W611" s="222"/>
      <c r="X611" s="222"/>
      <c r="Y611" s="222"/>
      <c r="Z611" s="222"/>
      <c r="AA611" s="232"/>
      <c r="AB611" s="231"/>
      <c r="AC611" s="231"/>
      <c r="AD611" s="231"/>
      <c r="AE611" s="231"/>
      <c r="AF611" s="231"/>
      <c r="AG611" s="250"/>
      <c r="AH611" s="249"/>
      <c r="AI611" s="249"/>
      <c r="AJ611" s="249"/>
      <c r="AK611" s="249"/>
      <c r="AL611" s="249"/>
      <c r="AM611" s="204"/>
      <c r="AN611" s="205"/>
      <c r="AO611" s="205"/>
      <c r="AP611" s="205"/>
      <c r="AQ611" s="205"/>
      <c r="AR611" s="205"/>
      <c r="AS611" s="259"/>
      <c r="AT611" s="258"/>
      <c r="AU611" s="258"/>
      <c r="AV611" s="258"/>
      <c r="AW611" s="258"/>
      <c r="AX611" s="258"/>
      <c r="AY611" s="268"/>
      <c r="AZ611" s="267"/>
      <c r="BA611" s="267"/>
      <c r="BB611" s="267"/>
      <c r="BC611" s="267"/>
      <c r="BD611" s="267"/>
      <c r="BE611" s="204"/>
      <c r="BF611" s="205"/>
      <c r="BG611" s="205"/>
      <c r="BH611" s="205"/>
      <c r="BI611" s="205"/>
      <c r="BJ611" s="205"/>
      <c r="BK611" s="241"/>
      <c r="BL611" s="240"/>
      <c r="BM611" s="240"/>
      <c r="BN611" s="240"/>
      <c r="BO611" s="240"/>
      <c r="BP611" s="240"/>
      <c r="BQ611" s="223"/>
      <c r="BR611" s="222"/>
      <c r="BS611" s="222"/>
      <c r="BT611" s="222"/>
      <c r="BU611" s="222"/>
      <c r="BV611" s="222"/>
      <c r="BW611" s="268"/>
      <c r="BX611" s="267"/>
      <c r="BY611" s="267"/>
      <c r="BZ611" s="267"/>
      <c r="CA611" s="267"/>
      <c r="CB611" s="267"/>
      <c r="CC611" s="241"/>
      <c r="CD611" s="214"/>
      <c r="CE611" s="240"/>
      <c r="CF611" s="240"/>
      <c r="CG611" s="240"/>
      <c r="CH611" s="5"/>
      <c r="CI611" s="579">
        <f t="shared" si="73"/>
        <v>0</v>
      </c>
      <c r="CJ611" s="579">
        <f t="shared" si="74"/>
        <v>0</v>
      </c>
    </row>
    <row r="612" spans="1:88" hidden="1" x14ac:dyDescent="0.2">
      <c r="A612" s="28"/>
      <c r="B612" s="22"/>
      <c r="C612" s="93"/>
      <c r="D612" s="34"/>
      <c r="E612" s="28"/>
      <c r="F612" s="34"/>
      <c r="G612" s="48"/>
      <c r="H612" s="26"/>
      <c r="I612" s="112"/>
      <c r="J612" s="204"/>
      <c r="K612" s="204"/>
      <c r="L612" s="205"/>
      <c r="M612" s="205"/>
      <c r="N612" s="205"/>
      <c r="O612" s="214"/>
      <c r="P612" s="214"/>
      <c r="Q612" s="213"/>
      <c r="R612" s="213"/>
      <c r="S612" s="213"/>
      <c r="T612" s="213"/>
      <c r="U612" s="223"/>
      <c r="V612" s="222"/>
      <c r="W612" s="222"/>
      <c r="X612" s="222"/>
      <c r="Y612" s="222"/>
      <c r="Z612" s="222"/>
      <c r="AA612" s="232"/>
      <c r="AB612" s="231"/>
      <c r="AC612" s="231"/>
      <c r="AD612" s="231"/>
      <c r="AE612" s="231"/>
      <c r="AF612" s="231"/>
      <c r="AG612" s="250"/>
      <c r="AH612" s="249"/>
      <c r="AI612" s="249"/>
      <c r="AJ612" s="249"/>
      <c r="AK612" s="249"/>
      <c r="AL612" s="249"/>
      <c r="AM612" s="204"/>
      <c r="AN612" s="205"/>
      <c r="AO612" s="205"/>
      <c r="AP612" s="205"/>
      <c r="AQ612" s="205"/>
      <c r="AR612" s="205"/>
      <c r="AS612" s="259"/>
      <c r="AT612" s="258"/>
      <c r="AU612" s="258"/>
      <c r="AV612" s="258"/>
      <c r="AW612" s="258"/>
      <c r="AX612" s="258"/>
      <c r="AY612" s="268"/>
      <c r="AZ612" s="267"/>
      <c r="BA612" s="267"/>
      <c r="BB612" s="267"/>
      <c r="BC612" s="267"/>
      <c r="BD612" s="267"/>
      <c r="BE612" s="204"/>
      <c r="BF612" s="205"/>
      <c r="BG612" s="205"/>
      <c r="BH612" s="205"/>
      <c r="BI612" s="205"/>
      <c r="BJ612" s="205"/>
      <c r="BK612" s="241"/>
      <c r="BL612" s="240"/>
      <c r="BM612" s="240"/>
      <c r="BN612" s="240"/>
      <c r="BO612" s="240"/>
      <c r="BP612" s="240"/>
      <c r="BQ612" s="223"/>
      <c r="BR612" s="222"/>
      <c r="BS612" s="222"/>
      <c r="BT612" s="222"/>
      <c r="BU612" s="222"/>
      <c r="BV612" s="222"/>
      <c r="BW612" s="268"/>
      <c r="BX612" s="267"/>
      <c r="BY612" s="267"/>
      <c r="BZ612" s="267"/>
      <c r="CA612" s="267"/>
      <c r="CB612" s="267"/>
      <c r="CC612" s="241"/>
      <c r="CD612" s="214"/>
      <c r="CE612" s="240"/>
      <c r="CF612" s="240"/>
      <c r="CG612" s="240"/>
      <c r="CH612" s="5"/>
      <c r="CI612" s="579">
        <f t="shared" si="73"/>
        <v>0</v>
      </c>
      <c r="CJ612" s="579">
        <f t="shared" si="74"/>
        <v>0</v>
      </c>
    </row>
    <row r="613" spans="1:88" hidden="1" x14ac:dyDescent="0.2">
      <c r="A613" s="28"/>
      <c r="B613" s="28"/>
      <c r="C613" s="51"/>
      <c r="D613" s="34"/>
      <c r="E613" s="28"/>
      <c r="F613" s="34"/>
      <c r="G613" s="48"/>
      <c r="H613" s="26"/>
      <c r="I613" s="112"/>
      <c r="J613" s="204"/>
      <c r="K613" s="204"/>
      <c r="L613" s="205"/>
      <c r="M613" s="205"/>
      <c r="N613" s="205"/>
      <c r="O613" s="214"/>
      <c r="P613" s="214"/>
      <c r="Q613" s="213"/>
      <c r="R613" s="213"/>
      <c r="S613" s="213"/>
      <c r="T613" s="213"/>
      <c r="U613" s="223"/>
      <c r="V613" s="222"/>
      <c r="W613" s="222"/>
      <c r="X613" s="222"/>
      <c r="Y613" s="222"/>
      <c r="Z613" s="222"/>
      <c r="AA613" s="232"/>
      <c r="AB613" s="231"/>
      <c r="AC613" s="231"/>
      <c r="AD613" s="231"/>
      <c r="AE613" s="231"/>
      <c r="AF613" s="231"/>
      <c r="AG613" s="250"/>
      <c r="AH613" s="249"/>
      <c r="AI613" s="249"/>
      <c r="AJ613" s="249"/>
      <c r="AK613" s="249"/>
      <c r="AL613" s="249"/>
      <c r="AM613" s="204"/>
      <c r="AN613" s="205"/>
      <c r="AO613" s="205"/>
      <c r="AP613" s="205"/>
      <c r="AQ613" s="205"/>
      <c r="AR613" s="205"/>
      <c r="AS613" s="259"/>
      <c r="AT613" s="258"/>
      <c r="AU613" s="258"/>
      <c r="AV613" s="258"/>
      <c r="AW613" s="258"/>
      <c r="AX613" s="258"/>
      <c r="AY613" s="268"/>
      <c r="AZ613" s="267"/>
      <c r="BA613" s="267"/>
      <c r="BB613" s="267"/>
      <c r="BC613" s="267"/>
      <c r="BD613" s="267"/>
      <c r="BE613" s="204"/>
      <c r="BF613" s="205"/>
      <c r="BG613" s="205"/>
      <c r="BH613" s="205"/>
      <c r="BI613" s="205"/>
      <c r="BJ613" s="205"/>
      <c r="BK613" s="241"/>
      <c r="BL613" s="240"/>
      <c r="BM613" s="240"/>
      <c r="BN613" s="240"/>
      <c r="BO613" s="240"/>
      <c r="BP613" s="240"/>
      <c r="BQ613" s="223"/>
      <c r="BR613" s="222"/>
      <c r="BS613" s="222"/>
      <c r="BT613" s="222"/>
      <c r="BU613" s="222"/>
      <c r="BV613" s="222"/>
      <c r="BW613" s="268"/>
      <c r="BX613" s="267"/>
      <c r="BY613" s="267"/>
      <c r="BZ613" s="267"/>
      <c r="CA613" s="267"/>
      <c r="CB613" s="267"/>
      <c r="CC613" s="241"/>
      <c r="CD613" s="214"/>
      <c r="CE613" s="240"/>
      <c r="CF613" s="240"/>
      <c r="CG613" s="240"/>
      <c r="CH613" s="5"/>
      <c r="CI613" s="579">
        <f t="shared" si="73"/>
        <v>0</v>
      </c>
      <c r="CJ613" s="579">
        <f t="shared" si="74"/>
        <v>0</v>
      </c>
    </row>
    <row r="614" spans="1:88" hidden="1" x14ac:dyDescent="0.2">
      <c r="A614" s="28"/>
      <c r="B614" s="28"/>
      <c r="C614" s="51"/>
      <c r="D614" s="31"/>
      <c r="E614" s="28"/>
      <c r="F614" s="34"/>
      <c r="G614" s="25"/>
      <c r="H614" s="32"/>
      <c r="I614" s="76"/>
      <c r="J614" s="204"/>
      <c r="K614" s="204"/>
      <c r="L614" s="205"/>
      <c r="M614" s="205"/>
      <c r="N614" s="205"/>
      <c r="O614" s="214"/>
      <c r="P614" s="214"/>
      <c r="Q614" s="213"/>
      <c r="R614" s="213"/>
      <c r="S614" s="213"/>
      <c r="T614" s="213"/>
      <c r="U614" s="223"/>
      <c r="V614" s="222"/>
      <c r="W614" s="222"/>
      <c r="X614" s="222"/>
      <c r="Y614" s="222"/>
      <c r="Z614" s="222"/>
      <c r="AA614" s="232"/>
      <c r="AB614" s="231"/>
      <c r="AC614" s="231"/>
      <c r="AD614" s="231"/>
      <c r="AE614" s="231"/>
      <c r="AF614" s="231"/>
      <c r="AG614" s="250"/>
      <c r="AH614" s="249"/>
      <c r="AI614" s="249"/>
      <c r="AJ614" s="249"/>
      <c r="AK614" s="249"/>
      <c r="AL614" s="249"/>
      <c r="AM614" s="204"/>
      <c r="AN614" s="205"/>
      <c r="AO614" s="205"/>
      <c r="AP614" s="205"/>
      <c r="AQ614" s="205"/>
      <c r="AR614" s="205"/>
      <c r="AS614" s="259"/>
      <c r="AT614" s="258"/>
      <c r="AU614" s="258"/>
      <c r="AV614" s="258"/>
      <c r="AW614" s="258"/>
      <c r="AX614" s="258"/>
      <c r="AY614" s="268"/>
      <c r="AZ614" s="267"/>
      <c r="BA614" s="267"/>
      <c r="BB614" s="267"/>
      <c r="BC614" s="267"/>
      <c r="BD614" s="267"/>
      <c r="BE614" s="204"/>
      <c r="BF614" s="205"/>
      <c r="BG614" s="205"/>
      <c r="BH614" s="205"/>
      <c r="BI614" s="205"/>
      <c r="BJ614" s="205"/>
      <c r="BK614" s="241"/>
      <c r="BL614" s="240"/>
      <c r="BM614" s="240"/>
      <c r="BN614" s="240"/>
      <c r="BO614" s="240"/>
      <c r="BP614" s="240"/>
      <c r="BQ614" s="223"/>
      <c r="BR614" s="222"/>
      <c r="BS614" s="222"/>
      <c r="BT614" s="222"/>
      <c r="BU614" s="222"/>
      <c r="BV614" s="222"/>
      <c r="BW614" s="268"/>
      <c r="BX614" s="267"/>
      <c r="BY614" s="267"/>
      <c r="BZ614" s="267"/>
      <c r="CA614" s="267"/>
      <c r="CB614" s="267"/>
      <c r="CC614" s="241"/>
      <c r="CD614" s="214"/>
      <c r="CE614" s="240"/>
      <c r="CF614" s="240"/>
      <c r="CG614" s="240"/>
      <c r="CH614" s="5"/>
      <c r="CI614" s="579">
        <f t="shared" si="73"/>
        <v>0</v>
      </c>
      <c r="CJ614" s="579">
        <f t="shared" si="74"/>
        <v>0</v>
      </c>
    </row>
    <row r="615" spans="1:88" hidden="1" x14ac:dyDescent="0.2">
      <c r="A615" s="28"/>
      <c r="B615" s="28"/>
      <c r="C615" s="51"/>
      <c r="D615" s="31"/>
      <c r="E615" s="28"/>
      <c r="F615" s="34"/>
      <c r="G615" s="25"/>
      <c r="H615" s="32"/>
      <c r="I615" s="76"/>
      <c r="J615" s="204"/>
      <c r="K615" s="204"/>
      <c r="L615" s="205"/>
      <c r="M615" s="205"/>
      <c r="N615" s="205"/>
      <c r="O615" s="214"/>
      <c r="P615" s="214"/>
      <c r="Q615" s="213"/>
      <c r="R615" s="213"/>
      <c r="S615" s="213"/>
      <c r="T615" s="213"/>
      <c r="U615" s="223"/>
      <c r="V615" s="222"/>
      <c r="W615" s="222"/>
      <c r="X615" s="222"/>
      <c r="Y615" s="222"/>
      <c r="Z615" s="222"/>
      <c r="AA615" s="232"/>
      <c r="AB615" s="231"/>
      <c r="AC615" s="231"/>
      <c r="AD615" s="231"/>
      <c r="AE615" s="231"/>
      <c r="AF615" s="231"/>
      <c r="AG615" s="250"/>
      <c r="AH615" s="249"/>
      <c r="AI615" s="249"/>
      <c r="AJ615" s="249"/>
      <c r="AK615" s="249"/>
      <c r="AL615" s="249"/>
      <c r="AM615" s="204"/>
      <c r="AN615" s="205"/>
      <c r="AO615" s="205"/>
      <c r="AP615" s="205"/>
      <c r="AQ615" s="205"/>
      <c r="AR615" s="205"/>
      <c r="AS615" s="259"/>
      <c r="AT615" s="258"/>
      <c r="AU615" s="258"/>
      <c r="AV615" s="258"/>
      <c r="AW615" s="258"/>
      <c r="AX615" s="258"/>
      <c r="AY615" s="268"/>
      <c r="AZ615" s="267"/>
      <c r="BA615" s="267"/>
      <c r="BB615" s="267"/>
      <c r="BC615" s="267"/>
      <c r="BD615" s="267"/>
      <c r="BE615" s="204"/>
      <c r="BF615" s="205"/>
      <c r="BG615" s="205"/>
      <c r="BH615" s="205"/>
      <c r="BI615" s="205"/>
      <c r="BJ615" s="205"/>
      <c r="BK615" s="241"/>
      <c r="BL615" s="240"/>
      <c r="BM615" s="240"/>
      <c r="BN615" s="240"/>
      <c r="BO615" s="240"/>
      <c r="BP615" s="240"/>
      <c r="BQ615" s="223"/>
      <c r="BR615" s="222"/>
      <c r="BS615" s="222"/>
      <c r="BT615" s="222"/>
      <c r="BU615" s="222"/>
      <c r="BV615" s="222"/>
      <c r="BW615" s="268"/>
      <c r="BX615" s="267"/>
      <c r="BY615" s="267"/>
      <c r="BZ615" s="267"/>
      <c r="CA615" s="267"/>
      <c r="CB615" s="267"/>
      <c r="CC615" s="241"/>
      <c r="CD615" s="214"/>
      <c r="CE615" s="240"/>
      <c r="CF615" s="240"/>
      <c r="CG615" s="240"/>
      <c r="CH615" s="5"/>
      <c r="CI615" s="579">
        <f t="shared" si="73"/>
        <v>0</v>
      </c>
      <c r="CJ615" s="579">
        <f t="shared" si="74"/>
        <v>0</v>
      </c>
    </row>
    <row r="616" spans="1:88" hidden="1" x14ac:dyDescent="0.2">
      <c r="A616" s="22"/>
      <c r="B616" s="22"/>
      <c r="C616" s="28"/>
      <c r="D616" s="34"/>
      <c r="E616" s="22"/>
      <c r="F616" s="34"/>
      <c r="G616" s="48"/>
      <c r="H616" s="36"/>
      <c r="I616" s="27"/>
      <c r="J616" s="204"/>
      <c r="K616" s="204"/>
      <c r="L616" s="205"/>
      <c r="M616" s="205"/>
      <c r="N616" s="204"/>
      <c r="O616" s="214"/>
      <c r="P616" s="214"/>
      <c r="Q616" s="213"/>
      <c r="R616" s="214"/>
      <c r="S616" s="213"/>
      <c r="T616" s="214"/>
      <c r="U616" s="223"/>
      <c r="V616" s="223"/>
      <c r="W616" s="222"/>
      <c r="X616" s="223"/>
      <c r="Y616" s="222"/>
      <c r="Z616" s="223"/>
      <c r="AA616" s="232"/>
      <c r="AB616" s="232"/>
      <c r="AC616" s="231"/>
      <c r="AD616" s="232"/>
      <c r="AE616" s="231"/>
      <c r="AF616" s="232"/>
      <c r="AG616" s="250"/>
      <c r="AH616" s="250"/>
      <c r="AI616" s="249"/>
      <c r="AJ616" s="250"/>
      <c r="AK616" s="249"/>
      <c r="AL616" s="250"/>
      <c r="AM616" s="204"/>
      <c r="AN616" s="204"/>
      <c r="AO616" s="205"/>
      <c r="AP616" s="204"/>
      <c r="AQ616" s="205"/>
      <c r="AR616" s="204"/>
      <c r="AS616" s="259"/>
      <c r="AT616" s="259"/>
      <c r="AU616" s="258"/>
      <c r="AV616" s="259"/>
      <c r="AW616" s="258"/>
      <c r="AX616" s="259"/>
      <c r="AY616" s="268"/>
      <c r="AZ616" s="268"/>
      <c r="BA616" s="267"/>
      <c r="BB616" s="268"/>
      <c r="BC616" s="267"/>
      <c r="BD616" s="268"/>
      <c r="BE616" s="204"/>
      <c r="BF616" s="204"/>
      <c r="BG616" s="205"/>
      <c r="BH616" s="204"/>
      <c r="BI616" s="205"/>
      <c r="BJ616" s="204"/>
      <c r="BK616" s="241"/>
      <c r="BL616" s="241"/>
      <c r="BM616" s="240"/>
      <c r="BN616" s="241"/>
      <c r="BO616" s="240"/>
      <c r="BP616" s="241"/>
      <c r="BQ616" s="223"/>
      <c r="BR616" s="223"/>
      <c r="BS616" s="222"/>
      <c r="BT616" s="223"/>
      <c r="BU616" s="222"/>
      <c r="BV616" s="223"/>
      <c r="BW616" s="268"/>
      <c r="BX616" s="268"/>
      <c r="BY616" s="267"/>
      <c r="BZ616" s="268"/>
      <c r="CA616" s="267"/>
      <c r="CB616" s="268"/>
      <c r="CC616" s="241"/>
      <c r="CD616" s="214"/>
      <c r="CE616" s="240"/>
      <c r="CF616" s="240"/>
      <c r="CG616" s="241"/>
      <c r="CH616" s="5"/>
      <c r="CI616" s="579">
        <f t="shared" si="73"/>
        <v>0</v>
      </c>
      <c r="CJ616" s="579">
        <f t="shared" si="74"/>
        <v>0</v>
      </c>
    </row>
    <row r="617" spans="1:88" hidden="1" x14ac:dyDescent="0.2">
      <c r="A617" s="157"/>
      <c r="B617" s="105"/>
      <c r="C617" s="105"/>
      <c r="D617" s="107"/>
      <c r="E617" s="105"/>
      <c r="F617" s="107"/>
      <c r="G617" s="108"/>
      <c r="H617" s="91"/>
      <c r="I617" s="59"/>
      <c r="J617" s="206"/>
      <c r="K617" s="206"/>
      <c r="L617" s="206"/>
      <c r="M617" s="206"/>
      <c r="N617" s="206"/>
      <c r="O617" s="215"/>
      <c r="P617" s="215"/>
      <c r="Q617" s="215"/>
      <c r="R617" s="215"/>
      <c r="S617" s="215"/>
      <c r="T617" s="215"/>
      <c r="U617" s="224"/>
      <c r="V617" s="224"/>
      <c r="W617" s="224"/>
      <c r="X617" s="224"/>
      <c r="Y617" s="224"/>
      <c r="Z617" s="224"/>
      <c r="AA617" s="233"/>
      <c r="AB617" s="233"/>
      <c r="AC617" s="233"/>
      <c r="AD617" s="233"/>
      <c r="AE617" s="233"/>
      <c r="AF617" s="233"/>
      <c r="AG617" s="251"/>
      <c r="AH617" s="251"/>
      <c r="AI617" s="251"/>
      <c r="AJ617" s="251"/>
      <c r="AK617" s="251"/>
      <c r="AL617" s="251"/>
      <c r="AM617" s="206"/>
      <c r="AN617" s="206"/>
      <c r="AO617" s="206"/>
      <c r="AP617" s="206"/>
      <c r="AQ617" s="206"/>
      <c r="AR617" s="206"/>
      <c r="AS617" s="260"/>
      <c r="AT617" s="260"/>
      <c r="AU617" s="260"/>
      <c r="AV617" s="260"/>
      <c r="AW617" s="260"/>
      <c r="AX617" s="260"/>
      <c r="AY617" s="269"/>
      <c r="AZ617" s="269"/>
      <c r="BA617" s="269"/>
      <c r="BB617" s="269"/>
      <c r="BC617" s="269"/>
      <c r="BD617" s="269"/>
      <c r="BE617" s="206"/>
      <c r="BF617" s="206"/>
      <c r="BG617" s="206"/>
      <c r="BH617" s="206"/>
      <c r="BI617" s="206"/>
      <c r="BJ617" s="206"/>
      <c r="BK617" s="242"/>
      <c r="BL617" s="242"/>
      <c r="BM617" s="242"/>
      <c r="BN617" s="242"/>
      <c r="BO617" s="242"/>
      <c r="BP617" s="242"/>
      <c r="BQ617" s="224"/>
      <c r="BR617" s="224"/>
      <c r="BS617" s="224"/>
      <c r="BT617" s="224"/>
      <c r="BU617" s="224"/>
      <c r="BV617" s="224"/>
      <c r="BW617" s="269"/>
      <c r="BX617" s="269"/>
      <c r="BY617" s="269"/>
      <c r="BZ617" s="269"/>
      <c r="CA617" s="269"/>
      <c r="CB617" s="269"/>
      <c r="CC617" s="242"/>
      <c r="CD617" s="215"/>
      <c r="CE617" s="242"/>
      <c r="CF617" s="242"/>
      <c r="CG617" s="242"/>
      <c r="CH617" s="5"/>
      <c r="CI617" s="579">
        <f t="shared" si="73"/>
        <v>0</v>
      </c>
      <c r="CJ617" s="579">
        <f t="shared" si="74"/>
        <v>0</v>
      </c>
    </row>
    <row r="618" spans="1:88" hidden="1" x14ac:dyDescent="0.2">
      <c r="A618" s="132"/>
      <c r="B618" s="7"/>
      <c r="C618" s="60"/>
      <c r="D618" s="56"/>
      <c r="E618" s="7"/>
      <c r="F618" s="56"/>
      <c r="G618" s="8"/>
      <c r="H618" s="61"/>
      <c r="I618" s="134"/>
      <c r="J618" s="204"/>
      <c r="K618" s="204"/>
      <c r="L618" s="205"/>
      <c r="M618" s="205"/>
      <c r="N618" s="205"/>
      <c r="O618" s="214"/>
      <c r="P618" s="214"/>
      <c r="Q618" s="213"/>
      <c r="R618" s="213"/>
      <c r="S618" s="213"/>
      <c r="T618" s="213"/>
      <c r="U618" s="223"/>
      <c r="V618" s="222"/>
      <c r="W618" s="222"/>
      <c r="X618" s="222"/>
      <c r="Y618" s="222"/>
      <c r="Z618" s="222"/>
      <c r="AA618" s="232"/>
      <c r="AB618" s="231"/>
      <c r="AC618" s="231"/>
      <c r="AD618" s="231"/>
      <c r="AE618" s="231"/>
      <c r="AF618" s="231"/>
      <c r="AG618" s="250"/>
      <c r="AH618" s="249"/>
      <c r="AI618" s="249"/>
      <c r="AJ618" s="249"/>
      <c r="AK618" s="249"/>
      <c r="AL618" s="249"/>
      <c r="AM618" s="204"/>
      <c r="AN618" s="205"/>
      <c r="AO618" s="205"/>
      <c r="AP618" s="205"/>
      <c r="AQ618" s="205"/>
      <c r="AR618" s="205"/>
      <c r="AS618" s="259"/>
      <c r="AT618" s="258"/>
      <c r="AU618" s="258"/>
      <c r="AV618" s="258"/>
      <c r="AW618" s="258"/>
      <c r="AX618" s="258"/>
      <c r="AY618" s="268"/>
      <c r="AZ618" s="267"/>
      <c r="BA618" s="267"/>
      <c r="BB618" s="267"/>
      <c r="BC618" s="267"/>
      <c r="BD618" s="267"/>
      <c r="BE618" s="204"/>
      <c r="BF618" s="205"/>
      <c r="BG618" s="205"/>
      <c r="BH618" s="205"/>
      <c r="BI618" s="205"/>
      <c r="BJ618" s="205"/>
      <c r="BK618" s="241"/>
      <c r="BL618" s="240"/>
      <c r="BM618" s="240"/>
      <c r="BN618" s="240"/>
      <c r="BO618" s="240"/>
      <c r="BP618" s="240"/>
      <c r="BQ618" s="223"/>
      <c r="BR618" s="222"/>
      <c r="BS618" s="222"/>
      <c r="BT618" s="222"/>
      <c r="BU618" s="222"/>
      <c r="BV618" s="222"/>
      <c r="BW618" s="268"/>
      <c r="BX618" s="267"/>
      <c r="BY618" s="267"/>
      <c r="BZ618" s="267"/>
      <c r="CA618" s="267"/>
      <c r="CB618" s="267"/>
      <c r="CC618" s="241"/>
      <c r="CD618" s="214"/>
      <c r="CE618" s="240"/>
      <c r="CF618" s="240"/>
      <c r="CG618" s="240"/>
      <c r="CH618" s="5"/>
      <c r="CI618" s="579">
        <f t="shared" si="73"/>
        <v>0</v>
      </c>
      <c r="CJ618" s="579">
        <f t="shared" si="74"/>
        <v>0</v>
      </c>
    </row>
    <row r="619" spans="1:88" hidden="1" x14ac:dyDescent="0.2">
      <c r="A619" s="127"/>
      <c r="B619" s="11"/>
      <c r="C619" s="63"/>
      <c r="D619" s="64"/>
      <c r="E619" s="11"/>
      <c r="F619" s="64"/>
      <c r="G619" s="12"/>
      <c r="H619" s="65"/>
      <c r="I619" s="66"/>
      <c r="J619" s="204"/>
      <c r="K619" s="204"/>
      <c r="L619" s="205"/>
      <c r="M619" s="205"/>
      <c r="N619" s="205"/>
      <c r="O619" s="214"/>
      <c r="P619" s="214"/>
      <c r="Q619" s="213"/>
      <c r="R619" s="213"/>
      <c r="S619" s="213"/>
      <c r="T619" s="213"/>
      <c r="U619" s="223"/>
      <c r="V619" s="222"/>
      <c r="W619" s="222"/>
      <c r="X619" s="222"/>
      <c r="Y619" s="222"/>
      <c r="Z619" s="222"/>
      <c r="AA619" s="232"/>
      <c r="AB619" s="231"/>
      <c r="AC619" s="231"/>
      <c r="AD619" s="231"/>
      <c r="AE619" s="231"/>
      <c r="AF619" s="231"/>
      <c r="AG619" s="250"/>
      <c r="AH619" s="249"/>
      <c r="AI619" s="249"/>
      <c r="AJ619" s="249"/>
      <c r="AK619" s="249"/>
      <c r="AL619" s="249"/>
      <c r="AM619" s="204"/>
      <c r="AN619" s="205"/>
      <c r="AO619" s="205"/>
      <c r="AP619" s="205"/>
      <c r="AQ619" s="205"/>
      <c r="AR619" s="205"/>
      <c r="AS619" s="259"/>
      <c r="AT619" s="258"/>
      <c r="AU619" s="258"/>
      <c r="AV619" s="258"/>
      <c r="AW619" s="258"/>
      <c r="AX619" s="258"/>
      <c r="AY619" s="268"/>
      <c r="AZ619" s="267"/>
      <c r="BA619" s="267"/>
      <c r="BB619" s="267"/>
      <c r="BC619" s="267"/>
      <c r="BD619" s="267"/>
      <c r="BE619" s="204"/>
      <c r="BF619" s="205"/>
      <c r="BG619" s="205"/>
      <c r="BH619" s="205"/>
      <c r="BI619" s="205"/>
      <c r="BJ619" s="205"/>
      <c r="BK619" s="241"/>
      <c r="BL619" s="240"/>
      <c r="BM619" s="240"/>
      <c r="BN619" s="240"/>
      <c r="BO619" s="240"/>
      <c r="BP619" s="240"/>
      <c r="BQ619" s="223"/>
      <c r="BR619" s="222"/>
      <c r="BS619" s="222"/>
      <c r="BT619" s="222"/>
      <c r="BU619" s="222"/>
      <c r="BV619" s="222"/>
      <c r="BW619" s="268"/>
      <c r="BX619" s="267"/>
      <c r="BY619" s="267"/>
      <c r="BZ619" s="267"/>
      <c r="CA619" s="267"/>
      <c r="CB619" s="267"/>
      <c r="CC619" s="241"/>
      <c r="CD619" s="214"/>
      <c r="CE619" s="240"/>
      <c r="CF619" s="240"/>
      <c r="CG619" s="240"/>
      <c r="CH619" s="5"/>
      <c r="CI619" s="579">
        <f t="shared" si="73"/>
        <v>0</v>
      </c>
      <c r="CJ619" s="579">
        <f t="shared" si="74"/>
        <v>0</v>
      </c>
    </row>
    <row r="620" spans="1:88" hidden="1" x14ac:dyDescent="0.2">
      <c r="A620" s="127"/>
      <c r="B620" s="11"/>
      <c r="C620" s="63"/>
      <c r="D620" s="64"/>
      <c r="E620" s="11"/>
      <c r="F620" s="64"/>
      <c r="G620" s="12"/>
      <c r="H620" s="69"/>
      <c r="I620" s="66"/>
      <c r="J620" s="204"/>
      <c r="K620" s="204"/>
      <c r="L620" s="205"/>
      <c r="M620" s="205"/>
      <c r="N620" s="205"/>
      <c r="O620" s="214"/>
      <c r="P620" s="214"/>
      <c r="Q620" s="213"/>
      <c r="R620" s="213"/>
      <c r="S620" s="213"/>
      <c r="T620" s="213"/>
      <c r="U620" s="223"/>
      <c r="V620" s="222"/>
      <c r="W620" s="222"/>
      <c r="X620" s="222"/>
      <c r="Y620" s="222"/>
      <c r="Z620" s="222"/>
      <c r="AA620" s="232"/>
      <c r="AB620" s="231"/>
      <c r="AC620" s="231"/>
      <c r="AD620" s="231"/>
      <c r="AE620" s="231"/>
      <c r="AF620" s="231"/>
      <c r="AG620" s="250"/>
      <c r="AH620" s="249"/>
      <c r="AI620" s="249"/>
      <c r="AJ620" s="249"/>
      <c r="AK620" s="249"/>
      <c r="AL620" s="249"/>
      <c r="AM620" s="204"/>
      <c r="AN620" s="205"/>
      <c r="AO620" s="205"/>
      <c r="AP620" s="205"/>
      <c r="AQ620" s="205"/>
      <c r="AR620" s="205"/>
      <c r="AS620" s="259"/>
      <c r="AT620" s="258"/>
      <c r="AU620" s="258"/>
      <c r="AV620" s="258"/>
      <c r="AW620" s="258"/>
      <c r="AX620" s="258"/>
      <c r="AY620" s="268"/>
      <c r="AZ620" s="267"/>
      <c r="BA620" s="267"/>
      <c r="BB620" s="267"/>
      <c r="BC620" s="267"/>
      <c r="BD620" s="267"/>
      <c r="BE620" s="204"/>
      <c r="BF620" s="205"/>
      <c r="BG620" s="205"/>
      <c r="BH620" s="205"/>
      <c r="BI620" s="205"/>
      <c r="BJ620" s="205"/>
      <c r="BK620" s="241"/>
      <c r="BL620" s="240"/>
      <c r="BM620" s="240"/>
      <c r="BN620" s="240"/>
      <c r="BO620" s="240"/>
      <c r="BP620" s="240"/>
      <c r="BQ620" s="223"/>
      <c r="BR620" s="222"/>
      <c r="BS620" s="222"/>
      <c r="BT620" s="222"/>
      <c r="BU620" s="222"/>
      <c r="BV620" s="222"/>
      <c r="BW620" s="268"/>
      <c r="BX620" s="267"/>
      <c r="BY620" s="267"/>
      <c r="BZ620" s="267"/>
      <c r="CA620" s="267"/>
      <c r="CB620" s="267"/>
      <c r="CC620" s="241"/>
      <c r="CD620" s="214"/>
      <c r="CE620" s="240"/>
      <c r="CF620" s="240"/>
      <c r="CG620" s="240"/>
      <c r="CH620" s="5"/>
      <c r="CI620" s="579">
        <f t="shared" si="73"/>
        <v>0</v>
      </c>
      <c r="CJ620" s="579">
        <f t="shared" si="74"/>
        <v>0</v>
      </c>
    </row>
    <row r="621" spans="1:88" hidden="1" x14ac:dyDescent="0.2">
      <c r="A621" s="127"/>
      <c r="B621" s="11"/>
      <c r="C621" s="63"/>
      <c r="D621" s="64"/>
      <c r="E621" s="11"/>
      <c r="F621" s="64"/>
      <c r="G621" s="109"/>
      <c r="H621" s="69"/>
      <c r="I621" s="66"/>
      <c r="J621" s="204"/>
      <c r="K621" s="204"/>
      <c r="L621" s="205"/>
      <c r="M621" s="205"/>
      <c r="N621" s="205"/>
      <c r="O621" s="214"/>
      <c r="P621" s="214"/>
      <c r="Q621" s="213"/>
      <c r="R621" s="213"/>
      <c r="S621" s="213"/>
      <c r="T621" s="213"/>
      <c r="U621" s="223"/>
      <c r="V621" s="222"/>
      <c r="W621" s="222"/>
      <c r="X621" s="222"/>
      <c r="Y621" s="222"/>
      <c r="Z621" s="222"/>
      <c r="AA621" s="232"/>
      <c r="AB621" s="231"/>
      <c r="AC621" s="231"/>
      <c r="AD621" s="231"/>
      <c r="AE621" s="231"/>
      <c r="AF621" s="231"/>
      <c r="AG621" s="250"/>
      <c r="AH621" s="249"/>
      <c r="AI621" s="249"/>
      <c r="AJ621" s="249"/>
      <c r="AK621" s="249"/>
      <c r="AL621" s="249"/>
      <c r="AM621" s="204"/>
      <c r="AN621" s="205"/>
      <c r="AO621" s="205"/>
      <c r="AP621" s="205"/>
      <c r="AQ621" s="205"/>
      <c r="AR621" s="205"/>
      <c r="AS621" s="259"/>
      <c r="AT621" s="258"/>
      <c r="AU621" s="258"/>
      <c r="AV621" s="258"/>
      <c r="AW621" s="258"/>
      <c r="AX621" s="258"/>
      <c r="AY621" s="268"/>
      <c r="AZ621" s="267"/>
      <c r="BA621" s="267"/>
      <c r="BB621" s="267"/>
      <c r="BC621" s="267"/>
      <c r="BD621" s="267"/>
      <c r="BE621" s="204"/>
      <c r="BF621" s="205"/>
      <c r="BG621" s="205"/>
      <c r="BH621" s="205"/>
      <c r="BI621" s="205"/>
      <c r="BJ621" s="205"/>
      <c r="BK621" s="241"/>
      <c r="BL621" s="240"/>
      <c r="BM621" s="240"/>
      <c r="BN621" s="240"/>
      <c r="BO621" s="240"/>
      <c r="BP621" s="240"/>
      <c r="BQ621" s="223"/>
      <c r="BR621" s="222"/>
      <c r="BS621" s="222"/>
      <c r="BT621" s="222"/>
      <c r="BU621" s="222"/>
      <c r="BV621" s="222"/>
      <c r="BW621" s="268"/>
      <c r="BX621" s="267"/>
      <c r="BY621" s="267"/>
      <c r="BZ621" s="267"/>
      <c r="CA621" s="267"/>
      <c r="CB621" s="267"/>
      <c r="CC621" s="241"/>
      <c r="CD621" s="214"/>
      <c r="CE621" s="240"/>
      <c r="CF621" s="240"/>
      <c r="CG621" s="240"/>
      <c r="CH621" s="5"/>
      <c r="CI621" s="579">
        <f t="shared" si="73"/>
        <v>0</v>
      </c>
      <c r="CJ621" s="579">
        <f t="shared" si="74"/>
        <v>0</v>
      </c>
    </row>
    <row r="622" spans="1:88" hidden="1" x14ac:dyDescent="0.2">
      <c r="A622" s="127"/>
      <c r="B622" s="11"/>
      <c r="C622" s="63"/>
      <c r="D622" s="64"/>
      <c r="E622" s="11"/>
      <c r="F622" s="64"/>
      <c r="G622" s="109"/>
      <c r="H622" s="65"/>
      <c r="I622" s="66"/>
      <c r="J622" s="204"/>
      <c r="K622" s="204"/>
      <c r="L622" s="205"/>
      <c r="M622" s="205"/>
      <c r="N622" s="205"/>
      <c r="O622" s="214"/>
      <c r="P622" s="214"/>
      <c r="Q622" s="213"/>
      <c r="R622" s="213"/>
      <c r="S622" s="213"/>
      <c r="T622" s="213"/>
      <c r="U622" s="223"/>
      <c r="V622" s="222"/>
      <c r="W622" s="222"/>
      <c r="X622" s="222"/>
      <c r="Y622" s="222"/>
      <c r="Z622" s="222"/>
      <c r="AA622" s="232"/>
      <c r="AB622" s="231"/>
      <c r="AC622" s="231"/>
      <c r="AD622" s="231"/>
      <c r="AE622" s="231"/>
      <c r="AF622" s="231"/>
      <c r="AG622" s="250"/>
      <c r="AH622" s="249"/>
      <c r="AI622" s="249"/>
      <c r="AJ622" s="249"/>
      <c r="AK622" s="249"/>
      <c r="AL622" s="249"/>
      <c r="AM622" s="204"/>
      <c r="AN622" s="205"/>
      <c r="AO622" s="205"/>
      <c r="AP622" s="205"/>
      <c r="AQ622" s="205"/>
      <c r="AR622" s="205"/>
      <c r="AS622" s="259"/>
      <c r="AT622" s="258"/>
      <c r="AU622" s="258"/>
      <c r="AV622" s="258"/>
      <c r="AW622" s="258"/>
      <c r="AX622" s="258"/>
      <c r="AY622" s="268"/>
      <c r="AZ622" s="267"/>
      <c r="BA622" s="267"/>
      <c r="BB622" s="267"/>
      <c r="BC622" s="267"/>
      <c r="BD622" s="267"/>
      <c r="BE622" s="204"/>
      <c r="BF622" s="205"/>
      <c r="BG622" s="205"/>
      <c r="BH622" s="205"/>
      <c r="BI622" s="205"/>
      <c r="BJ622" s="205"/>
      <c r="BK622" s="241"/>
      <c r="BL622" s="240"/>
      <c r="BM622" s="240"/>
      <c r="BN622" s="240"/>
      <c r="BO622" s="240"/>
      <c r="BP622" s="240"/>
      <c r="BQ622" s="223"/>
      <c r="BR622" s="222"/>
      <c r="BS622" s="222"/>
      <c r="BT622" s="222"/>
      <c r="BU622" s="222"/>
      <c r="BV622" s="222"/>
      <c r="BW622" s="268"/>
      <c r="BX622" s="267"/>
      <c r="BY622" s="267"/>
      <c r="BZ622" s="267"/>
      <c r="CA622" s="267"/>
      <c r="CB622" s="267"/>
      <c r="CC622" s="241"/>
      <c r="CD622" s="214"/>
      <c r="CE622" s="240"/>
      <c r="CF622" s="240"/>
      <c r="CG622" s="240"/>
      <c r="CH622" s="5"/>
      <c r="CI622" s="579">
        <f t="shared" si="73"/>
        <v>0</v>
      </c>
      <c r="CJ622" s="579">
        <f t="shared" si="74"/>
        <v>0</v>
      </c>
    </row>
    <row r="623" spans="1:88" hidden="1" x14ac:dyDescent="0.2">
      <c r="A623" s="135"/>
      <c r="B623" s="17"/>
      <c r="C623" s="16"/>
      <c r="D623" s="71"/>
      <c r="E623" s="17"/>
      <c r="F623" s="71"/>
      <c r="G623" s="148"/>
      <c r="H623" s="72"/>
      <c r="I623" s="149"/>
      <c r="J623" s="204"/>
      <c r="K623" s="204"/>
      <c r="L623" s="205"/>
      <c r="M623" s="205"/>
      <c r="N623" s="205"/>
      <c r="O623" s="214"/>
      <c r="P623" s="214"/>
      <c r="Q623" s="213"/>
      <c r="R623" s="213"/>
      <c r="S623" s="213"/>
      <c r="T623" s="213"/>
      <c r="U623" s="223"/>
      <c r="V623" s="222"/>
      <c r="W623" s="222"/>
      <c r="X623" s="222"/>
      <c r="Y623" s="222"/>
      <c r="Z623" s="222"/>
      <c r="AA623" s="232"/>
      <c r="AB623" s="231"/>
      <c r="AC623" s="231"/>
      <c r="AD623" s="231"/>
      <c r="AE623" s="231"/>
      <c r="AF623" s="231"/>
      <c r="AG623" s="250"/>
      <c r="AH623" s="249"/>
      <c r="AI623" s="249"/>
      <c r="AJ623" s="249"/>
      <c r="AK623" s="249"/>
      <c r="AL623" s="249"/>
      <c r="AM623" s="204"/>
      <c r="AN623" s="205"/>
      <c r="AO623" s="205"/>
      <c r="AP623" s="205"/>
      <c r="AQ623" s="205"/>
      <c r="AR623" s="205"/>
      <c r="AS623" s="259"/>
      <c r="AT623" s="258"/>
      <c r="AU623" s="258"/>
      <c r="AV623" s="258"/>
      <c r="AW623" s="258"/>
      <c r="AX623" s="258"/>
      <c r="AY623" s="268"/>
      <c r="AZ623" s="267"/>
      <c r="BA623" s="267"/>
      <c r="BB623" s="267"/>
      <c r="BC623" s="267"/>
      <c r="BD623" s="267"/>
      <c r="BE623" s="204"/>
      <c r="BF623" s="205"/>
      <c r="BG623" s="205"/>
      <c r="BH623" s="205"/>
      <c r="BI623" s="205"/>
      <c r="BJ623" s="205"/>
      <c r="BK623" s="241"/>
      <c r="BL623" s="240"/>
      <c r="BM623" s="240"/>
      <c r="BN623" s="240"/>
      <c r="BO623" s="240"/>
      <c r="BP623" s="240"/>
      <c r="BQ623" s="223"/>
      <c r="BR623" s="222"/>
      <c r="BS623" s="222"/>
      <c r="BT623" s="222"/>
      <c r="BU623" s="222"/>
      <c r="BV623" s="222"/>
      <c r="BW623" s="268"/>
      <c r="BX623" s="267"/>
      <c r="BY623" s="267"/>
      <c r="BZ623" s="267"/>
      <c r="CA623" s="267"/>
      <c r="CB623" s="267"/>
      <c r="CC623" s="241"/>
      <c r="CD623" s="214"/>
      <c r="CE623" s="240"/>
      <c r="CF623" s="240"/>
      <c r="CG623" s="240"/>
      <c r="CH623" s="5"/>
      <c r="CI623" s="579">
        <f t="shared" si="73"/>
        <v>0</v>
      </c>
      <c r="CJ623" s="579">
        <f t="shared" si="74"/>
        <v>0</v>
      </c>
    </row>
    <row r="624" spans="1:88" hidden="1" x14ac:dyDescent="0.2">
      <c r="A624" s="135"/>
      <c r="B624" s="17"/>
      <c r="C624" s="146"/>
      <c r="D624" s="71"/>
      <c r="E624" s="17"/>
      <c r="F624" s="71"/>
      <c r="G624" s="148"/>
      <c r="H624" s="72"/>
      <c r="I624" s="73"/>
      <c r="J624" s="204"/>
      <c r="K624" s="204"/>
      <c r="L624" s="205"/>
      <c r="M624" s="205"/>
      <c r="N624" s="205"/>
      <c r="O624" s="214"/>
      <c r="P624" s="214"/>
      <c r="Q624" s="213"/>
      <c r="R624" s="213"/>
      <c r="S624" s="213"/>
      <c r="T624" s="213"/>
      <c r="U624" s="223"/>
      <c r="V624" s="222"/>
      <c r="W624" s="222"/>
      <c r="X624" s="222"/>
      <c r="Y624" s="222"/>
      <c r="Z624" s="222"/>
      <c r="AA624" s="232"/>
      <c r="AB624" s="231"/>
      <c r="AC624" s="231"/>
      <c r="AD624" s="231"/>
      <c r="AE624" s="231"/>
      <c r="AF624" s="231"/>
      <c r="AG624" s="250"/>
      <c r="AH624" s="249"/>
      <c r="AI624" s="249"/>
      <c r="AJ624" s="249"/>
      <c r="AK624" s="249"/>
      <c r="AL624" s="249"/>
      <c r="AM624" s="204"/>
      <c r="AN624" s="205"/>
      <c r="AO624" s="205"/>
      <c r="AP624" s="205"/>
      <c r="AQ624" s="205"/>
      <c r="AR624" s="205"/>
      <c r="AS624" s="259"/>
      <c r="AT624" s="258"/>
      <c r="AU624" s="258"/>
      <c r="AV624" s="258"/>
      <c r="AW624" s="258"/>
      <c r="AX624" s="258"/>
      <c r="AY624" s="268"/>
      <c r="AZ624" s="267"/>
      <c r="BA624" s="267"/>
      <c r="BB624" s="267"/>
      <c r="BC624" s="267"/>
      <c r="BD624" s="267"/>
      <c r="BE624" s="204"/>
      <c r="BF624" s="205"/>
      <c r="BG624" s="205"/>
      <c r="BH624" s="205"/>
      <c r="BI624" s="205"/>
      <c r="BJ624" s="205"/>
      <c r="BK624" s="241"/>
      <c r="BL624" s="240"/>
      <c r="BM624" s="240"/>
      <c r="BN624" s="240"/>
      <c r="BO624" s="240"/>
      <c r="BP624" s="240"/>
      <c r="BQ624" s="223"/>
      <c r="BR624" s="222"/>
      <c r="BS624" s="222"/>
      <c r="BT624" s="222"/>
      <c r="BU624" s="222"/>
      <c r="BV624" s="222"/>
      <c r="BW624" s="268"/>
      <c r="BX624" s="267"/>
      <c r="BY624" s="267"/>
      <c r="BZ624" s="267"/>
      <c r="CA624" s="267"/>
      <c r="CB624" s="267"/>
      <c r="CC624" s="241"/>
      <c r="CD624" s="214"/>
      <c r="CE624" s="240"/>
      <c r="CF624" s="240"/>
      <c r="CG624" s="240"/>
      <c r="CH624" s="5"/>
      <c r="CI624" s="579">
        <f t="shared" si="73"/>
        <v>0</v>
      </c>
      <c r="CJ624" s="579">
        <f t="shared" si="74"/>
        <v>0</v>
      </c>
    </row>
    <row r="625" spans="1:88" hidden="1" x14ac:dyDescent="0.2">
      <c r="A625" s="22"/>
      <c r="B625" s="22"/>
      <c r="C625" s="51"/>
      <c r="D625" s="23"/>
      <c r="E625" s="22"/>
      <c r="F625" s="23"/>
      <c r="G625" s="124"/>
      <c r="H625" s="26"/>
      <c r="I625" s="112"/>
      <c r="J625" s="204"/>
      <c r="K625" s="204"/>
      <c r="L625" s="205"/>
      <c r="M625" s="205"/>
      <c r="N625" s="205"/>
      <c r="O625" s="214"/>
      <c r="P625" s="214"/>
      <c r="Q625" s="213"/>
      <c r="R625" s="213"/>
      <c r="S625" s="213"/>
      <c r="T625" s="213"/>
      <c r="U625" s="223"/>
      <c r="V625" s="222"/>
      <c r="W625" s="222"/>
      <c r="X625" s="222"/>
      <c r="Y625" s="222"/>
      <c r="Z625" s="222"/>
      <c r="AA625" s="232"/>
      <c r="AB625" s="231"/>
      <c r="AC625" s="231"/>
      <c r="AD625" s="231"/>
      <c r="AE625" s="231"/>
      <c r="AF625" s="231"/>
      <c r="AG625" s="250"/>
      <c r="AH625" s="249"/>
      <c r="AI625" s="249"/>
      <c r="AJ625" s="249"/>
      <c r="AK625" s="249"/>
      <c r="AL625" s="249"/>
      <c r="AM625" s="204"/>
      <c r="AN625" s="205"/>
      <c r="AO625" s="205"/>
      <c r="AP625" s="205"/>
      <c r="AQ625" s="205"/>
      <c r="AR625" s="205"/>
      <c r="AS625" s="259"/>
      <c r="AT625" s="258"/>
      <c r="AU625" s="258"/>
      <c r="AV625" s="258"/>
      <c r="AW625" s="258"/>
      <c r="AX625" s="258"/>
      <c r="AY625" s="268"/>
      <c r="AZ625" s="267"/>
      <c r="BA625" s="267"/>
      <c r="BB625" s="267"/>
      <c r="BC625" s="267"/>
      <c r="BD625" s="267"/>
      <c r="BE625" s="204"/>
      <c r="BF625" s="205"/>
      <c r="BG625" s="205"/>
      <c r="BH625" s="205"/>
      <c r="BI625" s="205"/>
      <c r="BJ625" s="205"/>
      <c r="BK625" s="241"/>
      <c r="BL625" s="240"/>
      <c r="BM625" s="240"/>
      <c r="BN625" s="240"/>
      <c r="BO625" s="240"/>
      <c r="BP625" s="240"/>
      <c r="BQ625" s="223"/>
      <c r="BR625" s="222"/>
      <c r="BS625" s="222"/>
      <c r="BT625" s="222"/>
      <c r="BU625" s="222"/>
      <c r="BV625" s="222"/>
      <c r="BW625" s="268"/>
      <c r="BX625" s="267"/>
      <c r="BY625" s="267"/>
      <c r="BZ625" s="267"/>
      <c r="CA625" s="267"/>
      <c r="CB625" s="267"/>
      <c r="CC625" s="241"/>
      <c r="CD625" s="214"/>
      <c r="CE625" s="240"/>
      <c r="CF625" s="240"/>
      <c r="CG625" s="240"/>
      <c r="CH625" s="5"/>
      <c r="CI625" s="579">
        <f t="shared" si="73"/>
        <v>0</v>
      </c>
      <c r="CJ625" s="579">
        <f t="shared" si="74"/>
        <v>0</v>
      </c>
    </row>
    <row r="626" spans="1:88" hidden="1" x14ac:dyDescent="0.2">
      <c r="A626" s="22"/>
      <c r="B626" s="22"/>
      <c r="C626" s="51"/>
      <c r="D626" s="23"/>
      <c r="E626" s="22"/>
      <c r="F626" s="23"/>
      <c r="G626" s="124"/>
      <c r="H626" s="26"/>
      <c r="I626" s="112"/>
      <c r="J626" s="204"/>
      <c r="K626" s="204"/>
      <c r="L626" s="205"/>
      <c r="M626" s="205"/>
      <c r="N626" s="205"/>
      <c r="O626" s="214"/>
      <c r="P626" s="214"/>
      <c r="Q626" s="213"/>
      <c r="R626" s="213"/>
      <c r="S626" s="213"/>
      <c r="T626" s="213"/>
      <c r="U626" s="223"/>
      <c r="V626" s="222"/>
      <c r="W626" s="222"/>
      <c r="X626" s="222"/>
      <c r="Y626" s="222"/>
      <c r="Z626" s="222"/>
      <c r="AA626" s="232"/>
      <c r="AB626" s="231"/>
      <c r="AC626" s="231"/>
      <c r="AD626" s="231"/>
      <c r="AE626" s="231"/>
      <c r="AF626" s="231"/>
      <c r="AG626" s="250"/>
      <c r="AH626" s="249"/>
      <c r="AI626" s="249"/>
      <c r="AJ626" s="249"/>
      <c r="AK626" s="249"/>
      <c r="AL626" s="249"/>
      <c r="AM626" s="204"/>
      <c r="AN626" s="205"/>
      <c r="AO626" s="205"/>
      <c r="AP626" s="205"/>
      <c r="AQ626" s="205"/>
      <c r="AR626" s="205"/>
      <c r="AS626" s="259"/>
      <c r="AT626" s="258"/>
      <c r="AU626" s="258"/>
      <c r="AV626" s="258"/>
      <c r="AW626" s="258"/>
      <c r="AX626" s="258"/>
      <c r="AY626" s="268"/>
      <c r="AZ626" s="267"/>
      <c r="BA626" s="267"/>
      <c r="BB626" s="267"/>
      <c r="BC626" s="267"/>
      <c r="BD626" s="267"/>
      <c r="BE626" s="204"/>
      <c r="BF626" s="205"/>
      <c r="BG626" s="205"/>
      <c r="BH626" s="205"/>
      <c r="BI626" s="205"/>
      <c r="BJ626" s="205"/>
      <c r="BK626" s="241"/>
      <c r="BL626" s="240"/>
      <c r="BM626" s="240"/>
      <c r="BN626" s="240"/>
      <c r="BO626" s="240"/>
      <c r="BP626" s="240"/>
      <c r="BQ626" s="223"/>
      <c r="BR626" s="222"/>
      <c r="BS626" s="222"/>
      <c r="BT626" s="222"/>
      <c r="BU626" s="222"/>
      <c r="BV626" s="222"/>
      <c r="BW626" s="268"/>
      <c r="BX626" s="267"/>
      <c r="BY626" s="267"/>
      <c r="BZ626" s="267"/>
      <c r="CA626" s="267"/>
      <c r="CB626" s="267"/>
      <c r="CC626" s="241"/>
      <c r="CD626" s="214"/>
      <c r="CE626" s="240"/>
      <c r="CF626" s="240"/>
      <c r="CG626" s="240"/>
      <c r="CH626" s="5"/>
      <c r="CI626" s="579">
        <f t="shared" si="73"/>
        <v>0</v>
      </c>
      <c r="CJ626" s="579">
        <f t="shared" si="74"/>
        <v>0</v>
      </c>
    </row>
    <row r="627" spans="1:88" hidden="1" x14ac:dyDescent="0.2">
      <c r="A627" s="22"/>
      <c r="B627" s="22"/>
      <c r="C627" s="51"/>
      <c r="D627" s="33"/>
      <c r="E627" s="22"/>
      <c r="F627" s="23"/>
      <c r="G627" s="124"/>
      <c r="H627" s="26"/>
      <c r="I627" s="112"/>
      <c r="J627" s="204"/>
      <c r="K627" s="204"/>
      <c r="L627" s="205"/>
      <c r="M627" s="205"/>
      <c r="N627" s="205"/>
      <c r="O627" s="214"/>
      <c r="P627" s="214"/>
      <c r="Q627" s="213"/>
      <c r="R627" s="213"/>
      <c r="S627" s="213"/>
      <c r="T627" s="213"/>
      <c r="U627" s="223"/>
      <c r="V627" s="222"/>
      <c r="W627" s="222"/>
      <c r="X627" s="222"/>
      <c r="Y627" s="222"/>
      <c r="Z627" s="222"/>
      <c r="AA627" s="232"/>
      <c r="AB627" s="231"/>
      <c r="AC627" s="231"/>
      <c r="AD627" s="231"/>
      <c r="AE627" s="231"/>
      <c r="AF627" s="231"/>
      <c r="AG627" s="250"/>
      <c r="AH627" s="249"/>
      <c r="AI627" s="249"/>
      <c r="AJ627" s="249"/>
      <c r="AK627" s="249"/>
      <c r="AL627" s="249"/>
      <c r="AM627" s="204"/>
      <c r="AN627" s="205"/>
      <c r="AO627" s="205"/>
      <c r="AP627" s="205"/>
      <c r="AQ627" s="205"/>
      <c r="AR627" s="205"/>
      <c r="AS627" s="259"/>
      <c r="AT627" s="258"/>
      <c r="AU627" s="258"/>
      <c r="AV627" s="258"/>
      <c r="AW627" s="258"/>
      <c r="AX627" s="258"/>
      <c r="AY627" s="268"/>
      <c r="AZ627" s="267"/>
      <c r="BA627" s="267"/>
      <c r="BB627" s="267"/>
      <c r="BC627" s="267"/>
      <c r="BD627" s="267"/>
      <c r="BE627" s="204"/>
      <c r="BF627" s="205"/>
      <c r="BG627" s="205"/>
      <c r="BH627" s="205"/>
      <c r="BI627" s="205"/>
      <c r="BJ627" s="205"/>
      <c r="BK627" s="241"/>
      <c r="BL627" s="240"/>
      <c r="BM627" s="240"/>
      <c r="BN627" s="240"/>
      <c r="BO627" s="240"/>
      <c r="BP627" s="240"/>
      <c r="BQ627" s="223"/>
      <c r="BR627" s="222"/>
      <c r="BS627" s="222"/>
      <c r="BT627" s="222"/>
      <c r="BU627" s="222"/>
      <c r="BV627" s="222"/>
      <c r="BW627" s="268"/>
      <c r="BX627" s="267"/>
      <c r="BY627" s="267"/>
      <c r="BZ627" s="267"/>
      <c r="CA627" s="267"/>
      <c r="CB627" s="267"/>
      <c r="CC627" s="241"/>
      <c r="CD627" s="214"/>
      <c r="CE627" s="240"/>
      <c r="CF627" s="240"/>
      <c r="CG627" s="240"/>
      <c r="CH627" s="5"/>
      <c r="CI627" s="579">
        <f t="shared" si="73"/>
        <v>0</v>
      </c>
      <c r="CJ627" s="579">
        <f t="shared" si="74"/>
        <v>0</v>
      </c>
    </row>
    <row r="628" spans="1:88" hidden="1" x14ac:dyDescent="0.2">
      <c r="A628" s="22"/>
      <c r="B628" s="22"/>
      <c r="C628" s="51"/>
      <c r="D628" s="33"/>
      <c r="E628" s="22"/>
      <c r="F628" s="23"/>
      <c r="G628" s="124"/>
      <c r="H628" s="75"/>
      <c r="I628" s="52"/>
      <c r="J628" s="204"/>
      <c r="K628" s="204"/>
      <c r="L628" s="205"/>
      <c r="M628" s="205"/>
      <c r="N628" s="205"/>
      <c r="O628" s="214"/>
      <c r="P628" s="214"/>
      <c r="Q628" s="213"/>
      <c r="R628" s="213"/>
      <c r="S628" s="213"/>
      <c r="T628" s="213"/>
      <c r="U628" s="223"/>
      <c r="V628" s="222"/>
      <c r="W628" s="222"/>
      <c r="X628" s="222"/>
      <c r="Y628" s="222"/>
      <c r="Z628" s="222"/>
      <c r="AA628" s="232"/>
      <c r="AB628" s="231"/>
      <c r="AC628" s="231"/>
      <c r="AD628" s="231"/>
      <c r="AE628" s="231"/>
      <c r="AF628" s="231"/>
      <c r="AG628" s="250"/>
      <c r="AH628" s="249"/>
      <c r="AI628" s="249"/>
      <c r="AJ628" s="249"/>
      <c r="AK628" s="249"/>
      <c r="AL628" s="249"/>
      <c r="AM628" s="204"/>
      <c r="AN628" s="205"/>
      <c r="AO628" s="205"/>
      <c r="AP628" s="205"/>
      <c r="AQ628" s="205"/>
      <c r="AR628" s="205"/>
      <c r="AS628" s="259"/>
      <c r="AT628" s="258"/>
      <c r="AU628" s="258"/>
      <c r="AV628" s="258"/>
      <c r="AW628" s="258"/>
      <c r="AX628" s="258"/>
      <c r="AY628" s="268"/>
      <c r="AZ628" s="267"/>
      <c r="BA628" s="267"/>
      <c r="BB628" s="267"/>
      <c r="BC628" s="267"/>
      <c r="BD628" s="267"/>
      <c r="BE628" s="204"/>
      <c r="BF628" s="205"/>
      <c r="BG628" s="205"/>
      <c r="BH628" s="205"/>
      <c r="BI628" s="205"/>
      <c r="BJ628" s="205"/>
      <c r="BK628" s="241"/>
      <c r="BL628" s="240"/>
      <c r="BM628" s="240"/>
      <c r="BN628" s="240"/>
      <c r="BO628" s="240"/>
      <c r="BP628" s="240"/>
      <c r="BQ628" s="223"/>
      <c r="BR628" s="222"/>
      <c r="BS628" s="222"/>
      <c r="BT628" s="222"/>
      <c r="BU628" s="222"/>
      <c r="BV628" s="222"/>
      <c r="BW628" s="268"/>
      <c r="BX628" s="267"/>
      <c r="BY628" s="267"/>
      <c r="BZ628" s="267"/>
      <c r="CA628" s="267"/>
      <c r="CB628" s="267"/>
      <c r="CC628" s="241"/>
      <c r="CD628" s="214"/>
      <c r="CE628" s="240"/>
      <c r="CF628" s="240"/>
      <c r="CG628" s="240"/>
      <c r="CH628" s="5"/>
      <c r="CI628" s="579">
        <f t="shared" si="73"/>
        <v>0</v>
      </c>
      <c r="CJ628" s="579">
        <f t="shared" si="74"/>
        <v>0</v>
      </c>
    </row>
    <row r="629" spans="1:88" hidden="1" x14ac:dyDescent="0.2">
      <c r="A629" s="22"/>
      <c r="B629" s="22"/>
      <c r="C629" s="22"/>
      <c r="D629" s="34"/>
      <c r="E629" s="22"/>
      <c r="F629" s="34"/>
      <c r="G629" s="48"/>
      <c r="H629" s="36"/>
      <c r="I629" s="27"/>
      <c r="J629" s="204"/>
      <c r="K629" s="204"/>
      <c r="L629" s="205"/>
      <c r="M629" s="205"/>
      <c r="N629" s="204"/>
      <c r="O629" s="214"/>
      <c r="P629" s="214"/>
      <c r="Q629" s="213"/>
      <c r="R629" s="214"/>
      <c r="S629" s="213"/>
      <c r="T629" s="214"/>
      <c r="U629" s="223"/>
      <c r="V629" s="223"/>
      <c r="W629" s="222"/>
      <c r="X629" s="223"/>
      <c r="Y629" s="222"/>
      <c r="Z629" s="223"/>
      <c r="AA629" s="232"/>
      <c r="AB629" s="232"/>
      <c r="AC629" s="231"/>
      <c r="AD629" s="232"/>
      <c r="AE629" s="231"/>
      <c r="AF629" s="232"/>
      <c r="AG629" s="250"/>
      <c r="AH629" s="250"/>
      <c r="AI629" s="249"/>
      <c r="AJ629" s="250"/>
      <c r="AK629" s="249"/>
      <c r="AL629" s="250"/>
      <c r="AM629" s="204"/>
      <c r="AN629" s="204"/>
      <c r="AO629" s="205"/>
      <c r="AP629" s="204"/>
      <c r="AQ629" s="205"/>
      <c r="AR629" s="204"/>
      <c r="AS629" s="259"/>
      <c r="AT629" s="259"/>
      <c r="AU629" s="258"/>
      <c r="AV629" s="259"/>
      <c r="AW629" s="258"/>
      <c r="AX629" s="259"/>
      <c r="AY629" s="268"/>
      <c r="AZ629" s="268"/>
      <c r="BA629" s="267"/>
      <c r="BB629" s="268"/>
      <c r="BC629" s="267"/>
      <c r="BD629" s="268"/>
      <c r="BE629" s="204"/>
      <c r="BF629" s="204"/>
      <c r="BG629" s="205"/>
      <c r="BH629" s="204"/>
      <c r="BI629" s="205"/>
      <c r="BJ629" s="204"/>
      <c r="BK629" s="241"/>
      <c r="BL629" s="241"/>
      <c r="BM629" s="240"/>
      <c r="BN629" s="241"/>
      <c r="BO629" s="240"/>
      <c r="BP629" s="241"/>
      <c r="BQ629" s="223"/>
      <c r="BR629" s="223"/>
      <c r="BS629" s="222"/>
      <c r="BT629" s="223"/>
      <c r="BU629" s="222"/>
      <c r="BV629" s="223"/>
      <c r="BW629" s="268"/>
      <c r="BX629" s="268"/>
      <c r="BY629" s="267"/>
      <c r="BZ629" s="268"/>
      <c r="CA629" s="267"/>
      <c r="CB629" s="268"/>
      <c r="CC629" s="241"/>
      <c r="CD629" s="214"/>
      <c r="CE629" s="240"/>
      <c r="CF629" s="240"/>
      <c r="CG629" s="241"/>
      <c r="CH629" s="5"/>
      <c r="CI629" s="579">
        <f t="shared" si="73"/>
        <v>0</v>
      </c>
      <c r="CJ629" s="579">
        <f t="shared" si="74"/>
        <v>0</v>
      </c>
    </row>
    <row r="630" spans="1:88" hidden="1" x14ac:dyDescent="0.2">
      <c r="A630" s="105"/>
      <c r="B630" s="105"/>
      <c r="C630" s="105"/>
      <c r="D630" s="106"/>
      <c r="E630" s="105"/>
      <c r="F630" s="107"/>
      <c r="G630" s="108"/>
      <c r="H630" s="91"/>
      <c r="I630" s="59"/>
      <c r="J630" s="206"/>
      <c r="K630" s="206"/>
      <c r="L630" s="206"/>
      <c r="M630" s="206"/>
      <c r="N630" s="206"/>
      <c r="O630" s="215"/>
      <c r="P630" s="215"/>
      <c r="Q630" s="215"/>
      <c r="R630" s="215"/>
      <c r="S630" s="215"/>
      <c r="T630" s="215"/>
      <c r="U630" s="224"/>
      <c r="V630" s="224"/>
      <c r="W630" s="224"/>
      <c r="X630" s="224"/>
      <c r="Y630" s="224"/>
      <c r="Z630" s="224"/>
      <c r="AA630" s="233"/>
      <c r="AB630" s="233"/>
      <c r="AC630" s="233"/>
      <c r="AD630" s="233"/>
      <c r="AE630" s="233"/>
      <c r="AF630" s="233"/>
      <c r="AG630" s="251"/>
      <c r="AH630" s="251"/>
      <c r="AI630" s="251"/>
      <c r="AJ630" s="251"/>
      <c r="AK630" s="251"/>
      <c r="AL630" s="251"/>
      <c r="AM630" s="206"/>
      <c r="AN630" s="206"/>
      <c r="AO630" s="206"/>
      <c r="AP630" s="206"/>
      <c r="AQ630" s="206"/>
      <c r="AR630" s="206"/>
      <c r="AS630" s="260"/>
      <c r="AT630" s="260"/>
      <c r="AU630" s="260"/>
      <c r="AV630" s="260"/>
      <c r="AW630" s="260"/>
      <c r="AX630" s="260"/>
      <c r="AY630" s="269"/>
      <c r="AZ630" s="269"/>
      <c r="BA630" s="269"/>
      <c r="BB630" s="269"/>
      <c r="BC630" s="269"/>
      <c r="BD630" s="269"/>
      <c r="BE630" s="206"/>
      <c r="BF630" s="206"/>
      <c r="BG630" s="206"/>
      <c r="BH630" s="206"/>
      <c r="BI630" s="206"/>
      <c r="BJ630" s="206"/>
      <c r="BK630" s="242"/>
      <c r="BL630" s="242"/>
      <c r="BM630" s="242"/>
      <c r="BN630" s="242"/>
      <c r="BO630" s="242"/>
      <c r="BP630" s="242"/>
      <c r="BQ630" s="224"/>
      <c r="BR630" s="224"/>
      <c r="BS630" s="224"/>
      <c r="BT630" s="224"/>
      <c r="BU630" s="224"/>
      <c r="BV630" s="224"/>
      <c r="BW630" s="269"/>
      <c r="BX630" s="269"/>
      <c r="BY630" s="269"/>
      <c r="BZ630" s="269"/>
      <c r="CA630" s="269"/>
      <c r="CB630" s="269"/>
      <c r="CC630" s="242"/>
      <c r="CD630" s="215"/>
      <c r="CE630" s="242"/>
      <c r="CF630" s="242"/>
      <c r="CG630" s="242"/>
      <c r="CH630" s="5"/>
      <c r="CI630" s="579">
        <f t="shared" si="73"/>
        <v>0</v>
      </c>
      <c r="CJ630" s="579">
        <f t="shared" si="74"/>
        <v>0</v>
      </c>
    </row>
    <row r="631" spans="1:88" hidden="1" x14ac:dyDescent="0.2">
      <c r="A631" s="151"/>
      <c r="B631" s="151"/>
      <c r="C631" s="151"/>
      <c r="D631" s="106"/>
      <c r="E631" s="151"/>
      <c r="F631" s="106"/>
      <c r="G631" s="133"/>
      <c r="H631" s="61"/>
      <c r="I631" s="134"/>
      <c r="J631" s="204"/>
      <c r="K631" s="204"/>
      <c r="L631" s="205"/>
      <c r="M631" s="205"/>
      <c r="N631" s="205"/>
      <c r="O631" s="214"/>
      <c r="P631" s="214"/>
      <c r="Q631" s="213"/>
      <c r="R631" s="213"/>
      <c r="S631" s="213"/>
      <c r="T631" s="213"/>
      <c r="U631" s="223"/>
      <c r="V631" s="222"/>
      <c r="W631" s="222"/>
      <c r="X631" s="222"/>
      <c r="Y631" s="222"/>
      <c r="Z631" s="222"/>
      <c r="AA631" s="232"/>
      <c r="AB631" s="231"/>
      <c r="AC631" s="231"/>
      <c r="AD631" s="231"/>
      <c r="AE631" s="231"/>
      <c r="AF631" s="231"/>
      <c r="AG631" s="250"/>
      <c r="AH631" s="249"/>
      <c r="AI631" s="249"/>
      <c r="AJ631" s="249"/>
      <c r="AK631" s="249"/>
      <c r="AL631" s="249"/>
      <c r="AM631" s="204"/>
      <c r="AN631" s="205"/>
      <c r="AO631" s="205"/>
      <c r="AP631" s="205"/>
      <c r="AQ631" s="205"/>
      <c r="AR631" s="205"/>
      <c r="AS631" s="259"/>
      <c r="AT631" s="258"/>
      <c r="AU631" s="258"/>
      <c r="AV631" s="258"/>
      <c r="AW631" s="258"/>
      <c r="AX631" s="258"/>
      <c r="AY631" s="268"/>
      <c r="AZ631" s="267"/>
      <c r="BA631" s="267"/>
      <c r="BB631" s="267"/>
      <c r="BC631" s="267"/>
      <c r="BD631" s="267"/>
      <c r="BE631" s="204"/>
      <c r="BF631" s="205"/>
      <c r="BG631" s="205"/>
      <c r="BH631" s="205"/>
      <c r="BI631" s="205"/>
      <c r="BJ631" s="205"/>
      <c r="BK631" s="241"/>
      <c r="BL631" s="240"/>
      <c r="BM631" s="240"/>
      <c r="BN631" s="240"/>
      <c r="BO631" s="240"/>
      <c r="BP631" s="240"/>
      <c r="BQ631" s="223"/>
      <c r="BR631" s="222"/>
      <c r="BS631" s="222"/>
      <c r="BT631" s="222"/>
      <c r="BU631" s="222"/>
      <c r="BV631" s="222"/>
      <c r="BW631" s="268"/>
      <c r="BX631" s="267"/>
      <c r="BY631" s="267"/>
      <c r="BZ631" s="267"/>
      <c r="CA631" s="267"/>
      <c r="CB631" s="267"/>
      <c r="CC631" s="241"/>
      <c r="CD631" s="214"/>
      <c r="CE631" s="240"/>
      <c r="CF631" s="240"/>
      <c r="CG631" s="240"/>
      <c r="CH631" s="5"/>
      <c r="CI631" s="579">
        <f t="shared" si="73"/>
        <v>0</v>
      </c>
      <c r="CJ631" s="579">
        <f t="shared" si="74"/>
        <v>0</v>
      </c>
    </row>
    <row r="632" spans="1:88" hidden="1" x14ac:dyDescent="0.2">
      <c r="A632" s="141"/>
      <c r="B632" s="141"/>
      <c r="C632" s="141"/>
      <c r="D632" s="142"/>
      <c r="E632" s="141"/>
      <c r="F632" s="142"/>
      <c r="G632" s="109"/>
      <c r="H632" s="65"/>
      <c r="I632" s="66"/>
      <c r="J632" s="204"/>
      <c r="K632" s="204"/>
      <c r="L632" s="205"/>
      <c r="M632" s="205"/>
      <c r="N632" s="205"/>
      <c r="O632" s="214"/>
      <c r="P632" s="214"/>
      <c r="Q632" s="213"/>
      <c r="R632" s="213"/>
      <c r="S632" s="213"/>
      <c r="T632" s="213"/>
      <c r="U632" s="223"/>
      <c r="V632" s="222"/>
      <c r="W632" s="222"/>
      <c r="X632" s="222"/>
      <c r="Y632" s="222"/>
      <c r="Z632" s="222"/>
      <c r="AA632" s="232"/>
      <c r="AB632" s="231"/>
      <c r="AC632" s="231"/>
      <c r="AD632" s="231"/>
      <c r="AE632" s="231"/>
      <c r="AF632" s="231"/>
      <c r="AG632" s="250"/>
      <c r="AH632" s="249"/>
      <c r="AI632" s="249"/>
      <c r="AJ632" s="249"/>
      <c r="AK632" s="249"/>
      <c r="AL632" s="249"/>
      <c r="AM632" s="204"/>
      <c r="AN632" s="205"/>
      <c r="AO632" s="205"/>
      <c r="AP632" s="205"/>
      <c r="AQ632" s="205"/>
      <c r="AR632" s="205"/>
      <c r="AS632" s="259"/>
      <c r="AT632" s="258"/>
      <c r="AU632" s="258"/>
      <c r="AV632" s="258"/>
      <c r="AW632" s="258"/>
      <c r="AX632" s="258"/>
      <c r="AY632" s="268"/>
      <c r="AZ632" s="267"/>
      <c r="BA632" s="267"/>
      <c r="BB632" s="267"/>
      <c r="BC632" s="267"/>
      <c r="BD632" s="267"/>
      <c r="BE632" s="204"/>
      <c r="BF632" s="205"/>
      <c r="BG632" s="205"/>
      <c r="BH632" s="205"/>
      <c r="BI632" s="205"/>
      <c r="BJ632" s="205"/>
      <c r="BK632" s="241"/>
      <c r="BL632" s="240"/>
      <c r="BM632" s="240"/>
      <c r="BN632" s="240"/>
      <c r="BO632" s="240"/>
      <c r="BP632" s="240"/>
      <c r="BQ632" s="223"/>
      <c r="BR632" s="222"/>
      <c r="BS632" s="222"/>
      <c r="BT632" s="222"/>
      <c r="BU632" s="222"/>
      <c r="BV632" s="222"/>
      <c r="BW632" s="268"/>
      <c r="BX632" s="267"/>
      <c r="BY632" s="267"/>
      <c r="BZ632" s="267"/>
      <c r="CA632" s="267"/>
      <c r="CB632" s="267"/>
      <c r="CC632" s="241"/>
      <c r="CD632" s="214"/>
      <c r="CE632" s="240"/>
      <c r="CF632" s="240"/>
      <c r="CG632" s="240"/>
      <c r="CH632" s="5"/>
      <c r="CI632" s="579">
        <f t="shared" si="73"/>
        <v>0</v>
      </c>
      <c r="CJ632" s="579">
        <f t="shared" si="74"/>
        <v>0</v>
      </c>
    </row>
    <row r="633" spans="1:88" hidden="1" x14ac:dyDescent="0.2">
      <c r="A633" s="141"/>
      <c r="B633" s="141"/>
      <c r="C633" s="141"/>
      <c r="D633" s="142"/>
      <c r="E633" s="141"/>
      <c r="F633" s="142"/>
      <c r="G633" s="109"/>
      <c r="H633" s="65"/>
      <c r="I633" s="66"/>
      <c r="J633" s="204"/>
      <c r="K633" s="204"/>
      <c r="L633" s="205"/>
      <c r="M633" s="205"/>
      <c r="N633" s="205"/>
      <c r="O633" s="214"/>
      <c r="P633" s="214"/>
      <c r="Q633" s="213"/>
      <c r="R633" s="213"/>
      <c r="S633" s="213"/>
      <c r="T633" s="213"/>
      <c r="U633" s="223"/>
      <c r="V633" s="222"/>
      <c r="W633" s="222"/>
      <c r="X633" s="222"/>
      <c r="Y633" s="222"/>
      <c r="Z633" s="222"/>
      <c r="AA633" s="232"/>
      <c r="AB633" s="231"/>
      <c r="AC633" s="231"/>
      <c r="AD633" s="231"/>
      <c r="AE633" s="231"/>
      <c r="AF633" s="231"/>
      <c r="AG633" s="250"/>
      <c r="AH633" s="249"/>
      <c r="AI633" s="249"/>
      <c r="AJ633" s="249"/>
      <c r="AK633" s="249"/>
      <c r="AL633" s="249"/>
      <c r="AM633" s="204"/>
      <c r="AN633" s="205"/>
      <c r="AO633" s="205"/>
      <c r="AP633" s="205"/>
      <c r="AQ633" s="205"/>
      <c r="AR633" s="205"/>
      <c r="AS633" s="259"/>
      <c r="AT633" s="258"/>
      <c r="AU633" s="258"/>
      <c r="AV633" s="258"/>
      <c r="AW633" s="258"/>
      <c r="AX633" s="258"/>
      <c r="AY633" s="268"/>
      <c r="AZ633" s="267"/>
      <c r="BA633" s="267"/>
      <c r="BB633" s="267"/>
      <c r="BC633" s="267"/>
      <c r="BD633" s="267"/>
      <c r="BE633" s="204"/>
      <c r="BF633" s="205"/>
      <c r="BG633" s="205"/>
      <c r="BH633" s="205"/>
      <c r="BI633" s="205"/>
      <c r="BJ633" s="205"/>
      <c r="BK633" s="241"/>
      <c r="BL633" s="240"/>
      <c r="BM633" s="240"/>
      <c r="BN633" s="240"/>
      <c r="BO633" s="240"/>
      <c r="BP633" s="240"/>
      <c r="BQ633" s="223"/>
      <c r="BR633" s="222"/>
      <c r="BS633" s="222"/>
      <c r="BT633" s="222"/>
      <c r="BU633" s="222"/>
      <c r="BV633" s="222"/>
      <c r="BW633" s="268"/>
      <c r="BX633" s="267"/>
      <c r="BY633" s="267"/>
      <c r="BZ633" s="267"/>
      <c r="CA633" s="267"/>
      <c r="CB633" s="267"/>
      <c r="CC633" s="241"/>
      <c r="CD633" s="214"/>
      <c r="CE633" s="240"/>
      <c r="CF633" s="240"/>
      <c r="CG633" s="240"/>
      <c r="CH633" s="5"/>
      <c r="CI633" s="579">
        <f t="shared" si="73"/>
        <v>0</v>
      </c>
      <c r="CJ633" s="579">
        <f t="shared" si="74"/>
        <v>0</v>
      </c>
    </row>
    <row r="634" spans="1:88" hidden="1" x14ac:dyDescent="0.2">
      <c r="A634" s="141"/>
      <c r="B634" s="141"/>
      <c r="C634" s="141"/>
      <c r="D634" s="142"/>
      <c r="E634" s="141"/>
      <c r="F634" s="142"/>
      <c r="G634" s="109"/>
      <c r="H634" s="65"/>
      <c r="I634" s="66"/>
      <c r="J634" s="204"/>
      <c r="K634" s="204"/>
      <c r="L634" s="205"/>
      <c r="M634" s="205"/>
      <c r="N634" s="205"/>
      <c r="O634" s="214"/>
      <c r="P634" s="214"/>
      <c r="Q634" s="213"/>
      <c r="R634" s="213"/>
      <c r="S634" s="213"/>
      <c r="T634" s="213"/>
      <c r="U634" s="223"/>
      <c r="V634" s="222"/>
      <c r="W634" s="222"/>
      <c r="X634" s="222"/>
      <c r="Y634" s="222"/>
      <c r="Z634" s="222"/>
      <c r="AA634" s="232"/>
      <c r="AB634" s="231"/>
      <c r="AC634" s="231"/>
      <c r="AD634" s="231"/>
      <c r="AE634" s="231"/>
      <c r="AF634" s="231"/>
      <c r="AG634" s="250"/>
      <c r="AH634" s="249"/>
      <c r="AI634" s="249"/>
      <c r="AJ634" s="249"/>
      <c r="AK634" s="249"/>
      <c r="AL634" s="249"/>
      <c r="AM634" s="204"/>
      <c r="AN634" s="205"/>
      <c r="AO634" s="205"/>
      <c r="AP634" s="205"/>
      <c r="AQ634" s="205"/>
      <c r="AR634" s="205"/>
      <c r="AS634" s="259"/>
      <c r="AT634" s="258"/>
      <c r="AU634" s="258"/>
      <c r="AV634" s="258"/>
      <c r="AW634" s="258"/>
      <c r="AX634" s="258"/>
      <c r="AY634" s="268"/>
      <c r="AZ634" s="267"/>
      <c r="BA634" s="267"/>
      <c r="BB634" s="267"/>
      <c r="BC634" s="267"/>
      <c r="BD634" s="267"/>
      <c r="BE634" s="204"/>
      <c r="BF634" s="205"/>
      <c r="BG634" s="205"/>
      <c r="BH634" s="205"/>
      <c r="BI634" s="205"/>
      <c r="BJ634" s="205"/>
      <c r="BK634" s="241"/>
      <c r="BL634" s="240"/>
      <c r="BM634" s="240"/>
      <c r="BN634" s="240"/>
      <c r="BO634" s="240"/>
      <c r="BP634" s="240"/>
      <c r="BQ634" s="223"/>
      <c r="BR634" s="222"/>
      <c r="BS634" s="222"/>
      <c r="BT634" s="222"/>
      <c r="BU634" s="222"/>
      <c r="BV634" s="222"/>
      <c r="BW634" s="268"/>
      <c r="BX634" s="267"/>
      <c r="BY634" s="267"/>
      <c r="BZ634" s="267"/>
      <c r="CA634" s="267"/>
      <c r="CB634" s="267"/>
      <c r="CC634" s="241"/>
      <c r="CD634" s="214"/>
      <c r="CE634" s="240"/>
      <c r="CF634" s="240"/>
      <c r="CG634" s="240"/>
      <c r="CH634" s="5"/>
      <c r="CI634" s="579">
        <f t="shared" si="73"/>
        <v>0</v>
      </c>
      <c r="CJ634" s="579">
        <f t="shared" si="74"/>
        <v>0</v>
      </c>
    </row>
    <row r="635" spans="1:88" hidden="1" x14ac:dyDescent="0.2">
      <c r="A635" s="141"/>
      <c r="B635" s="141"/>
      <c r="C635" s="141"/>
      <c r="D635" s="142"/>
      <c r="E635" s="141"/>
      <c r="F635" s="142"/>
      <c r="G635" s="109"/>
      <c r="H635" s="69"/>
      <c r="I635" s="66"/>
      <c r="J635" s="204"/>
      <c r="K635" s="204"/>
      <c r="L635" s="205"/>
      <c r="M635" s="205"/>
      <c r="N635" s="205"/>
      <c r="O635" s="214"/>
      <c r="P635" s="214"/>
      <c r="Q635" s="213"/>
      <c r="R635" s="213"/>
      <c r="S635" s="213"/>
      <c r="T635" s="213"/>
      <c r="U635" s="223"/>
      <c r="V635" s="222"/>
      <c r="W635" s="222"/>
      <c r="X635" s="222"/>
      <c r="Y635" s="222"/>
      <c r="Z635" s="222"/>
      <c r="AA635" s="232"/>
      <c r="AB635" s="231"/>
      <c r="AC635" s="231"/>
      <c r="AD635" s="231"/>
      <c r="AE635" s="231"/>
      <c r="AF635" s="231"/>
      <c r="AG635" s="250"/>
      <c r="AH635" s="249"/>
      <c r="AI635" s="249"/>
      <c r="AJ635" s="249"/>
      <c r="AK635" s="249"/>
      <c r="AL635" s="249"/>
      <c r="AM635" s="204"/>
      <c r="AN635" s="205"/>
      <c r="AO635" s="205"/>
      <c r="AP635" s="205"/>
      <c r="AQ635" s="205"/>
      <c r="AR635" s="205"/>
      <c r="AS635" s="259"/>
      <c r="AT635" s="258"/>
      <c r="AU635" s="258"/>
      <c r="AV635" s="258"/>
      <c r="AW635" s="258"/>
      <c r="AX635" s="258"/>
      <c r="AY635" s="268"/>
      <c r="AZ635" s="267"/>
      <c r="BA635" s="267"/>
      <c r="BB635" s="267"/>
      <c r="BC635" s="267"/>
      <c r="BD635" s="267"/>
      <c r="BE635" s="204"/>
      <c r="BF635" s="205"/>
      <c r="BG635" s="205"/>
      <c r="BH635" s="205"/>
      <c r="BI635" s="205"/>
      <c r="BJ635" s="205"/>
      <c r="BK635" s="241"/>
      <c r="BL635" s="240"/>
      <c r="BM635" s="240"/>
      <c r="BN635" s="240"/>
      <c r="BO635" s="240"/>
      <c r="BP635" s="240"/>
      <c r="BQ635" s="223"/>
      <c r="BR635" s="222"/>
      <c r="BS635" s="222"/>
      <c r="BT635" s="222"/>
      <c r="BU635" s="222"/>
      <c r="BV635" s="222"/>
      <c r="BW635" s="268"/>
      <c r="BX635" s="267"/>
      <c r="BY635" s="267"/>
      <c r="BZ635" s="267"/>
      <c r="CA635" s="267"/>
      <c r="CB635" s="267"/>
      <c r="CC635" s="241"/>
      <c r="CD635" s="214"/>
      <c r="CE635" s="240"/>
      <c r="CF635" s="240"/>
      <c r="CG635" s="240"/>
      <c r="CH635" s="5"/>
      <c r="CI635" s="579">
        <f t="shared" si="73"/>
        <v>0</v>
      </c>
      <c r="CJ635" s="579">
        <f t="shared" si="74"/>
        <v>0</v>
      </c>
    </row>
    <row r="636" spans="1:88" hidden="1" x14ac:dyDescent="0.2">
      <c r="A636" s="141"/>
      <c r="B636" s="141"/>
      <c r="C636" s="141"/>
      <c r="D636" s="142"/>
      <c r="E636" s="141"/>
      <c r="F636" s="142"/>
      <c r="G636" s="109"/>
      <c r="H636" s="69"/>
      <c r="I636" s="66"/>
      <c r="J636" s="204"/>
      <c r="K636" s="204"/>
      <c r="L636" s="205"/>
      <c r="M636" s="205"/>
      <c r="N636" s="205"/>
      <c r="O636" s="214"/>
      <c r="P636" s="214"/>
      <c r="Q636" s="213"/>
      <c r="R636" s="213"/>
      <c r="S636" s="213"/>
      <c r="T636" s="213"/>
      <c r="U636" s="223"/>
      <c r="V636" s="222"/>
      <c r="W636" s="222"/>
      <c r="X636" s="222"/>
      <c r="Y636" s="222"/>
      <c r="Z636" s="222"/>
      <c r="AA636" s="232"/>
      <c r="AB636" s="231"/>
      <c r="AC636" s="231"/>
      <c r="AD636" s="231"/>
      <c r="AE636" s="231"/>
      <c r="AF636" s="231"/>
      <c r="AG636" s="250"/>
      <c r="AH636" s="249"/>
      <c r="AI636" s="249"/>
      <c r="AJ636" s="249"/>
      <c r="AK636" s="249"/>
      <c r="AL636" s="249"/>
      <c r="AM636" s="204"/>
      <c r="AN636" s="205"/>
      <c r="AO636" s="205"/>
      <c r="AP636" s="205"/>
      <c r="AQ636" s="205"/>
      <c r="AR636" s="205"/>
      <c r="AS636" s="259"/>
      <c r="AT636" s="258"/>
      <c r="AU636" s="258"/>
      <c r="AV636" s="258"/>
      <c r="AW636" s="258"/>
      <c r="AX636" s="258"/>
      <c r="AY636" s="268"/>
      <c r="AZ636" s="267"/>
      <c r="BA636" s="267"/>
      <c r="BB636" s="267"/>
      <c r="BC636" s="267"/>
      <c r="BD636" s="267"/>
      <c r="BE636" s="204"/>
      <c r="BF636" s="205"/>
      <c r="BG636" s="205"/>
      <c r="BH636" s="205"/>
      <c r="BI636" s="205"/>
      <c r="BJ636" s="205"/>
      <c r="BK636" s="241"/>
      <c r="BL636" s="240"/>
      <c r="BM636" s="240"/>
      <c r="BN636" s="240"/>
      <c r="BO636" s="240"/>
      <c r="BP636" s="240"/>
      <c r="BQ636" s="223"/>
      <c r="BR636" s="222"/>
      <c r="BS636" s="222"/>
      <c r="BT636" s="222"/>
      <c r="BU636" s="222"/>
      <c r="BV636" s="222"/>
      <c r="BW636" s="268"/>
      <c r="BX636" s="267"/>
      <c r="BY636" s="267"/>
      <c r="BZ636" s="267"/>
      <c r="CA636" s="267"/>
      <c r="CB636" s="267"/>
      <c r="CC636" s="241"/>
      <c r="CD636" s="214"/>
      <c r="CE636" s="240"/>
      <c r="CF636" s="240"/>
      <c r="CG636" s="240"/>
      <c r="CH636" s="5"/>
      <c r="CI636" s="579">
        <f t="shared" si="73"/>
        <v>0</v>
      </c>
      <c r="CJ636" s="579">
        <f t="shared" si="74"/>
        <v>0</v>
      </c>
    </row>
    <row r="637" spans="1:88" hidden="1" x14ac:dyDescent="0.2">
      <c r="A637" s="141"/>
      <c r="B637" s="141"/>
      <c r="C637" s="141"/>
      <c r="D637" s="142"/>
      <c r="E637" s="141"/>
      <c r="F637" s="142"/>
      <c r="G637" s="109"/>
      <c r="H637" s="65"/>
      <c r="I637" s="66"/>
      <c r="J637" s="204"/>
      <c r="K637" s="204"/>
      <c r="L637" s="205"/>
      <c r="M637" s="205"/>
      <c r="N637" s="205"/>
      <c r="O637" s="214"/>
      <c r="P637" s="214"/>
      <c r="Q637" s="213"/>
      <c r="R637" s="213"/>
      <c r="S637" s="213"/>
      <c r="T637" s="213"/>
      <c r="U637" s="223"/>
      <c r="V637" s="222"/>
      <c r="W637" s="222"/>
      <c r="X637" s="222"/>
      <c r="Y637" s="222"/>
      <c r="Z637" s="222"/>
      <c r="AA637" s="232"/>
      <c r="AB637" s="231"/>
      <c r="AC637" s="231"/>
      <c r="AD637" s="231"/>
      <c r="AE637" s="231"/>
      <c r="AF637" s="231"/>
      <c r="AG637" s="250"/>
      <c r="AH637" s="249"/>
      <c r="AI637" s="249"/>
      <c r="AJ637" s="249"/>
      <c r="AK637" s="249"/>
      <c r="AL637" s="249"/>
      <c r="AM637" s="204"/>
      <c r="AN637" s="205"/>
      <c r="AO637" s="205"/>
      <c r="AP637" s="205"/>
      <c r="AQ637" s="205"/>
      <c r="AR637" s="205"/>
      <c r="AS637" s="259"/>
      <c r="AT637" s="258"/>
      <c r="AU637" s="258"/>
      <c r="AV637" s="258"/>
      <c r="AW637" s="258"/>
      <c r="AX637" s="258"/>
      <c r="AY637" s="268"/>
      <c r="AZ637" s="267"/>
      <c r="BA637" s="267"/>
      <c r="BB637" s="267"/>
      <c r="BC637" s="267"/>
      <c r="BD637" s="267"/>
      <c r="BE637" s="204"/>
      <c r="BF637" s="205"/>
      <c r="BG637" s="205"/>
      <c r="BH637" s="205"/>
      <c r="BI637" s="205"/>
      <c r="BJ637" s="205"/>
      <c r="BK637" s="241"/>
      <c r="BL637" s="240"/>
      <c r="BM637" s="240"/>
      <c r="BN637" s="240"/>
      <c r="BO637" s="240"/>
      <c r="BP637" s="240"/>
      <c r="BQ637" s="223"/>
      <c r="BR637" s="222"/>
      <c r="BS637" s="222"/>
      <c r="BT637" s="222"/>
      <c r="BU637" s="222"/>
      <c r="BV637" s="222"/>
      <c r="BW637" s="268"/>
      <c r="BX637" s="267"/>
      <c r="BY637" s="267"/>
      <c r="BZ637" s="267"/>
      <c r="CA637" s="267"/>
      <c r="CB637" s="267"/>
      <c r="CC637" s="241"/>
      <c r="CD637" s="214"/>
      <c r="CE637" s="240"/>
      <c r="CF637" s="240"/>
      <c r="CG637" s="240"/>
      <c r="CH637" s="5"/>
      <c r="CI637" s="579">
        <f t="shared" si="73"/>
        <v>0</v>
      </c>
      <c r="CJ637" s="579">
        <f t="shared" si="74"/>
        <v>0</v>
      </c>
    </row>
    <row r="638" spans="1:88" hidden="1" x14ac:dyDescent="0.2">
      <c r="A638" s="141"/>
      <c r="B638" s="141"/>
      <c r="C638" s="141"/>
      <c r="D638" s="142"/>
      <c r="E638" s="141"/>
      <c r="F638" s="142"/>
      <c r="G638" s="109"/>
      <c r="H638" s="65"/>
      <c r="I638" s="66"/>
      <c r="J638" s="204"/>
      <c r="K638" s="204"/>
      <c r="L638" s="205"/>
      <c r="M638" s="205"/>
      <c r="N638" s="205"/>
      <c r="O638" s="214"/>
      <c r="P638" s="214"/>
      <c r="Q638" s="213"/>
      <c r="R638" s="213"/>
      <c r="S638" s="213"/>
      <c r="T638" s="213"/>
      <c r="U638" s="223"/>
      <c r="V638" s="222"/>
      <c r="W638" s="222"/>
      <c r="X638" s="222"/>
      <c r="Y638" s="222"/>
      <c r="Z638" s="222"/>
      <c r="AA638" s="232"/>
      <c r="AB638" s="231"/>
      <c r="AC638" s="231"/>
      <c r="AD638" s="231"/>
      <c r="AE638" s="231"/>
      <c r="AF638" s="231"/>
      <c r="AG638" s="250"/>
      <c r="AH638" s="249"/>
      <c r="AI638" s="249"/>
      <c r="AJ638" s="249"/>
      <c r="AK638" s="249"/>
      <c r="AL638" s="249"/>
      <c r="AM638" s="204"/>
      <c r="AN638" s="205"/>
      <c r="AO638" s="205"/>
      <c r="AP638" s="205"/>
      <c r="AQ638" s="205"/>
      <c r="AR638" s="205"/>
      <c r="AS638" s="259"/>
      <c r="AT638" s="258"/>
      <c r="AU638" s="258"/>
      <c r="AV638" s="258"/>
      <c r="AW638" s="258"/>
      <c r="AX638" s="258"/>
      <c r="AY638" s="268"/>
      <c r="AZ638" s="267"/>
      <c r="BA638" s="267"/>
      <c r="BB638" s="267"/>
      <c r="BC638" s="267"/>
      <c r="BD638" s="267"/>
      <c r="BE638" s="204"/>
      <c r="BF638" s="205"/>
      <c r="BG638" s="205"/>
      <c r="BH638" s="205"/>
      <c r="BI638" s="205"/>
      <c r="BJ638" s="205"/>
      <c r="BK638" s="241"/>
      <c r="BL638" s="240"/>
      <c r="BM638" s="240"/>
      <c r="BN638" s="240"/>
      <c r="BO638" s="240"/>
      <c r="BP638" s="240"/>
      <c r="BQ638" s="223"/>
      <c r="BR638" s="222"/>
      <c r="BS638" s="222"/>
      <c r="BT638" s="222"/>
      <c r="BU638" s="222"/>
      <c r="BV638" s="222"/>
      <c r="BW638" s="268"/>
      <c r="BX638" s="267"/>
      <c r="BY638" s="267"/>
      <c r="BZ638" s="267"/>
      <c r="CA638" s="267"/>
      <c r="CB638" s="267"/>
      <c r="CC638" s="241"/>
      <c r="CD638" s="214"/>
      <c r="CE638" s="240"/>
      <c r="CF638" s="240"/>
      <c r="CG638" s="240"/>
      <c r="CH638" s="5"/>
      <c r="CI638" s="579">
        <f t="shared" si="73"/>
        <v>0</v>
      </c>
      <c r="CJ638" s="579">
        <f t="shared" si="74"/>
        <v>0</v>
      </c>
    </row>
    <row r="639" spans="1:88" hidden="1" x14ac:dyDescent="0.2">
      <c r="A639" s="141"/>
      <c r="B639" s="141"/>
      <c r="C639" s="141"/>
      <c r="D639" s="142"/>
      <c r="E639" s="141"/>
      <c r="F639" s="142"/>
      <c r="G639" s="109"/>
      <c r="H639" s="65"/>
      <c r="I639" s="66"/>
      <c r="J639" s="204"/>
      <c r="K639" s="204"/>
      <c r="L639" s="205"/>
      <c r="M639" s="205"/>
      <c r="N639" s="205"/>
      <c r="O639" s="214"/>
      <c r="P639" s="214"/>
      <c r="Q639" s="213"/>
      <c r="R639" s="213"/>
      <c r="S639" s="213"/>
      <c r="T639" s="213"/>
      <c r="U639" s="223"/>
      <c r="V639" s="222"/>
      <c r="W639" s="222"/>
      <c r="X639" s="222"/>
      <c r="Y639" s="222"/>
      <c r="Z639" s="222"/>
      <c r="AA639" s="232"/>
      <c r="AB639" s="231"/>
      <c r="AC639" s="231"/>
      <c r="AD639" s="231"/>
      <c r="AE639" s="231"/>
      <c r="AF639" s="231"/>
      <c r="AG639" s="250"/>
      <c r="AH639" s="249"/>
      <c r="AI639" s="249"/>
      <c r="AJ639" s="249"/>
      <c r="AK639" s="249"/>
      <c r="AL639" s="249"/>
      <c r="AM639" s="204"/>
      <c r="AN639" s="205"/>
      <c r="AO639" s="205"/>
      <c r="AP639" s="205"/>
      <c r="AQ639" s="205"/>
      <c r="AR639" s="205"/>
      <c r="AS639" s="259"/>
      <c r="AT639" s="258"/>
      <c r="AU639" s="258"/>
      <c r="AV639" s="258"/>
      <c r="AW639" s="258"/>
      <c r="AX639" s="258"/>
      <c r="AY639" s="268"/>
      <c r="AZ639" s="267"/>
      <c r="BA639" s="267"/>
      <c r="BB639" s="267"/>
      <c r="BC639" s="267"/>
      <c r="BD639" s="267"/>
      <c r="BE639" s="204"/>
      <c r="BF639" s="205"/>
      <c r="BG639" s="205"/>
      <c r="BH639" s="205"/>
      <c r="BI639" s="205"/>
      <c r="BJ639" s="205"/>
      <c r="BK639" s="241"/>
      <c r="BL639" s="240"/>
      <c r="BM639" s="240"/>
      <c r="BN639" s="240"/>
      <c r="BO639" s="240"/>
      <c r="BP639" s="240"/>
      <c r="BQ639" s="223"/>
      <c r="BR639" s="222"/>
      <c r="BS639" s="222"/>
      <c r="BT639" s="222"/>
      <c r="BU639" s="222"/>
      <c r="BV639" s="222"/>
      <c r="BW639" s="268"/>
      <c r="BX639" s="267"/>
      <c r="BY639" s="267"/>
      <c r="BZ639" s="267"/>
      <c r="CA639" s="267"/>
      <c r="CB639" s="267"/>
      <c r="CC639" s="241"/>
      <c r="CD639" s="214"/>
      <c r="CE639" s="240"/>
      <c r="CF639" s="240"/>
      <c r="CG639" s="240"/>
      <c r="CH639" s="5"/>
      <c r="CI639" s="579">
        <f t="shared" si="73"/>
        <v>0</v>
      </c>
      <c r="CJ639" s="579">
        <f t="shared" si="74"/>
        <v>0</v>
      </c>
    </row>
    <row r="640" spans="1:88" hidden="1" x14ac:dyDescent="0.2">
      <c r="A640" s="146"/>
      <c r="B640" s="146"/>
      <c r="C640" s="146"/>
      <c r="D640" s="147"/>
      <c r="E640" s="146"/>
      <c r="F640" s="147"/>
      <c r="G640" s="148"/>
      <c r="H640" s="72"/>
      <c r="I640" s="73"/>
      <c r="J640" s="204"/>
      <c r="K640" s="204"/>
      <c r="L640" s="205"/>
      <c r="M640" s="205"/>
      <c r="N640" s="205"/>
      <c r="O640" s="214"/>
      <c r="P640" s="214"/>
      <c r="Q640" s="213"/>
      <c r="R640" s="213"/>
      <c r="S640" s="213"/>
      <c r="T640" s="213"/>
      <c r="U640" s="223"/>
      <c r="V640" s="222"/>
      <c r="W640" s="222"/>
      <c r="X640" s="222"/>
      <c r="Y640" s="222"/>
      <c r="Z640" s="222"/>
      <c r="AA640" s="232"/>
      <c r="AB640" s="231"/>
      <c r="AC640" s="231"/>
      <c r="AD640" s="231"/>
      <c r="AE640" s="231"/>
      <c r="AF640" s="231"/>
      <c r="AG640" s="250"/>
      <c r="AH640" s="249"/>
      <c r="AI640" s="249"/>
      <c r="AJ640" s="249"/>
      <c r="AK640" s="249"/>
      <c r="AL640" s="249"/>
      <c r="AM640" s="204"/>
      <c r="AN640" s="205"/>
      <c r="AO640" s="205"/>
      <c r="AP640" s="205"/>
      <c r="AQ640" s="205"/>
      <c r="AR640" s="205"/>
      <c r="AS640" s="259"/>
      <c r="AT640" s="258"/>
      <c r="AU640" s="258"/>
      <c r="AV640" s="258"/>
      <c r="AW640" s="258"/>
      <c r="AX640" s="258"/>
      <c r="AY640" s="268"/>
      <c r="AZ640" s="267"/>
      <c r="BA640" s="267"/>
      <c r="BB640" s="267"/>
      <c r="BC640" s="267"/>
      <c r="BD640" s="267"/>
      <c r="BE640" s="204"/>
      <c r="BF640" s="205"/>
      <c r="BG640" s="205"/>
      <c r="BH640" s="205"/>
      <c r="BI640" s="205"/>
      <c r="BJ640" s="205"/>
      <c r="BK640" s="241"/>
      <c r="BL640" s="240"/>
      <c r="BM640" s="240"/>
      <c r="BN640" s="240"/>
      <c r="BO640" s="240"/>
      <c r="BP640" s="240"/>
      <c r="BQ640" s="223"/>
      <c r="BR640" s="222"/>
      <c r="BS640" s="222"/>
      <c r="BT640" s="222"/>
      <c r="BU640" s="222"/>
      <c r="BV640" s="222"/>
      <c r="BW640" s="268"/>
      <c r="BX640" s="267"/>
      <c r="BY640" s="267"/>
      <c r="BZ640" s="267"/>
      <c r="CA640" s="267"/>
      <c r="CB640" s="267"/>
      <c r="CC640" s="241"/>
      <c r="CD640" s="214"/>
      <c r="CE640" s="240"/>
      <c r="CF640" s="240"/>
      <c r="CG640" s="240"/>
      <c r="CH640" s="5"/>
      <c r="CI640" s="579">
        <f t="shared" si="73"/>
        <v>0</v>
      </c>
      <c r="CJ640" s="579">
        <f t="shared" si="74"/>
        <v>0</v>
      </c>
    </row>
    <row r="641" spans="1:88" hidden="1" x14ac:dyDescent="0.2">
      <c r="A641" s="11"/>
      <c r="B641" s="11"/>
      <c r="C641" s="169"/>
      <c r="D641" s="15"/>
      <c r="E641" s="11"/>
      <c r="F641" s="15"/>
      <c r="G641" s="143"/>
      <c r="H641" s="185"/>
      <c r="I641" s="142"/>
      <c r="J641" s="204"/>
      <c r="K641" s="204"/>
      <c r="L641" s="205"/>
      <c r="M641" s="205"/>
      <c r="N641" s="205"/>
      <c r="O641" s="214"/>
      <c r="P641" s="214"/>
      <c r="Q641" s="213"/>
      <c r="R641" s="213"/>
      <c r="S641" s="213"/>
      <c r="T641" s="213"/>
      <c r="U641" s="223"/>
      <c r="V641" s="222"/>
      <c r="W641" s="222"/>
      <c r="X641" s="222"/>
      <c r="Y641" s="222"/>
      <c r="Z641" s="222"/>
      <c r="AA641" s="232"/>
      <c r="AB641" s="231"/>
      <c r="AC641" s="231"/>
      <c r="AD641" s="231"/>
      <c r="AE641" s="231"/>
      <c r="AF641" s="231"/>
      <c r="AG641" s="250"/>
      <c r="AH641" s="249"/>
      <c r="AI641" s="249"/>
      <c r="AJ641" s="249"/>
      <c r="AK641" s="249"/>
      <c r="AL641" s="249"/>
      <c r="AM641" s="204"/>
      <c r="AN641" s="205"/>
      <c r="AO641" s="205"/>
      <c r="AP641" s="205"/>
      <c r="AQ641" s="205"/>
      <c r="AR641" s="205"/>
      <c r="AS641" s="259"/>
      <c r="AT641" s="258"/>
      <c r="AU641" s="258"/>
      <c r="AV641" s="258"/>
      <c r="AW641" s="258"/>
      <c r="AX641" s="258"/>
      <c r="AY641" s="268"/>
      <c r="AZ641" s="267"/>
      <c r="BA641" s="267"/>
      <c r="BB641" s="267"/>
      <c r="BC641" s="267"/>
      <c r="BD641" s="267"/>
      <c r="BE641" s="204"/>
      <c r="BF641" s="205"/>
      <c r="BG641" s="205"/>
      <c r="BH641" s="205"/>
      <c r="BI641" s="205"/>
      <c r="BJ641" s="205"/>
      <c r="BK641" s="241"/>
      <c r="BL641" s="240"/>
      <c r="BM641" s="240"/>
      <c r="BN641" s="240"/>
      <c r="BO641" s="240"/>
      <c r="BP641" s="240"/>
      <c r="BQ641" s="223"/>
      <c r="BR641" s="222"/>
      <c r="BS641" s="222"/>
      <c r="BT641" s="222"/>
      <c r="BU641" s="222"/>
      <c r="BV641" s="222"/>
      <c r="BW641" s="268"/>
      <c r="BX641" s="267"/>
      <c r="BY641" s="267"/>
      <c r="BZ641" s="267"/>
      <c r="CA641" s="267"/>
      <c r="CB641" s="267"/>
      <c r="CC641" s="241"/>
      <c r="CD641" s="214"/>
      <c r="CE641" s="240"/>
      <c r="CF641" s="240"/>
      <c r="CG641" s="240"/>
      <c r="CH641" s="5"/>
      <c r="CI641" s="579">
        <f t="shared" si="73"/>
        <v>0</v>
      </c>
      <c r="CJ641" s="579">
        <f t="shared" si="74"/>
        <v>0</v>
      </c>
    </row>
    <row r="642" spans="1:88" hidden="1" x14ac:dyDescent="0.2">
      <c r="A642" s="22"/>
      <c r="B642" s="22"/>
      <c r="C642" s="51"/>
      <c r="D642" s="23"/>
      <c r="E642" s="22"/>
      <c r="F642" s="23"/>
      <c r="G642" s="124"/>
      <c r="H642" s="75"/>
      <c r="I642" s="94"/>
      <c r="J642" s="204"/>
      <c r="K642" s="204"/>
      <c r="L642" s="205"/>
      <c r="M642" s="205"/>
      <c r="N642" s="205"/>
      <c r="O642" s="214"/>
      <c r="P642" s="214"/>
      <c r="Q642" s="213"/>
      <c r="R642" s="213"/>
      <c r="S642" s="213"/>
      <c r="T642" s="213"/>
      <c r="U642" s="223"/>
      <c r="V642" s="222"/>
      <c r="W642" s="222"/>
      <c r="X642" s="222"/>
      <c r="Y642" s="222"/>
      <c r="Z642" s="222"/>
      <c r="AA642" s="232"/>
      <c r="AB642" s="231"/>
      <c r="AC642" s="231"/>
      <c r="AD642" s="231"/>
      <c r="AE642" s="231"/>
      <c r="AF642" s="231"/>
      <c r="AG642" s="250"/>
      <c r="AH642" s="249"/>
      <c r="AI642" s="249"/>
      <c r="AJ642" s="249"/>
      <c r="AK642" s="249"/>
      <c r="AL642" s="249"/>
      <c r="AM642" s="204"/>
      <c r="AN642" s="205"/>
      <c r="AO642" s="205"/>
      <c r="AP642" s="205"/>
      <c r="AQ642" s="205"/>
      <c r="AR642" s="205"/>
      <c r="AS642" s="259"/>
      <c r="AT642" s="258"/>
      <c r="AU642" s="258"/>
      <c r="AV642" s="258"/>
      <c r="AW642" s="258"/>
      <c r="AX642" s="258"/>
      <c r="AY642" s="268"/>
      <c r="AZ642" s="267"/>
      <c r="BA642" s="267"/>
      <c r="BB642" s="267"/>
      <c r="BC642" s="267"/>
      <c r="BD642" s="267"/>
      <c r="BE642" s="204"/>
      <c r="BF642" s="205"/>
      <c r="BG642" s="205"/>
      <c r="BH642" s="205"/>
      <c r="BI642" s="205"/>
      <c r="BJ642" s="205"/>
      <c r="BK642" s="241"/>
      <c r="BL642" s="240"/>
      <c r="BM642" s="240"/>
      <c r="BN642" s="240"/>
      <c r="BO642" s="240"/>
      <c r="BP642" s="240"/>
      <c r="BQ642" s="223"/>
      <c r="BR642" s="222"/>
      <c r="BS642" s="222"/>
      <c r="BT642" s="222"/>
      <c r="BU642" s="222"/>
      <c r="BV642" s="222"/>
      <c r="BW642" s="268"/>
      <c r="BX642" s="267"/>
      <c r="BY642" s="267"/>
      <c r="BZ642" s="267"/>
      <c r="CA642" s="267"/>
      <c r="CB642" s="267"/>
      <c r="CC642" s="241"/>
      <c r="CD642" s="214"/>
      <c r="CE642" s="240"/>
      <c r="CF642" s="240"/>
      <c r="CG642" s="240"/>
      <c r="CH642" s="5"/>
      <c r="CI642" s="579">
        <f t="shared" si="73"/>
        <v>0</v>
      </c>
      <c r="CJ642" s="579">
        <f t="shared" si="74"/>
        <v>0</v>
      </c>
    </row>
    <row r="643" spans="1:88" hidden="1" x14ac:dyDescent="0.2">
      <c r="A643" s="22"/>
      <c r="B643" s="22"/>
      <c r="C643" s="51"/>
      <c r="D643" s="112"/>
      <c r="E643" s="22"/>
      <c r="F643" s="112"/>
      <c r="G643" s="124"/>
      <c r="H643" s="26"/>
      <c r="I643" s="112"/>
      <c r="J643" s="204"/>
      <c r="K643" s="204"/>
      <c r="L643" s="205"/>
      <c r="M643" s="205"/>
      <c r="N643" s="205"/>
      <c r="O643" s="214"/>
      <c r="P643" s="214"/>
      <c r="Q643" s="213"/>
      <c r="R643" s="213"/>
      <c r="S643" s="213"/>
      <c r="T643" s="213"/>
      <c r="U643" s="223"/>
      <c r="V643" s="222"/>
      <c r="W643" s="222"/>
      <c r="X643" s="222"/>
      <c r="Y643" s="222"/>
      <c r="Z643" s="222"/>
      <c r="AA643" s="232"/>
      <c r="AB643" s="231"/>
      <c r="AC643" s="231"/>
      <c r="AD643" s="231"/>
      <c r="AE643" s="231"/>
      <c r="AF643" s="231"/>
      <c r="AG643" s="250"/>
      <c r="AH643" s="249"/>
      <c r="AI643" s="249"/>
      <c r="AJ643" s="249"/>
      <c r="AK643" s="249"/>
      <c r="AL643" s="249"/>
      <c r="AM643" s="204"/>
      <c r="AN643" s="205"/>
      <c r="AO643" s="205"/>
      <c r="AP643" s="205"/>
      <c r="AQ643" s="205"/>
      <c r="AR643" s="205"/>
      <c r="AS643" s="259"/>
      <c r="AT643" s="258"/>
      <c r="AU643" s="258"/>
      <c r="AV643" s="258"/>
      <c r="AW643" s="258"/>
      <c r="AX643" s="258"/>
      <c r="AY643" s="268"/>
      <c r="AZ643" s="267"/>
      <c r="BA643" s="267"/>
      <c r="BB643" s="267"/>
      <c r="BC643" s="267"/>
      <c r="BD643" s="267"/>
      <c r="BE643" s="204"/>
      <c r="BF643" s="205"/>
      <c r="BG643" s="205"/>
      <c r="BH643" s="205"/>
      <c r="BI643" s="205"/>
      <c r="BJ643" s="205"/>
      <c r="BK643" s="241"/>
      <c r="BL643" s="240"/>
      <c r="BM643" s="240"/>
      <c r="BN643" s="240"/>
      <c r="BO643" s="240"/>
      <c r="BP643" s="240"/>
      <c r="BQ643" s="223"/>
      <c r="BR643" s="222"/>
      <c r="BS643" s="222"/>
      <c r="BT643" s="222"/>
      <c r="BU643" s="222"/>
      <c r="BV643" s="222"/>
      <c r="BW643" s="268"/>
      <c r="BX643" s="267"/>
      <c r="BY643" s="267"/>
      <c r="BZ643" s="267"/>
      <c r="CA643" s="267"/>
      <c r="CB643" s="267"/>
      <c r="CC643" s="241"/>
      <c r="CD643" s="214"/>
      <c r="CE643" s="240"/>
      <c r="CF643" s="240"/>
      <c r="CG643" s="240"/>
      <c r="CH643" s="5"/>
      <c r="CI643" s="579">
        <f t="shared" si="73"/>
        <v>0</v>
      </c>
      <c r="CJ643" s="579">
        <f t="shared" si="74"/>
        <v>0</v>
      </c>
    </row>
    <row r="644" spans="1:88" hidden="1" x14ac:dyDescent="0.2">
      <c r="A644" s="22"/>
      <c r="B644" s="22"/>
      <c r="C644" s="51"/>
      <c r="D644" s="33"/>
      <c r="E644" s="22"/>
      <c r="F644" s="23"/>
      <c r="G644" s="124"/>
      <c r="H644" s="26"/>
      <c r="I644" s="112"/>
      <c r="J644" s="204"/>
      <c r="K644" s="204"/>
      <c r="L644" s="205"/>
      <c r="M644" s="205"/>
      <c r="N644" s="205"/>
      <c r="O644" s="214"/>
      <c r="P644" s="214"/>
      <c r="Q644" s="213"/>
      <c r="R644" s="213"/>
      <c r="S644" s="213"/>
      <c r="T644" s="213"/>
      <c r="U644" s="223"/>
      <c r="V644" s="222"/>
      <c r="W644" s="222"/>
      <c r="X644" s="222"/>
      <c r="Y644" s="222"/>
      <c r="Z644" s="222"/>
      <c r="AA644" s="232"/>
      <c r="AB644" s="231"/>
      <c r="AC644" s="231"/>
      <c r="AD644" s="231"/>
      <c r="AE644" s="231"/>
      <c r="AF644" s="231"/>
      <c r="AG644" s="250"/>
      <c r="AH644" s="249"/>
      <c r="AI644" s="249"/>
      <c r="AJ644" s="249"/>
      <c r="AK644" s="249"/>
      <c r="AL644" s="249"/>
      <c r="AM644" s="204"/>
      <c r="AN644" s="205"/>
      <c r="AO644" s="205"/>
      <c r="AP644" s="205"/>
      <c r="AQ644" s="205"/>
      <c r="AR644" s="205"/>
      <c r="AS644" s="259"/>
      <c r="AT644" s="258"/>
      <c r="AU644" s="258"/>
      <c r="AV644" s="258"/>
      <c r="AW644" s="258"/>
      <c r="AX644" s="258"/>
      <c r="AY644" s="268"/>
      <c r="AZ644" s="267"/>
      <c r="BA644" s="267"/>
      <c r="BB644" s="267"/>
      <c r="BC644" s="267"/>
      <c r="BD644" s="267"/>
      <c r="BE644" s="204"/>
      <c r="BF644" s="205"/>
      <c r="BG644" s="205"/>
      <c r="BH644" s="205"/>
      <c r="BI644" s="205"/>
      <c r="BJ644" s="205"/>
      <c r="BK644" s="241"/>
      <c r="BL644" s="240"/>
      <c r="BM644" s="240"/>
      <c r="BN644" s="240"/>
      <c r="BO644" s="240"/>
      <c r="BP644" s="240"/>
      <c r="BQ644" s="223"/>
      <c r="BR644" s="222"/>
      <c r="BS644" s="222"/>
      <c r="BT644" s="222"/>
      <c r="BU644" s="222"/>
      <c r="BV644" s="222"/>
      <c r="BW644" s="268"/>
      <c r="BX644" s="267"/>
      <c r="BY644" s="267"/>
      <c r="BZ644" s="267"/>
      <c r="CA644" s="267"/>
      <c r="CB644" s="267"/>
      <c r="CC644" s="241"/>
      <c r="CD644" s="214"/>
      <c r="CE644" s="240"/>
      <c r="CF644" s="240"/>
      <c r="CG644" s="240"/>
      <c r="CH644" s="5"/>
      <c r="CI644" s="579">
        <f t="shared" si="73"/>
        <v>0</v>
      </c>
      <c r="CJ644" s="579">
        <f t="shared" si="74"/>
        <v>0</v>
      </c>
    </row>
    <row r="645" spans="1:88" hidden="1" x14ac:dyDescent="0.2">
      <c r="A645" s="22"/>
      <c r="B645" s="22"/>
      <c r="C645" s="51"/>
      <c r="D645" s="33"/>
      <c r="E645" s="22"/>
      <c r="F645" s="23"/>
      <c r="G645" s="124"/>
      <c r="H645" s="75"/>
      <c r="I645" s="52"/>
      <c r="J645" s="204"/>
      <c r="K645" s="204"/>
      <c r="L645" s="205"/>
      <c r="M645" s="205"/>
      <c r="N645" s="205"/>
      <c r="O645" s="214"/>
      <c r="P645" s="214"/>
      <c r="Q645" s="213"/>
      <c r="R645" s="213"/>
      <c r="S645" s="213"/>
      <c r="T645" s="213"/>
      <c r="U645" s="223"/>
      <c r="V645" s="222"/>
      <c r="W645" s="222"/>
      <c r="X645" s="222"/>
      <c r="Y645" s="222"/>
      <c r="Z645" s="222"/>
      <c r="AA645" s="232"/>
      <c r="AB645" s="231"/>
      <c r="AC645" s="231"/>
      <c r="AD645" s="231"/>
      <c r="AE645" s="231"/>
      <c r="AF645" s="231"/>
      <c r="AG645" s="250"/>
      <c r="AH645" s="249"/>
      <c r="AI645" s="249"/>
      <c r="AJ645" s="249"/>
      <c r="AK645" s="249"/>
      <c r="AL645" s="249"/>
      <c r="AM645" s="204"/>
      <c r="AN645" s="205"/>
      <c r="AO645" s="205"/>
      <c r="AP645" s="205"/>
      <c r="AQ645" s="205"/>
      <c r="AR645" s="205"/>
      <c r="AS645" s="259"/>
      <c r="AT645" s="258"/>
      <c r="AU645" s="258"/>
      <c r="AV645" s="258"/>
      <c r="AW645" s="258"/>
      <c r="AX645" s="258"/>
      <c r="AY645" s="268"/>
      <c r="AZ645" s="267"/>
      <c r="BA645" s="267"/>
      <c r="BB645" s="267"/>
      <c r="BC645" s="267"/>
      <c r="BD645" s="267"/>
      <c r="BE645" s="204"/>
      <c r="BF645" s="205"/>
      <c r="BG645" s="205"/>
      <c r="BH645" s="205"/>
      <c r="BI645" s="205"/>
      <c r="BJ645" s="205"/>
      <c r="BK645" s="241"/>
      <c r="BL645" s="240"/>
      <c r="BM645" s="240"/>
      <c r="BN645" s="240"/>
      <c r="BO645" s="240"/>
      <c r="BP645" s="240"/>
      <c r="BQ645" s="223"/>
      <c r="BR645" s="222"/>
      <c r="BS645" s="222"/>
      <c r="BT645" s="222"/>
      <c r="BU645" s="222"/>
      <c r="BV645" s="222"/>
      <c r="BW645" s="268"/>
      <c r="BX645" s="267"/>
      <c r="BY645" s="267"/>
      <c r="BZ645" s="267"/>
      <c r="CA645" s="267"/>
      <c r="CB645" s="267"/>
      <c r="CC645" s="241"/>
      <c r="CD645" s="214"/>
      <c r="CE645" s="240"/>
      <c r="CF645" s="240"/>
      <c r="CG645" s="240"/>
      <c r="CH645" s="5"/>
      <c r="CI645" s="579">
        <f t="shared" si="73"/>
        <v>0</v>
      </c>
      <c r="CJ645" s="579">
        <f t="shared" si="74"/>
        <v>0</v>
      </c>
    </row>
    <row r="646" spans="1:88" hidden="1" x14ac:dyDescent="0.2">
      <c r="A646" s="22"/>
      <c r="B646" s="22"/>
      <c r="C646" s="22"/>
      <c r="D646" s="34"/>
      <c r="E646" s="22"/>
      <c r="F646" s="34"/>
      <c r="G646" s="48"/>
      <c r="H646" s="36"/>
      <c r="I646" s="186"/>
      <c r="J646" s="204"/>
      <c r="K646" s="204"/>
      <c r="L646" s="205"/>
      <c r="M646" s="205"/>
      <c r="N646" s="204"/>
      <c r="O646" s="214"/>
      <c r="P646" s="214"/>
      <c r="Q646" s="213"/>
      <c r="R646" s="214"/>
      <c r="S646" s="213"/>
      <c r="T646" s="214"/>
      <c r="U646" s="223"/>
      <c r="V646" s="223"/>
      <c r="W646" s="222"/>
      <c r="X646" s="223"/>
      <c r="Y646" s="222"/>
      <c r="Z646" s="223"/>
      <c r="AA646" s="232"/>
      <c r="AB646" s="232"/>
      <c r="AC646" s="231"/>
      <c r="AD646" s="232"/>
      <c r="AE646" s="231"/>
      <c r="AF646" s="232"/>
      <c r="AG646" s="250"/>
      <c r="AH646" s="250"/>
      <c r="AI646" s="249"/>
      <c r="AJ646" s="250"/>
      <c r="AK646" s="249"/>
      <c r="AL646" s="250"/>
      <c r="AM646" s="204"/>
      <c r="AN646" s="204"/>
      <c r="AO646" s="205"/>
      <c r="AP646" s="204"/>
      <c r="AQ646" s="205"/>
      <c r="AR646" s="204"/>
      <c r="AS646" s="259"/>
      <c r="AT646" s="259"/>
      <c r="AU646" s="258"/>
      <c r="AV646" s="259"/>
      <c r="AW646" s="258"/>
      <c r="AX646" s="259"/>
      <c r="AY646" s="268"/>
      <c r="AZ646" s="268"/>
      <c r="BA646" s="267"/>
      <c r="BB646" s="268"/>
      <c r="BC646" s="267"/>
      <c r="BD646" s="268"/>
      <c r="BE646" s="204"/>
      <c r="BF646" s="204"/>
      <c r="BG646" s="205"/>
      <c r="BH646" s="204"/>
      <c r="BI646" s="205"/>
      <c r="BJ646" s="204"/>
      <c r="BK646" s="241"/>
      <c r="BL646" s="241"/>
      <c r="BM646" s="240"/>
      <c r="BN646" s="241"/>
      <c r="BO646" s="240"/>
      <c r="BP646" s="241"/>
      <c r="BQ646" s="223"/>
      <c r="BR646" s="223"/>
      <c r="BS646" s="222"/>
      <c r="BT646" s="223"/>
      <c r="BU646" s="222"/>
      <c r="BV646" s="223"/>
      <c r="BW646" s="268"/>
      <c r="BX646" s="268"/>
      <c r="BY646" s="267"/>
      <c r="BZ646" s="268"/>
      <c r="CA646" s="267"/>
      <c r="CB646" s="268"/>
      <c r="CC646" s="241"/>
      <c r="CD646" s="214"/>
      <c r="CE646" s="240"/>
      <c r="CF646" s="240"/>
      <c r="CG646" s="241"/>
      <c r="CH646" s="5"/>
      <c r="CI646" s="579">
        <f t="shared" si="73"/>
        <v>0</v>
      </c>
      <c r="CJ646" s="579">
        <f t="shared" si="74"/>
        <v>0</v>
      </c>
    </row>
    <row r="647" spans="1:88" hidden="1" x14ac:dyDescent="0.2">
      <c r="A647" s="105"/>
      <c r="B647" s="105"/>
      <c r="C647" s="105"/>
      <c r="D647" s="106"/>
      <c r="E647" s="105"/>
      <c r="F647" s="107"/>
      <c r="G647" s="108"/>
      <c r="H647" s="91"/>
      <c r="I647" s="59"/>
      <c r="J647" s="206"/>
      <c r="K647" s="206"/>
      <c r="L647" s="206"/>
      <c r="M647" s="206"/>
      <c r="N647" s="206"/>
      <c r="O647" s="215"/>
      <c r="P647" s="215"/>
      <c r="Q647" s="215"/>
      <c r="R647" s="215"/>
      <c r="S647" s="215"/>
      <c r="T647" s="215"/>
      <c r="U647" s="224"/>
      <c r="V647" s="224"/>
      <c r="W647" s="224"/>
      <c r="X647" s="224"/>
      <c r="Y647" s="224"/>
      <c r="Z647" s="224"/>
      <c r="AA647" s="233"/>
      <c r="AB647" s="233"/>
      <c r="AC647" s="233"/>
      <c r="AD647" s="233"/>
      <c r="AE647" s="233"/>
      <c r="AF647" s="233"/>
      <c r="AG647" s="251"/>
      <c r="AH647" s="251"/>
      <c r="AI647" s="251"/>
      <c r="AJ647" s="251"/>
      <c r="AK647" s="251"/>
      <c r="AL647" s="251"/>
      <c r="AM647" s="206"/>
      <c r="AN647" s="206"/>
      <c r="AO647" s="206"/>
      <c r="AP647" s="206"/>
      <c r="AQ647" s="206"/>
      <c r="AR647" s="206"/>
      <c r="AS647" s="260"/>
      <c r="AT647" s="260"/>
      <c r="AU647" s="260"/>
      <c r="AV647" s="260"/>
      <c r="AW647" s="260"/>
      <c r="AX647" s="260"/>
      <c r="AY647" s="269"/>
      <c r="AZ647" s="269"/>
      <c r="BA647" s="269"/>
      <c r="BB647" s="269"/>
      <c r="BC647" s="269"/>
      <c r="BD647" s="269"/>
      <c r="BE647" s="206"/>
      <c r="BF647" s="206"/>
      <c r="BG647" s="206"/>
      <c r="BH647" s="206"/>
      <c r="BI647" s="206"/>
      <c r="BJ647" s="206"/>
      <c r="BK647" s="242"/>
      <c r="BL647" s="242"/>
      <c r="BM647" s="242"/>
      <c r="BN647" s="242"/>
      <c r="BO647" s="242"/>
      <c r="BP647" s="242"/>
      <c r="BQ647" s="224"/>
      <c r="BR647" s="224"/>
      <c r="BS647" s="224"/>
      <c r="BT647" s="224"/>
      <c r="BU647" s="224"/>
      <c r="BV647" s="224"/>
      <c r="BW647" s="269"/>
      <c r="BX647" s="269"/>
      <c r="BY647" s="269"/>
      <c r="BZ647" s="269"/>
      <c r="CA647" s="269"/>
      <c r="CB647" s="269"/>
      <c r="CC647" s="242"/>
      <c r="CD647" s="215"/>
      <c r="CE647" s="242"/>
      <c r="CF647" s="242"/>
      <c r="CG647" s="242"/>
      <c r="CH647" s="5"/>
      <c r="CI647" s="579">
        <f t="shared" si="73"/>
        <v>0</v>
      </c>
      <c r="CJ647" s="579">
        <f t="shared" si="74"/>
        <v>0</v>
      </c>
    </row>
    <row r="648" spans="1:88" hidden="1" x14ac:dyDescent="0.2">
      <c r="A648" s="151"/>
      <c r="B648" s="151"/>
      <c r="C648" s="151"/>
      <c r="D648" s="106"/>
      <c r="E648" s="151"/>
      <c r="F648" s="106"/>
      <c r="G648" s="133"/>
      <c r="H648" s="61"/>
      <c r="I648" s="134"/>
      <c r="J648" s="204"/>
      <c r="K648" s="204"/>
      <c r="L648" s="205"/>
      <c r="M648" s="205"/>
      <c r="N648" s="205"/>
      <c r="O648" s="214"/>
      <c r="P648" s="214"/>
      <c r="Q648" s="213"/>
      <c r="R648" s="213"/>
      <c r="S648" s="213"/>
      <c r="T648" s="213"/>
      <c r="U648" s="223"/>
      <c r="V648" s="222"/>
      <c r="W648" s="222"/>
      <c r="X648" s="222"/>
      <c r="Y648" s="222"/>
      <c r="Z648" s="222"/>
      <c r="AA648" s="232"/>
      <c r="AB648" s="231"/>
      <c r="AC648" s="231"/>
      <c r="AD648" s="231"/>
      <c r="AE648" s="231"/>
      <c r="AF648" s="231"/>
      <c r="AG648" s="250"/>
      <c r="AH648" s="249"/>
      <c r="AI648" s="249"/>
      <c r="AJ648" s="249"/>
      <c r="AK648" s="249"/>
      <c r="AL648" s="249"/>
      <c r="AM648" s="204"/>
      <c r="AN648" s="205"/>
      <c r="AO648" s="205"/>
      <c r="AP648" s="205"/>
      <c r="AQ648" s="205"/>
      <c r="AR648" s="205"/>
      <c r="AS648" s="259"/>
      <c r="AT648" s="258"/>
      <c r="AU648" s="258"/>
      <c r="AV648" s="258"/>
      <c r="AW648" s="258"/>
      <c r="AX648" s="258"/>
      <c r="AY648" s="268"/>
      <c r="AZ648" s="267"/>
      <c r="BA648" s="267"/>
      <c r="BB648" s="267"/>
      <c r="BC648" s="267"/>
      <c r="BD648" s="267"/>
      <c r="BE648" s="204"/>
      <c r="BF648" s="205"/>
      <c r="BG648" s="205"/>
      <c r="BH648" s="205"/>
      <c r="BI648" s="205"/>
      <c r="BJ648" s="205"/>
      <c r="BK648" s="241"/>
      <c r="BL648" s="240"/>
      <c r="BM648" s="240"/>
      <c r="BN648" s="240"/>
      <c r="BO648" s="240"/>
      <c r="BP648" s="240"/>
      <c r="BQ648" s="223"/>
      <c r="BR648" s="222"/>
      <c r="BS648" s="222"/>
      <c r="BT648" s="222"/>
      <c r="BU648" s="222"/>
      <c r="BV648" s="222"/>
      <c r="BW648" s="268"/>
      <c r="BX648" s="267"/>
      <c r="BY648" s="267"/>
      <c r="BZ648" s="267"/>
      <c r="CA648" s="267"/>
      <c r="CB648" s="267"/>
      <c r="CC648" s="241"/>
      <c r="CD648" s="214"/>
      <c r="CE648" s="240"/>
      <c r="CF648" s="240"/>
      <c r="CG648" s="240"/>
      <c r="CH648" s="5"/>
      <c r="CI648" s="579">
        <f t="shared" si="73"/>
        <v>0</v>
      </c>
      <c r="CJ648" s="579">
        <f t="shared" si="74"/>
        <v>0</v>
      </c>
    </row>
    <row r="649" spans="1:88" hidden="1" x14ac:dyDescent="0.2">
      <c r="A649" s="141"/>
      <c r="B649" s="141"/>
      <c r="C649" s="141"/>
      <c r="D649" s="142"/>
      <c r="E649" s="141"/>
      <c r="F649" s="142"/>
      <c r="G649" s="109"/>
      <c r="H649" s="65"/>
      <c r="I649" s="66"/>
      <c r="J649" s="204"/>
      <c r="K649" s="204"/>
      <c r="L649" s="205"/>
      <c r="M649" s="205"/>
      <c r="N649" s="205"/>
      <c r="O649" s="214"/>
      <c r="P649" s="214"/>
      <c r="Q649" s="213"/>
      <c r="R649" s="213"/>
      <c r="S649" s="213"/>
      <c r="T649" s="213"/>
      <c r="U649" s="223"/>
      <c r="V649" s="222"/>
      <c r="W649" s="222"/>
      <c r="X649" s="222"/>
      <c r="Y649" s="222"/>
      <c r="Z649" s="222"/>
      <c r="AA649" s="232"/>
      <c r="AB649" s="231"/>
      <c r="AC649" s="231"/>
      <c r="AD649" s="231"/>
      <c r="AE649" s="231"/>
      <c r="AF649" s="231"/>
      <c r="AG649" s="250"/>
      <c r="AH649" s="249"/>
      <c r="AI649" s="249"/>
      <c r="AJ649" s="249"/>
      <c r="AK649" s="249"/>
      <c r="AL649" s="249"/>
      <c r="AM649" s="204"/>
      <c r="AN649" s="205"/>
      <c r="AO649" s="205"/>
      <c r="AP649" s="205"/>
      <c r="AQ649" s="205"/>
      <c r="AR649" s="205"/>
      <c r="AS649" s="259"/>
      <c r="AT649" s="258"/>
      <c r="AU649" s="258"/>
      <c r="AV649" s="258"/>
      <c r="AW649" s="258"/>
      <c r="AX649" s="258"/>
      <c r="AY649" s="268"/>
      <c r="AZ649" s="267"/>
      <c r="BA649" s="267"/>
      <c r="BB649" s="267"/>
      <c r="BC649" s="267"/>
      <c r="BD649" s="267"/>
      <c r="BE649" s="204"/>
      <c r="BF649" s="205"/>
      <c r="BG649" s="205"/>
      <c r="BH649" s="205"/>
      <c r="BI649" s="205"/>
      <c r="BJ649" s="205"/>
      <c r="BK649" s="241"/>
      <c r="BL649" s="240"/>
      <c r="BM649" s="240"/>
      <c r="BN649" s="240"/>
      <c r="BO649" s="240"/>
      <c r="BP649" s="240"/>
      <c r="BQ649" s="223"/>
      <c r="BR649" s="222"/>
      <c r="BS649" s="222"/>
      <c r="BT649" s="222"/>
      <c r="BU649" s="222"/>
      <c r="BV649" s="222"/>
      <c r="BW649" s="268"/>
      <c r="BX649" s="267"/>
      <c r="BY649" s="267"/>
      <c r="BZ649" s="267"/>
      <c r="CA649" s="267"/>
      <c r="CB649" s="267"/>
      <c r="CC649" s="241"/>
      <c r="CD649" s="214"/>
      <c r="CE649" s="240"/>
      <c r="CF649" s="240"/>
      <c r="CG649" s="240"/>
      <c r="CH649" s="5"/>
      <c r="CI649" s="579">
        <f t="shared" si="73"/>
        <v>0</v>
      </c>
      <c r="CJ649" s="579">
        <f t="shared" si="74"/>
        <v>0</v>
      </c>
    </row>
    <row r="650" spans="1:88" hidden="1" x14ac:dyDescent="0.2">
      <c r="A650" s="141"/>
      <c r="B650" s="141"/>
      <c r="C650" s="141"/>
      <c r="D650" s="142"/>
      <c r="E650" s="141"/>
      <c r="F650" s="142"/>
      <c r="G650" s="109"/>
      <c r="H650" s="69"/>
      <c r="I650" s="66"/>
      <c r="J650" s="204"/>
      <c r="K650" s="204"/>
      <c r="L650" s="205"/>
      <c r="M650" s="205"/>
      <c r="N650" s="205"/>
      <c r="O650" s="214"/>
      <c r="P650" s="214"/>
      <c r="Q650" s="213"/>
      <c r="R650" s="213"/>
      <c r="S650" s="213"/>
      <c r="T650" s="213"/>
      <c r="U650" s="223"/>
      <c r="V650" s="222"/>
      <c r="W650" s="222"/>
      <c r="X650" s="222"/>
      <c r="Y650" s="222"/>
      <c r="Z650" s="222"/>
      <c r="AA650" s="232"/>
      <c r="AB650" s="231"/>
      <c r="AC650" s="231"/>
      <c r="AD650" s="231"/>
      <c r="AE650" s="231"/>
      <c r="AF650" s="231"/>
      <c r="AG650" s="250"/>
      <c r="AH650" s="249"/>
      <c r="AI650" s="249"/>
      <c r="AJ650" s="249"/>
      <c r="AK650" s="249"/>
      <c r="AL650" s="249"/>
      <c r="AM650" s="204"/>
      <c r="AN650" s="205"/>
      <c r="AO650" s="205"/>
      <c r="AP650" s="205"/>
      <c r="AQ650" s="205"/>
      <c r="AR650" s="205"/>
      <c r="AS650" s="259"/>
      <c r="AT650" s="258"/>
      <c r="AU650" s="258"/>
      <c r="AV650" s="258"/>
      <c r="AW650" s="258"/>
      <c r="AX650" s="258"/>
      <c r="AY650" s="268"/>
      <c r="AZ650" s="267"/>
      <c r="BA650" s="267"/>
      <c r="BB650" s="267"/>
      <c r="BC650" s="267"/>
      <c r="BD650" s="267"/>
      <c r="BE650" s="204"/>
      <c r="BF650" s="205"/>
      <c r="BG650" s="205"/>
      <c r="BH650" s="205"/>
      <c r="BI650" s="205"/>
      <c r="BJ650" s="205"/>
      <c r="BK650" s="241"/>
      <c r="BL650" s="240"/>
      <c r="BM650" s="240"/>
      <c r="BN650" s="240"/>
      <c r="BO650" s="240"/>
      <c r="BP650" s="240"/>
      <c r="BQ650" s="223"/>
      <c r="BR650" s="222"/>
      <c r="BS650" s="222"/>
      <c r="BT650" s="222"/>
      <c r="BU650" s="222"/>
      <c r="BV650" s="222"/>
      <c r="BW650" s="268"/>
      <c r="BX650" s="267"/>
      <c r="BY650" s="267"/>
      <c r="BZ650" s="267"/>
      <c r="CA650" s="267"/>
      <c r="CB650" s="267"/>
      <c r="CC650" s="241"/>
      <c r="CD650" s="214"/>
      <c r="CE650" s="240"/>
      <c r="CF650" s="240"/>
      <c r="CG650" s="240"/>
      <c r="CH650" s="5"/>
      <c r="CI650" s="579">
        <f t="shared" si="73"/>
        <v>0</v>
      </c>
      <c r="CJ650" s="579">
        <f t="shared" si="74"/>
        <v>0</v>
      </c>
    </row>
    <row r="651" spans="1:88" hidden="1" x14ac:dyDescent="0.2">
      <c r="A651" s="141"/>
      <c r="B651" s="141"/>
      <c r="C651" s="141"/>
      <c r="D651" s="142"/>
      <c r="E651" s="141"/>
      <c r="F651" s="142"/>
      <c r="G651" s="109"/>
      <c r="H651" s="69"/>
      <c r="I651" s="66"/>
      <c r="J651" s="204"/>
      <c r="K651" s="204"/>
      <c r="L651" s="205"/>
      <c r="M651" s="205"/>
      <c r="N651" s="205"/>
      <c r="O651" s="214"/>
      <c r="P651" s="214"/>
      <c r="Q651" s="213"/>
      <c r="R651" s="213"/>
      <c r="S651" s="213"/>
      <c r="T651" s="213"/>
      <c r="U651" s="223"/>
      <c r="V651" s="222"/>
      <c r="W651" s="222"/>
      <c r="X651" s="222"/>
      <c r="Y651" s="222"/>
      <c r="Z651" s="222"/>
      <c r="AA651" s="232"/>
      <c r="AB651" s="231"/>
      <c r="AC651" s="231"/>
      <c r="AD651" s="231"/>
      <c r="AE651" s="231"/>
      <c r="AF651" s="231"/>
      <c r="AG651" s="250"/>
      <c r="AH651" s="249"/>
      <c r="AI651" s="249"/>
      <c r="AJ651" s="249"/>
      <c r="AK651" s="249"/>
      <c r="AL651" s="249"/>
      <c r="AM651" s="204"/>
      <c r="AN651" s="205"/>
      <c r="AO651" s="205"/>
      <c r="AP651" s="205"/>
      <c r="AQ651" s="205"/>
      <c r="AR651" s="205"/>
      <c r="AS651" s="259"/>
      <c r="AT651" s="258"/>
      <c r="AU651" s="258"/>
      <c r="AV651" s="258"/>
      <c r="AW651" s="258"/>
      <c r="AX651" s="258"/>
      <c r="AY651" s="268"/>
      <c r="AZ651" s="267"/>
      <c r="BA651" s="267"/>
      <c r="BB651" s="267"/>
      <c r="BC651" s="267"/>
      <c r="BD651" s="267"/>
      <c r="BE651" s="204"/>
      <c r="BF651" s="205"/>
      <c r="BG651" s="205"/>
      <c r="BH651" s="205"/>
      <c r="BI651" s="205"/>
      <c r="BJ651" s="205"/>
      <c r="BK651" s="241"/>
      <c r="BL651" s="240"/>
      <c r="BM651" s="240"/>
      <c r="BN651" s="240"/>
      <c r="BO651" s="240"/>
      <c r="BP651" s="240"/>
      <c r="BQ651" s="223"/>
      <c r="BR651" s="222"/>
      <c r="BS651" s="222"/>
      <c r="BT651" s="222"/>
      <c r="BU651" s="222"/>
      <c r="BV651" s="222"/>
      <c r="BW651" s="268"/>
      <c r="BX651" s="267"/>
      <c r="BY651" s="267"/>
      <c r="BZ651" s="267"/>
      <c r="CA651" s="267"/>
      <c r="CB651" s="267"/>
      <c r="CC651" s="241"/>
      <c r="CD651" s="214"/>
      <c r="CE651" s="240"/>
      <c r="CF651" s="240"/>
      <c r="CG651" s="240"/>
      <c r="CH651" s="5"/>
      <c r="CI651" s="579">
        <f t="shared" si="73"/>
        <v>0</v>
      </c>
      <c r="CJ651" s="579">
        <f t="shared" si="74"/>
        <v>0</v>
      </c>
    </row>
    <row r="652" spans="1:88" hidden="1" x14ac:dyDescent="0.2">
      <c r="A652" s="141"/>
      <c r="B652" s="141"/>
      <c r="C652" s="141"/>
      <c r="D652" s="142"/>
      <c r="E652" s="141"/>
      <c r="F652" s="142"/>
      <c r="G652" s="109"/>
      <c r="H652" s="65"/>
      <c r="I652" s="66"/>
      <c r="J652" s="204"/>
      <c r="K652" s="204"/>
      <c r="L652" s="205"/>
      <c r="M652" s="205"/>
      <c r="N652" s="205"/>
      <c r="O652" s="214"/>
      <c r="P652" s="214"/>
      <c r="Q652" s="213"/>
      <c r="R652" s="213"/>
      <c r="S652" s="213"/>
      <c r="T652" s="213"/>
      <c r="U652" s="223"/>
      <c r="V652" s="222"/>
      <c r="W652" s="222"/>
      <c r="X652" s="222"/>
      <c r="Y652" s="222"/>
      <c r="Z652" s="222"/>
      <c r="AA652" s="232"/>
      <c r="AB652" s="231"/>
      <c r="AC652" s="231"/>
      <c r="AD652" s="231"/>
      <c r="AE652" s="231"/>
      <c r="AF652" s="231"/>
      <c r="AG652" s="250"/>
      <c r="AH652" s="249"/>
      <c r="AI652" s="249"/>
      <c r="AJ652" s="249"/>
      <c r="AK652" s="249"/>
      <c r="AL652" s="249"/>
      <c r="AM652" s="204"/>
      <c r="AN652" s="205"/>
      <c r="AO652" s="205"/>
      <c r="AP652" s="205"/>
      <c r="AQ652" s="205"/>
      <c r="AR652" s="205"/>
      <c r="AS652" s="259"/>
      <c r="AT652" s="258"/>
      <c r="AU652" s="258"/>
      <c r="AV652" s="258"/>
      <c r="AW652" s="258"/>
      <c r="AX652" s="258"/>
      <c r="AY652" s="268"/>
      <c r="AZ652" s="267"/>
      <c r="BA652" s="267"/>
      <c r="BB652" s="267"/>
      <c r="BC652" s="267"/>
      <c r="BD652" s="267"/>
      <c r="BE652" s="204"/>
      <c r="BF652" s="205"/>
      <c r="BG652" s="205"/>
      <c r="BH652" s="205"/>
      <c r="BI652" s="205"/>
      <c r="BJ652" s="205"/>
      <c r="BK652" s="241"/>
      <c r="BL652" s="240"/>
      <c r="BM652" s="240"/>
      <c r="BN652" s="240"/>
      <c r="BO652" s="240"/>
      <c r="BP652" s="240"/>
      <c r="BQ652" s="223"/>
      <c r="BR652" s="222"/>
      <c r="BS652" s="222"/>
      <c r="BT652" s="222"/>
      <c r="BU652" s="222"/>
      <c r="BV652" s="222"/>
      <c r="BW652" s="268"/>
      <c r="BX652" s="267"/>
      <c r="BY652" s="267"/>
      <c r="BZ652" s="267"/>
      <c r="CA652" s="267"/>
      <c r="CB652" s="267"/>
      <c r="CC652" s="241"/>
      <c r="CD652" s="214"/>
      <c r="CE652" s="240"/>
      <c r="CF652" s="240"/>
      <c r="CG652" s="240"/>
      <c r="CH652" s="5"/>
      <c r="CI652" s="579">
        <f t="shared" si="73"/>
        <v>0</v>
      </c>
      <c r="CJ652" s="579">
        <f t="shared" si="74"/>
        <v>0</v>
      </c>
    </row>
    <row r="653" spans="1:88" hidden="1" x14ac:dyDescent="0.2">
      <c r="A653" s="141"/>
      <c r="B653" s="141"/>
      <c r="C653" s="141"/>
      <c r="D653" s="142"/>
      <c r="E653" s="141"/>
      <c r="F653" s="142"/>
      <c r="G653" s="143"/>
      <c r="H653" s="69"/>
      <c r="I653" s="74"/>
      <c r="J653" s="204"/>
      <c r="K653" s="204"/>
      <c r="L653" s="205"/>
      <c r="M653" s="205"/>
      <c r="N653" s="205"/>
      <c r="O653" s="214"/>
      <c r="P653" s="214"/>
      <c r="Q653" s="213"/>
      <c r="R653" s="213"/>
      <c r="S653" s="213"/>
      <c r="T653" s="213"/>
      <c r="U653" s="223"/>
      <c r="V653" s="222"/>
      <c r="W653" s="222"/>
      <c r="X653" s="222"/>
      <c r="Y653" s="222"/>
      <c r="Z653" s="222"/>
      <c r="AA653" s="232"/>
      <c r="AB653" s="231"/>
      <c r="AC653" s="231"/>
      <c r="AD653" s="231"/>
      <c r="AE653" s="231"/>
      <c r="AF653" s="231"/>
      <c r="AG653" s="250"/>
      <c r="AH653" s="249"/>
      <c r="AI653" s="249"/>
      <c r="AJ653" s="249"/>
      <c r="AK653" s="249"/>
      <c r="AL653" s="249"/>
      <c r="AM653" s="204"/>
      <c r="AN653" s="205"/>
      <c r="AO653" s="205"/>
      <c r="AP653" s="205"/>
      <c r="AQ653" s="205"/>
      <c r="AR653" s="205"/>
      <c r="AS653" s="259"/>
      <c r="AT653" s="258"/>
      <c r="AU653" s="258"/>
      <c r="AV653" s="258"/>
      <c r="AW653" s="258"/>
      <c r="AX653" s="258"/>
      <c r="AY653" s="268"/>
      <c r="AZ653" s="267"/>
      <c r="BA653" s="267"/>
      <c r="BB653" s="267"/>
      <c r="BC653" s="267"/>
      <c r="BD653" s="267"/>
      <c r="BE653" s="204"/>
      <c r="BF653" s="205"/>
      <c r="BG653" s="205"/>
      <c r="BH653" s="205"/>
      <c r="BI653" s="205"/>
      <c r="BJ653" s="205"/>
      <c r="BK653" s="241"/>
      <c r="BL653" s="240"/>
      <c r="BM653" s="240"/>
      <c r="BN653" s="240"/>
      <c r="BO653" s="240"/>
      <c r="BP653" s="240"/>
      <c r="BQ653" s="223"/>
      <c r="BR653" s="222"/>
      <c r="BS653" s="222"/>
      <c r="BT653" s="222"/>
      <c r="BU653" s="222"/>
      <c r="BV653" s="222"/>
      <c r="BW653" s="268"/>
      <c r="BX653" s="267"/>
      <c r="BY653" s="267"/>
      <c r="BZ653" s="267"/>
      <c r="CA653" s="267"/>
      <c r="CB653" s="267"/>
      <c r="CC653" s="241"/>
      <c r="CD653" s="214"/>
      <c r="CE653" s="240"/>
      <c r="CF653" s="240"/>
      <c r="CG653" s="240"/>
      <c r="CH653" s="5"/>
      <c r="CI653" s="579">
        <f t="shared" si="73"/>
        <v>0</v>
      </c>
      <c r="CJ653" s="579">
        <f t="shared" si="74"/>
        <v>0</v>
      </c>
    </row>
    <row r="654" spans="1:88" hidden="1" x14ac:dyDescent="0.2">
      <c r="A654" s="187"/>
      <c r="B654" s="6"/>
      <c r="C654" s="6"/>
      <c r="D654" s="6"/>
      <c r="E654" s="6"/>
      <c r="F654" s="6"/>
      <c r="G654" s="6"/>
      <c r="H654" s="188"/>
      <c r="I654" s="176"/>
      <c r="J654" s="204"/>
      <c r="K654" s="204"/>
      <c r="L654" s="205"/>
      <c r="M654" s="205"/>
      <c r="N654" s="205"/>
      <c r="O654" s="214"/>
      <c r="P654" s="214"/>
      <c r="Q654" s="213"/>
      <c r="R654" s="213"/>
      <c r="S654" s="213"/>
      <c r="T654" s="213"/>
      <c r="U654" s="223"/>
      <c r="V654" s="222"/>
      <c r="W654" s="222"/>
      <c r="X654" s="222"/>
      <c r="Y654" s="222"/>
      <c r="Z654" s="222"/>
      <c r="AA654" s="232"/>
      <c r="AB654" s="231"/>
      <c r="AC654" s="231"/>
      <c r="AD654" s="231"/>
      <c r="AE654" s="231"/>
      <c r="AF654" s="231"/>
      <c r="AG654" s="250"/>
      <c r="AH654" s="249"/>
      <c r="AI654" s="249"/>
      <c r="AJ654" s="249"/>
      <c r="AK654" s="249"/>
      <c r="AL654" s="249"/>
      <c r="AM654" s="204"/>
      <c r="AN654" s="205"/>
      <c r="AO654" s="205"/>
      <c r="AP654" s="205"/>
      <c r="AQ654" s="205"/>
      <c r="AR654" s="205"/>
      <c r="AS654" s="259"/>
      <c r="AT654" s="258"/>
      <c r="AU654" s="258"/>
      <c r="AV654" s="258"/>
      <c r="AW654" s="258"/>
      <c r="AX654" s="258"/>
      <c r="AY654" s="268"/>
      <c r="AZ654" s="267"/>
      <c r="BA654" s="267"/>
      <c r="BB654" s="267"/>
      <c r="BC654" s="267"/>
      <c r="BD654" s="267"/>
      <c r="BE654" s="204"/>
      <c r="BF654" s="205"/>
      <c r="BG654" s="205"/>
      <c r="BH654" s="205"/>
      <c r="BI654" s="205"/>
      <c r="BJ654" s="205"/>
      <c r="BK654" s="241"/>
      <c r="BL654" s="240"/>
      <c r="BM654" s="240"/>
      <c r="BN654" s="240"/>
      <c r="BO654" s="240"/>
      <c r="BP654" s="240"/>
      <c r="BQ654" s="223"/>
      <c r="BR654" s="222"/>
      <c r="BS654" s="222"/>
      <c r="BT654" s="222"/>
      <c r="BU654" s="222"/>
      <c r="BV654" s="222"/>
      <c r="BW654" s="268"/>
      <c r="BX654" s="267"/>
      <c r="BY654" s="267"/>
      <c r="BZ654" s="267"/>
      <c r="CA654" s="267"/>
      <c r="CB654" s="267"/>
      <c r="CC654" s="241"/>
      <c r="CD654" s="214"/>
      <c r="CE654" s="240"/>
      <c r="CF654" s="240"/>
      <c r="CG654" s="240"/>
      <c r="CH654" s="5"/>
      <c r="CI654" s="579">
        <f t="shared" si="73"/>
        <v>0</v>
      </c>
      <c r="CJ654" s="579">
        <f t="shared" si="74"/>
        <v>0</v>
      </c>
    </row>
    <row r="655" spans="1:88" hidden="1" x14ac:dyDescent="0.2">
      <c r="A655" s="189"/>
      <c r="B655" s="15"/>
      <c r="C655" s="15"/>
      <c r="D655" s="15"/>
      <c r="E655" s="15"/>
      <c r="F655" s="15"/>
      <c r="G655" s="15"/>
      <c r="H655" s="185"/>
      <c r="I655" s="190"/>
      <c r="J655" s="204"/>
      <c r="K655" s="204"/>
      <c r="L655" s="205"/>
      <c r="M655" s="205"/>
      <c r="N655" s="205"/>
      <c r="O655" s="214"/>
      <c r="P655" s="214"/>
      <c r="Q655" s="213"/>
      <c r="R655" s="213"/>
      <c r="S655" s="213"/>
      <c r="T655" s="213"/>
      <c r="U655" s="223"/>
      <c r="V655" s="222"/>
      <c r="W655" s="222"/>
      <c r="X655" s="222"/>
      <c r="Y655" s="222"/>
      <c r="Z655" s="222"/>
      <c r="AA655" s="232"/>
      <c r="AB655" s="231"/>
      <c r="AC655" s="231"/>
      <c r="AD655" s="231"/>
      <c r="AE655" s="231"/>
      <c r="AF655" s="231"/>
      <c r="AG655" s="250"/>
      <c r="AH655" s="249"/>
      <c r="AI655" s="249"/>
      <c r="AJ655" s="249"/>
      <c r="AK655" s="249"/>
      <c r="AL655" s="249"/>
      <c r="AM655" s="204"/>
      <c r="AN655" s="205"/>
      <c r="AO655" s="205"/>
      <c r="AP655" s="205"/>
      <c r="AQ655" s="205"/>
      <c r="AR655" s="205"/>
      <c r="AS655" s="259"/>
      <c r="AT655" s="258"/>
      <c r="AU655" s="258"/>
      <c r="AV655" s="258"/>
      <c r="AW655" s="258"/>
      <c r="AX655" s="258"/>
      <c r="AY655" s="268"/>
      <c r="AZ655" s="267"/>
      <c r="BA655" s="267"/>
      <c r="BB655" s="267"/>
      <c r="BC655" s="267"/>
      <c r="BD655" s="267"/>
      <c r="BE655" s="204"/>
      <c r="BF655" s="205"/>
      <c r="BG655" s="205"/>
      <c r="BH655" s="205"/>
      <c r="BI655" s="205"/>
      <c r="BJ655" s="205"/>
      <c r="BK655" s="241"/>
      <c r="BL655" s="240"/>
      <c r="BM655" s="240"/>
      <c r="BN655" s="240"/>
      <c r="BO655" s="240"/>
      <c r="BP655" s="240"/>
      <c r="BQ655" s="223"/>
      <c r="BR655" s="222"/>
      <c r="BS655" s="222"/>
      <c r="BT655" s="222"/>
      <c r="BU655" s="222"/>
      <c r="BV655" s="222"/>
      <c r="BW655" s="268"/>
      <c r="BX655" s="267"/>
      <c r="BY655" s="267"/>
      <c r="BZ655" s="267"/>
      <c r="CA655" s="267"/>
      <c r="CB655" s="267"/>
      <c r="CC655" s="241"/>
      <c r="CD655" s="214"/>
      <c r="CE655" s="240"/>
      <c r="CF655" s="240"/>
      <c r="CG655" s="240"/>
      <c r="CH655" s="5"/>
      <c r="CI655" s="579">
        <f t="shared" ref="CI655:CI718" si="75">+K655+Q655+W655+AC655+AI655+AO655+AU655+BA655+BG655+BM655+BS655+BY655</f>
        <v>0</v>
      </c>
      <c r="CJ655" s="579">
        <f t="shared" ref="CJ655:CJ718" si="76">+I655-CI655</f>
        <v>0</v>
      </c>
    </row>
    <row r="656" spans="1:88" hidden="1" x14ac:dyDescent="0.2">
      <c r="A656" s="191"/>
      <c r="B656" s="20"/>
      <c r="C656" s="20"/>
      <c r="D656" s="20"/>
      <c r="E656" s="20"/>
      <c r="F656" s="20"/>
      <c r="G656" s="20"/>
      <c r="H656" s="192"/>
      <c r="I656" s="193"/>
      <c r="J656" s="204"/>
      <c r="K656" s="204"/>
      <c r="L656" s="205"/>
      <c r="M656" s="205"/>
      <c r="N656" s="205"/>
      <c r="O656" s="214"/>
      <c r="P656" s="214"/>
      <c r="Q656" s="213"/>
      <c r="R656" s="213"/>
      <c r="S656" s="213"/>
      <c r="T656" s="213"/>
      <c r="U656" s="223"/>
      <c r="V656" s="222"/>
      <c r="W656" s="222"/>
      <c r="X656" s="222"/>
      <c r="Y656" s="222"/>
      <c r="Z656" s="222"/>
      <c r="AA656" s="232"/>
      <c r="AB656" s="231"/>
      <c r="AC656" s="231"/>
      <c r="AD656" s="231"/>
      <c r="AE656" s="231"/>
      <c r="AF656" s="231"/>
      <c r="AG656" s="250"/>
      <c r="AH656" s="249"/>
      <c r="AI656" s="249"/>
      <c r="AJ656" s="249"/>
      <c r="AK656" s="249"/>
      <c r="AL656" s="249"/>
      <c r="AM656" s="204"/>
      <c r="AN656" s="205"/>
      <c r="AO656" s="205"/>
      <c r="AP656" s="205"/>
      <c r="AQ656" s="205"/>
      <c r="AR656" s="205"/>
      <c r="AS656" s="259"/>
      <c r="AT656" s="258"/>
      <c r="AU656" s="258"/>
      <c r="AV656" s="258"/>
      <c r="AW656" s="258"/>
      <c r="AX656" s="258"/>
      <c r="AY656" s="268"/>
      <c r="AZ656" s="267"/>
      <c r="BA656" s="267"/>
      <c r="BB656" s="267"/>
      <c r="BC656" s="267"/>
      <c r="BD656" s="267"/>
      <c r="BE656" s="204"/>
      <c r="BF656" s="205"/>
      <c r="BG656" s="205"/>
      <c r="BH656" s="205"/>
      <c r="BI656" s="205"/>
      <c r="BJ656" s="205"/>
      <c r="BK656" s="241"/>
      <c r="BL656" s="240"/>
      <c r="BM656" s="240"/>
      <c r="BN656" s="240"/>
      <c r="BO656" s="240"/>
      <c r="BP656" s="240"/>
      <c r="BQ656" s="223"/>
      <c r="BR656" s="222"/>
      <c r="BS656" s="222"/>
      <c r="BT656" s="222"/>
      <c r="BU656" s="222"/>
      <c r="BV656" s="222"/>
      <c r="BW656" s="268"/>
      <c r="BX656" s="267"/>
      <c r="BY656" s="267"/>
      <c r="BZ656" s="267"/>
      <c r="CA656" s="267"/>
      <c r="CB656" s="267"/>
      <c r="CC656" s="241"/>
      <c r="CD656" s="214"/>
      <c r="CE656" s="240"/>
      <c r="CF656" s="240"/>
      <c r="CG656" s="240"/>
      <c r="CH656" s="5"/>
      <c r="CI656" s="579">
        <f t="shared" si="75"/>
        <v>0</v>
      </c>
      <c r="CJ656" s="579">
        <f t="shared" si="76"/>
        <v>0</v>
      </c>
    </row>
    <row r="657" spans="1:88" hidden="1" x14ac:dyDescent="0.2">
      <c r="I657" s="172"/>
      <c r="J657" s="204"/>
      <c r="K657" s="204"/>
      <c r="L657" s="205"/>
      <c r="M657" s="205"/>
      <c r="N657" s="205"/>
      <c r="O657" s="214"/>
      <c r="P657" s="214"/>
      <c r="Q657" s="213"/>
      <c r="R657" s="213"/>
      <c r="S657" s="213"/>
      <c r="T657" s="213"/>
      <c r="U657" s="223"/>
      <c r="V657" s="222"/>
      <c r="W657" s="222"/>
      <c r="X657" s="222"/>
      <c r="Y657" s="222"/>
      <c r="Z657" s="222"/>
      <c r="AA657" s="232"/>
      <c r="AB657" s="231"/>
      <c r="AC657" s="231"/>
      <c r="AD657" s="231"/>
      <c r="AE657" s="231"/>
      <c r="AF657" s="231"/>
      <c r="AG657" s="250"/>
      <c r="AH657" s="249"/>
      <c r="AI657" s="249"/>
      <c r="AJ657" s="249"/>
      <c r="AK657" s="249"/>
      <c r="AL657" s="249"/>
      <c r="AM657" s="204"/>
      <c r="AN657" s="205"/>
      <c r="AO657" s="205"/>
      <c r="AP657" s="205"/>
      <c r="AQ657" s="205"/>
      <c r="AR657" s="205"/>
      <c r="AS657" s="259"/>
      <c r="AT657" s="258"/>
      <c r="AU657" s="258"/>
      <c r="AV657" s="258"/>
      <c r="AW657" s="258"/>
      <c r="AX657" s="258"/>
      <c r="AY657" s="268"/>
      <c r="AZ657" s="267"/>
      <c r="BA657" s="267"/>
      <c r="BB657" s="267"/>
      <c r="BC657" s="267"/>
      <c r="BD657" s="267"/>
      <c r="BE657" s="204"/>
      <c r="BF657" s="205"/>
      <c r="BG657" s="205"/>
      <c r="BH657" s="205"/>
      <c r="BI657" s="205"/>
      <c r="BJ657" s="205"/>
      <c r="BK657" s="241"/>
      <c r="BL657" s="240"/>
      <c r="BM657" s="240"/>
      <c r="BN657" s="240"/>
      <c r="BO657" s="240"/>
      <c r="BP657" s="240"/>
      <c r="BQ657" s="223"/>
      <c r="BR657" s="222"/>
      <c r="BS657" s="222"/>
      <c r="BT657" s="222"/>
      <c r="BU657" s="222"/>
      <c r="BV657" s="222"/>
      <c r="BW657" s="268"/>
      <c r="BX657" s="267"/>
      <c r="BY657" s="267"/>
      <c r="BZ657" s="267"/>
      <c r="CA657" s="267"/>
      <c r="CB657" s="267"/>
      <c r="CC657" s="241"/>
      <c r="CD657" s="214"/>
      <c r="CE657" s="240"/>
      <c r="CF657" s="240"/>
      <c r="CG657" s="240"/>
      <c r="CH657" s="5"/>
      <c r="CI657" s="579">
        <f t="shared" si="75"/>
        <v>0</v>
      </c>
      <c r="CJ657" s="579">
        <f t="shared" si="76"/>
        <v>0</v>
      </c>
    </row>
    <row r="658" spans="1:88" hidden="1" x14ac:dyDescent="0.2">
      <c r="A658" s="22"/>
      <c r="B658" s="22"/>
      <c r="C658" s="22"/>
      <c r="D658" s="48"/>
      <c r="E658" s="22"/>
      <c r="F658" s="34"/>
      <c r="G658" s="48"/>
      <c r="H658" s="26"/>
      <c r="I658" s="27"/>
      <c r="J658" s="204"/>
      <c r="K658" s="204"/>
      <c r="L658" s="205"/>
      <c r="M658" s="205"/>
      <c r="N658" s="205"/>
      <c r="O658" s="214"/>
      <c r="P658" s="214"/>
      <c r="Q658" s="213"/>
      <c r="R658" s="213"/>
      <c r="S658" s="213"/>
      <c r="T658" s="213"/>
      <c r="U658" s="223"/>
      <c r="V658" s="222"/>
      <c r="W658" s="222"/>
      <c r="X658" s="222"/>
      <c r="Y658" s="222"/>
      <c r="Z658" s="222"/>
      <c r="AA658" s="232"/>
      <c r="AB658" s="231"/>
      <c r="AC658" s="231"/>
      <c r="AD658" s="231"/>
      <c r="AE658" s="231"/>
      <c r="AF658" s="231"/>
      <c r="AG658" s="250"/>
      <c r="AH658" s="249"/>
      <c r="AI658" s="249"/>
      <c r="AJ658" s="249"/>
      <c r="AK658" s="249"/>
      <c r="AL658" s="249"/>
      <c r="AM658" s="204"/>
      <c r="AN658" s="205"/>
      <c r="AO658" s="205"/>
      <c r="AP658" s="205"/>
      <c r="AQ658" s="205"/>
      <c r="AR658" s="205"/>
      <c r="AS658" s="259"/>
      <c r="AT658" s="258"/>
      <c r="AU658" s="258"/>
      <c r="AV658" s="258"/>
      <c r="AW658" s="258"/>
      <c r="AX658" s="258"/>
      <c r="AY658" s="268"/>
      <c r="AZ658" s="267"/>
      <c r="BA658" s="267"/>
      <c r="BB658" s="267"/>
      <c r="BC658" s="267"/>
      <c r="BD658" s="267"/>
      <c r="BE658" s="204"/>
      <c r="BF658" s="205"/>
      <c r="BG658" s="205"/>
      <c r="BH658" s="205"/>
      <c r="BI658" s="205"/>
      <c r="BJ658" s="205"/>
      <c r="BK658" s="241"/>
      <c r="BL658" s="240"/>
      <c r="BM658" s="240"/>
      <c r="BN658" s="240"/>
      <c r="BO658" s="240"/>
      <c r="BP658" s="240"/>
      <c r="BQ658" s="223"/>
      <c r="BR658" s="222"/>
      <c r="BS658" s="222"/>
      <c r="BT658" s="222"/>
      <c r="BU658" s="222"/>
      <c r="BV658" s="222"/>
      <c r="BW658" s="268"/>
      <c r="BX658" s="267"/>
      <c r="BY658" s="267"/>
      <c r="BZ658" s="267"/>
      <c r="CA658" s="267"/>
      <c r="CB658" s="267"/>
      <c r="CC658" s="241"/>
      <c r="CD658" s="214"/>
      <c r="CE658" s="240"/>
      <c r="CF658" s="240"/>
      <c r="CG658" s="240"/>
      <c r="CH658" s="5"/>
      <c r="CI658" s="579">
        <f t="shared" si="75"/>
        <v>0</v>
      </c>
      <c r="CJ658" s="579">
        <f t="shared" si="76"/>
        <v>0</v>
      </c>
    </row>
    <row r="659" spans="1:88" hidden="1" x14ac:dyDescent="0.2">
      <c r="A659" s="22"/>
      <c r="B659" s="22"/>
      <c r="C659" s="22"/>
      <c r="D659" s="35"/>
      <c r="E659" s="22"/>
      <c r="F659" s="34"/>
      <c r="G659" s="48"/>
      <c r="H659" s="26"/>
      <c r="I659" s="27"/>
      <c r="J659" s="204"/>
      <c r="K659" s="204"/>
      <c r="L659" s="205"/>
      <c r="M659" s="205"/>
      <c r="N659" s="205"/>
      <c r="O659" s="214"/>
      <c r="P659" s="214"/>
      <c r="Q659" s="213"/>
      <c r="R659" s="213"/>
      <c r="S659" s="213"/>
      <c r="T659" s="213"/>
      <c r="U659" s="223"/>
      <c r="V659" s="222"/>
      <c r="W659" s="222"/>
      <c r="X659" s="222"/>
      <c r="Y659" s="222"/>
      <c r="Z659" s="222"/>
      <c r="AA659" s="232"/>
      <c r="AB659" s="231"/>
      <c r="AC659" s="231"/>
      <c r="AD659" s="231"/>
      <c r="AE659" s="231"/>
      <c r="AF659" s="231"/>
      <c r="AG659" s="250"/>
      <c r="AH659" s="249"/>
      <c r="AI659" s="249"/>
      <c r="AJ659" s="249"/>
      <c r="AK659" s="249"/>
      <c r="AL659" s="249"/>
      <c r="AM659" s="204"/>
      <c r="AN659" s="205"/>
      <c r="AO659" s="205"/>
      <c r="AP659" s="205"/>
      <c r="AQ659" s="205"/>
      <c r="AR659" s="205"/>
      <c r="AS659" s="259"/>
      <c r="AT659" s="258"/>
      <c r="AU659" s="258"/>
      <c r="AV659" s="258"/>
      <c r="AW659" s="258"/>
      <c r="AX659" s="258"/>
      <c r="AY659" s="268"/>
      <c r="AZ659" s="267"/>
      <c r="BA659" s="267"/>
      <c r="BB659" s="267"/>
      <c r="BC659" s="267"/>
      <c r="BD659" s="267"/>
      <c r="BE659" s="204"/>
      <c r="BF659" s="205"/>
      <c r="BG659" s="205"/>
      <c r="BH659" s="205"/>
      <c r="BI659" s="205"/>
      <c r="BJ659" s="205"/>
      <c r="BK659" s="241"/>
      <c r="BL659" s="240"/>
      <c r="BM659" s="240"/>
      <c r="BN659" s="240"/>
      <c r="BO659" s="240"/>
      <c r="BP659" s="240"/>
      <c r="BQ659" s="223"/>
      <c r="BR659" s="222"/>
      <c r="BS659" s="222"/>
      <c r="BT659" s="222"/>
      <c r="BU659" s="222"/>
      <c r="BV659" s="222"/>
      <c r="BW659" s="268"/>
      <c r="BX659" s="267"/>
      <c r="BY659" s="267"/>
      <c r="BZ659" s="267"/>
      <c r="CA659" s="267"/>
      <c r="CB659" s="267"/>
      <c r="CC659" s="241"/>
      <c r="CD659" s="214"/>
      <c r="CE659" s="240"/>
      <c r="CF659" s="240"/>
      <c r="CG659" s="240"/>
      <c r="CH659" s="5"/>
      <c r="CI659" s="579">
        <f t="shared" si="75"/>
        <v>0</v>
      </c>
      <c r="CJ659" s="579">
        <f t="shared" si="76"/>
        <v>0</v>
      </c>
    </row>
    <row r="660" spans="1:88" hidden="1" x14ac:dyDescent="0.2">
      <c r="A660" s="22"/>
      <c r="B660" s="22"/>
      <c r="C660" s="22"/>
      <c r="D660" s="35"/>
      <c r="E660" s="22"/>
      <c r="F660" s="34"/>
      <c r="G660" s="48"/>
      <c r="H660" s="26"/>
      <c r="I660" s="27"/>
      <c r="J660" s="204"/>
      <c r="K660" s="204"/>
      <c r="L660" s="205"/>
      <c r="M660" s="205"/>
      <c r="N660" s="205"/>
      <c r="O660" s="214"/>
      <c r="P660" s="214"/>
      <c r="Q660" s="213"/>
      <c r="R660" s="213"/>
      <c r="S660" s="213"/>
      <c r="T660" s="213"/>
      <c r="U660" s="223"/>
      <c r="V660" s="222"/>
      <c r="W660" s="222"/>
      <c r="X660" s="222"/>
      <c r="Y660" s="222"/>
      <c r="Z660" s="222"/>
      <c r="AA660" s="232"/>
      <c r="AB660" s="231"/>
      <c r="AC660" s="231"/>
      <c r="AD660" s="231"/>
      <c r="AE660" s="231"/>
      <c r="AF660" s="231"/>
      <c r="AG660" s="250"/>
      <c r="AH660" s="249"/>
      <c r="AI660" s="249"/>
      <c r="AJ660" s="249"/>
      <c r="AK660" s="249"/>
      <c r="AL660" s="249"/>
      <c r="AM660" s="204"/>
      <c r="AN660" s="205"/>
      <c r="AO660" s="205"/>
      <c r="AP660" s="205"/>
      <c r="AQ660" s="205"/>
      <c r="AR660" s="205"/>
      <c r="AS660" s="259"/>
      <c r="AT660" s="258"/>
      <c r="AU660" s="258"/>
      <c r="AV660" s="258"/>
      <c r="AW660" s="258"/>
      <c r="AX660" s="258"/>
      <c r="AY660" s="268"/>
      <c r="AZ660" s="267"/>
      <c r="BA660" s="267"/>
      <c r="BB660" s="267"/>
      <c r="BC660" s="267"/>
      <c r="BD660" s="267"/>
      <c r="BE660" s="204"/>
      <c r="BF660" s="205"/>
      <c r="BG660" s="205"/>
      <c r="BH660" s="205"/>
      <c r="BI660" s="205"/>
      <c r="BJ660" s="205"/>
      <c r="BK660" s="241"/>
      <c r="BL660" s="240"/>
      <c r="BM660" s="240"/>
      <c r="BN660" s="240"/>
      <c r="BO660" s="240"/>
      <c r="BP660" s="240"/>
      <c r="BQ660" s="223"/>
      <c r="BR660" s="222"/>
      <c r="BS660" s="222"/>
      <c r="BT660" s="222"/>
      <c r="BU660" s="222"/>
      <c r="BV660" s="222"/>
      <c r="BW660" s="268"/>
      <c r="BX660" s="267"/>
      <c r="BY660" s="267"/>
      <c r="BZ660" s="267"/>
      <c r="CA660" s="267"/>
      <c r="CB660" s="267"/>
      <c r="CC660" s="241"/>
      <c r="CD660" s="214"/>
      <c r="CE660" s="240"/>
      <c r="CF660" s="240"/>
      <c r="CG660" s="240"/>
      <c r="CH660" s="5"/>
      <c r="CI660" s="579">
        <f t="shared" si="75"/>
        <v>0</v>
      </c>
      <c r="CJ660" s="579">
        <f t="shared" si="76"/>
        <v>0</v>
      </c>
    </row>
    <row r="661" spans="1:88" hidden="1" x14ac:dyDescent="0.2">
      <c r="A661" s="22"/>
      <c r="B661" s="22"/>
      <c r="C661" s="22"/>
      <c r="D661" s="48"/>
      <c r="E661" s="22"/>
      <c r="F661" s="34"/>
      <c r="G661" s="48"/>
      <c r="H661" s="36"/>
      <c r="I661" s="27"/>
      <c r="J661" s="204"/>
      <c r="K661" s="204"/>
      <c r="L661" s="205"/>
      <c r="M661" s="205"/>
      <c r="N661" s="204"/>
      <c r="O661" s="214"/>
      <c r="P661" s="214"/>
      <c r="Q661" s="213"/>
      <c r="R661" s="214"/>
      <c r="S661" s="213"/>
      <c r="T661" s="214"/>
      <c r="U661" s="223"/>
      <c r="V661" s="223"/>
      <c r="W661" s="222"/>
      <c r="X661" s="223"/>
      <c r="Y661" s="222"/>
      <c r="Z661" s="223"/>
      <c r="AA661" s="232"/>
      <c r="AB661" s="232"/>
      <c r="AC661" s="231"/>
      <c r="AD661" s="232"/>
      <c r="AE661" s="231"/>
      <c r="AF661" s="232"/>
      <c r="AG661" s="250"/>
      <c r="AH661" s="250"/>
      <c r="AI661" s="249"/>
      <c r="AJ661" s="250"/>
      <c r="AK661" s="249"/>
      <c r="AL661" s="250"/>
      <c r="AM661" s="204"/>
      <c r="AN661" s="204"/>
      <c r="AO661" s="205"/>
      <c r="AP661" s="204"/>
      <c r="AQ661" s="205"/>
      <c r="AR661" s="204"/>
      <c r="AS661" s="259"/>
      <c r="AT661" s="259"/>
      <c r="AU661" s="258"/>
      <c r="AV661" s="259"/>
      <c r="AW661" s="258"/>
      <c r="AX661" s="259"/>
      <c r="AY661" s="268"/>
      <c r="AZ661" s="268"/>
      <c r="BA661" s="267"/>
      <c r="BB661" s="268"/>
      <c r="BC661" s="267"/>
      <c r="BD661" s="268"/>
      <c r="BE661" s="204"/>
      <c r="BF661" s="204"/>
      <c r="BG661" s="205"/>
      <c r="BH661" s="204"/>
      <c r="BI661" s="205"/>
      <c r="BJ661" s="204"/>
      <c r="BK661" s="241"/>
      <c r="BL661" s="241"/>
      <c r="BM661" s="240"/>
      <c r="BN661" s="241"/>
      <c r="BO661" s="240"/>
      <c r="BP661" s="241"/>
      <c r="BQ661" s="223"/>
      <c r="BR661" s="223"/>
      <c r="BS661" s="222"/>
      <c r="BT661" s="223"/>
      <c r="BU661" s="222"/>
      <c r="BV661" s="223"/>
      <c r="BW661" s="268"/>
      <c r="BX661" s="268"/>
      <c r="BY661" s="267"/>
      <c r="BZ661" s="268"/>
      <c r="CA661" s="267"/>
      <c r="CB661" s="268"/>
      <c r="CC661" s="241"/>
      <c r="CD661" s="214"/>
      <c r="CE661" s="240"/>
      <c r="CF661" s="240"/>
      <c r="CG661" s="241"/>
      <c r="CH661" s="5"/>
      <c r="CI661" s="579">
        <f t="shared" si="75"/>
        <v>0</v>
      </c>
      <c r="CJ661" s="579">
        <f t="shared" si="76"/>
        <v>0</v>
      </c>
    </row>
    <row r="662" spans="1:88" hidden="1" x14ac:dyDescent="0.2">
      <c r="A662" s="22"/>
      <c r="B662" s="22"/>
      <c r="C662" s="22"/>
      <c r="D662" s="48"/>
      <c r="E662" s="22"/>
      <c r="F662" s="34"/>
      <c r="G662" s="48"/>
      <c r="H662" s="36"/>
      <c r="I662" s="27"/>
      <c r="J662" s="204"/>
      <c r="K662" s="204"/>
      <c r="L662" s="205"/>
      <c r="M662" s="205"/>
      <c r="N662" s="205"/>
      <c r="O662" s="214"/>
      <c r="P662" s="214"/>
      <c r="Q662" s="213"/>
      <c r="R662" s="213"/>
      <c r="S662" s="213"/>
      <c r="T662" s="213"/>
      <c r="U662" s="223"/>
      <c r="V662" s="222"/>
      <c r="W662" s="222"/>
      <c r="X662" s="222"/>
      <c r="Y662" s="222"/>
      <c r="Z662" s="222"/>
      <c r="AA662" s="232"/>
      <c r="AB662" s="231"/>
      <c r="AC662" s="231"/>
      <c r="AD662" s="231"/>
      <c r="AE662" s="231"/>
      <c r="AF662" s="231"/>
      <c r="AG662" s="250"/>
      <c r="AH662" s="249"/>
      <c r="AI662" s="249"/>
      <c r="AJ662" s="249"/>
      <c r="AK662" s="249"/>
      <c r="AL662" s="249"/>
      <c r="AM662" s="204"/>
      <c r="AN662" s="205"/>
      <c r="AO662" s="205"/>
      <c r="AP662" s="205"/>
      <c r="AQ662" s="205"/>
      <c r="AR662" s="205"/>
      <c r="AS662" s="259"/>
      <c r="AT662" s="258"/>
      <c r="AU662" s="258"/>
      <c r="AV662" s="258"/>
      <c r="AW662" s="258"/>
      <c r="AX662" s="258"/>
      <c r="AY662" s="268"/>
      <c r="AZ662" s="267"/>
      <c r="BA662" s="267"/>
      <c r="BB662" s="267"/>
      <c r="BC662" s="267"/>
      <c r="BD662" s="267"/>
      <c r="BE662" s="204"/>
      <c r="BF662" s="205"/>
      <c r="BG662" s="205"/>
      <c r="BH662" s="205"/>
      <c r="BI662" s="205"/>
      <c r="BJ662" s="205"/>
      <c r="BK662" s="241"/>
      <c r="BL662" s="240"/>
      <c r="BM662" s="240"/>
      <c r="BN662" s="240"/>
      <c r="BO662" s="240"/>
      <c r="BP662" s="240"/>
      <c r="BQ662" s="223"/>
      <c r="BR662" s="222"/>
      <c r="BS662" s="222"/>
      <c r="BT662" s="222"/>
      <c r="BU662" s="222"/>
      <c r="BV662" s="222"/>
      <c r="BW662" s="268"/>
      <c r="BX662" s="267"/>
      <c r="BY662" s="267"/>
      <c r="BZ662" s="267"/>
      <c r="CA662" s="267"/>
      <c r="CB662" s="267"/>
      <c r="CC662" s="241"/>
      <c r="CD662" s="214"/>
      <c r="CE662" s="240"/>
      <c r="CF662" s="240"/>
      <c r="CG662" s="240"/>
      <c r="CH662" s="5"/>
      <c r="CI662" s="579">
        <f t="shared" si="75"/>
        <v>0</v>
      </c>
      <c r="CJ662" s="579">
        <f t="shared" si="76"/>
        <v>0</v>
      </c>
    </row>
    <row r="663" spans="1:88" hidden="1" x14ac:dyDescent="0.2">
      <c r="A663" s="22"/>
      <c r="B663" s="22"/>
      <c r="C663" s="35"/>
      <c r="D663" s="48"/>
      <c r="E663" s="111"/>
      <c r="F663" s="48"/>
      <c r="G663" s="48"/>
      <c r="H663" s="36"/>
      <c r="I663" s="27"/>
      <c r="J663" s="204"/>
      <c r="K663" s="204"/>
      <c r="L663" s="205"/>
      <c r="M663" s="205"/>
      <c r="N663" s="205"/>
      <c r="O663" s="214"/>
      <c r="P663" s="214"/>
      <c r="Q663" s="213"/>
      <c r="R663" s="213"/>
      <c r="S663" s="213"/>
      <c r="T663" s="213"/>
      <c r="U663" s="223"/>
      <c r="V663" s="222"/>
      <c r="W663" s="222"/>
      <c r="X663" s="222"/>
      <c r="Y663" s="222"/>
      <c r="Z663" s="222"/>
      <c r="AA663" s="232"/>
      <c r="AB663" s="231"/>
      <c r="AC663" s="231"/>
      <c r="AD663" s="231"/>
      <c r="AE663" s="231"/>
      <c r="AF663" s="231"/>
      <c r="AG663" s="250"/>
      <c r="AH663" s="249"/>
      <c r="AI663" s="249"/>
      <c r="AJ663" s="249"/>
      <c r="AK663" s="249"/>
      <c r="AL663" s="249"/>
      <c r="AM663" s="204"/>
      <c r="AN663" s="205"/>
      <c r="AO663" s="205"/>
      <c r="AP663" s="205"/>
      <c r="AQ663" s="205"/>
      <c r="AR663" s="205"/>
      <c r="AS663" s="259"/>
      <c r="AT663" s="258"/>
      <c r="AU663" s="258"/>
      <c r="AV663" s="258"/>
      <c r="AW663" s="258"/>
      <c r="AX663" s="258"/>
      <c r="AY663" s="268"/>
      <c r="AZ663" s="267"/>
      <c r="BA663" s="267"/>
      <c r="BB663" s="267"/>
      <c r="BC663" s="267"/>
      <c r="BD663" s="267"/>
      <c r="BE663" s="204"/>
      <c r="BF663" s="205"/>
      <c r="BG663" s="205"/>
      <c r="BH663" s="205"/>
      <c r="BI663" s="205"/>
      <c r="BJ663" s="205"/>
      <c r="BK663" s="241"/>
      <c r="BL663" s="240"/>
      <c r="BM663" s="240"/>
      <c r="BN663" s="240"/>
      <c r="BO663" s="240"/>
      <c r="BP663" s="240"/>
      <c r="BQ663" s="223"/>
      <c r="BR663" s="222"/>
      <c r="BS663" s="222"/>
      <c r="BT663" s="222"/>
      <c r="BU663" s="222"/>
      <c r="BV663" s="222"/>
      <c r="BW663" s="268"/>
      <c r="BX663" s="267"/>
      <c r="BY663" s="267"/>
      <c r="BZ663" s="267"/>
      <c r="CA663" s="267"/>
      <c r="CB663" s="267"/>
      <c r="CC663" s="241"/>
      <c r="CD663" s="214"/>
      <c r="CE663" s="240"/>
      <c r="CF663" s="240"/>
      <c r="CG663" s="240"/>
      <c r="CH663" s="5"/>
      <c r="CI663" s="579">
        <f t="shared" si="75"/>
        <v>0</v>
      </c>
      <c r="CJ663" s="579">
        <f t="shared" si="76"/>
        <v>0</v>
      </c>
    </row>
    <row r="664" spans="1:88" hidden="1" x14ac:dyDescent="0.2">
      <c r="A664" s="22"/>
      <c r="B664" s="22"/>
      <c r="C664" s="35"/>
      <c r="D664" s="48"/>
      <c r="E664" s="111"/>
      <c r="F664" s="48"/>
      <c r="G664" s="48"/>
      <c r="H664" s="137"/>
      <c r="I664" s="27"/>
      <c r="J664" s="204"/>
      <c r="K664" s="204"/>
      <c r="L664" s="205"/>
      <c r="M664" s="205"/>
      <c r="N664" s="205"/>
      <c r="O664" s="214"/>
      <c r="P664" s="214"/>
      <c r="Q664" s="213"/>
      <c r="R664" s="213"/>
      <c r="S664" s="213"/>
      <c r="T664" s="213"/>
      <c r="U664" s="223"/>
      <c r="V664" s="222"/>
      <c r="W664" s="222"/>
      <c r="X664" s="222"/>
      <c r="Y664" s="222"/>
      <c r="Z664" s="222"/>
      <c r="AA664" s="232"/>
      <c r="AB664" s="231"/>
      <c r="AC664" s="231"/>
      <c r="AD664" s="231"/>
      <c r="AE664" s="231"/>
      <c r="AF664" s="231"/>
      <c r="AG664" s="250"/>
      <c r="AH664" s="249"/>
      <c r="AI664" s="249"/>
      <c r="AJ664" s="249"/>
      <c r="AK664" s="249"/>
      <c r="AL664" s="249"/>
      <c r="AM664" s="204"/>
      <c r="AN664" s="205"/>
      <c r="AO664" s="205"/>
      <c r="AP664" s="205"/>
      <c r="AQ664" s="205"/>
      <c r="AR664" s="205"/>
      <c r="AS664" s="259"/>
      <c r="AT664" s="258"/>
      <c r="AU664" s="258"/>
      <c r="AV664" s="258"/>
      <c r="AW664" s="258"/>
      <c r="AX664" s="258"/>
      <c r="AY664" s="268"/>
      <c r="AZ664" s="267"/>
      <c r="BA664" s="267"/>
      <c r="BB664" s="267"/>
      <c r="BC664" s="267"/>
      <c r="BD664" s="267"/>
      <c r="BE664" s="204"/>
      <c r="BF664" s="205"/>
      <c r="BG664" s="205"/>
      <c r="BH664" s="205"/>
      <c r="BI664" s="205"/>
      <c r="BJ664" s="205"/>
      <c r="BK664" s="241"/>
      <c r="BL664" s="240"/>
      <c r="BM664" s="240"/>
      <c r="BN664" s="240"/>
      <c r="BO664" s="240"/>
      <c r="BP664" s="240"/>
      <c r="BQ664" s="223"/>
      <c r="BR664" s="222"/>
      <c r="BS664" s="222"/>
      <c r="BT664" s="222"/>
      <c r="BU664" s="222"/>
      <c r="BV664" s="222"/>
      <c r="BW664" s="268"/>
      <c r="BX664" s="267"/>
      <c r="BY664" s="267"/>
      <c r="BZ664" s="267"/>
      <c r="CA664" s="267"/>
      <c r="CB664" s="267"/>
      <c r="CC664" s="241"/>
      <c r="CD664" s="214"/>
      <c r="CE664" s="240"/>
      <c r="CF664" s="240"/>
      <c r="CG664" s="240"/>
      <c r="CH664" s="5"/>
      <c r="CI664" s="579">
        <f t="shared" si="75"/>
        <v>0</v>
      </c>
      <c r="CJ664" s="579">
        <f t="shared" si="76"/>
        <v>0</v>
      </c>
    </row>
    <row r="665" spans="1:88" hidden="1" x14ac:dyDescent="0.2">
      <c r="A665" s="22"/>
      <c r="C665" s="35"/>
      <c r="D665" s="35"/>
      <c r="E665" s="111"/>
      <c r="F665" s="48"/>
      <c r="G665" s="48"/>
      <c r="H665" s="137"/>
      <c r="I665" s="27"/>
      <c r="J665" s="204"/>
      <c r="K665" s="204"/>
      <c r="L665" s="205"/>
      <c r="M665" s="205"/>
      <c r="N665" s="205"/>
      <c r="O665" s="214"/>
      <c r="P665" s="214"/>
      <c r="Q665" s="213"/>
      <c r="R665" s="213"/>
      <c r="S665" s="213"/>
      <c r="T665" s="213"/>
      <c r="U665" s="223"/>
      <c r="V665" s="222"/>
      <c r="W665" s="222"/>
      <c r="X665" s="222"/>
      <c r="Y665" s="222"/>
      <c r="Z665" s="222"/>
      <c r="AA665" s="232"/>
      <c r="AB665" s="231"/>
      <c r="AC665" s="231"/>
      <c r="AD665" s="231"/>
      <c r="AE665" s="231"/>
      <c r="AF665" s="231"/>
      <c r="AG665" s="250"/>
      <c r="AH665" s="249"/>
      <c r="AI665" s="249"/>
      <c r="AJ665" s="249"/>
      <c r="AK665" s="249"/>
      <c r="AL665" s="249"/>
      <c r="AM665" s="204"/>
      <c r="AN665" s="205"/>
      <c r="AO665" s="205"/>
      <c r="AP665" s="205"/>
      <c r="AQ665" s="205"/>
      <c r="AR665" s="205"/>
      <c r="AS665" s="259"/>
      <c r="AT665" s="258"/>
      <c r="AU665" s="258"/>
      <c r="AV665" s="258"/>
      <c r="AW665" s="258"/>
      <c r="AX665" s="258"/>
      <c r="AY665" s="268"/>
      <c r="AZ665" s="267"/>
      <c r="BA665" s="267"/>
      <c r="BB665" s="267"/>
      <c r="BC665" s="267"/>
      <c r="BD665" s="267"/>
      <c r="BE665" s="204"/>
      <c r="BF665" s="205"/>
      <c r="BG665" s="205"/>
      <c r="BH665" s="205"/>
      <c r="BI665" s="205"/>
      <c r="BJ665" s="205"/>
      <c r="BK665" s="241"/>
      <c r="BL665" s="240"/>
      <c r="BM665" s="240"/>
      <c r="BN665" s="240"/>
      <c r="BO665" s="240"/>
      <c r="BP665" s="240"/>
      <c r="BQ665" s="223"/>
      <c r="BR665" s="222"/>
      <c r="BS665" s="222"/>
      <c r="BT665" s="222"/>
      <c r="BU665" s="222"/>
      <c r="BV665" s="222"/>
      <c r="BW665" s="268"/>
      <c r="BX665" s="267"/>
      <c r="BY665" s="267"/>
      <c r="BZ665" s="267"/>
      <c r="CA665" s="267"/>
      <c r="CB665" s="267"/>
      <c r="CC665" s="241"/>
      <c r="CD665" s="214"/>
      <c r="CE665" s="240"/>
      <c r="CF665" s="240"/>
      <c r="CG665" s="240"/>
      <c r="CH665" s="5"/>
      <c r="CI665" s="579">
        <f t="shared" si="75"/>
        <v>0</v>
      </c>
      <c r="CJ665" s="579">
        <f t="shared" si="76"/>
        <v>0</v>
      </c>
    </row>
    <row r="666" spans="1:88" hidden="1" x14ac:dyDescent="0.2">
      <c r="A666" s="22"/>
      <c r="B666" s="22"/>
      <c r="C666" s="35"/>
      <c r="D666" s="35"/>
      <c r="E666" s="111"/>
      <c r="F666" s="48"/>
      <c r="G666" s="48"/>
      <c r="H666" s="137"/>
      <c r="I666" s="27"/>
      <c r="J666" s="204"/>
      <c r="K666" s="204"/>
      <c r="L666" s="205"/>
      <c r="M666" s="205"/>
      <c r="N666" s="205"/>
      <c r="O666" s="214"/>
      <c r="P666" s="214"/>
      <c r="Q666" s="213"/>
      <c r="R666" s="213"/>
      <c r="S666" s="213"/>
      <c r="T666" s="213"/>
      <c r="U666" s="223"/>
      <c r="V666" s="222"/>
      <c r="W666" s="222"/>
      <c r="X666" s="222"/>
      <c r="Y666" s="222"/>
      <c r="Z666" s="222"/>
      <c r="AA666" s="232"/>
      <c r="AB666" s="231"/>
      <c r="AC666" s="231"/>
      <c r="AD666" s="231"/>
      <c r="AE666" s="231"/>
      <c r="AF666" s="231"/>
      <c r="AG666" s="250"/>
      <c r="AH666" s="249"/>
      <c r="AI666" s="249"/>
      <c r="AJ666" s="249"/>
      <c r="AK666" s="249"/>
      <c r="AL666" s="249"/>
      <c r="AM666" s="204"/>
      <c r="AN666" s="205"/>
      <c r="AO666" s="205"/>
      <c r="AP666" s="205"/>
      <c r="AQ666" s="205"/>
      <c r="AR666" s="205"/>
      <c r="AS666" s="259"/>
      <c r="AT666" s="258"/>
      <c r="AU666" s="258"/>
      <c r="AV666" s="258"/>
      <c r="AW666" s="258"/>
      <c r="AX666" s="258"/>
      <c r="AY666" s="268"/>
      <c r="AZ666" s="267"/>
      <c r="BA666" s="267"/>
      <c r="BB666" s="267"/>
      <c r="BC666" s="267"/>
      <c r="BD666" s="267"/>
      <c r="BE666" s="204"/>
      <c r="BF666" s="205"/>
      <c r="BG666" s="205"/>
      <c r="BH666" s="205"/>
      <c r="BI666" s="205"/>
      <c r="BJ666" s="205"/>
      <c r="BK666" s="241"/>
      <c r="BL666" s="240"/>
      <c r="BM666" s="240"/>
      <c r="BN666" s="240"/>
      <c r="BO666" s="240"/>
      <c r="BP666" s="240"/>
      <c r="BQ666" s="223"/>
      <c r="BR666" s="222"/>
      <c r="BS666" s="222"/>
      <c r="BT666" s="222"/>
      <c r="BU666" s="222"/>
      <c r="BV666" s="222"/>
      <c r="BW666" s="268"/>
      <c r="BX666" s="267"/>
      <c r="BY666" s="267"/>
      <c r="BZ666" s="267"/>
      <c r="CA666" s="267"/>
      <c r="CB666" s="267"/>
      <c r="CC666" s="241"/>
      <c r="CD666" s="214"/>
      <c r="CE666" s="240"/>
      <c r="CF666" s="240"/>
      <c r="CG666" s="240"/>
      <c r="CH666" s="5"/>
      <c r="CI666" s="579">
        <f t="shared" si="75"/>
        <v>0</v>
      </c>
      <c r="CJ666" s="579">
        <f t="shared" si="76"/>
        <v>0</v>
      </c>
    </row>
    <row r="667" spans="1:88" hidden="1" x14ac:dyDescent="0.2">
      <c r="A667" s="22"/>
      <c r="B667" s="22"/>
      <c r="C667" s="35"/>
      <c r="D667" s="48"/>
      <c r="E667" s="111"/>
      <c r="F667" s="48"/>
      <c r="G667" s="48"/>
      <c r="H667" s="36"/>
      <c r="I667" s="27"/>
      <c r="J667" s="204"/>
      <c r="K667" s="204"/>
      <c r="L667" s="205"/>
      <c r="M667" s="205"/>
      <c r="N667" s="204"/>
      <c r="O667" s="214"/>
      <c r="P667" s="214"/>
      <c r="Q667" s="213"/>
      <c r="R667" s="214"/>
      <c r="S667" s="213"/>
      <c r="T667" s="214"/>
      <c r="U667" s="223"/>
      <c r="V667" s="223"/>
      <c r="W667" s="222"/>
      <c r="X667" s="223"/>
      <c r="Y667" s="222"/>
      <c r="Z667" s="223"/>
      <c r="AA667" s="232"/>
      <c r="AB667" s="232"/>
      <c r="AC667" s="231"/>
      <c r="AD667" s="232"/>
      <c r="AE667" s="231"/>
      <c r="AF667" s="232"/>
      <c r="AG667" s="250"/>
      <c r="AH667" s="250"/>
      <c r="AI667" s="249"/>
      <c r="AJ667" s="250"/>
      <c r="AK667" s="249"/>
      <c r="AL667" s="250"/>
      <c r="AM667" s="204"/>
      <c r="AN667" s="204"/>
      <c r="AO667" s="205"/>
      <c r="AP667" s="204"/>
      <c r="AQ667" s="205"/>
      <c r="AR667" s="204"/>
      <c r="AS667" s="259"/>
      <c r="AT667" s="259"/>
      <c r="AU667" s="258"/>
      <c r="AV667" s="259"/>
      <c r="AW667" s="258"/>
      <c r="AX667" s="259"/>
      <c r="AY667" s="268"/>
      <c r="AZ667" s="268"/>
      <c r="BA667" s="267"/>
      <c r="BB667" s="268"/>
      <c r="BC667" s="267"/>
      <c r="BD667" s="268"/>
      <c r="BE667" s="204"/>
      <c r="BF667" s="204"/>
      <c r="BG667" s="205"/>
      <c r="BH667" s="204"/>
      <c r="BI667" s="205"/>
      <c r="BJ667" s="204"/>
      <c r="BK667" s="241"/>
      <c r="BL667" s="241"/>
      <c r="BM667" s="240"/>
      <c r="BN667" s="241"/>
      <c r="BO667" s="240"/>
      <c r="BP667" s="241"/>
      <c r="BQ667" s="223"/>
      <c r="BR667" s="223"/>
      <c r="BS667" s="222"/>
      <c r="BT667" s="223"/>
      <c r="BU667" s="222"/>
      <c r="BV667" s="223"/>
      <c r="BW667" s="268"/>
      <c r="BX667" s="268"/>
      <c r="BY667" s="267"/>
      <c r="BZ667" s="268"/>
      <c r="CA667" s="267"/>
      <c r="CB667" s="268"/>
      <c r="CC667" s="241"/>
      <c r="CD667" s="214"/>
      <c r="CE667" s="240"/>
      <c r="CF667" s="240"/>
      <c r="CG667" s="241"/>
      <c r="CH667" s="5"/>
      <c r="CI667" s="579">
        <f t="shared" si="75"/>
        <v>0</v>
      </c>
      <c r="CJ667" s="579">
        <f t="shared" si="76"/>
        <v>0</v>
      </c>
    </row>
    <row r="668" spans="1:88" hidden="1" x14ac:dyDescent="0.2">
      <c r="A668" s="22"/>
      <c r="B668" s="22"/>
      <c r="C668" s="35"/>
      <c r="D668" s="48"/>
      <c r="E668" s="111"/>
      <c r="F668" s="48"/>
      <c r="G668" s="48"/>
      <c r="H668" s="36"/>
      <c r="I668" s="27"/>
      <c r="J668" s="204"/>
      <c r="K668" s="204"/>
      <c r="L668" s="205"/>
      <c r="M668" s="205"/>
      <c r="N668" s="205"/>
      <c r="O668" s="214"/>
      <c r="P668" s="214"/>
      <c r="Q668" s="213"/>
      <c r="R668" s="213"/>
      <c r="S668" s="213"/>
      <c r="T668" s="213"/>
      <c r="U668" s="223"/>
      <c r="V668" s="222"/>
      <c r="W668" s="222"/>
      <c r="X668" s="222"/>
      <c r="Y668" s="222"/>
      <c r="Z668" s="222"/>
      <c r="AA668" s="232"/>
      <c r="AB668" s="231"/>
      <c r="AC668" s="231"/>
      <c r="AD668" s="231"/>
      <c r="AE668" s="231"/>
      <c r="AF668" s="231"/>
      <c r="AG668" s="250"/>
      <c r="AH668" s="249"/>
      <c r="AI668" s="249"/>
      <c r="AJ668" s="249"/>
      <c r="AK668" s="249"/>
      <c r="AL668" s="249"/>
      <c r="AM668" s="204"/>
      <c r="AN668" s="205"/>
      <c r="AO668" s="205"/>
      <c r="AP668" s="205"/>
      <c r="AQ668" s="205"/>
      <c r="AR668" s="205"/>
      <c r="AS668" s="259"/>
      <c r="AT668" s="258"/>
      <c r="AU668" s="258"/>
      <c r="AV668" s="258"/>
      <c r="AW668" s="258"/>
      <c r="AX668" s="258"/>
      <c r="AY668" s="268"/>
      <c r="AZ668" s="267"/>
      <c r="BA668" s="267"/>
      <c r="BB668" s="267"/>
      <c r="BC668" s="267"/>
      <c r="BD668" s="267"/>
      <c r="BE668" s="204"/>
      <c r="BF668" s="205"/>
      <c r="BG668" s="205"/>
      <c r="BH668" s="205"/>
      <c r="BI668" s="205"/>
      <c r="BJ668" s="205"/>
      <c r="BK668" s="241"/>
      <c r="BL668" s="240"/>
      <c r="BM668" s="240"/>
      <c r="BN668" s="240"/>
      <c r="BO668" s="240"/>
      <c r="BP668" s="240"/>
      <c r="BQ668" s="223"/>
      <c r="BR668" s="222"/>
      <c r="BS668" s="222"/>
      <c r="BT668" s="222"/>
      <c r="BU668" s="222"/>
      <c r="BV668" s="222"/>
      <c r="BW668" s="268"/>
      <c r="BX668" s="267"/>
      <c r="BY668" s="267"/>
      <c r="BZ668" s="267"/>
      <c r="CA668" s="267"/>
      <c r="CB668" s="267"/>
      <c r="CC668" s="241"/>
      <c r="CD668" s="214"/>
      <c r="CE668" s="240"/>
      <c r="CF668" s="240"/>
      <c r="CG668" s="240"/>
      <c r="CH668" s="5"/>
      <c r="CI668" s="579">
        <f t="shared" si="75"/>
        <v>0</v>
      </c>
      <c r="CJ668" s="579">
        <f t="shared" si="76"/>
        <v>0</v>
      </c>
    </row>
    <row r="669" spans="1:88" hidden="1" x14ac:dyDescent="0.2">
      <c r="A669" s="22"/>
      <c r="B669" s="23"/>
      <c r="C669" s="35"/>
      <c r="D669" s="48"/>
      <c r="E669" s="111"/>
      <c r="F669" s="48"/>
      <c r="G669" s="48"/>
      <c r="H669" s="26"/>
      <c r="I669" s="27"/>
      <c r="J669" s="204"/>
      <c r="K669" s="204"/>
      <c r="L669" s="205"/>
      <c r="M669" s="205"/>
      <c r="N669" s="205"/>
      <c r="O669" s="214"/>
      <c r="P669" s="214"/>
      <c r="Q669" s="213"/>
      <c r="R669" s="213"/>
      <c r="S669" s="213"/>
      <c r="T669" s="213"/>
      <c r="U669" s="223"/>
      <c r="V669" s="222"/>
      <c r="W669" s="222"/>
      <c r="X669" s="222"/>
      <c r="Y669" s="222"/>
      <c r="Z669" s="222"/>
      <c r="AA669" s="232"/>
      <c r="AB669" s="231"/>
      <c r="AC669" s="231"/>
      <c r="AD669" s="231"/>
      <c r="AE669" s="231"/>
      <c r="AF669" s="231"/>
      <c r="AG669" s="250"/>
      <c r="AH669" s="249"/>
      <c r="AI669" s="249"/>
      <c r="AJ669" s="249"/>
      <c r="AK669" s="249"/>
      <c r="AL669" s="249"/>
      <c r="AM669" s="204"/>
      <c r="AN669" s="205"/>
      <c r="AO669" s="205"/>
      <c r="AP669" s="205"/>
      <c r="AQ669" s="205"/>
      <c r="AR669" s="205"/>
      <c r="AS669" s="259"/>
      <c r="AT669" s="258"/>
      <c r="AU669" s="258"/>
      <c r="AV669" s="258"/>
      <c r="AW669" s="258"/>
      <c r="AX669" s="258"/>
      <c r="AY669" s="268"/>
      <c r="AZ669" s="267"/>
      <c r="BA669" s="267"/>
      <c r="BB669" s="267"/>
      <c r="BC669" s="267"/>
      <c r="BD669" s="267"/>
      <c r="BE669" s="204"/>
      <c r="BF669" s="205"/>
      <c r="BG669" s="205"/>
      <c r="BH669" s="205"/>
      <c r="BI669" s="205"/>
      <c r="BJ669" s="205"/>
      <c r="BK669" s="241"/>
      <c r="BL669" s="240"/>
      <c r="BM669" s="240"/>
      <c r="BN669" s="240"/>
      <c r="BO669" s="240"/>
      <c r="BP669" s="240"/>
      <c r="BQ669" s="223"/>
      <c r="BR669" s="222"/>
      <c r="BS669" s="222"/>
      <c r="BT669" s="222"/>
      <c r="BU669" s="222"/>
      <c r="BV669" s="222"/>
      <c r="BW669" s="268"/>
      <c r="BX669" s="267"/>
      <c r="BY669" s="267"/>
      <c r="BZ669" s="267"/>
      <c r="CA669" s="267"/>
      <c r="CB669" s="267"/>
      <c r="CC669" s="241"/>
      <c r="CD669" s="214"/>
      <c r="CE669" s="240"/>
      <c r="CF669" s="240"/>
      <c r="CG669" s="240"/>
      <c r="CH669" s="5"/>
      <c r="CI669" s="579">
        <f t="shared" si="75"/>
        <v>0</v>
      </c>
      <c r="CJ669" s="579">
        <f t="shared" si="76"/>
        <v>0</v>
      </c>
    </row>
    <row r="670" spans="1:88" hidden="1" x14ac:dyDescent="0.2">
      <c r="A670" s="22"/>
      <c r="B670" s="22"/>
      <c r="C670" s="33"/>
      <c r="D670" s="35"/>
      <c r="E670" s="111"/>
      <c r="F670" s="48"/>
      <c r="G670" s="48"/>
      <c r="H670" s="26"/>
      <c r="I670" s="27"/>
      <c r="J670" s="204"/>
      <c r="K670" s="204"/>
      <c r="L670" s="205"/>
      <c r="M670" s="205"/>
      <c r="N670" s="205"/>
      <c r="O670" s="214"/>
      <c r="P670" s="214"/>
      <c r="Q670" s="213"/>
      <c r="R670" s="213"/>
      <c r="S670" s="213"/>
      <c r="T670" s="213"/>
      <c r="U670" s="223"/>
      <c r="V670" s="222"/>
      <c r="W670" s="222"/>
      <c r="X670" s="222"/>
      <c r="Y670" s="222"/>
      <c r="Z670" s="222"/>
      <c r="AA670" s="232"/>
      <c r="AB670" s="231"/>
      <c r="AC670" s="231"/>
      <c r="AD670" s="231"/>
      <c r="AE670" s="231"/>
      <c r="AF670" s="231"/>
      <c r="AG670" s="250"/>
      <c r="AH670" s="249"/>
      <c r="AI670" s="249"/>
      <c r="AJ670" s="249"/>
      <c r="AK670" s="249"/>
      <c r="AL670" s="249"/>
      <c r="AM670" s="204"/>
      <c r="AN670" s="205"/>
      <c r="AO670" s="205"/>
      <c r="AP670" s="205"/>
      <c r="AQ670" s="205"/>
      <c r="AR670" s="205"/>
      <c r="AS670" s="259"/>
      <c r="AT670" s="258"/>
      <c r="AU670" s="258"/>
      <c r="AV670" s="258"/>
      <c r="AW670" s="258"/>
      <c r="AX670" s="258"/>
      <c r="AY670" s="268"/>
      <c r="AZ670" s="267"/>
      <c r="BA670" s="267"/>
      <c r="BB670" s="267"/>
      <c r="BC670" s="267"/>
      <c r="BD670" s="267"/>
      <c r="BE670" s="204"/>
      <c r="BF670" s="205"/>
      <c r="BG670" s="205"/>
      <c r="BH670" s="205"/>
      <c r="BI670" s="205"/>
      <c r="BJ670" s="205"/>
      <c r="BK670" s="241"/>
      <c r="BL670" s="240"/>
      <c r="BM670" s="240"/>
      <c r="BN670" s="240"/>
      <c r="BO670" s="240"/>
      <c r="BP670" s="240"/>
      <c r="BQ670" s="223"/>
      <c r="BR670" s="222"/>
      <c r="BS670" s="222"/>
      <c r="BT670" s="222"/>
      <c r="BU670" s="222"/>
      <c r="BV670" s="222"/>
      <c r="BW670" s="268"/>
      <c r="BX670" s="267"/>
      <c r="BY670" s="267"/>
      <c r="BZ670" s="267"/>
      <c r="CA670" s="267"/>
      <c r="CB670" s="267"/>
      <c r="CC670" s="241"/>
      <c r="CD670" s="214"/>
      <c r="CE670" s="240"/>
      <c r="CF670" s="240"/>
      <c r="CG670" s="240"/>
      <c r="CH670" s="5"/>
      <c r="CI670" s="579">
        <f t="shared" si="75"/>
        <v>0</v>
      </c>
      <c r="CJ670" s="579">
        <f t="shared" si="76"/>
        <v>0</v>
      </c>
    </row>
    <row r="671" spans="1:88" hidden="1" x14ac:dyDescent="0.2">
      <c r="A671" s="22"/>
      <c r="B671" s="22"/>
      <c r="C671" s="33"/>
      <c r="D671" s="35"/>
      <c r="E671" s="111"/>
      <c r="F671" s="48"/>
      <c r="G671" s="48"/>
      <c r="H671" s="137"/>
      <c r="I671" s="27"/>
      <c r="J671" s="204"/>
      <c r="K671" s="204"/>
      <c r="L671" s="205"/>
      <c r="M671" s="205"/>
      <c r="N671" s="205"/>
      <c r="O671" s="214"/>
      <c r="P671" s="214"/>
      <c r="Q671" s="213"/>
      <c r="R671" s="213"/>
      <c r="S671" s="213"/>
      <c r="T671" s="213"/>
      <c r="U671" s="223"/>
      <c r="V671" s="222"/>
      <c r="W671" s="222"/>
      <c r="X671" s="222"/>
      <c r="Y671" s="222"/>
      <c r="Z671" s="222"/>
      <c r="AA671" s="232"/>
      <c r="AB671" s="231"/>
      <c r="AC671" s="231"/>
      <c r="AD671" s="231"/>
      <c r="AE671" s="231"/>
      <c r="AF671" s="231"/>
      <c r="AG671" s="250"/>
      <c r="AH671" s="249"/>
      <c r="AI671" s="249"/>
      <c r="AJ671" s="249"/>
      <c r="AK671" s="249"/>
      <c r="AL671" s="249"/>
      <c r="AM671" s="204"/>
      <c r="AN671" s="205"/>
      <c r="AO671" s="205"/>
      <c r="AP671" s="205"/>
      <c r="AQ671" s="205"/>
      <c r="AR671" s="205"/>
      <c r="AS671" s="259"/>
      <c r="AT671" s="258"/>
      <c r="AU671" s="258"/>
      <c r="AV671" s="258"/>
      <c r="AW671" s="258"/>
      <c r="AX671" s="258"/>
      <c r="AY671" s="268"/>
      <c r="AZ671" s="267"/>
      <c r="BA671" s="267"/>
      <c r="BB671" s="267"/>
      <c r="BC671" s="267"/>
      <c r="BD671" s="267"/>
      <c r="BE671" s="204"/>
      <c r="BF671" s="205"/>
      <c r="BG671" s="205"/>
      <c r="BH671" s="205"/>
      <c r="BI671" s="205"/>
      <c r="BJ671" s="205"/>
      <c r="BK671" s="241"/>
      <c r="BL671" s="240"/>
      <c r="BM671" s="240"/>
      <c r="BN671" s="240"/>
      <c r="BO671" s="240"/>
      <c r="BP671" s="240"/>
      <c r="BQ671" s="223"/>
      <c r="BR671" s="222"/>
      <c r="BS671" s="222"/>
      <c r="BT671" s="222"/>
      <c r="BU671" s="222"/>
      <c r="BV671" s="222"/>
      <c r="BW671" s="268"/>
      <c r="BX671" s="267"/>
      <c r="BY671" s="267"/>
      <c r="BZ671" s="267"/>
      <c r="CA671" s="267"/>
      <c r="CB671" s="267"/>
      <c r="CC671" s="241"/>
      <c r="CD671" s="214"/>
      <c r="CE671" s="240"/>
      <c r="CF671" s="240"/>
      <c r="CG671" s="240"/>
      <c r="CH671" s="5"/>
      <c r="CI671" s="579">
        <f t="shared" si="75"/>
        <v>0</v>
      </c>
      <c r="CJ671" s="579">
        <f t="shared" si="76"/>
        <v>0</v>
      </c>
    </row>
    <row r="672" spans="1:88" hidden="1" x14ac:dyDescent="0.2">
      <c r="A672" s="22"/>
      <c r="B672" s="22"/>
      <c r="C672" s="35"/>
      <c r="D672" s="48"/>
      <c r="E672" s="111"/>
      <c r="F672" s="48"/>
      <c r="G672" s="48"/>
      <c r="H672" s="36"/>
      <c r="I672" s="27"/>
      <c r="J672" s="204"/>
      <c r="K672" s="204"/>
      <c r="L672" s="205"/>
      <c r="M672" s="205"/>
      <c r="N672" s="204"/>
      <c r="O672" s="214"/>
      <c r="P672" s="214"/>
      <c r="Q672" s="213"/>
      <c r="R672" s="214"/>
      <c r="S672" s="213"/>
      <c r="T672" s="214"/>
      <c r="U672" s="223"/>
      <c r="V672" s="223"/>
      <c r="W672" s="222"/>
      <c r="X672" s="223"/>
      <c r="Y672" s="222"/>
      <c r="Z672" s="223"/>
      <c r="AA672" s="232"/>
      <c r="AB672" s="232"/>
      <c r="AC672" s="231"/>
      <c r="AD672" s="232"/>
      <c r="AE672" s="231"/>
      <c r="AF672" s="232"/>
      <c r="AG672" s="250"/>
      <c r="AH672" s="250"/>
      <c r="AI672" s="249"/>
      <c r="AJ672" s="250"/>
      <c r="AK672" s="249"/>
      <c r="AL672" s="250"/>
      <c r="AM672" s="204"/>
      <c r="AN672" s="204"/>
      <c r="AO672" s="205"/>
      <c r="AP672" s="204"/>
      <c r="AQ672" s="205"/>
      <c r="AR672" s="204"/>
      <c r="AS672" s="259"/>
      <c r="AT672" s="259"/>
      <c r="AU672" s="258"/>
      <c r="AV672" s="259"/>
      <c r="AW672" s="258"/>
      <c r="AX672" s="259"/>
      <c r="AY672" s="268"/>
      <c r="AZ672" s="268"/>
      <c r="BA672" s="267"/>
      <c r="BB672" s="268"/>
      <c r="BC672" s="267"/>
      <c r="BD672" s="268"/>
      <c r="BE672" s="204"/>
      <c r="BF672" s="204"/>
      <c r="BG672" s="205"/>
      <c r="BH672" s="204"/>
      <c r="BI672" s="205"/>
      <c r="BJ672" s="204"/>
      <c r="BK672" s="241"/>
      <c r="BL672" s="241"/>
      <c r="BM672" s="240"/>
      <c r="BN672" s="241"/>
      <c r="BO672" s="240"/>
      <c r="BP672" s="241"/>
      <c r="BQ672" s="223"/>
      <c r="BR672" s="223"/>
      <c r="BS672" s="222"/>
      <c r="BT672" s="223"/>
      <c r="BU672" s="222"/>
      <c r="BV672" s="223"/>
      <c r="BW672" s="268"/>
      <c r="BX672" s="268"/>
      <c r="BY672" s="267"/>
      <c r="BZ672" s="268"/>
      <c r="CA672" s="267"/>
      <c r="CB672" s="268"/>
      <c r="CC672" s="241"/>
      <c r="CD672" s="214"/>
      <c r="CE672" s="240"/>
      <c r="CF672" s="240"/>
      <c r="CG672" s="241"/>
      <c r="CH672" s="5"/>
      <c r="CI672" s="579">
        <f t="shared" si="75"/>
        <v>0</v>
      </c>
      <c r="CJ672" s="579">
        <f t="shared" si="76"/>
        <v>0</v>
      </c>
    </row>
    <row r="673" spans="1:88" hidden="1" x14ac:dyDescent="0.2">
      <c r="A673" s="22"/>
      <c r="B673" s="22"/>
      <c r="C673" s="35"/>
      <c r="D673" s="48"/>
      <c r="E673" s="111"/>
      <c r="F673" s="48"/>
      <c r="G673" s="48"/>
      <c r="H673" s="36"/>
      <c r="I673" s="27"/>
      <c r="J673" s="204"/>
      <c r="K673" s="204"/>
      <c r="L673" s="205"/>
      <c r="M673" s="205"/>
      <c r="N673" s="205"/>
      <c r="O673" s="214"/>
      <c r="P673" s="214"/>
      <c r="Q673" s="213"/>
      <c r="R673" s="213"/>
      <c r="S673" s="213"/>
      <c r="T673" s="213"/>
      <c r="U673" s="223"/>
      <c r="V673" s="222"/>
      <c r="W673" s="222"/>
      <c r="X673" s="222"/>
      <c r="Y673" s="222"/>
      <c r="Z673" s="222"/>
      <c r="AA673" s="232"/>
      <c r="AB673" s="231"/>
      <c r="AC673" s="231"/>
      <c r="AD673" s="231"/>
      <c r="AE673" s="231"/>
      <c r="AF673" s="231"/>
      <c r="AG673" s="250"/>
      <c r="AH673" s="249"/>
      <c r="AI673" s="249"/>
      <c r="AJ673" s="249"/>
      <c r="AK673" s="249"/>
      <c r="AL673" s="249"/>
      <c r="AM673" s="204"/>
      <c r="AN673" s="205"/>
      <c r="AO673" s="205"/>
      <c r="AP673" s="205"/>
      <c r="AQ673" s="205"/>
      <c r="AR673" s="205"/>
      <c r="AS673" s="259"/>
      <c r="AT673" s="258"/>
      <c r="AU673" s="258"/>
      <c r="AV673" s="258"/>
      <c r="AW673" s="258"/>
      <c r="AX673" s="258"/>
      <c r="AY673" s="268"/>
      <c r="AZ673" s="267"/>
      <c r="BA673" s="267"/>
      <c r="BB673" s="267"/>
      <c r="BC673" s="267"/>
      <c r="BD673" s="267"/>
      <c r="BE673" s="204"/>
      <c r="BF673" s="205"/>
      <c r="BG673" s="205"/>
      <c r="BH673" s="205"/>
      <c r="BI673" s="205"/>
      <c r="BJ673" s="205"/>
      <c r="BK673" s="241"/>
      <c r="BL673" s="240"/>
      <c r="BM673" s="240"/>
      <c r="BN673" s="240"/>
      <c r="BO673" s="240"/>
      <c r="BP673" s="240"/>
      <c r="BQ673" s="223"/>
      <c r="BR673" s="222"/>
      <c r="BS673" s="222"/>
      <c r="BT673" s="222"/>
      <c r="BU673" s="222"/>
      <c r="BV673" s="222"/>
      <c r="BW673" s="268"/>
      <c r="BX673" s="267"/>
      <c r="BY673" s="267"/>
      <c r="BZ673" s="267"/>
      <c r="CA673" s="267"/>
      <c r="CB673" s="267"/>
      <c r="CC673" s="241"/>
      <c r="CD673" s="214"/>
      <c r="CE673" s="240"/>
      <c r="CF673" s="240"/>
      <c r="CG673" s="240"/>
      <c r="CH673" s="5"/>
      <c r="CI673" s="579">
        <f t="shared" si="75"/>
        <v>0</v>
      </c>
      <c r="CJ673" s="579">
        <f t="shared" si="76"/>
        <v>0</v>
      </c>
    </row>
    <row r="674" spans="1:88" hidden="1" x14ac:dyDescent="0.2">
      <c r="A674" s="22"/>
      <c r="B674" s="22"/>
      <c r="C674" s="35"/>
      <c r="D674" s="48"/>
      <c r="E674" s="111"/>
      <c r="F674" s="48"/>
      <c r="G674" s="48"/>
      <c r="H674" s="26"/>
      <c r="I674" s="27"/>
      <c r="J674" s="204"/>
      <c r="K674" s="204"/>
      <c r="L674" s="205"/>
      <c r="M674" s="205"/>
      <c r="N674" s="205"/>
      <c r="O674" s="214"/>
      <c r="P674" s="214"/>
      <c r="Q674" s="213"/>
      <c r="R674" s="213"/>
      <c r="S674" s="213"/>
      <c r="T674" s="213"/>
      <c r="U674" s="223"/>
      <c r="V674" s="222"/>
      <c r="W674" s="222"/>
      <c r="X674" s="222"/>
      <c r="Y674" s="222"/>
      <c r="Z674" s="222"/>
      <c r="AA674" s="232"/>
      <c r="AB674" s="231"/>
      <c r="AC674" s="231"/>
      <c r="AD674" s="231"/>
      <c r="AE674" s="231"/>
      <c r="AF674" s="231"/>
      <c r="AG674" s="250"/>
      <c r="AH674" s="249"/>
      <c r="AI674" s="249"/>
      <c r="AJ674" s="249"/>
      <c r="AK674" s="249"/>
      <c r="AL674" s="249"/>
      <c r="AM674" s="204"/>
      <c r="AN674" s="205"/>
      <c r="AO674" s="205"/>
      <c r="AP674" s="205"/>
      <c r="AQ674" s="205"/>
      <c r="AR674" s="205"/>
      <c r="AS674" s="259"/>
      <c r="AT674" s="258"/>
      <c r="AU674" s="258"/>
      <c r="AV674" s="258"/>
      <c r="AW674" s="258"/>
      <c r="AX674" s="258"/>
      <c r="AY674" s="268"/>
      <c r="AZ674" s="267"/>
      <c r="BA674" s="267"/>
      <c r="BB674" s="267"/>
      <c r="BC674" s="267"/>
      <c r="BD674" s="267"/>
      <c r="BE674" s="204"/>
      <c r="BF674" s="205"/>
      <c r="BG674" s="205"/>
      <c r="BH674" s="205"/>
      <c r="BI674" s="205"/>
      <c r="BJ674" s="205"/>
      <c r="BK674" s="241"/>
      <c r="BL674" s="240"/>
      <c r="BM674" s="240"/>
      <c r="BN674" s="240"/>
      <c r="BO674" s="240"/>
      <c r="BP674" s="240"/>
      <c r="BQ674" s="223"/>
      <c r="BR674" s="222"/>
      <c r="BS674" s="222"/>
      <c r="BT674" s="222"/>
      <c r="BU674" s="222"/>
      <c r="BV674" s="222"/>
      <c r="BW674" s="268"/>
      <c r="BX674" s="267"/>
      <c r="BY674" s="267"/>
      <c r="BZ674" s="267"/>
      <c r="CA674" s="267"/>
      <c r="CB674" s="267"/>
      <c r="CC674" s="241"/>
      <c r="CD674" s="214"/>
      <c r="CE674" s="240"/>
      <c r="CF674" s="240"/>
      <c r="CG674" s="240"/>
      <c r="CH674" s="5"/>
      <c r="CI674" s="579">
        <f t="shared" si="75"/>
        <v>0</v>
      </c>
      <c r="CJ674" s="579">
        <f t="shared" si="76"/>
        <v>0</v>
      </c>
    </row>
    <row r="675" spans="1:88" hidden="1" x14ac:dyDescent="0.2">
      <c r="A675" s="22"/>
      <c r="B675" s="22"/>
      <c r="C675" s="35"/>
      <c r="D675" s="35"/>
      <c r="E675" s="111"/>
      <c r="F675" s="48"/>
      <c r="G675" s="48"/>
      <c r="H675" s="26"/>
      <c r="I675" s="27"/>
      <c r="J675" s="204"/>
      <c r="K675" s="204"/>
      <c r="L675" s="205"/>
      <c r="M675" s="205"/>
      <c r="N675" s="205"/>
      <c r="O675" s="214"/>
      <c r="P675" s="214"/>
      <c r="Q675" s="213"/>
      <c r="R675" s="213"/>
      <c r="S675" s="213"/>
      <c r="T675" s="213"/>
      <c r="U675" s="223"/>
      <c r="V675" s="222"/>
      <c r="W675" s="222"/>
      <c r="X675" s="222"/>
      <c r="Y675" s="222"/>
      <c r="Z675" s="222"/>
      <c r="AA675" s="232"/>
      <c r="AB675" s="231"/>
      <c r="AC675" s="231"/>
      <c r="AD675" s="231"/>
      <c r="AE675" s="231"/>
      <c r="AF675" s="231"/>
      <c r="AG675" s="250"/>
      <c r="AH675" s="249"/>
      <c r="AI675" s="249"/>
      <c r="AJ675" s="249"/>
      <c r="AK675" s="249"/>
      <c r="AL675" s="249"/>
      <c r="AM675" s="204"/>
      <c r="AN675" s="205"/>
      <c r="AO675" s="205"/>
      <c r="AP675" s="205"/>
      <c r="AQ675" s="205"/>
      <c r="AR675" s="205"/>
      <c r="AS675" s="259"/>
      <c r="AT675" s="258"/>
      <c r="AU675" s="258"/>
      <c r="AV675" s="258"/>
      <c r="AW675" s="258"/>
      <c r="AX675" s="258"/>
      <c r="AY675" s="268"/>
      <c r="AZ675" s="267"/>
      <c r="BA675" s="267"/>
      <c r="BB675" s="267"/>
      <c r="BC675" s="267"/>
      <c r="BD675" s="267"/>
      <c r="BE675" s="204"/>
      <c r="BF675" s="205"/>
      <c r="BG675" s="205"/>
      <c r="BH675" s="205"/>
      <c r="BI675" s="205"/>
      <c r="BJ675" s="205"/>
      <c r="BK675" s="241"/>
      <c r="BL675" s="240"/>
      <c r="BM675" s="240"/>
      <c r="BN675" s="240"/>
      <c r="BO675" s="240"/>
      <c r="BP675" s="240"/>
      <c r="BQ675" s="223"/>
      <c r="BR675" s="222"/>
      <c r="BS675" s="222"/>
      <c r="BT675" s="222"/>
      <c r="BU675" s="222"/>
      <c r="BV675" s="222"/>
      <c r="BW675" s="268"/>
      <c r="BX675" s="267"/>
      <c r="BY675" s="267"/>
      <c r="BZ675" s="267"/>
      <c r="CA675" s="267"/>
      <c r="CB675" s="267"/>
      <c r="CC675" s="241"/>
      <c r="CD675" s="214"/>
      <c r="CE675" s="240"/>
      <c r="CF675" s="240"/>
      <c r="CG675" s="240"/>
      <c r="CH675" s="5"/>
      <c r="CI675" s="579">
        <f t="shared" si="75"/>
        <v>0</v>
      </c>
      <c r="CJ675" s="579">
        <f t="shared" si="76"/>
        <v>0</v>
      </c>
    </row>
    <row r="676" spans="1:88" hidden="1" x14ac:dyDescent="0.2">
      <c r="A676" s="22"/>
      <c r="B676" s="22"/>
      <c r="C676" s="35"/>
      <c r="D676" s="35"/>
      <c r="E676" s="111"/>
      <c r="F676" s="48"/>
      <c r="G676" s="48"/>
      <c r="H676" s="137"/>
      <c r="I676" s="27"/>
      <c r="J676" s="204"/>
      <c r="K676" s="204"/>
      <c r="L676" s="205"/>
      <c r="M676" s="205"/>
      <c r="N676" s="205"/>
      <c r="O676" s="214"/>
      <c r="P676" s="214"/>
      <c r="Q676" s="213"/>
      <c r="R676" s="213"/>
      <c r="S676" s="213"/>
      <c r="T676" s="213"/>
      <c r="U676" s="223"/>
      <c r="V676" s="222"/>
      <c r="W676" s="222"/>
      <c r="X676" s="222"/>
      <c r="Y676" s="222"/>
      <c r="Z676" s="222"/>
      <c r="AA676" s="232"/>
      <c r="AB676" s="231"/>
      <c r="AC676" s="231"/>
      <c r="AD676" s="231"/>
      <c r="AE676" s="231"/>
      <c r="AF676" s="231"/>
      <c r="AG676" s="250"/>
      <c r="AH676" s="249"/>
      <c r="AI676" s="249"/>
      <c r="AJ676" s="249"/>
      <c r="AK676" s="249"/>
      <c r="AL676" s="249"/>
      <c r="AM676" s="204"/>
      <c r="AN676" s="205"/>
      <c r="AO676" s="205"/>
      <c r="AP676" s="205"/>
      <c r="AQ676" s="205"/>
      <c r="AR676" s="205"/>
      <c r="AS676" s="259"/>
      <c r="AT676" s="258"/>
      <c r="AU676" s="258"/>
      <c r="AV676" s="258"/>
      <c r="AW676" s="258"/>
      <c r="AX676" s="258"/>
      <c r="AY676" s="268"/>
      <c r="AZ676" s="267"/>
      <c r="BA676" s="267"/>
      <c r="BB676" s="267"/>
      <c r="BC676" s="267"/>
      <c r="BD676" s="267"/>
      <c r="BE676" s="204"/>
      <c r="BF676" s="205"/>
      <c r="BG676" s="205"/>
      <c r="BH676" s="205"/>
      <c r="BI676" s="205"/>
      <c r="BJ676" s="205"/>
      <c r="BK676" s="241"/>
      <c r="BL676" s="240"/>
      <c r="BM676" s="240"/>
      <c r="BN676" s="240"/>
      <c r="BO676" s="240"/>
      <c r="BP676" s="240"/>
      <c r="BQ676" s="223"/>
      <c r="BR676" s="222"/>
      <c r="BS676" s="222"/>
      <c r="BT676" s="222"/>
      <c r="BU676" s="222"/>
      <c r="BV676" s="222"/>
      <c r="BW676" s="268"/>
      <c r="BX676" s="267"/>
      <c r="BY676" s="267"/>
      <c r="BZ676" s="267"/>
      <c r="CA676" s="267"/>
      <c r="CB676" s="267"/>
      <c r="CC676" s="241"/>
      <c r="CD676" s="214"/>
      <c r="CE676" s="240"/>
      <c r="CF676" s="240"/>
      <c r="CG676" s="240"/>
      <c r="CH676" s="5"/>
      <c r="CI676" s="579">
        <f t="shared" si="75"/>
        <v>0</v>
      </c>
      <c r="CJ676" s="579">
        <f t="shared" si="76"/>
        <v>0</v>
      </c>
    </row>
    <row r="677" spans="1:88" hidden="1" x14ac:dyDescent="0.2">
      <c r="A677" s="22"/>
      <c r="B677" s="22"/>
      <c r="C677" s="35"/>
      <c r="D677" s="48"/>
      <c r="E677" s="111"/>
      <c r="F677" s="48"/>
      <c r="G677" s="48"/>
      <c r="H677" s="36"/>
      <c r="I677" s="27"/>
      <c r="J677" s="204"/>
      <c r="K677" s="204"/>
      <c r="L677" s="205"/>
      <c r="M677" s="205"/>
      <c r="N677" s="204"/>
      <c r="O677" s="214"/>
      <c r="P677" s="214"/>
      <c r="Q677" s="213"/>
      <c r="R677" s="214"/>
      <c r="S677" s="213"/>
      <c r="T677" s="214"/>
      <c r="U677" s="223"/>
      <c r="V677" s="223"/>
      <c r="W677" s="222"/>
      <c r="X677" s="223"/>
      <c r="Y677" s="222"/>
      <c r="Z677" s="223"/>
      <c r="AA677" s="232"/>
      <c r="AB677" s="232"/>
      <c r="AC677" s="231"/>
      <c r="AD677" s="232"/>
      <c r="AE677" s="231"/>
      <c r="AF677" s="232"/>
      <c r="AG677" s="250"/>
      <c r="AH677" s="250"/>
      <c r="AI677" s="249"/>
      <c r="AJ677" s="250"/>
      <c r="AK677" s="249"/>
      <c r="AL677" s="250"/>
      <c r="AM677" s="204"/>
      <c r="AN677" s="204"/>
      <c r="AO677" s="205"/>
      <c r="AP677" s="204"/>
      <c r="AQ677" s="205"/>
      <c r="AR677" s="204"/>
      <c r="AS677" s="259"/>
      <c r="AT677" s="259"/>
      <c r="AU677" s="258"/>
      <c r="AV677" s="259"/>
      <c r="AW677" s="258"/>
      <c r="AX677" s="259"/>
      <c r="AY677" s="268"/>
      <c r="AZ677" s="268"/>
      <c r="BA677" s="267"/>
      <c r="BB677" s="268"/>
      <c r="BC677" s="267"/>
      <c r="BD677" s="268"/>
      <c r="BE677" s="204"/>
      <c r="BF677" s="204"/>
      <c r="BG677" s="205"/>
      <c r="BH677" s="204"/>
      <c r="BI677" s="205"/>
      <c r="BJ677" s="204"/>
      <c r="BK677" s="241"/>
      <c r="BL677" s="241"/>
      <c r="BM677" s="240"/>
      <c r="BN677" s="241"/>
      <c r="BO677" s="240"/>
      <c r="BP677" s="241"/>
      <c r="BQ677" s="223"/>
      <c r="BR677" s="223"/>
      <c r="BS677" s="222"/>
      <c r="BT677" s="223"/>
      <c r="BU677" s="222"/>
      <c r="BV677" s="223"/>
      <c r="BW677" s="268"/>
      <c r="BX677" s="268"/>
      <c r="BY677" s="267"/>
      <c r="BZ677" s="268"/>
      <c r="CA677" s="267"/>
      <c r="CB677" s="268"/>
      <c r="CC677" s="241"/>
      <c r="CD677" s="214"/>
      <c r="CE677" s="240"/>
      <c r="CF677" s="240"/>
      <c r="CG677" s="241"/>
      <c r="CH677" s="5"/>
      <c r="CI677" s="579">
        <f t="shared" si="75"/>
        <v>0</v>
      </c>
      <c r="CJ677" s="579">
        <f t="shared" si="76"/>
        <v>0</v>
      </c>
    </row>
    <row r="678" spans="1:88" hidden="1" x14ac:dyDescent="0.2">
      <c r="A678" s="22"/>
      <c r="B678" s="22"/>
      <c r="C678" s="35"/>
      <c r="D678" s="48"/>
      <c r="E678" s="111"/>
      <c r="F678" s="48"/>
      <c r="G678" s="48"/>
      <c r="H678" s="36"/>
      <c r="I678" s="27"/>
      <c r="J678" s="204"/>
      <c r="K678" s="204"/>
      <c r="L678" s="205"/>
      <c r="M678" s="205"/>
      <c r="N678" s="205"/>
      <c r="O678" s="214"/>
      <c r="P678" s="214"/>
      <c r="Q678" s="213"/>
      <c r="R678" s="213"/>
      <c r="S678" s="213"/>
      <c r="T678" s="213"/>
      <c r="U678" s="223"/>
      <c r="V678" s="222"/>
      <c r="W678" s="222"/>
      <c r="X678" s="222"/>
      <c r="Y678" s="222"/>
      <c r="Z678" s="222"/>
      <c r="AA678" s="232"/>
      <c r="AB678" s="231"/>
      <c r="AC678" s="231"/>
      <c r="AD678" s="231"/>
      <c r="AE678" s="231"/>
      <c r="AF678" s="231"/>
      <c r="AG678" s="250"/>
      <c r="AH678" s="249"/>
      <c r="AI678" s="249"/>
      <c r="AJ678" s="249"/>
      <c r="AK678" s="249"/>
      <c r="AL678" s="249"/>
      <c r="AM678" s="204"/>
      <c r="AN678" s="205"/>
      <c r="AO678" s="205"/>
      <c r="AP678" s="205"/>
      <c r="AQ678" s="205"/>
      <c r="AR678" s="205"/>
      <c r="AS678" s="259"/>
      <c r="AT678" s="258"/>
      <c r="AU678" s="258"/>
      <c r="AV678" s="258"/>
      <c r="AW678" s="258"/>
      <c r="AX678" s="258"/>
      <c r="AY678" s="268"/>
      <c r="AZ678" s="267"/>
      <c r="BA678" s="267"/>
      <c r="BB678" s="267"/>
      <c r="BC678" s="267"/>
      <c r="BD678" s="267"/>
      <c r="BE678" s="204"/>
      <c r="BF678" s="205"/>
      <c r="BG678" s="205"/>
      <c r="BH678" s="205"/>
      <c r="BI678" s="205"/>
      <c r="BJ678" s="205"/>
      <c r="BK678" s="241"/>
      <c r="BL678" s="240"/>
      <c r="BM678" s="240"/>
      <c r="BN678" s="240"/>
      <c r="BO678" s="240"/>
      <c r="BP678" s="240"/>
      <c r="BQ678" s="223"/>
      <c r="BR678" s="222"/>
      <c r="BS678" s="222"/>
      <c r="BT678" s="222"/>
      <c r="BU678" s="222"/>
      <c r="BV678" s="222"/>
      <c r="BW678" s="268"/>
      <c r="BX678" s="267"/>
      <c r="BY678" s="267"/>
      <c r="BZ678" s="267"/>
      <c r="CA678" s="267"/>
      <c r="CB678" s="267"/>
      <c r="CC678" s="241"/>
      <c r="CD678" s="214"/>
      <c r="CE678" s="240"/>
      <c r="CF678" s="240"/>
      <c r="CG678" s="240"/>
      <c r="CH678" s="5"/>
      <c r="CI678" s="579">
        <f t="shared" si="75"/>
        <v>0</v>
      </c>
      <c r="CJ678" s="579">
        <f t="shared" si="76"/>
        <v>0</v>
      </c>
    </row>
    <row r="679" spans="1:88" hidden="1" x14ac:dyDescent="0.2">
      <c r="A679" s="22"/>
      <c r="B679" s="22"/>
      <c r="C679" s="35"/>
      <c r="D679" s="48"/>
      <c r="E679" s="111"/>
      <c r="F679" s="48"/>
      <c r="G679" s="48"/>
      <c r="H679" s="26"/>
      <c r="I679" s="27"/>
      <c r="J679" s="204"/>
      <c r="K679" s="204"/>
      <c r="L679" s="205"/>
      <c r="M679" s="205"/>
      <c r="N679" s="205"/>
      <c r="O679" s="214"/>
      <c r="P679" s="214"/>
      <c r="Q679" s="213"/>
      <c r="R679" s="213"/>
      <c r="S679" s="213"/>
      <c r="T679" s="213"/>
      <c r="U679" s="223"/>
      <c r="V679" s="222"/>
      <c r="W679" s="222"/>
      <c r="X679" s="222"/>
      <c r="Y679" s="222"/>
      <c r="Z679" s="222"/>
      <c r="AA679" s="232"/>
      <c r="AB679" s="231"/>
      <c r="AC679" s="231"/>
      <c r="AD679" s="231"/>
      <c r="AE679" s="231"/>
      <c r="AF679" s="231"/>
      <c r="AG679" s="250"/>
      <c r="AH679" s="249"/>
      <c r="AI679" s="249"/>
      <c r="AJ679" s="249"/>
      <c r="AK679" s="249"/>
      <c r="AL679" s="249"/>
      <c r="AM679" s="204"/>
      <c r="AN679" s="205"/>
      <c r="AO679" s="205"/>
      <c r="AP679" s="205"/>
      <c r="AQ679" s="205"/>
      <c r="AR679" s="205"/>
      <c r="AS679" s="259"/>
      <c r="AT679" s="258"/>
      <c r="AU679" s="258"/>
      <c r="AV679" s="258"/>
      <c r="AW679" s="258"/>
      <c r="AX679" s="258"/>
      <c r="AY679" s="268"/>
      <c r="AZ679" s="267"/>
      <c r="BA679" s="267"/>
      <c r="BB679" s="267"/>
      <c r="BC679" s="267"/>
      <c r="BD679" s="267"/>
      <c r="BE679" s="204"/>
      <c r="BF679" s="205"/>
      <c r="BG679" s="205"/>
      <c r="BH679" s="205"/>
      <c r="BI679" s="205"/>
      <c r="BJ679" s="205"/>
      <c r="BK679" s="241"/>
      <c r="BL679" s="240"/>
      <c r="BM679" s="240"/>
      <c r="BN679" s="240"/>
      <c r="BO679" s="240"/>
      <c r="BP679" s="240"/>
      <c r="BQ679" s="223"/>
      <c r="BR679" s="222"/>
      <c r="BS679" s="222"/>
      <c r="BT679" s="222"/>
      <c r="BU679" s="222"/>
      <c r="BV679" s="222"/>
      <c r="BW679" s="268"/>
      <c r="BX679" s="267"/>
      <c r="BY679" s="267"/>
      <c r="BZ679" s="267"/>
      <c r="CA679" s="267"/>
      <c r="CB679" s="267"/>
      <c r="CC679" s="241"/>
      <c r="CD679" s="214"/>
      <c r="CE679" s="240"/>
      <c r="CF679" s="240"/>
      <c r="CG679" s="240"/>
      <c r="CH679" s="5"/>
      <c r="CI679" s="579">
        <f t="shared" si="75"/>
        <v>0</v>
      </c>
      <c r="CJ679" s="579">
        <f t="shared" si="76"/>
        <v>0</v>
      </c>
    </row>
    <row r="680" spans="1:88" hidden="1" x14ac:dyDescent="0.2">
      <c r="A680" s="22"/>
      <c r="B680" s="22"/>
      <c r="C680" s="35"/>
      <c r="D680" s="35"/>
      <c r="E680" s="111"/>
      <c r="F680" s="48"/>
      <c r="G680" s="48"/>
      <c r="H680" s="26"/>
      <c r="I680" s="27"/>
      <c r="J680" s="204"/>
      <c r="K680" s="204"/>
      <c r="L680" s="205"/>
      <c r="M680" s="205"/>
      <c r="N680" s="205"/>
      <c r="O680" s="214"/>
      <c r="P680" s="214"/>
      <c r="Q680" s="213"/>
      <c r="R680" s="213"/>
      <c r="S680" s="213"/>
      <c r="T680" s="213"/>
      <c r="U680" s="223"/>
      <c r="V680" s="222"/>
      <c r="W680" s="222"/>
      <c r="X680" s="222"/>
      <c r="Y680" s="222"/>
      <c r="Z680" s="222"/>
      <c r="AA680" s="232"/>
      <c r="AB680" s="231"/>
      <c r="AC680" s="231"/>
      <c r="AD680" s="231"/>
      <c r="AE680" s="231"/>
      <c r="AF680" s="231"/>
      <c r="AG680" s="250"/>
      <c r="AH680" s="249"/>
      <c r="AI680" s="249"/>
      <c r="AJ680" s="249"/>
      <c r="AK680" s="249"/>
      <c r="AL680" s="249"/>
      <c r="AM680" s="204"/>
      <c r="AN680" s="205"/>
      <c r="AO680" s="205"/>
      <c r="AP680" s="205"/>
      <c r="AQ680" s="205"/>
      <c r="AR680" s="205"/>
      <c r="AS680" s="259"/>
      <c r="AT680" s="258"/>
      <c r="AU680" s="258"/>
      <c r="AV680" s="258"/>
      <c r="AW680" s="258"/>
      <c r="AX680" s="258"/>
      <c r="AY680" s="268"/>
      <c r="AZ680" s="267"/>
      <c r="BA680" s="267"/>
      <c r="BB680" s="267"/>
      <c r="BC680" s="267"/>
      <c r="BD680" s="267"/>
      <c r="BE680" s="204"/>
      <c r="BF680" s="205"/>
      <c r="BG680" s="205"/>
      <c r="BH680" s="205"/>
      <c r="BI680" s="205"/>
      <c r="BJ680" s="205"/>
      <c r="BK680" s="241"/>
      <c r="BL680" s="240"/>
      <c r="BM680" s="240"/>
      <c r="BN680" s="240"/>
      <c r="BO680" s="240"/>
      <c r="BP680" s="240"/>
      <c r="BQ680" s="223"/>
      <c r="BR680" s="222"/>
      <c r="BS680" s="222"/>
      <c r="BT680" s="222"/>
      <c r="BU680" s="222"/>
      <c r="BV680" s="222"/>
      <c r="BW680" s="268"/>
      <c r="BX680" s="267"/>
      <c r="BY680" s="267"/>
      <c r="BZ680" s="267"/>
      <c r="CA680" s="267"/>
      <c r="CB680" s="267"/>
      <c r="CC680" s="241"/>
      <c r="CD680" s="214"/>
      <c r="CE680" s="240"/>
      <c r="CF680" s="240"/>
      <c r="CG680" s="240"/>
      <c r="CH680" s="5"/>
      <c r="CI680" s="579">
        <f t="shared" si="75"/>
        <v>0</v>
      </c>
      <c r="CJ680" s="579">
        <f t="shared" si="76"/>
        <v>0</v>
      </c>
    </row>
    <row r="681" spans="1:88" hidden="1" x14ac:dyDescent="0.2">
      <c r="A681" s="22"/>
      <c r="B681" s="22"/>
      <c r="C681" s="35"/>
      <c r="D681" s="35"/>
      <c r="E681" s="111"/>
      <c r="F681" s="48"/>
      <c r="G681" s="48"/>
      <c r="H681" s="137"/>
      <c r="I681" s="27"/>
      <c r="J681" s="204"/>
      <c r="K681" s="204"/>
      <c r="L681" s="205"/>
      <c r="M681" s="205"/>
      <c r="N681" s="205"/>
      <c r="O681" s="214"/>
      <c r="P681" s="214"/>
      <c r="Q681" s="213"/>
      <c r="R681" s="213"/>
      <c r="S681" s="213"/>
      <c r="T681" s="213"/>
      <c r="U681" s="223"/>
      <c r="V681" s="222"/>
      <c r="W681" s="222"/>
      <c r="X681" s="222"/>
      <c r="Y681" s="222"/>
      <c r="Z681" s="222"/>
      <c r="AA681" s="232"/>
      <c r="AB681" s="231"/>
      <c r="AC681" s="231"/>
      <c r="AD681" s="231"/>
      <c r="AE681" s="231"/>
      <c r="AF681" s="231"/>
      <c r="AG681" s="250"/>
      <c r="AH681" s="249"/>
      <c r="AI681" s="249"/>
      <c r="AJ681" s="249"/>
      <c r="AK681" s="249"/>
      <c r="AL681" s="249"/>
      <c r="AM681" s="204"/>
      <c r="AN681" s="205"/>
      <c r="AO681" s="205"/>
      <c r="AP681" s="205"/>
      <c r="AQ681" s="205"/>
      <c r="AR681" s="205"/>
      <c r="AS681" s="259"/>
      <c r="AT681" s="258"/>
      <c r="AU681" s="258"/>
      <c r="AV681" s="258"/>
      <c r="AW681" s="258"/>
      <c r="AX681" s="258"/>
      <c r="AY681" s="268"/>
      <c r="AZ681" s="267"/>
      <c r="BA681" s="267"/>
      <c r="BB681" s="267"/>
      <c r="BC681" s="267"/>
      <c r="BD681" s="267"/>
      <c r="BE681" s="204"/>
      <c r="BF681" s="205"/>
      <c r="BG681" s="205"/>
      <c r="BH681" s="205"/>
      <c r="BI681" s="205"/>
      <c r="BJ681" s="205"/>
      <c r="BK681" s="241"/>
      <c r="BL681" s="240"/>
      <c r="BM681" s="240"/>
      <c r="BN681" s="240"/>
      <c r="BO681" s="240"/>
      <c r="BP681" s="240"/>
      <c r="BQ681" s="223"/>
      <c r="BR681" s="222"/>
      <c r="BS681" s="222"/>
      <c r="BT681" s="222"/>
      <c r="BU681" s="222"/>
      <c r="BV681" s="222"/>
      <c r="BW681" s="268"/>
      <c r="BX681" s="267"/>
      <c r="BY681" s="267"/>
      <c r="BZ681" s="267"/>
      <c r="CA681" s="267"/>
      <c r="CB681" s="267"/>
      <c r="CC681" s="241"/>
      <c r="CD681" s="214"/>
      <c r="CE681" s="240"/>
      <c r="CF681" s="240"/>
      <c r="CG681" s="240"/>
      <c r="CH681" s="5"/>
      <c r="CI681" s="579">
        <f t="shared" si="75"/>
        <v>0</v>
      </c>
      <c r="CJ681" s="579">
        <f t="shared" si="76"/>
        <v>0</v>
      </c>
    </row>
    <row r="682" spans="1:88" hidden="1" x14ac:dyDescent="0.2">
      <c r="A682" s="22"/>
      <c r="B682" s="22"/>
      <c r="C682" s="35"/>
      <c r="D682" s="48"/>
      <c r="E682" s="111"/>
      <c r="F682" s="48"/>
      <c r="G682" s="48"/>
      <c r="H682" s="36"/>
      <c r="I682" s="27"/>
      <c r="J682" s="204"/>
      <c r="K682" s="204"/>
      <c r="L682" s="205"/>
      <c r="M682" s="205"/>
      <c r="N682" s="204"/>
      <c r="O682" s="214"/>
      <c r="P682" s="214"/>
      <c r="Q682" s="213"/>
      <c r="R682" s="214"/>
      <c r="S682" s="213"/>
      <c r="T682" s="214"/>
      <c r="U682" s="223"/>
      <c r="V682" s="223"/>
      <c r="W682" s="222"/>
      <c r="X682" s="223"/>
      <c r="Y682" s="222"/>
      <c r="Z682" s="223"/>
      <c r="AA682" s="232"/>
      <c r="AB682" s="232"/>
      <c r="AC682" s="231"/>
      <c r="AD682" s="232"/>
      <c r="AE682" s="231"/>
      <c r="AF682" s="232"/>
      <c r="AG682" s="250"/>
      <c r="AH682" s="250"/>
      <c r="AI682" s="249"/>
      <c r="AJ682" s="250"/>
      <c r="AK682" s="249"/>
      <c r="AL682" s="250"/>
      <c r="AM682" s="204"/>
      <c r="AN682" s="204"/>
      <c r="AO682" s="205"/>
      <c r="AP682" s="204"/>
      <c r="AQ682" s="205"/>
      <c r="AR682" s="204"/>
      <c r="AS682" s="259"/>
      <c r="AT682" s="259"/>
      <c r="AU682" s="258"/>
      <c r="AV682" s="259"/>
      <c r="AW682" s="258"/>
      <c r="AX682" s="259"/>
      <c r="AY682" s="268"/>
      <c r="AZ682" s="268"/>
      <c r="BA682" s="267"/>
      <c r="BB682" s="268"/>
      <c r="BC682" s="267"/>
      <c r="BD682" s="268"/>
      <c r="BE682" s="204"/>
      <c r="BF682" s="204"/>
      <c r="BG682" s="205"/>
      <c r="BH682" s="204"/>
      <c r="BI682" s="205"/>
      <c r="BJ682" s="204"/>
      <c r="BK682" s="241"/>
      <c r="BL682" s="241"/>
      <c r="BM682" s="240"/>
      <c r="BN682" s="241"/>
      <c r="BO682" s="240"/>
      <c r="BP682" s="241"/>
      <c r="BQ682" s="223"/>
      <c r="BR682" s="223"/>
      <c r="BS682" s="222"/>
      <c r="BT682" s="223"/>
      <c r="BU682" s="222"/>
      <c r="BV682" s="223"/>
      <c r="BW682" s="268"/>
      <c r="BX682" s="268"/>
      <c r="BY682" s="267"/>
      <c r="BZ682" s="268"/>
      <c r="CA682" s="267"/>
      <c r="CB682" s="268"/>
      <c r="CC682" s="241"/>
      <c r="CD682" s="214"/>
      <c r="CE682" s="240"/>
      <c r="CF682" s="240"/>
      <c r="CG682" s="241"/>
      <c r="CH682" s="5"/>
      <c r="CI682" s="579">
        <f t="shared" si="75"/>
        <v>0</v>
      </c>
      <c r="CJ682" s="579">
        <f t="shared" si="76"/>
        <v>0</v>
      </c>
    </row>
    <row r="683" spans="1:88" hidden="1" x14ac:dyDescent="0.2">
      <c r="A683" s="22"/>
      <c r="B683" s="22"/>
      <c r="C683" s="35"/>
      <c r="D683" s="48"/>
      <c r="E683" s="111"/>
      <c r="F683" s="48"/>
      <c r="G683" s="48"/>
      <c r="H683" s="36"/>
      <c r="I683" s="27"/>
      <c r="J683" s="204"/>
      <c r="K683" s="204"/>
      <c r="L683" s="205"/>
      <c r="M683" s="205"/>
      <c r="N683" s="205"/>
      <c r="O683" s="214"/>
      <c r="P683" s="214"/>
      <c r="Q683" s="213"/>
      <c r="R683" s="213"/>
      <c r="S683" s="213"/>
      <c r="T683" s="213"/>
      <c r="U683" s="223"/>
      <c r="V683" s="222"/>
      <c r="W683" s="222"/>
      <c r="X683" s="222"/>
      <c r="Y683" s="222"/>
      <c r="Z683" s="222"/>
      <c r="AA683" s="232"/>
      <c r="AB683" s="231"/>
      <c r="AC683" s="231"/>
      <c r="AD683" s="231"/>
      <c r="AE683" s="231"/>
      <c r="AF683" s="231"/>
      <c r="AG683" s="250"/>
      <c r="AH683" s="249"/>
      <c r="AI683" s="249"/>
      <c r="AJ683" s="249"/>
      <c r="AK683" s="249"/>
      <c r="AL683" s="249"/>
      <c r="AM683" s="204"/>
      <c r="AN683" s="205"/>
      <c r="AO683" s="205"/>
      <c r="AP683" s="205"/>
      <c r="AQ683" s="205"/>
      <c r="AR683" s="205"/>
      <c r="AS683" s="259"/>
      <c r="AT683" s="258"/>
      <c r="AU683" s="258"/>
      <c r="AV683" s="258"/>
      <c r="AW683" s="258"/>
      <c r="AX683" s="258"/>
      <c r="AY683" s="268"/>
      <c r="AZ683" s="267"/>
      <c r="BA683" s="267"/>
      <c r="BB683" s="267"/>
      <c r="BC683" s="267"/>
      <c r="BD683" s="267"/>
      <c r="BE683" s="204"/>
      <c r="BF683" s="205"/>
      <c r="BG683" s="205"/>
      <c r="BH683" s="205"/>
      <c r="BI683" s="205"/>
      <c r="BJ683" s="205"/>
      <c r="BK683" s="241"/>
      <c r="BL683" s="240"/>
      <c r="BM683" s="240"/>
      <c r="BN683" s="240"/>
      <c r="BO683" s="240"/>
      <c r="BP683" s="240"/>
      <c r="BQ683" s="223"/>
      <c r="BR683" s="222"/>
      <c r="BS683" s="222"/>
      <c r="BT683" s="222"/>
      <c r="BU683" s="222"/>
      <c r="BV683" s="222"/>
      <c r="BW683" s="268"/>
      <c r="BX683" s="267"/>
      <c r="BY683" s="267"/>
      <c r="BZ683" s="267"/>
      <c r="CA683" s="267"/>
      <c r="CB683" s="267"/>
      <c r="CC683" s="241"/>
      <c r="CD683" s="214"/>
      <c r="CE683" s="240"/>
      <c r="CF683" s="240"/>
      <c r="CG683" s="240"/>
      <c r="CH683" s="5"/>
      <c r="CI683" s="579">
        <f t="shared" si="75"/>
        <v>0</v>
      </c>
      <c r="CJ683" s="579">
        <f t="shared" si="76"/>
        <v>0</v>
      </c>
    </row>
    <row r="684" spans="1:88" hidden="1" x14ac:dyDescent="0.2">
      <c r="A684" s="22"/>
      <c r="B684" s="22"/>
      <c r="C684" s="35"/>
      <c r="D684" s="48"/>
      <c r="E684" s="111"/>
      <c r="F684" s="48"/>
      <c r="G684" s="48"/>
      <c r="H684" s="137"/>
      <c r="I684" s="27"/>
      <c r="J684" s="204"/>
      <c r="K684" s="204"/>
      <c r="L684" s="205"/>
      <c r="M684" s="205"/>
      <c r="N684" s="205"/>
      <c r="O684" s="214"/>
      <c r="P684" s="214"/>
      <c r="Q684" s="213"/>
      <c r="R684" s="213"/>
      <c r="S684" s="213"/>
      <c r="T684" s="213"/>
      <c r="U684" s="223"/>
      <c r="V684" s="222"/>
      <c r="W684" s="222"/>
      <c r="X684" s="222"/>
      <c r="Y684" s="222"/>
      <c r="Z684" s="222"/>
      <c r="AA684" s="232"/>
      <c r="AB684" s="231"/>
      <c r="AC684" s="231"/>
      <c r="AD684" s="231"/>
      <c r="AE684" s="231"/>
      <c r="AF684" s="231"/>
      <c r="AG684" s="250"/>
      <c r="AH684" s="249"/>
      <c r="AI684" s="249"/>
      <c r="AJ684" s="249"/>
      <c r="AK684" s="249"/>
      <c r="AL684" s="249"/>
      <c r="AM684" s="204"/>
      <c r="AN684" s="205"/>
      <c r="AO684" s="205"/>
      <c r="AP684" s="205"/>
      <c r="AQ684" s="205"/>
      <c r="AR684" s="205"/>
      <c r="AS684" s="259"/>
      <c r="AT684" s="258"/>
      <c r="AU684" s="258"/>
      <c r="AV684" s="258"/>
      <c r="AW684" s="258"/>
      <c r="AX684" s="258"/>
      <c r="AY684" s="268"/>
      <c r="AZ684" s="267"/>
      <c r="BA684" s="267"/>
      <c r="BB684" s="267"/>
      <c r="BC684" s="267"/>
      <c r="BD684" s="267"/>
      <c r="BE684" s="204"/>
      <c r="BF684" s="205"/>
      <c r="BG684" s="205"/>
      <c r="BH684" s="205"/>
      <c r="BI684" s="205"/>
      <c r="BJ684" s="205"/>
      <c r="BK684" s="241"/>
      <c r="BL684" s="240"/>
      <c r="BM684" s="240"/>
      <c r="BN684" s="240"/>
      <c r="BO684" s="240"/>
      <c r="BP684" s="240"/>
      <c r="BQ684" s="223"/>
      <c r="BR684" s="222"/>
      <c r="BS684" s="222"/>
      <c r="BT684" s="222"/>
      <c r="BU684" s="222"/>
      <c r="BV684" s="222"/>
      <c r="BW684" s="268"/>
      <c r="BX684" s="267"/>
      <c r="BY684" s="267"/>
      <c r="BZ684" s="267"/>
      <c r="CA684" s="267"/>
      <c r="CB684" s="267"/>
      <c r="CC684" s="241"/>
      <c r="CD684" s="214"/>
      <c r="CE684" s="240"/>
      <c r="CF684" s="240"/>
      <c r="CG684" s="240"/>
      <c r="CH684" s="5"/>
      <c r="CI684" s="579">
        <f t="shared" si="75"/>
        <v>0</v>
      </c>
      <c r="CJ684" s="579">
        <f t="shared" si="76"/>
        <v>0</v>
      </c>
    </row>
    <row r="685" spans="1:88" hidden="1" x14ac:dyDescent="0.2">
      <c r="A685" s="22"/>
      <c r="B685" s="22"/>
      <c r="C685" s="35"/>
      <c r="D685" s="35"/>
      <c r="E685" s="111"/>
      <c r="F685" s="48"/>
      <c r="G685" s="48"/>
      <c r="H685" s="137"/>
      <c r="I685" s="27"/>
      <c r="J685" s="204"/>
      <c r="K685" s="204"/>
      <c r="L685" s="205"/>
      <c r="M685" s="205"/>
      <c r="N685" s="205"/>
      <c r="O685" s="214"/>
      <c r="P685" s="214"/>
      <c r="Q685" s="213"/>
      <c r="R685" s="213"/>
      <c r="S685" s="213"/>
      <c r="T685" s="213"/>
      <c r="U685" s="223"/>
      <c r="V685" s="222"/>
      <c r="W685" s="222"/>
      <c r="X685" s="222"/>
      <c r="Y685" s="222"/>
      <c r="Z685" s="222"/>
      <c r="AA685" s="232"/>
      <c r="AB685" s="231"/>
      <c r="AC685" s="231"/>
      <c r="AD685" s="231"/>
      <c r="AE685" s="231"/>
      <c r="AF685" s="231"/>
      <c r="AG685" s="250"/>
      <c r="AH685" s="249"/>
      <c r="AI685" s="249"/>
      <c r="AJ685" s="249"/>
      <c r="AK685" s="249"/>
      <c r="AL685" s="249"/>
      <c r="AM685" s="204"/>
      <c r="AN685" s="205"/>
      <c r="AO685" s="205"/>
      <c r="AP685" s="205"/>
      <c r="AQ685" s="205"/>
      <c r="AR685" s="205"/>
      <c r="AS685" s="259"/>
      <c r="AT685" s="258"/>
      <c r="AU685" s="258"/>
      <c r="AV685" s="258"/>
      <c r="AW685" s="258"/>
      <c r="AX685" s="258"/>
      <c r="AY685" s="268"/>
      <c r="AZ685" s="267"/>
      <c r="BA685" s="267"/>
      <c r="BB685" s="267"/>
      <c r="BC685" s="267"/>
      <c r="BD685" s="267"/>
      <c r="BE685" s="204"/>
      <c r="BF685" s="205"/>
      <c r="BG685" s="205"/>
      <c r="BH685" s="205"/>
      <c r="BI685" s="205"/>
      <c r="BJ685" s="205"/>
      <c r="BK685" s="241"/>
      <c r="BL685" s="240"/>
      <c r="BM685" s="240"/>
      <c r="BN685" s="240"/>
      <c r="BO685" s="240"/>
      <c r="BP685" s="240"/>
      <c r="BQ685" s="223"/>
      <c r="BR685" s="222"/>
      <c r="BS685" s="222"/>
      <c r="BT685" s="222"/>
      <c r="BU685" s="222"/>
      <c r="BV685" s="222"/>
      <c r="BW685" s="268"/>
      <c r="BX685" s="267"/>
      <c r="BY685" s="267"/>
      <c r="BZ685" s="267"/>
      <c r="CA685" s="267"/>
      <c r="CB685" s="267"/>
      <c r="CC685" s="241"/>
      <c r="CD685" s="214"/>
      <c r="CE685" s="240"/>
      <c r="CF685" s="240"/>
      <c r="CG685" s="240"/>
      <c r="CH685" s="5"/>
      <c r="CI685" s="579">
        <f t="shared" si="75"/>
        <v>0</v>
      </c>
      <c r="CJ685" s="579">
        <f t="shared" si="76"/>
        <v>0</v>
      </c>
    </row>
    <row r="686" spans="1:88" hidden="1" x14ac:dyDescent="0.2">
      <c r="A686" s="22"/>
      <c r="B686" s="22"/>
      <c r="C686" s="35"/>
      <c r="D686" s="35"/>
      <c r="E686" s="111"/>
      <c r="F686" s="48"/>
      <c r="G686" s="48"/>
      <c r="H686" s="137"/>
      <c r="I686" s="27"/>
      <c r="J686" s="204"/>
      <c r="K686" s="204"/>
      <c r="L686" s="205"/>
      <c r="M686" s="205"/>
      <c r="N686" s="205"/>
      <c r="O686" s="214"/>
      <c r="P686" s="214"/>
      <c r="Q686" s="213"/>
      <c r="R686" s="213"/>
      <c r="S686" s="213"/>
      <c r="T686" s="213"/>
      <c r="U686" s="223"/>
      <c r="V686" s="222"/>
      <c r="W686" s="222"/>
      <c r="X686" s="222"/>
      <c r="Y686" s="222"/>
      <c r="Z686" s="222"/>
      <c r="AA686" s="232"/>
      <c r="AB686" s="231"/>
      <c r="AC686" s="231"/>
      <c r="AD686" s="231"/>
      <c r="AE686" s="231"/>
      <c r="AF686" s="231"/>
      <c r="AG686" s="250"/>
      <c r="AH686" s="249"/>
      <c r="AI686" s="249"/>
      <c r="AJ686" s="249"/>
      <c r="AK686" s="249"/>
      <c r="AL686" s="249"/>
      <c r="AM686" s="204"/>
      <c r="AN686" s="205"/>
      <c r="AO686" s="205"/>
      <c r="AP686" s="205"/>
      <c r="AQ686" s="205"/>
      <c r="AR686" s="205"/>
      <c r="AS686" s="259"/>
      <c r="AT686" s="258"/>
      <c r="AU686" s="258"/>
      <c r="AV686" s="258"/>
      <c r="AW686" s="258"/>
      <c r="AX686" s="258"/>
      <c r="AY686" s="268"/>
      <c r="AZ686" s="267"/>
      <c r="BA686" s="267"/>
      <c r="BB686" s="267"/>
      <c r="BC686" s="267"/>
      <c r="BD686" s="267"/>
      <c r="BE686" s="204"/>
      <c r="BF686" s="205"/>
      <c r="BG686" s="205"/>
      <c r="BH686" s="205"/>
      <c r="BI686" s="205"/>
      <c r="BJ686" s="205"/>
      <c r="BK686" s="241"/>
      <c r="BL686" s="240"/>
      <c r="BM686" s="240"/>
      <c r="BN686" s="240"/>
      <c r="BO686" s="240"/>
      <c r="BP686" s="240"/>
      <c r="BQ686" s="223"/>
      <c r="BR686" s="222"/>
      <c r="BS686" s="222"/>
      <c r="BT686" s="222"/>
      <c r="BU686" s="222"/>
      <c r="BV686" s="222"/>
      <c r="BW686" s="268"/>
      <c r="BX686" s="267"/>
      <c r="BY686" s="267"/>
      <c r="BZ686" s="267"/>
      <c r="CA686" s="267"/>
      <c r="CB686" s="267"/>
      <c r="CC686" s="241"/>
      <c r="CD686" s="214"/>
      <c r="CE686" s="240"/>
      <c r="CF686" s="240"/>
      <c r="CG686" s="240"/>
      <c r="CH686" s="5"/>
      <c r="CI686" s="579">
        <f t="shared" si="75"/>
        <v>0</v>
      </c>
      <c r="CJ686" s="579">
        <f t="shared" si="76"/>
        <v>0</v>
      </c>
    </row>
    <row r="687" spans="1:88" hidden="1" x14ac:dyDescent="0.2">
      <c r="A687" s="22"/>
      <c r="B687" s="22"/>
      <c r="C687" s="35"/>
      <c r="D687" s="48"/>
      <c r="E687" s="111"/>
      <c r="F687" s="48"/>
      <c r="G687" s="48"/>
      <c r="H687" s="36"/>
      <c r="I687" s="27"/>
      <c r="J687" s="204"/>
      <c r="K687" s="204"/>
      <c r="L687" s="205"/>
      <c r="M687" s="205"/>
      <c r="N687" s="204"/>
      <c r="O687" s="214"/>
      <c r="P687" s="214"/>
      <c r="Q687" s="213"/>
      <c r="R687" s="214"/>
      <c r="S687" s="213"/>
      <c r="T687" s="214"/>
      <c r="U687" s="223"/>
      <c r="V687" s="223"/>
      <c r="W687" s="222"/>
      <c r="X687" s="223"/>
      <c r="Y687" s="222"/>
      <c r="Z687" s="223"/>
      <c r="AA687" s="232"/>
      <c r="AB687" s="232"/>
      <c r="AC687" s="231"/>
      <c r="AD687" s="232"/>
      <c r="AE687" s="231"/>
      <c r="AF687" s="232"/>
      <c r="AG687" s="250"/>
      <c r="AH687" s="250"/>
      <c r="AI687" s="249"/>
      <c r="AJ687" s="250"/>
      <c r="AK687" s="249"/>
      <c r="AL687" s="250"/>
      <c r="AM687" s="204"/>
      <c r="AN687" s="204"/>
      <c r="AO687" s="205"/>
      <c r="AP687" s="204"/>
      <c r="AQ687" s="205"/>
      <c r="AR687" s="204"/>
      <c r="AS687" s="259"/>
      <c r="AT687" s="259"/>
      <c r="AU687" s="258"/>
      <c r="AV687" s="259"/>
      <c r="AW687" s="258"/>
      <c r="AX687" s="259"/>
      <c r="AY687" s="268"/>
      <c r="AZ687" s="268"/>
      <c r="BA687" s="267"/>
      <c r="BB687" s="268"/>
      <c r="BC687" s="267"/>
      <c r="BD687" s="268"/>
      <c r="BE687" s="204"/>
      <c r="BF687" s="204"/>
      <c r="BG687" s="205"/>
      <c r="BH687" s="204"/>
      <c r="BI687" s="205"/>
      <c r="BJ687" s="204"/>
      <c r="BK687" s="241"/>
      <c r="BL687" s="241"/>
      <c r="BM687" s="240"/>
      <c r="BN687" s="241"/>
      <c r="BO687" s="240"/>
      <c r="BP687" s="241"/>
      <c r="BQ687" s="223"/>
      <c r="BR687" s="223"/>
      <c r="BS687" s="222"/>
      <c r="BT687" s="223"/>
      <c r="BU687" s="222"/>
      <c r="BV687" s="223"/>
      <c r="BW687" s="268"/>
      <c r="BX687" s="268"/>
      <c r="BY687" s="267"/>
      <c r="BZ687" s="268"/>
      <c r="CA687" s="267"/>
      <c r="CB687" s="268"/>
      <c r="CC687" s="241"/>
      <c r="CD687" s="214"/>
      <c r="CE687" s="240"/>
      <c r="CF687" s="240"/>
      <c r="CG687" s="241"/>
      <c r="CH687" s="5"/>
      <c r="CI687" s="579">
        <f t="shared" si="75"/>
        <v>0</v>
      </c>
      <c r="CJ687" s="579">
        <f t="shared" si="76"/>
        <v>0</v>
      </c>
    </row>
    <row r="688" spans="1:88" hidden="1" x14ac:dyDescent="0.2">
      <c r="A688" s="22"/>
      <c r="B688" s="22"/>
      <c r="C688" s="35"/>
      <c r="D688" s="48"/>
      <c r="E688" s="111"/>
      <c r="F688" s="48"/>
      <c r="G688" s="48"/>
      <c r="H688" s="36"/>
      <c r="I688" s="27"/>
      <c r="J688" s="204"/>
      <c r="K688" s="204"/>
      <c r="L688" s="205"/>
      <c r="M688" s="205"/>
      <c r="N688" s="205"/>
      <c r="O688" s="214"/>
      <c r="P688" s="214"/>
      <c r="Q688" s="213"/>
      <c r="R688" s="213"/>
      <c r="S688" s="213"/>
      <c r="T688" s="213"/>
      <c r="U688" s="223"/>
      <c r="V688" s="222"/>
      <c r="W688" s="222"/>
      <c r="X688" s="222"/>
      <c r="Y688" s="222"/>
      <c r="Z688" s="222"/>
      <c r="AA688" s="232"/>
      <c r="AB688" s="231"/>
      <c r="AC688" s="231"/>
      <c r="AD688" s="231"/>
      <c r="AE688" s="231"/>
      <c r="AF688" s="231"/>
      <c r="AG688" s="250"/>
      <c r="AH688" s="249"/>
      <c r="AI688" s="249"/>
      <c r="AJ688" s="249"/>
      <c r="AK688" s="249"/>
      <c r="AL688" s="249"/>
      <c r="AM688" s="204"/>
      <c r="AN688" s="205"/>
      <c r="AO688" s="205"/>
      <c r="AP688" s="205"/>
      <c r="AQ688" s="205"/>
      <c r="AR688" s="205"/>
      <c r="AS688" s="259"/>
      <c r="AT688" s="258"/>
      <c r="AU688" s="258"/>
      <c r="AV688" s="258"/>
      <c r="AW688" s="258"/>
      <c r="AX688" s="258"/>
      <c r="AY688" s="268"/>
      <c r="AZ688" s="267"/>
      <c r="BA688" s="267"/>
      <c r="BB688" s="267"/>
      <c r="BC688" s="267"/>
      <c r="BD688" s="267"/>
      <c r="BE688" s="204"/>
      <c r="BF688" s="205"/>
      <c r="BG688" s="205"/>
      <c r="BH688" s="205"/>
      <c r="BI688" s="205"/>
      <c r="BJ688" s="205"/>
      <c r="BK688" s="241"/>
      <c r="BL688" s="240"/>
      <c r="BM688" s="240"/>
      <c r="BN688" s="240"/>
      <c r="BO688" s="240"/>
      <c r="BP688" s="240"/>
      <c r="BQ688" s="223"/>
      <c r="BR688" s="222"/>
      <c r="BS688" s="222"/>
      <c r="BT688" s="222"/>
      <c r="BU688" s="222"/>
      <c r="BV688" s="222"/>
      <c r="BW688" s="268"/>
      <c r="BX688" s="267"/>
      <c r="BY688" s="267"/>
      <c r="BZ688" s="267"/>
      <c r="CA688" s="267"/>
      <c r="CB688" s="267"/>
      <c r="CC688" s="241"/>
      <c r="CD688" s="214"/>
      <c r="CE688" s="240"/>
      <c r="CF688" s="240"/>
      <c r="CG688" s="240"/>
      <c r="CH688" s="5"/>
      <c r="CI688" s="579">
        <f t="shared" si="75"/>
        <v>0</v>
      </c>
      <c r="CJ688" s="579">
        <f t="shared" si="76"/>
        <v>0</v>
      </c>
    </row>
    <row r="689" spans="1:88" hidden="1" x14ac:dyDescent="0.2">
      <c r="A689" s="22"/>
      <c r="B689" s="22"/>
      <c r="C689" s="35"/>
      <c r="D689" s="48"/>
      <c r="E689" s="111"/>
      <c r="F689" s="48"/>
      <c r="G689" s="48"/>
      <c r="H689" s="137"/>
      <c r="I689" s="27"/>
      <c r="J689" s="204"/>
      <c r="K689" s="204"/>
      <c r="L689" s="205"/>
      <c r="M689" s="205"/>
      <c r="N689" s="205"/>
      <c r="O689" s="214"/>
      <c r="P689" s="214"/>
      <c r="Q689" s="213"/>
      <c r="R689" s="213"/>
      <c r="S689" s="213"/>
      <c r="T689" s="213"/>
      <c r="U689" s="223"/>
      <c r="V689" s="222"/>
      <c r="W689" s="222"/>
      <c r="X689" s="222"/>
      <c r="Y689" s="222"/>
      <c r="Z689" s="222"/>
      <c r="AA689" s="232"/>
      <c r="AB689" s="231"/>
      <c r="AC689" s="231"/>
      <c r="AD689" s="231"/>
      <c r="AE689" s="231"/>
      <c r="AF689" s="231"/>
      <c r="AG689" s="250"/>
      <c r="AH689" s="249"/>
      <c r="AI689" s="249"/>
      <c r="AJ689" s="249"/>
      <c r="AK689" s="249"/>
      <c r="AL689" s="249"/>
      <c r="AM689" s="204"/>
      <c r="AN689" s="205"/>
      <c r="AO689" s="205"/>
      <c r="AP689" s="205"/>
      <c r="AQ689" s="205"/>
      <c r="AR689" s="205"/>
      <c r="AS689" s="259"/>
      <c r="AT689" s="258"/>
      <c r="AU689" s="258"/>
      <c r="AV689" s="258"/>
      <c r="AW689" s="258"/>
      <c r="AX689" s="258"/>
      <c r="AY689" s="268"/>
      <c r="AZ689" s="267"/>
      <c r="BA689" s="267"/>
      <c r="BB689" s="267"/>
      <c r="BC689" s="267"/>
      <c r="BD689" s="267"/>
      <c r="BE689" s="204"/>
      <c r="BF689" s="205"/>
      <c r="BG689" s="205"/>
      <c r="BH689" s="205"/>
      <c r="BI689" s="205"/>
      <c r="BJ689" s="205"/>
      <c r="BK689" s="241"/>
      <c r="BL689" s="240"/>
      <c r="BM689" s="240"/>
      <c r="BN689" s="240"/>
      <c r="BO689" s="240"/>
      <c r="BP689" s="240"/>
      <c r="BQ689" s="223"/>
      <c r="BR689" s="222"/>
      <c r="BS689" s="222"/>
      <c r="BT689" s="222"/>
      <c r="BU689" s="222"/>
      <c r="BV689" s="222"/>
      <c r="BW689" s="268"/>
      <c r="BX689" s="267"/>
      <c r="BY689" s="267"/>
      <c r="BZ689" s="267"/>
      <c r="CA689" s="267"/>
      <c r="CB689" s="267"/>
      <c r="CC689" s="241"/>
      <c r="CD689" s="214"/>
      <c r="CE689" s="240"/>
      <c r="CF689" s="240"/>
      <c r="CG689" s="240"/>
      <c r="CH689" s="5"/>
      <c r="CI689" s="579">
        <f t="shared" si="75"/>
        <v>0</v>
      </c>
      <c r="CJ689" s="579">
        <f t="shared" si="76"/>
        <v>0</v>
      </c>
    </row>
    <row r="690" spans="1:88" hidden="1" x14ac:dyDescent="0.2">
      <c r="A690" s="22"/>
      <c r="B690" s="22"/>
      <c r="C690" s="35"/>
      <c r="D690" s="35"/>
      <c r="E690" s="111"/>
      <c r="F690" s="48"/>
      <c r="G690" s="48"/>
      <c r="H690" s="137"/>
      <c r="I690" s="27"/>
      <c r="J690" s="204"/>
      <c r="K690" s="204"/>
      <c r="L690" s="205"/>
      <c r="M690" s="205"/>
      <c r="N690" s="205"/>
      <c r="O690" s="214"/>
      <c r="P690" s="214"/>
      <c r="Q690" s="213"/>
      <c r="R690" s="213"/>
      <c r="S690" s="213"/>
      <c r="T690" s="213"/>
      <c r="U690" s="223"/>
      <c r="V690" s="222"/>
      <c r="W690" s="222"/>
      <c r="X690" s="222"/>
      <c r="Y690" s="222"/>
      <c r="Z690" s="222"/>
      <c r="AA690" s="232"/>
      <c r="AB690" s="231"/>
      <c r="AC690" s="231"/>
      <c r="AD690" s="231"/>
      <c r="AE690" s="231"/>
      <c r="AF690" s="231"/>
      <c r="AG690" s="250"/>
      <c r="AH690" s="249"/>
      <c r="AI690" s="249"/>
      <c r="AJ690" s="249"/>
      <c r="AK690" s="249"/>
      <c r="AL690" s="249"/>
      <c r="AM690" s="204"/>
      <c r="AN690" s="205"/>
      <c r="AO690" s="205"/>
      <c r="AP690" s="205"/>
      <c r="AQ690" s="205"/>
      <c r="AR690" s="205"/>
      <c r="AS690" s="259"/>
      <c r="AT690" s="258"/>
      <c r="AU690" s="258"/>
      <c r="AV690" s="258"/>
      <c r="AW690" s="258"/>
      <c r="AX690" s="258"/>
      <c r="AY690" s="268"/>
      <c r="AZ690" s="267"/>
      <c r="BA690" s="267"/>
      <c r="BB690" s="267"/>
      <c r="BC690" s="267"/>
      <c r="BD690" s="267"/>
      <c r="BE690" s="204"/>
      <c r="BF690" s="205"/>
      <c r="BG690" s="205"/>
      <c r="BH690" s="205"/>
      <c r="BI690" s="205"/>
      <c r="BJ690" s="205"/>
      <c r="BK690" s="241"/>
      <c r="BL690" s="240"/>
      <c r="BM690" s="240"/>
      <c r="BN690" s="240"/>
      <c r="BO690" s="240"/>
      <c r="BP690" s="240"/>
      <c r="BQ690" s="223"/>
      <c r="BR690" s="222"/>
      <c r="BS690" s="222"/>
      <c r="BT690" s="222"/>
      <c r="BU690" s="222"/>
      <c r="BV690" s="222"/>
      <c r="BW690" s="268"/>
      <c r="BX690" s="267"/>
      <c r="BY690" s="267"/>
      <c r="BZ690" s="267"/>
      <c r="CA690" s="267"/>
      <c r="CB690" s="267"/>
      <c r="CC690" s="241"/>
      <c r="CD690" s="214"/>
      <c r="CE690" s="240"/>
      <c r="CF690" s="240"/>
      <c r="CG690" s="240"/>
      <c r="CH690" s="5"/>
      <c r="CI690" s="579">
        <f t="shared" si="75"/>
        <v>0</v>
      </c>
      <c r="CJ690" s="579">
        <f t="shared" si="76"/>
        <v>0</v>
      </c>
    </row>
    <row r="691" spans="1:88" hidden="1" x14ac:dyDescent="0.2">
      <c r="A691" s="22"/>
      <c r="B691" s="22"/>
      <c r="C691" s="35"/>
      <c r="D691" s="35"/>
      <c r="E691" s="111"/>
      <c r="F691" s="48"/>
      <c r="G691" s="48"/>
      <c r="H691" s="137"/>
      <c r="I691" s="27"/>
      <c r="J691" s="204"/>
      <c r="K691" s="204"/>
      <c r="L691" s="205"/>
      <c r="M691" s="205"/>
      <c r="N691" s="205"/>
      <c r="O691" s="214"/>
      <c r="P691" s="214"/>
      <c r="Q691" s="213"/>
      <c r="R691" s="213"/>
      <c r="S691" s="213"/>
      <c r="T691" s="213"/>
      <c r="U691" s="223"/>
      <c r="V691" s="222"/>
      <c r="W691" s="222"/>
      <c r="X691" s="222"/>
      <c r="Y691" s="222"/>
      <c r="Z691" s="222"/>
      <c r="AA691" s="232"/>
      <c r="AB691" s="231"/>
      <c r="AC691" s="231"/>
      <c r="AD691" s="231"/>
      <c r="AE691" s="231"/>
      <c r="AF691" s="231"/>
      <c r="AG691" s="250"/>
      <c r="AH691" s="249"/>
      <c r="AI691" s="249"/>
      <c r="AJ691" s="249"/>
      <c r="AK691" s="249"/>
      <c r="AL691" s="249"/>
      <c r="AM691" s="204"/>
      <c r="AN691" s="205"/>
      <c r="AO691" s="205"/>
      <c r="AP691" s="205"/>
      <c r="AQ691" s="205"/>
      <c r="AR691" s="205"/>
      <c r="AS691" s="259"/>
      <c r="AT691" s="258"/>
      <c r="AU691" s="258"/>
      <c r="AV691" s="258"/>
      <c r="AW691" s="258"/>
      <c r="AX691" s="258"/>
      <c r="AY691" s="268"/>
      <c r="AZ691" s="267"/>
      <c r="BA691" s="267"/>
      <c r="BB691" s="267"/>
      <c r="BC691" s="267"/>
      <c r="BD691" s="267"/>
      <c r="BE691" s="204"/>
      <c r="BF691" s="205"/>
      <c r="BG691" s="205"/>
      <c r="BH691" s="205"/>
      <c r="BI691" s="205"/>
      <c r="BJ691" s="205"/>
      <c r="BK691" s="241"/>
      <c r="BL691" s="240"/>
      <c r="BM691" s="240"/>
      <c r="BN691" s="240"/>
      <c r="BO691" s="240"/>
      <c r="BP691" s="240"/>
      <c r="BQ691" s="223"/>
      <c r="BR691" s="222"/>
      <c r="BS691" s="222"/>
      <c r="BT691" s="222"/>
      <c r="BU691" s="222"/>
      <c r="BV691" s="222"/>
      <c r="BW691" s="268"/>
      <c r="BX691" s="267"/>
      <c r="BY691" s="267"/>
      <c r="BZ691" s="267"/>
      <c r="CA691" s="267"/>
      <c r="CB691" s="267"/>
      <c r="CC691" s="241"/>
      <c r="CD691" s="214"/>
      <c r="CE691" s="240"/>
      <c r="CF691" s="240"/>
      <c r="CG691" s="240"/>
      <c r="CH691" s="5"/>
      <c r="CI691" s="579">
        <f t="shared" si="75"/>
        <v>0</v>
      </c>
      <c r="CJ691" s="579">
        <f t="shared" si="76"/>
        <v>0</v>
      </c>
    </row>
    <row r="692" spans="1:88" hidden="1" x14ac:dyDescent="0.2">
      <c r="A692" s="22"/>
      <c r="B692" s="22"/>
      <c r="C692" s="35"/>
      <c r="D692" s="48"/>
      <c r="E692" s="111"/>
      <c r="F692" s="48"/>
      <c r="G692" s="48"/>
      <c r="H692" s="36"/>
      <c r="I692" s="27"/>
      <c r="J692" s="204"/>
      <c r="K692" s="204"/>
      <c r="L692" s="205"/>
      <c r="M692" s="205"/>
      <c r="N692" s="204"/>
      <c r="O692" s="214"/>
      <c r="P692" s="214"/>
      <c r="Q692" s="213"/>
      <c r="R692" s="214"/>
      <c r="S692" s="213"/>
      <c r="T692" s="214"/>
      <c r="U692" s="223"/>
      <c r="V692" s="223"/>
      <c r="W692" s="222"/>
      <c r="X692" s="223"/>
      <c r="Y692" s="222"/>
      <c r="Z692" s="223"/>
      <c r="AA692" s="232"/>
      <c r="AB692" s="232"/>
      <c r="AC692" s="231"/>
      <c r="AD692" s="232"/>
      <c r="AE692" s="231"/>
      <c r="AF692" s="232"/>
      <c r="AG692" s="250"/>
      <c r="AH692" s="250"/>
      <c r="AI692" s="249"/>
      <c r="AJ692" s="250"/>
      <c r="AK692" s="249"/>
      <c r="AL692" s="250"/>
      <c r="AM692" s="204"/>
      <c r="AN692" s="204"/>
      <c r="AO692" s="205"/>
      <c r="AP692" s="204"/>
      <c r="AQ692" s="205"/>
      <c r="AR692" s="204"/>
      <c r="AS692" s="259"/>
      <c r="AT692" s="259"/>
      <c r="AU692" s="258"/>
      <c r="AV692" s="259"/>
      <c r="AW692" s="258"/>
      <c r="AX692" s="259"/>
      <c r="AY692" s="268"/>
      <c r="AZ692" s="268"/>
      <c r="BA692" s="267"/>
      <c r="BB692" s="268"/>
      <c r="BC692" s="267"/>
      <c r="BD692" s="268"/>
      <c r="BE692" s="204"/>
      <c r="BF692" s="204"/>
      <c r="BG692" s="205"/>
      <c r="BH692" s="204"/>
      <c r="BI692" s="205"/>
      <c r="BJ692" s="204"/>
      <c r="BK692" s="241"/>
      <c r="BL692" s="241"/>
      <c r="BM692" s="240"/>
      <c r="BN692" s="241"/>
      <c r="BO692" s="240"/>
      <c r="BP692" s="241"/>
      <c r="BQ692" s="223"/>
      <c r="BR692" s="223"/>
      <c r="BS692" s="222"/>
      <c r="BT692" s="223"/>
      <c r="BU692" s="222"/>
      <c r="BV692" s="223"/>
      <c r="BW692" s="268"/>
      <c r="BX692" s="268"/>
      <c r="BY692" s="267"/>
      <c r="BZ692" s="268"/>
      <c r="CA692" s="267"/>
      <c r="CB692" s="268"/>
      <c r="CC692" s="241"/>
      <c r="CD692" s="214"/>
      <c r="CE692" s="240"/>
      <c r="CF692" s="240"/>
      <c r="CG692" s="241"/>
      <c r="CH692" s="5"/>
      <c r="CI692" s="579">
        <f t="shared" si="75"/>
        <v>0</v>
      </c>
      <c r="CJ692" s="579">
        <f t="shared" si="76"/>
        <v>0</v>
      </c>
    </row>
    <row r="693" spans="1:88" hidden="1" x14ac:dyDescent="0.2">
      <c r="A693" s="93"/>
      <c r="B693" s="93"/>
      <c r="C693" s="93"/>
      <c r="D693" s="112"/>
      <c r="E693" s="93"/>
      <c r="F693" s="112"/>
      <c r="G693" s="124"/>
      <c r="H693" s="26"/>
      <c r="I693" s="59"/>
      <c r="J693" s="206"/>
      <c r="K693" s="206"/>
      <c r="L693" s="206"/>
      <c r="M693" s="206"/>
      <c r="N693" s="206"/>
      <c r="O693" s="215"/>
      <c r="P693" s="215"/>
      <c r="Q693" s="215"/>
      <c r="R693" s="215"/>
      <c r="S693" s="215"/>
      <c r="T693" s="215"/>
      <c r="U693" s="224"/>
      <c r="V693" s="224"/>
      <c r="W693" s="224"/>
      <c r="X693" s="224"/>
      <c r="Y693" s="224"/>
      <c r="Z693" s="224"/>
      <c r="AA693" s="233"/>
      <c r="AB693" s="233"/>
      <c r="AC693" s="233"/>
      <c r="AD693" s="233"/>
      <c r="AE693" s="233"/>
      <c r="AF693" s="233"/>
      <c r="AG693" s="251"/>
      <c r="AH693" s="251"/>
      <c r="AI693" s="251"/>
      <c r="AJ693" s="251"/>
      <c r="AK693" s="251"/>
      <c r="AL693" s="251"/>
      <c r="AM693" s="206"/>
      <c r="AN693" s="206"/>
      <c r="AO693" s="206"/>
      <c r="AP693" s="206"/>
      <c r="AQ693" s="206"/>
      <c r="AR693" s="206"/>
      <c r="AS693" s="260"/>
      <c r="AT693" s="260"/>
      <c r="AU693" s="260"/>
      <c r="AV693" s="260"/>
      <c r="AW693" s="260"/>
      <c r="AX693" s="260"/>
      <c r="AY693" s="269"/>
      <c r="AZ693" s="269"/>
      <c r="BA693" s="269"/>
      <c r="BB693" s="269"/>
      <c r="BC693" s="269"/>
      <c r="BD693" s="269"/>
      <c r="BE693" s="206"/>
      <c r="BF693" s="206"/>
      <c r="BG693" s="206"/>
      <c r="BH693" s="206"/>
      <c r="BI693" s="206"/>
      <c r="BJ693" s="206"/>
      <c r="BK693" s="242"/>
      <c r="BL693" s="242"/>
      <c r="BM693" s="242"/>
      <c r="BN693" s="242"/>
      <c r="BO693" s="242"/>
      <c r="BP693" s="242"/>
      <c r="BQ693" s="224"/>
      <c r="BR693" s="224"/>
      <c r="BS693" s="224"/>
      <c r="BT693" s="224"/>
      <c r="BU693" s="224"/>
      <c r="BV693" s="224"/>
      <c r="BW693" s="269"/>
      <c r="BX693" s="269"/>
      <c r="BY693" s="269"/>
      <c r="BZ693" s="269"/>
      <c r="CA693" s="269"/>
      <c r="CB693" s="269"/>
      <c r="CC693" s="242"/>
      <c r="CD693" s="215"/>
      <c r="CE693" s="242"/>
      <c r="CF693" s="242"/>
      <c r="CG693" s="242"/>
      <c r="CH693" s="5"/>
      <c r="CI693" s="579">
        <f t="shared" si="75"/>
        <v>0</v>
      </c>
      <c r="CJ693" s="579">
        <f t="shared" si="76"/>
        <v>0</v>
      </c>
    </row>
    <row r="694" spans="1:88" hidden="1" x14ac:dyDescent="0.2">
      <c r="A694" s="141"/>
      <c r="B694" s="141"/>
      <c r="C694" s="141"/>
      <c r="D694" s="142"/>
      <c r="E694" s="141"/>
      <c r="F694" s="142"/>
      <c r="G694" s="143"/>
      <c r="H694" s="69"/>
      <c r="I694" s="66"/>
      <c r="J694" s="204"/>
      <c r="K694" s="204"/>
      <c r="L694" s="205"/>
      <c r="M694" s="205"/>
      <c r="N694" s="205"/>
      <c r="O694" s="214"/>
      <c r="P694" s="214"/>
      <c r="Q694" s="213"/>
      <c r="R694" s="213"/>
      <c r="S694" s="213"/>
      <c r="T694" s="213"/>
      <c r="U694" s="223"/>
      <c r="V694" s="222"/>
      <c r="W694" s="222"/>
      <c r="X694" s="222"/>
      <c r="Y694" s="222"/>
      <c r="Z694" s="222"/>
      <c r="AA694" s="232"/>
      <c r="AB694" s="231"/>
      <c r="AC694" s="231"/>
      <c r="AD694" s="231"/>
      <c r="AE694" s="231"/>
      <c r="AF694" s="231"/>
      <c r="AG694" s="250"/>
      <c r="AH694" s="249"/>
      <c r="AI694" s="249"/>
      <c r="AJ694" s="249"/>
      <c r="AK694" s="249"/>
      <c r="AL694" s="249"/>
      <c r="AM694" s="204"/>
      <c r="AN694" s="205"/>
      <c r="AO694" s="205"/>
      <c r="AP694" s="205"/>
      <c r="AQ694" s="205"/>
      <c r="AR694" s="205"/>
      <c r="AS694" s="259"/>
      <c r="AT694" s="258"/>
      <c r="AU694" s="258"/>
      <c r="AV694" s="258"/>
      <c r="AW694" s="258"/>
      <c r="AX694" s="258"/>
      <c r="AY694" s="268"/>
      <c r="AZ694" s="267"/>
      <c r="BA694" s="267"/>
      <c r="BB694" s="267"/>
      <c r="BC694" s="267"/>
      <c r="BD694" s="267"/>
      <c r="BE694" s="204"/>
      <c r="BF694" s="205"/>
      <c r="BG694" s="205"/>
      <c r="BH694" s="205"/>
      <c r="BI694" s="205"/>
      <c r="BJ694" s="205"/>
      <c r="BK694" s="241"/>
      <c r="BL694" s="240"/>
      <c r="BM694" s="240"/>
      <c r="BN694" s="240"/>
      <c r="BO694" s="240"/>
      <c r="BP694" s="240"/>
      <c r="BQ694" s="223"/>
      <c r="BR694" s="222"/>
      <c r="BS694" s="222"/>
      <c r="BT694" s="222"/>
      <c r="BU694" s="222"/>
      <c r="BV694" s="222"/>
      <c r="BW694" s="268"/>
      <c r="BX694" s="267"/>
      <c r="BY694" s="267"/>
      <c r="BZ694" s="267"/>
      <c r="CA694" s="267"/>
      <c r="CB694" s="267"/>
      <c r="CC694" s="241"/>
      <c r="CD694" s="214"/>
      <c r="CE694" s="240"/>
      <c r="CF694" s="240"/>
      <c r="CG694" s="240"/>
      <c r="CH694" s="5"/>
      <c r="CI694" s="579">
        <f t="shared" si="75"/>
        <v>0</v>
      </c>
      <c r="CJ694" s="579">
        <f t="shared" si="76"/>
        <v>0</v>
      </c>
    </row>
    <row r="695" spans="1:88" hidden="1" x14ac:dyDescent="0.2">
      <c r="A695" s="141"/>
      <c r="B695" s="141"/>
      <c r="C695" s="141"/>
      <c r="D695" s="142"/>
      <c r="E695" s="141"/>
      <c r="F695" s="142"/>
      <c r="G695" s="109"/>
      <c r="H695" s="65"/>
      <c r="I695" s="66"/>
      <c r="J695" s="204"/>
      <c r="K695" s="204"/>
      <c r="L695" s="205"/>
      <c r="M695" s="205"/>
      <c r="N695" s="205"/>
      <c r="O695" s="214"/>
      <c r="P695" s="214"/>
      <c r="Q695" s="213"/>
      <c r="R695" s="213"/>
      <c r="S695" s="213"/>
      <c r="T695" s="213"/>
      <c r="U695" s="223"/>
      <c r="V695" s="222"/>
      <c r="W695" s="222"/>
      <c r="X695" s="222"/>
      <c r="Y695" s="222"/>
      <c r="Z695" s="222"/>
      <c r="AA695" s="232"/>
      <c r="AB695" s="231"/>
      <c r="AC695" s="231"/>
      <c r="AD695" s="231"/>
      <c r="AE695" s="231"/>
      <c r="AF695" s="231"/>
      <c r="AG695" s="250"/>
      <c r="AH695" s="249"/>
      <c r="AI695" s="249"/>
      <c r="AJ695" s="249"/>
      <c r="AK695" s="249"/>
      <c r="AL695" s="249"/>
      <c r="AM695" s="204"/>
      <c r="AN695" s="205"/>
      <c r="AO695" s="205"/>
      <c r="AP695" s="205"/>
      <c r="AQ695" s="205"/>
      <c r="AR695" s="205"/>
      <c r="AS695" s="259"/>
      <c r="AT695" s="258"/>
      <c r="AU695" s="258"/>
      <c r="AV695" s="258"/>
      <c r="AW695" s="258"/>
      <c r="AX695" s="258"/>
      <c r="AY695" s="268"/>
      <c r="AZ695" s="267"/>
      <c r="BA695" s="267"/>
      <c r="BB695" s="267"/>
      <c r="BC695" s="267"/>
      <c r="BD695" s="267"/>
      <c r="BE695" s="204"/>
      <c r="BF695" s="205"/>
      <c r="BG695" s="205"/>
      <c r="BH695" s="205"/>
      <c r="BI695" s="205"/>
      <c r="BJ695" s="205"/>
      <c r="BK695" s="241"/>
      <c r="BL695" s="240"/>
      <c r="BM695" s="240"/>
      <c r="BN695" s="240"/>
      <c r="BO695" s="240"/>
      <c r="BP695" s="240"/>
      <c r="BQ695" s="223"/>
      <c r="BR695" s="222"/>
      <c r="BS695" s="222"/>
      <c r="BT695" s="222"/>
      <c r="BU695" s="222"/>
      <c r="BV695" s="222"/>
      <c r="BW695" s="268"/>
      <c r="BX695" s="267"/>
      <c r="BY695" s="267"/>
      <c r="BZ695" s="267"/>
      <c r="CA695" s="267"/>
      <c r="CB695" s="267"/>
      <c r="CC695" s="241"/>
      <c r="CD695" s="214"/>
      <c r="CE695" s="240"/>
      <c r="CF695" s="240"/>
      <c r="CG695" s="240"/>
      <c r="CH695" s="5"/>
      <c r="CI695" s="579">
        <f t="shared" si="75"/>
        <v>0</v>
      </c>
      <c r="CJ695" s="579">
        <f t="shared" si="76"/>
        <v>0</v>
      </c>
    </row>
    <row r="696" spans="1:88" hidden="1" x14ac:dyDescent="0.2">
      <c r="A696" s="141"/>
      <c r="B696" s="141"/>
      <c r="C696" s="141"/>
      <c r="D696" s="142"/>
      <c r="E696" s="141"/>
      <c r="F696" s="142"/>
      <c r="G696" s="109"/>
      <c r="H696" s="65"/>
      <c r="I696" s="66"/>
      <c r="J696" s="204"/>
      <c r="K696" s="204"/>
      <c r="L696" s="205"/>
      <c r="M696" s="205"/>
      <c r="N696" s="205"/>
      <c r="O696" s="214"/>
      <c r="P696" s="214"/>
      <c r="Q696" s="213"/>
      <c r="R696" s="213"/>
      <c r="S696" s="213"/>
      <c r="T696" s="213"/>
      <c r="U696" s="223"/>
      <c r="V696" s="222"/>
      <c r="W696" s="222"/>
      <c r="X696" s="222"/>
      <c r="Y696" s="222"/>
      <c r="Z696" s="222"/>
      <c r="AA696" s="232"/>
      <c r="AB696" s="231"/>
      <c r="AC696" s="231"/>
      <c r="AD696" s="231"/>
      <c r="AE696" s="231"/>
      <c r="AF696" s="231"/>
      <c r="AG696" s="250"/>
      <c r="AH696" s="249"/>
      <c r="AI696" s="249"/>
      <c r="AJ696" s="249"/>
      <c r="AK696" s="249"/>
      <c r="AL696" s="249"/>
      <c r="AM696" s="204"/>
      <c r="AN696" s="205"/>
      <c r="AO696" s="205"/>
      <c r="AP696" s="205"/>
      <c r="AQ696" s="205"/>
      <c r="AR696" s="205"/>
      <c r="AS696" s="259"/>
      <c r="AT696" s="258"/>
      <c r="AU696" s="258"/>
      <c r="AV696" s="258"/>
      <c r="AW696" s="258"/>
      <c r="AX696" s="258"/>
      <c r="AY696" s="268"/>
      <c r="AZ696" s="267"/>
      <c r="BA696" s="267"/>
      <c r="BB696" s="267"/>
      <c r="BC696" s="267"/>
      <c r="BD696" s="267"/>
      <c r="BE696" s="204"/>
      <c r="BF696" s="205"/>
      <c r="BG696" s="205"/>
      <c r="BH696" s="205"/>
      <c r="BI696" s="205"/>
      <c r="BJ696" s="205"/>
      <c r="BK696" s="241"/>
      <c r="BL696" s="240"/>
      <c r="BM696" s="240"/>
      <c r="BN696" s="240"/>
      <c r="BO696" s="240"/>
      <c r="BP696" s="240"/>
      <c r="BQ696" s="223"/>
      <c r="BR696" s="222"/>
      <c r="BS696" s="222"/>
      <c r="BT696" s="222"/>
      <c r="BU696" s="222"/>
      <c r="BV696" s="222"/>
      <c r="BW696" s="268"/>
      <c r="BX696" s="267"/>
      <c r="BY696" s="267"/>
      <c r="BZ696" s="267"/>
      <c r="CA696" s="267"/>
      <c r="CB696" s="267"/>
      <c r="CC696" s="241"/>
      <c r="CD696" s="214"/>
      <c r="CE696" s="240"/>
      <c r="CF696" s="240"/>
      <c r="CG696" s="240"/>
      <c r="CH696" s="5"/>
      <c r="CI696" s="579">
        <f t="shared" si="75"/>
        <v>0</v>
      </c>
      <c r="CJ696" s="579">
        <f t="shared" si="76"/>
        <v>0</v>
      </c>
    </row>
    <row r="697" spans="1:88" hidden="1" x14ac:dyDescent="0.2">
      <c r="A697" s="141"/>
      <c r="B697" s="141"/>
      <c r="C697" s="141"/>
      <c r="D697" s="142"/>
      <c r="E697" s="141"/>
      <c r="F697" s="142"/>
      <c r="G697" s="143"/>
      <c r="H697" s="69"/>
      <c r="I697" s="66"/>
      <c r="J697" s="204"/>
      <c r="K697" s="204"/>
      <c r="L697" s="205"/>
      <c r="M697" s="205"/>
      <c r="N697" s="205"/>
      <c r="O697" s="214"/>
      <c r="P697" s="214"/>
      <c r="Q697" s="213"/>
      <c r="R697" s="213"/>
      <c r="S697" s="213"/>
      <c r="T697" s="213"/>
      <c r="U697" s="223"/>
      <c r="V697" s="222"/>
      <c r="W697" s="222"/>
      <c r="X697" s="222"/>
      <c r="Y697" s="222"/>
      <c r="Z697" s="222"/>
      <c r="AA697" s="232"/>
      <c r="AB697" s="231"/>
      <c r="AC697" s="231"/>
      <c r="AD697" s="231"/>
      <c r="AE697" s="231"/>
      <c r="AF697" s="231"/>
      <c r="AG697" s="250"/>
      <c r="AH697" s="249"/>
      <c r="AI697" s="249"/>
      <c r="AJ697" s="249"/>
      <c r="AK697" s="249"/>
      <c r="AL697" s="249"/>
      <c r="AM697" s="204"/>
      <c r="AN697" s="205"/>
      <c r="AO697" s="205"/>
      <c r="AP697" s="205"/>
      <c r="AQ697" s="205"/>
      <c r="AR697" s="205"/>
      <c r="AS697" s="259"/>
      <c r="AT697" s="258"/>
      <c r="AU697" s="258"/>
      <c r="AV697" s="258"/>
      <c r="AW697" s="258"/>
      <c r="AX697" s="258"/>
      <c r="AY697" s="268"/>
      <c r="AZ697" s="267"/>
      <c r="BA697" s="267"/>
      <c r="BB697" s="267"/>
      <c r="BC697" s="267"/>
      <c r="BD697" s="267"/>
      <c r="BE697" s="204"/>
      <c r="BF697" s="205"/>
      <c r="BG697" s="205"/>
      <c r="BH697" s="205"/>
      <c r="BI697" s="205"/>
      <c r="BJ697" s="205"/>
      <c r="BK697" s="241"/>
      <c r="BL697" s="240"/>
      <c r="BM697" s="240"/>
      <c r="BN697" s="240"/>
      <c r="BO697" s="240"/>
      <c r="BP697" s="240"/>
      <c r="BQ697" s="223"/>
      <c r="BR697" s="222"/>
      <c r="BS697" s="222"/>
      <c r="BT697" s="222"/>
      <c r="BU697" s="222"/>
      <c r="BV697" s="222"/>
      <c r="BW697" s="268"/>
      <c r="BX697" s="267"/>
      <c r="BY697" s="267"/>
      <c r="BZ697" s="267"/>
      <c r="CA697" s="267"/>
      <c r="CB697" s="267"/>
      <c r="CC697" s="241"/>
      <c r="CD697" s="214"/>
      <c r="CE697" s="240"/>
      <c r="CF697" s="240"/>
      <c r="CG697" s="240"/>
      <c r="CH697" s="5"/>
      <c r="CI697" s="579">
        <f t="shared" si="75"/>
        <v>0</v>
      </c>
      <c r="CJ697" s="579">
        <f t="shared" si="76"/>
        <v>0</v>
      </c>
    </row>
    <row r="698" spans="1:88" hidden="1" x14ac:dyDescent="0.2">
      <c r="A698" s="141"/>
      <c r="B698" s="141"/>
      <c r="C698" s="141"/>
      <c r="D698" s="142"/>
      <c r="E698" s="141"/>
      <c r="F698" s="142"/>
      <c r="G698" s="143"/>
      <c r="H698" s="69"/>
      <c r="I698" s="66"/>
      <c r="J698" s="204"/>
      <c r="K698" s="204"/>
      <c r="L698" s="205"/>
      <c r="M698" s="205"/>
      <c r="N698" s="205"/>
      <c r="O698" s="214"/>
      <c r="P698" s="214"/>
      <c r="Q698" s="213"/>
      <c r="R698" s="213"/>
      <c r="S698" s="213"/>
      <c r="T698" s="213"/>
      <c r="U698" s="223"/>
      <c r="V698" s="222"/>
      <c r="W698" s="222"/>
      <c r="X698" s="222"/>
      <c r="Y698" s="222"/>
      <c r="Z698" s="222"/>
      <c r="AA698" s="232"/>
      <c r="AB698" s="231"/>
      <c r="AC698" s="231"/>
      <c r="AD698" s="231"/>
      <c r="AE698" s="231"/>
      <c r="AF698" s="231"/>
      <c r="AG698" s="250"/>
      <c r="AH698" s="249"/>
      <c r="AI698" s="249"/>
      <c r="AJ698" s="249"/>
      <c r="AK698" s="249"/>
      <c r="AL698" s="249"/>
      <c r="AM698" s="204"/>
      <c r="AN698" s="205"/>
      <c r="AO698" s="205"/>
      <c r="AP698" s="205"/>
      <c r="AQ698" s="205"/>
      <c r="AR698" s="205"/>
      <c r="AS698" s="259"/>
      <c r="AT698" s="258"/>
      <c r="AU698" s="258"/>
      <c r="AV698" s="258"/>
      <c r="AW698" s="258"/>
      <c r="AX698" s="258"/>
      <c r="AY698" s="268"/>
      <c r="AZ698" s="267"/>
      <c r="BA698" s="267"/>
      <c r="BB698" s="267"/>
      <c r="BC698" s="267"/>
      <c r="BD698" s="267"/>
      <c r="BE698" s="204"/>
      <c r="BF698" s="205"/>
      <c r="BG698" s="205"/>
      <c r="BH698" s="205"/>
      <c r="BI698" s="205"/>
      <c r="BJ698" s="205"/>
      <c r="BK698" s="241"/>
      <c r="BL698" s="240"/>
      <c r="BM698" s="240"/>
      <c r="BN698" s="240"/>
      <c r="BO698" s="240"/>
      <c r="BP698" s="240"/>
      <c r="BQ698" s="223"/>
      <c r="BR698" s="222"/>
      <c r="BS698" s="222"/>
      <c r="BT698" s="222"/>
      <c r="BU698" s="222"/>
      <c r="BV698" s="222"/>
      <c r="BW698" s="268"/>
      <c r="BX698" s="267"/>
      <c r="BY698" s="267"/>
      <c r="BZ698" s="267"/>
      <c r="CA698" s="267"/>
      <c r="CB698" s="267"/>
      <c r="CC698" s="241"/>
      <c r="CD698" s="214"/>
      <c r="CE698" s="240"/>
      <c r="CF698" s="240"/>
      <c r="CG698" s="240"/>
      <c r="CH698" s="5"/>
      <c r="CI698" s="579">
        <f t="shared" si="75"/>
        <v>0</v>
      </c>
      <c r="CJ698" s="579">
        <f t="shared" si="76"/>
        <v>0</v>
      </c>
    </row>
    <row r="699" spans="1:88" hidden="1" x14ac:dyDescent="0.2">
      <c r="A699" s="141"/>
      <c r="B699" s="141"/>
      <c r="C699" s="141"/>
      <c r="D699" s="142"/>
      <c r="E699" s="141"/>
      <c r="F699" s="142"/>
      <c r="G699" s="109"/>
      <c r="H699" s="65"/>
      <c r="I699" s="66"/>
      <c r="J699" s="204"/>
      <c r="K699" s="204"/>
      <c r="L699" s="205"/>
      <c r="M699" s="205"/>
      <c r="N699" s="205"/>
      <c r="O699" s="214"/>
      <c r="P699" s="214"/>
      <c r="Q699" s="213"/>
      <c r="R699" s="213"/>
      <c r="S699" s="213"/>
      <c r="T699" s="213"/>
      <c r="U699" s="223"/>
      <c r="V699" s="222"/>
      <c r="W699" s="222"/>
      <c r="X699" s="222"/>
      <c r="Y699" s="222"/>
      <c r="Z699" s="222"/>
      <c r="AA699" s="232"/>
      <c r="AB699" s="231"/>
      <c r="AC699" s="231"/>
      <c r="AD699" s="231"/>
      <c r="AE699" s="231"/>
      <c r="AF699" s="231"/>
      <c r="AG699" s="250"/>
      <c r="AH699" s="249"/>
      <c r="AI699" s="249"/>
      <c r="AJ699" s="249"/>
      <c r="AK699" s="249"/>
      <c r="AL699" s="249"/>
      <c r="AM699" s="204"/>
      <c r="AN699" s="205"/>
      <c r="AO699" s="205"/>
      <c r="AP699" s="205"/>
      <c r="AQ699" s="205"/>
      <c r="AR699" s="205"/>
      <c r="AS699" s="259"/>
      <c r="AT699" s="258"/>
      <c r="AU699" s="258"/>
      <c r="AV699" s="258"/>
      <c r="AW699" s="258"/>
      <c r="AX699" s="258"/>
      <c r="AY699" s="268"/>
      <c r="AZ699" s="267"/>
      <c r="BA699" s="267"/>
      <c r="BB699" s="267"/>
      <c r="BC699" s="267"/>
      <c r="BD699" s="267"/>
      <c r="BE699" s="204"/>
      <c r="BF699" s="205"/>
      <c r="BG699" s="205"/>
      <c r="BH699" s="205"/>
      <c r="BI699" s="205"/>
      <c r="BJ699" s="205"/>
      <c r="BK699" s="241"/>
      <c r="BL699" s="240"/>
      <c r="BM699" s="240"/>
      <c r="BN699" s="240"/>
      <c r="BO699" s="240"/>
      <c r="BP699" s="240"/>
      <c r="BQ699" s="223"/>
      <c r="BR699" s="222"/>
      <c r="BS699" s="222"/>
      <c r="BT699" s="222"/>
      <c r="BU699" s="222"/>
      <c r="BV699" s="222"/>
      <c r="BW699" s="268"/>
      <c r="BX699" s="267"/>
      <c r="BY699" s="267"/>
      <c r="BZ699" s="267"/>
      <c r="CA699" s="267"/>
      <c r="CB699" s="267"/>
      <c r="CC699" s="241"/>
      <c r="CD699" s="214"/>
      <c r="CE699" s="240"/>
      <c r="CF699" s="240"/>
      <c r="CG699" s="240"/>
      <c r="CH699" s="5"/>
      <c r="CI699" s="579">
        <f t="shared" si="75"/>
        <v>0</v>
      </c>
      <c r="CJ699" s="579">
        <f t="shared" si="76"/>
        <v>0</v>
      </c>
    </row>
    <row r="700" spans="1:88" hidden="1" x14ac:dyDescent="0.2">
      <c r="A700" s="141"/>
      <c r="B700" s="141"/>
      <c r="C700" s="141"/>
      <c r="D700" s="142"/>
      <c r="E700" s="141"/>
      <c r="F700" s="142"/>
      <c r="G700" s="143"/>
      <c r="H700" s="69"/>
      <c r="I700" s="66"/>
      <c r="J700" s="204"/>
      <c r="K700" s="204"/>
      <c r="L700" s="205"/>
      <c r="M700" s="205"/>
      <c r="N700" s="205"/>
      <c r="O700" s="214"/>
      <c r="P700" s="214"/>
      <c r="Q700" s="213"/>
      <c r="R700" s="213"/>
      <c r="S700" s="213"/>
      <c r="T700" s="213"/>
      <c r="U700" s="223"/>
      <c r="V700" s="222"/>
      <c r="W700" s="222"/>
      <c r="X700" s="222"/>
      <c r="Y700" s="222"/>
      <c r="Z700" s="222"/>
      <c r="AA700" s="232"/>
      <c r="AB700" s="231"/>
      <c r="AC700" s="231"/>
      <c r="AD700" s="231"/>
      <c r="AE700" s="231"/>
      <c r="AF700" s="231"/>
      <c r="AG700" s="250"/>
      <c r="AH700" s="249"/>
      <c r="AI700" s="249"/>
      <c r="AJ700" s="249"/>
      <c r="AK700" s="249"/>
      <c r="AL700" s="249"/>
      <c r="AM700" s="204"/>
      <c r="AN700" s="205"/>
      <c r="AO700" s="205"/>
      <c r="AP700" s="205"/>
      <c r="AQ700" s="205"/>
      <c r="AR700" s="205"/>
      <c r="AS700" s="259"/>
      <c r="AT700" s="258"/>
      <c r="AU700" s="258"/>
      <c r="AV700" s="258"/>
      <c r="AW700" s="258"/>
      <c r="AX700" s="258"/>
      <c r="AY700" s="268"/>
      <c r="AZ700" s="267"/>
      <c r="BA700" s="267"/>
      <c r="BB700" s="267"/>
      <c r="BC700" s="267"/>
      <c r="BD700" s="267"/>
      <c r="BE700" s="204"/>
      <c r="BF700" s="205"/>
      <c r="BG700" s="205"/>
      <c r="BH700" s="205"/>
      <c r="BI700" s="205"/>
      <c r="BJ700" s="205"/>
      <c r="BK700" s="241"/>
      <c r="BL700" s="240"/>
      <c r="BM700" s="240"/>
      <c r="BN700" s="240"/>
      <c r="BO700" s="240"/>
      <c r="BP700" s="240"/>
      <c r="BQ700" s="223"/>
      <c r="BR700" s="222"/>
      <c r="BS700" s="222"/>
      <c r="BT700" s="222"/>
      <c r="BU700" s="222"/>
      <c r="BV700" s="222"/>
      <c r="BW700" s="268"/>
      <c r="BX700" s="267"/>
      <c r="BY700" s="267"/>
      <c r="BZ700" s="267"/>
      <c r="CA700" s="267"/>
      <c r="CB700" s="267"/>
      <c r="CC700" s="241"/>
      <c r="CD700" s="214"/>
      <c r="CE700" s="240"/>
      <c r="CF700" s="240"/>
      <c r="CG700" s="240"/>
      <c r="CH700" s="5"/>
      <c r="CI700" s="579">
        <f t="shared" si="75"/>
        <v>0</v>
      </c>
      <c r="CJ700" s="579">
        <f t="shared" si="76"/>
        <v>0</v>
      </c>
    </row>
    <row r="701" spans="1:88" hidden="1" x14ac:dyDescent="0.2">
      <c r="A701" s="141"/>
      <c r="B701" s="141"/>
      <c r="C701" s="141"/>
      <c r="D701" s="142"/>
      <c r="E701" s="141"/>
      <c r="F701" s="142"/>
      <c r="G701" s="143"/>
      <c r="H701" s="69"/>
      <c r="I701" s="66"/>
      <c r="J701" s="204"/>
      <c r="K701" s="204"/>
      <c r="L701" s="205"/>
      <c r="M701" s="205"/>
      <c r="N701" s="205"/>
      <c r="O701" s="214"/>
      <c r="P701" s="214"/>
      <c r="Q701" s="213"/>
      <c r="R701" s="213"/>
      <c r="S701" s="213"/>
      <c r="T701" s="213"/>
      <c r="U701" s="223"/>
      <c r="V701" s="222"/>
      <c r="W701" s="222"/>
      <c r="X701" s="222"/>
      <c r="Y701" s="222"/>
      <c r="Z701" s="222"/>
      <c r="AA701" s="232"/>
      <c r="AB701" s="231"/>
      <c r="AC701" s="231"/>
      <c r="AD701" s="231"/>
      <c r="AE701" s="231"/>
      <c r="AF701" s="231"/>
      <c r="AG701" s="250"/>
      <c r="AH701" s="249"/>
      <c r="AI701" s="249"/>
      <c r="AJ701" s="249"/>
      <c r="AK701" s="249"/>
      <c r="AL701" s="249"/>
      <c r="AM701" s="204"/>
      <c r="AN701" s="205"/>
      <c r="AO701" s="205"/>
      <c r="AP701" s="205"/>
      <c r="AQ701" s="205"/>
      <c r="AR701" s="205"/>
      <c r="AS701" s="259"/>
      <c r="AT701" s="258"/>
      <c r="AU701" s="258"/>
      <c r="AV701" s="258"/>
      <c r="AW701" s="258"/>
      <c r="AX701" s="258"/>
      <c r="AY701" s="268"/>
      <c r="AZ701" s="267"/>
      <c r="BA701" s="267"/>
      <c r="BB701" s="267"/>
      <c r="BC701" s="267"/>
      <c r="BD701" s="267"/>
      <c r="BE701" s="204"/>
      <c r="BF701" s="205"/>
      <c r="BG701" s="205"/>
      <c r="BH701" s="205"/>
      <c r="BI701" s="205"/>
      <c r="BJ701" s="205"/>
      <c r="BK701" s="241"/>
      <c r="BL701" s="240"/>
      <c r="BM701" s="240"/>
      <c r="BN701" s="240"/>
      <c r="BO701" s="240"/>
      <c r="BP701" s="240"/>
      <c r="BQ701" s="223"/>
      <c r="BR701" s="222"/>
      <c r="BS701" s="222"/>
      <c r="BT701" s="222"/>
      <c r="BU701" s="222"/>
      <c r="BV701" s="222"/>
      <c r="BW701" s="268"/>
      <c r="BX701" s="267"/>
      <c r="BY701" s="267"/>
      <c r="BZ701" s="267"/>
      <c r="CA701" s="267"/>
      <c r="CB701" s="267"/>
      <c r="CC701" s="241"/>
      <c r="CD701" s="214"/>
      <c r="CE701" s="240"/>
      <c r="CF701" s="240"/>
      <c r="CG701" s="240"/>
      <c r="CH701" s="5"/>
      <c r="CI701" s="579">
        <f t="shared" si="75"/>
        <v>0</v>
      </c>
      <c r="CJ701" s="579">
        <f t="shared" si="76"/>
        <v>0</v>
      </c>
    </row>
    <row r="702" spans="1:88" hidden="1" x14ac:dyDescent="0.2">
      <c r="A702" s="141"/>
      <c r="B702" s="141"/>
      <c r="C702" s="141"/>
      <c r="D702" s="142"/>
      <c r="E702" s="141"/>
      <c r="F702" s="142"/>
      <c r="G702" s="109"/>
      <c r="H702" s="65"/>
      <c r="I702" s="66"/>
      <c r="J702" s="204"/>
      <c r="K702" s="204"/>
      <c r="L702" s="205"/>
      <c r="M702" s="205"/>
      <c r="N702" s="205"/>
      <c r="O702" s="214"/>
      <c r="P702" s="214"/>
      <c r="Q702" s="213"/>
      <c r="R702" s="213"/>
      <c r="S702" s="213"/>
      <c r="T702" s="213"/>
      <c r="U702" s="223"/>
      <c r="V702" s="222"/>
      <c r="W702" s="222"/>
      <c r="X702" s="222"/>
      <c r="Y702" s="222"/>
      <c r="Z702" s="222"/>
      <c r="AA702" s="232"/>
      <c r="AB702" s="231"/>
      <c r="AC702" s="231"/>
      <c r="AD702" s="231"/>
      <c r="AE702" s="231"/>
      <c r="AF702" s="231"/>
      <c r="AG702" s="250"/>
      <c r="AH702" s="249"/>
      <c r="AI702" s="249"/>
      <c r="AJ702" s="249"/>
      <c r="AK702" s="249"/>
      <c r="AL702" s="249"/>
      <c r="AM702" s="204"/>
      <c r="AN702" s="205"/>
      <c r="AO702" s="205"/>
      <c r="AP702" s="205"/>
      <c r="AQ702" s="205"/>
      <c r="AR702" s="205"/>
      <c r="AS702" s="259"/>
      <c r="AT702" s="258"/>
      <c r="AU702" s="258"/>
      <c r="AV702" s="258"/>
      <c r="AW702" s="258"/>
      <c r="AX702" s="258"/>
      <c r="AY702" s="268"/>
      <c r="AZ702" s="267"/>
      <c r="BA702" s="267"/>
      <c r="BB702" s="267"/>
      <c r="BC702" s="267"/>
      <c r="BD702" s="267"/>
      <c r="BE702" s="204"/>
      <c r="BF702" s="205"/>
      <c r="BG702" s="205"/>
      <c r="BH702" s="205"/>
      <c r="BI702" s="205"/>
      <c r="BJ702" s="205"/>
      <c r="BK702" s="241"/>
      <c r="BL702" s="240"/>
      <c r="BM702" s="240"/>
      <c r="BN702" s="240"/>
      <c r="BO702" s="240"/>
      <c r="BP702" s="240"/>
      <c r="BQ702" s="223"/>
      <c r="BR702" s="222"/>
      <c r="BS702" s="222"/>
      <c r="BT702" s="222"/>
      <c r="BU702" s="222"/>
      <c r="BV702" s="222"/>
      <c r="BW702" s="268"/>
      <c r="BX702" s="267"/>
      <c r="BY702" s="267"/>
      <c r="BZ702" s="267"/>
      <c r="CA702" s="267"/>
      <c r="CB702" s="267"/>
      <c r="CC702" s="241"/>
      <c r="CD702" s="214"/>
      <c r="CE702" s="240"/>
      <c r="CF702" s="240"/>
      <c r="CG702" s="240"/>
      <c r="CH702" s="5"/>
      <c r="CI702" s="579">
        <f t="shared" si="75"/>
        <v>0</v>
      </c>
      <c r="CJ702" s="579">
        <f t="shared" si="76"/>
        <v>0</v>
      </c>
    </row>
    <row r="703" spans="1:88" hidden="1" x14ac:dyDescent="0.2">
      <c r="A703" s="141"/>
      <c r="B703" s="141"/>
      <c r="C703" s="141"/>
      <c r="D703" s="142"/>
      <c r="E703" s="141"/>
      <c r="F703" s="142"/>
      <c r="G703" s="109"/>
      <c r="H703" s="65"/>
      <c r="I703" s="66"/>
      <c r="J703" s="204"/>
      <c r="K703" s="204"/>
      <c r="L703" s="205"/>
      <c r="M703" s="205"/>
      <c r="N703" s="205"/>
      <c r="O703" s="214"/>
      <c r="P703" s="214"/>
      <c r="Q703" s="213"/>
      <c r="R703" s="213"/>
      <c r="S703" s="213"/>
      <c r="T703" s="213"/>
      <c r="U703" s="223"/>
      <c r="V703" s="222"/>
      <c r="W703" s="222"/>
      <c r="X703" s="222"/>
      <c r="Y703" s="222"/>
      <c r="Z703" s="222"/>
      <c r="AA703" s="232"/>
      <c r="AB703" s="231"/>
      <c r="AC703" s="231"/>
      <c r="AD703" s="231"/>
      <c r="AE703" s="231"/>
      <c r="AF703" s="231"/>
      <c r="AG703" s="250"/>
      <c r="AH703" s="249"/>
      <c r="AI703" s="249"/>
      <c r="AJ703" s="249"/>
      <c r="AK703" s="249"/>
      <c r="AL703" s="249"/>
      <c r="AM703" s="204"/>
      <c r="AN703" s="205"/>
      <c r="AO703" s="205"/>
      <c r="AP703" s="205"/>
      <c r="AQ703" s="205"/>
      <c r="AR703" s="205"/>
      <c r="AS703" s="259"/>
      <c r="AT703" s="258"/>
      <c r="AU703" s="258"/>
      <c r="AV703" s="258"/>
      <c r="AW703" s="258"/>
      <c r="AX703" s="258"/>
      <c r="AY703" s="268"/>
      <c r="AZ703" s="267"/>
      <c r="BA703" s="267"/>
      <c r="BB703" s="267"/>
      <c r="BC703" s="267"/>
      <c r="BD703" s="267"/>
      <c r="BE703" s="204"/>
      <c r="BF703" s="205"/>
      <c r="BG703" s="205"/>
      <c r="BH703" s="205"/>
      <c r="BI703" s="205"/>
      <c r="BJ703" s="205"/>
      <c r="BK703" s="241"/>
      <c r="BL703" s="240"/>
      <c r="BM703" s="240"/>
      <c r="BN703" s="240"/>
      <c r="BO703" s="240"/>
      <c r="BP703" s="240"/>
      <c r="BQ703" s="223"/>
      <c r="BR703" s="222"/>
      <c r="BS703" s="222"/>
      <c r="BT703" s="222"/>
      <c r="BU703" s="222"/>
      <c r="BV703" s="222"/>
      <c r="BW703" s="268"/>
      <c r="BX703" s="267"/>
      <c r="BY703" s="267"/>
      <c r="BZ703" s="267"/>
      <c r="CA703" s="267"/>
      <c r="CB703" s="267"/>
      <c r="CC703" s="241"/>
      <c r="CD703" s="214"/>
      <c r="CE703" s="240"/>
      <c r="CF703" s="240"/>
      <c r="CG703" s="240"/>
      <c r="CH703" s="5"/>
      <c r="CI703" s="579">
        <f t="shared" si="75"/>
        <v>0</v>
      </c>
      <c r="CJ703" s="579">
        <f t="shared" si="76"/>
        <v>0</v>
      </c>
    </row>
    <row r="704" spans="1:88" hidden="1" x14ac:dyDescent="0.2">
      <c r="A704" s="141"/>
      <c r="B704" s="141"/>
      <c r="C704" s="141"/>
      <c r="D704" s="142"/>
      <c r="E704" s="141"/>
      <c r="F704" s="142"/>
      <c r="G704" s="143"/>
      <c r="H704" s="69"/>
      <c r="I704" s="66"/>
      <c r="J704" s="204"/>
      <c r="K704" s="204"/>
      <c r="L704" s="205"/>
      <c r="M704" s="205"/>
      <c r="N704" s="205"/>
      <c r="O704" s="214"/>
      <c r="P704" s="214"/>
      <c r="Q704" s="213"/>
      <c r="R704" s="213"/>
      <c r="S704" s="213"/>
      <c r="T704" s="213"/>
      <c r="U704" s="223"/>
      <c r="V704" s="222"/>
      <c r="W704" s="222"/>
      <c r="X704" s="222"/>
      <c r="Y704" s="222"/>
      <c r="Z704" s="222"/>
      <c r="AA704" s="232"/>
      <c r="AB704" s="231"/>
      <c r="AC704" s="231"/>
      <c r="AD704" s="231"/>
      <c r="AE704" s="231"/>
      <c r="AF704" s="231"/>
      <c r="AG704" s="250"/>
      <c r="AH704" s="249"/>
      <c r="AI704" s="249"/>
      <c r="AJ704" s="249"/>
      <c r="AK704" s="249"/>
      <c r="AL704" s="249"/>
      <c r="AM704" s="204"/>
      <c r="AN704" s="205"/>
      <c r="AO704" s="205"/>
      <c r="AP704" s="205"/>
      <c r="AQ704" s="205"/>
      <c r="AR704" s="205"/>
      <c r="AS704" s="259"/>
      <c r="AT704" s="258"/>
      <c r="AU704" s="258"/>
      <c r="AV704" s="258"/>
      <c r="AW704" s="258"/>
      <c r="AX704" s="258"/>
      <c r="AY704" s="268"/>
      <c r="AZ704" s="267"/>
      <c r="BA704" s="267"/>
      <c r="BB704" s="267"/>
      <c r="BC704" s="267"/>
      <c r="BD704" s="267"/>
      <c r="BE704" s="204"/>
      <c r="BF704" s="205"/>
      <c r="BG704" s="205"/>
      <c r="BH704" s="205"/>
      <c r="BI704" s="205"/>
      <c r="BJ704" s="205"/>
      <c r="BK704" s="241"/>
      <c r="BL704" s="240"/>
      <c r="BM704" s="240"/>
      <c r="BN704" s="240"/>
      <c r="BO704" s="240"/>
      <c r="BP704" s="240"/>
      <c r="BQ704" s="223"/>
      <c r="BR704" s="222"/>
      <c r="BS704" s="222"/>
      <c r="BT704" s="222"/>
      <c r="BU704" s="222"/>
      <c r="BV704" s="222"/>
      <c r="BW704" s="268"/>
      <c r="BX704" s="267"/>
      <c r="BY704" s="267"/>
      <c r="BZ704" s="267"/>
      <c r="CA704" s="267"/>
      <c r="CB704" s="267"/>
      <c r="CC704" s="241"/>
      <c r="CD704" s="214"/>
      <c r="CE704" s="240"/>
      <c r="CF704" s="240"/>
      <c r="CG704" s="240"/>
      <c r="CH704" s="5"/>
      <c r="CI704" s="579">
        <f t="shared" si="75"/>
        <v>0</v>
      </c>
      <c r="CJ704" s="579">
        <f t="shared" si="76"/>
        <v>0</v>
      </c>
    </row>
    <row r="705" spans="1:88" hidden="1" x14ac:dyDescent="0.2">
      <c r="A705" s="141"/>
      <c r="B705" s="141"/>
      <c r="C705" s="141"/>
      <c r="D705" s="142"/>
      <c r="E705" s="141"/>
      <c r="F705" s="142"/>
      <c r="G705" s="143"/>
      <c r="H705" s="69"/>
      <c r="I705" s="66"/>
      <c r="J705" s="204"/>
      <c r="K705" s="204"/>
      <c r="L705" s="205"/>
      <c r="M705" s="205"/>
      <c r="N705" s="205"/>
      <c r="O705" s="214"/>
      <c r="P705" s="214"/>
      <c r="Q705" s="213"/>
      <c r="R705" s="213"/>
      <c r="S705" s="213"/>
      <c r="T705" s="213"/>
      <c r="U705" s="223"/>
      <c r="V705" s="222"/>
      <c r="W705" s="222"/>
      <c r="X705" s="222"/>
      <c r="Y705" s="222"/>
      <c r="Z705" s="222"/>
      <c r="AA705" s="232"/>
      <c r="AB705" s="231"/>
      <c r="AC705" s="231"/>
      <c r="AD705" s="231"/>
      <c r="AE705" s="231"/>
      <c r="AF705" s="231"/>
      <c r="AG705" s="250"/>
      <c r="AH705" s="249"/>
      <c r="AI705" s="249"/>
      <c r="AJ705" s="249"/>
      <c r="AK705" s="249"/>
      <c r="AL705" s="249"/>
      <c r="AM705" s="204"/>
      <c r="AN705" s="205"/>
      <c r="AO705" s="205"/>
      <c r="AP705" s="205"/>
      <c r="AQ705" s="205"/>
      <c r="AR705" s="205"/>
      <c r="AS705" s="259"/>
      <c r="AT705" s="258"/>
      <c r="AU705" s="258"/>
      <c r="AV705" s="258"/>
      <c r="AW705" s="258"/>
      <c r="AX705" s="258"/>
      <c r="AY705" s="268"/>
      <c r="AZ705" s="267"/>
      <c r="BA705" s="267"/>
      <c r="BB705" s="267"/>
      <c r="BC705" s="267"/>
      <c r="BD705" s="267"/>
      <c r="BE705" s="204"/>
      <c r="BF705" s="205"/>
      <c r="BG705" s="205"/>
      <c r="BH705" s="205"/>
      <c r="BI705" s="205"/>
      <c r="BJ705" s="205"/>
      <c r="BK705" s="241"/>
      <c r="BL705" s="240"/>
      <c r="BM705" s="240"/>
      <c r="BN705" s="240"/>
      <c r="BO705" s="240"/>
      <c r="BP705" s="240"/>
      <c r="BQ705" s="223"/>
      <c r="BR705" s="222"/>
      <c r="BS705" s="222"/>
      <c r="BT705" s="222"/>
      <c r="BU705" s="222"/>
      <c r="BV705" s="222"/>
      <c r="BW705" s="268"/>
      <c r="BX705" s="267"/>
      <c r="BY705" s="267"/>
      <c r="BZ705" s="267"/>
      <c r="CA705" s="267"/>
      <c r="CB705" s="267"/>
      <c r="CC705" s="241"/>
      <c r="CD705" s="214"/>
      <c r="CE705" s="240"/>
      <c r="CF705" s="240"/>
      <c r="CG705" s="240"/>
      <c r="CH705" s="5"/>
      <c r="CI705" s="579">
        <f t="shared" si="75"/>
        <v>0</v>
      </c>
      <c r="CJ705" s="579">
        <f t="shared" si="76"/>
        <v>0</v>
      </c>
    </row>
    <row r="706" spans="1:88" hidden="1" x14ac:dyDescent="0.2">
      <c r="A706" s="141"/>
      <c r="B706" s="141"/>
      <c r="C706" s="141"/>
      <c r="D706" s="142"/>
      <c r="E706" s="141"/>
      <c r="F706" s="142"/>
      <c r="G706" s="12"/>
      <c r="H706" s="65"/>
      <c r="I706" s="66"/>
      <c r="J706" s="205"/>
      <c r="K706" s="204"/>
      <c r="L706" s="205"/>
      <c r="M706" s="205"/>
      <c r="N706" s="205"/>
      <c r="O706" s="213"/>
      <c r="P706" s="213"/>
      <c r="Q706" s="213"/>
      <c r="R706" s="213"/>
      <c r="S706" s="213"/>
      <c r="T706" s="213"/>
      <c r="U706" s="222"/>
      <c r="V706" s="222"/>
      <c r="W706" s="222"/>
      <c r="X706" s="222"/>
      <c r="Y706" s="222"/>
      <c r="Z706" s="222"/>
      <c r="AA706" s="231"/>
      <c r="AB706" s="231"/>
      <c r="AC706" s="231"/>
      <c r="AD706" s="231"/>
      <c r="AE706" s="231"/>
      <c r="AF706" s="231"/>
      <c r="AG706" s="249"/>
      <c r="AH706" s="249"/>
      <c r="AI706" s="249"/>
      <c r="AJ706" s="249"/>
      <c r="AK706" s="249"/>
      <c r="AL706" s="249"/>
      <c r="AM706" s="205"/>
      <c r="AN706" s="205"/>
      <c r="AO706" s="205"/>
      <c r="AP706" s="205"/>
      <c r="AQ706" s="205"/>
      <c r="AR706" s="205"/>
      <c r="AS706" s="258"/>
      <c r="AT706" s="258"/>
      <c r="AU706" s="258"/>
      <c r="AV706" s="258"/>
      <c r="AW706" s="258"/>
      <c r="AX706" s="258"/>
      <c r="AY706" s="267"/>
      <c r="AZ706" s="267"/>
      <c r="BA706" s="267"/>
      <c r="BB706" s="267"/>
      <c r="BC706" s="267"/>
      <c r="BD706" s="267"/>
      <c r="BE706" s="205"/>
      <c r="BF706" s="205"/>
      <c r="BG706" s="205"/>
      <c r="BH706" s="205"/>
      <c r="BI706" s="205"/>
      <c r="BJ706" s="205"/>
      <c r="BK706" s="240"/>
      <c r="BL706" s="240"/>
      <c r="BM706" s="240"/>
      <c r="BN706" s="240"/>
      <c r="BO706" s="240"/>
      <c r="BP706" s="240"/>
      <c r="BQ706" s="222"/>
      <c r="BR706" s="222"/>
      <c r="BS706" s="222"/>
      <c r="BT706" s="222"/>
      <c r="BU706" s="222"/>
      <c r="BV706" s="222"/>
      <c r="BW706" s="267"/>
      <c r="BX706" s="267"/>
      <c r="BY706" s="267"/>
      <c r="BZ706" s="267"/>
      <c r="CA706" s="267"/>
      <c r="CB706" s="267"/>
      <c r="CC706" s="240"/>
      <c r="CD706" s="213"/>
      <c r="CE706" s="240"/>
      <c r="CF706" s="240"/>
      <c r="CG706" s="240"/>
      <c r="CH706" s="5"/>
      <c r="CI706" s="579">
        <f t="shared" si="75"/>
        <v>0</v>
      </c>
      <c r="CJ706" s="579">
        <f t="shared" si="76"/>
        <v>0</v>
      </c>
    </row>
    <row r="707" spans="1:88" hidden="1" x14ac:dyDescent="0.2">
      <c r="A707" s="141"/>
      <c r="B707" s="141"/>
      <c r="C707" s="141"/>
      <c r="D707" s="142"/>
      <c r="E707" s="141"/>
      <c r="F707" s="142"/>
      <c r="G707" s="109"/>
      <c r="H707" s="65"/>
      <c r="I707" s="66"/>
      <c r="J707" s="205"/>
      <c r="K707" s="204"/>
      <c r="L707" s="205"/>
      <c r="M707" s="205"/>
      <c r="N707" s="205"/>
      <c r="O707" s="213"/>
      <c r="P707" s="213"/>
      <c r="Q707" s="213"/>
      <c r="R707" s="213"/>
      <c r="S707" s="213"/>
      <c r="T707" s="213"/>
      <c r="U707" s="222"/>
      <c r="V707" s="222"/>
      <c r="W707" s="222"/>
      <c r="X707" s="222"/>
      <c r="Y707" s="222"/>
      <c r="Z707" s="222"/>
      <c r="AA707" s="231"/>
      <c r="AB707" s="231"/>
      <c r="AC707" s="231"/>
      <c r="AD707" s="231"/>
      <c r="AE707" s="231"/>
      <c r="AF707" s="231"/>
      <c r="AG707" s="249"/>
      <c r="AH707" s="249"/>
      <c r="AI707" s="249"/>
      <c r="AJ707" s="249"/>
      <c r="AK707" s="249"/>
      <c r="AL707" s="249"/>
      <c r="AM707" s="205"/>
      <c r="AN707" s="205"/>
      <c r="AO707" s="205"/>
      <c r="AP707" s="205"/>
      <c r="AQ707" s="205"/>
      <c r="AR707" s="205"/>
      <c r="AS707" s="258"/>
      <c r="AT707" s="258"/>
      <c r="AU707" s="258"/>
      <c r="AV707" s="258"/>
      <c r="AW707" s="258"/>
      <c r="AX707" s="258"/>
      <c r="AY707" s="267"/>
      <c r="AZ707" s="267"/>
      <c r="BA707" s="267"/>
      <c r="BB707" s="267"/>
      <c r="BC707" s="267"/>
      <c r="BD707" s="267"/>
      <c r="BE707" s="205"/>
      <c r="BF707" s="205"/>
      <c r="BG707" s="205"/>
      <c r="BH707" s="205"/>
      <c r="BI707" s="205"/>
      <c r="BJ707" s="205"/>
      <c r="BK707" s="240"/>
      <c r="BL707" s="240"/>
      <c r="BM707" s="240"/>
      <c r="BN707" s="240"/>
      <c r="BO707" s="240"/>
      <c r="BP707" s="240"/>
      <c r="BQ707" s="222"/>
      <c r="BR707" s="222"/>
      <c r="BS707" s="222"/>
      <c r="BT707" s="222"/>
      <c r="BU707" s="222"/>
      <c r="BV707" s="222"/>
      <c r="BW707" s="267"/>
      <c r="BX707" s="267"/>
      <c r="BY707" s="267"/>
      <c r="BZ707" s="267"/>
      <c r="CA707" s="267"/>
      <c r="CB707" s="267"/>
      <c r="CC707" s="240"/>
      <c r="CD707" s="213"/>
      <c r="CE707" s="240"/>
      <c r="CF707" s="240"/>
      <c r="CG707" s="240"/>
      <c r="CH707" s="5"/>
      <c r="CI707" s="579">
        <f t="shared" si="75"/>
        <v>0</v>
      </c>
      <c r="CJ707" s="579">
        <f t="shared" si="76"/>
        <v>0</v>
      </c>
    </row>
    <row r="708" spans="1:88" hidden="1" x14ac:dyDescent="0.2">
      <c r="A708" s="141"/>
      <c r="B708" s="141"/>
      <c r="C708" s="141"/>
      <c r="D708" s="142"/>
      <c r="E708" s="141"/>
      <c r="F708" s="142"/>
      <c r="G708" s="143"/>
      <c r="H708" s="69"/>
      <c r="J708" s="205"/>
      <c r="K708" s="204"/>
      <c r="L708" s="205"/>
      <c r="M708" s="205"/>
      <c r="N708" s="205"/>
      <c r="O708" s="213"/>
      <c r="P708" s="213"/>
      <c r="Q708" s="213"/>
      <c r="R708" s="213"/>
      <c r="S708" s="213"/>
      <c r="T708" s="213"/>
      <c r="U708" s="222"/>
      <c r="V708" s="222"/>
      <c r="W708" s="222"/>
      <c r="X708" s="222"/>
      <c r="Y708" s="222"/>
      <c r="Z708" s="222"/>
      <c r="AA708" s="231"/>
      <c r="AB708" s="231"/>
      <c r="AC708" s="231"/>
      <c r="AD708" s="231"/>
      <c r="AE708" s="231"/>
      <c r="AF708" s="231"/>
      <c r="AG708" s="249"/>
      <c r="AH708" s="249"/>
      <c r="AI708" s="249"/>
      <c r="AJ708" s="249"/>
      <c r="AK708" s="249"/>
      <c r="AL708" s="249"/>
      <c r="AM708" s="205"/>
      <c r="AN708" s="205"/>
      <c r="AO708" s="205"/>
      <c r="AP708" s="205"/>
      <c r="AQ708" s="205"/>
      <c r="AR708" s="205"/>
      <c r="AS708" s="258"/>
      <c r="AT708" s="258"/>
      <c r="AU708" s="258"/>
      <c r="AV708" s="258"/>
      <c r="AW708" s="258"/>
      <c r="AX708" s="258"/>
      <c r="AY708" s="267"/>
      <c r="AZ708" s="267"/>
      <c r="BA708" s="267"/>
      <c r="BB708" s="267"/>
      <c r="BC708" s="267"/>
      <c r="BD708" s="267"/>
      <c r="BE708" s="205"/>
      <c r="BF708" s="205"/>
      <c r="BG708" s="205"/>
      <c r="BH708" s="205"/>
      <c r="BI708" s="205"/>
      <c r="BJ708" s="205"/>
      <c r="BK708" s="240"/>
      <c r="BL708" s="240"/>
      <c r="BM708" s="240"/>
      <c r="BN708" s="240"/>
      <c r="BO708" s="240"/>
      <c r="BP708" s="240"/>
      <c r="BQ708" s="222"/>
      <c r="BR708" s="222"/>
      <c r="BS708" s="222"/>
      <c r="BT708" s="222"/>
      <c r="BU708" s="222"/>
      <c r="BV708" s="222"/>
      <c r="BW708" s="267"/>
      <c r="BX708" s="267"/>
      <c r="BY708" s="267"/>
      <c r="BZ708" s="267"/>
      <c r="CA708" s="267"/>
      <c r="CB708" s="267"/>
      <c r="CC708" s="240"/>
      <c r="CD708" s="213"/>
      <c r="CE708" s="240"/>
      <c r="CF708" s="240"/>
      <c r="CG708" s="240"/>
      <c r="CH708" s="5"/>
      <c r="CI708" s="579">
        <f t="shared" si="75"/>
        <v>0</v>
      </c>
      <c r="CJ708" s="579">
        <f t="shared" si="76"/>
        <v>0</v>
      </c>
    </row>
    <row r="709" spans="1:88" hidden="1" x14ac:dyDescent="0.2">
      <c r="A709" s="141"/>
      <c r="B709" s="141"/>
      <c r="C709" s="141"/>
      <c r="D709" s="142"/>
      <c r="E709" s="141"/>
      <c r="F709" s="142"/>
      <c r="G709" s="143"/>
      <c r="H709" s="69"/>
      <c r="I709" s="66"/>
      <c r="J709" s="205"/>
      <c r="K709" s="204"/>
      <c r="L709" s="205"/>
      <c r="M709" s="205"/>
      <c r="N709" s="205"/>
      <c r="O709" s="213"/>
      <c r="P709" s="213"/>
      <c r="Q709" s="213"/>
      <c r="R709" s="213"/>
      <c r="S709" s="213"/>
      <c r="T709" s="213"/>
      <c r="U709" s="222"/>
      <c r="V709" s="222"/>
      <c r="W709" s="222"/>
      <c r="X709" s="222"/>
      <c r="Y709" s="222"/>
      <c r="Z709" s="222"/>
      <c r="AA709" s="231"/>
      <c r="AB709" s="231"/>
      <c r="AC709" s="231"/>
      <c r="AD709" s="231"/>
      <c r="AE709" s="231"/>
      <c r="AF709" s="231"/>
      <c r="AG709" s="249"/>
      <c r="AH709" s="249"/>
      <c r="AI709" s="249"/>
      <c r="AJ709" s="249"/>
      <c r="AK709" s="249"/>
      <c r="AL709" s="249"/>
      <c r="AM709" s="205"/>
      <c r="AN709" s="205"/>
      <c r="AO709" s="205"/>
      <c r="AP709" s="205"/>
      <c r="AQ709" s="205"/>
      <c r="AR709" s="205"/>
      <c r="AS709" s="258"/>
      <c r="AT709" s="258"/>
      <c r="AU709" s="258"/>
      <c r="AV709" s="258"/>
      <c r="AW709" s="258"/>
      <c r="AX709" s="258"/>
      <c r="AY709" s="267"/>
      <c r="AZ709" s="267"/>
      <c r="BA709" s="267"/>
      <c r="BB709" s="267"/>
      <c r="BC709" s="267"/>
      <c r="BD709" s="267"/>
      <c r="BE709" s="205"/>
      <c r="BF709" s="205"/>
      <c r="BG709" s="205"/>
      <c r="BH709" s="205"/>
      <c r="BI709" s="205"/>
      <c r="BJ709" s="205"/>
      <c r="BK709" s="240"/>
      <c r="BL709" s="240"/>
      <c r="BM709" s="240"/>
      <c r="BN709" s="240"/>
      <c r="BO709" s="240"/>
      <c r="BP709" s="240"/>
      <c r="BQ709" s="222"/>
      <c r="BR709" s="222"/>
      <c r="BS709" s="222"/>
      <c r="BT709" s="222"/>
      <c r="BU709" s="222"/>
      <c r="BV709" s="222"/>
      <c r="BW709" s="267"/>
      <c r="BX709" s="267"/>
      <c r="BY709" s="267"/>
      <c r="BZ709" s="267"/>
      <c r="CA709" s="267"/>
      <c r="CB709" s="267"/>
      <c r="CC709" s="240"/>
      <c r="CD709" s="213"/>
      <c r="CE709" s="240"/>
      <c r="CF709" s="240"/>
      <c r="CG709" s="240"/>
      <c r="CH709" s="5"/>
      <c r="CI709" s="579">
        <f t="shared" si="75"/>
        <v>0</v>
      </c>
      <c r="CJ709" s="579">
        <f t="shared" si="76"/>
        <v>0</v>
      </c>
    </row>
    <row r="710" spans="1:88" hidden="1" x14ac:dyDescent="0.2">
      <c r="A710" s="141"/>
      <c r="B710" s="141"/>
      <c r="C710" s="141"/>
      <c r="D710" s="142"/>
      <c r="E710" s="141"/>
      <c r="F710" s="142"/>
      <c r="G710" s="12"/>
      <c r="H710" s="65"/>
      <c r="I710" s="66"/>
      <c r="J710" s="205"/>
      <c r="K710" s="204"/>
      <c r="L710" s="205"/>
      <c r="M710" s="205"/>
      <c r="N710" s="205"/>
      <c r="O710" s="213"/>
      <c r="P710" s="213"/>
      <c r="Q710" s="213"/>
      <c r="R710" s="213"/>
      <c r="S710" s="213"/>
      <c r="T710" s="213"/>
      <c r="U710" s="222"/>
      <c r="V710" s="222"/>
      <c r="W710" s="222"/>
      <c r="X710" s="222"/>
      <c r="Y710" s="222"/>
      <c r="Z710" s="222"/>
      <c r="AA710" s="231"/>
      <c r="AB710" s="231"/>
      <c r="AC710" s="231"/>
      <c r="AD710" s="231"/>
      <c r="AE710" s="231"/>
      <c r="AF710" s="231"/>
      <c r="AG710" s="249"/>
      <c r="AH710" s="249"/>
      <c r="AI710" s="249"/>
      <c r="AJ710" s="249"/>
      <c r="AK710" s="249"/>
      <c r="AL710" s="249"/>
      <c r="AM710" s="205"/>
      <c r="AN710" s="205"/>
      <c r="AO710" s="205"/>
      <c r="AP710" s="205"/>
      <c r="AQ710" s="205"/>
      <c r="AR710" s="205"/>
      <c r="AS710" s="258"/>
      <c r="AT710" s="258"/>
      <c r="AU710" s="258"/>
      <c r="AV710" s="258"/>
      <c r="AW710" s="258"/>
      <c r="AX710" s="258"/>
      <c r="AY710" s="267"/>
      <c r="AZ710" s="267"/>
      <c r="BA710" s="267"/>
      <c r="BB710" s="267"/>
      <c r="BC710" s="267"/>
      <c r="BD710" s="267"/>
      <c r="BE710" s="205"/>
      <c r="BF710" s="205"/>
      <c r="BG710" s="205"/>
      <c r="BH710" s="205"/>
      <c r="BI710" s="205"/>
      <c r="BJ710" s="205"/>
      <c r="BK710" s="240"/>
      <c r="BL710" s="240"/>
      <c r="BM710" s="240"/>
      <c r="BN710" s="240"/>
      <c r="BO710" s="240"/>
      <c r="BP710" s="240"/>
      <c r="BQ710" s="222"/>
      <c r="BR710" s="222"/>
      <c r="BS710" s="222"/>
      <c r="BT710" s="222"/>
      <c r="BU710" s="222"/>
      <c r="BV710" s="222"/>
      <c r="BW710" s="267"/>
      <c r="BX710" s="267"/>
      <c r="BY710" s="267"/>
      <c r="BZ710" s="267"/>
      <c r="CA710" s="267"/>
      <c r="CB710" s="267"/>
      <c r="CC710" s="240"/>
      <c r="CD710" s="213"/>
      <c r="CE710" s="240"/>
      <c r="CF710" s="240"/>
      <c r="CG710" s="240"/>
      <c r="CH710" s="5"/>
      <c r="CI710" s="579">
        <f t="shared" si="75"/>
        <v>0</v>
      </c>
      <c r="CJ710" s="579">
        <f t="shared" si="76"/>
        <v>0</v>
      </c>
    </row>
    <row r="711" spans="1:88" hidden="1" x14ac:dyDescent="0.2">
      <c r="A711" s="141"/>
      <c r="B711" s="141"/>
      <c r="C711" s="141"/>
      <c r="D711" s="142"/>
      <c r="E711" s="141"/>
      <c r="F711" s="142"/>
      <c r="G711" s="12"/>
      <c r="H711" s="65"/>
      <c r="I711" s="66"/>
      <c r="J711" s="205"/>
      <c r="K711" s="204"/>
      <c r="L711" s="205"/>
      <c r="M711" s="205"/>
      <c r="N711" s="205"/>
      <c r="O711" s="213"/>
      <c r="P711" s="213"/>
      <c r="Q711" s="213"/>
      <c r="R711" s="213"/>
      <c r="S711" s="213"/>
      <c r="T711" s="213"/>
      <c r="U711" s="222"/>
      <c r="V711" s="222"/>
      <c r="W711" s="222"/>
      <c r="X711" s="222"/>
      <c r="Y711" s="222"/>
      <c r="Z711" s="222"/>
      <c r="AA711" s="231"/>
      <c r="AB711" s="231"/>
      <c r="AC711" s="231"/>
      <c r="AD711" s="231"/>
      <c r="AE711" s="231"/>
      <c r="AF711" s="231"/>
      <c r="AG711" s="249"/>
      <c r="AH711" s="249"/>
      <c r="AI711" s="249"/>
      <c r="AJ711" s="249"/>
      <c r="AK711" s="249"/>
      <c r="AL711" s="249"/>
      <c r="AM711" s="205"/>
      <c r="AN711" s="205"/>
      <c r="AO711" s="205"/>
      <c r="AP711" s="205"/>
      <c r="AQ711" s="205"/>
      <c r="AR711" s="205"/>
      <c r="AS711" s="258"/>
      <c r="AT711" s="258"/>
      <c r="AU711" s="258"/>
      <c r="AV711" s="258"/>
      <c r="AW711" s="258"/>
      <c r="AX711" s="258"/>
      <c r="AY711" s="267"/>
      <c r="AZ711" s="267"/>
      <c r="BA711" s="267"/>
      <c r="BB711" s="267"/>
      <c r="BC711" s="267"/>
      <c r="BD711" s="267"/>
      <c r="BE711" s="205"/>
      <c r="BF711" s="205"/>
      <c r="BG711" s="205"/>
      <c r="BH711" s="205"/>
      <c r="BI711" s="205"/>
      <c r="BJ711" s="205"/>
      <c r="BK711" s="240"/>
      <c r="BL711" s="240"/>
      <c r="BM711" s="240"/>
      <c r="BN711" s="240"/>
      <c r="BO711" s="240"/>
      <c r="BP711" s="240"/>
      <c r="BQ711" s="222"/>
      <c r="BR711" s="222"/>
      <c r="BS711" s="222"/>
      <c r="BT711" s="222"/>
      <c r="BU711" s="222"/>
      <c r="BV711" s="222"/>
      <c r="BW711" s="267"/>
      <c r="BX711" s="267"/>
      <c r="BY711" s="267"/>
      <c r="BZ711" s="267"/>
      <c r="CA711" s="267"/>
      <c r="CB711" s="267"/>
      <c r="CC711" s="240"/>
      <c r="CD711" s="213"/>
      <c r="CE711" s="240"/>
      <c r="CF711" s="240"/>
      <c r="CG711" s="240"/>
      <c r="CH711" s="5"/>
      <c r="CI711" s="579">
        <f t="shared" si="75"/>
        <v>0</v>
      </c>
      <c r="CJ711" s="579">
        <f t="shared" si="76"/>
        <v>0</v>
      </c>
    </row>
    <row r="712" spans="1:88" hidden="1" x14ac:dyDescent="0.2">
      <c r="A712" s="141"/>
      <c r="B712" s="141"/>
      <c r="C712" s="141"/>
      <c r="D712" s="142"/>
      <c r="E712" s="141"/>
      <c r="F712" s="142"/>
      <c r="G712" s="109"/>
      <c r="H712" s="65"/>
      <c r="I712" s="66"/>
      <c r="J712" s="205"/>
      <c r="K712" s="204"/>
      <c r="L712" s="205"/>
      <c r="M712" s="205"/>
      <c r="N712" s="205"/>
      <c r="O712" s="213"/>
      <c r="P712" s="213"/>
      <c r="Q712" s="213"/>
      <c r="R712" s="213"/>
      <c r="S712" s="213"/>
      <c r="T712" s="213"/>
      <c r="U712" s="222"/>
      <c r="V712" s="222"/>
      <c r="W712" s="222"/>
      <c r="X712" s="222"/>
      <c r="Y712" s="222"/>
      <c r="Z712" s="222"/>
      <c r="AA712" s="231"/>
      <c r="AB712" s="231"/>
      <c r="AC712" s="231"/>
      <c r="AD712" s="231"/>
      <c r="AE712" s="231"/>
      <c r="AF712" s="231"/>
      <c r="AG712" s="249"/>
      <c r="AH712" s="249"/>
      <c r="AI712" s="249"/>
      <c r="AJ712" s="249"/>
      <c r="AK712" s="249"/>
      <c r="AL712" s="249"/>
      <c r="AM712" s="205"/>
      <c r="AN712" s="205"/>
      <c r="AO712" s="205"/>
      <c r="AP712" s="205"/>
      <c r="AQ712" s="205"/>
      <c r="AR712" s="205"/>
      <c r="AS712" s="258"/>
      <c r="AT712" s="258"/>
      <c r="AU712" s="258"/>
      <c r="AV712" s="258"/>
      <c r="AW712" s="258"/>
      <c r="AX712" s="258"/>
      <c r="AY712" s="267"/>
      <c r="AZ712" s="267"/>
      <c r="BA712" s="267"/>
      <c r="BB712" s="267"/>
      <c r="BC712" s="267"/>
      <c r="BD712" s="267"/>
      <c r="BE712" s="205"/>
      <c r="BF712" s="205"/>
      <c r="BG712" s="205"/>
      <c r="BH712" s="205"/>
      <c r="BI712" s="205"/>
      <c r="BJ712" s="205"/>
      <c r="BK712" s="240"/>
      <c r="BL712" s="240"/>
      <c r="BM712" s="240"/>
      <c r="BN712" s="240"/>
      <c r="BO712" s="240"/>
      <c r="BP712" s="240"/>
      <c r="BQ712" s="222"/>
      <c r="BR712" s="222"/>
      <c r="BS712" s="222"/>
      <c r="BT712" s="222"/>
      <c r="BU712" s="222"/>
      <c r="BV712" s="222"/>
      <c r="BW712" s="267"/>
      <c r="BX712" s="267"/>
      <c r="BY712" s="267"/>
      <c r="BZ712" s="267"/>
      <c r="CA712" s="267"/>
      <c r="CB712" s="267"/>
      <c r="CC712" s="240"/>
      <c r="CD712" s="213"/>
      <c r="CE712" s="240"/>
      <c r="CF712" s="240"/>
      <c r="CG712" s="240"/>
      <c r="CH712" s="5"/>
      <c r="CI712" s="579">
        <f t="shared" si="75"/>
        <v>0</v>
      </c>
      <c r="CJ712" s="579">
        <f t="shared" si="76"/>
        <v>0</v>
      </c>
    </row>
    <row r="713" spans="1:88" hidden="1" x14ac:dyDescent="0.2">
      <c r="A713" s="141"/>
      <c r="B713" s="141"/>
      <c r="C713" s="141"/>
      <c r="D713" s="142"/>
      <c r="E713" s="141"/>
      <c r="F713" s="142"/>
      <c r="G713" s="143"/>
      <c r="H713" s="69"/>
      <c r="I713" s="66"/>
      <c r="J713" s="205"/>
      <c r="K713" s="204"/>
      <c r="L713" s="205"/>
      <c r="M713" s="205"/>
      <c r="N713" s="205"/>
      <c r="O713" s="213"/>
      <c r="P713" s="213"/>
      <c r="Q713" s="213"/>
      <c r="R713" s="213"/>
      <c r="S713" s="213"/>
      <c r="T713" s="213"/>
      <c r="U713" s="222"/>
      <c r="V713" s="222"/>
      <c r="W713" s="222"/>
      <c r="X713" s="222"/>
      <c r="Y713" s="222"/>
      <c r="Z713" s="222"/>
      <c r="AA713" s="231"/>
      <c r="AB713" s="231"/>
      <c r="AC713" s="231"/>
      <c r="AD713" s="231"/>
      <c r="AE713" s="231"/>
      <c r="AF713" s="231"/>
      <c r="AG713" s="249"/>
      <c r="AH713" s="249"/>
      <c r="AI713" s="249"/>
      <c r="AJ713" s="249"/>
      <c r="AK713" s="249"/>
      <c r="AL713" s="249"/>
      <c r="AM713" s="205"/>
      <c r="AN713" s="205"/>
      <c r="AO713" s="205"/>
      <c r="AP713" s="205"/>
      <c r="AQ713" s="205"/>
      <c r="AR713" s="205"/>
      <c r="AS713" s="258"/>
      <c r="AT713" s="258"/>
      <c r="AU713" s="258"/>
      <c r="AV713" s="258"/>
      <c r="AW713" s="258"/>
      <c r="AX713" s="258"/>
      <c r="AY713" s="267"/>
      <c r="AZ713" s="267"/>
      <c r="BA713" s="267"/>
      <c r="BB713" s="267"/>
      <c r="BC713" s="267"/>
      <c r="BD713" s="267"/>
      <c r="BE713" s="205"/>
      <c r="BF713" s="205"/>
      <c r="BG713" s="205"/>
      <c r="BH713" s="205"/>
      <c r="BI713" s="205"/>
      <c r="BJ713" s="205"/>
      <c r="BK713" s="240"/>
      <c r="BL713" s="240"/>
      <c r="BM713" s="240"/>
      <c r="BN713" s="240"/>
      <c r="BO713" s="240"/>
      <c r="BP713" s="240"/>
      <c r="BQ713" s="222"/>
      <c r="BR713" s="222"/>
      <c r="BS713" s="222"/>
      <c r="BT713" s="222"/>
      <c r="BU713" s="222"/>
      <c r="BV713" s="222"/>
      <c r="BW713" s="267"/>
      <c r="BX713" s="267"/>
      <c r="BY713" s="267"/>
      <c r="BZ713" s="267"/>
      <c r="CA713" s="267"/>
      <c r="CB713" s="267"/>
      <c r="CC713" s="240"/>
      <c r="CD713" s="213"/>
      <c r="CE713" s="240"/>
      <c r="CF713" s="240"/>
      <c r="CG713" s="240"/>
      <c r="CH713" s="5"/>
      <c r="CI713" s="579">
        <f t="shared" si="75"/>
        <v>0</v>
      </c>
      <c r="CJ713" s="579">
        <f t="shared" si="76"/>
        <v>0</v>
      </c>
    </row>
    <row r="714" spans="1:88" hidden="1" x14ac:dyDescent="0.2">
      <c r="A714" s="141"/>
      <c r="B714" s="141"/>
      <c r="C714" s="141"/>
      <c r="D714" s="142"/>
      <c r="E714" s="141"/>
      <c r="F714" s="142"/>
      <c r="G714" s="143"/>
      <c r="H714" s="69"/>
      <c r="I714" s="66"/>
      <c r="J714" s="205"/>
      <c r="K714" s="204"/>
      <c r="L714" s="205"/>
      <c r="M714" s="205"/>
      <c r="N714" s="205"/>
      <c r="O714" s="213"/>
      <c r="P714" s="213"/>
      <c r="Q714" s="213"/>
      <c r="R714" s="213"/>
      <c r="S714" s="213"/>
      <c r="T714" s="213"/>
      <c r="U714" s="222"/>
      <c r="V714" s="222"/>
      <c r="W714" s="222"/>
      <c r="X714" s="222"/>
      <c r="Y714" s="222"/>
      <c r="Z714" s="222"/>
      <c r="AA714" s="231"/>
      <c r="AB714" s="231"/>
      <c r="AC714" s="231"/>
      <c r="AD714" s="231"/>
      <c r="AE714" s="231"/>
      <c r="AF714" s="231"/>
      <c r="AG714" s="249"/>
      <c r="AH714" s="249"/>
      <c r="AI714" s="249"/>
      <c r="AJ714" s="249"/>
      <c r="AK714" s="249"/>
      <c r="AL714" s="249"/>
      <c r="AM714" s="205"/>
      <c r="AN714" s="205"/>
      <c r="AO714" s="205"/>
      <c r="AP714" s="205"/>
      <c r="AQ714" s="205"/>
      <c r="AR714" s="205"/>
      <c r="AS714" s="258"/>
      <c r="AT714" s="258"/>
      <c r="AU714" s="258"/>
      <c r="AV714" s="258"/>
      <c r="AW714" s="258"/>
      <c r="AX714" s="258"/>
      <c r="AY714" s="267"/>
      <c r="AZ714" s="267"/>
      <c r="BA714" s="267"/>
      <c r="BB714" s="267"/>
      <c r="BC714" s="267"/>
      <c r="BD714" s="267"/>
      <c r="BE714" s="205"/>
      <c r="BF714" s="205"/>
      <c r="BG714" s="205"/>
      <c r="BH714" s="205"/>
      <c r="BI714" s="205"/>
      <c r="BJ714" s="205"/>
      <c r="BK714" s="240"/>
      <c r="BL714" s="240"/>
      <c r="BM714" s="240"/>
      <c r="BN714" s="240"/>
      <c r="BO714" s="240"/>
      <c r="BP714" s="240"/>
      <c r="BQ714" s="222"/>
      <c r="BR714" s="222"/>
      <c r="BS714" s="222"/>
      <c r="BT714" s="222"/>
      <c r="BU714" s="222"/>
      <c r="BV714" s="222"/>
      <c r="BW714" s="267"/>
      <c r="BX714" s="267"/>
      <c r="BY714" s="267"/>
      <c r="BZ714" s="267"/>
      <c r="CA714" s="267"/>
      <c r="CB714" s="267"/>
      <c r="CC714" s="240"/>
      <c r="CD714" s="213"/>
      <c r="CE714" s="240"/>
      <c r="CF714" s="240"/>
      <c r="CG714" s="240"/>
      <c r="CH714" s="5"/>
      <c r="CI714" s="579">
        <f t="shared" si="75"/>
        <v>0</v>
      </c>
      <c r="CJ714" s="579">
        <f t="shared" si="76"/>
        <v>0</v>
      </c>
    </row>
    <row r="715" spans="1:88" hidden="1" x14ac:dyDescent="0.2">
      <c r="A715" s="141"/>
      <c r="B715" s="141"/>
      <c r="C715" s="141"/>
      <c r="D715" s="142"/>
      <c r="E715" s="141"/>
      <c r="F715" s="142"/>
      <c r="G715" s="12"/>
      <c r="H715" s="65"/>
      <c r="I715" s="66"/>
      <c r="J715" s="205"/>
      <c r="K715" s="204"/>
      <c r="L715" s="205"/>
      <c r="M715" s="205"/>
      <c r="N715" s="205"/>
      <c r="O715" s="213"/>
      <c r="P715" s="213"/>
      <c r="Q715" s="213"/>
      <c r="R715" s="213"/>
      <c r="S715" s="213"/>
      <c r="T715" s="213"/>
      <c r="U715" s="222"/>
      <c r="V715" s="222"/>
      <c r="W715" s="222"/>
      <c r="X715" s="222"/>
      <c r="Y715" s="222"/>
      <c r="Z715" s="222"/>
      <c r="AA715" s="231"/>
      <c r="AB715" s="231"/>
      <c r="AC715" s="231"/>
      <c r="AD715" s="231"/>
      <c r="AE715" s="231"/>
      <c r="AF715" s="231"/>
      <c r="AG715" s="249"/>
      <c r="AH715" s="249"/>
      <c r="AI715" s="249"/>
      <c r="AJ715" s="249"/>
      <c r="AK715" s="249"/>
      <c r="AL715" s="249"/>
      <c r="AM715" s="205"/>
      <c r="AN715" s="205"/>
      <c r="AO715" s="205"/>
      <c r="AP715" s="205"/>
      <c r="AQ715" s="205"/>
      <c r="AR715" s="205"/>
      <c r="AS715" s="258"/>
      <c r="AT715" s="258"/>
      <c r="AU715" s="258"/>
      <c r="AV715" s="258"/>
      <c r="AW715" s="258"/>
      <c r="AX715" s="258"/>
      <c r="AY715" s="267"/>
      <c r="AZ715" s="267"/>
      <c r="BA715" s="267"/>
      <c r="BB715" s="267"/>
      <c r="BC715" s="267"/>
      <c r="BD715" s="267"/>
      <c r="BE715" s="205"/>
      <c r="BF715" s="205"/>
      <c r="BG715" s="205"/>
      <c r="BH715" s="205"/>
      <c r="BI715" s="205"/>
      <c r="BJ715" s="205"/>
      <c r="BK715" s="240"/>
      <c r="BL715" s="240"/>
      <c r="BM715" s="240"/>
      <c r="BN715" s="240"/>
      <c r="BO715" s="240"/>
      <c r="BP715" s="240"/>
      <c r="BQ715" s="222"/>
      <c r="BR715" s="222"/>
      <c r="BS715" s="222"/>
      <c r="BT715" s="222"/>
      <c r="BU715" s="222"/>
      <c r="BV715" s="222"/>
      <c r="BW715" s="267"/>
      <c r="BX715" s="267"/>
      <c r="BY715" s="267"/>
      <c r="BZ715" s="267"/>
      <c r="CA715" s="267"/>
      <c r="CB715" s="267"/>
      <c r="CC715" s="240"/>
      <c r="CD715" s="213"/>
      <c r="CE715" s="240"/>
      <c r="CF715" s="240"/>
      <c r="CG715" s="240"/>
      <c r="CH715" s="5"/>
      <c r="CI715" s="579">
        <f t="shared" si="75"/>
        <v>0</v>
      </c>
      <c r="CJ715" s="579">
        <f t="shared" si="76"/>
        <v>0</v>
      </c>
    </row>
    <row r="716" spans="1:88" hidden="1" x14ac:dyDescent="0.2">
      <c r="A716" s="141"/>
      <c r="B716" s="141"/>
      <c r="C716" s="141"/>
      <c r="D716" s="142"/>
      <c r="E716" s="141"/>
      <c r="F716" s="142"/>
      <c r="G716" s="12"/>
      <c r="H716" s="65"/>
      <c r="I716" s="66"/>
      <c r="J716" s="205"/>
      <c r="K716" s="204"/>
      <c r="L716" s="205"/>
      <c r="M716" s="205"/>
      <c r="N716" s="205"/>
      <c r="O716" s="213"/>
      <c r="P716" s="213"/>
      <c r="Q716" s="213"/>
      <c r="R716" s="213"/>
      <c r="S716" s="213"/>
      <c r="T716" s="213"/>
      <c r="U716" s="222"/>
      <c r="V716" s="222"/>
      <c r="W716" s="222"/>
      <c r="X716" s="222"/>
      <c r="Y716" s="222"/>
      <c r="Z716" s="222"/>
      <c r="AA716" s="231"/>
      <c r="AB716" s="231"/>
      <c r="AC716" s="231"/>
      <c r="AD716" s="231"/>
      <c r="AE716" s="231"/>
      <c r="AF716" s="231"/>
      <c r="AG716" s="249"/>
      <c r="AH716" s="249"/>
      <c r="AI716" s="249"/>
      <c r="AJ716" s="249"/>
      <c r="AK716" s="249"/>
      <c r="AL716" s="249"/>
      <c r="AM716" s="205"/>
      <c r="AN716" s="205"/>
      <c r="AO716" s="205"/>
      <c r="AP716" s="205"/>
      <c r="AQ716" s="205"/>
      <c r="AR716" s="205"/>
      <c r="AS716" s="258"/>
      <c r="AT716" s="258"/>
      <c r="AU716" s="258"/>
      <c r="AV716" s="258"/>
      <c r="AW716" s="258"/>
      <c r="AX716" s="258"/>
      <c r="AY716" s="267"/>
      <c r="AZ716" s="267"/>
      <c r="BA716" s="267"/>
      <c r="BB716" s="267"/>
      <c r="BC716" s="267"/>
      <c r="BD716" s="267"/>
      <c r="BE716" s="205"/>
      <c r="BF716" s="205"/>
      <c r="BG716" s="205"/>
      <c r="BH716" s="205"/>
      <c r="BI716" s="205"/>
      <c r="BJ716" s="205"/>
      <c r="BK716" s="240"/>
      <c r="BL716" s="240"/>
      <c r="BM716" s="240"/>
      <c r="BN716" s="240"/>
      <c r="BO716" s="240"/>
      <c r="BP716" s="240"/>
      <c r="BQ716" s="222"/>
      <c r="BR716" s="222"/>
      <c r="BS716" s="222"/>
      <c r="BT716" s="222"/>
      <c r="BU716" s="222"/>
      <c r="BV716" s="222"/>
      <c r="BW716" s="267"/>
      <c r="BX716" s="267"/>
      <c r="BY716" s="267"/>
      <c r="BZ716" s="267"/>
      <c r="CA716" s="267"/>
      <c r="CB716" s="267"/>
      <c r="CC716" s="240"/>
      <c r="CD716" s="213"/>
      <c r="CE716" s="240"/>
      <c r="CF716" s="240"/>
      <c r="CG716" s="240"/>
      <c r="CH716" s="5"/>
      <c r="CI716" s="579">
        <f t="shared" si="75"/>
        <v>0</v>
      </c>
      <c r="CJ716" s="579">
        <f t="shared" si="76"/>
        <v>0</v>
      </c>
    </row>
    <row r="717" spans="1:88" hidden="1" x14ac:dyDescent="0.2">
      <c r="A717" s="141"/>
      <c r="B717" s="141"/>
      <c r="C717" s="141"/>
      <c r="D717" s="142"/>
      <c r="E717" s="141"/>
      <c r="F717" s="142"/>
      <c r="G717" s="109"/>
      <c r="H717" s="65"/>
      <c r="I717" s="66"/>
      <c r="J717" s="205"/>
      <c r="K717" s="204"/>
      <c r="L717" s="205"/>
      <c r="M717" s="205"/>
      <c r="N717" s="205"/>
      <c r="O717" s="213"/>
      <c r="P717" s="213"/>
      <c r="Q717" s="213"/>
      <c r="R717" s="213"/>
      <c r="S717" s="213"/>
      <c r="T717" s="213"/>
      <c r="U717" s="222"/>
      <c r="V717" s="222"/>
      <c r="W717" s="222"/>
      <c r="X717" s="222"/>
      <c r="Y717" s="222"/>
      <c r="Z717" s="222"/>
      <c r="AA717" s="231"/>
      <c r="AB717" s="231"/>
      <c r="AC717" s="231"/>
      <c r="AD717" s="231"/>
      <c r="AE717" s="231"/>
      <c r="AF717" s="231"/>
      <c r="AG717" s="249"/>
      <c r="AH717" s="249"/>
      <c r="AI717" s="249"/>
      <c r="AJ717" s="249"/>
      <c r="AK717" s="249"/>
      <c r="AL717" s="249"/>
      <c r="AM717" s="205"/>
      <c r="AN717" s="205"/>
      <c r="AO717" s="205"/>
      <c r="AP717" s="205"/>
      <c r="AQ717" s="205"/>
      <c r="AR717" s="205"/>
      <c r="AS717" s="258"/>
      <c r="AT717" s="258"/>
      <c r="AU717" s="258"/>
      <c r="AV717" s="258"/>
      <c r="AW717" s="258"/>
      <c r="AX717" s="258"/>
      <c r="AY717" s="267"/>
      <c r="AZ717" s="267"/>
      <c r="BA717" s="267"/>
      <c r="BB717" s="267"/>
      <c r="BC717" s="267"/>
      <c r="BD717" s="267"/>
      <c r="BE717" s="205"/>
      <c r="BF717" s="205"/>
      <c r="BG717" s="205"/>
      <c r="BH717" s="205"/>
      <c r="BI717" s="205"/>
      <c r="BJ717" s="205"/>
      <c r="BK717" s="240"/>
      <c r="BL717" s="240"/>
      <c r="BM717" s="240"/>
      <c r="BN717" s="240"/>
      <c r="BO717" s="240"/>
      <c r="BP717" s="240"/>
      <c r="BQ717" s="222"/>
      <c r="BR717" s="222"/>
      <c r="BS717" s="222"/>
      <c r="BT717" s="222"/>
      <c r="BU717" s="222"/>
      <c r="BV717" s="222"/>
      <c r="BW717" s="267"/>
      <c r="BX717" s="267"/>
      <c r="BY717" s="267"/>
      <c r="BZ717" s="267"/>
      <c r="CA717" s="267"/>
      <c r="CB717" s="267"/>
      <c r="CC717" s="240"/>
      <c r="CD717" s="213"/>
      <c r="CE717" s="240"/>
      <c r="CF717" s="240"/>
      <c r="CG717" s="240"/>
      <c r="CH717" s="5"/>
      <c r="CI717" s="579">
        <f t="shared" si="75"/>
        <v>0</v>
      </c>
      <c r="CJ717" s="579">
        <f t="shared" si="76"/>
        <v>0</v>
      </c>
    </row>
    <row r="718" spans="1:88" hidden="1" x14ac:dyDescent="0.2">
      <c r="A718" s="141"/>
      <c r="B718" s="141"/>
      <c r="C718" s="141"/>
      <c r="D718" s="142"/>
      <c r="E718" s="141"/>
      <c r="F718" s="142"/>
      <c r="G718" s="12"/>
      <c r="H718" s="69"/>
      <c r="I718" s="66"/>
      <c r="J718" s="205"/>
      <c r="K718" s="204"/>
      <c r="L718" s="205"/>
      <c r="M718" s="205"/>
      <c r="N718" s="205"/>
      <c r="O718" s="213"/>
      <c r="P718" s="213"/>
      <c r="Q718" s="213"/>
      <c r="R718" s="213"/>
      <c r="S718" s="213"/>
      <c r="T718" s="213"/>
      <c r="U718" s="222"/>
      <c r="V718" s="222"/>
      <c r="W718" s="222"/>
      <c r="X718" s="222"/>
      <c r="Y718" s="222"/>
      <c r="Z718" s="222"/>
      <c r="AA718" s="231"/>
      <c r="AB718" s="231"/>
      <c r="AC718" s="231"/>
      <c r="AD718" s="231"/>
      <c r="AE718" s="231"/>
      <c r="AF718" s="231"/>
      <c r="AG718" s="249"/>
      <c r="AH718" s="249"/>
      <c r="AI718" s="249"/>
      <c r="AJ718" s="249"/>
      <c r="AK718" s="249"/>
      <c r="AL718" s="249"/>
      <c r="AM718" s="205"/>
      <c r="AN718" s="205"/>
      <c r="AO718" s="205"/>
      <c r="AP718" s="205"/>
      <c r="AQ718" s="205"/>
      <c r="AR718" s="205"/>
      <c r="AS718" s="258"/>
      <c r="AT718" s="258"/>
      <c r="AU718" s="258"/>
      <c r="AV718" s="258"/>
      <c r="AW718" s="258"/>
      <c r="AX718" s="258"/>
      <c r="AY718" s="267"/>
      <c r="AZ718" s="267"/>
      <c r="BA718" s="267"/>
      <c r="BB718" s="267"/>
      <c r="BC718" s="267"/>
      <c r="BD718" s="267"/>
      <c r="BE718" s="205"/>
      <c r="BF718" s="205"/>
      <c r="BG718" s="205"/>
      <c r="BH718" s="205"/>
      <c r="BI718" s="205"/>
      <c r="BJ718" s="205"/>
      <c r="BK718" s="240"/>
      <c r="BL718" s="240"/>
      <c r="BM718" s="240"/>
      <c r="BN718" s="240"/>
      <c r="BO718" s="240"/>
      <c r="BP718" s="240"/>
      <c r="BQ718" s="222"/>
      <c r="BR718" s="222"/>
      <c r="BS718" s="222"/>
      <c r="BT718" s="222"/>
      <c r="BU718" s="222"/>
      <c r="BV718" s="222"/>
      <c r="BW718" s="267"/>
      <c r="BX718" s="267"/>
      <c r="BY718" s="267"/>
      <c r="BZ718" s="267"/>
      <c r="CA718" s="267"/>
      <c r="CB718" s="267"/>
      <c r="CC718" s="240"/>
      <c r="CD718" s="213"/>
      <c r="CE718" s="240"/>
      <c r="CF718" s="240"/>
      <c r="CG718" s="240"/>
      <c r="CH718" s="5"/>
      <c r="CI718" s="579">
        <f t="shared" si="75"/>
        <v>0</v>
      </c>
      <c r="CJ718" s="579">
        <f t="shared" si="76"/>
        <v>0</v>
      </c>
    </row>
    <row r="719" spans="1:88" hidden="1" x14ac:dyDescent="0.2">
      <c r="A719" s="141"/>
      <c r="B719" s="141"/>
      <c r="C719" s="141"/>
      <c r="D719" s="142"/>
      <c r="E719" s="141"/>
      <c r="F719" s="142"/>
      <c r="G719" s="12"/>
      <c r="H719" s="69"/>
      <c r="I719" s="66"/>
      <c r="J719" s="205"/>
      <c r="K719" s="204"/>
      <c r="L719" s="205"/>
      <c r="M719" s="205"/>
      <c r="N719" s="205"/>
      <c r="O719" s="213"/>
      <c r="P719" s="213"/>
      <c r="Q719" s="213"/>
      <c r="R719" s="213"/>
      <c r="S719" s="213"/>
      <c r="T719" s="213"/>
      <c r="U719" s="222"/>
      <c r="V719" s="222"/>
      <c r="W719" s="222"/>
      <c r="X719" s="222"/>
      <c r="Y719" s="222"/>
      <c r="Z719" s="222"/>
      <c r="AA719" s="231"/>
      <c r="AB719" s="231"/>
      <c r="AC719" s="231"/>
      <c r="AD719" s="231"/>
      <c r="AE719" s="231"/>
      <c r="AF719" s="231"/>
      <c r="AG719" s="249"/>
      <c r="AH719" s="249"/>
      <c r="AI719" s="249"/>
      <c r="AJ719" s="249"/>
      <c r="AK719" s="249"/>
      <c r="AL719" s="249"/>
      <c r="AM719" s="205"/>
      <c r="AN719" s="205"/>
      <c r="AO719" s="205"/>
      <c r="AP719" s="205"/>
      <c r="AQ719" s="205"/>
      <c r="AR719" s="205"/>
      <c r="AS719" s="258"/>
      <c r="AT719" s="258"/>
      <c r="AU719" s="258"/>
      <c r="AV719" s="258"/>
      <c r="AW719" s="258"/>
      <c r="AX719" s="258"/>
      <c r="AY719" s="267"/>
      <c r="AZ719" s="267"/>
      <c r="BA719" s="267"/>
      <c r="BB719" s="267"/>
      <c r="BC719" s="267"/>
      <c r="BD719" s="267"/>
      <c r="BE719" s="205"/>
      <c r="BF719" s="205"/>
      <c r="BG719" s="205"/>
      <c r="BH719" s="205"/>
      <c r="BI719" s="205"/>
      <c r="BJ719" s="205"/>
      <c r="BK719" s="240"/>
      <c r="BL719" s="240"/>
      <c r="BM719" s="240"/>
      <c r="BN719" s="240"/>
      <c r="BO719" s="240"/>
      <c r="BP719" s="240"/>
      <c r="BQ719" s="222"/>
      <c r="BR719" s="222"/>
      <c r="BS719" s="222"/>
      <c r="BT719" s="222"/>
      <c r="BU719" s="222"/>
      <c r="BV719" s="222"/>
      <c r="BW719" s="267"/>
      <c r="BX719" s="267"/>
      <c r="BY719" s="267"/>
      <c r="BZ719" s="267"/>
      <c r="CA719" s="267"/>
      <c r="CB719" s="267"/>
      <c r="CC719" s="240"/>
      <c r="CD719" s="213"/>
      <c r="CE719" s="240"/>
      <c r="CF719" s="240"/>
      <c r="CG719" s="240"/>
      <c r="CH719" s="5"/>
      <c r="CI719" s="579">
        <f t="shared" ref="CI719:CI730" si="77">+K719+Q719+W719+AC719+AI719+AO719+AU719+BA719+BG719+BM719+BS719+BY719</f>
        <v>0</v>
      </c>
      <c r="CJ719" s="579">
        <f t="shared" ref="CJ719:CJ730" si="78">+I719-CI719</f>
        <v>0</v>
      </c>
    </row>
    <row r="720" spans="1:88" hidden="1" x14ac:dyDescent="0.2">
      <c r="A720" s="141"/>
      <c r="B720" s="141"/>
      <c r="C720" s="141"/>
      <c r="D720" s="142"/>
      <c r="E720" s="141"/>
      <c r="F720" s="142"/>
      <c r="G720" s="12"/>
      <c r="H720" s="65"/>
      <c r="I720" s="66"/>
      <c r="J720" s="205"/>
      <c r="K720" s="204"/>
      <c r="L720" s="205"/>
      <c r="M720" s="205"/>
      <c r="N720" s="205"/>
      <c r="O720" s="213"/>
      <c r="P720" s="213"/>
      <c r="Q720" s="213"/>
      <c r="R720" s="213"/>
      <c r="S720" s="213"/>
      <c r="T720" s="213"/>
      <c r="U720" s="222"/>
      <c r="V720" s="222"/>
      <c r="W720" s="222"/>
      <c r="X720" s="222"/>
      <c r="Y720" s="222"/>
      <c r="Z720" s="222"/>
      <c r="AA720" s="231"/>
      <c r="AB720" s="231"/>
      <c r="AC720" s="231"/>
      <c r="AD720" s="231"/>
      <c r="AE720" s="231"/>
      <c r="AF720" s="231"/>
      <c r="AG720" s="249"/>
      <c r="AH720" s="249"/>
      <c r="AI720" s="249"/>
      <c r="AJ720" s="249"/>
      <c r="AK720" s="249"/>
      <c r="AL720" s="249"/>
      <c r="AM720" s="205"/>
      <c r="AN720" s="205"/>
      <c r="AO720" s="205"/>
      <c r="AP720" s="205"/>
      <c r="AQ720" s="205"/>
      <c r="AR720" s="205"/>
      <c r="AS720" s="258"/>
      <c r="AT720" s="258"/>
      <c r="AU720" s="258"/>
      <c r="AV720" s="258"/>
      <c r="AW720" s="258"/>
      <c r="AX720" s="258"/>
      <c r="AY720" s="267"/>
      <c r="AZ720" s="267"/>
      <c r="BA720" s="267"/>
      <c r="BB720" s="267"/>
      <c r="BC720" s="267"/>
      <c r="BD720" s="267"/>
      <c r="BE720" s="205"/>
      <c r="BF720" s="205"/>
      <c r="BG720" s="205"/>
      <c r="BH720" s="205"/>
      <c r="BI720" s="205"/>
      <c r="BJ720" s="205"/>
      <c r="BK720" s="240"/>
      <c r="BL720" s="240"/>
      <c r="BM720" s="240"/>
      <c r="BN720" s="240"/>
      <c r="BO720" s="240"/>
      <c r="BP720" s="240"/>
      <c r="BQ720" s="222"/>
      <c r="BR720" s="222"/>
      <c r="BS720" s="222"/>
      <c r="BT720" s="222"/>
      <c r="BU720" s="222"/>
      <c r="BV720" s="222"/>
      <c r="BW720" s="267"/>
      <c r="BX720" s="267"/>
      <c r="BY720" s="267"/>
      <c r="BZ720" s="267"/>
      <c r="CA720" s="267"/>
      <c r="CB720" s="267"/>
      <c r="CC720" s="240"/>
      <c r="CD720" s="213"/>
      <c r="CE720" s="240"/>
      <c r="CF720" s="240"/>
      <c r="CG720" s="240"/>
      <c r="CH720" s="5"/>
      <c r="CI720" s="579">
        <f t="shared" si="77"/>
        <v>0</v>
      </c>
      <c r="CJ720" s="579">
        <f t="shared" si="78"/>
        <v>0</v>
      </c>
    </row>
    <row r="721" spans="1:88" hidden="1" x14ac:dyDescent="0.2">
      <c r="A721" s="141"/>
      <c r="B721" s="141"/>
      <c r="C721" s="141"/>
      <c r="D721" s="142"/>
      <c r="E721" s="141"/>
      <c r="F721" s="142"/>
      <c r="G721" s="12"/>
      <c r="H721" s="69"/>
      <c r="I721" s="66"/>
      <c r="J721" s="205"/>
      <c r="K721" s="204"/>
      <c r="L721" s="205"/>
      <c r="M721" s="205"/>
      <c r="N721" s="205"/>
      <c r="O721" s="213"/>
      <c r="P721" s="213"/>
      <c r="Q721" s="213"/>
      <c r="R721" s="213"/>
      <c r="S721" s="213"/>
      <c r="T721" s="213"/>
      <c r="U721" s="222"/>
      <c r="V721" s="222"/>
      <c r="W721" s="222"/>
      <c r="X721" s="222"/>
      <c r="Y721" s="222"/>
      <c r="Z721" s="222"/>
      <c r="AA721" s="231"/>
      <c r="AB721" s="231"/>
      <c r="AC721" s="231"/>
      <c r="AD721" s="231"/>
      <c r="AE721" s="231"/>
      <c r="AF721" s="231"/>
      <c r="AG721" s="249"/>
      <c r="AH721" s="249"/>
      <c r="AI721" s="249"/>
      <c r="AJ721" s="249"/>
      <c r="AK721" s="249"/>
      <c r="AL721" s="249"/>
      <c r="AM721" s="205"/>
      <c r="AN721" s="205"/>
      <c r="AO721" s="205"/>
      <c r="AP721" s="205"/>
      <c r="AQ721" s="205"/>
      <c r="AR721" s="205"/>
      <c r="AS721" s="258"/>
      <c r="AT721" s="258"/>
      <c r="AU721" s="258"/>
      <c r="AV721" s="258"/>
      <c r="AW721" s="258"/>
      <c r="AX721" s="258"/>
      <c r="AY721" s="267"/>
      <c r="AZ721" s="267"/>
      <c r="BA721" s="267"/>
      <c r="BB721" s="267"/>
      <c r="BC721" s="267"/>
      <c r="BD721" s="267"/>
      <c r="BE721" s="205"/>
      <c r="BF721" s="205"/>
      <c r="BG721" s="205"/>
      <c r="BH721" s="205"/>
      <c r="BI721" s="205"/>
      <c r="BJ721" s="205"/>
      <c r="BK721" s="240"/>
      <c r="BL721" s="240"/>
      <c r="BM721" s="240"/>
      <c r="BN721" s="240"/>
      <c r="BO721" s="240"/>
      <c r="BP721" s="240"/>
      <c r="BQ721" s="222"/>
      <c r="BR721" s="222"/>
      <c r="BS721" s="222"/>
      <c r="BT721" s="222"/>
      <c r="BU721" s="222"/>
      <c r="BV721" s="222"/>
      <c r="BW721" s="267"/>
      <c r="BX721" s="267"/>
      <c r="BY721" s="267"/>
      <c r="BZ721" s="267"/>
      <c r="CA721" s="267"/>
      <c r="CB721" s="267"/>
      <c r="CC721" s="240"/>
      <c r="CD721" s="213"/>
      <c r="CE721" s="240"/>
      <c r="CF721" s="240"/>
      <c r="CG721" s="240"/>
      <c r="CH721" s="5"/>
      <c r="CI721" s="579">
        <f t="shared" si="77"/>
        <v>0</v>
      </c>
      <c r="CJ721" s="579">
        <f t="shared" si="78"/>
        <v>0</v>
      </c>
    </row>
    <row r="722" spans="1:88" hidden="1" x14ac:dyDescent="0.2">
      <c r="A722" s="141"/>
      <c r="B722" s="141"/>
      <c r="C722" s="141"/>
      <c r="D722" s="142"/>
      <c r="E722" s="141"/>
      <c r="F722" s="142"/>
      <c r="G722" s="109"/>
      <c r="H722" s="69"/>
      <c r="I722" s="66"/>
      <c r="J722" s="204"/>
      <c r="K722" s="204"/>
      <c r="L722" s="205"/>
      <c r="M722" s="205"/>
      <c r="N722" s="205"/>
      <c r="O722" s="214"/>
      <c r="P722" s="214"/>
      <c r="Q722" s="213"/>
      <c r="R722" s="213"/>
      <c r="S722" s="213"/>
      <c r="T722" s="213"/>
      <c r="U722" s="223"/>
      <c r="V722" s="222"/>
      <c r="W722" s="222"/>
      <c r="X722" s="222"/>
      <c r="Y722" s="222"/>
      <c r="Z722" s="222"/>
      <c r="AA722" s="232"/>
      <c r="AB722" s="231"/>
      <c r="AC722" s="231"/>
      <c r="AD722" s="231"/>
      <c r="AE722" s="231"/>
      <c r="AF722" s="231"/>
      <c r="AG722" s="250"/>
      <c r="AH722" s="249"/>
      <c r="AI722" s="249"/>
      <c r="AJ722" s="249"/>
      <c r="AK722" s="249"/>
      <c r="AL722" s="249"/>
      <c r="AM722" s="204"/>
      <c r="AN722" s="205"/>
      <c r="AO722" s="205"/>
      <c r="AP722" s="205"/>
      <c r="AQ722" s="205"/>
      <c r="AR722" s="205"/>
      <c r="AS722" s="259"/>
      <c r="AT722" s="258"/>
      <c r="AU722" s="258"/>
      <c r="AV722" s="258"/>
      <c r="AW722" s="258"/>
      <c r="AX722" s="258"/>
      <c r="AY722" s="268"/>
      <c r="AZ722" s="267"/>
      <c r="BA722" s="267"/>
      <c r="BB722" s="267"/>
      <c r="BC722" s="267"/>
      <c r="BD722" s="267"/>
      <c r="BE722" s="204"/>
      <c r="BF722" s="205"/>
      <c r="BG722" s="205"/>
      <c r="BH722" s="205"/>
      <c r="BI722" s="205"/>
      <c r="BJ722" s="205"/>
      <c r="BK722" s="241"/>
      <c r="BL722" s="240"/>
      <c r="BM722" s="240"/>
      <c r="BN722" s="240"/>
      <c r="BO722" s="240"/>
      <c r="BP722" s="240"/>
      <c r="BQ722" s="223"/>
      <c r="BR722" s="222"/>
      <c r="BS722" s="222"/>
      <c r="BT722" s="222"/>
      <c r="BU722" s="222"/>
      <c r="BV722" s="222"/>
      <c r="BW722" s="268"/>
      <c r="BX722" s="267"/>
      <c r="BY722" s="267"/>
      <c r="BZ722" s="267"/>
      <c r="CA722" s="267"/>
      <c r="CB722" s="267"/>
      <c r="CC722" s="241"/>
      <c r="CD722" s="214"/>
      <c r="CE722" s="240"/>
      <c r="CF722" s="240"/>
      <c r="CG722" s="240"/>
      <c r="CH722" s="5"/>
      <c r="CI722" s="579">
        <f t="shared" si="77"/>
        <v>0</v>
      </c>
      <c r="CJ722" s="579">
        <f t="shared" si="78"/>
        <v>0</v>
      </c>
    </row>
    <row r="723" spans="1:88" hidden="1" x14ac:dyDescent="0.2">
      <c r="A723" s="141"/>
      <c r="B723" s="141"/>
      <c r="C723" s="141"/>
      <c r="D723" s="142"/>
      <c r="E723" s="141"/>
      <c r="F723" s="142"/>
      <c r="G723" s="109"/>
      <c r="H723" s="65"/>
      <c r="I723" s="66"/>
      <c r="J723" s="204"/>
      <c r="K723" s="204"/>
      <c r="L723" s="205"/>
      <c r="M723" s="205"/>
      <c r="N723" s="205"/>
      <c r="O723" s="214"/>
      <c r="P723" s="214"/>
      <c r="Q723" s="213"/>
      <c r="R723" s="213"/>
      <c r="S723" s="213"/>
      <c r="T723" s="213"/>
      <c r="U723" s="223"/>
      <c r="V723" s="222"/>
      <c r="W723" s="222"/>
      <c r="X723" s="222"/>
      <c r="Y723" s="222"/>
      <c r="Z723" s="222"/>
      <c r="AA723" s="232"/>
      <c r="AB723" s="231"/>
      <c r="AC723" s="231"/>
      <c r="AD723" s="231"/>
      <c r="AE723" s="231"/>
      <c r="AF723" s="231"/>
      <c r="AG723" s="250"/>
      <c r="AH723" s="249"/>
      <c r="AI723" s="249"/>
      <c r="AJ723" s="249"/>
      <c r="AK723" s="249"/>
      <c r="AL723" s="249"/>
      <c r="AM723" s="204"/>
      <c r="AN723" s="205"/>
      <c r="AO723" s="205"/>
      <c r="AP723" s="205"/>
      <c r="AQ723" s="205"/>
      <c r="AR723" s="205"/>
      <c r="AS723" s="259"/>
      <c r="AT723" s="258"/>
      <c r="AU723" s="258"/>
      <c r="AV723" s="258"/>
      <c r="AW723" s="258"/>
      <c r="AX723" s="258"/>
      <c r="AY723" s="268"/>
      <c r="AZ723" s="267"/>
      <c r="BA723" s="267"/>
      <c r="BB723" s="267"/>
      <c r="BC723" s="267"/>
      <c r="BD723" s="267"/>
      <c r="BE723" s="204"/>
      <c r="BF723" s="205"/>
      <c r="BG723" s="205"/>
      <c r="BH723" s="205"/>
      <c r="BI723" s="205"/>
      <c r="BJ723" s="205"/>
      <c r="BK723" s="241"/>
      <c r="BL723" s="240"/>
      <c r="BM723" s="240"/>
      <c r="BN723" s="240"/>
      <c r="BO723" s="240"/>
      <c r="BP723" s="240"/>
      <c r="BQ723" s="223"/>
      <c r="BR723" s="222"/>
      <c r="BS723" s="222"/>
      <c r="BT723" s="222"/>
      <c r="BU723" s="222"/>
      <c r="BV723" s="222"/>
      <c r="BW723" s="268"/>
      <c r="BX723" s="267"/>
      <c r="BY723" s="267"/>
      <c r="BZ723" s="267"/>
      <c r="CA723" s="267"/>
      <c r="CB723" s="267"/>
      <c r="CC723" s="241"/>
      <c r="CD723" s="214"/>
      <c r="CE723" s="240"/>
      <c r="CF723" s="240"/>
      <c r="CG723" s="240"/>
      <c r="CH723" s="5"/>
      <c r="CI723" s="579">
        <f t="shared" si="77"/>
        <v>0</v>
      </c>
      <c r="CJ723" s="579">
        <f t="shared" si="78"/>
        <v>0</v>
      </c>
    </row>
    <row r="724" spans="1:88" hidden="1" x14ac:dyDescent="0.2">
      <c r="A724" s="141"/>
      <c r="B724" s="141"/>
      <c r="C724" s="141"/>
      <c r="D724" s="142"/>
      <c r="E724" s="141"/>
      <c r="F724" s="142"/>
      <c r="G724" s="109"/>
      <c r="H724" s="65"/>
      <c r="I724" s="66"/>
      <c r="J724" s="204"/>
      <c r="K724" s="204"/>
      <c r="L724" s="205"/>
      <c r="M724" s="205"/>
      <c r="N724" s="205"/>
      <c r="O724" s="214"/>
      <c r="P724" s="214"/>
      <c r="Q724" s="213"/>
      <c r="R724" s="213"/>
      <c r="S724" s="213"/>
      <c r="T724" s="213"/>
      <c r="U724" s="223"/>
      <c r="V724" s="222"/>
      <c r="W724" s="222"/>
      <c r="X724" s="222"/>
      <c r="Y724" s="222"/>
      <c r="Z724" s="222"/>
      <c r="AA724" s="232"/>
      <c r="AB724" s="231"/>
      <c r="AC724" s="231"/>
      <c r="AD724" s="231"/>
      <c r="AE724" s="231"/>
      <c r="AF724" s="231"/>
      <c r="AG724" s="250"/>
      <c r="AH724" s="249"/>
      <c r="AI724" s="249"/>
      <c r="AJ724" s="249"/>
      <c r="AK724" s="249"/>
      <c r="AL724" s="249"/>
      <c r="AM724" s="204"/>
      <c r="AN724" s="205"/>
      <c r="AO724" s="205"/>
      <c r="AP724" s="205"/>
      <c r="AQ724" s="205"/>
      <c r="AR724" s="205"/>
      <c r="AS724" s="259"/>
      <c r="AT724" s="258"/>
      <c r="AU724" s="258"/>
      <c r="AV724" s="258"/>
      <c r="AW724" s="258"/>
      <c r="AX724" s="258"/>
      <c r="AY724" s="268"/>
      <c r="AZ724" s="267"/>
      <c r="BA724" s="267"/>
      <c r="BB724" s="267"/>
      <c r="BC724" s="267"/>
      <c r="BD724" s="267"/>
      <c r="BE724" s="204"/>
      <c r="BF724" s="205"/>
      <c r="BG724" s="205"/>
      <c r="BH724" s="205"/>
      <c r="BI724" s="205"/>
      <c r="BJ724" s="205"/>
      <c r="BK724" s="241"/>
      <c r="BL724" s="240"/>
      <c r="BM724" s="240"/>
      <c r="BN724" s="240"/>
      <c r="BO724" s="240"/>
      <c r="BP724" s="240"/>
      <c r="BQ724" s="223"/>
      <c r="BR724" s="222"/>
      <c r="BS724" s="222"/>
      <c r="BT724" s="222"/>
      <c r="BU724" s="222"/>
      <c r="BV724" s="222"/>
      <c r="BW724" s="268"/>
      <c r="BX724" s="267"/>
      <c r="BY724" s="267"/>
      <c r="BZ724" s="267"/>
      <c r="CA724" s="267"/>
      <c r="CB724" s="267"/>
      <c r="CC724" s="241"/>
      <c r="CD724" s="214"/>
      <c r="CE724" s="240"/>
      <c r="CF724" s="240"/>
      <c r="CG724" s="240"/>
      <c r="CH724" s="5"/>
      <c r="CI724" s="579">
        <f t="shared" si="77"/>
        <v>0</v>
      </c>
      <c r="CJ724" s="579">
        <f t="shared" si="78"/>
        <v>0</v>
      </c>
    </row>
    <row r="725" spans="1:88" hidden="1" x14ac:dyDescent="0.2">
      <c r="A725" s="141"/>
      <c r="B725" s="141"/>
      <c r="C725" s="141"/>
      <c r="D725" s="142"/>
      <c r="E725" s="141"/>
      <c r="F725" s="142"/>
      <c r="G725" s="109"/>
      <c r="H725" s="65"/>
      <c r="I725" s="66"/>
      <c r="J725" s="204"/>
      <c r="K725" s="204"/>
      <c r="L725" s="205"/>
      <c r="M725" s="205"/>
      <c r="N725" s="205"/>
      <c r="O725" s="214"/>
      <c r="P725" s="214"/>
      <c r="Q725" s="213"/>
      <c r="R725" s="213"/>
      <c r="S725" s="213"/>
      <c r="T725" s="213"/>
      <c r="U725" s="223"/>
      <c r="V725" s="222"/>
      <c r="W725" s="222"/>
      <c r="X725" s="222"/>
      <c r="Y725" s="222"/>
      <c r="Z725" s="222"/>
      <c r="AA725" s="232"/>
      <c r="AB725" s="231"/>
      <c r="AC725" s="231"/>
      <c r="AD725" s="231"/>
      <c r="AE725" s="231"/>
      <c r="AF725" s="231"/>
      <c r="AG725" s="250"/>
      <c r="AH725" s="249"/>
      <c r="AI725" s="249"/>
      <c r="AJ725" s="249"/>
      <c r="AK725" s="249"/>
      <c r="AL725" s="249"/>
      <c r="AM725" s="204"/>
      <c r="AN725" s="205"/>
      <c r="AO725" s="205"/>
      <c r="AP725" s="205"/>
      <c r="AQ725" s="205"/>
      <c r="AR725" s="205"/>
      <c r="AS725" s="259"/>
      <c r="AT725" s="258"/>
      <c r="AU725" s="258"/>
      <c r="AV725" s="258"/>
      <c r="AW725" s="258"/>
      <c r="AX725" s="258"/>
      <c r="AY725" s="268"/>
      <c r="AZ725" s="267"/>
      <c r="BA725" s="267"/>
      <c r="BB725" s="267"/>
      <c r="BC725" s="267"/>
      <c r="BD725" s="267"/>
      <c r="BE725" s="204"/>
      <c r="BF725" s="205"/>
      <c r="BG725" s="205"/>
      <c r="BH725" s="205"/>
      <c r="BI725" s="205"/>
      <c r="BJ725" s="205"/>
      <c r="BK725" s="241"/>
      <c r="BL725" s="240"/>
      <c r="BM725" s="240"/>
      <c r="BN725" s="240"/>
      <c r="BO725" s="240"/>
      <c r="BP725" s="240"/>
      <c r="BQ725" s="223"/>
      <c r="BR725" s="222"/>
      <c r="BS725" s="222"/>
      <c r="BT725" s="222"/>
      <c r="BU725" s="222"/>
      <c r="BV725" s="222"/>
      <c r="BW725" s="268"/>
      <c r="BX725" s="267"/>
      <c r="BY725" s="267"/>
      <c r="BZ725" s="267"/>
      <c r="CA725" s="267"/>
      <c r="CB725" s="267"/>
      <c r="CC725" s="241"/>
      <c r="CD725" s="214"/>
      <c r="CE725" s="240"/>
      <c r="CF725" s="240"/>
      <c r="CG725" s="240"/>
      <c r="CH725" s="5"/>
      <c r="CI725" s="579">
        <f t="shared" si="77"/>
        <v>0</v>
      </c>
      <c r="CJ725" s="579">
        <f t="shared" si="78"/>
        <v>0</v>
      </c>
    </row>
    <row r="726" spans="1:88" hidden="1" x14ac:dyDescent="0.2">
      <c r="A726" s="141"/>
      <c r="B726" s="141"/>
      <c r="C726" s="141"/>
      <c r="D726" s="142"/>
      <c r="E726" s="141"/>
      <c r="F726" s="142"/>
      <c r="G726" s="109"/>
      <c r="H726" s="65"/>
      <c r="I726" s="66"/>
      <c r="J726" s="204"/>
      <c r="K726" s="204"/>
      <c r="L726" s="205"/>
      <c r="M726" s="205"/>
      <c r="N726" s="205"/>
      <c r="O726" s="214"/>
      <c r="P726" s="214"/>
      <c r="Q726" s="213"/>
      <c r="R726" s="213"/>
      <c r="S726" s="213"/>
      <c r="T726" s="213"/>
      <c r="U726" s="223"/>
      <c r="V726" s="222"/>
      <c r="W726" s="222"/>
      <c r="X726" s="222"/>
      <c r="Y726" s="222"/>
      <c r="Z726" s="222"/>
      <c r="AA726" s="232"/>
      <c r="AB726" s="231"/>
      <c r="AC726" s="231"/>
      <c r="AD726" s="231"/>
      <c r="AE726" s="231"/>
      <c r="AF726" s="231"/>
      <c r="AG726" s="250"/>
      <c r="AH726" s="249"/>
      <c r="AI726" s="249"/>
      <c r="AJ726" s="249"/>
      <c r="AK726" s="249"/>
      <c r="AL726" s="249"/>
      <c r="AM726" s="204"/>
      <c r="AN726" s="205"/>
      <c r="AO726" s="205"/>
      <c r="AP726" s="205"/>
      <c r="AQ726" s="205"/>
      <c r="AR726" s="205"/>
      <c r="AS726" s="259"/>
      <c r="AT726" s="258"/>
      <c r="AU726" s="258"/>
      <c r="AV726" s="258"/>
      <c r="AW726" s="258"/>
      <c r="AX726" s="258"/>
      <c r="AY726" s="268"/>
      <c r="AZ726" s="267"/>
      <c r="BA726" s="267"/>
      <c r="BB726" s="267"/>
      <c r="BC726" s="267"/>
      <c r="BD726" s="267"/>
      <c r="BE726" s="204"/>
      <c r="BF726" s="205"/>
      <c r="BG726" s="205"/>
      <c r="BH726" s="205"/>
      <c r="BI726" s="205"/>
      <c r="BJ726" s="205"/>
      <c r="BK726" s="241"/>
      <c r="BL726" s="240"/>
      <c r="BM726" s="240"/>
      <c r="BN726" s="240"/>
      <c r="BO726" s="240"/>
      <c r="BP726" s="240"/>
      <c r="BQ726" s="223"/>
      <c r="BR726" s="222"/>
      <c r="BS726" s="222"/>
      <c r="BT726" s="222"/>
      <c r="BU726" s="222"/>
      <c r="BV726" s="222"/>
      <c r="BW726" s="268"/>
      <c r="BX726" s="267"/>
      <c r="BY726" s="267"/>
      <c r="BZ726" s="267"/>
      <c r="CA726" s="267"/>
      <c r="CB726" s="267"/>
      <c r="CC726" s="241"/>
      <c r="CD726" s="214"/>
      <c r="CE726" s="240"/>
      <c r="CF726" s="240"/>
      <c r="CG726" s="240"/>
      <c r="CH726" s="5"/>
      <c r="CI726" s="579">
        <f t="shared" si="77"/>
        <v>0</v>
      </c>
      <c r="CJ726" s="579">
        <f t="shared" si="78"/>
        <v>0</v>
      </c>
    </row>
    <row r="727" spans="1:88" hidden="1" x14ac:dyDescent="0.2">
      <c r="A727" s="141"/>
      <c r="B727" s="141"/>
      <c r="C727" s="141"/>
      <c r="D727" s="142"/>
      <c r="E727" s="141"/>
      <c r="F727" s="142"/>
      <c r="G727" s="143"/>
      <c r="H727" s="69"/>
      <c r="I727" s="160"/>
      <c r="J727" s="204"/>
      <c r="K727" s="204"/>
      <c r="L727" s="205"/>
      <c r="M727" s="205"/>
      <c r="N727" s="205"/>
      <c r="O727" s="214"/>
      <c r="P727" s="214"/>
      <c r="Q727" s="213"/>
      <c r="R727" s="213"/>
      <c r="S727" s="213"/>
      <c r="T727" s="213"/>
      <c r="U727" s="223"/>
      <c r="V727" s="222"/>
      <c r="W727" s="222"/>
      <c r="X727" s="222"/>
      <c r="Y727" s="222"/>
      <c r="Z727" s="222"/>
      <c r="AA727" s="232"/>
      <c r="AB727" s="231"/>
      <c r="AC727" s="231"/>
      <c r="AD727" s="231"/>
      <c r="AE727" s="231"/>
      <c r="AF727" s="231"/>
      <c r="AG727" s="250"/>
      <c r="AH727" s="249"/>
      <c r="AI727" s="249"/>
      <c r="AJ727" s="249"/>
      <c r="AK727" s="249"/>
      <c r="AL727" s="249"/>
      <c r="AM727" s="204"/>
      <c r="AN727" s="205"/>
      <c r="AO727" s="205"/>
      <c r="AP727" s="205"/>
      <c r="AQ727" s="205"/>
      <c r="AR727" s="205"/>
      <c r="AS727" s="259"/>
      <c r="AT727" s="258"/>
      <c r="AU727" s="258"/>
      <c r="AV727" s="258"/>
      <c r="AW727" s="258"/>
      <c r="AX727" s="258"/>
      <c r="AY727" s="268"/>
      <c r="AZ727" s="267"/>
      <c r="BA727" s="267"/>
      <c r="BB727" s="267"/>
      <c r="BC727" s="267"/>
      <c r="BD727" s="267"/>
      <c r="BE727" s="204"/>
      <c r="BF727" s="205"/>
      <c r="BG727" s="205"/>
      <c r="BH727" s="205"/>
      <c r="BI727" s="205"/>
      <c r="BJ727" s="205"/>
      <c r="BK727" s="241"/>
      <c r="BL727" s="240"/>
      <c r="BM727" s="240"/>
      <c r="BN727" s="240"/>
      <c r="BO727" s="240"/>
      <c r="BP727" s="240"/>
      <c r="BQ727" s="223"/>
      <c r="BR727" s="222"/>
      <c r="BS727" s="222"/>
      <c r="BT727" s="222"/>
      <c r="BU727" s="222"/>
      <c r="BV727" s="222"/>
      <c r="BW727" s="268"/>
      <c r="BX727" s="267"/>
      <c r="BY727" s="267"/>
      <c r="BZ727" s="267"/>
      <c r="CA727" s="267"/>
      <c r="CB727" s="267"/>
      <c r="CC727" s="241"/>
      <c r="CD727" s="214"/>
      <c r="CE727" s="240"/>
      <c r="CF727" s="240"/>
      <c r="CG727" s="240"/>
      <c r="CH727" s="5"/>
      <c r="CI727" s="579">
        <f t="shared" si="77"/>
        <v>0</v>
      </c>
      <c r="CJ727" s="579">
        <f t="shared" si="78"/>
        <v>0</v>
      </c>
    </row>
    <row r="728" spans="1:88" hidden="1" x14ac:dyDescent="0.2">
      <c r="A728" s="141"/>
      <c r="B728" s="141"/>
      <c r="C728" s="141"/>
      <c r="D728" s="142"/>
      <c r="E728" s="141"/>
      <c r="F728" s="142"/>
      <c r="G728" s="143"/>
      <c r="H728" s="69"/>
      <c r="I728" s="74"/>
      <c r="J728" s="204"/>
      <c r="K728" s="204"/>
      <c r="L728" s="205"/>
      <c r="M728" s="205"/>
      <c r="N728" s="205"/>
      <c r="O728" s="214"/>
      <c r="P728" s="214"/>
      <c r="Q728" s="213"/>
      <c r="R728" s="213"/>
      <c r="S728" s="213"/>
      <c r="T728" s="213"/>
      <c r="U728" s="223"/>
      <c r="V728" s="222"/>
      <c r="W728" s="222"/>
      <c r="X728" s="222"/>
      <c r="Y728" s="222"/>
      <c r="Z728" s="222"/>
      <c r="AA728" s="232"/>
      <c r="AB728" s="231"/>
      <c r="AC728" s="231"/>
      <c r="AD728" s="231"/>
      <c r="AE728" s="231"/>
      <c r="AF728" s="231"/>
      <c r="AG728" s="250"/>
      <c r="AH728" s="249"/>
      <c r="AI728" s="249"/>
      <c r="AJ728" s="249"/>
      <c r="AK728" s="249"/>
      <c r="AL728" s="249"/>
      <c r="AM728" s="204"/>
      <c r="AN728" s="205"/>
      <c r="AO728" s="205"/>
      <c r="AP728" s="205"/>
      <c r="AQ728" s="205"/>
      <c r="AR728" s="205"/>
      <c r="AS728" s="259"/>
      <c r="AT728" s="258"/>
      <c r="AU728" s="258"/>
      <c r="AV728" s="258"/>
      <c r="AW728" s="258"/>
      <c r="AX728" s="258"/>
      <c r="AY728" s="268"/>
      <c r="AZ728" s="267"/>
      <c r="BA728" s="267"/>
      <c r="BB728" s="267"/>
      <c r="BC728" s="267"/>
      <c r="BD728" s="267"/>
      <c r="BE728" s="204"/>
      <c r="BF728" s="205"/>
      <c r="BG728" s="205"/>
      <c r="BH728" s="205"/>
      <c r="BI728" s="205"/>
      <c r="BJ728" s="205"/>
      <c r="BK728" s="241"/>
      <c r="BL728" s="240"/>
      <c r="BM728" s="240"/>
      <c r="BN728" s="240"/>
      <c r="BO728" s="240"/>
      <c r="BP728" s="240"/>
      <c r="BQ728" s="223"/>
      <c r="BR728" s="222"/>
      <c r="BS728" s="222"/>
      <c r="BT728" s="222"/>
      <c r="BU728" s="222"/>
      <c r="BV728" s="222"/>
      <c r="BW728" s="268"/>
      <c r="BX728" s="267"/>
      <c r="BY728" s="267"/>
      <c r="BZ728" s="267"/>
      <c r="CA728" s="267"/>
      <c r="CB728" s="267"/>
      <c r="CC728" s="241"/>
      <c r="CD728" s="214"/>
      <c r="CE728" s="240"/>
      <c r="CF728" s="240"/>
      <c r="CG728" s="240"/>
      <c r="CH728" s="5"/>
      <c r="CI728" s="579">
        <f t="shared" si="77"/>
        <v>0</v>
      </c>
      <c r="CJ728" s="579">
        <f t="shared" si="78"/>
        <v>0</v>
      </c>
    </row>
    <row r="729" spans="1:88" hidden="1" x14ac:dyDescent="0.2">
      <c r="A729" s="93"/>
      <c r="B729" s="93"/>
      <c r="C729" s="93"/>
      <c r="D729" s="112"/>
      <c r="E729" s="93"/>
      <c r="F729" s="112"/>
      <c r="G729" s="124"/>
      <c r="H729" s="26"/>
      <c r="I729" s="59"/>
      <c r="J729" s="206"/>
      <c r="K729" s="206"/>
      <c r="L729" s="206"/>
      <c r="M729" s="206"/>
      <c r="N729" s="206"/>
      <c r="O729" s="215"/>
      <c r="P729" s="215"/>
      <c r="Q729" s="215"/>
      <c r="R729" s="215"/>
      <c r="S729" s="215"/>
      <c r="T729" s="215"/>
      <c r="U729" s="224"/>
      <c r="V729" s="224"/>
      <c r="W729" s="224"/>
      <c r="X729" s="224"/>
      <c r="Y729" s="224"/>
      <c r="Z729" s="224"/>
      <c r="AA729" s="233"/>
      <c r="AB729" s="233"/>
      <c r="AC729" s="233"/>
      <c r="AD729" s="233"/>
      <c r="AE729" s="233"/>
      <c r="AF729" s="233"/>
      <c r="AG729" s="251"/>
      <c r="AH729" s="251"/>
      <c r="AI729" s="251"/>
      <c r="AJ729" s="251"/>
      <c r="AK729" s="251"/>
      <c r="AL729" s="251"/>
      <c r="AM729" s="206"/>
      <c r="AN729" s="206"/>
      <c r="AO729" s="206"/>
      <c r="AP729" s="206"/>
      <c r="AQ729" s="206"/>
      <c r="AR729" s="206"/>
      <c r="AS729" s="260"/>
      <c r="AT729" s="260"/>
      <c r="AU729" s="260"/>
      <c r="AV729" s="260"/>
      <c r="AW729" s="260"/>
      <c r="AX729" s="260"/>
      <c r="AY729" s="269"/>
      <c r="AZ729" s="269"/>
      <c r="BA729" s="269"/>
      <c r="BB729" s="269"/>
      <c r="BC729" s="269"/>
      <c r="BD729" s="269"/>
      <c r="BE729" s="206"/>
      <c r="BF729" s="206"/>
      <c r="BG729" s="206"/>
      <c r="BH729" s="206"/>
      <c r="BI729" s="206"/>
      <c r="BJ729" s="206"/>
      <c r="BK729" s="242"/>
      <c r="BL729" s="242"/>
      <c r="BM729" s="242"/>
      <c r="BN729" s="242"/>
      <c r="BO729" s="242"/>
      <c r="BP729" s="242"/>
      <c r="BQ729" s="224"/>
      <c r="BR729" s="224"/>
      <c r="BS729" s="224"/>
      <c r="BT729" s="224"/>
      <c r="BU729" s="224"/>
      <c r="BV729" s="224"/>
      <c r="BW729" s="269"/>
      <c r="BX729" s="269"/>
      <c r="BY729" s="269"/>
      <c r="BZ729" s="269"/>
      <c r="CA729" s="269"/>
      <c r="CB729" s="269"/>
      <c r="CC729" s="242"/>
      <c r="CD729" s="215"/>
      <c r="CE729" s="242"/>
      <c r="CF729" s="242"/>
      <c r="CG729" s="242"/>
      <c r="CH729" s="242"/>
      <c r="CI729" s="579">
        <f t="shared" si="77"/>
        <v>0</v>
      </c>
      <c r="CJ729" s="579">
        <f t="shared" si="78"/>
        <v>0</v>
      </c>
    </row>
    <row r="730" spans="1:88" ht="12.75" thickBot="1" x14ac:dyDescent="0.25">
      <c r="H730" s="195" t="s">
        <v>506</v>
      </c>
      <c r="I730" s="196">
        <f>+I729+I35+I77+I102+I131</f>
        <v>47281000</v>
      </c>
      <c r="J730" s="207">
        <f>+J729+J35+J77+J102+J131</f>
        <v>9456200</v>
      </c>
      <c r="K730" s="207">
        <f>+K729+K35+K77+K102+K131</f>
        <v>3430000</v>
      </c>
      <c r="L730" s="207">
        <f t="shared" ref="L730:BW730" si="79">+L729+L35+L77+L102+L131</f>
        <v>6026200</v>
      </c>
      <c r="M730" s="207">
        <f t="shared" si="79"/>
        <v>460000</v>
      </c>
      <c r="N730" s="207">
        <f t="shared" si="79"/>
        <v>2970000</v>
      </c>
      <c r="O730" s="216">
        <f t="shared" si="79"/>
        <v>4728100</v>
      </c>
      <c r="P730" s="216">
        <f t="shared" si="79"/>
        <v>8158100</v>
      </c>
      <c r="Q730" s="216">
        <f t="shared" si="79"/>
        <v>3620000</v>
      </c>
      <c r="R730" s="216">
        <f t="shared" si="79"/>
        <v>4538100</v>
      </c>
      <c r="S730" s="216">
        <f t="shared" si="79"/>
        <v>1030000</v>
      </c>
      <c r="T730" s="216">
        <f t="shared" si="79"/>
        <v>2960000</v>
      </c>
      <c r="U730" s="225">
        <f t="shared" si="79"/>
        <v>3309670</v>
      </c>
      <c r="V730" s="225">
        <f t="shared" si="79"/>
        <v>6929670</v>
      </c>
      <c r="W730" s="225">
        <f t="shared" si="79"/>
        <v>3660000</v>
      </c>
      <c r="X730" s="225">
        <f t="shared" si="79"/>
        <v>3269670</v>
      </c>
      <c r="Y730" s="225">
        <f t="shared" si="79"/>
        <v>1570000</v>
      </c>
      <c r="Z730" s="225">
        <f t="shared" si="79"/>
        <v>2560000</v>
      </c>
      <c r="AA730" s="234">
        <f t="shared" si="79"/>
        <v>3309670</v>
      </c>
      <c r="AB730" s="234">
        <f t="shared" si="79"/>
        <v>6969670</v>
      </c>
      <c r="AC730" s="234">
        <f t="shared" si="79"/>
        <v>3700000</v>
      </c>
      <c r="AD730" s="234">
        <f t="shared" si="79"/>
        <v>3269670</v>
      </c>
      <c r="AE730" s="234">
        <f t="shared" si="79"/>
        <v>2500000</v>
      </c>
      <c r="AF730" s="234">
        <f t="shared" si="79"/>
        <v>1770000</v>
      </c>
      <c r="AG730" s="252">
        <f t="shared" si="79"/>
        <v>3309670</v>
      </c>
      <c r="AH730" s="252">
        <f t="shared" si="79"/>
        <v>7009670</v>
      </c>
      <c r="AI730" s="252">
        <f t="shared" si="79"/>
        <v>3700000</v>
      </c>
      <c r="AJ730" s="252">
        <f t="shared" si="79"/>
        <v>3309670</v>
      </c>
      <c r="AK730" s="252">
        <f t="shared" si="79"/>
        <v>2890000</v>
      </c>
      <c r="AL730" s="252">
        <f t="shared" si="79"/>
        <v>810000</v>
      </c>
      <c r="AM730" s="207">
        <f t="shared" si="79"/>
        <v>3309670</v>
      </c>
      <c r="AN730" s="207">
        <f t="shared" si="79"/>
        <v>7009670</v>
      </c>
      <c r="AO730" s="207">
        <f t="shared" si="79"/>
        <v>3710000</v>
      </c>
      <c r="AP730" s="207">
        <f t="shared" si="79"/>
        <v>3299670</v>
      </c>
      <c r="AQ730" s="207">
        <f t="shared" si="79"/>
        <v>3490000</v>
      </c>
      <c r="AR730" s="207">
        <f t="shared" si="79"/>
        <v>520000</v>
      </c>
      <c r="AS730" s="261">
        <f t="shared" si="79"/>
        <v>3309670</v>
      </c>
      <c r="AT730" s="261">
        <f t="shared" si="79"/>
        <v>7019670</v>
      </c>
      <c r="AU730" s="261">
        <f t="shared" si="79"/>
        <v>4150000</v>
      </c>
      <c r="AV730" s="261">
        <f t="shared" si="79"/>
        <v>2869670</v>
      </c>
      <c r="AW730" s="261">
        <f t="shared" si="79"/>
        <v>507000</v>
      </c>
      <c r="AX730" s="261">
        <f t="shared" si="79"/>
        <v>3643000</v>
      </c>
      <c r="AY730" s="270">
        <f t="shared" si="79"/>
        <v>3309670</v>
      </c>
      <c r="AZ730" s="270">
        <f t="shared" si="79"/>
        <v>7459670</v>
      </c>
      <c r="BA730" s="270">
        <f t="shared" si="79"/>
        <v>3830000</v>
      </c>
      <c r="BB730" s="270">
        <f t="shared" si="79"/>
        <v>3629670</v>
      </c>
      <c r="BC730" s="270">
        <f t="shared" si="79"/>
        <v>507000</v>
      </c>
      <c r="BD730" s="270">
        <f t="shared" si="79"/>
        <v>3323000</v>
      </c>
      <c r="BE730" s="207">
        <f t="shared" si="79"/>
        <v>3197670</v>
      </c>
      <c r="BF730" s="207">
        <f t="shared" si="79"/>
        <v>6777670</v>
      </c>
      <c r="BG730" s="207">
        <f t="shared" si="79"/>
        <v>3650000</v>
      </c>
      <c r="BH730" s="207">
        <f t="shared" si="79"/>
        <v>3127670</v>
      </c>
      <c r="BI730" s="207">
        <f t="shared" si="79"/>
        <v>507000</v>
      </c>
      <c r="BJ730" s="207">
        <f t="shared" si="79"/>
        <v>3143000</v>
      </c>
      <c r="BK730" s="243">
        <f t="shared" si="79"/>
        <v>3309670</v>
      </c>
      <c r="BL730" s="243">
        <f t="shared" si="79"/>
        <v>6959670</v>
      </c>
      <c r="BM730" s="243">
        <f t="shared" si="79"/>
        <v>3650000</v>
      </c>
      <c r="BN730" s="243">
        <f t="shared" si="79"/>
        <v>3246670</v>
      </c>
      <c r="BO730" s="243">
        <f t="shared" si="79"/>
        <v>507000</v>
      </c>
      <c r="BP730" s="243">
        <f t="shared" si="79"/>
        <v>3143000</v>
      </c>
      <c r="BQ730" s="225">
        <f t="shared" si="79"/>
        <v>3197670</v>
      </c>
      <c r="BR730" s="225">
        <f t="shared" si="79"/>
        <v>6777670</v>
      </c>
      <c r="BS730" s="225">
        <f t="shared" si="79"/>
        <v>3910000</v>
      </c>
      <c r="BT730" s="225">
        <f t="shared" si="79"/>
        <v>2917670</v>
      </c>
      <c r="BU730" s="225">
        <f t="shared" si="79"/>
        <v>507000</v>
      </c>
      <c r="BV730" s="225">
        <f t="shared" si="79"/>
        <v>3403000</v>
      </c>
      <c r="BW730" s="270">
        <f t="shared" si="79"/>
        <v>3260670</v>
      </c>
      <c r="BX730" s="270">
        <f t="shared" ref="BX730:CH730" si="80">+BX729+BX35+BX77+BX102+BX131</f>
        <v>7120670</v>
      </c>
      <c r="BY730" s="270">
        <f t="shared" si="80"/>
        <v>2680000</v>
      </c>
      <c r="BZ730" s="270">
        <f t="shared" si="80"/>
        <v>4377670</v>
      </c>
      <c r="CA730" s="270">
        <f t="shared" si="80"/>
        <v>507000</v>
      </c>
      <c r="CB730" s="270">
        <f t="shared" si="80"/>
        <v>3703000</v>
      </c>
      <c r="CC730" s="243">
        <f t="shared" si="80"/>
        <v>47008000</v>
      </c>
      <c r="CD730" s="216">
        <f t="shared" si="80"/>
        <v>43690000</v>
      </c>
      <c r="CE730" s="243">
        <f t="shared" si="80"/>
        <v>550000</v>
      </c>
      <c r="CF730" s="243">
        <f t="shared" si="80"/>
        <v>507000</v>
      </c>
      <c r="CG730" s="243">
        <f t="shared" si="80"/>
        <v>43000</v>
      </c>
      <c r="CH730" s="243">
        <f t="shared" si="80"/>
        <v>-273000</v>
      </c>
      <c r="CI730" s="579">
        <f t="shared" si="77"/>
        <v>43690000</v>
      </c>
      <c r="CJ730" s="579">
        <f t="shared" si="78"/>
        <v>3591000</v>
      </c>
    </row>
    <row r="731" spans="1:88" ht="12.75" thickTop="1" x14ac:dyDescent="0.2">
      <c r="CC731" s="194">
        <f>+K35+Q35+W35+AC35+AI35+AO35+AU35+BA35+BG35+BM35+BS35+BY35</f>
        <v>43690000</v>
      </c>
    </row>
  </sheetData>
  <conditionalFormatting sqref="Q3 T3">
    <cfRule type="colorScale" priority="12">
      <colorScale>
        <cfvo type="num" val="$Q$2"/>
        <cfvo type="max"/>
        <color rgb="FF00B050"/>
        <color rgb="FFFF0000"/>
      </colorScale>
    </cfRule>
  </conditionalFormatting>
  <conditionalFormatting sqref="W3">
    <cfRule type="colorScale" priority="11">
      <colorScale>
        <cfvo type="num" val="$Q$2"/>
        <cfvo type="max"/>
        <color rgb="FF00B050"/>
        <color rgb="FFFF0000"/>
      </colorScale>
    </cfRule>
  </conditionalFormatting>
  <conditionalFormatting sqref="AC3">
    <cfRule type="colorScale" priority="10">
      <colorScale>
        <cfvo type="num" val="$Q$2"/>
        <cfvo type="max"/>
        <color rgb="FF00B050"/>
        <color rgb="FFFF0000"/>
      </colorScale>
    </cfRule>
  </conditionalFormatting>
  <conditionalFormatting sqref="AI3">
    <cfRule type="colorScale" priority="9">
      <colorScale>
        <cfvo type="num" val="$Q$2"/>
        <cfvo type="max"/>
        <color rgb="FF00B050"/>
        <color rgb="FFFF0000"/>
      </colorScale>
    </cfRule>
  </conditionalFormatting>
  <conditionalFormatting sqref="AO3">
    <cfRule type="colorScale" priority="8">
      <colorScale>
        <cfvo type="num" val="$Q$2"/>
        <cfvo type="max"/>
        <color rgb="FF00B050"/>
        <color rgb="FFFF0000"/>
      </colorScale>
    </cfRule>
  </conditionalFormatting>
  <conditionalFormatting sqref="AU3">
    <cfRule type="colorScale" priority="7">
      <colorScale>
        <cfvo type="num" val="$Q$2"/>
        <cfvo type="max"/>
        <color rgb="FF00B050"/>
        <color rgb="FFFF0000"/>
      </colorScale>
    </cfRule>
  </conditionalFormatting>
  <conditionalFormatting sqref="BA3">
    <cfRule type="colorScale" priority="6">
      <colorScale>
        <cfvo type="num" val="$Q$2"/>
        <cfvo type="max"/>
        <color rgb="FF00B050"/>
        <color rgb="FFFF0000"/>
      </colorScale>
    </cfRule>
  </conditionalFormatting>
  <conditionalFormatting sqref="BG3">
    <cfRule type="colorScale" priority="5">
      <colorScale>
        <cfvo type="num" val="$Q$2"/>
        <cfvo type="max"/>
        <color rgb="FF00B050"/>
        <color rgb="FFFF0000"/>
      </colorScale>
    </cfRule>
  </conditionalFormatting>
  <conditionalFormatting sqref="BM3">
    <cfRule type="colorScale" priority="4">
      <colorScale>
        <cfvo type="num" val="$Q$2"/>
        <cfvo type="max"/>
        <color rgb="FF00B050"/>
        <color rgb="FFFF0000"/>
      </colorScale>
    </cfRule>
  </conditionalFormatting>
  <conditionalFormatting sqref="BS3">
    <cfRule type="colorScale" priority="3">
      <colorScale>
        <cfvo type="num" val="$Q$2"/>
        <cfvo type="max"/>
        <color rgb="FF00B050"/>
        <color rgb="FFFF0000"/>
      </colorScale>
    </cfRule>
  </conditionalFormatting>
  <conditionalFormatting sqref="BY3">
    <cfRule type="colorScale" priority="2">
      <colorScale>
        <cfvo type="num" val="$Q$2"/>
        <cfvo type="max"/>
        <color rgb="FF00B050"/>
        <color rgb="FFFF0000"/>
      </colorScale>
    </cfRule>
  </conditionalFormatting>
  <conditionalFormatting sqref="CE3">
    <cfRule type="colorScale" priority="1">
      <colorScale>
        <cfvo type="num" val="$Q$2"/>
        <cfvo type="max"/>
        <color rgb="FF00B050"/>
        <color rgb="FFFF0000"/>
      </colorScale>
    </cfRule>
  </conditionalFormatting>
  <conditionalFormatting sqref="K3 N3">
    <cfRule type="colorScale" priority="13">
      <colorScale>
        <cfvo type="num" val="+$K$2"/>
        <cfvo type="max"/>
        <color rgb="FF00B050"/>
        <color rgb="FFFF0000"/>
      </colorScale>
    </cfRule>
  </conditionalFormatting>
  <pageMargins left="0.7" right="0.7" top="0.75" bottom="0.75" header="0.3" footer="0.3"/>
  <pageSetup paperSize="9" scale="51" fitToHeight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J731"/>
  <sheetViews>
    <sheetView topLeftCell="G1" workbookViewId="0">
      <selection activeCell="BW1" sqref="A1:BW35"/>
    </sheetView>
  </sheetViews>
  <sheetFormatPr defaultColWidth="9.140625" defaultRowHeight="15" x14ac:dyDescent="0.25"/>
  <cols>
    <col min="1" max="1" width="5.7109375" style="304" customWidth="1"/>
    <col min="2" max="2" width="6" style="304" customWidth="1"/>
    <col min="3" max="3" width="8.140625" style="304" customWidth="1"/>
    <col min="4" max="4" width="10.85546875" style="304" customWidth="1"/>
    <col min="5" max="5" width="11.140625" style="304" customWidth="1"/>
    <col min="6" max="6" width="14.5703125" style="304" customWidth="1"/>
    <col min="7" max="7" width="12.42578125" style="304" customWidth="1"/>
    <col min="8" max="8" width="48.85546875" style="306" customWidth="1"/>
    <col min="9" max="9" width="23.28515625" style="304" customWidth="1"/>
    <col min="10" max="10" width="14.85546875" style="308" customWidth="1"/>
    <col min="11" max="11" width="14.85546875" style="308" hidden="1" customWidth="1"/>
    <col min="12" max="14" width="14.85546875" style="304" hidden="1" customWidth="1"/>
    <col min="15" max="15" width="14.42578125" style="571" customWidth="1"/>
    <col min="16" max="16" width="14.42578125" style="571" hidden="1" customWidth="1"/>
    <col min="17" max="20" width="15.7109375" style="304" hidden="1" customWidth="1"/>
    <col min="21" max="21" width="14.42578125" style="571" customWidth="1"/>
    <col min="22" max="22" width="14.42578125" style="304" hidden="1" customWidth="1"/>
    <col min="23" max="23" width="15.7109375" style="304" hidden="1" customWidth="1"/>
    <col min="24" max="24" width="9.140625" style="304" hidden="1" customWidth="1"/>
    <col min="25" max="25" width="13" style="304" hidden="1" customWidth="1"/>
    <col min="26" max="26" width="9.140625" style="304" hidden="1" customWidth="1"/>
    <col min="27" max="27" width="14.42578125" style="571" customWidth="1"/>
    <col min="28" max="28" width="17.5703125" style="304" hidden="1" customWidth="1"/>
    <col min="29" max="29" width="15.7109375" style="304" hidden="1" customWidth="1"/>
    <col min="30" max="30" width="9.140625" style="304" hidden="1" customWidth="1"/>
    <col min="31" max="31" width="13" style="304" hidden="1" customWidth="1"/>
    <col min="32" max="32" width="9.140625" style="304" hidden="1" customWidth="1"/>
    <col min="33" max="33" width="14.42578125" style="571" customWidth="1"/>
    <col min="34" max="34" width="14" style="304" hidden="1" customWidth="1"/>
    <col min="35" max="35" width="15.7109375" style="304" hidden="1" customWidth="1"/>
    <col min="36" max="38" width="9.140625" style="304" hidden="1" customWidth="1"/>
    <col min="39" max="39" width="14.42578125" style="571" customWidth="1"/>
    <col min="40" max="40" width="9.140625" style="304" hidden="1" customWidth="1"/>
    <col min="41" max="41" width="15.7109375" style="304" hidden="1" customWidth="1"/>
    <col min="42" max="42" width="9.140625" style="304" hidden="1" customWidth="1"/>
    <col min="43" max="43" width="12.42578125" style="304" hidden="1" customWidth="1"/>
    <col min="44" max="44" width="9.140625" style="304" hidden="1" customWidth="1"/>
    <col min="45" max="45" width="14.42578125" style="571" customWidth="1"/>
    <col min="46" max="46" width="15.85546875" style="304" hidden="1" customWidth="1"/>
    <col min="47" max="47" width="16.42578125" style="304" hidden="1" customWidth="1"/>
    <col min="48" max="48" width="9.140625" style="304" hidden="1" customWidth="1"/>
    <col min="49" max="49" width="11.85546875" style="304" hidden="1" customWidth="1"/>
    <col min="50" max="50" width="9.140625" style="304" hidden="1" customWidth="1"/>
    <col min="51" max="51" width="14.42578125" style="571" customWidth="1"/>
    <col min="52" max="52" width="14.7109375" style="304" hidden="1" customWidth="1"/>
    <col min="53" max="53" width="15.7109375" style="304" hidden="1" customWidth="1"/>
    <col min="54" max="56" width="9.140625" style="304" hidden="1" customWidth="1"/>
    <col min="57" max="57" width="14.42578125" style="571" customWidth="1"/>
    <col min="58" max="58" width="14.5703125" style="304" hidden="1" customWidth="1"/>
    <col min="59" max="59" width="15.7109375" style="304" hidden="1" customWidth="1"/>
    <col min="60" max="62" width="9.140625" style="304" hidden="1" customWidth="1"/>
    <col min="63" max="63" width="14.42578125" style="571" customWidth="1"/>
    <col min="64" max="64" width="19.140625" style="304" hidden="1" customWidth="1"/>
    <col min="65" max="65" width="15.7109375" style="304" hidden="1" customWidth="1"/>
    <col min="66" max="68" width="9.140625" style="304" hidden="1" customWidth="1"/>
    <col min="69" max="69" width="14.42578125" style="571" customWidth="1"/>
    <col min="70" max="70" width="16.42578125" style="304" hidden="1" customWidth="1"/>
    <col min="71" max="71" width="15.7109375" style="304" hidden="1" customWidth="1"/>
    <col min="72" max="72" width="12.28515625" style="304" hidden="1" customWidth="1"/>
    <col min="73" max="74" width="9.140625" style="304" hidden="1" customWidth="1"/>
    <col min="75" max="75" width="14.42578125" style="571" customWidth="1"/>
    <col min="76" max="76" width="16.42578125" style="304" customWidth="1"/>
    <col min="77" max="77" width="15.7109375" style="304" customWidth="1"/>
    <col min="78" max="78" width="10.7109375" style="304" customWidth="1"/>
    <col min="79" max="79" width="13.140625" style="304" customWidth="1"/>
    <col min="80" max="80" width="9.140625" style="304"/>
    <col min="81" max="82" width="14.42578125" style="571" customWidth="1"/>
    <col min="83" max="83" width="15.7109375" style="304" customWidth="1"/>
    <col min="84" max="84" width="11.7109375" style="304" customWidth="1"/>
    <col min="85" max="1024" width="9.140625" style="304"/>
  </cols>
  <sheetData>
    <row r="1" spans="1:1024" s="575" customFormat="1" ht="12" x14ac:dyDescent="0.2">
      <c r="F1" s="575" t="s">
        <v>0</v>
      </c>
      <c r="G1" s="576">
        <v>2025</v>
      </c>
      <c r="H1" s="577"/>
      <c r="I1" s="578" t="s">
        <v>1</v>
      </c>
      <c r="J1" s="876">
        <f>LOOKUP('Organi opštine'!J6,Kvote!$B$4:$B$15,Kvote!$C$4:$C$15)</f>
        <v>0.2</v>
      </c>
      <c r="K1" s="579"/>
      <c r="L1" s="579"/>
      <c r="O1" s="876">
        <f>+VLOOKUP(O6,Kvote!$B$4:$C$15,2,0)</f>
        <v>0.1</v>
      </c>
      <c r="P1" s="765"/>
      <c r="U1" s="876">
        <f>+VLOOKUP(U6,Kvote!$B$4:$C$15,2,0)</f>
        <v>7.0000000000000007E-2</v>
      </c>
      <c r="AA1" s="876">
        <f>+VLOOKUP(AA6,Kvote!$B$4:$C$15,2,0)</f>
        <v>7.0000000000000007E-2</v>
      </c>
      <c r="AG1" s="876">
        <f>+VLOOKUP(AG6,Kvote!$B$4:$C$15,2,0)</f>
        <v>7.0000000000000007E-2</v>
      </c>
      <c r="AM1" s="876">
        <f>+VLOOKUP(AM6,Kvote!$B$4:$C$15,2,0)</f>
        <v>7.0000000000000007E-2</v>
      </c>
      <c r="AS1" s="876">
        <f>+VLOOKUP(AS6,Kvote!$B$4:$C$15,2,0)</f>
        <v>7.0000000000000007E-2</v>
      </c>
      <c r="AY1" s="876">
        <f>+VLOOKUP(AY6,Kvote!$B$4:$C$15,2,0)</f>
        <v>7.0000000000000007E-2</v>
      </c>
      <c r="BE1" s="876">
        <f>+VLOOKUP(BE6,Kvote!$B$4:$C$15,2,0)</f>
        <v>7.0000000000000007E-2</v>
      </c>
      <c r="BK1" s="876">
        <f>+VLOOKUP(BK6,Kvote!$B$4:$C$15,2,0)</f>
        <v>7.0000000000000007E-2</v>
      </c>
      <c r="BQ1" s="876">
        <f>+VLOOKUP(BQ6,Kvote!$B$4:$C$15,2,0)</f>
        <v>7.0000000000000007E-2</v>
      </c>
      <c r="BW1" s="876">
        <f>+VLOOKUP(BW6,Kvote!$B$4:$C$15,2,0)</f>
        <v>7.0000000000000007E-2</v>
      </c>
      <c r="CC1" s="877">
        <f>+J1+O1+U1+AA1+AG1+AM1+AS1+AY1+BE1+BK1+BQ1+BW1</f>
        <v>1.0000000000000004</v>
      </c>
      <c r="CD1" s="878">
        <f>+Kvote!C16</f>
        <v>0</v>
      </c>
      <c r="CE1" s="878">
        <f>+CC1+CD1</f>
        <v>1.0000000000000004</v>
      </c>
    </row>
    <row r="2" spans="1:1024" s="304" customFormat="1" ht="12" x14ac:dyDescent="0.2">
      <c r="G2" s="305"/>
      <c r="H2" s="306"/>
      <c r="I2" s="307"/>
      <c r="J2" s="308"/>
      <c r="K2" s="308">
        <f>+$I$730*J1</f>
        <v>62944000</v>
      </c>
      <c r="L2" s="308"/>
      <c r="M2" s="308"/>
      <c r="N2" s="308"/>
      <c r="Q2" s="308">
        <f>+$I$730*O1</f>
        <v>31472000</v>
      </c>
      <c r="R2" s="308"/>
      <c r="S2" s="308"/>
      <c r="T2" s="308"/>
      <c r="W2" s="308">
        <f>+$I$730*U1</f>
        <v>22030400.000000004</v>
      </c>
      <c r="AC2" s="308">
        <f>+$I$730*AA1</f>
        <v>22030400.000000004</v>
      </c>
      <c r="AI2" s="308">
        <f>+$I$730*AG1</f>
        <v>22030400.000000004</v>
      </c>
      <c r="AO2" s="308">
        <f>+$I$730*AM1</f>
        <v>22030400.000000004</v>
      </c>
      <c r="AU2" s="308">
        <f>+$I$730*AS1</f>
        <v>22030400.000000004</v>
      </c>
      <c r="BA2" s="308">
        <f>+$I$730*AY1</f>
        <v>22030400.000000004</v>
      </c>
      <c r="BG2" s="308">
        <f>+$I$730*BE1</f>
        <v>22030400.000000004</v>
      </c>
      <c r="BM2" s="308">
        <f>+$I$730*BK1</f>
        <v>22030400.000000004</v>
      </c>
      <c r="BS2" s="308">
        <f>+$I$730*BQ1</f>
        <v>22030400.000000004</v>
      </c>
      <c r="BY2" s="308">
        <f>+$I$730*BW1</f>
        <v>22030400.000000004</v>
      </c>
      <c r="CE2" s="308">
        <f>+$I$730*CC1</f>
        <v>314720000.00000012</v>
      </c>
    </row>
    <row r="3" spans="1:1024" s="304" customFormat="1" ht="12" x14ac:dyDescent="0.2">
      <c r="H3" s="306"/>
      <c r="K3" s="308">
        <f>+K730</f>
        <v>25793000</v>
      </c>
      <c r="L3" s="308">
        <f>+K2-K3</f>
        <v>37151000</v>
      </c>
      <c r="N3" s="308"/>
      <c r="Q3" s="308">
        <f>+Q730</f>
        <v>24795000</v>
      </c>
      <c r="R3" s="308">
        <f>+Q2-Q3</f>
        <v>6677000</v>
      </c>
      <c r="T3" s="308"/>
      <c r="W3" s="308">
        <f>+W730</f>
        <v>24795000</v>
      </c>
      <c r="X3" s="308">
        <f>+W2-W3</f>
        <v>-2764599.9999999963</v>
      </c>
      <c r="AC3" s="308">
        <f>+AC730</f>
        <v>24795000</v>
      </c>
      <c r="AD3" s="308">
        <f>+AC2-AC3</f>
        <v>-2764599.9999999963</v>
      </c>
      <c r="AI3" s="308">
        <f>+AI730</f>
        <v>24795000</v>
      </c>
      <c r="AJ3" s="308">
        <f>+AI2-AI3</f>
        <v>-2764599.9999999963</v>
      </c>
      <c r="AO3" s="308">
        <f>+AO730</f>
        <v>24795000</v>
      </c>
      <c r="AP3" s="308">
        <f>+AO2-AO3</f>
        <v>-2764599.9999999963</v>
      </c>
      <c r="AU3" s="308">
        <f>+AU730</f>
        <v>24795000</v>
      </c>
      <c r="AV3" s="308">
        <f>+AU2-AU3</f>
        <v>-2764599.9999999963</v>
      </c>
      <c r="BA3" s="308">
        <f>+BA730</f>
        <v>24795000</v>
      </c>
      <c r="BB3" s="308">
        <f>+BA2-BA3</f>
        <v>-2764599.9999999963</v>
      </c>
      <c r="BG3" s="308">
        <f>+BG730</f>
        <v>24795000</v>
      </c>
      <c r="BH3" s="308">
        <f>+BG2-BG3</f>
        <v>-2764599.9999999963</v>
      </c>
      <c r="BM3" s="308">
        <f>+BM730</f>
        <v>24795000</v>
      </c>
      <c r="BN3" s="308">
        <f>+BM2-BM3</f>
        <v>-2764599.9999999963</v>
      </c>
      <c r="BS3" s="308">
        <f>+BS730</f>
        <v>24795000</v>
      </c>
      <c r="BT3" s="308">
        <f>+BS2-BS3</f>
        <v>-2764599.9999999963</v>
      </c>
      <c r="BY3" s="308">
        <f>+BY730</f>
        <v>24795000</v>
      </c>
      <c r="BZ3" s="308">
        <f>+BY2-BY3</f>
        <v>-2764599.9999999963</v>
      </c>
      <c r="CE3" s="308">
        <f>+CE730</f>
        <v>0</v>
      </c>
      <c r="CF3" s="308">
        <f>+CE2-CE3</f>
        <v>314720000.00000012</v>
      </c>
    </row>
    <row r="4" spans="1:1024" ht="60" x14ac:dyDescent="0.25">
      <c r="A4" s="309"/>
      <c r="B4" s="309"/>
      <c r="C4" s="309"/>
      <c r="D4" s="310"/>
      <c r="E4" s="309"/>
      <c r="F4" s="310"/>
      <c r="G4" s="311"/>
      <c r="H4" s="312"/>
      <c r="I4" s="313" t="s">
        <v>2</v>
      </c>
      <c r="J4" s="314" t="s">
        <v>3</v>
      </c>
      <c r="K4" s="314" t="s">
        <v>4</v>
      </c>
      <c r="L4" s="315" t="s">
        <v>524</v>
      </c>
      <c r="M4" s="315" t="s">
        <v>507</v>
      </c>
      <c r="N4" s="315" t="s">
        <v>508</v>
      </c>
      <c r="O4" s="316" t="s">
        <v>3</v>
      </c>
      <c r="P4" s="316" t="s">
        <v>521</v>
      </c>
      <c r="Q4" s="317" t="s">
        <v>4</v>
      </c>
      <c r="R4" s="317" t="s">
        <v>524</v>
      </c>
      <c r="S4" s="317" t="s">
        <v>522</v>
      </c>
      <c r="T4" s="317" t="s">
        <v>508</v>
      </c>
      <c r="U4" s="318" t="s">
        <v>3</v>
      </c>
      <c r="V4" s="319" t="s">
        <v>521</v>
      </c>
      <c r="W4" s="319" t="s">
        <v>4</v>
      </c>
      <c r="X4" s="319" t="s">
        <v>524</v>
      </c>
      <c r="Y4" s="319" t="s">
        <v>522</v>
      </c>
      <c r="Z4" s="319" t="s">
        <v>508</v>
      </c>
      <c r="AA4" s="320" t="s">
        <v>3</v>
      </c>
      <c r="AB4" s="321" t="s">
        <v>521</v>
      </c>
      <c r="AC4" s="321" t="s">
        <v>4</v>
      </c>
      <c r="AD4" s="321" t="s">
        <v>524</v>
      </c>
      <c r="AE4" s="321" t="s">
        <v>522</v>
      </c>
      <c r="AF4" s="321" t="s">
        <v>508</v>
      </c>
      <c r="AG4" s="322" t="s">
        <v>3</v>
      </c>
      <c r="AH4" s="323" t="s">
        <v>521</v>
      </c>
      <c r="AI4" s="323" t="s">
        <v>4</v>
      </c>
      <c r="AJ4" s="323" t="s">
        <v>524</v>
      </c>
      <c r="AK4" s="323" t="s">
        <v>522</v>
      </c>
      <c r="AL4" s="323" t="s">
        <v>508</v>
      </c>
      <c r="AM4" s="314" t="s">
        <v>3</v>
      </c>
      <c r="AN4" s="315" t="s">
        <v>521</v>
      </c>
      <c r="AO4" s="315" t="s">
        <v>4</v>
      </c>
      <c r="AP4" s="315" t="s">
        <v>524</v>
      </c>
      <c r="AQ4" s="315" t="s">
        <v>522</v>
      </c>
      <c r="AR4" s="315" t="s">
        <v>508</v>
      </c>
      <c r="AS4" s="324" t="s">
        <v>3</v>
      </c>
      <c r="AT4" s="325" t="s">
        <v>521</v>
      </c>
      <c r="AU4" s="325" t="s">
        <v>4</v>
      </c>
      <c r="AV4" s="325" t="s">
        <v>524</v>
      </c>
      <c r="AW4" s="325" t="s">
        <v>522</v>
      </c>
      <c r="AX4" s="325" t="s">
        <v>508</v>
      </c>
      <c r="AY4" s="326" t="s">
        <v>3</v>
      </c>
      <c r="AZ4" s="327" t="s">
        <v>521</v>
      </c>
      <c r="BA4" s="327" t="s">
        <v>4</v>
      </c>
      <c r="BB4" s="327" t="s">
        <v>524</v>
      </c>
      <c r="BC4" s="327" t="s">
        <v>522</v>
      </c>
      <c r="BD4" s="327" t="s">
        <v>508</v>
      </c>
      <c r="BE4" s="314" t="s">
        <v>3</v>
      </c>
      <c r="BF4" s="315" t="s">
        <v>521</v>
      </c>
      <c r="BG4" s="315" t="s">
        <v>4</v>
      </c>
      <c r="BH4" s="315" t="s">
        <v>524</v>
      </c>
      <c r="BI4" s="315" t="s">
        <v>522</v>
      </c>
      <c r="BJ4" s="315" t="s">
        <v>508</v>
      </c>
      <c r="BK4" s="328" t="s">
        <v>3</v>
      </c>
      <c r="BL4" s="329" t="s">
        <v>521</v>
      </c>
      <c r="BM4" s="329" t="s">
        <v>4</v>
      </c>
      <c r="BN4" s="329" t="s">
        <v>524</v>
      </c>
      <c r="BO4" s="329" t="s">
        <v>522</v>
      </c>
      <c r="BP4" s="329" t="s">
        <v>508</v>
      </c>
      <c r="BQ4" s="318" t="s">
        <v>3</v>
      </c>
      <c r="BR4" s="319" t="s">
        <v>521</v>
      </c>
      <c r="BS4" s="319" t="s">
        <v>4</v>
      </c>
      <c r="BT4" s="319" t="s">
        <v>524</v>
      </c>
      <c r="BU4" s="319" t="s">
        <v>522</v>
      </c>
      <c r="BV4" s="319" t="s">
        <v>508</v>
      </c>
      <c r="BW4" s="326" t="s">
        <v>3</v>
      </c>
      <c r="BX4" s="327" t="s">
        <v>521</v>
      </c>
      <c r="BY4" s="327" t="s">
        <v>4</v>
      </c>
      <c r="BZ4" s="327" t="s">
        <v>524</v>
      </c>
      <c r="CA4" s="327" t="s">
        <v>522</v>
      </c>
      <c r="CB4" s="327" t="s">
        <v>508</v>
      </c>
      <c r="CC4" s="328" t="s">
        <v>3</v>
      </c>
      <c r="CD4" s="316" t="s">
        <v>521</v>
      </c>
      <c r="CE4" s="329" t="s">
        <v>4</v>
      </c>
      <c r="CF4" s="329" t="s">
        <v>507</v>
      </c>
      <c r="CG4" s="329" t="s">
        <v>508</v>
      </c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330" t="s">
        <v>5</v>
      </c>
      <c r="B5" s="330" t="s">
        <v>6</v>
      </c>
      <c r="C5" s="330" t="s">
        <v>7</v>
      </c>
      <c r="D5" s="330" t="s">
        <v>8</v>
      </c>
      <c r="E5" s="330" t="s">
        <v>9</v>
      </c>
      <c r="F5" s="330" t="s">
        <v>10</v>
      </c>
      <c r="G5" s="331" t="s">
        <v>11</v>
      </c>
      <c r="H5" s="332" t="s">
        <v>12</v>
      </c>
      <c r="I5" s="330">
        <v>2025</v>
      </c>
      <c r="J5" s="333" t="s">
        <v>505</v>
      </c>
      <c r="K5" s="334"/>
      <c r="L5" s="335"/>
      <c r="M5" s="335"/>
      <c r="N5" s="335"/>
      <c r="O5" s="336" t="s">
        <v>505</v>
      </c>
      <c r="P5" s="336"/>
      <c r="Q5" s="337"/>
      <c r="R5" s="337"/>
      <c r="S5" s="337"/>
      <c r="T5" s="337"/>
      <c r="U5" s="338" t="s">
        <v>505</v>
      </c>
      <c r="V5" s="339"/>
      <c r="W5" s="340" t="s">
        <v>523</v>
      </c>
      <c r="X5" s="339"/>
      <c r="Y5" s="339"/>
      <c r="Z5" s="339"/>
      <c r="AA5" s="341" t="s">
        <v>505</v>
      </c>
      <c r="AB5" s="342"/>
      <c r="AC5" s="321" t="s">
        <v>523</v>
      </c>
      <c r="AD5" s="342"/>
      <c r="AE5" s="342"/>
      <c r="AF5" s="342"/>
      <c r="AG5" s="343" t="s">
        <v>505</v>
      </c>
      <c r="AH5" s="344"/>
      <c r="AI5" s="323" t="s">
        <v>523</v>
      </c>
      <c r="AJ5" s="344"/>
      <c r="AK5" s="344"/>
      <c r="AL5" s="344"/>
      <c r="AM5" s="333" t="s">
        <v>505</v>
      </c>
      <c r="AN5" s="335"/>
      <c r="AO5" s="315" t="s">
        <v>523</v>
      </c>
      <c r="AP5" s="335"/>
      <c r="AQ5" s="335"/>
      <c r="AR5" s="335"/>
      <c r="AS5" s="345" t="s">
        <v>505</v>
      </c>
      <c r="AT5" s="346"/>
      <c r="AU5" s="325" t="s">
        <v>523</v>
      </c>
      <c r="AV5" s="346"/>
      <c r="AW5" s="346"/>
      <c r="AX5" s="346"/>
      <c r="AY5" s="347" t="s">
        <v>505</v>
      </c>
      <c r="AZ5" s="348"/>
      <c r="BA5" s="327" t="s">
        <v>523</v>
      </c>
      <c r="BB5" s="348"/>
      <c r="BC5" s="348"/>
      <c r="BD5" s="348"/>
      <c r="BE5" s="333" t="s">
        <v>505</v>
      </c>
      <c r="BF5" s="335"/>
      <c r="BG5" s="315" t="s">
        <v>523</v>
      </c>
      <c r="BH5" s="335"/>
      <c r="BI5" s="335"/>
      <c r="BJ5" s="335"/>
      <c r="BK5" s="349" t="s">
        <v>505</v>
      </c>
      <c r="BL5" s="350"/>
      <c r="BM5" s="329" t="s">
        <v>523</v>
      </c>
      <c r="BN5" s="350"/>
      <c r="BO5" s="350"/>
      <c r="BP5" s="350"/>
      <c r="BQ5" s="338" t="s">
        <v>505</v>
      </c>
      <c r="BR5" s="339"/>
      <c r="BS5" s="319" t="s">
        <v>523</v>
      </c>
      <c r="BT5" s="339"/>
      <c r="BU5" s="339"/>
      <c r="BV5" s="339"/>
      <c r="BW5" s="347" t="s">
        <v>505</v>
      </c>
      <c r="BX5" s="348"/>
      <c r="BY5" s="327" t="s">
        <v>523</v>
      </c>
      <c r="BZ5" s="348"/>
      <c r="CA5" s="348"/>
      <c r="CB5" s="348"/>
      <c r="CC5" s="349" t="s">
        <v>505</v>
      </c>
      <c r="CD5" s="336"/>
      <c r="CE5" s="350"/>
      <c r="CF5" s="350"/>
      <c r="CG5" s="350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x14ac:dyDescent="0.25">
      <c r="A6" s="351"/>
      <c r="B6" s="351"/>
      <c r="C6" s="352" t="s">
        <v>13</v>
      </c>
      <c r="D6" s="352" t="s">
        <v>14</v>
      </c>
      <c r="E6" s="352" t="s">
        <v>15</v>
      </c>
      <c r="F6" s="352" t="s">
        <v>16</v>
      </c>
      <c r="G6" s="353" t="s">
        <v>17</v>
      </c>
      <c r="H6" s="354"/>
      <c r="I6" s="353" t="s">
        <v>18</v>
      </c>
      <c r="J6" s="355" t="s">
        <v>503</v>
      </c>
      <c r="K6" s="355" t="s">
        <v>503</v>
      </c>
      <c r="L6" s="355" t="s">
        <v>503</v>
      </c>
      <c r="M6" s="355" t="s">
        <v>503</v>
      </c>
      <c r="N6" s="355" t="s">
        <v>503</v>
      </c>
      <c r="O6" s="356" t="s">
        <v>504</v>
      </c>
      <c r="P6" s="356" t="s">
        <v>504</v>
      </c>
      <c r="Q6" s="356" t="s">
        <v>504</v>
      </c>
      <c r="R6" s="356" t="s">
        <v>504</v>
      </c>
      <c r="S6" s="356" t="s">
        <v>504</v>
      </c>
      <c r="T6" s="356" t="s">
        <v>504</v>
      </c>
      <c r="U6" s="357" t="s">
        <v>509</v>
      </c>
      <c r="V6" s="357" t="s">
        <v>509</v>
      </c>
      <c r="W6" s="357" t="s">
        <v>509</v>
      </c>
      <c r="X6" s="357" t="s">
        <v>509</v>
      </c>
      <c r="Y6" s="357" t="s">
        <v>509</v>
      </c>
      <c r="Z6" s="357" t="s">
        <v>509</v>
      </c>
      <c r="AA6" s="358" t="s">
        <v>512</v>
      </c>
      <c r="AB6" s="358" t="s">
        <v>512</v>
      </c>
      <c r="AC6" s="358" t="s">
        <v>512</v>
      </c>
      <c r="AD6" s="358" t="s">
        <v>512</v>
      </c>
      <c r="AE6" s="358" t="s">
        <v>512</v>
      </c>
      <c r="AF6" s="358" t="s">
        <v>512</v>
      </c>
      <c r="AG6" s="359" t="s">
        <v>513</v>
      </c>
      <c r="AH6" s="359" t="s">
        <v>513</v>
      </c>
      <c r="AI6" s="359" t="s">
        <v>513</v>
      </c>
      <c r="AJ6" s="359" t="s">
        <v>513</v>
      </c>
      <c r="AK6" s="359" t="s">
        <v>513</v>
      </c>
      <c r="AL6" s="359" t="s">
        <v>513</v>
      </c>
      <c r="AM6" s="355" t="s">
        <v>514</v>
      </c>
      <c r="AN6" s="355" t="s">
        <v>514</v>
      </c>
      <c r="AO6" s="355" t="s">
        <v>514</v>
      </c>
      <c r="AP6" s="355" t="s">
        <v>514</v>
      </c>
      <c r="AQ6" s="355" t="s">
        <v>514</v>
      </c>
      <c r="AR6" s="355" t="s">
        <v>514</v>
      </c>
      <c r="AS6" s="360" t="s">
        <v>515</v>
      </c>
      <c r="AT6" s="360" t="s">
        <v>515</v>
      </c>
      <c r="AU6" s="360" t="s">
        <v>515</v>
      </c>
      <c r="AV6" s="360" t="s">
        <v>515</v>
      </c>
      <c r="AW6" s="360" t="s">
        <v>515</v>
      </c>
      <c r="AX6" s="360" t="s">
        <v>515</v>
      </c>
      <c r="AY6" s="361" t="s">
        <v>516</v>
      </c>
      <c r="AZ6" s="361" t="s">
        <v>516</v>
      </c>
      <c r="BA6" s="361" t="s">
        <v>516</v>
      </c>
      <c r="BB6" s="361" t="s">
        <v>516</v>
      </c>
      <c r="BC6" s="361" t="s">
        <v>516</v>
      </c>
      <c r="BD6" s="361" t="s">
        <v>516</v>
      </c>
      <c r="BE6" s="355" t="s">
        <v>517</v>
      </c>
      <c r="BF6" s="355" t="s">
        <v>517</v>
      </c>
      <c r="BG6" s="355" t="s">
        <v>517</v>
      </c>
      <c r="BH6" s="355" t="s">
        <v>517</v>
      </c>
      <c r="BI6" s="355" t="s">
        <v>517</v>
      </c>
      <c r="BJ6" s="355" t="s">
        <v>517</v>
      </c>
      <c r="BK6" s="362" t="s">
        <v>518</v>
      </c>
      <c r="BL6" s="362" t="s">
        <v>518</v>
      </c>
      <c r="BM6" s="362" t="s">
        <v>518</v>
      </c>
      <c r="BN6" s="362" t="s">
        <v>518</v>
      </c>
      <c r="BO6" s="362" t="s">
        <v>518</v>
      </c>
      <c r="BP6" s="362" t="s">
        <v>518</v>
      </c>
      <c r="BQ6" s="357" t="s">
        <v>519</v>
      </c>
      <c r="BR6" s="357" t="s">
        <v>519</v>
      </c>
      <c r="BS6" s="357" t="s">
        <v>519</v>
      </c>
      <c r="BT6" s="357" t="s">
        <v>519</v>
      </c>
      <c r="BU6" s="357" t="s">
        <v>519</v>
      </c>
      <c r="BV6" s="357" t="s">
        <v>519</v>
      </c>
      <c r="BW6" s="361" t="s">
        <v>520</v>
      </c>
      <c r="BX6" s="361" t="s">
        <v>520</v>
      </c>
      <c r="BY6" s="361" t="s">
        <v>520</v>
      </c>
      <c r="BZ6" s="361" t="s">
        <v>520</v>
      </c>
      <c r="CA6" s="361" t="s">
        <v>520</v>
      </c>
      <c r="CB6" s="361" t="s">
        <v>520</v>
      </c>
      <c r="CC6" s="363">
        <v>2025</v>
      </c>
      <c r="CD6" s="356"/>
      <c r="CE6" s="363">
        <v>2025</v>
      </c>
      <c r="CF6" s="363">
        <v>2025</v>
      </c>
      <c r="CG6" s="363">
        <v>2025</v>
      </c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4.25" customHeight="1" x14ac:dyDescent="0.25">
      <c r="A7" s="352">
        <v>1</v>
      </c>
      <c r="B7" s="352">
        <v>2</v>
      </c>
      <c r="C7" s="352">
        <v>3</v>
      </c>
      <c r="D7" s="352">
        <v>4</v>
      </c>
      <c r="E7" s="352">
        <v>5</v>
      </c>
      <c r="F7" s="352">
        <v>6</v>
      </c>
      <c r="G7" s="353" t="s">
        <v>19</v>
      </c>
      <c r="H7" s="364">
        <v>8</v>
      </c>
      <c r="I7" s="352">
        <v>10</v>
      </c>
      <c r="J7" s="365"/>
      <c r="K7" s="365"/>
      <c r="L7" s="366"/>
      <c r="M7" s="366"/>
      <c r="N7" s="366"/>
      <c r="O7" s="367"/>
      <c r="P7" s="367"/>
      <c r="Q7" s="367"/>
      <c r="R7" s="367"/>
      <c r="S7" s="367"/>
      <c r="T7" s="367"/>
      <c r="U7" s="368"/>
      <c r="V7" s="368"/>
      <c r="W7" s="368"/>
      <c r="X7" s="368"/>
      <c r="Y7" s="368"/>
      <c r="Z7" s="368"/>
      <c r="AA7" s="369"/>
      <c r="AB7" s="369"/>
      <c r="AC7" s="369"/>
      <c r="AD7" s="369"/>
      <c r="AE7" s="369"/>
      <c r="AF7" s="369"/>
      <c r="AG7" s="370"/>
      <c r="AH7" s="370"/>
      <c r="AI7" s="370"/>
      <c r="AJ7" s="370"/>
      <c r="AK7" s="370"/>
      <c r="AL7" s="370"/>
      <c r="AM7" s="366"/>
      <c r="AN7" s="366"/>
      <c r="AO7" s="366"/>
      <c r="AP7" s="366"/>
      <c r="AQ7" s="366"/>
      <c r="AR7" s="366"/>
      <c r="AS7" s="371"/>
      <c r="AT7" s="371"/>
      <c r="AU7" s="371"/>
      <c r="AV7" s="371"/>
      <c r="AW7" s="371"/>
      <c r="AX7" s="371"/>
      <c r="AY7" s="372"/>
      <c r="AZ7" s="372"/>
      <c r="BA7" s="372"/>
      <c r="BB7" s="372"/>
      <c r="BC7" s="372"/>
      <c r="BD7" s="372"/>
      <c r="BE7" s="366"/>
      <c r="BF7" s="366"/>
      <c r="BG7" s="366"/>
      <c r="BH7" s="366"/>
      <c r="BI7" s="366"/>
      <c r="BJ7" s="366"/>
      <c r="BK7" s="373"/>
      <c r="BL7" s="373"/>
      <c r="BM7" s="373"/>
      <c r="BN7" s="373"/>
      <c r="BO7" s="373"/>
      <c r="BP7" s="373"/>
      <c r="BQ7" s="368"/>
      <c r="BR7" s="368"/>
      <c r="BS7" s="368"/>
      <c r="BT7" s="368"/>
      <c r="BU7" s="368"/>
      <c r="BV7" s="368"/>
      <c r="BW7" s="372"/>
      <c r="BX7" s="372"/>
      <c r="BY7" s="372"/>
      <c r="BZ7" s="372"/>
      <c r="CA7" s="372"/>
      <c r="CB7" s="372"/>
      <c r="CC7" s="373"/>
      <c r="CD7" s="367"/>
      <c r="CE7" s="373"/>
      <c r="CF7" s="373"/>
      <c r="CG7" s="373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.75" thickBot="1" x14ac:dyDescent="0.3">
      <c r="A8" s="374"/>
      <c r="B8" s="375"/>
      <c r="C8" s="376"/>
      <c r="D8" s="377"/>
      <c r="E8" s="375"/>
      <c r="F8" s="377"/>
      <c r="G8" s="378"/>
      <c r="H8" s="379" t="s">
        <v>534</v>
      </c>
      <c r="I8" s="377"/>
      <c r="J8" s="365"/>
      <c r="K8" s="365"/>
      <c r="L8" s="366"/>
      <c r="M8" s="366"/>
      <c r="N8" s="366"/>
      <c r="O8" s="367"/>
      <c r="P8" s="367"/>
      <c r="Q8" s="367"/>
      <c r="R8" s="367"/>
      <c r="S8" s="367"/>
      <c r="T8" s="367"/>
      <c r="U8" s="368"/>
      <c r="V8" s="368"/>
      <c r="W8" s="368"/>
      <c r="X8" s="368"/>
      <c r="Y8" s="368"/>
      <c r="Z8" s="368"/>
      <c r="AA8" s="369"/>
      <c r="AB8" s="369"/>
      <c r="AC8" s="369"/>
      <c r="AD8" s="369"/>
      <c r="AE8" s="369"/>
      <c r="AF8" s="369"/>
      <c r="AG8" s="370"/>
      <c r="AH8" s="370"/>
      <c r="AI8" s="370"/>
      <c r="AJ8" s="370"/>
      <c r="AK8" s="370"/>
      <c r="AL8" s="370"/>
      <c r="AM8" s="366"/>
      <c r="AN8" s="366"/>
      <c r="AO8" s="366"/>
      <c r="AP8" s="366"/>
      <c r="AQ8" s="366"/>
      <c r="AR8" s="366"/>
      <c r="AS8" s="371"/>
      <c r="AT8" s="371"/>
      <c r="AU8" s="371"/>
      <c r="AV8" s="371"/>
      <c r="AW8" s="371"/>
      <c r="AX8" s="371"/>
      <c r="AY8" s="372"/>
      <c r="AZ8" s="372"/>
      <c r="BA8" s="372"/>
      <c r="BB8" s="372"/>
      <c r="BC8" s="372"/>
      <c r="BD8" s="372"/>
      <c r="BE8" s="366"/>
      <c r="BF8" s="366"/>
      <c r="BG8" s="366"/>
      <c r="BH8" s="366"/>
      <c r="BI8" s="366"/>
      <c r="BJ8" s="366"/>
      <c r="BK8" s="373"/>
      <c r="BL8" s="373"/>
      <c r="BM8" s="373"/>
      <c r="BN8" s="373"/>
      <c r="BO8" s="373"/>
      <c r="BP8" s="373"/>
      <c r="BQ8" s="368"/>
      <c r="BR8" s="368"/>
      <c r="BS8" s="368"/>
      <c r="BT8" s="368"/>
      <c r="BU8" s="368"/>
      <c r="BV8" s="368"/>
      <c r="BW8" s="372"/>
      <c r="BX8" s="372"/>
      <c r="BY8" s="372"/>
      <c r="BZ8" s="372"/>
      <c r="CA8" s="372"/>
      <c r="CB8" s="372"/>
      <c r="CC8" s="373"/>
      <c r="CD8" s="367"/>
      <c r="CE8" s="373"/>
      <c r="CF8" s="373"/>
      <c r="CG8" s="373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5">
      <c r="A9" s="374"/>
      <c r="B9" s="374" t="s">
        <v>532</v>
      </c>
      <c r="C9" s="380"/>
      <c r="D9" s="380"/>
      <c r="E9" s="374"/>
      <c r="F9" s="380"/>
      <c r="G9" s="378"/>
      <c r="H9" s="377" t="s">
        <v>535</v>
      </c>
      <c r="I9" s="381"/>
      <c r="J9" s="365"/>
      <c r="K9" s="365"/>
      <c r="L9" s="366"/>
      <c r="M9" s="366"/>
      <c r="N9" s="366"/>
      <c r="O9" s="367"/>
      <c r="P9" s="367"/>
      <c r="Q9" s="367"/>
      <c r="R9" s="367"/>
      <c r="S9" s="367"/>
      <c r="T9" s="367"/>
      <c r="U9" s="368"/>
      <c r="V9" s="368"/>
      <c r="W9" s="368"/>
      <c r="X9" s="368"/>
      <c r="Y9" s="368"/>
      <c r="Z9" s="368"/>
      <c r="AA9" s="369"/>
      <c r="AB9" s="369"/>
      <c r="AC9" s="369"/>
      <c r="AD9" s="369"/>
      <c r="AE9" s="369"/>
      <c r="AF9" s="369"/>
      <c r="AG9" s="370"/>
      <c r="AH9" s="370"/>
      <c r="AI9" s="370"/>
      <c r="AJ9" s="370"/>
      <c r="AK9" s="370"/>
      <c r="AL9" s="370"/>
      <c r="AM9" s="366"/>
      <c r="AN9" s="366"/>
      <c r="AO9" s="366"/>
      <c r="AP9" s="366"/>
      <c r="AQ9" s="366"/>
      <c r="AR9" s="366"/>
      <c r="AS9" s="371"/>
      <c r="AT9" s="371"/>
      <c r="AU9" s="371"/>
      <c r="AV9" s="371"/>
      <c r="AW9" s="371"/>
      <c r="AX9" s="371"/>
      <c r="AY9" s="372"/>
      <c r="AZ9" s="372"/>
      <c r="BA9" s="372"/>
      <c r="BB9" s="372"/>
      <c r="BC9" s="372"/>
      <c r="BD9" s="372"/>
      <c r="BE9" s="366"/>
      <c r="BF9" s="366"/>
      <c r="BG9" s="366"/>
      <c r="BH9" s="366"/>
      <c r="BI9" s="366"/>
      <c r="BJ9" s="366"/>
      <c r="BK9" s="373"/>
      <c r="BL9" s="373"/>
      <c r="BM9" s="373"/>
      <c r="BN9" s="373"/>
      <c r="BO9" s="373"/>
      <c r="BP9" s="373"/>
      <c r="BQ9" s="368"/>
      <c r="BR9" s="368"/>
      <c r="BS9" s="368"/>
      <c r="BT9" s="368"/>
      <c r="BU9" s="368"/>
      <c r="BV9" s="368"/>
      <c r="BW9" s="372"/>
      <c r="BX9" s="372"/>
      <c r="BY9" s="372"/>
      <c r="BZ9" s="372"/>
      <c r="CA9" s="372"/>
      <c r="CB9" s="372"/>
      <c r="CC9" s="373"/>
      <c r="CD9" s="367"/>
      <c r="CE9" s="373"/>
      <c r="CF9" s="373"/>
      <c r="CG9" s="373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x14ac:dyDescent="0.25">
      <c r="A10" s="374"/>
      <c r="B10" s="374"/>
      <c r="C10" s="380">
        <v>911</v>
      </c>
      <c r="D10" s="382"/>
      <c r="E10" s="374"/>
      <c r="F10" s="382"/>
      <c r="G10" s="378"/>
      <c r="H10" s="377" t="s">
        <v>536</v>
      </c>
      <c r="I10" s="377"/>
      <c r="J10" s="365"/>
      <c r="K10" s="365"/>
      <c r="L10" s="366"/>
      <c r="M10" s="366"/>
      <c r="N10" s="366"/>
      <c r="O10" s="367"/>
      <c r="P10" s="367"/>
      <c r="Q10" s="367"/>
      <c r="R10" s="367"/>
      <c r="S10" s="367"/>
      <c r="T10" s="367"/>
      <c r="U10" s="368"/>
      <c r="V10" s="368"/>
      <c r="W10" s="368"/>
      <c r="X10" s="368"/>
      <c r="Y10" s="368"/>
      <c r="Z10" s="368"/>
      <c r="AA10" s="369"/>
      <c r="AB10" s="369"/>
      <c r="AC10" s="369"/>
      <c r="AD10" s="369"/>
      <c r="AE10" s="369"/>
      <c r="AF10" s="369"/>
      <c r="AG10" s="370"/>
      <c r="AH10" s="370"/>
      <c r="AI10" s="370"/>
      <c r="AJ10" s="370"/>
      <c r="AK10" s="370"/>
      <c r="AL10" s="370"/>
      <c r="AM10" s="366"/>
      <c r="AN10" s="366"/>
      <c r="AO10" s="366"/>
      <c r="AP10" s="366"/>
      <c r="AQ10" s="366"/>
      <c r="AR10" s="366"/>
      <c r="AS10" s="371"/>
      <c r="AT10" s="371"/>
      <c r="AU10" s="371"/>
      <c r="AV10" s="371"/>
      <c r="AW10" s="371"/>
      <c r="AX10" s="371"/>
      <c r="AY10" s="372"/>
      <c r="AZ10" s="372"/>
      <c r="BA10" s="372"/>
      <c r="BB10" s="372"/>
      <c r="BC10" s="372"/>
      <c r="BD10" s="372"/>
      <c r="BE10" s="366"/>
      <c r="BF10" s="366"/>
      <c r="BG10" s="366"/>
      <c r="BH10" s="366"/>
      <c r="BI10" s="366"/>
      <c r="BJ10" s="366"/>
      <c r="BK10" s="373"/>
      <c r="BL10" s="373"/>
      <c r="BM10" s="373"/>
      <c r="BN10" s="373"/>
      <c r="BO10" s="373"/>
      <c r="BP10" s="373"/>
      <c r="BQ10" s="368"/>
      <c r="BR10" s="368"/>
      <c r="BS10" s="368"/>
      <c r="BT10" s="368"/>
      <c r="BU10" s="368"/>
      <c r="BV10" s="368"/>
      <c r="BW10" s="372"/>
      <c r="BX10" s="372"/>
      <c r="BY10" s="372"/>
      <c r="BZ10" s="372"/>
      <c r="CA10" s="372"/>
      <c r="CB10" s="372"/>
      <c r="CC10" s="373"/>
      <c r="CD10" s="367"/>
      <c r="CE10" s="373"/>
      <c r="CF10" s="373"/>
      <c r="CG10" s="373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x14ac:dyDescent="0.25">
      <c r="A11" s="374"/>
      <c r="B11" s="374"/>
      <c r="C11" s="380"/>
      <c r="D11" s="383">
        <v>2002</v>
      </c>
      <c r="E11" s="374"/>
      <c r="F11" s="382"/>
      <c r="G11" s="378"/>
      <c r="H11" s="377" t="s">
        <v>537</v>
      </c>
      <c r="I11" s="377"/>
      <c r="J11" s="365"/>
      <c r="K11" s="365"/>
      <c r="L11" s="366"/>
      <c r="M11" s="366"/>
      <c r="N11" s="366"/>
      <c r="O11" s="367"/>
      <c r="P11" s="367"/>
      <c r="Q11" s="367"/>
      <c r="R11" s="367"/>
      <c r="S11" s="367"/>
      <c r="T11" s="367"/>
      <c r="U11" s="368"/>
      <c r="V11" s="368"/>
      <c r="W11" s="368"/>
      <c r="X11" s="368"/>
      <c r="Y11" s="368"/>
      <c r="Z11" s="368"/>
      <c r="AA11" s="369"/>
      <c r="AB11" s="369"/>
      <c r="AC11" s="369"/>
      <c r="AD11" s="369"/>
      <c r="AE11" s="369"/>
      <c r="AF11" s="369"/>
      <c r="AG11" s="370"/>
      <c r="AH11" s="370"/>
      <c r="AI11" s="370"/>
      <c r="AJ11" s="370"/>
      <c r="AK11" s="370"/>
      <c r="AL11" s="370"/>
      <c r="AM11" s="366"/>
      <c r="AN11" s="366"/>
      <c r="AO11" s="366"/>
      <c r="AP11" s="366"/>
      <c r="AQ11" s="366"/>
      <c r="AR11" s="366"/>
      <c r="AS11" s="371"/>
      <c r="AT11" s="371"/>
      <c r="AU11" s="371"/>
      <c r="AV11" s="371"/>
      <c r="AW11" s="371"/>
      <c r="AX11" s="371"/>
      <c r="AY11" s="372"/>
      <c r="AZ11" s="372"/>
      <c r="BA11" s="372"/>
      <c r="BB11" s="372"/>
      <c r="BC11" s="372"/>
      <c r="BD11" s="372"/>
      <c r="BE11" s="366"/>
      <c r="BF11" s="366"/>
      <c r="BG11" s="366"/>
      <c r="BH11" s="366"/>
      <c r="BI11" s="366"/>
      <c r="BJ11" s="366"/>
      <c r="BK11" s="373"/>
      <c r="BL11" s="373"/>
      <c r="BM11" s="373"/>
      <c r="BN11" s="373"/>
      <c r="BO11" s="373"/>
      <c r="BP11" s="373"/>
      <c r="BQ11" s="368"/>
      <c r="BR11" s="368"/>
      <c r="BS11" s="368"/>
      <c r="BT11" s="368"/>
      <c r="BU11" s="368"/>
      <c r="BV11" s="368"/>
      <c r="BW11" s="372"/>
      <c r="BX11" s="372"/>
      <c r="BY11" s="372"/>
      <c r="BZ11" s="372"/>
      <c r="CA11" s="372"/>
      <c r="CB11" s="372"/>
      <c r="CC11" s="373"/>
      <c r="CD11" s="367"/>
      <c r="CE11" s="373"/>
      <c r="CF11" s="373"/>
      <c r="CG11" s="373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 s="374"/>
      <c r="B12" s="374"/>
      <c r="C12" s="380"/>
      <c r="D12" s="383" t="s">
        <v>538</v>
      </c>
      <c r="E12" s="374"/>
      <c r="F12" s="382"/>
      <c r="G12" s="378"/>
      <c r="H12" s="384" t="s">
        <v>539</v>
      </c>
      <c r="I12" s="385"/>
      <c r="J12" s="365"/>
      <c r="K12" s="365"/>
      <c r="L12" s="366"/>
      <c r="M12" s="366"/>
      <c r="N12" s="366"/>
      <c r="O12" s="367"/>
      <c r="P12" s="367"/>
      <c r="Q12" s="367"/>
      <c r="R12" s="367"/>
      <c r="S12" s="367"/>
      <c r="T12" s="367"/>
      <c r="U12" s="368"/>
      <c r="V12" s="368"/>
      <c r="W12" s="368"/>
      <c r="X12" s="368"/>
      <c r="Y12" s="368"/>
      <c r="Z12" s="368"/>
      <c r="AA12" s="369"/>
      <c r="AB12" s="369"/>
      <c r="AC12" s="369"/>
      <c r="AD12" s="369"/>
      <c r="AE12" s="369"/>
      <c r="AF12" s="369"/>
      <c r="AG12" s="370"/>
      <c r="AH12" s="370"/>
      <c r="AI12" s="370"/>
      <c r="AJ12" s="370"/>
      <c r="AK12" s="370"/>
      <c r="AL12" s="370"/>
      <c r="AM12" s="366"/>
      <c r="AN12" s="366"/>
      <c r="AO12" s="366"/>
      <c r="AP12" s="366"/>
      <c r="AQ12" s="366"/>
      <c r="AR12" s="366"/>
      <c r="AS12" s="371"/>
      <c r="AT12" s="371"/>
      <c r="AU12" s="371"/>
      <c r="AV12" s="371"/>
      <c r="AW12" s="371"/>
      <c r="AX12" s="371"/>
      <c r="AY12" s="372"/>
      <c r="AZ12" s="372"/>
      <c r="BA12" s="372"/>
      <c r="BB12" s="372"/>
      <c r="BC12" s="372"/>
      <c r="BD12" s="372"/>
      <c r="BE12" s="366"/>
      <c r="BF12" s="366"/>
      <c r="BG12" s="366"/>
      <c r="BH12" s="366"/>
      <c r="BI12" s="366"/>
      <c r="BJ12" s="366"/>
      <c r="BK12" s="373"/>
      <c r="BL12" s="373"/>
      <c r="BM12" s="373"/>
      <c r="BN12" s="373"/>
      <c r="BO12" s="373"/>
      <c r="BP12" s="373"/>
      <c r="BQ12" s="368"/>
      <c r="BR12" s="368"/>
      <c r="BS12" s="368"/>
      <c r="BT12" s="368"/>
      <c r="BU12" s="368"/>
      <c r="BV12" s="368"/>
      <c r="BW12" s="372"/>
      <c r="BX12" s="372"/>
      <c r="BY12" s="372"/>
      <c r="BZ12" s="372"/>
      <c r="CA12" s="372"/>
      <c r="CB12" s="372"/>
      <c r="CC12" s="373"/>
      <c r="CD12" s="367"/>
      <c r="CE12" s="373"/>
      <c r="CF12" s="373"/>
      <c r="CG12" s="373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A13" s="374"/>
      <c r="B13" s="374"/>
      <c r="C13" s="374"/>
      <c r="D13" s="376"/>
      <c r="E13" s="374">
        <v>153</v>
      </c>
      <c r="F13" s="376">
        <v>411</v>
      </c>
      <c r="G13" s="386"/>
      <c r="H13" s="387" t="s">
        <v>27</v>
      </c>
      <c r="I13" s="388">
        <v>158332000</v>
      </c>
      <c r="J13" s="365">
        <f t="shared" ref="J13:J28" si="0">+I13*$J$1</f>
        <v>31666400</v>
      </c>
      <c r="K13" s="365">
        <v>12000000</v>
      </c>
      <c r="L13" s="365">
        <f t="shared" ref="L13:L28" si="1">+J13-K13</f>
        <v>19666400</v>
      </c>
      <c r="M13" s="365"/>
      <c r="N13" s="365">
        <f t="shared" ref="N13:N28" si="2">+K13-M13</f>
        <v>12000000</v>
      </c>
      <c r="O13" s="389">
        <f t="shared" ref="O13:O28" si="3">+I13*$O$1</f>
        <v>15833200</v>
      </c>
      <c r="P13" s="389">
        <f t="shared" ref="P13:P28" si="4">O13+K13</f>
        <v>27833200</v>
      </c>
      <c r="Q13" s="389">
        <v>13000000</v>
      </c>
      <c r="R13" s="389">
        <f t="shared" ref="R13:R28" si="5">+P13-Q13</f>
        <v>14833200</v>
      </c>
      <c r="S13" s="389"/>
      <c r="T13" s="389">
        <f t="shared" ref="T13:T28" si="6">+Q13-S13</f>
        <v>13000000</v>
      </c>
      <c r="U13" s="390">
        <f t="shared" ref="U13:U28" si="7">$I13*$U$1</f>
        <v>11083240.000000002</v>
      </c>
      <c r="V13" s="390">
        <f t="shared" ref="V13:V28" si="8">U13+Q13</f>
        <v>24083240</v>
      </c>
      <c r="W13" s="389">
        <v>13000000</v>
      </c>
      <c r="X13" s="390">
        <f t="shared" ref="X13:X28" si="9">+V13-W13</f>
        <v>11083240</v>
      </c>
      <c r="Y13" s="390"/>
      <c r="Z13" s="390">
        <f t="shared" ref="Z13:Z28" si="10">+W13-Y13</f>
        <v>13000000</v>
      </c>
      <c r="AA13" s="391">
        <f t="shared" ref="AA13:AA28" si="11">$I13*$AA$1</f>
        <v>11083240.000000002</v>
      </c>
      <c r="AB13" s="391">
        <f t="shared" ref="AB13:AB28" si="12">AA13+W13</f>
        <v>24083240</v>
      </c>
      <c r="AC13" s="389">
        <v>13000000</v>
      </c>
      <c r="AD13" s="391">
        <f t="shared" ref="AD13:AD28" si="13">+AB13-AC13</f>
        <v>11083240</v>
      </c>
      <c r="AE13" s="391"/>
      <c r="AF13" s="391">
        <f t="shared" ref="AF13:AF28" si="14">+AC13-AE13</f>
        <v>13000000</v>
      </c>
      <c r="AG13" s="392">
        <f t="shared" ref="AG13:AG28" si="15">$I13*$AG$1</f>
        <v>11083240.000000002</v>
      </c>
      <c r="AH13" s="392">
        <f t="shared" ref="AH13:AH28" si="16">AG13+AC13</f>
        <v>24083240</v>
      </c>
      <c r="AI13" s="389">
        <v>13000000</v>
      </c>
      <c r="AJ13" s="392">
        <f t="shared" ref="AJ13:AJ28" si="17">+AH13-AI13</f>
        <v>11083240</v>
      </c>
      <c r="AK13" s="392">
        <v>1950000</v>
      </c>
      <c r="AL13" s="392">
        <f t="shared" ref="AL13:AL28" si="18">+AI13-AK13</f>
        <v>11050000</v>
      </c>
      <c r="AM13" s="365">
        <f t="shared" ref="AM13:AM28" si="19">$I13*$AM$1</f>
        <v>11083240.000000002</v>
      </c>
      <c r="AN13" s="365">
        <f t="shared" ref="AN13:AN28" si="20">AM13+AI13</f>
        <v>24083240</v>
      </c>
      <c r="AO13" s="389">
        <v>13000000</v>
      </c>
      <c r="AP13" s="365">
        <f t="shared" ref="AP13:AP28" si="21">+AN13-AO13</f>
        <v>11083240</v>
      </c>
      <c r="AQ13" s="365"/>
      <c r="AR13" s="365">
        <f t="shared" ref="AR13:AR28" si="22">+AO13-AQ13</f>
        <v>13000000</v>
      </c>
      <c r="AS13" s="393">
        <f t="shared" ref="AS13:AS28" si="23">$I13*$AS$1</f>
        <v>11083240.000000002</v>
      </c>
      <c r="AT13" s="393">
        <f t="shared" ref="AT13:AT28" si="24">AS13+AO13</f>
        <v>24083240</v>
      </c>
      <c r="AU13" s="389">
        <v>13000000</v>
      </c>
      <c r="AV13" s="393">
        <f t="shared" ref="AV13:AV28" si="25">+AT13-AU13</f>
        <v>11083240</v>
      </c>
      <c r="AW13" s="393"/>
      <c r="AX13" s="393">
        <f t="shared" ref="AX13:AX28" si="26">+AU13-AW13</f>
        <v>13000000</v>
      </c>
      <c r="AY13" s="394">
        <f t="shared" ref="AY13:AY28" si="27">$I13*$AY$1</f>
        <v>11083240.000000002</v>
      </c>
      <c r="AZ13" s="394">
        <f t="shared" ref="AZ13:AZ28" si="28">AY13+AU13</f>
        <v>24083240</v>
      </c>
      <c r="BA13" s="389">
        <v>13000000</v>
      </c>
      <c r="BB13" s="394">
        <f t="shared" ref="BB13:BB28" si="29">+AZ13-BA13</f>
        <v>11083240</v>
      </c>
      <c r="BC13" s="394"/>
      <c r="BD13" s="394">
        <f t="shared" ref="BD13:BD28" si="30">+BA13-BC13</f>
        <v>13000000</v>
      </c>
      <c r="BE13" s="365">
        <f t="shared" ref="BE13:BE28" si="31">$I13*$BE$1</f>
        <v>11083240.000000002</v>
      </c>
      <c r="BF13" s="365">
        <f t="shared" ref="BF13:BF28" si="32">BE13+BA13</f>
        <v>24083240</v>
      </c>
      <c r="BG13" s="389">
        <v>13000000</v>
      </c>
      <c r="BH13" s="365">
        <f t="shared" ref="BH13:BH28" si="33">+BF13-BG13</f>
        <v>11083240</v>
      </c>
      <c r="BI13" s="365"/>
      <c r="BJ13" s="365">
        <f t="shared" ref="BJ13:BJ28" si="34">+BG13-BI13</f>
        <v>13000000</v>
      </c>
      <c r="BK13" s="395">
        <f t="shared" ref="BK13:BK28" si="35">$I13*$BK$1</f>
        <v>11083240.000000002</v>
      </c>
      <c r="BL13" s="395">
        <f t="shared" ref="BL13:BL28" si="36">BK13+BG13</f>
        <v>24083240</v>
      </c>
      <c r="BM13" s="389">
        <v>13000000</v>
      </c>
      <c r="BN13" s="395">
        <f t="shared" ref="BN13:BN28" si="37">+BL13-BM13</f>
        <v>11083240</v>
      </c>
      <c r="BO13" s="395"/>
      <c r="BP13" s="395">
        <f t="shared" ref="BP13:BP28" si="38">+BM13-BO13</f>
        <v>13000000</v>
      </c>
      <c r="BQ13" s="390">
        <f t="shared" ref="BQ13:BQ28" si="39">$I13*$BQ$1</f>
        <v>11083240.000000002</v>
      </c>
      <c r="BR13" s="390">
        <f t="shared" ref="BR13:BR28" si="40">BQ13+BM13</f>
        <v>24083240</v>
      </c>
      <c r="BS13" s="389">
        <v>13000000</v>
      </c>
      <c r="BT13" s="390">
        <f t="shared" ref="BT13:BT28" si="41">+BR13-BS13</f>
        <v>11083240</v>
      </c>
      <c r="BU13" s="390">
        <v>440000</v>
      </c>
      <c r="BV13" s="390">
        <f t="shared" ref="BV13:BV28" si="42">+BS13-BU13</f>
        <v>12560000</v>
      </c>
      <c r="BW13" s="394">
        <f t="shared" ref="BW13:BW28" si="43">$I13*$BW$1</f>
        <v>11083240.000000002</v>
      </c>
      <c r="BX13" s="394">
        <f t="shared" ref="BX13:BX28" si="44">BW13+BS13</f>
        <v>24083240</v>
      </c>
      <c r="BY13" s="389">
        <v>13000000</v>
      </c>
      <c r="BZ13" s="394">
        <f t="shared" ref="BZ13:BZ28" si="45">+BX13-BY13</f>
        <v>11083240</v>
      </c>
      <c r="CA13" s="394"/>
      <c r="CB13" s="394">
        <f t="shared" ref="CB13:CB28" si="46">+BY13-CA13</f>
        <v>13000000</v>
      </c>
      <c r="CC13" s="395">
        <f t="shared" ref="CC13:CC28" si="47">+J13+O13+U13+AA13+AG13+AM13+AS13+AY13+BE13+BK13+BQ13+BW13</f>
        <v>158332000</v>
      </c>
      <c r="CD13" s="389">
        <f t="shared" ref="CD13:CD28" si="48">CC13+BY13</f>
        <v>171332000</v>
      </c>
      <c r="CE13" s="395"/>
      <c r="CF13" s="395"/>
      <c r="CG13" s="395">
        <f t="shared" ref="CG13:CG28" si="49">+CE13-CF13</f>
        <v>0</v>
      </c>
      <c r="CH13" s="308">
        <f t="shared" ref="CH13:CH28" si="50">+CC13-I13</f>
        <v>0</v>
      </c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x14ac:dyDescent="0.25">
      <c r="A14" s="374"/>
      <c r="B14" s="374"/>
      <c r="C14" s="374"/>
      <c r="D14" s="376"/>
      <c r="E14" s="374">
        <v>154</v>
      </c>
      <c r="F14" s="376">
        <v>412</v>
      </c>
      <c r="G14" s="386"/>
      <c r="H14" s="387" t="s">
        <v>28</v>
      </c>
      <c r="I14" s="388">
        <v>23987000</v>
      </c>
      <c r="J14" s="365">
        <f t="shared" si="0"/>
        <v>4797400</v>
      </c>
      <c r="K14" s="365">
        <v>1818000</v>
      </c>
      <c r="L14" s="365">
        <f t="shared" si="1"/>
        <v>2979400</v>
      </c>
      <c r="M14" s="365"/>
      <c r="N14" s="365">
        <f t="shared" si="2"/>
        <v>1818000</v>
      </c>
      <c r="O14" s="389">
        <f t="shared" si="3"/>
        <v>2398700</v>
      </c>
      <c r="P14" s="389">
        <f t="shared" si="4"/>
        <v>4216700</v>
      </c>
      <c r="Q14" s="389">
        <v>1970000</v>
      </c>
      <c r="R14" s="389">
        <f t="shared" si="5"/>
        <v>2246700</v>
      </c>
      <c r="S14" s="389"/>
      <c r="T14" s="389">
        <f t="shared" si="6"/>
        <v>1970000</v>
      </c>
      <c r="U14" s="390">
        <f t="shared" si="7"/>
        <v>1679090.0000000002</v>
      </c>
      <c r="V14" s="390">
        <f t="shared" si="8"/>
        <v>3649090</v>
      </c>
      <c r="W14" s="389">
        <v>1970000</v>
      </c>
      <c r="X14" s="390">
        <f t="shared" si="9"/>
        <v>1679090</v>
      </c>
      <c r="Y14" s="390"/>
      <c r="Z14" s="390">
        <f t="shared" si="10"/>
        <v>1970000</v>
      </c>
      <c r="AA14" s="391">
        <f t="shared" si="11"/>
        <v>1679090.0000000002</v>
      </c>
      <c r="AB14" s="391">
        <f t="shared" si="12"/>
        <v>3649090</v>
      </c>
      <c r="AC14" s="389">
        <v>1970000</v>
      </c>
      <c r="AD14" s="391">
        <f t="shared" si="13"/>
        <v>1679090</v>
      </c>
      <c r="AE14" s="391"/>
      <c r="AF14" s="391">
        <f t="shared" si="14"/>
        <v>1970000</v>
      </c>
      <c r="AG14" s="392">
        <f t="shared" si="15"/>
        <v>1679090.0000000002</v>
      </c>
      <c r="AH14" s="392">
        <f t="shared" si="16"/>
        <v>3649090</v>
      </c>
      <c r="AI14" s="389">
        <v>1970000</v>
      </c>
      <c r="AJ14" s="392">
        <f t="shared" si="17"/>
        <v>1679090</v>
      </c>
      <c r="AK14" s="392">
        <v>940000</v>
      </c>
      <c r="AL14" s="392">
        <f t="shared" si="18"/>
        <v>1030000</v>
      </c>
      <c r="AM14" s="365">
        <f t="shared" si="19"/>
        <v>1679090.0000000002</v>
      </c>
      <c r="AN14" s="365">
        <f t="shared" si="20"/>
        <v>3649090</v>
      </c>
      <c r="AO14" s="389">
        <v>1970000</v>
      </c>
      <c r="AP14" s="365">
        <f t="shared" si="21"/>
        <v>1679090</v>
      </c>
      <c r="AQ14" s="365"/>
      <c r="AR14" s="365">
        <f t="shared" si="22"/>
        <v>1970000</v>
      </c>
      <c r="AS14" s="393">
        <f t="shared" si="23"/>
        <v>1679090.0000000002</v>
      </c>
      <c r="AT14" s="393">
        <f t="shared" si="24"/>
        <v>3649090</v>
      </c>
      <c r="AU14" s="389">
        <v>1970000</v>
      </c>
      <c r="AV14" s="393">
        <f t="shared" si="25"/>
        <v>1679090</v>
      </c>
      <c r="AW14" s="393"/>
      <c r="AX14" s="393">
        <f t="shared" si="26"/>
        <v>1970000</v>
      </c>
      <c r="AY14" s="394">
        <f t="shared" si="27"/>
        <v>1679090.0000000002</v>
      </c>
      <c r="AZ14" s="394">
        <f t="shared" si="28"/>
        <v>3649090</v>
      </c>
      <c r="BA14" s="389">
        <v>1970000</v>
      </c>
      <c r="BB14" s="394">
        <f t="shared" si="29"/>
        <v>1679090</v>
      </c>
      <c r="BC14" s="394"/>
      <c r="BD14" s="394">
        <f t="shared" si="30"/>
        <v>1970000</v>
      </c>
      <c r="BE14" s="365">
        <f t="shared" si="31"/>
        <v>1679090.0000000002</v>
      </c>
      <c r="BF14" s="365">
        <f t="shared" si="32"/>
        <v>3649090</v>
      </c>
      <c r="BG14" s="389">
        <v>1970000</v>
      </c>
      <c r="BH14" s="365">
        <f t="shared" si="33"/>
        <v>1679090</v>
      </c>
      <c r="BI14" s="365"/>
      <c r="BJ14" s="365">
        <f t="shared" si="34"/>
        <v>1970000</v>
      </c>
      <c r="BK14" s="395">
        <f t="shared" si="35"/>
        <v>1679090.0000000002</v>
      </c>
      <c r="BL14" s="395">
        <f t="shared" si="36"/>
        <v>3649090</v>
      </c>
      <c r="BM14" s="389">
        <v>1970000</v>
      </c>
      <c r="BN14" s="395">
        <f t="shared" si="37"/>
        <v>1679090</v>
      </c>
      <c r="BO14" s="395"/>
      <c r="BP14" s="395">
        <f t="shared" si="38"/>
        <v>1970000</v>
      </c>
      <c r="BQ14" s="390">
        <f t="shared" si="39"/>
        <v>1679090.0000000002</v>
      </c>
      <c r="BR14" s="390">
        <f t="shared" si="40"/>
        <v>3649090</v>
      </c>
      <c r="BS14" s="389">
        <v>1970000</v>
      </c>
      <c r="BT14" s="390">
        <f t="shared" si="41"/>
        <v>1679090</v>
      </c>
      <c r="BU14" s="390">
        <v>67000</v>
      </c>
      <c r="BV14" s="390">
        <f t="shared" si="42"/>
        <v>1903000</v>
      </c>
      <c r="BW14" s="394">
        <f t="shared" si="43"/>
        <v>1679090.0000000002</v>
      </c>
      <c r="BX14" s="394">
        <f t="shared" si="44"/>
        <v>3649090</v>
      </c>
      <c r="BY14" s="389">
        <v>1970000</v>
      </c>
      <c r="BZ14" s="394">
        <f t="shared" si="45"/>
        <v>1679090</v>
      </c>
      <c r="CA14" s="394"/>
      <c r="CB14" s="394">
        <f t="shared" si="46"/>
        <v>1970000</v>
      </c>
      <c r="CC14" s="395">
        <f t="shared" si="47"/>
        <v>23987000</v>
      </c>
      <c r="CD14" s="389">
        <f t="shared" si="48"/>
        <v>25957000</v>
      </c>
      <c r="CE14" s="395"/>
      <c r="CF14" s="395"/>
      <c r="CG14" s="395">
        <f t="shared" si="49"/>
        <v>0</v>
      </c>
      <c r="CH14" s="308">
        <f t="shared" si="50"/>
        <v>0</v>
      </c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A15" s="374"/>
      <c r="B15" s="374"/>
      <c r="C15" s="374"/>
      <c r="D15" s="376"/>
      <c r="E15" s="374">
        <v>155</v>
      </c>
      <c r="F15" s="376">
        <v>413</v>
      </c>
      <c r="G15" s="386"/>
      <c r="H15" s="387" t="s">
        <v>529</v>
      </c>
      <c r="I15" s="396">
        <v>900000</v>
      </c>
      <c r="J15" s="365">
        <f t="shared" si="0"/>
        <v>180000</v>
      </c>
      <c r="K15" s="365">
        <v>25000</v>
      </c>
      <c r="L15" s="365">
        <f t="shared" si="1"/>
        <v>155000</v>
      </c>
      <c r="M15" s="365"/>
      <c r="N15" s="365">
        <f t="shared" si="2"/>
        <v>25000</v>
      </c>
      <c r="O15" s="389">
        <f t="shared" si="3"/>
        <v>90000</v>
      </c>
      <c r="P15" s="389">
        <f t="shared" si="4"/>
        <v>115000</v>
      </c>
      <c r="Q15" s="367">
        <v>25000</v>
      </c>
      <c r="R15" s="389">
        <f t="shared" si="5"/>
        <v>90000</v>
      </c>
      <c r="S15" s="367"/>
      <c r="T15" s="389">
        <f t="shared" si="6"/>
        <v>25000</v>
      </c>
      <c r="U15" s="390">
        <f t="shared" si="7"/>
        <v>63000.000000000007</v>
      </c>
      <c r="V15" s="390">
        <f t="shared" si="8"/>
        <v>88000</v>
      </c>
      <c r="W15" s="367">
        <v>25000</v>
      </c>
      <c r="X15" s="390">
        <f t="shared" si="9"/>
        <v>63000</v>
      </c>
      <c r="Y15" s="368"/>
      <c r="Z15" s="390">
        <f t="shared" si="10"/>
        <v>25000</v>
      </c>
      <c r="AA15" s="391">
        <f t="shared" si="11"/>
        <v>63000.000000000007</v>
      </c>
      <c r="AB15" s="391">
        <f t="shared" si="12"/>
        <v>88000</v>
      </c>
      <c r="AC15" s="367">
        <v>25000</v>
      </c>
      <c r="AD15" s="391">
        <f t="shared" si="13"/>
        <v>63000</v>
      </c>
      <c r="AE15" s="369"/>
      <c r="AF15" s="391">
        <f t="shared" si="14"/>
        <v>25000</v>
      </c>
      <c r="AG15" s="392">
        <f t="shared" si="15"/>
        <v>63000.000000000007</v>
      </c>
      <c r="AH15" s="392">
        <f t="shared" si="16"/>
        <v>88000</v>
      </c>
      <c r="AI15" s="367">
        <v>25000</v>
      </c>
      <c r="AJ15" s="392">
        <f t="shared" si="17"/>
        <v>63000</v>
      </c>
      <c r="AK15" s="370"/>
      <c r="AL15" s="392">
        <f t="shared" si="18"/>
        <v>25000</v>
      </c>
      <c r="AM15" s="365">
        <f t="shared" si="19"/>
        <v>63000.000000000007</v>
      </c>
      <c r="AN15" s="365">
        <f t="shared" si="20"/>
        <v>88000</v>
      </c>
      <c r="AO15" s="367">
        <v>25000</v>
      </c>
      <c r="AP15" s="365">
        <f t="shared" si="21"/>
        <v>63000</v>
      </c>
      <c r="AQ15" s="366"/>
      <c r="AR15" s="365">
        <f t="shared" si="22"/>
        <v>25000</v>
      </c>
      <c r="AS15" s="393">
        <f t="shared" si="23"/>
        <v>63000.000000000007</v>
      </c>
      <c r="AT15" s="393">
        <f t="shared" si="24"/>
        <v>88000</v>
      </c>
      <c r="AU15" s="367">
        <v>25000</v>
      </c>
      <c r="AV15" s="393">
        <f t="shared" si="25"/>
        <v>63000</v>
      </c>
      <c r="AW15" s="371"/>
      <c r="AX15" s="393">
        <f t="shared" si="26"/>
        <v>25000</v>
      </c>
      <c r="AY15" s="394">
        <f t="shared" si="27"/>
        <v>63000.000000000007</v>
      </c>
      <c r="AZ15" s="394">
        <f t="shared" si="28"/>
        <v>88000</v>
      </c>
      <c r="BA15" s="367">
        <v>25000</v>
      </c>
      <c r="BB15" s="394">
        <f t="shared" si="29"/>
        <v>63000</v>
      </c>
      <c r="BC15" s="372"/>
      <c r="BD15" s="394">
        <f t="shared" si="30"/>
        <v>25000</v>
      </c>
      <c r="BE15" s="365">
        <f t="shared" si="31"/>
        <v>63000.000000000007</v>
      </c>
      <c r="BF15" s="365">
        <f t="shared" si="32"/>
        <v>88000</v>
      </c>
      <c r="BG15" s="367">
        <v>25000</v>
      </c>
      <c r="BH15" s="365">
        <f t="shared" si="33"/>
        <v>63000</v>
      </c>
      <c r="BI15" s="366"/>
      <c r="BJ15" s="365">
        <f t="shared" si="34"/>
        <v>25000</v>
      </c>
      <c r="BK15" s="395">
        <f t="shared" si="35"/>
        <v>63000.000000000007</v>
      </c>
      <c r="BL15" s="395">
        <f t="shared" si="36"/>
        <v>88000</v>
      </c>
      <c r="BM15" s="367">
        <v>25000</v>
      </c>
      <c r="BN15" s="395">
        <f t="shared" si="37"/>
        <v>63000</v>
      </c>
      <c r="BO15" s="373"/>
      <c r="BP15" s="395">
        <f t="shared" si="38"/>
        <v>25000</v>
      </c>
      <c r="BQ15" s="390">
        <f t="shared" si="39"/>
        <v>63000.000000000007</v>
      </c>
      <c r="BR15" s="390">
        <f t="shared" si="40"/>
        <v>88000</v>
      </c>
      <c r="BS15" s="367">
        <v>25000</v>
      </c>
      <c r="BT15" s="390">
        <f t="shared" si="41"/>
        <v>63000</v>
      </c>
      <c r="BU15" s="368"/>
      <c r="BV15" s="390">
        <f t="shared" si="42"/>
        <v>25000</v>
      </c>
      <c r="BW15" s="394">
        <f t="shared" si="43"/>
        <v>63000.000000000007</v>
      </c>
      <c r="BX15" s="394">
        <f t="shared" si="44"/>
        <v>88000</v>
      </c>
      <c r="BY15" s="367">
        <v>25000</v>
      </c>
      <c r="BZ15" s="394">
        <f t="shared" si="45"/>
        <v>63000</v>
      </c>
      <c r="CA15" s="372"/>
      <c r="CB15" s="394">
        <f t="shared" si="46"/>
        <v>25000</v>
      </c>
      <c r="CC15" s="395">
        <f t="shared" si="47"/>
        <v>900000</v>
      </c>
      <c r="CD15" s="389">
        <f t="shared" si="48"/>
        <v>925000</v>
      </c>
      <c r="CE15" s="373"/>
      <c r="CF15" s="373"/>
      <c r="CG15" s="395">
        <f t="shared" si="49"/>
        <v>0</v>
      </c>
      <c r="CH15" s="308">
        <f t="shared" si="50"/>
        <v>0</v>
      </c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 s="374"/>
      <c r="B16" s="374"/>
      <c r="C16" s="374"/>
      <c r="D16" s="376"/>
      <c r="E16" s="374">
        <v>156</v>
      </c>
      <c r="F16" s="376">
        <v>414</v>
      </c>
      <c r="G16" s="386"/>
      <c r="H16" s="387" t="s">
        <v>530</v>
      </c>
      <c r="I16" s="396">
        <v>8500000</v>
      </c>
      <c r="J16" s="365">
        <f t="shared" si="0"/>
        <v>1700000</v>
      </c>
      <c r="K16" s="365">
        <v>2300000</v>
      </c>
      <c r="L16" s="365">
        <f t="shared" si="1"/>
        <v>-600000</v>
      </c>
      <c r="M16" s="365"/>
      <c r="N16" s="365">
        <f t="shared" si="2"/>
        <v>2300000</v>
      </c>
      <c r="O16" s="389">
        <f t="shared" si="3"/>
        <v>850000</v>
      </c>
      <c r="P16" s="389">
        <f t="shared" si="4"/>
        <v>3150000</v>
      </c>
      <c r="Q16" s="367">
        <v>500000</v>
      </c>
      <c r="R16" s="389">
        <f t="shared" si="5"/>
        <v>2650000</v>
      </c>
      <c r="S16" s="367"/>
      <c r="T16" s="389">
        <f t="shared" si="6"/>
        <v>500000</v>
      </c>
      <c r="U16" s="390">
        <f t="shared" si="7"/>
        <v>595000</v>
      </c>
      <c r="V16" s="390">
        <f t="shared" si="8"/>
        <v>1095000</v>
      </c>
      <c r="W16" s="367">
        <v>500000</v>
      </c>
      <c r="X16" s="390">
        <f t="shared" si="9"/>
        <v>595000</v>
      </c>
      <c r="Y16" s="368"/>
      <c r="Z16" s="390">
        <f t="shared" si="10"/>
        <v>500000</v>
      </c>
      <c r="AA16" s="391">
        <f t="shared" si="11"/>
        <v>595000</v>
      </c>
      <c r="AB16" s="391">
        <f t="shared" si="12"/>
        <v>1095000</v>
      </c>
      <c r="AC16" s="367">
        <v>500000</v>
      </c>
      <c r="AD16" s="391">
        <f t="shared" si="13"/>
        <v>595000</v>
      </c>
      <c r="AE16" s="369"/>
      <c r="AF16" s="391">
        <f t="shared" si="14"/>
        <v>500000</v>
      </c>
      <c r="AG16" s="392">
        <f t="shared" si="15"/>
        <v>595000</v>
      </c>
      <c r="AH16" s="392">
        <f t="shared" si="16"/>
        <v>1095000</v>
      </c>
      <c r="AI16" s="367">
        <v>500000</v>
      </c>
      <c r="AJ16" s="392">
        <f t="shared" si="17"/>
        <v>595000</v>
      </c>
      <c r="AK16" s="370"/>
      <c r="AL16" s="392">
        <f t="shared" si="18"/>
        <v>500000</v>
      </c>
      <c r="AM16" s="365">
        <f t="shared" si="19"/>
        <v>595000</v>
      </c>
      <c r="AN16" s="365">
        <f t="shared" si="20"/>
        <v>1095000</v>
      </c>
      <c r="AO16" s="367">
        <v>500000</v>
      </c>
      <c r="AP16" s="365">
        <f t="shared" si="21"/>
        <v>595000</v>
      </c>
      <c r="AQ16" s="366"/>
      <c r="AR16" s="365">
        <f t="shared" si="22"/>
        <v>500000</v>
      </c>
      <c r="AS16" s="393">
        <f t="shared" si="23"/>
        <v>595000</v>
      </c>
      <c r="AT16" s="393">
        <f t="shared" si="24"/>
        <v>1095000</v>
      </c>
      <c r="AU16" s="367">
        <v>500000</v>
      </c>
      <c r="AV16" s="393">
        <f t="shared" si="25"/>
        <v>595000</v>
      </c>
      <c r="AW16" s="371"/>
      <c r="AX16" s="393">
        <f t="shared" si="26"/>
        <v>500000</v>
      </c>
      <c r="AY16" s="394">
        <f t="shared" si="27"/>
        <v>595000</v>
      </c>
      <c r="AZ16" s="394">
        <f t="shared" si="28"/>
        <v>1095000</v>
      </c>
      <c r="BA16" s="367">
        <v>500000</v>
      </c>
      <c r="BB16" s="394">
        <f t="shared" si="29"/>
        <v>595000</v>
      </c>
      <c r="BC16" s="372"/>
      <c r="BD16" s="394">
        <f t="shared" si="30"/>
        <v>500000</v>
      </c>
      <c r="BE16" s="365">
        <f t="shared" si="31"/>
        <v>595000</v>
      </c>
      <c r="BF16" s="365">
        <f t="shared" si="32"/>
        <v>1095000</v>
      </c>
      <c r="BG16" s="367">
        <v>500000</v>
      </c>
      <c r="BH16" s="365">
        <f t="shared" si="33"/>
        <v>595000</v>
      </c>
      <c r="BI16" s="366"/>
      <c r="BJ16" s="365">
        <f t="shared" si="34"/>
        <v>500000</v>
      </c>
      <c r="BK16" s="395">
        <f t="shared" si="35"/>
        <v>595000</v>
      </c>
      <c r="BL16" s="395">
        <f t="shared" si="36"/>
        <v>1095000</v>
      </c>
      <c r="BM16" s="367">
        <v>500000</v>
      </c>
      <c r="BN16" s="395">
        <f t="shared" si="37"/>
        <v>595000</v>
      </c>
      <c r="BO16" s="373"/>
      <c r="BP16" s="395">
        <f t="shared" si="38"/>
        <v>500000</v>
      </c>
      <c r="BQ16" s="390">
        <f t="shared" si="39"/>
        <v>595000</v>
      </c>
      <c r="BR16" s="390">
        <f t="shared" si="40"/>
        <v>1095000</v>
      </c>
      <c r="BS16" s="367">
        <v>500000</v>
      </c>
      <c r="BT16" s="390">
        <f t="shared" si="41"/>
        <v>595000</v>
      </c>
      <c r="BU16" s="368"/>
      <c r="BV16" s="390">
        <f t="shared" si="42"/>
        <v>500000</v>
      </c>
      <c r="BW16" s="394">
        <f t="shared" si="43"/>
        <v>595000</v>
      </c>
      <c r="BX16" s="394">
        <f t="shared" si="44"/>
        <v>1095000</v>
      </c>
      <c r="BY16" s="367">
        <v>500000</v>
      </c>
      <c r="BZ16" s="394">
        <f t="shared" si="45"/>
        <v>595000</v>
      </c>
      <c r="CA16" s="372"/>
      <c r="CB16" s="394">
        <f t="shared" si="46"/>
        <v>500000</v>
      </c>
      <c r="CC16" s="395">
        <f t="shared" si="47"/>
        <v>8500000</v>
      </c>
      <c r="CD16" s="389">
        <f t="shared" si="48"/>
        <v>9000000</v>
      </c>
      <c r="CE16" s="373"/>
      <c r="CF16" s="373"/>
      <c r="CG16" s="395">
        <f t="shared" si="49"/>
        <v>0</v>
      </c>
      <c r="CH16" s="308">
        <f t="shared" si="50"/>
        <v>0</v>
      </c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86" customFormat="1" x14ac:dyDescent="0.25">
      <c r="A17" s="374"/>
      <c r="B17" s="374"/>
      <c r="C17" s="374"/>
      <c r="D17" s="376"/>
      <c r="E17" s="374">
        <v>157</v>
      </c>
      <c r="F17" s="376">
        <v>415</v>
      </c>
      <c r="G17" s="386"/>
      <c r="H17" s="387" t="s">
        <v>107</v>
      </c>
      <c r="I17" s="397">
        <v>6500000</v>
      </c>
      <c r="J17" s="365">
        <f t="shared" si="0"/>
        <v>1300000</v>
      </c>
      <c r="K17" s="365">
        <v>500000</v>
      </c>
      <c r="L17" s="365">
        <f t="shared" si="1"/>
        <v>800000</v>
      </c>
      <c r="M17" s="365"/>
      <c r="N17" s="365">
        <f t="shared" si="2"/>
        <v>500000</v>
      </c>
      <c r="O17" s="389">
        <f t="shared" si="3"/>
        <v>650000</v>
      </c>
      <c r="P17" s="389">
        <f t="shared" si="4"/>
        <v>1150000</v>
      </c>
      <c r="Q17" s="367">
        <v>500000</v>
      </c>
      <c r="R17" s="389">
        <f t="shared" si="5"/>
        <v>650000</v>
      </c>
      <c r="S17" s="367"/>
      <c r="T17" s="389">
        <f t="shared" si="6"/>
        <v>500000</v>
      </c>
      <c r="U17" s="390">
        <f t="shared" si="7"/>
        <v>455000.00000000006</v>
      </c>
      <c r="V17" s="390">
        <f t="shared" si="8"/>
        <v>955000</v>
      </c>
      <c r="W17" s="367">
        <v>500000</v>
      </c>
      <c r="X17" s="390">
        <f t="shared" si="9"/>
        <v>455000</v>
      </c>
      <c r="Y17" s="368"/>
      <c r="Z17" s="390">
        <f t="shared" si="10"/>
        <v>500000</v>
      </c>
      <c r="AA17" s="391">
        <f t="shared" si="11"/>
        <v>455000.00000000006</v>
      </c>
      <c r="AB17" s="391">
        <f t="shared" si="12"/>
        <v>955000</v>
      </c>
      <c r="AC17" s="367">
        <v>500000</v>
      </c>
      <c r="AD17" s="391">
        <f t="shared" si="13"/>
        <v>455000</v>
      </c>
      <c r="AE17" s="369"/>
      <c r="AF17" s="391">
        <f t="shared" si="14"/>
        <v>500000</v>
      </c>
      <c r="AG17" s="392">
        <f t="shared" si="15"/>
        <v>455000.00000000006</v>
      </c>
      <c r="AH17" s="392">
        <f t="shared" si="16"/>
        <v>955000</v>
      </c>
      <c r="AI17" s="367">
        <v>500000</v>
      </c>
      <c r="AJ17" s="392">
        <f t="shared" si="17"/>
        <v>455000</v>
      </c>
      <c r="AK17" s="370"/>
      <c r="AL17" s="392">
        <f t="shared" si="18"/>
        <v>500000</v>
      </c>
      <c r="AM17" s="365">
        <f t="shared" si="19"/>
        <v>455000.00000000006</v>
      </c>
      <c r="AN17" s="365">
        <f t="shared" si="20"/>
        <v>955000</v>
      </c>
      <c r="AO17" s="367">
        <v>500000</v>
      </c>
      <c r="AP17" s="365">
        <f t="shared" si="21"/>
        <v>455000</v>
      </c>
      <c r="AQ17" s="366"/>
      <c r="AR17" s="365">
        <f t="shared" si="22"/>
        <v>500000</v>
      </c>
      <c r="AS17" s="393">
        <f t="shared" si="23"/>
        <v>455000.00000000006</v>
      </c>
      <c r="AT17" s="393">
        <f t="shared" si="24"/>
        <v>955000</v>
      </c>
      <c r="AU17" s="367">
        <v>500000</v>
      </c>
      <c r="AV17" s="393">
        <f t="shared" si="25"/>
        <v>455000</v>
      </c>
      <c r="AW17" s="371"/>
      <c r="AX17" s="393">
        <f t="shared" si="26"/>
        <v>500000</v>
      </c>
      <c r="AY17" s="394">
        <f t="shared" si="27"/>
        <v>455000.00000000006</v>
      </c>
      <c r="AZ17" s="394">
        <f t="shared" si="28"/>
        <v>955000</v>
      </c>
      <c r="BA17" s="367">
        <v>500000</v>
      </c>
      <c r="BB17" s="394">
        <f t="shared" si="29"/>
        <v>455000</v>
      </c>
      <c r="BC17" s="372"/>
      <c r="BD17" s="394">
        <f t="shared" si="30"/>
        <v>500000</v>
      </c>
      <c r="BE17" s="365">
        <f t="shared" si="31"/>
        <v>455000.00000000006</v>
      </c>
      <c r="BF17" s="365">
        <f t="shared" si="32"/>
        <v>955000</v>
      </c>
      <c r="BG17" s="367">
        <v>500000</v>
      </c>
      <c r="BH17" s="365">
        <f t="shared" si="33"/>
        <v>455000</v>
      </c>
      <c r="BI17" s="366"/>
      <c r="BJ17" s="365">
        <f t="shared" si="34"/>
        <v>500000</v>
      </c>
      <c r="BK17" s="395">
        <f t="shared" si="35"/>
        <v>455000.00000000006</v>
      </c>
      <c r="BL17" s="395">
        <f t="shared" si="36"/>
        <v>955000</v>
      </c>
      <c r="BM17" s="367">
        <v>500000</v>
      </c>
      <c r="BN17" s="395">
        <f t="shared" si="37"/>
        <v>455000</v>
      </c>
      <c r="BO17" s="373"/>
      <c r="BP17" s="395">
        <f t="shared" si="38"/>
        <v>500000</v>
      </c>
      <c r="BQ17" s="390">
        <f t="shared" si="39"/>
        <v>455000.00000000006</v>
      </c>
      <c r="BR17" s="390">
        <f t="shared" si="40"/>
        <v>955000</v>
      </c>
      <c r="BS17" s="367">
        <v>500000</v>
      </c>
      <c r="BT17" s="390">
        <f t="shared" si="41"/>
        <v>455000</v>
      </c>
      <c r="BU17" s="368"/>
      <c r="BV17" s="390">
        <f t="shared" si="42"/>
        <v>500000</v>
      </c>
      <c r="BW17" s="394">
        <f t="shared" si="43"/>
        <v>455000.00000000006</v>
      </c>
      <c r="BX17" s="394">
        <f t="shared" si="44"/>
        <v>955000</v>
      </c>
      <c r="BY17" s="367">
        <v>500000</v>
      </c>
      <c r="BZ17" s="394">
        <f t="shared" si="45"/>
        <v>455000</v>
      </c>
      <c r="CA17" s="372"/>
      <c r="CB17" s="394">
        <f t="shared" si="46"/>
        <v>500000</v>
      </c>
      <c r="CC17" s="395">
        <f t="shared" si="47"/>
        <v>6500000</v>
      </c>
      <c r="CD17" s="389">
        <f t="shared" si="48"/>
        <v>7000000</v>
      </c>
      <c r="CE17" s="373"/>
      <c r="CF17" s="373"/>
      <c r="CG17" s="395">
        <f t="shared" si="49"/>
        <v>0</v>
      </c>
      <c r="CH17" s="308">
        <f t="shared" si="50"/>
        <v>0</v>
      </c>
    </row>
    <row r="18" spans="1:86" customFormat="1" x14ac:dyDescent="0.25">
      <c r="A18" s="374"/>
      <c r="B18" s="374"/>
      <c r="C18" s="374"/>
      <c r="D18" s="376"/>
      <c r="E18" s="374">
        <v>158</v>
      </c>
      <c r="F18" s="376">
        <v>416</v>
      </c>
      <c r="G18" s="386"/>
      <c r="H18" s="387" t="s">
        <v>30</v>
      </c>
      <c r="I18" s="396">
        <v>4500000</v>
      </c>
      <c r="J18" s="365">
        <f t="shared" si="0"/>
        <v>900000</v>
      </c>
      <c r="K18" s="365">
        <v>150000</v>
      </c>
      <c r="L18" s="365">
        <f t="shared" si="1"/>
        <v>750000</v>
      </c>
      <c r="M18" s="365"/>
      <c r="N18" s="365">
        <f t="shared" si="2"/>
        <v>150000</v>
      </c>
      <c r="O18" s="389">
        <f t="shared" si="3"/>
        <v>450000</v>
      </c>
      <c r="P18" s="389">
        <f t="shared" si="4"/>
        <v>600000</v>
      </c>
      <c r="Q18" s="367">
        <v>200000</v>
      </c>
      <c r="R18" s="389">
        <f t="shared" si="5"/>
        <v>400000</v>
      </c>
      <c r="S18" s="367"/>
      <c r="T18" s="389">
        <f t="shared" si="6"/>
        <v>200000</v>
      </c>
      <c r="U18" s="390">
        <f t="shared" si="7"/>
        <v>315000.00000000006</v>
      </c>
      <c r="V18" s="390">
        <f t="shared" si="8"/>
        <v>515000.00000000006</v>
      </c>
      <c r="W18" s="367">
        <v>200000</v>
      </c>
      <c r="X18" s="390">
        <f t="shared" si="9"/>
        <v>315000.00000000006</v>
      </c>
      <c r="Y18" s="368"/>
      <c r="Z18" s="390">
        <f t="shared" si="10"/>
        <v>200000</v>
      </c>
      <c r="AA18" s="391">
        <f t="shared" si="11"/>
        <v>315000.00000000006</v>
      </c>
      <c r="AB18" s="391">
        <f t="shared" si="12"/>
        <v>515000.00000000006</v>
      </c>
      <c r="AC18" s="367">
        <v>200000</v>
      </c>
      <c r="AD18" s="391">
        <f t="shared" si="13"/>
        <v>315000.00000000006</v>
      </c>
      <c r="AE18" s="369"/>
      <c r="AF18" s="391">
        <f t="shared" si="14"/>
        <v>200000</v>
      </c>
      <c r="AG18" s="392">
        <f t="shared" si="15"/>
        <v>315000.00000000006</v>
      </c>
      <c r="AH18" s="392">
        <f t="shared" si="16"/>
        <v>515000.00000000006</v>
      </c>
      <c r="AI18" s="367">
        <v>200000</v>
      </c>
      <c r="AJ18" s="392">
        <f t="shared" si="17"/>
        <v>315000.00000000006</v>
      </c>
      <c r="AK18" s="370"/>
      <c r="AL18" s="392">
        <f t="shared" si="18"/>
        <v>200000</v>
      </c>
      <c r="AM18" s="365">
        <f t="shared" si="19"/>
        <v>315000.00000000006</v>
      </c>
      <c r="AN18" s="365">
        <f t="shared" si="20"/>
        <v>515000.00000000006</v>
      </c>
      <c r="AO18" s="367">
        <v>200000</v>
      </c>
      <c r="AP18" s="365">
        <f t="shared" si="21"/>
        <v>315000.00000000006</v>
      </c>
      <c r="AQ18" s="366"/>
      <c r="AR18" s="365">
        <f t="shared" si="22"/>
        <v>200000</v>
      </c>
      <c r="AS18" s="393">
        <f t="shared" si="23"/>
        <v>315000.00000000006</v>
      </c>
      <c r="AT18" s="393">
        <f t="shared" si="24"/>
        <v>515000.00000000006</v>
      </c>
      <c r="AU18" s="367">
        <v>200000</v>
      </c>
      <c r="AV18" s="393">
        <f t="shared" si="25"/>
        <v>315000.00000000006</v>
      </c>
      <c r="AW18" s="371"/>
      <c r="AX18" s="393">
        <f t="shared" si="26"/>
        <v>200000</v>
      </c>
      <c r="AY18" s="394">
        <f t="shared" si="27"/>
        <v>315000.00000000006</v>
      </c>
      <c r="AZ18" s="394">
        <f t="shared" si="28"/>
        <v>515000.00000000006</v>
      </c>
      <c r="BA18" s="367">
        <v>200000</v>
      </c>
      <c r="BB18" s="394">
        <f t="shared" si="29"/>
        <v>315000.00000000006</v>
      </c>
      <c r="BC18" s="372"/>
      <c r="BD18" s="394">
        <f t="shared" si="30"/>
        <v>200000</v>
      </c>
      <c r="BE18" s="365">
        <f t="shared" si="31"/>
        <v>315000.00000000006</v>
      </c>
      <c r="BF18" s="365">
        <f t="shared" si="32"/>
        <v>515000.00000000006</v>
      </c>
      <c r="BG18" s="367">
        <v>200000</v>
      </c>
      <c r="BH18" s="365">
        <f t="shared" si="33"/>
        <v>315000.00000000006</v>
      </c>
      <c r="BI18" s="366"/>
      <c r="BJ18" s="365">
        <f t="shared" si="34"/>
        <v>200000</v>
      </c>
      <c r="BK18" s="395">
        <f t="shared" si="35"/>
        <v>315000.00000000006</v>
      </c>
      <c r="BL18" s="395">
        <f t="shared" si="36"/>
        <v>515000.00000000006</v>
      </c>
      <c r="BM18" s="367">
        <v>200000</v>
      </c>
      <c r="BN18" s="395">
        <f t="shared" si="37"/>
        <v>315000.00000000006</v>
      </c>
      <c r="BO18" s="373"/>
      <c r="BP18" s="395">
        <f t="shared" si="38"/>
        <v>200000</v>
      </c>
      <c r="BQ18" s="390">
        <f t="shared" si="39"/>
        <v>315000.00000000006</v>
      </c>
      <c r="BR18" s="390">
        <f t="shared" si="40"/>
        <v>515000.00000000006</v>
      </c>
      <c r="BS18" s="367">
        <v>200000</v>
      </c>
      <c r="BT18" s="390">
        <f t="shared" si="41"/>
        <v>315000.00000000006</v>
      </c>
      <c r="BU18" s="368"/>
      <c r="BV18" s="390">
        <f t="shared" si="42"/>
        <v>200000</v>
      </c>
      <c r="BW18" s="394">
        <f t="shared" si="43"/>
        <v>315000.00000000006</v>
      </c>
      <c r="BX18" s="394">
        <f t="shared" si="44"/>
        <v>515000.00000000006</v>
      </c>
      <c r="BY18" s="367">
        <v>200000</v>
      </c>
      <c r="BZ18" s="394">
        <f t="shared" si="45"/>
        <v>315000.00000000006</v>
      </c>
      <c r="CA18" s="372"/>
      <c r="CB18" s="394">
        <f t="shared" si="46"/>
        <v>200000</v>
      </c>
      <c r="CC18" s="395">
        <f t="shared" si="47"/>
        <v>4500000</v>
      </c>
      <c r="CD18" s="389">
        <f t="shared" si="48"/>
        <v>4700000</v>
      </c>
      <c r="CE18" s="373"/>
      <c r="CF18" s="373"/>
      <c r="CG18" s="395">
        <f t="shared" si="49"/>
        <v>0</v>
      </c>
      <c r="CH18" s="308">
        <f t="shared" si="50"/>
        <v>0</v>
      </c>
    </row>
    <row r="19" spans="1:86" customFormat="1" x14ac:dyDescent="0.25">
      <c r="A19" s="374"/>
      <c r="B19" s="374"/>
      <c r="C19" s="374"/>
      <c r="D19" s="376"/>
      <c r="E19" s="374">
        <v>159</v>
      </c>
      <c r="F19" s="376">
        <v>421</v>
      </c>
      <c r="G19" s="386"/>
      <c r="H19" s="387" t="s">
        <v>31</v>
      </c>
      <c r="I19" s="396">
        <v>13200000</v>
      </c>
      <c r="J19" s="365">
        <f t="shared" si="0"/>
        <v>2640000</v>
      </c>
      <c r="K19" s="365">
        <v>600000</v>
      </c>
      <c r="L19" s="365">
        <f t="shared" si="1"/>
        <v>2040000</v>
      </c>
      <c r="M19" s="365"/>
      <c r="N19" s="365">
        <f t="shared" si="2"/>
        <v>600000</v>
      </c>
      <c r="O19" s="389">
        <f t="shared" si="3"/>
        <v>1320000</v>
      </c>
      <c r="P19" s="389">
        <f t="shared" si="4"/>
        <v>1920000</v>
      </c>
      <c r="Q19" s="367">
        <v>700000</v>
      </c>
      <c r="R19" s="389">
        <f t="shared" si="5"/>
        <v>1220000</v>
      </c>
      <c r="S19" s="367"/>
      <c r="T19" s="389">
        <f t="shared" si="6"/>
        <v>700000</v>
      </c>
      <c r="U19" s="390">
        <f t="shared" si="7"/>
        <v>924000.00000000012</v>
      </c>
      <c r="V19" s="390">
        <f t="shared" si="8"/>
        <v>1624000</v>
      </c>
      <c r="W19" s="367">
        <v>700000</v>
      </c>
      <c r="X19" s="390">
        <f t="shared" si="9"/>
        <v>924000</v>
      </c>
      <c r="Y19" s="368"/>
      <c r="Z19" s="390">
        <f t="shared" si="10"/>
        <v>700000</v>
      </c>
      <c r="AA19" s="391">
        <f t="shared" si="11"/>
        <v>924000.00000000012</v>
      </c>
      <c r="AB19" s="391">
        <f t="shared" si="12"/>
        <v>1624000</v>
      </c>
      <c r="AC19" s="367">
        <v>700000</v>
      </c>
      <c r="AD19" s="391">
        <f t="shared" si="13"/>
        <v>924000</v>
      </c>
      <c r="AE19" s="369"/>
      <c r="AF19" s="391">
        <f t="shared" si="14"/>
        <v>700000</v>
      </c>
      <c r="AG19" s="392">
        <f t="shared" si="15"/>
        <v>924000.00000000012</v>
      </c>
      <c r="AH19" s="392">
        <f t="shared" si="16"/>
        <v>1624000</v>
      </c>
      <c r="AI19" s="367">
        <v>700000</v>
      </c>
      <c r="AJ19" s="392">
        <f t="shared" si="17"/>
        <v>924000</v>
      </c>
      <c r="AK19" s="370"/>
      <c r="AL19" s="392">
        <f t="shared" si="18"/>
        <v>700000</v>
      </c>
      <c r="AM19" s="365">
        <f t="shared" si="19"/>
        <v>924000.00000000012</v>
      </c>
      <c r="AN19" s="365">
        <f t="shared" si="20"/>
        <v>1624000</v>
      </c>
      <c r="AO19" s="367">
        <v>700000</v>
      </c>
      <c r="AP19" s="365">
        <f t="shared" si="21"/>
        <v>924000</v>
      </c>
      <c r="AQ19" s="366"/>
      <c r="AR19" s="365">
        <f t="shared" si="22"/>
        <v>700000</v>
      </c>
      <c r="AS19" s="393">
        <f t="shared" si="23"/>
        <v>924000.00000000012</v>
      </c>
      <c r="AT19" s="393">
        <f t="shared" si="24"/>
        <v>1624000</v>
      </c>
      <c r="AU19" s="367">
        <v>700000</v>
      </c>
      <c r="AV19" s="393">
        <f t="shared" si="25"/>
        <v>924000</v>
      </c>
      <c r="AW19" s="371"/>
      <c r="AX19" s="393">
        <f t="shared" si="26"/>
        <v>700000</v>
      </c>
      <c r="AY19" s="394">
        <f t="shared" si="27"/>
        <v>924000.00000000012</v>
      </c>
      <c r="AZ19" s="394">
        <f t="shared" si="28"/>
        <v>1624000</v>
      </c>
      <c r="BA19" s="367">
        <v>700000</v>
      </c>
      <c r="BB19" s="394">
        <f t="shared" si="29"/>
        <v>924000</v>
      </c>
      <c r="BC19" s="372"/>
      <c r="BD19" s="394">
        <f t="shared" si="30"/>
        <v>700000</v>
      </c>
      <c r="BE19" s="365">
        <f t="shared" si="31"/>
        <v>924000.00000000012</v>
      </c>
      <c r="BF19" s="365">
        <f t="shared" si="32"/>
        <v>1624000</v>
      </c>
      <c r="BG19" s="367">
        <v>700000</v>
      </c>
      <c r="BH19" s="365">
        <f t="shared" si="33"/>
        <v>924000</v>
      </c>
      <c r="BI19" s="366"/>
      <c r="BJ19" s="365">
        <f t="shared" si="34"/>
        <v>700000</v>
      </c>
      <c r="BK19" s="395">
        <f t="shared" si="35"/>
        <v>924000.00000000012</v>
      </c>
      <c r="BL19" s="395">
        <f t="shared" si="36"/>
        <v>1624000</v>
      </c>
      <c r="BM19" s="367">
        <v>700000</v>
      </c>
      <c r="BN19" s="395">
        <f t="shared" si="37"/>
        <v>924000</v>
      </c>
      <c r="BO19" s="373"/>
      <c r="BP19" s="395">
        <f t="shared" si="38"/>
        <v>700000</v>
      </c>
      <c r="BQ19" s="390">
        <f t="shared" si="39"/>
        <v>924000.00000000012</v>
      </c>
      <c r="BR19" s="390">
        <f t="shared" si="40"/>
        <v>1624000</v>
      </c>
      <c r="BS19" s="367">
        <v>700000</v>
      </c>
      <c r="BT19" s="390">
        <f t="shared" si="41"/>
        <v>924000</v>
      </c>
      <c r="BU19" s="368"/>
      <c r="BV19" s="390">
        <f t="shared" si="42"/>
        <v>700000</v>
      </c>
      <c r="BW19" s="394">
        <f t="shared" si="43"/>
        <v>924000.00000000012</v>
      </c>
      <c r="BX19" s="394">
        <f t="shared" si="44"/>
        <v>1624000</v>
      </c>
      <c r="BY19" s="367">
        <v>700000</v>
      </c>
      <c r="BZ19" s="394">
        <f t="shared" si="45"/>
        <v>924000</v>
      </c>
      <c r="CA19" s="372"/>
      <c r="CB19" s="394">
        <f t="shared" si="46"/>
        <v>700000</v>
      </c>
      <c r="CC19" s="395">
        <f t="shared" si="47"/>
        <v>13200000</v>
      </c>
      <c r="CD19" s="389">
        <f t="shared" si="48"/>
        <v>13900000</v>
      </c>
      <c r="CE19" s="373"/>
      <c r="CF19" s="373"/>
      <c r="CG19" s="395">
        <f t="shared" si="49"/>
        <v>0</v>
      </c>
      <c r="CH19" s="308">
        <f t="shared" si="50"/>
        <v>0</v>
      </c>
    </row>
    <row r="20" spans="1:86" customFormat="1" x14ac:dyDescent="0.25">
      <c r="A20" s="374"/>
      <c r="B20" s="374"/>
      <c r="C20" s="374"/>
      <c r="D20" s="376"/>
      <c r="E20" s="374">
        <v>160</v>
      </c>
      <c r="F20" s="376">
        <v>422</v>
      </c>
      <c r="G20" s="386"/>
      <c r="H20" s="387" t="s">
        <v>32</v>
      </c>
      <c r="I20" s="396">
        <v>830000</v>
      </c>
      <c r="J20" s="365">
        <f t="shared" si="0"/>
        <v>166000</v>
      </c>
      <c r="K20" s="365">
        <v>30000</v>
      </c>
      <c r="L20" s="365">
        <f t="shared" si="1"/>
        <v>136000</v>
      </c>
      <c r="M20" s="365"/>
      <c r="N20" s="365">
        <f t="shared" si="2"/>
        <v>30000</v>
      </c>
      <c r="O20" s="389">
        <f t="shared" si="3"/>
        <v>83000</v>
      </c>
      <c r="P20" s="389">
        <f t="shared" si="4"/>
        <v>113000</v>
      </c>
      <c r="Q20" s="367">
        <v>30000</v>
      </c>
      <c r="R20" s="389">
        <f t="shared" si="5"/>
        <v>83000</v>
      </c>
      <c r="S20" s="367"/>
      <c r="T20" s="389">
        <f t="shared" si="6"/>
        <v>30000</v>
      </c>
      <c r="U20" s="390">
        <f t="shared" si="7"/>
        <v>58100.000000000007</v>
      </c>
      <c r="V20" s="390">
        <f t="shared" si="8"/>
        <v>88100</v>
      </c>
      <c r="W20" s="367">
        <v>30000</v>
      </c>
      <c r="X20" s="390">
        <f t="shared" si="9"/>
        <v>58100</v>
      </c>
      <c r="Y20" s="368"/>
      <c r="Z20" s="390">
        <f t="shared" si="10"/>
        <v>30000</v>
      </c>
      <c r="AA20" s="391">
        <f t="shared" si="11"/>
        <v>58100.000000000007</v>
      </c>
      <c r="AB20" s="391">
        <f t="shared" si="12"/>
        <v>88100</v>
      </c>
      <c r="AC20" s="367">
        <v>30000</v>
      </c>
      <c r="AD20" s="391">
        <f t="shared" si="13"/>
        <v>58100</v>
      </c>
      <c r="AE20" s="369"/>
      <c r="AF20" s="391">
        <f t="shared" si="14"/>
        <v>30000</v>
      </c>
      <c r="AG20" s="392">
        <f t="shared" si="15"/>
        <v>58100.000000000007</v>
      </c>
      <c r="AH20" s="392">
        <f t="shared" si="16"/>
        <v>88100</v>
      </c>
      <c r="AI20" s="367">
        <v>30000</v>
      </c>
      <c r="AJ20" s="392">
        <f t="shared" si="17"/>
        <v>58100</v>
      </c>
      <c r="AK20" s="370"/>
      <c r="AL20" s="392">
        <f t="shared" si="18"/>
        <v>30000</v>
      </c>
      <c r="AM20" s="365">
        <f t="shared" si="19"/>
        <v>58100.000000000007</v>
      </c>
      <c r="AN20" s="365">
        <f t="shared" si="20"/>
        <v>88100</v>
      </c>
      <c r="AO20" s="367">
        <v>30000</v>
      </c>
      <c r="AP20" s="365">
        <f t="shared" si="21"/>
        <v>58100</v>
      </c>
      <c r="AQ20" s="366"/>
      <c r="AR20" s="365">
        <f t="shared" si="22"/>
        <v>30000</v>
      </c>
      <c r="AS20" s="393">
        <f t="shared" si="23"/>
        <v>58100.000000000007</v>
      </c>
      <c r="AT20" s="393">
        <f t="shared" si="24"/>
        <v>88100</v>
      </c>
      <c r="AU20" s="367">
        <v>30000</v>
      </c>
      <c r="AV20" s="393">
        <f t="shared" si="25"/>
        <v>58100</v>
      </c>
      <c r="AW20" s="371"/>
      <c r="AX20" s="393">
        <f t="shared" si="26"/>
        <v>30000</v>
      </c>
      <c r="AY20" s="394">
        <f t="shared" si="27"/>
        <v>58100.000000000007</v>
      </c>
      <c r="AZ20" s="394">
        <f t="shared" si="28"/>
        <v>88100</v>
      </c>
      <c r="BA20" s="367">
        <v>30000</v>
      </c>
      <c r="BB20" s="394">
        <f t="shared" si="29"/>
        <v>58100</v>
      </c>
      <c r="BC20" s="372"/>
      <c r="BD20" s="394">
        <f t="shared" si="30"/>
        <v>30000</v>
      </c>
      <c r="BE20" s="365">
        <f t="shared" si="31"/>
        <v>58100.000000000007</v>
      </c>
      <c r="BF20" s="365">
        <f t="shared" si="32"/>
        <v>88100</v>
      </c>
      <c r="BG20" s="367">
        <v>30000</v>
      </c>
      <c r="BH20" s="365">
        <f t="shared" si="33"/>
        <v>58100</v>
      </c>
      <c r="BI20" s="366"/>
      <c r="BJ20" s="365">
        <f t="shared" si="34"/>
        <v>30000</v>
      </c>
      <c r="BK20" s="395">
        <f t="shared" si="35"/>
        <v>58100.000000000007</v>
      </c>
      <c r="BL20" s="395">
        <f t="shared" si="36"/>
        <v>88100</v>
      </c>
      <c r="BM20" s="367">
        <v>30000</v>
      </c>
      <c r="BN20" s="395">
        <f t="shared" si="37"/>
        <v>58100</v>
      </c>
      <c r="BO20" s="373"/>
      <c r="BP20" s="395">
        <f t="shared" si="38"/>
        <v>30000</v>
      </c>
      <c r="BQ20" s="390">
        <f t="shared" si="39"/>
        <v>58100.000000000007</v>
      </c>
      <c r="BR20" s="390">
        <f t="shared" si="40"/>
        <v>88100</v>
      </c>
      <c r="BS20" s="367">
        <v>30000</v>
      </c>
      <c r="BT20" s="390">
        <f t="shared" si="41"/>
        <v>58100</v>
      </c>
      <c r="BU20" s="368"/>
      <c r="BV20" s="390">
        <f t="shared" si="42"/>
        <v>30000</v>
      </c>
      <c r="BW20" s="394">
        <f t="shared" si="43"/>
        <v>58100.000000000007</v>
      </c>
      <c r="BX20" s="394">
        <f t="shared" si="44"/>
        <v>88100</v>
      </c>
      <c r="BY20" s="367">
        <v>30000</v>
      </c>
      <c r="BZ20" s="394">
        <f t="shared" si="45"/>
        <v>58100</v>
      </c>
      <c r="CA20" s="372"/>
      <c r="CB20" s="394">
        <f t="shared" si="46"/>
        <v>30000</v>
      </c>
      <c r="CC20" s="395">
        <f t="shared" si="47"/>
        <v>830000</v>
      </c>
      <c r="CD20" s="389">
        <f t="shared" si="48"/>
        <v>860000</v>
      </c>
      <c r="CE20" s="373"/>
      <c r="CF20" s="373"/>
      <c r="CG20" s="395">
        <f t="shared" si="49"/>
        <v>0</v>
      </c>
      <c r="CH20" s="308">
        <f t="shared" si="50"/>
        <v>0</v>
      </c>
    </row>
    <row r="21" spans="1:86" customFormat="1" x14ac:dyDescent="0.25">
      <c r="A21" s="374"/>
      <c r="B21" s="374"/>
      <c r="C21" s="374"/>
      <c r="D21" s="376"/>
      <c r="E21" s="374">
        <v>161</v>
      </c>
      <c r="F21" s="376">
        <v>423</v>
      </c>
      <c r="G21" s="386"/>
      <c r="H21" s="387" t="s">
        <v>44</v>
      </c>
      <c r="I21" s="396">
        <f>65000000-2858000+1429000</f>
        <v>63571000</v>
      </c>
      <c r="J21" s="365">
        <f t="shared" si="0"/>
        <v>12714200</v>
      </c>
      <c r="K21" s="365">
        <v>6000000</v>
      </c>
      <c r="L21" s="365">
        <f t="shared" si="1"/>
        <v>6714200</v>
      </c>
      <c r="M21" s="365"/>
      <c r="N21" s="365">
        <f t="shared" si="2"/>
        <v>6000000</v>
      </c>
      <c r="O21" s="389">
        <f t="shared" si="3"/>
        <v>6357100</v>
      </c>
      <c r="P21" s="389">
        <f t="shared" si="4"/>
        <v>12357100</v>
      </c>
      <c r="Q21" s="367">
        <v>5500000</v>
      </c>
      <c r="R21" s="389">
        <f t="shared" si="5"/>
        <v>6857100</v>
      </c>
      <c r="S21" s="367"/>
      <c r="T21" s="389">
        <f t="shared" si="6"/>
        <v>5500000</v>
      </c>
      <c r="U21" s="390">
        <f t="shared" si="7"/>
        <v>4449970</v>
      </c>
      <c r="V21" s="390">
        <f t="shared" si="8"/>
        <v>9949970</v>
      </c>
      <c r="W21" s="367">
        <v>5500000</v>
      </c>
      <c r="X21" s="390">
        <f t="shared" si="9"/>
        <v>4449970</v>
      </c>
      <c r="Y21" s="368"/>
      <c r="Z21" s="390">
        <f t="shared" si="10"/>
        <v>5500000</v>
      </c>
      <c r="AA21" s="391">
        <f t="shared" si="11"/>
        <v>4449970</v>
      </c>
      <c r="AB21" s="391">
        <f t="shared" si="12"/>
        <v>9949970</v>
      </c>
      <c r="AC21" s="367">
        <v>5500000</v>
      </c>
      <c r="AD21" s="391">
        <f t="shared" si="13"/>
        <v>4449970</v>
      </c>
      <c r="AE21" s="369"/>
      <c r="AF21" s="391">
        <f t="shared" si="14"/>
        <v>5500000</v>
      </c>
      <c r="AG21" s="392">
        <f t="shared" si="15"/>
        <v>4449970</v>
      </c>
      <c r="AH21" s="392">
        <f t="shared" si="16"/>
        <v>9949970</v>
      </c>
      <c r="AI21" s="367">
        <v>5500000</v>
      </c>
      <c r="AJ21" s="392">
        <f t="shared" si="17"/>
        <v>4449970</v>
      </c>
      <c r="AK21" s="370"/>
      <c r="AL21" s="392">
        <f t="shared" si="18"/>
        <v>5500000</v>
      </c>
      <c r="AM21" s="365">
        <f t="shared" si="19"/>
        <v>4449970</v>
      </c>
      <c r="AN21" s="365">
        <f t="shared" si="20"/>
        <v>9949970</v>
      </c>
      <c r="AO21" s="367">
        <v>5500000</v>
      </c>
      <c r="AP21" s="365">
        <f t="shared" si="21"/>
        <v>4449970</v>
      </c>
      <c r="AQ21" s="366"/>
      <c r="AR21" s="365">
        <f t="shared" si="22"/>
        <v>5500000</v>
      </c>
      <c r="AS21" s="393">
        <f t="shared" si="23"/>
        <v>4449970</v>
      </c>
      <c r="AT21" s="393">
        <f t="shared" si="24"/>
        <v>9949970</v>
      </c>
      <c r="AU21" s="367">
        <v>5500000</v>
      </c>
      <c r="AV21" s="393">
        <f t="shared" si="25"/>
        <v>4449970</v>
      </c>
      <c r="AW21" s="371"/>
      <c r="AX21" s="393">
        <f t="shared" si="26"/>
        <v>5500000</v>
      </c>
      <c r="AY21" s="394">
        <f t="shared" si="27"/>
        <v>4449970</v>
      </c>
      <c r="AZ21" s="394">
        <f t="shared" si="28"/>
        <v>9949970</v>
      </c>
      <c r="BA21" s="367">
        <v>5500000</v>
      </c>
      <c r="BB21" s="394">
        <f t="shared" si="29"/>
        <v>4449970</v>
      </c>
      <c r="BC21" s="372"/>
      <c r="BD21" s="394">
        <f t="shared" si="30"/>
        <v>5500000</v>
      </c>
      <c r="BE21" s="365">
        <f t="shared" si="31"/>
        <v>4449970</v>
      </c>
      <c r="BF21" s="365">
        <f t="shared" si="32"/>
        <v>9949970</v>
      </c>
      <c r="BG21" s="367">
        <v>5500000</v>
      </c>
      <c r="BH21" s="365">
        <f t="shared" si="33"/>
        <v>4449970</v>
      </c>
      <c r="BI21" s="366"/>
      <c r="BJ21" s="365">
        <f t="shared" si="34"/>
        <v>5500000</v>
      </c>
      <c r="BK21" s="395">
        <f t="shared" si="35"/>
        <v>4449970</v>
      </c>
      <c r="BL21" s="395">
        <f t="shared" si="36"/>
        <v>9949970</v>
      </c>
      <c r="BM21" s="367">
        <v>5500000</v>
      </c>
      <c r="BN21" s="395">
        <f t="shared" si="37"/>
        <v>4449970</v>
      </c>
      <c r="BO21" s="373"/>
      <c r="BP21" s="395">
        <f t="shared" si="38"/>
        <v>5500000</v>
      </c>
      <c r="BQ21" s="390">
        <f t="shared" si="39"/>
        <v>4449970</v>
      </c>
      <c r="BR21" s="390">
        <f t="shared" si="40"/>
        <v>9949970</v>
      </c>
      <c r="BS21" s="367">
        <v>5500000</v>
      </c>
      <c r="BT21" s="390">
        <f t="shared" si="41"/>
        <v>4449970</v>
      </c>
      <c r="BU21" s="368"/>
      <c r="BV21" s="390">
        <f t="shared" si="42"/>
        <v>5500000</v>
      </c>
      <c r="BW21" s="394">
        <f t="shared" si="43"/>
        <v>4449970</v>
      </c>
      <c r="BX21" s="394">
        <f t="shared" si="44"/>
        <v>9949970</v>
      </c>
      <c r="BY21" s="367">
        <v>5500000</v>
      </c>
      <c r="BZ21" s="394">
        <f t="shared" si="45"/>
        <v>4449970</v>
      </c>
      <c r="CA21" s="372"/>
      <c r="CB21" s="394">
        <f t="shared" si="46"/>
        <v>5500000</v>
      </c>
      <c r="CC21" s="395">
        <f t="shared" si="47"/>
        <v>63571000</v>
      </c>
      <c r="CD21" s="389">
        <f t="shared" si="48"/>
        <v>69071000</v>
      </c>
      <c r="CE21" s="373"/>
      <c r="CF21" s="373"/>
      <c r="CG21" s="395">
        <f t="shared" si="49"/>
        <v>0</v>
      </c>
      <c r="CH21" s="308">
        <f t="shared" si="50"/>
        <v>0</v>
      </c>
    </row>
    <row r="22" spans="1:86" customFormat="1" x14ac:dyDescent="0.25">
      <c r="A22" s="374"/>
      <c r="B22" s="374"/>
      <c r="C22" s="374"/>
      <c r="D22" s="376"/>
      <c r="E22" s="374">
        <v>162</v>
      </c>
      <c r="F22" s="376">
        <v>424</v>
      </c>
      <c r="G22" s="386"/>
      <c r="H22" s="387" t="s">
        <v>45</v>
      </c>
      <c r="I22" s="396">
        <v>2500000</v>
      </c>
      <c r="J22" s="365">
        <f t="shared" si="0"/>
        <v>500000</v>
      </c>
      <c r="K22" s="365">
        <v>150000</v>
      </c>
      <c r="L22" s="365">
        <f t="shared" si="1"/>
        <v>350000</v>
      </c>
      <c r="M22" s="365"/>
      <c r="N22" s="365">
        <f t="shared" si="2"/>
        <v>150000</v>
      </c>
      <c r="O22" s="389">
        <f t="shared" si="3"/>
        <v>250000</v>
      </c>
      <c r="P22" s="389">
        <f t="shared" si="4"/>
        <v>400000</v>
      </c>
      <c r="Q22" s="367">
        <v>250000</v>
      </c>
      <c r="R22" s="389">
        <f t="shared" si="5"/>
        <v>150000</v>
      </c>
      <c r="S22" s="367"/>
      <c r="T22" s="389">
        <f t="shared" si="6"/>
        <v>250000</v>
      </c>
      <c r="U22" s="390">
        <f t="shared" si="7"/>
        <v>175000.00000000003</v>
      </c>
      <c r="V22" s="390">
        <f t="shared" si="8"/>
        <v>425000</v>
      </c>
      <c r="W22" s="367">
        <v>250000</v>
      </c>
      <c r="X22" s="390">
        <f t="shared" si="9"/>
        <v>175000</v>
      </c>
      <c r="Y22" s="368"/>
      <c r="Z22" s="390">
        <f t="shared" si="10"/>
        <v>250000</v>
      </c>
      <c r="AA22" s="391">
        <f t="shared" si="11"/>
        <v>175000.00000000003</v>
      </c>
      <c r="AB22" s="391">
        <f t="shared" si="12"/>
        <v>425000</v>
      </c>
      <c r="AC22" s="367">
        <v>250000</v>
      </c>
      <c r="AD22" s="391">
        <f t="shared" si="13"/>
        <v>175000</v>
      </c>
      <c r="AE22" s="369"/>
      <c r="AF22" s="391">
        <f t="shared" si="14"/>
        <v>250000</v>
      </c>
      <c r="AG22" s="392">
        <f t="shared" si="15"/>
        <v>175000.00000000003</v>
      </c>
      <c r="AH22" s="392">
        <f t="shared" si="16"/>
        <v>425000</v>
      </c>
      <c r="AI22" s="367">
        <v>250000</v>
      </c>
      <c r="AJ22" s="392">
        <f t="shared" si="17"/>
        <v>175000</v>
      </c>
      <c r="AK22" s="370"/>
      <c r="AL22" s="392">
        <f t="shared" si="18"/>
        <v>250000</v>
      </c>
      <c r="AM22" s="365">
        <f t="shared" si="19"/>
        <v>175000.00000000003</v>
      </c>
      <c r="AN22" s="365">
        <f t="shared" si="20"/>
        <v>425000</v>
      </c>
      <c r="AO22" s="367">
        <v>250000</v>
      </c>
      <c r="AP22" s="365">
        <f t="shared" si="21"/>
        <v>175000</v>
      </c>
      <c r="AQ22" s="366"/>
      <c r="AR22" s="365">
        <f t="shared" si="22"/>
        <v>250000</v>
      </c>
      <c r="AS22" s="393">
        <f t="shared" si="23"/>
        <v>175000.00000000003</v>
      </c>
      <c r="AT22" s="393">
        <f t="shared" si="24"/>
        <v>425000</v>
      </c>
      <c r="AU22" s="367">
        <v>250000</v>
      </c>
      <c r="AV22" s="393">
        <f t="shared" si="25"/>
        <v>175000</v>
      </c>
      <c r="AW22" s="371"/>
      <c r="AX22" s="393">
        <f t="shared" si="26"/>
        <v>250000</v>
      </c>
      <c r="AY22" s="394">
        <f t="shared" si="27"/>
        <v>175000.00000000003</v>
      </c>
      <c r="AZ22" s="394">
        <f t="shared" si="28"/>
        <v>425000</v>
      </c>
      <c r="BA22" s="367">
        <v>250000</v>
      </c>
      <c r="BB22" s="394">
        <f t="shared" si="29"/>
        <v>175000</v>
      </c>
      <c r="BC22" s="372"/>
      <c r="BD22" s="394">
        <f t="shared" si="30"/>
        <v>250000</v>
      </c>
      <c r="BE22" s="365">
        <f t="shared" si="31"/>
        <v>175000.00000000003</v>
      </c>
      <c r="BF22" s="365">
        <f t="shared" si="32"/>
        <v>425000</v>
      </c>
      <c r="BG22" s="367">
        <v>250000</v>
      </c>
      <c r="BH22" s="365">
        <f t="shared" si="33"/>
        <v>175000</v>
      </c>
      <c r="BI22" s="366"/>
      <c r="BJ22" s="365">
        <f t="shared" si="34"/>
        <v>250000</v>
      </c>
      <c r="BK22" s="395">
        <f t="shared" si="35"/>
        <v>175000.00000000003</v>
      </c>
      <c r="BL22" s="395">
        <f t="shared" si="36"/>
        <v>425000</v>
      </c>
      <c r="BM22" s="367">
        <v>250000</v>
      </c>
      <c r="BN22" s="395">
        <f t="shared" si="37"/>
        <v>175000</v>
      </c>
      <c r="BO22" s="373"/>
      <c r="BP22" s="395">
        <f t="shared" si="38"/>
        <v>250000</v>
      </c>
      <c r="BQ22" s="390">
        <f t="shared" si="39"/>
        <v>175000.00000000003</v>
      </c>
      <c r="BR22" s="390">
        <f t="shared" si="40"/>
        <v>425000</v>
      </c>
      <c r="BS22" s="367">
        <v>250000</v>
      </c>
      <c r="BT22" s="390">
        <f t="shared" si="41"/>
        <v>175000</v>
      </c>
      <c r="BU22" s="368"/>
      <c r="BV22" s="390">
        <f t="shared" si="42"/>
        <v>250000</v>
      </c>
      <c r="BW22" s="394">
        <f t="shared" si="43"/>
        <v>175000.00000000003</v>
      </c>
      <c r="BX22" s="394">
        <f t="shared" si="44"/>
        <v>425000</v>
      </c>
      <c r="BY22" s="367">
        <v>250000</v>
      </c>
      <c r="BZ22" s="394">
        <f t="shared" si="45"/>
        <v>175000</v>
      </c>
      <c r="CA22" s="372"/>
      <c r="CB22" s="394">
        <f t="shared" si="46"/>
        <v>250000</v>
      </c>
      <c r="CC22" s="395">
        <f t="shared" si="47"/>
        <v>2500000</v>
      </c>
      <c r="CD22" s="389">
        <f t="shared" si="48"/>
        <v>2750000</v>
      </c>
      <c r="CE22" s="373"/>
      <c r="CF22" s="373"/>
      <c r="CG22" s="395">
        <f t="shared" si="49"/>
        <v>0</v>
      </c>
      <c r="CH22" s="308">
        <f t="shared" si="50"/>
        <v>0</v>
      </c>
    </row>
    <row r="23" spans="1:86" customFormat="1" x14ac:dyDescent="0.25">
      <c r="A23" s="374"/>
      <c r="B23" s="374"/>
      <c r="C23" s="374"/>
      <c r="D23" s="376"/>
      <c r="E23" s="374">
        <v>163</v>
      </c>
      <c r="F23" s="376">
        <v>425</v>
      </c>
      <c r="G23" s="386"/>
      <c r="H23" s="387" t="s">
        <v>34</v>
      </c>
      <c r="I23" s="396">
        <v>3000000</v>
      </c>
      <c r="J23" s="365">
        <f t="shared" si="0"/>
        <v>600000</v>
      </c>
      <c r="K23" s="365">
        <v>100000</v>
      </c>
      <c r="L23" s="365">
        <f t="shared" si="1"/>
        <v>500000</v>
      </c>
      <c r="M23" s="365"/>
      <c r="N23" s="365">
        <f t="shared" si="2"/>
        <v>100000</v>
      </c>
      <c r="O23" s="389">
        <f t="shared" si="3"/>
        <v>300000</v>
      </c>
      <c r="P23" s="389">
        <f t="shared" si="4"/>
        <v>400000</v>
      </c>
      <c r="Q23" s="367">
        <v>100000</v>
      </c>
      <c r="R23" s="389">
        <f t="shared" si="5"/>
        <v>300000</v>
      </c>
      <c r="S23" s="367"/>
      <c r="T23" s="389">
        <f t="shared" si="6"/>
        <v>100000</v>
      </c>
      <c r="U23" s="390">
        <f t="shared" si="7"/>
        <v>210000.00000000003</v>
      </c>
      <c r="V23" s="390">
        <f t="shared" si="8"/>
        <v>310000</v>
      </c>
      <c r="W23" s="367">
        <v>100000</v>
      </c>
      <c r="X23" s="390">
        <f t="shared" si="9"/>
        <v>210000</v>
      </c>
      <c r="Y23" s="368"/>
      <c r="Z23" s="390">
        <f t="shared" si="10"/>
        <v>100000</v>
      </c>
      <c r="AA23" s="391">
        <f t="shared" si="11"/>
        <v>210000.00000000003</v>
      </c>
      <c r="AB23" s="391">
        <f t="shared" si="12"/>
        <v>310000</v>
      </c>
      <c r="AC23" s="367">
        <v>100000</v>
      </c>
      <c r="AD23" s="391">
        <f t="shared" si="13"/>
        <v>210000</v>
      </c>
      <c r="AE23" s="369"/>
      <c r="AF23" s="391">
        <f t="shared" si="14"/>
        <v>100000</v>
      </c>
      <c r="AG23" s="392">
        <f t="shared" si="15"/>
        <v>210000.00000000003</v>
      </c>
      <c r="AH23" s="392">
        <f t="shared" si="16"/>
        <v>310000</v>
      </c>
      <c r="AI23" s="367">
        <v>100000</v>
      </c>
      <c r="AJ23" s="392">
        <f t="shared" si="17"/>
        <v>210000</v>
      </c>
      <c r="AK23" s="370"/>
      <c r="AL23" s="392">
        <f t="shared" si="18"/>
        <v>100000</v>
      </c>
      <c r="AM23" s="365">
        <f t="shared" si="19"/>
        <v>210000.00000000003</v>
      </c>
      <c r="AN23" s="365">
        <f t="shared" si="20"/>
        <v>310000</v>
      </c>
      <c r="AO23" s="367">
        <v>100000</v>
      </c>
      <c r="AP23" s="365">
        <f t="shared" si="21"/>
        <v>210000</v>
      </c>
      <c r="AQ23" s="366"/>
      <c r="AR23" s="365">
        <f t="shared" si="22"/>
        <v>100000</v>
      </c>
      <c r="AS23" s="393">
        <f t="shared" si="23"/>
        <v>210000.00000000003</v>
      </c>
      <c r="AT23" s="393">
        <f t="shared" si="24"/>
        <v>310000</v>
      </c>
      <c r="AU23" s="367">
        <v>100000</v>
      </c>
      <c r="AV23" s="393">
        <f t="shared" si="25"/>
        <v>210000</v>
      </c>
      <c r="AW23" s="371"/>
      <c r="AX23" s="393">
        <f t="shared" si="26"/>
        <v>100000</v>
      </c>
      <c r="AY23" s="394">
        <f t="shared" si="27"/>
        <v>210000.00000000003</v>
      </c>
      <c r="AZ23" s="394">
        <f t="shared" si="28"/>
        <v>310000</v>
      </c>
      <c r="BA23" s="367">
        <v>100000</v>
      </c>
      <c r="BB23" s="394">
        <f t="shared" si="29"/>
        <v>210000</v>
      </c>
      <c r="BC23" s="372"/>
      <c r="BD23" s="394">
        <f t="shared" si="30"/>
        <v>100000</v>
      </c>
      <c r="BE23" s="365">
        <f t="shared" si="31"/>
        <v>210000.00000000003</v>
      </c>
      <c r="BF23" s="365">
        <f t="shared" si="32"/>
        <v>310000</v>
      </c>
      <c r="BG23" s="367">
        <v>100000</v>
      </c>
      <c r="BH23" s="365">
        <f t="shared" si="33"/>
        <v>210000</v>
      </c>
      <c r="BI23" s="366"/>
      <c r="BJ23" s="365">
        <f t="shared" si="34"/>
        <v>100000</v>
      </c>
      <c r="BK23" s="395">
        <f t="shared" si="35"/>
        <v>210000.00000000003</v>
      </c>
      <c r="BL23" s="395">
        <f t="shared" si="36"/>
        <v>310000</v>
      </c>
      <c r="BM23" s="367">
        <v>100000</v>
      </c>
      <c r="BN23" s="395">
        <f t="shared" si="37"/>
        <v>210000</v>
      </c>
      <c r="BO23" s="373"/>
      <c r="BP23" s="395">
        <f t="shared" si="38"/>
        <v>100000</v>
      </c>
      <c r="BQ23" s="390">
        <f t="shared" si="39"/>
        <v>210000.00000000003</v>
      </c>
      <c r="BR23" s="390">
        <f t="shared" si="40"/>
        <v>310000</v>
      </c>
      <c r="BS23" s="367">
        <v>100000</v>
      </c>
      <c r="BT23" s="390">
        <f t="shared" si="41"/>
        <v>210000</v>
      </c>
      <c r="BU23" s="368"/>
      <c r="BV23" s="390">
        <f t="shared" si="42"/>
        <v>100000</v>
      </c>
      <c r="BW23" s="394">
        <f t="shared" si="43"/>
        <v>210000.00000000003</v>
      </c>
      <c r="BX23" s="394">
        <f t="shared" si="44"/>
        <v>310000</v>
      </c>
      <c r="BY23" s="367">
        <v>100000</v>
      </c>
      <c r="BZ23" s="394">
        <f t="shared" si="45"/>
        <v>210000</v>
      </c>
      <c r="CA23" s="372"/>
      <c r="CB23" s="394">
        <f t="shared" si="46"/>
        <v>100000</v>
      </c>
      <c r="CC23" s="395">
        <f t="shared" si="47"/>
        <v>3000000</v>
      </c>
      <c r="CD23" s="389">
        <f t="shared" si="48"/>
        <v>3100000</v>
      </c>
      <c r="CE23" s="373"/>
      <c r="CF23" s="373"/>
      <c r="CG23" s="395">
        <f t="shared" si="49"/>
        <v>0</v>
      </c>
      <c r="CH23" s="308">
        <f t="shared" si="50"/>
        <v>0</v>
      </c>
    </row>
    <row r="24" spans="1:86" customFormat="1" x14ac:dyDescent="0.25">
      <c r="A24" s="374"/>
      <c r="B24" s="374"/>
      <c r="C24" s="374"/>
      <c r="D24" s="376"/>
      <c r="E24" s="374">
        <v>164</v>
      </c>
      <c r="F24" s="376">
        <v>426</v>
      </c>
      <c r="G24" s="386"/>
      <c r="H24" s="387" t="s">
        <v>35</v>
      </c>
      <c r="I24" s="396">
        <v>23900000</v>
      </c>
      <c r="J24" s="365">
        <f t="shared" si="0"/>
        <v>4780000</v>
      </c>
      <c r="K24" s="365">
        <v>2000000</v>
      </c>
      <c r="L24" s="365">
        <f t="shared" si="1"/>
        <v>2780000</v>
      </c>
      <c r="M24" s="365"/>
      <c r="N24" s="365">
        <f t="shared" si="2"/>
        <v>2000000</v>
      </c>
      <c r="O24" s="389">
        <f t="shared" si="3"/>
        <v>2390000</v>
      </c>
      <c r="P24" s="389">
        <f t="shared" si="4"/>
        <v>4390000</v>
      </c>
      <c r="Q24" s="367">
        <v>1900000</v>
      </c>
      <c r="R24" s="389">
        <f t="shared" si="5"/>
        <v>2490000</v>
      </c>
      <c r="S24" s="367"/>
      <c r="T24" s="389">
        <f t="shared" si="6"/>
        <v>1900000</v>
      </c>
      <c r="U24" s="390">
        <f t="shared" si="7"/>
        <v>1673000.0000000002</v>
      </c>
      <c r="V24" s="390">
        <f t="shared" si="8"/>
        <v>3573000</v>
      </c>
      <c r="W24" s="367">
        <v>1900000</v>
      </c>
      <c r="X24" s="390">
        <f t="shared" si="9"/>
        <v>1673000</v>
      </c>
      <c r="Y24" s="368"/>
      <c r="Z24" s="390">
        <f t="shared" si="10"/>
        <v>1900000</v>
      </c>
      <c r="AA24" s="391">
        <f t="shared" si="11"/>
        <v>1673000.0000000002</v>
      </c>
      <c r="AB24" s="391">
        <f t="shared" si="12"/>
        <v>3573000</v>
      </c>
      <c r="AC24" s="367">
        <v>1900000</v>
      </c>
      <c r="AD24" s="391">
        <f t="shared" si="13"/>
        <v>1673000</v>
      </c>
      <c r="AE24" s="369"/>
      <c r="AF24" s="391">
        <f t="shared" si="14"/>
        <v>1900000</v>
      </c>
      <c r="AG24" s="392">
        <f t="shared" si="15"/>
        <v>1673000.0000000002</v>
      </c>
      <c r="AH24" s="392">
        <f t="shared" si="16"/>
        <v>3573000</v>
      </c>
      <c r="AI24" s="367">
        <v>1900000</v>
      </c>
      <c r="AJ24" s="392">
        <f t="shared" si="17"/>
        <v>1673000</v>
      </c>
      <c r="AK24" s="370"/>
      <c r="AL24" s="392">
        <f t="shared" si="18"/>
        <v>1900000</v>
      </c>
      <c r="AM24" s="365">
        <f t="shared" si="19"/>
        <v>1673000.0000000002</v>
      </c>
      <c r="AN24" s="365">
        <f t="shared" si="20"/>
        <v>3573000</v>
      </c>
      <c r="AO24" s="367">
        <v>1900000</v>
      </c>
      <c r="AP24" s="365">
        <f t="shared" si="21"/>
        <v>1673000</v>
      </c>
      <c r="AQ24" s="366"/>
      <c r="AR24" s="365">
        <f t="shared" si="22"/>
        <v>1900000</v>
      </c>
      <c r="AS24" s="393">
        <f t="shared" si="23"/>
        <v>1673000.0000000002</v>
      </c>
      <c r="AT24" s="393">
        <f t="shared" si="24"/>
        <v>3573000</v>
      </c>
      <c r="AU24" s="367">
        <v>1900000</v>
      </c>
      <c r="AV24" s="393">
        <f t="shared" si="25"/>
        <v>1673000</v>
      </c>
      <c r="AW24" s="371"/>
      <c r="AX24" s="393">
        <f t="shared" si="26"/>
        <v>1900000</v>
      </c>
      <c r="AY24" s="394">
        <f t="shared" si="27"/>
        <v>1673000.0000000002</v>
      </c>
      <c r="AZ24" s="394">
        <f t="shared" si="28"/>
        <v>3573000</v>
      </c>
      <c r="BA24" s="367">
        <v>1900000</v>
      </c>
      <c r="BB24" s="394">
        <f t="shared" si="29"/>
        <v>1673000</v>
      </c>
      <c r="BC24" s="372"/>
      <c r="BD24" s="394">
        <f t="shared" si="30"/>
        <v>1900000</v>
      </c>
      <c r="BE24" s="365">
        <f t="shared" si="31"/>
        <v>1673000.0000000002</v>
      </c>
      <c r="BF24" s="365">
        <f t="shared" si="32"/>
        <v>3573000</v>
      </c>
      <c r="BG24" s="367">
        <v>1900000</v>
      </c>
      <c r="BH24" s="365">
        <f t="shared" si="33"/>
        <v>1673000</v>
      </c>
      <c r="BI24" s="366"/>
      <c r="BJ24" s="365">
        <f t="shared" si="34"/>
        <v>1900000</v>
      </c>
      <c r="BK24" s="395">
        <f t="shared" si="35"/>
        <v>1673000.0000000002</v>
      </c>
      <c r="BL24" s="395">
        <f t="shared" si="36"/>
        <v>3573000</v>
      </c>
      <c r="BM24" s="367">
        <v>1900000</v>
      </c>
      <c r="BN24" s="395">
        <f t="shared" si="37"/>
        <v>1673000</v>
      </c>
      <c r="BO24" s="373"/>
      <c r="BP24" s="395">
        <f t="shared" si="38"/>
        <v>1900000</v>
      </c>
      <c r="BQ24" s="390">
        <f t="shared" si="39"/>
        <v>1673000.0000000002</v>
      </c>
      <c r="BR24" s="390">
        <f t="shared" si="40"/>
        <v>3573000</v>
      </c>
      <c r="BS24" s="367">
        <v>1900000</v>
      </c>
      <c r="BT24" s="390">
        <f t="shared" si="41"/>
        <v>1673000</v>
      </c>
      <c r="BU24" s="368"/>
      <c r="BV24" s="390">
        <f t="shared" si="42"/>
        <v>1900000</v>
      </c>
      <c r="BW24" s="394">
        <f t="shared" si="43"/>
        <v>1673000.0000000002</v>
      </c>
      <c r="BX24" s="394">
        <f t="shared" si="44"/>
        <v>3573000</v>
      </c>
      <c r="BY24" s="367">
        <v>1900000</v>
      </c>
      <c r="BZ24" s="394">
        <f t="shared" si="45"/>
        <v>1673000</v>
      </c>
      <c r="CA24" s="372"/>
      <c r="CB24" s="394">
        <f t="shared" si="46"/>
        <v>1900000</v>
      </c>
      <c r="CC24" s="395">
        <f t="shared" si="47"/>
        <v>23900000</v>
      </c>
      <c r="CD24" s="389">
        <f t="shared" si="48"/>
        <v>25800000</v>
      </c>
      <c r="CE24" s="373"/>
      <c r="CF24" s="373"/>
      <c r="CG24" s="395">
        <f t="shared" si="49"/>
        <v>0</v>
      </c>
      <c r="CH24" s="308">
        <f t="shared" si="50"/>
        <v>0</v>
      </c>
    </row>
    <row r="25" spans="1:86" customFormat="1" ht="24.75" x14ac:dyDescent="0.25">
      <c r="A25" s="374"/>
      <c r="B25" s="398"/>
      <c r="C25" s="374"/>
      <c r="D25" s="399"/>
      <c r="E25" s="374">
        <v>165</v>
      </c>
      <c r="F25" s="400">
        <v>482</v>
      </c>
      <c r="G25" s="401"/>
      <c r="H25" s="402" t="s">
        <v>67</v>
      </c>
      <c r="I25" s="403">
        <v>1000000</v>
      </c>
      <c r="J25" s="365">
        <f t="shared" si="0"/>
        <v>200000</v>
      </c>
      <c r="K25" s="365">
        <v>20000</v>
      </c>
      <c r="L25" s="365">
        <f t="shared" si="1"/>
        <v>180000</v>
      </c>
      <c r="M25" s="365"/>
      <c r="N25" s="365">
        <f t="shared" si="2"/>
        <v>20000</v>
      </c>
      <c r="O25" s="389">
        <f t="shared" si="3"/>
        <v>100000</v>
      </c>
      <c r="P25" s="389">
        <f t="shared" si="4"/>
        <v>120000</v>
      </c>
      <c r="Q25" s="367">
        <v>20000</v>
      </c>
      <c r="R25" s="389">
        <f t="shared" si="5"/>
        <v>100000</v>
      </c>
      <c r="S25" s="367"/>
      <c r="T25" s="389">
        <f t="shared" si="6"/>
        <v>20000</v>
      </c>
      <c r="U25" s="390">
        <f t="shared" si="7"/>
        <v>70000</v>
      </c>
      <c r="V25" s="390">
        <f t="shared" si="8"/>
        <v>90000</v>
      </c>
      <c r="W25" s="367">
        <v>20000</v>
      </c>
      <c r="X25" s="390">
        <f t="shared" si="9"/>
        <v>70000</v>
      </c>
      <c r="Y25" s="368"/>
      <c r="Z25" s="390">
        <f t="shared" si="10"/>
        <v>20000</v>
      </c>
      <c r="AA25" s="391">
        <f t="shared" si="11"/>
        <v>70000</v>
      </c>
      <c r="AB25" s="391">
        <f t="shared" si="12"/>
        <v>90000</v>
      </c>
      <c r="AC25" s="367">
        <v>20000</v>
      </c>
      <c r="AD25" s="391">
        <f t="shared" si="13"/>
        <v>70000</v>
      </c>
      <c r="AE25" s="369"/>
      <c r="AF25" s="391">
        <f t="shared" si="14"/>
        <v>20000</v>
      </c>
      <c r="AG25" s="392">
        <f t="shared" si="15"/>
        <v>70000</v>
      </c>
      <c r="AH25" s="392">
        <f t="shared" si="16"/>
        <v>90000</v>
      </c>
      <c r="AI25" s="367">
        <v>20000</v>
      </c>
      <c r="AJ25" s="392">
        <f t="shared" si="17"/>
        <v>70000</v>
      </c>
      <c r="AK25" s="370"/>
      <c r="AL25" s="392">
        <f t="shared" si="18"/>
        <v>20000</v>
      </c>
      <c r="AM25" s="365">
        <f t="shared" si="19"/>
        <v>70000</v>
      </c>
      <c r="AN25" s="365">
        <f t="shared" si="20"/>
        <v>90000</v>
      </c>
      <c r="AO25" s="367">
        <v>20000</v>
      </c>
      <c r="AP25" s="365">
        <f t="shared" si="21"/>
        <v>70000</v>
      </c>
      <c r="AQ25" s="366"/>
      <c r="AR25" s="365">
        <f t="shared" si="22"/>
        <v>20000</v>
      </c>
      <c r="AS25" s="393">
        <f t="shared" si="23"/>
        <v>70000</v>
      </c>
      <c r="AT25" s="393">
        <f t="shared" si="24"/>
        <v>90000</v>
      </c>
      <c r="AU25" s="367">
        <v>20000</v>
      </c>
      <c r="AV25" s="393">
        <f t="shared" si="25"/>
        <v>70000</v>
      </c>
      <c r="AW25" s="371"/>
      <c r="AX25" s="393">
        <f t="shared" si="26"/>
        <v>20000</v>
      </c>
      <c r="AY25" s="394">
        <f t="shared" si="27"/>
        <v>70000</v>
      </c>
      <c r="AZ25" s="394">
        <f t="shared" si="28"/>
        <v>90000</v>
      </c>
      <c r="BA25" s="367">
        <v>20000</v>
      </c>
      <c r="BB25" s="394">
        <f t="shared" si="29"/>
        <v>70000</v>
      </c>
      <c r="BC25" s="372"/>
      <c r="BD25" s="394">
        <f t="shared" si="30"/>
        <v>20000</v>
      </c>
      <c r="BE25" s="365">
        <f t="shared" si="31"/>
        <v>70000</v>
      </c>
      <c r="BF25" s="365">
        <f t="shared" si="32"/>
        <v>90000</v>
      </c>
      <c r="BG25" s="367">
        <v>20000</v>
      </c>
      <c r="BH25" s="365">
        <f t="shared" si="33"/>
        <v>70000</v>
      </c>
      <c r="BI25" s="366"/>
      <c r="BJ25" s="365">
        <f t="shared" si="34"/>
        <v>20000</v>
      </c>
      <c r="BK25" s="395">
        <f t="shared" si="35"/>
        <v>70000</v>
      </c>
      <c r="BL25" s="395">
        <f t="shared" si="36"/>
        <v>90000</v>
      </c>
      <c r="BM25" s="367">
        <v>20000</v>
      </c>
      <c r="BN25" s="395">
        <f t="shared" si="37"/>
        <v>70000</v>
      </c>
      <c r="BO25" s="373"/>
      <c r="BP25" s="395">
        <f t="shared" si="38"/>
        <v>20000</v>
      </c>
      <c r="BQ25" s="390">
        <f t="shared" si="39"/>
        <v>70000</v>
      </c>
      <c r="BR25" s="390">
        <f t="shared" si="40"/>
        <v>90000</v>
      </c>
      <c r="BS25" s="367">
        <v>20000</v>
      </c>
      <c r="BT25" s="390">
        <f t="shared" si="41"/>
        <v>70000</v>
      </c>
      <c r="BU25" s="368"/>
      <c r="BV25" s="390">
        <f t="shared" si="42"/>
        <v>20000</v>
      </c>
      <c r="BW25" s="394">
        <f t="shared" si="43"/>
        <v>70000</v>
      </c>
      <c r="BX25" s="394">
        <f t="shared" si="44"/>
        <v>90000</v>
      </c>
      <c r="BY25" s="367">
        <v>20000</v>
      </c>
      <c r="BZ25" s="394">
        <f t="shared" si="45"/>
        <v>70000</v>
      </c>
      <c r="CA25" s="372"/>
      <c r="CB25" s="394">
        <f t="shared" si="46"/>
        <v>20000</v>
      </c>
      <c r="CC25" s="395">
        <f t="shared" si="47"/>
        <v>1000000</v>
      </c>
      <c r="CD25" s="389">
        <f t="shared" si="48"/>
        <v>1020000</v>
      </c>
      <c r="CE25" s="373"/>
      <c r="CF25" s="373"/>
      <c r="CG25" s="395">
        <f t="shared" si="49"/>
        <v>0</v>
      </c>
      <c r="CH25" s="308">
        <f t="shared" si="50"/>
        <v>0</v>
      </c>
    </row>
    <row r="26" spans="1:86" customFormat="1" x14ac:dyDescent="0.25">
      <c r="A26" s="374"/>
      <c r="B26" s="374"/>
      <c r="C26" s="374"/>
      <c r="D26" s="376"/>
      <c r="E26" s="374">
        <v>166</v>
      </c>
      <c r="F26" s="376">
        <v>511</v>
      </c>
      <c r="G26" s="386"/>
      <c r="H26" s="387" t="s">
        <v>111</v>
      </c>
      <c r="I26" s="404">
        <v>2000000</v>
      </c>
      <c r="J26" s="365">
        <f t="shared" si="0"/>
        <v>400000</v>
      </c>
      <c r="K26" s="365">
        <v>50000</v>
      </c>
      <c r="L26" s="365">
        <f t="shared" si="1"/>
        <v>350000</v>
      </c>
      <c r="M26" s="365"/>
      <c r="N26" s="365">
        <f t="shared" si="2"/>
        <v>50000</v>
      </c>
      <c r="O26" s="389">
        <f t="shared" si="3"/>
        <v>200000</v>
      </c>
      <c r="P26" s="389">
        <f t="shared" si="4"/>
        <v>250000</v>
      </c>
      <c r="Q26" s="367">
        <v>50000</v>
      </c>
      <c r="R26" s="389">
        <f t="shared" si="5"/>
        <v>200000</v>
      </c>
      <c r="S26" s="367"/>
      <c r="T26" s="389">
        <f t="shared" si="6"/>
        <v>50000</v>
      </c>
      <c r="U26" s="390">
        <f t="shared" si="7"/>
        <v>140000</v>
      </c>
      <c r="V26" s="390">
        <f t="shared" si="8"/>
        <v>190000</v>
      </c>
      <c r="W26" s="367">
        <v>50000</v>
      </c>
      <c r="X26" s="390">
        <f t="shared" si="9"/>
        <v>140000</v>
      </c>
      <c r="Y26" s="368"/>
      <c r="Z26" s="390">
        <f t="shared" si="10"/>
        <v>50000</v>
      </c>
      <c r="AA26" s="391">
        <f t="shared" si="11"/>
        <v>140000</v>
      </c>
      <c r="AB26" s="391">
        <f t="shared" si="12"/>
        <v>190000</v>
      </c>
      <c r="AC26" s="367">
        <v>50000</v>
      </c>
      <c r="AD26" s="391">
        <f t="shared" si="13"/>
        <v>140000</v>
      </c>
      <c r="AE26" s="369"/>
      <c r="AF26" s="391">
        <f t="shared" si="14"/>
        <v>50000</v>
      </c>
      <c r="AG26" s="392">
        <f t="shared" si="15"/>
        <v>140000</v>
      </c>
      <c r="AH26" s="392">
        <f t="shared" si="16"/>
        <v>190000</v>
      </c>
      <c r="AI26" s="367">
        <v>50000</v>
      </c>
      <c r="AJ26" s="392">
        <f t="shared" si="17"/>
        <v>140000</v>
      </c>
      <c r="AK26" s="370"/>
      <c r="AL26" s="392">
        <f t="shared" si="18"/>
        <v>50000</v>
      </c>
      <c r="AM26" s="365">
        <f t="shared" si="19"/>
        <v>140000</v>
      </c>
      <c r="AN26" s="365">
        <f t="shared" si="20"/>
        <v>190000</v>
      </c>
      <c r="AO26" s="367">
        <v>50000</v>
      </c>
      <c r="AP26" s="365">
        <f t="shared" si="21"/>
        <v>140000</v>
      </c>
      <c r="AQ26" s="366"/>
      <c r="AR26" s="365">
        <f t="shared" si="22"/>
        <v>50000</v>
      </c>
      <c r="AS26" s="393">
        <f t="shared" si="23"/>
        <v>140000</v>
      </c>
      <c r="AT26" s="393">
        <f t="shared" si="24"/>
        <v>190000</v>
      </c>
      <c r="AU26" s="367">
        <v>50000</v>
      </c>
      <c r="AV26" s="393">
        <f t="shared" si="25"/>
        <v>140000</v>
      </c>
      <c r="AW26" s="371"/>
      <c r="AX26" s="393">
        <f t="shared" si="26"/>
        <v>50000</v>
      </c>
      <c r="AY26" s="394">
        <f t="shared" si="27"/>
        <v>140000</v>
      </c>
      <c r="AZ26" s="394">
        <f t="shared" si="28"/>
        <v>190000</v>
      </c>
      <c r="BA26" s="367">
        <v>50000</v>
      </c>
      <c r="BB26" s="394">
        <f t="shared" si="29"/>
        <v>140000</v>
      </c>
      <c r="BC26" s="372"/>
      <c r="BD26" s="394">
        <f t="shared" si="30"/>
        <v>50000</v>
      </c>
      <c r="BE26" s="365">
        <f t="shared" si="31"/>
        <v>140000</v>
      </c>
      <c r="BF26" s="365">
        <f t="shared" si="32"/>
        <v>190000</v>
      </c>
      <c r="BG26" s="367">
        <v>50000</v>
      </c>
      <c r="BH26" s="365">
        <f t="shared" si="33"/>
        <v>140000</v>
      </c>
      <c r="BI26" s="366"/>
      <c r="BJ26" s="365">
        <f t="shared" si="34"/>
        <v>50000</v>
      </c>
      <c r="BK26" s="395">
        <f t="shared" si="35"/>
        <v>140000</v>
      </c>
      <c r="BL26" s="395">
        <f t="shared" si="36"/>
        <v>190000</v>
      </c>
      <c r="BM26" s="367">
        <v>50000</v>
      </c>
      <c r="BN26" s="395">
        <f t="shared" si="37"/>
        <v>140000</v>
      </c>
      <c r="BO26" s="373"/>
      <c r="BP26" s="395">
        <f t="shared" si="38"/>
        <v>50000</v>
      </c>
      <c r="BQ26" s="390">
        <f t="shared" si="39"/>
        <v>140000</v>
      </c>
      <c r="BR26" s="390">
        <f t="shared" si="40"/>
        <v>190000</v>
      </c>
      <c r="BS26" s="367">
        <v>50000</v>
      </c>
      <c r="BT26" s="390">
        <f t="shared" si="41"/>
        <v>140000</v>
      </c>
      <c r="BU26" s="368"/>
      <c r="BV26" s="390">
        <f t="shared" si="42"/>
        <v>50000</v>
      </c>
      <c r="BW26" s="394">
        <f t="shared" si="43"/>
        <v>140000</v>
      </c>
      <c r="BX26" s="394">
        <f t="shared" si="44"/>
        <v>190000</v>
      </c>
      <c r="BY26" s="367">
        <v>50000</v>
      </c>
      <c r="BZ26" s="394">
        <f t="shared" si="45"/>
        <v>140000</v>
      </c>
      <c r="CA26" s="372"/>
      <c r="CB26" s="394">
        <f t="shared" si="46"/>
        <v>50000</v>
      </c>
      <c r="CC26" s="395">
        <f t="shared" si="47"/>
        <v>2000000</v>
      </c>
      <c r="CD26" s="389">
        <f t="shared" si="48"/>
        <v>2050000</v>
      </c>
      <c r="CE26" s="373"/>
      <c r="CF26" s="373"/>
      <c r="CG26" s="395">
        <f t="shared" si="49"/>
        <v>0</v>
      </c>
      <c r="CH26" s="308">
        <f t="shared" si="50"/>
        <v>0</v>
      </c>
    </row>
    <row r="27" spans="1:86" customFormat="1" x14ac:dyDescent="0.25">
      <c r="A27" s="374"/>
      <c r="B27" s="374"/>
      <c r="C27" s="374"/>
      <c r="D27" s="376"/>
      <c r="E27" s="374">
        <v>167</v>
      </c>
      <c r="F27" s="376">
        <v>512</v>
      </c>
      <c r="G27" s="386"/>
      <c r="H27" s="387" t="s">
        <v>37</v>
      </c>
      <c r="I27" s="396">
        <f>2500000-500000</f>
        <v>2000000</v>
      </c>
      <c r="J27" s="365">
        <f t="shared" si="0"/>
        <v>400000</v>
      </c>
      <c r="K27" s="365">
        <v>50000</v>
      </c>
      <c r="L27" s="365">
        <f t="shared" si="1"/>
        <v>350000</v>
      </c>
      <c r="M27" s="365"/>
      <c r="N27" s="365">
        <f t="shared" si="2"/>
        <v>50000</v>
      </c>
      <c r="O27" s="389">
        <f t="shared" si="3"/>
        <v>200000</v>
      </c>
      <c r="P27" s="389">
        <f t="shared" si="4"/>
        <v>250000</v>
      </c>
      <c r="Q27" s="367">
        <v>50000</v>
      </c>
      <c r="R27" s="389">
        <f t="shared" si="5"/>
        <v>200000</v>
      </c>
      <c r="S27" s="367"/>
      <c r="T27" s="389">
        <f t="shared" si="6"/>
        <v>50000</v>
      </c>
      <c r="U27" s="390">
        <f t="shared" si="7"/>
        <v>140000</v>
      </c>
      <c r="V27" s="390">
        <f t="shared" si="8"/>
        <v>190000</v>
      </c>
      <c r="W27" s="367">
        <v>50000</v>
      </c>
      <c r="X27" s="390">
        <f t="shared" si="9"/>
        <v>140000</v>
      </c>
      <c r="Y27" s="368"/>
      <c r="Z27" s="390">
        <f t="shared" si="10"/>
        <v>50000</v>
      </c>
      <c r="AA27" s="391">
        <f t="shared" si="11"/>
        <v>140000</v>
      </c>
      <c r="AB27" s="391">
        <f t="shared" si="12"/>
        <v>190000</v>
      </c>
      <c r="AC27" s="367">
        <v>50000</v>
      </c>
      <c r="AD27" s="391">
        <f t="shared" si="13"/>
        <v>140000</v>
      </c>
      <c r="AE27" s="369"/>
      <c r="AF27" s="391">
        <f t="shared" si="14"/>
        <v>50000</v>
      </c>
      <c r="AG27" s="392">
        <f t="shared" si="15"/>
        <v>140000</v>
      </c>
      <c r="AH27" s="392">
        <f t="shared" si="16"/>
        <v>190000</v>
      </c>
      <c r="AI27" s="367">
        <v>50000</v>
      </c>
      <c r="AJ27" s="392">
        <f t="shared" si="17"/>
        <v>140000</v>
      </c>
      <c r="AK27" s="370"/>
      <c r="AL27" s="392">
        <f t="shared" si="18"/>
        <v>50000</v>
      </c>
      <c r="AM27" s="365">
        <f t="shared" si="19"/>
        <v>140000</v>
      </c>
      <c r="AN27" s="365">
        <f t="shared" si="20"/>
        <v>190000</v>
      </c>
      <c r="AO27" s="367">
        <v>50000</v>
      </c>
      <c r="AP27" s="365">
        <f t="shared" si="21"/>
        <v>140000</v>
      </c>
      <c r="AQ27" s="366"/>
      <c r="AR27" s="365">
        <f t="shared" si="22"/>
        <v>50000</v>
      </c>
      <c r="AS27" s="393">
        <f t="shared" si="23"/>
        <v>140000</v>
      </c>
      <c r="AT27" s="393">
        <f t="shared" si="24"/>
        <v>190000</v>
      </c>
      <c r="AU27" s="367">
        <v>50000</v>
      </c>
      <c r="AV27" s="393">
        <f t="shared" si="25"/>
        <v>140000</v>
      </c>
      <c r="AW27" s="371"/>
      <c r="AX27" s="393">
        <f t="shared" si="26"/>
        <v>50000</v>
      </c>
      <c r="AY27" s="394">
        <f t="shared" si="27"/>
        <v>140000</v>
      </c>
      <c r="AZ27" s="394">
        <f t="shared" si="28"/>
        <v>190000</v>
      </c>
      <c r="BA27" s="367">
        <v>50000</v>
      </c>
      <c r="BB27" s="394">
        <f t="shared" si="29"/>
        <v>140000</v>
      </c>
      <c r="BC27" s="372"/>
      <c r="BD27" s="394">
        <f t="shared" si="30"/>
        <v>50000</v>
      </c>
      <c r="BE27" s="365">
        <f t="shared" si="31"/>
        <v>140000</v>
      </c>
      <c r="BF27" s="365">
        <f t="shared" si="32"/>
        <v>190000</v>
      </c>
      <c r="BG27" s="367">
        <v>50000</v>
      </c>
      <c r="BH27" s="365">
        <f t="shared" si="33"/>
        <v>140000</v>
      </c>
      <c r="BI27" s="366"/>
      <c r="BJ27" s="365">
        <f t="shared" si="34"/>
        <v>50000</v>
      </c>
      <c r="BK27" s="395">
        <f t="shared" si="35"/>
        <v>140000</v>
      </c>
      <c r="BL27" s="395">
        <f t="shared" si="36"/>
        <v>190000</v>
      </c>
      <c r="BM27" s="367">
        <v>50000</v>
      </c>
      <c r="BN27" s="395">
        <f t="shared" si="37"/>
        <v>140000</v>
      </c>
      <c r="BO27" s="373"/>
      <c r="BP27" s="395">
        <f t="shared" si="38"/>
        <v>50000</v>
      </c>
      <c r="BQ27" s="390">
        <f t="shared" si="39"/>
        <v>140000</v>
      </c>
      <c r="BR27" s="390">
        <f t="shared" si="40"/>
        <v>190000</v>
      </c>
      <c r="BS27" s="367">
        <v>50000</v>
      </c>
      <c r="BT27" s="390">
        <f t="shared" si="41"/>
        <v>140000</v>
      </c>
      <c r="BU27" s="368"/>
      <c r="BV27" s="390">
        <f t="shared" si="42"/>
        <v>50000</v>
      </c>
      <c r="BW27" s="394">
        <f t="shared" si="43"/>
        <v>140000</v>
      </c>
      <c r="BX27" s="394">
        <f t="shared" si="44"/>
        <v>190000</v>
      </c>
      <c r="BY27" s="367">
        <v>50000</v>
      </c>
      <c r="BZ27" s="394">
        <f t="shared" si="45"/>
        <v>140000</v>
      </c>
      <c r="CA27" s="372"/>
      <c r="CB27" s="394">
        <f t="shared" si="46"/>
        <v>50000</v>
      </c>
      <c r="CC27" s="395">
        <f t="shared" si="47"/>
        <v>2000000</v>
      </c>
      <c r="CD27" s="389">
        <f t="shared" si="48"/>
        <v>2050000</v>
      </c>
      <c r="CE27" s="373"/>
      <c r="CF27" s="373"/>
      <c r="CG27" s="395">
        <f t="shared" si="49"/>
        <v>0</v>
      </c>
      <c r="CH27" s="308">
        <f t="shared" si="50"/>
        <v>0</v>
      </c>
    </row>
    <row r="28" spans="1:86" customFormat="1" x14ac:dyDescent="0.25">
      <c r="A28" s="405"/>
      <c r="B28" s="405"/>
      <c r="C28" s="405"/>
      <c r="D28" s="406"/>
      <c r="E28" s="405"/>
      <c r="F28" s="406"/>
      <c r="G28" s="407"/>
      <c r="H28" s="406"/>
      <c r="I28" s="408"/>
      <c r="J28" s="365">
        <f t="shared" si="0"/>
        <v>0</v>
      </c>
      <c r="K28" s="365"/>
      <c r="L28" s="365">
        <f t="shared" si="1"/>
        <v>0</v>
      </c>
      <c r="M28" s="366"/>
      <c r="N28" s="365">
        <f t="shared" si="2"/>
        <v>0</v>
      </c>
      <c r="O28" s="389">
        <f t="shared" si="3"/>
        <v>0</v>
      </c>
      <c r="P28" s="389">
        <f t="shared" si="4"/>
        <v>0</v>
      </c>
      <c r="Q28" s="367"/>
      <c r="R28" s="389">
        <f t="shared" si="5"/>
        <v>0</v>
      </c>
      <c r="S28" s="367"/>
      <c r="T28" s="389">
        <f t="shared" si="6"/>
        <v>0</v>
      </c>
      <c r="U28" s="390">
        <f t="shared" si="7"/>
        <v>0</v>
      </c>
      <c r="V28" s="390">
        <f t="shared" si="8"/>
        <v>0</v>
      </c>
      <c r="W28" s="368"/>
      <c r="X28" s="390">
        <f t="shared" si="9"/>
        <v>0</v>
      </c>
      <c r="Y28" s="368"/>
      <c r="Z28" s="390">
        <f t="shared" si="10"/>
        <v>0</v>
      </c>
      <c r="AA28" s="391">
        <f t="shared" si="11"/>
        <v>0</v>
      </c>
      <c r="AB28" s="391">
        <f t="shared" si="12"/>
        <v>0</v>
      </c>
      <c r="AC28" s="369"/>
      <c r="AD28" s="391">
        <f t="shared" si="13"/>
        <v>0</v>
      </c>
      <c r="AE28" s="369"/>
      <c r="AF28" s="391">
        <f t="shared" si="14"/>
        <v>0</v>
      </c>
      <c r="AG28" s="392">
        <f t="shared" si="15"/>
        <v>0</v>
      </c>
      <c r="AH28" s="392">
        <f t="shared" si="16"/>
        <v>0</v>
      </c>
      <c r="AI28" s="389"/>
      <c r="AJ28" s="392">
        <f t="shared" si="17"/>
        <v>0</v>
      </c>
      <c r="AK28" s="370"/>
      <c r="AL28" s="392">
        <f t="shared" si="18"/>
        <v>0</v>
      </c>
      <c r="AM28" s="365">
        <f t="shared" si="19"/>
        <v>0</v>
      </c>
      <c r="AN28" s="365">
        <f t="shared" si="20"/>
        <v>0</v>
      </c>
      <c r="AO28" s="389"/>
      <c r="AP28" s="365">
        <f t="shared" si="21"/>
        <v>0</v>
      </c>
      <c r="AQ28" s="366"/>
      <c r="AR28" s="365">
        <f t="shared" si="22"/>
        <v>0</v>
      </c>
      <c r="AS28" s="393">
        <f t="shared" si="23"/>
        <v>0</v>
      </c>
      <c r="AT28" s="393">
        <f t="shared" si="24"/>
        <v>0</v>
      </c>
      <c r="AU28" s="389"/>
      <c r="AV28" s="393">
        <f t="shared" si="25"/>
        <v>0</v>
      </c>
      <c r="AW28" s="371"/>
      <c r="AX28" s="393">
        <f t="shared" si="26"/>
        <v>0</v>
      </c>
      <c r="AY28" s="394">
        <f t="shared" si="27"/>
        <v>0</v>
      </c>
      <c r="AZ28" s="394">
        <f t="shared" si="28"/>
        <v>0</v>
      </c>
      <c r="BA28" s="372"/>
      <c r="BB28" s="394">
        <f t="shared" si="29"/>
        <v>0</v>
      </c>
      <c r="BC28" s="372"/>
      <c r="BD28" s="394">
        <f t="shared" si="30"/>
        <v>0</v>
      </c>
      <c r="BE28" s="365">
        <f t="shared" si="31"/>
        <v>0</v>
      </c>
      <c r="BF28" s="365">
        <f t="shared" si="32"/>
        <v>0</v>
      </c>
      <c r="BG28" s="366"/>
      <c r="BH28" s="365">
        <f t="shared" si="33"/>
        <v>0</v>
      </c>
      <c r="BI28" s="366"/>
      <c r="BJ28" s="365">
        <f t="shared" si="34"/>
        <v>0</v>
      </c>
      <c r="BK28" s="395">
        <f t="shared" si="35"/>
        <v>0</v>
      </c>
      <c r="BL28" s="395">
        <f t="shared" si="36"/>
        <v>0</v>
      </c>
      <c r="BM28" s="373"/>
      <c r="BN28" s="395">
        <f t="shared" si="37"/>
        <v>0</v>
      </c>
      <c r="BO28" s="373"/>
      <c r="BP28" s="395">
        <f t="shared" si="38"/>
        <v>0</v>
      </c>
      <c r="BQ28" s="390">
        <f t="shared" si="39"/>
        <v>0</v>
      </c>
      <c r="BR28" s="390">
        <f t="shared" si="40"/>
        <v>0</v>
      </c>
      <c r="BS28" s="368"/>
      <c r="BT28" s="390">
        <f t="shared" si="41"/>
        <v>0</v>
      </c>
      <c r="BU28" s="368"/>
      <c r="BV28" s="390">
        <f t="shared" si="42"/>
        <v>0</v>
      </c>
      <c r="BW28" s="394">
        <f t="shared" si="43"/>
        <v>0</v>
      </c>
      <c r="BX28" s="394">
        <f t="shared" si="44"/>
        <v>0</v>
      </c>
      <c r="BY28" s="372"/>
      <c r="BZ28" s="394">
        <f t="shared" si="45"/>
        <v>0</v>
      </c>
      <c r="CA28" s="372"/>
      <c r="CB28" s="394">
        <f t="shared" si="46"/>
        <v>0</v>
      </c>
      <c r="CC28" s="395">
        <f t="shared" si="47"/>
        <v>0</v>
      </c>
      <c r="CD28" s="389">
        <f t="shared" si="48"/>
        <v>0</v>
      </c>
      <c r="CE28" s="373"/>
      <c r="CF28" s="373"/>
      <c r="CG28" s="395">
        <f t="shared" si="49"/>
        <v>0</v>
      </c>
      <c r="CH28" s="308">
        <f t="shared" si="50"/>
        <v>0</v>
      </c>
    </row>
    <row r="29" spans="1:86" customFormat="1" x14ac:dyDescent="0.25">
      <c r="A29" s="374"/>
      <c r="B29" s="374"/>
      <c r="C29" s="374"/>
      <c r="D29" s="376"/>
      <c r="E29" s="374"/>
      <c r="F29" s="376"/>
      <c r="G29" s="409"/>
      <c r="H29" s="387"/>
      <c r="I29" s="388"/>
      <c r="J29" s="365"/>
      <c r="K29" s="365"/>
      <c r="L29" s="365"/>
      <c r="M29" s="366"/>
      <c r="N29" s="365"/>
      <c r="O29" s="389"/>
      <c r="P29" s="389"/>
      <c r="Q29" s="367"/>
      <c r="R29" s="389"/>
      <c r="S29" s="367"/>
      <c r="T29" s="389"/>
      <c r="U29" s="390"/>
      <c r="V29" s="390"/>
      <c r="W29" s="368"/>
      <c r="X29" s="390"/>
      <c r="Y29" s="368"/>
      <c r="Z29" s="390"/>
      <c r="AA29" s="391"/>
      <c r="AB29" s="391"/>
      <c r="AC29" s="369"/>
      <c r="AD29" s="391"/>
      <c r="AE29" s="369"/>
      <c r="AF29" s="391"/>
      <c r="AG29" s="392"/>
      <c r="AH29" s="392"/>
      <c r="AI29" s="370"/>
      <c r="AJ29" s="392"/>
      <c r="AK29" s="370"/>
      <c r="AL29" s="392"/>
      <c r="AM29" s="365"/>
      <c r="AN29" s="365"/>
      <c r="AO29" s="366"/>
      <c r="AP29" s="365"/>
      <c r="AQ29" s="366"/>
      <c r="AR29" s="365"/>
      <c r="AS29" s="393"/>
      <c r="AT29" s="393"/>
      <c r="AU29" s="371"/>
      <c r="AV29" s="393"/>
      <c r="AW29" s="371"/>
      <c r="AX29" s="393"/>
      <c r="AY29" s="394"/>
      <c r="AZ29" s="394"/>
      <c r="BA29" s="372"/>
      <c r="BB29" s="394"/>
      <c r="BC29" s="372"/>
      <c r="BD29" s="394"/>
      <c r="BE29" s="365"/>
      <c r="BF29" s="365"/>
      <c r="BG29" s="366"/>
      <c r="BH29" s="365"/>
      <c r="BI29" s="366"/>
      <c r="BJ29" s="365"/>
      <c r="BK29" s="395"/>
      <c r="BL29" s="395"/>
      <c r="BM29" s="373"/>
      <c r="BN29" s="395"/>
      <c r="BO29" s="373"/>
      <c r="BP29" s="395"/>
      <c r="BQ29" s="390"/>
      <c r="BR29" s="390"/>
      <c r="BS29" s="368"/>
      <c r="BT29" s="390"/>
      <c r="BU29" s="368"/>
      <c r="BV29" s="390"/>
      <c r="BW29" s="394"/>
      <c r="BX29" s="394"/>
      <c r="BY29" s="372"/>
      <c r="BZ29" s="394"/>
      <c r="CA29" s="372"/>
      <c r="CB29" s="394"/>
      <c r="CC29" s="395"/>
      <c r="CD29" s="389"/>
      <c r="CE29" s="373"/>
      <c r="CF29" s="373"/>
      <c r="CG29" s="395"/>
      <c r="CH29" s="308"/>
    </row>
    <row r="30" spans="1:86" customFormat="1" x14ac:dyDescent="0.25">
      <c r="A30" s="405"/>
      <c r="B30" s="405"/>
      <c r="C30" s="405"/>
      <c r="D30" s="410"/>
      <c r="E30" s="405"/>
      <c r="F30" s="406"/>
      <c r="G30" s="411"/>
      <c r="H30" s="406"/>
      <c r="I30" s="408"/>
      <c r="J30" s="365"/>
      <c r="K30" s="365"/>
      <c r="L30" s="365"/>
      <c r="M30" s="366"/>
      <c r="N30" s="365"/>
      <c r="O30" s="389"/>
      <c r="P30" s="389"/>
      <c r="Q30" s="367"/>
      <c r="R30" s="389"/>
      <c r="S30" s="367"/>
      <c r="T30" s="389"/>
      <c r="U30" s="390"/>
      <c r="V30" s="390"/>
      <c r="W30" s="368"/>
      <c r="X30" s="390"/>
      <c r="Y30" s="368"/>
      <c r="Z30" s="390"/>
      <c r="AA30" s="391"/>
      <c r="AB30" s="391"/>
      <c r="AC30" s="369"/>
      <c r="AD30" s="391"/>
      <c r="AE30" s="369"/>
      <c r="AF30" s="391"/>
      <c r="AG30" s="392"/>
      <c r="AH30" s="392"/>
      <c r="AI30" s="370"/>
      <c r="AJ30" s="392"/>
      <c r="AK30" s="370"/>
      <c r="AL30" s="392"/>
      <c r="AM30" s="365"/>
      <c r="AN30" s="365"/>
      <c r="AO30" s="366"/>
      <c r="AP30" s="365"/>
      <c r="AQ30" s="366"/>
      <c r="AR30" s="365"/>
      <c r="AS30" s="393"/>
      <c r="AT30" s="393"/>
      <c r="AU30" s="371"/>
      <c r="AV30" s="393"/>
      <c r="AW30" s="371"/>
      <c r="AX30" s="393"/>
      <c r="AY30" s="394"/>
      <c r="AZ30" s="394"/>
      <c r="BA30" s="372"/>
      <c r="BB30" s="394"/>
      <c r="BC30" s="372"/>
      <c r="BD30" s="394"/>
      <c r="BE30" s="365"/>
      <c r="BF30" s="365"/>
      <c r="BG30" s="366"/>
      <c r="BH30" s="365"/>
      <c r="BI30" s="366"/>
      <c r="BJ30" s="365"/>
      <c r="BK30" s="395"/>
      <c r="BL30" s="395"/>
      <c r="BM30" s="373"/>
      <c r="BN30" s="395"/>
      <c r="BO30" s="373"/>
      <c r="BP30" s="395"/>
      <c r="BQ30" s="390"/>
      <c r="BR30" s="390"/>
      <c r="BS30" s="368"/>
      <c r="BT30" s="390"/>
      <c r="BU30" s="368"/>
      <c r="BV30" s="390"/>
      <c r="BW30" s="394"/>
      <c r="BX30" s="394"/>
      <c r="BY30" s="372"/>
      <c r="BZ30" s="394"/>
      <c r="CA30" s="372"/>
      <c r="CB30" s="394"/>
      <c r="CC30" s="395"/>
      <c r="CD30" s="389"/>
      <c r="CE30" s="373"/>
      <c r="CF30" s="373"/>
      <c r="CG30" s="395"/>
      <c r="CH30" s="308"/>
    </row>
    <row r="31" spans="1:86" customFormat="1" x14ac:dyDescent="0.25">
      <c r="A31" s="374"/>
      <c r="B31" s="374"/>
      <c r="C31" s="374"/>
      <c r="D31" s="383"/>
      <c r="E31" s="412"/>
      <c r="F31" s="376"/>
      <c r="G31" s="413"/>
      <c r="H31" s="414"/>
      <c r="I31" s="415"/>
      <c r="J31" s="365"/>
      <c r="K31" s="365"/>
      <c r="L31" s="365"/>
      <c r="M31" s="366"/>
      <c r="N31" s="365"/>
      <c r="O31" s="389"/>
      <c r="P31" s="389"/>
      <c r="Q31" s="367"/>
      <c r="R31" s="389"/>
      <c r="S31" s="367"/>
      <c r="T31" s="389"/>
      <c r="U31" s="390"/>
      <c r="V31" s="390"/>
      <c r="W31" s="368"/>
      <c r="X31" s="390"/>
      <c r="Y31" s="368"/>
      <c r="Z31" s="390"/>
      <c r="AA31" s="391"/>
      <c r="AB31" s="391"/>
      <c r="AC31" s="369"/>
      <c r="AD31" s="391"/>
      <c r="AE31" s="369"/>
      <c r="AF31" s="391"/>
      <c r="AG31" s="392"/>
      <c r="AH31" s="392"/>
      <c r="AI31" s="370"/>
      <c r="AJ31" s="392"/>
      <c r="AK31" s="370"/>
      <c r="AL31" s="392"/>
      <c r="AM31" s="365"/>
      <c r="AN31" s="365"/>
      <c r="AO31" s="366"/>
      <c r="AP31" s="365"/>
      <c r="AQ31" s="366"/>
      <c r="AR31" s="365"/>
      <c r="AS31" s="393"/>
      <c r="AT31" s="393"/>
      <c r="AU31" s="371"/>
      <c r="AV31" s="393"/>
      <c r="AW31" s="371"/>
      <c r="AX31" s="393"/>
      <c r="AY31" s="394"/>
      <c r="AZ31" s="394"/>
      <c r="BA31" s="372"/>
      <c r="BB31" s="394"/>
      <c r="BC31" s="372"/>
      <c r="BD31" s="394"/>
      <c r="BE31" s="365"/>
      <c r="BF31" s="365"/>
      <c r="BG31" s="366"/>
      <c r="BH31" s="365"/>
      <c r="BI31" s="366"/>
      <c r="BJ31" s="365"/>
      <c r="BK31" s="395"/>
      <c r="BL31" s="395"/>
      <c r="BM31" s="373"/>
      <c r="BN31" s="395"/>
      <c r="BO31" s="373"/>
      <c r="BP31" s="395"/>
      <c r="BQ31" s="390"/>
      <c r="BR31" s="390"/>
      <c r="BS31" s="368"/>
      <c r="BT31" s="390"/>
      <c r="BU31" s="368"/>
      <c r="BV31" s="390"/>
      <c r="BW31" s="394"/>
      <c r="BX31" s="394"/>
      <c r="BY31" s="372"/>
      <c r="BZ31" s="394"/>
      <c r="CA31" s="372"/>
      <c r="CB31" s="394"/>
      <c r="CC31" s="395"/>
      <c r="CD31" s="389"/>
      <c r="CE31" s="373"/>
      <c r="CF31" s="373"/>
      <c r="CG31" s="395"/>
      <c r="CH31" s="308"/>
    </row>
    <row r="32" spans="1:86" customFormat="1" x14ac:dyDescent="0.25">
      <c r="A32" s="374"/>
      <c r="B32" s="374"/>
      <c r="C32" s="374"/>
      <c r="D32" s="383"/>
      <c r="E32" s="412"/>
      <c r="F32" s="376"/>
      <c r="G32" s="413"/>
      <c r="H32" s="414"/>
      <c r="I32" s="415"/>
      <c r="J32" s="365"/>
      <c r="K32" s="365"/>
      <c r="L32" s="365"/>
      <c r="M32" s="366"/>
      <c r="N32" s="365"/>
      <c r="O32" s="389"/>
      <c r="P32" s="389"/>
      <c r="Q32" s="367"/>
      <c r="R32" s="389"/>
      <c r="S32" s="367"/>
      <c r="T32" s="389"/>
      <c r="U32" s="390"/>
      <c r="V32" s="390"/>
      <c r="W32" s="368"/>
      <c r="X32" s="390"/>
      <c r="Y32" s="368"/>
      <c r="Z32" s="390"/>
      <c r="AA32" s="391"/>
      <c r="AB32" s="391"/>
      <c r="AC32" s="369"/>
      <c r="AD32" s="391"/>
      <c r="AE32" s="369"/>
      <c r="AF32" s="391"/>
      <c r="AG32" s="392"/>
      <c r="AH32" s="392"/>
      <c r="AI32" s="370"/>
      <c r="AJ32" s="392"/>
      <c r="AK32" s="370"/>
      <c r="AL32" s="392"/>
      <c r="AM32" s="365"/>
      <c r="AN32" s="365"/>
      <c r="AO32" s="366"/>
      <c r="AP32" s="365"/>
      <c r="AQ32" s="366"/>
      <c r="AR32" s="365"/>
      <c r="AS32" s="393"/>
      <c r="AT32" s="393"/>
      <c r="AU32" s="371"/>
      <c r="AV32" s="393"/>
      <c r="AW32" s="371"/>
      <c r="AX32" s="393"/>
      <c r="AY32" s="394"/>
      <c r="AZ32" s="394"/>
      <c r="BA32" s="372"/>
      <c r="BB32" s="394"/>
      <c r="BC32" s="372"/>
      <c r="BD32" s="394"/>
      <c r="BE32" s="365"/>
      <c r="BF32" s="365"/>
      <c r="BG32" s="366"/>
      <c r="BH32" s="365"/>
      <c r="BI32" s="366"/>
      <c r="BJ32" s="365"/>
      <c r="BK32" s="395"/>
      <c r="BL32" s="395"/>
      <c r="BM32" s="373"/>
      <c r="BN32" s="395"/>
      <c r="BO32" s="373"/>
      <c r="BP32" s="395"/>
      <c r="BQ32" s="390"/>
      <c r="BR32" s="390"/>
      <c r="BS32" s="368"/>
      <c r="BT32" s="390"/>
      <c r="BU32" s="368"/>
      <c r="BV32" s="390"/>
      <c r="BW32" s="394"/>
      <c r="BX32" s="394"/>
      <c r="BY32" s="372"/>
      <c r="BZ32" s="394"/>
      <c r="CA32" s="372"/>
      <c r="CB32" s="394"/>
      <c r="CC32" s="395"/>
      <c r="CD32" s="389"/>
      <c r="CE32" s="373"/>
      <c r="CF32" s="373"/>
      <c r="CG32" s="395"/>
      <c r="CH32" s="308"/>
    </row>
    <row r="33" spans="1:86" customFormat="1" x14ac:dyDescent="0.25">
      <c r="A33" s="374"/>
      <c r="B33" s="374"/>
      <c r="C33" s="374"/>
      <c r="D33" s="383"/>
      <c r="E33" s="412"/>
      <c r="F33" s="376"/>
      <c r="G33" s="413"/>
      <c r="H33" s="414"/>
      <c r="I33" s="415"/>
      <c r="J33" s="365"/>
      <c r="K33" s="365"/>
      <c r="L33" s="365"/>
      <c r="M33" s="366"/>
      <c r="N33" s="365"/>
      <c r="O33" s="389"/>
      <c r="P33" s="389"/>
      <c r="Q33" s="367"/>
      <c r="R33" s="389"/>
      <c r="S33" s="367"/>
      <c r="T33" s="389"/>
      <c r="U33" s="390"/>
      <c r="V33" s="390"/>
      <c r="W33" s="368"/>
      <c r="X33" s="390"/>
      <c r="Y33" s="368"/>
      <c r="Z33" s="390"/>
      <c r="AA33" s="391"/>
      <c r="AB33" s="391"/>
      <c r="AC33" s="369"/>
      <c r="AD33" s="391"/>
      <c r="AE33" s="369"/>
      <c r="AF33" s="391"/>
      <c r="AG33" s="392"/>
      <c r="AH33" s="392"/>
      <c r="AI33" s="370"/>
      <c r="AJ33" s="392"/>
      <c r="AK33" s="370"/>
      <c r="AL33" s="392"/>
      <c r="AM33" s="365"/>
      <c r="AN33" s="365"/>
      <c r="AO33" s="366"/>
      <c r="AP33" s="365"/>
      <c r="AQ33" s="366"/>
      <c r="AR33" s="365"/>
      <c r="AS33" s="393"/>
      <c r="AT33" s="393"/>
      <c r="AU33" s="371"/>
      <c r="AV33" s="393"/>
      <c r="AW33" s="371"/>
      <c r="AX33" s="393"/>
      <c r="AY33" s="394"/>
      <c r="AZ33" s="394"/>
      <c r="BA33" s="372"/>
      <c r="BB33" s="394"/>
      <c r="BC33" s="372"/>
      <c r="BD33" s="394"/>
      <c r="BE33" s="365"/>
      <c r="BF33" s="365"/>
      <c r="BG33" s="366"/>
      <c r="BH33" s="365"/>
      <c r="BI33" s="366"/>
      <c r="BJ33" s="365"/>
      <c r="BK33" s="395"/>
      <c r="BL33" s="395"/>
      <c r="BM33" s="373"/>
      <c r="BN33" s="395"/>
      <c r="BO33" s="373"/>
      <c r="BP33" s="395"/>
      <c r="BQ33" s="390"/>
      <c r="BR33" s="390"/>
      <c r="BS33" s="368"/>
      <c r="BT33" s="390"/>
      <c r="BU33" s="368"/>
      <c r="BV33" s="390"/>
      <c r="BW33" s="394"/>
      <c r="BX33" s="394"/>
      <c r="BY33" s="372"/>
      <c r="BZ33" s="394"/>
      <c r="CA33" s="372"/>
      <c r="CB33" s="394"/>
      <c r="CC33" s="395"/>
      <c r="CD33" s="389"/>
      <c r="CE33" s="373"/>
      <c r="CF33" s="373"/>
      <c r="CG33" s="395"/>
      <c r="CH33" s="308"/>
    </row>
    <row r="34" spans="1:86" customFormat="1" x14ac:dyDescent="0.25">
      <c r="A34" s="374"/>
      <c r="B34" s="374"/>
      <c r="C34" s="374"/>
      <c r="D34" s="383"/>
      <c r="E34" s="412"/>
      <c r="F34" s="376"/>
      <c r="G34" s="413"/>
      <c r="H34" s="414"/>
      <c r="I34" s="415"/>
      <c r="J34" s="365"/>
      <c r="K34" s="365"/>
      <c r="L34" s="365"/>
      <c r="M34" s="366"/>
      <c r="N34" s="365"/>
      <c r="O34" s="389"/>
      <c r="P34" s="389"/>
      <c r="Q34" s="367"/>
      <c r="R34" s="389"/>
      <c r="S34" s="367"/>
      <c r="T34" s="389"/>
      <c r="U34" s="390"/>
      <c r="V34" s="390"/>
      <c r="W34" s="368"/>
      <c r="X34" s="390"/>
      <c r="Y34" s="368"/>
      <c r="Z34" s="390"/>
      <c r="AA34" s="391"/>
      <c r="AB34" s="391"/>
      <c r="AC34" s="369"/>
      <c r="AD34" s="391"/>
      <c r="AE34" s="369"/>
      <c r="AF34" s="391"/>
      <c r="AG34" s="392"/>
      <c r="AH34" s="392"/>
      <c r="AI34" s="370"/>
      <c r="AJ34" s="392"/>
      <c r="AK34" s="370"/>
      <c r="AL34" s="392"/>
      <c r="AM34" s="365"/>
      <c r="AN34" s="365"/>
      <c r="AO34" s="366"/>
      <c r="AP34" s="365"/>
      <c r="AQ34" s="366"/>
      <c r="AR34" s="365"/>
      <c r="AS34" s="393"/>
      <c r="AT34" s="393"/>
      <c r="AU34" s="371"/>
      <c r="AV34" s="393"/>
      <c r="AW34" s="371"/>
      <c r="AX34" s="393"/>
      <c r="AY34" s="394"/>
      <c r="AZ34" s="394"/>
      <c r="BA34" s="372"/>
      <c r="BB34" s="394"/>
      <c r="BC34" s="372"/>
      <c r="BD34" s="394"/>
      <c r="BE34" s="365"/>
      <c r="BF34" s="365"/>
      <c r="BG34" s="366"/>
      <c r="BH34" s="365"/>
      <c r="BI34" s="366"/>
      <c r="BJ34" s="365"/>
      <c r="BK34" s="395"/>
      <c r="BL34" s="395"/>
      <c r="BM34" s="373"/>
      <c r="BN34" s="395"/>
      <c r="BO34" s="373"/>
      <c r="BP34" s="395"/>
      <c r="BQ34" s="390"/>
      <c r="BR34" s="390"/>
      <c r="BS34" s="368"/>
      <c r="BT34" s="390"/>
      <c r="BU34" s="368"/>
      <c r="BV34" s="390"/>
      <c r="BW34" s="394"/>
      <c r="BX34" s="394"/>
      <c r="BY34" s="372"/>
      <c r="BZ34" s="394"/>
      <c r="CA34" s="372"/>
      <c r="CB34" s="394"/>
      <c r="CC34" s="395"/>
      <c r="CD34" s="389"/>
      <c r="CE34" s="373"/>
      <c r="CF34" s="373"/>
      <c r="CG34" s="395"/>
      <c r="CH34" s="308"/>
    </row>
    <row r="35" spans="1:86" customFormat="1" x14ac:dyDescent="0.25">
      <c r="A35" s="310"/>
      <c r="B35" s="310"/>
      <c r="C35" s="310"/>
      <c r="D35" s="399"/>
      <c r="E35" s="310"/>
      <c r="F35" s="399"/>
      <c r="G35" s="416"/>
      <c r="H35" s="312"/>
      <c r="I35" s="417">
        <f t="shared" ref="I35:BT35" si="51">SUM(I13:I34)</f>
        <v>314720000</v>
      </c>
      <c r="J35" s="418">
        <f t="shared" si="51"/>
        <v>62944000</v>
      </c>
      <c r="K35" s="418">
        <f t="shared" si="51"/>
        <v>25793000</v>
      </c>
      <c r="L35" s="418">
        <f t="shared" si="51"/>
        <v>37151000</v>
      </c>
      <c r="M35" s="418">
        <f t="shared" si="51"/>
        <v>0</v>
      </c>
      <c r="N35" s="418">
        <f t="shared" si="51"/>
        <v>25793000</v>
      </c>
      <c r="O35" s="419">
        <f t="shared" si="51"/>
        <v>31472000</v>
      </c>
      <c r="P35" s="419">
        <f t="shared" si="51"/>
        <v>57265000</v>
      </c>
      <c r="Q35" s="419">
        <f t="shared" si="51"/>
        <v>24795000</v>
      </c>
      <c r="R35" s="419">
        <f t="shared" si="51"/>
        <v>32470000</v>
      </c>
      <c r="S35" s="419">
        <f t="shared" si="51"/>
        <v>0</v>
      </c>
      <c r="T35" s="419">
        <f t="shared" si="51"/>
        <v>24795000</v>
      </c>
      <c r="U35" s="420">
        <f t="shared" si="51"/>
        <v>22030400</v>
      </c>
      <c r="V35" s="420">
        <f t="shared" si="51"/>
        <v>46825400</v>
      </c>
      <c r="W35" s="420">
        <f t="shared" si="51"/>
        <v>24795000</v>
      </c>
      <c r="X35" s="420">
        <f t="shared" si="51"/>
        <v>22030400</v>
      </c>
      <c r="Y35" s="420">
        <f t="shared" si="51"/>
        <v>0</v>
      </c>
      <c r="Z35" s="420">
        <f t="shared" si="51"/>
        <v>24795000</v>
      </c>
      <c r="AA35" s="421">
        <f t="shared" si="51"/>
        <v>22030400</v>
      </c>
      <c r="AB35" s="421">
        <f t="shared" si="51"/>
        <v>46825400</v>
      </c>
      <c r="AC35" s="421">
        <f t="shared" si="51"/>
        <v>24795000</v>
      </c>
      <c r="AD35" s="421">
        <f t="shared" si="51"/>
        <v>22030400</v>
      </c>
      <c r="AE35" s="421">
        <f t="shared" si="51"/>
        <v>0</v>
      </c>
      <c r="AF35" s="421">
        <f t="shared" si="51"/>
        <v>24795000</v>
      </c>
      <c r="AG35" s="422">
        <f t="shared" si="51"/>
        <v>22030400</v>
      </c>
      <c r="AH35" s="422">
        <f t="shared" si="51"/>
        <v>46825400</v>
      </c>
      <c r="AI35" s="422">
        <f t="shared" si="51"/>
        <v>24795000</v>
      </c>
      <c r="AJ35" s="422">
        <f t="shared" si="51"/>
        <v>22030400</v>
      </c>
      <c r="AK35" s="422">
        <f t="shared" si="51"/>
        <v>2890000</v>
      </c>
      <c r="AL35" s="422">
        <f t="shared" si="51"/>
        <v>21905000</v>
      </c>
      <c r="AM35" s="418">
        <f t="shared" si="51"/>
        <v>22030400</v>
      </c>
      <c r="AN35" s="418">
        <f t="shared" si="51"/>
        <v>46825400</v>
      </c>
      <c r="AO35" s="418">
        <f t="shared" si="51"/>
        <v>24795000</v>
      </c>
      <c r="AP35" s="418">
        <f t="shared" si="51"/>
        <v>22030400</v>
      </c>
      <c r="AQ35" s="418">
        <f t="shared" si="51"/>
        <v>0</v>
      </c>
      <c r="AR35" s="418">
        <f t="shared" si="51"/>
        <v>24795000</v>
      </c>
      <c r="AS35" s="423">
        <f t="shared" si="51"/>
        <v>22030400</v>
      </c>
      <c r="AT35" s="423">
        <f t="shared" si="51"/>
        <v>46825400</v>
      </c>
      <c r="AU35" s="423">
        <f t="shared" si="51"/>
        <v>24795000</v>
      </c>
      <c r="AV35" s="423">
        <f t="shared" si="51"/>
        <v>22030400</v>
      </c>
      <c r="AW35" s="423">
        <f t="shared" si="51"/>
        <v>0</v>
      </c>
      <c r="AX35" s="423">
        <f t="shared" si="51"/>
        <v>24795000</v>
      </c>
      <c r="AY35" s="424">
        <f t="shared" si="51"/>
        <v>22030400</v>
      </c>
      <c r="AZ35" s="424">
        <f t="shared" si="51"/>
        <v>46825400</v>
      </c>
      <c r="BA35" s="424">
        <f t="shared" si="51"/>
        <v>24795000</v>
      </c>
      <c r="BB35" s="424">
        <f t="shared" si="51"/>
        <v>22030400</v>
      </c>
      <c r="BC35" s="424">
        <f t="shared" si="51"/>
        <v>0</v>
      </c>
      <c r="BD35" s="424">
        <f t="shared" si="51"/>
        <v>24795000</v>
      </c>
      <c r="BE35" s="418">
        <f t="shared" si="51"/>
        <v>22030400</v>
      </c>
      <c r="BF35" s="418">
        <f t="shared" si="51"/>
        <v>46825400</v>
      </c>
      <c r="BG35" s="418">
        <f t="shared" si="51"/>
        <v>24795000</v>
      </c>
      <c r="BH35" s="418">
        <f t="shared" si="51"/>
        <v>22030400</v>
      </c>
      <c r="BI35" s="418">
        <f t="shared" si="51"/>
        <v>0</v>
      </c>
      <c r="BJ35" s="418">
        <f t="shared" si="51"/>
        <v>24795000</v>
      </c>
      <c r="BK35" s="425">
        <f t="shared" si="51"/>
        <v>22030400</v>
      </c>
      <c r="BL35" s="425">
        <f t="shared" si="51"/>
        <v>46825400</v>
      </c>
      <c r="BM35" s="425">
        <f t="shared" si="51"/>
        <v>24795000</v>
      </c>
      <c r="BN35" s="425">
        <f t="shared" si="51"/>
        <v>22030400</v>
      </c>
      <c r="BO35" s="425">
        <f t="shared" si="51"/>
        <v>0</v>
      </c>
      <c r="BP35" s="425">
        <f t="shared" si="51"/>
        <v>24795000</v>
      </c>
      <c r="BQ35" s="420">
        <f t="shared" si="51"/>
        <v>22030400</v>
      </c>
      <c r="BR35" s="420">
        <f t="shared" si="51"/>
        <v>46825400</v>
      </c>
      <c r="BS35" s="420">
        <f t="shared" si="51"/>
        <v>24795000</v>
      </c>
      <c r="BT35" s="420">
        <f t="shared" si="51"/>
        <v>22030400</v>
      </c>
      <c r="BU35" s="420">
        <f t="shared" ref="BU35:CG35" si="52">SUM(BU13:BU34)</f>
        <v>507000</v>
      </c>
      <c r="BV35" s="420">
        <f t="shared" si="52"/>
        <v>24288000</v>
      </c>
      <c r="BW35" s="424">
        <f t="shared" si="52"/>
        <v>22030400</v>
      </c>
      <c r="BX35" s="424">
        <f t="shared" si="52"/>
        <v>46825400</v>
      </c>
      <c r="BY35" s="424">
        <f t="shared" si="52"/>
        <v>24795000</v>
      </c>
      <c r="BZ35" s="424">
        <f t="shared" si="52"/>
        <v>22030400</v>
      </c>
      <c r="CA35" s="424">
        <f t="shared" si="52"/>
        <v>0</v>
      </c>
      <c r="CB35" s="424">
        <f t="shared" si="52"/>
        <v>24795000</v>
      </c>
      <c r="CC35" s="425">
        <f t="shared" si="52"/>
        <v>314720000</v>
      </c>
      <c r="CD35" s="419">
        <f t="shared" si="52"/>
        <v>339515000</v>
      </c>
      <c r="CE35" s="425">
        <f t="shared" si="52"/>
        <v>0</v>
      </c>
      <c r="CF35" s="425">
        <f t="shared" si="52"/>
        <v>0</v>
      </c>
      <c r="CG35" s="425">
        <f t="shared" si="52"/>
        <v>0</v>
      </c>
      <c r="CH35" s="308">
        <f>+CC35-I35</f>
        <v>0</v>
      </c>
    </row>
    <row r="36" spans="1:86" customFormat="1" hidden="1" x14ac:dyDescent="0.25">
      <c r="A36" s="426"/>
      <c r="B36" s="426"/>
      <c r="C36" s="309"/>
      <c r="D36" s="399"/>
      <c r="E36" s="426"/>
      <c r="F36" s="399"/>
      <c r="G36" s="416"/>
      <c r="H36" s="427"/>
      <c r="I36" s="428"/>
      <c r="J36" s="365"/>
      <c r="K36" s="365"/>
      <c r="L36" s="366"/>
      <c r="M36" s="366"/>
      <c r="N36" s="366"/>
      <c r="O36" s="389"/>
      <c r="P36" s="389"/>
      <c r="Q36" s="367"/>
      <c r="R36" s="367"/>
      <c r="S36" s="367"/>
      <c r="T36" s="367"/>
      <c r="U36" s="390"/>
      <c r="V36" s="368"/>
      <c r="W36" s="368"/>
      <c r="X36" s="368"/>
      <c r="Y36" s="368"/>
      <c r="Z36" s="368"/>
      <c r="AA36" s="391"/>
      <c r="AB36" s="369"/>
      <c r="AC36" s="369"/>
      <c r="AD36" s="369"/>
      <c r="AE36" s="369"/>
      <c r="AF36" s="369"/>
      <c r="AG36" s="392"/>
      <c r="AH36" s="370"/>
      <c r="AI36" s="370"/>
      <c r="AJ36" s="370"/>
      <c r="AK36" s="370"/>
      <c r="AL36" s="370"/>
      <c r="AM36" s="365"/>
      <c r="AN36" s="366"/>
      <c r="AO36" s="366"/>
      <c r="AP36" s="366"/>
      <c r="AQ36" s="366"/>
      <c r="AR36" s="366"/>
      <c r="AS36" s="393"/>
      <c r="AT36" s="371"/>
      <c r="AU36" s="371"/>
      <c r="AV36" s="371"/>
      <c r="AW36" s="371"/>
      <c r="AX36" s="371"/>
      <c r="AY36" s="394"/>
      <c r="AZ36" s="372"/>
      <c r="BA36" s="372"/>
      <c r="BB36" s="372"/>
      <c r="BC36" s="372"/>
      <c r="BD36" s="372"/>
      <c r="BE36" s="365"/>
      <c r="BF36" s="366"/>
      <c r="BG36" s="366"/>
      <c r="BH36" s="366"/>
      <c r="BI36" s="366"/>
      <c r="BJ36" s="366"/>
      <c r="BK36" s="395"/>
      <c r="BL36" s="373"/>
      <c r="BM36" s="373"/>
      <c r="BN36" s="373"/>
      <c r="BO36" s="373"/>
      <c r="BP36" s="373"/>
      <c r="BQ36" s="390"/>
      <c r="BR36" s="368"/>
      <c r="BS36" s="368"/>
      <c r="BT36" s="368"/>
      <c r="BU36" s="368"/>
      <c r="BV36" s="368"/>
      <c r="BW36" s="394"/>
      <c r="BX36" s="372"/>
      <c r="BY36" s="372"/>
      <c r="BZ36" s="372"/>
      <c r="CA36" s="372"/>
      <c r="CB36" s="372"/>
      <c r="CC36" s="395"/>
      <c r="CD36" s="389"/>
      <c r="CE36" s="373"/>
      <c r="CF36" s="373"/>
      <c r="CG36" s="373"/>
      <c r="CH36" s="308"/>
    </row>
    <row r="37" spans="1:86" customFormat="1" hidden="1" x14ac:dyDescent="0.25">
      <c r="A37" s="429"/>
      <c r="B37" s="429"/>
      <c r="C37" s="430"/>
      <c r="D37" s="431"/>
      <c r="E37" s="429"/>
      <c r="F37" s="431"/>
      <c r="G37" s="331"/>
      <c r="H37" s="432"/>
      <c r="I37" s="433"/>
      <c r="J37" s="365"/>
      <c r="K37" s="365"/>
      <c r="L37" s="366"/>
      <c r="M37" s="366"/>
      <c r="N37" s="366"/>
      <c r="O37" s="389"/>
      <c r="P37" s="389"/>
      <c r="Q37" s="367"/>
      <c r="R37" s="367"/>
      <c r="S37" s="367"/>
      <c r="T37" s="367"/>
      <c r="U37" s="390"/>
      <c r="V37" s="368"/>
      <c r="W37" s="368"/>
      <c r="X37" s="368"/>
      <c r="Y37" s="368"/>
      <c r="Z37" s="368"/>
      <c r="AA37" s="391"/>
      <c r="AB37" s="369"/>
      <c r="AC37" s="369"/>
      <c r="AD37" s="369"/>
      <c r="AE37" s="369"/>
      <c r="AF37" s="369"/>
      <c r="AG37" s="392"/>
      <c r="AH37" s="370"/>
      <c r="AI37" s="370"/>
      <c r="AJ37" s="370"/>
      <c r="AK37" s="370"/>
      <c r="AL37" s="370"/>
      <c r="AM37" s="365"/>
      <c r="AN37" s="366"/>
      <c r="AO37" s="366"/>
      <c r="AP37" s="366"/>
      <c r="AQ37" s="366"/>
      <c r="AR37" s="366"/>
      <c r="AS37" s="393"/>
      <c r="AT37" s="371"/>
      <c r="AU37" s="371"/>
      <c r="AV37" s="371"/>
      <c r="AW37" s="371"/>
      <c r="AX37" s="371"/>
      <c r="AY37" s="394"/>
      <c r="AZ37" s="372"/>
      <c r="BA37" s="372"/>
      <c r="BB37" s="372"/>
      <c r="BC37" s="372"/>
      <c r="BD37" s="372"/>
      <c r="BE37" s="365"/>
      <c r="BF37" s="366"/>
      <c r="BG37" s="366"/>
      <c r="BH37" s="366"/>
      <c r="BI37" s="366"/>
      <c r="BJ37" s="366"/>
      <c r="BK37" s="395"/>
      <c r="BL37" s="373"/>
      <c r="BM37" s="373"/>
      <c r="BN37" s="373"/>
      <c r="BO37" s="373"/>
      <c r="BP37" s="373"/>
      <c r="BQ37" s="390"/>
      <c r="BR37" s="368"/>
      <c r="BS37" s="368"/>
      <c r="BT37" s="368"/>
      <c r="BU37" s="368"/>
      <c r="BV37" s="368"/>
      <c r="BW37" s="394"/>
      <c r="BX37" s="372"/>
      <c r="BY37" s="372"/>
      <c r="BZ37" s="372"/>
      <c r="CA37" s="372"/>
      <c r="CB37" s="372"/>
      <c r="CC37" s="395"/>
      <c r="CD37" s="389"/>
      <c r="CE37" s="373"/>
      <c r="CF37" s="373"/>
      <c r="CG37" s="373"/>
      <c r="CH37" s="308"/>
    </row>
    <row r="38" spans="1:86" customFormat="1" hidden="1" x14ac:dyDescent="0.25">
      <c r="A38" s="429"/>
      <c r="B38" s="429"/>
      <c r="C38" s="430"/>
      <c r="D38" s="431"/>
      <c r="E38" s="429"/>
      <c r="F38" s="431"/>
      <c r="G38" s="331"/>
      <c r="H38" s="434"/>
      <c r="I38" s="433"/>
      <c r="J38" s="365"/>
      <c r="K38" s="365"/>
      <c r="L38" s="366"/>
      <c r="M38" s="366"/>
      <c r="N38" s="366"/>
      <c r="O38" s="389"/>
      <c r="P38" s="389"/>
      <c r="Q38" s="367"/>
      <c r="R38" s="367"/>
      <c r="S38" s="367"/>
      <c r="T38" s="367"/>
      <c r="U38" s="390"/>
      <c r="V38" s="368"/>
      <c r="W38" s="368"/>
      <c r="X38" s="368"/>
      <c r="Y38" s="368"/>
      <c r="Z38" s="368"/>
      <c r="AA38" s="391"/>
      <c r="AB38" s="369"/>
      <c r="AC38" s="369"/>
      <c r="AD38" s="369"/>
      <c r="AE38" s="369"/>
      <c r="AF38" s="369"/>
      <c r="AG38" s="392"/>
      <c r="AH38" s="370"/>
      <c r="AI38" s="370"/>
      <c r="AJ38" s="370"/>
      <c r="AK38" s="370"/>
      <c r="AL38" s="370"/>
      <c r="AM38" s="365"/>
      <c r="AN38" s="366"/>
      <c r="AO38" s="366"/>
      <c r="AP38" s="366"/>
      <c r="AQ38" s="366"/>
      <c r="AR38" s="366"/>
      <c r="AS38" s="393"/>
      <c r="AT38" s="371"/>
      <c r="AU38" s="371"/>
      <c r="AV38" s="371"/>
      <c r="AW38" s="371"/>
      <c r="AX38" s="371"/>
      <c r="AY38" s="394"/>
      <c r="AZ38" s="372"/>
      <c r="BA38" s="372"/>
      <c r="BB38" s="372"/>
      <c r="BC38" s="372"/>
      <c r="BD38" s="372"/>
      <c r="BE38" s="365"/>
      <c r="BF38" s="366"/>
      <c r="BG38" s="366"/>
      <c r="BH38" s="366"/>
      <c r="BI38" s="366"/>
      <c r="BJ38" s="366"/>
      <c r="BK38" s="395"/>
      <c r="BL38" s="373"/>
      <c r="BM38" s="373"/>
      <c r="BN38" s="373"/>
      <c r="BO38" s="373"/>
      <c r="BP38" s="373"/>
      <c r="BQ38" s="390"/>
      <c r="BR38" s="368"/>
      <c r="BS38" s="368"/>
      <c r="BT38" s="368"/>
      <c r="BU38" s="368"/>
      <c r="BV38" s="368"/>
      <c r="BW38" s="394"/>
      <c r="BX38" s="372"/>
      <c r="BY38" s="372"/>
      <c r="BZ38" s="372"/>
      <c r="CA38" s="372"/>
      <c r="CB38" s="372"/>
      <c r="CC38" s="395"/>
      <c r="CD38" s="389"/>
      <c r="CE38" s="373"/>
      <c r="CF38" s="373"/>
      <c r="CG38" s="373"/>
      <c r="CH38" s="308"/>
    </row>
    <row r="39" spans="1:86" customFormat="1" hidden="1" x14ac:dyDescent="0.25">
      <c r="A39" s="429"/>
      <c r="B39" s="429"/>
      <c r="C39" s="430"/>
      <c r="D39" s="431"/>
      <c r="E39" s="429"/>
      <c r="F39" s="431"/>
      <c r="G39" s="304"/>
      <c r="H39" s="435"/>
      <c r="I39" s="433"/>
      <c r="J39" s="365"/>
      <c r="K39" s="365"/>
      <c r="L39" s="366"/>
      <c r="M39" s="366"/>
      <c r="N39" s="366"/>
      <c r="O39" s="389"/>
      <c r="P39" s="389"/>
      <c r="Q39" s="367"/>
      <c r="R39" s="367"/>
      <c r="S39" s="367"/>
      <c r="T39" s="367"/>
      <c r="U39" s="390"/>
      <c r="V39" s="368"/>
      <c r="W39" s="368"/>
      <c r="X39" s="368"/>
      <c r="Y39" s="368"/>
      <c r="Z39" s="368"/>
      <c r="AA39" s="391"/>
      <c r="AB39" s="369"/>
      <c r="AC39" s="369"/>
      <c r="AD39" s="369"/>
      <c r="AE39" s="369"/>
      <c r="AF39" s="369"/>
      <c r="AG39" s="392"/>
      <c r="AH39" s="370"/>
      <c r="AI39" s="370"/>
      <c r="AJ39" s="370"/>
      <c r="AK39" s="370"/>
      <c r="AL39" s="370"/>
      <c r="AM39" s="365"/>
      <c r="AN39" s="366"/>
      <c r="AO39" s="366"/>
      <c r="AP39" s="366"/>
      <c r="AQ39" s="366"/>
      <c r="AR39" s="366"/>
      <c r="AS39" s="393"/>
      <c r="AT39" s="371"/>
      <c r="AU39" s="371"/>
      <c r="AV39" s="371"/>
      <c r="AW39" s="371"/>
      <c r="AX39" s="371"/>
      <c r="AY39" s="394"/>
      <c r="AZ39" s="372"/>
      <c r="BA39" s="372"/>
      <c r="BB39" s="372"/>
      <c r="BC39" s="372"/>
      <c r="BD39" s="372"/>
      <c r="BE39" s="365"/>
      <c r="BF39" s="366"/>
      <c r="BG39" s="366"/>
      <c r="BH39" s="366"/>
      <c r="BI39" s="366"/>
      <c r="BJ39" s="366"/>
      <c r="BK39" s="395"/>
      <c r="BL39" s="373"/>
      <c r="BM39" s="373"/>
      <c r="BN39" s="373"/>
      <c r="BO39" s="373"/>
      <c r="BP39" s="373"/>
      <c r="BQ39" s="390"/>
      <c r="BR39" s="368"/>
      <c r="BS39" s="368"/>
      <c r="BT39" s="368"/>
      <c r="BU39" s="368"/>
      <c r="BV39" s="368"/>
      <c r="BW39" s="394"/>
      <c r="BX39" s="372"/>
      <c r="BY39" s="372"/>
      <c r="BZ39" s="372"/>
      <c r="CA39" s="372"/>
      <c r="CB39" s="372"/>
      <c r="CC39" s="395"/>
      <c r="CD39" s="389"/>
      <c r="CE39" s="373"/>
      <c r="CF39" s="373"/>
      <c r="CG39" s="373"/>
      <c r="CH39" s="308"/>
    </row>
    <row r="40" spans="1:86" customFormat="1" hidden="1" x14ac:dyDescent="0.25">
      <c r="A40" s="429"/>
      <c r="B40" s="429"/>
      <c r="C40" s="430"/>
      <c r="D40" s="431"/>
      <c r="E40" s="429"/>
      <c r="F40" s="431"/>
      <c r="G40" s="304"/>
      <c r="H40" s="436"/>
      <c r="I40" s="433"/>
      <c r="J40" s="365"/>
      <c r="K40" s="365"/>
      <c r="L40" s="366"/>
      <c r="M40" s="366"/>
      <c r="N40" s="366"/>
      <c r="O40" s="389"/>
      <c r="P40" s="389"/>
      <c r="Q40" s="367"/>
      <c r="R40" s="367"/>
      <c r="S40" s="367"/>
      <c r="T40" s="367"/>
      <c r="U40" s="390"/>
      <c r="V40" s="368"/>
      <c r="W40" s="368"/>
      <c r="X40" s="368"/>
      <c r="Y40" s="368"/>
      <c r="Z40" s="368"/>
      <c r="AA40" s="391"/>
      <c r="AB40" s="369"/>
      <c r="AC40" s="369"/>
      <c r="AD40" s="369"/>
      <c r="AE40" s="369"/>
      <c r="AF40" s="369"/>
      <c r="AG40" s="392"/>
      <c r="AH40" s="370"/>
      <c r="AI40" s="370"/>
      <c r="AJ40" s="370"/>
      <c r="AK40" s="370"/>
      <c r="AL40" s="370"/>
      <c r="AM40" s="365"/>
      <c r="AN40" s="366"/>
      <c r="AO40" s="366"/>
      <c r="AP40" s="366"/>
      <c r="AQ40" s="366"/>
      <c r="AR40" s="366"/>
      <c r="AS40" s="393"/>
      <c r="AT40" s="371"/>
      <c r="AU40" s="371"/>
      <c r="AV40" s="371"/>
      <c r="AW40" s="371"/>
      <c r="AX40" s="371"/>
      <c r="AY40" s="394"/>
      <c r="AZ40" s="372"/>
      <c r="BA40" s="372"/>
      <c r="BB40" s="372"/>
      <c r="BC40" s="372"/>
      <c r="BD40" s="372"/>
      <c r="BE40" s="365"/>
      <c r="BF40" s="366"/>
      <c r="BG40" s="366"/>
      <c r="BH40" s="366"/>
      <c r="BI40" s="366"/>
      <c r="BJ40" s="366"/>
      <c r="BK40" s="395"/>
      <c r="BL40" s="373"/>
      <c r="BM40" s="373"/>
      <c r="BN40" s="373"/>
      <c r="BO40" s="373"/>
      <c r="BP40" s="373"/>
      <c r="BQ40" s="390"/>
      <c r="BR40" s="368"/>
      <c r="BS40" s="368"/>
      <c r="BT40" s="368"/>
      <c r="BU40" s="368"/>
      <c r="BV40" s="368"/>
      <c r="BW40" s="394"/>
      <c r="BX40" s="372"/>
      <c r="BY40" s="372"/>
      <c r="BZ40" s="372"/>
      <c r="CA40" s="372"/>
      <c r="CB40" s="372"/>
      <c r="CC40" s="395"/>
      <c r="CD40" s="389"/>
      <c r="CE40" s="373"/>
      <c r="CF40" s="373"/>
      <c r="CG40" s="373"/>
      <c r="CH40" s="308"/>
    </row>
    <row r="41" spans="1:86" customFormat="1" hidden="1" x14ac:dyDescent="0.25">
      <c r="A41" s="429"/>
      <c r="B41" s="429"/>
      <c r="C41" s="430"/>
      <c r="D41" s="431"/>
      <c r="E41" s="429"/>
      <c r="F41" s="431"/>
      <c r="G41" s="331"/>
      <c r="H41" s="432"/>
      <c r="I41" s="433"/>
      <c r="J41" s="365"/>
      <c r="K41" s="365"/>
      <c r="L41" s="366"/>
      <c r="M41" s="366"/>
      <c r="N41" s="366"/>
      <c r="O41" s="389"/>
      <c r="P41" s="389"/>
      <c r="Q41" s="367"/>
      <c r="R41" s="367"/>
      <c r="S41" s="367"/>
      <c r="T41" s="367"/>
      <c r="U41" s="390"/>
      <c r="V41" s="368"/>
      <c r="W41" s="368"/>
      <c r="X41" s="368"/>
      <c r="Y41" s="368"/>
      <c r="Z41" s="368"/>
      <c r="AA41" s="391"/>
      <c r="AB41" s="369"/>
      <c r="AC41" s="369"/>
      <c r="AD41" s="369"/>
      <c r="AE41" s="369"/>
      <c r="AF41" s="369"/>
      <c r="AG41" s="392"/>
      <c r="AH41" s="370"/>
      <c r="AI41" s="370"/>
      <c r="AJ41" s="370"/>
      <c r="AK41" s="370"/>
      <c r="AL41" s="370"/>
      <c r="AM41" s="365"/>
      <c r="AN41" s="366"/>
      <c r="AO41" s="366"/>
      <c r="AP41" s="366"/>
      <c r="AQ41" s="366"/>
      <c r="AR41" s="366"/>
      <c r="AS41" s="393"/>
      <c r="AT41" s="371"/>
      <c r="AU41" s="371"/>
      <c r="AV41" s="371"/>
      <c r="AW41" s="371"/>
      <c r="AX41" s="371"/>
      <c r="AY41" s="394"/>
      <c r="AZ41" s="372"/>
      <c r="BA41" s="372"/>
      <c r="BB41" s="372"/>
      <c r="BC41" s="372"/>
      <c r="BD41" s="372"/>
      <c r="BE41" s="365"/>
      <c r="BF41" s="366"/>
      <c r="BG41" s="366"/>
      <c r="BH41" s="366"/>
      <c r="BI41" s="366"/>
      <c r="BJ41" s="366"/>
      <c r="BK41" s="395"/>
      <c r="BL41" s="373"/>
      <c r="BM41" s="373"/>
      <c r="BN41" s="373"/>
      <c r="BO41" s="373"/>
      <c r="BP41" s="373"/>
      <c r="BQ41" s="390"/>
      <c r="BR41" s="368"/>
      <c r="BS41" s="368"/>
      <c r="BT41" s="368"/>
      <c r="BU41" s="368"/>
      <c r="BV41" s="368"/>
      <c r="BW41" s="394"/>
      <c r="BX41" s="372"/>
      <c r="BY41" s="372"/>
      <c r="BZ41" s="372"/>
      <c r="CA41" s="372"/>
      <c r="CB41" s="372"/>
      <c r="CC41" s="395"/>
      <c r="CD41" s="389"/>
      <c r="CE41" s="373"/>
      <c r="CF41" s="373"/>
      <c r="CG41" s="373"/>
      <c r="CH41" s="308"/>
    </row>
    <row r="42" spans="1:86" customFormat="1" hidden="1" x14ac:dyDescent="0.25">
      <c r="A42" s="429"/>
      <c r="B42" s="429"/>
      <c r="C42" s="430"/>
      <c r="D42" s="431"/>
      <c r="E42" s="429"/>
      <c r="F42" s="431"/>
      <c r="G42" s="304"/>
      <c r="H42" s="435"/>
      <c r="I42" s="433"/>
      <c r="J42" s="365"/>
      <c r="K42" s="365"/>
      <c r="L42" s="366"/>
      <c r="M42" s="366"/>
      <c r="N42" s="366"/>
      <c r="O42" s="389"/>
      <c r="P42" s="389"/>
      <c r="Q42" s="367"/>
      <c r="R42" s="367"/>
      <c r="S42" s="367"/>
      <c r="T42" s="367"/>
      <c r="U42" s="390"/>
      <c r="V42" s="368"/>
      <c r="W42" s="368"/>
      <c r="X42" s="368"/>
      <c r="Y42" s="368"/>
      <c r="Z42" s="368"/>
      <c r="AA42" s="391"/>
      <c r="AB42" s="369"/>
      <c r="AC42" s="369"/>
      <c r="AD42" s="369"/>
      <c r="AE42" s="369"/>
      <c r="AF42" s="369"/>
      <c r="AG42" s="392"/>
      <c r="AH42" s="370"/>
      <c r="AI42" s="370"/>
      <c r="AJ42" s="370"/>
      <c r="AK42" s="370"/>
      <c r="AL42" s="370"/>
      <c r="AM42" s="365"/>
      <c r="AN42" s="366"/>
      <c r="AO42" s="366"/>
      <c r="AP42" s="366"/>
      <c r="AQ42" s="366"/>
      <c r="AR42" s="366"/>
      <c r="AS42" s="393"/>
      <c r="AT42" s="371"/>
      <c r="AU42" s="371"/>
      <c r="AV42" s="371"/>
      <c r="AW42" s="371"/>
      <c r="AX42" s="371"/>
      <c r="AY42" s="394"/>
      <c r="AZ42" s="372"/>
      <c r="BA42" s="372"/>
      <c r="BB42" s="372"/>
      <c r="BC42" s="372"/>
      <c r="BD42" s="372"/>
      <c r="BE42" s="365"/>
      <c r="BF42" s="366"/>
      <c r="BG42" s="366"/>
      <c r="BH42" s="366"/>
      <c r="BI42" s="366"/>
      <c r="BJ42" s="366"/>
      <c r="BK42" s="395"/>
      <c r="BL42" s="373"/>
      <c r="BM42" s="373"/>
      <c r="BN42" s="373"/>
      <c r="BO42" s="373"/>
      <c r="BP42" s="373"/>
      <c r="BQ42" s="390"/>
      <c r="BR42" s="368"/>
      <c r="BS42" s="368"/>
      <c r="BT42" s="368"/>
      <c r="BU42" s="368"/>
      <c r="BV42" s="368"/>
      <c r="BW42" s="394"/>
      <c r="BX42" s="372"/>
      <c r="BY42" s="372"/>
      <c r="BZ42" s="372"/>
      <c r="CA42" s="372"/>
      <c r="CB42" s="372"/>
      <c r="CC42" s="395"/>
      <c r="CD42" s="389"/>
      <c r="CE42" s="373"/>
      <c r="CF42" s="373"/>
      <c r="CG42" s="373"/>
      <c r="CH42" s="308"/>
    </row>
    <row r="43" spans="1:86" customFormat="1" hidden="1" x14ac:dyDescent="0.25">
      <c r="A43" s="304"/>
      <c r="B43" s="304"/>
      <c r="C43" s="430"/>
      <c r="D43" s="431"/>
      <c r="E43" s="429"/>
      <c r="F43" s="431"/>
      <c r="G43" s="437"/>
      <c r="H43" s="436"/>
      <c r="I43" s="433"/>
      <c r="J43" s="365"/>
      <c r="K43" s="365"/>
      <c r="L43" s="366"/>
      <c r="M43" s="366"/>
      <c r="N43" s="366"/>
      <c r="O43" s="389"/>
      <c r="P43" s="389"/>
      <c r="Q43" s="367"/>
      <c r="R43" s="367"/>
      <c r="S43" s="367"/>
      <c r="T43" s="367"/>
      <c r="U43" s="390"/>
      <c r="V43" s="368"/>
      <c r="W43" s="368"/>
      <c r="X43" s="368"/>
      <c r="Y43" s="368"/>
      <c r="Z43" s="368"/>
      <c r="AA43" s="391"/>
      <c r="AB43" s="369"/>
      <c r="AC43" s="369"/>
      <c r="AD43" s="369"/>
      <c r="AE43" s="369"/>
      <c r="AF43" s="369"/>
      <c r="AG43" s="392"/>
      <c r="AH43" s="370"/>
      <c r="AI43" s="370"/>
      <c r="AJ43" s="370"/>
      <c r="AK43" s="370"/>
      <c r="AL43" s="370"/>
      <c r="AM43" s="365"/>
      <c r="AN43" s="366"/>
      <c r="AO43" s="366"/>
      <c r="AP43" s="366"/>
      <c r="AQ43" s="366"/>
      <c r="AR43" s="366"/>
      <c r="AS43" s="393"/>
      <c r="AT43" s="371"/>
      <c r="AU43" s="371"/>
      <c r="AV43" s="371"/>
      <c r="AW43" s="371"/>
      <c r="AX43" s="371"/>
      <c r="AY43" s="394"/>
      <c r="AZ43" s="372"/>
      <c r="BA43" s="372"/>
      <c r="BB43" s="372"/>
      <c r="BC43" s="372"/>
      <c r="BD43" s="372"/>
      <c r="BE43" s="365"/>
      <c r="BF43" s="366"/>
      <c r="BG43" s="366"/>
      <c r="BH43" s="366"/>
      <c r="BI43" s="366"/>
      <c r="BJ43" s="366"/>
      <c r="BK43" s="395"/>
      <c r="BL43" s="373"/>
      <c r="BM43" s="373"/>
      <c r="BN43" s="373"/>
      <c r="BO43" s="373"/>
      <c r="BP43" s="373"/>
      <c r="BQ43" s="390"/>
      <c r="BR43" s="368"/>
      <c r="BS43" s="368"/>
      <c r="BT43" s="368"/>
      <c r="BU43" s="368"/>
      <c r="BV43" s="368"/>
      <c r="BW43" s="394"/>
      <c r="BX43" s="372"/>
      <c r="BY43" s="372"/>
      <c r="BZ43" s="372"/>
      <c r="CA43" s="372"/>
      <c r="CB43" s="372"/>
      <c r="CC43" s="395"/>
      <c r="CD43" s="389"/>
      <c r="CE43" s="373"/>
      <c r="CF43" s="373"/>
      <c r="CG43" s="373"/>
      <c r="CH43" s="308"/>
    </row>
    <row r="44" spans="1:86" customFormat="1" hidden="1" x14ac:dyDescent="0.25">
      <c r="A44" s="429"/>
      <c r="B44" s="429"/>
      <c r="C44" s="430"/>
      <c r="D44" s="431"/>
      <c r="E44" s="429"/>
      <c r="F44" s="431"/>
      <c r="G44" s="331"/>
      <c r="H44" s="432"/>
      <c r="I44" s="433"/>
      <c r="J44" s="365"/>
      <c r="K44" s="365"/>
      <c r="L44" s="366"/>
      <c r="M44" s="366"/>
      <c r="N44" s="366"/>
      <c r="O44" s="389"/>
      <c r="P44" s="389"/>
      <c r="Q44" s="367"/>
      <c r="R44" s="367"/>
      <c r="S44" s="367"/>
      <c r="T44" s="367"/>
      <c r="U44" s="390"/>
      <c r="V44" s="368"/>
      <c r="W44" s="368"/>
      <c r="X44" s="368"/>
      <c r="Y44" s="368"/>
      <c r="Z44" s="368"/>
      <c r="AA44" s="391"/>
      <c r="AB44" s="369"/>
      <c r="AC44" s="369"/>
      <c r="AD44" s="369"/>
      <c r="AE44" s="369"/>
      <c r="AF44" s="369"/>
      <c r="AG44" s="392"/>
      <c r="AH44" s="370"/>
      <c r="AI44" s="370"/>
      <c r="AJ44" s="370"/>
      <c r="AK44" s="370"/>
      <c r="AL44" s="370"/>
      <c r="AM44" s="365"/>
      <c r="AN44" s="366"/>
      <c r="AO44" s="366"/>
      <c r="AP44" s="366"/>
      <c r="AQ44" s="366"/>
      <c r="AR44" s="366"/>
      <c r="AS44" s="393"/>
      <c r="AT44" s="371"/>
      <c r="AU44" s="371"/>
      <c r="AV44" s="371"/>
      <c r="AW44" s="371"/>
      <c r="AX44" s="371"/>
      <c r="AY44" s="394"/>
      <c r="AZ44" s="372"/>
      <c r="BA44" s="372"/>
      <c r="BB44" s="372"/>
      <c r="BC44" s="372"/>
      <c r="BD44" s="372"/>
      <c r="BE44" s="365"/>
      <c r="BF44" s="366"/>
      <c r="BG44" s="366"/>
      <c r="BH44" s="366"/>
      <c r="BI44" s="366"/>
      <c r="BJ44" s="366"/>
      <c r="BK44" s="395"/>
      <c r="BL44" s="373"/>
      <c r="BM44" s="373"/>
      <c r="BN44" s="373"/>
      <c r="BO44" s="373"/>
      <c r="BP44" s="373"/>
      <c r="BQ44" s="390"/>
      <c r="BR44" s="368"/>
      <c r="BS44" s="368"/>
      <c r="BT44" s="368"/>
      <c r="BU44" s="368"/>
      <c r="BV44" s="368"/>
      <c r="BW44" s="394"/>
      <c r="BX44" s="372"/>
      <c r="BY44" s="372"/>
      <c r="BZ44" s="372"/>
      <c r="CA44" s="372"/>
      <c r="CB44" s="372"/>
      <c r="CC44" s="395"/>
      <c r="CD44" s="389"/>
      <c r="CE44" s="373"/>
      <c r="CF44" s="373"/>
      <c r="CG44" s="373"/>
      <c r="CH44" s="308"/>
    </row>
    <row r="45" spans="1:86" customFormat="1" hidden="1" x14ac:dyDescent="0.25">
      <c r="A45" s="429"/>
      <c r="B45" s="429"/>
      <c r="C45" s="430"/>
      <c r="D45" s="431"/>
      <c r="E45" s="429"/>
      <c r="F45" s="431"/>
      <c r="G45" s="331"/>
      <c r="H45" s="432"/>
      <c r="I45" s="433"/>
      <c r="J45" s="365"/>
      <c r="K45" s="365"/>
      <c r="L45" s="366"/>
      <c r="M45" s="366"/>
      <c r="N45" s="366"/>
      <c r="O45" s="389"/>
      <c r="P45" s="389"/>
      <c r="Q45" s="367"/>
      <c r="R45" s="367"/>
      <c r="S45" s="367"/>
      <c r="T45" s="367"/>
      <c r="U45" s="390"/>
      <c r="V45" s="368"/>
      <c r="W45" s="368"/>
      <c r="X45" s="368"/>
      <c r="Y45" s="368"/>
      <c r="Z45" s="368"/>
      <c r="AA45" s="391"/>
      <c r="AB45" s="369"/>
      <c r="AC45" s="369"/>
      <c r="AD45" s="369"/>
      <c r="AE45" s="369"/>
      <c r="AF45" s="369"/>
      <c r="AG45" s="392"/>
      <c r="AH45" s="370"/>
      <c r="AI45" s="370"/>
      <c r="AJ45" s="370"/>
      <c r="AK45" s="370"/>
      <c r="AL45" s="370"/>
      <c r="AM45" s="365"/>
      <c r="AN45" s="366"/>
      <c r="AO45" s="366"/>
      <c r="AP45" s="366"/>
      <c r="AQ45" s="366"/>
      <c r="AR45" s="366"/>
      <c r="AS45" s="393"/>
      <c r="AT45" s="371"/>
      <c r="AU45" s="371"/>
      <c r="AV45" s="371"/>
      <c r="AW45" s="371"/>
      <c r="AX45" s="371"/>
      <c r="AY45" s="394"/>
      <c r="AZ45" s="372"/>
      <c r="BA45" s="372"/>
      <c r="BB45" s="372"/>
      <c r="BC45" s="372"/>
      <c r="BD45" s="372"/>
      <c r="BE45" s="365"/>
      <c r="BF45" s="366"/>
      <c r="BG45" s="366"/>
      <c r="BH45" s="366"/>
      <c r="BI45" s="366"/>
      <c r="BJ45" s="366"/>
      <c r="BK45" s="395"/>
      <c r="BL45" s="373"/>
      <c r="BM45" s="373"/>
      <c r="BN45" s="373"/>
      <c r="BO45" s="373"/>
      <c r="BP45" s="373"/>
      <c r="BQ45" s="390"/>
      <c r="BR45" s="368"/>
      <c r="BS45" s="368"/>
      <c r="BT45" s="368"/>
      <c r="BU45" s="368"/>
      <c r="BV45" s="368"/>
      <c r="BW45" s="394"/>
      <c r="BX45" s="372"/>
      <c r="BY45" s="372"/>
      <c r="BZ45" s="372"/>
      <c r="CA45" s="372"/>
      <c r="CB45" s="372"/>
      <c r="CC45" s="395"/>
      <c r="CD45" s="389"/>
      <c r="CE45" s="373"/>
      <c r="CF45" s="373"/>
      <c r="CG45" s="373"/>
      <c r="CH45" s="308"/>
    </row>
    <row r="46" spans="1:86" customFormat="1" hidden="1" x14ac:dyDescent="0.25">
      <c r="A46" s="429"/>
      <c r="B46" s="429"/>
      <c r="C46" s="430"/>
      <c r="D46" s="431"/>
      <c r="E46" s="429"/>
      <c r="F46" s="431"/>
      <c r="G46" s="331"/>
      <c r="H46" s="432"/>
      <c r="I46" s="433"/>
      <c r="J46" s="365"/>
      <c r="K46" s="365"/>
      <c r="L46" s="366"/>
      <c r="M46" s="366"/>
      <c r="N46" s="366"/>
      <c r="O46" s="389"/>
      <c r="P46" s="389"/>
      <c r="Q46" s="367"/>
      <c r="R46" s="367"/>
      <c r="S46" s="367"/>
      <c r="T46" s="367"/>
      <c r="U46" s="390"/>
      <c r="V46" s="368"/>
      <c r="W46" s="368"/>
      <c r="X46" s="368"/>
      <c r="Y46" s="368"/>
      <c r="Z46" s="368"/>
      <c r="AA46" s="391"/>
      <c r="AB46" s="369"/>
      <c r="AC46" s="369"/>
      <c r="AD46" s="369"/>
      <c r="AE46" s="369"/>
      <c r="AF46" s="369"/>
      <c r="AG46" s="392"/>
      <c r="AH46" s="370"/>
      <c r="AI46" s="370"/>
      <c r="AJ46" s="370"/>
      <c r="AK46" s="370"/>
      <c r="AL46" s="370"/>
      <c r="AM46" s="365"/>
      <c r="AN46" s="366"/>
      <c r="AO46" s="366"/>
      <c r="AP46" s="366"/>
      <c r="AQ46" s="366"/>
      <c r="AR46" s="366"/>
      <c r="AS46" s="393"/>
      <c r="AT46" s="371"/>
      <c r="AU46" s="371"/>
      <c r="AV46" s="371"/>
      <c r="AW46" s="371"/>
      <c r="AX46" s="371"/>
      <c r="AY46" s="394"/>
      <c r="AZ46" s="372"/>
      <c r="BA46" s="372"/>
      <c r="BB46" s="372"/>
      <c r="BC46" s="372"/>
      <c r="BD46" s="372"/>
      <c r="BE46" s="365"/>
      <c r="BF46" s="366"/>
      <c r="BG46" s="366"/>
      <c r="BH46" s="366"/>
      <c r="BI46" s="366"/>
      <c r="BJ46" s="366"/>
      <c r="BK46" s="395"/>
      <c r="BL46" s="373"/>
      <c r="BM46" s="373"/>
      <c r="BN46" s="373"/>
      <c r="BO46" s="373"/>
      <c r="BP46" s="373"/>
      <c r="BQ46" s="390"/>
      <c r="BR46" s="368"/>
      <c r="BS46" s="368"/>
      <c r="BT46" s="368"/>
      <c r="BU46" s="368"/>
      <c r="BV46" s="368"/>
      <c r="BW46" s="394"/>
      <c r="BX46" s="372"/>
      <c r="BY46" s="372"/>
      <c r="BZ46" s="372"/>
      <c r="CA46" s="372"/>
      <c r="CB46" s="372"/>
      <c r="CC46" s="395"/>
      <c r="CD46" s="389"/>
      <c r="CE46" s="373"/>
      <c r="CF46" s="373"/>
      <c r="CG46" s="373"/>
      <c r="CH46" s="308"/>
    </row>
    <row r="47" spans="1:86" customFormat="1" hidden="1" x14ac:dyDescent="0.25">
      <c r="A47" s="429"/>
      <c r="B47" s="429"/>
      <c r="C47" s="430"/>
      <c r="D47" s="431"/>
      <c r="E47" s="429"/>
      <c r="F47" s="431"/>
      <c r="G47" s="331"/>
      <c r="H47" s="436"/>
      <c r="I47" s="433"/>
      <c r="J47" s="365"/>
      <c r="K47" s="365"/>
      <c r="L47" s="366"/>
      <c r="M47" s="366"/>
      <c r="N47" s="366"/>
      <c r="O47" s="389"/>
      <c r="P47" s="389"/>
      <c r="Q47" s="367"/>
      <c r="R47" s="367"/>
      <c r="S47" s="367"/>
      <c r="T47" s="367"/>
      <c r="U47" s="390"/>
      <c r="V47" s="368"/>
      <c r="W47" s="368"/>
      <c r="X47" s="368"/>
      <c r="Y47" s="368"/>
      <c r="Z47" s="368"/>
      <c r="AA47" s="391"/>
      <c r="AB47" s="369"/>
      <c r="AC47" s="369"/>
      <c r="AD47" s="369"/>
      <c r="AE47" s="369"/>
      <c r="AF47" s="369"/>
      <c r="AG47" s="392"/>
      <c r="AH47" s="370"/>
      <c r="AI47" s="370"/>
      <c r="AJ47" s="370"/>
      <c r="AK47" s="370"/>
      <c r="AL47" s="370"/>
      <c r="AM47" s="365"/>
      <c r="AN47" s="366"/>
      <c r="AO47" s="366"/>
      <c r="AP47" s="366"/>
      <c r="AQ47" s="366"/>
      <c r="AR47" s="366"/>
      <c r="AS47" s="393"/>
      <c r="AT47" s="371"/>
      <c r="AU47" s="371"/>
      <c r="AV47" s="371"/>
      <c r="AW47" s="371"/>
      <c r="AX47" s="371"/>
      <c r="AY47" s="394"/>
      <c r="AZ47" s="372"/>
      <c r="BA47" s="372"/>
      <c r="BB47" s="372"/>
      <c r="BC47" s="372"/>
      <c r="BD47" s="372"/>
      <c r="BE47" s="365"/>
      <c r="BF47" s="366"/>
      <c r="BG47" s="366"/>
      <c r="BH47" s="366"/>
      <c r="BI47" s="366"/>
      <c r="BJ47" s="366"/>
      <c r="BK47" s="395"/>
      <c r="BL47" s="373"/>
      <c r="BM47" s="373"/>
      <c r="BN47" s="373"/>
      <c r="BO47" s="373"/>
      <c r="BP47" s="373"/>
      <c r="BQ47" s="390"/>
      <c r="BR47" s="368"/>
      <c r="BS47" s="368"/>
      <c r="BT47" s="368"/>
      <c r="BU47" s="368"/>
      <c r="BV47" s="368"/>
      <c r="BW47" s="394"/>
      <c r="BX47" s="372"/>
      <c r="BY47" s="372"/>
      <c r="BZ47" s="372"/>
      <c r="CA47" s="372"/>
      <c r="CB47" s="372"/>
      <c r="CC47" s="395"/>
      <c r="CD47" s="389"/>
      <c r="CE47" s="373"/>
      <c r="CF47" s="373"/>
      <c r="CG47" s="373"/>
      <c r="CH47" s="308"/>
    </row>
    <row r="48" spans="1:86" customFormat="1" hidden="1" x14ac:dyDescent="0.25">
      <c r="A48" s="429"/>
      <c r="B48" s="429"/>
      <c r="C48" s="430"/>
      <c r="D48" s="431"/>
      <c r="E48" s="429"/>
      <c r="F48" s="431"/>
      <c r="G48" s="437"/>
      <c r="H48" s="436"/>
      <c r="I48" s="433"/>
      <c r="J48" s="365"/>
      <c r="K48" s="365"/>
      <c r="L48" s="366"/>
      <c r="M48" s="366"/>
      <c r="N48" s="366"/>
      <c r="O48" s="389"/>
      <c r="P48" s="389"/>
      <c r="Q48" s="367"/>
      <c r="R48" s="367"/>
      <c r="S48" s="367"/>
      <c r="T48" s="367"/>
      <c r="U48" s="390"/>
      <c r="V48" s="368"/>
      <c r="W48" s="368"/>
      <c r="X48" s="368"/>
      <c r="Y48" s="368"/>
      <c r="Z48" s="368"/>
      <c r="AA48" s="391"/>
      <c r="AB48" s="369"/>
      <c r="AC48" s="369"/>
      <c r="AD48" s="369"/>
      <c r="AE48" s="369"/>
      <c r="AF48" s="369"/>
      <c r="AG48" s="392"/>
      <c r="AH48" s="370"/>
      <c r="AI48" s="370"/>
      <c r="AJ48" s="370"/>
      <c r="AK48" s="370"/>
      <c r="AL48" s="370"/>
      <c r="AM48" s="365"/>
      <c r="AN48" s="366"/>
      <c r="AO48" s="366"/>
      <c r="AP48" s="366"/>
      <c r="AQ48" s="366"/>
      <c r="AR48" s="366"/>
      <c r="AS48" s="393"/>
      <c r="AT48" s="371"/>
      <c r="AU48" s="371"/>
      <c r="AV48" s="371"/>
      <c r="AW48" s="371"/>
      <c r="AX48" s="371"/>
      <c r="AY48" s="394"/>
      <c r="AZ48" s="372"/>
      <c r="BA48" s="372"/>
      <c r="BB48" s="372"/>
      <c r="BC48" s="372"/>
      <c r="BD48" s="372"/>
      <c r="BE48" s="365"/>
      <c r="BF48" s="366"/>
      <c r="BG48" s="366"/>
      <c r="BH48" s="366"/>
      <c r="BI48" s="366"/>
      <c r="BJ48" s="366"/>
      <c r="BK48" s="395"/>
      <c r="BL48" s="373"/>
      <c r="BM48" s="373"/>
      <c r="BN48" s="373"/>
      <c r="BO48" s="373"/>
      <c r="BP48" s="373"/>
      <c r="BQ48" s="390"/>
      <c r="BR48" s="368"/>
      <c r="BS48" s="368"/>
      <c r="BT48" s="368"/>
      <c r="BU48" s="368"/>
      <c r="BV48" s="368"/>
      <c r="BW48" s="394"/>
      <c r="BX48" s="372"/>
      <c r="BY48" s="372"/>
      <c r="BZ48" s="372"/>
      <c r="CA48" s="372"/>
      <c r="CB48" s="372"/>
      <c r="CC48" s="395"/>
      <c r="CD48" s="389"/>
      <c r="CE48" s="373"/>
      <c r="CF48" s="373"/>
      <c r="CG48" s="373"/>
      <c r="CH48" s="308"/>
    </row>
    <row r="49" spans="1:86" customFormat="1" hidden="1" x14ac:dyDescent="0.25">
      <c r="A49" s="429"/>
      <c r="B49" s="429"/>
      <c r="C49" s="430"/>
      <c r="D49" s="431"/>
      <c r="E49" s="429"/>
      <c r="F49" s="431"/>
      <c r="G49" s="331"/>
      <c r="H49" s="432"/>
      <c r="I49" s="433"/>
      <c r="J49" s="365"/>
      <c r="K49" s="365"/>
      <c r="L49" s="366"/>
      <c r="M49" s="366"/>
      <c r="N49" s="366"/>
      <c r="O49" s="389"/>
      <c r="P49" s="389"/>
      <c r="Q49" s="367"/>
      <c r="R49" s="367"/>
      <c r="S49" s="367"/>
      <c r="T49" s="367"/>
      <c r="U49" s="390"/>
      <c r="V49" s="368"/>
      <c r="W49" s="368"/>
      <c r="X49" s="368"/>
      <c r="Y49" s="368"/>
      <c r="Z49" s="368"/>
      <c r="AA49" s="391"/>
      <c r="AB49" s="369"/>
      <c r="AC49" s="369"/>
      <c r="AD49" s="369"/>
      <c r="AE49" s="369"/>
      <c r="AF49" s="369"/>
      <c r="AG49" s="392"/>
      <c r="AH49" s="370"/>
      <c r="AI49" s="370"/>
      <c r="AJ49" s="370"/>
      <c r="AK49" s="370"/>
      <c r="AL49" s="370"/>
      <c r="AM49" s="365"/>
      <c r="AN49" s="366"/>
      <c r="AO49" s="366"/>
      <c r="AP49" s="366"/>
      <c r="AQ49" s="366"/>
      <c r="AR49" s="366"/>
      <c r="AS49" s="393"/>
      <c r="AT49" s="371"/>
      <c r="AU49" s="371"/>
      <c r="AV49" s="371"/>
      <c r="AW49" s="371"/>
      <c r="AX49" s="371"/>
      <c r="AY49" s="394"/>
      <c r="AZ49" s="372"/>
      <c r="BA49" s="372"/>
      <c r="BB49" s="372"/>
      <c r="BC49" s="372"/>
      <c r="BD49" s="372"/>
      <c r="BE49" s="365"/>
      <c r="BF49" s="366"/>
      <c r="BG49" s="366"/>
      <c r="BH49" s="366"/>
      <c r="BI49" s="366"/>
      <c r="BJ49" s="366"/>
      <c r="BK49" s="395"/>
      <c r="BL49" s="373"/>
      <c r="BM49" s="373"/>
      <c r="BN49" s="373"/>
      <c r="BO49" s="373"/>
      <c r="BP49" s="373"/>
      <c r="BQ49" s="390"/>
      <c r="BR49" s="368"/>
      <c r="BS49" s="368"/>
      <c r="BT49" s="368"/>
      <c r="BU49" s="368"/>
      <c r="BV49" s="368"/>
      <c r="BW49" s="394"/>
      <c r="BX49" s="372"/>
      <c r="BY49" s="372"/>
      <c r="BZ49" s="372"/>
      <c r="CA49" s="372"/>
      <c r="CB49" s="372"/>
      <c r="CC49" s="395"/>
      <c r="CD49" s="389"/>
      <c r="CE49" s="373"/>
      <c r="CF49" s="373"/>
      <c r="CG49" s="373"/>
      <c r="CH49" s="308"/>
    </row>
    <row r="50" spans="1:86" customFormat="1" hidden="1" x14ac:dyDescent="0.25">
      <c r="A50" s="429"/>
      <c r="B50" s="429"/>
      <c r="C50" s="430"/>
      <c r="D50" s="431"/>
      <c r="E50" s="429"/>
      <c r="F50" s="431"/>
      <c r="G50" s="331"/>
      <c r="H50" s="432"/>
      <c r="I50" s="433"/>
      <c r="J50" s="365"/>
      <c r="K50" s="365"/>
      <c r="L50" s="366"/>
      <c r="M50" s="366"/>
      <c r="N50" s="366"/>
      <c r="O50" s="389"/>
      <c r="P50" s="389"/>
      <c r="Q50" s="367"/>
      <c r="R50" s="367"/>
      <c r="S50" s="367"/>
      <c r="T50" s="367"/>
      <c r="U50" s="390"/>
      <c r="V50" s="368"/>
      <c r="W50" s="368"/>
      <c r="X50" s="368"/>
      <c r="Y50" s="368"/>
      <c r="Z50" s="368"/>
      <c r="AA50" s="391"/>
      <c r="AB50" s="369"/>
      <c r="AC50" s="369"/>
      <c r="AD50" s="369"/>
      <c r="AE50" s="369"/>
      <c r="AF50" s="369"/>
      <c r="AG50" s="392"/>
      <c r="AH50" s="370"/>
      <c r="AI50" s="370"/>
      <c r="AJ50" s="370"/>
      <c r="AK50" s="370"/>
      <c r="AL50" s="370"/>
      <c r="AM50" s="365"/>
      <c r="AN50" s="366"/>
      <c r="AO50" s="366"/>
      <c r="AP50" s="366"/>
      <c r="AQ50" s="366"/>
      <c r="AR50" s="366"/>
      <c r="AS50" s="393"/>
      <c r="AT50" s="371"/>
      <c r="AU50" s="371"/>
      <c r="AV50" s="371"/>
      <c r="AW50" s="371"/>
      <c r="AX50" s="371"/>
      <c r="AY50" s="394"/>
      <c r="AZ50" s="372"/>
      <c r="BA50" s="372"/>
      <c r="BB50" s="372"/>
      <c r="BC50" s="372"/>
      <c r="BD50" s="372"/>
      <c r="BE50" s="365"/>
      <c r="BF50" s="366"/>
      <c r="BG50" s="366"/>
      <c r="BH50" s="366"/>
      <c r="BI50" s="366"/>
      <c r="BJ50" s="366"/>
      <c r="BK50" s="395"/>
      <c r="BL50" s="373"/>
      <c r="BM50" s="373"/>
      <c r="BN50" s="373"/>
      <c r="BO50" s="373"/>
      <c r="BP50" s="373"/>
      <c r="BQ50" s="390"/>
      <c r="BR50" s="368"/>
      <c r="BS50" s="368"/>
      <c r="BT50" s="368"/>
      <c r="BU50" s="368"/>
      <c r="BV50" s="368"/>
      <c r="BW50" s="394"/>
      <c r="BX50" s="372"/>
      <c r="BY50" s="372"/>
      <c r="BZ50" s="372"/>
      <c r="CA50" s="372"/>
      <c r="CB50" s="372"/>
      <c r="CC50" s="395"/>
      <c r="CD50" s="389"/>
      <c r="CE50" s="373"/>
      <c r="CF50" s="373"/>
      <c r="CG50" s="373"/>
      <c r="CH50" s="308"/>
    </row>
    <row r="51" spans="1:86" customFormat="1" hidden="1" x14ac:dyDescent="0.25">
      <c r="A51" s="429"/>
      <c r="B51" s="429"/>
      <c r="C51" s="430"/>
      <c r="D51" s="431"/>
      <c r="E51" s="429"/>
      <c r="F51" s="431"/>
      <c r="G51" s="331"/>
      <c r="H51" s="432"/>
      <c r="I51" s="433"/>
      <c r="J51" s="365"/>
      <c r="K51" s="365"/>
      <c r="L51" s="366"/>
      <c r="M51" s="366"/>
      <c r="N51" s="366"/>
      <c r="O51" s="389"/>
      <c r="P51" s="389"/>
      <c r="Q51" s="367"/>
      <c r="R51" s="367"/>
      <c r="S51" s="367"/>
      <c r="T51" s="367"/>
      <c r="U51" s="390"/>
      <c r="V51" s="368"/>
      <c r="W51" s="368"/>
      <c r="X51" s="368"/>
      <c r="Y51" s="368"/>
      <c r="Z51" s="368"/>
      <c r="AA51" s="391"/>
      <c r="AB51" s="369"/>
      <c r="AC51" s="369"/>
      <c r="AD51" s="369"/>
      <c r="AE51" s="369"/>
      <c r="AF51" s="369"/>
      <c r="AG51" s="392"/>
      <c r="AH51" s="370"/>
      <c r="AI51" s="370"/>
      <c r="AJ51" s="370"/>
      <c r="AK51" s="370"/>
      <c r="AL51" s="370"/>
      <c r="AM51" s="365"/>
      <c r="AN51" s="366"/>
      <c r="AO51" s="366"/>
      <c r="AP51" s="366"/>
      <c r="AQ51" s="366"/>
      <c r="AR51" s="366"/>
      <c r="AS51" s="393"/>
      <c r="AT51" s="371"/>
      <c r="AU51" s="371"/>
      <c r="AV51" s="371"/>
      <c r="AW51" s="371"/>
      <c r="AX51" s="371"/>
      <c r="AY51" s="394"/>
      <c r="AZ51" s="372"/>
      <c r="BA51" s="372"/>
      <c r="BB51" s="372"/>
      <c r="BC51" s="372"/>
      <c r="BD51" s="372"/>
      <c r="BE51" s="365"/>
      <c r="BF51" s="366"/>
      <c r="BG51" s="366"/>
      <c r="BH51" s="366"/>
      <c r="BI51" s="366"/>
      <c r="BJ51" s="366"/>
      <c r="BK51" s="395"/>
      <c r="BL51" s="373"/>
      <c r="BM51" s="373"/>
      <c r="BN51" s="373"/>
      <c r="BO51" s="373"/>
      <c r="BP51" s="373"/>
      <c r="BQ51" s="390"/>
      <c r="BR51" s="368"/>
      <c r="BS51" s="368"/>
      <c r="BT51" s="368"/>
      <c r="BU51" s="368"/>
      <c r="BV51" s="368"/>
      <c r="BW51" s="394"/>
      <c r="BX51" s="372"/>
      <c r="BY51" s="372"/>
      <c r="BZ51" s="372"/>
      <c r="CA51" s="372"/>
      <c r="CB51" s="372"/>
      <c r="CC51" s="395"/>
      <c r="CD51" s="389"/>
      <c r="CE51" s="373"/>
      <c r="CF51" s="373"/>
      <c r="CG51" s="373"/>
      <c r="CH51" s="308"/>
    </row>
    <row r="52" spans="1:86" customFormat="1" hidden="1" x14ac:dyDescent="0.25">
      <c r="A52" s="429"/>
      <c r="B52" s="429"/>
      <c r="C52" s="430"/>
      <c r="D52" s="431"/>
      <c r="E52" s="429"/>
      <c r="F52" s="431"/>
      <c r="G52" s="331"/>
      <c r="H52" s="434"/>
      <c r="I52" s="433"/>
      <c r="J52" s="365"/>
      <c r="K52" s="365"/>
      <c r="L52" s="366"/>
      <c r="M52" s="366"/>
      <c r="N52" s="366"/>
      <c r="O52" s="389"/>
      <c r="P52" s="389"/>
      <c r="Q52" s="367"/>
      <c r="R52" s="367"/>
      <c r="S52" s="367"/>
      <c r="T52" s="367"/>
      <c r="U52" s="390"/>
      <c r="V52" s="368"/>
      <c r="W52" s="368"/>
      <c r="X52" s="368"/>
      <c r="Y52" s="368"/>
      <c r="Z52" s="368"/>
      <c r="AA52" s="391"/>
      <c r="AB52" s="369"/>
      <c r="AC52" s="369"/>
      <c r="AD52" s="369"/>
      <c r="AE52" s="369"/>
      <c r="AF52" s="369"/>
      <c r="AG52" s="392"/>
      <c r="AH52" s="370"/>
      <c r="AI52" s="370"/>
      <c r="AJ52" s="370"/>
      <c r="AK52" s="370"/>
      <c r="AL52" s="370"/>
      <c r="AM52" s="365"/>
      <c r="AN52" s="366"/>
      <c r="AO52" s="366"/>
      <c r="AP52" s="366"/>
      <c r="AQ52" s="366"/>
      <c r="AR52" s="366"/>
      <c r="AS52" s="393"/>
      <c r="AT52" s="371"/>
      <c r="AU52" s="371"/>
      <c r="AV52" s="371"/>
      <c r="AW52" s="371"/>
      <c r="AX52" s="371"/>
      <c r="AY52" s="394"/>
      <c r="AZ52" s="372"/>
      <c r="BA52" s="372"/>
      <c r="BB52" s="372"/>
      <c r="BC52" s="372"/>
      <c r="BD52" s="372"/>
      <c r="BE52" s="365"/>
      <c r="BF52" s="366"/>
      <c r="BG52" s="366"/>
      <c r="BH52" s="366"/>
      <c r="BI52" s="366"/>
      <c r="BJ52" s="366"/>
      <c r="BK52" s="395"/>
      <c r="BL52" s="373"/>
      <c r="BM52" s="373"/>
      <c r="BN52" s="373"/>
      <c r="BO52" s="373"/>
      <c r="BP52" s="373"/>
      <c r="BQ52" s="390"/>
      <c r="BR52" s="368"/>
      <c r="BS52" s="368"/>
      <c r="BT52" s="368"/>
      <c r="BU52" s="368"/>
      <c r="BV52" s="368"/>
      <c r="BW52" s="394"/>
      <c r="BX52" s="372"/>
      <c r="BY52" s="372"/>
      <c r="BZ52" s="372"/>
      <c r="CA52" s="372"/>
      <c r="CB52" s="372"/>
      <c r="CC52" s="395"/>
      <c r="CD52" s="389"/>
      <c r="CE52" s="373"/>
      <c r="CF52" s="373"/>
      <c r="CG52" s="373"/>
      <c r="CH52" s="308"/>
    </row>
    <row r="53" spans="1:86" customFormat="1" hidden="1" x14ac:dyDescent="0.25">
      <c r="A53" s="351"/>
      <c r="B53" s="351"/>
      <c r="C53" s="438"/>
      <c r="D53" s="439"/>
      <c r="E53" s="351"/>
      <c r="F53" s="439"/>
      <c r="G53" s="353"/>
      <c r="H53" s="440"/>
      <c r="I53" s="441"/>
      <c r="J53" s="365"/>
      <c r="K53" s="365"/>
      <c r="L53" s="366"/>
      <c r="M53" s="366"/>
      <c r="N53" s="366"/>
      <c r="O53" s="389"/>
      <c r="P53" s="389"/>
      <c r="Q53" s="367"/>
      <c r="R53" s="367"/>
      <c r="S53" s="367"/>
      <c r="T53" s="367"/>
      <c r="U53" s="390"/>
      <c r="V53" s="368"/>
      <c r="W53" s="368"/>
      <c r="X53" s="368"/>
      <c r="Y53" s="368"/>
      <c r="Z53" s="368"/>
      <c r="AA53" s="391"/>
      <c r="AB53" s="369"/>
      <c r="AC53" s="369"/>
      <c r="AD53" s="369"/>
      <c r="AE53" s="369"/>
      <c r="AF53" s="369"/>
      <c r="AG53" s="392"/>
      <c r="AH53" s="370"/>
      <c r="AI53" s="370"/>
      <c r="AJ53" s="370"/>
      <c r="AK53" s="370"/>
      <c r="AL53" s="370"/>
      <c r="AM53" s="365"/>
      <c r="AN53" s="366"/>
      <c r="AO53" s="366"/>
      <c r="AP53" s="366"/>
      <c r="AQ53" s="366"/>
      <c r="AR53" s="366"/>
      <c r="AS53" s="393"/>
      <c r="AT53" s="371"/>
      <c r="AU53" s="371"/>
      <c r="AV53" s="371"/>
      <c r="AW53" s="371"/>
      <c r="AX53" s="371"/>
      <c r="AY53" s="394"/>
      <c r="AZ53" s="372"/>
      <c r="BA53" s="372"/>
      <c r="BB53" s="372"/>
      <c r="BC53" s="372"/>
      <c r="BD53" s="372"/>
      <c r="BE53" s="365"/>
      <c r="BF53" s="366"/>
      <c r="BG53" s="366"/>
      <c r="BH53" s="366"/>
      <c r="BI53" s="366"/>
      <c r="BJ53" s="366"/>
      <c r="BK53" s="395"/>
      <c r="BL53" s="373"/>
      <c r="BM53" s="373"/>
      <c r="BN53" s="373"/>
      <c r="BO53" s="373"/>
      <c r="BP53" s="373"/>
      <c r="BQ53" s="390"/>
      <c r="BR53" s="368"/>
      <c r="BS53" s="368"/>
      <c r="BT53" s="368"/>
      <c r="BU53" s="368"/>
      <c r="BV53" s="368"/>
      <c r="BW53" s="394"/>
      <c r="BX53" s="372"/>
      <c r="BY53" s="372"/>
      <c r="BZ53" s="372"/>
      <c r="CA53" s="372"/>
      <c r="CB53" s="372"/>
      <c r="CC53" s="395"/>
      <c r="CD53" s="389"/>
      <c r="CE53" s="373"/>
      <c r="CF53" s="373"/>
      <c r="CG53" s="373"/>
      <c r="CH53" s="308"/>
    </row>
    <row r="54" spans="1:86" customFormat="1" hidden="1" x14ac:dyDescent="0.25">
      <c r="A54" s="330"/>
      <c r="B54" s="429"/>
      <c r="C54" s="430"/>
      <c r="D54" s="431"/>
      <c r="E54" s="429"/>
      <c r="F54" s="431"/>
      <c r="G54" s="437"/>
      <c r="H54" s="436"/>
      <c r="I54" s="442"/>
      <c r="J54" s="365"/>
      <c r="K54" s="365"/>
      <c r="L54" s="366"/>
      <c r="M54" s="366"/>
      <c r="N54" s="366"/>
      <c r="O54" s="389"/>
      <c r="P54" s="389"/>
      <c r="Q54" s="367"/>
      <c r="R54" s="367"/>
      <c r="S54" s="367"/>
      <c r="T54" s="367"/>
      <c r="U54" s="390"/>
      <c r="V54" s="368"/>
      <c r="W54" s="368"/>
      <c r="X54" s="368"/>
      <c r="Y54" s="368"/>
      <c r="Z54" s="368"/>
      <c r="AA54" s="391"/>
      <c r="AB54" s="369"/>
      <c r="AC54" s="369"/>
      <c r="AD54" s="369"/>
      <c r="AE54" s="369"/>
      <c r="AF54" s="369"/>
      <c r="AG54" s="392"/>
      <c r="AH54" s="370"/>
      <c r="AI54" s="370"/>
      <c r="AJ54" s="370"/>
      <c r="AK54" s="370"/>
      <c r="AL54" s="370"/>
      <c r="AM54" s="365"/>
      <c r="AN54" s="366"/>
      <c r="AO54" s="366"/>
      <c r="AP54" s="366"/>
      <c r="AQ54" s="366"/>
      <c r="AR54" s="366"/>
      <c r="AS54" s="393"/>
      <c r="AT54" s="371"/>
      <c r="AU54" s="371"/>
      <c r="AV54" s="371"/>
      <c r="AW54" s="371"/>
      <c r="AX54" s="371"/>
      <c r="AY54" s="394"/>
      <c r="AZ54" s="372"/>
      <c r="BA54" s="372"/>
      <c r="BB54" s="372"/>
      <c r="BC54" s="372"/>
      <c r="BD54" s="372"/>
      <c r="BE54" s="365"/>
      <c r="BF54" s="366"/>
      <c r="BG54" s="366"/>
      <c r="BH54" s="366"/>
      <c r="BI54" s="366"/>
      <c r="BJ54" s="366"/>
      <c r="BK54" s="395"/>
      <c r="BL54" s="373"/>
      <c r="BM54" s="373"/>
      <c r="BN54" s="373"/>
      <c r="BO54" s="373"/>
      <c r="BP54" s="373"/>
      <c r="BQ54" s="390"/>
      <c r="BR54" s="368"/>
      <c r="BS54" s="368"/>
      <c r="BT54" s="368"/>
      <c r="BU54" s="368"/>
      <c r="BV54" s="368"/>
      <c r="BW54" s="394"/>
      <c r="BX54" s="372"/>
      <c r="BY54" s="372"/>
      <c r="BZ54" s="372"/>
      <c r="CA54" s="372"/>
      <c r="CB54" s="372"/>
      <c r="CC54" s="395"/>
      <c r="CD54" s="389"/>
      <c r="CE54" s="373"/>
      <c r="CF54" s="373"/>
      <c r="CG54" s="373"/>
      <c r="CH54" s="308"/>
    </row>
    <row r="55" spans="1:86" customFormat="1" hidden="1" x14ac:dyDescent="0.25">
      <c r="A55" s="374"/>
      <c r="B55" s="374"/>
      <c r="C55" s="374"/>
      <c r="D55" s="382"/>
      <c r="E55" s="374"/>
      <c r="F55" s="382"/>
      <c r="G55" s="443"/>
      <c r="H55" s="444"/>
      <c r="I55" s="385"/>
      <c r="J55" s="365"/>
      <c r="K55" s="365"/>
      <c r="L55" s="366"/>
      <c r="M55" s="366"/>
      <c r="N55" s="366"/>
      <c r="O55" s="389"/>
      <c r="P55" s="389"/>
      <c r="Q55" s="367"/>
      <c r="R55" s="367"/>
      <c r="S55" s="367"/>
      <c r="T55" s="367"/>
      <c r="U55" s="390"/>
      <c r="V55" s="368"/>
      <c r="W55" s="368"/>
      <c r="X55" s="368"/>
      <c r="Y55" s="368"/>
      <c r="Z55" s="368"/>
      <c r="AA55" s="391"/>
      <c r="AB55" s="369"/>
      <c r="AC55" s="369"/>
      <c r="AD55" s="369"/>
      <c r="AE55" s="369"/>
      <c r="AF55" s="369"/>
      <c r="AG55" s="392"/>
      <c r="AH55" s="370"/>
      <c r="AI55" s="370"/>
      <c r="AJ55" s="370"/>
      <c r="AK55" s="370"/>
      <c r="AL55" s="370"/>
      <c r="AM55" s="365"/>
      <c r="AN55" s="366"/>
      <c r="AO55" s="366"/>
      <c r="AP55" s="366"/>
      <c r="AQ55" s="366"/>
      <c r="AR55" s="366"/>
      <c r="AS55" s="393"/>
      <c r="AT55" s="371"/>
      <c r="AU55" s="371"/>
      <c r="AV55" s="371"/>
      <c r="AW55" s="371"/>
      <c r="AX55" s="371"/>
      <c r="AY55" s="394"/>
      <c r="AZ55" s="372"/>
      <c r="BA55" s="372"/>
      <c r="BB55" s="372"/>
      <c r="BC55" s="372"/>
      <c r="BD55" s="372"/>
      <c r="BE55" s="365"/>
      <c r="BF55" s="366"/>
      <c r="BG55" s="366"/>
      <c r="BH55" s="366"/>
      <c r="BI55" s="366"/>
      <c r="BJ55" s="366"/>
      <c r="BK55" s="395"/>
      <c r="BL55" s="373"/>
      <c r="BM55" s="373"/>
      <c r="BN55" s="373"/>
      <c r="BO55" s="373"/>
      <c r="BP55" s="373"/>
      <c r="BQ55" s="390"/>
      <c r="BR55" s="368"/>
      <c r="BS55" s="368"/>
      <c r="BT55" s="368"/>
      <c r="BU55" s="368"/>
      <c r="BV55" s="368"/>
      <c r="BW55" s="394"/>
      <c r="BX55" s="372"/>
      <c r="BY55" s="372"/>
      <c r="BZ55" s="372"/>
      <c r="CA55" s="372"/>
      <c r="CB55" s="372"/>
      <c r="CC55" s="395"/>
      <c r="CD55" s="389"/>
      <c r="CE55" s="373"/>
      <c r="CF55" s="373"/>
      <c r="CG55" s="373"/>
      <c r="CH55" s="308"/>
    </row>
    <row r="56" spans="1:86" customFormat="1" hidden="1" x14ac:dyDescent="0.25">
      <c r="A56" s="374"/>
      <c r="B56" s="374"/>
      <c r="C56" s="445"/>
      <c r="D56" s="382"/>
      <c r="E56" s="374"/>
      <c r="F56" s="382"/>
      <c r="G56" s="443"/>
      <c r="H56" s="446"/>
      <c r="I56" s="447"/>
      <c r="J56" s="365"/>
      <c r="K56" s="365"/>
      <c r="L56" s="366"/>
      <c r="M56" s="366"/>
      <c r="N56" s="366"/>
      <c r="O56" s="389"/>
      <c r="P56" s="389"/>
      <c r="Q56" s="367"/>
      <c r="R56" s="367"/>
      <c r="S56" s="367"/>
      <c r="T56" s="367"/>
      <c r="U56" s="390"/>
      <c r="V56" s="368"/>
      <c r="W56" s="368"/>
      <c r="X56" s="368"/>
      <c r="Y56" s="368"/>
      <c r="Z56" s="368"/>
      <c r="AA56" s="391"/>
      <c r="AB56" s="369"/>
      <c r="AC56" s="369"/>
      <c r="AD56" s="369"/>
      <c r="AE56" s="369"/>
      <c r="AF56" s="369"/>
      <c r="AG56" s="392"/>
      <c r="AH56" s="370"/>
      <c r="AI56" s="370"/>
      <c r="AJ56" s="370"/>
      <c r="AK56" s="370"/>
      <c r="AL56" s="370"/>
      <c r="AM56" s="365"/>
      <c r="AN56" s="366"/>
      <c r="AO56" s="366"/>
      <c r="AP56" s="366"/>
      <c r="AQ56" s="366"/>
      <c r="AR56" s="366"/>
      <c r="AS56" s="393"/>
      <c r="AT56" s="371"/>
      <c r="AU56" s="371"/>
      <c r="AV56" s="371"/>
      <c r="AW56" s="371"/>
      <c r="AX56" s="371"/>
      <c r="AY56" s="394"/>
      <c r="AZ56" s="372"/>
      <c r="BA56" s="372"/>
      <c r="BB56" s="372"/>
      <c r="BC56" s="372"/>
      <c r="BD56" s="372"/>
      <c r="BE56" s="365"/>
      <c r="BF56" s="366"/>
      <c r="BG56" s="366"/>
      <c r="BH56" s="366"/>
      <c r="BI56" s="366"/>
      <c r="BJ56" s="366"/>
      <c r="BK56" s="395"/>
      <c r="BL56" s="373"/>
      <c r="BM56" s="373"/>
      <c r="BN56" s="373"/>
      <c r="BO56" s="373"/>
      <c r="BP56" s="373"/>
      <c r="BQ56" s="390"/>
      <c r="BR56" s="368"/>
      <c r="BS56" s="368"/>
      <c r="BT56" s="368"/>
      <c r="BU56" s="368"/>
      <c r="BV56" s="368"/>
      <c r="BW56" s="394"/>
      <c r="BX56" s="372"/>
      <c r="BY56" s="372"/>
      <c r="BZ56" s="372"/>
      <c r="CA56" s="372"/>
      <c r="CB56" s="372"/>
      <c r="CC56" s="395"/>
      <c r="CD56" s="389"/>
      <c r="CE56" s="373"/>
      <c r="CF56" s="373"/>
      <c r="CG56" s="373"/>
      <c r="CH56" s="308"/>
    </row>
    <row r="57" spans="1:86" customFormat="1" hidden="1" x14ac:dyDescent="0.25">
      <c r="A57" s="374"/>
      <c r="B57" s="374"/>
      <c r="C57" s="445"/>
      <c r="D57" s="448"/>
      <c r="E57" s="374"/>
      <c r="F57" s="382"/>
      <c r="G57" s="443"/>
      <c r="H57" s="446"/>
      <c r="I57" s="447"/>
      <c r="J57" s="365"/>
      <c r="K57" s="365"/>
      <c r="L57" s="366"/>
      <c r="M57" s="366"/>
      <c r="N57" s="366"/>
      <c r="O57" s="389"/>
      <c r="P57" s="389"/>
      <c r="Q57" s="367"/>
      <c r="R57" s="367"/>
      <c r="S57" s="367"/>
      <c r="T57" s="367"/>
      <c r="U57" s="390"/>
      <c r="V57" s="368"/>
      <c r="W57" s="368"/>
      <c r="X57" s="368"/>
      <c r="Y57" s="368"/>
      <c r="Z57" s="368"/>
      <c r="AA57" s="391"/>
      <c r="AB57" s="369"/>
      <c r="AC57" s="369"/>
      <c r="AD57" s="369"/>
      <c r="AE57" s="369"/>
      <c r="AF57" s="369"/>
      <c r="AG57" s="392"/>
      <c r="AH57" s="370"/>
      <c r="AI57" s="370"/>
      <c r="AJ57" s="370"/>
      <c r="AK57" s="370"/>
      <c r="AL57" s="370"/>
      <c r="AM57" s="365"/>
      <c r="AN57" s="366"/>
      <c r="AO57" s="366"/>
      <c r="AP57" s="366"/>
      <c r="AQ57" s="366"/>
      <c r="AR57" s="366"/>
      <c r="AS57" s="393"/>
      <c r="AT57" s="371"/>
      <c r="AU57" s="371"/>
      <c r="AV57" s="371"/>
      <c r="AW57" s="371"/>
      <c r="AX57" s="371"/>
      <c r="AY57" s="394"/>
      <c r="AZ57" s="372"/>
      <c r="BA57" s="372"/>
      <c r="BB57" s="372"/>
      <c r="BC57" s="372"/>
      <c r="BD57" s="372"/>
      <c r="BE57" s="365"/>
      <c r="BF57" s="366"/>
      <c r="BG57" s="366"/>
      <c r="BH57" s="366"/>
      <c r="BI57" s="366"/>
      <c r="BJ57" s="366"/>
      <c r="BK57" s="395"/>
      <c r="BL57" s="373"/>
      <c r="BM57" s="373"/>
      <c r="BN57" s="373"/>
      <c r="BO57" s="373"/>
      <c r="BP57" s="373"/>
      <c r="BQ57" s="390"/>
      <c r="BR57" s="368"/>
      <c r="BS57" s="368"/>
      <c r="BT57" s="368"/>
      <c r="BU57" s="368"/>
      <c r="BV57" s="368"/>
      <c r="BW57" s="394"/>
      <c r="BX57" s="372"/>
      <c r="BY57" s="372"/>
      <c r="BZ57" s="372"/>
      <c r="CA57" s="372"/>
      <c r="CB57" s="372"/>
      <c r="CC57" s="395"/>
      <c r="CD57" s="389"/>
      <c r="CE57" s="373"/>
      <c r="CF57" s="373"/>
      <c r="CG57" s="373"/>
      <c r="CH57" s="308"/>
    </row>
    <row r="58" spans="1:86" customFormat="1" hidden="1" x14ac:dyDescent="0.25">
      <c r="A58" s="374"/>
      <c r="B58" s="374"/>
      <c r="C58" s="445"/>
      <c r="D58" s="383"/>
      <c r="E58" s="374"/>
      <c r="F58" s="382"/>
      <c r="G58" s="443"/>
      <c r="H58" s="446"/>
      <c r="I58" s="447"/>
      <c r="J58" s="365"/>
      <c r="K58" s="365"/>
      <c r="L58" s="366"/>
      <c r="M58" s="366"/>
      <c r="N58" s="366"/>
      <c r="O58" s="389"/>
      <c r="P58" s="389"/>
      <c r="Q58" s="367"/>
      <c r="R58" s="367"/>
      <c r="S58" s="367"/>
      <c r="T58" s="367"/>
      <c r="U58" s="390"/>
      <c r="V58" s="368"/>
      <c r="W58" s="368"/>
      <c r="X58" s="368"/>
      <c r="Y58" s="368"/>
      <c r="Z58" s="368"/>
      <c r="AA58" s="391"/>
      <c r="AB58" s="369"/>
      <c r="AC58" s="369"/>
      <c r="AD58" s="369"/>
      <c r="AE58" s="369"/>
      <c r="AF58" s="369"/>
      <c r="AG58" s="392"/>
      <c r="AH58" s="370"/>
      <c r="AI58" s="370"/>
      <c r="AJ58" s="370"/>
      <c r="AK58" s="370"/>
      <c r="AL58" s="370"/>
      <c r="AM58" s="365"/>
      <c r="AN58" s="366"/>
      <c r="AO58" s="366"/>
      <c r="AP58" s="366"/>
      <c r="AQ58" s="366"/>
      <c r="AR58" s="366"/>
      <c r="AS58" s="393"/>
      <c r="AT58" s="371"/>
      <c r="AU58" s="371"/>
      <c r="AV58" s="371"/>
      <c r="AW58" s="371"/>
      <c r="AX58" s="371"/>
      <c r="AY58" s="394"/>
      <c r="AZ58" s="372"/>
      <c r="BA58" s="372"/>
      <c r="BB58" s="372"/>
      <c r="BC58" s="372"/>
      <c r="BD58" s="372"/>
      <c r="BE58" s="365"/>
      <c r="BF58" s="366"/>
      <c r="BG58" s="366"/>
      <c r="BH58" s="366"/>
      <c r="BI58" s="366"/>
      <c r="BJ58" s="366"/>
      <c r="BK58" s="395"/>
      <c r="BL58" s="373"/>
      <c r="BM58" s="373"/>
      <c r="BN58" s="373"/>
      <c r="BO58" s="373"/>
      <c r="BP58" s="373"/>
      <c r="BQ58" s="390"/>
      <c r="BR58" s="368"/>
      <c r="BS58" s="368"/>
      <c r="BT58" s="368"/>
      <c r="BU58" s="368"/>
      <c r="BV58" s="368"/>
      <c r="BW58" s="394"/>
      <c r="BX58" s="372"/>
      <c r="BY58" s="372"/>
      <c r="BZ58" s="372"/>
      <c r="CA58" s="372"/>
      <c r="CB58" s="372"/>
      <c r="CC58" s="395"/>
      <c r="CD58" s="389"/>
      <c r="CE58" s="373"/>
      <c r="CF58" s="373"/>
      <c r="CG58" s="373"/>
      <c r="CH58" s="308"/>
    </row>
    <row r="59" spans="1:86" customFormat="1" hidden="1" x14ac:dyDescent="0.25">
      <c r="A59" s="374"/>
      <c r="B59" s="374"/>
      <c r="C59" s="374"/>
      <c r="D59" s="376"/>
      <c r="E59" s="412"/>
      <c r="F59" s="376"/>
      <c r="G59" s="413"/>
      <c r="H59" s="414"/>
      <c r="I59" s="449"/>
      <c r="J59" s="365"/>
      <c r="K59" s="365"/>
      <c r="L59" s="366"/>
      <c r="M59" s="366"/>
      <c r="N59" s="365"/>
      <c r="O59" s="389"/>
      <c r="P59" s="389"/>
      <c r="Q59" s="389"/>
      <c r="R59" s="389"/>
      <c r="S59" s="367"/>
      <c r="T59" s="389"/>
      <c r="U59" s="390"/>
      <c r="V59" s="390"/>
      <c r="W59" s="390"/>
      <c r="X59" s="390"/>
      <c r="Y59" s="368"/>
      <c r="Z59" s="390"/>
      <c r="AA59" s="391"/>
      <c r="AB59" s="391"/>
      <c r="AC59" s="391"/>
      <c r="AD59" s="391"/>
      <c r="AE59" s="369"/>
      <c r="AF59" s="391"/>
      <c r="AG59" s="392"/>
      <c r="AH59" s="392"/>
      <c r="AI59" s="392"/>
      <c r="AJ59" s="392"/>
      <c r="AK59" s="370"/>
      <c r="AL59" s="392"/>
      <c r="AM59" s="365"/>
      <c r="AN59" s="365"/>
      <c r="AO59" s="365"/>
      <c r="AP59" s="365"/>
      <c r="AQ59" s="366"/>
      <c r="AR59" s="365"/>
      <c r="AS59" s="393"/>
      <c r="AT59" s="393"/>
      <c r="AU59" s="393"/>
      <c r="AV59" s="393"/>
      <c r="AW59" s="371"/>
      <c r="AX59" s="393"/>
      <c r="AY59" s="394"/>
      <c r="AZ59" s="394"/>
      <c r="BA59" s="394"/>
      <c r="BB59" s="394"/>
      <c r="BC59" s="372"/>
      <c r="BD59" s="394"/>
      <c r="BE59" s="365"/>
      <c r="BF59" s="365"/>
      <c r="BG59" s="365"/>
      <c r="BH59" s="365"/>
      <c r="BI59" s="366"/>
      <c r="BJ59" s="365"/>
      <c r="BK59" s="395"/>
      <c r="BL59" s="395"/>
      <c r="BM59" s="395"/>
      <c r="BN59" s="395"/>
      <c r="BO59" s="373"/>
      <c r="BP59" s="395"/>
      <c r="BQ59" s="390"/>
      <c r="BR59" s="390"/>
      <c r="BS59" s="390"/>
      <c r="BT59" s="390"/>
      <c r="BU59" s="368"/>
      <c r="BV59" s="390"/>
      <c r="BW59" s="394"/>
      <c r="BX59" s="394"/>
      <c r="BY59" s="394"/>
      <c r="BZ59" s="394"/>
      <c r="CA59" s="372"/>
      <c r="CB59" s="394"/>
      <c r="CC59" s="395"/>
      <c r="CD59" s="389"/>
      <c r="CE59" s="395"/>
      <c r="CF59" s="373"/>
      <c r="CG59" s="395"/>
      <c r="CH59" s="308"/>
    </row>
    <row r="60" spans="1:86" customFormat="1" hidden="1" x14ac:dyDescent="0.25">
      <c r="A60" s="374"/>
      <c r="B60" s="374"/>
      <c r="C60" s="374"/>
      <c r="D60" s="376"/>
      <c r="E60" s="374"/>
      <c r="F60" s="376"/>
      <c r="G60" s="413"/>
      <c r="H60" s="414"/>
      <c r="I60" s="449"/>
      <c r="J60" s="365"/>
      <c r="K60" s="365"/>
      <c r="L60" s="366"/>
      <c r="M60" s="366"/>
      <c r="N60" s="365"/>
      <c r="O60" s="389"/>
      <c r="P60" s="389"/>
      <c r="Q60" s="389"/>
      <c r="R60" s="389"/>
      <c r="S60" s="367"/>
      <c r="T60" s="389"/>
      <c r="U60" s="390"/>
      <c r="V60" s="390"/>
      <c r="W60" s="390"/>
      <c r="X60" s="390"/>
      <c r="Y60" s="368"/>
      <c r="Z60" s="390"/>
      <c r="AA60" s="391"/>
      <c r="AB60" s="391"/>
      <c r="AC60" s="391"/>
      <c r="AD60" s="391"/>
      <c r="AE60" s="369"/>
      <c r="AF60" s="391"/>
      <c r="AG60" s="392"/>
      <c r="AH60" s="392"/>
      <c r="AI60" s="392"/>
      <c r="AJ60" s="392"/>
      <c r="AK60" s="370"/>
      <c r="AL60" s="392"/>
      <c r="AM60" s="365"/>
      <c r="AN60" s="365"/>
      <c r="AO60" s="365"/>
      <c r="AP60" s="365"/>
      <c r="AQ60" s="366"/>
      <c r="AR60" s="365"/>
      <c r="AS60" s="393"/>
      <c r="AT60" s="393"/>
      <c r="AU60" s="393"/>
      <c r="AV60" s="393"/>
      <c r="AW60" s="371"/>
      <c r="AX60" s="393"/>
      <c r="AY60" s="394"/>
      <c r="AZ60" s="394"/>
      <c r="BA60" s="394"/>
      <c r="BB60" s="394"/>
      <c r="BC60" s="372"/>
      <c r="BD60" s="394"/>
      <c r="BE60" s="365"/>
      <c r="BF60" s="365"/>
      <c r="BG60" s="365"/>
      <c r="BH60" s="365"/>
      <c r="BI60" s="366"/>
      <c r="BJ60" s="365"/>
      <c r="BK60" s="395"/>
      <c r="BL60" s="395"/>
      <c r="BM60" s="395"/>
      <c r="BN60" s="395"/>
      <c r="BO60" s="373"/>
      <c r="BP60" s="395"/>
      <c r="BQ60" s="390"/>
      <c r="BR60" s="390"/>
      <c r="BS60" s="390"/>
      <c r="BT60" s="390"/>
      <c r="BU60" s="368"/>
      <c r="BV60" s="390"/>
      <c r="BW60" s="394"/>
      <c r="BX60" s="394"/>
      <c r="BY60" s="394"/>
      <c r="BZ60" s="394"/>
      <c r="CA60" s="372"/>
      <c r="CB60" s="394"/>
      <c r="CC60" s="395"/>
      <c r="CD60" s="389"/>
      <c r="CE60" s="395"/>
      <c r="CF60" s="373"/>
      <c r="CG60" s="395"/>
      <c r="CH60" s="308"/>
    </row>
    <row r="61" spans="1:86" customFormat="1" hidden="1" x14ac:dyDescent="0.25">
      <c r="A61" s="374"/>
      <c r="B61" s="374"/>
      <c r="C61" s="374"/>
      <c r="D61" s="376"/>
      <c r="E61" s="374"/>
      <c r="F61" s="376"/>
      <c r="G61" s="386"/>
      <c r="H61" s="414"/>
      <c r="I61" s="388"/>
      <c r="J61" s="365"/>
      <c r="K61" s="365"/>
      <c r="L61" s="366"/>
      <c r="M61" s="366"/>
      <c r="N61" s="365"/>
      <c r="O61" s="389"/>
      <c r="P61" s="389"/>
      <c r="Q61" s="367"/>
      <c r="R61" s="389"/>
      <c r="S61" s="367"/>
      <c r="T61" s="389"/>
      <c r="U61" s="390"/>
      <c r="V61" s="390"/>
      <c r="W61" s="368"/>
      <c r="X61" s="390"/>
      <c r="Y61" s="368"/>
      <c r="Z61" s="390"/>
      <c r="AA61" s="391"/>
      <c r="AB61" s="391"/>
      <c r="AC61" s="369"/>
      <c r="AD61" s="391"/>
      <c r="AE61" s="369"/>
      <c r="AF61" s="391"/>
      <c r="AG61" s="392"/>
      <c r="AH61" s="392"/>
      <c r="AI61" s="370"/>
      <c r="AJ61" s="392"/>
      <c r="AK61" s="370"/>
      <c r="AL61" s="392"/>
      <c r="AM61" s="365"/>
      <c r="AN61" s="365"/>
      <c r="AO61" s="366"/>
      <c r="AP61" s="365"/>
      <c r="AQ61" s="366"/>
      <c r="AR61" s="365"/>
      <c r="AS61" s="393"/>
      <c r="AT61" s="393"/>
      <c r="AU61" s="371"/>
      <c r="AV61" s="393"/>
      <c r="AW61" s="371"/>
      <c r="AX61" s="393"/>
      <c r="AY61" s="394"/>
      <c r="AZ61" s="394"/>
      <c r="BA61" s="372"/>
      <c r="BB61" s="394"/>
      <c r="BC61" s="372"/>
      <c r="BD61" s="394"/>
      <c r="BE61" s="365"/>
      <c r="BF61" s="365"/>
      <c r="BG61" s="366"/>
      <c r="BH61" s="365"/>
      <c r="BI61" s="366"/>
      <c r="BJ61" s="365"/>
      <c r="BK61" s="395"/>
      <c r="BL61" s="395"/>
      <c r="BM61" s="373"/>
      <c r="BN61" s="395"/>
      <c r="BO61" s="373"/>
      <c r="BP61" s="395"/>
      <c r="BQ61" s="390"/>
      <c r="BR61" s="390"/>
      <c r="BS61" s="368"/>
      <c r="BT61" s="390"/>
      <c r="BU61" s="368"/>
      <c r="BV61" s="390"/>
      <c r="BW61" s="394"/>
      <c r="BX61" s="394"/>
      <c r="BY61" s="372"/>
      <c r="BZ61" s="394"/>
      <c r="CA61" s="372"/>
      <c r="CB61" s="394"/>
      <c r="CC61" s="395"/>
      <c r="CD61" s="389"/>
      <c r="CE61" s="373"/>
      <c r="CF61" s="373"/>
      <c r="CG61" s="395"/>
      <c r="CH61" s="308"/>
    </row>
    <row r="62" spans="1:86" customFormat="1" hidden="1" x14ac:dyDescent="0.25">
      <c r="A62" s="374"/>
      <c r="B62" s="374"/>
      <c r="C62" s="374"/>
      <c r="D62" s="376"/>
      <c r="E62" s="374"/>
      <c r="F62" s="376"/>
      <c r="G62" s="386"/>
      <c r="H62" s="414"/>
      <c r="I62" s="449"/>
      <c r="J62" s="365"/>
      <c r="K62" s="365"/>
      <c r="L62" s="366"/>
      <c r="M62" s="366"/>
      <c r="N62" s="365"/>
      <c r="O62" s="389"/>
      <c r="P62" s="389"/>
      <c r="Q62" s="367"/>
      <c r="R62" s="389"/>
      <c r="S62" s="367"/>
      <c r="T62" s="389"/>
      <c r="U62" s="390"/>
      <c r="V62" s="390"/>
      <c r="W62" s="368"/>
      <c r="X62" s="390"/>
      <c r="Y62" s="368"/>
      <c r="Z62" s="390"/>
      <c r="AA62" s="391"/>
      <c r="AB62" s="391"/>
      <c r="AC62" s="369"/>
      <c r="AD62" s="391"/>
      <c r="AE62" s="369"/>
      <c r="AF62" s="391"/>
      <c r="AG62" s="392"/>
      <c r="AH62" s="392"/>
      <c r="AI62" s="370"/>
      <c r="AJ62" s="392"/>
      <c r="AK62" s="370"/>
      <c r="AL62" s="392"/>
      <c r="AM62" s="365"/>
      <c r="AN62" s="365"/>
      <c r="AO62" s="366"/>
      <c r="AP62" s="365"/>
      <c r="AQ62" s="366"/>
      <c r="AR62" s="365"/>
      <c r="AS62" s="393"/>
      <c r="AT62" s="393"/>
      <c r="AU62" s="371"/>
      <c r="AV62" s="393"/>
      <c r="AW62" s="371"/>
      <c r="AX62" s="393"/>
      <c r="AY62" s="394"/>
      <c r="AZ62" s="394"/>
      <c r="BA62" s="372"/>
      <c r="BB62" s="394"/>
      <c r="BC62" s="372"/>
      <c r="BD62" s="394"/>
      <c r="BE62" s="365"/>
      <c r="BF62" s="365"/>
      <c r="BG62" s="366"/>
      <c r="BH62" s="365"/>
      <c r="BI62" s="366"/>
      <c r="BJ62" s="365"/>
      <c r="BK62" s="395"/>
      <c r="BL62" s="395"/>
      <c r="BM62" s="373"/>
      <c r="BN62" s="395"/>
      <c r="BO62" s="373"/>
      <c r="BP62" s="395"/>
      <c r="BQ62" s="390"/>
      <c r="BR62" s="390"/>
      <c r="BS62" s="368"/>
      <c r="BT62" s="390"/>
      <c r="BU62" s="368"/>
      <c r="BV62" s="390"/>
      <c r="BW62" s="394"/>
      <c r="BX62" s="394"/>
      <c r="BY62" s="372"/>
      <c r="BZ62" s="394"/>
      <c r="CA62" s="372"/>
      <c r="CB62" s="394"/>
      <c r="CC62" s="395"/>
      <c r="CD62" s="389"/>
      <c r="CE62" s="373"/>
      <c r="CF62" s="373"/>
      <c r="CG62" s="395"/>
      <c r="CH62" s="308"/>
    </row>
    <row r="63" spans="1:86" customFormat="1" hidden="1" x14ac:dyDescent="0.25">
      <c r="A63" s="374"/>
      <c r="B63" s="374"/>
      <c r="C63" s="374"/>
      <c r="D63" s="376"/>
      <c r="E63" s="374"/>
      <c r="F63" s="376"/>
      <c r="G63" s="413"/>
      <c r="H63" s="414"/>
      <c r="I63" s="450"/>
      <c r="J63" s="365"/>
      <c r="K63" s="365"/>
      <c r="L63" s="366"/>
      <c r="M63" s="366"/>
      <c r="N63" s="365"/>
      <c r="O63" s="389"/>
      <c r="P63" s="389"/>
      <c r="Q63" s="367"/>
      <c r="R63" s="389"/>
      <c r="S63" s="367"/>
      <c r="T63" s="389"/>
      <c r="U63" s="390"/>
      <c r="V63" s="390"/>
      <c r="W63" s="368"/>
      <c r="X63" s="390"/>
      <c r="Y63" s="368"/>
      <c r="Z63" s="390"/>
      <c r="AA63" s="391"/>
      <c r="AB63" s="391"/>
      <c r="AC63" s="369"/>
      <c r="AD63" s="391"/>
      <c r="AE63" s="369"/>
      <c r="AF63" s="391"/>
      <c r="AG63" s="392"/>
      <c r="AH63" s="392"/>
      <c r="AI63" s="370"/>
      <c r="AJ63" s="392"/>
      <c r="AK63" s="370"/>
      <c r="AL63" s="392"/>
      <c r="AM63" s="365"/>
      <c r="AN63" s="365"/>
      <c r="AO63" s="366"/>
      <c r="AP63" s="365"/>
      <c r="AQ63" s="366"/>
      <c r="AR63" s="365"/>
      <c r="AS63" s="393"/>
      <c r="AT63" s="393"/>
      <c r="AU63" s="371"/>
      <c r="AV63" s="393"/>
      <c r="AW63" s="371"/>
      <c r="AX63" s="393"/>
      <c r="AY63" s="394"/>
      <c r="AZ63" s="394"/>
      <c r="BA63" s="372"/>
      <c r="BB63" s="394"/>
      <c r="BC63" s="372"/>
      <c r="BD63" s="394"/>
      <c r="BE63" s="365"/>
      <c r="BF63" s="365"/>
      <c r="BG63" s="366"/>
      <c r="BH63" s="365"/>
      <c r="BI63" s="366"/>
      <c r="BJ63" s="365"/>
      <c r="BK63" s="395"/>
      <c r="BL63" s="395"/>
      <c r="BM63" s="373"/>
      <c r="BN63" s="395"/>
      <c r="BO63" s="373"/>
      <c r="BP63" s="395"/>
      <c r="BQ63" s="390"/>
      <c r="BR63" s="390"/>
      <c r="BS63" s="368"/>
      <c r="BT63" s="390"/>
      <c r="BU63" s="368"/>
      <c r="BV63" s="390"/>
      <c r="BW63" s="394"/>
      <c r="BX63" s="394"/>
      <c r="BY63" s="372"/>
      <c r="BZ63" s="394"/>
      <c r="CA63" s="372"/>
      <c r="CB63" s="394"/>
      <c r="CC63" s="395"/>
      <c r="CD63" s="389"/>
      <c r="CE63" s="373"/>
      <c r="CF63" s="373"/>
      <c r="CG63" s="395"/>
      <c r="CH63" s="308"/>
    </row>
    <row r="64" spans="1:86" customFormat="1" hidden="1" x14ac:dyDescent="0.25">
      <c r="A64" s="374"/>
      <c r="B64" s="374"/>
      <c r="C64" s="374"/>
      <c r="D64" s="376"/>
      <c r="E64" s="374"/>
      <c r="F64" s="376"/>
      <c r="G64" s="413"/>
      <c r="H64" s="414"/>
      <c r="I64" s="450"/>
      <c r="J64" s="365"/>
      <c r="K64" s="365"/>
      <c r="L64" s="366"/>
      <c r="M64" s="366"/>
      <c r="N64" s="365"/>
      <c r="O64" s="389"/>
      <c r="P64" s="389"/>
      <c r="Q64" s="367"/>
      <c r="R64" s="389"/>
      <c r="S64" s="367"/>
      <c r="T64" s="389"/>
      <c r="U64" s="390"/>
      <c r="V64" s="390"/>
      <c r="W64" s="368"/>
      <c r="X64" s="390"/>
      <c r="Y64" s="368"/>
      <c r="Z64" s="390"/>
      <c r="AA64" s="391"/>
      <c r="AB64" s="391"/>
      <c r="AC64" s="369"/>
      <c r="AD64" s="391"/>
      <c r="AE64" s="369"/>
      <c r="AF64" s="391"/>
      <c r="AG64" s="392"/>
      <c r="AH64" s="392"/>
      <c r="AI64" s="370"/>
      <c r="AJ64" s="392"/>
      <c r="AK64" s="370"/>
      <c r="AL64" s="392"/>
      <c r="AM64" s="365"/>
      <c r="AN64" s="365"/>
      <c r="AO64" s="366"/>
      <c r="AP64" s="365"/>
      <c r="AQ64" s="366"/>
      <c r="AR64" s="365"/>
      <c r="AS64" s="393"/>
      <c r="AT64" s="393"/>
      <c r="AU64" s="371"/>
      <c r="AV64" s="393"/>
      <c r="AW64" s="371"/>
      <c r="AX64" s="393"/>
      <c r="AY64" s="394"/>
      <c r="AZ64" s="394"/>
      <c r="BA64" s="372"/>
      <c r="BB64" s="394"/>
      <c r="BC64" s="372"/>
      <c r="BD64" s="394"/>
      <c r="BE64" s="365"/>
      <c r="BF64" s="365"/>
      <c r="BG64" s="366"/>
      <c r="BH64" s="365"/>
      <c r="BI64" s="366"/>
      <c r="BJ64" s="365"/>
      <c r="BK64" s="395"/>
      <c r="BL64" s="395"/>
      <c r="BM64" s="373"/>
      <c r="BN64" s="395"/>
      <c r="BO64" s="373"/>
      <c r="BP64" s="395"/>
      <c r="BQ64" s="390"/>
      <c r="BR64" s="390"/>
      <c r="BS64" s="368"/>
      <c r="BT64" s="390"/>
      <c r="BU64" s="368"/>
      <c r="BV64" s="390"/>
      <c r="BW64" s="394"/>
      <c r="BX64" s="394"/>
      <c r="BY64" s="372"/>
      <c r="BZ64" s="394"/>
      <c r="CA64" s="372"/>
      <c r="CB64" s="394"/>
      <c r="CC64" s="395"/>
      <c r="CD64" s="389"/>
      <c r="CE64" s="373"/>
      <c r="CF64" s="373"/>
      <c r="CG64" s="395"/>
      <c r="CH64" s="308"/>
    </row>
    <row r="65" spans="1:86" customFormat="1" hidden="1" x14ac:dyDescent="0.25">
      <c r="A65" s="374"/>
      <c r="B65" s="374"/>
      <c r="C65" s="374"/>
      <c r="D65" s="376"/>
      <c r="E65" s="374"/>
      <c r="F65" s="376"/>
      <c r="G65" s="413"/>
      <c r="H65" s="414"/>
      <c r="I65" s="450"/>
      <c r="J65" s="365"/>
      <c r="K65" s="365"/>
      <c r="L65" s="366"/>
      <c r="M65" s="366"/>
      <c r="N65" s="365"/>
      <c r="O65" s="389"/>
      <c r="P65" s="389"/>
      <c r="Q65" s="367"/>
      <c r="R65" s="389"/>
      <c r="S65" s="367"/>
      <c r="T65" s="389"/>
      <c r="U65" s="390"/>
      <c r="V65" s="390"/>
      <c r="W65" s="368"/>
      <c r="X65" s="390"/>
      <c r="Y65" s="368"/>
      <c r="Z65" s="390"/>
      <c r="AA65" s="391"/>
      <c r="AB65" s="391"/>
      <c r="AC65" s="369"/>
      <c r="AD65" s="391"/>
      <c r="AE65" s="369"/>
      <c r="AF65" s="391"/>
      <c r="AG65" s="392"/>
      <c r="AH65" s="392"/>
      <c r="AI65" s="370"/>
      <c r="AJ65" s="392"/>
      <c r="AK65" s="370"/>
      <c r="AL65" s="392"/>
      <c r="AM65" s="365"/>
      <c r="AN65" s="365"/>
      <c r="AO65" s="366"/>
      <c r="AP65" s="365"/>
      <c r="AQ65" s="366"/>
      <c r="AR65" s="365"/>
      <c r="AS65" s="393"/>
      <c r="AT65" s="393"/>
      <c r="AU65" s="371"/>
      <c r="AV65" s="393"/>
      <c r="AW65" s="371"/>
      <c r="AX65" s="393"/>
      <c r="AY65" s="394"/>
      <c r="AZ65" s="394"/>
      <c r="BA65" s="372"/>
      <c r="BB65" s="394"/>
      <c r="BC65" s="372"/>
      <c r="BD65" s="394"/>
      <c r="BE65" s="365"/>
      <c r="BF65" s="365"/>
      <c r="BG65" s="366"/>
      <c r="BH65" s="365"/>
      <c r="BI65" s="366"/>
      <c r="BJ65" s="365"/>
      <c r="BK65" s="395"/>
      <c r="BL65" s="395"/>
      <c r="BM65" s="373"/>
      <c r="BN65" s="395"/>
      <c r="BO65" s="373"/>
      <c r="BP65" s="395"/>
      <c r="BQ65" s="390"/>
      <c r="BR65" s="390"/>
      <c r="BS65" s="368"/>
      <c r="BT65" s="390"/>
      <c r="BU65" s="368"/>
      <c r="BV65" s="390"/>
      <c r="BW65" s="394"/>
      <c r="BX65" s="394"/>
      <c r="BY65" s="372"/>
      <c r="BZ65" s="394"/>
      <c r="CA65" s="372"/>
      <c r="CB65" s="394"/>
      <c r="CC65" s="395"/>
      <c r="CD65" s="389"/>
      <c r="CE65" s="373"/>
      <c r="CF65" s="373"/>
      <c r="CG65" s="395"/>
      <c r="CH65" s="308"/>
    </row>
    <row r="66" spans="1:86" customFormat="1" hidden="1" x14ac:dyDescent="0.25">
      <c r="A66" s="451"/>
      <c r="B66" s="451"/>
      <c r="C66" s="451"/>
      <c r="D66" s="452"/>
      <c r="E66" s="374"/>
      <c r="F66" s="452"/>
      <c r="G66" s="453"/>
      <c r="H66" s="454"/>
      <c r="I66" s="450"/>
      <c r="J66" s="365"/>
      <c r="K66" s="365"/>
      <c r="L66" s="366"/>
      <c r="M66" s="366"/>
      <c r="N66" s="365"/>
      <c r="O66" s="389"/>
      <c r="P66" s="389"/>
      <c r="Q66" s="367"/>
      <c r="R66" s="389"/>
      <c r="S66" s="367"/>
      <c r="T66" s="389"/>
      <c r="U66" s="390"/>
      <c r="V66" s="390"/>
      <c r="W66" s="368"/>
      <c r="X66" s="390"/>
      <c r="Y66" s="368"/>
      <c r="Z66" s="390"/>
      <c r="AA66" s="391"/>
      <c r="AB66" s="391"/>
      <c r="AC66" s="369"/>
      <c r="AD66" s="391"/>
      <c r="AE66" s="369"/>
      <c r="AF66" s="391"/>
      <c r="AG66" s="392"/>
      <c r="AH66" s="392"/>
      <c r="AI66" s="370"/>
      <c r="AJ66" s="392"/>
      <c r="AK66" s="370"/>
      <c r="AL66" s="392"/>
      <c r="AM66" s="365"/>
      <c r="AN66" s="365"/>
      <c r="AO66" s="366"/>
      <c r="AP66" s="365"/>
      <c r="AQ66" s="366"/>
      <c r="AR66" s="365"/>
      <c r="AS66" s="393"/>
      <c r="AT66" s="393"/>
      <c r="AU66" s="371"/>
      <c r="AV66" s="393"/>
      <c r="AW66" s="371"/>
      <c r="AX66" s="393"/>
      <c r="AY66" s="394"/>
      <c r="AZ66" s="394"/>
      <c r="BA66" s="372"/>
      <c r="BB66" s="394"/>
      <c r="BC66" s="372"/>
      <c r="BD66" s="394"/>
      <c r="BE66" s="365"/>
      <c r="BF66" s="365"/>
      <c r="BG66" s="366"/>
      <c r="BH66" s="365"/>
      <c r="BI66" s="366"/>
      <c r="BJ66" s="365"/>
      <c r="BK66" s="395"/>
      <c r="BL66" s="395"/>
      <c r="BM66" s="373"/>
      <c r="BN66" s="395"/>
      <c r="BO66" s="373"/>
      <c r="BP66" s="395"/>
      <c r="BQ66" s="390"/>
      <c r="BR66" s="390"/>
      <c r="BS66" s="368"/>
      <c r="BT66" s="390"/>
      <c r="BU66" s="368"/>
      <c r="BV66" s="390"/>
      <c r="BW66" s="394"/>
      <c r="BX66" s="394"/>
      <c r="BY66" s="372"/>
      <c r="BZ66" s="394"/>
      <c r="CA66" s="372"/>
      <c r="CB66" s="394"/>
      <c r="CC66" s="395"/>
      <c r="CD66" s="389"/>
      <c r="CE66" s="373"/>
      <c r="CF66" s="373"/>
      <c r="CG66" s="395"/>
      <c r="CH66" s="308"/>
    </row>
    <row r="67" spans="1:86" customFormat="1" hidden="1" x14ac:dyDescent="0.25">
      <c r="A67" s="374"/>
      <c r="B67" s="374"/>
      <c r="C67" s="374"/>
      <c r="D67" s="376"/>
      <c r="E67" s="374"/>
      <c r="F67" s="376"/>
      <c r="G67" s="413"/>
      <c r="H67" s="414"/>
      <c r="I67" s="450"/>
      <c r="J67" s="365"/>
      <c r="K67" s="365"/>
      <c r="L67" s="366"/>
      <c r="M67" s="366"/>
      <c r="N67" s="365"/>
      <c r="O67" s="389"/>
      <c r="P67" s="389"/>
      <c r="Q67" s="367"/>
      <c r="R67" s="389"/>
      <c r="S67" s="367"/>
      <c r="T67" s="389"/>
      <c r="U67" s="390"/>
      <c r="V67" s="390"/>
      <c r="W67" s="368"/>
      <c r="X67" s="390"/>
      <c r="Y67" s="368"/>
      <c r="Z67" s="390"/>
      <c r="AA67" s="391"/>
      <c r="AB67" s="391"/>
      <c r="AC67" s="369"/>
      <c r="AD67" s="391"/>
      <c r="AE67" s="369"/>
      <c r="AF67" s="391"/>
      <c r="AG67" s="392"/>
      <c r="AH67" s="392"/>
      <c r="AI67" s="370"/>
      <c r="AJ67" s="392"/>
      <c r="AK67" s="370"/>
      <c r="AL67" s="392"/>
      <c r="AM67" s="365"/>
      <c r="AN67" s="365"/>
      <c r="AO67" s="366"/>
      <c r="AP67" s="365"/>
      <c r="AQ67" s="366"/>
      <c r="AR67" s="365"/>
      <c r="AS67" s="393"/>
      <c r="AT67" s="393"/>
      <c r="AU67" s="371"/>
      <c r="AV67" s="393"/>
      <c r="AW67" s="371"/>
      <c r="AX67" s="393"/>
      <c r="AY67" s="394"/>
      <c r="AZ67" s="394"/>
      <c r="BA67" s="372"/>
      <c r="BB67" s="394"/>
      <c r="BC67" s="372"/>
      <c r="BD67" s="394"/>
      <c r="BE67" s="365"/>
      <c r="BF67" s="365"/>
      <c r="BG67" s="366"/>
      <c r="BH67" s="365"/>
      <c r="BI67" s="366"/>
      <c r="BJ67" s="365"/>
      <c r="BK67" s="395"/>
      <c r="BL67" s="395"/>
      <c r="BM67" s="373"/>
      <c r="BN67" s="395"/>
      <c r="BO67" s="373"/>
      <c r="BP67" s="395"/>
      <c r="BQ67" s="390"/>
      <c r="BR67" s="390"/>
      <c r="BS67" s="368"/>
      <c r="BT67" s="390"/>
      <c r="BU67" s="368"/>
      <c r="BV67" s="390"/>
      <c r="BW67" s="394"/>
      <c r="BX67" s="394"/>
      <c r="BY67" s="372"/>
      <c r="BZ67" s="394"/>
      <c r="CA67" s="372"/>
      <c r="CB67" s="394"/>
      <c r="CC67" s="395"/>
      <c r="CD67" s="389"/>
      <c r="CE67" s="373"/>
      <c r="CF67" s="373"/>
      <c r="CG67" s="395"/>
      <c r="CH67" s="308"/>
    </row>
    <row r="68" spans="1:86" customFormat="1" hidden="1" x14ac:dyDescent="0.25">
      <c r="A68" s="374"/>
      <c r="B68" s="374"/>
      <c r="C68" s="374"/>
      <c r="D68" s="376"/>
      <c r="E68" s="374"/>
      <c r="F68" s="376"/>
      <c r="G68" s="413"/>
      <c r="H68" s="414"/>
      <c r="I68" s="450"/>
      <c r="J68" s="365"/>
      <c r="K68" s="365"/>
      <c r="L68" s="366"/>
      <c r="M68" s="366"/>
      <c r="N68" s="365"/>
      <c r="O68" s="389"/>
      <c r="P68" s="389"/>
      <c r="Q68" s="367"/>
      <c r="R68" s="389"/>
      <c r="S68" s="367"/>
      <c r="T68" s="389"/>
      <c r="U68" s="390"/>
      <c r="V68" s="390"/>
      <c r="W68" s="368"/>
      <c r="X68" s="390"/>
      <c r="Y68" s="368"/>
      <c r="Z68" s="390"/>
      <c r="AA68" s="391"/>
      <c r="AB68" s="391"/>
      <c r="AC68" s="369"/>
      <c r="AD68" s="391"/>
      <c r="AE68" s="369"/>
      <c r="AF68" s="391"/>
      <c r="AG68" s="392"/>
      <c r="AH68" s="392"/>
      <c r="AI68" s="370"/>
      <c r="AJ68" s="392"/>
      <c r="AK68" s="370"/>
      <c r="AL68" s="392"/>
      <c r="AM68" s="365"/>
      <c r="AN68" s="365"/>
      <c r="AO68" s="366"/>
      <c r="AP68" s="365"/>
      <c r="AQ68" s="366"/>
      <c r="AR68" s="365"/>
      <c r="AS68" s="393"/>
      <c r="AT68" s="393"/>
      <c r="AU68" s="371"/>
      <c r="AV68" s="393"/>
      <c r="AW68" s="371"/>
      <c r="AX68" s="393"/>
      <c r="AY68" s="394"/>
      <c r="AZ68" s="394"/>
      <c r="BA68" s="372"/>
      <c r="BB68" s="394"/>
      <c r="BC68" s="372"/>
      <c r="BD68" s="394"/>
      <c r="BE68" s="365"/>
      <c r="BF68" s="365"/>
      <c r="BG68" s="366"/>
      <c r="BH68" s="365"/>
      <c r="BI68" s="366"/>
      <c r="BJ68" s="365"/>
      <c r="BK68" s="395"/>
      <c r="BL68" s="395"/>
      <c r="BM68" s="373"/>
      <c r="BN68" s="395"/>
      <c r="BO68" s="373"/>
      <c r="BP68" s="395"/>
      <c r="BQ68" s="390"/>
      <c r="BR68" s="390"/>
      <c r="BS68" s="368"/>
      <c r="BT68" s="390"/>
      <c r="BU68" s="368"/>
      <c r="BV68" s="390"/>
      <c r="BW68" s="394"/>
      <c r="BX68" s="394"/>
      <c r="BY68" s="372"/>
      <c r="BZ68" s="394"/>
      <c r="CA68" s="372"/>
      <c r="CB68" s="394"/>
      <c r="CC68" s="395"/>
      <c r="CD68" s="389"/>
      <c r="CE68" s="373"/>
      <c r="CF68" s="373"/>
      <c r="CG68" s="395"/>
      <c r="CH68" s="308"/>
    </row>
    <row r="69" spans="1:86" customFormat="1" hidden="1" x14ac:dyDescent="0.25">
      <c r="A69" s="374"/>
      <c r="B69" s="374"/>
      <c r="C69" s="374"/>
      <c r="D69" s="376"/>
      <c r="E69" s="374"/>
      <c r="F69" s="376"/>
      <c r="G69" s="413"/>
      <c r="H69" s="414"/>
      <c r="I69" s="450"/>
      <c r="J69" s="365"/>
      <c r="K69" s="365"/>
      <c r="L69" s="366"/>
      <c r="M69" s="366"/>
      <c r="N69" s="365"/>
      <c r="O69" s="389"/>
      <c r="P69" s="389"/>
      <c r="Q69" s="367"/>
      <c r="R69" s="389"/>
      <c r="S69" s="367"/>
      <c r="T69" s="389"/>
      <c r="U69" s="390"/>
      <c r="V69" s="390"/>
      <c r="W69" s="368"/>
      <c r="X69" s="390"/>
      <c r="Y69" s="368"/>
      <c r="Z69" s="390"/>
      <c r="AA69" s="391"/>
      <c r="AB69" s="391"/>
      <c r="AC69" s="369"/>
      <c r="AD69" s="391"/>
      <c r="AE69" s="369"/>
      <c r="AF69" s="391"/>
      <c r="AG69" s="392"/>
      <c r="AH69" s="392"/>
      <c r="AI69" s="370"/>
      <c r="AJ69" s="392"/>
      <c r="AK69" s="370"/>
      <c r="AL69" s="392"/>
      <c r="AM69" s="365"/>
      <c r="AN69" s="365"/>
      <c r="AO69" s="366"/>
      <c r="AP69" s="365"/>
      <c r="AQ69" s="366"/>
      <c r="AR69" s="365"/>
      <c r="AS69" s="393"/>
      <c r="AT69" s="393"/>
      <c r="AU69" s="371"/>
      <c r="AV69" s="393"/>
      <c r="AW69" s="371"/>
      <c r="AX69" s="393"/>
      <c r="AY69" s="394"/>
      <c r="AZ69" s="394"/>
      <c r="BA69" s="372"/>
      <c r="BB69" s="394"/>
      <c r="BC69" s="372"/>
      <c r="BD69" s="394"/>
      <c r="BE69" s="365"/>
      <c r="BF69" s="365"/>
      <c r="BG69" s="366"/>
      <c r="BH69" s="365"/>
      <c r="BI69" s="366"/>
      <c r="BJ69" s="365"/>
      <c r="BK69" s="395"/>
      <c r="BL69" s="395"/>
      <c r="BM69" s="373"/>
      <c r="BN69" s="395"/>
      <c r="BO69" s="373"/>
      <c r="BP69" s="395"/>
      <c r="BQ69" s="390"/>
      <c r="BR69" s="390"/>
      <c r="BS69" s="368"/>
      <c r="BT69" s="390"/>
      <c r="BU69" s="368"/>
      <c r="BV69" s="390"/>
      <c r="BW69" s="394"/>
      <c r="BX69" s="394"/>
      <c r="BY69" s="372"/>
      <c r="BZ69" s="394"/>
      <c r="CA69" s="372"/>
      <c r="CB69" s="394"/>
      <c r="CC69" s="395"/>
      <c r="CD69" s="389"/>
      <c r="CE69" s="373"/>
      <c r="CF69" s="373"/>
      <c r="CG69" s="395"/>
      <c r="CH69" s="308"/>
    </row>
    <row r="70" spans="1:86" customFormat="1" hidden="1" x14ac:dyDescent="0.25">
      <c r="A70" s="310"/>
      <c r="B70" s="398"/>
      <c r="C70" s="310"/>
      <c r="D70" s="455"/>
      <c r="E70" s="374"/>
      <c r="F70" s="400"/>
      <c r="G70" s="401"/>
      <c r="H70" s="456"/>
      <c r="I70" s="457"/>
      <c r="J70" s="365"/>
      <c r="K70" s="365"/>
      <c r="L70" s="366"/>
      <c r="M70" s="366"/>
      <c r="N70" s="365"/>
      <c r="O70" s="389"/>
      <c r="P70" s="389"/>
      <c r="Q70" s="367"/>
      <c r="R70" s="389"/>
      <c r="S70" s="367"/>
      <c r="T70" s="389"/>
      <c r="U70" s="390"/>
      <c r="V70" s="390"/>
      <c r="W70" s="368"/>
      <c r="X70" s="390"/>
      <c r="Y70" s="368"/>
      <c r="Z70" s="390"/>
      <c r="AA70" s="391"/>
      <c r="AB70" s="391"/>
      <c r="AC70" s="369"/>
      <c r="AD70" s="391"/>
      <c r="AE70" s="369"/>
      <c r="AF70" s="391"/>
      <c r="AG70" s="392"/>
      <c r="AH70" s="392"/>
      <c r="AI70" s="370"/>
      <c r="AJ70" s="392"/>
      <c r="AK70" s="370"/>
      <c r="AL70" s="392"/>
      <c r="AM70" s="365"/>
      <c r="AN70" s="365"/>
      <c r="AO70" s="366"/>
      <c r="AP70" s="365"/>
      <c r="AQ70" s="366"/>
      <c r="AR70" s="365"/>
      <c r="AS70" s="393"/>
      <c r="AT70" s="393"/>
      <c r="AU70" s="371"/>
      <c r="AV70" s="393"/>
      <c r="AW70" s="371"/>
      <c r="AX70" s="393"/>
      <c r="AY70" s="394"/>
      <c r="AZ70" s="394"/>
      <c r="BA70" s="372"/>
      <c r="BB70" s="394"/>
      <c r="BC70" s="372"/>
      <c r="BD70" s="394"/>
      <c r="BE70" s="365"/>
      <c r="BF70" s="365"/>
      <c r="BG70" s="366"/>
      <c r="BH70" s="365"/>
      <c r="BI70" s="366"/>
      <c r="BJ70" s="365"/>
      <c r="BK70" s="395"/>
      <c r="BL70" s="395"/>
      <c r="BM70" s="373"/>
      <c r="BN70" s="395"/>
      <c r="BO70" s="373"/>
      <c r="BP70" s="395"/>
      <c r="BQ70" s="390"/>
      <c r="BR70" s="390"/>
      <c r="BS70" s="368"/>
      <c r="BT70" s="390"/>
      <c r="BU70" s="368"/>
      <c r="BV70" s="390"/>
      <c r="BW70" s="394"/>
      <c r="BX70" s="394"/>
      <c r="BY70" s="372"/>
      <c r="BZ70" s="394"/>
      <c r="CA70" s="372"/>
      <c r="CB70" s="394"/>
      <c r="CC70" s="395"/>
      <c r="CD70" s="389"/>
      <c r="CE70" s="373"/>
      <c r="CF70" s="373"/>
      <c r="CG70" s="395"/>
      <c r="CH70" s="308"/>
    </row>
    <row r="71" spans="1:86" customFormat="1" hidden="1" x14ac:dyDescent="0.25">
      <c r="A71" s="374"/>
      <c r="B71" s="374"/>
      <c r="C71" s="374"/>
      <c r="D71" s="376"/>
      <c r="E71" s="374"/>
      <c r="F71" s="376"/>
      <c r="G71" s="413"/>
      <c r="H71" s="414"/>
      <c r="I71" s="450"/>
      <c r="J71" s="365"/>
      <c r="K71" s="365"/>
      <c r="L71" s="366"/>
      <c r="M71" s="366"/>
      <c r="N71" s="365"/>
      <c r="O71" s="389"/>
      <c r="P71" s="389"/>
      <c r="Q71" s="367"/>
      <c r="R71" s="389"/>
      <c r="S71" s="367"/>
      <c r="T71" s="389"/>
      <c r="U71" s="390"/>
      <c r="V71" s="390"/>
      <c r="W71" s="368"/>
      <c r="X71" s="390"/>
      <c r="Y71" s="368"/>
      <c r="Z71" s="390"/>
      <c r="AA71" s="391"/>
      <c r="AB71" s="391"/>
      <c r="AC71" s="369"/>
      <c r="AD71" s="391"/>
      <c r="AE71" s="369"/>
      <c r="AF71" s="391"/>
      <c r="AG71" s="392"/>
      <c r="AH71" s="392"/>
      <c r="AI71" s="370"/>
      <c r="AJ71" s="392"/>
      <c r="AK71" s="370"/>
      <c r="AL71" s="392"/>
      <c r="AM71" s="365"/>
      <c r="AN71" s="365"/>
      <c r="AO71" s="366"/>
      <c r="AP71" s="365"/>
      <c r="AQ71" s="366"/>
      <c r="AR71" s="365"/>
      <c r="AS71" s="393"/>
      <c r="AT71" s="393"/>
      <c r="AU71" s="371"/>
      <c r="AV71" s="393"/>
      <c r="AW71" s="371"/>
      <c r="AX71" s="393"/>
      <c r="AY71" s="394"/>
      <c r="AZ71" s="394"/>
      <c r="BA71" s="372"/>
      <c r="BB71" s="394"/>
      <c r="BC71" s="372"/>
      <c r="BD71" s="394"/>
      <c r="BE71" s="365"/>
      <c r="BF71" s="365"/>
      <c r="BG71" s="366"/>
      <c r="BH71" s="365"/>
      <c r="BI71" s="366"/>
      <c r="BJ71" s="365"/>
      <c r="BK71" s="395"/>
      <c r="BL71" s="395"/>
      <c r="BM71" s="373"/>
      <c r="BN71" s="395"/>
      <c r="BO71" s="373"/>
      <c r="BP71" s="395"/>
      <c r="BQ71" s="390"/>
      <c r="BR71" s="390"/>
      <c r="BS71" s="368"/>
      <c r="BT71" s="390"/>
      <c r="BU71" s="368"/>
      <c r="BV71" s="390"/>
      <c r="BW71" s="394"/>
      <c r="BX71" s="394"/>
      <c r="BY71" s="372"/>
      <c r="BZ71" s="394"/>
      <c r="CA71" s="372"/>
      <c r="CB71" s="394"/>
      <c r="CC71" s="395"/>
      <c r="CD71" s="389"/>
      <c r="CE71" s="373"/>
      <c r="CF71" s="373"/>
      <c r="CG71" s="395"/>
      <c r="CH71" s="308"/>
    </row>
    <row r="72" spans="1:86" customFormat="1" hidden="1" x14ac:dyDescent="0.25">
      <c r="A72" s="374"/>
      <c r="B72" s="374"/>
      <c r="C72" s="374"/>
      <c r="D72" s="376"/>
      <c r="E72" s="374"/>
      <c r="F72" s="376"/>
      <c r="G72" s="413"/>
      <c r="H72" s="458"/>
      <c r="I72" s="450"/>
      <c r="J72" s="365"/>
      <c r="K72" s="365"/>
      <c r="L72" s="366"/>
      <c r="M72" s="366"/>
      <c r="N72" s="365"/>
      <c r="O72" s="389"/>
      <c r="P72" s="389"/>
      <c r="Q72" s="367"/>
      <c r="R72" s="389"/>
      <c r="S72" s="367"/>
      <c r="T72" s="389"/>
      <c r="U72" s="390"/>
      <c r="V72" s="390"/>
      <c r="W72" s="368"/>
      <c r="X72" s="390"/>
      <c r="Y72" s="368"/>
      <c r="Z72" s="390"/>
      <c r="AA72" s="391"/>
      <c r="AB72" s="391"/>
      <c r="AC72" s="369"/>
      <c r="AD72" s="391"/>
      <c r="AE72" s="369"/>
      <c r="AF72" s="391"/>
      <c r="AG72" s="392"/>
      <c r="AH72" s="392"/>
      <c r="AI72" s="370"/>
      <c r="AJ72" s="392"/>
      <c r="AK72" s="370"/>
      <c r="AL72" s="392"/>
      <c r="AM72" s="365"/>
      <c r="AN72" s="365"/>
      <c r="AO72" s="366"/>
      <c r="AP72" s="365"/>
      <c r="AQ72" s="366"/>
      <c r="AR72" s="365"/>
      <c r="AS72" s="393"/>
      <c r="AT72" s="393"/>
      <c r="AU72" s="371"/>
      <c r="AV72" s="393"/>
      <c r="AW72" s="371"/>
      <c r="AX72" s="393"/>
      <c r="AY72" s="394"/>
      <c r="AZ72" s="394"/>
      <c r="BA72" s="372"/>
      <c r="BB72" s="394"/>
      <c r="BC72" s="372"/>
      <c r="BD72" s="394"/>
      <c r="BE72" s="365"/>
      <c r="BF72" s="365"/>
      <c r="BG72" s="366"/>
      <c r="BH72" s="365"/>
      <c r="BI72" s="366"/>
      <c r="BJ72" s="365"/>
      <c r="BK72" s="395"/>
      <c r="BL72" s="395"/>
      <c r="BM72" s="373"/>
      <c r="BN72" s="395"/>
      <c r="BO72" s="373"/>
      <c r="BP72" s="395"/>
      <c r="BQ72" s="390"/>
      <c r="BR72" s="390"/>
      <c r="BS72" s="368"/>
      <c r="BT72" s="390"/>
      <c r="BU72" s="368"/>
      <c r="BV72" s="390"/>
      <c r="BW72" s="394"/>
      <c r="BX72" s="394"/>
      <c r="BY72" s="372"/>
      <c r="BZ72" s="394"/>
      <c r="CA72" s="372"/>
      <c r="CB72" s="394"/>
      <c r="CC72" s="395"/>
      <c r="CD72" s="389"/>
      <c r="CE72" s="373"/>
      <c r="CF72" s="373"/>
      <c r="CG72" s="395"/>
      <c r="CH72" s="308"/>
    </row>
    <row r="73" spans="1:86" customFormat="1" hidden="1" x14ac:dyDescent="0.25">
      <c r="A73" s="374"/>
      <c r="B73" s="374"/>
      <c r="C73" s="374"/>
      <c r="D73" s="376"/>
      <c r="E73" s="374"/>
      <c r="F73" s="376"/>
      <c r="G73" s="413"/>
      <c r="H73" s="458"/>
      <c r="I73" s="450"/>
      <c r="J73" s="365"/>
      <c r="K73" s="365"/>
      <c r="L73" s="366"/>
      <c r="M73" s="366"/>
      <c r="N73" s="365"/>
      <c r="O73" s="389"/>
      <c r="P73" s="389"/>
      <c r="Q73" s="367"/>
      <c r="R73" s="389"/>
      <c r="S73" s="367"/>
      <c r="T73" s="389"/>
      <c r="U73" s="390"/>
      <c r="V73" s="390"/>
      <c r="W73" s="368"/>
      <c r="X73" s="390"/>
      <c r="Y73" s="368"/>
      <c r="Z73" s="390"/>
      <c r="AA73" s="391"/>
      <c r="AB73" s="391"/>
      <c r="AC73" s="369"/>
      <c r="AD73" s="391"/>
      <c r="AE73" s="369"/>
      <c r="AF73" s="391"/>
      <c r="AG73" s="392"/>
      <c r="AH73" s="392"/>
      <c r="AI73" s="370"/>
      <c r="AJ73" s="392"/>
      <c r="AK73" s="370"/>
      <c r="AL73" s="392"/>
      <c r="AM73" s="365"/>
      <c r="AN73" s="365"/>
      <c r="AO73" s="366"/>
      <c r="AP73" s="365"/>
      <c r="AQ73" s="366"/>
      <c r="AR73" s="365"/>
      <c r="AS73" s="393"/>
      <c r="AT73" s="393"/>
      <c r="AU73" s="371"/>
      <c r="AV73" s="393"/>
      <c r="AW73" s="371"/>
      <c r="AX73" s="393"/>
      <c r="AY73" s="394"/>
      <c r="AZ73" s="394"/>
      <c r="BA73" s="372"/>
      <c r="BB73" s="394"/>
      <c r="BC73" s="372"/>
      <c r="BD73" s="394"/>
      <c r="BE73" s="365"/>
      <c r="BF73" s="365"/>
      <c r="BG73" s="366"/>
      <c r="BH73" s="365"/>
      <c r="BI73" s="366"/>
      <c r="BJ73" s="365"/>
      <c r="BK73" s="395"/>
      <c r="BL73" s="395"/>
      <c r="BM73" s="373"/>
      <c r="BN73" s="395"/>
      <c r="BO73" s="373"/>
      <c r="BP73" s="395"/>
      <c r="BQ73" s="390"/>
      <c r="BR73" s="390"/>
      <c r="BS73" s="368"/>
      <c r="BT73" s="390"/>
      <c r="BU73" s="368"/>
      <c r="BV73" s="390"/>
      <c r="BW73" s="394"/>
      <c r="BX73" s="394"/>
      <c r="BY73" s="372"/>
      <c r="BZ73" s="394"/>
      <c r="CA73" s="372"/>
      <c r="CB73" s="394"/>
      <c r="CC73" s="395"/>
      <c r="CD73" s="389"/>
      <c r="CE73" s="373"/>
      <c r="CF73" s="373"/>
      <c r="CG73" s="395"/>
      <c r="CH73" s="308"/>
    </row>
    <row r="74" spans="1:86" customFormat="1" hidden="1" x14ac:dyDescent="0.25">
      <c r="A74" s="374"/>
      <c r="B74" s="374"/>
      <c r="C74" s="374"/>
      <c r="D74" s="448"/>
      <c r="E74" s="374"/>
      <c r="F74" s="376"/>
      <c r="G74" s="443"/>
      <c r="H74" s="446"/>
      <c r="I74" s="450"/>
      <c r="J74" s="365"/>
      <c r="K74" s="365"/>
      <c r="L74" s="366"/>
      <c r="M74" s="366"/>
      <c r="N74" s="365"/>
      <c r="O74" s="389"/>
      <c r="P74" s="389"/>
      <c r="Q74" s="367"/>
      <c r="R74" s="389"/>
      <c r="S74" s="367"/>
      <c r="T74" s="389"/>
      <c r="U74" s="390"/>
      <c r="V74" s="390"/>
      <c r="W74" s="368"/>
      <c r="X74" s="390"/>
      <c r="Y74" s="368"/>
      <c r="Z74" s="390"/>
      <c r="AA74" s="391"/>
      <c r="AB74" s="391"/>
      <c r="AC74" s="369"/>
      <c r="AD74" s="391"/>
      <c r="AE74" s="369"/>
      <c r="AF74" s="391"/>
      <c r="AG74" s="392"/>
      <c r="AH74" s="392"/>
      <c r="AI74" s="370"/>
      <c r="AJ74" s="392"/>
      <c r="AK74" s="370"/>
      <c r="AL74" s="392"/>
      <c r="AM74" s="365"/>
      <c r="AN74" s="365"/>
      <c r="AO74" s="366"/>
      <c r="AP74" s="365"/>
      <c r="AQ74" s="366"/>
      <c r="AR74" s="365"/>
      <c r="AS74" s="393"/>
      <c r="AT74" s="393"/>
      <c r="AU74" s="371"/>
      <c r="AV74" s="393"/>
      <c r="AW74" s="371"/>
      <c r="AX74" s="393"/>
      <c r="AY74" s="394"/>
      <c r="AZ74" s="394"/>
      <c r="BA74" s="372"/>
      <c r="BB74" s="394"/>
      <c r="BC74" s="372"/>
      <c r="BD74" s="394"/>
      <c r="BE74" s="365"/>
      <c r="BF74" s="365"/>
      <c r="BG74" s="366"/>
      <c r="BH74" s="365"/>
      <c r="BI74" s="366"/>
      <c r="BJ74" s="365"/>
      <c r="BK74" s="395"/>
      <c r="BL74" s="395"/>
      <c r="BM74" s="373"/>
      <c r="BN74" s="395"/>
      <c r="BO74" s="373"/>
      <c r="BP74" s="395"/>
      <c r="BQ74" s="390"/>
      <c r="BR74" s="390"/>
      <c r="BS74" s="368"/>
      <c r="BT74" s="390"/>
      <c r="BU74" s="368"/>
      <c r="BV74" s="390"/>
      <c r="BW74" s="394"/>
      <c r="BX74" s="394"/>
      <c r="BY74" s="372"/>
      <c r="BZ74" s="394"/>
      <c r="CA74" s="372"/>
      <c r="CB74" s="394"/>
      <c r="CC74" s="395"/>
      <c r="CD74" s="389"/>
      <c r="CE74" s="373"/>
      <c r="CF74" s="373"/>
      <c r="CG74" s="395"/>
      <c r="CH74" s="308"/>
    </row>
    <row r="75" spans="1:86" customFormat="1" hidden="1" x14ac:dyDescent="0.25">
      <c r="A75" s="374"/>
      <c r="B75" s="374"/>
      <c r="C75" s="374"/>
      <c r="D75" s="383"/>
      <c r="E75" s="374"/>
      <c r="F75" s="376"/>
      <c r="G75" s="413"/>
      <c r="H75" s="444"/>
      <c r="I75" s="450"/>
      <c r="J75" s="365"/>
      <c r="K75" s="365"/>
      <c r="L75" s="366"/>
      <c r="M75" s="366"/>
      <c r="N75" s="365"/>
      <c r="O75" s="389"/>
      <c r="P75" s="389"/>
      <c r="Q75" s="367"/>
      <c r="R75" s="389"/>
      <c r="S75" s="367"/>
      <c r="T75" s="389"/>
      <c r="U75" s="390"/>
      <c r="V75" s="390"/>
      <c r="W75" s="368"/>
      <c r="X75" s="390"/>
      <c r="Y75" s="368"/>
      <c r="Z75" s="390"/>
      <c r="AA75" s="391"/>
      <c r="AB75" s="391"/>
      <c r="AC75" s="369"/>
      <c r="AD75" s="391"/>
      <c r="AE75" s="369"/>
      <c r="AF75" s="391"/>
      <c r="AG75" s="392"/>
      <c r="AH75" s="392"/>
      <c r="AI75" s="370"/>
      <c r="AJ75" s="392"/>
      <c r="AK75" s="370"/>
      <c r="AL75" s="392"/>
      <c r="AM75" s="365"/>
      <c r="AN75" s="365"/>
      <c r="AO75" s="366"/>
      <c r="AP75" s="365"/>
      <c r="AQ75" s="366"/>
      <c r="AR75" s="365"/>
      <c r="AS75" s="393"/>
      <c r="AT75" s="393"/>
      <c r="AU75" s="371"/>
      <c r="AV75" s="393"/>
      <c r="AW75" s="371"/>
      <c r="AX75" s="393"/>
      <c r="AY75" s="394"/>
      <c r="AZ75" s="394"/>
      <c r="BA75" s="372"/>
      <c r="BB75" s="394"/>
      <c r="BC75" s="372"/>
      <c r="BD75" s="394"/>
      <c r="BE75" s="365"/>
      <c r="BF75" s="365"/>
      <c r="BG75" s="366"/>
      <c r="BH75" s="365"/>
      <c r="BI75" s="366"/>
      <c r="BJ75" s="365"/>
      <c r="BK75" s="395"/>
      <c r="BL75" s="395"/>
      <c r="BM75" s="373"/>
      <c r="BN75" s="395"/>
      <c r="BO75" s="373"/>
      <c r="BP75" s="395"/>
      <c r="BQ75" s="390"/>
      <c r="BR75" s="390"/>
      <c r="BS75" s="368"/>
      <c r="BT75" s="390"/>
      <c r="BU75" s="368"/>
      <c r="BV75" s="390"/>
      <c r="BW75" s="394"/>
      <c r="BX75" s="394"/>
      <c r="BY75" s="372"/>
      <c r="BZ75" s="394"/>
      <c r="CA75" s="372"/>
      <c r="CB75" s="394"/>
      <c r="CC75" s="395"/>
      <c r="CD75" s="389"/>
      <c r="CE75" s="373"/>
      <c r="CF75" s="373"/>
      <c r="CG75" s="395"/>
      <c r="CH75" s="308"/>
    </row>
    <row r="76" spans="1:86" customFormat="1" hidden="1" x14ac:dyDescent="0.25">
      <c r="A76" s="374"/>
      <c r="B76" s="374"/>
      <c r="C76" s="374"/>
      <c r="D76" s="376"/>
      <c r="E76" s="374"/>
      <c r="F76" s="376"/>
      <c r="G76" s="413"/>
      <c r="H76" s="414"/>
      <c r="I76" s="450"/>
      <c r="J76" s="365"/>
      <c r="K76" s="365"/>
      <c r="L76" s="366"/>
      <c r="M76" s="366"/>
      <c r="N76" s="365"/>
      <c r="O76" s="389"/>
      <c r="P76" s="389"/>
      <c r="Q76" s="367"/>
      <c r="R76" s="389"/>
      <c r="S76" s="367"/>
      <c r="T76" s="389"/>
      <c r="U76" s="390"/>
      <c r="V76" s="390"/>
      <c r="W76" s="368"/>
      <c r="X76" s="390"/>
      <c r="Y76" s="368"/>
      <c r="Z76" s="390"/>
      <c r="AA76" s="391"/>
      <c r="AB76" s="391"/>
      <c r="AC76" s="369"/>
      <c r="AD76" s="391"/>
      <c r="AE76" s="369"/>
      <c r="AF76" s="391"/>
      <c r="AG76" s="392"/>
      <c r="AH76" s="392"/>
      <c r="AI76" s="370"/>
      <c r="AJ76" s="392"/>
      <c r="AK76" s="370"/>
      <c r="AL76" s="392"/>
      <c r="AM76" s="365"/>
      <c r="AN76" s="365"/>
      <c r="AO76" s="366"/>
      <c r="AP76" s="365"/>
      <c r="AQ76" s="366"/>
      <c r="AR76" s="365"/>
      <c r="AS76" s="393"/>
      <c r="AT76" s="393"/>
      <c r="AU76" s="371"/>
      <c r="AV76" s="393"/>
      <c r="AW76" s="371"/>
      <c r="AX76" s="393"/>
      <c r="AY76" s="394"/>
      <c r="AZ76" s="394"/>
      <c r="BA76" s="372"/>
      <c r="BB76" s="394"/>
      <c r="BC76" s="372"/>
      <c r="BD76" s="394"/>
      <c r="BE76" s="365"/>
      <c r="BF76" s="365"/>
      <c r="BG76" s="366"/>
      <c r="BH76" s="365"/>
      <c r="BI76" s="366"/>
      <c r="BJ76" s="365"/>
      <c r="BK76" s="395"/>
      <c r="BL76" s="395"/>
      <c r="BM76" s="373"/>
      <c r="BN76" s="395"/>
      <c r="BO76" s="373"/>
      <c r="BP76" s="395"/>
      <c r="BQ76" s="390"/>
      <c r="BR76" s="390"/>
      <c r="BS76" s="368"/>
      <c r="BT76" s="390"/>
      <c r="BU76" s="368"/>
      <c r="BV76" s="390"/>
      <c r="BW76" s="394"/>
      <c r="BX76" s="394"/>
      <c r="BY76" s="372"/>
      <c r="BZ76" s="394"/>
      <c r="CA76" s="372"/>
      <c r="CB76" s="394"/>
      <c r="CC76" s="395"/>
      <c r="CD76" s="389"/>
      <c r="CE76" s="373"/>
      <c r="CF76" s="373"/>
      <c r="CG76" s="395"/>
      <c r="CH76" s="308"/>
    </row>
    <row r="77" spans="1:86" customFormat="1" hidden="1" x14ac:dyDescent="0.25">
      <c r="A77" s="459"/>
      <c r="B77" s="459"/>
      <c r="C77" s="459"/>
      <c r="D77" s="460"/>
      <c r="E77" s="459"/>
      <c r="F77" s="399"/>
      <c r="G77" s="461"/>
      <c r="H77" s="354"/>
      <c r="I77" s="408"/>
      <c r="J77" s="418"/>
      <c r="K77" s="418"/>
      <c r="L77" s="418"/>
      <c r="M77" s="418"/>
      <c r="N77" s="418"/>
      <c r="O77" s="419"/>
      <c r="P77" s="419"/>
      <c r="Q77" s="419"/>
      <c r="R77" s="419"/>
      <c r="S77" s="419"/>
      <c r="T77" s="419"/>
      <c r="U77" s="420"/>
      <c r="V77" s="420"/>
      <c r="W77" s="420"/>
      <c r="X77" s="420"/>
      <c r="Y77" s="420"/>
      <c r="Z77" s="420"/>
      <c r="AA77" s="421"/>
      <c r="AB77" s="421"/>
      <c r="AC77" s="421"/>
      <c r="AD77" s="421"/>
      <c r="AE77" s="421"/>
      <c r="AF77" s="421"/>
      <c r="AG77" s="422"/>
      <c r="AH77" s="422"/>
      <c r="AI77" s="422"/>
      <c r="AJ77" s="422"/>
      <c r="AK77" s="422"/>
      <c r="AL77" s="422"/>
      <c r="AM77" s="418"/>
      <c r="AN77" s="418"/>
      <c r="AO77" s="418"/>
      <c r="AP77" s="418"/>
      <c r="AQ77" s="418"/>
      <c r="AR77" s="418"/>
      <c r="AS77" s="423"/>
      <c r="AT77" s="423"/>
      <c r="AU77" s="423"/>
      <c r="AV77" s="423"/>
      <c r="AW77" s="423"/>
      <c r="AX77" s="423"/>
      <c r="AY77" s="424"/>
      <c r="AZ77" s="424"/>
      <c r="BA77" s="424"/>
      <c r="BB77" s="424"/>
      <c r="BC77" s="424"/>
      <c r="BD77" s="424"/>
      <c r="BE77" s="418"/>
      <c r="BF77" s="418"/>
      <c r="BG77" s="418"/>
      <c r="BH77" s="418"/>
      <c r="BI77" s="418"/>
      <c r="BJ77" s="418"/>
      <c r="BK77" s="425"/>
      <c r="BL77" s="425"/>
      <c r="BM77" s="425"/>
      <c r="BN77" s="425"/>
      <c r="BO77" s="425"/>
      <c r="BP77" s="425"/>
      <c r="BQ77" s="420"/>
      <c r="BR77" s="420"/>
      <c r="BS77" s="420"/>
      <c r="BT77" s="420"/>
      <c r="BU77" s="420"/>
      <c r="BV77" s="420"/>
      <c r="BW77" s="424"/>
      <c r="BX77" s="424"/>
      <c r="BY77" s="424"/>
      <c r="BZ77" s="424"/>
      <c r="CA77" s="424"/>
      <c r="CB77" s="424"/>
      <c r="CC77" s="425"/>
      <c r="CD77" s="419"/>
      <c r="CE77" s="425"/>
      <c r="CF77" s="425"/>
      <c r="CG77" s="425"/>
      <c r="CH77" s="308"/>
    </row>
    <row r="78" spans="1:86" customFormat="1" hidden="1" x14ac:dyDescent="0.25">
      <c r="A78" s="310"/>
      <c r="B78" s="310"/>
      <c r="C78" s="310"/>
      <c r="D78" s="399"/>
      <c r="E78" s="310"/>
      <c r="F78" s="399"/>
      <c r="G78" s="416"/>
      <c r="H78" s="427"/>
      <c r="I78" s="428"/>
      <c r="J78" s="365"/>
      <c r="K78" s="365"/>
      <c r="L78" s="366"/>
      <c r="M78" s="366"/>
      <c r="N78" s="366"/>
      <c r="O78" s="389"/>
      <c r="P78" s="389"/>
      <c r="Q78" s="367"/>
      <c r="R78" s="367"/>
      <c r="S78" s="367"/>
      <c r="T78" s="367"/>
      <c r="U78" s="390"/>
      <c r="V78" s="368"/>
      <c r="W78" s="368"/>
      <c r="X78" s="368"/>
      <c r="Y78" s="368"/>
      <c r="Z78" s="368"/>
      <c r="AA78" s="391"/>
      <c r="AB78" s="369"/>
      <c r="AC78" s="369"/>
      <c r="AD78" s="369"/>
      <c r="AE78" s="369"/>
      <c r="AF78" s="369"/>
      <c r="AG78" s="392"/>
      <c r="AH78" s="370"/>
      <c r="AI78" s="370"/>
      <c r="AJ78" s="370"/>
      <c r="AK78" s="370"/>
      <c r="AL78" s="370"/>
      <c r="AM78" s="365"/>
      <c r="AN78" s="366"/>
      <c r="AO78" s="366"/>
      <c r="AP78" s="366"/>
      <c r="AQ78" s="366"/>
      <c r="AR78" s="366"/>
      <c r="AS78" s="393"/>
      <c r="AT78" s="371"/>
      <c r="AU78" s="371"/>
      <c r="AV78" s="371"/>
      <c r="AW78" s="371"/>
      <c r="AX78" s="371"/>
      <c r="AY78" s="394"/>
      <c r="AZ78" s="372"/>
      <c r="BA78" s="372"/>
      <c r="BB78" s="372"/>
      <c r="BC78" s="372"/>
      <c r="BD78" s="372"/>
      <c r="BE78" s="365"/>
      <c r="BF78" s="366"/>
      <c r="BG78" s="366"/>
      <c r="BH78" s="366"/>
      <c r="BI78" s="366"/>
      <c r="BJ78" s="366"/>
      <c r="BK78" s="395"/>
      <c r="BL78" s="373"/>
      <c r="BM78" s="373"/>
      <c r="BN78" s="373"/>
      <c r="BO78" s="373"/>
      <c r="BP78" s="373"/>
      <c r="BQ78" s="390"/>
      <c r="BR78" s="368"/>
      <c r="BS78" s="368"/>
      <c r="BT78" s="368"/>
      <c r="BU78" s="368"/>
      <c r="BV78" s="368"/>
      <c r="BW78" s="394"/>
      <c r="BX78" s="372"/>
      <c r="BY78" s="372"/>
      <c r="BZ78" s="372"/>
      <c r="CA78" s="372"/>
      <c r="CB78" s="372"/>
      <c r="CC78" s="395"/>
      <c r="CD78" s="389"/>
      <c r="CE78" s="373"/>
      <c r="CF78" s="373"/>
      <c r="CG78" s="373"/>
      <c r="CH78" s="308"/>
    </row>
    <row r="79" spans="1:86" customFormat="1" hidden="1" x14ac:dyDescent="0.25">
      <c r="A79" s="330"/>
      <c r="B79" s="330"/>
      <c r="C79" s="330"/>
      <c r="D79" s="431"/>
      <c r="E79" s="330"/>
      <c r="F79" s="431"/>
      <c r="G79" s="331"/>
      <c r="H79" s="432"/>
      <c r="I79" s="433"/>
      <c r="J79" s="365"/>
      <c r="K79" s="365"/>
      <c r="L79" s="366"/>
      <c r="M79" s="366"/>
      <c r="N79" s="366"/>
      <c r="O79" s="389"/>
      <c r="P79" s="389"/>
      <c r="Q79" s="367"/>
      <c r="R79" s="367"/>
      <c r="S79" s="367"/>
      <c r="T79" s="367"/>
      <c r="U79" s="390"/>
      <c r="V79" s="368"/>
      <c r="W79" s="368"/>
      <c r="X79" s="368"/>
      <c r="Y79" s="368"/>
      <c r="Z79" s="368"/>
      <c r="AA79" s="391"/>
      <c r="AB79" s="369"/>
      <c r="AC79" s="369"/>
      <c r="AD79" s="369"/>
      <c r="AE79" s="369"/>
      <c r="AF79" s="369"/>
      <c r="AG79" s="392"/>
      <c r="AH79" s="370"/>
      <c r="AI79" s="370"/>
      <c r="AJ79" s="370"/>
      <c r="AK79" s="370"/>
      <c r="AL79" s="370"/>
      <c r="AM79" s="365"/>
      <c r="AN79" s="366"/>
      <c r="AO79" s="366"/>
      <c r="AP79" s="366"/>
      <c r="AQ79" s="366"/>
      <c r="AR79" s="366"/>
      <c r="AS79" s="393"/>
      <c r="AT79" s="371"/>
      <c r="AU79" s="371"/>
      <c r="AV79" s="371"/>
      <c r="AW79" s="371"/>
      <c r="AX79" s="371"/>
      <c r="AY79" s="394"/>
      <c r="AZ79" s="372"/>
      <c r="BA79" s="372"/>
      <c r="BB79" s="372"/>
      <c r="BC79" s="372"/>
      <c r="BD79" s="372"/>
      <c r="BE79" s="365"/>
      <c r="BF79" s="366"/>
      <c r="BG79" s="366"/>
      <c r="BH79" s="366"/>
      <c r="BI79" s="366"/>
      <c r="BJ79" s="366"/>
      <c r="BK79" s="395"/>
      <c r="BL79" s="373"/>
      <c r="BM79" s="373"/>
      <c r="BN79" s="373"/>
      <c r="BO79" s="373"/>
      <c r="BP79" s="373"/>
      <c r="BQ79" s="390"/>
      <c r="BR79" s="368"/>
      <c r="BS79" s="368"/>
      <c r="BT79" s="368"/>
      <c r="BU79" s="368"/>
      <c r="BV79" s="368"/>
      <c r="BW79" s="394"/>
      <c r="BX79" s="372"/>
      <c r="BY79" s="372"/>
      <c r="BZ79" s="372"/>
      <c r="CA79" s="372"/>
      <c r="CB79" s="372"/>
      <c r="CC79" s="395"/>
      <c r="CD79" s="389"/>
      <c r="CE79" s="373"/>
      <c r="CF79" s="373"/>
      <c r="CG79" s="373"/>
      <c r="CH79" s="308"/>
    </row>
    <row r="80" spans="1:86" customFormat="1" hidden="1" x14ac:dyDescent="0.25">
      <c r="A80" s="330"/>
      <c r="B80" s="330"/>
      <c r="C80" s="330"/>
      <c r="D80" s="431"/>
      <c r="E80" s="330"/>
      <c r="F80" s="431"/>
      <c r="G80" s="331"/>
      <c r="H80" s="434"/>
      <c r="I80" s="433"/>
      <c r="J80" s="365"/>
      <c r="K80" s="365"/>
      <c r="L80" s="366"/>
      <c r="M80" s="366"/>
      <c r="N80" s="366"/>
      <c r="O80" s="389"/>
      <c r="P80" s="389"/>
      <c r="Q80" s="367"/>
      <c r="R80" s="367"/>
      <c r="S80" s="367"/>
      <c r="T80" s="367"/>
      <c r="U80" s="390"/>
      <c r="V80" s="368"/>
      <c r="W80" s="368"/>
      <c r="X80" s="368"/>
      <c r="Y80" s="368"/>
      <c r="Z80" s="368"/>
      <c r="AA80" s="391"/>
      <c r="AB80" s="369"/>
      <c r="AC80" s="369"/>
      <c r="AD80" s="369"/>
      <c r="AE80" s="369"/>
      <c r="AF80" s="369"/>
      <c r="AG80" s="392"/>
      <c r="AH80" s="370"/>
      <c r="AI80" s="370"/>
      <c r="AJ80" s="370"/>
      <c r="AK80" s="370"/>
      <c r="AL80" s="370"/>
      <c r="AM80" s="365"/>
      <c r="AN80" s="366"/>
      <c r="AO80" s="366"/>
      <c r="AP80" s="366"/>
      <c r="AQ80" s="366"/>
      <c r="AR80" s="366"/>
      <c r="AS80" s="393"/>
      <c r="AT80" s="371"/>
      <c r="AU80" s="371"/>
      <c r="AV80" s="371"/>
      <c r="AW80" s="371"/>
      <c r="AX80" s="371"/>
      <c r="AY80" s="394"/>
      <c r="AZ80" s="372"/>
      <c r="BA80" s="372"/>
      <c r="BB80" s="372"/>
      <c r="BC80" s="372"/>
      <c r="BD80" s="372"/>
      <c r="BE80" s="365"/>
      <c r="BF80" s="366"/>
      <c r="BG80" s="366"/>
      <c r="BH80" s="366"/>
      <c r="BI80" s="366"/>
      <c r="BJ80" s="366"/>
      <c r="BK80" s="395"/>
      <c r="BL80" s="373"/>
      <c r="BM80" s="373"/>
      <c r="BN80" s="373"/>
      <c r="BO80" s="373"/>
      <c r="BP80" s="373"/>
      <c r="BQ80" s="390"/>
      <c r="BR80" s="368"/>
      <c r="BS80" s="368"/>
      <c r="BT80" s="368"/>
      <c r="BU80" s="368"/>
      <c r="BV80" s="368"/>
      <c r="BW80" s="394"/>
      <c r="BX80" s="372"/>
      <c r="BY80" s="372"/>
      <c r="BZ80" s="372"/>
      <c r="CA80" s="372"/>
      <c r="CB80" s="372"/>
      <c r="CC80" s="395"/>
      <c r="CD80" s="389"/>
      <c r="CE80" s="373"/>
      <c r="CF80" s="373"/>
      <c r="CG80" s="373"/>
      <c r="CH80" s="308"/>
    </row>
    <row r="81" spans="1:86" customFormat="1" hidden="1" x14ac:dyDescent="0.25">
      <c r="A81" s="330"/>
      <c r="B81" s="330"/>
      <c r="C81" s="330"/>
      <c r="D81" s="431"/>
      <c r="E81" s="330"/>
      <c r="F81" s="431"/>
      <c r="G81" s="331"/>
      <c r="H81" s="436"/>
      <c r="I81" s="433"/>
      <c r="J81" s="365"/>
      <c r="K81" s="365"/>
      <c r="L81" s="366"/>
      <c r="M81" s="366"/>
      <c r="N81" s="366"/>
      <c r="O81" s="389"/>
      <c r="P81" s="389"/>
      <c r="Q81" s="367"/>
      <c r="R81" s="367"/>
      <c r="S81" s="367"/>
      <c r="T81" s="367"/>
      <c r="U81" s="390"/>
      <c r="V81" s="368"/>
      <c r="W81" s="368"/>
      <c r="X81" s="368"/>
      <c r="Y81" s="368"/>
      <c r="Z81" s="368"/>
      <c r="AA81" s="391"/>
      <c r="AB81" s="369"/>
      <c r="AC81" s="369"/>
      <c r="AD81" s="369"/>
      <c r="AE81" s="369"/>
      <c r="AF81" s="369"/>
      <c r="AG81" s="392"/>
      <c r="AH81" s="370"/>
      <c r="AI81" s="370"/>
      <c r="AJ81" s="370"/>
      <c r="AK81" s="370"/>
      <c r="AL81" s="370"/>
      <c r="AM81" s="365"/>
      <c r="AN81" s="366"/>
      <c r="AO81" s="366"/>
      <c r="AP81" s="366"/>
      <c r="AQ81" s="366"/>
      <c r="AR81" s="366"/>
      <c r="AS81" s="393"/>
      <c r="AT81" s="371"/>
      <c r="AU81" s="371"/>
      <c r="AV81" s="371"/>
      <c r="AW81" s="371"/>
      <c r="AX81" s="371"/>
      <c r="AY81" s="394"/>
      <c r="AZ81" s="372"/>
      <c r="BA81" s="372"/>
      <c r="BB81" s="372"/>
      <c r="BC81" s="372"/>
      <c r="BD81" s="372"/>
      <c r="BE81" s="365"/>
      <c r="BF81" s="366"/>
      <c r="BG81" s="366"/>
      <c r="BH81" s="366"/>
      <c r="BI81" s="366"/>
      <c r="BJ81" s="366"/>
      <c r="BK81" s="395"/>
      <c r="BL81" s="373"/>
      <c r="BM81" s="373"/>
      <c r="BN81" s="373"/>
      <c r="BO81" s="373"/>
      <c r="BP81" s="373"/>
      <c r="BQ81" s="390"/>
      <c r="BR81" s="368"/>
      <c r="BS81" s="368"/>
      <c r="BT81" s="368"/>
      <c r="BU81" s="368"/>
      <c r="BV81" s="368"/>
      <c r="BW81" s="394"/>
      <c r="BX81" s="372"/>
      <c r="BY81" s="372"/>
      <c r="BZ81" s="372"/>
      <c r="CA81" s="372"/>
      <c r="CB81" s="372"/>
      <c r="CC81" s="395"/>
      <c r="CD81" s="389"/>
      <c r="CE81" s="373"/>
      <c r="CF81" s="373"/>
      <c r="CG81" s="373"/>
      <c r="CH81" s="308"/>
    </row>
    <row r="82" spans="1:86" customFormat="1" hidden="1" x14ac:dyDescent="0.25">
      <c r="A82" s="330"/>
      <c r="B82" s="330"/>
      <c r="C82" s="330"/>
      <c r="D82" s="431"/>
      <c r="E82" s="330"/>
      <c r="F82" s="431"/>
      <c r="G82" s="437"/>
      <c r="H82" s="436"/>
      <c r="I82" s="433"/>
      <c r="J82" s="365"/>
      <c r="K82" s="365"/>
      <c r="L82" s="366"/>
      <c r="M82" s="366"/>
      <c r="N82" s="366"/>
      <c r="O82" s="389"/>
      <c r="P82" s="389"/>
      <c r="Q82" s="367"/>
      <c r="R82" s="367"/>
      <c r="S82" s="367"/>
      <c r="T82" s="367"/>
      <c r="U82" s="390"/>
      <c r="V82" s="368"/>
      <c r="W82" s="368"/>
      <c r="X82" s="368"/>
      <c r="Y82" s="368"/>
      <c r="Z82" s="368"/>
      <c r="AA82" s="391"/>
      <c r="AB82" s="369"/>
      <c r="AC82" s="369"/>
      <c r="AD82" s="369"/>
      <c r="AE82" s="369"/>
      <c r="AF82" s="369"/>
      <c r="AG82" s="392"/>
      <c r="AH82" s="370"/>
      <c r="AI82" s="370"/>
      <c r="AJ82" s="370"/>
      <c r="AK82" s="370"/>
      <c r="AL82" s="370"/>
      <c r="AM82" s="365"/>
      <c r="AN82" s="366"/>
      <c r="AO82" s="366"/>
      <c r="AP82" s="366"/>
      <c r="AQ82" s="366"/>
      <c r="AR82" s="366"/>
      <c r="AS82" s="393"/>
      <c r="AT82" s="371"/>
      <c r="AU82" s="371"/>
      <c r="AV82" s="371"/>
      <c r="AW82" s="371"/>
      <c r="AX82" s="371"/>
      <c r="AY82" s="394"/>
      <c r="AZ82" s="372"/>
      <c r="BA82" s="372"/>
      <c r="BB82" s="372"/>
      <c r="BC82" s="372"/>
      <c r="BD82" s="372"/>
      <c r="BE82" s="365"/>
      <c r="BF82" s="366"/>
      <c r="BG82" s="366"/>
      <c r="BH82" s="366"/>
      <c r="BI82" s="366"/>
      <c r="BJ82" s="366"/>
      <c r="BK82" s="395"/>
      <c r="BL82" s="373"/>
      <c r="BM82" s="373"/>
      <c r="BN82" s="373"/>
      <c r="BO82" s="373"/>
      <c r="BP82" s="373"/>
      <c r="BQ82" s="390"/>
      <c r="BR82" s="368"/>
      <c r="BS82" s="368"/>
      <c r="BT82" s="368"/>
      <c r="BU82" s="368"/>
      <c r="BV82" s="368"/>
      <c r="BW82" s="394"/>
      <c r="BX82" s="372"/>
      <c r="BY82" s="372"/>
      <c r="BZ82" s="372"/>
      <c r="CA82" s="372"/>
      <c r="CB82" s="372"/>
      <c r="CC82" s="395"/>
      <c r="CD82" s="389"/>
      <c r="CE82" s="373"/>
      <c r="CF82" s="373"/>
      <c r="CG82" s="373"/>
      <c r="CH82" s="308"/>
    </row>
    <row r="83" spans="1:86" customFormat="1" hidden="1" x14ac:dyDescent="0.25">
      <c r="A83" s="330"/>
      <c r="B83" s="330"/>
      <c r="C83" s="330"/>
      <c r="D83" s="431"/>
      <c r="E83" s="330"/>
      <c r="F83" s="431"/>
      <c r="G83" s="331"/>
      <c r="H83" s="432"/>
      <c r="I83" s="433"/>
      <c r="J83" s="365"/>
      <c r="K83" s="365"/>
      <c r="L83" s="366"/>
      <c r="M83" s="366"/>
      <c r="N83" s="366"/>
      <c r="O83" s="389"/>
      <c r="P83" s="389"/>
      <c r="Q83" s="367"/>
      <c r="R83" s="367"/>
      <c r="S83" s="367"/>
      <c r="T83" s="367"/>
      <c r="U83" s="390"/>
      <c r="V83" s="368"/>
      <c r="W83" s="368"/>
      <c r="X83" s="368"/>
      <c r="Y83" s="368"/>
      <c r="Z83" s="368"/>
      <c r="AA83" s="391"/>
      <c r="AB83" s="369"/>
      <c r="AC83" s="369"/>
      <c r="AD83" s="369"/>
      <c r="AE83" s="369"/>
      <c r="AF83" s="369"/>
      <c r="AG83" s="392"/>
      <c r="AH83" s="370"/>
      <c r="AI83" s="370"/>
      <c r="AJ83" s="370"/>
      <c r="AK83" s="370"/>
      <c r="AL83" s="370"/>
      <c r="AM83" s="365"/>
      <c r="AN83" s="366"/>
      <c r="AO83" s="366"/>
      <c r="AP83" s="366"/>
      <c r="AQ83" s="366"/>
      <c r="AR83" s="366"/>
      <c r="AS83" s="393"/>
      <c r="AT83" s="371"/>
      <c r="AU83" s="371"/>
      <c r="AV83" s="371"/>
      <c r="AW83" s="371"/>
      <c r="AX83" s="371"/>
      <c r="AY83" s="394"/>
      <c r="AZ83" s="372"/>
      <c r="BA83" s="372"/>
      <c r="BB83" s="372"/>
      <c r="BC83" s="372"/>
      <c r="BD83" s="372"/>
      <c r="BE83" s="365"/>
      <c r="BF83" s="366"/>
      <c r="BG83" s="366"/>
      <c r="BH83" s="366"/>
      <c r="BI83" s="366"/>
      <c r="BJ83" s="366"/>
      <c r="BK83" s="395"/>
      <c r="BL83" s="373"/>
      <c r="BM83" s="373"/>
      <c r="BN83" s="373"/>
      <c r="BO83" s="373"/>
      <c r="BP83" s="373"/>
      <c r="BQ83" s="390"/>
      <c r="BR83" s="368"/>
      <c r="BS83" s="368"/>
      <c r="BT83" s="368"/>
      <c r="BU83" s="368"/>
      <c r="BV83" s="368"/>
      <c r="BW83" s="394"/>
      <c r="BX83" s="372"/>
      <c r="BY83" s="372"/>
      <c r="BZ83" s="372"/>
      <c r="CA83" s="372"/>
      <c r="CB83" s="372"/>
      <c r="CC83" s="395"/>
      <c r="CD83" s="389"/>
      <c r="CE83" s="373"/>
      <c r="CF83" s="373"/>
      <c r="CG83" s="373"/>
      <c r="CH83" s="308"/>
    </row>
    <row r="84" spans="1:86" customFormat="1" hidden="1" x14ac:dyDescent="0.25">
      <c r="A84" s="330"/>
      <c r="B84" s="330"/>
      <c r="C84" s="330"/>
      <c r="D84" s="431"/>
      <c r="E84" s="330"/>
      <c r="F84" s="431"/>
      <c r="G84" s="437"/>
      <c r="H84" s="436"/>
      <c r="I84" s="433"/>
      <c r="J84" s="365"/>
      <c r="K84" s="365"/>
      <c r="L84" s="366"/>
      <c r="M84" s="366"/>
      <c r="N84" s="366"/>
      <c r="O84" s="389"/>
      <c r="P84" s="389"/>
      <c r="Q84" s="367"/>
      <c r="R84" s="367"/>
      <c r="S84" s="367"/>
      <c r="T84" s="367"/>
      <c r="U84" s="390"/>
      <c r="V84" s="368"/>
      <c r="W84" s="368"/>
      <c r="X84" s="368"/>
      <c r="Y84" s="368"/>
      <c r="Z84" s="368"/>
      <c r="AA84" s="391"/>
      <c r="AB84" s="369"/>
      <c r="AC84" s="369"/>
      <c r="AD84" s="369"/>
      <c r="AE84" s="369"/>
      <c r="AF84" s="369"/>
      <c r="AG84" s="392"/>
      <c r="AH84" s="370"/>
      <c r="AI84" s="370"/>
      <c r="AJ84" s="370"/>
      <c r="AK84" s="370"/>
      <c r="AL84" s="370"/>
      <c r="AM84" s="365"/>
      <c r="AN84" s="366"/>
      <c r="AO84" s="366"/>
      <c r="AP84" s="366"/>
      <c r="AQ84" s="366"/>
      <c r="AR84" s="366"/>
      <c r="AS84" s="393"/>
      <c r="AT84" s="371"/>
      <c r="AU84" s="371"/>
      <c r="AV84" s="371"/>
      <c r="AW84" s="371"/>
      <c r="AX84" s="371"/>
      <c r="AY84" s="394"/>
      <c r="AZ84" s="372"/>
      <c r="BA84" s="372"/>
      <c r="BB84" s="372"/>
      <c r="BC84" s="372"/>
      <c r="BD84" s="372"/>
      <c r="BE84" s="365"/>
      <c r="BF84" s="366"/>
      <c r="BG84" s="366"/>
      <c r="BH84" s="366"/>
      <c r="BI84" s="366"/>
      <c r="BJ84" s="366"/>
      <c r="BK84" s="395"/>
      <c r="BL84" s="373"/>
      <c r="BM84" s="373"/>
      <c r="BN84" s="373"/>
      <c r="BO84" s="373"/>
      <c r="BP84" s="373"/>
      <c r="BQ84" s="390"/>
      <c r="BR84" s="368"/>
      <c r="BS84" s="368"/>
      <c r="BT84" s="368"/>
      <c r="BU84" s="368"/>
      <c r="BV84" s="368"/>
      <c r="BW84" s="394"/>
      <c r="BX84" s="372"/>
      <c r="BY84" s="372"/>
      <c r="BZ84" s="372"/>
      <c r="CA84" s="372"/>
      <c r="CB84" s="372"/>
      <c r="CC84" s="395"/>
      <c r="CD84" s="389"/>
      <c r="CE84" s="373"/>
      <c r="CF84" s="373"/>
      <c r="CG84" s="373"/>
      <c r="CH84" s="308"/>
    </row>
    <row r="85" spans="1:86" customFormat="1" hidden="1" x14ac:dyDescent="0.25">
      <c r="A85" s="330"/>
      <c r="B85" s="330"/>
      <c r="C85" s="330"/>
      <c r="D85" s="431"/>
      <c r="E85" s="330"/>
      <c r="F85" s="431"/>
      <c r="G85" s="437"/>
      <c r="H85" s="436"/>
      <c r="I85" s="433"/>
      <c r="J85" s="365"/>
      <c r="K85" s="365"/>
      <c r="L85" s="366"/>
      <c r="M85" s="366"/>
      <c r="N85" s="366"/>
      <c r="O85" s="389"/>
      <c r="P85" s="389"/>
      <c r="Q85" s="367"/>
      <c r="R85" s="367"/>
      <c r="S85" s="367"/>
      <c r="T85" s="367"/>
      <c r="U85" s="390"/>
      <c r="V85" s="368"/>
      <c r="W85" s="368"/>
      <c r="X85" s="368"/>
      <c r="Y85" s="368"/>
      <c r="Z85" s="368"/>
      <c r="AA85" s="391"/>
      <c r="AB85" s="369"/>
      <c r="AC85" s="369"/>
      <c r="AD85" s="369"/>
      <c r="AE85" s="369"/>
      <c r="AF85" s="369"/>
      <c r="AG85" s="392"/>
      <c r="AH85" s="370"/>
      <c r="AI85" s="370"/>
      <c r="AJ85" s="370"/>
      <c r="AK85" s="370"/>
      <c r="AL85" s="370"/>
      <c r="AM85" s="365"/>
      <c r="AN85" s="366"/>
      <c r="AO85" s="366"/>
      <c r="AP85" s="366"/>
      <c r="AQ85" s="366"/>
      <c r="AR85" s="366"/>
      <c r="AS85" s="393"/>
      <c r="AT85" s="371"/>
      <c r="AU85" s="371"/>
      <c r="AV85" s="371"/>
      <c r="AW85" s="371"/>
      <c r="AX85" s="371"/>
      <c r="AY85" s="394"/>
      <c r="AZ85" s="372"/>
      <c r="BA85" s="372"/>
      <c r="BB85" s="372"/>
      <c r="BC85" s="372"/>
      <c r="BD85" s="372"/>
      <c r="BE85" s="365"/>
      <c r="BF85" s="366"/>
      <c r="BG85" s="366"/>
      <c r="BH85" s="366"/>
      <c r="BI85" s="366"/>
      <c r="BJ85" s="366"/>
      <c r="BK85" s="395"/>
      <c r="BL85" s="373"/>
      <c r="BM85" s="373"/>
      <c r="BN85" s="373"/>
      <c r="BO85" s="373"/>
      <c r="BP85" s="373"/>
      <c r="BQ85" s="390"/>
      <c r="BR85" s="368"/>
      <c r="BS85" s="368"/>
      <c r="BT85" s="368"/>
      <c r="BU85" s="368"/>
      <c r="BV85" s="368"/>
      <c r="BW85" s="394"/>
      <c r="BX85" s="372"/>
      <c r="BY85" s="372"/>
      <c r="BZ85" s="372"/>
      <c r="CA85" s="372"/>
      <c r="CB85" s="372"/>
      <c r="CC85" s="395"/>
      <c r="CD85" s="389"/>
      <c r="CE85" s="373"/>
      <c r="CF85" s="373"/>
      <c r="CG85" s="373"/>
      <c r="CH85" s="308"/>
    </row>
    <row r="86" spans="1:86" customFormat="1" hidden="1" x14ac:dyDescent="0.25">
      <c r="A86" s="330"/>
      <c r="B86" s="330"/>
      <c r="C86" s="330"/>
      <c r="D86" s="431"/>
      <c r="E86" s="330"/>
      <c r="F86" s="431"/>
      <c r="G86" s="331"/>
      <c r="H86" s="432"/>
      <c r="I86" s="433"/>
      <c r="J86" s="365"/>
      <c r="K86" s="365"/>
      <c r="L86" s="366"/>
      <c r="M86" s="366"/>
      <c r="N86" s="366"/>
      <c r="O86" s="389"/>
      <c r="P86" s="389"/>
      <c r="Q86" s="367"/>
      <c r="R86" s="367"/>
      <c r="S86" s="367"/>
      <c r="T86" s="367"/>
      <c r="U86" s="390"/>
      <c r="V86" s="368"/>
      <c r="W86" s="368"/>
      <c r="X86" s="368"/>
      <c r="Y86" s="368"/>
      <c r="Z86" s="368"/>
      <c r="AA86" s="391"/>
      <c r="AB86" s="369"/>
      <c r="AC86" s="369"/>
      <c r="AD86" s="369"/>
      <c r="AE86" s="369"/>
      <c r="AF86" s="369"/>
      <c r="AG86" s="392"/>
      <c r="AH86" s="370"/>
      <c r="AI86" s="370"/>
      <c r="AJ86" s="370"/>
      <c r="AK86" s="370"/>
      <c r="AL86" s="370"/>
      <c r="AM86" s="365"/>
      <c r="AN86" s="366"/>
      <c r="AO86" s="366"/>
      <c r="AP86" s="366"/>
      <c r="AQ86" s="366"/>
      <c r="AR86" s="366"/>
      <c r="AS86" s="393"/>
      <c r="AT86" s="371"/>
      <c r="AU86" s="371"/>
      <c r="AV86" s="371"/>
      <c r="AW86" s="371"/>
      <c r="AX86" s="371"/>
      <c r="AY86" s="394"/>
      <c r="AZ86" s="372"/>
      <c r="BA86" s="372"/>
      <c r="BB86" s="372"/>
      <c r="BC86" s="372"/>
      <c r="BD86" s="372"/>
      <c r="BE86" s="365"/>
      <c r="BF86" s="366"/>
      <c r="BG86" s="366"/>
      <c r="BH86" s="366"/>
      <c r="BI86" s="366"/>
      <c r="BJ86" s="366"/>
      <c r="BK86" s="395"/>
      <c r="BL86" s="373"/>
      <c r="BM86" s="373"/>
      <c r="BN86" s="373"/>
      <c r="BO86" s="373"/>
      <c r="BP86" s="373"/>
      <c r="BQ86" s="390"/>
      <c r="BR86" s="368"/>
      <c r="BS86" s="368"/>
      <c r="BT86" s="368"/>
      <c r="BU86" s="368"/>
      <c r="BV86" s="368"/>
      <c r="BW86" s="394"/>
      <c r="BX86" s="372"/>
      <c r="BY86" s="372"/>
      <c r="BZ86" s="372"/>
      <c r="CA86" s="372"/>
      <c r="CB86" s="372"/>
      <c r="CC86" s="395"/>
      <c r="CD86" s="389"/>
      <c r="CE86" s="373"/>
      <c r="CF86" s="373"/>
      <c r="CG86" s="373"/>
      <c r="CH86" s="308"/>
    </row>
    <row r="87" spans="1:86" customFormat="1" hidden="1" x14ac:dyDescent="0.25">
      <c r="A87" s="330"/>
      <c r="B87" s="330"/>
      <c r="C87" s="330"/>
      <c r="D87" s="431"/>
      <c r="E87" s="330"/>
      <c r="F87" s="431"/>
      <c r="G87" s="331"/>
      <c r="H87" s="434"/>
      <c r="I87" s="433"/>
      <c r="J87" s="365"/>
      <c r="K87" s="365"/>
      <c r="L87" s="366"/>
      <c r="M87" s="366"/>
      <c r="N87" s="366"/>
      <c r="O87" s="389"/>
      <c r="P87" s="389"/>
      <c r="Q87" s="367"/>
      <c r="R87" s="367"/>
      <c r="S87" s="367"/>
      <c r="T87" s="367"/>
      <c r="U87" s="390"/>
      <c r="V87" s="368"/>
      <c r="W87" s="368"/>
      <c r="X87" s="368"/>
      <c r="Y87" s="368"/>
      <c r="Z87" s="368"/>
      <c r="AA87" s="391"/>
      <c r="AB87" s="369"/>
      <c r="AC87" s="369"/>
      <c r="AD87" s="369"/>
      <c r="AE87" s="369"/>
      <c r="AF87" s="369"/>
      <c r="AG87" s="392"/>
      <c r="AH87" s="370"/>
      <c r="AI87" s="370"/>
      <c r="AJ87" s="370"/>
      <c r="AK87" s="370"/>
      <c r="AL87" s="370"/>
      <c r="AM87" s="365"/>
      <c r="AN87" s="366"/>
      <c r="AO87" s="366"/>
      <c r="AP87" s="366"/>
      <c r="AQ87" s="366"/>
      <c r="AR87" s="366"/>
      <c r="AS87" s="393"/>
      <c r="AT87" s="371"/>
      <c r="AU87" s="371"/>
      <c r="AV87" s="371"/>
      <c r="AW87" s="371"/>
      <c r="AX87" s="371"/>
      <c r="AY87" s="394"/>
      <c r="AZ87" s="372"/>
      <c r="BA87" s="372"/>
      <c r="BB87" s="372"/>
      <c r="BC87" s="372"/>
      <c r="BD87" s="372"/>
      <c r="BE87" s="365"/>
      <c r="BF87" s="366"/>
      <c r="BG87" s="366"/>
      <c r="BH87" s="366"/>
      <c r="BI87" s="366"/>
      <c r="BJ87" s="366"/>
      <c r="BK87" s="395"/>
      <c r="BL87" s="373"/>
      <c r="BM87" s="373"/>
      <c r="BN87" s="373"/>
      <c r="BO87" s="373"/>
      <c r="BP87" s="373"/>
      <c r="BQ87" s="390"/>
      <c r="BR87" s="368"/>
      <c r="BS87" s="368"/>
      <c r="BT87" s="368"/>
      <c r="BU87" s="368"/>
      <c r="BV87" s="368"/>
      <c r="BW87" s="394"/>
      <c r="BX87" s="372"/>
      <c r="BY87" s="372"/>
      <c r="BZ87" s="372"/>
      <c r="CA87" s="372"/>
      <c r="CB87" s="372"/>
      <c r="CC87" s="395"/>
      <c r="CD87" s="389"/>
      <c r="CE87" s="373"/>
      <c r="CF87" s="373"/>
      <c r="CG87" s="373"/>
      <c r="CH87" s="308"/>
    </row>
    <row r="88" spans="1:86" customFormat="1" hidden="1" x14ac:dyDescent="0.25">
      <c r="A88" s="352"/>
      <c r="B88" s="352"/>
      <c r="C88" s="352"/>
      <c r="D88" s="439"/>
      <c r="E88" s="352"/>
      <c r="F88" s="439"/>
      <c r="G88" s="462"/>
      <c r="H88" s="440"/>
      <c r="I88" s="441"/>
      <c r="J88" s="365"/>
      <c r="K88" s="365"/>
      <c r="L88" s="366"/>
      <c r="M88" s="366"/>
      <c r="N88" s="366"/>
      <c r="O88" s="389"/>
      <c r="P88" s="389"/>
      <c r="Q88" s="367"/>
      <c r="R88" s="367"/>
      <c r="S88" s="367"/>
      <c r="T88" s="367"/>
      <c r="U88" s="390"/>
      <c r="V88" s="368"/>
      <c r="W88" s="368"/>
      <c r="X88" s="368"/>
      <c r="Y88" s="368"/>
      <c r="Z88" s="368"/>
      <c r="AA88" s="391"/>
      <c r="AB88" s="369"/>
      <c r="AC88" s="369"/>
      <c r="AD88" s="369"/>
      <c r="AE88" s="369"/>
      <c r="AF88" s="369"/>
      <c r="AG88" s="392"/>
      <c r="AH88" s="370"/>
      <c r="AI88" s="370"/>
      <c r="AJ88" s="370"/>
      <c r="AK88" s="370"/>
      <c r="AL88" s="370"/>
      <c r="AM88" s="365"/>
      <c r="AN88" s="366"/>
      <c r="AO88" s="366"/>
      <c r="AP88" s="366"/>
      <c r="AQ88" s="366"/>
      <c r="AR88" s="366"/>
      <c r="AS88" s="393"/>
      <c r="AT88" s="371"/>
      <c r="AU88" s="371"/>
      <c r="AV88" s="371"/>
      <c r="AW88" s="371"/>
      <c r="AX88" s="371"/>
      <c r="AY88" s="394"/>
      <c r="AZ88" s="372"/>
      <c r="BA88" s="372"/>
      <c r="BB88" s="372"/>
      <c r="BC88" s="372"/>
      <c r="BD88" s="372"/>
      <c r="BE88" s="365"/>
      <c r="BF88" s="366"/>
      <c r="BG88" s="366"/>
      <c r="BH88" s="366"/>
      <c r="BI88" s="366"/>
      <c r="BJ88" s="366"/>
      <c r="BK88" s="395"/>
      <c r="BL88" s="373"/>
      <c r="BM88" s="373"/>
      <c r="BN88" s="373"/>
      <c r="BO88" s="373"/>
      <c r="BP88" s="373"/>
      <c r="BQ88" s="390"/>
      <c r="BR88" s="368"/>
      <c r="BS88" s="368"/>
      <c r="BT88" s="368"/>
      <c r="BU88" s="368"/>
      <c r="BV88" s="368"/>
      <c r="BW88" s="394"/>
      <c r="BX88" s="372"/>
      <c r="BY88" s="372"/>
      <c r="BZ88" s="372"/>
      <c r="CA88" s="372"/>
      <c r="CB88" s="372"/>
      <c r="CC88" s="395"/>
      <c r="CD88" s="389"/>
      <c r="CE88" s="373"/>
      <c r="CF88" s="373"/>
      <c r="CG88" s="373"/>
      <c r="CH88" s="308"/>
    </row>
    <row r="89" spans="1:86" customFormat="1" hidden="1" x14ac:dyDescent="0.25">
      <c r="A89" s="330"/>
      <c r="B89" s="429"/>
      <c r="C89" s="430"/>
      <c r="D89" s="431"/>
      <c r="E89" s="429"/>
      <c r="F89" s="431"/>
      <c r="G89" s="437"/>
      <c r="H89" s="436"/>
      <c r="I89" s="442"/>
      <c r="J89" s="365"/>
      <c r="K89" s="365"/>
      <c r="L89" s="366"/>
      <c r="M89" s="366"/>
      <c r="N89" s="366"/>
      <c r="O89" s="389"/>
      <c r="P89" s="389"/>
      <c r="Q89" s="367"/>
      <c r="R89" s="367"/>
      <c r="S89" s="367"/>
      <c r="T89" s="367"/>
      <c r="U89" s="390"/>
      <c r="V89" s="368"/>
      <c r="W89" s="368"/>
      <c r="X89" s="368"/>
      <c r="Y89" s="368"/>
      <c r="Z89" s="368"/>
      <c r="AA89" s="391"/>
      <c r="AB89" s="369"/>
      <c r="AC89" s="369"/>
      <c r="AD89" s="369"/>
      <c r="AE89" s="369"/>
      <c r="AF89" s="369"/>
      <c r="AG89" s="392"/>
      <c r="AH89" s="370"/>
      <c r="AI89" s="370"/>
      <c r="AJ89" s="370"/>
      <c r="AK89" s="370"/>
      <c r="AL89" s="370"/>
      <c r="AM89" s="365"/>
      <c r="AN89" s="366"/>
      <c r="AO89" s="366"/>
      <c r="AP89" s="366"/>
      <c r="AQ89" s="366"/>
      <c r="AR89" s="366"/>
      <c r="AS89" s="393"/>
      <c r="AT89" s="371"/>
      <c r="AU89" s="371"/>
      <c r="AV89" s="371"/>
      <c r="AW89" s="371"/>
      <c r="AX89" s="371"/>
      <c r="AY89" s="394"/>
      <c r="AZ89" s="372"/>
      <c r="BA89" s="372"/>
      <c r="BB89" s="372"/>
      <c r="BC89" s="372"/>
      <c r="BD89" s="372"/>
      <c r="BE89" s="365"/>
      <c r="BF89" s="366"/>
      <c r="BG89" s="366"/>
      <c r="BH89" s="366"/>
      <c r="BI89" s="366"/>
      <c r="BJ89" s="366"/>
      <c r="BK89" s="395"/>
      <c r="BL89" s="373"/>
      <c r="BM89" s="373"/>
      <c r="BN89" s="373"/>
      <c r="BO89" s="373"/>
      <c r="BP89" s="373"/>
      <c r="BQ89" s="390"/>
      <c r="BR89" s="368"/>
      <c r="BS89" s="368"/>
      <c r="BT89" s="368"/>
      <c r="BU89" s="368"/>
      <c r="BV89" s="368"/>
      <c r="BW89" s="394"/>
      <c r="BX89" s="372"/>
      <c r="BY89" s="372"/>
      <c r="BZ89" s="372"/>
      <c r="CA89" s="372"/>
      <c r="CB89" s="372"/>
      <c r="CC89" s="395"/>
      <c r="CD89" s="389"/>
      <c r="CE89" s="373"/>
      <c r="CF89" s="373"/>
      <c r="CG89" s="373"/>
      <c r="CH89" s="308"/>
    </row>
    <row r="90" spans="1:86" customFormat="1" hidden="1" x14ac:dyDescent="0.25">
      <c r="A90" s="374"/>
      <c r="B90" s="374"/>
      <c r="C90" s="374"/>
      <c r="D90" s="382"/>
      <c r="E90" s="374"/>
      <c r="F90" s="382"/>
      <c r="G90" s="443"/>
      <c r="H90" s="444"/>
      <c r="I90" s="385"/>
      <c r="J90" s="365"/>
      <c r="K90" s="365"/>
      <c r="L90" s="366"/>
      <c r="M90" s="366"/>
      <c r="N90" s="366"/>
      <c r="O90" s="389"/>
      <c r="P90" s="389"/>
      <c r="Q90" s="367"/>
      <c r="R90" s="367"/>
      <c r="S90" s="367"/>
      <c r="T90" s="367"/>
      <c r="U90" s="390"/>
      <c r="V90" s="368"/>
      <c r="W90" s="368"/>
      <c r="X90" s="368"/>
      <c r="Y90" s="368"/>
      <c r="Z90" s="368"/>
      <c r="AA90" s="391"/>
      <c r="AB90" s="369"/>
      <c r="AC90" s="369"/>
      <c r="AD90" s="369"/>
      <c r="AE90" s="369"/>
      <c r="AF90" s="369"/>
      <c r="AG90" s="392"/>
      <c r="AH90" s="370"/>
      <c r="AI90" s="370"/>
      <c r="AJ90" s="370"/>
      <c r="AK90" s="370"/>
      <c r="AL90" s="370"/>
      <c r="AM90" s="365"/>
      <c r="AN90" s="366"/>
      <c r="AO90" s="366"/>
      <c r="AP90" s="366"/>
      <c r="AQ90" s="366"/>
      <c r="AR90" s="366"/>
      <c r="AS90" s="393"/>
      <c r="AT90" s="371"/>
      <c r="AU90" s="371"/>
      <c r="AV90" s="371"/>
      <c r="AW90" s="371"/>
      <c r="AX90" s="371"/>
      <c r="AY90" s="394"/>
      <c r="AZ90" s="372"/>
      <c r="BA90" s="372"/>
      <c r="BB90" s="372"/>
      <c r="BC90" s="372"/>
      <c r="BD90" s="372"/>
      <c r="BE90" s="365"/>
      <c r="BF90" s="366"/>
      <c r="BG90" s="366"/>
      <c r="BH90" s="366"/>
      <c r="BI90" s="366"/>
      <c r="BJ90" s="366"/>
      <c r="BK90" s="395"/>
      <c r="BL90" s="373"/>
      <c r="BM90" s="373"/>
      <c r="BN90" s="373"/>
      <c r="BO90" s="373"/>
      <c r="BP90" s="373"/>
      <c r="BQ90" s="390"/>
      <c r="BR90" s="368"/>
      <c r="BS90" s="368"/>
      <c r="BT90" s="368"/>
      <c r="BU90" s="368"/>
      <c r="BV90" s="368"/>
      <c r="BW90" s="394"/>
      <c r="BX90" s="372"/>
      <c r="BY90" s="372"/>
      <c r="BZ90" s="372"/>
      <c r="CA90" s="372"/>
      <c r="CB90" s="372"/>
      <c r="CC90" s="395"/>
      <c r="CD90" s="389"/>
      <c r="CE90" s="373"/>
      <c r="CF90" s="373"/>
      <c r="CG90" s="373"/>
      <c r="CH90" s="308"/>
    </row>
    <row r="91" spans="1:86" customFormat="1" hidden="1" x14ac:dyDescent="0.25">
      <c r="A91" s="374"/>
      <c r="B91" s="374"/>
      <c r="C91" s="445"/>
      <c r="D91" s="382"/>
      <c r="E91" s="374"/>
      <c r="F91" s="382"/>
      <c r="G91" s="443"/>
      <c r="H91" s="446"/>
      <c r="I91" s="447"/>
      <c r="J91" s="365"/>
      <c r="K91" s="365"/>
      <c r="L91" s="366"/>
      <c r="M91" s="366"/>
      <c r="N91" s="366"/>
      <c r="O91" s="389"/>
      <c r="P91" s="389"/>
      <c r="Q91" s="367"/>
      <c r="R91" s="367"/>
      <c r="S91" s="367"/>
      <c r="T91" s="367"/>
      <c r="U91" s="390"/>
      <c r="V91" s="368"/>
      <c r="W91" s="368"/>
      <c r="X91" s="368"/>
      <c r="Y91" s="368"/>
      <c r="Z91" s="368"/>
      <c r="AA91" s="391"/>
      <c r="AB91" s="369"/>
      <c r="AC91" s="369"/>
      <c r="AD91" s="369"/>
      <c r="AE91" s="369"/>
      <c r="AF91" s="369"/>
      <c r="AG91" s="392"/>
      <c r="AH91" s="370"/>
      <c r="AI91" s="370"/>
      <c r="AJ91" s="370"/>
      <c r="AK91" s="370"/>
      <c r="AL91" s="370"/>
      <c r="AM91" s="365"/>
      <c r="AN91" s="366"/>
      <c r="AO91" s="366"/>
      <c r="AP91" s="366"/>
      <c r="AQ91" s="366"/>
      <c r="AR91" s="366"/>
      <c r="AS91" s="393"/>
      <c r="AT91" s="371"/>
      <c r="AU91" s="371"/>
      <c r="AV91" s="371"/>
      <c r="AW91" s="371"/>
      <c r="AX91" s="371"/>
      <c r="AY91" s="394"/>
      <c r="AZ91" s="372"/>
      <c r="BA91" s="372"/>
      <c r="BB91" s="372"/>
      <c r="BC91" s="372"/>
      <c r="BD91" s="372"/>
      <c r="BE91" s="365"/>
      <c r="BF91" s="366"/>
      <c r="BG91" s="366"/>
      <c r="BH91" s="366"/>
      <c r="BI91" s="366"/>
      <c r="BJ91" s="366"/>
      <c r="BK91" s="395"/>
      <c r="BL91" s="373"/>
      <c r="BM91" s="373"/>
      <c r="BN91" s="373"/>
      <c r="BO91" s="373"/>
      <c r="BP91" s="373"/>
      <c r="BQ91" s="390"/>
      <c r="BR91" s="368"/>
      <c r="BS91" s="368"/>
      <c r="BT91" s="368"/>
      <c r="BU91" s="368"/>
      <c r="BV91" s="368"/>
      <c r="BW91" s="394"/>
      <c r="BX91" s="372"/>
      <c r="BY91" s="372"/>
      <c r="BZ91" s="372"/>
      <c r="CA91" s="372"/>
      <c r="CB91" s="372"/>
      <c r="CC91" s="395"/>
      <c r="CD91" s="389"/>
      <c r="CE91" s="373"/>
      <c r="CF91" s="373"/>
      <c r="CG91" s="373"/>
      <c r="CH91" s="308"/>
    </row>
    <row r="92" spans="1:86" customFormat="1" hidden="1" x14ac:dyDescent="0.25">
      <c r="A92" s="374"/>
      <c r="B92" s="374"/>
      <c r="C92" s="445"/>
      <c r="D92" s="448"/>
      <c r="E92" s="374"/>
      <c r="F92" s="382"/>
      <c r="G92" s="443"/>
      <c r="H92" s="446"/>
      <c r="I92" s="447"/>
      <c r="J92" s="365"/>
      <c r="K92" s="365"/>
      <c r="L92" s="366"/>
      <c r="M92" s="366"/>
      <c r="N92" s="366"/>
      <c r="O92" s="389"/>
      <c r="P92" s="389"/>
      <c r="Q92" s="367"/>
      <c r="R92" s="367"/>
      <c r="S92" s="367"/>
      <c r="T92" s="367"/>
      <c r="U92" s="390"/>
      <c r="V92" s="368"/>
      <c r="W92" s="368"/>
      <c r="X92" s="368"/>
      <c r="Y92" s="368"/>
      <c r="Z92" s="368"/>
      <c r="AA92" s="391"/>
      <c r="AB92" s="369"/>
      <c r="AC92" s="369"/>
      <c r="AD92" s="369"/>
      <c r="AE92" s="369"/>
      <c r="AF92" s="369"/>
      <c r="AG92" s="392"/>
      <c r="AH92" s="370"/>
      <c r="AI92" s="370"/>
      <c r="AJ92" s="370"/>
      <c r="AK92" s="370"/>
      <c r="AL92" s="370"/>
      <c r="AM92" s="365"/>
      <c r="AN92" s="366"/>
      <c r="AO92" s="366"/>
      <c r="AP92" s="366"/>
      <c r="AQ92" s="366"/>
      <c r="AR92" s="366"/>
      <c r="AS92" s="393"/>
      <c r="AT92" s="371"/>
      <c r="AU92" s="371"/>
      <c r="AV92" s="371"/>
      <c r="AW92" s="371"/>
      <c r="AX92" s="371"/>
      <c r="AY92" s="394"/>
      <c r="AZ92" s="372"/>
      <c r="BA92" s="372"/>
      <c r="BB92" s="372"/>
      <c r="BC92" s="372"/>
      <c r="BD92" s="372"/>
      <c r="BE92" s="365"/>
      <c r="BF92" s="366"/>
      <c r="BG92" s="366"/>
      <c r="BH92" s="366"/>
      <c r="BI92" s="366"/>
      <c r="BJ92" s="366"/>
      <c r="BK92" s="395"/>
      <c r="BL92" s="373"/>
      <c r="BM92" s="373"/>
      <c r="BN92" s="373"/>
      <c r="BO92" s="373"/>
      <c r="BP92" s="373"/>
      <c r="BQ92" s="390"/>
      <c r="BR92" s="368"/>
      <c r="BS92" s="368"/>
      <c r="BT92" s="368"/>
      <c r="BU92" s="368"/>
      <c r="BV92" s="368"/>
      <c r="BW92" s="394"/>
      <c r="BX92" s="372"/>
      <c r="BY92" s="372"/>
      <c r="BZ92" s="372"/>
      <c r="CA92" s="372"/>
      <c r="CB92" s="372"/>
      <c r="CC92" s="395"/>
      <c r="CD92" s="389"/>
      <c r="CE92" s="373"/>
      <c r="CF92" s="373"/>
      <c r="CG92" s="373"/>
      <c r="CH92" s="308"/>
    </row>
    <row r="93" spans="1:86" customFormat="1" hidden="1" x14ac:dyDescent="0.25">
      <c r="A93" s="374"/>
      <c r="B93" s="374"/>
      <c r="C93" s="445"/>
      <c r="D93" s="383"/>
      <c r="E93" s="374"/>
      <c r="F93" s="382"/>
      <c r="G93" s="443"/>
      <c r="H93" s="446"/>
      <c r="I93" s="447"/>
      <c r="J93" s="365"/>
      <c r="K93" s="365"/>
      <c r="L93" s="366"/>
      <c r="M93" s="366"/>
      <c r="N93" s="366"/>
      <c r="O93" s="389"/>
      <c r="P93" s="389"/>
      <c r="Q93" s="367"/>
      <c r="R93" s="367"/>
      <c r="S93" s="367"/>
      <c r="T93" s="367"/>
      <c r="U93" s="390"/>
      <c r="V93" s="368"/>
      <c r="W93" s="368"/>
      <c r="X93" s="368"/>
      <c r="Y93" s="368"/>
      <c r="Z93" s="368"/>
      <c r="AA93" s="391"/>
      <c r="AB93" s="369"/>
      <c r="AC93" s="369"/>
      <c r="AD93" s="369"/>
      <c r="AE93" s="369"/>
      <c r="AF93" s="369"/>
      <c r="AG93" s="392"/>
      <c r="AH93" s="370"/>
      <c r="AI93" s="370"/>
      <c r="AJ93" s="370"/>
      <c r="AK93" s="370"/>
      <c r="AL93" s="370"/>
      <c r="AM93" s="365"/>
      <c r="AN93" s="366"/>
      <c r="AO93" s="366"/>
      <c r="AP93" s="366"/>
      <c r="AQ93" s="366"/>
      <c r="AR93" s="366"/>
      <c r="AS93" s="393"/>
      <c r="AT93" s="371"/>
      <c r="AU93" s="371"/>
      <c r="AV93" s="371"/>
      <c r="AW93" s="371"/>
      <c r="AX93" s="371"/>
      <c r="AY93" s="394"/>
      <c r="AZ93" s="372"/>
      <c r="BA93" s="372"/>
      <c r="BB93" s="372"/>
      <c r="BC93" s="372"/>
      <c r="BD93" s="372"/>
      <c r="BE93" s="365"/>
      <c r="BF93" s="366"/>
      <c r="BG93" s="366"/>
      <c r="BH93" s="366"/>
      <c r="BI93" s="366"/>
      <c r="BJ93" s="366"/>
      <c r="BK93" s="395"/>
      <c r="BL93" s="373"/>
      <c r="BM93" s="373"/>
      <c r="BN93" s="373"/>
      <c r="BO93" s="373"/>
      <c r="BP93" s="373"/>
      <c r="BQ93" s="390"/>
      <c r="BR93" s="368"/>
      <c r="BS93" s="368"/>
      <c r="BT93" s="368"/>
      <c r="BU93" s="368"/>
      <c r="BV93" s="368"/>
      <c r="BW93" s="394"/>
      <c r="BX93" s="372"/>
      <c r="BY93" s="372"/>
      <c r="BZ93" s="372"/>
      <c r="CA93" s="372"/>
      <c r="CB93" s="372"/>
      <c r="CC93" s="395"/>
      <c r="CD93" s="389"/>
      <c r="CE93" s="373"/>
      <c r="CF93" s="373"/>
      <c r="CG93" s="373"/>
      <c r="CH93" s="308"/>
    </row>
    <row r="94" spans="1:86" customFormat="1" hidden="1" x14ac:dyDescent="0.25">
      <c r="A94" s="374"/>
      <c r="B94" s="374"/>
      <c r="C94" s="374"/>
      <c r="D94" s="376"/>
      <c r="E94" s="412"/>
      <c r="F94" s="376"/>
      <c r="G94" s="413"/>
      <c r="H94" s="414"/>
      <c r="I94" s="388"/>
      <c r="J94" s="365"/>
      <c r="K94" s="365"/>
      <c r="L94" s="366"/>
      <c r="M94" s="366"/>
      <c r="N94" s="365"/>
      <c r="O94" s="389"/>
      <c r="P94" s="389"/>
      <c r="Q94" s="389"/>
      <c r="R94" s="389"/>
      <c r="S94" s="367"/>
      <c r="T94" s="389"/>
      <c r="U94" s="390"/>
      <c r="V94" s="390"/>
      <c r="W94" s="390"/>
      <c r="X94" s="390"/>
      <c r="Y94" s="368"/>
      <c r="Z94" s="390"/>
      <c r="AA94" s="391"/>
      <c r="AB94" s="391"/>
      <c r="AC94" s="391"/>
      <c r="AD94" s="391"/>
      <c r="AE94" s="369"/>
      <c r="AF94" s="391"/>
      <c r="AG94" s="392"/>
      <c r="AH94" s="392"/>
      <c r="AI94" s="392"/>
      <c r="AJ94" s="392"/>
      <c r="AK94" s="370"/>
      <c r="AL94" s="392"/>
      <c r="AM94" s="365"/>
      <c r="AN94" s="365"/>
      <c r="AO94" s="365"/>
      <c r="AP94" s="365"/>
      <c r="AQ94" s="366"/>
      <c r="AR94" s="365"/>
      <c r="AS94" s="393"/>
      <c r="AT94" s="393"/>
      <c r="AU94" s="393"/>
      <c r="AV94" s="393"/>
      <c r="AW94" s="371"/>
      <c r="AX94" s="393"/>
      <c r="AY94" s="394"/>
      <c r="AZ94" s="394"/>
      <c r="BA94" s="394"/>
      <c r="BB94" s="394"/>
      <c r="BC94" s="372"/>
      <c r="BD94" s="394"/>
      <c r="BE94" s="365"/>
      <c r="BF94" s="365"/>
      <c r="BG94" s="365"/>
      <c r="BH94" s="365"/>
      <c r="BI94" s="366"/>
      <c r="BJ94" s="365"/>
      <c r="BK94" s="395"/>
      <c r="BL94" s="395"/>
      <c r="BM94" s="395"/>
      <c r="BN94" s="395"/>
      <c r="BO94" s="373"/>
      <c r="BP94" s="395"/>
      <c r="BQ94" s="390"/>
      <c r="BR94" s="390"/>
      <c r="BS94" s="390"/>
      <c r="BT94" s="390"/>
      <c r="BU94" s="368"/>
      <c r="BV94" s="390"/>
      <c r="BW94" s="394"/>
      <c r="BX94" s="394"/>
      <c r="BY94" s="394"/>
      <c r="BZ94" s="394"/>
      <c r="CA94" s="372"/>
      <c r="CB94" s="394"/>
      <c r="CC94" s="395"/>
      <c r="CD94" s="389"/>
      <c r="CE94" s="395"/>
      <c r="CF94" s="373"/>
      <c r="CG94" s="395"/>
      <c r="CH94" s="308"/>
    </row>
    <row r="95" spans="1:86" customFormat="1" hidden="1" x14ac:dyDescent="0.25">
      <c r="A95" s="374"/>
      <c r="B95" s="374"/>
      <c r="C95" s="374"/>
      <c r="D95" s="376"/>
      <c r="E95" s="374"/>
      <c r="F95" s="376"/>
      <c r="G95" s="413"/>
      <c r="H95" s="414"/>
      <c r="I95" s="388"/>
      <c r="J95" s="365"/>
      <c r="K95" s="365"/>
      <c r="L95" s="366"/>
      <c r="M95" s="366"/>
      <c r="N95" s="365"/>
      <c r="O95" s="389"/>
      <c r="P95" s="389"/>
      <c r="Q95" s="389"/>
      <c r="R95" s="389"/>
      <c r="S95" s="367"/>
      <c r="T95" s="389"/>
      <c r="U95" s="390"/>
      <c r="V95" s="390"/>
      <c r="W95" s="390"/>
      <c r="X95" s="390"/>
      <c r="Y95" s="368"/>
      <c r="Z95" s="390"/>
      <c r="AA95" s="391"/>
      <c r="AB95" s="391"/>
      <c r="AC95" s="391"/>
      <c r="AD95" s="391"/>
      <c r="AE95" s="369"/>
      <c r="AF95" s="391"/>
      <c r="AG95" s="392"/>
      <c r="AH95" s="392"/>
      <c r="AI95" s="392"/>
      <c r="AJ95" s="392"/>
      <c r="AK95" s="370"/>
      <c r="AL95" s="392"/>
      <c r="AM95" s="365"/>
      <c r="AN95" s="365"/>
      <c r="AO95" s="365"/>
      <c r="AP95" s="365"/>
      <c r="AQ95" s="366"/>
      <c r="AR95" s="365"/>
      <c r="AS95" s="393"/>
      <c r="AT95" s="393"/>
      <c r="AU95" s="393"/>
      <c r="AV95" s="393"/>
      <c r="AW95" s="371"/>
      <c r="AX95" s="393"/>
      <c r="AY95" s="394"/>
      <c r="AZ95" s="394"/>
      <c r="BA95" s="394"/>
      <c r="BB95" s="394"/>
      <c r="BC95" s="372"/>
      <c r="BD95" s="394"/>
      <c r="BE95" s="365"/>
      <c r="BF95" s="365"/>
      <c r="BG95" s="365"/>
      <c r="BH95" s="365"/>
      <c r="BI95" s="366"/>
      <c r="BJ95" s="365"/>
      <c r="BK95" s="395"/>
      <c r="BL95" s="395"/>
      <c r="BM95" s="395"/>
      <c r="BN95" s="395"/>
      <c r="BO95" s="373"/>
      <c r="BP95" s="395"/>
      <c r="BQ95" s="390"/>
      <c r="BR95" s="390"/>
      <c r="BS95" s="390"/>
      <c r="BT95" s="390"/>
      <c r="BU95" s="368"/>
      <c r="BV95" s="390"/>
      <c r="BW95" s="394"/>
      <c r="BX95" s="394"/>
      <c r="BY95" s="394"/>
      <c r="BZ95" s="394"/>
      <c r="CA95" s="372"/>
      <c r="CB95" s="394"/>
      <c r="CC95" s="395"/>
      <c r="CD95" s="389"/>
      <c r="CE95" s="395"/>
      <c r="CF95" s="373"/>
      <c r="CG95" s="395"/>
      <c r="CH95" s="308"/>
    </row>
    <row r="96" spans="1:86" customFormat="1" hidden="1" x14ac:dyDescent="0.25">
      <c r="A96" s="374"/>
      <c r="B96" s="374"/>
      <c r="C96" s="374"/>
      <c r="D96" s="376"/>
      <c r="E96" s="374"/>
      <c r="F96" s="376"/>
      <c r="G96" s="386"/>
      <c r="H96" s="414"/>
      <c r="I96" s="388"/>
      <c r="J96" s="365"/>
      <c r="K96" s="365"/>
      <c r="L96" s="366"/>
      <c r="M96" s="366"/>
      <c r="N96" s="365"/>
      <c r="O96" s="389"/>
      <c r="P96" s="389"/>
      <c r="Q96" s="367"/>
      <c r="R96" s="389"/>
      <c r="S96" s="367"/>
      <c r="T96" s="389"/>
      <c r="U96" s="390"/>
      <c r="V96" s="390"/>
      <c r="W96" s="368"/>
      <c r="X96" s="390"/>
      <c r="Y96" s="368"/>
      <c r="Z96" s="390"/>
      <c r="AA96" s="391"/>
      <c r="AB96" s="391"/>
      <c r="AC96" s="369"/>
      <c r="AD96" s="391"/>
      <c r="AE96" s="369"/>
      <c r="AF96" s="391"/>
      <c r="AG96" s="392"/>
      <c r="AH96" s="392"/>
      <c r="AI96" s="370"/>
      <c r="AJ96" s="392"/>
      <c r="AK96" s="370"/>
      <c r="AL96" s="392"/>
      <c r="AM96" s="365"/>
      <c r="AN96" s="365"/>
      <c r="AO96" s="366"/>
      <c r="AP96" s="365"/>
      <c r="AQ96" s="366"/>
      <c r="AR96" s="365"/>
      <c r="AS96" s="393"/>
      <c r="AT96" s="393"/>
      <c r="AU96" s="371"/>
      <c r="AV96" s="393"/>
      <c r="AW96" s="371"/>
      <c r="AX96" s="393"/>
      <c r="AY96" s="394"/>
      <c r="AZ96" s="394"/>
      <c r="BA96" s="372"/>
      <c r="BB96" s="394"/>
      <c r="BC96" s="372"/>
      <c r="BD96" s="394"/>
      <c r="BE96" s="365"/>
      <c r="BF96" s="365"/>
      <c r="BG96" s="366"/>
      <c r="BH96" s="365"/>
      <c r="BI96" s="366"/>
      <c r="BJ96" s="365"/>
      <c r="BK96" s="395"/>
      <c r="BL96" s="395"/>
      <c r="BM96" s="373"/>
      <c r="BN96" s="395"/>
      <c r="BO96" s="373"/>
      <c r="BP96" s="395"/>
      <c r="BQ96" s="390"/>
      <c r="BR96" s="390"/>
      <c r="BS96" s="368"/>
      <c r="BT96" s="390"/>
      <c r="BU96" s="368"/>
      <c r="BV96" s="390"/>
      <c r="BW96" s="394"/>
      <c r="BX96" s="394"/>
      <c r="BY96" s="372"/>
      <c r="BZ96" s="394"/>
      <c r="CA96" s="372"/>
      <c r="CB96" s="394"/>
      <c r="CC96" s="395"/>
      <c r="CD96" s="389"/>
      <c r="CE96" s="373"/>
      <c r="CF96" s="373"/>
      <c r="CG96" s="395"/>
      <c r="CH96" s="308"/>
    </row>
    <row r="97" spans="1:86" customFormat="1" hidden="1" x14ac:dyDescent="0.25">
      <c r="A97" s="374"/>
      <c r="B97" s="374"/>
      <c r="C97" s="374"/>
      <c r="D97" s="376"/>
      <c r="E97" s="374"/>
      <c r="F97" s="376"/>
      <c r="G97" s="386"/>
      <c r="H97" s="414"/>
      <c r="I97" s="388"/>
      <c r="J97" s="365"/>
      <c r="K97" s="365"/>
      <c r="L97" s="366"/>
      <c r="M97" s="366"/>
      <c r="N97" s="365"/>
      <c r="O97" s="389"/>
      <c r="P97" s="389"/>
      <c r="Q97" s="367"/>
      <c r="R97" s="389"/>
      <c r="S97" s="367"/>
      <c r="T97" s="389"/>
      <c r="U97" s="390"/>
      <c r="V97" s="390"/>
      <c r="W97" s="368"/>
      <c r="X97" s="390"/>
      <c r="Y97" s="368"/>
      <c r="Z97" s="390"/>
      <c r="AA97" s="391"/>
      <c r="AB97" s="391"/>
      <c r="AC97" s="369"/>
      <c r="AD97" s="391"/>
      <c r="AE97" s="369"/>
      <c r="AF97" s="391"/>
      <c r="AG97" s="392"/>
      <c r="AH97" s="392"/>
      <c r="AI97" s="370"/>
      <c r="AJ97" s="392"/>
      <c r="AK97" s="370"/>
      <c r="AL97" s="392"/>
      <c r="AM97" s="365"/>
      <c r="AN97" s="365"/>
      <c r="AO97" s="366"/>
      <c r="AP97" s="365"/>
      <c r="AQ97" s="366"/>
      <c r="AR97" s="365"/>
      <c r="AS97" s="393"/>
      <c r="AT97" s="393"/>
      <c r="AU97" s="371"/>
      <c r="AV97" s="393"/>
      <c r="AW97" s="371"/>
      <c r="AX97" s="393"/>
      <c r="AY97" s="394"/>
      <c r="AZ97" s="394"/>
      <c r="BA97" s="372"/>
      <c r="BB97" s="394"/>
      <c r="BC97" s="372"/>
      <c r="BD97" s="394"/>
      <c r="BE97" s="365"/>
      <c r="BF97" s="365"/>
      <c r="BG97" s="366"/>
      <c r="BH97" s="365"/>
      <c r="BI97" s="366"/>
      <c r="BJ97" s="365"/>
      <c r="BK97" s="395"/>
      <c r="BL97" s="395"/>
      <c r="BM97" s="373"/>
      <c r="BN97" s="395"/>
      <c r="BO97" s="373"/>
      <c r="BP97" s="395"/>
      <c r="BQ97" s="390"/>
      <c r="BR97" s="390"/>
      <c r="BS97" s="368"/>
      <c r="BT97" s="390"/>
      <c r="BU97" s="368"/>
      <c r="BV97" s="390"/>
      <c r="BW97" s="394"/>
      <c r="BX97" s="394"/>
      <c r="BY97" s="372"/>
      <c r="BZ97" s="394"/>
      <c r="CA97" s="372"/>
      <c r="CB97" s="394"/>
      <c r="CC97" s="395"/>
      <c r="CD97" s="389"/>
      <c r="CE97" s="373"/>
      <c r="CF97" s="373"/>
      <c r="CG97" s="395"/>
      <c r="CH97" s="308"/>
    </row>
    <row r="98" spans="1:86" customFormat="1" hidden="1" x14ac:dyDescent="0.25">
      <c r="A98" s="374"/>
      <c r="B98" s="374"/>
      <c r="C98" s="374"/>
      <c r="D98" s="376"/>
      <c r="E98" s="374"/>
      <c r="F98" s="376"/>
      <c r="G98" s="386"/>
      <c r="H98" s="414"/>
      <c r="I98" s="388"/>
      <c r="J98" s="365"/>
      <c r="K98" s="365"/>
      <c r="L98" s="366"/>
      <c r="M98" s="366"/>
      <c r="N98" s="365"/>
      <c r="O98" s="389"/>
      <c r="P98" s="389"/>
      <c r="Q98" s="367"/>
      <c r="R98" s="389"/>
      <c r="S98" s="367"/>
      <c r="T98" s="389"/>
      <c r="U98" s="390"/>
      <c r="V98" s="390"/>
      <c r="W98" s="368"/>
      <c r="X98" s="390"/>
      <c r="Y98" s="368"/>
      <c r="Z98" s="390"/>
      <c r="AA98" s="391"/>
      <c r="AB98" s="391"/>
      <c r="AC98" s="369"/>
      <c r="AD98" s="391"/>
      <c r="AE98" s="369"/>
      <c r="AF98" s="391"/>
      <c r="AG98" s="392"/>
      <c r="AH98" s="392"/>
      <c r="AI98" s="370"/>
      <c r="AJ98" s="392"/>
      <c r="AK98" s="370"/>
      <c r="AL98" s="392"/>
      <c r="AM98" s="365"/>
      <c r="AN98" s="365"/>
      <c r="AO98" s="366"/>
      <c r="AP98" s="365"/>
      <c r="AQ98" s="366"/>
      <c r="AR98" s="365"/>
      <c r="AS98" s="393"/>
      <c r="AT98" s="393"/>
      <c r="AU98" s="371"/>
      <c r="AV98" s="393"/>
      <c r="AW98" s="371"/>
      <c r="AX98" s="393"/>
      <c r="AY98" s="394"/>
      <c r="AZ98" s="394"/>
      <c r="BA98" s="372"/>
      <c r="BB98" s="394"/>
      <c r="BC98" s="372"/>
      <c r="BD98" s="394"/>
      <c r="BE98" s="365"/>
      <c r="BF98" s="365"/>
      <c r="BG98" s="366"/>
      <c r="BH98" s="365"/>
      <c r="BI98" s="366"/>
      <c r="BJ98" s="365"/>
      <c r="BK98" s="395"/>
      <c r="BL98" s="395"/>
      <c r="BM98" s="373"/>
      <c r="BN98" s="395"/>
      <c r="BO98" s="373"/>
      <c r="BP98" s="395"/>
      <c r="BQ98" s="390"/>
      <c r="BR98" s="390"/>
      <c r="BS98" s="368"/>
      <c r="BT98" s="390"/>
      <c r="BU98" s="368"/>
      <c r="BV98" s="390"/>
      <c r="BW98" s="394"/>
      <c r="BX98" s="394"/>
      <c r="BY98" s="372"/>
      <c r="BZ98" s="394"/>
      <c r="CA98" s="372"/>
      <c r="CB98" s="394"/>
      <c r="CC98" s="395"/>
      <c r="CD98" s="389"/>
      <c r="CE98" s="373"/>
      <c r="CF98" s="373"/>
      <c r="CG98" s="395"/>
      <c r="CH98" s="308"/>
    </row>
    <row r="99" spans="1:86" customFormat="1" hidden="1" x14ac:dyDescent="0.25">
      <c r="A99" s="374"/>
      <c r="B99" s="374"/>
      <c r="C99" s="374"/>
      <c r="D99" s="376"/>
      <c r="E99" s="374"/>
      <c r="F99" s="376"/>
      <c r="G99" s="413"/>
      <c r="H99" s="414"/>
      <c r="I99" s="463"/>
      <c r="J99" s="365"/>
      <c r="K99" s="365"/>
      <c r="L99" s="366"/>
      <c r="M99" s="366"/>
      <c r="N99" s="365"/>
      <c r="O99" s="389"/>
      <c r="P99" s="389"/>
      <c r="Q99" s="367"/>
      <c r="R99" s="389"/>
      <c r="S99" s="367"/>
      <c r="T99" s="389"/>
      <c r="U99" s="390"/>
      <c r="V99" s="390"/>
      <c r="W99" s="368"/>
      <c r="X99" s="390"/>
      <c r="Y99" s="368"/>
      <c r="Z99" s="390"/>
      <c r="AA99" s="391"/>
      <c r="AB99" s="391"/>
      <c r="AC99" s="369"/>
      <c r="AD99" s="391"/>
      <c r="AE99" s="369"/>
      <c r="AF99" s="391"/>
      <c r="AG99" s="392"/>
      <c r="AH99" s="392"/>
      <c r="AI99" s="370"/>
      <c r="AJ99" s="392"/>
      <c r="AK99" s="370"/>
      <c r="AL99" s="392"/>
      <c r="AM99" s="365"/>
      <c r="AN99" s="365"/>
      <c r="AO99" s="366"/>
      <c r="AP99" s="365"/>
      <c r="AQ99" s="366"/>
      <c r="AR99" s="365"/>
      <c r="AS99" s="393"/>
      <c r="AT99" s="393"/>
      <c r="AU99" s="371"/>
      <c r="AV99" s="393"/>
      <c r="AW99" s="371"/>
      <c r="AX99" s="393"/>
      <c r="AY99" s="394"/>
      <c r="AZ99" s="394"/>
      <c r="BA99" s="372"/>
      <c r="BB99" s="394"/>
      <c r="BC99" s="372"/>
      <c r="BD99" s="394"/>
      <c r="BE99" s="365"/>
      <c r="BF99" s="365"/>
      <c r="BG99" s="366"/>
      <c r="BH99" s="365"/>
      <c r="BI99" s="366"/>
      <c r="BJ99" s="365"/>
      <c r="BK99" s="395"/>
      <c r="BL99" s="395"/>
      <c r="BM99" s="373"/>
      <c r="BN99" s="395"/>
      <c r="BO99" s="373"/>
      <c r="BP99" s="395"/>
      <c r="BQ99" s="390"/>
      <c r="BR99" s="390"/>
      <c r="BS99" s="368"/>
      <c r="BT99" s="390"/>
      <c r="BU99" s="368"/>
      <c r="BV99" s="390"/>
      <c r="BW99" s="394"/>
      <c r="BX99" s="394"/>
      <c r="BY99" s="372"/>
      <c r="BZ99" s="394"/>
      <c r="CA99" s="372"/>
      <c r="CB99" s="394"/>
      <c r="CC99" s="395"/>
      <c r="CD99" s="389"/>
      <c r="CE99" s="373"/>
      <c r="CF99" s="373"/>
      <c r="CG99" s="395"/>
      <c r="CH99" s="308"/>
    </row>
    <row r="100" spans="1:86" customFormat="1" hidden="1" x14ac:dyDescent="0.25">
      <c r="A100" s="374"/>
      <c r="B100" s="374"/>
      <c r="C100" s="374"/>
      <c r="D100" s="376"/>
      <c r="E100" s="374"/>
      <c r="F100" s="376"/>
      <c r="G100" s="413"/>
      <c r="H100" s="414"/>
      <c r="I100" s="463"/>
      <c r="J100" s="365"/>
      <c r="K100" s="365"/>
      <c r="L100" s="366"/>
      <c r="M100" s="366"/>
      <c r="N100" s="365"/>
      <c r="O100" s="389"/>
      <c r="P100" s="389"/>
      <c r="Q100" s="367"/>
      <c r="R100" s="389"/>
      <c r="S100" s="367"/>
      <c r="T100" s="389"/>
      <c r="U100" s="390"/>
      <c r="V100" s="390"/>
      <c r="W100" s="368"/>
      <c r="X100" s="390"/>
      <c r="Y100" s="368"/>
      <c r="Z100" s="390"/>
      <c r="AA100" s="391"/>
      <c r="AB100" s="391"/>
      <c r="AC100" s="369"/>
      <c r="AD100" s="391"/>
      <c r="AE100" s="369"/>
      <c r="AF100" s="391"/>
      <c r="AG100" s="392"/>
      <c r="AH100" s="392"/>
      <c r="AI100" s="370"/>
      <c r="AJ100" s="392"/>
      <c r="AK100" s="370"/>
      <c r="AL100" s="392"/>
      <c r="AM100" s="365"/>
      <c r="AN100" s="365"/>
      <c r="AO100" s="366"/>
      <c r="AP100" s="365"/>
      <c r="AQ100" s="366"/>
      <c r="AR100" s="365"/>
      <c r="AS100" s="393"/>
      <c r="AT100" s="393"/>
      <c r="AU100" s="371"/>
      <c r="AV100" s="393"/>
      <c r="AW100" s="371"/>
      <c r="AX100" s="393"/>
      <c r="AY100" s="394"/>
      <c r="AZ100" s="394"/>
      <c r="BA100" s="372"/>
      <c r="BB100" s="394"/>
      <c r="BC100" s="372"/>
      <c r="BD100" s="394"/>
      <c r="BE100" s="365"/>
      <c r="BF100" s="365"/>
      <c r="BG100" s="366"/>
      <c r="BH100" s="365"/>
      <c r="BI100" s="366"/>
      <c r="BJ100" s="365"/>
      <c r="BK100" s="395"/>
      <c r="BL100" s="395"/>
      <c r="BM100" s="373"/>
      <c r="BN100" s="395"/>
      <c r="BO100" s="373"/>
      <c r="BP100" s="395"/>
      <c r="BQ100" s="390"/>
      <c r="BR100" s="390"/>
      <c r="BS100" s="368"/>
      <c r="BT100" s="390"/>
      <c r="BU100" s="368"/>
      <c r="BV100" s="390"/>
      <c r="BW100" s="394"/>
      <c r="BX100" s="394"/>
      <c r="BY100" s="372"/>
      <c r="BZ100" s="394"/>
      <c r="CA100" s="372"/>
      <c r="CB100" s="394"/>
      <c r="CC100" s="395"/>
      <c r="CD100" s="389"/>
      <c r="CE100" s="373"/>
      <c r="CF100" s="373"/>
      <c r="CG100" s="395"/>
      <c r="CH100" s="308"/>
    </row>
    <row r="101" spans="1:86" customFormat="1" hidden="1" x14ac:dyDescent="0.25">
      <c r="A101" s="374"/>
      <c r="B101" s="374"/>
      <c r="C101" s="374"/>
      <c r="D101" s="376"/>
      <c r="E101" s="374"/>
      <c r="F101" s="376"/>
      <c r="G101" s="413"/>
      <c r="H101" s="414"/>
      <c r="I101" s="463"/>
      <c r="J101" s="365"/>
      <c r="K101" s="365"/>
      <c r="L101" s="366"/>
      <c r="M101" s="366"/>
      <c r="N101" s="365"/>
      <c r="O101" s="389"/>
      <c r="P101" s="389"/>
      <c r="Q101" s="367"/>
      <c r="R101" s="389"/>
      <c r="S101" s="367"/>
      <c r="T101" s="389"/>
      <c r="U101" s="390"/>
      <c r="V101" s="390"/>
      <c r="W101" s="368"/>
      <c r="X101" s="390"/>
      <c r="Y101" s="368"/>
      <c r="Z101" s="390"/>
      <c r="AA101" s="391"/>
      <c r="AB101" s="391"/>
      <c r="AC101" s="369"/>
      <c r="AD101" s="391"/>
      <c r="AE101" s="369"/>
      <c r="AF101" s="391"/>
      <c r="AG101" s="392"/>
      <c r="AH101" s="392"/>
      <c r="AI101" s="370"/>
      <c r="AJ101" s="392"/>
      <c r="AK101" s="370"/>
      <c r="AL101" s="392"/>
      <c r="AM101" s="365"/>
      <c r="AN101" s="365"/>
      <c r="AO101" s="366"/>
      <c r="AP101" s="365"/>
      <c r="AQ101" s="366"/>
      <c r="AR101" s="365"/>
      <c r="AS101" s="393"/>
      <c r="AT101" s="393"/>
      <c r="AU101" s="371"/>
      <c r="AV101" s="393"/>
      <c r="AW101" s="371"/>
      <c r="AX101" s="393"/>
      <c r="AY101" s="394"/>
      <c r="AZ101" s="394"/>
      <c r="BA101" s="372"/>
      <c r="BB101" s="394"/>
      <c r="BC101" s="372"/>
      <c r="BD101" s="394"/>
      <c r="BE101" s="365"/>
      <c r="BF101" s="365"/>
      <c r="BG101" s="366"/>
      <c r="BH101" s="365"/>
      <c r="BI101" s="366"/>
      <c r="BJ101" s="365"/>
      <c r="BK101" s="395"/>
      <c r="BL101" s="395"/>
      <c r="BM101" s="373"/>
      <c r="BN101" s="395"/>
      <c r="BO101" s="373"/>
      <c r="BP101" s="395"/>
      <c r="BQ101" s="390"/>
      <c r="BR101" s="390"/>
      <c r="BS101" s="368"/>
      <c r="BT101" s="390"/>
      <c r="BU101" s="368"/>
      <c r="BV101" s="390"/>
      <c r="BW101" s="394"/>
      <c r="BX101" s="394"/>
      <c r="BY101" s="372"/>
      <c r="BZ101" s="394"/>
      <c r="CA101" s="372"/>
      <c r="CB101" s="394"/>
      <c r="CC101" s="395"/>
      <c r="CD101" s="389"/>
      <c r="CE101" s="373"/>
      <c r="CF101" s="373"/>
      <c r="CG101" s="395"/>
      <c r="CH101" s="308"/>
    </row>
    <row r="102" spans="1:86" customFormat="1" hidden="1" x14ac:dyDescent="0.25">
      <c r="A102" s="459"/>
      <c r="B102" s="459"/>
      <c r="C102" s="459"/>
      <c r="D102" s="460"/>
      <c r="E102" s="459"/>
      <c r="F102" s="399"/>
      <c r="G102" s="461"/>
      <c r="H102" s="354"/>
      <c r="I102" s="408"/>
      <c r="J102" s="418"/>
      <c r="K102" s="418"/>
      <c r="L102" s="418"/>
      <c r="M102" s="418"/>
      <c r="N102" s="418"/>
      <c r="O102" s="419"/>
      <c r="P102" s="419"/>
      <c r="Q102" s="419"/>
      <c r="R102" s="419"/>
      <c r="S102" s="419"/>
      <c r="T102" s="419"/>
      <c r="U102" s="420"/>
      <c r="V102" s="420"/>
      <c r="W102" s="420"/>
      <c r="X102" s="420"/>
      <c r="Y102" s="420"/>
      <c r="Z102" s="420"/>
      <c r="AA102" s="421"/>
      <c r="AB102" s="421"/>
      <c r="AC102" s="421"/>
      <c r="AD102" s="421"/>
      <c r="AE102" s="421"/>
      <c r="AF102" s="421"/>
      <c r="AG102" s="422"/>
      <c r="AH102" s="422"/>
      <c r="AI102" s="422"/>
      <c r="AJ102" s="422"/>
      <c r="AK102" s="422"/>
      <c r="AL102" s="422"/>
      <c r="AM102" s="418"/>
      <c r="AN102" s="418"/>
      <c r="AO102" s="418"/>
      <c r="AP102" s="418"/>
      <c r="AQ102" s="418"/>
      <c r="AR102" s="418"/>
      <c r="AS102" s="423"/>
      <c r="AT102" s="423"/>
      <c r="AU102" s="423"/>
      <c r="AV102" s="423"/>
      <c r="AW102" s="423"/>
      <c r="AX102" s="423"/>
      <c r="AY102" s="424"/>
      <c r="AZ102" s="424"/>
      <c r="BA102" s="424"/>
      <c r="BB102" s="424"/>
      <c r="BC102" s="424"/>
      <c r="BD102" s="424"/>
      <c r="BE102" s="418"/>
      <c r="BF102" s="418"/>
      <c r="BG102" s="418"/>
      <c r="BH102" s="418"/>
      <c r="BI102" s="418"/>
      <c r="BJ102" s="418"/>
      <c r="BK102" s="425"/>
      <c r="BL102" s="425"/>
      <c r="BM102" s="425"/>
      <c r="BN102" s="425"/>
      <c r="BO102" s="425"/>
      <c r="BP102" s="425"/>
      <c r="BQ102" s="420"/>
      <c r="BR102" s="420"/>
      <c r="BS102" s="420"/>
      <c r="BT102" s="420"/>
      <c r="BU102" s="420"/>
      <c r="BV102" s="420"/>
      <c r="BW102" s="424"/>
      <c r="BX102" s="424"/>
      <c r="BY102" s="424"/>
      <c r="BZ102" s="424"/>
      <c r="CA102" s="424"/>
      <c r="CB102" s="424"/>
      <c r="CC102" s="425"/>
      <c r="CD102" s="419"/>
      <c r="CE102" s="425"/>
      <c r="CF102" s="425"/>
      <c r="CG102" s="425"/>
      <c r="CH102" s="308"/>
    </row>
    <row r="103" spans="1:86" customFormat="1" hidden="1" x14ac:dyDescent="0.25">
      <c r="A103" s="310"/>
      <c r="B103" s="310"/>
      <c r="C103" s="310"/>
      <c r="D103" s="399"/>
      <c r="E103" s="310"/>
      <c r="F103" s="399"/>
      <c r="G103" s="416"/>
      <c r="H103" s="427"/>
      <c r="I103" s="428"/>
      <c r="J103" s="365"/>
      <c r="K103" s="365"/>
      <c r="L103" s="366"/>
      <c r="M103" s="366"/>
      <c r="N103" s="366"/>
      <c r="O103" s="389"/>
      <c r="P103" s="389"/>
      <c r="Q103" s="367"/>
      <c r="R103" s="367"/>
      <c r="S103" s="367"/>
      <c r="T103" s="367"/>
      <c r="U103" s="390"/>
      <c r="V103" s="368"/>
      <c r="W103" s="368"/>
      <c r="X103" s="368"/>
      <c r="Y103" s="368"/>
      <c r="Z103" s="368"/>
      <c r="AA103" s="391"/>
      <c r="AB103" s="369"/>
      <c r="AC103" s="369"/>
      <c r="AD103" s="369"/>
      <c r="AE103" s="369"/>
      <c r="AF103" s="369"/>
      <c r="AG103" s="392"/>
      <c r="AH103" s="370"/>
      <c r="AI103" s="370"/>
      <c r="AJ103" s="370"/>
      <c r="AK103" s="370"/>
      <c r="AL103" s="370"/>
      <c r="AM103" s="365"/>
      <c r="AN103" s="366"/>
      <c r="AO103" s="366"/>
      <c r="AP103" s="366"/>
      <c r="AQ103" s="366"/>
      <c r="AR103" s="366"/>
      <c r="AS103" s="393"/>
      <c r="AT103" s="371"/>
      <c r="AU103" s="371"/>
      <c r="AV103" s="371"/>
      <c r="AW103" s="371"/>
      <c r="AX103" s="371"/>
      <c r="AY103" s="394"/>
      <c r="AZ103" s="372"/>
      <c r="BA103" s="372"/>
      <c r="BB103" s="372"/>
      <c r="BC103" s="372"/>
      <c r="BD103" s="372"/>
      <c r="BE103" s="365"/>
      <c r="BF103" s="366"/>
      <c r="BG103" s="366"/>
      <c r="BH103" s="366"/>
      <c r="BI103" s="366"/>
      <c r="BJ103" s="366"/>
      <c r="BK103" s="395"/>
      <c r="BL103" s="373"/>
      <c r="BM103" s="373"/>
      <c r="BN103" s="373"/>
      <c r="BO103" s="373"/>
      <c r="BP103" s="373"/>
      <c r="BQ103" s="390"/>
      <c r="BR103" s="368"/>
      <c r="BS103" s="368"/>
      <c r="BT103" s="368"/>
      <c r="BU103" s="368"/>
      <c r="BV103" s="368"/>
      <c r="BW103" s="394"/>
      <c r="BX103" s="372"/>
      <c r="BY103" s="372"/>
      <c r="BZ103" s="372"/>
      <c r="CA103" s="372"/>
      <c r="CB103" s="372"/>
      <c r="CC103" s="395"/>
      <c r="CD103" s="389"/>
      <c r="CE103" s="373"/>
      <c r="CF103" s="373"/>
      <c r="CG103" s="373"/>
      <c r="CH103" s="308"/>
    </row>
    <row r="104" spans="1:86" customFormat="1" hidden="1" x14ac:dyDescent="0.25">
      <c r="A104" s="330"/>
      <c r="B104" s="330"/>
      <c r="C104" s="330"/>
      <c r="D104" s="431"/>
      <c r="E104" s="330"/>
      <c r="F104" s="431"/>
      <c r="G104" s="331"/>
      <c r="H104" s="432"/>
      <c r="I104" s="433"/>
      <c r="J104" s="365"/>
      <c r="K104" s="365"/>
      <c r="L104" s="366"/>
      <c r="M104" s="366"/>
      <c r="N104" s="366"/>
      <c r="O104" s="389"/>
      <c r="P104" s="389"/>
      <c r="Q104" s="367"/>
      <c r="R104" s="367"/>
      <c r="S104" s="367"/>
      <c r="T104" s="367"/>
      <c r="U104" s="390"/>
      <c r="V104" s="368"/>
      <c r="W104" s="368"/>
      <c r="X104" s="368"/>
      <c r="Y104" s="368"/>
      <c r="Z104" s="368"/>
      <c r="AA104" s="391"/>
      <c r="AB104" s="369"/>
      <c r="AC104" s="369"/>
      <c r="AD104" s="369"/>
      <c r="AE104" s="369"/>
      <c r="AF104" s="369"/>
      <c r="AG104" s="392"/>
      <c r="AH104" s="370"/>
      <c r="AI104" s="370"/>
      <c r="AJ104" s="370"/>
      <c r="AK104" s="370"/>
      <c r="AL104" s="370"/>
      <c r="AM104" s="365"/>
      <c r="AN104" s="366"/>
      <c r="AO104" s="366"/>
      <c r="AP104" s="366"/>
      <c r="AQ104" s="366"/>
      <c r="AR104" s="366"/>
      <c r="AS104" s="393"/>
      <c r="AT104" s="371"/>
      <c r="AU104" s="371"/>
      <c r="AV104" s="371"/>
      <c r="AW104" s="371"/>
      <c r="AX104" s="371"/>
      <c r="AY104" s="394"/>
      <c r="AZ104" s="372"/>
      <c r="BA104" s="372"/>
      <c r="BB104" s="372"/>
      <c r="BC104" s="372"/>
      <c r="BD104" s="372"/>
      <c r="BE104" s="365"/>
      <c r="BF104" s="366"/>
      <c r="BG104" s="366"/>
      <c r="BH104" s="366"/>
      <c r="BI104" s="366"/>
      <c r="BJ104" s="366"/>
      <c r="BK104" s="395"/>
      <c r="BL104" s="373"/>
      <c r="BM104" s="373"/>
      <c r="BN104" s="373"/>
      <c r="BO104" s="373"/>
      <c r="BP104" s="373"/>
      <c r="BQ104" s="390"/>
      <c r="BR104" s="368"/>
      <c r="BS104" s="368"/>
      <c r="BT104" s="368"/>
      <c r="BU104" s="368"/>
      <c r="BV104" s="368"/>
      <c r="BW104" s="394"/>
      <c r="BX104" s="372"/>
      <c r="BY104" s="372"/>
      <c r="BZ104" s="372"/>
      <c r="CA104" s="372"/>
      <c r="CB104" s="372"/>
      <c r="CC104" s="395"/>
      <c r="CD104" s="389"/>
      <c r="CE104" s="373"/>
      <c r="CF104" s="373"/>
      <c r="CG104" s="373"/>
      <c r="CH104" s="308"/>
    </row>
    <row r="105" spans="1:86" customFormat="1" hidden="1" x14ac:dyDescent="0.25">
      <c r="A105" s="330"/>
      <c r="B105" s="330"/>
      <c r="C105" s="330"/>
      <c r="D105" s="431"/>
      <c r="E105" s="330"/>
      <c r="F105" s="431"/>
      <c r="G105" s="331"/>
      <c r="H105" s="434"/>
      <c r="I105" s="433"/>
      <c r="J105" s="365"/>
      <c r="K105" s="365"/>
      <c r="L105" s="366"/>
      <c r="M105" s="366"/>
      <c r="N105" s="366"/>
      <c r="O105" s="389"/>
      <c r="P105" s="389"/>
      <c r="Q105" s="367"/>
      <c r="R105" s="367"/>
      <c r="S105" s="367"/>
      <c r="T105" s="367"/>
      <c r="U105" s="390"/>
      <c r="V105" s="368"/>
      <c r="W105" s="368"/>
      <c r="X105" s="368"/>
      <c r="Y105" s="368"/>
      <c r="Z105" s="368"/>
      <c r="AA105" s="391"/>
      <c r="AB105" s="369"/>
      <c r="AC105" s="369"/>
      <c r="AD105" s="369"/>
      <c r="AE105" s="369"/>
      <c r="AF105" s="369"/>
      <c r="AG105" s="392"/>
      <c r="AH105" s="370"/>
      <c r="AI105" s="370"/>
      <c r="AJ105" s="370"/>
      <c r="AK105" s="370"/>
      <c r="AL105" s="370"/>
      <c r="AM105" s="365"/>
      <c r="AN105" s="366"/>
      <c r="AO105" s="366"/>
      <c r="AP105" s="366"/>
      <c r="AQ105" s="366"/>
      <c r="AR105" s="366"/>
      <c r="AS105" s="393"/>
      <c r="AT105" s="371"/>
      <c r="AU105" s="371"/>
      <c r="AV105" s="371"/>
      <c r="AW105" s="371"/>
      <c r="AX105" s="371"/>
      <c r="AY105" s="394"/>
      <c r="AZ105" s="372"/>
      <c r="BA105" s="372"/>
      <c r="BB105" s="372"/>
      <c r="BC105" s="372"/>
      <c r="BD105" s="372"/>
      <c r="BE105" s="365"/>
      <c r="BF105" s="366"/>
      <c r="BG105" s="366"/>
      <c r="BH105" s="366"/>
      <c r="BI105" s="366"/>
      <c r="BJ105" s="366"/>
      <c r="BK105" s="395"/>
      <c r="BL105" s="373"/>
      <c r="BM105" s="373"/>
      <c r="BN105" s="373"/>
      <c r="BO105" s="373"/>
      <c r="BP105" s="373"/>
      <c r="BQ105" s="390"/>
      <c r="BR105" s="368"/>
      <c r="BS105" s="368"/>
      <c r="BT105" s="368"/>
      <c r="BU105" s="368"/>
      <c r="BV105" s="368"/>
      <c r="BW105" s="394"/>
      <c r="BX105" s="372"/>
      <c r="BY105" s="372"/>
      <c r="BZ105" s="372"/>
      <c r="CA105" s="372"/>
      <c r="CB105" s="372"/>
      <c r="CC105" s="395"/>
      <c r="CD105" s="389"/>
      <c r="CE105" s="373"/>
      <c r="CF105" s="373"/>
      <c r="CG105" s="373"/>
      <c r="CH105" s="308"/>
    </row>
    <row r="106" spans="1:86" customFormat="1" hidden="1" x14ac:dyDescent="0.25">
      <c r="A106" s="330"/>
      <c r="B106" s="330"/>
      <c r="C106" s="330"/>
      <c r="D106" s="431"/>
      <c r="E106" s="330"/>
      <c r="F106" s="431"/>
      <c r="G106" s="331"/>
      <c r="H106" s="436"/>
      <c r="I106" s="433"/>
      <c r="J106" s="365"/>
      <c r="K106" s="365"/>
      <c r="L106" s="366"/>
      <c r="M106" s="366"/>
      <c r="N106" s="366"/>
      <c r="O106" s="389"/>
      <c r="P106" s="389"/>
      <c r="Q106" s="367"/>
      <c r="R106" s="367"/>
      <c r="S106" s="367"/>
      <c r="T106" s="367"/>
      <c r="U106" s="390"/>
      <c r="V106" s="368"/>
      <c r="W106" s="368"/>
      <c r="X106" s="368"/>
      <c r="Y106" s="368"/>
      <c r="Z106" s="368"/>
      <c r="AA106" s="391"/>
      <c r="AB106" s="369"/>
      <c r="AC106" s="369"/>
      <c r="AD106" s="369"/>
      <c r="AE106" s="369"/>
      <c r="AF106" s="369"/>
      <c r="AG106" s="392"/>
      <c r="AH106" s="370"/>
      <c r="AI106" s="370"/>
      <c r="AJ106" s="370"/>
      <c r="AK106" s="370"/>
      <c r="AL106" s="370"/>
      <c r="AM106" s="365"/>
      <c r="AN106" s="366"/>
      <c r="AO106" s="366"/>
      <c r="AP106" s="366"/>
      <c r="AQ106" s="366"/>
      <c r="AR106" s="366"/>
      <c r="AS106" s="393"/>
      <c r="AT106" s="371"/>
      <c r="AU106" s="371"/>
      <c r="AV106" s="371"/>
      <c r="AW106" s="371"/>
      <c r="AX106" s="371"/>
      <c r="AY106" s="394"/>
      <c r="AZ106" s="372"/>
      <c r="BA106" s="372"/>
      <c r="BB106" s="372"/>
      <c r="BC106" s="372"/>
      <c r="BD106" s="372"/>
      <c r="BE106" s="365"/>
      <c r="BF106" s="366"/>
      <c r="BG106" s="366"/>
      <c r="BH106" s="366"/>
      <c r="BI106" s="366"/>
      <c r="BJ106" s="366"/>
      <c r="BK106" s="395"/>
      <c r="BL106" s="373"/>
      <c r="BM106" s="373"/>
      <c r="BN106" s="373"/>
      <c r="BO106" s="373"/>
      <c r="BP106" s="373"/>
      <c r="BQ106" s="390"/>
      <c r="BR106" s="368"/>
      <c r="BS106" s="368"/>
      <c r="BT106" s="368"/>
      <c r="BU106" s="368"/>
      <c r="BV106" s="368"/>
      <c r="BW106" s="394"/>
      <c r="BX106" s="372"/>
      <c r="BY106" s="372"/>
      <c r="BZ106" s="372"/>
      <c r="CA106" s="372"/>
      <c r="CB106" s="372"/>
      <c r="CC106" s="395"/>
      <c r="CD106" s="389"/>
      <c r="CE106" s="373"/>
      <c r="CF106" s="373"/>
      <c r="CG106" s="373"/>
      <c r="CH106" s="308"/>
    </row>
    <row r="107" spans="1:86" customFormat="1" hidden="1" x14ac:dyDescent="0.25">
      <c r="A107" s="330"/>
      <c r="B107" s="330"/>
      <c r="C107" s="330"/>
      <c r="D107" s="431"/>
      <c r="E107" s="330"/>
      <c r="F107" s="431"/>
      <c r="G107" s="437"/>
      <c r="H107" s="436"/>
      <c r="I107" s="433"/>
      <c r="J107" s="365"/>
      <c r="K107" s="365"/>
      <c r="L107" s="366"/>
      <c r="M107" s="366"/>
      <c r="N107" s="366"/>
      <c r="O107" s="389"/>
      <c r="P107" s="389"/>
      <c r="Q107" s="367"/>
      <c r="R107" s="367"/>
      <c r="S107" s="367"/>
      <c r="T107" s="367"/>
      <c r="U107" s="390"/>
      <c r="V107" s="368"/>
      <c r="W107" s="368"/>
      <c r="X107" s="368"/>
      <c r="Y107" s="368"/>
      <c r="Z107" s="368"/>
      <c r="AA107" s="391"/>
      <c r="AB107" s="369"/>
      <c r="AC107" s="369"/>
      <c r="AD107" s="369"/>
      <c r="AE107" s="369"/>
      <c r="AF107" s="369"/>
      <c r="AG107" s="392"/>
      <c r="AH107" s="370"/>
      <c r="AI107" s="370"/>
      <c r="AJ107" s="370"/>
      <c r="AK107" s="370"/>
      <c r="AL107" s="370"/>
      <c r="AM107" s="365"/>
      <c r="AN107" s="366"/>
      <c r="AO107" s="366"/>
      <c r="AP107" s="366"/>
      <c r="AQ107" s="366"/>
      <c r="AR107" s="366"/>
      <c r="AS107" s="393"/>
      <c r="AT107" s="371"/>
      <c r="AU107" s="371"/>
      <c r="AV107" s="371"/>
      <c r="AW107" s="371"/>
      <c r="AX107" s="371"/>
      <c r="AY107" s="394"/>
      <c r="AZ107" s="372"/>
      <c r="BA107" s="372"/>
      <c r="BB107" s="372"/>
      <c r="BC107" s="372"/>
      <c r="BD107" s="372"/>
      <c r="BE107" s="365"/>
      <c r="BF107" s="366"/>
      <c r="BG107" s="366"/>
      <c r="BH107" s="366"/>
      <c r="BI107" s="366"/>
      <c r="BJ107" s="366"/>
      <c r="BK107" s="395"/>
      <c r="BL107" s="373"/>
      <c r="BM107" s="373"/>
      <c r="BN107" s="373"/>
      <c r="BO107" s="373"/>
      <c r="BP107" s="373"/>
      <c r="BQ107" s="390"/>
      <c r="BR107" s="368"/>
      <c r="BS107" s="368"/>
      <c r="BT107" s="368"/>
      <c r="BU107" s="368"/>
      <c r="BV107" s="368"/>
      <c r="BW107" s="394"/>
      <c r="BX107" s="372"/>
      <c r="BY107" s="372"/>
      <c r="BZ107" s="372"/>
      <c r="CA107" s="372"/>
      <c r="CB107" s="372"/>
      <c r="CC107" s="395"/>
      <c r="CD107" s="389"/>
      <c r="CE107" s="373"/>
      <c r="CF107" s="373"/>
      <c r="CG107" s="373"/>
      <c r="CH107" s="308"/>
    </row>
    <row r="108" spans="1:86" customFormat="1" hidden="1" x14ac:dyDescent="0.25">
      <c r="A108" s="330"/>
      <c r="B108" s="330"/>
      <c r="C108" s="330"/>
      <c r="D108" s="431"/>
      <c r="E108" s="330"/>
      <c r="F108" s="431"/>
      <c r="G108" s="331"/>
      <c r="H108" s="432"/>
      <c r="I108" s="433"/>
      <c r="J108" s="365"/>
      <c r="K108" s="365"/>
      <c r="L108" s="366"/>
      <c r="M108" s="366"/>
      <c r="N108" s="366"/>
      <c r="O108" s="389"/>
      <c r="P108" s="389"/>
      <c r="Q108" s="367"/>
      <c r="R108" s="367"/>
      <c r="S108" s="367"/>
      <c r="T108" s="367"/>
      <c r="U108" s="390"/>
      <c r="V108" s="368"/>
      <c r="W108" s="368"/>
      <c r="X108" s="368"/>
      <c r="Y108" s="368"/>
      <c r="Z108" s="368"/>
      <c r="AA108" s="391"/>
      <c r="AB108" s="369"/>
      <c r="AC108" s="369"/>
      <c r="AD108" s="369"/>
      <c r="AE108" s="369"/>
      <c r="AF108" s="369"/>
      <c r="AG108" s="392"/>
      <c r="AH108" s="370"/>
      <c r="AI108" s="370"/>
      <c r="AJ108" s="370"/>
      <c r="AK108" s="370"/>
      <c r="AL108" s="370"/>
      <c r="AM108" s="365"/>
      <c r="AN108" s="366"/>
      <c r="AO108" s="366"/>
      <c r="AP108" s="366"/>
      <c r="AQ108" s="366"/>
      <c r="AR108" s="366"/>
      <c r="AS108" s="393"/>
      <c r="AT108" s="371"/>
      <c r="AU108" s="371"/>
      <c r="AV108" s="371"/>
      <c r="AW108" s="371"/>
      <c r="AX108" s="371"/>
      <c r="AY108" s="394"/>
      <c r="AZ108" s="372"/>
      <c r="BA108" s="372"/>
      <c r="BB108" s="372"/>
      <c r="BC108" s="372"/>
      <c r="BD108" s="372"/>
      <c r="BE108" s="365"/>
      <c r="BF108" s="366"/>
      <c r="BG108" s="366"/>
      <c r="BH108" s="366"/>
      <c r="BI108" s="366"/>
      <c r="BJ108" s="366"/>
      <c r="BK108" s="395"/>
      <c r="BL108" s="373"/>
      <c r="BM108" s="373"/>
      <c r="BN108" s="373"/>
      <c r="BO108" s="373"/>
      <c r="BP108" s="373"/>
      <c r="BQ108" s="390"/>
      <c r="BR108" s="368"/>
      <c r="BS108" s="368"/>
      <c r="BT108" s="368"/>
      <c r="BU108" s="368"/>
      <c r="BV108" s="368"/>
      <c r="BW108" s="394"/>
      <c r="BX108" s="372"/>
      <c r="BY108" s="372"/>
      <c r="BZ108" s="372"/>
      <c r="CA108" s="372"/>
      <c r="CB108" s="372"/>
      <c r="CC108" s="395"/>
      <c r="CD108" s="389"/>
      <c r="CE108" s="373"/>
      <c r="CF108" s="373"/>
      <c r="CG108" s="373"/>
      <c r="CH108" s="308"/>
    </row>
    <row r="109" spans="1:86" customFormat="1" hidden="1" x14ac:dyDescent="0.25">
      <c r="A109" s="330"/>
      <c r="B109" s="330"/>
      <c r="C109" s="330"/>
      <c r="D109" s="431"/>
      <c r="E109" s="330"/>
      <c r="F109" s="431"/>
      <c r="G109" s="331"/>
      <c r="H109" s="434"/>
      <c r="I109" s="433"/>
      <c r="J109" s="365"/>
      <c r="K109" s="365"/>
      <c r="L109" s="366"/>
      <c r="M109" s="366"/>
      <c r="N109" s="366"/>
      <c r="O109" s="389"/>
      <c r="P109" s="389"/>
      <c r="Q109" s="367"/>
      <c r="R109" s="367"/>
      <c r="S109" s="367"/>
      <c r="T109" s="367"/>
      <c r="U109" s="390"/>
      <c r="V109" s="368"/>
      <c r="W109" s="368"/>
      <c r="X109" s="368"/>
      <c r="Y109" s="368"/>
      <c r="Z109" s="368"/>
      <c r="AA109" s="391"/>
      <c r="AB109" s="369"/>
      <c r="AC109" s="369"/>
      <c r="AD109" s="369"/>
      <c r="AE109" s="369"/>
      <c r="AF109" s="369"/>
      <c r="AG109" s="392"/>
      <c r="AH109" s="370"/>
      <c r="AI109" s="370"/>
      <c r="AJ109" s="370"/>
      <c r="AK109" s="370"/>
      <c r="AL109" s="370"/>
      <c r="AM109" s="365"/>
      <c r="AN109" s="366"/>
      <c r="AO109" s="366"/>
      <c r="AP109" s="366"/>
      <c r="AQ109" s="366"/>
      <c r="AR109" s="366"/>
      <c r="AS109" s="393"/>
      <c r="AT109" s="371"/>
      <c r="AU109" s="371"/>
      <c r="AV109" s="371"/>
      <c r="AW109" s="371"/>
      <c r="AX109" s="371"/>
      <c r="AY109" s="394"/>
      <c r="AZ109" s="372"/>
      <c r="BA109" s="372"/>
      <c r="BB109" s="372"/>
      <c r="BC109" s="372"/>
      <c r="BD109" s="372"/>
      <c r="BE109" s="365"/>
      <c r="BF109" s="366"/>
      <c r="BG109" s="366"/>
      <c r="BH109" s="366"/>
      <c r="BI109" s="366"/>
      <c r="BJ109" s="366"/>
      <c r="BK109" s="395"/>
      <c r="BL109" s="373"/>
      <c r="BM109" s="373"/>
      <c r="BN109" s="373"/>
      <c r="BO109" s="373"/>
      <c r="BP109" s="373"/>
      <c r="BQ109" s="390"/>
      <c r="BR109" s="368"/>
      <c r="BS109" s="368"/>
      <c r="BT109" s="368"/>
      <c r="BU109" s="368"/>
      <c r="BV109" s="368"/>
      <c r="BW109" s="394"/>
      <c r="BX109" s="372"/>
      <c r="BY109" s="372"/>
      <c r="BZ109" s="372"/>
      <c r="CA109" s="372"/>
      <c r="CB109" s="372"/>
      <c r="CC109" s="395"/>
      <c r="CD109" s="389"/>
      <c r="CE109" s="373"/>
      <c r="CF109" s="373"/>
      <c r="CG109" s="373"/>
      <c r="CH109" s="308"/>
    </row>
    <row r="110" spans="1:86" customFormat="1" hidden="1" x14ac:dyDescent="0.25">
      <c r="A110" s="352"/>
      <c r="B110" s="352"/>
      <c r="C110" s="352"/>
      <c r="D110" s="439"/>
      <c r="E110" s="352"/>
      <c r="F110" s="439"/>
      <c r="G110" s="462"/>
      <c r="H110" s="440"/>
      <c r="I110" s="441"/>
      <c r="J110" s="365"/>
      <c r="K110" s="365"/>
      <c r="L110" s="366"/>
      <c r="M110" s="366"/>
      <c r="N110" s="366"/>
      <c r="O110" s="389"/>
      <c r="P110" s="389"/>
      <c r="Q110" s="367"/>
      <c r="R110" s="367"/>
      <c r="S110" s="367"/>
      <c r="T110" s="367"/>
      <c r="U110" s="390"/>
      <c r="V110" s="368"/>
      <c r="W110" s="368"/>
      <c r="X110" s="368"/>
      <c r="Y110" s="368"/>
      <c r="Z110" s="368"/>
      <c r="AA110" s="391"/>
      <c r="AB110" s="369"/>
      <c r="AC110" s="369"/>
      <c r="AD110" s="369"/>
      <c r="AE110" s="369"/>
      <c r="AF110" s="369"/>
      <c r="AG110" s="392"/>
      <c r="AH110" s="370"/>
      <c r="AI110" s="370"/>
      <c r="AJ110" s="370"/>
      <c r="AK110" s="370"/>
      <c r="AL110" s="370"/>
      <c r="AM110" s="365"/>
      <c r="AN110" s="366"/>
      <c r="AO110" s="366"/>
      <c r="AP110" s="366"/>
      <c r="AQ110" s="366"/>
      <c r="AR110" s="366"/>
      <c r="AS110" s="393"/>
      <c r="AT110" s="371"/>
      <c r="AU110" s="371"/>
      <c r="AV110" s="371"/>
      <c r="AW110" s="371"/>
      <c r="AX110" s="371"/>
      <c r="AY110" s="394"/>
      <c r="AZ110" s="372"/>
      <c r="BA110" s="372"/>
      <c r="BB110" s="372"/>
      <c r="BC110" s="372"/>
      <c r="BD110" s="372"/>
      <c r="BE110" s="365"/>
      <c r="BF110" s="366"/>
      <c r="BG110" s="366"/>
      <c r="BH110" s="366"/>
      <c r="BI110" s="366"/>
      <c r="BJ110" s="366"/>
      <c r="BK110" s="395"/>
      <c r="BL110" s="373"/>
      <c r="BM110" s="373"/>
      <c r="BN110" s="373"/>
      <c r="BO110" s="373"/>
      <c r="BP110" s="373"/>
      <c r="BQ110" s="390"/>
      <c r="BR110" s="368"/>
      <c r="BS110" s="368"/>
      <c r="BT110" s="368"/>
      <c r="BU110" s="368"/>
      <c r="BV110" s="368"/>
      <c r="BW110" s="394"/>
      <c r="BX110" s="372"/>
      <c r="BY110" s="372"/>
      <c r="BZ110" s="372"/>
      <c r="CA110" s="372"/>
      <c r="CB110" s="372"/>
      <c r="CC110" s="395"/>
      <c r="CD110" s="389"/>
      <c r="CE110" s="373"/>
      <c r="CF110" s="373"/>
      <c r="CG110" s="373"/>
      <c r="CH110" s="308"/>
    </row>
    <row r="111" spans="1:86" customFormat="1" hidden="1" x14ac:dyDescent="0.25">
      <c r="A111" s="330"/>
      <c r="B111" s="459"/>
      <c r="C111" s="459"/>
      <c r="D111" s="460"/>
      <c r="E111" s="459"/>
      <c r="F111" s="460"/>
      <c r="G111" s="461"/>
      <c r="H111" s="464"/>
      <c r="I111" s="438"/>
      <c r="J111" s="365"/>
      <c r="K111" s="365"/>
      <c r="L111" s="366"/>
      <c r="M111" s="366"/>
      <c r="N111" s="366"/>
      <c r="O111" s="389"/>
      <c r="P111" s="389"/>
      <c r="Q111" s="367"/>
      <c r="R111" s="367"/>
      <c r="S111" s="367"/>
      <c r="T111" s="367"/>
      <c r="U111" s="390"/>
      <c r="V111" s="368"/>
      <c r="W111" s="368"/>
      <c r="X111" s="368"/>
      <c r="Y111" s="368"/>
      <c r="Z111" s="368"/>
      <c r="AA111" s="391"/>
      <c r="AB111" s="369"/>
      <c r="AC111" s="369"/>
      <c r="AD111" s="369"/>
      <c r="AE111" s="369"/>
      <c r="AF111" s="369"/>
      <c r="AG111" s="392"/>
      <c r="AH111" s="370"/>
      <c r="AI111" s="370"/>
      <c r="AJ111" s="370"/>
      <c r="AK111" s="370"/>
      <c r="AL111" s="370"/>
      <c r="AM111" s="365"/>
      <c r="AN111" s="366"/>
      <c r="AO111" s="366"/>
      <c r="AP111" s="366"/>
      <c r="AQ111" s="366"/>
      <c r="AR111" s="366"/>
      <c r="AS111" s="393"/>
      <c r="AT111" s="371"/>
      <c r="AU111" s="371"/>
      <c r="AV111" s="371"/>
      <c r="AW111" s="371"/>
      <c r="AX111" s="371"/>
      <c r="AY111" s="394"/>
      <c r="AZ111" s="372"/>
      <c r="BA111" s="372"/>
      <c r="BB111" s="372"/>
      <c r="BC111" s="372"/>
      <c r="BD111" s="372"/>
      <c r="BE111" s="365"/>
      <c r="BF111" s="366"/>
      <c r="BG111" s="366"/>
      <c r="BH111" s="366"/>
      <c r="BI111" s="366"/>
      <c r="BJ111" s="366"/>
      <c r="BK111" s="395"/>
      <c r="BL111" s="373"/>
      <c r="BM111" s="373"/>
      <c r="BN111" s="373"/>
      <c r="BO111" s="373"/>
      <c r="BP111" s="373"/>
      <c r="BQ111" s="390"/>
      <c r="BR111" s="368"/>
      <c r="BS111" s="368"/>
      <c r="BT111" s="368"/>
      <c r="BU111" s="368"/>
      <c r="BV111" s="368"/>
      <c r="BW111" s="394"/>
      <c r="BX111" s="372"/>
      <c r="BY111" s="372"/>
      <c r="BZ111" s="372"/>
      <c r="CA111" s="372"/>
      <c r="CB111" s="372"/>
      <c r="CC111" s="395"/>
      <c r="CD111" s="389"/>
      <c r="CE111" s="373"/>
      <c r="CF111" s="373"/>
      <c r="CG111" s="373"/>
      <c r="CH111" s="308"/>
    </row>
    <row r="112" spans="1:86" customFormat="1" hidden="1" x14ac:dyDescent="0.25">
      <c r="A112" s="374"/>
      <c r="B112" s="374"/>
      <c r="C112" s="374"/>
      <c r="D112" s="465"/>
      <c r="E112" s="374"/>
      <c r="F112" s="376"/>
      <c r="G112" s="386"/>
      <c r="H112" s="446"/>
      <c r="I112" s="466"/>
      <c r="J112" s="365"/>
      <c r="K112" s="365"/>
      <c r="L112" s="366"/>
      <c r="M112" s="366"/>
      <c r="N112" s="366"/>
      <c r="O112" s="389"/>
      <c r="P112" s="389"/>
      <c r="Q112" s="367"/>
      <c r="R112" s="367"/>
      <c r="S112" s="367"/>
      <c r="T112" s="367"/>
      <c r="U112" s="390"/>
      <c r="V112" s="368"/>
      <c r="W112" s="368"/>
      <c r="X112" s="368"/>
      <c r="Y112" s="368"/>
      <c r="Z112" s="368"/>
      <c r="AA112" s="391"/>
      <c r="AB112" s="369"/>
      <c r="AC112" s="369"/>
      <c r="AD112" s="369"/>
      <c r="AE112" s="369"/>
      <c r="AF112" s="369"/>
      <c r="AG112" s="392"/>
      <c r="AH112" s="370"/>
      <c r="AI112" s="370"/>
      <c r="AJ112" s="370"/>
      <c r="AK112" s="370"/>
      <c r="AL112" s="370"/>
      <c r="AM112" s="365"/>
      <c r="AN112" s="366"/>
      <c r="AO112" s="366"/>
      <c r="AP112" s="366"/>
      <c r="AQ112" s="366"/>
      <c r="AR112" s="366"/>
      <c r="AS112" s="393"/>
      <c r="AT112" s="371"/>
      <c r="AU112" s="371"/>
      <c r="AV112" s="371"/>
      <c r="AW112" s="371"/>
      <c r="AX112" s="371"/>
      <c r="AY112" s="394"/>
      <c r="AZ112" s="372"/>
      <c r="BA112" s="372"/>
      <c r="BB112" s="372"/>
      <c r="BC112" s="372"/>
      <c r="BD112" s="372"/>
      <c r="BE112" s="365"/>
      <c r="BF112" s="366"/>
      <c r="BG112" s="366"/>
      <c r="BH112" s="366"/>
      <c r="BI112" s="366"/>
      <c r="BJ112" s="366"/>
      <c r="BK112" s="395"/>
      <c r="BL112" s="373"/>
      <c r="BM112" s="373"/>
      <c r="BN112" s="373"/>
      <c r="BO112" s="373"/>
      <c r="BP112" s="373"/>
      <c r="BQ112" s="390"/>
      <c r="BR112" s="368"/>
      <c r="BS112" s="368"/>
      <c r="BT112" s="368"/>
      <c r="BU112" s="368"/>
      <c r="BV112" s="368"/>
      <c r="BW112" s="394"/>
      <c r="BX112" s="372"/>
      <c r="BY112" s="372"/>
      <c r="BZ112" s="372"/>
      <c r="CA112" s="372"/>
      <c r="CB112" s="372"/>
      <c r="CC112" s="395"/>
      <c r="CD112" s="389"/>
      <c r="CE112" s="373"/>
      <c r="CF112" s="373"/>
      <c r="CG112" s="373"/>
      <c r="CH112" s="308"/>
    </row>
    <row r="113" spans="1:86" customFormat="1" hidden="1" x14ac:dyDescent="0.25">
      <c r="A113" s="374"/>
      <c r="B113" s="374"/>
      <c r="C113" s="374"/>
      <c r="D113" s="465"/>
      <c r="E113" s="374"/>
      <c r="F113" s="376"/>
      <c r="G113" s="386"/>
      <c r="H113" s="446"/>
      <c r="I113" s="466"/>
      <c r="J113" s="365"/>
      <c r="K113" s="365"/>
      <c r="L113" s="366"/>
      <c r="M113" s="366"/>
      <c r="N113" s="366"/>
      <c r="O113" s="389"/>
      <c r="P113" s="389"/>
      <c r="Q113" s="367"/>
      <c r="R113" s="367"/>
      <c r="S113" s="367"/>
      <c r="T113" s="367"/>
      <c r="U113" s="390"/>
      <c r="V113" s="368"/>
      <c r="W113" s="368"/>
      <c r="X113" s="368"/>
      <c r="Y113" s="368"/>
      <c r="Z113" s="368"/>
      <c r="AA113" s="391"/>
      <c r="AB113" s="369"/>
      <c r="AC113" s="369"/>
      <c r="AD113" s="369"/>
      <c r="AE113" s="369"/>
      <c r="AF113" s="369"/>
      <c r="AG113" s="392"/>
      <c r="AH113" s="370"/>
      <c r="AI113" s="370"/>
      <c r="AJ113" s="370"/>
      <c r="AK113" s="370"/>
      <c r="AL113" s="370"/>
      <c r="AM113" s="365"/>
      <c r="AN113" s="366"/>
      <c r="AO113" s="366"/>
      <c r="AP113" s="366"/>
      <c r="AQ113" s="366"/>
      <c r="AR113" s="366"/>
      <c r="AS113" s="393"/>
      <c r="AT113" s="371"/>
      <c r="AU113" s="371"/>
      <c r="AV113" s="371"/>
      <c r="AW113" s="371"/>
      <c r="AX113" s="371"/>
      <c r="AY113" s="394"/>
      <c r="AZ113" s="372"/>
      <c r="BA113" s="372"/>
      <c r="BB113" s="372"/>
      <c r="BC113" s="372"/>
      <c r="BD113" s="372"/>
      <c r="BE113" s="365"/>
      <c r="BF113" s="366"/>
      <c r="BG113" s="366"/>
      <c r="BH113" s="366"/>
      <c r="BI113" s="366"/>
      <c r="BJ113" s="366"/>
      <c r="BK113" s="395"/>
      <c r="BL113" s="373"/>
      <c r="BM113" s="373"/>
      <c r="BN113" s="373"/>
      <c r="BO113" s="373"/>
      <c r="BP113" s="373"/>
      <c r="BQ113" s="390"/>
      <c r="BR113" s="368"/>
      <c r="BS113" s="368"/>
      <c r="BT113" s="368"/>
      <c r="BU113" s="368"/>
      <c r="BV113" s="368"/>
      <c r="BW113" s="394"/>
      <c r="BX113" s="372"/>
      <c r="BY113" s="372"/>
      <c r="BZ113" s="372"/>
      <c r="CA113" s="372"/>
      <c r="CB113" s="372"/>
      <c r="CC113" s="395"/>
      <c r="CD113" s="389"/>
      <c r="CE113" s="373"/>
      <c r="CF113" s="373"/>
      <c r="CG113" s="373"/>
      <c r="CH113" s="308"/>
    </row>
    <row r="114" spans="1:86" customFormat="1" hidden="1" x14ac:dyDescent="0.25">
      <c r="A114" s="374"/>
      <c r="B114" s="374"/>
      <c r="C114" s="374"/>
      <c r="D114" s="376"/>
      <c r="E114" s="374"/>
      <c r="F114" s="376"/>
      <c r="G114" s="386"/>
      <c r="H114" s="446"/>
      <c r="I114" s="466"/>
      <c r="J114" s="365"/>
      <c r="K114" s="365"/>
      <c r="L114" s="366"/>
      <c r="M114" s="366"/>
      <c r="N114" s="366"/>
      <c r="O114" s="389"/>
      <c r="P114" s="389"/>
      <c r="Q114" s="367"/>
      <c r="R114" s="367"/>
      <c r="S114" s="367"/>
      <c r="T114" s="367"/>
      <c r="U114" s="390"/>
      <c r="V114" s="368"/>
      <c r="W114" s="368"/>
      <c r="X114" s="368"/>
      <c r="Y114" s="368"/>
      <c r="Z114" s="368"/>
      <c r="AA114" s="391"/>
      <c r="AB114" s="369"/>
      <c r="AC114" s="369"/>
      <c r="AD114" s="369"/>
      <c r="AE114" s="369"/>
      <c r="AF114" s="369"/>
      <c r="AG114" s="392"/>
      <c r="AH114" s="370"/>
      <c r="AI114" s="370"/>
      <c r="AJ114" s="370"/>
      <c r="AK114" s="370"/>
      <c r="AL114" s="370"/>
      <c r="AM114" s="365"/>
      <c r="AN114" s="366"/>
      <c r="AO114" s="366"/>
      <c r="AP114" s="366"/>
      <c r="AQ114" s="366"/>
      <c r="AR114" s="366"/>
      <c r="AS114" s="393"/>
      <c r="AT114" s="371"/>
      <c r="AU114" s="371"/>
      <c r="AV114" s="371"/>
      <c r="AW114" s="371"/>
      <c r="AX114" s="371"/>
      <c r="AY114" s="394"/>
      <c r="AZ114" s="372"/>
      <c r="BA114" s="372"/>
      <c r="BB114" s="372"/>
      <c r="BC114" s="372"/>
      <c r="BD114" s="372"/>
      <c r="BE114" s="365"/>
      <c r="BF114" s="366"/>
      <c r="BG114" s="366"/>
      <c r="BH114" s="366"/>
      <c r="BI114" s="366"/>
      <c r="BJ114" s="366"/>
      <c r="BK114" s="395"/>
      <c r="BL114" s="373"/>
      <c r="BM114" s="373"/>
      <c r="BN114" s="373"/>
      <c r="BO114" s="373"/>
      <c r="BP114" s="373"/>
      <c r="BQ114" s="390"/>
      <c r="BR114" s="368"/>
      <c r="BS114" s="368"/>
      <c r="BT114" s="368"/>
      <c r="BU114" s="368"/>
      <c r="BV114" s="368"/>
      <c r="BW114" s="394"/>
      <c r="BX114" s="372"/>
      <c r="BY114" s="372"/>
      <c r="BZ114" s="372"/>
      <c r="CA114" s="372"/>
      <c r="CB114" s="372"/>
      <c r="CC114" s="395"/>
      <c r="CD114" s="389"/>
      <c r="CE114" s="373"/>
      <c r="CF114" s="373"/>
      <c r="CG114" s="373"/>
      <c r="CH114" s="308"/>
    </row>
    <row r="115" spans="1:86" customFormat="1" hidden="1" x14ac:dyDescent="0.25">
      <c r="A115" s="374"/>
      <c r="B115" s="374"/>
      <c r="C115" s="374"/>
      <c r="D115" s="448"/>
      <c r="E115" s="374"/>
      <c r="F115" s="376"/>
      <c r="G115" s="443"/>
      <c r="H115" s="446"/>
      <c r="I115" s="447"/>
      <c r="J115" s="365"/>
      <c r="K115" s="365"/>
      <c r="L115" s="366"/>
      <c r="M115" s="366"/>
      <c r="N115" s="366"/>
      <c r="O115" s="389"/>
      <c r="P115" s="389"/>
      <c r="Q115" s="367"/>
      <c r="R115" s="367"/>
      <c r="S115" s="367"/>
      <c r="T115" s="367"/>
      <c r="U115" s="390"/>
      <c r="V115" s="368"/>
      <c r="W115" s="368"/>
      <c r="X115" s="368"/>
      <c r="Y115" s="368"/>
      <c r="Z115" s="368"/>
      <c r="AA115" s="391"/>
      <c r="AB115" s="369"/>
      <c r="AC115" s="369"/>
      <c r="AD115" s="369"/>
      <c r="AE115" s="369"/>
      <c r="AF115" s="369"/>
      <c r="AG115" s="392"/>
      <c r="AH115" s="370"/>
      <c r="AI115" s="370"/>
      <c r="AJ115" s="370"/>
      <c r="AK115" s="370"/>
      <c r="AL115" s="370"/>
      <c r="AM115" s="365"/>
      <c r="AN115" s="366"/>
      <c r="AO115" s="366"/>
      <c r="AP115" s="366"/>
      <c r="AQ115" s="366"/>
      <c r="AR115" s="366"/>
      <c r="AS115" s="393"/>
      <c r="AT115" s="371"/>
      <c r="AU115" s="371"/>
      <c r="AV115" s="371"/>
      <c r="AW115" s="371"/>
      <c r="AX115" s="371"/>
      <c r="AY115" s="394"/>
      <c r="AZ115" s="372"/>
      <c r="BA115" s="372"/>
      <c r="BB115" s="372"/>
      <c r="BC115" s="372"/>
      <c r="BD115" s="372"/>
      <c r="BE115" s="365"/>
      <c r="BF115" s="366"/>
      <c r="BG115" s="366"/>
      <c r="BH115" s="366"/>
      <c r="BI115" s="366"/>
      <c r="BJ115" s="366"/>
      <c r="BK115" s="395"/>
      <c r="BL115" s="373"/>
      <c r="BM115" s="373"/>
      <c r="BN115" s="373"/>
      <c r="BO115" s="373"/>
      <c r="BP115" s="373"/>
      <c r="BQ115" s="390"/>
      <c r="BR115" s="368"/>
      <c r="BS115" s="368"/>
      <c r="BT115" s="368"/>
      <c r="BU115" s="368"/>
      <c r="BV115" s="368"/>
      <c r="BW115" s="394"/>
      <c r="BX115" s="372"/>
      <c r="BY115" s="372"/>
      <c r="BZ115" s="372"/>
      <c r="CA115" s="372"/>
      <c r="CB115" s="372"/>
      <c r="CC115" s="395"/>
      <c r="CD115" s="389"/>
      <c r="CE115" s="373"/>
      <c r="CF115" s="373"/>
      <c r="CG115" s="373"/>
      <c r="CH115" s="308"/>
    </row>
    <row r="116" spans="1:86" customFormat="1" hidden="1" x14ac:dyDescent="0.25">
      <c r="A116" s="374"/>
      <c r="B116" s="374"/>
      <c r="C116" s="374"/>
      <c r="D116" s="383"/>
      <c r="E116" s="374"/>
      <c r="F116" s="376"/>
      <c r="G116" s="386"/>
      <c r="H116" s="444"/>
      <c r="I116" s="385"/>
      <c r="J116" s="365"/>
      <c r="K116" s="365"/>
      <c r="L116" s="366"/>
      <c r="M116" s="366"/>
      <c r="N116" s="366"/>
      <c r="O116" s="389"/>
      <c r="P116" s="389"/>
      <c r="Q116" s="367"/>
      <c r="R116" s="367"/>
      <c r="S116" s="367"/>
      <c r="T116" s="367"/>
      <c r="U116" s="390"/>
      <c r="V116" s="368"/>
      <c r="W116" s="368"/>
      <c r="X116" s="368"/>
      <c r="Y116" s="368"/>
      <c r="Z116" s="368"/>
      <c r="AA116" s="391"/>
      <c r="AB116" s="369"/>
      <c r="AC116" s="369"/>
      <c r="AD116" s="369"/>
      <c r="AE116" s="369"/>
      <c r="AF116" s="369"/>
      <c r="AG116" s="392"/>
      <c r="AH116" s="370"/>
      <c r="AI116" s="370"/>
      <c r="AJ116" s="370"/>
      <c r="AK116" s="370"/>
      <c r="AL116" s="370"/>
      <c r="AM116" s="365"/>
      <c r="AN116" s="366"/>
      <c r="AO116" s="366"/>
      <c r="AP116" s="366"/>
      <c r="AQ116" s="366"/>
      <c r="AR116" s="366"/>
      <c r="AS116" s="393"/>
      <c r="AT116" s="371"/>
      <c r="AU116" s="371"/>
      <c r="AV116" s="371"/>
      <c r="AW116" s="371"/>
      <c r="AX116" s="371"/>
      <c r="AY116" s="394"/>
      <c r="AZ116" s="372"/>
      <c r="BA116" s="372"/>
      <c r="BB116" s="372"/>
      <c r="BC116" s="372"/>
      <c r="BD116" s="372"/>
      <c r="BE116" s="365"/>
      <c r="BF116" s="366"/>
      <c r="BG116" s="366"/>
      <c r="BH116" s="366"/>
      <c r="BI116" s="366"/>
      <c r="BJ116" s="366"/>
      <c r="BK116" s="395"/>
      <c r="BL116" s="373"/>
      <c r="BM116" s="373"/>
      <c r="BN116" s="373"/>
      <c r="BO116" s="373"/>
      <c r="BP116" s="373"/>
      <c r="BQ116" s="390"/>
      <c r="BR116" s="368"/>
      <c r="BS116" s="368"/>
      <c r="BT116" s="368"/>
      <c r="BU116" s="368"/>
      <c r="BV116" s="368"/>
      <c r="BW116" s="394"/>
      <c r="BX116" s="372"/>
      <c r="BY116" s="372"/>
      <c r="BZ116" s="372"/>
      <c r="CA116" s="372"/>
      <c r="CB116" s="372"/>
      <c r="CC116" s="395"/>
      <c r="CD116" s="389"/>
      <c r="CE116" s="373"/>
      <c r="CF116" s="373"/>
      <c r="CG116" s="373"/>
      <c r="CH116" s="308"/>
    </row>
    <row r="117" spans="1:86" customFormat="1" hidden="1" x14ac:dyDescent="0.25">
      <c r="A117" s="374"/>
      <c r="B117" s="374"/>
      <c r="C117" s="374"/>
      <c r="D117" s="376"/>
      <c r="E117" s="374"/>
      <c r="F117" s="376"/>
      <c r="G117" s="386"/>
      <c r="H117" s="414"/>
      <c r="I117" s="388"/>
      <c r="J117" s="365"/>
      <c r="K117" s="365"/>
      <c r="L117" s="366"/>
      <c r="M117" s="366"/>
      <c r="N117" s="365"/>
      <c r="O117" s="389"/>
      <c r="P117" s="389"/>
      <c r="Q117" s="389"/>
      <c r="R117" s="389"/>
      <c r="S117" s="367"/>
      <c r="T117" s="389"/>
      <c r="U117" s="390"/>
      <c r="V117" s="390"/>
      <c r="W117" s="390"/>
      <c r="X117" s="390"/>
      <c r="Y117" s="368"/>
      <c r="Z117" s="390"/>
      <c r="AA117" s="391"/>
      <c r="AB117" s="391"/>
      <c r="AC117" s="391"/>
      <c r="AD117" s="391"/>
      <c r="AE117" s="369"/>
      <c r="AF117" s="391"/>
      <c r="AG117" s="392"/>
      <c r="AH117" s="392"/>
      <c r="AI117" s="392"/>
      <c r="AJ117" s="392"/>
      <c r="AK117" s="370"/>
      <c r="AL117" s="392"/>
      <c r="AM117" s="365"/>
      <c r="AN117" s="365"/>
      <c r="AO117" s="365"/>
      <c r="AP117" s="365"/>
      <c r="AQ117" s="366"/>
      <c r="AR117" s="365"/>
      <c r="AS117" s="393"/>
      <c r="AT117" s="393"/>
      <c r="AU117" s="393"/>
      <c r="AV117" s="393"/>
      <c r="AW117" s="371"/>
      <c r="AX117" s="393"/>
      <c r="AY117" s="394"/>
      <c r="AZ117" s="394"/>
      <c r="BA117" s="394"/>
      <c r="BB117" s="394"/>
      <c r="BC117" s="372"/>
      <c r="BD117" s="394"/>
      <c r="BE117" s="365"/>
      <c r="BF117" s="365"/>
      <c r="BG117" s="365"/>
      <c r="BH117" s="365"/>
      <c r="BI117" s="366"/>
      <c r="BJ117" s="365"/>
      <c r="BK117" s="395"/>
      <c r="BL117" s="395"/>
      <c r="BM117" s="395"/>
      <c r="BN117" s="395"/>
      <c r="BO117" s="373"/>
      <c r="BP117" s="395"/>
      <c r="BQ117" s="390"/>
      <c r="BR117" s="390"/>
      <c r="BS117" s="390"/>
      <c r="BT117" s="390"/>
      <c r="BU117" s="368"/>
      <c r="BV117" s="390"/>
      <c r="BW117" s="394"/>
      <c r="BX117" s="394"/>
      <c r="BY117" s="394"/>
      <c r="BZ117" s="394"/>
      <c r="CA117" s="372"/>
      <c r="CB117" s="394"/>
      <c r="CC117" s="395"/>
      <c r="CD117" s="389"/>
      <c r="CE117" s="395"/>
      <c r="CF117" s="373"/>
      <c r="CG117" s="395"/>
      <c r="CH117" s="308"/>
    </row>
    <row r="118" spans="1:86" customFormat="1" hidden="1" x14ac:dyDescent="0.25">
      <c r="A118" s="374"/>
      <c r="B118" s="374"/>
      <c r="C118" s="374"/>
      <c r="D118" s="376"/>
      <c r="E118" s="374"/>
      <c r="F118" s="376"/>
      <c r="G118" s="386"/>
      <c r="H118" s="414"/>
      <c r="I118" s="388"/>
      <c r="J118" s="365"/>
      <c r="K118" s="365"/>
      <c r="L118" s="366"/>
      <c r="M118" s="366"/>
      <c r="N118" s="365"/>
      <c r="O118" s="389"/>
      <c r="P118" s="389"/>
      <c r="Q118" s="389"/>
      <c r="R118" s="389"/>
      <c r="S118" s="367"/>
      <c r="T118" s="389"/>
      <c r="U118" s="390"/>
      <c r="V118" s="390"/>
      <c r="W118" s="390"/>
      <c r="X118" s="390"/>
      <c r="Y118" s="368"/>
      <c r="Z118" s="390"/>
      <c r="AA118" s="391"/>
      <c r="AB118" s="391"/>
      <c r="AC118" s="391"/>
      <c r="AD118" s="391"/>
      <c r="AE118" s="369"/>
      <c r="AF118" s="391"/>
      <c r="AG118" s="392"/>
      <c r="AH118" s="392"/>
      <c r="AI118" s="392"/>
      <c r="AJ118" s="392"/>
      <c r="AK118" s="370"/>
      <c r="AL118" s="392"/>
      <c r="AM118" s="365"/>
      <c r="AN118" s="365"/>
      <c r="AO118" s="365"/>
      <c r="AP118" s="365"/>
      <c r="AQ118" s="366"/>
      <c r="AR118" s="365"/>
      <c r="AS118" s="393"/>
      <c r="AT118" s="393"/>
      <c r="AU118" s="393"/>
      <c r="AV118" s="393"/>
      <c r="AW118" s="371"/>
      <c r="AX118" s="393"/>
      <c r="AY118" s="394"/>
      <c r="AZ118" s="394"/>
      <c r="BA118" s="394"/>
      <c r="BB118" s="394"/>
      <c r="BC118" s="372"/>
      <c r="BD118" s="394"/>
      <c r="BE118" s="365"/>
      <c r="BF118" s="365"/>
      <c r="BG118" s="365"/>
      <c r="BH118" s="365"/>
      <c r="BI118" s="366"/>
      <c r="BJ118" s="365"/>
      <c r="BK118" s="395"/>
      <c r="BL118" s="395"/>
      <c r="BM118" s="395"/>
      <c r="BN118" s="395"/>
      <c r="BO118" s="373"/>
      <c r="BP118" s="395"/>
      <c r="BQ118" s="390"/>
      <c r="BR118" s="390"/>
      <c r="BS118" s="390"/>
      <c r="BT118" s="390"/>
      <c r="BU118" s="368"/>
      <c r="BV118" s="390"/>
      <c r="BW118" s="394"/>
      <c r="BX118" s="394"/>
      <c r="BY118" s="394"/>
      <c r="BZ118" s="394"/>
      <c r="CA118" s="372"/>
      <c r="CB118" s="394"/>
      <c r="CC118" s="395"/>
      <c r="CD118" s="389"/>
      <c r="CE118" s="395"/>
      <c r="CF118" s="373"/>
      <c r="CG118" s="395"/>
      <c r="CH118" s="308"/>
    </row>
    <row r="119" spans="1:86" customFormat="1" hidden="1" x14ac:dyDescent="0.25">
      <c r="A119" s="374"/>
      <c r="B119" s="374"/>
      <c r="C119" s="374"/>
      <c r="D119" s="376"/>
      <c r="E119" s="374"/>
      <c r="F119" s="376"/>
      <c r="G119" s="386"/>
      <c r="H119" s="414"/>
      <c r="I119" s="388"/>
      <c r="J119" s="365"/>
      <c r="K119" s="365"/>
      <c r="L119" s="366"/>
      <c r="M119" s="366"/>
      <c r="N119" s="365"/>
      <c r="O119" s="389"/>
      <c r="P119" s="389"/>
      <c r="Q119" s="367"/>
      <c r="R119" s="389"/>
      <c r="S119" s="367"/>
      <c r="T119" s="389"/>
      <c r="U119" s="390"/>
      <c r="V119" s="390"/>
      <c r="W119" s="368"/>
      <c r="X119" s="390"/>
      <c r="Y119" s="368"/>
      <c r="Z119" s="390"/>
      <c r="AA119" s="391"/>
      <c r="AB119" s="391"/>
      <c r="AC119" s="369"/>
      <c r="AD119" s="391"/>
      <c r="AE119" s="369"/>
      <c r="AF119" s="391"/>
      <c r="AG119" s="392"/>
      <c r="AH119" s="392"/>
      <c r="AI119" s="370"/>
      <c r="AJ119" s="392"/>
      <c r="AK119" s="370"/>
      <c r="AL119" s="392"/>
      <c r="AM119" s="365"/>
      <c r="AN119" s="365"/>
      <c r="AO119" s="366"/>
      <c r="AP119" s="365"/>
      <c r="AQ119" s="366"/>
      <c r="AR119" s="365"/>
      <c r="AS119" s="393"/>
      <c r="AT119" s="393"/>
      <c r="AU119" s="371"/>
      <c r="AV119" s="393"/>
      <c r="AW119" s="371"/>
      <c r="AX119" s="393"/>
      <c r="AY119" s="394"/>
      <c r="AZ119" s="394"/>
      <c r="BA119" s="372"/>
      <c r="BB119" s="394"/>
      <c r="BC119" s="372"/>
      <c r="BD119" s="394"/>
      <c r="BE119" s="365"/>
      <c r="BF119" s="365"/>
      <c r="BG119" s="366"/>
      <c r="BH119" s="365"/>
      <c r="BI119" s="366"/>
      <c r="BJ119" s="365"/>
      <c r="BK119" s="395"/>
      <c r="BL119" s="395"/>
      <c r="BM119" s="373"/>
      <c r="BN119" s="395"/>
      <c r="BO119" s="373"/>
      <c r="BP119" s="395"/>
      <c r="BQ119" s="390"/>
      <c r="BR119" s="390"/>
      <c r="BS119" s="368"/>
      <c r="BT119" s="390"/>
      <c r="BU119" s="368"/>
      <c r="BV119" s="390"/>
      <c r="BW119" s="394"/>
      <c r="BX119" s="394"/>
      <c r="BY119" s="372"/>
      <c r="BZ119" s="394"/>
      <c r="CA119" s="372"/>
      <c r="CB119" s="394"/>
      <c r="CC119" s="395"/>
      <c r="CD119" s="389"/>
      <c r="CE119" s="373"/>
      <c r="CF119" s="373"/>
      <c r="CG119" s="395"/>
      <c r="CH119" s="308"/>
    </row>
    <row r="120" spans="1:86" customFormat="1" hidden="1" x14ac:dyDescent="0.25">
      <c r="A120" s="374"/>
      <c r="B120" s="374"/>
      <c r="C120" s="374"/>
      <c r="D120" s="376"/>
      <c r="E120" s="374"/>
      <c r="F120" s="376"/>
      <c r="G120" s="386"/>
      <c r="H120" s="414"/>
      <c r="I120" s="463"/>
      <c r="J120" s="365"/>
      <c r="K120" s="365"/>
      <c r="L120" s="366"/>
      <c r="M120" s="366"/>
      <c r="N120" s="365"/>
      <c r="O120" s="389"/>
      <c r="P120" s="389"/>
      <c r="Q120" s="367"/>
      <c r="R120" s="389"/>
      <c r="S120" s="367"/>
      <c r="T120" s="389"/>
      <c r="U120" s="390"/>
      <c r="V120" s="390"/>
      <c r="W120" s="368"/>
      <c r="X120" s="390"/>
      <c r="Y120" s="368"/>
      <c r="Z120" s="390"/>
      <c r="AA120" s="391"/>
      <c r="AB120" s="391"/>
      <c r="AC120" s="369"/>
      <c r="AD120" s="391"/>
      <c r="AE120" s="369"/>
      <c r="AF120" s="391"/>
      <c r="AG120" s="392"/>
      <c r="AH120" s="392"/>
      <c r="AI120" s="370"/>
      <c r="AJ120" s="392"/>
      <c r="AK120" s="370"/>
      <c r="AL120" s="392"/>
      <c r="AM120" s="365"/>
      <c r="AN120" s="365"/>
      <c r="AO120" s="366"/>
      <c r="AP120" s="365"/>
      <c r="AQ120" s="366"/>
      <c r="AR120" s="365"/>
      <c r="AS120" s="393"/>
      <c r="AT120" s="393"/>
      <c r="AU120" s="371"/>
      <c r="AV120" s="393"/>
      <c r="AW120" s="371"/>
      <c r="AX120" s="393"/>
      <c r="AY120" s="394"/>
      <c r="AZ120" s="394"/>
      <c r="BA120" s="372"/>
      <c r="BB120" s="394"/>
      <c r="BC120" s="372"/>
      <c r="BD120" s="394"/>
      <c r="BE120" s="365"/>
      <c r="BF120" s="365"/>
      <c r="BG120" s="366"/>
      <c r="BH120" s="365"/>
      <c r="BI120" s="366"/>
      <c r="BJ120" s="365"/>
      <c r="BK120" s="395"/>
      <c r="BL120" s="395"/>
      <c r="BM120" s="373"/>
      <c r="BN120" s="395"/>
      <c r="BO120" s="373"/>
      <c r="BP120" s="395"/>
      <c r="BQ120" s="390"/>
      <c r="BR120" s="390"/>
      <c r="BS120" s="368"/>
      <c r="BT120" s="390"/>
      <c r="BU120" s="368"/>
      <c r="BV120" s="390"/>
      <c r="BW120" s="394"/>
      <c r="BX120" s="394"/>
      <c r="BY120" s="372"/>
      <c r="BZ120" s="394"/>
      <c r="CA120" s="372"/>
      <c r="CB120" s="394"/>
      <c r="CC120" s="395"/>
      <c r="CD120" s="389"/>
      <c r="CE120" s="373"/>
      <c r="CF120" s="373"/>
      <c r="CG120" s="395"/>
      <c r="CH120" s="308"/>
    </row>
    <row r="121" spans="1:86" customFormat="1" hidden="1" x14ac:dyDescent="0.25">
      <c r="A121" s="374"/>
      <c r="B121" s="374"/>
      <c r="C121" s="374"/>
      <c r="D121" s="376"/>
      <c r="E121" s="374"/>
      <c r="F121" s="376"/>
      <c r="G121" s="386"/>
      <c r="H121" s="414"/>
      <c r="I121" s="463"/>
      <c r="J121" s="365"/>
      <c r="K121" s="365"/>
      <c r="L121" s="366"/>
      <c r="M121" s="366"/>
      <c r="N121" s="365"/>
      <c r="O121" s="389"/>
      <c r="P121" s="389"/>
      <c r="Q121" s="367"/>
      <c r="R121" s="389"/>
      <c r="S121" s="367"/>
      <c r="T121" s="389"/>
      <c r="U121" s="390"/>
      <c r="V121" s="390"/>
      <c r="W121" s="368"/>
      <c r="X121" s="390"/>
      <c r="Y121" s="368"/>
      <c r="Z121" s="390"/>
      <c r="AA121" s="391"/>
      <c r="AB121" s="391"/>
      <c r="AC121" s="369"/>
      <c r="AD121" s="391"/>
      <c r="AE121" s="369"/>
      <c r="AF121" s="391"/>
      <c r="AG121" s="392"/>
      <c r="AH121" s="392"/>
      <c r="AI121" s="370"/>
      <c r="AJ121" s="392"/>
      <c r="AK121" s="370"/>
      <c r="AL121" s="392"/>
      <c r="AM121" s="365"/>
      <c r="AN121" s="365"/>
      <c r="AO121" s="366"/>
      <c r="AP121" s="365"/>
      <c r="AQ121" s="366"/>
      <c r="AR121" s="365"/>
      <c r="AS121" s="393"/>
      <c r="AT121" s="393"/>
      <c r="AU121" s="371"/>
      <c r="AV121" s="393"/>
      <c r="AW121" s="371"/>
      <c r="AX121" s="393"/>
      <c r="AY121" s="394"/>
      <c r="AZ121" s="394"/>
      <c r="BA121" s="372"/>
      <c r="BB121" s="394"/>
      <c r="BC121" s="372"/>
      <c r="BD121" s="394"/>
      <c r="BE121" s="365"/>
      <c r="BF121" s="365"/>
      <c r="BG121" s="366"/>
      <c r="BH121" s="365"/>
      <c r="BI121" s="366"/>
      <c r="BJ121" s="365"/>
      <c r="BK121" s="395"/>
      <c r="BL121" s="395"/>
      <c r="BM121" s="373"/>
      <c r="BN121" s="395"/>
      <c r="BO121" s="373"/>
      <c r="BP121" s="395"/>
      <c r="BQ121" s="390"/>
      <c r="BR121" s="390"/>
      <c r="BS121" s="368"/>
      <c r="BT121" s="390"/>
      <c r="BU121" s="368"/>
      <c r="BV121" s="390"/>
      <c r="BW121" s="394"/>
      <c r="BX121" s="394"/>
      <c r="BY121" s="372"/>
      <c r="BZ121" s="394"/>
      <c r="CA121" s="372"/>
      <c r="CB121" s="394"/>
      <c r="CC121" s="395"/>
      <c r="CD121" s="389"/>
      <c r="CE121" s="373"/>
      <c r="CF121" s="373"/>
      <c r="CG121" s="395"/>
      <c r="CH121" s="308"/>
    </row>
    <row r="122" spans="1:86" customFormat="1" hidden="1" x14ac:dyDescent="0.25">
      <c r="A122" s="374"/>
      <c r="B122" s="374"/>
      <c r="C122" s="374"/>
      <c r="D122" s="376"/>
      <c r="E122" s="374"/>
      <c r="F122" s="376"/>
      <c r="G122" s="386"/>
      <c r="H122" s="414"/>
      <c r="I122" s="463"/>
      <c r="J122" s="365"/>
      <c r="K122" s="365"/>
      <c r="L122" s="366"/>
      <c r="M122" s="366"/>
      <c r="N122" s="365"/>
      <c r="O122" s="389"/>
      <c r="P122" s="389"/>
      <c r="Q122" s="367"/>
      <c r="R122" s="389"/>
      <c r="S122" s="367"/>
      <c r="T122" s="389"/>
      <c r="U122" s="390"/>
      <c r="V122" s="390"/>
      <c r="W122" s="368"/>
      <c r="X122" s="390"/>
      <c r="Y122" s="368"/>
      <c r="Z122" s="390"/>
      <c r="AA122" s="391"/>
      <c r="AB122" s="391"/>
      <c r="AC122" s="369"/>
      <c r="AD122" s="391"/>
      <c r="AE122" s="369"/>
      <c r="AF122" s="391"/>
      <c r="AG122" s="392"/>
      <c r="AH122" s="392"/>
      <c r="AI122" s="370"/>
      <c r="AJ122" s="392"/>
      <c r="AK122" s="370"/>
      <c r="AL122" s="392"/>
      <c r="AM122" s="365"/>
      <c r="AN122" s="365"/>
      <c r="AO122" s="366"/>
      <c r="AP122" s="365"/>
      <c r="AQ122" s="366"/>
      <c r="AR122" s="365"/>
      <c r="AS122" s="393"/>
      <c r="AT122" s="393"/>
      <c r="AU122" s="371"/>
      <c r="AV122" s="393"/>
      <c r="AW122" s="371"/>
      <c r="AX122" s="393"/>
      <c r="AY122" s="394"/>
      <c r="AZ122" s="394"/>
      <c r="BA122" s="372"/>
      <c r="BB122" s="394"/>
      <c r="BC122" s="372"/>
      <c r="BD122" s="394"/>
      <c r="BE122" s="365"/>
      <c r="BF122" s="365"/>
      <c r="BG122" s="366"/>
      <c r="BH122" s="365"/>
      <c r="BI122" s="366"/>
      <c r="BJ122" s="365"/>
      <c r="BK122" s="395"/>
      <c r="BL122" s="395"/>
      <c r="BM122" s="373"/>
      <c r="BN122" s="395"/>
      <c r="BO122" s="373"/>
      <c r="BP122" s="395"/>
      <c r="BQ122" s="390"/>
      <c r="BR122" s="390"/>
      <c r="BS122" s="368"/>
      <c r="BT122" s="390"/>
      <c r="BU122" s="368"/>
      <c r="BV122" s="390"/>
      <c r="BW122" s="394"/>
      <c r="BX122" s="394"/>
      <c r="BY122" s="372"/>
      <c r="BZ122" s="394"/>
      <c r="CA122" s="372"/>
      <c r="CB122" s="394"/>
      <c r="CC122" s="395"/>
      <c r="CD122" s="389"/>
      <c r="CE122" s="373"/>
      <c r="CF122" s="373"/>
      <c r="CG122" s="395"/>
      <c r="CH122" s="308"/>
    </row>
    <row r="123" spans="1:86" customFormat="1" hidden="1" x14ac:dyDescent="0.25">
      <c r="A123" s="374"/>
      <c r="B123" s="374"/>
      <c r="C123" s="374"/>
      <c r="D123" s="376"/>
      <c r="E123" s="374"/>
      <c r="F123" s="376"/>
      <c r="G123" s="386"/>
      <c r="H123" s="414"/>
      <c r="I123" s="463"/>
      <c r="J123" s="365"/>
      <c r="K123" s="365"/>
      <c r="L123" s="366"/>
      <c r="M123" s="366"/>
      <c r="N123" s="365"/>
      <c r="O123" s="389"/>
      <c r="P123" s="389"/>
      <c r="Q123" s="367"/>
      <c r="R123" s="389"/>
      <c r="S123" s="367"/>
      <c r="T123" s="389"/>
      <c r="U123" s="390"/>
      <c r="V123" s="390"/>
      <c r="W123" s="368"/>
      <c r="X123" s="390"/>
      <c r="Y123" s="368"/>
      <c r="Z123" s="390"/>
      <c r="AA123" s="391"/>
      <c r="AB123" s="391"/>
      <c r="AC123" s="369"/>
      <c r="AD123" s="391"/>
      <c r="AE123" s="369"/>
      <c r="AF123" s="391"/>
      <c r="AG123" s="392"/>
      <c r="AH123" s="392"/>
      <c r="AI123" s="370"/>
      <c r="AJ123" s="392"/>
      <c r="AK123" s="370"/>
      <c r="AL123" s="392"/>
      <c r="AM123" s="365"/>
      <c r="AN123" s="365"/>
      <c r="AO123" s="366"/>
      <c r="AP123" s="365"/>
      <c r="AQ123" s="366"/>
      <c r="AR123" s="365"/>
      <c r="AS123" s="393"/>
      <c r="AT123" s="393"/>
      <c r="AU123" s="371"/>
      <c r="AV123" s="393"/>
      <c r="AW123" s="371"/>
      <c r="AX123" s="393"/>
      <c r="AY123" s="394"/>
      <c r="AZ123" s="394"/>
      <c r="BA123" s="372"/>
      <c r="BB123" s="394"/>
      <c r="BC123" s="372"/>
      <c r="BD123" s="394"/>
      <c r="BE123" s="365"/>
      <c r="BF123" s="365"/>
      <c r="BG123" s="366"/>
      <c r="BH123" s="365"/>
      <c r="BI123" s="366"/>
      <c r="BJ123" s="365"/>
      <c r="BK123" s="395"/>
      <c r="BL123" s="395"/>
      <c r="BM123" s="373"/>
      <c r="BN123" s="395"/>
      <c r="BO123" s="373"/>
      <c r="BP123" s="395"/>
      <c r="BQ123" s="390"/>
      <c r="BR123" s="390"/>
      <c r="BS123" s="368"/>
      <c r="BT123" s="390"/>
      <c r="BU123" s="368"/>
      <c r="BV123" s="390"/>
      <c r="BW123" s="394"/>
      <c r="BX123" s="394"/>
      <c r="BY123" s="372"/>
      <c r="BZ123" s="394"/>
      <c r="CA123" s="372"/>
      <c r="CB123" s="394"/>
      <c r="CC123" s="395"/>
      <c r="CD123" s="389"/>
      <c r="CE123" s="373"/>
      <c r="CF123" s="373"/>
      <c r="CG123" s="395"/>
      <c r="CH123" s="308"/>
    </row>
    <row r="124" spans="1:86" customFormat="1" hidden="1" x14ac:dyDescent="0.25">
      <c r="A124" s="374"/>
      <c r="B124" s="374"/>
      <c r="C124" s="374"/>
      <c r="D124" s="376"/>
      <c r="E124" s="374"/>
      <c r="F124" s="376"/>
      <c r="G124" s="386"/>
      <c r="H124" s="414"/>
      <c r="I124" s="463"/>
      <c r="J124" s="365"/>
      <c r="K124" s="365"/>
      <c r="L124" s="366"/>
      <c r="M124" s="366"/>
      <c r="N124" s="365"/>
      <c r="O124" s="389"/>
      <c r="P124" s="389"/>
      <c r="Q124" s="367"/>
      <c r="R124" s="389"/>
      <c r="S124" s="367"/>
      <c r="T124" s="389"/>
      <c r="U124" s="390"/>
      <c r="V124" s="390"/>
      <c r="W124" s="368"/>
      <c r="X124" s="390"/>
      <c r="Y124" s="368"/>
      <c r="Z124" s="390"/>
      <c r="AA124" s="391"/>
      <c r="AB124" s="391"/>
      <c r="AC124" s="369"/>
      <c r="AD124" s="391"/>
      <c r="AE124" s="369"/>
      <c r="AF124" s="391"/>
      <c r="AG124" s="392"/>
      <c r="AH124" s="392"/>
      <c r="AI124" s="370"/>
      <c r="AJ124" s="392"/>
      <c r="AK124" s="370"/>
      <c r="AL124" s="392"/>
      <c r="AM124" s="365"/>
      <c r="AN124" s="365"/>
      <c r="AO124" s="366"/>
      <c r="AP124" s="365"/>
      <c r="AQ124" s="366"/>
      <c r="AR124" s="365"/>
      <c r="AS124" s="393"/>
      <c r="AT124" s="393"/>
      <c r="AU124" s="371"/>
      <c r="AV124" s="393"/>
      <c r="AW124" s="371"/>
      <c r="AX124" s="393"/>
      <c r="AY124" s="394"/>
      <c r="AZ124" s="394"/>
      <c r="BA124" s="372"/>
      <c r="BB124" s="394"/>
      <c r="BC124" s="372"/>
      <c r="BD124" s="394"/>
      <c r="BE124" s="365"/>
      <c r="BF124" s="365"/>
      <c r="BG124" s="366"/>
      <c r="BH124" s="365"/>
      <c r="BI124" s="366"/>
      <c r="BJ124" s="365"/>
      <c r="BK124" s="395"/>
      <c r="BL124" s="395"/>
      <c r="BM124" s="373"/>
      <c r="BN124" s="395"/>
      <c r="BO124" s="373"/>
      <c r="BP124" s="395"/>
      <c r="BQ124" s="390"/>
      <c r="BR124" s="390"/>
      <c r="BS124" s="368"/>
      <c r="BT124" s="390"/>
      <c r="BU124" s="368"/>
      <c r="BV124" s="390"/>
      <c r="BW124" s="394"/>
      <c r="BX124" s="394"/>
      <c r="BY124" s="372"/>
      <c r="BZ124" s="394"/>
      <c r="CA124" s="372"/>
      <c r="CB124" s="394"/>
      <c r="CC124" s="395"/>
      <c r="CD124" s="389"/>
      <c r="CE124" s="373"/>
      <c r="CF124" s="373"/>
      <c r="CG124" s="395"/>
      <c r="CH124" s="308"/>
    </row>
    <row r="125" spans="1:86" customFormat="1" hidden="1" x14ac:dyDescent="0.25">
      <c r="A125" s="374"/>
      <c r="B125" s="374"/>
      <c r="C125" s="374"/>
      <c r="D125" s="376"/>
      <c r="E125" s="374"/>
      <c r="F125" s="376"/>
      <c r="G125" s="413"/>
      <c r="H125" s="414"/>
      <c r="I125" s="463"/>
      <c r="J125" s="365"/>
      <c r="K125" s="365"/>
      <c r="L125" s="366"/>
      <c r="M125" s="366"/>
      <c r="N125" s="365"/>
      <c r="O125" s="389"/>
      <c r="P125" s="389"/>
      <c r="Q125" s="367"/>
      <c r="R125" s="389"/>
      <c r="S125" s="367"/>
      <c r="T125" s="389"/>
      <c r="U125" s="390"/>
      <c r="V125" s="390"/>
      <c r="W125" s="368"/>
      <c r="X125" s="390"/>
      <c r="Y125" s="368"/>
      <c r="Z125" s="390"/>
      <c r="AA125" s="391"/>
      <c r="AB125" s="391"/>
      <c r="AC125" s="369"/>
      <c r="AD125" s="391"/>
      <c r="AE125" s="369"/>
      <c r="AF125" s="391"/>
      <c r="AG125" s="392"/>
      <c r="AH125" s="392"/>
      <c r="AI125" s="370"/>
      <c r="AJ125" s="392"/>
      <c r="AK125" s="370"/>
      <c r="AL125" s="392"/>
      <c r="AM125" s="365"/>
      <c r="AN125" s="365"/>
      <c r="AO125" s="366"/>
      <c r="AP125" s="365"/>
      <c r="AQ125" s="366"/>
      <c r="AR125" s="365"/>
      <c r="AS125" s="393"/>
      <c r="AT125" s="393"/>
      <c r="AU125" s="371"/>
      <c r="AV125" s="393"/>
      <c r="AW125" s="371"/>
      <c r="AX125" s="393"/>
      <c r="AY125" s="394"/>
      <c r="AZ125" s="394"/>
      <c r="BA125" s="372"/>
      <c r="BB125" s="394"/>
      <c r="BC125" s="372"/>
      <c r="BD125" s="394"/>
      <c r="BE125" s="365"/>
      <c r="BF125" s="365"/>
      <c r="BG125" s="366"/>
      <c r="BH125" s="365"/>
      <c r="BI125" s="366"/>
      <c r="BJ125" s="365"/>
      <c r="BK125" s="395"/>
      <c r="BL125" s="395"/>
      <c r="BM125" s="373"/>
      <c r="BN125" s="395"/>
      <c r="BO125" s="373"/>
      <c r="BP125" s="395"/>
      <c r="BQ125" s="390"/>
      <c r="BR125" s="390"/>
      <c r="BS125" s="368"/>
      <c r="BT125" s="390"/>
      <c r="BU125" s="368"/>
      <c r="BV125" s="390"/>
      <c r="BW125" s="394"/>
      <c r="BX125" s="394"/>
      <c r="BY125" s="372"/>
      <c r="BZ125" s="394"/>
      <c r="CA125" s="372"/>
      <c r="CB125" s="394"/>
      <c r="CC125" s="395"/>
      <c r="CD125" s="389"/>
      <c r="CE125" s="373"/>
      <c r="CF125" s="373"/>
      <c r="CG125" s="395"/>
      <c r="CH125" s="308"/>
    </row>
    <row r="126" spans="1:86" customFormat="1" hidden="1" x14ac:dyDescent="0.25">
      <c r="A126" s="374"/>
      <c r="B126" s="374"/>
      <c r="C126" s="374"/>
      <c r="D126" s="376"/>
      <c r="E126" s="374"/>
      <c r="F126" s="376"/>
      <c r="G126" s="386"/>
      <c r="H126" s="414"/>
      <c r="I126" s="463"/>
      <c r="J126" s="365"/>
      <c r="K126" s="365"/>
      <c r="L126" s="366"/>
      <c r="M126" s="366"/>
      <c r="N126" s="365"/>
      <c r="O126" s="389"/>
      <c r="P126" s="389"/>
      <c r="Q126" s="367"/>
      <c r="R126" s="389"/>
      <c r="S126" s="367"/>
      <c r="T126" s="389"/>
      <c r="U126" s="390"/>
      <c r="V126" s="390"/>
      <c r="W126" s="368"/>
      <c r="X126" s="390"/>
      <c r="Y126" s="368"/>
      <c r="Z126" s="390"/>
      <c r="AA126" s="391"/>
      <c r="AB126" s="391"/>
      <c r="AC126" s="369"/>
      <c r="AD126" s="391"/>
      <c r="AE126" s="369"/>
      <c r="AF126" s="391"/>
      <c r="AG126" s="392"/>
      <c r="AH126" s="392"/>
      <c r="AI126" s="370"/>
      <c r="AJ126" s="392"/>
      <c r="AK126" s="370"/>
      <c r="AL126" s="392"/>
      <c r="AM126" s="365"/>
      <c r="AN126" s="365"/>
      <c r="AO126" s="366"/>
      <c r="AP126" s="365"/>
      <c r="AQ126" s="366"/>
      <c r="AR126" s="365"/>
      <c r="AS126" s="393"/>
      <c r="AT126" s="393"/>
      <c r="AU126" s="371"/>
      <c r="AV126" s="393"/>
      <c r="AW126" s="371"/>
      <c r="AX126" s="393"/>
      <c r="AY126" s="394"/>
      <c r="AZ126" s="394"/>
      <c r="BA126" s="372"/>
      <c r="BB126" s="394"/>
      <c r="BC126" s="372"/>
      <c r="BD126" s="394"/>
      <c r="BE126" s="365"/>
      <c r="BF126" s="365"/>
      <c r="BG126" s="366"/>
      <c r="BH126" s="365"/>
      <c r="BI126" s="366"/>
      <c r="BJ126" s="365"/>
      <c r="BK126" s="395"/>
      <c r="BL126" s="395"/>
      <c r="BM126" s="373"/>
      <c r="BN126" s="395"/>
      <c r="BO126" s="373"/>
      <c r="BP126" s="395"/>
      <c r="BQ126" s="390"/>
      <c r="BR126" s="390"/>
      <c r="BS126" s="368"/>
      <c r="BT126" s="390"/>
      <c r="BU126" s="368"/>
      <c r="BV126" s="390"/>
      <c r="BW126" s="394"/>
      <c r="BX126" s="394"/>
      <c r="BY126" s="372"/>
      <c r="BZ126" s="394"/>
      <c r="CA126" s="372"/>
      <c r="CB126" s="394"/>
      <c r="CC126" s="395"/>
      <c r="CD126" s="389"/>
      <c r="CE126" s="373"/>
      <c r="CF126" s="373"/>
      <c r="CG126" s="395"/>
      <c r="CH126" s="308"/>
    </row>
    <row r="127" spans="1:86" customFormat="1" hidden="1" x14ac:dyDescent="0.25">
      <c r="A127" s="310"/>
      <c r="B127" s="398"/>
      <c r="C127" s="310"/>
      <c r="D127" s="455"/>
      <c r="E127" s="374"/>
      <c r="F127" s="400"/>
      <c r="G127" s="401"/>
      <c r="H127" s="467"/>
      <c r="I127" s="468"/>
      <c r="J127" s="365"/>
      <c r="K127" s="365"/>
      <c r="L127" s="366"/>
      <c r="M127" s="366"/>
      <c r="N127" s="365"/>
      <c r="O127" s="389"/>
      <c r="P127" s="389"/>
      <c r="Q127" s="367"/>
      <c r="R127" s="389"/>
      <c r="S127" s="367"/>
      <c r="T127" s="389"/>
      <c r="U127" s="390"/>
      <c r="V127" s="390"/>
      <c r="W127" s="368"/>
      <c r="X127" s="390"/>
      <c r="Y127" s="368"/>
      <c r="Z127" s="390"/>
      <c r="AA127" s="391"/>
      <c r="AB127" s="391"/>
      <c r="AC127" s="369"/>
      <c r="AD127" s="391"/>
      <c r="AE127" s="369"/>
      <c r="AF127" s="391"/>
      <c r="AG127" s="392"/>
      <c r="AH127" s="392"/>
      <c r="AI127" s="370"/>
      <c r="AJ127" s="392"/>
      <c r="AK127" s="370"/>
      <c r="AL127" s="392"/>
      <c r="AM127" s="365"/>
      <c r="AN127" s="365"/>
      <c r="AO127" s="366"/>
      <c r="AP127" s="365"/>
      <c r="AQ127" s="366"/>
      <c r="AR127" s="365"/>
      <c r="AS127" s="393"/>
      <c r="AT127" s="393"/>
      <c r="AU127" s="371"/>
      <c r="AV127" s="393"/>
      <c r="AW127" s="371"/>
      <c r="AX127" s="393"/>
      <c r="AY127" s="394"/>
      <c r="AZ127" s="394"/>
      <c r="BA127" s="372"/>
      <c r="BB127" s="394"/>
      <c r="BC127" s="372"/>
      <c r="BD127" s="394"/>
      <c r="BE127" s="365"/>
      <c r="BF127" s="365"/>
      <c r="BG127" s="366"/>
      <c r="BH127" s="365"/>
      <c r="BI127" s="366"/>
      <c r="BJ127" s="365"/>
      <c r="BK127" s="395"/>
      <c r="BL127" s="395"/>
      <c r="BM127" s="373"/>
      <c r="BN127" s="395"/>
      <c r="BO127" s="373"/>
      <c r="BP127" s="395"/>
      <c r="BQ127" s="390"/>
      <c r="BR127" s="390"/>
      <c r="BS127" s="368"/>
      <c r="BT127" s="390"/>
      <c r="BU127" s="368"/>
      <c r="BV127" s="390"/>
      <c r="BW127" s="394"/>
      <c r="BX127" s="394"/>
      <c r="BY127" s="372"/>
      <c r="BZ127" s="394"/>
      <c r="CA127" s="372"/>
      <c r="CB127" s="394"/>
      <c r="CC127" s="395"/>
      <c r="CD127" s="389"/>
      <c r="CE127" s="373"/>
      <c r="CF127" s="373"/>
      <c r="CG127" s="395"/>
      <c r="CH127" s="308"/>
    </row>
    <row r="128" spans="1:86" customFormat="1" hidden="1" x14ac:dyDescent="0.25">
      <c r="A128" s="310"/>
      <c r="B128" s="398"/>
      <c r="C128" s="310"/>
      <c r="D128" s="455"/>
      <c r="E128" s="374"/>
      <c r="F128" s="455"/>
      <c r="G128" s="401"/>
      <c r="H128" s="467"/>
      <c r="I128" s="468"/>
      <c r="J128" s="365"/>
      <c r="K128" s="365"/>
      <c r="L128" s="366"/>
      <c r="M128" s="366"/>
      <c r="N128" s="365"/>
      <c r="O128" s="389"/>
      <c r="P128" s="389"/>
      <c r="Q128" s="367"/>
      <c r="R128" s="389"/>
      <c r="S128" s="367"/>
      <c r="T128" s="389"/>
      <c r="U128" s="390"/>
      <c r="V128" s="390"/>
      <c r="W128" s="368"/>
      <c r="X128" s="390"/>
      <c r="Y128" s="368"/>
      <c r="Z128" s="390"/>
      <c r="AA128" s="391"/>
      <c r="AB128" s="391"/>
      <c r="AC128" s="369"/>
      <c r="AD128" s="391"/>
      <c r="AE128" s="369"/>
      <c r="AF128" s="391"/>
      <c r="AG128" s="392"/>
      <c r="AH128" s="392"/>
      <c r="AI128" s="370"/>
      <c r="AJ128" s="392"/>
      <c r="AK128" s="370"/>
      <c r="AL128" s="392"/>
      <c r="AM128" s="365"/>
      <c r="AN128" s="365"/>
      <c r="AO128" s="366"/>
      <c r="AP128" s="365"/>
      <c r="AQ128" s="366"/>
      <c r="AR128" s="365"/>
      <c r="AS128" s="393"/>
      <c r="AT128" s="393"/>
      <c r="AU128" s="371"/>
      <c r="AV128" s="393"/>
      <c r="AW128" s="371"/>
      <c r="AX128" s="393"/>
      <c r="AY128" s="394"/>
      <c r="AZ128" s="394"/>
      <c r="BA128" s="372"/>
      <c r="BB128" s="394"/>
      <c r="BC128" s="372"/>
      <c r="BD128" s="394"/>
      <c r="BE128" s="365"/>
      <c r="BF128" s="365"/>
      <c r="BG128" s="366"/>
      <c r="BH128" s="365"/>
      <c r="BI128" s="366"/>
      <c r="BJ128" s="365"/>
      <c r="BK128" s="395"/>
      <c r="BL128" s="395"/>
      <c r="BM128" s="373"/>
      <c r="BN128" s="395"/>
      <c r="BO128" s="373"/>
      <c r="BP128" s="395"/>
      <c r="BQ128" s="390"/>
      <c r="BR128" s="390"/>
      <c r="BS128" s="368"/>
      <c r="BT128" s="390"/>
      <c r="BU128" s="368"/>
      <c r="BV128" s="390"/>
      <c r="BW128" s="394"/>
      <c r="BX128" s="394"/>
      <c r="BY128" s="372"/>
      <c r="BZ128" s="394"/>
      <c r="CA128" s="372"/>
      <c r="CB128" s="394"/>
      <c r="CC128" s="395"/>
      <c r="CD128" s="389"/>
      <c r="CE128" s="373"/>
      <c r="CF128" s="373"/>
      <c r="CG128" s="395"/>
      <c r="CH128" s="308"/>
    </row>
    <row r="129" spans="1:86" customFormat="1" hidden="1" x14ac:dyDescent="0.25">
      <c r="A129" s="310"/>
      <c r="B129" s="398"/>
      <c r="C129" s="310"/>
      <c r="D129" s="455"/>
      <c r="E129" s="374"/>
      <c r="F129" s="455"/>
      <c r="G129" s="401"/>
      <c r="H129" s="467"/>
      <c r="I129" s="468"/>
      <c r="J129" s="365"/>
      <c r="K129" s="365"/>
      <c r="L129" s="366"/>
      <c r="M129" s="366"/>
      <c r="N129" s="365"/>
      <c r="O129" s="389"/>
      <c r="P129" s="389"/>
      <c r="Q129" s="367"/>
      <c r="R129" s="389"/>
      <c r="S129" s="367"/>
      <c r="T129" s="389"/>
      <c r="U129" s="390"/>
      <c r="V129" s="390"/>
      <c r="W129" s="368"/>
      <c r="X129" s="390"/>
      <c r="Y129" s="368"/>
      <c r="Z129" s="390"/>
      <c r="AA129" s="391"/>
      <c r="AB129" s="391"/>
      <c r="AC129" s="369"/>
      <c r="AD129" s="391"/>
      <c r="AE129" s="369"/>
      <c r="AF129" s="391"/>
      <c r="AG129" s="392"/>
      <c r="AH129" s="392"/>
      <c r="AI129" s="370"/>
      <c r="AJ129" s="392"/>
      <c r="AK129" s="370"/>
      <c r="AL129" s="392"/>
      <c r="AM129" s="365"/>
      <c r="AN129" s="365"/>
      <c r="AO129" s="366"/>
      <c r="AP129" s="365"/>
      <c r="AQ129" s="366"/>
      <c r="AR129" s="365"/>
      <c r="AS129" s="393"/>
      <c r="AT129" s="393"/>
      <c r="AU129" s="371"/>
      <c r="AV129" s="393"/>
      <c r="AW129" s="371"/>
      <c r="AX129" s="393"/>
      <c r="AY129" s="394"/>
      <c r="AZ129" s="394"/>
      <c r="BA129" s="372"/>
      <c r="BB129" s="394"/>
      <c r="BC129" s="372"/>
      <c r="BD129" s="394"/>
      <c r="BE129" s="365"/>
      <c r="BF129" s="365"/>
      <c r="BG129" s="366"/>
      <c r="BH129" s="365"/>
      <c r="BI129" s="366"/>
      <c r="BJ129" s="365"/>
      <c r="BK129" s="395"/>
      <c r="BL129" s="395"/>
      <c r="BM129" s="373"/>
      <c r="BN129" s="395"/>
      <c r="BO129" s="373"/>
      <c r="BP129" s="395"/>
      <c r="BQ129" s="390"/>
      <c r="BR129" s="390"/>
      <c r="BS129" s="368"/>
      <c r="BT129" s="390"/>
      <c r="BU129" s="368"/>
      <c r="BV129" s="390"/>
      <c r="BW129" s="394"/>
      <c r="BX129" s="394"/>
      <c r="BY129" s="372"/>
      <c r="BZ129" s="394"/>
      <c r="CA129" s="372"/>
      <c r="CB129" s="394"/>
      <c r="CC129" s="395"/>
      <c r="CD129" s="389"/>
      <c r="CE129" s="373"/>
      <c r="CF129" s="373"/>
      <c r="CG129" s="395"/>
      <c r="CH129" s="308"/>
    </row>
    <row r="130" spans="1:86" customFormat="1" hidden="1" x14ac:dyDescent="0.25">
      <c r="A130" s="374"/>
      <c r="B130" s="374"/>
      <c r="C130" s="374"/>
      <c r="D130" s="376"/>
      <c r="E130" s="374"/>
      <c r="F130" s="376"/>
      <c r="G130" s="386"/>
      <c r="H130" s="414"/>
      <c r="I130" s="463"/>
      <c r="J130" s="365"/>
      <c r="K130" s="365"/>
      <c r="L130" s="366"/>
      <c r="M130" s="366"/>
      <c r="N130" s="365"/>
      <c r="O130" s="389"/>
      <c r="P130" s="389"/>
      <c r="Q130" s="367"/>
      <c r="R130" s="389"/>
      <c r="S130" s="367"/>
      <c r="T130" s="389"/>
      <c r="U130" s="390"/>
      <c r="V130" s="390"/>
      <c r="W130" s="368"/>
      <c r="X130" s="390"/>
      <c r="Y130" s="368"/>
      <c r="Z130" s="390"/>
      <c r="AA130" s="391"/>
      <c r="AB130" s="391"/>
      <c r="AC130" s="369"/>
      <c r="AD130" s="391"/>
      <c r="AE130" s="369"/>
      <c r="AF130" s="391"/>
      <c r="AG130" s="392"/>
      <c r="AH130" s="392"/>
      <c r="AI130" s="370"/>
      <c r="AJ130" s="392"/>
      <c r="AK130" s="370"/>
      <c r="AL130" s="392"/>
      <c r="AM130" s="365"/>
      <c r="AN130" s="365"/>
      <c r="AO130" s="366"/>
      <c r="AP130" s="365"/>
      <c r="AQ130" s="366"/>
      <c r="AR130" s="365"/>
      <c r="AS130" s="393"/>
      <c r="AT130" s="393"/>
      <c r="AU130" s="371"/>
      <c r="AV130" s="393"/>
      <c r="AW130" s="371"/>
      <c r="AX130" s="393"/>
      <c r="AY130" s="394"/>
      <c r="AZ130" s="394"/>
      <c r="BA130" s="372"/>
      <c r="BB130" s="394"/>
      <c r="BC130" s="372"/>
      <c r="BD130" s="394"/>
      <c r="BE130" s="365"/>
      <c r="BF130" s="365"/>
      <c r="BG130" s="366"/>
      <c r="BH130" s="365"/>
      <c r="BI130" s="366"/>
      <c r="BJ130" s="365"/>
      <c r="BK130" s="395"/>
      <c r="BL130" s="395"/>
      <c r="BM130" s="373"/>
      <c r="BN130" s="395"/>
      <c r="BO130" s="373"/>
      <c r="BP130" s="395"/>
      <c r="BQ130" s="390"/>
      <c r="BR130" s="390"/>
      <c r="BS130" s="368"/>
      <c r="BT130" s="390"/>
      <c r="BU130" s="368"/>
      <c r="BV130" s="390"/>
      <c r="BW130" s="394"/>
      <c r="BX130" s="394"/>
      <c r="BY130" s="372"/>
      <c r="BZ130" s="394"/>
      <c r="CA130" s="372"/>
      <c r="CB130" s="394"/>
      <c r="CC130" s="395"/>
      <c r="CD130" s="389"/>
      <c r="CE130" s="373"/>
      <c r="CF130" s="373"/>
      <c r="CG130" s="395"/>
      <c r="CH130" s="308"/>
    </row>
    <row r="131" spans="1:86" customFormat="1" hidden="1" x14ac:dyDescent="0.25">
      <c r="A131" s="459"/>
      <c r="B131" s="459"/>
      <c r="C131" s="459"/>
      <c r="D131" s="460"/>
      <c r="E131" s="459"/>
      <c r="F131" s="399"/>
      <c r="G131" s="461"/>
      <c r="H131" s="469"/>
      <c r="I131" s="408"/>
      <c r="J131" s="418"/>
      <c r="K131" s="418"/>
      <c r="L131" s="418"/>
      <c r="M131" s="418"/>
      <c r="N131" s="418"/>
      <c r="O131" s="419"/>
      <c r="P131" s="419"/>
      <c r="Q131" s="419"/>
      <c r="R131" s="419"/>
      <c r="S131" s="419"/>
      <c r="T131" s="419"/>
      <c r="U131" s="420"/>
      <c r="V131" s="420"/>
      <c r="W131" s="420"/>
      <c r="X131" s="420"/>
      <c r="Y131" s="420"/>
      <c r="Z131" s="420"/>
      <c r="AA131" s="421"/>
      <c r="AB131" s="421"/>
      <c r="AC131" s="421"/>
      <c r="AD131" s="421"/>
      <c r="AE131" s="421"/>
      <c r="AF131" s="421"/>
      <c r="AG131" s="422"/>
      <c r="AH131" s="422"/>
      <c r="AI131" s="422"/>
      <c r="AJ131" s="422"/>
      <c r="AK131" s="422"/>
      <c r="AL131" s="422"/>
      <c r="AM131" s="418"/>
      <c r="AN131" s="418"/>
      <c r="AO131" s="418"/>
      <c r="AP131" s="418"/>
      <c r="AQ131" s="418"/>
      <c r="AR131" s="418"/>
      <c r="AS131" s="423"/>
      <c r="AT131" s="423"/>
      <c r="AU131" s="423"/>
      <c r="AV131" s="423"/>
      <c r="AW131" s="423"/>
      <c r="AX131" s="423"/>
      <c r="AY131" s="424"/>
      <c r="AZ131" s="424"/>
      <c r="BA131" s="424"/>
      <c r="BB131" s="424"/>
      <c r="BC131" s="424"/>
      <c r="BD131" s="424"/>
      <c r="BE131" s="418"/>
      <c r="BF131" s="418"/>
      <c r="BG131" s="418"/>
      <c r="BH131" s="418"/>
      <c r="BI131" s="418"/>
      <c r="BJ131" s="418"/>
      <c r="BK131" s="425"/>
      <c r="BL131" s="425"/>
      <c r="BM131" s="425"/>
      <c r="BN131" s="425"/>
      <c r="BO131" s="425"/>
      <c r="BP131" s="425"/>
      <c r="BQ131" s="420"/>
      <c r="BR131" s="420"/>
      <c r="BS131" s="420"/>
      <c r="BT131" s="420"/>
      <c r="BU131" s="420"/>
      <c r="BV131" s="420"/>
      <c r="BW131" s="424"/>
      <c r="BX131" s="424"/>
      <c r="BY131" s="424"/>
      <c r="BZ131" s="424"/>
      <c r="CA131" s="424"/>
      <c r="CB131" s="424"/>
      <c r="CC131" s="425"/>
      <c r="CD131" s="419"/>
      <c r="CE131" s="425"/>
      <c r="CF131" s="425"/>
      <c r="CG131" s="425"/>
      <c r="CH131" s="308"/>
    </row>
    <row r="132" spans="1:86" customFormat="1" hidden="1" x14ac:dyDescent="0.25">
      <c r="A132" s="310"/>
      <c r="B132" s="310"/>
      <c r="C132" s="310"/>
      <c r="D132" s="399"/>
      <c r="E132" s="310"/>
      <c r="F132" s="399"/>
      <c r="G132" s="416"/>
      <c r="H132" s="427"/>
      <c r="I132" s="428"/>
      <c r="J132" s="365"/>
      <c r="K132" s="365"/>
      <c r="L132" s="366"/>
      <c r="M132" s="366"/>
      <c r="N132" s="366"/>
      <c r="O132" s="389"/>
      <c r="P132" s="389"/>
      <c r="Q132" s="367"/>
      <c r="R132" s="367"/>
      <c r="S132" s="367"/>
      <c r="T132" s="367"/>
      <c r="U132" s="390"/>
      <c r="V132" s="368"/>
      <c r="W132" s="368"/>
      <c r="X132" s="368"/>
      <c r="Y132" s="368"/>
      <c r="Z132" s="368"/>
      <c r="AA132" s="391"/>
      <c r="AB132" s="369"/>
      <c r="AC132" s="369"/>
      <c r="AD132" s="369"/>
      <c r="AE132" s="369"/>
      <c r="AF132" s="369"/>
      <c r="AG132" s="392"/>
      <c r="AH132" s="370"/>
      <c r="AI132" s="370"/>
      <c r="AJ132" s="370"/>
      <c r="AK132" s="370"/>
      <c r="AL132" s="370"/>
      <c r="AM132" s="365"/>
      <c r="AN132" s="366"/>
      <c r="AO132" s="366"/>
      <c r="AP132" s="366"/>
      <c r="AQ132" s="366"/>
      <c r="AR132" s="366"/>
      <c r="AS132" s="393"/>
      <c r="AT132" s="371"/>
      <c r="AU132" s="371"/>
      <c r="AV132" s="371"/>
      <c r="AW132" s="371"/>
      <c r="AX132" s="371"/>
      <c r="AY132" s="394"/>
      <c r="AZ132" s="372"/>
      <c r="BA132" s="372"/>
      <c r="BB132" s="372"/>
      <c r="BC132" s="372"/>
      <c r="BD132" s="372"/>
      <c r="BE132" s="365"/>
      <c r="BF132" s="366"/>
      <c r="BG132" s="366"/>
      <c r="BH132" s="366"/>
      <c r="BI132" s="366"/>
      <c r="BJ132" s="366"/>
      <c r="BK132" s="395"/>
      <c r="BL132" s="373"/>
      <c r="BM132" s="373"/>
      <c r="BN132" s="373"/>
      <c r="BO132" s="373"/>
      <c r="BP132" s="373"/>
      <c r="BQ132" s="390"/>
      <c r="BR132" s="368"/>
      <c r="BS132" s="368"/>
      <c r="BT132" s="368"/>
      <c r="BU132" s="368"/>
      <c r="BV132" s="368"/>
      <c r="BW132" s="394"/>
      <c r="BX132" s="372"/>
      <c r="BY132" s="372"/>
      <c r="BZ132" s="372"/>
      <c r="CA132" s="372"/>
      <c r="CB132" s="372"/>
      <c r="CC132" s="395"/>
      <c r="CD132" s="389"/>
      <c r="CE132" s="373"/>
      <c r="CF132" s="373"/>
      <c r="CG132" s="373"/>
      <c r="CH132" s="308"/>
    </row>
    <row r="133" spans="1:86" customFormat="1" hidden="1" x14ac:dyDescent="0.25">
      <c r="A133" s="330"/>
      <c r="B133" s="330"/>
      <c r="C133" s="330"/>
      <c r="D133" s="431"/>
      <c r="E133" s="330"/>
      <c r="F133" s="431"/>
      <c r="G133" s="331"/>
      <c r="H133" s="432"/>
      <c r="I133" s="433"/>
      <c r="J133" s="365"/>
      <c r="K133" s="365"/>
      <c r="L133" s="366"/>
      <c r="M133" s="366"/>
      <c r="N133" s="366"/>
      <c r="O133" s="389"/>
      <c r="P133" s="389"/>
      <c r="Q133" s="367"/>
      <c r="R133" s="367"/>
      <c r="S133" s="367"/>
      <c r="T133" s="367"/>
      <c r="U133" s="390"/>
      <c r="V133" s="368"/>
      <c r="W133" s="368"/>
      <c r="X133" s="368"/>
      <c r="Y133" s="368"/>
      <c r="Z133" s="368"/>
      <c r="AA133" s="391"/>
      <c r="AB133" s="369"/>
      <c r="AC133" s="369"/>
      <c r="AD133" s="369"/>
      <c r="AE133" s="369"/>
      <c r="AF133" s="369"/>
      <c r="AG133" s="392"/>
      <c r="AH133" s="370"/>
      <c r="AI133" s="370"/>
      <c r="AJ133" s="370"/>
      <c r="AK133" s="370"/>
      <c r="AL133" s="370"/>
      <c r="AM133" s="365"/>
      <c r="AN133" s="366"/>
      <c r="AO133" s="366"/>
      <c r="AP133" s="366"/>
      <c r="AQ133" s="366"/>
      <c r="AR133" s="366"/>
      <c r="AS133" s="393"/>
      <c r="AT133" s="371"/>
      <c r="AU133" s="371"/>
      <c r="AV133" s="371"/>
      <c r="AW133" s="371"/>
      <c r="AX133" s="371"/>
      <c r="AY133" s="394"/>
      <c r="AZ133" s="372"/>
      <c r="BA133" s="372"/>
      <c r="BB133" s="372"/>
      <c r="BC133" s="372"/>
      <c r="BD133" s="372"/>
      <c r="BE133" s="365"/>
      <c r="BF133" s="366"/>
      <c r="BG133" s="366"/>
      <c r="BH133" s="366"/>
      <c r="BI133" s="366"/>
      <c r="BJ133" s="366"/>
      <c r="BK133" s="395"/>
      <c r="BL133" s="373"/>
      <c r="BM133" s="373"/>
      <c r="BN133" s="373"/>
      <c r="BO133" s="373"/>
      <c r="BP133" s="373"/>
      <c r="BQ133" s="390"/>
      <c r="BR133" s="368"/>
      <c r="BS133" s="368"/>
      <c r="BT133" s="368"/>
      <c r="BU133" s="368"/>
      <c r="BV133" s="368"/>
      <c r="BW133" s="394"/>
      <c r="BX133" s="372"/>
      <c r="BY133" s="372"/>
      <c r="BZ133" s="372"/>
      <c r="CA133" s="372"/>
      <c r="CB133" s="372"/>
      <c r="CC133" s="395"/>
      <c r="CD133" s="389"/>
      <c r="CE133" s="373"/>
      <c r="CF133" s="373"/>
      <c r="CG133" s="373"/>
      <c r="CH133" s="308"/>
    </row>
    <row r="134" spans="1:86" customFormat="1" hidden="1" x14ac:dyDescent="0.25">
      <c r="A134" s="330"/>
      <c r="B134" s="330"/>
      <c r="C134" s="330"/>
      <c r="D134" s="431"/>
      <c r="E134" s="330"/>
      <c r="F134" s="431"/>
      <c r="G134" s="331"/>
      <c r="H134" s="434"/>
      <c r="I134" s="433"/>
      <c r="J134" s="365"/>
      <c r="K134" s="365"/>
      <c r="L134" s="366"/>
      <c r="M134" s="366"/>
      <c r="N134" s="366"/>
      <c r="O134" s="389"/>
      <c r="P134" s="389"/>
      <c r="Q134" s="367"/>
      <c r="R134" s="367"/>
      <c r="S134" s="367"/>
      <c r="T134" s="367"/>
      <c r="U134" s="390"/>
      <c r="V134" s="368"/>
      <c r="W134" s="368"/>
      <c r="X134" s="368"/>
      <c r="Y134" s="368"/>
      <c r="Z134" s="368"/>
      <c r="AA134" s="391"/>
      <c r="AB134" s="369"/>
      <c r="AC134" s="369"/>
      <c r="AD134" s="369"/>
      <c r="AE134" s="369"/>
      <c r="AF134" s="369"/>
      <c r="AG134" s="392"/>
      <c r="AH134" s="370"/>
      <c r="AI134" s="370"/>
      <c r="AJ134" s="370"/>
      <c r="AK134" s="370"/>
      <c r="AL134" s="370"/>
      <c r="AM134" s="365"/>
      <c r="AN134" s="366"/>
      <c r="AO134" s="366"/>
      <c r="AP134" s="366"/>
      <c r="AQ134" s="366"/>
      <c r="AR134" s="366"/>
      <c r="AS134" s="393"/>
      <c r="AT134" s="371"/>
      <c r="AU134" s="371"/>
      <c r="AV134" s="371"/>
      <c r="AW134" s="371"/>
      <c r="AX134" s="371"/>
      <c r="AY134" s="394"/>
      <c r="AZ134" s="372"/>
      <c r="BA134" s="372"/>
      <c r="BB134" s="372"/>
      <c r="BC134" s="372"/>
      <c r="BD134" s="372"/>
      <c r="BE134" s="365"/>
      <c r="BF134" s="366"/>
      <c r="BG134" s="366"/>
      <c r="BH134" s="366"/>
      <c r="BI134" s="366"/>
      <c r="BJ134" s="366"/>
      <c r="BK134" s="395"/>
      <c r="BL134" s="373"/>
      <c r="BM134" s="373"/>
      <c r="BN134" s="373"/>
      <c r="BO134" s="373"/>
      <c r="BP134" s="373"/>
      <c r="BQ134" s="390"/>
      <c r="BR134" s="368"/>
      <c r="BS134" s="368"/>
      <c r="BT134" s="368"/>
      <c r="BU134" s="368"/>
      <c r="BV134" s="368"/>
      <c r="BW134" s="394"/>
      <c r="BX134" s="372"/>
      <c r="BY134" s="372"/>
      <c r="BZ134" s="372"/>
      <c r="CA134" s="372"/>
      <c r="CB134" s="372"/>
      <c r="CC134" s="395"/>
      <c r="CD134" s="389"/>
      <c r="CE134" s="373"/>
      <c r="CF134" s="373"/>
      <c r="CG134" s="373"/>
      <c r="CH134" s="308"/>
    </row>
    <row r="135" spans="1:86" customFormat="1" hidden="1" x14ac:dyDescent="0.25">
      <c r="A135" s="330"/>
      <c r="B135" s="330"/>
      <c r="C135" s="330"/>
      <c r="D135" s="431"/>
      <c r="E135" s="330"/>
      <c r="F135" s="431"/>
      <c r="G135" s="331"/>
      <c r="H135" s="436"/>
      <c r="I135" s="433"/>
      <c r="J135" s="365"/>
      <c r="K135" s="365"/>
      <c r="L135" s="366"/>
      <c r="M135" s="366"/>
      <c r="N135" s="366"/>
      <c r="O135" s="389"/>
      <c r="P135" s="389"/>
      <c r="Q135" s="367"/>
      <c r="R135" s="367"/>
      <c r="S135" s="367"/>
      <c r="T135" s="367"/>
      <c r="U135" s="390"/>
      <c r="V135" s="368"/>
      <c r="W135" s="368"/>
      <c r="X135" s="368"/>
      <c r="Y135" s="368"/>
      <c r="Z135" s="368"/>
      <c r="AA135" s="391"/>
      <c r="AB135" s="369"/>
      <c r="AC135" s="369"/>
      <c r="AD135" s="369"/>
      <c r="AE135" s="369"/>
      <c r="AF135" s="369"/>
      <c r="AG135" s="392"/>
      <c r="AH135" s="370"/>
      <c r="AI135" s="370"/>
      <c r="AJ135" s="370"/>
      <c r="AK135" s="370"/>
      <c r="AL135" s="370"/>
      <c r="AM135" s="365"/>
      <c r="AN135" s="366"/>
      <c r="AO135" s="366"/>
      <c r="AP135" s="366"/>
      <c r="AQ135" s="366"/>
      <c r="AR135" s="366"/>
      <c r="AS135" s="393"/>
      <c r="AT135" s="371"/>
      <c r="AU135" s="371"/>
      <c r="AV135" s="371"/>
      <c r="AW135" s="371"/>
      <c r="AX135" s="371"/>
      <c r="AY135" s="394"/>
      <c r="AZ135" s="372"/>
      <c r="BA135" s="372"/>
      <c r="BB135" s="372"/>
      <c r="BC135" s="372"/>
      <c r="BD135" s="372"/>
      <c r="BE135" s="365"/>
      <c r="BF135" s="366"/>
      <c r="BG135" s="366"/>
      <c r="BH135" s="366"/>
      <c r="BI135" s="366"/>
      <c r="BJ135" s="366"/>
      <c r="BK135" s="395"/>
      <c r="BL135" s="373"/>
      <c r="BM135" s="373"/>
      <c r="BN135" s="373"/>
      <c r="BO135" s="373"/>
      <c r="BP135" s="373"/>
      <c r="BQ135" s="390"/>
      <c r="BR135" s="368"/>
      <c r="BS135" s="368"/>
      <c r="BT135" s="368"/>
      <c r="BU135" s="368"/>
      <c r="BV135" s="368"/>
      <c r="BW135" s="394"/>
      <c r="BX135" s="372"/>
      <c r="BY135" s="372"/>
      <c r="BZ135" s="372"/>
      <c r="CA135" s="372"/>
      <c r="CB135" s="372"/>
      <c r="CC135" s="395"/>
      <c r="CD135" s="389"/>
      <c r="CE135" s="373"/>
      <c r="CF135" s="373"/>
      <c r="CG135" s="373"/>
      <c r="CH135" s="308"/>
    </row>
    <row r="136" spans="1:86" customFormat="1" hidden="1" x14ac:dyDescent="0.25">
      <c r="A136" s="330"/>
      <c r="B136" s="330"/>
      <c r="C136" s="330"/>
      <c r="D136" s="431"/>
      <c r="E136" s="330"/>
      <c r="F136" s="431"/>
      <c r="G136" s="437"/>
      <c r="H136" s="436"/>
      <c r="I136" s="433"/>
      <c r="J136" s="365"/>
      <c r="K136" s="365"/>
      <c r="L136" s="366"/>
      <c r="M136" s="366"/>
      <c r="N136" s="366"/>
      <c r="O136" s="389"/>
      <c r="P136" s="389"/>
      <c r="Q136" s="367"/>
      <c r="R136" s="367"/>
      <c r="S136" s="367"/>
      <c r="T136" s="367"/>
      <c r="U136" s="390"/>
      <c r="V136" s="368"/>
      <c r="W136" s="368"/>
      <c r="X136" s="368"/>
      <c r="Y136" s="368"/>
      <c r="Z136" s="368"/>
      <c r="AA136" s="391"/>
      <c r="AB136" s="369"/>
      <c r="AC136" s="369"/>
      <c r="AD136" s="369"/>
      <c r="AE136" s="369"/>
      <c r="AF136" s="369"/>
      <c r="AG136" s="392"/>
      <c r="AH136" s="370"/>
      <c r="AI136" s="370"/>
      <c r="AJ136" s="370"/>
      <c r="AK136" s="370"/>
      <c r="AL136" s="370"/>
      <c r="AM136" s="365"/>
      <c r="AN136" s="366"/>
      <c r="AO136" s="366"/>
      <c r="AP136" s="366"/>
      <c r="AQ136" s="366"/>
      <c r="AR136" s="366"/>
      <c r="AS136" s="393"/>
      <c r="AT136" s="371"/>
      <c r="AU136" s="371"/>
      <c r="AV136" s="371"/>
      <c r="AW136" s="371"/>
      <c r="AX136" s="371"/>
      <c r="AY136" s="394"/>
      <c r="AZ136" s="372"/>
      <c r="BA136" s="372"/>
      <c r="BB136" s="372"/>
      <c r="BC136" s="372"/>
      <c r="BD136" s="372"/>
      <c r="BE136" s="365"/>
      <c r="BF136" s="366"/>
      <c r="BG136" s="366"/>
      <c r="BH136" s="366"/>
      <c r="BI136" s="366"/>
      <c r="BJ136" s="366"/>
      <c r="BK136" s="395"/>
      <c r="BL136" s="373"/>
      <c r="BM136" s="373"/>
      <c r="BN136" s="373"/>
      <c r="BO136" s="373"/>
      <c r="BP136" s="373"/>
      <c r="BQ136" s="390"/>
      <c r="BR136" s="368"/>
      <c r="BS136" s="368"/>
      <c r="BT136" s="368"/>
      <c r="BU136" s="368"/>
      <c r="BV136" s="368"/>
      <c r="BW136" s="394"/>
      <c r="BX136" s="372"/>
      <c r="BY136" s="372"/>
      <c r="BZ136" s="372"/>
      <c r="CA136" s="372"/>
      <c r="CB136" s="372"/>
      <c r="CC136" s="395"/>
      <c r="CD136" s="389"/>
      <c r="CE136" s="373"/>
      <c r="CF136" s="373"/>
      <c r="CG136" s="373"/>
      <c r="CH136" s="308"/>
    </row>
    <row r="137" spans="1:86" customFormat="1" hidden="1" x14ac:dyDescent="0.25">
      <c r="A137" s="330"/>
      <c r="B137" s="330"/>
      <c r="C137" s="330"/>
      <c r="D137" s="431"/>
      <c r="E137" s="330"/>
      <c r="F137" s="431"/>
      <c r="G137" s="331"/>
      <c r="H137" s="432"/>
      <c r="I137" s="433"/>
      <c r="J137" s="365"/>
      <c r="K137" s="365"/>
      <c r="L137" s="366"/>
      <c r="M137" s="366"/>
      <c r="N137" s="366"/>
      <c r="O137" s="389"/>
      <c r="P137" s="389"/>
      <c r="Q137" s="367"/>
      <c r="R137" s="367"/>
      <c r="S137" s="367"/>
      <c r="T137" s="367"/>
      <c r="U137" s="390"/>
      <c r="V137" s="368"/>
      <c r="W137" s="368"/>
      <c r="X137" s="368"/>
      <c r="Y137" s="368"/>
      <c r="Z137" s="368"/>
      <c r="AA137" s="391"/>
      <c r="AB137" s="369"/>
      <c r="AC137" s="369"/>
      <c r="AD137" s="369"/>
      <c r="AE137" s="369"/>
      <c r="AF137" s="369"/>
      <c r="AG137" s="392"/>
      <c r="AH137" s="370"/>
      <c r="AI137" s="370"/>
      <c r="AJ137" s="370"/>
      <c r="AK137" s="370"/>
      <c r="AL137" s="370"/>
      <c r="AM137" s="365"/>
      <c r="AN137" s="366"/>
      <c r="AO137" s="366"/>
      <c r="AP137" s="366"/>
      <c r="AQ137" s="366"/>
      <c r="AR137" s="366"/>
      <c r="AS137" s="393"/>
      <c r="AT137" s="371"/>
      <c r="AU137" s="371"/>
      <c r="AV137" s="371"/>
      <c r="AW137" s="371"/>
      <c r="AX137" s="371"/>
      <c r="AY137" s="394"/>
      <c r="AZ137" s="372"/>
      <c r="BA137" s="372"/>
      <c r="BB137" s="372"/>
      <c r="BC137" s="372"/>
      <c r="BD137" s="372"/>
      <c r="BE137" s="365"/>
      <c r="BF137" s="366"/>
      <c r="BG137" s="366"/>
      <c r="BH137" s="366"/>
      <c r="BI137" s="366"/>
      <c r="BJ137" s="366"/>
      <c r="BK137" s="395"/>
      <c r="BL137" s="373"/>
      <c r="BM137" s="373"/>
      <c r="BN137" s="373"/>
      <c r="BO137" s="373"/>
      <c r="BP137" s="373"/>
      <c r="BQ137" s="390"/>
      <c r="BR137" s="368"/>
      <c r="BS137" s="368"/>
      <c r="BT137" s="368"/>
      <c r="BU137" s="368"/>
      <c r="BV137" s="368"/>
      <c r="BW137" s="394"/>
      <c r="BX137" s="372"/>
      <c r="BY137" s="372"/>
      <c r="BZ137" s="372"/>
      <c r="CA137" s="372"/>
      <c r="CB137" s="372"/>
      <c r="CC137" s="395"/>
      <c r="CD137" s="389"/>
      <c r="CE137" s="373"/>
      <c r="CF137" s="373"/>
      <c r="CG137" s="373"/>
      <c r="CH137" s="308"/>
    </row>
    <row r="138" spans="1:86" customFormat="1" hidden="1" x14ac:dyDescent="0.25">
      <c r="A138" s="330"/>
      <c r="B138" s="330"/>
      <c r="C138" s="330"/>
      <c r="D138" s="431"/>
      <c r="E138" s="330"/>
      <c r="F138" s="431"/>
      <c r="G138" s="331"/>
      <c r="H138" s="434"/>
      <c r="I138" s="433"/>
      <c r="J138" s="365"/>
      <c r="K138" s="365"/>
      <c r="L138" s="366"/>
      <c r="M138" s="366"/>
      <c r="N138" s="366"/>
      <c r="O138" s="389"/>
      <c r="P138" s="389"/>
      <c r="Q138" s="367"/>
      <c r="R138" s="367"/>
      <c r="S138" s="367"/>
      <c r="T138" s="367"/>
      <c r="U138" s="390"/>
      <c r="V138" s="368"/>
      <c r="W138" s="368"/>
      <c r="X138" s="368"/>
      <c r="Y138" s="368"/>
      <c r="Z138" s="368"/>
      <c r="AA138" s="391"/>
      <c r="AB138" s="369"/>
      <c r="AC138" s="369"/>
      <c r="AD138" s="369"/>
      <c r="AE138" s="369"/>
      <c r="AF138" s="369"/>
      <c r="AG138" s="392"/>
      <c r="AH138" s="370"/>
      <c r="AI138" s="370"/>
      <c r="AJ138" s="370"/>
      <c r="AK138" s="370"/>
      <c r="AL138" s="370"/>
      <c r="AM138" s="365"/>
      <c r="AN138" s="366"/>
      <c r="AO138" s="366"/>
      <c r="AP138" s="366"/>
      <c r="AQ138" s="366"/>
      <c r="AR138" s="366"/>
      <c r="AS138" s="393"/>
      <c r="AT138" s="371"/>
      <c r="AU138" s="371"/>
      <c r="AV138" s="371"/>
      <c r="AW138" s="371"/>
      <c r="AX138" s="371"/>
      <c r="AY138" s="394"/>
      <c r="AZ138" s="372"/>
      <c r="BA138" s="372"/>
      <c r="BB138" s="372"/>
      <c r="BC138" s="372"/>
      <c r="BD138" s="372"/>
      <c r="BE138" s="365"/>
      <c r="BF138" s="366"/>
      <c r="BG138" s="366"/>
      <c r="BH138" s="366"/>
      <c r="BI138" s="366"/>
      <c r="BJ138" s="366"/>
      <c r="BK138" s="395"/>
      <c r="BL138" s="373"/>
      <c r="BM138" s="373"/>
      <c r="BN138" s="373"/>
      <c r="BO138" s="373"/>
      <c r="BP138" s="373"/>
      <c r="BQ138" s="390"/>
      <c r="BR138" s="368"/>
      <c r="BS138" s="368"/>
      <c r="BT138" s="368"/>
      <c r="BU138" s="368"/>
      <c r="BV138" s="368"/>
      <c r="BW138" s="394"/>
      <c r="BX138" s="372"/>
      <c r="BY138" s="372"/>
      <c r="BZ138" s="372"/>
      <c r="CA138" s="372"/>
      <c r="CB138" s="372"/>
      <c r="CC138" s="395"/>
      <c r="CD138" s="389"/>
      <c r="CE138" s="373"/>
      <c r="CF138" s="373"/>
      <c r="CG138" s="373"/>
      <c r="CH138" s="308"/>
    </row>
    <row r="139" spans="1:86" customFormat="1" hidden="1" x14ac:dyDescent="0.25">
      <c r="A139" s="352"/>
      <c r="B139" s="352"/>
      <c r="C139" s="352"/>
      <c r="D139" s="439"/>
      <c r="E139" s="352"/>
      <c r="F139" s="439"/>
      <c r="G139" s="353"/>
      <c r="H139" s="440"/>
      <c r="I139" s="441"/>
      <c r="J139" s="365"/>
      <c r="K139" s="365"/>
      <c r="L139" s="366"/>
      <c r="M139" s="366"/>
      <c r="N139" s="366"/>
      <c r="O139" s="389"/>
      <c r="P139" s="389"/>
      <c r="Q139" s="367"/>
      <c r="R139" s="367"/>
      <c r="S139" s="367"/>
      <c r="T139" s="367"/>
      <c r="U139" s="390"/>
      <c r="V139" s="368"/>
      <c r="W139" s="368"/>
      <c r="X139" s="368"/>
      <c r="Y139" s="368"/>
      <c r="Z139" s="368"/>
      <c r="AA139" s="391"/>
      <c r="AB139" s="369"/>
      <c r="AC139" s="369"/>
      <c r="AD139" s="369"/>
      <c r="AE139" s="369"/>
      <c r="AF139" s="369"/>
      <c r="AG139" s="392"/>
      <c r="AH139" s="370"/>
      <c r="AI139" s="370"/>
      <c r="AJ139" s="370"/>
      <c r="AK139" s="370"/>
      <c r="AL139" s="370"/>
      <c r="AM139" s="365"/>
      <c r="AN139" s="366"/>
      <c r="AO139" s="366"/>
      <c r="AP139" s="366"/>
      <c r="AQ139" s="366"/>
      <c r="AR139" s="366"/>
      <c r="AS139" s="393"/>
      <c r="AT139" s="371"/>
      <c r="AU139" s="371"/>
      <c r="AV139" s="371"/>
      <c r="AW139" s="371"/>
      <c r="AX139" s="371"/>
      <c r="AY139" s="394"/>
      <c r="AZ139" s="372"/>
      <c r="BA139" s="372"/>
      <c r="BB139" s="372"/>
      <c r="BC139" s="372"/>
      <c r="BD139" s="372"/>
      <c r="BE139" s="365"/>
      <c r="BF139" s="366"/>
      <c r="BG139" s="366"/>
      <c r="BH139" s="366"/>
      <c r="BI139" s="366"/>
      <c r="BJ139" s="366"/>
      <c r="BK139" s="395"/>
      <c r="BL139" s="373"/>
      <c r="BM139" s="373"/>
      <c r="BN139" s="373"/>
      <c r="BO139" s="373"/>
      <c r="BP139" s="373"/>
      <c r="BQ139" s="390"/>
      <c r="BR139" s="368"/>
      <c r="BS139" s="368"/>
      <c r="BT139" s="368"/>
      <c r="BU139" s="368"/>
      <c r="BV139" s="368"/>
      <c r="BW139" s="394"/>
      <c r="BX139" s="372"/>
      <c r="BY139" s="372"/>
      <c r="BZ139" s="372"/>
      <c r="CA139" s="372"/>
      <c r="CB139" s="372"/>
      <c r="CC139" s="395"/>
      <c r="CD139" s="389"/>
      <c r="CE139" s="373"/>
      <c r="CF139" s="373"/>
      <c r="CG139" s="373"/>
      <c r="CH139" s="308"/>
    </row>
    <row r="140" spans="1:86" customFormat="1" hidden="1" x14ac:dyDescent="0.25">
      <c r="A140" s="330"/>
      <c r="B140" s="330"/>
      <c r="C140" s="330"/>
      <c r="D140" s="431"/>
      <c r="E140" s="330"/>
      <c r="F140" s="431"/>
      <c r="G140" s="437"/>
      <c r="H140" s="470"/>
      <c r="I140" s="304"/>
      <c r="J140" s="365"/>
      <c r="K140" s="365"/>
      <c r="L140" s="366"/>
      <c r="M140" s="366"/>
      <c r="N140" s="366"/>
      <c r="O140" s="389"/>
      <c r="P140" s="389"/>
      <c r="Q140" s="367"/>
      <c r="R140" s="367"/>
      <c r="S140" s="367"/>
      <c r="T140" s="367"/>
      <c r="U140" s="390"/>
      <c r="V140" s="368"/>
      <c r="W140" s="368"/>
      <c r="X140" s="368"/>
      <c r="Y140" s="368"/>
      <c r="Z140" s="368"/>
      <c r="AA140" s="391"/>
      <c r="AB140" s="369"/>
      <c r="AC140" s="369"/>
      <c r="AD140" s="369"/>
      <c r="AE140" s="369"/>
      <c r="AF140" s="369"/>
      <c r="AG140" s="392"/>
      <c r="AH140" s="370"/>
      <c r="AI140" s="370"/>
      <c r="AJ140" s="370"/>
      <c r="AK140" s="370"/>
      <c r="AL140" s="370"/>
      <c r="AM140" s="365"/>
      <c r="AN140" s="366"/>
      <c r="AO140" s="366"/>
      <c r="AP140" s="366"/>
      <c r="AQ140" s="366"/>
      <c r="AR140" s="366"/>
      <c r="AS140" s="393"/>
      <c r="AT140" s="371"/>
      <c r="AU140" s="371"/>
      <c r="AV140" s="371"/>
      <c r="AW140" s="371"/>
      <c r="AX140" s="371"/>
      <c r="AY140" s="394"/>
      <c r="AZ140" s="372"/>
      <c r="BA140" s="372"/>
      <c r="BB140" s="372"/>
      <c r="BC140" s="372"/>
      <c r="BD140" s="372"/>
      <c r="BE140" s="365"/>
      <c r="BF140" s="366"/>
      <c r="BG140" s="366"/>
      <c r="BH140" s="366"/>
      <c r="BI140" s="366"/>
      <c r="BJ140" s="366"/>
      <c r="BK140" s="395"/>
      <c r="BL140" s="373"/>
      <c r="BM140" s="373"/>
      <c r="BN140" s="373"/>
      <c r="BO140" s="373"/>
      <c r="BP140" s="373"/>
      <c r="BQ140" s="390"/>
      <c r="BR140" s="368"/>
      <c r="BS140" s="368"/>
      <c r="BT140" s="368"/>
      <c r="BU140" s="368"/>
      <c r="BV140" s="368"/>
      <c r="BW140" s="394"/>
      <c r="BX140" s="372"/>
      <c r="BY140" s="372"/>
      <c r="BZ140" s="372"/>
      <c r="CA140" s="372"/>
      <c r="CB140" s="372"/>
      <c r="CC140" s="395"/>
      <c r="CD140" s="389"/>
      <c r="CE140" s="373"/>
      <c r="CF140" s="373"/>
      <c r="CG140" s="373"/>
      <c r="CH140" s="308"/>
    </row>
    <row r="141" spans="1:86" customFormat="1" hidden="1" x14ac:dyDescent="0.25">
      <c r="A141" s="374"/>
      <c r="B141" s="387"/>
      <c r="C141" s="375"/>
      <c r="D141" s="384"/>
      <c r="E141" s="387"/>
      <c r="F141" s="384"/>
      <c r="G141" s="471"/>
      <c r="H141" s="458"/>
      <c r="I141" s="472"/>
      <c r="J141" s="365"/>
      <c r="K141" s="365"/>
      <c r="L141" s="366"/>
      <c r="M141" s="366"/>
      <c r="N141" s="366"/>
      <c r="O141" s="389"/>
      <c r="P141" s="389"/>
      <c r="Q141" s="367"/>
      <c r="R141" s="367"/>
      <c r="S141" s="367"/>
      <c r="T141" s="367"/>
      <c r="U141" s="390"/>
      <c r="V141" s="368"/>
      <c r="W141" s="368"/>
      <c r="X141" s="368"/>
      <c r="Y141" s="368"/>
      <c r="Z141" s="368"/>
      <c r="AA141" s="391"/>
      <c r="AB141" s="369"/>
      <c r="AC141" s="369"/>
      <c r="AD141" s="369"/>
      <c r="AE141" s="369"/>
      <c r="AF141" s="369"/>
      <c r="AG141" s="392"/>
      <c r="AH141" s="370"/>
      <c r="AI141" s="370"/>
      <c r="AJ141" s="370"/>
      <c r="AK141" s="370"/>
      <c r="AL141" s="370"/>
      <c r="AM141" s="365"/>
      <c r="AN141" s="366"/>
      <c r="AO141" s="366"/>
      <c r="AP141" s="366"/>
      <c r="AQ141" s="366"/>
      <c r="AR141" s="366"/>
      <c r="AS141" s="393"/>
      <c r="AT141" s="371"/>
      <c r="AU141" s="371"/>
      <c r="AV141" s="371"/>
      <c r="AW141" s="371"/>
      <c r="AX141" s="371"/>
      <c r="AY141" s="394"/>
      <c r="AZ141" s="372"/>
      <c r="BA141" s="372"/>
      <c r="BB141" s="372"/>
      <c r="BC141" s="372"/>
      <c r="BD141" s="372"/>
      <c r="BE141" s="365"/>
      <c r="BF141" s="366"/>
      <c r="BG141" s="366"/>
      <c r="BH141" s="366"/>
      <c r="BI141" s="366"/>
      <c r="BJ141" s="366"/>
      <c r="BK141" s="395"/>
      <c r="BL141" s="373"/>
      <c r="BM141" s="373"/>
      <c r="BN141" s="373"/>
      <c r="BO141" s="373"/>
      <c r="BP141" s="373"/>
      <c r="BQ141" s="390"/>
      <c r="BR141" s="368"/>
      <c r="BS141" s="368"/>
      <c r="BT141" s="368"/>
      <c r="BU141" s="368"/>
      <c r="BV141" s="368"/>
      <c r="BW141" s="394"/>
      <c r="BX141" s="372"/>
      <c r="BY141" s="372"/>
      <c r="BZ141" s="372"/>
      <c r="CA141" s="372"/>
      <c r="CB141" s="372"/>
      <c r="CC141" s="395"/>
      <c r="CD141" s="389"/>
      <c r="CE141" s="373"/>
      <c r="CF141" s="373"/>
      <c r="CG141" s="373"/>
      <c r="CH141" s="308"/>
    </row>
    <row r="142" spans="1:86" customFormat="1" hidden="1" x14ac:dyDescent="0.25">
      <c r="A142" s="374"/>
      <c r="B142" s="374"/>
      <c r="C142" s="380"/>
      <c r="D142" s="384"/>
      <c r="E142" s="387"/>
      <c r="F142" s="384"/>
      <c r="G142" s="471"/>
      <c r="H142" s="458"/>
      <c r="I142" s="472"/>
      <c r="J142" s="365"/>
      <c r="K142" s="365"/>
      <c r="L142" s="366"/>
      <c r="M142" s="366"/>
      <c r="N142" s="366"/>
      <c r="O142" s="389"/>
      <c r="P142" s="389"/>
      <c r="Q142" s="367"/>
      <c r="R142" s="367"/>
      <c r="S142" s="367"/>
      <c r="T142" s="367"/>
      <c r="U142" s="390"/>
      <c r="V142" s="368"/>
      <c r="W142" s="368"/>
      <c r="X142" s="368"/>
      <c r="Y142" s="368"/>
      <c r="Z142" s="368"/>
      <c r="AA142" s="391"/>
      <c r="AB142" s="369"/>
      <c r="AC142" s="369"/>
      <c r="AD142" s="369"/>
      <c r="AE142" s="369"/>
      <c r="AF142" s="369"/>
      <c r="AG142" s="392"/>
      <c r="AH142" s="370"/>
      <c r="AI142" s="370"/>
      <c r="AJ142" s="370"/>
      <c r="AK142" s="370"/>
      <c r="AL142" s="370"/>
      <c r="AM142" s="365"/>
      <c r="AN142" s="366"/>
      <c r="AO142" s="366"/>
      <c r="AP142" s="366"/>
      <c r="AQ142" s="366"/>
      <c r="AR142" s="366"/>
      <c r="AS142" s="393"/>
      <c r="AT142" s="371"/>
      <c r="AU142" s="371"/>
      <c r="AV142" s="371"/>
      <c r="AW142" s="371"/>
      <c r="AX142" s="371"/>
      <c r="AY142" s="394"/>
      <c r="AZ142" s="372"/>
      <c r="BA142" s="372"/>
      <c r="BB142" s="372"/>
      <c r="BC142" s="372"/>
      <c r="BD142" s="372"/>
      <c r="BE142" s="365"/>
      <c r="BF142" s="366"/>
      <c r="BG142" s="366"/>
      <c r="BH142" s="366"/>
      <c r="BI142" s="366"/>
      <c r="BJ142" s="366"/>
      <c r="BK142" s="395"/>
      <c r="BL142" s="373"/>
      <c r="BM142" s="373"/>
      <c r="BN142" s="373"/>
      <c r="BO142" s="373"/>
      <c r="BP142" s="373"/>
      <c r="BQ142" s="390"/>
      <c r="BR142" s="368"/>
      <c r="BS142" s="368"/>
      <c r="BT142" s="368"/>
      <c r="BU142" s="368"/>
      <c r="BV142" s="368"/>
      <c r="BW142" s="394"/>
      <c r="BX142" s="372"/>
      <c r="BY142" s="372"/>
      <c r="BZ142" s="372"/>
      <c r="CA142" s="372"/>
      <c r="CB142" s="372"/>
      <c r="CC142" s="395"/>
      <c r="CD142" s="389"/>
      <c r="CE142" s="373"/>
      <c r="CF142" s="373"/>
      <c r="CG142" s="373"/>
      <c r="CH142" s="308"/>
    </row>
    <row r="143" spans="1:86" customFormat="1" hidden="1" x14ac:dyDescent="0.25">
      <c r="A143" s="374"/>
      <c r="B143" s="387"/>
      <c r="C143" s="380"/>
      <c r="D143" s="384"/>
      <c r="E143" s="387"/>
      <c r="F143" s="384"/>
      <c r="G143" s="471"/>
      <c r="H143" s="458"/>
      <c r="I143" s="472"/>
      <c r="J143" s="365"/>
      <c r="K143" s="365"/>
      <c r="L143" s="366"/>
      <c r="M143" s="366"/>
      <c r="N143" s="366"/>
      <c r="O143" s="389"/>
      <c r="P143" s="389"/>
      <c r="Q143" s="367"/>
      <c r="R143" s="367"/>
      <c r="S143" s="367"/>
      <c r="T143" s="367"/>
      <c r="U143" s="390"/>
      <c r="V143" s="368"/>
      <c r="W143" s="368"/>
      <c r="X143" s="368"/>
      <c r="Y143" s="368"/>
      <c r="Z143" s="368"/>
      <c r="AA143" s="391"/>
      <c r="AB143" s="369"/>
      <c r="AC143" s="369"/>
      <c r="AD143" s="369"/>
      <c r="AE143" s="369"/>
      <c r="AF143" s="369"/>
      <c r="AG143" s="392"/>
      <c r="AH143" s="370"/>
      <c r="AI143" s="370"/>
      <c r="AJ143" s="370"/>
      <c r="AK143" s="370"/>
      <c r="AL143" s="370"/>
      <c r="AM143" s="365"/>
      <c r="AN143" s="366"/>
      <c r="AO143" s="366"/>
      <c r="AP143" s="366"/>
      <c r="AQ143" s="366"/>
      <c r="AR143" s="366"/>
      <c r="AS143" s="393"/>
      <c r="AT143" s="371"/>
      <c r="AU143" s="371"/>
      <c r="AV143" s="371"/>
      <c r="AW143" s="371"/>
      <c r="AX143" s="371"/>
      <c r="AY143" s="394"/>
      <c r="AZ143" s="372"/>
      <c r="BA143" s="372"/>
      <c r="BB143" s="372"/>
      <c r="BC143" s="372"/>
      <c r="BD143" s="372"/>
      <c r="BE143" s="365"/>
      <c r="BF143" s="366"/>
      <c r="BG143" s="366"/>
      <c r="BH143" s="366"/>
      <c r="BI143" s="366"/>
      <c r="BJ143" s="366"/>
      <c r="BK143" s="395"/>
      <c r="BL143" s="373"/>
      <c r="BM143" s="373"/>
      <c r="BN143" s="373"/>
      <c r="BO143" s="373"/>
      <c r="BP143" s="373"/>
      <c r="BQ143" s="390"/>
      <c r="BR143" s="368"/>
      <c r="BS143" s="368"/>
      <c r="BT143" s="368"/>
      <c r="BU143" s="368"/>
      <c r="BV143" s="368"/>
      <c r="BW143" s="394"/>
      <c r="BX143" s="372"/>
      <c r="BY143" s="372"/>
      <c r="BZ143" s="372"/>
      <c r="CA143" s="372"/>
      <c r="CB143" s="372"/>
      <c r="CC143" s="395"/>
      <c r="CD143" s="389"/>
      <c r="CE143" s="373"/>
      <c r="CF143" s="373"/>
      <c r="CG143" s="373"/>
      <c r="CH143" s="308"/>
    </row>
    <row r="144" spans="1:86" customFormat="1" hidden="1" x14ac:dyDescent="0.25">
      <c r="A144" s="374"/>
      <c r="B144" s="387"/>
      <c r="C144" s="380"/>
      <c r="D144" s="448"/>
      <c r="E144" s="387"/>
      <c r="F144" s="384"/>
      <c r="G144" s="443"/>
      <c r="H144" s="446"/>
      <c r="I144" s="447"/>
      <c r="J144" s="365"/>
      <c r="K144" s="365"/>
      <c r="L144" s="366"/>
      <c r="M144" s="366"/>
      <c r="N144" s="366"/>
      <c r="O144" s="389"/>
      <c r="P144" s="389"/>
      <c r="Q144" s="367"/>
      <c r="R144" s="367"/>
      <c r="S144" s="367"/>
      <c r="T144" s="367"/>
      <c r="U144" s="390"/>
      <c r="V144" s="368"/>
      <c r="W144" s="368"/>
      <c r="X144" s="368"/>
      <c r="Y144" s="368"/>
      <c r="Z144" s="368"/>
      <c r="AA144" s="391"/>
      <c r="AB144" s="369"/>
      <c r="AC144" s="369"/>
      <c r="AD144" s="369"/>
      <c r="AE144" s="369"/>
      <c r="AF144" s="369"/>
      <c r="AG144" s="392"/>
      <c r="AH144" s="370"/>
      <c r="AI144" s="370"/>
      <c r="AJ144" s="370"/>
      <c r="AK144" s="370"/>
      <c r="AL144" s="370"/>
      <c r="AM144" s="365"/>
      <c r="AN144" s="366"/>
      <c r="AO144" s="366"/>
      <c r="AP144" s="366"/>
      <c r="AQ144" s="366"/>
      <c r="AR144" s="366"/>
      <c r="AS144" s="393"/>
      <c r="AT144" s="371"/>
      <c r="AU144" s="371"/>
      <c r="AV144" s="371"/>
      <c r="AW144" s="371"/>
      <c r="AX144" s="371"/>
      <c r="AY144" s="394"/>
      <c r="AZ144" s="372"/>
      <c r="BA144" s="372"/>
      <c r="BB144" s="372"/>
      <c r="BC144" s="372"/>
      <c r="BD144" s="372"/>
      <c r="BE144" s="365"/>
      <c r="BF144" s="366"/>
      <c r="BG144" s="366"/>
      <c r="BH144" s="366"/>
      <c r="BI144" s="366"/>
      <c r="BJ144" s="366"/>
      <c r="BK144" s="395"/>
      <c r="BL144" s="373"/>
      <c r="BM144" s="373"/>
      <c r="BN144" s="373"/>
      <c r="BO144" s="373"/>
      <c r="BP144" s="373"/>
      <c r="BQ144" s="390"/>
      <c r="BR144" s="368"/>
      <c r="BS144" s="368"/>
      <c r="BT144" s="368"/>
      <c r="BU144" s="368"/>
      <c r="BV144" s="368"/>
      <c r="BW144" s="394"/>
      <c r="BX144" s="372"/>
      <c r="BY144" s="372"/>
      <c r="BZ144" s="372"/>
      <c r="CA144" s="372"/>
      <c r="CB144" s="372"/>
      <c r="CC144" s="395"/>
      <c r="CD144" s="389"/>
      <c r="CE144" s="373"/>
      <c r="CF144" s="373"/>
      <c r="CG144" s="373"/>
      <c r="CH144" s="308"/>
    </row>
    <row r="145" spans="1:86" customFormat="1" hidden="1" x14ac:dyDescent="0.25">
      <c r="A145" s="374"/>
      <c r="B145" s="387"/>
      <c r="C145" s="380"/>
      <c r="D145" s="383"/>
      <c r="E145" s="387"/>
      <c r="F145" s="384"/>
      <c r="G145" s="443"/>
      <c r="H145" s="446"/>
      <c r="I145" s="447"/>
      <c r="J145" s="365"/>
      <c r="K145" s="365"/>
      <c r="L145" s="366"/>
      <c r="M145" s="366"/>
      <c r="N145" s="366"/>
      <c r="O145" s="389"/>
      <c r="P145" s="389"/>
      <c r="Q145" s="367"/>
      <c r="R145" s="367"/>
      <c r="S145" s="367"/>
      <c r="T145" s="367"/>
      <c r="U145" s="390"/>
      <c r="V145" s="368"/>
      <c r="W145" s="368"/>
      <c r="X145" s="368"/>
      <c r="Y145" s="368"/>
      <c r="Z145" s="368"/>
      <c r="AA145" s="391"/>
      <c r="AB145" s="369"/>
      <c r="AC145" s="369"/>
      <c r="AD145" s="369"/>
      <c r="AE145" s="369"/>
      <c r="AF145" s="369"/>
      <c r="AG145" s="392"/>
      <c r="AH145" s="370"/>
      <c r="AI145" s="370"/>
      <c r="AJ145" s="370"/>
      <c r="AK145" s="370"/>
      <c r="AL145" s="370"/>
      <c r="AM145" s="365"/>
      <c r="AN145" s="366"/>
      <c r="AO145" s="366"/>
      <c r="AP145" s="366"/>
      <c r="AQ145" s="366"/>
      <c r="AR145" s="366"/>
      <c r="AS145" s="393"/>
      <c r="AT145" s="371"/>
      <c r="AU145" s="371"/>
      <c r="AV145" s="371"/>
      <c r="AW145" s="371"/>
      <c r="AX145" s="371"/>
      <c r="AY145" s="394"/>
      <c r="AZ145" s="372"/>
      <c r="BA145" s="372"/>
      <c r="BB145" s="372"/>
      <c r="BC145" s="372"/>
      <c r="BD145" s="372"/>
      <c r="BE145" s="365"/>
      <c r="BF145" s="366"/>
      <c r="BG145" s="366"/>
      <c r="BH145" s="366"/>
      <c r="BI145" s="366"/>
      <c r="BJ145" s="366"/>
      <c r="BK145" s="395"/>
      <c r="BL145" s="373"/>
      <c r="BM145" s="373"/>
      <c r="BN145" s="373"/>
      <c r="BO145" s="373"/>
      <c r="BP145" s="373"/>
      <c r="BQ145" s="390"/>
      <c r="BR145" s="368"/>
      <c r="BS145" s="368"/>
      <c r="BT145" s="368"/>
      <c r="BU145" s="368"/>
      <c r="BV145" s="368"/>
      <c r="BW145" s="394"/>
      <c r="BX145" s="372"/>
      <c r="BY145" s="372"/>
      <c r="BZ145" s="372"/>
      <c r="CA145" s="372"/>
      <c r="CB145" s="372"/>
      <c r="CC145" s="395"/>
      <c r="CD145" s="389"/>
      <c r="CE145" s="373"/>
      <c r="CF145" s="373"/>
      <c r="CG145" s="373"/>
      <c r="CH145" s="308"/>
    </row>
    <row r="146" spans="1:86" customFormat="1" hidden="1" x14ac:dyDescent="0.25">
      <c r="A146" s="374"/>
      <c r="B146" s="374"/>
      <c r="C146" s="374"/>
      <c r="D146" s="376"/>
      <c r="E146" s="374"/>
      <c r="F146" s="376"/>
      <c r="G146" s="386"/>
      <c r="H146" s="414"/>
      <c r="I146" s="388"/>
      <c r="J146" s="365"/>
      <c r="K146" s="365"/>
      <c r="L146" s="366"/>
      <c r="M146" s="366"/>
      <c r="N146" s="365"/>
      <c r="O146" s="389"/>
      <c r="P146" s="389"/>
      <c r="Q146" s="389"/>
      <c r="R146" s="389"/>
      <c r="S146" s="367"/>
      <c r="T146" s="389"/>
      <c r="U146" s="390"/>
      <c r="V146" s="390"/>
      <c r="W146" s="390"/>
      <c r="X146" s="390"/>
      <c r="Y146" s="368"/>
      <c r="Z146" s="390"/>
      <c r="AA146" s="391"/>
      <c r="AB146" s="391"/>
      <c r="AC146" s="391"/>
      <c r="AD146" s="391"/>
      <c r="AE146" s="369"/>
      <c r="AF146" s="391"/>
      <c r="AG146" s="392"/>
      <c r="AH146" s="392"/>
      <c r="AI146" s="392"/>
      <c r="AJ146" s="392"/>
      <c r="AK146" s="370"/>
      <c r="AL146" s="392"/>
      <c r="AM146" s="365"/>
      <c r="AN146" s="365"/>
      <c r="AO146" s="365"/>
      <c r="AP146" s="365"/>
      <c r="AQ146" s="366"/>
      <c r="AR146" s="365"/>
      <c r="AS146" s="393"/>
      <c r="AT146" s="393"/>
      <c r="AU146" s="393"/>
      <c r="AV146" s="393"/>
      <c r="AW146" s="371"/>
      <c r="AX146" s="393"/>
      <c r="AY146" s="394"/>
      <c r="AZ146" s="394"/>
      <c r="BA146" s="394"/>
      <c r="BB146" s="394"/>
      <c r="BC146" s="372"/>
      <c r="BD146" s="394"/>
      <c r="BE146" s="365"/>
      <c r="BF146" s="365"/>
      <c r="BG146" s="365"/>
      <c r="BH146" s="365"/>
      <c r="BI146" s="366"/>
      <c r="BJ146" s="365"/>
      <c r="BK146" s="395"/>
      <c r="BL146" s="395"/>
      <c r="BM146" s="395"/>
      <c r="BN146" s="395"/>
      <c r="BO146" s="373"/>
      <c r="BP146" s="395"/>
      <c r="BQ146" s="390"/>
      <c r="BR146" s="390"/>
      <c r="BS146" s="390"/>
      <c r="BT146" s="390"/>
      <c r="BU146" s="368"/>
      <c r="BV146" s="390"/>
      <c r="BW146" s="394"/>
      <c r="BX146" s="394"/>
      <c r="BY146" s="394"/>
      <c r="BZ146" s="394"/>
      <c r="CA146" s="372"/>
      <c r="CB146" s="394"/>
      <c r="CC146" s="395"/>
      <c r="CD146" s="389"/>
      <c r="CE146" s="395"/>
      <c r="CF146" s="373"/>
      <c r="CG146" s="395"/>
      <c r="CH146" s="308"/>
    </row>
    <row r="147" spans="1:86" customFormat="1" hidden="1" x14ac:dyDescent="0.25">
      <c r="A147" s="374"/>
      <c r="B147" s="374"/>
      <c r="C147" s="374"/>
      <c r="D147" s="376"/>
      <c r="E147" s="374"/>
      <c r="F147" s="376"/>
      <c r="G147" s="386"/>
      <c r="H147" s="414"/>
      <c r="I147" s="388"/>
      <c r="J147" s="365"/>
      <c r="K147" s="365"/>
      <c r="L147" s="366"/>
      <c r="M147" s="366"/>
      <c r="N147" s="365"/>
      <c r="O147" s="389"/>
      <c r="P147" s="389"/>
      <c r="Q147" s="389"/>
      <c r="R147" s="389"/>
      <c r="S147" s="367"/>
      <c r="T147" s="389"/>
      <c r="U147" s="390"/>
      <c r="V147" s="390"/>
      <c r="W147" s="390"/>
      <c r="X147" s="390"/>
      <c r="Y147" s="368"/>
      <c r="Z147" s="390"/>
      <c r="AA147" s="391"/>
      <c r="AB147" s="391"/>
      <c r="AC147" s="391"/>
      <c r="AD147" s="391"/>
      <c r="AE147" s="369"/>
      <c r="AF147" s="391"/>
      <c r="AG147" s="392"/>
      <c r="AH147" s="392"/>
      <c r="AI147" s="392"/>
      <c r="AJ147" s="392"/>
      <c r="AK147" s="370"/>
      <c r="AL147" s="392"/>
      <c r="AM147" s="365"/>
      <c r="AN147" s="365"/>
      <c r="AO147" s="365"/>
      <c r="AP147" s="365"/>
      <c r="AQ147" s="366"/>
      <c r="AR147" s="365"/>
      <c r="AS147" s="393"/>
      <c r="AT147" s="393"/>
      <c r="AU147" s="393"/>
      <c r="AV147" s="393"/>
      <c r="AW147" s="371"/>
      <c r="AX147" s="393"/>
      <c r="AY147" s="394"/>
      <c r="AZ147" s="394"/>
      <c r="BA147" s="394"/>
      <c r="BB147" s="394"/>
      <c r="BC147" s="372"/>
      <c r="BD147" s="394"/>
      <c r="BE147" s="365"/>
      <c r="BF147" s="365"/>
      <c r="BG147" s="365"/>
      <c r="BH147" s="365"/>
      <c r="BI147" s="366"/>
      <c r="BJ147" s="365"/>
      <c r="BK147" s="395"/>
      <c r="BL147" s="395"/>
      <c r="BM147" s="395"/>
      <c r="BN147" s="395"/>
      <c r="BO147" s="373"/>
      <c r="BP147" s="395"/>
      <c r="BQ147" s="390"/>
      <c r="BR147" s="390"/>
      <c r="BS147" s="390"/>
      <c r="BT147" s="390"/>
      <c r="BU147" s="368"/>
      <c r="BV147" s="390"/>
      <c r="BW147" s="394"/>
      <c r="BX147" s="394"/>
      <c r="BY147" s="394"/>
      <c r="BZ147" s="394"/>
      <c r="CA147" s="372"/>
      <c r="CB147" s="394"/>
      <c r="CC147" s="395"/>
      <c r="CD147" s="389"/>
      <c r="CE147" s="395"/>
      <c r="CF147" s="373"/>
      <c r="CG147" s="395"/>
      <c r="CH147" s="308"/>
    </row>
    <row r="148" spans="1:86" customFormat="1" hidden="1" x14ac:dyDescent="0.25">
      <c r="A148" s="374"/>
      <c r="B148" s="374"/>
      <c r="C148" s="374"/>
      <c r="D148" s="376"/>
      <c r="E148" s="374"/>
      <c r="F148" s="376"/>
      <c r="G148" s="386"/>
      <c r="H148" s="414"/>
      <c r="I148" s="388"/>
      <c r="J148" s="365"/>
      <c r="K148" s="365"/>
      <c r="L148" s="366"/>
      <c r="M148" s="366"/>
      <c r="N148" s="365"/>
      <c r="O148" s="389"/>
      <c r="P148" s="389"/>
      <c r="Q148" s="367"/>
      <c r="R148" s="389"/>
      <c r="S148" s="367"/>
      <c r="T148" s="389"/>
      <c r="U148" s="390"/>
      <c r="V148" s="390"/>
      <c r="W148" s="368"/>
      <c r="X148" s="390"/>
      <c r="Y148" s="368"/>
      <c r="Z148" s="390"/>
      <c r="AA148" s="391"/>
      <c r="AB148" s="391"/>
      <c r="AC148" s="369"/>
      <c r="AD148" s="391"/>
      <c r="AE148" s="369"/>
      <c r="AF148" s="391"/>
      <c r="AG148" s="392"/>
      <c r="AH148" s="392"/>
      <c r="AI148" s="370"/>
      <c r="AJ148" s="392"/>
      <c r="AK148" s="370"/>
      <c r="AL148" s="392"/>
      <c r="AM148" s="365"/>
      <c r="AN148" s="365"/>
      <c r="AO148" s="366"/>
      <c r="AP148" s="365"/>
      <c r="AQ148" s="366"/>
      <c r="AR148" s="365"/>
      <c r="AS148" s="393"/>
      <c r="AT148" s="393"/>
      <c r="AU148" s="371"/>
      <c r="AV148" s="393"/>
      <c r="AW148" s="371"/>
      <c r="AX148" s="393"/>
      <c r="AY148" s="394"/>
      <c r="AZ148" s="394"/>
      <c r="BA148" s="372"/>
      <c r="BB148" s="394"/>
      <c r="BC148" s="372"/>
      <c r="BD148" s="394"/>
      <c r="BE148" s="365"/>
      <c r="BF148" s="365"/>
      <c r="BG148" s="366"/>
      <c r="BH148" s="365"/>
      <c r="BI148" s="366"/>
      <c r="BJ148" s="365"/>
      <c r="BK148" s="395"/>
      <c r="BL148" s="395"/>
      <c r="BM148" s="373"/>
      <c r="BN148" s="395"/>
      <c r="BO148" s="373"/>
      <c r="BP148" s="395"/>
      <c r="BQ148" s="390"/>
      <c r="BR148" s="390"/>
      <c r="BS148" s="368"/>
      <c r="BT148" s="390"/>
      <c r="BU148" s="368"/>
      <c r="BV148" s="390"/>
      <c r="BW148" s="394"/>
      <c r="BX148" s="394"/>
      <c r="BY148" s="372"/>
      <c r="BZ148" s="394"/>
      <c r="CA148" s="372"/>
      <c r="CB148" s="394"/>
      <c r="CC148" s="395"/>
      <c r="CD148" s="389"/>
      <c r="CE148" s="373"/>
      <c r="CF148" s="373"/>
      <c r="CG148" s="395"/>
      <c r="CH148" s="308"/>
    </row>
    <row r="149" spans="1:86" customFormat="1" hidden="1" x14ac:dyDescent="0.25">
      <c r="A149" s="374"/>
      <c r="B149" s="374"/>
      <c r="C149" s="374"/>
      <c r="D149" s="376"/>
      <c r="E149" s="374"/>
      <c r="F149" s="376"/>
      <c r="G149" s="386"/>
      <c r="H149" s="414"/>
      <c r="I149" s="388"/>
      <c r="J149" s="365"/>
      <c r="K149" s="365"/>
      <c r="L149" s="366"/>
      <c r="M149" s="366"/>
      <c r="N149" s="365"/>
      <c r="O149" s="389"/>
      <c r="P149" s="389"/>
      <c r="Q149" s="367"/>
      <c r="R149" s="389"/>
      <c r="S149" s="367"/>
      <c r="T149" s="389"/>
      <c r="U149" s="390"/>
      <c r="V149" s="390"/>
      <c r="W149" s="368"/>
      <c r="X149" s="390"/>
      <c r="Y149" s="368"/>
      <c r="Z149" s="390"/>
      <c r="AA149" s="391"/>
      <c r="AB149" s="391"/>
      <c r="AC149" s="369"/>
      <c r="AD149" s="391"/>
      <c r="AE149" s="369"/>
      <c r="AF149" s="391"/>
      <c r="AG149" s="392"/>
      <c r="AH149" s="392"/>
      <c r="AI149" s="370"/>
      <c r="AJ149" s="392"/>
      <c r="AK149" s="370"/>
      <c r="AL149" s="392"/>
      <c r="AM149" s="365"/>
      <c r="AN149" s="365"/>
      <c r="AO149" s="366"/>
      <c r="AP149" s="365"/>
      <c r="AQ149" s="366"/>
      <c r="AR149" s="365"/>
      <c r="AS149" s="393"/>
      <c r="AT149" s="393"/>
      <c r="AU149" s="371"/>
      <c r="AV149" s="393"/>
      <c r="AW149" s="371"/>
      <c r="AX149" s="393"/>
      <c r="AY149" s="394"/>
      <c r="AZ149" s="394"/>
      <c r="BA149" s="372"/>
      <c r="BB149" s="394"/>
      <c r="BC149" s="372"/>
      <c r="BD149" s="394"/>
      <c r="BE149" s="365"/>
      <c r="BF149" s="365"/>
      <c r="BG149" s="366"/>
      <c r="BH149" s="365"/>
      <c r="BI149" s="366"/>
      <c r="BJ149" s="365"/>
      <c r="BK149" s="395"/>
      <c r="BL149" s="395"/>
      <c r="BM149" s="373"/>
      <c r="BN149" s="395"/>
      <c r="BO149" s="373"/>
      <c r="BP149" s="395"/>
      <c r="BQ149" s="390"/>
      <c r="BR149" s="390"/>
      <c r="BS149" s="368"/>
      <c r="BT149" s="390"/>
      <c r="BU149" s="368"/>
      <c r="BV149" s="390"/>
      <c r="BW149" s="394"/>
      <c r="BX149" s="394"/>
      <c r="BY149" s="372"/>
      <c r="BZ149" s="394"/>
      <c r="CA149" s="372"/>
      <c r="CB149" s="394"/>
      <c r="CC149" s="395"/>
      <c r="CD149" s="389"/>
      <c r="CE149" s="373"/>
      <c r="CF149" s="373"/>
      <c r="CG149" s="395"/>
      <c r="CH149" s="308"/>
    </row>
    <row r="150" spans="1:86" customFormat="1" hidden="1" x14ac:dyDescent="0.25">
      <c r="A150" s="374"/>
      <c r="B150" s="374"/>
      <c r="C150" s="374"/>
      <c r="D150" s="376"/>
      <c r="E150" s="374"/>
      <c r="F150" s="376"/>
      <c r="G150" s="386"/>
      <c r="H150" s="414"/>
      <c r="I150" s="388"/>
      <c r="J150" s="365"/>
      <c r="K150" s="365"/>
      <c r="L150" s="366"/>
      <c r="M150" s="366"/>
      <c r="N150" s="365"/>
      <c r="O150" s="389"/>
      <c r="P150" s="389"/>
      <c r="Q150" s="367"/>
      <c r="R150" s="389"/>
      <c r="S150" s="367"/>
      <c r="T150" s="389"/>
      <c r="U150" s="390"/>
      <c r="V150" s="390"/>
      <c r="W150" s="368"/>
      <c r="X150" s="390"/>
      <c r="Y150" s="368"/>
      <c r="Z150" s="390"/>
      <c r="AA150" s="391"/>
      <c r="AB150" s="391"/>
      <c r="AC150" s="369"/>
      <c r="AD150" s="391"/>
      <c r="AE150" s="369"/>
      <c r="AF150" s="391"/>
      <c r="AG150" s="392"/>
      <c r="AH150" s="392"/>
      <c r="AI150" s="370"/>
      <c r="AJ150" s="392"/>
      <c r="AK150" s="370"/>
      <c r="AL150" s="392"/>
      <c r="AM150" s="365"/>
      <c r="AN150" s="365"/>
      <c r="AO150" s="366"/>
      <c r="AP150" s="365"/>
      <c r="AQ150" s="366"/>
      <c r="AR150" s="365"/>
      <c r="AS150" s="393"/>
      <c r="AT150" s="393"/>
      <c r="AU150" s="371"/>
      <c r="AV150" s="393"/>
      <c r="AW150" s="371"/>
      <c r="AX150" s="393"/>
      <c r="AY150" s="394"/>
      <c r="AZ150" s="394"/>
      <c r="BA150" s="372"/>
      <c r="BB150" s="394"/>
      <c r="BC150" s="372"/>
      <c r="BD150" s="394"/>
      <c r="BE150" s="365"/>
      <c r="BF150" s="365"/>
      <c r="BG150" s="366"/>
      <c r="BH150" s="365"/>
      <c r="BI150" s="366"/>
      <c r="BJ150" s="365"/>
      <c r="BK150" s="395"/>
      <c r="BL150" s="395"/>
      <c r="BM150" s="373"/>
      <c r="BN150" s="395"/>
      <c r="BO150" s="373"/>
      <c r="BP150" s="395"/>
      <c r="BQ150" s="390"/>
      <c r="BR150" s="390"/>
      <c r="BS150" s="368"/>
      <c r="BT150" s="390"/>
      <c r="BU150" s="368"/>
      <c r="BV150" s="390"/>
      <c r="BW150" s="394"/>
      <c r="BX150" s="394"/>
      <c r="BY150" s="372"/>
      <c r="BZ150" s="394"/>
      <c r="CA150" s="372"/>
      <c r="CB150" s="394"/>
      <c r="CC150" s="395"/>
      <c r="CD150" s="389"/>
      <c r="CE150" s="373"/>
      <c r="CF150" s="373"/>
      <c r="CG150" s="395"/>
      <c r="CH150" s="308"/>
    </row>
    <row r="151" spans="1:86" customFormat="1" hidden="1" x14ac:dyDescent="0.25">
      <c r="A151" s="374"/>
      <c r="B151" s="374"/>
      <c r="C151" s="374"/>
      <c r="D151" s="376"/>
      <c r="E151" s="374"/>
      <c r="F151" s="376"/>
      <c r="G151" s="386"/>
      <c r="H151" s="414"/>
      <c r="I151" s="388"/>
      <c r="J151" s="365"/>
      <c r="K151" s="365"/>
      <c r="L151" s="366"/>
      <c r="M151" s="366"/>
      <c r="N151" s="365"/>
      <c r="O151" s="389"/>
      <c r="P151" s="389"/>
      <c r="Q151" s="367"/>
      <c r="R151" s="389"/>
      <c r="S151" s="367"/>
      <c r="T151" s="389"/>
      <c r="U151" s="390"/>
      <c r="V151" s="390"/>
      <c r="W151" s="368"/>
      <c r="X151" s="390"/>
      <c r="Y151" s="368"/>
      <c r="Z151" s="390"/>
      <c r="AA151" s="391"/>
      <c r="AB151" s="391"/>
      <c r="AC151" s="369"/>
      <c r="AD151" s="391"/>
      <c r="AE151" s="369"/>
      <c r="AF151" s="391"/>
      <c r="AG151" s="392"/>
      <c r="AH151" s="392"/>
      <c r="AI151" s="370"/>
      <c r="AJ151" s="392"/>
      <c r="AK151" s="370"/>
      <c r="AL151" s="392"/>
      <c r="AM151" s="365"/>
      <c r="AN151" s="365"/>
      <c r="AO151" s="366"/>
      <c r="AP151" s="365"/>
      <c r="AQ151" s="366"/>
      <c r="AR151" s="365"/>
      <c r="AS151" s="393"/>
      <c r="AT151" s="393"/>
      <c r="AU151" s="371"/>
      <c r="AV151" s="393"/>
      <c r="AW151" s="371"/>
      <c r="AX151" s="393"/>
      <c r="AY151" s="394"/>
      <c r="AZ151" s="394"/>
      <c r="BA151" s="372"/>
      <c r="BB151" s="394"/>
      <c r="BC151" s="372"/>
      <c r="BD151" s="394"/>
      <c r="BE151" s="365"/>
      <c r="BF151" s="365"/>
      <c r="BG151" s="366"/>
      <c r="BH151" s="365"/>
      <c r="BI151" s="366"/>
      <c r="BJ151" s="365"/>
      <c r="BK151" s="395"/>
      <c r="BL151" s="395"/>
      <c r="BM151" s="373"/>
      <c r="BN151" s="395"/>
      <c r="BO151" s="373"/>
      <c r="BP151" s="395"/>
      <c r="BQ151" s="390"/>
      <c r="BR151" s="390"/>
      <c r="BS151" s="368"/>
      <c r="BT151" s="390"/>
      <c r="BU151" s="368"/>
      <c r="BV151" s="390"/>
      <c r="BW151" s="394"/>
      <c r="BX151" s="394"/>
      <c r="BY151" s="372"/>
      <c r="BZ151" s="394"/>
      <c r="CA151" s="372"/>
      <c r="CB151" s="394"/>
      <c r="CC151" s="395"/>
      <c r="CD151" s="389"/>
      <c r="CE151" s="373"/>
      <c r="CF151" s="373"/>
      <c r="CG151" s="395"/>
      <c r="CH151" s="308"/>
    </row>
    <row r="152" spans="1:86" customFormat="1" hidden="1" x14ac:dyDescent="0.25">
      <c r="A152" s="374"/>
      <c r="B152" s="374"/>
      <c r="C152" s="374"/>
      <c r="D152" s="376"/>
      <c r="E152" s="374"/>
      <c r="F152" s="376"/>
      <c r="G152" s="386"/>
      <c r="H152" s="414"/>
      <c r="I152" s="388"/>
      <c r="J152" s="365"/>
      <c r="K152" s="365"/>
      <c r="L152" s="366"/>
      <c r="M152" s="366"/>
      <c r="N152" s="365"/>
      <c r="O152" s="389"/>
      <c r="P152" s="389"/>
      <c r="Q152" s="367"/>
      <c r="R152" s="389"/>
      <c r="S152" s="367"/>
      <c r="T152" s="389"/>
      <c r="U152" s="390"/>
      <c r="V152" s="390"/>
      <c r="W152" s="368"/>
      <c r="X152" s="390"/>
      <c r="Y152" s="368"/>
      <c r="Z152" s="390"/>
      <c r="AA152" s="391"/>
      <c r="AB152" s="391"/>
      <c r="AC152" s="369"/>
      <c r="AD152" s="391"/>
      <c r="AE152" s="369"/>
      <c r="AF152" s="391"/>
      <c r="AG152" s="392"/>
      <c r="AH152" s="392"/>
      <c r="AI152" s="370"/>
      <c r="AJ152" s="392"/>
      <c r="AK152" s="370"/>
      <c r="AL152" s="392"/>
      <c r="AM152" s="365"/>
      <c r="AN152" s="365"/>
      <c r="AO152" s="366"/>
      <c r="AP152" s="365"/>
      <c r="AQ152" s="366"/>
      <c r="AR152" s="365"/>
      <c r="AS152" s="393"/>
      <c r="AT152" s="393"/>
      <c r="AU152" s="371"/>
      <c r="AV152" s="393"/>
      <c r="AW152" s="371"/>
      <c r="AX152" s="393"/>
      <c r="AY152" s="394"/>
      <c r="AZ152" s="394"/>
      <c r="BA152" s="372"/>
      <c r="BB152" s="394"/>
      <c r="BC152" s="372"/>
      <c r="BD152" s="394"/>
      <c r="BE152" s="365"/>
      <c r="BF152" s="365"/>
      <c r="BG152" s="366"/>
      <c r="BH152" s="365"/>
      <c r="BI152" s="366"/>
      <c r="BJ152" s="365"/>
      <c r="BK152" s="395"/>
      <c r="BL152" s="395"/>
      <c r="BM152" s="373"/>
      <c r="BN152" s="395"/>
      <c r="BO152" s="373"/>
      <c r="BP152" s="395"/>
      <c r="BQ152" s="390"/>
      <c r="BR152" s="390"/>
      <c r="BS152" s="368"/>
      <c r="BT152" s="390"/>
      <c r="BU152" s="368"/>
      <c r="BV152" s="390"/>
      <c r="BW152" s="394"/>
      <c r="BX152" s="394"/>
      <c r="BY152" s="372"/>
      <c r="BZ152" s="394"/>
      <c r="CA152" s="372"/>
      <c r="CB152" s="394"/>
      <c r="CC152" s="395"/>
      <c r="CD152" s="389"/>
      <c r="CE152" s="373"/>
      <c r="CF152" s="373"/>
      <c r="CG152" s="395"/>
      <c r="CH152" s="308"/>
    </row>
    <row r="153" spans="1:86" customFormat="1" hidden="1" x14ac:dyDescent="0.25">
      <c r="A153" s="398"/>
      <c r="B153" s="310"/>
      <c r="C153" s="398"/>
      <c r="D153" s="455"/>
      <c r="E153" s="374"/>
      <c r="F153" s="399"/>
      <c r="G153" s="473"/>
      <c r="H153" s="312"/>
      <c r="I153" s="474"/>
      <c r="J153" s="365"/>
      <c r="K153" s="365"/>
      <c r="L153" s="366"/>
      <c r="M153" s="366"/>
      <c r="N153" s="365"/>
      <c r="O153" s="389"/>
      <c r="P153" s="389"/>
      <c r="Q153" s="367"/>
      <c r="R153" s="389"/>
      <c r="S153" s="367"/>
      <c r="T153" s="389"/>
      <c r="U153" s="390"/>
      <c r="V153" s="390"/>
      <c r="W153" s="368"/>
      <c r="X153" s="390"/>
      <c r="Y153" s="368"/>
      <c r="Z153" s="390"/>
      <c r="AA153" s="391"/>
      <c r="AB153" s="391"/>
      <c r="AC153" s="369"/>
      <c r="AD153" s="391"/>
      <c r="AE153" s="369"/>
      <c r="AF153" s="391"/>
      <c r="AG153" s="392"/>
      <c r="AH153" s="392"/>
      <c r="AI153" s="370"/>
      <c r="AJ153" s="392"/>
      <c r="AK153" s="370"/>
      <c r="AL153" s="392"/>
      <c r="AM153" s="365"/>
      <c r="AN153" s="365"/>
      <c r="AO153" s="366"/>
      <c r="AP153" s="365"/>
      <c r="AQ153" s="366"/>
      <c r="AR153" s="365"/>
      <c r="AS153" s="393"/>
      <c r="AT153" s="393"/>
      <c r="AU153" s="371"/>
      <c r="AV153" s="393"/>
      <c r="AW153" s="371"/>
      <c r="AX153" s="393"/>
      <c r="AY153" s="394"/>
      <c r="AZ153" s="394"/>
      <c r="BA153" s="372"/>
      <c r="BB153" s="394"/>
      <c r="BC153" s="372"/>
      <c r="BD153" s="394"/>
      <c r="BE153" s="365"/>
      <c r="BF153" s="365"/>
      <c r="BG153" s="366"/>
      <c r="BH153" s="365"/>
      <c r="BI153" s="366"/>
      <c r="BJ153" s="365"/>
      <c r="BK153" s="395"/>
      <c r="BL153" s="395"/>
      <c r="BM153" s="373"/>
      <c r="BN153" s="395"/>
      <c r="BO153" s="373"/>
      <c r="BP153" s="395"/>
      <c r="BQ153" s="390"/>
      <c r="BR153" s="390"/>
      <c r="BS153" s="368"/>
      <c r="BT153" s="390"/>
      <c r="BU153" s="368"/>
      <c r="BV153" s="390"/>
      <c r="BW153" s="394"/>
      <c r="BX153" s="394"/>
      <c r="BY153" s="372"/>
      <c r="BZ153" s="394"/>
      <c r="CA153" s="372"/>
      <c r="CB153" s="394"/>
      <c r="CC153" s="395"/>
      <c r="CD153" s="389"/>
      <c r="CE153" s="373"/>
      <c r="CF153" s="373"/>
      <c r="CG153" s="395"/>
      <c r="CH153" s="308"/>
    </row>
    <row r="154" spans="1:86" customFormat="1" hidden="1" x14ac:dyDescent="0.25">
      <c r="A154" s="398"/>
      <c r="B154" s="310"/>
      <c r="C154" s="398"/>
      <c r="D154" s="376"/>
      <c r="E154" s="374"/>
      <c r="F154" s="399"/>
      <c r="G154" s="473"/>
      <c r="H154" s="414"/>
      <c r="I154" s="474"/>
      <c r="J154" s="365"/>
      <c r="K154" s="365"/>
      <c r="L154" s="366"/>
      <c r="M154" s="366"/>
      <c r="N154" s="365"/>
      <c r="O154" s="389"/>
      <c r="P154" s="389"/>
      <c r="Q154" s="367"/>
      <c r="R154" s="389"/>
      <c r="S154" s="367"/>
      <c r="T154" s="389"/>
      <c r="U154" s="390"/>
      <c r="V154" s="390"/>
      <c r="W154" s="368"/>
      <c r="X154" s="390"/>
      <c r="Y154" s="368"/>
      <c r="Z154" s="390"/>
      <c r="AA154" s="391"/>
      <c r="AB154" s="391"/>
      <c r="AC154" s="369"/>
      <c r="AD154" s="391"/>
      <c r="AE154" s="369"/>
      <c r="AF154" s="391"/>
      <c r="AG154" s="392"/>
      <c r="AH154" s="392"/>
      <c r="AI154" s="370"/>
      <c r="AJ154" s="392"/>
      <c r="AK154" s="370"/>
      <c r="AL154" s="392"/>
      <c r="AM154" s="365"/>
      <c r="AN154" s="365"/>
      <c r="AO154" s="366"/>
      <c r="AP154" s="365"/>
      <c r="AQ154" s="366"/>
      <c r="AR154" s="365"/>
      <c r="AS154" s="393"/>
      <c r="AT154" s="393"/>
      <c r="AU154" s="371"/>
      <c r="AV154" s="393"/>
      <c r="AW154" s="371"/>
      <c r="AX154" s="393"/>
      <c r="AY154" s="394"/>
      <c r="AZ154" s="394"/>
      <c r="BA154" s="372"/>
      <c r="BB154" s="394"/>
      <c r="BC154" s="372"/>
      <c r="BD154" s="394"/>
      <c r="BE154" s="365"/>
      <c r="BF154" s="365"/>
      <c r="BG154" s="366"/>
      <c r="BH154" s="365"/>
      <c r="BI154" s="366"/>
      <c r="BJ154" s="365"/>
      <c r="BK154" s="395"/>
      <c r="BL154" s="395"/>
      <c r="BM154" s="373"/>
      <c r="BN154" s="395"/>
      <c r="BO154" s="373"/>
      <c r="BP154" s="395"/>
      <c r="BQ154" s="390"/>
      <c r="BR154" s="390"/>
      <c r="BS154" s="368"/>
      <c r="BT154" s="390"/>
      <c r="BU154" s="368"/>
      <c r="BV154" s="390"/>
      <c r="BW154" s="394"/>
      <c r="BX154" s="394"/>
      <c r="BY154" s="372"/>
      <c r="BZ154" s="394"/>
      <c r="CA154" s="372"/>
      <c r="CB154" s="394"/>
      <c r="CC154" s="395"/>
      <c r="CD154" s="389"/>
      <c r="CE154" s="373"/>
      <c r="CF154" s="373"/>
      <c r="CG154" s="395"/>
      <c r="CH154" s="308"/>
    </row>
    <row r="155" spans="1:86" customFormat="1" hidden="1" x14ac:dyDescent="0.25">
      <c r="A155" s="398"/>
      <c r="B155" s="310"/>
      <c r="C155" s="398"/>
      <c r="D155" s="376"/>
      <c r="E155" s="374"/>
      <c r="F155" s="376"/>
      <c r="G155" s="413"/>
      <c r="H155" s="414"/>
      <c r="I155" s="474"/>
      <c r="J155" s="365"/>
      <c r="K155" s="365"/>
      <c r="L155" s="366"/>
      <c r="M155" s="366"/>
      <c r="N155" s="365"/>
      <c r="O155" s="389"/>
      <c r="P155" s="389"/>
      <c r="Q155" s="367"/>
      <c r="R155" s="389"/>
      <c r="S155" s="367"/>
      <c r="T155" s="389"/>
      <c r="U155" s="390"/>
      <c r="V155" s="390"/>
      <c r="W155" s="368"/>
      <c r="X155" s="390"/>
      <c r="Y155" s="368"/>
      <c r="Z155" s="390"/>
      <c r="AA155" s="391"/>
      <c r="AB155" s="391"/>
      <c r="AC155" s="369"/>
      <c r="AD155" s="391"/>
      <c r="AE155" s="369"/>
      <c r="AF155" s="391"/>
      <c r="AG155" s="392"/>
      <c r="AH155" s="392"/>
      <c r="AI155" s="370"/>
      <c r="AJ155" s="392"/>
      <c r="AK155" s="370"/>
      <c r="AL155" s="392"/>
      <c r="AM155" s="365"/>
      <c r="AN155" s="365"/>
      <c r="AO155" s="366"/>
      <c r="AP155" s="365"/>
      <c r="AQ155" s="366"/>
      <c r="AR155" s="365"/>
      <c r="AS155" s="393"/>
      <c r="AT155" s="393"/>
      <c r="AU155" s="371"/>
      <c r="AV155" s="393"/>
      <c r="AW155" s="371"/>
      <c r="AX155" s="393"/>
      <c r="AY155" s="394"/>
      <c r="AZ155" s="394"/>
      <c r="BA155" s="372"/>
      <c r="BB155" s="394"/>
      <c r="BC155" s="372"/>
      <c r="BD155" s="394"/>
      <c r="BE155" s="365"/>
      <c r="BF155" s="365"/>
      <c r="BG155" s="366"/>
      <c r="BH155" s="365"/>
      <c r="BI155" s="366"/>
      <c r="BJ155" s="365"/>
      <c r="BK155" s="395"/>
      <c r="BL155" s="395"/>
      <c r="BM155" s="373"/>
      <c r="BN155" s="395"/>
      <c r="BO155" s="373"/>
      <c r="BP155" s="395"/>
      <c r="BQ155" s="390"/>
      <c r="BR155" s="390"/>
      <c r="BS155" s="368"/>
      <c r="BT155" s="390"/>
      <c r="BU155" s="368"/>
      <c r="BV155" s="390"/>
      <c r="BW155" s="394"/>
      <c r="BX155" s="394"/>
      <c r="BY155" s="372"/>
      <c r="BZ155" s="394"/>
      <c r="CA155" s="372"/>
      <c r="CB155" s="394"/>
      <c r="CC155" s="395"/>
      <c r="CD155" s="389"/>
      <c r="CE155" s="373"/>
      <c r="CF155" s="373"/>
      <c r="CG155" s="395"/>
      <c r="CH155" s="308"/>
    </row>
    <row r="156" spans="1:86" customFormat="1" hidden="1" x14ac:dyDescent="0.25">
      <c r="A156" s="374"/>
      <c r="B156" s="374"/>
      <c r="C156" s="374"/>
      <c r="D156" s="376"/>
      <c r="E156" s="374"/>
      <c r="F156" s="376"/>
      <c r="G156" s="386"/>
      <c r="H156" s="414"/>
      <c r="I156" s="388"/>
      <c r="J156" s="365"/>
      <c r="K156" s="365"/>
      <c r="L156" s="366"/>
      <c r="M156" s="366"/>
      <c r="N156" s="365"/>
      <c r="O156" s="389"/>
      <c r="P156" s="389"/>
      <c r="Q156" s="367"/>
      <c r="R156" s="389"/>
      <c r="S156" s="367"/>
      <c r="T156" s="389"/>
      <c r="U156" s="390"/>
      <c r="V156" s="390"/>
      <c r="W156" s="368"/>
      <c r="X156" s="390"/>
      <c r="Y156" s="368"/>
      <c r="Z156" s="390"/>
      <c r="AA156" s="391"/>
      <c r="AB156" s="391"/>
      <c r="AC156" s="369"/>
      <c r="AD156" s="391"/>
      <c r="AE156" s="369"/>
      <c r="AF156" s="391"/>
      <c r="AG156" s="392"/>
      <c r="AH156" s="392"/>
      <c r="AI156" s="370"/>
      <c r="AJ156" s="392"/>
      <c r="AK156" s="370"/>
      <c r="AL156" s="392"/>
      <c r="AM156" s="365"/>
      <c r="AN156" s="365"/>
      <c r="AO156" s="366"/>
      <c r="AP156" s="365"/>
      <c r="AQ156" s="366"/>
      <c r="AR156" s="365"/>
      <c r="AS156" s="393"/>
      <c r="AT156" s="393"/>
      <c r="AU156" s="371"/>
      <c r="AV156" s="393"/>
      <c r="AW156" s="371"/>
      <c r="AX156" s="393"/>
      <c r="AY156" s="394"/>
      <c r="AZ156" s="394"/>
      <c r="BA156" s="372"/>
      <c r="BB156" s="394"/>
      <c r="BC156" s="372"/>
      <c r="BD156" s="394"/>
      <c r="BE156" s="365"/>
      <c r="BF156" s="365"/>
      <c r="BG156" s="366"/>
      <c r="BH156" s="365"/>
      <c r="BI156" s="366"/>
      <c r="BJ156" s="365"/>
      <c r="BK156" s="395"/>
      <c r="BL156" s="395"/>
      <c r="BM156" s="373"/>
      <c r="BN156" s="395"/>
      <c r="BO156" s="373"/>
      <c r="BP156" s="395"/>
      <c r="BQ156" s="390"/>
      <c r="BR156" s="390"/>
      <c r="BS156" s="368"/>
      <c r="BT156" s="390"/>
      <c r="BU156" s="368"/>
      <c r="BV156" s="390"/>
      <c r="BW156" s="394"/>
      <c r="BX156" s="394"/>
      <c r="BY156" s="372"/>
      <c r="BZ156" s="394"/>
      <c r="CA156" s="372"/>
      <c r="CB156" s="394"/>
      <c r="CC156" s="395"/>
      <c r="CD156" s="389"/>
      <c r="CE156" s="373"/>
      <c r="CF156" s="373"/>
      <c r="CG156" s="395"/>
      <c r="CH156" s="308"/>
    </row>
    <row r="157" spans="1:86" customFormat="1" hidden="1" x14ac:dyDescent="0.25">
      <c r="A157" s="374"/>
      <c r="B157" s="374"/>
      <c r="C157" s="374"/>
      <c r="D157" s="376"/>
      <c r="E157" s="374"/>
      <c r="F157" s="376"/>
      <c r="G157" s="386"/>
      <c r="H157" s="414"/>
      <c r="I157" s="388"/>
      <c r="J157" s="365"/>
      <c r="K157" s="365"/>
      <c r="L157" s="366"/>
      <c r="M157" s="366"/>
      <c r="N157" s="365"/>
      <c r="O157" s="389"/>
      <c r="P157" s="389"/>
      <c r="Q157" s="367"/>
      <c r="R157" s="389"/>
      <c r="S157" s="367"/>
      <c r="T157" s="389"/>
      <c r="U157" s="390"/>
      <c r="V157" s="390"/>
      <c r="W157" s="368"/>
      <c r="X157" s="390"/>
      <c r="Y157" s="368"/>
      <c r="Z157" s="390"/>
      <c r="AA157" s="391"/>
      <c r="AB157" s="391"/>
      <c r="AC157" s="369"/>
      <c r="AD157" s="391"/>
      <c r="AE157" s="369"/>
      <c r="AF157" s="391"/>
      <c r="AG157" s="392"/>
      <c r="AH157" s="392"/>
      <c r="AI157" s="370"/>
      <c r="AJ157" s="392"/>
      <c r="AK157" s="370"/>
      <c r="AL157" s="392"/>
      <c r="AM157" s="365"/>
      <c r="AN157" s="365"/>
      <c r="AO157" s="366"/>
      <c r="AP157" s="365"/>
      <c r="AQ157" s="366"/>
      <c r="AR157" s="365"/>
      <c r="AS157" s="393"/>
      <c r="AT157" s="393"/>
      <c r="AU157" s="371"/>
      <c r="AV157" s="393"/>
      <c r="AW157" s="371"/>
      <c r="AX157" s="393"/>
      <c r="AY157" s="394"/>
      <c r="AZ157" s="394"/>
      <c r="BA157" s="372"/>
      <c r="BB157" s="394"/>
      <c r="BC157" s="372"/>
      <c r="BD157" s="394"/>
      <c r="BE157" s="365"/>
      <c r="BF157" s="365"/>
      <c r="BG157" s="366"/>
      <c r="BH157" s="365"/>
      <c r="BI157" s="366"/>
      <c r="BJ157" s="365"/>
      <c r="BK157" s="395"/>
      <c r="BL157" s="395"/>
      <c r="BM157" s="373"/>
      <c r="BN157" s="395"/>
      <c r="BO157" s="373"/>
      <c r="BP157" s="395"/>
      <c r="BQ157" s="390"/>
      <c r="BR157" s="390"/>
      <c r="BS157" s="368"/>
      <c r="BT157" s="390"/>
      <c r="BU157" s="368"/>
      <c r="BV157" s="390"/>
      <c r="BW157" s="394"/>
      <c r="BX157" s="394"/>
      <c r="BY157" s="372"/>
      <c r="BZ157" s="394"/>
      <c r="CA157" s="372"/>
      <c r="CB157" s="394"/>
      <c r="CC157" s="395"/>
      <c r="CD157" s="389"/>
      <c r="CE157" s="373"/>
      <c r="CF157" s="373"/>
      <c r="CG157" s="395"/>
      <c r="CH157" s="308"/>
    </row>
    <row r="158" spans="1:86" customFormat="1" hidden="1" x14ac:dyDescent="0.25">
      <c r="A158" s="398"/>
      <c r="B158" s="398"/>
      <c r="C158" s="310"/>
      <c r="D158" s="455"/>
      <c r="E158" s="374"/>
      <c r="F158" s="455"/>
      <c r="G158" s="473"/>
      <c r="H158" s="402"/>
      <c r="I158" s="388"/>
      <c r="J158" s="365"/>
      <c r="K158" s="365"/>
      <c r="L158" s="366"/>
      <c r="M158" s="366"/>
      <c r="N158" s="365"/>
      <c r="O158" s="389"/>
      <c r="P158" s="389"/>
      <c r="Q158" s="367"/>
      <c r="R158" s="389"/>
      <c r="S158" s="367"/>
      <c r="T158" s="389"/>
      <c r="U158" s="390"/>
      <c r="V158" s="390"/>
      <c r="W158" s="368"/>
      <c r="X158" s="390"/>
      <c r="Y158" s="368"/>
      <c r="Z158" s="390"/>
      <c r="AA158" s="391"/>
      <c r="AB158" s="391"/>
      <c r="AC158" s="369"/>
      <c r="AD158" s="391"/>
      <c r="AE158" s="369"/>
      <c r="AF158" s="391"/>
      <c r="AG158" s="392"/>
      <c r="AH158" s="392"/>
      <c r="AI158" s="370"/>
      <c r="AJ158" s="392"/>
      <c r="AK158" s="370"/>
      <c r="AL158" s="392"/>
      <c r="AM158" s="365"/>
      <c r="AN158" s="365"/>
      <c r="AO158" s="366"/>
      <c r="AP158" s="365"/>
      <c r="AQ158" s="366"/>
      <c r="AR158" s="365"/>
      <c r="AS158" s="393"/>
      <c r="AT158" s="393"/>
      <c r="AU158" s="371"/>
      <c r="AV158" s="393"/>
      <c r="AW158" s="371"/>
      <c r="AX158" s="393"/>
      <c r="AY158" s="394"/>
      <c r="AZ158" s="394"/>
      <c r="BA158" s="372"/>
      <c r="BB158" s="394"/>
      <c r="BC158" s="372"/>
      <c r="BD158" s="394"/>
      <c r="BE158" s="365"/>
      <c r="BF158" s="365"/>
      <c r="BG158" s="366"/>
      <c r="BH158" s="365"/>
      <c r="BI158" s="366"/>
      <c r="BJ158" s="365"/>
      <c r="BK158" s="395"/>
      <c r="BL158" s="395"/>
      <c r="BM158" s="373"/>
      <c r="BN158" s="395"/>
      <c r="BO158" s="373"/>
      <c r="BP158" s="395"/>
      <c r="BQ158" s="390"/>
      <c r="BR158" s="390"/>
      <c r="BS158" s="368"/>
      <c r="BT158" s="390"/>
      <c r="BU158" s="368"/>
      <c r="BV158" s="390"/>
      <c r="BW158" s="394"/>
      <c r="BX158" s="394"/>
      <c r="BY158" s="372"/>
      <c r="BZ158" s="394"/>
      <c r="CA158" s="372"/>
      <c r="CB158" s="394"/>
      <c r="CC158" s="395"/>
      <c r="CD158" s="389"/>
      <c r="CE158" s="373"/>
      <c r="CF158" s="373"/>
      <c r="CG158" s="395"/>
      <c r="CH158" s="308"/>
    </row>
    <row r="159" spans="1:86" customFormat="1" hidden="1" x14ac:dyDescent="0.25">
      <c r="A159" s="398"/>
      <c r="B159" s="398"/>
      <c r="C159" s="310"/>
      <c r="D159" s="455"/>
      <c r="E159" s="374"/>
      <c r="F159" s="400"/>
      <c r="G159" s="475"/>
      <c r="H159" s="476"/>
      <c r="I159" s="477"/>
      <c r="J159" s="365"/>
      <c r="K159" s="365"/>
      <c r="L159" s="366"/>
      <c r="M159" s="366"/>
      <c r="N159" s="365"/>
      <c r="O159" s="389"/>
      <c r="P159" s="389"/>
      <c r="Q159" s="367"/>
      <c r="R159" s="389"/>
      <c r="S159" s="367"/>
      <c r="T159" s="389"/>
      <c r="U159" s="390"/>
      <c r="V159" s="390"/>
      <c r="W159" s="368"/>
      <c r="X159" s="390"/>
      <c r="Y159" s="368"/>
      <c r="Z159" s="390"/>
      <c r="AA159" s="391"/>
      <c r="AB159" s="391"/>
      <c r="AC159" s="369"/>
      <c r="AD159" s="391"/>
      <c r="AE159" s="369"/>
      <c r="AF159" s="391"/>
      <c r="AG159" s="392"/>
      <c r="AH159" s="392"/>
      <c r="AI159" s="370"/>
      <c r="AJ159" s="392"/>
      <c r="AK159" s="370"/>
      <c r="AL159" s="392"/>
      <c r="AM159" s="365"/>
      <c r="AN159" s="365"/>
      <c r="AO159" s="366"/>
      <c r="AP159" s="365"/>
      <c r="AQ159" s="366"/>
      <c r="AR159" s="365"/>
      <c r="AS159" s="393"/>
      <c r="AT159" s="393"/>
      <c r="AU159" s="371"/>
      <c r="AV159" s="393"/>
      <c r="AW159" s="371"/>
      <c r="AX159" s="393"/>
      <c r="AY159" s="394"/>
      <c r="AZ159" s="394"/>
      <c r="BA159" s="372"/>
      <c r="BB159" s="394"/>
      <c r="BC159" s="372"/>
      <c r="BD159" s="394"/>
      <c r="BE159" s="365"/>
      <c r="BF159" s="365"/>
      <c r="BG159" s="366"/>
      <c r="BH159" s="365"/>
      <c r="BI159" s="366"/>
      <c r="BJ159" s="365"/>
      <c r="BK159" s="395"/>
      <c r="BL159" s="395"/>
      <c r="BM159" s="373"/>
      <c r="BN159" s="395"/>
      <c r="BO159" s="373"/>
      <c r="BP159" s="395"/>
      <c r="BQ159" s="390"/>
      <c r="BR159" s="390"/>
      <c r="BS159" s="368"/>
      <c r="BT159" s="390"/>
      <c r="BU159" s="368"/>
      <c r="BV159" s="390"/>
      <c r="BW159" s="394"/>
      <c r="BX159" s="394"/>
      <c r="BY159" s="372"/>
      <c r="BZ159" s="394"/>
      <c r="CA159" s="372"/>
      <c r="CB159" s="394"/>
      <c r="CC159" s="395"/>
      <c r="CD159" s="389"/>
      <c r="CE159" s="373"/>
      <c r="CF159" s="373"/>
      <c r="CG159" s="395"/>
      <c r="CH159" s="308"/>
    </row>
    <row r="160" spans="1:86" customFormat="1" hidden="1" x14ac:dyDescent="0.25">
      <c r="A160" s="398"/>
      <c r="B160" s="398"/>
      <c r="C160" s="310"/>
      <c r="D160" s="455"/>
      <c r="E160" s="374"/>
      <c r="F160" s="455"/>
      <c r="G160" s="475"/>
      <c r="H160" s="476"/>
      <c r="I160" s="477"/>
      <c r="J160" s="365"/>
      <c r="K160" s="365"/>
      <c r="L160" s="366"/>
      <c r="M160" s="366"/>
      <c r="N160" s="365"/>
      <c r="O160" s="389"/>
      <c r="P160" s="389"/>
      <c r="Q160" s="367"/>
      <c r="R160" s="389"/>
      <c r="S160" s="367"/>
      <c r="T160" s="389"/>
      <c r="U160" s="390"/>
      <c r="V160" s="390"/>
      <c r="W160" s="368"/>
      <c r="X160" s="390"/>
      <c r="Y160" s="368"/>
      <c r="Z160" s="390"/>
      <c r="AA160" s="391"/>
      <c r="AB160" s="391"/>
      <c r="AC160" s="369"/>
      <c r="AD160" s="391"/>
      <c r="AE160" s="369"/>
      <c r="AF160" s="391"/>
      <c r="AG160" s="392"/>
      <c r="AH160" s="392"/>
      <c r="AI160" s="370"/>
      <c r="AJ160" s="392"/>
      <c r="AK160" s="370"/>
      <c r="AL160" s="392"/>
      <c r="AM160" s="365"/>
      <c r="AN160" s="365"/>
      <c r="AO160" s="366"/>
      <c r="AP160" s="365"/>
      <c r="AQ160" s="366"/>
      <c r="AR160" s="365"/>
      <c r="AS160" s="393"/>
      <c r="AT160" s="393"/>
      <c r="AU160" s="371"/>
      <c r="AV160" s="393"/>
      <c r="AW160" s="371"/>
      <c r="AX160" s="393"/>
      <c r="AY160" s="394"/>
      <c r="AZ160" s="394"/>
      <c r="BA160" s="372"/>
      <c r="BB160" s="394"/>
      <c r="BC160" s="372"/>
      <c r="BD160" s="394"/>
      <c r="BE160" s="365"/>
      <c r="BF160" s="365"/>
      <c r="BG160" s="366"/>
      <c r="BH160" s="365"/>
      <c r="BI160" s="366"/>
      <c r="BJ160" s="365"/>
      <c r="BK160" s="395"/>
      <c r="BL160" s="395"/>
      <c r="BM160" s="373"/>
      <c r="BN160" s="395"/>
      <c r="BO160" s="373"/>
      <c r="BP160" s="395"/>
      <c r="BQ160" s="390"/>
      <c r="BR160" s="390"/>
      <c r="BS160" s="368"/>
      <c r="BT160" s="390"/>
      <c r="BU160" s="368"/>
      <c r="BV160" s="390"/>
      <c r="BW160" s="394"/>
      <c r="BX160" s="394"/>
      <c r="BY160" s="372"/>
      <c r="BZ160" s="394"/>
      <c r="CA160" s="372"/>
      <c r="CB160" s="394"/>
      <c r="CC160" s="395"/>
      <c r="CD160" s="389"/>
      <c r="CE160" s="373"/>
      <c r="CF160" s="373"/>
      <c r="CG160" s="395"/>
      <c r="CH160" s="308"/>
    </row>
    <row r="161" spans="1:86" customFormat="1" hidden="1" x14ac:dyDescent="0.25">
      <c r="A161" s="374"/>
      <c r="B161" s="374"/>
      <c r="C161" s="459"/>
      <c r="D161" s="376"/>
      <c r="E161" s="374"/>
      <c r="F161" s="376"/>
      <c r="G161" s="413"/>
      <c r="H161" s="414"/>
      <c r="I161" s="388"/>
      <c r="J161" s="365"/>
      <c r="K161" s="365"/>
      <c r="L161" s="366"/>
      <c r="M161" s="366"/>
      <c r="N161" s="365"/>
      <c r="O161" s="389"/>
      <c r="P161" s="389"/>
      <c r="Q161" s="367"/>
      <c r="R161" s="389"/>
      <c r="S161" s="367"/>
      <c r="T161" s="389"/>
      <c r="U161" s="390"/>
      <c r="V161" s="390"/>
      <c r="W161" s="368"/>
      <c r="X161" s="390"/>
      <c r="Y161" s="368"/>
      <c r="Z161" s="390"/>
      <c r="AA161" s="391"/>
      <c r="AB161" s="391"/>
      <c r="AC161" s="369"/>
      <c r="AD161" s="391"/>
      <c r="AE161" s="369"/>
      <c r="AF161" s="391"/>
      <c r="AG161" s="392"/>
      <c r="AH161" s="392"/>
      <c r="AI161" s="370"/>
      <c r="AJ161" s="392"/>
      <c r="AK161" s="370"/>
      <c r="AL161" s="392"/>
      <c r="AM161" s="365"/>
      <c r="AN161" s="365"/>
      <c r="AO161" s="366"/>
      <c r="AP161" s="365"/>
      <c r="AQ161" s="366"/>
      <c r="AR161" s="365"/>
      <c r="AS161" s="393"/>
      <c r="AT161" s="393"/>
      <c r="AU161" s="371"/>
      <c r="AV161" s="393"/>
      <c r="AW161" s="371"/>
      <c r="AX161" s="393"/>
      <c r="AY161" s="394"/>
      <c r="AZ161" s="394"/>
      <c r="BA161" s="372"/>
      <c r="BB161" s="394"/>
      <c r="BC161" s="372"/>
      <c r="BD161" s="394"/>
      <c r="BE161" s="365"/>
      <c r="BF161" s="365"/>
      <c r="BG161" s="366"/>
      <c r="BH161" s="365"/>
      <c r="BI161" s="366"/>
      <c r="BJ161" s="365"/>
      <c r="BK161" s="395"/>
      <c r="BL161" s="395"/>
      <c r="BM161" s="373"/>
      <c r="BN161" s="395"/>
      <c r="BO161" s="373"/>
      <c r="BP161" s="395"/>
      <c r="BQ161" s="390"/>
      <c r="BR161" s="390"/>
      <c r="BS161" s="368"/>
      <c r="BT161" s="390"/>
      <c r="BU161" s="368"/>
      <c r="BV161" s="390"/>
      <c r="BW161" s="394"/>
      <c r="BX161" s="394"/>
      <c r="BY161" s="372"/>
      <c r="BZ161" s="394"/>
      <c r="CA161" s="372"/>
      <c r="CB161" s="394"/>
      <c r="CC161" s="395"/>
      <c r="CD161" s="389"/>
      <c r="CE161" s="373"/>
      <c r="CF161" s="373"/>
      <c r="CG161" s="395"/>
      <c r="CH161" s="308"/>
    </row>
    <row r="162" spans="1:86" customFormat="1" hidden="1" x14ac:dyDescent="0.25">
      <c r="A162" s="374"/>
      <c r="B162" s="374"/>
      <c r="C162" s="478"/>
      <c r="D162" s="376"/>
      <c r="E162" s="374"/>
      <c r="F162" s="376"/>
      <c r="G162" s="386"/>
      <c r="H162" s="414"/>
      <c r="I162" s="388"/>
      <c r="J162" s="365"/>
      <c r="K162" s="365"/>
      <c r="L162" s="366"/>
      <c r="M162" s="366"/>
      <c r="N162" s="365"/>
      <c r="O162" s="389"/>
      <c r="P162" s="389"/>
      <c r="Q162" s="367"/>
      <c r="R162" s="389"/>
      <c r="S162" s="367"/>
      <c r="T162" s="389"/>
      <c r="U162" s="390"/>
      <c r="V162" s="390"/>
      <c r="W162" s="368"/>
      <c r="X162" s="390"/>
      <c r="Y162" s="368"/>
      <c r="Z162" s="390"/>
      <c r="AA162" s="391"/>
      <c r="AB162" s="391"/>
      <c r="AC162" s="369"/>
      <c r="AD162" s="391"/>
      <c r="AE162" s="369"/>
      <c r="AF162" s="391"/>
      <c r="AG162" s="392"/>
      <c r="AH162" s="392"/>
      <c r="AI162" s="370"/>
      <c r="AJ162" s="392"/>
      <c r="AK162" s="370"/>
      <c r="AL162" s="392"/>
      <c r="AM162" s="365"/>
      <c r="AN162" s="365"/>
      <c r="AO162" s="366"/>
      <c r="AP162" s="365"/>
      <c r="AQ162" s="366"/>
      <c r="AR162" s="365"/>
      <c r="AS162" s="393"/>
      <c r="AT162" s="393"/>
      <c r="AU162" s="371"/>
      <c r="AV162" s="393"/>
      <c r="AW162" s="371"/>
      <c r="AX162" s="393"/>
      <c r="AY162" s="394"/>
      <c r="AZ162" s="394"/>
      <c r="BA162" s="372"/>
      <c r="BB162" s="394"/>
      <c r="BC162" s="372"/>
      <c r="BD162" s="394"/>
      <c r="BE162" s="365"/>
      <c r="BF162" s="365"/>
      <c r="BG162" s="366"/>
      <c r="BH162" s="365"/>
      <c r="BI162" s="366"/>
      <c r="BJ162" s="365"/>
      <c r="BK162" s="395"/>
      <c r="BL162" s="395"/>
      <c r="BM162" s="373"/>
      <c r="BN162" s="395"/>
      <c r="BO162" s="373"/>
      <c r="BP162" s="395"/>
      <c r="BQ162" s="390"/>
      <c r="BR162" s="390"/>
      <c r="BS162" s="368"/>
      <c r="BT162" s="390"/>
      <c r="BU162" s="368"/>
      <c r="BV162" s="390"/>
      <c r="BW162" s="394"/>
      <c r="BX162" s="394"/>
      <c r="BY162" s="372"/>
      <c r="BZ162" s="394"/>
      <c r="CA162" s="372"/>
      <c r="CB162" s="394"/>
      <c r="CC162" s="395"/>
      <c r="CD162" s="389"/>
      <c r="CE162" s="373"/>
      <c r="CF162" s="373"/>
      <c r="CG162" s="395"/>
      <c r="CH162" s="308"/>
    </row>
    <row r="163" spans="1:86" customFormat="1" hidden="1" x14ac:dyDescent="0.25">
      <c r="A163" s="374"/>
      <c r="B163" s="374"/>
      <c r="C163" s="374"/>
      <c r="D163" s="376"/>
      <c r="E163" s="374"/>
      <c r="F163" s="376"/>
      <c r="G163" s="386"/>
      <c r="H163" s="479"/>
      <c r="I163" s="388"/>
      <c r="J163" s="365"/>
      <c r="K163" s="365"/>
      <c r="L163" s="366"/>
      <c r="M163" s="366"/>
      <c r="N163" s="365"/>
      <c r="O163" s="389"/>
      <c r="P163" s="389"/>
      <c r="Q163" s="367"/>
      <c r="R163" s="389"/>
      <c r="S163" s="367"/>
      <c r="T163" s="389"/>
      <c r="U163" s="390"/>
      <c r="V163" s="390"/>
      <c r="W163" s="368"/>
      <c r="X163" s="390"/>
      <c r="Y163" s="368"/>
      <c r="Z163" s="390"/>
      <c r="AA163" s="391"/>
      <c r="AB163" s="391"/>
      <c r="AC163" s="369"/>
      <c r="AD163" s="391"/>
      <c r="AE163" s="369"/>
      <c r="AF163" s="391"/>
      <c r="AG163" s="392"/>
      <c r="AH163" s="392"/>
      <c r="AI163" s="370"/>
      <c r="AJ163" s="392"/>
      <c r="AK163" s="370"/>
      <c r="AL163" s="392"/>
      <c r="AM163" s="365"/>
      <c r="AN163" s="365"/>
      <c r="AO163" s="366"/>
      <c r="AP163" s="365"/>
      <c r="AQ163" s="366"/>
      <c r="AR163" s="365"/>
      <c r="AS163" s="393"/>
      <c r="AT163" s="393"/>
      <c r="AU163" s="371"/>
      <c r="AV163" s="393"/>
      <c r="AW163" s="371"/>
      <c r="AX163" s="393"/>
      <c r="AY163" s="394"/>
      <c r="AZ163" s="394"/>
      <c r="BA163" s="372"/>
      <c r="BB163" s="394"/>
      <c r="BC163" s="372"/>
      <c r="BD163" s="394"/>
      <c r="BE163" s="365"/>
      <c r="BF163" s="365"/>
      <c r="BG163" s="366"/>
      <c r="BH163" s="365"/>
      <c r="BI163" s="366"/>
      <c r="BJ163" s="365"/>
      <c r="BK163" s="395"/>
      <c r="BL163" s="395"/>
      <c r="BM163" s="373"/>
      <c r="BN163" s="395"/>
      <c r="BO163" s="373"/>
      <c r="BP163" s="395"/>
      <c r="BQ163" s="390"/>
      <c r="BR163" s="390"/>
      <c r="BS163" s="368"/>
      <c r="BT163" s="390"/>
      <c r="BU163" s="368"/>
      <c r="BV163" s="390"/>
      <c r="BW163" s="394"/>
      <c r="BX163" s="394"/>
      <c r="BY163" s="372"/>
      <c r="BZ163" s="394"/>
      <c r="CA163" s="372"/>
      <c r="CB163" s="394"/>
      <c r="CC163" s="395"/>
      <c r="CD163" s="389"/>
      <c r="CE163" s="373"/>
      <c r="CF163" s="373"/>
      <c r="CG163" s="395"/>
      <c r="CH163" s="308"/>
    </row>
    <row r="164" spans="1:86" customFormat="1" hidden="1" x14ac:dyDescent="0.25">
      <c r="A164" s="374"/>
      <c r="B164" s="374"/>
      <c r="C164" s="374"/>
      <c r="D164" s="374"/>
      <c r="E164" s="374"/>
      <c r="F164" s="376"/>
      <c r="G164" s="386"/>
      <c r="H164" s="479"/>
      <c r="I164" s="388"/>
      <c r="J164" s="365"/>
      <c r="K164" s="365"/>
      <c r="L164" s="366"/>
      <c r="M164" s="366"/>
      <c r="N164" s="365"/>
      <c r="O164" s="389"/>
      <c r="P164" s="389"/>
      <c r="Q164" s="367"/>
      <c r="R164" s="389"/>
      <c r="S164" s="367"/>
      <c r="T164" s="389"/>
      <c r="U164" s="390"/>
      <c r="V164" s="390"/>
      <c r="W164" s="368"/>
      <c r="X164" s="390"/>
      <c r="Y164" s="368"/>
      <c r="Z164" s="390"/>
      <c r="AA164" s="391"/>
      <c r="AB164" s="391"/>
      <c r="AC164" s="369"/>
      <c r="AD164" s="391"/>
      <c r="AE164" s="369"/>
      <c r="AF164" s="391"/>
      <c r="AG164" s="392"/>
      <c r="AH164" s="392"/>
      <c r="AI164" s="370"/>
      <c r="AJ164" s="392"/>
      <c r="AK164" s="370"/>
      <c r="AL164" s="392"/>
      <c r="AM164" s="365"/>
      <c r="AN164" s="365"/>
      <c r="AO164" s="366"/>
      <c r="AP164" s="365"/>
      <c r="AQ164" s="366"/>
      <c r="AR164" s="365"/>
      <c r="AS164" s="393"/>
      <c r="AT164" s="393"/>
      <c r="AU164" s="371"/>
      <c r="AV164" s="393"/>
      <c r="AW164" s="371"/>
      <c r="AX164" s="393"/>
      <c r="AY164" s="394"/>
      <c r="AZ164" s="394"/>
      <c r="BA164" s="372"/>
      <c r="BB164" s="394"/>
      <c r="BC164" s="372"/>
      <c r="BD164" s="394"/>
      <c r="BE164" s="365"/>
      <c r="BF164" s="365"/>
      <c r="BG164" s="366"/>
      <c r="BH164" s="365"/>
      <c r="BI164" s="366"/>
      <c r="BJ164" s="365"/>
      <c r="BK164" s="395"/>
      <c r="BL164" s="395"/>
      <c r="BM164" s="373"/>
      <c r="BN164" s="395"/>
      <c r="BO164" s="373"/>
      <c r="BP164" s="395"/>
      <c r="BQ164" s="390"/>
      <c r="BR164" s="390"/>
      <c r="BS164" s="368"/>
      <c r="BT164" s="390"/>
      <c r="BU164" s="368"/>
      <c r="BV164" s="390"/>
      <c r="BW164" s="394"/>
      <c r="BX164" s="394"/>
      <c r="BY164" s="372"/>
      <c r="BZ164" s="394"/>
      <c r="CA164" s="372"/>
      <c r="CB164" s="394"/>
      <c r="CC164" s="395"/>
      <c r="CD164" s="389"/>
      <c r="CE164" s="373"/>
      <c r="CF164" s="373"/>
      <c r="CG164" s="395"/>
      <c r="CH164" s="308"/>
    </row>
    <row r="165" spans="1:86" customFormat="1" hidden="1" x14ac:dyDescent="0.25">
      <c r="A165" s="374"/>
      <c r="B165" s="374"/>
      <c r="C165" s="374"/>
      <c r="D165" s="374"/>
      <c r="E165" s="374"/>
      <c r="F165" s="376"/>
      <c r="G165" s="386"/>
      <c r="H165" s="479"/>
      <c r="I165" s="388"/>
      <c r="J165" s="365"/>
      <c r="K165" s="365"/>
      <c r="L165" s="366"/>
      <c r="M165" s="366"/>
      <c r="N165" s="365"/>
      <c r="O165" s="389"/>
      <c r="P165" s="389"/>
      <c r="Q165" s="367"/>
      <c r="R165" s="389"/>
      <c r="S165" s="367"/>
      <c r="T165" s="389"/>
      <c r="U165" s="390"/>
      <c r="V165" s="390"/>
      <c r="W165" s="368"/>
      <c r="X165" s="390"/>
      <c r="Y165" s="368"/>
      <c r="Z165" s="390"/>
      <c r="AA165" s="391"/>
      <c r="AB165" s="391"/>
      <c r="AC165" s="369"/>
      <c r="AD165" s="391"/>
      <c r="AE165" s="369"/>
      <c r="AF165" s="391"/>
      <c r="AG165" s="392"/>
      <c r="AH165" s="392"/>
      <c r="AI165" s="370"/>
      <c r="AJ165" s="392"/>
      <c r="AK165" s="370"/>
      <c r="AL165" s="392"/>
      <c r="AM165" s="365"/>
      <c r="AN165" s="365"/>
      <c r="AO165" s="366"/>
      <c r="AP165" s="365"/>
      <c r="AQ165" s="366"/>
      <c r="AR165" s="365"/>
      <c r="AS165" s="393"/>
      <c r="AT165" s="393"/>
      <c r="AU165" s="371"/>
      <c r="AV165" s="393"/>
      <c r="AW165" s="371"/>
      <c r="AX165" s="393"/>
      <c r="AY165" s="394"/>
      <c r="AZ165" s="394"/>
      <c r="BA165" s="372"/>
      <c r="BB165" s="394"/>
      <c r="BC165" s="372"/>
      <c r="BD165" s="394"/>
      <c r="BE165" s="365"/>
      <c r="BF165" s="365"/>
      <c r="BG165" s="366"/>
      <c r="BH165" s="365"/>
      <c r="BI165" s="366"/>
      <c r="BJ165" s="365"/>
      <c r="BK165" s="395"/>
      <c r="BL165" s="395"/>
      <c r="BM165" s="373"/>
      <c r="BN165" s="395"/>
      <c r="BO165" s="373"/>
      <c r="BP165" s="395"/>
      <c r="BQ165" s="390"/>
      <c r="BR165" s="390"/>
      <c r="BS165" s="368"/>
      <c r="BT165" s="390"/>
      <c r="BU165" s="368"/>
      <c r="BV165" s="390"/>
      <c r="BW165" s="394"/>
      <c r="BX165" s="394"/>
      <c r="BY165" s="372"/>
      <c r="BZ165" s="394"/>
      <c r="CA165" s="372"/>
      <c r="CB165" s="394"/>
      <c r="CC165" s="395"/>
      <c r="CD165" s="389"/>
      <c r="CE165" s="373"/>
      <c r="CF165" s="373"/>
      <c r="CG165" s="395"/>
      <c r="CH165" s="308"/>
    </row>
    <row r="166" spans="1:86" customFormat="1" hidden="1" x14ac:dyDescent="0.25">
      <c r="A166" s="374"/>
      <c r="B166" s="374"/>
      <c r="C166" s="374"/>
      <c r="D166" s="374"/>
      <c r="E166" s="374"/>
      <c r="F166" s="376"/>
      <c r="G166" s="386"/>
      <c r="H166" s="480"/>
      <c r="I166" s="388"/>
      <c r="J166" s="365"/>
      <c r="K166" s="365"/>
      <c r="L166" s="366"/>
      <c r="M166" s="366"/>
      <c r="N166" s="365"/>
      <c r="O166" s="389"/>
      <c r="P166" s="389"/>
      <c r="Q166" s="367"/>
      <c r="R166" s="389"/>
      <c r="S166" s="367"/>
      <c r="T166" s="389"/>
      <c r="U166" s="390"/>
      <c r="V166" s="390"/>
      <c r="W166" s="368"/>
      <c r="X166" s="390"/>
      <c r="Y166" s="368"/>
      <c r="Z166" s="390"/>
      <c r="AA166" s="391"/>
      <c r="AB166" s="391"/>
      <c r="AC166" s="369"/>
      <c r="AD166" s="391"/>
      <c r="AE166" s="369"/>
      <c r="AF166" s="391"/>
      <c r="AG166" s="392"/>
      <c r="AH166" s="392"/>
      <c r="AI166" s="370"/>
      <c r="AJ166" s="392"/>
      <c r="AK166" s="370"/>
      <c r="AL166" s="392"/>
      <c r="AM166" s="365"/>
      <c r="AN166" s="365"/>
      <c r="AO166" s="366"/>
      <c r="AP166" s="365"/>
      <c r="AQ166" s="366"/>
      <c r="AR166" s="365"/>
      <c r="AS166" s="393"/>
      <c r="AT166" s="393"/>
      <c r="AU166" s="371"/>
      <c r="AV166" s="393"/>
      <c r="AW166" s="371"/>
      <c r="AX166" s="393"/>
      <c r="AY166" s="394"/>
      <c r="AZ166" s="394"/>
      <c r="BA166" s="372"/>
      <c r="BB166" s="394"/>
      <c r="BC166" s="372"/>
      <c r="BD166" s="394"/>
      <c r="BE166" s="365"/>
      <c r="BF166" s="365"/>
      <c r="BG166" s="366"/>
      <c r="BH166" s="365"/>
      <c r="BI166" s="366"/>
      <c r="BJ166" s="365"/>
      <c r="BK166" s="395"/>
      <c r="BL166" s="395"/>
      <c r="BM166" s="373"/>
      <c r="BN166" s="395"/>
      <c r="BO166" s="373"/>
      <c r="BP166" s="395"/>
      <c r="BQ166" s="390"/>
      <c r="BR166" s="390"/>
      <c r="BS166" s="368"/>
      <c r="BT166" s="390"/>
      <c r="BU166" s="368"/>
      <c r="BV166" s="390"/>
      <c r="BW166" s="394"/>
      <c r="BX166" s="394"/>
      <c r="BY166" s="372"/>
      <c r="BZ166" s="394"/>
      <c r="CA166" s="372"/>
      <c r="CB166" s="394"/>
      <c r="CC166" s="395"/>
      <c r="CD166" s="389"/>
      <c r="CE166" s="373"/>
      <c r="CF166" s="373"/>
      <c r="CG166" s="395"/>
      <c r="CH166" s="308"/>
    </row>
    <row r="167" spans="1:86" customFormat="1" hidden="1" x14ac:dyDescent="0.25">
      <c r="A167" s="405"/>
      <c r="B167" s="405"/>
      <c r="C167" s="405"/>
      <c r="D167" s="410"/>
      <c r="E167" s="405"/>
      <c r="F167" s="406"/>
      <c r="G167" s="407"/>
      <c r="H167" s="469"/>
      <c r="I167" s="408"/>
      <c r="J167" s="418"/>
      <c r="K167" s="418"/>
      <c r="L167" s="418"/>
      <c r="M167" s="418"/>
      <c r="N167" s="418"/>
      <c r="O167" s="419"/>
      <c r="P167" s="419"/>
      <c r="Q167" s="419"/>
      <c r="R167" s="419"/>
      <c r="S167" s="419"/>
      <c r="T167" s="419"/>
      <c r="U167" s="420"/>
      <c r="V167" s="420"/>
      <c r="W167" s="420"/>
      <c r="X167" s="420"/>
      <c r="Y167" s="420"/>
      <c r="Z167" s="420"/>
      <c r="AA167" s="421"/>
      <c r="AB167" s="421"/>
      <c r="AC167" s="421"/>
      <c r="AD167" s="421"/>
      <c r="AE167" s="421"/>
      <c r="AF167" s="421"/>
      <c r="AG167" s="422"/>
      <c r="AH167" s="422"/>
      <c r="AI167" s="422"/>
      <c r="AJ167" s="422"/>
      <c r="AK167" s="422"/>
      <c r="AL167" s="422"/>
      <c r="AM167" s="418"/>
      <c r="AN167" s="418"/>
      <c r="AO167" s="418"/>
      <c r="AP167" s="418"/>
      <c r="AQ167" s="418"/>
      <c r="AR167" s="418"/>
      <c r="AS167" s="423"/>
      <c r="AT167" s="423"/>
      <c r="AU167" s="423"/>
      <c r="AV167" s="423"/>
      <c r="AW167" s="423"/>
      <c r="AX167" s="423"/>
      <c r="AY167" s="424"/>
      <c r="AZ167" s="424"/>
      <c r="BA167" s="424"/>
      <c r="BB167" s="424"/>
      <c r="BC167" s="424"/>
      <c r="BD167" s="424"/>
      <c r="BE167" s="418"/>
      <c r="BF167" s="418"/>
      <c r="BG167" s="418"/>
      <c r="BH167" s="418"/>
      <c r="BI167" s="418"/>
      <c r="BJ167" s="418"/>
      <c r="BK167" s="425"/>
      <c r="BL167" s="425"/>
      <c r="BM167" s="425"/>
      <c r="BN167" s="425"/>
      <c r="BO167" s="425"/>
      <c r="BP167" s="425"/>
      <c r="BQ167" s="420"/>
      <c r="BR167" s="420"/>
      <c r="BS167" s="420"/>
      <c r="BT167" s="420"/>
      <c r="BU167" s="420"/>
      <c r="BV167" s="420"/>
      <c r="BW167" s="424"/>
      <c r="BX167" s="424"/>
      <c r="BY167" s="424"/>
      <c r="BZ167" s="424"/>
      <c r="CA167" s="424"/>
      <c r="CB167" s="424"/>
      <c r="CC167" s="425"/>
      <c r="CD167" s="419"/>
      <c r="CE167" s="425"/>
      <c r="CF167" s="425"/>
      <c r="CG167" s="425"/>
      <c r="CH167" s="308"/>
    </row>
    <row r="168" spans="1:86" customFormat="1" hidden="1" x14ac:dyDescent="0.25">
      <c r="A168" s="310"/>
      <c r="B168" s="310"/>
      <c r="C168" s="310"/>
      <c r="D168" s="399"/>
      <c r="E168" s="310"/>
      <c r="F168" s="399"/>
      <c r="G168" s="416"/>
      <c r="H168" s="427"/>
      <c r="I168" s="428"/>
      <c r="J168" s="365"/>
      <c r="K168" s="365"/>
      <c r="L168" s="366"/>
      <c r="M168" s="366"/>
      <c r="N168" s="366"/>
      <c r="O168" s="389"/>
      <c r="P168" s="389"/>
      <c r="Q168" s="367"/>
      <c r="R168" s="367"/>
      <c r="S168" s="367"/>
      <c r="T168" s="367"/>
      <c r="U168" s="390"/>
      <c r="V168" s="368"/>
      <c r="W168" s="368"/>
      <c r="X168" s="368"/>
      <c r="Y168" s="368"/>
      <c r="Z168" s="368"/>
      <c r="AA168" s="391"/>
      <c r="AB168" s="369"/>
      <c r="AC168" s="369"/>
      <c r="AD168" s="369"/>
      <c r="AE168" s="369"/>
      <c r="AF168" s="369"/>
      <c r="AG168" s="392"/>
      <c r="AH168" s="370"/>
      <c r="AI168" s="370"/>
      <c r="AJ168" s="370"/>
      <c r="AK168" s="370"/>
      <c r="AL168" s="370"/>
      <c r="AM168" s="365"/>
      <c r="AN168" s="366"/>
      <c r="AO168" s="366"/>
      <c r="AP168" s="366"/>
      <c r="AQ168" s="366"/>
      <c r="AR168" s="366"/>
      <c r="AS168" s="393"/>
      <c r="AT168" s="371"/>
      <c r="AU168" s="371"/>
      <c r="AV168" s="371"/>
      <c r="AW168" s="371"/>
      <c r="AX168" s="371"/>
      <c r="AY168" s="394"/>
      <c r="AZ168" s="372"/>
      <c r="BA168" s="372"/>
      <c r="BB168" s="372"/>
      <c r="BC168" s="372"/>
      <c r="BD168" s="372"/>
      <c r="BE168" s="365"/>
      <c r="BF168" s="366"/>
      <c r="BG168" s="366"/>
      <c r="BH168" s="366"/>
      <c r="BI168" s="366"/>
      <c r="BJ168" s="366"/>
      <c r="BK168" s="395"/>
      <c r="BL168" s="373"/>
      <c r="BM168" s="373"/>
      <c r="BN168" s="373"/>
      <c r="BO168" s="373"/>
      <c r="BP168" s="373"/>
      <c r="BQ168" s="390"/>
      <c r="BR168" s="368"/>
      <c r="BS168" s="368"/>
      <c r="BT168" s="368"/>
      <c r="BU168" s="368"/>
      <c r="BV168" s="368"/>
      <c r="BW168" s="394"/>
      <c r="BX168" s="372"/>
      <c r="BY168" s="372"/>
      <c r="BZ168" s="372"/>
      <c r="CA168" s="372"/>
      <c r="CB168" s="372"/>
      <c r="CC168" s="395"/>
      <c r="CD168" s="389"/>
      <c r="CE168" s="373"/>
      <c r="CF168" s="373"/>
      <c r="CG168" s="373"/>
      <c r="CH168" s="308"/>
    </row>
    <row r="169" spans="1:86" customFormat="1" hidden="1" x14ac:dyDescent="0.25">
      <c r="A169" s="330"/>
      <c r="B169" s="330"/>
      <c r="C169" s="330"/>
      <c r="D169" s="431"/>
      <c r="E169" s="330"/>
      <c r="F169" s="431"/>
      <c r="G169" s="331"/>
      <c r="H169" s="432"/>
      <c r="I169" s="433"/>
      <c r="J169" s="365"/>
      <c r="K169" s="365"/>
      <c r="L169" s="366"/>
      <c r="M169" s="366"/>
      <c r="N169" s="366"/>
      <c r="O169" s="389"/>
      <c r="P169" s="389"/>
      <c r="Q169" s="367"/>
      <c r="R169" s="367"/>
      <c r="S169" s="367"/>
      <c r="T169" s="367"/>
      <c r="U169" s="390"/>
      <c r="V169" s="368"/>
      <c r="W169" s="368"/>
      <c r="X169" s="368"/>
      <c r="Y169" s="368"/>
      <c r="Z169" s="368"/>
      <c r="AA169" s="391"/>
      <c r="AB169" s="369"/>
      <c r="AC169" s="369"/>
      <c r="AD169" s="369"/>
      <c r="AE169" s="369"/>
      <c r="AF169" s="369"/>
      <c r="AG169" s="392"/>
      <c r="AH169" s="370"/>
      <c r="AI169" s="370"/>
      <c r="AJ169" s="370"/>
      <c r="AK169" s="370"/>
      <c r="AL169" s="370"/>
      <c r="AM169" s="365"/>
      <c r="AN169" s="366"/>
      <c r="AO169" s="366"/>
      <c r="AP169" s="366"/>
      <c r="AQ169" s="366"/>
      <c r="AR169" s="366"/>
      <c r="AS169" s="393"/>
      <c r="AT169" s="371"/>
      <c r="AU169" s="371"/>
      <c r="AV169" s="371"/>
      <c r="AW169" s="371"/>
      <c r="AX169" s="371"/>
      <c r="AY169" s="394"/>
      <c r="AZ169" s="372"/>
      <c r="BA169" s="372"/>
      <c r="BB169" s="372"/>
      <c r="BC169" s="372"/>
      <c r="BD169" s="372"/>
      <c r="BE169" s="365"/>
      <c r="BF169" s="366"/>
      <c r="BG169" s="366"/>
      <c r="BH169" s="366"/>
      <c r="BI169" s="366"/>
      <c r="BJ169" s="366"/>
      <c r="BK169" s="395"/>
      <c r="BL169" s="373"/>
      <c r="BM169" s="373"/>
      <c r="BN169" s="373"/>
      <c r="BO169" s="373"/>
      <c r="BP169" s="373"/>
      <c r="BQ169" s="390"/>
      <c r="BR169" s="368"/>
      <c r="BS169" s="368"/>
      <c r="BT169" s="368"/>
      <c r="BU169" s="368"/>
      <c r="BV169" s="368"/>
      <c r="BW169" s="394"/>
      <c r="BX169" s="372"/>
      <c r="BY169" s="372"/>
      <c r="BZ169" s="372"/>
      <c r="CA169" s="372"/>
      <c r="CB169" s="372"/>
      <c r="CC169" s="395"/>
      <c r="CD169" s="389"/>
      <c r="CE169" s="373"/>
      <c r="CF169" s="373"/>
      <c r="CG169" s="373"/>
      <c r="CH169" s="308"/>
    </row>
    <row r="170" spans="1:86" customFormat="1" hidden="1" x14ac:dyDescent="0.25">
      <c r="A170" s="330"/>
      <c r="B170" s="330"/>
      <c r="C170" s="330"/>
      <c r="D170" s="431"/>
      <c r="E170" s="330"/>
      <c r="F170" s="431"/>
      <c r="G170" s="481"/>
      <c r="H170" s="432"/>
      <c r="I170" s="433"/>
      <c r="J170" s="365"/>
      <c r="K170" s="365"/>
      <c r="L170" s="366"/>
      <c r="M170" s="366"/>
      <c r="N170" s="366"/>
      <c r="O170" s="389"/>
      <c r="P170" s="389"/>
      <c r="Q170" s="367"/>
      <c r="R170" s="367"/>
      <c r="S170" s="367"/>
      <c r="T170" s="367"/>
      <c r="U170" s="390"/>
      <c r="V170" s="368"/>
      <c r="W170" s="368"/>
      <c r="X170" s="368"/>
      <c r="Y170" s="368"/>
      <c r="Z170" s="368"/>
      <c r="AA170" s="391"/>
      <c r="AB170" s="369"/>
      <c r="AC170" s="369"/>
      <c r="AD170" s="369"/>
      <c r="AE170" s="369"/>
      <c r="AF170" s="369"/>
      <c r="AG170" s="392"/>
      <c r="AH170" s="370"/>
      <c r="AI170" s="370"/>
      <c r="AJ170" s="370"/>
      <c r="AK170" s="370"/>
      <c r="AL170" s="370"/>
      <c r="AM170" s="365"/>
      <c r="AN170" s="366"/>
      <c r="AO170" s="366"/>
      <c r="AP170" s="366"/>
      <c r="AQ170" s="366"/>
      <c r="AR170" s="366"/>
      <c r="AS170" s="393"/>
      <c r="AT170" s="371"/>
      <c r="AU170" s="371"/>
      <c r="AV170" s="371"/>
      <c r="AW170" s="371"/>
      <c r="AX170" s="371"/>
      <c r="AY170" s="394"/>
      <c r="AZ170" s="372"/>
      <c r="BA170" s="372"/>
      <c r="BB170" s="372"/>
      <c r="BC170" s="372"/>
      <c r="BD170" s="372"/>
      <c r="BE170" s="365"/>
      <c r="BF170" s="366"/>
      <c r="BG170" s="366"/>
      <c r="BH170" s="366"/>
      <c r="BI170" s="366"/>
      <c r="BJ170" s="366"/>
      <c r="BK170" s="395"/>
      <c r="BL170" s="373"/>
      <c r="BM170" s="373"/>
      <c r="BN170" s="373"/>
      <c r="BO170" s="373"/>
      <c r="BP170" s="373"/>
      <c r="BQ170" s="390"/>
      <c r="BR170" s="368"/>
      <c r="BS170" s="368"/>
      <c r="BT170" s="368"/>
      <c r="BU170" s="368"/>
      <c r="BV170" s="368"/>
      <c r="BW170" s="394"/>
      <c r="BX170" s="372"/>
      <c r="BY170" s="372"/>
      <c r="BZ170" s="372"/>
      <c r="CA170" s="372"/>
      <c r="CB170" s="372"/>
      <c r="CC170" s="395"/>
      <c r="CD170" s="389"/>
      <c r="CE170" s="373"/>
      <c r="CF170" s="373"/>
      <c r="CG170" s="373"/>
      <c r="CH170" s="308"/>
    </row>
    <row r="171" spans="1:86" customFormat="1" hidden="1" x14ac:dyDescent="0.25">
      <c r="A171" s="330"/>
      <c r="B171" s="330"/>
      <c r="C171" s="330"/>
      <c r="D171" s="431"/>
      <c r="E171" s="330"/>
      <c r="F171" s="431"/>
      <c r="G171" s="331"/>
      <c r="H171" s="434"/>
      <c r="I171" s="433"/>
      <c r="J171" s="365"/>
      <c r="K171" s="365"/>
      <c r="L171" s="366"/>
      <c r="M171" s="366"/>
      <c r="N171" s="366"/>
      <c r="O171" s="389"/>
      <c r="P171" s="389"/>
      <c r="Q171" s="367"/>
      <c r="R171" s="367"/>
      <c r="S171" s="367"/>
      <c r="T171" s="367"/>
      <c r="U171" s="390"/>
      <c r="V171" s="368"/>
      <c r="W171" s="368"/>
      <c r="X171" s="368"/>
      <c r="Y171" s="368"/>
      <c r="Z171" s="368"/>
      <c r="AA171" s="391"/>
      <c r="AB171" s="369"/>
      <c r="AC171" s="369"/>
      <c r="AD171" s="369"/>
      <c r="AE171" s="369"/>
      <c r="AF171" s="369"/>
      <c r="AG171" s="392"/>
      <c r="AH171" s="370"/>
      <c r="AI171" s="370"/>
      <c r="AJ171" s="370"/>
      <c r="AK171" s="370"/>
      <c r="AL171" s="370"/>
      <c r="AM171" s="365"/>
      <c r="AN171" s="366"/>
      <c r="AO171" s="366"/>
      <c r="AP171" s="366"/>
      <c r="AQ171" s="366"/>
      <c r="AR171" s="366"/>
      <c r="AS171" s="393"/>
      <c r="AT171" s="371"/>
      <c r="AU171" s="371"/>
      <c r="AV171" s="371"/>
      <c r="AW171" s="371"/>
      <c r="AX171" s="371"/>
      <c r="AY171" s="394"/>
      <c r="AZ171" s="372"/>
      <c r="BA171" s="372"/>
      <c r="BB171" s="372"/>
      <c r="BC171" s="372"/>
      <c r="BD171" s="372"/>
      <c r="BE171" s="365"/>
      <c r="BF171" s="366"/>
      <c r="BG171" s="366"/>
      <c r="BH171" s="366"/>
      <c r="BI171" s="366"/>
      <c r="BJ171" s="366"/>
      <c r="BK171" s="395"/>
      <c r="BL171" s="373"/>
      <c r="BM171" s="373"/>
      <c r="BN171" s="373"/>
      <c r="BO171" s="373"/>
      <c r="BP171" s="373"/>
      <c r="BQ171" s="390"/>
      <c r="BR171" s="368"/>
      <c r="BS171" s="368"/>
      <c r="BT171" s="368"/>
      <c r="BU171" s="368"/>
      <c r="BV171" s="368"/>
      <c r="BW171" s="394"/>
      <c r="BX171" s="372"/>
      <c r="BY171" s="372"/>
      <c r="BZ171" s="372"/>
      <c r="CA171" s="372"/>
      <c r="CB171" s="372"/>
      <c r="CC171" s="395"/>
      <c r="CD171" s="389"/>
      <c r="CE171" s="373"/>
      <c r="CF171" s="373"/>
      <c r="CG171" s="373"/>
      <c r="CH171" s="308"/>
    </row>
    <row r="172" spans="1:86" customFormat="1" hidden="1" x14ac:dyDescent="0.25">
      <c r="A172" s="330"/>
      <c r="B172" s="330"/>
      <c r="C172" s="330"/>
      <c r="D172" s="431"/>
      <c r="E172" s="330"/>
      <c r="F172" s="431"/>
      <c r="G172" s="331"/>
      <c r="H172" s="434"/>
      <c r="I172" s="433"/>
      <c r="J172" s="365"/>
      <c r="K172" s="365"/>
      <c r="L172" s="366"/>
      <c r="M172" s="366"/>
      <c r="N172" s="366"/>
      <c r="O172" s="389"/>
      <c r="P172" s="389"/>
      <c r="Q172" s="367"/>
      <c r="R172" s="367"/>
      <c r="S172" s="367"/>
      <c r="T172" s="367"/>
      <c r="U172" s="390"/>
      <c r="V172" s="368"/>
      <c r="W172" s="368"/>
      <c r="X172" s="368"/>
      <c r="Y172" s="368"/>
      <c r="Z172" s="368"/>
      <c r="AA172" s="391"/>
      <c r="AB172" s="369"/>
      <c r="AC172" s="369"/>
      <c r="AD172" s="369"/>
      <c r="AE172" s="369"/>
      <c r="AF172" s="369"/>
      <c r="AG172" s="392"/>
      <c r="AH172" s="370"/>
      <c r="AI172" s="370"/>
      <c r="AJ172" s="370"/>
      <c r="AK172" s="370"/>
      <c r="AL172" s="370"/>
      <c r="AM172" s="365"/>
      <c r="AN172" s="366"/>
      <c r="AO172" s="366"/>
      <c r="AP172" s="366"/>
      <c r="AQ172" s="366"/>
      <c r="AR172" s="366"/>
      <c r="AS172" s="393"/>
      <c r="AT172" s="371"/>
      <c r="AU172" s="371"/>
      <c r="AV172" s="371"/>
      <c r="AW172" s="371"/>
      <c r="AX172" s="371"/>
      <c r="AY172" s="394"/>
      <c r="AZ172" s="372"/>
      <c r="BA172" s="372"/>
      <c r="BB172" s="372"/>
      <c r="BC172" s="372"/>
      <c r="BD172" s="372"/>
      <c r="BE172" s="365"/>
      <c r="BF172" s="366"/>
      <c r="BG172" s="366"/>
      <c r="BH172" s="366"/>
      <c r="BI172" s="366"/>
      <c r="BJ172" s="366"/>
      <c r="BK172" s="395"/>
      <c r="BL172" s="373"/>
      <c r="BM172" s="373"/>
      <c r="BN172" s="373"/>
      <c r="BO172" s="373"/>
      <c r="BP172" s="373"/>
      <c r="BQ172" s="390"/>
      <c r="BR172" s="368"/>
      <c r="BS172" s="368"/>
      <c r="BT172" s="368"/>
      <c r="BU172" s="368"/>
      <c r="BV172" s="368"/>
      <c r="BW172" s="394"/>
      <c r="BX172" s="372"/>
      <c r="BY172" s="372"/>
      <c r="BZ172" s="372"/>
      <c r="CA172" s="372"/>
      <c r="CB172" s="372"/>
      <c r="CC172" s="395"/>
      <c r="CD172" s="389"/>
      <c r="CE172" s="373"/>
      <c r="CF172" s="373"/>
      <c r="CG172" s="373"/>
      <c r="CH172" s="308"/>
    </row>
    <row r="173" spans="1:86" customFormat="1" hidden="1" x14ac:dyDescent="0.25">
      <c r="A173" s="330"/>
      <c r="B173" s="330"/>
      <c r="C173" s="330"/>
      <c r="D173" s="431"/>
      <c r="E173" s="330"/>
      <c r="F173" s="431"/>
      <c r="G173" s="331"/>
      <c r="H173" s="436"/>
      <c r="I173" s="433"/>
      <c r="J173" s="365"/>
      <c r="K173" s="365"/>
      <c r="L173" s="366"/>
      <c r="M173" s="366"/>
      <c r="N173" s="366"/>
      <c r="O173" s="389"/>
      <c r="P173" s="389"/>
      <c r="Q173" s="367"/>
      <c r="R173" s="367"/>
      <c r="S173" s="367"/>
      <c r="T173" s="367"/>
      <c r="U173" s="390"/>
      <c r="V173" s="368"/>
      <c r="W173" s="368"/>
      <c r="X173" s="368"/>
      <c r="Y173" s="368"/>
      <c r="Z173" s="368"/>
      <c r="AA173" s="391"/>
      <c r="AB173" s="369"/>
      <c r="AC173" s="369"/>
      <c r="AD173" s="369"/>
      <c r="AE173" s="369"/>
      <c r="AF173" s="369"/>
      <c r="AG173" s="392"/>
      <c r="AH173" s="370"/>
      <c r="AI173" s="370"/>
      <c r="AJ173" s="370"/>
      <c r="AK173" s="370"/>
      <c r="AL173" s="370"/>
      <c r="AM173" s="365"/>
      <c r="AN173" s="366"/>
      <c r="AO173" s="366"/>
      <c r="AP173" s="366"/>
      <c r="AQ173" s="366"/>
      <c r="AR173" s="366"/>
      <c r="AS173" s="393"/>
      <c r="AT173" s="371"/>
      <c r="AU173" s="371"/>
      <c r="AV173" s="371"/>
      <c r="AW173" s="371"/>
      <c r="AX173" s="371"/>
      <c r="AY173" s="394"/>
      <c r="AZ173" s="372"/>
      <c r="BA173" s="372"/>
      <c r="BB173" s="372"/>
      <c r="BC173" s="372"/>
      <c r="BD173" s="372"/>
      <c r="BE173" s="365"/>
      <c r="BF173" s="366"/>
      <c r="BG173" s="366"/>
      <c r="BH173" s="366"/>
      <c r="BI173" s="366"/>
      <c r="BJ173" s="366"/>
      <c r="BK173" s="395"/>
      <c r="BL173" s="373"/>
      <c r="BM173" s="373"/>
      <c r="BN173" s="373"/>
      <c r="BO173" s="373"/>
      <c r="BP173" s="373"/>
      <c r="BQ173" s="390"/>
      <c r="BR173" s="368"/>
      <c r="BS173" s="368"/>
      <c r="BT173" s="368"/>
      <c r="BU173" s="368"/>
      <c r="BV173" s="368"/>
      <c r="BW173" s="394"/>
      <c r="BX173" s="372"/>
      <c r="BY173" s="372"/>
      <c r="BZ173" s="372"/>
      <c r="CA173" s="372"/>
      <c r="CB173" s="372"/>
      <c r="CC173" s="395"/>
      <c r="CD173" s="389"/>
      <c r="CE173" s="373"/>
      <c r="CF173" s="373"/>
      <c r="CG173" s="373"/>
      <c r="CH173" s="308"/>
    </row>
    <row r="174" spans="1:86" customFormat="1" hidden="1" x14ac:dyDescent="0.25">
      <c r="A174" s="330"/>
      <c r="B174" s="330"/>
      <c r="C174" s="330"/>
      <c r="D174" s="431"/>
      <c r="E174" s="330"/>
      <c r="F174" s="431"/>
      <c r="G174" s="331"/>
      <c r="H174" s="436"/>
      <c r="I174" s="433"/>
      <c r="J174" s="365"/>
      <c r="K174" s="365"/>
      <c r="L174" s="366"/>
      <c r="M174" s="366"/>
      <c r="N174" s="366"/>
      <c r="O174" s="389"/>
      <c r="P174" s="389"/>
      <c r="Q174" s="367"/>
      <c r="R174" s="367"/>
      <c r="S174" s="367"/>
      <c r="T174" s="367"/>
      <c r="U174" s="390"/>
      <c r="V174" s="368"/>
      <c r="W174" s="368"/>
      <c r="X174" s="368"/>
      <c r="Y174" s="368"/>
      <c r="Z174" s="368"/>
      <c r="AA174" s="391"/>
      <c r="AB174" s="369"/>
      <c r="AC174" s="369"/>
      <c r="AD174" s="369"/>
      <c r="AE174" s="369"/>
      <c r="AF174" s="369"/>
      <c r="AG174" s="392"/>
      <c r="AH174" s="370"/>
      <c r="AI174" s="370"/>
      <c r="AJ174" s="370"/>
      <c r="AK174" s="370"/>
      <c r="AL174" s="370"/>
      <c r="AM174" s="365"/>
      <c r="AN174" s="366"/>
      <c r="AO174" s="366"/>
      <c r="AP174" s="366"/>
      <c r="AQ174" s="366"/>
      <c r="AR174" s="366"/>
      <c r="AS174" s="393"/>
      <c r="AT174" s="371"/>
      <c r="AU174" s="371"/>
      <c r="AV174" s="371"/>
      <c r="AW174" s="371"/>
      <c r="AX174" s="371"/>
      <c r="AY174" s="394"/>
      <c r="AZ174" s="372"/>
      <c r="BA174" s="372"/>
      <c r="BB174" s="372"/>
      <c r="BC174" s="372"/>
      <c r="BD174" s="372"/>
      <c r="BE174" s="365"/>
      <c r="BF174" s="366"/>
      <c r="BG174" s="366"/>
      <c r="BH174" s="366"/>
      <c r="BI174" s="366"/>
      <c r="BJ174" s="366"/>
      <c r="BK174" s="395"/>
      <c r="BL174" s="373"/>
      <c r="BM174" s="373"/>
      <c r="BN174" s="373"/>
      <c r="BO174" s="373"/>
      <c r="BP174" s="373"/>
      <c r="BQ174" s="390"/>
      <c r="BR174" s="368"/>
      <c r="BS174" s="368"/>
      <c r="BT174" s="368"/>
      <c r="BU174" s="368"/>
      <c r="BV174" s="368"/>
      <c r="BW174" s="394"/>
      <c r="BX174" s="372"/>
      <c r="BY174" s="372"/>
      <c r="BZ174" s="372"/>
      <c r="CA174" s="372"/>
      <c r="CB174" s="372"/>
      <c r="CC174" s="395"/>
      <c r="CD174" s="389"/>
      <c r="CE174" s="373"/>
      <c r="CF174" s="373"/>
      <c r="CG174" s="373"/>
      <c r="CH174" s="308"/>
    </row>
    <row r="175" spans="1:86" customFormat="1" hidden="1" x14ac:dyDescent="0.25">
      <c r="A175" s="330"/>
      <c r="B175" s="330"/>
      <c r="C175" s="330"/>
      <c r="D175" s="431"/>
      <c r="E175" s="330"/>
      <c r="F175" s="431"/>
      <c r="G175" s="331"/>
      <c r="H175" s="432"/>
      <c r="I175" s="433"/>
      <c r="J175" s="365"/>
      <c r="K175" s="365"/>
      <c r="L175" s="366"/>
      <c r="M175" s="366"/>
      <c r="N175" s="366"/>
      <c r="O175" s="389"/>
      <c r="P175" s="389"/>
      <c r="Q175" s="367"/>
      <c r="R175" s="367"/>
      <c r="S175" s="367"/>
      <c r="T175" s="367"/>
      <c r="U175" s="390"/>
      <c r="V175" s="368"/>
      <c r="W175" s="368"/>
      <c r="X175" s="368"/>
      <c r="Y175" s="368"/>
      <c r="Z175" s="368"/>
      <c r="AA175" s="391"/>
      <c r="AB175" s="369"/>
      <c r="AC175" s="369"/>
      <c r="AD175" s="369"/>
      <c r="AE175" s="369"/>
      <c r="AF175" s="369"/>
      <c r="AG175" s="392"/>
      <c r="AH175" s="370"/>
      <c r="AI175" s="370"/>
      <c r="AJ175" s="370"/>
      <c r="AK175" s="370"/>
      <c r="AL175" s="370"/>
      <c r="AM175" s="365"/>
      <c r="AN175" s="366"/>
      <c r="AO175" s="366"/>
      <c r="AP175" s="366"/>
      <c r="AQ175" s="366"/>
      <c r="AR175" s="366"/>
      <c r="AS175" s="393"/>
      <c r="AT175" s="371"/>
      <c r="AU175" s="371"/>
      <c r="AV175" s="371"/>
      <c r="AW175" s="371"/>
      <c r="AX175" s="371"/>
      <c r="AY175" s="394"/>
      <c r="AZ175" s="372"/>
      <c r="BA175" s="372"/>
      <c r="BB175" s="372"/>
      <c r="BC175" s="372"/>
      <c r="BD175" s="372"/>
      <c r="BE175" s="365"/>
      <c r="BF175" s="366"/>
      <c r="BG175" s="366"/>
      <c r="BH175" s="366"/>
      <c r="BI175" s="366"/>
      <c r="BJ175" s="366"/>
      <c r="BK175" s="395"/>
      <c r="BL175" s="373"/>
      <c r="BM175" s="373"/>
      <c r="BN175" s="373"/>
      <c r="BO175" s="373"/>
      <c r="BP175" s="373"/>
      <c r="BQ175" s="390"/>
      <c r="BR175" s="368"/>
      <c r="BS175" s="368"/>
      <c r="BT175" s="368"/>
      <c r="BU175" s="368"/>
      <c r="BV175" s="368"/>
      <c r="BW175" s="394"/>
      <c r="BX175" s="372"/>
      <c r="BY175" s="372"/>
      <c r="BZ175" s="372"/>
      <c r="CA175" s="372"/>
      <c r="CB175" s="372"/>
      <c r="CC175" s="395"/>
      <c r="CD175" s="389"/>
      <c r="CE175" s="373"/>
      <c r="CF175" s="373"/>
      <c r="CG175" s="373"/>
      <c r="CH175" s="308"/>
    </row>
    <row r="176" spans="1:86" customFormat="1" hidden="1" x14ac:dyDescent="0.25">
      <c r="A176" s="330"/>
      <c r="B176" s="330"/>
      <c r="C176" s="330"/>
      <c r="D176" s="431"/>
      <c r="E176" s="330"/>
      <c r="F176" s="431"/>
      <c r="G176" s="331"/>
      <c r="H176" s="436"/>
      <c r="I176" s="433"/>
      <c r="J176" s="365"/>
      <c r="K176" s="365"/>
      <c r="L176" s="366"/>
      <c r="M176" s="366"/>
      <c r="N176" s="366"/>
      <c r="O176" s="389"/>
      <c r="P176" s="389"/>
      <c r="Q176" s="367"/>
      <c r="R176" s="367"/>
      <c r="S176" s="367"/>
      <c r="T176" s="367"/>
      <c r="U176" s="390"/>
      <c r="V176" s="368"/>
      <c r="W176" s="368"/>
      <c r="X176" s="368"/>
      <c r="Y176" s="368"/>
      <c r="Z176" s="368"/>
      <c r="AA176" s="391"/>
      <c r="AB176" s="369"/>
      <c r="AC176" s="369"/>
      <c r="AD176" s="369"/>
      <c r="AE176" s="369"/>
      <c r="AF176" s="369"/>
      <c r="AG176" s="392"/>
      <c r="AH176" s="370"/>
      <c r="AI176" s="370"/>
      <c r="AJ176" s="370"/>
      <c r="AK176" s="370"/>
      <c r="AL176" s="370"/>
      <c r="AM176" s="365"/>
      <c r="AN176" s="366"/>
      <c r="AO176" s="366"/>
      <c r="AP176" s="366"/>
      <c r="AQ176" s="366"/>
      <c r="AR176" s="366"/>
      <c r="AS176" s="393"/>
      <c r="AT176" s="371"/>
      <c r="AU176" s="371"/>
      <c r="AV176" s="371"/>
      <c r="AW176" s="371"/>
      <c r="AX176" s="371"/>
      <c r="AY176" s="394"/>
      <c r="AZ176" s="372"/>
      <c r="BA176" s="372"/>
      <c r="BB176" s="372"/>
      <c r="BC176" s="372"/>
      <c r="BD176" s="372"/>
      <c r="BE176" s="365"/>
      <c r="BF176" s="366"/>
      <c r="BG176" s="366"/>
      <c r="BH176" s="366"/>
      <c r="BI176" s="366"/>
      <c r="BJ176" s="366"/>
      <c r="BK176" s="395"/>
      <c r="BL176" s="373"/>
      <c r="BM176" s="373"/>
      <c r="BN176" s="373"/>
      <c r="BO176" s="373"/>
      <c r="BP176" s="373"/>
      <c r="BQ176" s="390"/>
      <c r="BR176" s="368"/>
      <c r="BS176" s="368"/>
      <c r="BT176" s="368"/>
      <c r="BU176" s="368"/>
      <c r="BV176" s="368"/>
      <c r="BW176" s="394"/>
      <c r="BX176" s="372"/>
      <c r="BY176" s="372"/>
      <c r="BZ176" s="372"/>
      <c r="CA176" s="372"/>
      <c r="CB176" s="372"/>
      <c r="CC176" s="395"/>
      <c r="CD176" s="389"/>
      <c r="CE176" s="373"/>
      <c r="CF176" s="373"/>
      <c r="CG176" s="373"/>
      <c r="CH176" s="308"/>
    </row>
    <row r="177" spans="1:86" customFormat="1" hidden="1" x14ac:dyDescent="0.25">
      <c r="A177" s="330"/>
      <c r="B177" s="330"/>
      <c r="C177" s="330"/>
      <c r="D177" s="431"/>
      <c r="E177" s="330"/>
      <c r="F177" s="431"/>
      <c r="G177" s="331"/>
      <c r="H177" s="436"/>
      <c r="I177" s="433"/>
      <c r="J177" s="365"/>
      <c r="K177" s="365"/>
      <c r="L177" s="366"/>
      <c r="M177" s="366"/>
      <c r="N177" s="366"/>
      <c r="O177" s="389"/>
      <c r="P177" s="389"/>
      <c r="Q177" s="367"/>
      <c r="R177" s="367"/>
      <c r="S177" s="367"/>
      <c r="T177" s="367"/>
      <c r="U177" s="390"/>
      <c r="V177" s="368"/>
      <c r="W177" s="368"/>
      <c r="X177" s="368"/>
      <c r="Y177" s="368"/>
      <c r="Z177" s="368"/>
      <c r="AA177" s="391"/>
      <c r="AB177" s="369"/>
      <c r="AC177" s="369"/>
      <c r="AD177" s="369"/>
      <c r="AE177" s="369"/>
      <c r="AF177" s="369"/>
      <c r="AG177" s="392"/>
      <c r="AH177" s="370"/>
      <c r="AI177" s="370"/>
      <c r="AJ177" s="370"/>
      <c r="AK177" s="370"/>
      <c r="AL177" s="370"/>
      <c r="AM177" s="365"/>
      <c r="AN177" s="366"/>
      <c r="AO177" s="366"/>
      <c r="AP177" s="366"/>
      <c r="AQ177" s="366"/>
      <c r="AR177" s="366"/>
      <c r="AS177" s="393"/>
      <c r="AT177" s="371"/>
      <c r="AU177" s="371"/>
      <c r="AV177" s="371"/>
      <c r="AW177" s="371"/>
      <c r="AX177" s="371"/>
      <c r="AY177" s="394"/>
      <c r="AZ177" s="372"/>
      <c r="BA177" s="372"/>
      <c r="BB177" s="372"/>
      <c r="BC177" s="372"/>
      <c r="BD177" s="372"/>
      <c r="BE177" s="365"/>
      <c r="BF177" s="366"/>
      <c r="BG177" s="366"/>
      <c r="BH177" s="366"/>
      <c r="BI177" s="366"/>
      <c r="BJ177" s="366"/>
      <c r="BK177" s="395"/>
      <c r="BL177" s="373"/>
      <c r="BM177" s="373"/>
      <c r="BN177" s="373"/>
      <c r="BO177" s="373"/>
      <c r="BP177" s="373"/>
      <c r="BQ177" s="390"/>
      <c r="BR177" s="368"/>
      <c r="BS177" s="368"/>
      <c r="BT177" s="368"/>
      <c r="BU177" s="368"/>
      <c r="BV177" s="368"/>
      <c r="BW177" s="394"/>
      <c r="BX177" s="372"/>
      <c r="BY177" s="372"/>
      <c r="BZ177" s="372"/>
      <c r="CA177" s="372"/>
      <c r="CB177" s="372"/>
      <c r="CC177" s="395"/>
      <c r="CD177" s="389"/>
      <c r="CE177" s="373"/>
      <c r="CF177" s="373"/>
      <c r="CG177" s="373"/>
      <c r="CH177" s="308"/>
    </row>
    <row r="178" spans="1:86" customFormat="1" hidden="1" x14ac:dyDescent="0.25">
      <c r="A178" s="330"/>
      <c r="B178" s="330"/>
      <c r="C178" s="330"/>
      <c r="D178" s="431"/>
      <c r="E178" s="330"/>
      <c r="F178" s="431"/>
      <c r="G178" s="331"/>
      <c r="H178" s="432"/>
      <c r="I178" s="433"/>
      <c r="J178" s="365"/>
      <c r="K178" s="365"/>
      <c r="L178" s="366"/>
      <c r="M178" s="366"/>
      <c r="N178" s="366"/>
      <c r="O178" s="389"/>
      <c r="P178" s="389"/>
      <c r="Q178" s="367"/>
      <c r="R178" s="367"/>
      <c r="S178" s="367"/>
      <c r="T178" s="367"/>
      <c r="U178" s="390"/>
      <c r="V178" s="368"/>
      <c r="W178" s="368"/>
      <c r="X178" s="368"/>
      <c r="Y178" s="368"/>
      <c r="Z178" s="368"/>
      <c r="AA178" s="391"/>
      <c r="AB178" s="369"/>
      <c r="AC178" s="369"/>
      <c r="AD178" s="369"/>
      <c r="AE178" s="369"/>
      <c r="AF178" s="369"/>
      <c r="AG178" s="392"/>
      <c r="AH178" s="370"/>
      <c r="AI178" s="370"/>
      <c r="AJ178" s="370"/>
      <c r="AK178" s="370"/>
      <c r="AL178" s="370"/>
      <c r="AM178" s="365"/>
      <c r="AN178" s="366"/>
      <c r="AO178" s="366"/>
      <c r="AP178" s="366"/>
      <c r="AQ178" s="366"/>
      <c r="AR178" s="366"/>
      <c r="AS178" s="393"/>
      <c r="AT178" s="371"/>
      <c r="AU178" s="371"/>
      <c r="AV178" s="371"/>
      <c r="AW178" s="371"/>
      <c r="AX178" s="371"/>
      <c r="AY178" s="394"/>
      <c r="AZ178" s="372"/>
      <c r="BA178" s="372"/>
      <c r="BB178" s="372"/>
      <c r="BC178" s="372"/>
      <c r="BD178" s="372"/>
      <c r="BE178" s="365"/>
      <c r="BF178" s="366"/>
      <c r="BG178" s="366"/>
      <c r="BH178" s="366"/>
      <c r="BI178" s="366"/>
      <c r="BJ178" s="366"/>
      <c r="BK178" s="395"/>
      <c r="BL178" s="373"/>
      <c r="BM178" s="373"/>
      <c r="BN178" s="373"/>
      <c r="BO178" s="373"/>
      <c r="BP178" s="373"/>
      <c r="BQ178" s="390"/>
      <c r="BR178" s="368"/>
      <c r="BS178" s="368"/>
      <c r="BT178" s="368"/>
      <c r="BU178" s="368"/>
      <c r="BV178" s="368"/>
      <c r="BW178" s="394"/>
      <c r="BX178" s="372"/>
      <c r="BY178" s="372"/>
      <c r="BZ178" s="372"/>
      <c r="CA178" s="372"/>
      <c r="CB178" s="372"/>
      <c r="CC178" s="395"/>
      <c r="CD178" s="389"/>
      <c r="CE178" s="373"/>
      <c r="CF178" s="373"/>
      <c r="CG178" s="373"/>
      <c r="CH178" s="308"/>
    </row>
    <row r="179" spans="1:86" customFormat="1" hidden="1" x14ac:dyDescent="0.25">
      <c r="A179" s="330"/>
      <c r="B179" s="330"/>
      <c r="C179" s="330"/>
      <c r="D179" s="431"/>
      <c r="E179" s="330"/>
      <c r="F179" s="431"/>
      <c r="G179" s="481"/>
      <c r="H179" s="432"/>
      <c r="I179" s="433"/>
      <c r="J179" s="365"/>
      <c r="K179" s="365"/>
      <c r="L179" s="366"/>
      <c r="M179" s="366"/>
      <c r="N179" s="366"/>
      <c r="O179" s="389"/>
      <c r="P179" s="389"/>
      <c r="Q179" s="367"/>
      <c r="R179" s="367"/>
      <c r="S179" s="367"/>
      <c r="T179" s="367"/>
      <c r="U179" s="390"/>
      <c r="V179" s="368"/>
      <c r="W179" s="368"/>
      <c r="X179" s="368"/>
      <c r="Y179" s="368"/>
      <c r="Z179" s="368"/>
      <c r="AA179" s="391"/>
      <c r="AB179" s="369"/>
      <c r="AC179" s="369"/>
      <c r="AD179" s="369"/>
      <c r="AE179" s="369"/>
      <c r="AF179" s="369"/>
      <c r="AG179" s="392"/>
      <c r="AH179" s="370"/>
      <c r="AI179" s="370"/>
      <c r="AJ179" s="370"/>
      <c r="AK179" s="370"/>
      <c r="AL179" s="370"/>
      <c r="AM179" s="365"/>
      <c r="AN179" s="366"/>
      <c r="AO179" s="366"/>
      <c r="AP179" s="366"/>
      <c r="AQ179" s="366"/>
      <c r="AR179" s="366"/>
      <c r="AS179" s="393"/>
      <c r="AT179" s="371"/>
      <c r="AU179" s="371"/>
      <c r="AV179" s="371"/>
      <c r="AW179" s="371"/>
      <c r="AX179" s="371"/>
      <c r="AY179" s="394"/>
      <c r="AZ179" s="372"/>
      <c r="BA179" s="372"/>
      <c r="BB179" s="372"/>
      <c r="BC179" s="372"/>
      <c r="BD179" s="372"/>
      <c r="BE179" s="365"/>
      <c r="BF179" s="366"/>
      <c r="BG179" s="366"/>
      <c r="BH179" s="366"/>
      <c r="BI179" s="366"/>
      <c r="BJ179" s="366"/>
      <c r="BK179" s="395"/>
      <c r="BL179" s="373"/>
      <c r="BM179" s="373"/>
      <c r="BN179" s="373"/>
      <c r="BO179" s="373"/>
      <c r="BP179" s="373"/>
      <c r="BQ179" s="390"/>
      <c r="BR179" s="368"/>
      <c r="BS179" s="368"/>
      <c r="BT179" s="368"/>
      <c r="BU179" s="368"/>
      <c r="BV179" s="368"/>
      <c r="BW179" s="394"/>
      <c r="BX179" s="372"/>
      <c r="BY179" s="372"/>
      <c r="BZ179" s="372"/>
      <c r="CA179" s="372"/>
      <c r="CB179" s="372"/>
      <c r="CC179" s="395"/>
      <c r="CD179" s="389"/>
      <c r="CE179" s="373"/>
      <c r="CF179" s="373"/>
      <c r="CG179" s="373"/>
      <c r="CH179" s="308"/>
    </row>
    <row r="180" spans="1:86" customFormat="1" hidden="1" x14ac:dyDescent="0.25">
      <c r="A180" s="330"/>
      <c r="B180" s="330"/>
      <c r="C180" s="330"/>
      <c r="D180" s="431"/>
      <c r="E180" s="330"/>
      <c r="F180" s="431"/>
      <c r="G180" s="331"/>
      <c r="H180" s="434"/>
      <c r="I180" s="433"/>
      <c r="J180" s="365"/>
      <c r="K180" s="365"/>
      <c r="L180" s="366"/>
      <c r="M180" s="366"/>
      <c r="N180" s="366"/>
      <c r="O180" s="389"/>
      <c r="P180" s="389"/>
      <c r="Q180" s="367"/>
      <c r="R180" s="367"/>
      <c r="S180" s="367"/>
      <c r="T180" s="367"/>
      <c r="U180" s="390"/>
      <c r="V180" s="368"/>
      <c r="W180" s="368"/>
      <c r="X180" s="368"/>
      <c r="Y180" s="368"/>
      <c r="Z180" s="368"/>
      <c r="AA180" s="391"/>
      <c r="AB180" s="369"/>
      <c r="AC180" s="369"/>
      <c r="AD180" s="369"/>
      <c r="AE180" s="369"/>
      <c r="AF180" s="369"/>
      <c r="AG180" s="392"/>
      <c r="AH180" s="370"/>
      <c r="AI180" s="370"/>
      <c r="AJ180" s="370"/>
      <c r="AK180" s="370"/>
      <c r="AL180" s="370"/>
      <c r="AM180" s="365"/>
      <c r="AN180" s="366"/>
      <c r="AO180" s="366"/>
      <c r="AP180" s="366"/>
      <c r="AQ180" s="366"/>
      <c r="AR180" s="366"/>
      <c r="AS180" s="393"/>
      <c r="AT180" s="371"/>
      <c r="AU180" s="371"/>
      <c r="AV180" s="371"/>
      <c r="AW180" s="371"/>
      <c r="AX180" s="371"/>
      <c r="AY180" s="394"/>
      <c r="AZ180" s="372"/>
      <c r="BA180" s="372"/>
      <c r="BB180" s="372"/>
      <c r="BC180" s="372"/>
      <c r="BD180" s="372"/>
      <c r="BE180" s="365"/>
      <c r="BF180" s="366"/>
      <c r="BG180" s="366"/>
      <c r="BH180" s="366"/>
      <c r="BI180" s="366"/>
      <c r="BJ180" s="366"/>
      <c r="BK180" s="395"/>
      <c r="BL180" s="373"/>
      <c r="BM180" s="373"/>
      <c r="BN180" s="373"/>
      <c r="BO180" s="373"/>
      <c r="BP180" s="373"/>
      <c r="BQ180" s="390"/>
      <c r="BR180" s="368"/>
      <c r="BS180" s="368"/>
      <c r="BT180" s="368"/>
      <c r="BU180" s="368"/>
      <c r="BV180" s="368"/>
      <c r="BW180" s="394"/>
      <c r="BX180" s="372"/>
      <c r="BY180" s="372"/>
      <c r="BZ180" s="372"/>
      <c r="CA180" s="372"/>
      <c r="CB180" s="372"/>
      <c r="CC180" s="395"/>
      <c r="CD180" s="389"/>
      <c r="CE180" s="373"/>
      <c r="CF180" s="373"/>
      <c r="CG180" s="373"/>
      <c r="CH180" s="308"/>
    </row>
    <row r="181" spans="1:86" customFormat="1" hidden="1" x14ac:dyDescent="0.25">
      <c r="A181" s="330"/>
      <c r="B181" s="330"/>
      <c r="C181" s="330"/>
      <c r="D181" s="431"/>
      <c r="E181" s="330"/>
      <c r="F181" s="431"/>
      <c r="G181" s="331"/>
      <c r="H181" s="434"/>
      <c r="I181" s="433"/>
      <c r="J181" s="365"/>
      <c r="K181" s="365"/>
      <c r="L181" s="366"/>
      <c r="M181" s="366"/>
      <c r="N181" s="366"/>
      <c r="O181" s="389"/>
      <c r="P181" s="389"/>
      <c r="Q181" s="367"/>
      <c r="R181" s="367"/>
      <c r="S181" s="367"/>
      <c r="T181" s="367"/>
      <c r="U181" s="390"/>
      <c r="V181" s="368"/>
      <c r="W181" s="368"/>
      <c r="X181" s="368"/>
      <c r="Y181" s="368"/>
      <c r="Z181" s="368"/>
      <c r="AA181" s="391"/>
      <c r="AB181" s="369"/>
      <c r="AC181" s="369"/>
      <c r="AD181" s="369"/>
      <c r="AE181" s="369"/>
      <c r="AF181" s="369"/>
      <c r="AG181" s="392"/>
      <c r="AH181" s="370"/>
      <c r="AI181" s="370"/>
      <c r="AJ181" s="370"/>
      <c r="AK181" s="370"/>
      <c r="AL181" s="370"/>
      <c r="AM181" s="365"/>
      <c r="AN181" s="366"/>
      <c r="AO181" s="366"/>
      <c r="AP181" s="366"/>
      <c r="AQ181" s="366"/>
      <c r="AR181" s="366"/>
      <c r="AS181" s="393"/>
      <c r="AT181" s="371"/>
      <c r="AU181" s="371"/>
      <c r="AV181" s="371"/>
      <c r="AW181" s="371"/>
      <c r="AX181" s="371"/>
      <c r="AY181" s="394"/>
      <c r="AZ181" s="372"/>
      <c r="BA181" s="372"/>
      <c r="BB181" s="372"/>
      <c r="BC181" s="372"/>
      <c r="BD181" s="372"/>
      <c r="BE181" s="365"/>
      <c r="BF181" s="366"/>
      <c r="BG181" s="366"/>
      <c r="BH181" s="366"/>
      <c r="BI181" s="366"/>
      <c r="BJ181" s="366"/>
      <c r="BK181" s="395"/>
      <c r="BL181" s="373"/>
      <c r="BM181" s="373"/>
      <c r="BN181" s="373"/>
      <c r="BO181" s="373"/>
      <c r="BP181" s="373"/>
      <c r="BQ181" s="390"/>
      <c r="BR181" s="368"/>
      <c r="BS181" s="368"/>
      <c r="BT181" s="368"/>
      <c r="BU181" s="368"/>
      <c r="BV181" s="368"/>
      <c r="BW181" s="394"/>
      <c r="BX181" s="372"/>
      <c r="BY181" s="372"/>
      <c r="BZ181" s="372"/>
      <c r="CA181" s="372"/>
      <c r="CB181" s="372"/>
      <c r="CC181" s="395"/>
      <c r="CD181" s="389"/>
      <c r="CE181" s="373"/>
      <c r="CF181" s="373"/>
      <c r="CG181" s="373"/>
      <c r="CH181" s="308"/>
    </row>
    <row r="182" spans="1:86" customFormat="1" hidden="1" x14ac:dyDescent="0.25">
      <c r="A182" s="352"/>
      <c r="B182" s="352"/>
      <c r="C182" s="352"/>
      <c r="D182" s="439"/>
      <c r="E182" s="352"/>
      <c r="F182" s="439"/>
      <c r="G182" s="353"/>
      <c r="H182" s="440"/>
      <c r="I182" s="441"/>
      <c r="J182" s="365"/>
      <c r="K182" s="365"/>
      <c r="L182" s="366"/>
      <c r="M182" s="366"/>
      <c r="N182" s="366"/>
      <c r="O182" s="389"/>
      <c r="P182" s="389"/>
      <c r="Q182" s="367"/>
      <c r="R182" s="367"/>
      <c r="S182" s="367"/>
      <c r="T182" s="367"/>
      <c r="U182" s="390"/>
      <c r="V182" s="368"/>
      <c r="W182" s="368"/>
      <c r="X182" s="368"/>
      <c r="Y182" s="368"/>
      <c r="Z182" s="368"/>
      <c r="AA182" s="391"/>
      <c r="AB182" s="369"/>
      <c r="AC182" s="369"/>
      <c r="AD182" s="369"/>
      <c r="AE182" s="369"/>
      <c r="AF182" s="369"/>
      <c r="AG182" s="392"/>
      <c r="AH182" s="370"/>
      <c r="AI182" s="370"/>
      <c r="AJ182" s="370"/>
      <c r="AK182" s="370"/>
      <c r="AL182" s="370"/>
      <c r="AM182" s="365"/>
      <c r="AN182" s="366"/>
      <c r="AO182" s="366"/>
      <c r="AP182" s="366"/>
      <c r="AQ182" s="366"/>
      <c r="AR182" s="366"/>
      <c r="AS182" s="393"/>
      <c r="AT182" s="371"/>
      <c r="AU182" s="371"/>
      <c r="AV182" s="371"/>
      <c r="AW182" s="371"/>
      <c r="AX182" s="371"/>
      <c r="AY182" s="394"/>
      <c r="AZ182" s="372"/>
      <c r="BA182" s="372"/>
      <c r="BB182" s="372"/>
      <c r="BC182" s="372"/>
      <c r="BD182" s="372"/>
      <c r="BE182" s="365"/>
      <c r="BF182" s="366"/>
      <c r="BG182" s="366"/>
      <c r="BH182" s="366"/>
      <c r="BI182" s="366"/>
      <c r="BJ182" s="366"/>
      <c r="BK182" s="395"/>
      <c r="BL182" s="373"/>
      <c r="BM182" s="373"/>
      <c r="BN182" s="373"/>
      <c r="BO182" s="373"/>
      <c r="BP182" s="373"/>
      <c r="BQ182" s="390"/>
      <c r="BR182" s="368"/>
      <c r="BS182" s="368"/>
      <c r="BT182" s="368"/>
      <c r="BU182" s="368"/>
      <c r="BV182" s="368"/>
      <c r="BW182" s="394"/>
      <c r="BX182" s="372"/>
      <c r="BY182" s="372"/>
      <c r="BZ182" s="372"/>
      <c r="CA182" s="372"/>
      <c r="CB182" s="372"/>
      <c r="CC182" s="395"/>
      <c r="CD182" s="389"/>
      <c r="CE182" s="373"/>
      <c r="CF182" s="373"/>
      <c r="CG182" s="373"/>
      <c r="CH182" s="308"/>
    </row>
    <row r="183" spans="1:86" customFormat="1" hidden="1" x14ac:dyDescent="0.25">
      <c r="A183" s="352"/>
      <c r="B183" s="352"/>
      <c r="C183" s="352"/>
      <c r="D183" s="439"/>
      <c r="E183" s="352"/>
      <c r="F183" s="439"/>
      <c r="G183" s="353"/>
      <c r="H183" s="440"/>
      <c r="I183" s="441"/>
      <c r="J183" s="365"/>
      <c r="K183" s="365"/>
      <c r="L183" s="366"/>
      <c r="M183" s="366"/>
      <c r="N183" s="366"/>
      <c r="O183" s="389"/>
      <c r="P183" s="389"/>
      <c r="Q183" s="367"/>
      <c r="R183" s="367"/>
      <c r="S183" s="367"/>
      <c r="T183" s="367"/>
      <c r="U183" s="390"/>
      <c r="V183" s="368"/>
      <c r="W183" s="368"/>
      <c r="X183" s="368"/>
      <c r="Y183" s="368"/>
      <c r="Z183" s="368"/>
      <c r="AA183" s="391"/>
      <c r="AB183" s="369"/>
      <c r="AC183" s="369"/>
      <c r="AD183" s="369"/>
      <c r="AE183" s="369"/>
      <c r="AF183" s="369"/>
      <c r="AG183" s="392"/>
      <c r="AH183" s="370"/>
      <c r="AI183" s="370"/>
      <c r="AJ183" s="370"/>
      <c r="AK183" s="370"/>
      <c r="AL183" s="370"/>
      <c r="AM183" s="365"/>
      <c r="AN183" s="366"/>
      <c r="AO183" s="366"/>
      <c r="AP183" s="366"/>
      <c r="AQ183" s="366"/>
      <c r="AR183" s="366"/>
      <c r="AS183" s="393"/>
      <c r="AT183" s="371"/>
      <c r="AU183" s="371"/>
      <c r="AV183" s="371"/>
      <c r="AW183" s="371"/>
      <c r="AX183" s="371"/>
      <c r="AY183" s="394"/>
      <c r="AZ183" s="372"/>
      <c r="BA183" s="372"/>
      <c r="BB183" s="372"/>
      <c r="BC183" s="372"/>
      <c r="BD183" s="372"/>
      <c r="BE183" s="365"/>
      <c r="BF183" s="366"/>
      <c r="BG183" s="366"/>
      <c r="BH183" s="366"/>
      <c r="BI183" s="366"/>
      <c r="BJ183" s="366"/>
      <c r="BK183" s="395"/>
      <c r="BL183" s="373"/>
      <c r="BM183" s="373"/>
      <c r="BN183" s="373"/>
      <c r="BO183" s="373"/>
      <c r="BP183" s="373"/>
      <c r="BQ183" s="390"/>
      <c r="BR183" s="368"/>
      <c r="BS183" s="368"/>
      <c r="BT183" s="368"/>
      <c r="BU183" s="368"/>
      <c r="BV183" s="368"/>
      <c r="BW183" s="394"/>
      <c r="BX183" s="372"/>
      <c r="BY183" s="372"/>
      <c r="BZ183" s="372"/>
      <c r="CA183" s="372"/>
      <c r="CB183" s="372"/>
      <c r="CC183" s="395"/>
      <c r="CD183" s="389"/>
      <c r="CE183" s="373"/>
      <c r="CF183" s="373"/>
      <c r="CG183" s="373"/>
      <c r="CH183" s="308"/>
    </row>
    <row r="184" spans="1:86" customFormat="1" hidden="1" x14ac:dyDescent="0.25">
      <c r="A184" s="352"/>
      <c r="B184" s="352"/>
      <c r="C184" s="352"/>
      <c r="D184" s="439"/>
      <c r="E184" s="352"/>
      <c r="F184" s="439"/>
      <c r="G184" s="353"/>
      <c r="H184" s="440"/>
      <c r="I184" s="482"/>
      <c r="J184" s="365"/>
      <c r="K184" s="365"/>
      <c r="L184" s="366"/>
      <c r="M184" s="366"/>
      <c r="N184" s="366"/>
      <c r="O184" s="389"/>
      <c r="P184" s="389"/>
      <c r="Q184" s="367"/>
      <c r="R184" s="367"/>
      <c r="S184" s="367"/>
      <c r="T184" s="367"/>
      <c r="U184" s="390"/>
      <c r="V184" s="368"/>
      <c r="W184" s="368"/>
      <c r="X184" s="368"/>
      <c r="Y184" s="368"/>
      <c r="Z184" s="368"/>
      <c r="AA184" s="391"/>
      <c r="AB184" s="369"/>
      <c r="AC184" s="369"/>
      <c r="AD184" s="369"/>
      <c r="AE184" s="369"/>
      <c r="AF184" s="369"/>
      <c r="AG184" s="392"/>
      <c r="AH184" s="370"/>
      <c r="AI184" s="370"/>
      <c r="AJ184" s="370"/>
      <c r="AK184" s="370"/>
      <c r="AL184" s="370"/>
      <c r="AM184" s="365"/>
      <c r="AN184" s="366"/>
      <c r="AO184" s="366"/>
      <c r="AP184" s="366"/>
      <c r="AQ184" s="366"/>
      <c r="AR184" s="366"/>
      <c r="AS184" s="393"/>
      <c r="AT184" s="371"/>
      <c r="AU184" s="371"/>
      <c r="AV184" s="371"/>
      <c r="AW184" s="371"/>
      <c r="AX184" s="371"/>
      <c r="AY184" s="394"/>
      <c r="AZ184" s="372"/>
      <c r="BA184" s="372"/>
      <c r="BB184" s="372"/>
      <c r="BC184" s="372"/>
      <c r="BD184" s="372"/>
      <c r="BE184" s="365"/>
      <c r="BF184" s="366"/>
      <c r="BG184" s="366"/>
      <c r="BH184" s="366"/>
      <c r="BI184" s="366"/>
      <c r="BJ184" s="366"/>
      <c r="BK184" s="395"/>
      <c r="BL184" s="373"/>
      <c r="BM184" s="373"/>
      <c r="BN184" s="373"/>
      <c r="BO184" s="373"/>
      <c r="BP184" s="373"/>
      <c r="BQ184" s="390"/>
      <c r="BR184" s="368"/>
      <c r="BS184" s="368"/>
      <c r="BT184" s="368"/>
      <c r="BU184" s="368"/>
      <c r="BV184" s="368"/>
      <c r="BW184" s="394"/>
      <c r="BX184" s="372"/>
      <c r="BY184" s="372"/>
      <c r="BZ184" s="372"/>
      <c r="CA184" s="372"/>
      <c r="CB184" s="372"/>
      <c r="CC184" s="395"/>
      <c r="CD184" s="389"/>
      <c r="CE184" s="373"/>
      <c r="CF184" s="373"/>
      <c r="CG184" s="373"/>
      <c r="CH184" s="308"/>
    </row>
    <row r="185" spans="1:86" customFormat="1" hidden="1" x14ac:dyDescent="0.25">
      <c r="A185" s="374"/>
      <c r="B185" s="374"/>
      <c r="C185" s="375"/>
      <c r="D185" s="385"/>
      <c r="E185" s="374"/>
      <c r="F185" s="385"/>
      <c r="G185" s="483"/>
      <c r="H185" s="458"/>
      <c r="I185" s="377"/>
      <c r="J185" s="365"/>
      <c r="K185" s="365"/>
      <c r="L185" s="366"/>
      <c r="M185" s="366"/>
      <c r="N185" s="366"/>
      <c r="O185" s="389"/>
      <c r="P185" s="389"/>
      <c r="Q185" s="367"/>
      <c r="R185" s="367"/>
      <c r="S185" s="367"/>
      <c r="T185" s="367"/>
      <c r="U185" s="390"/>
      <c r="V185" s="368"/>
      <c r="W185" s="368"/>
      <c r="X185" s="368"/>
      <c r="Y185" s="368"/>
      <c r="Z185" s="368"/>
      <c r="AA185" s="391"/>
      <c r="AB185" s="369"/>
      <c r="AC185" s="369"/>
      <c r="AD185" s="369"/>
      <c r="AE185" s="369"/>
      <c r="AF185" s="369"/>
      <c r="AG185" s="392"/>
      <c r="AH185" s="370"/>
      <c r="AI185" s="370"/>
      <c r="AJ185" s="370"/>
      <c r="AK185" s="370"/>
      <c r="AL185" s="370"/>
      <c r="AM185" s="365"/>
      <c r="AN185" s="366"/>
      <c r="AO185" s="366"/>
      <c r="AP185" s="366"/>
      <c r="AQ185" s="366"/>
      <c r="AR185" s="366"/>
      <c r="AS185" s="393"/>
      <c r="AT185" s="371"/>
      <c r="AU185" s="371"/>
      <c r="AV185" s="371"/>
      <c r="AW185" s="371"/>
      <c r="AX185" s="371"/>
      <c r="AY185" s="394"/>
      <c r="AZ185" s="372"/>
      <c r="BA185" s="372"/>
      <c r="BB185" s="372"/>
      <c r="BC185" s="372"/>
      <c r="BD185" s="372"/>
      <c r="BE185" s="365"/>
      <c r="BF185" s="366"/>
      <c r="BG185" s="366"/>
      <c r="BH185" s="366"/>
      <c r="BI185" s="366"/>
      <c r="BJ185" s="366"/>
      <c r="BK185" s="395"/>
      <c r="BL185" s="373"/>
      <c r="BM185" s="373"/>
      <c r="BN185" s="373"/>
      <c r="BO185" s="373"/>
      <c r="BP185" s="373"/>
      <c r="BQ185" s="390"/>
      <c r="BR185" s="368"/>
      <c r="BS185" s="368"/>
      <c r="BT185" s="368"/>
      <c r="BU185" s="368"/>
      <c r="BV185" s="368"/>
      <c r="BW185" s="394"/>
      <c r="BX185" s="372"/>
      <c r="BY185" s="372"/>
      <c r="BZ185" s="372"/>
      <c r="CA185" s="372"/>
      <c r="CB185" s="372"/>
      <c r="CC185" s="395"/>
      <c r="CD185" s="389"/>
      <c r="CE185" s="373"/>
      <c r="CF185" s="373"/>
      <c r="CG185" s="373"/>
      <c r="CH185" s="308"/>
    </row>
    <row r="186" spans="1:86" customFormat="1" hidden="1" x14ac:dyDescent="0.25">
      <c r="A186" s="374"/>
      <c r="B186" s="374"/>
      <c r="C186" s="375"/>
      <c r="D186" s="385"/>
      <c r="E186" s="374"/>
      <c r="F186" s="385"/>
      <c r="G186" s="483"/>
      <c r="H186" s="444"/>
      <c r="I186" s="385"/>
      <c r="J186" s="365"/>
      <c r="K186" s="365"/>
      <c r="L186" s="366"/>
      <c r="M186" s="366"/>
      <c r="N186" s="366"/>
      <c r="O186" s="389"/>
      <c r="P186" s="389"/>
      <c r="Q186" s="367"/>
      <c r="R186" s="367"/>
      <c r="S186" s="367"/>
      <c r="T186" s="367"/>
      <c r="U186" s="390"/>
      <c r="V186" s="368"/>
      <c r="W186" s="368"/>
      <c r="X186" s="368"/>
      <c r="Y186" s="368"/>
      <c r="Z186" s="368"/>
      <c r="AA186" s="391"/>
      <c r="AB186" s="369"/>
      <c r="AC186" s="369"/>
      <c r="AD186" s="369"/>
      <c r="AE186" s="369"/>
      <c r="AF186" s="369"/>
      <c r="AG186" s="392"/>
      <c r="AH186" s="370"/>
      <c r="AI186" s="370"/>
      <c r="AJ186" s="370"/>
      <c r="AK186" s="370"/>
      <c r="AL186" s="370"/>
      <c r="AM186" s="365"/>
      <c r="AN186" s="366"/>
      <c r="AO186" s="366"/>
      <c r="AP186" s="366"/>
      <c r="AQ186" s="366"/>
      <c r="AR186" s="366"/>
      <c r="AS186" s="393"/>
      <c r="AT186" s="371"/>
      <c r="AU186" s="371"/>
      <c r="AV186" s="371"/>
      <c r="AW186" s="371"/>
      <c r="AX186" s="371"/>
      <c r="AY186" s="394"/>
      <c r="AZ186" s="372"/>
      <c r="BA186" s="372"/>
      <c r="BB186" s="372"/>
      <c r="BC186" s="372"/>
      <c r="BD186" s="372"/>
      <c r="BE186" s="365"/>
      <c r="BF186" s="366"/>
      <c r="BG186" s="366"/>
      <c r="BH186" s="366"/>
      <c r="BI186" s="366"/>
      <c r="BJ186" s="366"/>
      <c r="BK186" s="395"/>
      <c r="BL186" s="373"/>
      <c r="BM186" s="373"/>
      <c r="BN186" s="373"/>
      <c r="BO186" s="373"/>
      <c r="BP186" s="373"/>
      <c r="BQ186" s="390"/>
      <c r="BR186" s="368"/>
      <c r="BS186" s="368"/>
      <c r="BT186" s="368"/>
      <c r="BU186" s="368"/>
      <c r="BV186" s="368"/>
      <c r="BW186" s="394"/>
      <c r="BX186" s="372"/>
      <c r="BY186" s="372"/>
      <c r="BZ186" s="372"/>
      <c r="CA186" s="372"/>
      <c r="CB186" s="372"/>
      <c r="CC186" s="395"/>
      <c r="CD186" s="389"/>
      <c r="CE186" s="373"/>
      <c r="CF186" s="373"/>
      <c r="CG186" s="373"/>
      <c r="CH186" s="308"/>
    </row>
    <row r="187" spans="1:86" customFormat="1" hidden="1" x14ac:dyDescent="0.25">
      <c r="A187" s="374"/>
      <c r="B187" s="374"/>
      <c r="C187" s="380"/>
      <c r="D187" s="385"/>
      <c r="E187" s="374"/>
      <c r="F187" s="385"/>
      <c r="G187" s="483"/>
      <c r="H187" s="458"/>
      <c r="I187" s="472"/>
      <c r="J187" s="365"/>
      <c r="K187" s="365"/>
      <c r="L187" s="366"/>
      <c r="M187" s="366"/>
      <c r="N187" s="366"/>
      <c r="O187" s="389"/>
      <c r="P187" s="389"/>
      <c r="Q187" s="367"/>
      <c r="R187" s="367"/>
      <c r="S187" s="367"/>
      <c r="T187" s="367"/>
      <c r="U187" s="390"/>
      <c r="V187" s="368"/>
      <c r="W187" s="368"/>
      <c r="X187" s="368"/>
      <c r="Y187" s="368"/>
      <c r="Z187" s="368"/>
      <c r="AA187" s="391"/>
      <c r="AB187" s="369"/>
      <c r="AC187" s="369"/>
      <c r="AD187" s="369"/>
      <c r="AE187" s="369"/>
      <c r="AF187" s="369"/>
      <c r="AG187" s="392"/>
      <c r="AH187" s="370"/>
      <c r="AI187" s="370"/>
      <c r="AJ187" s="370"/>
      <c r="AK187" s="370"/>
      <c r="AL187" s="370"/>
      <c r="AM187" s="365"/>
      <c r="AN187" s="366"/>
      <c r="AO187" s="366"/>
      <c r="AP187" s="366"/>
      <c r="AQ187" s="366"/>
      <c r="AR187" s="366"/>
      <c r="AS187" s="393"/>
      <c r="AT187" s="371"/>
      <c r="AU187" s="371"/>
      <c r="AV187" s="371"/>
      <c r="AW187" s="371"/>
      <c r="AX187" s="371"/>
      <c r="AY187" s="394"/>
      <c r="AZ187" s="372"/>
      <c r="BA187" s="372"/>
      <c r="BB187" s="372"/>
      <c r="BC187" s="372"/>
      <c r="BD187" s="372"/>
      <c r="BE187" s="365"/>
      <c r="BF187" s="366"/>
      <c r="BG187" s="366"/>
      <c r="BH187" s="366"/>
      <c r="BI187" s="366"/>
      <c r="BJ187" s="366"/>
      <c r="BK187" s="395"/>
      <c r="BL187" s="373"/>
      <c r="BM187" s="373"/>
      <c r="BN187" s="373"/>
      <c r="BO187" s="373"/>
      <c r="BP187" s="373"/>
      <c r="BQ187" s="390"/>
      <c r="BR187" s="368"/>
      <c r="BS187" s="368"/>
      <c r="BT187" s="368"/>
      <c r="BU187" s="368"/>
      <c r="BV187" s="368"/>
      <c r="BW187" s="394"/>
      <c r="BX187" s="372"/>
      <c r="BY187" s="372"/>
      <c r="BZ187" s="372"/>
      <c r="CA187" s="372"/>
      <c r="CB187" s="372"/>
      <c r="CC187" s="395"/>
      <c r="CD187" s="389"/>
      <c r="CE187" s="373"/>
      <c r="CF187" s="373"/>
      <c r="CG187" s="373"/>
      <c r="CH187" s="308"/>
    </row>
    <row r="188" spans="1:86" customFormat="1" hidden="1" x14ac:dyDescent="0.25">
      <c r="A188" s="374"/>
      <c r="B188" s="374"/>
      <c r="C188" s="380"/>
      <c r="D188" s="448"/>
      <c r="E188" s="374"/>
      <c r="F188" s="385"/>
      <c r="G188" s="443"/>
      <c r="H188" s="446"/>
      <c r="I188" s="447"/>
      <c r="J188" s="365"/>
      <c r="K188" s="365"/>
      <c r="L188" s="366"/>
      <c r="M188" s="366"/>
      <c r="N188" s="366"/>
      <c r="O188" s="389"/>
      <c r="P188" s="389"/>
      <c r="Q188" s="367"/>
      <c r="R188" s="367"/>
      <c r="S188" s="367"/>
      <c r="T188" s="367"/>
      <c r="U188" s="390"/>
      <c r="V188" s="368"/>
      <c r="W188" s="368"/>
      <c r="X188" s="368"/>
      <c r="Y188" s="368"/>
      <c r="Z188" s="368"/>
      <c r="AA188" s="391"/>
      <c r="AB188" s="369"/>
      <c r="AC188" s="369"/>
      <c r="AD188" s="369"/>
      <c r="AE188" s="369"/>
      <c r="AF188" s="369"/>
      <c r="AG188" s="392"/>
      <c r="AH188" s="370"/>
      <c r="AI188" s="370"/>
      <c r="AJ188" s="370"/>
      <c r="AK188" s="370"/>
      <c r="AL188" s="370"/>
      <c r="AM188" s="365"/>
      <c r="AN188" s="366"/>
      <c r="AO188" s="366"/>
      <c r="AP188" s="366"/>
      <c r="AQ188" s="366"/>
      <c r="AR188" s="366"/>
      <c r="AS188" s="393"/>
      <c r="AT188" s="371"/>
      <c r="AU188" s="371"/>
      <c r="AV188" s="371"/>
      <c r="AW188" s="371"/>
      <c r="AX188" s="371"/>
      <c r="AY188" s="394"/>
      <c r="AZ188" s="372"/>
      <c r="BA188" s="372"/>
      <c r="BB188" s="372"/>
      <c r="BC188" s="372"/>
      <c r="BD188" s="372"/>
      <c r="BE188" s="365"/>
      <c r="BF188" s="366"/>
      <c r="BG188" s="366"/>
      <c r="BH188" s="366"/>
      <c r="BI188" s="366"/>
      <c r="BJ188" s="366"/>
      <c r="BK188" s="395"/>
      <c r="BL188" s="373"/>
      <c r="BM188" s="373"/>
      <c r="BN188" s="373"/>
      <c r="BO188" s="373"/>
      <c r="BP188" s="373"/>
      <c r="BQ188" s="390"/>
      <c r="BR188" s="368"/>
      <c r="BS188" s="368"/>
      <c r="BT188" s="368"/>
      <c r="BU188" s="368"/>
      <c r="BV188" s="368"/>
      <c r="BW188" s="394"/>
      <c r="BX188" s="372"/>
      <c r="BY188" s="372"/>
      <c r="BZ188" s="372"/>
      <c r="CA188" s="372"/>
      <c r="CB188" s="372"/>
      <c r="CC188" s="395"/>
      <c r="CD188" s="389"/>
      <c r="CE188" s="373"/>
      <c r="CF188" s="373"/>
      <c r="CG188" s="373"/>
      <c r="CH188" s="308"/>
    </row>
    <row r="189" spans="1:86" customFormat="1" hidden="1" x14ac:dyDescent="0.25">
      <c r="A189" s="374"/>
      <c r="B189" s="374"/>
      <c r="C189" s="380"/>
      <c r="D189" s="383"/>
      <c r="E189" s="374"/>
      <c r="F189" s="385"/>
      <c r="G189" s="443"/>
      <c r="H189" s="446"/>
      <c r="I189" s="447"/>
      <c r="J189" s="365"/>
      <c r="K189" s="365"/>
      <c r="L189" s="366"/>
      <c r="M189" s="366"/>
      <c r="N189" s="366"/>
      <c r="O189" s="389"/>
      <c r="P189" s="389"/>
      <c r="Q189" s="367"/>
      <c r="R189" s="367"/>
      <c r="S189" s="367"/>
      <c r="T189" s="367"/>
      <c r="U189" s="390"/>
      <c r="V189" s="368"/>
      <c r="W189" s="368"/>
      <c r="X189" s="368"/>
      <c r="Y189" s="368"/>
      <c r="Z189" s="368"/>
      <c r="AA189" s="391"/>
      <c r="AB189" s="369"/>
      <c r="AC189" s="369"/>
      <c r="AD189" s="369"/>
      <c r="AE189" s="369"/>
      <c r="AF189" s="369"/>
      <c r="AG189" s="392"/>
      <c r="AH189" s="370"/>
      <c r="AI189" s="370"/>
      <c r="AJ189" s="370"/>
      <c r="AK189" s="370"/>
      <c r="AL189" s="370"/>
      <c r="AM189" s="365"/>
      <c r="AN189" s="366"/>
      <c r="AO189" s="366"/>
      <c r="AP189" s="366"/>
      <c r="AQ189" s="366"/>
      <c r="AR189" s="366"/>
      <c r="AS189" s="393"/>
      <c r="AT189" s="371"/>
      <c r="AU189" s="371"/>
      <c r="AV189" s="371"/>
      <c r="AW189" s="371"/>
      <c r="AX189" s="371"/>
      <c r="AY189" s="394"/>
      <c r="AZ189" s="372"/>
      <c r="BA189" s="372"/>
      <c r="BB189" s="372"/>
      <c r="BC189" s="372"/>
      <c r="BD189" s="372"/>
      <c r="BE189" s="365"/>
      <c r="BF189" s="366"/>
      <c r="BG189" s="366"/>
      <c r="BH189" s="366"/>
      <c r="BI189" s="366"/>
      <c r="BJ189" s="366"/>
      <c r="BK189" s="395"/>
      <c r="BL189" s="373"/>
      <c r="BM189" s="373"/>
      <c r="BN189" s="373"/>
      <c r="BO189" s="373"/>
      <c r="BP189" s="373"/>
      <c r="BQ189" s="390"/>
      <c r="BR189" s="368"/>
      <c r="BS189" s="368"/>
      <c r="BT189" s="368"/>
      <c r="BU189" s="368"/>
      <c r="BV189" s="368"/>
      <c r="BW189" s="394"/>
      <c r="BX189" s="372"/>
      <c r="BY189" s="372"/>
      <c r="BZ189" s="372"/>
      <c r="CA189" s="372"/>
      <c r="CB189" s="372"/>
      <c r="CC189" s="395"/>
      <c r="CD189" s="389"/>
      <c r="CE189" s="373"/>
      <c r="CF189" s="373"/>
      <c r="CG189" s="373"/>
      <c r="CH189" s="308"/>
    </row>
    <row r="190" spans="1:86" customFormat="1" hidden="1" x14ac:dyDescent="0.25">
      <c r="A190" s="374"/>
      <c r="B190" s="374"/>
      <c r="C190" s="374"/>
      <c r="D190" s="376"/>
      <c r="E190" s="374"/>
      <c r="F190" s="376"/>
      <c r="G190" s="386"/>
      <c r="H190" s="414"/>
      <c r="I190" s="463"/>
      <c r="J190" s="365"/>
      <c r="K190" s="365"/>
      <c r="L190" s="366"/>
      <c r="M190" s="366"/>
      <c r="N190" s="365"/>
      <c r="O190" s="389"/>
      <c r="P190" s="389"/>
      <c r="Q190" s="367"/>
      <c r="R190" s="389"/>
      <c r="S190" s="367"/>
      <c r="T190" s="389"/>
      <c r="U190" s="390"/>
      <c r="V190" s="390"/>
      <c r="W190" s="368"/>
      <c r="X190" s="390"/>
      <c r="Y190" s="368"/>
      <c r="Z190" s="390"/>
      <c r="AA190" s="391"/>
      <c r="AB190" s="391"/>
      <c r="AC190" s="369"/>
      <c r="AD190" s="391"/>
      <c r="AE190" s="369"/>
      <c r="AF190" s="391"/>
      <c r="AG190" s="392"/>
      <c r="AH190" s="392"/>
      <c r="AI190" s="370"/>
      <c r="AJ190" s="392"/>
      <c r="AK190" s="370"/>
      <c r="AL190" s="392"/>
      <c r="AM190" s="365"/>
      <c r="AN190" s="365"/>
      <c r="AO190" s="366"/>
      <c r="AP190" s="365"/>
      <c r="AQ190" s="366"/>
      <c r="AR190" s="365"/>
      <c r="AS190" s="393"/>
      <c r="AT190" s="393"/>
      <c r="AU190" s="371"/>
      <c r="AV190" s="393"/>
      <c r="AW190" s="371"/>
      <c r="AX190" s="393"/>
      <c r="AY190" s="394"/>
      <c r="AZ190" s="394"/>
      <c r="BA190" s="372"/>
      <c r="BB190" s="394"/>
      <c r="BC190" s="372"/>
      <c r="BD190" s="394"/>
      <c r="BE190" s="365"/>
      <c r="BF190" s="365"/>
      <c r="BG190" s="366"/>
      <c r="BH190" s="365"/>
      <c r="BI190" s="366"/>
      <c r="BJ190" s="365"/>
      <c r="BK190" s="395"/>
      <c r="BL190" s="395"/>
      <c r="BM190" s="373"/>
      <c r="BN190" s="395"/>
      <c r="BO190" s="373"/>
      <c r="BP190" s="395"/>
      <c r="BQ190" s="390"/>
      <c r="BR190" s="390"/>
      <c r="BS190" s="368"/>
      <c r="BT190" s="390"/>
      <c r="BU190" s="368"/>
      <c r="BV190" s="390"/>
      <c r="BW190" s="394"/>
      <c r="BX190" s="394"/>
      <c r="BY190" s="372"/>
      <c r="BZ190" s="394"/>
      <c r="CA190" s="372"/>
      <c r="CB190" s="394"/>
      <c r="CC190" s="395"/>
      <c r="CD190" s="389"/>
      <c r="CE190" s="373"/>
      <c r="CF190" s="373"/>
      <c r="CG190" s="395"/>
      <c r="CH190" s="308"/>
    </row>
    <row r="191" spans="1:86" customFormat="1" hidden="1" x14ac:dyDescent="0.25">
      <c r="A191" s="330"/>
      <c r="B191" s="330"/>
      <c r="C191" s="330"/>
      <c r="D191" s="431"/>
      <c r="E191" s="330"/>
      <c r="F191" s="431"/>
      <c r="G191" s="437"/>
      <c r="H191" s="484"/>
      <c r="I191" s="433"/>
      <c r="J191" s="365"/>
      <c r="K191" s="365"/>
      <c r="L191" s="366"/>
      <c r="M191" s="366"/>
      <c r="N191" s="366"/>
      <c r="O191" s="389"/>
      <c r="P191" s="389"/>
      <c r="Q191" s="367"/>
      <c r="R191" s="367"/>
      <c r="S191" s="367"/>
      <c r="T191" s="367"/>
      <c r="U191" s="390"/>
      <c r="V191" s="368"/>
      <c r="W191" s="368"/>
      <c r="X191" s="368"/>
      <c r="Y191" s="368"/>
      <c r="Z191" s="368"/>
      <c r="AA191" s="391"/>
      <c r="AB191" s="369"/>
      <c r="AC191" s="369"/>
      <c r="AD191" s="369"/>
      <c r="AE191" s="369"/>
      <c r="AF191" s="369"/>
      <c r="AG191" s="392"/>
      <c r="AH191" s="370"/>
      <c r="AI191" s="370"/>
      <c r="AJ191" s="370"/>
      <c r="AK191" s="370"/>
      <c r="AL191" s="370"/>
      <c r="AM191" s="365"/>
      <c r="AN191" s="366"/>
      <c r="AO191" s="366"/>
      <c r="AP191" s="366"/>
      <c r="AQ191" s="366"/>
      <c r="AR191" s="366"/>
      <c r="AS191" s="393"/>
      <c r="AT191" s="371"/>
      <c r="AU191" s="371"/>
      <c r="AV191" s="371"/>
      <c r="AW191" s="371"/>
      <c r="AX191" s="371"/>
      <c r="AY191" s="394"/>
      <c r="AZ191" s="372"/>
      <c r="BA191" s="372"/>
      <c r="BB191" s="372"/>
      <c r="BC191" s="372"/>
      <c r="BD191" s="372"/>
      <c r="BE191" s="365"/>
      <c r="BF191" s="366"/>
      <c r="BG191" s="366"/>
      <c r="BH191" s="366"/>
      <c r="BI191" s="366"/>
      <c r="BJ191" s="366"/>
      <c r="BK191" s="395"/>
      <c r="BL191" s="373"/>
      <c r="BM191" s="373"/>
      <c r="BN191" s="373"/>
      <c r="BO191" s="373"/>
      <c r="BP191" s="373"/>
      <c r="BQ191" s="390"/>
      <c r="BR191" s="368"/>
      <c r="BS191" s="368"/>
      <c r="BT191" s="368"/>
      <c r="BU191" s="368"/>
      <c r="BV191" s="368"/>
      <c r="BW191" s="394"/>
      <c r="BX191" s="372"/>
      <c r="BY191" s="372"/>
      <c r="BZ191" s="372"/>
      <c r="CA191" s="372"/>
      <c r="CB191" s="372"/>
      <c r="CC191" s="395"/>
      <c r="CD191" s="389"/>
      <c r="CE191" s="373"/>
      <c r="CF191" s="373"/>
      <c r="CG191" s="373"/>
      <c r="CH191" s="308"/>
    </row>
    <row r="192" spans="1:86" customFormat="1" hidden="1" x14ac:dyDescent="0.25">
      <c r="A192" s="330"/>
      <c r="B192" s="330"/>
      <c r="C192" s="330"/>
      <c r="D192" s="431"/>
      <c r="E192" s="330"/>
      <c r="F192" s="431"/>
      <c r="G192" s="437"/>
      <c r="H192" s="485"/>
      <c r="I192" s="433"/>
      <c r="J192" s="365"/>
      <c r="K192" s="365"/>
      <c r="L192" s="366"/>
      <c r="M192" s="366"/>
      <c r="N192" s="366"/>
      <c r="O192" s="389"/>
      <c r="P192" s="389"/>
      <c r="Q192" s="367"/>
      <c r="R192" s="367"/>
      <c r="S192" s="367"/>
      <c r="T192" s="367"/>
      <c r="U192" s="390"/>
      <c r="V192" s="368"/>
      <c r="W192" s="368"/>
      <c r="X192" s="368"/>
      <c r="Y192" s="368"/>
      <c r="Z192" s="368"/>
      <c r="AA192" s="391"/>
      <c r="AB192" s="369"/>
      <c r="AC192" s="369"/>
      <c r="AD192" s="369"/>
      <c r="AE192" s="369"/>
      <c r="AF192" s="369"/>
      <c r="AG192" s="392"/>
      <c r="AH192" s="370"/>
      <c r="AI192" s="370"/>
      <c r="AJ192" s="370"/>
      <c r="AK192" s="370"/>
      <c r="AL192" s="370"/>
      <c r="AM192" s="365"/>
      <c r="AN192" s="366"/>
      <c r="AO192" s="366"/>
      <c r="AP192" s="366"/>
      <c r="AQ192" s="366"/>
      <c r="AR192" s="366"/>
      <c r="AS192" s="393"/>
      <c r="AT192" s="371"/>
      <c r="AU192" s="371"/>
      <c r="AV192" s="371"/>
      <c r="AW192" s="371"/>
      <c r="AX192" s="371"/>
      <c r="AY192" s="394"/>
      <c r="AZ192" s="372"/>
      <c r="BA192" s="372"/>
      <c r="BB192" s="372"/>
      <c r="BC192" s="372"/>
      <c r="BD192" s="372"/>
      <c r="BE192" s="365"/>
      <c r="BF192" s="366"/>
      <c r="BG192" s="366"/>
      <c r="BH192" s="366"/>
      <c r="BI192" s="366"/>
      <c r="BJ192" s="366"/>
      <c r="BK192" s="395"/>
      <c r="BL192" s="373"/>
      <c r="BM192" s="373"/>
      <c r="BN192" s="373"/>
      <c r="BO192" s="373"/>
      <c r="BP192" s="373"/>
      <c r="BQ192" s="390"/>
      <c r="BR192" s="368"/>
      <c r="BS192" s="368"/>
      <c r="BT192" s="368"/>
      <c r="BU192" s="368"/>
      <c r="BV192" s="368"/>
      <c r="BW192" s="394"/>
      <c r="BX192" s="372"/>
      <c r="BY192" s="372"/>
      <c r="BZ192" s="372"/>
      <c r="CA192" s="372"/>
      <c r="CB192" s="372"/>
      <c r="CC192" s="395"/>
      <c r="CD192" s="389"/>
      <c r="CE192" s="373"/>
      <c r="CF192" s="373"/>
      <c r="CG192" s="373"/>
      <c r="CH192" s="308"/>
    </row>
    <row r="193" spans="1:86" customFormat="1" hidden="1" x14ac:dyDescent="0.25">
      <c r="A193" s="374"/>
      <c r="B193" s="374"/>
      <c r="C193" s="374"/>
      <c r="D193" s="376"/>
      <c r="E193" s="374"/>
      <c r="F193" s="376"/>
      <c r="G193" s="386"/>
      <c r="H193" s="414"/>
      <c r="I193" s="463"/>
      <c r="J193" s="365"/>
      <c r="K193" s="365"/>
      <c r="L193" s="366"/>
      <c r="M193" s="366"/>
      <c r="N193" s="365"/>
      <c r="O193" s="389"/>
      <c r="P193" s="389"/>
      <c r="Q193" s="367"/>
      <c r="R193" s="389"/>
      <c r="S193" s="367"/>
      <c r="T193" s="389"/>
      <c r="U193" s="390"/>
      <c r="V193" s="390"/>
      <c r="W193" s="368"/>
      <c r="X193" s="390"/>
      <c r="Y193" s="368"/>
      <c r="Z193" s="390"/>
      <c r="AA193" s="391"/>
      <c r="AB193" s="391"/>
      <c r="AC193" s="369"/>
      <c r="AD193" s="391"/>
      <c r="AE193" s="369"/>
      <c r="AF193" s="391"/>
      <c r="AG193" s="392"/>
      <c r="AH193" s="392"/>
      <c r="AI193" s="370"/>
      <c r="AJ193" s="392"/>
      <c r="AK193" s="370"/>
      <c r="AL193" s="392"/>
      <c r="AM193" s="365"/>
      <c r="AN193" s="365"/>
      <c r="AO193" s="366"/>
      <c r="AP193" s="365"/>
      <c r="AQ193" s="366"/>
      <c r="AR193" s="365"/>
      <c r="AS193" s="393"/>
      <c r="AT193" s="393"/>
      <c r="AU193" s="371"/>
      <c r="AV193" s="393"/>
      <c r="AW193" s="371"/>
      <c r="AX193" s="393"/>
      <c r="AY193" s="394"/>
      <c r="AZ193" s="394"/>
      <c r="BA193" s="372"/>
      <c r="BB193" s="394"/>
      <c r="BC193" s="372"/>
      <c r="BD193" s="394"/>
      <c r="BE193" s="365"/>
      <c r="BF193" s="365"/>
      <c r="BG193" s="366"/>
      <c r="BH193" s="365"/>
      <c r="BI193" s="366"/>
      <c r="BJ193" s="365"/>
      <c r="BK193" s="395"/>
      <c r="BL193" s="395"/>
      <c r="BM193" s="373"/>
      <c r="BN193" s="395"/>
      <c r="BO193" s="373"/>
      <c r="BP193" s="395"/>
      <c r="BQ193" s="390"/>
      <c r="BR193" s="390"/>
      <c r="BS193" s="368"/>
      <c r="BT193" s="390"/>
      <c r="BU193" s="368"/>
      <c r="BV193" s="390"/>
      <c r="BW193" s="394"/>
      <c r="BX193" s="394"/>
      <c r="BY193" s="372"/>
      <c r="BZ193" s="394"/>
      <c r="CA193" s="372"/>
      <c r="CB193" s="394"/>
      <c r="CC193" s="395"/>
      <c r="CD193" s="389"/>
      <c r="CE193" s="373"/>
      <c r="CF193" s="373"/>
      <c r="CG193" s="395"/>
      <c r="CH193" s="308"/>
    </row>
    <row r="194" spans="1:86" customFormat="1" hidden="1" x14ac:dyDescent="0.25">
      <c r="A194" s="330"/>
      <c r="B194" s="330"/>
      <c r="C194" s="330"/>
      <c r="D194" s="431"/>
      <c r="E194" s="330"/>
      <c r="F194" s="431"/>
      <c r="G194" s="437"/>
      <c r="H194" s="484"/>
      <c r="I194" s="433"/>
      <c r="J194" s="365"/>
      <c r="K194" s="365"/>
      <c r="L194" s="366"/>
      <c r="M194" s="366"/>
      <c r="N194" s="366"/>
      <c r="O194" s="389"/>
      <c r="P194" s="389"/>
      <c r="Q194" s="367"/>
      <c r="R194" s="367"/>
      <c r="S194" s="367"/>
      <c r="T194" s="367"/>
      <c r="U194" s="390"/>
      <c r="V194" s="368"/>
      <c r="W194" s="368"/>
      <c r="X194" s="368"/>
      <c r="Y194" s="368"/>
      <c r="Z194" s="368"/>
      <c r="AA194" s="391"/>
      <c r="AB194" s="369"/>
      <c r="AC194" s="369"/>
      <c r="AD194" s="369"/>
      <c r="AE194" s="369"/>
      <c r="AF194" s="369"/>
      <c r="AG194" s="392"/>
      <c r="AH194" s="370"/>
      <c r="AI194" s="370"/>
      <c r="AJ194" s="370"/>
      <c r="AK194" s="370"/>
      <c r="AL194" s="370"/>
      <c r="AM194" s="365"/>
      <c r="AN194" s="366"/>
      <c r="AO194" s="366"/>
      <c r="AP194" s="366"/>
      <c r="AQ194" s="366"/>
      <c r="AR194" s="366"/>
      <c r="AS194" s="393"/>
      <c r="AT194" s="371"/>
      <c r="AU194" s="371"/>
      <c r="AV194" s="371"/>
      <c r="AW194" s="371"/>
      <c r="AX194" s="371"/>
      <c r="AY194" s="394"/>
      <c r="AZ194" s="372"/>
      <c r="BA194" s="372"/>
      <c r="BB194" s="372"/>
      <c r="BC194" s="372"/>
      <c r="BD194" s="372"/>
      <c r="BE194" s="365"/>
      <c r="BF194" s="366"/>
      <c r="BG194" s="366"/>
      <c r="BH194" s="366"/>
      <c r="BI194" s="366"/>
      <c r="BJ194" s="366"/>
      <c r="BK194" s="395"/>
      <c r="BL194" s="373"/>
      <c r="BM194" s="373"/>
      <c r="BN194" s="373"/>
      <c r="BO194" s="373"/>
      <c r="BP194" s="373"/>
      <c r="BQ194" s="390"/>
      <c r="BR194" s="368"/>
      <c r="BS194" s="368"/>
      <c r="BT194" s="368"/>
      <c r="BU194" s="368"/>
      <c r="BV194" s="368"/>
      <c r="BW194" s="394"/>
      <c r="BX194" s="372"/>
      <c r="BY194" s="372"/>
      <c r="BZ194" s="372"/>
      <c r="CA194" s="372"/>
      <c r="CB194" s="372"/>
      <c r="CC194" s="395"/>
      <c r="CD194" s="389"/>
      <c r="CE194" s="373"/>
      <c r="CF194" s="373"/>
      <c r="CG194" s="373"/>
      <c r="CH194" s="308"/>
    </row>
    <row r="195" spans="1:86" customFormat="1" hidden="1" x14ac:dyDescent="0.25">
      <c r="A195" s="330"/>
      <c r="B195" s="330"/>
      <c r="C195" s="330"/>
      <c r="D195" s="431"/>
      <c r="E195" s="330"/>
      <c r="F195" s="431"/>
      <c r="G195" s="437"/>
      <c r="H195" s="484"/>
      <c r="I195" s="433"/>
      <c r="J195" s="365"/>
      <c r="K195" s="365"/>
      <c r="L195" s="366"/>
      <c r="M195" s="366"/>
      <c r="N195" s="366"/>
      <c r="O195" s="389"/>
      <c r="P195" s="389"/>
      <c r="Q195" s="367"/>
      <c r="R195" s="367"/>
      <c r="S195" s="367"/>
      <c r="T195" s="367"/>
      <c r="U195" s="390"/>
      <c r="V195" s="368"/>
      <c r="W195" s="368"/>
      <c r="X195" s="368"/>
      <c r="Y195" s="368"/>
      <c r="Z195" s="368"/>
      <c r="AA195" s="391"/>
      <c r="AB195" s="369"/>
      <c r="AC195" s="369"/>
      <c r="AD195" s="369"/>
      <c r="AE195" s="369"/>
      <c r="AF195" s="369"/>
      <c r="AG195" s="392"/>
      <c r="AH195" s="370"/>
      <c r="AI195" s="370"/>
      <c r="AJ195" s="370"/>
      <c r="AK195" s="370"/>
      <c r="AL195" s="370"/>
      <c r="AM195" s="365"/>
      <c r="AN195" s="366"/>
      <c r="AO195" s="366"/>
      <c r="AP195" s="366"/>
      <c r="AQ195" s="366"/>
      <c r="AR195" s="366"/>
      <c r="AS195" s="393"/>
      <c r="AT195" s="371"/>
      <c r="AU195" s="371"/>
      <c r="AV195" s="371"/>
      <c r="AW195" s="371"/>
      <c r="AX195" s="371"/>
      <c r="AY195" s="394"/>
      <c r="AZ195" s="372"/>
      <c r="BA195" s="372"/>
      <c r="BB195" s="372"/>
      <c r="BC195" s="372"/>
      <c r="BD195" s="372"/>
      <c r="BE195" s="365"/>
      <c r="BF195" s="366"/>
      <c r="BG195" s="366"/>
      <c r="BH195" s="366"/>
      <c r="BI195" s="366"/>
      <c r="BJ195" s="366"/>
      <c r="BK195" s="395"/>
      <c r="BL195" s="373"/>
      <c r="BM195" s="373"/>
      <c r="BN195" s="373"/>
      <c r="BO195" s="373"/>
      <c r="BP195" s="373"/>
      <c r="BQ195" s="390"/>
      <c r="BR195" s="368"/>
      <c r="BS195" s="368"/>
      <c r="BT195" s="368"/>
      <c r="BU195" s="368"/>
      <c r="BV195" s="368"/>
      <c r="BW195" s="394"/>
      <c r="BX195" s="372"/>
      <c r="BY195" s="372"/>
      <c r="BZ195" s="372"/>
      <c r="CA195" s="372"/>
      <c r="CB195" s="372"/>
      <c r="CC195" s="395"/>
      <c r="CD195" s="389"/>
      <c r="CE195" s="373"/>
      <c r="CF195" s="373"/>
      <c r="CG195" s="373"/>
      <c r="CH195" s="308"/>
    </row>
    <row r="196" spans="1:86" customFormat="1" hidden="1" x14ac:dyDescent="0.25">
      <c r="A196" s="304"/>
      <c r="B196" s="304"/>
      <c r="C196" s="304"/>
      <c r="D196" s="304"/>
      <c r="E196" s="304"/>
      <c r="F196" s="304"/>
      <c r="G196" s="304"/>
      <c r="H196" s="306"/>
      <c r="I196" s="304"/>
      <c r="J196" s="365"/>
      <c r="K196" s="365"/>
      <c r="L196" s="366"/>
      <c r="M196" s="366"/>
      <c r="N196" s="366"/>
      <c r="O196" s="389"/>
      <c r="P196" s="389"/>
      <c r="Q196" s="367"/>
      <c r="R196" s="367"/>
      <c r="S196" s="367"/>
      <c r="T196" s="367"/>
      <c r="U196" s="390"/>
      <c r="V196" s="368"/>
      <c r="W196" s="368"/>
      <c r="X196" s="368"/>
      <c r="Y196" s="368"/>
      <c r="Z196" s="368"/>
      <c r="AA196" s="391"/>
      <c r="AB196" s="369"/>
      <c r="AC196" s="369"/>
      <c r="AD196" s="369"/>
      <c r="AE196" s="369"/>
      <c r="AF196" s="369"/>
      <c r="AG196" s="392"/>
      <c r="AH196" s="370"/>
      <c r="AI196" s="370"/>
      <c r="AJ196" s="370"/>
      <c r="AK196" s="370"/>
      <c r="AL196" s="370"/>
      <c r="AM196" s="365"/>
      <c r="AN196" s="366"/>
      <c r="AO196" s="366"/>
      <c r="AP196" s="366"/>
      <c r="AQ196" s="366"/>
      <c r="AR196" s="366"/>
      <c r="AS196" s="393"/>
      <c r="AT196" s="371"/>
      <c r="AU196" s="371"/>
      <c r="AV196" s="371"/>
      <c r="AW196" s="371"/>
      <c r="AX196" s="371"/>
      <c r="AY196" s="394"/>
      <c r="AZ196" s="372"/>
      <c r="BA196" s="372"/>
      <c r="BB196" s="372"/>
      <c r="BC196" s="372"/>
      <c r="BD196" s="372"/>
      <c r="BE196" s="365"/>
      <c r="BF196" s="366"/>
      <c r="BG196" s="366"/>
      <c r="BH196" s="366"/>
      <c r="BI196" s="366"/>
      <c r="BJ196" s="366"/>
      <c r="BK196" s="395"/>
      <c r="BL196" s="373"/>
      <c r="BM196" s="373"/>
      <c r="BN196" s="373"/>
      <c r="BO196" s="373"/>
      <c r="BP196" s="373"/>
      <c r="BQ196" s="390"/>
      <c r="BR196" s="368"/>
      <c r="BS196" s="368"/>
      <c r="BT196" s="368"/>
      <c r="BU196" s="368"/>
      <c r="BV196" s="368"/>
      <c r="BW196" s="394"/>
      <c r="BX196" s="372"/>
      <c r="BY196" s="372"/>
      <c r="BZ196" s="372"/>
      <c r="CA196" s="372"/>
      <c r="CB196" s="372"/>
      <c r="CC196" s="395"/>
      <c r="CD196" s="389"/>
      <c r="CE196" s="373"/>
      <c r="CF196" s="373"/>
      <c r="CG196" s="373"/>
      <c r="CH196" s="308"/>
    </row>
    <row r="197" spans="1:86" customFormat="1" hidden="1" x14ac:dyDescent="0.25">
      <c r="A197" s="374"/>
      <c r="B197" s="374"/>
      <c r="C197" s="380"/>
      <c r="D197" s="385"/>
      <c r="E197" s="374"/>
      <c r="F197" s="385"/>
      <c r="G197" s="483"/>
      <c r="H197" s="458"/>
      <c r="I197" s="463"/>
      <c r="J197" s="365"/>
      <c r="K197" s="365"/>
      <c r="L197" s="366"/>
      <c r="M197" s="366"/>
      <c r="N197" s="366"/>
      <c r="O197" s="389"/>
      <c r="P197" s="389"/>
      <c r="Q197" s="367"/>
      <c r="R197" s="367"/>
      <c r="S197" s="367"/>
      <c r="T197" s="367"/>
      <c r="U197" s="390"/>
      <c r="V197" s="368"/>
      <c r="W197" s="368"/>
      <c r="X197" s="368"/>
      <c r="Y197" s="368"/>
      <c r="Z197" s="368"/>
      <c r="AA197" s="391"/>
      <c r="AB197" s="369"/>
      <c r="AC197" s="369"/>
      <c r="AD197" s="369"/>
      <c r="AE197" s="369"/>
      <c r="AF197" s="369"/>
      <c r="AG197" s="392"/>
      <c r="AH197" s="370"/>
      <c r="AI197" s="370"/>
      <c r="AJ197" s="370"/>
      <c r="AK197" s="370"/>
      <c r="AL197" s="370"/>
      <c r="AM197" s="365"/>
      <c r="AN197" s="366"/>
      <c r="AO197" s="366"/>
      <c r="AP197" s="366"/>
      <c r="AQ197" s="366"/>
      <c r="AR197" s="366"/>
      <c r="AS197" s="393"/>
      <c r="AT197" s="371"/>
      <c r="AU197" s="371"/>
      <c r="AV197" s="371"/>
      <c r="AW197" s="371"/>
      <c r="AX197" s="371"/>
      <c r="AY197" s="394"/>
      <c r="AZ197" s="372"/>
      <c r="BA197" s="372"/>
      <c r="BB197" s="372"/>
      <c r="BC197" s="372"/>
      <c r="BD197" s="372"/>
      <c r="BE197" s="365"/>
      <c r="BF197" s="366"/>
      <c r="BG197" s="366"/>
      <c r="BH197" s="366"/>
      <c r="BI197" s="366"/>
      <c r="BJ197" s="366"/>
      <c r="BK197" s="395"/>
      <c r="BL197" s="373"/>
      <c r="BM197" s="373"/>
      <c r="BN197" s="373"/>
      <c r="BO197" s="373"/>
      <c r="BP197" s="373"/>
      <c r="BQ197" s="390"/>
      <c r="BR197" s="368"/>
      <c r="BS197" s="368"/>
      <c r="BT197" s="368"/>
      <c r="BU197" s="368"/>
      <c r="BV197" s="368"/>
      <c r="BW197" s="394"/>
      <c r="BX197" s="372"/>
      <c r="BY197" s="372"/>
      <c r="BZ197" s="372"/>
      <c r="CA197" s="372"/>
      <c r="CB197" s="372"/>
      <c r="CC197" s="395"/>
      <c r="CD197" s="389"/>
      <c r="CE197" s="373"/>
      <c r="CF197" s="373"/>
      <c r="CG197" s="373"/>
      <c r="CH197" s="308"/>
    </row>
    <row r="198" spans="1:86" customFormat="1" hidden="1" x14ac:dyDescent="0.25">
      <c r="A198" s="374"/>
      <c r="B198" s="374"/>
      <c r="C198" s="380"/>
      <c r="D198" s="448"/>
      <c r="E198" s="374"/>
      <c r="F198" s="385"/>
      <c r="G198" s="443"/>
      <c r="H198" s="446"/>
      <c r="I198" s="463"/>
      <c r="J198" s="365"/>
      <c r="K198" s="365"/>
      <c r="L198" s="366"/>
      <c r="M198" s="366"/>
      <c r="N198" s="366"/>
      <c r="O198" s="389"/>
      <c r="P198" s="389"/>
      <c r="Q198" s="367"/>
      <c r="R198" s="367"/>
      <c r="S198" s="367"/>
      <c r="T198" s="367"/>
      <c r="U198" s="390"/>
      <c r="V198" s="368"/>
      <c r="W198" s="368"/>
      <c r="X198" s="368"/>
      <c r="Y198" s="368"/>
      <c r="Z198" s="368"/>
      <c r="AA198" s="391"/>
      <c r="AB198" s="369"/>
      <c r="AC198" s="369"/>
      <c r="AD198" s="369"/>
      <c r="AE198" s="369"/>
      <c r="AF198" s="369"/>
      <c r="AG198" s="392"/>
      <c r="AH198" s="370"/>
      <c r="AI198" s="370"/>
      <c r="AJ198" s="370"/>
      <c r="AK198" s="370"/>
      <c r="AL198" s="370"/>
      <c r="AM198" s="365"/>
      <c r="AN198" s="366"/>
      <c r="AO198" s="366"/>
      <c r="AP198" s="366"/>
      <c r="AQ198" s="366"/>
      <c r="AR198" s="366"/>
      <c r="AS198" s="393"/>
      <c r="AT198" s="371"/>
      <c r="AU198" s="371"/>
      <c r="AV198" s="371"/>
      <c r="AW198" s="371"/>
      <c r="AX198" s="371"/>
      <c r="AY198" s="394"/>
      <c r="AZ198" s="372"/>
      <c r="BA198" s="372"/>
      <c r="BB198" s="372"/>
      <c r="BC198" s="372"/>
      <c r="BD198" s="372"/>
      <c r="BE198" s="365"/>
      <c r="BF198" s="366"/>
      <c r="BG198" s="366"/>
      <c r="BH198" s="366"/>
      <c r="BI198" s="366"/>
      <c r="BJ198" s="366"/>
      <c r="BK198" s="395"/>
      <c r="BL198" s="373"/>
      <c r="BM198" s="373"/>
      <c r="BN198" s="373"/>
      <c r="BO198" s="373"/>
      <c r="BP198" s="373"/>
      <c r="BQ198" s="390"/>
      <c r="BR198" s="368"/>
      <c r="BS198" s="368"/>
      <c r="BT198" s="368"/>
      <c r="BU198" s="368"/>
      <c r="BV198" s="368"/>
      <c r="BW198" s="394"/>
      <c r="BX198" s="372"/>
      <c r="BY198" s="372"/>
      <c r="BZ198" s="372"/>
      <c r="CA198" s="372"/>
      <c r="CB198" s="372"/>
      <c r="CC198" s="395"/>
      <c r="CD198" s="389"/>
      <c r="CE198" s="373"/>
      <c r="CF198" s="373"/>
      <c r="CG198" s="373"/>
      <c r="CH198" s="308"/>
    </row>
    <row r="199" spans="1:86" customFormat="1" hidden="1" x14ac:dyDescent="0.25">
      <c r="A199" s="374"/>
      <c r="B199" s="374"/>
      <c r="C199" s="380"/>
      <c r="D199" s="383"/>
      <c r="E199" s="374"/>
      <c r="F199" s="385"/>
      <c r="G199" s="443"/>
      <c r="H199" s="446"/>
      <c r="I199" s="463"/>
      <c r="J199" s="365"/>
      <c r="K199" s="365"/>
      <c r="L199" s="366"/>
      <c r="M199" s="366"/>
      <c r="N199" s="366"/>
      <c r="O199" s="389"/>
      <c r="P199" s="389"/>
      <c r="Q199" s="367"/>
      <c r="R199" s="367"/>
      <c r="S199" s="367"/>
      <c r="T199" s="367"/>
      <c r="U199" s="390"/>
      <c r="V199" s="368"/>
      <c r="W199" s="368"/>
      <c r="X199" s="368"/>
      <c r="Y199" s="368"/>
      <c r="Z199" s="368"/>
      <c r="AA199" s="391"/>
      <c r="AB199" s="369"/>
      <c r="AC199" s="369"/>
      <c r="AD199" s="369"/>
      <c r="AE199" s="369"/>
      <c r="AF199" s="369"/>
      <c r="AG199" s="392"/>
      <c r="AH199" s="370"/>
      <c r="AI199" s="370"/>
      <c r="AJ199" s="370"/>
      <c r="AK199" s="370"/>
      <c r="AL199" s="370"/>
      <c r="AM199" s="365"/>
      <c r="AN199" s="366"/>
      <c r="AO199" s="366"/>
      <c r="AP199" s="366"/>
      <c r="AQ199" s="366"/>
      <c r="AR199" s="366"/>
      <c r="AS199" s="393"/>
      <c r="AT199" s="371"/>
      <c r="AU199" s="371"/>
      <c r="AV199" s="371"/>
      <c r="AW199" s="371"/>
      <c r="AX199" s="371"/>
      <c r="AY199" s="394"/>
      <c r="AZ199" s="372"/>
      <c r="BA199" s="372"/>
      <c r="BB199" s="372"/>
      <c r="BC199" s="372"/>
      <c r="BD199" s="372"/>
      <c r="BE199" s="365"/>
      <c r="BF199" s="366"/>
      <c r="BG199" s="366"/>
      <c r="BH199" s="366"/>
      <c r="BI199" s="366"/>
      <c r="BJ199" s="366"/>
      <c r="BK199" s="395"/>
      <c r="BL199" s="373"/>
      <c r="BM199" s="373"/>
      <c r="BN199" s="373"/>
      <c r="BO199" s="373"/>
      <c r="BP199" s="373"/>
      <c r="BQ199" s="390"/>
      <c r="BR199" s="368"/>
      <c r="BS199" s="368"/>
      <c r="BT199" s="368"/>
      <c r="BU199" s="368"/>
      <c r="BV199" s="368"/>
      <c r="BW199" s="394"/>
      <c r="BX199" s="372"/>
      <c r="BY199" s="372"/>
      <c r="BZ199" s="372"/>
      <c r="CA199" s="372"/>
      <c r="CB199" s="372"/>
      <c r="CC199" s="395"/>
      <c r="CD199" s="389"/>
      <c r="CE199" s="373"/>
      <c r="CF199" s="373"/>
      <c r="CG199" s="373"/>
      <c r="CH199" s="308"/>
    </row>
    <row r="200" spans="1:86" customFormat="1" hidden="1" x14ac:dyDescent="0.25">
      <c r="A200" s="374"/>
      <c r="B200" s="374"/>
      <c r="C200" s="374"/>
      <c r="D200" s="376"/>
      <c r="E200" s="374"/>
      <c r="F200" s="376"/>
      <c r="G200" s="386"/>
      <c r="H200" s="414"/>
      <c r="I200" s="463"/>
      <c r="J200" s="365"/>
      <c r="K200" s="365"/>
      <c r="L200" s="366"/>
      <c r="M200" s="366"/>
      <c r="N200" s="365"/>
      <c r="O200" s="389"/>
      <c r="P200" s="389"/>
      <c r="Q200" s="367"/>
      <c r="R200" s="389"/>
      <c r="S200" s="367"/>
      <c r="T200" s="389"/>
      <c r="U200" s="390"/>
      <c r="V200" s="390"/>
      <c r="W200" s="368"/>
      <c r="X200" s="390"/>
      <c r="Y200" s="368"/>
      <c r="Z200" s="390"/>
      <c r="AA200" s="391"/>
      <c r="AB200" s="391"/>
      <c r="AC200" s="369"/>
      <c r="AD200" s="391"/>
      <c r="AE200" s="369"/>
      <c r="AF200" s="391"/>
      <c r="AG200" s="392"/>
      <c r="AH200" s="392"/>
      <c r="AI200" s="370"/>
      <c r="AJ200" s="392"/>
      <c r="AK200" s="370"/>
      <c r="AL200" s="392"/>
      <c r="AM200" s="365"/>
      <c r="AN200" s="365"/>
      <c r="AO200" s="366"/>
      <c r="AP200" s="365"/>
      <c r="AQ200" s="366"/>
      <c r="AR200" s="365"/>
      <c r="AS200" s="393"/>
      <c r="AT200" s="393"/>
      <c r="AU200" s="371"/>
      <c r="AV200" s="393"/>
      <c r="AW200" s="371"/>
      <c r="AX200" s="393"/>
      <c r="AY200" s="394"/>
      <c r="AZ200" s="394"/>
      <c r="BA200" s="372"/>
      <c r="BB200" s="394"/>
      <c r="BC200" s="372"/>
      <c r="BD200" s="394"/>
      <c r="BE200" s="365"/>
      <c r="BF200" s="365"/>
      <c r="BG200" s="366"/>
      <c r="BH200" s="365"/>
      <c r="BI200" s="366"/>
      <c r="BJ200" s="365"/>
      <c r="BK200" s="395"/>
      <c r="BL200" s="395"/>
      <c r="BM200" s="373"/>
      <c r="BN200" s="395"/>
      <c r="BO200" s="373"/>
      <c r="BP200" s="395"/>
      <c r="BQ200" s="390"/>
      <c r="BR200" s="390"/>
      <c r="BS200" s="368"/>
      <c r="BT200" s="390"/>
      <c r="BU200" s="368"/>
      <c r="BV200" s="390"/>
      <c r="BW200" s="394"/>
      <c r="BX200" s="394"/>
      <c r="BY200" s="372"/>
      <c r="BZ200" s="394"/>
      <c r="CA200" s="372"/>
      <c r="CB200" s="394"/>
      <c r="CC200" s="395"/>
      <c r="CD200" s="389"/>
      <c r="CE200" s="373"/>
      <c r="CF200" s="373"/>
      <c r="CG200" s="395"/>
      <c r="CH200" s="308"/>
    </row>
    <row r="201" spans="1:86" customFormat="1" hidden="1" x14ac:dyDescent="0.25">
      <c r="A201" s="310"/>
      <c r="B201" s="310"/>
      <c r="C201" s="310"/>
      <c r="D201" s="399"/>
      <c r="E201" s="310"/>
      <c r="F201" s="399"/>
      <c r="G201" s="416"/>
      <c r="H201" s="486"/>
      <c r="I201" s="408"/>
      <c r="J201" s="418"/>
      <c r="K201" s="418"/>
      <c r="L201" s="418"/>
      <c r="M201" s="418"/>
      <c r="N201" s="418"/>
      <c r="O201" s="419"/>
      <c r="P201" s="419"/>
      <c r="Q201" s="419"/>
      <c r="R201" s="419"/>
      <c r="S201" s="419"/>
      <c r="T201" s="419"/>
      <c r="U201" s="420"/>
      <c r="V201" s="420"/>
      <c r="W201" s="420"/>
      <c r="X201" s="420"/>
      <c r="Y201" s="420"/>
      <c r="Z201" s="420"/>
      <c r="AA201" s="421"/>
      <c r="AB201" s="421"/>
      <c r="AC201" s="421"/>
      <c r="AD201" s="421"/>
      <c r="AE201" s="421"/>
      <c r="AF201" s="421"/>
      <c r="AG201" s="422"/>
      <c r="AH201" s="422"/>
      <c r="AI201" s="422"/>
      <c r="AJ201" s="422"/>
      <c r="AK201" s="422"/>
      <c r="AL201" s="422"/>
      <c r="AM201" s="418"/>
      <c r="AN201" s="418"/>
      <c r="AO201" s="418"/>
      <c r="AP201" s="418"/>
      <c r="AQ201" s="418"/>
      <c r="AR201" s="418"/>
      <c r="AS201" s="423"/>
      <c r="AT201" s="423"/>
      <c r="AU201" s="423"/>
      <c r="AV201" s="423"/>
      <c r="AW201" s="423"/>
      <c r="AX201" s="423"/>
      <c r="AY201" s="424"/>
      <c r="AZ201" s="424"/>
      <c r="BA201" s="424"/>
      <c r="BB201" s="424"/>
      <c r="BC201" s="424"/>
      <c r="BD201" s="424"/>
      <c r="BE201" s="418"/>
      <c r="BF201" s="418"/>
      <c r="BG201" s="418"/>
      <c r="BH201" s="418"/>
      <c r="BI201" s="418"/>
      <c r="BJ201" s="418"/>
      <c r="BK201" s="425"/>
      <c r="BL201" s="425"/>
      <c r="BM201" s="425"/>
      <c r="BN201" s="425"/>
      <c r="BO201" s="425"/>
      <c r="BP201" s="425"/>
      <c r="BQ201" s="420"/>
      <c r="BR201" s="420"/>
      <c r="BS201" s="420"/>
      <c r="BT201" s="420"/>
      <c r="BU201" s="420"/>
      <c r="BV201" s="420"/>
      <c r="BW201" s="424"/>
      <c r="BX201" s="424"/>
      <c r="BY201" s="424"/>
      <c r="BZ201" s="424"/>
      <c r="CA201" s="424"/>
      <c r="CB201" s="424"/>
      <c r="CC201" s="425"/>
      <c r="CD201" s="419"/>
      <c r="CE201" s="425"/>
      <c r="CF201" s="425"/>
      <c r="CG201" s="425"/>
      <c r="CH201" s="308"/>
    </row>
    <row r="202" spans="1:86" customFormat="1" hidden="1" x14ac:dyDescent="0.25">
      <c r="A202" s="310"/>
      <c r="B202" s="310"/>
      <c r="C202" s="310"/>
      <c r="D202" s="399"/>
      <c r="E202" s="310"/>
      <c r="F202" s="399"/>
      <c r="G202" s="416"/>
      <c r="H202" s="427"/>
      <c r="I202" s="428"/>
      <c r="J202" s="365"/>
      <c r="K202" s="365"/>
      <c r="L202" s="366"/>
      <c r="M202" s="366"/>
      <c r="N202" s="366"/>
      <c r="O202" s="389"/>
      <c r="P202" s="389"/>
      <c r="Q202" s="367"/>
      <c r="R202" s="367"/>
      <c r="S202" s="367"/>
      <c r="T202" s="367"/>
      <c r="U202" s="390"/>
      <c r="V202" s="368"/>
      <c r="W202" s="368"/>
      <c r="X202" s="368"/>
      <c r="Y202" s="368"/>
      <c r="Z202" s="368"/>
      <c r="AA202" s="391"/>
      <c r="AB202" s="369"/>
      <c r="AC202" s="369"/>
      <c r="AD202" s="369"/>
      <c r="AE202" s="369"/>
      <c r="AF202" s="369"/>
      <c r="AG202" s="392"/>
      <c r="AH202" s="370"/>
      <c r="AI202" s="370"/>
      <c r="AJ202" s="370"/>
      <c r="AK202" s="370"/>
      <c r="AL202" s="370"/>
      <c r="AM202" s="365"/>
      <c r="AN202" s="366"/>
      <c r="AO202" s="366"/>
      <c r="AP202" s="366"/>
      <c r="AQ202" s="366"/>
      <c r="AR202" s="366"/>
      <c r="AS202" s="393"/>
      <c r="AT202" s="371"/>
      <c r="AU202" s="371"/>
      <c r="AV202" s="371"/>
      <c r="AW202" s="371"/>
      <c r="AX202" s="371"/>
      <c r="AY202" s="394"/>
      <c r="AZ202" s="372"/>
      <c r="BA202" s="372"/>
      <c r="BB202" s="372"/>
      <c r="BC202" s="372"/>
      <c r="BD202" s="372"/>
      <c r="BE202" s="365"/>
      <c r="BF202" s="366"/>
      <c r="BG202" s="366"/>
      <c r="BH202" s="366"/>
      <c r="BI202" s="366"/>
      <c r="BJ202" s="366"/>
      <c r="BK202" s="395"/>
      <c r="BL202" s="373"/>
      <c r="BM202" s="373"/>
      <c r="BN202" s="373"/>
      <c r="BO202" s="373"/>
      <c r="BP202" s="373"/>
      <c r="BQ202" s="390"/>
      <c r="BR202" s="368"/>
      <c r="BS202" s="368"/>
      <c r="BT202" s="368"/>
      <c r="BU202" s="368"/>
      <c r="BV202" s="368"/>
      <c r="BW202" s="394"/>
      <c r="BX202" s="372"/>
      <c r="BY202" s="372"/>
      <c r="BZ202" s="372"/>
      <c r="CA202" s="372"/>
      <c r="CB202" s="372"/>
      <c r="CC202" s="395"/>
      <c r="CD202" s="389"/>
      <c r="CE202" s="373"/>
      <c r="CF202" s="373"/>
      <c r="CG202" s="373"/>
      <c r="CH202" s="308"/>
    </row>
    <row r="203" spans="1:86" customFormat="1" hidden="1" x14ac:dyDescent="0.25">
      <c r="A203" s="330"/>
      <c r="B203" s="330"/>
      <c r="C203" s="330"/>
      <c r="D203" s="431"/>
      <c r="E203" s="330"/>
      <c r="F203" s="431"/>
      <c r="G203" s="331"/>
      <c r="H203" s="432"/>
      <c r="I203" s="433"/>
      <c r="J203" s="365"/>
      <c r="K203" s="365"/>
      <c r="L203" s="366"/>
      <c r="M203" s="366"/>
      <c r="N203" s="366"/>
      <c r="O203" s="389"/>
      <c r="P203" s="389"/>
      <c r="Q203" s="367"/>
      <c r="R203" s="367"/>
      <c r="S203" s="367"/>
      <c r="T203" s="367"/>
      <c r="U203" s="390"/>
      <c r="V203" s="368"/>
      <c r="W203" s="368"/>
      <c r="X203" s="368"/>
      <c r="Y203" s="368"/>
      <c r="Z203" s="368"/>
      <c r="AA203" s="391"/>
      <c r="AB203" s="369"/>
      <c r="AC203" s="369"/>
      <c r="AD203" s="369"/>
      <c r="AE203" s="369"/>
      <c r="AF203" s="369"/>
      <c r="AG203" s="392"/>
      <c r="AH203" s="370"/>
      <c r="AI203" s="370"/>
      <c r="AJ203" s="370"/>
      <c r="AK203" s="370"/>
      <c r="AL203" s="370"/>
      <c r="AM203" s="365"/>
      <c r="AN203" s="366"/>
      <c r="AO203" s="366"/>
      <c r="AP203" s="366"/>
      <c r="AQ203" s="366"/>
      <c r="AR203" s="366"/>
      <c r="AS203" s="393"/>
      <c r="AT203" s="371"/>
      <c r="AU203" s="371"/>
      <c r="AV203" s="371"/>
      <c r="AW203" s="371"/>
      <c r="AX203" s="371"/>
      <c r="AY203" s="394"/>
      <c r="AZ203" s="372"/>
      <c r="BA203" s="372"/>
      <c r="BB203" s="372"/>
      <c r="BC203" s="372"/>
      <c r="BD203" s="372"/>
      <c r="BE203" s="365"/>
      <c r="BF203" s="366"/>
      <c r="BG203" s="366"/>
      <c r="BH203" s="366"/>
      <c r="BI203" s="366"/>
      <c r="BJ203" s="366"/>
      <c r="BK203" s="395"/>
      <c r="BL203" s="373"/>
      <c r="BM203" s="373"/>
      <c r="BN203" s="373"/>
      <c r="BO203" s="373"/>
      <c r="BP203" s="373"/>
      <c r="BQ203" s="390"/>
      <c r="BR203" s="368"/>
      <c r="BS203" s="368"/>
      <c r="BT203" s="368"/>
      <c r="BU203" s="368"/>
      <c r="BV203" s="368"/>
      <c r="BW203" s="394"/>
      <c r="BX203" s="372"/>
      <c r="BY203" s="372"/>
      <c r="BZ203" s="372"/>
      <c r="CA203" s="372"/>
      <c r="CB203" s="372"/>
      <c r="CC203" s="395"/>
      <c r="CD203" s="389"/>
      <c r="CE203" s="373"/>
      <c r="CF203" s="373"/>
      <c r="CG203" s="373"/>
      <c r="CH203" s="308"/>
    </row>
    <row r="204" spans="1:86" customFormat="1" hidden="1" x14ac:dyDescent="0.25">
      <c r="A204" s="330"/>
      <c r="B204" s="330"/>
      <c r="C204" s="330"/>
      <c r="D204" s="431"/>
      <c r="E204" s="330"/>
      <c r="F204" s="431"/>
      <c r="G204" s="437"/>
      <c r="H204" s="436"/>
      <c r="I204" s="433"/>
      <c r="J204" s="365"/>
      <c r="K204" s="365"/>
      <c r="L204" s="366"/>
      <c r="M204" s="366"/>
      <c r="N204" s="366"/>
      <c r="O204" s="389"/>
      <c r="P204" s="389"/>
      <c r="Q204" s="367"/>
      <c r="R204" s="367"/>
      <c r="S204" s="367"/>
      <c r="T204" s="367"/>
      <c r="U204" s="390"/>
      <c r="V204" s="368"/>
      <c r="W204" s="368"/>
      <c r="X204" s="368"/>
      <c r="Y204" s="368"/>
      <c r="Z204" s="368"/>
      <c r="AA204" s="391"/>
      <c r="AB204" s="369"/>
      <c r="AC204" s="369"/>
      <c r="AD204" s="369"/>
      <c r="AE204" s="369"/>
      <c r="AF204" s="369"/>
      <c r="AG204" s="392"/>
      <c r="AH204" s="370"/>
      <c r="AI204" s="370"/>
      <c r="AJ204" s="370"/>
      <c r="AK204" s="370"/>
      <c r="AL204" s="370"/>
      <c r="AM204" s="365"/>
      <c r="AN204" s="366"/>
      <c r="AO204" s="366"/>
      <c r="AP204" s="366"/>
      <c r="AQ204" s="366"/>
      <c r="AR204" s="366"/>
      <c r="AS204" s="393"/>
      <c r="AT204" s="371"/>
      <c r="AU204" s="371"/>
      <c r="AV204" s="371"/>
      <c r="AW204" s="371"/>
      <c r="AX204" s="371"/>
      <c r="AY204" s="394"/>
      <c r="AZ204" s="372"/>
      <c r="BA204" s="372"/>
      <c r="BB204" s="372"/>
      <c r="BC204" s="372"/>
      <c r="BD204" s="372"/>
      <c r="BE204" s="365"/>
      <c r="BF204" s="366"/>
      <c r="BG204" s="366"/>
      <c r="BH204" s="366"/>
      <c r="BI204" s="366"/>
      <c r="BJ204" s="366"/>
      <c r="BK204" s="395"/>
      <c r="BL204" s="373"/>
      <c r="BM204" s="373"/>
      <c r="BN204" s="373"/>
      <c r="BO204" s="373"/>
      <c r="BP204" s="373"/>
      <c r="BQ204" s="390"/>
      <c r="BR204" s="368"/>
      <c r="BS204" s="368"/>
      <c r="BT204" s="368"/>
      <c r="BU204" s="368"/>
      <c r="BV204" s="368"/>
      <c r="BW204" s="394"/>
      <c r="BX204" s="372"/>
      <c r="BY204" s="372"/>
      <c r="BZ204" s="372"/>
      <c r="CA204" s="372"/>
      <c r="CB204" s="372"/>
      <c r="CC204" s="395"/>
      <c r="CD204" s="389"/>
      <c r="CE204" s="373"/>
      <c r="CF204" s="373"/>
      <c r="CG204" s="373"/>
      <c r="CH204" s="308"/>
    </row>
    <row r="205" spans="1:86" customFormat="1" hidden="1" x14ac:dyDescent="0.25">
      <c r="A205" s="430"/>
      <c r="B205" s="430"/>
      <c r="C205" s="430"/>
      <c r="D205" s="430"/>
      <c r="E205" s="430"/>
      <c r="F205" s="430"/>
      <c r="G205" s="487"/>
      <c r="H205" s="436"/>
      <c r="I205" s="488"/>
      <c r="J205" s="365"/>
      <c r="K205" s="365"/>
      <c r="L205" s="366"/>
      <c r="M205" s="366"/>
      <c r="N205" s="366"/>
      <c r="O205" s="389"/>
      <c r="P205" s="389"/>
      <c r="Q205" s="367"/>
      <c r="R205" s="367"/>
      <c r="S205" s="367"/>
      <c r="T205" s="367"/>
      <c r="U205" s="390"/>
      <c r="V205" s="368"/>
      <c r="W205" s="368"/>
      <c r="X205" s="368"/>
      <c r="Y205" s="368"/>
      <c r="Z205" s="368"/>
      <c r="AA205" s="391"/>
      <c r="AB205" s="369"/>
      <c r="AC205" s="369"/>
      <c r="AD205" s="369"/>
      <c r="AE205" s="369"/>
      <c r="AF205" s="369"/>
      <c r="AG205" s="392"/>
      <c r="AH205" s="370"/>
      <c r="AI205" s="370"/>
      <c r="AJ205" s="370"/>
      <c r="AK205" s="370"/>
      <c r="AL205" s="370"/>
      <c r="AM205" s="365"/>
      <c r="AN205" s="366"/>
      <c r="AO205" s="366"/>
      <c r="AP205" s="366"/>
      <c r="AQ205" s="366"/>
      <c r="AR205" s="366"/>
      <c r="AS205" s="393"/>
      <c r="AT205" s="371"/>
      <c r="AU205" s="371"/>
      <c r="AV205" s="371"/>
      <c r="AW205" s="371"/>
      <c r="AX205" s="371"/>
      <c r="AY205" s="394"/>
      <c r="AZ205" s="372"/>
      <c r="BA205" s="372"/>
      <c r="BB205" s="372"/>
      <c r="BC205" s="372"/>
      <c r="BD205" s="372"/>
      <c r="BE205" s="365"/>
      <c r="BF205" s="366"/>
      <c r="BG205" s="366"/>
      <c r="BH205" s="366"/>
      <c r="BI205" s="366"/>
      <c r="BJ205" s="366"/>
      <c r="BK205" s="395"/>
      <c r="BL205" s="373"/>
      <c r="BM205" s="373"/>
      <c r="BN205" s="373"/>
      <c r="BO205" s="373"/>
      <c r="BP205" s="373"/>
      <c r="BQ205" s="390"/>
      <c r="BR205" s="368"/>
      <c r="BS205" s="368"/>
      <c r="BT205" s="368"/>
      <c r="BU205" s="368"/>
      <c r="BV205" s="368"/>
      <c r="BW205" s="394"/>
      <c r="BX205" s="372"/>
      <c r="BY205" s="372"/>
      <c r="BZ205" s="372"/>
      <c r="CA205" s="372"/>
      <c r="CB205" s="372"/>
      <c r="CC205" s="395"/>
      <c r="CD205" s="389"/>
      <c r="CE205" s="373"/>
      <c r="CF205" s="373"/>
      <c r="CG205" s="373"/>
      <c r="CH205" s="308"/>
    </row>
    <row r="206" spans="1:86" customFormat="1" hidden="1" x14ac:dyDescent="0.25">
      <c r="A206" s="430"/>
      <c r="B206" s="430"/>
      <c r="C206" s="430"/>
      <c r="D206" s="430"/>
      <c r="E206" s="430"/>
      <c r="F206" s="430"/>
      <c r="G206" s="489"/>
      <c r="H206" s="432"/>
      <c r="I206" s="488"/>
      <c r="J206" s="365"/>
      <c r="K206" s="365"/>
      <c r="L206" s="366"/>
      <c r="M206" s="366"/>
      <c r="N206" s="366"/>
      <c r="O206" s="389"/>
      <c r="P206" s="389"/>
      <c r="Q206" s="367"/>
      <c r="R206" s="367"/>
      <c r="S206" s="367"/>
      <c r="T206" s="367"/>
      <c r="U206" s="390"/>
      <c r="V206" s="368"/>
      <c r="W206" s="368"/>
      <c r="X206" s="368"/>
      <c r="Y206" s="368"/>
      <c r="Z206" s="368"/>
      <c r="AA206" s="391"/>
      <c r="AB206" s="369"/>
      <c r="AC206" s="369"/>
      <c r="AD206" s="369"/>
      <c r="AE206" s="369"/>
      <c r="AF206" s="369"/>
      <c r="AG206" s="392"/>
      <c r="AH206" s="370"/>
      <c r="AI206" s="370"/>
      <c r="AJ206" s="370"/>
      <c r="AK206" s="370"/>
      <c r="AL206" s="370"/>
      <c r="AM206" s="365"/>
      <c r="AN206" s="366"/>
      <c r="AO206" s="366"/>
      <c r="AP206" s="366"/>
      <c r="AQ206" s="366"/>
      <c r="AR206" s="366"/>
      <c r="AS206" s="393"/>
      <c r="AT206" s="371"/>
      <c r="AU206" s="371"/>
      <c r="AV206" s="371"/>
      <c r="AW206" s="371"/>
      <c r="AX206" s="371"/>
      <c r="AY206" s="394"/>
      <c r="AZ206" s="372"/>
      <c r="BA206" s="372"/>
      <c r="BB206" s="372"/>
      <c r="BC206" s="372"/>
      <c r="BD206" s="372"/>
      <c r="BE206" s="365"/>
      <c r="BF206" s="366"/>
      <c r="BG206" s="366"/>
      <c r="BH206" s="366"/>
      <c r="BI206" s="366"/>
      <c r="BJ206" s="366"/>
      <c r="BK206" s="395"/>
      <c r="BL206" s="373"/>
      <c r="BM206" s="373"/>
      <c r="BN206" s="373"/>
      <c r="BO206" s="373"/>
      <c r="BP206" s="373"/>
      <c r="BQ206" s="390"/>
      <c r="BR206" s="368"/>
      <c r="BS206" s="368"/>
      <c r="BT206" s="368"/>
      <c r="BU206" s="368"/>
      <c r="BV206" s="368"/>
      <c r="BW206" s="394"/>
      <c r="BX206" s="372"/>
      <c r="BY206" s="372"/>
      <c r="BZ206" s="372"/>
      <c r="CA206" s="372"/>
      <c r="CB206" s="372"/>
      <c r="CC206" s="395"/>
      <c r="CD206" s="389"/>
      <c r="CE206" s="373"/>
      <c r="CF206" s="373"/>
      <c r="CG206" s="373"/>
      <c r="CH206" s="308"/>
    </row>
    <row r="207" spans="1:86" customFormat="1" hidden="1" x14ac:dyDescent="0.25">
      <c r="A207" s="438"/>
      <c r="B207" s="438"/>
      <c r="C207" s="438"/>
      <c r="D207" s="438"/>
      <c r="E207" s="438"/>
      <c r="F207" s="438"/>
      <c r="G207" s="490"/>
      <c r="H207" s="440"/>
      <c r="I207" s="441"/>
      <c r="J207" s="365"/>
      <c r="K207" s="365"/>
      <c r="L207" s="366"/>
      <c r="M207" s="366"/>
      <c r="N207" s="366"/>
      <c r="O207" s="389"/>
      <c r="P207" s="389"/>
      <c r="Q207" s="367"/>
      <c r="R207" s="367"/>
      <c r="S207" s="367"/>
      <c r="T207" s="367"/>
      <c r="U207" s="390"/>
      <c r="V207" s="368"/>
      <c r="W207" s="368"/>
      <c r="X207" s="368"/>
      <c r="Y207" s="368"/>
      <c r="Z207" s="368"/>
      <c r="AA207" s="391"/>
      <c r="AB207" s="369"/>
      <c r="AC207" s="369"/>
      <c r="AD207" s="369"/>
      <c r="AE207" s="369"/>
      <c r="AF207" s="369"/>
      <c r="AG207" s="392"/>
      <c r="AH207" s="370"/>
      <c r="AI207" s="370"/>
      <c r="AJ207" s="370"/>
      <c r="AK207" s="370"/>
      <c r="AL207" s="370"/>
      <c r="AM207" s="365"/>
      <c r="AN207" s="366"/>
      <c r="AO207" s="366"/>
      <c r="AP207" s="366"/>
      <c r="AQ207" s="366"/>
      <c r="AR207" s="366"/>
      <c r="AS207" s="393"/>
      <c r="AT207" s="371"/>
      <c r="AU207" s="371"/>
      <c r="AV207" s="371"/>
      <c r="AW207" s="371"/>
      <c r="AX207" s="371"/>
      <c r="AY207" s="394"/>
      <c r="AZ207" s="372"/>
      <c r="BA207" s="372"/>
      <c r="BB207" s="372"/>
      <c r="BC207" s="372"/>
      <c r="BD207" s="372"/>
      <c r="BE207" s="365"/>
      <c r="BF207" s="366"/>
      <c r="BG207" s="366"/>
      <c r="BH207" s="366"/>
      <c r="BI207" s="366"/>
      <c r="BJ207" s="366"/>
      <c r="BK207" s="395"/>
      <c r="BL207" s="373"/>
      <c r="BM207" s="373"/>
      <c r="BN207" s="373"/>
      <c r="BO207" s="373"/>
      <c r="BP207" s="373"/>
      <c r="BQ207" s="390"/>
      <c r="BR207" s="368"/>
      <c r="BS207" s="368"/>
      <c r="BT207" s="368"/>
      <c r="BU207" s="368"/>
      <c r="BV207" s="368"/>
      <c r="BW207" s="394"/>
      <c r="BX207" s="372"/>
      <c r="BY207" s="372"/>
      <c r="BZ207" s="372"/>
      <c r="CA207" s="372"/>
      <c r="CB207" s="372"/>
      <c r="CC207" s="395"/>
      <c r="CD207" s="389"/>
      <c r="CE207" s="373"/>
      <c r="CF207" s="373"/>
      <c r="CG207" s="373"/>
      <c r="CH207" s="308"/>
    </row>
    <row r="208" spans="1:86" customFormat="1" hidden="1" x14ac:dyDescent="0.25">
      <c r="A208" s="330"/>
      <c r="B208" s="330"/>
      <c r="C208" s="330"/>
      <c r="D208" s="431"/>
      <c r="E208" s="330"/>
      <c r="F208" s="431"/>
      <c r="G208" s="437"/>
      <c r="H208" s="484"/>
      <c r="I208" s="429"/>
      <c r="J208" s="365"/>
      <c r="K208" s="365"/>
      <c r="L208" s="366"/>
      <c r="M208" s="366"/>
      <c r="N208" s="366"/>
      <c r="O208" s="389"/>
      <c r="P208" s="389"/>
      <c r="Q208" s="367"/>
      <c r="R208" s="367"/>
      <c r="S208" s="367"/>
      <c r="T208" s="367"/>
      <c r="U208" s="390"/>
      <c r="V208" s="368"/>
      <c r="W208" s="368"/>
      <c r="X208" s="368"/>
      <c r="Y208" s="368"/>
      <c r="Z208" s="368"/>
      <c r="AA208" s="391"/>
      <c r="AB208" s="369"/>
      <c r="AC208" s="369"/>
      <c r="AD208" s="369"/>
      <c r="AE208" s="369"/>
      <c r="AF208" s="369"/>
      <c r="AG208" s="392"/>
      <c r="AH208" s="370"/>
      <c r="AI208" s="370"/>
      <c r="AJ208" s="370"/>
      <c r="AK208" s="370"/>
      <c r="AL208" s="370"/>
      <c r="AM208" s="365"/>
      <c r="AN208" s="366"/>
      <c r="AO208" s="366"/>
      <c r="AP208" s="366"/>
      <c r="AQ208" s="366"/>
      <c r="AR208" s="366"/>
      <c r="AS208" s="393"/>
      <c r="AT208" s="371"/>
      <c r="AU208" s="371"/>
      <c r="AV208" s="371"/>
      <c r="AW208" s="371"/>
      <c r="AX208" s="371"/>
      <c r="AY208" s="394"/>
      <c r="AZ208" s="372"/>
      <c r="BA208" s="372"/>
      <c r="BB208" s="372"/>
      <c r="BC208" s="372"/>
      <c r="BD208" s="372"/>
      <c r="BE208" s="365"/>
      <c r="BF208" s="366"/>
      <c r="BG208" s="366"/>
      <c r="BH208" s="366"/>
      <c r="BI208" s="366"/>
      <c r="BJ208" s="366"/>
      <c r="BK208" s="395"/>
      <c r="BL208" s="373"/>
      <c r="BM208" s="373"/>
      <c r="BN208" s="373"/>
      <c r="BO208" s="373"/>
      <c r="BP208" s="373"/>
      <c r="BQ208" s="390"/>
      <c r="BR208" s="368"/>
      <c r="BS208" s="368"/>
      <c r="BT208" s="368"/>
      <c r="BU208" s="368"/>
      <c r="BV208" s="368"/>
      <c r="BW208" s="394"/>
      <c r="BX208" s="372"/>
      <c r="BY208" s="372"/>
      <c r="BZ208" s="372"/>
      <c r="CA208" s="372"/>
      <c r="CB208" s="372"/>
      <c r="CC208" s="395"/>
      <c r="CD208" s="389"/>
      <c r="CE208" s="373"/>
      <c r="CF208" s="373"/>
      <c r="CG208" s="373"/>
      <c r="CH208" s="308"/>
    </row>
    <row r="209" spans="1:86" customFormat="1" hidden="1" x14ac:dyDescent="0.25">
      <c r="A209" s="374"/>
      <c r="B209" s="374"/>
      <c r="C209" s="491"/>
      <c r="D209" s="376"/>
      <c r="E209" s="374"/>
      <c r="F209" s="376"/>
      <c r="G209" s="386"/>
      <c r="H209" s="458"/>
      <c r="I209" s="472"/>
      <c r="J209" s="365"/>
      <c r="K209" s="365"/>
      <c r="L209" s="366"/>
      <c r="M209" s="366"/>
      <c r="N209" s="366"/>
      <c r="O209" s="389"/>
      <c r="P209" s="389"/>
      <c r="Q209" s="367"/>
      <c r="R209" s="367"/>
      <c r="S209" s="367"/>
      <c r="T209" s="367"/>
      <c r="U209" s="390"/>
      <c r="V209" s="368"/>
      <c r="W209" s="368"/>
      <c r="X209" s="368"/>
      <c r="Y209" s="368"/>
      <c r="Z209" s="368"/>
      <c r="AA209" s="391"/>
      <c r="AB209" s="369"/>
      <c r="AC209" s="369"/>
      <c r="AD209" s="369"/>
      <c r="AE209" s="369"/>
      <c r="AF209" s="369"/>
      <c r="AG209" s="392"/>
      <c r="AH209" s="370"/>
      <c r="AI209" s="370"/>
      <c r="AJ209" s="370"/>
      <c r="AK209" s="370"/>
      <c r="AL209" s="370"/>
      <c r="AM209" s="365"/>
      <c r="AN209" s="366"/>
      <c r="AO209" s="366"/>
      <c r="AP209" s="366"/>
      <c r="AQ209" s="366"/>
      <c r="AR209" s="366"/>
      <c r="AS209" s="393"/>
      <c r="AT209" s="371"/>
      <c r="AU209" s="371"/>
      <c r="AV209" s="371"/>
      <c r="AW209" s="371"/>
      <c r="AX209" s="371"/>
      <c r="AY209" s="394"/>
      <c r="AZ209" s="372"/>
      <c r="BA209" s="372"/>
      <c r="BB209" s="372"/>
      <c r="BC209" s="372"/>
      <c r="BD209" s="372"/>
      <c r="BE209" s="365"/>
      <c r="BF209" s="366"/>
      <c r="BG209" s="366"/>
      <c r="BH209" s="366"/>
      <c r="BI209" s="366"/>
      <c r="BJ209" s="366"/>
      <c r="BK209" s="395"/>
      <c r="BL209" s="373"/>
      <c r="BM209" s="373"/>
      <c r="BN209" s="373"/>
      <c r="BO209" s="373"/>
      <c r="BP209" s="373"/>
      <c r="BQ209" s="390"/>
      <c r="BR209" s="368"/>
      <c r="BS209" s="368"/>
      <c r="BT209" s="368"/>
      <c r="BU209" s="368"/>
      <c r="BV209" s="368"/>
      <c r="BW209" s="394"/>
      <c r="BX209" s="372"/>
      <c r="BY209" s="372"/>
      <c r="BZ209" s="372"/>
      <c r="CA209" s="372"/>
      <c r="CB209" s="372"/>
      <c r="CC209" s="395"/>
      <c r="CD209" s="389"/>
      <c r="CE209" s="373"/>
      <c r="CF209" s="373"/>
      <c r="CG209" s="373"/>
      <c r="CH209" s="308"/>
    </row>
    <row r="210" spans="1:86" customFormat="1" hidden="1" x14ac:dyDescent="0.25">
      <c r="A210" s="374"/>
      <c r="B210" s="374"/>
      <c r="C210" s="492"/>
      <c r="D210" s="376"/>
      <c r="E210" s="374"/>
      <c r="F210" s="376"/>
      <c r="G210" s="386"/>
      <c r="H210" s="458"/>
      <c r="I210" s="472"/>
      <c r="J210" s="365"/>
      <c r="K210" s="365"/>
      <c r="L210" s="366"/>
      <c r="M210" s="366"/>
      <c r="N210" s="366"/>
      <c r="O210" s="389"/>
      <c r="P210" s="389"/>
      <c r="Q210" s="367"/>
      <c r="R210" s="367"/>
      <c r="S210" s="367"/>
      <c r="T210" s="367"/>
      <c r="U210" s="390"/>
      <c r="V210" s="368"/>
      <c r="W210" s="368"/>
      <c r="X210" s="368"/>
      <c r="Y210" s="368"/>
      <c r="Z210" s="368"/>
      <c r="AA210" s="391"/>
      <c r="AB210" s="369"/>
      <c r="AC210" s="369"/>
      <c r="AD210" s="369"/>
      <c r="AE210" s="369"/>
      <c r="AF210" s="369"/>
      <c r="AG210" s="392"/>
      <c r="AH210" s="370"/>
      <c r="AI210" s="370"/>
      <c r="AJ210" s="370"/>
      <c r="AK210" s="370"/>
      <c r="AL210" s="370"/>
      <c r="AM210" s="365"/>
      <c r="AN210" s="366"/>
      <c r="AO210" s="366"/>
      <c r="AP210" s="366"/>
      <c r="AQ210" s="366"/>
      <c r="AR210" s="366"/>
      <c r="AS210" s="393"/>
      <c r="AT210" s="371"/>
      <c r="AU210" s="371"/>
      <c r="AV210" s="371"/>
      <c r="AW210" s="371"/>
      <c r="AX210" s="371"/>
      <c r="AY210" s="394"/>
      <c r="AZ210" s="372"/>
      <c r="BA210" s="372"/>
      <c r="BB210" s="372"/>
      <c r="BC210" s="372"/>
      <c r="BD210" s="372"/>
      <c r="BE210" s="365"/>
      <c r="BF210" s="366"/>
      <c r="BG210" s="366"/>
      <c r="BH210" s="366"/>
      <c r="BI210" s="366"/>
      <c r="BJ210" s="366"/>
      <c r="BK210" s="395"/>
      <c r="BL210" s="373"/>
      <c r="BM210" s="373"/>
      <c r="BN210" s="373"/>
      <c r="BO210" s="373"/>
      <c r="BP210" s="373"/>
      <c r="BQ210" s="390"/>
      <c r="BR210" s="368"/>
      <c r="BS210" s="368"/>
      <c r="BT210" s="368"/>
      <c r="BU210" s="368"/>
      <c r="BV210" s="368"/>
      <c r="BW210" s="394"/>
      <c r="BX210" s="372"/>
      <c r="BY210" s="372"/>
      <c r="BZ210" s="372"/>
      <c r="CA210" s="372"/>
      <c r="CB210" s="372"/>
      <c r="CC210" s="395"/>
      <c r="CD210" s="389"/>
      <c r="CE210" s="373"/>
      <c r="CF210" s="373"/>
      <c r="CG210" s="373"/>
      <c r="CH210" s="308"/>
    </row>
    <row r="211" spans="1:86" customFormat="1" hidden="1" x14ac:dyDescent="0.25">
      <c r="A211" s="374"/>
      <c r="B211" s="374"/>
      <c r="C211" s="492"/>
      <c r="D211" s="493"/>
      <c r="E211" s="374"/>
      <c r="F211" s="376"/>
      <c r="G211" s="386"/>
      <c r="H211" s="458"/>
      <c r="I211" s="472"/>
      <c r="J211" s="365"/>
      <c r="K211" s="365"/>
      <c r="L211" s="366"/>
      <c r="M211" s="366"/>
      <c r="N211" s="366"/>
      <c r="O211" s="389"/>
      <c r="P211" s="389"/>
      <c r="Q211" s="367"/>
      <c r="R211" s="367"/>
      <c r="S211" s="367"/>
      <c r="T211" s="367"/>
      <c r="U211" s="390"/>
      <c r="V211" s="368"/>
      <c r="W211" s="368"/>
      <c r="X211" s="368"/>
      <c r="Y211" s="368"/>
      <c r="Z211" s="368"/>
      <c r="AA211" s="391"/>
      <c r="AB211" s="369"/>
      <c r="AC211" s="369"/>
      <c r="AD211" s="369"/>
      <c r="AE211" s="369"/>
      <c r="AF211" s="369"/>
      <c r="AG211" s="392"/>
      <c r="AH211" s="370"/>
      <c r="AI211" s="370"/>
      <c r="AJ211" s="370"/>
      <c r="AK211" s="370"/>
      <c r="AL211" s="370"/>
      <c r="AM211" s="365"/>
      <c r="AN211" s="366"/>
      <c r="AO211" s="366"/>
      <c r="AP211" s="366"/>
      <c r="AQ211" s="366"/>
      <c r="AR211" s="366"/>
      <c r="AS211" s="393"/>
      <c r="AT211" s="371"/>
      <c r="AU211" s="371"/>
      <c r="AV211" s="371"/>
      <c r="AW211" s="371"/>
      <c r="AX211" s="371"/>
      <c r="AY211" s="394"/>
      <c r="AZ211" s="372"/>
      <c r="BA211" s="372"/>
      <c r="BB211" s="372"/>
      <c r="BC211" s="372"/>
      <c r="BD211" s="372"/>
      <c r="BE211" s="365"/>
      <c r="BF211" s="366"/>
      <c r="BG211" s="366"/>
      <c r="BH211" s="366"/>
      <c r="BI211" s="366"/>
      <c r="BJ211" s="366"/>
      <c r="BK211" s="395"/>
      <c r="BL211" s="373"/>
      <c r="BM211" s="373"/>
      <c r="BN211" s="373"/>
      <c r="BO211" s="373"/>
      <c r="BP211" s="373"/>
      <c r="BQ211" s="390"/>
      <c r="BR211" s="368"/>
      <c r="BS211" s="368"/>
      <c r="BT211" s="368"/>
      <c r="BU211" s="368"/>
      <c r="BV211" s="368"/>
      <c r="BW211" s="394"/>
      <c r="BX211" s="372"/>
      <c r="BY211" s="372"/>
      <c r="BZ211" s="372"/>
      <c r="CA211" s="372"/>
      <c r="CB211" s="372"/>
      <c r="CC211" s="395"/>
      <c r="CD211" s="389"/>
      <c r="CE211" s="373"/>
      <c r="CF211" s="373"/>
      <c r="CG211" s="373"/>
      <c r="CH211" s="308"/>
    </row>
    <row r="212" spans="1:86" customFormat="1" hidden="1" x14ac:dyDescent="0.25">
      <c r="A212" s="374"/>
      <c r="B212" s="374"/>
      <c r="C212" s="492"/>
      <c r="D212" s="383"/>
      <c r="E212" s="374"/>
      <c r="F212" s="376"/>
      <c r="G212" s="386"/>
      <c r="H212" s="444"/>
      <c r="I212" s="385"/>
      <c r="J212" s="365"/>
      <c r="K212" s="365"/>
      <c r="L212" s="366"/>
      <c r="M212" s="366"/>
      <c r="N212" s="366"/>
      <c r="O212" s="389"/>
      <c r="P212" s="389"/>
      <c r="Q212" s="367"/>
      <c r="R212" s="367"/>
      <c r="S212" s="367"/>
      <c r="T212" s="367"/>
      <c r="U212" s="390"/>
      <c r="V212" s="368"/>
      <c r="W212" s="368"/>
      <c r="X212" s="368"/>
      <c r="Y212" s="368"/>
      <c r="Z212" s="368"/>
      <c r="AA212" s="391"/>
      <c r="AB212" s="369"/>
      <c r="AC212" s="369"/>
      <c r="AD212" s="369"/>
      <c r="AE212" s="369"/>
      <c r="AF212" s="369"/>
      <c r="AG212" s="392"/>
      <c r="AH212" s="370"/>
      <c r="AI212" s="370"/>
      <c r="AJ212" s="370"/>
      <c r="AK212" s="370"/>
      <c r="AL212" s="370"/>
      <c r="AM212" s="365"/>
      <c r="AN212" s="366"/>
      <c r="AO212" s="366"/>
      <c r="AP212" s="366"/>
      <c r="AQ212" s="366"/>
      <c r="AR212" s="366"/>
      <c r="AS212" s="393"/>
      <c r="AT212" s="371"/>
      <c r="AU212" s="371"/>
      <c r="AV212" s="371"/>
      <c r="AW212" s="371"/>
      <c r="AX212" s="371"/>
      <c r="AY212" s="394"/>
      <c r="AZ212" s="372"/>
      <c r="BA212" s="372"/>
      <c r="BB212" s="372"/>
      <c r="BC212" s="372"/>
      <c r="BD212" s="372"/>
      <c r="BE212" s="365"/>
      <c r="BF212" s="366"/>
      <c r="BG212" s="366"/>
      <c r="BH212" s="366"/>
      <c r="BI212" s="366"/>
      <c r="BJ212" s="366"/>
      <c r="BK212" s="395"/>
      <c r="BL212" s="373"/>
      <c r="BM212" s="373"/>
      <c r="BN212" s="373"/>
      <c r="BO212" s="373"/>
      <c r="BP212" s="373"/>
      <c r="BQ212" s="390"/>
      <c r="BR212" s="368"/>
      <c r="BS212" s="368"/>
      <c r="BT212" s="368"/>
      <c r="BU212" s="368"/>
      <c r="BV212" s="368"/>
      <c r="BW212" s="394"/>
      <c r="BX212" s="372"/>
      <c r="BY212" s="372"/>
      <c r="BZ212" s="372"/>
      <c r="CA212" s="372"/>
      <c r="CB212" s="372"/>
      <c r="CC212" s="395"/>
      <c r="CD212" s="389"/>
      <c r="CE212" s="373"/>
      <c r="CF212" s="373"/>
      <c r="CG212" s="373"/>
      <c r="CH212" s="308"/>
    </row>
    <row r="213" spans="1:86" customFormat="1" hidden="1" x14ac:dyDescent="0.25">
      <c r="A213" s="374"/>
      <c r="B213" s="374"/>
      <c r="C213" s="375"/>
      <c r="D213" s="376"/>
      <c r="E213" s="374"/>
      <c r="F213" s="376"/>
      <c r="G213" s="386"/>
      <c r="H213" s="414"/>
      <c r="I213" s="463"/>
      <c r="J213" s="365"/>
      <c r="K213" s="365"/>
      <c r="L213" s="366"/>
      <c r="M213" s="366"/>
      <c r="N213" s="365"/>
      <c r="O213" s="389"/>
      <c r="P213" s="389"/>
      <c r="Q213" s="367"/>
      <c r="R213" s="389"/>
      <c r="S213" s="367"/>
      <c r="T213" s="389"/>
      <c r="U213" s="390"/>
      <c r="V213" s="390"/>
      <c r="W213" s="368"/>
      <c r="X213" s="390"/>
      <c r="Y213" s="368"/>
      <c r="Z213" s="390"/>
      <c r="AA213" s="391"/>
      <c r="AB213" s="391"/>
      <c r="AC213" s="369"/>
      <c r="AD213" s="391"/>
      <c r="AE213" s="369"/>
      <c r="AF213" s="391"/>
      <c r="AG213" s="392"/>
      <c r="AH213" s="392"/>
      <c r="AI213" s="370"/>
      <c r="AJ213" s="392"/>
      <c r="AK213" s="370"/>
      <c r="AL213" s="392"/>
      <c r="AM213" s="365"/>
      <c r="AN213" s="365"/>
      <c r="AO213" s="366"/>
      <c r="AP213" s="365"/>
      <c r="AQ213" s="366"/>
      <c r="AR213" s="365"/>
      <c r="AS213" s="393"/>
      <c r="AT213" s="393"/>
      <c r="AU213" s="371"/>
      <c r="AV213" s="393"/>
      <c r="AW213" s="371"/>
      <c r="AX213" s="393"/>
      <c r="AY213" s="394"/>
      <c r="AZ213" s="394"/>
      <c r="BA213" s="372"/>
      <c r="BB213" s="394"/>
      <c r="BC213" s="372"/>
      <c r="BD213" s="394"/>
      <c r="BE213" s="365"/>
      <c r="BF213" s="365"/>
      <c r="BG213" s="366"/>
      <c r="BH213" s="365"/>
      <c r="BI213" s="366"/>
      <c r="BJ213" s="365"/>
      <c r="BK213" s="395"/>
      <c r="BL213" s="395"/>
      <c r="BM213" s="373"/>
      <c r="BN213" s="395"/>
      <c r="BO213" s="373"/>
      <c r="BP213" s="395"/>
      <c r="BQ213" s="390"/>
      <c r="BR213" s="390"/>
      <c r="BS213" s="368"/>
      <c r="BT213" s="390"/>
      <c r="BU213" s="368"/>
      <c r="BV213" s="390"/>
      <c r="BW213" s="394"/>
      <c r="BX213" s="394"/>
      <c r="BY213" s="372"/>
      <c r="BZ213" s="394"/>
      <c r="CA213" s="372"/>
      <c r="CB213" s="394"/>
      <c r="CC213" s="395"/>
      <c r="CD213" s="389"/>
      <c r="CE213" s="373"/>
      <c r="CF213" s="373"/>
      <c r="CG213" s="395"/>
      <c r="CH213" s="308"/>
    </row>
    <row r="214" spans="1:86" customFormat="1" hidden="1" x14ac:dyDescent="0.25">
      <c r="A214" s="459"/>
      <c r="B214" s="459"/>
      <c r="C214" s="459"/>
      <c r="D214" s="460"/>
      <c r="E214" s="459"/>
      <c r="F214" s="460"/>
      <c r="G214" s="461"/>
      <c r="H214" s="494"/>
      <c r="I214" s="408"/>
      <c r="J214" s="418"/>
      <c r="K214" s="418"/>
      <c r="L214" s="418"/>
      <c r="M214" s="418"/>
      <c r="N214" s="418"/>
      <c r="O214" s="419"/>
      <c r="P214" s="419"/>
      <c r="Q214" s="419"/>
      <c r="R214" s="419"/>
      <c r="S214" s="419"/>
      <c r="T214" s="419"/>
      <c r="U214" s="420"/>
      <c r="V214" s="420"/>
      <c r="W214" s="420"/>
      <c r="X214" s="420"/>
      <c r="Y214" s="420"/>
      <c r="Z214" s="420"/>
      <c r="AA214" s="421"/>
      <c r="AB214" s="421"/>
      <c r="AC214" s="421"/>
      <c r="AD214" s="421"/>
      <c r="AE214" s="421"/>
      <c r="AF214" s="421"/>
      <c r="AG214" s="422"/>
      <c r="AH214" s="422"/>
      <c r="AI214" s="422"/>
      <c r="AJ214" s="422"/>
      <c r="AK214" s="422"/>
      <c r="AL214" s="422"/>
      <c r="AM214" s="418"/>
      <c r="AN214" s="418"/>
      <c r="AO214" s="418"/>
      <c r="AP214" s="418"/>
      <c r="AQ214" s="418"/>
      <c r="AR214" s="418"/>
      <c r="AS214" s="423"/>
      <c r="AT214" s="423"/>
      <c r="AU214" s="423"/>
      <c r="AV214" s="423"/>
      <c r="AW214" s="423"/>
      <c r="AX214" s="423"/>
      <c r="AY214" s="424"/>
      <c r="AZ214" s="424"/>
      <c r="BA214" s="424"/>
      <c r="BB214" s="424"/>
      <c r="BC214" s="424"/>
      <c r="BD214" s="424"/>
      <c r="BE214" s="418"/>
      <c r="BF214" s="418"/>
      <c r="BG214" s="418"/>
      <c r="BH214" s="418"/>
      <c r="BI214" s="418"/>
      <c r="BJ214" s="418"/>
      <c r="BK214" s="425"/>
      <c r="BL214" s="425"/>
      <c r="BM214" s="425"/>
      <c r="BN214" s="425"/>
      <c r="BO214" s="425"/>
      <c r="BP214" s="425"/>
      <c r="BQ214" s="420"/>
      <c r="BR214" s="420"/>
      <c r="BS214" s="420"/>
      <c r="BT214" s="420"/>
      <c r="BU214" s="420"/>
      <c r="BV214" s="420"/>
      <c r="BW214" s="424"/>
      <c r="BX214" s="424"/>
      <c r="BY214" s="424"/>
      <c r="BZ214" s="424"/>
      <c r="CA214" s="424"/>
      <c r="CB214" s="424"/>
      <c r="CC214" s="425"/>
      <c r="CD214" s="419"/>
      <c r="CE214" s="425"/>
      <c r="CF214" s="425"/>
      <c r="CG214" s="425"/>
      <c r="CH214" s="308"/>
    </row>
    <row r="215" spans="1:86" customFormat="1" hidden="1" x14ac:dyDescent="0.25">
      <c r="A215" s="330"/>
      <c r="B215" s="330"/>
      <c r="C215" s="330"/>
      <c r="D215" s="431"/>
      <c r="E215" s="330"/>
      <c r="F215" s="431"/>
      <c r="G215" s="437"/>
      <c r="H215" s="436"/>
      <c r="I215" s="433"/>
      <c r="J215" s="365"/>
      <c r="K215" s="365"/>
      <c r="L215" s="366"/>
      <c r="M215" s="366"/>
      <c r="N215" s="366"/>
      <c r="O215" s="389"/>
      <c r="P215" s="389"/>
      <c r="Q215" s="367"/>
      <c r="R215" s="367"/>
      <c r="S215" s="367"/>
      <c r="T215" s="367"/>
      <c r="U215" s="390"/>
      <c r="V215" s="368"/>
      <c r="W215" s="368"/>
      <c r="X215" s="368"/>
      <c r="Y215" s="368"/>
      <c r="Z215" s="368"/>
      <c r="AA215" s="391"/>
      <c r="AB215" s="369"/>
      <c r="AC215" s="369"/>
      <c r="AD215" s="369"/>
      <c r="AE215" s="369"/>
      <c r="AF215" s="369"/>
      <c r="AG215" s="392"/>
      <c r="AH215" s="370"/>
      <c r="AI215" s="370"/>
      <c r="AJ215" s="370"/>
      <c r="AK215" s="370"/>
      <c r="AL215" s="370"/>
      <c r="AM215" s="365"/>
      <c r="AN215" s="366"/>
      <c r="AO215" s="366"/>
      <c r="AP215" s="366"/>
      <c r="AQ215" s="366"/>
      <c r="AR215" s="366"/>
      <c r="AS215" s="393"/>
      <c r="AT215" s="371"/>
      <c r="AU215" s="371"/>
      <c r="AV215" s="371"/>
      <c r="AW215" s="371"/>
      <c r="AX215" s="371"/>
      <c r="AY215" s="394"/>
      <c r="AZ215" s="372"/>
      <c r="BA215" s="372"/>
      <c r="BB215" s="372"/>
      <c r="BC215" s="372"/>
      <c r="BD215" s="372"/>
      <c r="BE215" s="365"/>
      <c r="BF215" s="366"/>
      <c r="BG215" s="366"/>
      <c r="BH215" s="366"/>
      <c r="BI215" s="366"/>
      <c r="BJ215" s="366"/>
      <c r="BK215" s="395"/>
      <c r="BL215" s="373"/>
      <c r="BM215" s="373"/>
      <c r="BN215" s="373"/>
      <c r="BO215" s="373"/>
      <c r="BP215" s="373"/>
      <c r="BQ215" s="390"/>
      <c r="BR215" s="368"/>
      <c r="BS215" s="368"/>
      <c r="BT215" s="368"/>
      <c r="BU215" s="368"/>
      <c r="BV215" s="368"/>
      <c r="BW215" s="394"/>
      <c r="BX215" s="372"/>
      <c r="BY215" s="372"/>
      <c r="BZ215" s="372"/>
      <c r="CA215" s="372"/>
      <c r="CB215" s="372"/>
      <c r="CC215" s="395"/>
      <c r="CD215" s="389"/>
      <c r="CE215" s="373"/>
      <c r="CF215" s="373"/>
      <c r="CG215" s="373"/>
      <c r="CH215" s="308"/>
    </row>
    <row r="216" spans="1:86" customFormat="1" hidden="1" x14ac:dyDescent="0.25">
      <c r="A216" s="330"/>
      <c r="B216" s="330"/>
      <c r="C216" s="330"/>
      <c r="D216" s="431"/>
      <c r="E216" s="330"/>
      <c r="F216" s="431"/>
      <c r="G216" s="331"/>
      <c r="H216" s="432"/>
      <c r="I216" s="433"/>
      <c r="J216" s="365"/>
      <c r="K216" s="365"/>
      <c r="L216" s="366"/>
      <c r="M216" s="366"/>
      <c r="N216" s="366"/>
      <c r="O216" s="389"/>
      <c r="P216" s="389"/>
      <c r="Q216" s="367"/>
      <c r="R216" s="367"/>
      <c r="S216" s="367"/>
      <c r="T216" s="367"/>
      <c r="U216" s="390"/>
      <c r="V216" s="368"/>
      <c r="W216" s="368"/>
      <c r="X216" s="368"/>
      <c r="Y216" s="368"/>
      <c r="Z216" s="368"/>
      <c r="AA216" s="391"/>
      <c r="AB216" s="369"/>
      <c r="AC216" s="369"/>
      <c r="AD216" s="369"/>
      <c r="AE216" s="369"/>
      <c r="AF216" s="369"/>
      <c r="AG216" s="392"/>
      <c r="AH216" s="370"/>
      <c r="AI216" s="370"/>
      <c r="AJ216" s="370"/>
      <c r="AK216" s="370"/>
      <c r="AL216" s="370"/>
      <c r="AM216" s="365"/>
      <c r="AN216" s="366"/>
      <c r="AO216" s="366"/>
      <c r="AP216" s="366"/>
      <c r="AQ216" s="366"/>
      <c r="AR216" s="366"/>
      <c r="AS216" s="393"/>
      <c r="AT216" s="371"/>
      <c r="AU216" s="371"/>
      <c r="AV216" s="371"/>
      <c r="AW216" s="371"/>
      <c r="AX216" s="371"/>
      <c r="AY216" s="394"/>
      <c r="AZ216" s="372"/>
      <c r="BA216" s="372"/>
      <c r="BB216" s="372"/>
      <c r="BC216" s="372"/>
      <c r="BD216" s="372"/>
      <c r="BE216" s="365"/>
      <c r="BF216" s="366"/>
      <c r="BG216" s="366"/>
      <c r="BH216" s="366"/>
      <c r="BI216" s="366"/>
      <c r="BJ216" s="366"/>
      <c r="BK216" s="395"/>
      <c r="BL216" s="373"/>
      <c r="BM216" s="373"/>
      <c r="BN216" s="373"/>
      <c r="BO216" s="373"/>
      <c r="BP216" s="373"/>
      <c r="BQ216" s="390"/>
      <c r="BR216" s="368"/>
      <c r="BS216" s="368"/>
      <c r="BT216" s="368"/>
      <c r="BU216" s="368"/>
      <c r="BV216" s="368"/>
      <c r="BW216" s="394"/>
      <c r="BX216" s="372"/>
      <c r="BY216" s="372"/>
      <c r="BZ216" s="372"/>
      <c r="CA216" s="372"/>
      <c r="CB216" s="372"/>
      <c r="CC216" s="395"/>
      <c r="CD216" s="389"/>
      <c r="CE216" s="373"/>
      <c r="CF216" s="373"/>
      <c r="CG216" s="373"/>
      <c r="CH216" s="308"/>
    </row>
    <row r="217" spans="1:86" customFormat="1" hidden="1" x14ac:dyDescent="0.25">
      <c r="A217" s="330"/>
      <c r="B217" s="330"/>
      <c r="C217" s="330"/>
      <c r="D217" s="431"/>
      <c r="E217" s="330"/>
      <c r="F217" s="431"/>
      <c r="G217" s="331"/>
      <c r="H217" s="432"/>
      <c r="I217" s="433"/>
      <c r="J217" s="365"/>
      <c r="K217" s="365"/>
      <c r="L217" s="366"/>
      <c r="M217" s="366"/>
      <c r="N217" s="366"/>
      <c r="O217" s="389"/>
      <c r="P217" s="389"/>
      <c r="Q217" s="367"/>
      <c r="R217" s="367"/>
      <c r="S217" s="367"/>
      <c r="T217" s="367"/>
      <c r="U217" s="390"/>
      <c r="V217" s="368"/>
      <c r="W217" s="368"/>
      <c r="X217" s="368"/>
      <c r="Y217" s="368"/>
      <c r="Z217" s="368"/>
      <c r="AA217" s="391"/>
      <c r="AB217" s="369"/>
      <c r="AC217" s="369"/>
      <c r="AD217" s="369"/>
      <c r="AE217" s="369"/>
      <c r="AF217" s="369"/>
      <c r="AG217" s="392"/>
      <c r="AH217" s="370"/>
      <c r="AI217" s="370"/>
      <c r="AJ217" s="370"/>
      <c r="AK217" s="370"/>
      <c r="AL217" s="370"/>
      <c r="AM217" s="365"/>
      <c r="AN217" s="366"/>
      <c r="AO217" s="366"/>
      <c r="AP217" s="366"/>
      <c r="AQ217" s="366"/>
      <c r="AR217" s="366"/>
      <c r="AS217" s="393"/>
      <c r="AT217" s="371"/>
      <c r="AU217" s="371"/>
      <c r="AV217" s="371"/>
      <c r="AW217" s="371"/>
      <c r="AX217" s="371"/>
      <c r="AY217" s="394"/>
      <c r="AZ217" s="372"/>
      <c r="BA217" s="372"/>
      <c r="BB217" s="372"/>
      <c r="BC217" s="372"/>
      <c r="BD217" s="372"/>
      <c r="BE217" s="365"/>
      <c r="BF217" s="366"/>
      <c r="BG217" s="366"/>
      <c r="BH217" s="366"/>
      <c r="BI217" s="366"/>
      <c r="BJ217" s="366"/>
      <c r="BK217" s="395"/>
      <c r="BL217" s="373"/>
      <c r="BM217" s="373"/>
      <c r="BN217" s="373"/>
      <c r="BO217" s="373"/>
      <c r="BP217" s="373"/>
      <c r="BQ217" s="390"/>
      <c r="BR217" s="368"/>
      <c r="BS217" s="368"/>
      <c r="BT217" s="368"/>
      <c r="BU217" s="368"/>
      <c r="BV217" s="368"/>
      <c r="BW217" s="394"/>
      <c r="BX217" s="372"/>
      <c r="BY217" s="372"/>
      <c r="BZ217" s="372"/>
      <c r="CA217" s="372"/>
      <c r="CB217" s="372"/>
      <c r="CC217" s="395"/>
      <c r="CD217" s="389"/>
      <c r="CE217" s="373"/>
      <c r="CF217" s="373"/>
      <c r="CG217" s="373"/>
      <c r="CH217" s="308"/>
    </row>
    <row r="218" spans="1:86" customFormat="1" hidden="1" x14ac:dyDescent="0.25">
      <c r="A218" s="330"/>
      <c r="B218" s="330"/>
      <c r="C218" s="330"/>
      <c r="D218" s="431"/>
      <c r="E218" s="330"/>
      <c r="F218" s="431"/>
      <c r="G218" s="331"/>
      <c r="H218" s="436"/>
      <c r="I218" s="433"/>
      <c r="J218" s="365"/>
      <c r="K218" s="365"/>
      <c r="L218" s="366"/>
      <c r="M218" s="366"/>
      <c r="N218" s="366"/>
      <c r="O218" s="389"/>
      <c r="P218" s="389"/>
      <c r="Q218" s="367"/>
      <c r="R218" s="367"/>
      <c r="S218" s="367"/>
      <c r="T218" s="367"/>
      <c r="U218" s="390"/>
      <c r="V218" s="368"/>
      <c r="W218" s="368"/>
      <c r="X218" s="368"/>
      <c r="Y218" s="368"/>
      <c r="Z218" s="368"/>
      <c r="AA218" s="391"/>
      <c r="AB218" s="369"/>
      <c r="AC218" s="369"/>
      <c r="AD218" s="369"/>
      <c r="AE218" s="369"/>
      <c r="AF218" s="369"/>
      <c r="AG218" s="392"/>
      <c r="AH218" s="370"/>
      <c r="AI218" s="370"/>
      <c r="AJ218" s="370"/>
      <c r="AK218" s="370"/>
      <c r="AL218" s="370"/>
      <c r="AM218" s="365"/>
      <c r="AN218" s="366"/>
      <c r="AO218" s="366"/>
      <c r="AP218" s="366"/>
      <c r="AQ218" s="366"/>
      <c r="AR218" s="366"/>
      <c r="AS218" s="393"/>
      <c r="AT218" s="371"/>
      <c r="AU218" s="371"/>
      <c r="AV218" s="371"/>
      <c r="AW218" s="371"/>
      <c r="AX218" s="371"/>
      <c r="AY218" s="394"/>
      <c r="AZ218" s="372"/>
      <c r="BA218" s="372"/>
      <c r="BB218" s="372"/>
      <c r="BC218" s="372"/>
      <c r="BD218" s="372"/>
      <c r="BE218" s="365"/>
      <c r="BF218" s="366"/>
      <c r="BG218" s="366"/>
      <c r="BH218" s="366"/>
      <c r="BI218" s="366"/>
      <c r="BJ218" s="366"/>
      <c r="BK218" s="395"/>
      <c r="BL218" s="373"/>
      <c r="BM218" s="373"/>
      <c r="BN218" s="373"/>
      <c r="BO218" s="373"/>
      <c r="BP218" s="373"/>
      <c r="BQ218" s="390"/>
      <c r="BR218" s="368"/>
      <c r="BS218" s="368"/>
      <c r="BT218" s="368"/>
      <c r="BU218" s="368"/>
      <c r="BV218" s="368"/>
      <c r="BW218" s="394"/>
      <c r="BX218" s="372"/>
      <c r="BY218" s="372"/>
      <c r="BZ218" s="372"/>
      <c r="CA218" s="372"/>
      <c r="CB218" s="372"/>
      <c r="CC218" s="395"/>
      <c r="CD218" s="389"/>
      <c r="CE218" s="373"/>
      <c r="CF218" s="373"/>
      <c r="CG218" s="373"/>
      <c r="CH218" s="308"/>
    </row>
    <row r="219" spans="1:86" customFormat="1" hidden="1" x14ac:dyDescent="0.25">
      <c r="A219" s="330"/>
      <c r="B219" s="330"/>
      <c r="C219" s="330"/>
      <c r="D219" s="431"/>
      <c r="E219" s="330"/>
      <c r="F219" s="431"/>
      <c r="G219" s="487"/>
      <c r="H219" s="436"/>
      <c r="I219" s="488"/>
      <c r="J219" s="365"/>
      <c r="K219" s="365"/>
      <c r="L219" s="366"/>
      <c r="M219" s="366"/>
      <c r="N219" s="366"/>
      <c r="O219" s="389"/>
      <c r="P219" s="389"/>
      <c r="Q219" s="367"/>
      <c r="R219" s="367"/>
      <c r="S219" s="367"/>
      <c r="T219" s="367"/>
      <c r="U219" s="390"/>
      <c r="V219" s="368"/>
      <c r="W219" s="368"/>
      <c r="X219" s="368"/>
      <c r="Y219" s="368"/>
      <c r="Z219" s="368"/>
      <c r="AA219" s="391"/>
      <c r="AB219" s="369"/>
      <c r="AC219" s="369"/>
      <c r="AD219" s="369"/>
      <c r="AE219" s="369"/>
      <c r="AF219" s="369"/>
      <c r="AG219" s="392"/>
      <c r="AH219" s="370"/>
      <c r="AI219" s="370"/>
      <c r="AJ219" s="370"/>
      <c r="AK219" s="370"/>
      <c r="AL219" s="370"/>
      <c r="AM219" s="365"/>
      <c r="AN219" s="366"/>
      <c r="AO219" s="366"/>
      <c r="AP219" s="366"/>
      <c r="AQ219" s="366"/>
      <c r="AR219" s="366"/>
      <c r="AS219" s="393"/>
      <c r="AT219" s="371"/>
      <c r="AU219" s="371"/>
      <c r="AV219" s="371"/>
      <c r="AW219" s="371"/>
      <c r="AX219" s="371"/>
      <c r="AY219" s="394"/>
      <c r="AZ219" s="372"/>
      <c r="BA219" s="372"/>
      <c r="BB219" s="372"/>
      <c r="BC219" s="372"/>
      <c r="BD219" s="372"/>
      <c r="BE219" s="365"/>
      <c r="BF219" s="366"/>
      <c r="BG219" s="366"/>
      <c r="BH219" s="366"/>
      <c r="BI219" s="366"/>
      <c r="BJ219" s="366"/>
      <c r="BK219" s="395"/>
      <c r="BL219" s="373"/>
      <c r="BM219" s="373"/>
      <c r="BN219" s="373"/>
      <c r="BO219" s="373"/>
      <c r="BP219" s="373"/>
      <c r="BQ219" s="390"/>
      <c r="BR219" s="368"/>
      <c r="BS219" s="368"/>
      <c r="BT219" s="368"/>
      <c r="BU219" s="368"/>
      <c r="BV219" s="368"/>
      <c r="BW219" s="394"/>
      <c r="BX219" s="372"/>
      <c r="BY219" s="372"/>
      <c r="BZ219" s="372"/>
      <c r="CA219" s="372"/>
      <c r="CB219" s="372"/>
      <c r="CC219" s="395"/>
      <c r="CD219" s="389"/>
      <c r="CE219" s="373"/>
      <c r="CF219" s="373"/>
      <c r="CG219" s="373"/>
      <c r="CH219" s="308"/>
    </row>
    <row r="220" spans="1:86" customFormat="1" hidden="1" x14ac:dyDescent="0.25">
      <c r="A220" s="330"/>
      <c r="B220" s="330"/>
      <c r="C220" s="330"/>
      <c r="D220" s="431"/>
      <c r="E220" s="330"/>
      <c r="F220" s="431"/>
      <c r="G220" s="489"/>
      <c r="H220" s="432"/>
      <c r="I220" s="488"/>
      <c r="J220" s="365"/>
      <c r="K220" s="365"/>
      <c r="L220" s="366"/>
      <c r="M220" s="366"/>
      <c r="N220" s="366"/>
      <c r="O220" s="389"/>
      <c r="P220" s="389"/>
      <c r="Q220" s="367"/>
      <c r="R220" s="367"/>
      <c r="S220" s="367"/>
      <c r="T220" s="367"/>
      <c r="U220" s="390"/>
      <c r="V220" s="368"/>
      <c r="W220" s="368"/>
      <c r="X220" s="368"/>
      <c r="Y220" s="368"/>
      <c r="Z220" s="368"/>
      <c r="AA220" s="391"/>
      <c r="AB220" s="369"/>
      <c r="AC220" s="369"/>
      <c r="AD220" s="369"/>
      <c r="AE220" s="369"/>
      <c r="AF220" s="369"/>
      <c r="AG220" s="392"/>
      <c r="AH220" s="370"/>
      <c r="AI220" s="370"/>
      <c r="AJ220" s="370"/>
      <c r="AK220" s="370"/>
      <c r="AL220" s="370"/>
      <c r="AM220" s="365"/>
      <c r="AN220" s="366"/>
      <c r="AO220" s="366"/>
      <c r="AP220" s="366"/>
      <c r="AQ220" s="366"/>
      <c r="AR220" s="366"/>
      <c r="AS220" s="393"/>
      <c r="AT220" s="371"/>
      <c r="AU220" s="371"/>
      <c r="AV220" s="371"/>
      <c r="AW220" s="371"/>
      <c r="AX220" s="371"/>
      <c r="AY220" s="394"/>
      <c r="AZ220" s="372"/>
      <c r="BA220" s="372"/>
      <c r="BB220" s="372"/>
      <c r="BC220" s="372"/>
      <c r="BD220" s="372"/>
      <c r="BE220" s="365"/>
      <c r="BF220" s="366"/>
      <c r="BG220" s="366"/>
      <c r="BH220" s="366"/>
      <c r="BI220" s="366"/>
      <c r="BJ220" s="366"/>
      <c r="BK220" s="395"/>
      <c r="BL220" s="373"/>
      <c r="BM220" s="373"/>
      <c r="BN220" s="373"/>
      <c r="BO220" s="373"/>
      <c r="BP220" s="373"/>
      <c r="BQ220" s="390"/>
      <c r="BR220" s="368"/>
      <c r="BS220" s="368"/>
      <c r="BT220" s="368"/>
      <c r="BU220" s="368"/>
      <c r="BV220" s="368"/>
      <c r="BW220" s="394"/>
      <c r="BX220" s="372"/>
      <c r="BY220" s="372"/>
      <c r="BZ220" s="372"/>
      <c r="CA220" s="372"/>
      <c r="CB220" s="372"/>
      <c r="CC220" s="395"/>
      <c r="CD220" s="389"/>
      <c r="CE220" s="373"/>
      <c r="CF220" s="373"/>
      <c r="CG220" s="373"/>
      <c r="CH220" s="308"/>
    </row>
    <row r="221" spans="1:86" customFormat="1" hidden="1" x14ac:dyDescent="0.25">
      <c r="A221" s="330"/>
      <c r="B221" s="330"/>
      <c r="C221" s="330"/>
      <c r="D221" s="431"/>
      <c r="E221" s="330"/>
      <c r="F221" s="431"/>
      <c r="G221" s="489"/>
      <c r="H221" s="432"/>
      <c r="I221" s="488"/>
      <c r="J221" s="365"/>
      <c r="K221" s="365"/>
      <c r="L221" s="366"/>
      <c r="M221" s="366"/>
      <c r="N221" s="366"/>
      <c r="O221" s="389"/>
      <c r="P221" s="389"/>
      <c r="Q221" s="367"/>
      <c r="R221" s="367"/>
      <c r="S221" s="367"/>
      <c r="T221" s="367"/>
      <c r="U221" s="390"/>
      <c r="V221" s="368"/>
      <c r="W221" s="368"/>
      <c r="X221" s="368"/>
      <c r="Y221" s="368"/>
      <c r="Z221" s="368"/>
      <c r="AA221" s="391"/>
      <c r="AB221" s="369"/>
      <c r="AC221" s="369"/>
      <c r="AD221" s="369"/>
      <c r="AE221" s="369"/>
      <c r="AF221" s="369"/>
      <c r="AG221" s="392"/>
      <c r="AH221" s="370"/>
      <c r="AI221" s="370"/>
      <c r="AJ221" s="370"/>
      <c r="AK221" s="370"/>
      <c r="AL221" s="370"/>
      <c r="AM221" s="365"/>
      <c r="AN221" s="366"/>
      <c r="AO221" s="366"/>
      <c r="AP221" s="366"/>
      <c r="AQ221" s="366"/>
      <c r="AR221" s="366"/>
      <c r="AS221" s="393"/>
      <c r="AT221" s="371"/>
      <c r="AU221" s="371"/>
      <c r="AV221" s="371"/>
      <c r="AW221" s="371"/>
      <c r="AX221" s="371"/>
      <c r="AY221" s="394"/>
      <c r="AZ221" s="372"/>
      <c r="BA221" s="372"/>
      <c r="BB221" s="372"/>
      <c r="BC221" s="372"/>
      <c r="BD221" s="372"/>
      <c r="BE221" s="365"/>
      <c r="BF221" s="366"/>
      <c r="BG221" s="366"/>
      <c r="BH221" s="366"/>
      <c r="BI221" s="366"/>
      <c r="BJ221" s="366"/>
      <c r="BK221" s="395"/>
      <c r="BL221" s="373"/>
      <c r="BM221" s="373"/>
      <c r="BN221" s="373"/>
      <c r="BO221" s="373"/>
      <c r="BP221" s="373"/>
      <c r="BQ221" s="390"/>
      <c r="BR221" s="368"/>
      <c r="BS221" s="368"/>
      <c r="BT221" s="368"/>
      <c r="BU221" s="368"/>
      <c r="BV221" s="368"/>
      <c r="BW221" s="394"/>
      <c r="BX221" s="372"/>
      <c r="BY221" s="372"/>
      <c r="BZ221" s="372"/>
      <c r="CA221" s="372"/>
      <c r="CB221" s="372"/>
      <c r="CC221" s="395"/>
      <c r="CD221" s="389"/>
      <c r="CE221" s="373"/>
      <c r="CF221" s="373"/>
      <c r="CG221" s="373"/>
      <c r="CH221" s="308"/>
    </row>
    <row r="222" spans="1:86" customFormat="1" hidden="1" x14ac:dyDescent="0.25">
      <c r="A222" s="330"/>
      <c r="B222" s="330"/>
      <c r="C222" s="330"/>
      <c r="D222" s="431"/>
      <c r="E222" s="330"/>
      <c r="F222" s="431"/>
      <c r="G222" s="490"/>
      <c r="H222" s="440"/>
      <c r="I222" s="495"/>
      <c r="J222" s="365"/>
      <c r="K222" s="365"/>
      <c r="L222" s="366"/>
      <c r="M222" s="366"/>
      <c r="N222" s="366"/>
      <c r="O222" s="389"/>
      <c r="P222" s="389"/>
      <c r="Q222" s="367"/>
      <c r="R222" s="367"/>
      <c r="S222" s="367"/>
      <c r="T222" s="367"/>
      <c r="U222" s="390"/>
      <c r="V222" s="368"/>
      <c r="W222" s="368"/>
      <c r="X222" s="368"/>
      <c r="Y222" s="368"/>
      <c r="Z222" s="368"/>
      <c r="AA222" s="391"/>
      <c r="AB222" s="369"/>
      <c r="AC222" s="369"/>
      <c r="AD222" s="369"/>
      <c r="AE222" s="369"/>
      <c r="AF222" s="369"/>
      <c r="AG222" s="392"/>
      <c r="AH222" s="370"/>
      <c r="AI222" s="370"/>
      <c r="AJ222" s="370"/>
      <c r="AK222" s="370"/>
      <c r="AL222" s="370"/>
      <c r="AM222" s="365"/>
      <c r="AN222" s="366"/>
      <c r="AO222" s="366"/>
      <c r="AP222" s="366"/>
      <c r="AQ222" s="366"/>
      <c r="AR222" s="366"/>
      <c r="AS222" s="393"/>
      <c r="AT222" s="371"/>
      <c r="AU222" s="371"/>
      <c r="AV222" s="371"/>
      <c r="AW222" s="371"/>
      <c r="AX222" s="371"/>
      <c r="AY222" s="394"/>
      <c r="AZ222" s="372"/>
      <c r="BA222" s="372"/>
      <c r="BB222" s="372"/>
      <c r="BC222" s="372"/>
      <c r="BD222" s="372"/>
      <c r="BE222" s="365"/>
      <c r="BF222" s="366"/>
      <c r="BG222" s="366"/>
      <c r="BH222" s="366"/>
      <c r="BI222" s="366"/>
      <c r="BJ222" s="366"/>
      <c r="BK222" s="395"/>
      <c r="BL222" s="373"/>
      <c r="BM222" s="373"/>
      <c r="BN222" s="373"/>
      <c r="BO222" s="373"/>
      <c r="BP222" s="373"/>
      <c r="BQ222" s="390"/>
      <c r="BR222" s="368"/>
      <c r="BS222" s="368"/>
      <c r="BT222" s="368"/>
      <c r="BU222" s="368"/>
      <c r="BV222" s="368"/>
      <c r="BW222" s="394"/>
      <c r="BX222" s="372"/>
      <c r="BY222" s="372"/>
      <c r="BZ222" s="372"/>
      <c r="CA222" s="372"/>
      <c r="CB222" s="372"/>
      <c r="CC222" s="395"/>
      <c r="CD222" s="389"/>
      <c r="CE222" s="373"/>
      <c r="CF222" s="373"/>
      <c r="CG222" s="373"/>
      <c r="CH222" s="308"/>
    </row>
    <row r="223" spans="1:86" customFormat="1" hidden="1" x14ac:dyDescent="0.25">
      <c r="A223" s="374"/>
      <c r="B223" s="374"/>
      <c r="C223" s="375"/>
      <c r="D223" s="377"/>
      <c r="E223" s="374"/>
      <c r="F223" s="377"/>
      <c r="G223" s="378"/>
      <c r="H223" s="458"/>
      <c r="I223" s="463"/>
      <c r="J223" s="365"/>
      <c r="K223" s="365"/>
      <c r="L223" s="366"/>
      <c r="M223" s="366"/>
      <c r="N223" s="366"/>
      <c r="O223" s="389"/>
      <c r="P223" s="389"/>
      <c r="Q223" s="367"/>
      <c r="R223" s="367"/>
      <c r="S223" s="367"/>
      <c r="T223" s="367"/>
      <c r="U223" s="390"/>
      <c r="V223" s="368"/>
      <c r="W223" s="368"/>
      <c r="X223" s="368"/>
      <c r="Y223" s="368"/>
      <c r="Z223" s="368"/>
      <c r="AA223" s="391"/>
      <c r="AB223" s="369"/>
      <c r="AC223" s="369"/>
      <c r="AD223" s="369"/>
      <c r="AE223" s="369"/>
      <c r="AF223" s="369"/>
      <c r="AG223" s="392"/>
      <c r="AH223" s="370"/>
      <c r="AI223" s="370"/>
      <c r="AJ223" s="370"/>
      <c r="AK223" s="370"/>
      <c r="AL223" s="370"/>
      <c r="AM223" s="365"/>
      <c r="AN223" s="366"/>
      <c r="AO223" s="366"/>
      <c r="AP223" s="366"/>
      <c r="AQ223" s="366"/>
      <c r="AR223" s="366"/>
      <c r="AS223" s="393"/>
      <c r="AT223" s="371"/>
      <c r="AU223" s="371"/>
      <c r="AV223" s="371"/>
      <c r="AW223" s="371"/>
      <c r="AX223" s="371"/>
      <c r="AY223" s="394"/>
      <c r="AZ223" s="372"/>
      <c r="BA223" s="372"/>
      <c r="BB223" s="372"/>
      <c r="BC223" s="372"/>
      <c r="BD223" s="372"/>
      <c r="BE223" s="365"/>
      <c r="BF223" s="366"/>
      <c r="BG223" s="366"/>
      <c r="BH223" s="366"/>
      <c r="BI223" s="366"/>
      <c r="BJ223" s="366"/>
      <c r="BK223" s="395"/>
      <c r="BL223" s="373"/>
      <c r="BM223" s="373"/>
      <c r="BN223" s="373"/>
      <c r="BO223" s="373"/>
      <c r="BP223" s="373"/>
      <c r="BQ223" s="390"/>
      <c r="BR223" s="368"/>
      <c r="BS223" s="368"/>
      <c r="BT223" s="368"/>
      <c r="BU223" s="368"/>
      <c r="BV223" s="368"/>
      <c r="BW223" s="394"/>
      <c r="BX223" s="372"/>
      <c r="BY223" s="372"/>
      <c r="BZ223" s="372"/>
      <c r="CA223" s="372"/>
      <c r="CB223" s="372"/>
      <c r="CC223" s="395"/>
      <c r="CD223" s="389"/>
      <c r="CE223" s="373"/>
      <c r="CF223" s="373"/>
      <c r="CG223" s="373"/>
      <c r="CH223" s="308"/>
    </row>
    <row r="224" spans="1:86" customFormat="1" hidden="1" x14ac:dyDescent="0.25">
      <c r="A224" s="374"/>
      <c r="B224" s="374"/>
      <c r="C224" s="492"/>
      <c r="D224" s="377"/>
      <c r="E224" s="374"/>
      <c r="F224" s="377"/>
      <c r="G224" s="378"/>
      <c r="H224" s="458"/>
      <c r="I224" s="463"/>
      <c r="J224" s="365"/>
      <c r="K224" s="365"/>
      <c r="L224" s="366"/>
      <c r="M224" s="366"/>
      <c r="N224" s="366"/>
      <c r="O224" s="389"/>
      <c r="P224" s="389"/>
      <c r="Q224" s="367"/>
      <c r="R224" s="367"/>
      <c r="S224" s="367"/>
      <c r="T224" s="367"/>
      <c r="U224" s="390"/>
      <c r="V224" s="368"/>
      <c r="W224" s="368"/>
      <c r="X224" s="368"/>
      <c r="Y224" s="368"/>
      <c r="Z224" s="368"/>
      <c r="AA224" s="391"/>
      <c r="AB224" s="369"/>
      <c r="AC224" s="369"/>
      <c r="AD224" s="369"/>
      <c r="AE224" s="369"/>
      <c r="AF224" s="369"/>
      <c r="AG224" s="392"/>
      <c r="AH224" s="370"/>
      <c r="AI224" s="370"/>
      <c r="AJ224" s="370"/>
      <c r="AK224" s="370"/>
      <c r="AL224" s="370"/>
      <c r="AM224" s="365"/>
      <c r="AN224" s="366"/>
      <c r="AO224" s="366"/>
      <c r="AP224" s="366"/>
      <c r="AQ224" s="366"/>
      <c r="AR224" s="366"/>
      <c r="AS224" s="393"/>
      <c r="AT224" s="371"/>
      <c r="AU224" s="371"/>
      <c r="AV224" s="371"/>
      <c r="AW224" s="371"/>
      <c r="AX224" s="371"/>
      <c r="AY224" s="394"/>
      <c r="AZ224" s="372"/>
      <c r="BA224" s="372"/>
      <c r="BB224" s="372"/>
      <c r="BC224" s="372"/>
      <c r="BD224" s="372"/>
      <c r="BE224" s="365"/>
      <c r="BF224" s="366"/>
      <c r="BG224" s="366"/>
      <c r="BH224" s="366"/>
      <c r="BI224" s="366"/>
      <c r="BJ224" s="366"/>
      <c r="BK224" s="395"/>
      <c r="BL224" s="373"/>
      <c r="BM224" s="373"/>
      <c r="BN224" s="373"/>
      <c r="BO224" s="373"/>
      <c r="BP224" s="373"/>
      <c r="BQ224" s="390"/>
      <c r="BR224" s="368"/>
      <c r="BS224" s="368"/>
      <c r="BT224" s="368"/>
      <c r="BU224" s="368"/>
      <c r="BV224" s="368"/>
      <c r="BW224" s="394"/>
      <c r="BX224" s="372"/>
      <c r="BY224" s="372"/>
      <c r="BZ224" s="372"/>
      <c r="CA224" s="372"/>
      <c r="CB224" s="372"/>
      <c r="CC224" s="395"/>
      <c r="CD224" s="389"/>
      <c r="CE224" s="373"/>
      <c r="CF224" s="373"/>
      <c r="CG224" s="373"/>
      <c r="CH224" s="308"/>
    </row>
    <row r="225" spans="1:86" customFormat="1" hidden="1" x14ac:dyDescent="0.25">
      <c r="A225" s="374"/>
      <c r="B225" s="374"/>
      <c r="C225" s="380"/>
      <c r="D225" s="493"/>
      <c r="E225" s="374"/>
      <c r="F225" s="377"/>
      <c r="G225" s="378"/>
      <c r="H225" s="458"/>
      <c r="I225" s="463"/>
      <c r="J225" s="365"/>
      <c r="K225" s="365"/>
      <c r="L225" s="366"/>
      <c r="M225" s="366"/>
      <c r="N225" s="366"/>
      <c r="O225" s="389"/>
      <c r="P225" s="389"/>
      <c r="Q225" s="367"/>
      <c r="R225" s="367"/>
      <c r="S225" s="367"/>
      <c r="T225" s="367"/>
      <c r="U225" s="390"/>
      <c r="V225" s="368"/>
      <c r="W225" s="368"/>
      <c r="X225" s="368"/>
      <c r="Y225" s="368"/>
      <c r="Z225" s="368"/>
      <c r="AA225" s="391"/>
      <c r="AB225" s="369"/>
      <c r="AC225" s="369"/>
      <c r="AD225" s="369"/>
      <c r="AE225" s="369"/>
      <c r="AF225" s="369"/>
      <c r="AG225" s="392"/>
      <c r="AH225" s="370"/>
      <c r="AI225" s="370"/>
      <c r="AJ225" s="370"/>
      <c r="AK225" s="370"/>
      <c r="AL225" s="370"/>
      <c r="AM225" s="365"/>
      <c r="AN225" s="366"/>
      <c r="AO225" s="366"/>
      <c r="AP225" s="366"/>
      <c r="AQ225" s="366"/>
      <c r="AR225" s="366"/>
      <c r="AS225" s="393"/>
      <c r="AT225" s="371"/>
      <c r="AU225" s="371"/>
      <c r="AV225" s="371"/>
      <c r="AW225" s="371"/>
      <c r="AX225" s="371"/>
      <c r="AY225" s="394"/>
      <c r="AZ225" s="372"/>
      <c r="BA225" s="372"/>
      <c r="BB225" s="372"/>
      <c r="BC225" s="372"/>
      <c r="BD225" s="372"/>
      <c r="BE225" s="365"/>
      <c r="BF225" s="366"/>
      <c r="BG225" s="366"/>
      <c r="BH225" s="366"/>
      <c r="BI225" s="366"/>
      <c r="BJ225" s="366"/>
      <c r="BK225" s="395"/>
      <c r="BL225" s="373"/>
      <c r="BM225" s="373"/>
      <c r="BN225" s="373"/>
      <c r="BO225" s="373"/>
      <c r="BP225" s="373"/>
      <c r="BQ225" s="390"/>
      <c r="BR225" s="368"/>
      <c r="BS225" s="368"/>
      <c r="BT225" s="368"/>
      <c r="BU225" s="368"/>
      <c r="BV225" s="368"/>
      <c r="BW225" s="394"/>
      <c r="BX225" s="372"/>
      <c r="BY225" s="372"/>
      <c r="BZ225" s="372"/>
      <c r="CA225" s="372"/>
      <c r="CB225" s="372"/>
      <c r="CC225" s="395"/>
      <c r="CD225" s="389"/>
      <c r="CE225" s="373"/>
      <c r="CF225" s="373"/>
      <c r="CG225" s="373"/>
      <c r="CH225" s="308"/>
    </row>
    <row r="226" spans="1:86" customFormat="1" hidden="1" x14ac:dyDescent="0.25">
      <c r="A226" s="374"/>
      <c r="B226" s="374"/>
      <c r="C226" s="380"/>
      <c r="D226" s="383"/>
      <c r="E226" s="374"/>
      <c r="F226" s="377"/>
      <c r="G226" s="378"/>
      <c r="H226" s="444"/>
      <c r="I226" s="463"/>
      <c r="J226" s="365"/>
      <c r="K226" s="365"/>
      <c r="L226" s="366"/>
      <c r="M226" s="366"/>
      <c r="N226" s="366"/>
      <c r="O226" s="389"/>
      <c r="P226" s="389"/>
      <c r="Q226" s="367"/>
      <c r="R226" s="367"/>
      <c r="S226" s="367"/>
      <c r="T226" s="367"/>
      <c r="U226" s="390"/>
      <c r="V226" s="368"/>
      <c r="W226" s="368"/>
      <c r="X226" s="368"/>
      <c r="Y226" s="368"/>
      <c r="Z226" s="368"/>
      <c r="AA226" s="391"/>
      <c r="AB226" s="369"/>
      <c r="AC226" s="369"/>
      <c r="AD226" s="369"/>
      <c r="AE226" s="369"/>
      <c r="AF226" s="369"/>
      <c r="AG226" s="392"/>
      <c r="AH226" s="370"/>
      <c r="AI226" s="370"/>
      <c r="AJ226" s="370"/>
      <c r="AK226" s="370"/>
      <c r="AL226" s="370"/>
      <c r="AM226" s="365"/>
      <c r="AN226" s="366"/>
      <c r="AO226" s="366"/>
      <c r="AP226" s="366"/>
      <c r="AQ226" s="366"/>
      <c r="AR226" s="366"/>
      <c r="AS226" s="393"/>
      <c r="AT226" s="371"/>
      <c r="AU226" s="371"/>
      <c r="AV226" s="371"/>
      <c r="AW226" s="371"/>
      <c r="AX226" s="371"/>
      <c r="AY226" s="394"/>
      <c r="AZ226" s="372"/>
      <c r="BA226" s="372"/>
      <c r="BB226" s="372"/>
      <c r="BC226" s="372"/>
      <c r="BD226" s="372"/>
      <c r="BE226" s="365"/>
      <c r="BF226" s="366"/>
      <c r="BG226" s="366"/>
      <c r="BH226" s="366"/>
      <c r="BI226" s="366"/>
      <c r="BJ226" s="366"/>
      <c r="BK226" s="395"/>
      <c r="BL226" s="373"/>
      <c r="BM226" s="373"/>
      <c r="BN226" s="373"/>
      <c r="BO226" s="373"/>
      <c r="BP226" s="373"/>
      <c r="BQ226" s="390"/>
      <c r="BR226" s="368"/>
      <c r="BS226" s="368"/>
      <c r="BT226" s="368"/>
      <c r="BU226" s="368"/>
      <c r="BV226" s="368"/>
      <c r="BW226" s="394"/>
      <c r="BX226" s="372"/>
      <c r="BY226" s="372"/>
      <c r="BZ226" s="372"/>
      <c r="CA226" s="372"/>
      <c r="CB226" s="372"/>
      <c r="CC226" s="395"/>
      <c r="CD226" s="389"/>
      <c r="CE226" s="373"/>
      <c r="CF226" s="373"/>
      <c r="CG226" s="373"/>
      <c r="CH226" s="308"/>
    </row>
    <row r="227" spans="1:86" customFormat="1" hidden="1" x14ac:dyDescent="0.25">
      <c r="A227" s="374"/>
      <c r="B227" s="374"/>
      <c r="C227" s="374"/>
      <c r="D227" s="376"/>
      <c r="E227" s="374"/>
      <c r="F227" s="376"/>
      <c r="G227" s="386"/>
      <c r="H227" s="414"/>
      <c r="I227" s="463"/>
      <c r="J227" s="365"/>
      <c r="K227" s="365"/>
      <c r="L227" s="366"/>
      <c r="M227" s="366"/>
      <c r="N227" s="365"/>
      <c r="O227" s="389"/>
      <c r="P227" s="389"/>
      <c r="Q227" s="367"/>
      <c r="R227" s="389"/>
      <c r="S227" s="367"/>
      <c r="T227" s="389"/>
      <c r="U227" s="390"/>
      <c r="V227" s="390"/>
      <c r="W227" s="368"/>
      <c r="X227" s="390"/>
      <c r="Y227" s="368"/>
      <c r="Z227" s="390"/>
      <c r="AA227" s="391"/>
      <c r="AB227" s="391"/>
      <c r="AC227" s="369"/>
      <c r="AD227" s="391"/>
      <c r="AE227" s="369"/>
      <c r="AF227" s="391"/>
      <c r="AG227" s="392"/>
      <c r="AH227" s="392"/>
      <c r="AI227" s="370"/>
      <c r="AJ227" s="392"/>
      <c r="AK227" s="370"/>
      <c r="AL227" s="392"/>
      <c r="AM227" s="365"/>
      <c r="AN227" s="365"/>
      <c r="AO227" s="366"/>
      <c r="AP227" s="365"/>
      <c r="AQ227" s="366"/>
      <c r="AR227" s="365"/>
      <c r="AS227" s="393"/>
      <c r="AT227" s="393"/>
      <c r="AU227" s="371"/>
      <c r="AV227" s="393"/>
      <c r="AW227" s="371"/>
      <c r="AX227" s="393"/>
      <c r="AY227" s="394"/>
      <c r="AZ227" s="394"/>
      <c r="BA227" s="372"/>
      <c r="BB227" s="394"/>
      <c r="BC227" s="372"/>
      <c r="BD227" s="394"/>
      <c r="BE227" s="365"/>
      <c r="BF227" s="365"/>
      <c r="BG227" s="366"/>
      <c r="BH227" s="365"/>
      <c r="BI227" s="366"/>
      <c r="BJ227" s="365"/>
      <c r="BK227" s="395"/>
      <c r="BL227" s="395"/>
      <c r="BM227" s="373"/>
      <c r="BN227" s="395"/>
      <c r="BO227" s="373"/>
      <c r="BP227" s="395"/>
      <c r="BQ227" s="390"/>
      <c r="BR227" s="390"/>
      <c r="BS227" s="368"/>
      <c r="BT227" s="390"/>
      <c r="BU227" s="368"/>
      <c r="BV227" s="390"/>
      <c r="BW227" s="394"/>
      <c r="BX227" s="394"/>
      <c r="BY227" s="372"/>
      <c r="BZ227" s="394"/>
      <c r="CA227" s="372"/>
      <c r="CB227" s="394"/>
      <c r="CC227" s="395"/>
      <c r="CD227" s="389"/>
      <c r="CE227" s="373"/>
      <c r="CF227" s="373"/>
      <c r="CG227" s="395"/>
      <c r="CH227" s="308"/>
    </row>
    <row r="228" spans="1:86" customFormat="1" hidden="1" x14ac:dyDescent="0.25">
      <c r="A228" s="374"/>
      <c r="B228" s="374"/>
      <c r="C228" s="374"/>
      <c r="D228" s="376"/>
      <c r="E228" s="374"/>
      <c r="F228" s="376"/>
      <c r="G228" s="386"/>
      <c r="H228" s="496"/>
      <c r="I228" s="463"/>
      <c r="J228" s="365"/>
      <c r="K228" s="365"/>
      <c r="L228" s="366"/>
      <c r="M228" s="366"/>
      <c r="N228" s="365"/>
      <c r="O228" s="389"/>
      <c r="P228" s="389"/>
      <c r="Q228" s="367"/>
      <c r="R228" s="389"/>
      <c r="S228" s="367"/>
      <c r="T228" s="389"/>
      <c r="U228" s="390"/>
      <c r="V228" s="390"/>
      <c r="W228" s="368"/>
      <c r="X228" s="390"/>
      <c r="Y228" s="368"/>
      <c r="Z228" s="390"/>
      <c r="AA228" s="391"/>
      <c r="AB228" s="391"/>
      <c r="AC228" s="369"/>
      <c r="AD228" s="391"/>
      <c r="AE228" s="369"/>
      <c r="AF228" s="391"/>
      <c r="AG228" s="392"/>
      <c r="AH228" s="392"/>
      <c r="AI228" s="370"/>
      <c r="AJ228" s="392"/>
      <c r="AK228" s="370"/>
      <c r="AL228" s="392"/>
      <c r="AM228" s="365"/>
      <c r="AN228" s="365"/>
      <c r="AO228" s="366"/>
      <c r="AP228" s="365"/>
      <c r="AQ228" s="366"/>
      <c r="AR228" s="365"/>
      <c r="AS228" s="393"/>
      <c r="AT228" s="393"/>
      <c r="AU228" s="371"/>
      <c r="AV228" s="393"/>
      <c r="AW228" s="371"/>
      <c r="AX228" s="393"/>
      <c r="AY228" s="394"/>
      <c r="AZ228" s="394"/>
      <c r="BA228" s="372"/>
      <c r="BB228" s="394"/>
      <c r="BC228" s="372"/>
      <c r="BD228" s="394"/>
      <c r="BE228" s="365"/>
      <c r="BF228" s="365"/>
      <c r="BG228" s="366"/>
      <c r="BH228" s="365"/>
      <c r="BI228" s="366"/>
      <c r="BJ228" s="365"/>
      <c r="BK228" s="395"/>
      <c r="BL228" s="395"/>
      <c r="BM228" s="373"/>
      <c r="BN228" s="395"/>
      <c r="BO228" s="373"/>
      <c r="BP228" s="395"/>
      <c r="BQ228" s="390"/>
      <c r="BR228" s="390"/>
      <c r="BS228" s="368"/>
      <c r="BT228" s="390"/>
      <c r="BU228" s="368"/>
      <c r="BV228" s="390"/>
      <c r="BW228" s="394"/>
      <c r="BX228" s="394"/>
      <c r="BY228" s="372"/>
      <c r="BZ228" s="394"/>
      <c r="CA228" s="372"/>
      <c r="CB228" s="394"/>
      <c r="CC228" s="395"/>
      <c r="CD228" s="389"/>
      <c r="CE228" s="373"/>
      <c r="CF228" s="373"/>
      <c r="CG228" s="395"/>
      <c r="CH228" s="308"/>
    </row>
    <row r="229" spans="1:86" customFormat="1" hidden="1" x14ac:dyDescent="0.25">
      <c r="A229" s="478"/>
      <c r="B229" s="459"/>
      <c r="C229" s="459"/>
      <c r="D229" s="460"/>
      <c r="E229" s="459"/>
      <c r="F229" s="460"/>
      <c r="G229" s="461"/>
      <c r="H229" s="494"/>
      <c r="I229" s="408"/>
      <c r="J229" s="418"/>
      <c r="K229" s="418"/>
      <c r="L229" s="418"/>
      <c r="M229" s="418"/>
      <c r="N229" s="418"/>
      <c r="O229" s="419"/>
      <c r="P229" s="419"/>
      <c r="Q229" s="419"/>
      <c r="R229" s="419"/>
      <c r="S229" s="419"/>
      <c r="T229" s="419"/>
      <c r="U229" s="420"/>
      <c r="V229" s="420"/>
      <c r="W229" s="420"/>
      <c r="X229" s="420"/>
      <c r="Y229" s="420"/>
      <c r="Z229" s="420"/>
      <c r="AA229" s="421"/>
      <c r="AB229" s="421"/>
      <c r="AC229" s="421"/>
      <c r="AD229" s="421"/>
      <c r="AE229" s="421"/>
      <c r="AF229" s="421"/>
      <c r="AG229" s="422"/>
      <c r="AH229" s="422"/>
      <c r="AI229" s="422"/>
      <c r="AJ229" s="422"/>
      <c r="AK229" s="422"/>
      <c r="AL229" s="422"/>
      <c r="AM229" s="418"/>
      <c r="AN229" s="418"/>
      <c r="AO229" s="418"/>
      <c r="AP229" s="418"/>
      <c r="AQ229" s="418"/>
      <c r="AR229" s="418"/>
      <c r="AS229" s="423"/>
      <c r="AT229" s="423"/>
      <c r="AU229" s="423"/>
      <c r="AV229" s="423"/>
      <c r="AW229" s="423"/>
      <c r="AX229" s="423"/>
      <c r="AY229" s="424"/>
      <c r="AZ229" s="424"/>
      <c r="BA229" s="424"/>
      <c r="BB229" s="424"/>
      <c r="BC229" s="424"/>
      <c r="BD229" s="424"/>
      <c r="BE229" s="418"/>
      <c r="BF229" s="418"/>
      <c r="BG229" s="418"/>
      <c r="BH229" s="418"/>
      <c r="BI229" s="418"/>
      <c r="BJ229" s="418"/>
      <c r="BK229" s="425"/>
      <c r="BL229" s="425"/>
      <c r="BM229" s="425"/>
      <c r="BN229" s="425"/>
      <c r="BO229" s="425"/>
      <c r="BP229" s="425"/>
      <c r="BQ229" s="420"/>
      <c r="BR229" s="420"/>
      <c r="BS229" s="420"/>
      <c r="BT229" s="420"/>
      <c r="BU229" s="420"/>
      <c r="BV229" s="420"/>
      <c r="BW229" s="424"/>
      <c r="BX229" s="424"/>
      <c r="BY229" s="424"/>
      <c r="BZ229" s="424"/>
      <c r="CA229" s="424"/>
      <c r="CB229" s="424"/>
      <c r="CC229" s="425"/>
      <c r="CD229" s="419"/>
      <c r="CE229" s="425"/>
      <c r="CF229" s="425"/>
      <c r="CG229" s="425"/>
      <c r="CH229" s="308"/>
    </row>
    <row r="230" spans="1:86" customFormat="1" hidden="1" x14ac:dyDescent="0.25">
      <c r="A230" s="497"/>
      <c r="B230" s="330"/>
      <c r="C230" s="330"/>
      <c r="D230" s="431"/>
      <c r="E230" s="330"/>
      <c r="F230" s="431"/>
      <c r="G230" s="437"/>
      <c r="H230" s="436"/>
      <c r="I230" s="442"/>
      <c r="J230" s="365"/>
      <c r="K230" s="365"/>
      <c r="L230" s="366"/>
      <c r="M230" s="366"/>
      <c r="N230" s="366"/>
      <c r="O230" s="389"/>
      <c r="P230" s="389"/>
      <c r="Q230" s="367"/>
      <c r="R230" s="367"/>
      <c r="S230" s="367"/>
      <c r="T230" s="367"/>
      <c r="U230" s="390"/>
      <c r="V230" s="368"/>
      <c r="W230" s="368"/>
      <c r="X230" s="368"/>
      <c r="Y230" s="368"/>
      <c r="Z230" s="368"/>
      <c r="AA230" s="391"/>
      <c r="AB230" s="369"/>
      <c r="AC230" s="369"/>
      <c r="AD230" s="369"/>
      <c r="AE230" s="369"/>
      <c r="AF230" s="369"/>
      <c r="AG230" s="392"/>
      <c r="AH230" s="370"/>
      <c r="AI230" s="370"/>
      <c r="AJ230" s="370"/>
      <c r="AK230" s="370"/>
      <c r="AL230" s="370"/>
      <c r="AM230" s="365"/>
      <c r="AN230" s="366"/>
      <c r="AO230" s="366"/>
      <c r="AP230" s="366"/>
      <c r="AQ230" s="366"/>
      <c r="AR230" s="366"/>
      <c r="AS230" s="393"/>
      <c r="AT230" s="371"/>
      <c r="AU230" s="371"/>
      <c r="AV230" s="371"/>
      <c r="AW230" s="371"/>
      <c r="AX230" s="371"/>
      <c r="AY230" s="394"/>
      <c r="AZ230" s="372"/>
      <c r="BA230" s="372"/>
      <c r="BB230" s="372"/>
      <c r="BC230" s="372"/>
      <c r="BD230" s="372"/>
      <c r="BE230" s="365"/>
      <c r="BF230" s="366"/>
      <c r="BG230" s="366"/>
      <c r="BH230" s="366"/>
      <c r="BI230" s="366"/>
      <c r="BJ230" s="366"/>
      <c r="BK230" s="395"/>
      <c r="BL230" s="373"/>
      <c r="BM230" s="373"/>
      <c r="BN230" s="373"/>
      <c r="BO230" s="373"/>
      <c r="BP230" s="373"/>
      <c r="BQ230" s="390"/>
      <c r="BR230" s="368"/>
      <c r="BS230" s="368"/>
      <c r="BT230" s="368"/>
      <c r="BU230" s="368"/>
      <c r="BV230" s="368"/>
      <c r="BW230" s="394"/>
      <c r="BX230" s="372"/>
      <c r="BY230" s="372"/>
      <c r="BZ230" s="372"/>
      <c r="CA230" s="372"/>
      <c r="CB230" s="372"/>
      <c r="CC230" s="395"/>
      <c r="CD230" s="389"/>
      <c r="CE230" s="373"/>
      <c r="CF230" s="373"/>
      <c r="CG230" s="373"/>
      <c r="CH230" s="308"/>
    </row>
    <row r="231" spans="1:86" customFormat="1" hidden="1" x14ac:dyDescent="0.25">
      <c r="A231" s="497"/>
      <c r="B231" s="330"/>
      <c r="C231" s="330"/>
      <c r="D231" s="431"/>
      <c r="E231" s="330"/>
      <c r="F231" s="431"/>
      <c r="G231" s="331"/>
      <c r="H231" s="432"/>
      <c r="I231" s="433"/>
      <c r="J231" s="365"/>
      <c r="K231" s="365"/>
      <c r="L231" s="366"/>
      <c r="M231" s="366"/>
      <c r="N231" s="366"/>
      <c r="O231" s="389"/>
      <c r="P231" s="389"/>
      <c r="Q231" s="367"/>
      <c r="R231" s="367"/>
      <c r="S231" s="367"/>
      <c r="T231" s="367"/>
      <c r="U231" s="390"/>
      <c r="V231" s="368"/>
      <c r="W231" s="368"/>
      <c r="X231" s="368"/>
      <c r="Y231" s="368"/>
      <c r="Z231" s="368"/>
      <c r="AA231" s="391"/>
      <c r="AB231" s="369"/>
      <c r="AC231" s="369"/>
      <c r="AD231" s="369"/>
      <c r="AE231" s="369"/>
      <c r="AF231" s="369"/>
      <c r="AG231" s="392"/>
      <c r="AH231" s="370"/>
      <c r="AI231" s="370"/>
      <c r="AJ231" s="370"/>
      <c r="AK231" s="370"/>
      <c r="AL231" s="370"/>
      <c r="AM231" s="365"/>
      <c r="AN231" s="366"/>
      <c r="AO231" s="366"/>
      <c r="AP231" s="366"/>
      <c r="AQ231" s="366"/>
      <c r="AR231" s="366"/>
      <c r="AS231" s="393"/>
      <c r="AT231" s="371"/>
      <c r="AU231" s="371"/>
      <c r="AV231" s="371"/>
      <c r="AW231" s="371"/>
      <c r="AX231" s="371"/>
      <c r="AY231" s="394"/>
      <c r="AZ231" s="372"/>
      <c r="BA231" s="372"/>
      <c r="BB231" s="372"/>
      <c r="BC231" s="372"/>
      <c r="BD231" s="372"/>
      <c r="BE231" s="365"/>
      <c r="BF231" s="366"/>
      <c r="BG231" s="366"/>
      <c r="BH231" s="366"/>
      <c r="BI231" s="366"/>
      <c r="BJ231" s="366"/>
      <c r="BK231" s="395"/>
      <c r="BL231" s="373"/>
      <c r="BM231" s="373"/>
      <c r="BN231" s="373"/>
      <c r="BO231" s="373"/>
      <c r="BP231" s="373"/>
      <c r="BQ231" s="390"/>
      <c r="BR231" s="368"/>
      <c r="BS231" s="368"/>
      <c r="BT231" s="368"/>
      <c r="BU231" s="368"/>
      <c r="BV231" s="368"/>
      <c r="BW231" s="394"/>
      <c r="BX231" s="372"/>
      <c r="BY231" s="372"/>
      <c r="BZ231" s="372"/>
      <c r="CA231" s="372"/>
      <c r="CB231" s="372"/>
      <c r="CC231" s="395"/>
      <c r="CD231" s="389"/>
      <c r="CE231" s="373"/>
      <c r="CF231" s="373"/>
      <c r="CG231" s="373"/>
      <c r="CH231" s="308"/>
    </row>
    <row r="232" spans="1:86" customFormat="1" hidden="1" x14ac:dyDescent="0.25">
      <c r="A232" s="497"/>
      <c r="B232" s="330"/>
      <c r="C232" s="330"/>
      <c r="D232" s="431"/>
      <c r="E232" s="330"/>
      <c r="F232" s="431"/>
      <c r="G232" s="331"/>
      <c r="H232" s="432"/>
      <c r="I232" s="433"/>
      <c r="J232" s="365"/>
      <c r="K232" s="365"/>
      <c r="L232" s="366"/>
      <c r="M232" s="366"/>
      <c r="N232" s="366"/>
      <c r="O232" s="389"/>
      <c r="P232" s="389"/>
      <c r="Q232" s="367"/>
      <c r="R232" s="367"/>
      <c r="S232" s="367"/>
      <c r="T232" s="367"/>
      <c r="U232" s="390"/>
      <c r="V232" s="368"/>
      <c r="W232" s="368"/>
      <c r="X232" s="368"/>
      <c r="Y232" s="368"/>
      <c r="Z232" s="368"/>
      <c r="AA232" s="391"/>
      <c r="AB232" s="369"/>
      <c r="AC232" s="369"/>
      <c r="AD232" s="369"/>
      <c r="AE232" s="369"/>
      <c r="AF232" s="369"/>
      <c r="AG232" s="392"/>
      <c r="AH232" s="370"/>
      <c r="AI232" s="370"/>
      <c r="AJ232" s="370"/>
      <c r="AK232" s="370"/>
      <c r="AL232" s="370"/>
      <c r="AM232" s="365"/>
      <c r="AN232" s="366"/>
      <c r="AO232" s="366"/>
      <c r="AP232" s="366"/>
      <c r="AQ232" s="366"/>
      <c r="AR232" s="366"/>
      <c r="AS232" s="393"/>
      <c r="AT232" s="371"/>
      <c r="AU232" s="371"/>
      <c r="AV232" s="371"/>
      <c r="AW232" s="371"/>
      <c r="AX232" s="371"/>
      <c r="AY232" s="394"/>
      <c r="AZ232" s="372"/>
      <c r="BA232" s="372"/>
      <c r="BB232" s="372"/>
      <c r="BC232" s="372"/>
      <c r="BD232" s="372"/>
      <c r="BE232" s="365"/>
      <c r="BF232" s="366"/>
      <c r="BG232" s="366"/>
      <c r="BH232" s="366"/>
      <c r="BI232" s="366"/>
      <c r="BJ232" s="366"/>
      <c r="BK232" s="395"/>
      <c r="BL232" s="373"/>
      <c r="BM232" s="373"/>
      <c r="BN232" s="373"/>
      <c r="BO232" s="373"/>
      <c r="BP232" s="373"/>
      <c r="BQ232" s="390"/>
      <c r="BR232" s="368"/>
      <c r="BS232" s="368"/>
      <c r="BT232" s="368"/>
      <c r="BU232" s="368"/>
      <c r="BV232" s="368"/>
      <c r="BW232" s="394"/>
      <c r="BX232" s="372"/>
      <c r="BY232" s="372"/>
      <c r="BZ232" s="372"/>
      <c r="CA232" s="372"/>
      <c r="CB232" s="372"/>
      <c r="CC232" s="395"/>
      <c r="CD232" s="389"/>
      <c r="CE232" s="373"/>
      <c r="CF232" s="373"/>
      <c r="CG232" s="373"/>
      <c r="CH232" s="308"/>
    </row>
    <row r="233" spans="1:86" customFormat="1" hidden="1" x14ac:dyDescent="0.25">
      <c r="A233" s="497"/>
      <c r="B233" s="330"/>
      <c r="C233" s="330"/>
      <c r="D233" s="431"/>
      <c r="E233" s="330"/>
      <c r="F233" s="431"/>
      <c r="G233" s="331"/>
      <c r="H233" s="436"/>
      <c r="I233" s="433"/>
      <c r="J233" s="365"/>
      <c r="K233" s="365"/>
      <c r="L233" s="366"/>
      <c r="M233" s="366"/>
      <c r="N233" s="366"/>
      <c r="O233" s="389"/>
      <c r="P233" s="389"/>
      <c r="Q233" s="367"/>
      <c r="R233" s="367"/>
      <c r="S233" s="367"/>
      <c r="T233" s="367"/>
      <c r="U233" s="390"/>
      <c r="V233" s="368"/>
      <c r="W233" s="368"/>
      <c r="X233" s="368"/>
      <c r="Y233" s="368"/>
      <c r="Z233" s="368"/>
      <c r="AA233" s="391"/>
      <c r="AB233" s="369"/>
      <c r="AC233" s="369"/>
      <c r="AD233" s="369"/>
      <c r="AE233" s="369"/>
      <c r="AF233" s="369"/>
      <c r="AG233" s="392"/>
      <c r="AH233" s="370"/>
      <c r="AI233" s="370"/>
      <c r="AJ233" s="370"/>
      <c r="AK233" s="370"/>
      <c r="AL233" s="370"/>
      <c r="AM233" s="365"/>
      <c r="AN233" s="366"/>
      <c r="AO233" s="366"/>
      <c r="AP233" s="366"/>
      <c r="AQ233" s="366"/>
      <c r="AR233" s="366"/>
      <c r="AS233" s="393"/>
      <c r="AT233" s="371"/>
      <c r="AU233" s="371"/>
      <c r="AV233" s="371"/>
      <c r="AW233" s="371"/>
      <c r="AX233" s="371"/>
      <c r="AY233" s="394"/>
      <c r="AZ233" s="372"/>
      <c r="BA233" s="372"/>
      <c r="BB233" s="372"/>
      <c r="BC233" s="372"/>
      <c r="BD233" s="372"/>
      <c r="BE233" s="365"/>
      <c r="BF233" s="366"/>
      <c r="BG233" s="366"/>
      <c r="BH233" s="366"/>
      <c r="BI233" s="366"/>
      <c r="BJ233" s="366"/>
      <c r="BK233" s="395"/>
      <c r="BL233" s="373"/>
      <c r="BM233" s="373"/>
      <c r="BN233" s="373"/>
      <c r="BO233" s="373"/>
      <c r="BP233" s="373"/>
      <c r="BQ233" s="390"/>
      <c r="BR233" s="368"/>
      <c r="BS233" s="368"/>
      <c r="BT233" s="368"/>
      <c r="BU233" s="368"/>
      <c r="BV233" s="368"/>
      <c r="BW233" s="394"/>
      <c r="BX233" s="372"/>
      <c r="BY233" s="372"/>
      <c r="BZ233" s="372"/>
      <c r="CA233" s="372"/>
      <c r="CB233" s="372"/>
      <c r="CC233" s="395"/>
      <c r="CD233" s="389"/>
      <c r="CE233" s="373"/>
      <c r="CF233" s="373"/>
      <c r="CG233" s="373"/>
      <c r="CH233" s="308"/>
    </row>
    <row r="234" spans="1:86" customFormat="1" hidden="1" x14ac:dyDescent="0.25">
      <c r="A234" s="497"/>
      <c r="B234" s="330"/>
      <c r="C234" s="330"/>
      <c r="D234" s="431"/>
      <c r="E234" s="330"/>
      <c r="F234" s="431"/>
      <c r="G234" s="487"/>
      <c r="H234" s="436"/>
      <c r="I234" s="488"/>
      <c r="J234" s="365"/>
      <c r="K234" s="365"/>
      <c r="L234" s="366"/>
      <c r="M234" s="366"/>
      <c r="N234" s="366"/>
      <c r="O234" s="389"/>
      <c r="P234" s="389"/>
      <c r="Q234" s="367"/>
      <c r="R234" s="367"/>
      <c r="S234" s="367"/>
      <c r="T234" s="367"/>
      <c r="U234" s="390"/>
      <c r="V234" s="368"/>
      <c r="W234" s="368"/>
      <c r="X234" s="368"/>
      <c r="Y234" s="368"/>
      <c r="Z234" s="368"/>
      <c r="AA234" s="391"/>
      <c r="AB234" s="369"/>
      <c r="AC234" s="369"/>
      <c r="AD234" s="369"/>
      <c r="AE234" s="369"/>
      <c r="AF234" s="369"/>
      <c r="AG234" s="392"/>
      <c r="AH234" s="370"/>
      <c r="AI234" s="370"/>
      <c r="AJ234" s="370"/>
      <c r="AK234" s="370"/>
      <c r="AL234" s="370"/>
      <c r="AM234" s="365"/>
      <c r="AN234" s="366"/>
      <c r="AO234" s="366"/>
      <c r="AP234" s="366"/>
      <c r="AQ234" s="366"/>
      <c r="AR234" s="366"/>
      <c r="AS234" s="393"/>
      <c r="AT234" s="371"/>
      <c r="AU234" s="371"/>
      <c r="AV234" s="371"/>
      <c r="AW234" s="371"/>
      <c r="AX234" s="371"/>
      <c r="AY234" s="394"/>
      <c r="AZ234" s="372"/>
      <c r="BA234" s="372"/>
      <c r="BB234" s="372"/>
      <c r="BC234" s="372"/>
      <c r="BD234" s="372"/>
      <c r="BE234" s="365"/>
      <c r="BF234" s="366"/>
      <c r="BG234" s="366"/>
      <c r="BH234" s="366"/>
      <c r="BI234" s="366"/>
      <c r="BJ234" s="366"/>
      <c r="BK234" s="395"/>
      <c r="BL234" s="373"/>
      <c r="BM234" s="373"/>
      <c r="BN234" s="373"/>
      <c r="BO234" s="373"/>
      <c r="BP234" s="373"/>
      <c r="BQ234" s="390"/>
      <c r="BR234" s="368"/>
      <c r="BS234" s="368"/>
      <c r="BT234" s="368"/>
      <c r="BU234" s="368"/>
      <c r="BV234" s="368"/>
      <c r="BW234" s="394"/>
      <c r="BX234" s="372"/>
      <c r="BY234" s="372"/>
      <c r="BZ234" s="372"/>
      <c r="CA234" s="372"/>
      <c r="CB234" s="372"/>
      <c r="CC234" s="395"/>
      <c r="CD234" s="389"/>
      <c r="CE234" s="373"/>
      <c r="CF234" s="373"/>
      <c r="CG234" s="373"/>
      <c r="CH234" s="308"/>
    </row>
    <row r="235" spans="1:86" customFormat="1" hidden="1" x14ac:dyDescent="0.25">
      <c r="A235" s="497"/>
      <c r="B235" s="330"/>
      <c r="C235" s="330"/>
      <c r="D235" s="431"/>
      <c r="E235" s="330"/>
      <c r="F235" s="431"/>
      <c r="G235" s="489"/>
      <c r="H235" s="432"/>
      <c r="I235" s="488"/>
      <c r="J235" s="365"/>
      <c r="K235" s="365"/>
      <c r="L235" s="366"/>
      <c r="M235" s="366"/>
      <c r="N235" s="366"/>
      <c r="O235" s="389"/>
      <c r="P235" s="389"/>
      <c r="Q235" s="367"/>
      <c r="R235" s="367"/>
      <c r="S235" s="367"/>
      <c r="T235" s="367"/>
      <c r="U235" s="390"/>
      <c r="V235" s="368"/>
      <c r="W235" s="368"/>
      <c r="X235" s="368"/>
      <c r="Y235" s="368"/>
      <c r="Z235" s="368"/>
      <c r="AA235" s="391"/>
      <c r="AB235" s="369"/>
      <c r="AC235" s="369"/>
      <c r="AD235" s="369"/>
      <c r="AE235" s="369"/>
      <c r="AF235" s="369"/>
      <c r="AG235" s="392"/>
      <c r="AH235" s="370"/>
      <c r="AI235" s="370"/>
      <c r="AJ235" s="370"/>
      <c r="AK235" s="370"/>
      <c r="AL235" s="370"/>
      <c r="AM235" s="365"/>
      <c r="AN235" s="366"/>
      <c r="AO235" s="366"/>
      <c r="AP235" s="366"/>
      <c r="AQ235" s="366"/>
      <c r="AR235" s="366"/>
      <c r="AS235" s="393"/>
      <c r="AT235" s="371"/>
      <c r="AU235" s="371"/>
      <c r="AV235" s="371"/>
      <c r="AW235" s="371"/>
      <c r="AX235" s="371"/>
      <c r="AY235" s="394"/>
      <c r="AZ235" s="372"/>
      <c r="BA235" s="372"/>
      <c r="BB235" s="372"/>
      <c r="BC235" s="372"/>
      <c r="BD235" s="372"/>
      <c r="BE235" s="365"/>
      <c r="BF235" s="366"/>
      <c r="BG235" s="366"/>
      <c r="BH235" s="366"/>
      <c r="BI235" s="366"/>
      <c r="BJ235" s="366"/>
      <c r="BK235" s="395"/>
      <c r="BL235" s="373"/>
      <c r="BM235" s="373"/>
      <c r="BN235" s="373"/>
      <c r="BO235" s="373"/>
      <c r="BP235" s="373"/>
      <c r="BQ235" s="390"/>
      <c r="BR235" s="368"/>
      <c r="BS235" s="368"/>
      <c r="BT235" s="368"/>
      <c r="BU235" s="368"/>
      <c r="BV235" s="368"/>
      <c r="BW235" s="394"/>
      <c r="BX235" s="372"/>
      <c r="BY235" s="372"/>
      <c r="BZ235" s="372"/>
      <c r="CA235" s="372"/>
      <c r="CB235" s="372"/>
      <c r="CC235" s="395"/>
      <c r="CD235" s="389"/>
      <c r="CE235" s="373"/>
      <c r="CF235" s="373"/>
      <c r="CG235" s="373"/>
      <c r="CH235" s="308"/>
    </row>
    <row r="236" spans="1:86" customFormat="1" hidden="1" x14ac:dyDescent="0.25">
      <c r="A236" s="497"/>
      <c r="B236" s="330"/>
      <c r="C236" s="330"/>
      <c r="D236" s="431"/>
      <c r="E236" s="330"/>
      <c r="F236" s="431"/>
      <c r="G236" s="331"/>
      <c r="H236" s="432"/>
      <c r="I236" s="488"/>
      <c r="J236" s="365"/>
      <c r="K236" s="365"/>
      <c r="L236" s="366"/>
      <c r="M236" s="366"/>
      <c r="N236" s="366"/>
      <c r="O236" s="389"/>
      <c r="P236" s="389"/>
      <c r="Q236" s="367"/>
      <c r="R236" s="367"/>
      <c r="S236" s="367"/>
      <c r="T236" s="367"/>
      <c r="U236" s="390"/>
      <c r="V236" s="368"/>
      <c r="W236" s="368"/>
      <c r="X236" s="368"/>
      <c r="Y236" s="368"/>
      <c r="Z236" s="368"/>
      <c r="AA236" s="391"/>
      <c r="AB236" s="369"/>
      <c r="AC236" s="369"/>
      <c r="AD236" s="369"/>
      <c r="AE236" s="369"/>
      <c r="AF236" s="369"/>
      <c r="AG236" s="392"/>
      <c r="AH236" s="370"/>
      <c r="AI236" s="370"/>
      <c r="AJ236" s="370"/>
      <c r="AK236" s="370"/>
      <c r="AL236" s="370"/>
      <c r="AM236" s="365"/>
      <c r="AN236" s="366"/>
      <c r="AO236" s="366"/>
      <c r="AP236" s="366"/>
      <c r="AQ236" s="366"/>
      <c r="AR236" s="366"/>
      <c r="AS236" s="393"/>
      <c r="AT236" s="371"/>
      <c r="AU236" s="371"/>
      <c r="AV236" s="371"/>
      <c r="AW236" s="371"/>
      <c r="AX236" s="371"/>
      <c r="AY236" s="394"/>
      <c r="AZ236" s="372"/>
      <c r="BA236" s="372"/>
      <c r="BB236" s="372"/>
      <c r="BC236" s="372"/>
      <c r="BD236" s="372"/>
      <c r="BE236" s="365"/>
      <c r="BF236" s="366"/>
      <c r="BG236" s="366"/>
      <c r="BH236" s="366"/>
      <c r="BI236" s="366"/>
      <c r="BJ236" s="366"/>
      <c r="BK236" s="395"/>
      <c r="BL236" s="373"/>
      <c r="BM236" s="373"/>
      <c r="BN236" s="373"/>
      <c r="BO236" s="373"/>
      <c r="BP236" s="373"/>
      <c r="BQ236" s="390"/>
      <c r="BR236" s="368"/>
      <c r="BS236" s="368"/>
      <c r="BT236" s="368"/>
      <c r="BU236" s="368"/>
      <c r="BV236" s="368"/>
      <c r="BW236" s="394"/>
      <c r="BX236" s="372"/>
      <c r="BY236" s="372"/>
      <c r="BZ236" s="372"/>
      <c r="CA236" s="372"/>
      <c r="CB236" s="372"/>
      <c r="CC236" s="395"/>
      <c r="CD236" s="389"/>
      <c r="CE236" s="373"/>
      <c r="CF236" s="373"/>
      <c r="CG236" s="373"/>
      <c r="CH236" s="308"/>
    </row>
    <row r="237" spans="1:86" customFormat="1" hidden="1" x14ac:dyDescent="0.25">
      <c r="A237" s="497"/>
      <c r="B237" s="330"/>
      <c r="C237" s="330"/>
      <c r="D237" s="431"/>
      <c r="E237" s="330"/>
      <c r="F237" s="431"/>
      <c r="G237" s="487"/>
      <c r="H237" s="436"/>
      <c r="I237" s="442"/>
      <c r="J237" s="365"/>
      <c r="K237" s="365"/>
      <c r="L237" s="366"/>
      <c r="M237" s="366"/>
      <c r="N237" s="366"/>
      <c r="O237" s="389"/>
      <c r="P237" s="389"/>
      <c r="Q237" s="367"/>
      <c r="R237" s="367"/>
      <c r="S237" s="367"/>
      <c r="T237" s="367"/>
      <c r="U237" s="390"/>
      <c r="V237" s="368"/>
      <c r="W237" s="368"/>
      <c r="X237" s="368"/>
      <c r="Y237" s="368"/>
      <c r="Z237" s="368"/>
      <c r="AA237" s="391"/>
      <c r="AB237" s="369"/>
      <c r="AC237" s="369"/>
      <c r="AD237" s="369"/>
      <c r="AE237" s="369"/>
      <c r="AF237" s="369"/>
      <c r="AG237" s="392"/>
      <c r="AH237" s="370"/>
      <c r="AI237" s="370"/>
      <c r="AJ237" s="370"/>
      <c r="AK237" s="370"/>
      <c r="AL237" s="370"/>
      <c r="AM237" s="365"/>
      <c r="AN237" s="366"/>
      <c r="AO237" s="366"/>
      <c r="AP237" s="366"/>
      <c r="AQ237" s="366"/>
      <c r="AR237" s="366"/>
      <c r="AS237" s="393"/>
      <c r="AT237" s="371"/>
      <c r="AU237" s="371"/>
      <c r="AV237" s="371"/>
      <c r="AW237" s="371"/>
      <c r="AX237" s="371"/>
      <c r="AY237" s="394"/>
      <c r="AZ237" s="372"/>
      <c r="BA237" s="372"/>
      <c r="BB237" s="372"/>
      <c r="BC237" s="372"/>
      <c r="BD237" s="372"/>
      <c r="BE237" s="365"/>
      <c r="BF237" s="366"/>
      <c r="BG237" s="366"/>
      <c r="BH237" s="366"/>
      <c r="BI237" s="366"/>
      <c r="BJ237" s="366"/>
      <c r="BK237" s="395"/>
      <c r="BL237" s="373"/>
      <c r="BM237" s="373"/>
      <c r="BN237" s="373"/>
      <c r="BO237" s="373"/>
      <c r="BP237" s="373"/>
      <c r="BQ237" s="390"/>
      <c r="BR237" s="368"/>
      <c r="BS237" s="368"/>
      <c r="BT237" s="368"/>
      <c r="BU237" s="368"/>
      <c r="BV237" s="368"/>
      <c r="BW237" s="394"/>
      <c r="BX237" s="372"/>
      <c r="BY237" s="372"/>
      <c r="BZ237" s="372"/>
      <c r="CA237" s="372"/>
      <c r="CB237" s="372"/>
      <c r="CC237" s="395"/>
      <c r="CD237" s="389"/>
      <c r="CE237" s="373"/>
      <c r="CF237" s="373"/>
      <c r="CG237" s="373"/>
      <c r="CH237" s="308"/>
    </row>
    <row r="238" spans="1:86" customFormat="1" hidden="1" x14ac:dyDescent="0.25">
      <c r="A238" s="374"/>
      <c r="B238" s="374"/>
      <c r="C238" s="375"/>
      <c r="D238" s="376"/>
      <c r="E238" s="374"/>
      <c r="F238" s="376"/>
      <c r="G238" s="386"/>
      <c r="H238" s="414"/>
      <c r="I238" s="387"/>
      <c r="J238" s="365"/>
      <c r="K238" s="365"/>
      <c r="L238" s="366"/>
      <c r="M238" s="366"/>
      <c r="N238" s="366"/>
      <c r="O238" s="389"/>
      <c r="P238" s="389"/>
      <c r="Q238" s="367"/>
      <c r="R238" s="367"/>
      <c r="S238" s="367"/>
      <c r="T238" s="367"/>
      <c r="U238" s="390"/>
      <c r="V238" s="368"/>
      <c r="W238" s="368"/>
      <c r="X238" s="368"/>
      <c r="Y238" s="368"/>
      <c r="Z238" s="368"/>
      <c r="AA238" s="391"/>
      <c r="AB238" s="369"/>
      <c r="AC238" s="369"/>
      <c r="AD238" s="369"/>
      <c r="AE238" s="369"/>
      <c r="AF238" s="369"/>
      <c r="AG238" s="392"/>
      <c r="AH238" s="370"/>
      <c r="AI238" s="370"/>
      <c r="AJ238" s="370"/>
      <c r="AK238" s="370"/>
      <c r="AL238" s="370"/>
      <c r="AM238" s="365"/>
      <c r="AN238" s="366"/>
      <c r="AO238" s="366"/>
      <c r="AP238" s="366"/>
      <c r="AQ238" s="366"/>
      <c r="AR238" s="366"/>
      <c r="AS238" s="393"/>
      <c r="AT238" s="371"/>
      <c r="AU238" s="371"/>
      <c r="AV238" s="371"/>
      <c r="AW238" s="371"/>
      <c r="AX238" s="371"/>
      <c r="AY238" s="394"/>
      <c r="AZ238" s="372"/>
      <c r="BA238" s="372"/>
      <c r="BB238" s="372"/>
      <c r="BC238" s="372"/>
      <c r="BD238" s="372"/>
      <c r="BE238" s="365"/>
      <c r="BF238" s="366"/>
      <c r="BG238" s="366"/>
      <c r="BH238" s="366"/>
      <c r="BI238" s="366"/>
      <c r="BJ238" s="366"/>
      <c r="BK238" s="395"/>
      <c r="BL238" s="373"/>
      <c r="BM238" s="373"/>
      <c r="BN238" s="373"/>
      <c r="BO238" s="373"/>
      <c r="BP238" s="373"/>
      <c r="BQ238" s="390"/>
      <c r="BR238" s="368"/>
      <c r="BS238" s="368"/>
      <c r="BT238" s="368"/>
      <c r="BU238" s="368"/>
      <c r="BV238" s="368"/>
      <c r="BW238" s="394"/>
      <c r="BX238" s="372"/>
      <c r="BY238" s="372"/>
      <c r="BZ238" s="372"/>
      <c r="CA238" s="372"/>
      <c r="CB238" s="372"/>
      <c r="CC238" s="395"/>
      <c r="CD238" s="389"/>
      <c r="CE238" s="373"/>
      <c r="CF238" s="373"/>
      <c r="CG238" s="373"/>
      <c r="CH238" s="308"/>
    </row>
    <row r="239" spans="1:86" customFormat="1" hidden="1" x14ac:dyDescent="0.25">
      <c r="A239" s="374"/>
      <c r="B239" s="374"/>
      <c r="C239" s="375"/>
      <c r="D239" s="377"/>
      <c r="E239" s="374"/>
      <c r="F239" s="377"/>
      <c r="G239" s="378"/>
      <c r="H239" s="458"/>
      <c r="I239" s="377"/>
      <c r="J239" s="365"/>
      <c r="K239" s="365"/>
      <c r="L239" s="366"/>
      <c r="M239" s="366"/>
      <c r="N239" s="366"/>
      <c r="O239" s="389"/>
      <c r="P239" s="389"/>
      <c r="Q239" s="367"/>
      <c r="R239" s="367"/>
      <c r="S239" s="367"/>
      <c r="T239" s="367"/>
      <c r="U239" s="390"/>
      <c r="V239" s="368"/>
      <c r="W239" s="368"/>
      <c r="X239" s="368"/>
      <c r="Y239" s="368"/>
      <c r="Z239" s="368"/>
      <c r="AA239" s="391"/>
      <c r="AB239" s="369"/>
      <c r="AC239" s="369"/>
      <c r="AD239" s="369"/>
      <c r="AE239" s="369"/>
      <c r="AF239" s="369"/>
      <c r="AG239" s="392"/>
      <c r="AH239" s="370"/>
      <c r="AI239" s="370"/>
      <c r="AJ239" s="370"/>
      <c r="AK239" s="370"/>
      <c r="AL239" s="370"/>
      <c r="AM239" s="365"/>
      <c r="AN239" s="366"/>
      <c r="AO239" s="366"/>
      <c r="AP239" s="366"/>
      <c r="AQ239" s="366"/>
      <c r="AR239" s="366"/>
      <c r="AS239" s="393"/>
      <c r="AT239" s="371"/>
      <c r="AU239" s="371"/>
      <c r="AV239" s="371"/>
      <c r="AW239" s="371"/>
      <c r="AX239" s="371"/>
      <c r="AY239" s="394"/>
      <c r="AZ239" s="372"/>
      <c r="BA239" s="372"/>
      <c r="BB239" s="372"/>
      <c r="BC239" s="372"/>
      <c r="BD239" s="372"/>
      <c r="BE239" s="365"/>
      <c r="BF239" s="366"/>
      <c r="BG239" s="366"/>
      <c r="BH239" s="366"/>
      <c r="BI239" s="366"/>
      <c r="BJ239" s="366"/>
      <c r="BK239" s="395"/>
      <c r="BL239" s="373"/>
      <c r="BM239" s="373"/>
      <c r="BN239" s="373"/>
      <c r="BO239" s="373"/>
      <c r="BP239" s="373"/>
      <c r="BQ239" s="390"/>
      <c r="BR239" s="368"/>
      <c r="BS239" s="368"/>
      <c r="BT239" s="368"/>
      <c r="BU239" s="368"/>
      <c r="BV239" s="368"/>
      <c r="BW239" s="394"/>
      <c r="BX239" s="372"/>
      <c r="BY239" s="372"/>
      <c r="BZ239" s="372"/>
      <c r="CA239" s="372"/>
      <c r="CB239" s="372"/>
      <c r="CC239" s="395"/>
      <c r="CD239" s="389"/>
      <c r="CE239" s="373"/>
      <c r="CF239" s="373"/>
      <c r="CG239" s="373"/>
      <c r="CH239" s="308"/>
    </row>
    <row r="240" spans="1:86" customFormat="1" hidden="1" x14ac:dyDescent="0.25">
      <c r="A240" s="374"/>
      <c r="B240" s="374"/>
      <c r="C240" s="374"/>
      <c r="D240" s="387"/>
      <c r="E240" s="374"/>
      <c r="F240" s="387"/>
      <c r="G240" s="498"/>
      <c r="H240" s="458"/>
      <c r="I240" s="377"/>
      <c r="J240" s="365"/>
      <c r="K240" s="365"/>
      <c r="L240" s="366"/>
      <c r="M240" s="366"/>
      <c r="N240" s="366"/>
      <c r="O240" s="389"/>
      <c r="P240" s="389"/>
      <c r="Q240" s="367"/>
      <c r="R240" s="367"/>
      <c r="S240" s="367"/>
      <c r="T240" s="367"/>
      <c r="U240" s="390"/>
      <c r="V240" s="368"/>
      <c r="W240" s="368"/>
      <c r="X240" s="368"/>
      <c r="Y240" s="368"/>
      <c r="Z240" s="368"/>
      <c r="AA240" s="391"/>
      <c r="AB240" s="369"/>
      <c r="AC240" s="369"/>
      <c r="AD240" s="369"/>
      <c r="AE240" s="369"/>
      <c r="AF240" s="369"/>
      <c r="AG240" s="392"/>
      <c r="AH240" s="370"/>
      <c r="AI240" s="370"/>
      <c r="AJ240" s="370"/>
      <c r="AK240" s="370"/>
      <c r="AL240" s="370"/>
      <c r="AM240" s="365"/>
      <c r="AN240" s="366"/>
      <c r="AO240" s="366"/>
      <c r="AP240" s="366"/>
      <c r="AQ240" s="366"/>
      <c r="AR240" s="366"/>
      <c r="AS240" s="393"/>
      <c r="AT240" s="371"/>
      <c r="AU240" s="371"/>
      <c r="AV240" s="371"/>
      <c r="AW240" s="371"/>
      <c r="AX240" s="371"/>
      <c r="AY240" s="394"/>
      <c r="AZ240" s="372"/>
      <c r="BA240" s="372"/>
      <c r="BB240" s="372"/>
      <c r="BC240" s="372"/>
      <c r="BD240" s="372"/>
      <c r="BE240" s="365"/>
      <c r="BF240" s="366"/>
      <c r="BG240" s="366"/>
      <c r="BH240" s="366"/>
      <c r="BI240" s="366"/>
      <c r="BJ240" s="366"/>
      <c r="BK240" s="395"/>
      <c r="BL240" s="373"/>
      <c r="BM240" s="373"/>
      <c r="BN240" s="373"/>
      <c r="BO240" s="373"/>
      <c r="BP240" s="373"/>
      <c r="BQ240" s="390"/>
      <c r="BR240" s="368"/>
      <c r="BS240" s="368"/>
      <c r="BT240" s="368"/>
      <c r="BU240" s="368"/>
      <c r="BV240" s="368"/>
      <c r="BW240" s="394"/>
      <c r="BX240" s="372"/>
      <c r="BY240" s="372"/>
      <c r="BZ240" s="372"/>
      <c r="CA240" s="372"/>
      <c r="CB240" s="372"/>
      <c r="CC240" s="395"/>
      <c r="CD240" s="389"/>
      <c r="CE240" s="373"/>
      <c r="CF240" s="373"/>
      <c r="CG240" s="373"/>
      <c r="CH240" s="308"/>
    </row>
    <row r="241" spans="1:86" customFormat="1" hidden="1" x14ac:dyDescent="0.25">
      <c r="A241" s="374"/>
      <c r="B241" s="374"/>
      <c r="C241" s="499"/>
      <c r="D241" s="387"/>
      <c r="E241" s="374"/>
      <c r="F241" s="387"/>
      <c r="G241" s="498"/>
      <c r="H241" s="458"/>
      <c r="I241" s="377"/>
      <c r="J241" s="365"/>
      <c r="K241" s="365"/>
      <c r="L241" s="366"/>
      <c r="M241" s="366"/>
      <c r="N241" s="366"/>
      <c r="O241" s="389"/>
      <c r="P241" s="389"/>
      <c r="Q241" s="367"/>
      <c r="R241" s="367"/>
      <c r="S241" s="367"/>
      <c r="T241" s="367"/>
      <c r="U241" s="390"/>
      <c r="V241" s="368"/>
      <c r="W241" s="368"/>
      <c r="X241" s="368"/>
      <c r="Y241" s="368"/>
      <c r="Z241" s="368"/>
      <c r="AA241" s="391"/>
      <c r="AB241" s="369"/>
      <c r="AC241" s="369"/>
      <c r="AD241" s="369"/>
      <c r="AE241" s="369"/>
      <c r="AF241" s="369"/>
      <c r="AG241" s="392"/>
      <c r="AH241" s="370"/>
      <c r="AI241" s="370"/>
      <c r="AJ241" s="370"/>
      <c r="AK241" s="370"/>
      <c r="AL241" s="370"/>
      <c r="AM241" s="365"/>
      <c r="AN241" s="366"/>
      <c r="AO241" s="366"/>
      <c r="AP241" s="366"/>
      <c r="AQ241" s="366"/>
      <c r="AR241" s="366"/>
      <c r="AS241" s="393"/>
      <c r="AT241" s="371"/>
      <c r="AU241" s="371"/>
      <c r="AV241" s="371"/>
      <c r="AW241" s="371"/>
      <c r="AX241" s="371"/>
      <c r="AY241" s="394"/>
      <c r="AZ241" s="372"/>
      <c r="BA241" s="372"/>
      <c r="BB241" s="372"/>
      <c r="BC241" s="372"/>
      <c r="BD241" s="372"/>
      <c r="BE241" s="365"/>
      <c r="BF241" s="366"/>
      <c r="BG241" s="366"/>
      <c r="BH241" s="366"/>
      <c r="BI241" s="366"/>
      <c r="BJ241" s="366"/>
      <c r="BK241" s="395"/>
      <c r="BL241" s="373"/>
      <c r="BM241" s="373"/>
      <c r="BN241" s="373"/>
      <c r="BO241" s="373"/>
      <c r="BP241" s="373"/>
      <c r="BQ241" s="390"/>
      <c r="BR241" s="368"/>
      <c r="BS241" s="368"/>
      <c r="BT241" s="368"/>
      <c r="BU241" s="368"/>
      <c r="BV241" s="368"/>
      <c r="BW241" s="394"/>
      <c r="BX241" s="372"/>
      <c r="BY241" s="372"/>
      <c r="BZ241" s="372"/>
      <c r="CA241" s="372"/>
      <c r="CB241" s="372"/>
      <c r="CC241" s="395"/>
      <c r="CD241" s="389"/>
      <c r="CE241" s="373"/>
      <c r="CF241" s="373"/>
      <c r="CG241" s="373"/>
      <c r="CH241" s="308"/>
    </row>
    <row r="242" spans="1:86" customFormat="1" hidden="1" x14ac:dyDescent="0.25">
      <c r="A242" s="374"/>
      <c r="B242" s="374"/>
      <c r="C242" s="499"/>
      <c r="D242" s="493"/>
      <c r="E242" s="374"/>
      <c r="F242" s="387"/>
      <c r="G242" s="443"/>
      <c r="H242" s="458"/>
      <c r="I242" s="472"/>
      <c r="J242" s="365"/>
      <c r="K242" s="365"/>
      <c r="L242" s="366"/>
      <c r="M242" s="366"/>
      <c r="N242" s="366"/>
      <c r="O242" s="389"/>
      <c r="P242" s="389"/>
      <c r="Q242" s="367"/>
      <c r="R242" s="367"/>
      <c r="S242" s="367"/>
      <c r="T242" s="367"/>
      <c r="U242" s="390"/>
      <c r="V242" s="368"/>
      <c r="W242" s="368"/>
      <c r="X242" s="368"/>
      <c r="Y242" s="368"/>
      <c r="Z242" s="368"/>
      <c r="AA242" s="391"/>
      <c r="AB242" s="369"/>
      <c r="AC242" s="369"/>
      <c r="AD242" s="369"/>
      <c r="AE242" s="369"/>
      <c r="AF242" s="369"/>
      <c r="AG242" s="392"/>
      <c r="AH242" s="370"/>
      <c r="AI242" s="370"/>
      <c r="AJ242" s="370"/>
      <c r="AK242" s="370"/>
      <c r="AL242" s="370"/>
      <c r="AM242" s="365"/>
      <c r="AN242" s="366"/>
      <c r="AO242" s="366"/>
      <c r="AP242" s="366"/>
      <c r="AQ242" s="366"/>
      <c r="AR242" s="366"/>
      <c r="AS242" s="393"/>
      <c r="AT242" s="371"/>
      <c r="AU242" s="371"/>
      <c r="AV242" s="371"/>
      <c r="AW242" s="371"/>
      <c r="AX242" s="371"/>
      <c r="AY242" s="394"/>
      <c r="AZ242" s="372"/>
      <c r="BA242" s="372"/>
      <c r="BB242" s="372"/>
      <c r="BC242" s="372"/>
      <c r="BD242" s="372"/>
      <c r="BE242" s="365"/>
      <c r="BF242" s="366"/>
      <c r="BG242" s="366"/>
      <c r="BH242" s="366"/>
      <c r="BI242" s="366"/>
      <c r="BJ242" s="366"/>
      <c r="BK242" s="395"/>
      <c r="BL242" s="373"/>
      <c r="BM242" s="373"/>
      <c r="BN242" s="373"/>
      <c r="BO242" s="373"/>
      <c r="BP242" s="373"/>
      <c r="BQ242" s="390"/>
      <c r="BR242" s="368"/>
      <c r="BS242" s="368"/>
      <c r="BT242" s="368"/>
      <c r="BU242" s="368"/>
      <c r="BV242" s="368"/>
      <c r="BW242" s="394"/>
      <c r="BX242" s="372"/>
      <c r="BY242" s="372"/>
      <c r="BZ242" s="372"/>
      <c r="CA242" s="372"/>
      <c r="CB242" s="372"/>
      <c r="CC242" s="395"/>
      <c r="CD242" s="389"/>
      <c r="CE242" s="373"/>
      <c r="CF242" s="373"/>
      <c r="CG242" s="373"/>
      <c r="CH242" s="308"/>
    </row>
    <row r="243" spans="1:86" customFormat="1" hidden="1" x14ac:dyDescent="0.25">
      <c r="A243" s="374"/>
      <c r="B243" s="374"/>
      <c r="C243" s="499"/>
      <c r="D243" s="383"/>
      <c r="E243" s="374"/>
      <c r="F243" s="387"/>
      <c r="G243" s="443"/>
      <c r="H243" s="444"/>
      <c r="I243" s="385"/>
      <c r="J243" s="365"/>
      <c r="K243" s="365"/>
      <c r="L243" s="366"/>
      <c r="M243" s="366"/>
      <c r="N243" s="366"/>
      <c r="O243" s="389"/>
      <c r="P243" s="389"/>
      <c r="Q243" s="367"/>
      <c r="R243" s="367"/>
      <c r="S243" s="367"/>
      <c r="T243" s="367"/>
      <c r="U243" s="390"/>
      <c r="V243" s="368"/>
      <c r="W243" s="368"/>
      <c r="X243" s="368"/>
      <c r="Y243" s="368"/>
      <c r="Z243" s="368"/>
      <c r="AA243" s="391"/>
      <c r="AB243" s="369"/>
      <c r="AC243" s="369"/>
      <c r="AD243" s="369"/>
      <c r="AE243" s="369"/>
      <c r="AF243" s="369"/>
      <c r="AG243" s="392"/>
      <c r="AH243" s="370"/>
      <c r="AI243" s="370"/>
      <c r="AJ243" s="370"/>
      <c r="AK243" s="370"/>
      <c r="AL243" s="370"/>
      <c r="AM243" s="365"/>
      <c r="AN243" s="366"/>
      <c r="AO243" s="366"/>
      <c r="AP243" s="366"/>
      <c r="AQ243" s="366"/>
      <c r="AR243" s="366"/>
      <c r="AS243" s="393"/>
      <c r="AT243" s="371"/>
      <c r="AU243" s="371"/>
      <c r="AV243" s="371"/>
      <c r="AW243" s="371"/>
      <c r="AX243" s="371"/>
      <c r="AY243" s="394"/>
      <c r="AZ243" s="372"/>
      <c r="BA243" s="372"/>
      <c r="BB243" s="372"/>
      <c r="BC243" s="372"/>
      <c r="BD243" s="372"/>
      <c r="BE243" s="365"/>
      <c r="BF243" s="366"/>
      <c r="BG243" s="366"/>
      <c r="BH243" s="366"/>
      <c r="BI243" s="366"/>
      <c r="BJ243" s="366"/>
      <c r="BK243" s="395"/>
      <c r="BL243" s="373"/>
      <c r="BM243" s="373"/>
      <c r="BN243" s="373"/>
      <c r="BO243" s="373"/>
      <c r="BP243" s="373"/>
      <c r="BQ243" s="390"/>
      <c r="BR243" s="368"/>
      <c r="BS243" s="368"/>
      <c r="BT243" s="368"/>
      <c r="BU243" s="368"/>
      <c r="BV243" s="368"/>
      <c r="BW243" s="394"/>
      <c r="BX243" s="372"/>
      <c r="BY243" s="372"/>
      <c r="BZ243" s="372"/>
      <c r="CA243" s="372"/>
      <c r="CB243" s="372"/>
      <c r="CC243" s="395"/>
      <c r="CD243" s="389"/>
      <c r="CE243" s="373"/>
      <c r="CF243" s="373"/>
      <c r="CG243" s="373"/>
      <c r="CH243" s="308"/>
    </row>
    <row r="244" spans="1:86" customFormat="1" hidden="1" x14ac:dyDescent="0.25">
      <c r="A244" s="374"/>
      <c r="B244" s="374"/>
      <c r="C244" s="500"/>
      <c r="D244" s="376"/>
      <c r="E244" s="374"/>
      <c r="F244" s="376"/>
      <c r="G244" s="386"/>
      <c r="H244" s="414"/>
      <c r="I244" s="463"/>
      <c r="J244" s="365"/>
      <c r="K244" s="365"/>
      <c r="L244" s="366"/>
      <c r="M244" s="366"/>
      <c r="N244" s="365"/>
      <c r="O244" s="389"/>
      <c r="P244" s="389"/>
      <c r="Q244" s="367"/>
      <c r="R244" s="389"/>
      <c r="S244" s="367"/>
      <c r="T244" s="389"/>
      <c r="U244" s="390"/>
      <c r="V244" s="390"/>
      <c r="W244" s="368"/>
      <c r="X244" s="390"/>
      <c r="Y244" s="368"/>
      <c r="Z244" s="390"/>
      <c r="AA244" s="391"/>
      <c r="AB244" s="391"/>
      <c r="AC244" s="369"/>
      <c r="AD244" s="391"/>
      <c r="AE244" s="369"/>
      <c r="AF244" s="391"/>
      <c r="AG244" s="392"/>
      <c r="AH244" s="392"/>
      <c r="AI244" s="370"/>
      <c r="AJ244" s="392"/>
      <c r="AK244" s="370"/>
      <c r="AL244" s="392"/>
      <c r="AM244" s="365"/>
      <c r="AN244" s="365"/>
      <c r="AO244" s="366"/>
      <c r="AP244" s="365"/>
      <c r="AQ244" s="366"/>
      <c r="AR244" s="365"/>
      <c r="AS244" s="393"/>
      <c r="AT244" s="393"/>
      <c r="AU244" s="371"/>
      <c r="AV244" s="393"/>
      <c r="AW244" s="371"/>
      <c r="AX244" s="393"/>
      <c r="AY244" s="394"/>
      <c r="AZ244" s="394"/>
      <c r="BA244" s="372"/>
      <c r="BB244" s="394"/>
      <c r="BC244" s="372"/>
      <c r="BD244" s="394"/>
      <c r="BE244" s="365"/>
      <c r="BF244" s="365"/>
      <c r="BG244" s="366"/>
      <c r="BH244" s="365"/>
      <c r="BI244" s="366"/>
      <c r="BJ244" s="365"/>
      <c r="BK244" s="395"/>
      <c r="BL244" s="395"/>
      <c r="BM244" s="373"/>
      <c r="BN244" s="395"/>
      <c r="BO244" s="373"/>
      <c r="BP244" s="395"/>
      <c r="BQ244" s="390"/>
      <c r="BR244" s="390"/>
      <c r="BS244" s="368"/>
      <c r="BT244" s="390"/>
      <c r="BU244" s="368"/>
      <c r="BV244" s="390"/>
      <c r="BW244" s="394"/>
      <c r="BX244" s="394"/>
      <c r="BY244" s="372"/>
      <c r="BZ244" s="394"/>
      <c r="CA244" s="372"/>
      <c r="CB244" s="394"/>
      <c r="CC244" s="395"/>
      <c r="CD244" s="389"/>
      <c r="CE244" s="373"/>
      <c r="CF244" s="373"/>
      <c r="CG244" s="395"/>
      <c r="CH244" s="308"/>
    </row>
    <row r="245" spans="1:86" customFormat="1" hidden="1" x14ac:dyDescent="0.25">
      <c r="A245" s="374"/>
      <c r="B245" s="374"/>
      <c r="C245" s="500"/>
      <c r="D245" s="493"/>
      <c r="E245" s="374"/>
      <c r="F245" s="376"/>
      <c r="G245" s="386"/>
      <c r="H245" s="458"/>
      <c r="I245" s="463"/>
      <c r="J245" s="365"/>
      <c r="K245" s="365"/>
      <c r="L245" s="366"/>
      <c r="M245" s="366"/>
      <c r="N245" s="366"/>
      <c r="O245" s="389"/>
      <c r="P245" s="389"/>
      <c r="Q245" s="367"/>
      <c r="R245" s="367"/>
      <c r="S245" s="367"/>
      <c r="T245" s="367"/>
      <c r="U245" s="390"/>
      <c r="V245" s="368"/>
      <c r="W245" s="368"/>
      <c r="X245" s="368"/>
      <c r="Y245" s="368"/>
      <c r="Z245" s="368"/>
      <c r="AA245" s="391"/>
      <c r="AB245" s="369"/>
      <c r="AC245" s="369"/>
      <c r="AD245" s="369"/>
      <c r="AE245" s="369"/>
      <c r="AF245" s="369"/>
      <c r="AG245" s="392"/>
      <c r="AH245" s="370"/>
      <c r="AI245" s="370"/>
      <c r="AJ245" s="370"/>
      <c r="AK245" s="370"/>
      <c r="AL245" s="370"/>
      <c r="AM245" s="365"/>
      <c r="AN245" s="366"/>
      <c r="AO245" s="366"/>
      <c r="AP245" s="366"/>
      <c r="AQ245" s="366"/>
      <c r="AR245" s="366"/>
      <c r="AS245" s="393"/>
      <c r="AT245" s="371"/>
      <c r="AU245" s="371"/>
      <c r="AV245" s="371"/>
      <c r="AW245" s="371"/>
      <c r="AX245" s="371"/>
      <c r="AY245" s="394"/>
      <c r="AZ245" s="372"/>
      <c r="BA245" s="372"/>
      <c r="BB245" s="372"/>
      <c r="BC245" s="372"/>
      <c r="BD245" s="372"/>
      <c r="BE245" s="365"/>
      <c r="BF245" s="366"/>
      <c r="BG245" s="366"/>
      <c r="BH245" s="366"/>
      <c r="BI245" s="366"/>
      <c r="BJ245" s="366"/>
      <c r="BK245" s="395"/>
      <c r="BL245" s="373"/>
      <c r="BM245" s="373"/>
      <c r="BN245" s="373"/>
      <c r="BO245" s="373"/>
      <c r="BP245" s="373"/>
      <c r="BQ245" s="390"/>
      <c r="BR245" s="368"/>
      <c r="BS245" s="368"/>
      <c r="BT245" s="368"/>
      <c r="BU245" s="368"/>
      <c r="BV245" s="368"/>
      <c r="BW245" s="394"/>
      <c r="BX245" s="372"/>
      <c r="BY245" s="372"/>
      <c r="BZ245" s="372"/>
      <c r="CA245" s="372"/>
      <c r="CB245" s="372"/>
      <c r="CC245" s="395"/>
      <c r="CD245" s="389"/>
      <c r="CE245" s="373"/>
      <c r="CF245" s="373"/>
      <c r="CG245" s="373"/>
      <c r="CH245" s="308"/>
    </row>
    <row r="246" spans="1:86" customFormat="1" hidden="1" x14ac:dyDescent="0.25">
      <c r="A246" s="374"/>
      <c r="B246" s="374"/>
      <c r="C246" s="500"/>
      <c r="D246" s="383"/>
      <c r="E246" s="374"/>
      <c r="F246" s="376"/>
      <c r="G246" s="386"/>
      <c r="H246" s="444"/>
      <c r="I246" s="463"/>
      <c r="J246" s="365"/>
      <c r="K246" s="365"/>
      <c r="L246" s="366"/>
      <c r="M246" s="366"/>
      <c r="N246" s="366"/>
      <c r="O246" s="389"/>
      <c r="P246" s="389"/>
      <c r="Q246" s="367"/>
      <c r="R246" s="367"/>
      <c r="S246" s="367"/>
      <c r="T246" s="367"/>
      <c r="U246" s="390"/>
      <c r="V246" s="368"/>
      <c r="W246" s="368"/>
      <c r="X246" s="368"/>
      <c r="Y246" s="368"/>
      <c r="Z246" s="368"/>
      <c r="AA246" s="391"/>
      <c r="AB246" s="369"/>
      <c r="AC246" s="369"/>
      <c r="AD246" s="369"/>
      <c r="AE246" s="369"/>
      <c r="AF246" s="369"/>
      <c r="AG246" s="392"/>
      <c r="AH246" s="370"/>
      <c r="AI246" s="370"/>
      <c r="AJ246" s="370"/>
      <c r="AK246" s="370"/>
      <c r="AL246" s="370"/>
      <c r="AM246" s="365"/>
      <c r="AN246" s="366"/>
      <c r="AO246" s="366"/>
      <c r="AP246" s="366"/>
      <c r="AQ246" s="366"/>
      <c r="AR246" s="366"/>
      <c r="AS246" s="393"/>
      <c r="AT246" s="371"/>
      <c r="AU246" s="371"/>
      <c r="AV246" s="371"/>
      <c r="AW246" s="371"/>
      <c r="AX246" s="371"/>
      <c r="AY246" s="394"/>
      <c r="AZ246" s="372"/>
      <c r="BA246" s="372"/>
      <c r="BB246" s="372"/>
      <c r="BC246" s="372"/>
      <c r="BD246" s="372"/>
      <c r="BE246" s="365"/>
      <c r="BF246" s="366"/>
      <c r="BG246" s="366"/>
      <c r="BH246" s="366"/>
      <c r="BI246" s="366"/>
      <c r="BJ246" s="366"/>
      <c r="BK246" s="395"/>
      <c r="BL246" s="373"/>
      <c r="BM246" s="373"/>
      <c r="BN246" s="373"/>
      <c r="BO246" s="373"/>
      <c r="BP246" s="373"/>
      <c r="BQ246" s="390"/>
      <c r="BR246" s="368"/>
      <c r="BS246" s="368"/>
      <c r="BT246" s="368"/>
      <c r="BU246" s="368"/>
      <c r="BV246" s="368"/>
      <c r="BW246" s="394"/>
      <c r="BX246" s="372"/>
      <c r="BY246" s="372"/>
      <c r="BZ246" s="372"/>
      <c r="CA246" s="372"/>
      <c r="CB246" s="372"/>
      <c r="CC246" s="395"/>
      <c r="CD246" s="389"/>
      <c r="CE246" s="373"/>
      <c r="CF246" s="373"/>
      <c r="CG246" s="373"/>
      <c r="CH246" s="308"/>
    </row>
    <row r="247" spans="1:86" customFormat="1" hidden="1" x14ac:dyDescent="0.25">
      <c r="A247" s="374"/>
      <c r="B247" s="374"/>
      <c r="C247" s="374"/>
      <c r="D247" s="376"/>
      <c r="E247" s="374"/>
      <c r="F247" s="376"/>
      <c r="G247" s="386"/>
      <c r="H247" s="414"/>
      <c r="I247" s="463"/>
      <c r="J247" s="365"/>
      <c r="K247" s="365"/>
      <c r="L247" s="366"/>
      <c r="M247" s="366"/>
      <c r="N247" s="365"/>
      <c r="O247" s="389"/>
      <c r="P247" s="389"/>
      <c r="Q247" s="367"/>
      <c r="R247" s="389"/>
      <c r="S247" s="367"/>
      <c r="T247" s="389"/>
      <c r="U247" s="390"/>
      <c r="V247" s="390"/>
      <c r="W247" s="368"/>
      <c r="X247" s="390"/>
      <c r="Y247" s="368"/>
      <c r="Z247" s="390"/>
      <c r="AA247" s="391"/>
      <c r="AB247" s="391"/>
      <c r="AC247" s="369"/>
      <c r="AD247" s="391"/>
      <c r="AE247" s="369"/>
      <c r="AF247" s="391"/>
      <c r="AG247" s="392"/>
      <c r="AH247" s="392"/>
      <c r="AI247" s="370"/>
      <c r="AJ247" s="392"/>
      <c r="AK247" s="370"/>
      <c r="AL247" s="392"/>
      <c r="AM247" s="365"/>
      <c r="AN247" s="365"/>
      <c r="AO247" s="366"/>
      <c r="AP247" s="365"/>
      <c r="AQ247" s="366"/>
      <c r="AR247" s="365"/>
      <c r="AS247" s="393"/>
      <c r="AT247" s="393"/>
      <c r="AU247" s="371"/>
      <c r="AV247" s="393"/>
      <c r="AW247" s="371"/>
      <c r="AX247" s="393"/>
      <c r="AY247" s="394"/>
      <c r="AZ247" s="394"/>
      <c r="BA247" s="372"/>
      <c r="BB247" s="394"/>
      <c r="BC247" s="372"/>
      <c r="BD247" s="394"/>
      <c r="BE247" s="365"/>
      <c r="BF247" s="365"/>
      <c r="BG247" s="366"/>
      <c r="BH247" s="365"/>
      <c r="BI247" s="366"/>
      <c r="BJ247" s="365"/>
      <c r="BK247" s="395"/>
      <c r="BL247" s="395"/>
      <c r="BM247" s="373"/>
      <c r="BN247" s="395"/>
      <c r="BO247" s="373"/>
      <c r="BP247" s="395"/>
      <c r="BQ247" s="390"/>
      <c r="BR247" s="390"/>
      <c r="BS247" s="368"/>
      <c r="BT247" s="390"/>
      <c r="BU247" s="368"/>
      <c r="BV247" s="390"/>
      <c r="BW247" s="394"/>
      <c r="BX247" s="394"/>
      <c r="BY247" s="372"/>
      <c r="BZ247" s="394"/>
      <c r="CA247" s="372"/>
      <c r="CB247" s="394"/>
      <c r="CC247" s="395"/>
      <c r="CD247" s="389"/>
      <c r="CE247" s="373"/>
      <c r="CF247" s="373"/>
      <c r="CG247" s="395"/>
      <c r="CH247" s="308"/>
    </row>
    <row r="248" spans="1:86" customFormat="1" hidden="1" x14ac:dyDescent="0.25">
      <c r="A248" s="374"/>
      <c r="B248" s="374"/>
      <c r="C248" s="374"/>
      <c r="D248" s="376"/>
      <c r="E248" s="374"/>
      <c r="F248" s="376"/>
      <c r="G248" s="386"/>
      <c r="H248" s="414"/>
      <c r="I248" s="463"/>
      <c r="J248" s="365"/>
      <c r="K248" s="365"/>
      <c r="L248" s="366"/>
      <c r="M248" s="366"/>
      <c r="N248" s="366"/>
      <c r="O248" s="389"/>
      <c r="P248" s="389"/>
      <c r="Q248" s="367"/>
      <c r="R248" s="367"/>
      <c r="S248" s="367"/>
      <c r="T248" s="367"/>
      <c r="U248" s="390"/>
      <c r="V248" s="368"/>
      <c r="W248" s="368"/>
      <c r="X248" s="368"/>
      <c r="Y248" s="368"/>
      <c r="Z248" s="368"/>
      <c r="AA248" s="391"/>
      <c r="AB248" s="369"/>
      <c r="AC248" s="369"/>
      <c r="AD248" s="369"/>
      <c r="AE248" s="369"/>
      <c r="AF248" s="369"/>
      <c r="AG248" s="392"/>
      <c r="AH248" s="370"/>
      <c r="AI248" s="370"/>
      <c r="AJ248" s="370"/>
      <c r="AK248" s="370"/>
      <c r="AL248" s="370"/>
      <c r="AM248" s="365"/>
      <c r="AN248" s="366"/>
      <c r="AO248" s="366"/>
      <c r="AP248" s="366"/>
      <c r="AQ248" s="366"/>
      <c r="AR248" s="366"/>
      <c r="AS248" s="393"/>
      <c r="AT248" s="371"/>
      <c r="AU248" s="371"/>
      <c r="AV248" s="371"/>
      <c r="AW248" s="371"/>
      <c r="AX248" s="371"/>
      <c r="AY248" s="394"/>
      <c r="AZ248" s="372"/>
      <c r="BA248" s="372"/>
      <c r="BB248" s="372"/>
      <c r="BC248" s="372"/>
      <c r="BD248" s="372"/>
      <c r="BE248" s="365"/>
      <c r="BF248" s="366"/>
      <c r="BG248" s="366"/>
      <c r="BH248" s="366"/>
      <c r="BI248" s="366"/>
      <c r="BJ248" s="366"/>
      <c r="BK248" s="395"/>
      <c r="BL248" s="373"/>
      <c r="BM248" s="373"/>
      <c r="BN248" s="373"/>
      <c r="BO248" s="373"/>
      <c r="BP248" s="373"/>
      <c r="BQ248" s="390"/>
      <c r="BR248" s="368"/>
      <c r="BS248" s="368"/>
      <c r="BT248" s="368"/>
      <c r="BU248" s="368"/>
      <c r="BV248" s="368"/>
      <c r="BW248" s="394"/>
      <c r="BX248" s="372"/>
      <c r="BY248" s="372"/>
      <c r="BZ248" s="372"/>
      <c r="CA248" s="372"/>
      <c r="CB248" s="372"/>
      <c r="CC248" s="395"/>
      <c r="CD248" s="389"/>
      <c r="CE248" s="373"/>
      <c r="CF248" s="373"/>
      <c r="CG248" s="373"/>
      <c r="CH248" s="308"/>
    </row>
    <row r="249" spans="1:86" customFormat="1" hidden="1" x14ac:dyDescent="0.25">
      <c r="A249" s="374"/>
      <c r="B249" s="374"/>
      <c r="C249" s="413"/>
      <c r="D249" s="376"/>
      <c r="E249" s="374"/>
      <c r="F249" s="376"/>
      <c r="G249" s="386"/>
      <c r="H249" s="458"/>
      <c r="I249" s="463"/>
      <c r="J249" s="365"/>
      <c r="K249" s="365"/>
      <c r="L249" s="366"/>
      <c r="M249" s="366"/>
      <c r="N249" s="366"/>
      <c r="O249" s="389"/>
      <c r="P249" s="389"/>
      <c r="Q249" s="367"/>
      <c r="R249" s="367"/>
      <c r="S249" s="367"/>
      <c r="T249" s="367"/>
      <c r="U249" s="390"/>
      <c r="V249" s="368"/>
      <c r="W249" s="368"/>
      <c r="X249" s="368"/>
      <c r="Y249" s="368"/>
      <c r="Z249" s="368"/>
      <c r="AA249" s="391"/>
      <c r="AB249" s="369"/>
      <c r="AC249" s="369"/>
      <c r="AD249" s="369"/>
      <c r="AE249" s="369"/>
      <c r="AF249" s="369"/>
      <c r="AG249" s="392"/>
      <c r="AH249" s="370"/>
      <c r="AI249" s="370"/>
      <c r="AJ249" s="370"/>
      <c r="AK249" s="370"/>
      <c r="AL249" s="370"/>
      <c r="AM249" s="365"/>
      <c r="AN249" s="366"/>
      <c r="AO249" s="366"/>
      <c r="AP249" s="366"/>
      <c r="AQ249" s="366"/>
      <c r="AR249" s="366"/>
      <c r="AS249" s="393"/>
      <c r="AT249" s="371"/>
      <c r="AU249" s="371"/>
      <c r="AV249" s="371"/>
      <c r="AW249" s="371"/>
      <c r="AX249" s="371"/>
      <c r="AY249" s="394"/>
      <c r="AZ249" s="372"/>
      <c r="BA249" s="372"/>
      <c r="BB249" s="372"/>
      <c r="BC249" s="372"/>
      <c r="BD249" s="372"/>
      <c r="BE249" s="365"/>
      <c r="BF249" s="366"/>
      <c r="BG249" s="366"/>
      <c r="BH249" s="366"/>
      <c r="BI249" s="366"/>
      <c r="BJ249" s="366"/>
      <c r="BK249" s="395"/>
      <c r="BL249" s="373"/>
      <c r="BM249" s="373"/>
      <c r="BN249" s="373"/>
      <c r="BO249" s="373"/>
      <c r="BP249" s="373"/>
      <c r="BQ249" s="390"/>
      <c r="BR249" s="368"/>
      <c r="BS249" s="368"/>
      <c r="BT249" s="368"/>
      <c r="BU249" s="368"/>
      <c r="BV249" s="368"/>
      <c r="BW249" s="394"/>
      <c r="BX249" s="372"/>
      <c r="BY249" s="372"/>
      <c r="BZ249" s="372"/>
      <c r="CA249" s="372"/>
      <c r="CB249" s="372"/>
      <c r="CC249" s="395"/>
      <c r="CD249" s="389"/>
      <c r="CE249" s="373"/>
      <c r="CF249" s="373"/>
      <c r="CG249" s="373"/>
      <c r="CH249" s="308"/>
    </row>
    <row r="250" spans="1:86" customFormat="1" hidden="1" x14ac:dyDescent="0.25">
      <c r="A250" s="374"/>
      <c r="B250" s="374"/>
      <c r="C250" s="374"/>
      <c r="D250" s="413"/>
      <c r="E250" s="374"/>
      <c r="F250" s="376"/>
      <c r="G250" s="386"/>
      <c r="H250" s="458"/>
      <c r="I250" s="463"/>
      <c r="J250" s="365"/>
      <c r="K250" s="365"/>
      <c r="L250" s="366"/>
      <c r="M250" s="366"/>
      <c r="N250" s="366"/>
      <c r="O250" s="389"/>
      <c r="P250" s="389"/>
      <c r="Q250" s="367"/>
      <c r="R250" s="367"/>
      <c r="S250" s="367"/>
      <c r="T250" s="367"/>
      <c r="U250" s="390"/>
      <c r="V250" s="368"/>
      <c r="W250" s="368"/>
      <c r="X250" s="368"/>
      <c r="Y250" s="368"/>
      <c r="Z250" s="368"/>
      <c r="AA250" s="391"/>
      <c r="AB250" s="369"/>
      <c r="AC250" s="369"/>
      <c r="AD250" s="369"/>
      <c r="AE250" s="369"/>
      <c r="AF250" s="369"/>
      <c r="AG250" s="392"/>
      <c r="AH250" s="370"/>
      <c r="AI250" s="370"/>
      <c r="AJ250" s="370"/>
      <c r="AK250" s="370"/>
      <c r="AL250" s="370"/>
      <c r="AM250" s="365"/>
      <c r="AN250" s="366"/>
      <c r="AO250" s="366"/>
      <c r="AP250" s="366"/>
      <c r="AQ250" s="366"/>
      <c r="AR250" s="366"/>
      <c r="AS250" s="393"/>
      <c r="AT250" s="371"/>
      <c r="AU250" s="371"/>
      <c r="AV250" s="371"/>
      <c r="AW250" s="371"/>
      <c r="AX250" s="371"/>
      <c r="AY250" s="394"/>
      <c r="AZ250" s="372"/>
      <c r="BA250" s="372"/>
      <c r="BB250" s="372"/>
      <c r="BC250" s="372"/>
      <c r="BD250" s="372"/>
      <c r="BE250" s="365"/>
      <c r="BF250" s="366"/>
      <c r="BG250" s="366"/>
      <c r="BH250" s="366"/>
      <c r="BI250" s="366"/>
      <c r="BJ250" s="366"/>
      <c r="BK250" s="395"/>
      <c r="BL250" s="373"/>
      <c r="BM250" s="373"/>
      <c r="BN250" s="373"/>
      <c r="BO250" s="373"/>
      <c r="BP250" s="373"/>
      <c r="BQ250" s="390"/>
      <c r="BR250" s="368"/>
      <c r="BS250" s="368"/>
      <c r="BT250" s="368"/>
      <c r="BU250" s="368"/>
      <c r="BV250" s="368"/>
      <c r="BW250" s="394"/>
      <c r="BX250" s="372"/>
      <c r="BY250" s="372"/>
      <c r="BZ250" s="372"/>
      <c r="CA250" s="372"/>
      <c r="CB250" s="372"/>
      <c r="CC250" s="395"/>
      <c r="CD250" s="389"/>
      <c r="CE250" s="373"/>
      <c r="CF250" s="373"/>
      <c r="CG250" s="373"/>
      <c r="CH250" s="308"/>
    </row>
    <row r="251" spans="1:86" customFormat="1" hidden="1" x14ac:dyDescent="0.25">
      <c r="A251" s="374"/>
      <c r="B251" s="374"/>
      <c r="C251" s="374"/>
      <c r="D251" s="413"/>
      <c r="E251" s="374"/>
      <c r="F251" s="376"/>
      <c r="G251" s="386"/>
      <c r="H251" s="458"/>
      <c r="I251" s="463"/>
      <c r="J251" s="365"/>
      <c r="K251" s="365"/>
      <c r="L251" s="366"/>
      <c r="M251" s="366"/>
      <c r="N251" s="366"/>
      <c r="O251" s="389"/>
      <c r="P251" s="389"/>
      <c r="Q251" s="367"/>
      <c r="R251" s="367"/>
      <c r="S251" s="367"/>
      <c r="T251" s="367"/>
      <c r="U251" s="390"/>
      <c r="V251" s="368"/>
      <c r="W251" s="368"/>
      <c r="X251" s="368"/>
      <c r="Y251" s="368"/>
      <c r="Z251" s="368"/>
      <c r="AA251" s="391"/>
      <c r="AB251" s="369"/>
      <c r="AC251" s="369"/>
      <c r="AD251" s="369"/>
      <c r="AE251" s="369"/>
      <c r="AF251" s="369"/>
      <c r="AG251" s="392"/>
      <c r="AH251" s="370"/>
      <c r="AI251" s="370"/>
      <c r="AJ251" s="370"/>
      <c r="AK251" s="370"/>
      <c r="AL251" s="370"/>
      <c r="AM251" s="365"/>
      <c r="AN251" s="366"/>
      <c r="AO251" s="366"/>
      <c r="AP251" s="366"/>
      <c r="AQ251" s="366"/>
      <c r="AR251" s="366"/>
      <c r="AS251" s="393"/>
      <c r="AT251" s="371"/>
      <c r="AU251" s="371"/>
      <c r="AV251" s="371"/>
      <c r="AW251" s="371"/>
      <c r="AX251" s="371"/>
      <c r="AY251" s="394"/>
      <c r="AZ251" s="372"/>
      <c r="BA251" s="372"/>
      <c r="BB251" s="372"/>
      <c r="BC251" s="372"/>
      <c r="BD251" s="372"/>
      <c r="BE251" s="365"/>
      <c r="BF251" s="366"/>
      <c r="BG251" s="366"/>
      <c r="BH251" s="366"/>
      <c r="BI251" s="366"/>
      <c r="BJ251" s="366"/>
      <c r="BK251" s="395"/>
      <c r="BL251" s="373"/>
      <c r="BM251" s="373"/>
      <c r="BN251" s="373"/>
      <c r="BO251" s="373"/>
      <c r="BP251" s="373"/>
      <c r="BQ251" s="390"/>
      <c r="BR251" s="368"/>
      <c r="BS251" s="368"/>
      <c r="BT251" s="368"/>
      <c r="BU251" s="368"/>
      <c r="BV251" s="368"/>
      <c r="BW251" s="394"/>
      <c r="BX251" s="372"/>
      <c r="BY251" s="372"/>
      <c r="BZ251" s="372"/>
      <c r="CA251" s="372"/>
      <c r="CB251" s="372"/>
      <c r="CC251" s="395"/>
      <c r="CD251" s="389"/>
      <c r="CE251" s="373"/>
      <c r="CF251" s="373"/>
      <c r="CG251" s="373"/>
      <c r="CH251" s="308"/>
    </row>
    <row r="252" spans="1:86" customFormat="1" hidden="1" x14ac:dyDescent="0.25">
      <c r="A252" s="374"/>
      <c r="B252" s="374"/>
      <c r="C252" s="387"/>
      <c r="D252" s="376"/>
      <c r="E252" s="374"/>
      <c r="F252" s="376"/>
      <c r="G252" s="386"/>
      <c r="H252" s="414"/>
      <c r="I252" s="463"/>
      <c r="J252" s="365"/>
      <c r="K252" s="365"/>
      <c r="L252" s="366"/>
      <c r="M252" s="366"/>
      <c r="N252" s="365"/>
      <c r="O252" s="389"/>
      <c r="P252" s="389"/>
      <c r="Q252" s="367"/>
      <c r="R252" s="389"/>
      <c r="S252" s="367"/>
      <c r="T252" s="389"/>
      <c r="U252" s="390"/>
      <c r="V252" s="390"/>
      <c r="W252" s="368"/>
      <c r="X252" s="390"/>
      <c r="Y252" s="368"/>
      <c r="Z252" s="390"/>
      <c r="AA252" s="391"/>
      <c r="AB252" s="391"/>
      <c r="AC252" s="369"/>
      <c r="AD252" s="391"/>
      <c r="AE252" s="369"/>
      <c r="AF252" s="391"/>
      <c r="AG252" s="392"/>
      <c r="AH252" s="392"/>
      <c r="AI252" s="370"/>
      <c r="AJ252" s="392"/>
      <c r="AK252" s="370"/>
      <c r="AL252" s="392"/>
      <c r="AM252" s="365"/>
      <c r="AN252" s="365"/>
      <c r="AO252" s="366"/>
      <c r="AP252" s="365"/>
      <c r="AQ252" s="366"/>
      <c r="AR252" s="365"/>
      <c r="AS252" s="393"/>
      <c r="AT252" s="393"/>
      <c r="AU252" s="371"/>
      <c r="AV252" s="393"/>
      <c r="AW252" s="371"/>
      <c r="AX252" s="393"/>
      <c r="AY252" s="394"/>
      <c r="AZ252" s="394"/>
      <c r="BA252" s="372"/>
      <c r="BB252" s="394"/>
      <c r="BC252" s="372"/>
      <c r="BD252" s="394"/>
      <c r="BE252" s="365"/>
      <c r="BF252" s="365"/>
      <c r="BG252" s="366"/>
      <c r="BH252" s="365"/>
      <c r="BI252" s="366"/>
      <c r="BJ252" s="365"/>
      <c r="BK252" s="395"/>
      <c r="BL252" s="395"/>
      <c r="BM252" s="373"/>
      <c r="BN252" s="395"/>
      <c r="BO252" s="373"/>
      <c r="BP252" s="395"/>
      <c r="BQ252" s="390"/>
      <c r="BR252" s="390"/>
      <c r="BS252" s="368"/>
      <c r="BT252" s="390"/>
      <c r="BU252" s="368"/>
      <c r="BV252" s="390"/>
      <c r="BW252" s="394"/>
      <c r="BX252" s="394"/>
      <c r="BY252" s="372"/>
      <c r="BZ252" s="394"/>
      <c r="CA252" s="372"/>
      <c r="CB252" s="394"/>
      <c r="CC252" s="395"/>
      <c r="CD252" s="389"/>
      <c r="CE252" s="373"/>
      <c r="CF252" s="373"/>
      <c r="CG252" s="395"/>
      <c r="CH252" s="308"/>
    </row>
    <row r="253" spans="1:86" customFormat="1" hidden="1" x14ac:dyDescent="0.25">
      <c r="A253" s="501"/>
      <c r="B253" s="501"/>
      <c r="C253" s="398"/>
      <c r="D253" s="455"/>
      <c r="E253" s="501"/>
      <c r="F253" s="455"/>
      <c r="G253" s="473"/>
      <c r="H253" s="486"/>
      <c r="I253" s="417"/>
      <c r="J253" s="418"/>
      <c r="K253" s="418"/>
      <c r="L253" s="418"/>
      <c r="M253" s="418"/>
      <c r="N253" s="418"/>
      <c r="O253" s="419"/>
      <c r="P253" s="419"/>
      <c r="Q253" s="419"/>
      <c r="R253" s="419"/>
      <c r="S253" s="419"/>
      <c r="T253" s="419"/>
      <c r="U253" s="420"/>
      <c r="V253" s="420"/>
      <c r="W253" s="420"/>
      <c r="X253" s="420"/>
      <c r="Y253" s="420"/>
      <c r="Z253" s="420"/>
      <c r="AA253" s="421"/>
      <c r="AB253" s="421"/>
      <c r="AC253" s="421"/>
      <c r="AD253" s="421"/>
      <c r="AE253" s="421"/>
      <c r="AF253" s="421"/>
      <c r="AG253" s="422"/>
      <c r="AH253" s="422"/>
      <c r="AI253" s="422"/>
      <c r="AJ253" s="422"/>
      <c r="AK253" s="422"/>
      <c r="AL253" s="422"/>
      <c r="AM253" s="418"/>
      <c r="AN253" s="418"/>
      <c r="AO253" s="418"/>
      <c r="AP253" s="418"/>
      <c r="AQ253" s="418"/>
      <c r="AR253" s="418"/>
      <c r="AS253" s="423"/>
      <c r="AT253" s="423"/>
      <c r="AU253" s="423"/>
      <c r="AV253" s="423"/>
      <c r="AW253" s="423"/>
      <c r="AX253" s="423"/>
      <c r="AY253" s="424"/>
      <c r="AZ253" s="424"/>
      <c r="BA253" s="424"/>
      <c r="BB253" s="424"/>
      <c r="BC253" s="424"/>
      <c r="BD253" s="424"/>
      <c r="BE253" s="418"/>
      <c r="BF253" s="418"/>
      <c r="BG253" s="418"/>
      <c r="BH253" s="418"/>
      <c r="BI253" s="418"/>
      <c r="BJ253" s="418"/>
      <c r="BK253" s="425"/>
      <c r="BL253" s="425"/>
      <c r="BM253" s="425"/>
      <c r="BN253" s="425"/>
      <c r="BO253" s="425"/>
      <c r="BP253" s="425"/>
      <c r="BQ253" s="420"/>
      <c r="BR253" s="420"/>
      <c r="BS253" s="420"/>
      <c r="BT253" s="420"/>
      <c r="BU253" s="420"/>
      <c r="BV253" s="420"/>
      <c r="BW253" s="424"/>
      <c r="BX253" s="424"/>
      <c r="BY253" s="424"/>
      <c r="BZ253" s="424"/>
      <c r="CA253" s="424"/>
      <c r="CB253" s="424"/>
      <c r="CC253" s="425"/>
      <c r="CD253" s="419"/>
      <c r="CE253" s="425"/>
      <c r="CF253" s="425"/>
      <c r="CG253" s="425"/>
      <c r="CH253" s="308"/>
    </row>
    <row r="254" spans="1:86" customFormat="1" hidden="1" x14ac:dyDescent="0.25">
      <c r="A254" s="502"/>
      <c r="B254" s="310"/>
      <c r="C254" s="426"/>
      <c r="D254" s="399"/>
      <c r="E254" s="310"/>
      <c r="F254" s="399"/>
      <c r="G254" s="503"/>
      <c r="H254" s="427"/>
      <c r="I254" s="504"/>
      <c r="J254" s="365"/>
      <c r="K254" s="365"/>
      <c r="L254" s="366"/>
      <c r="M254" s="366"/>
      <c r="N254" s="366"/>
      <c r="O254" s="389"/>
      <c r="P254" s="389"/>
      <c r="Q254" s="367"/>
      <c r="R254" s="367"/>
      <c r="S254" s="367"/>
      <c r="T254" s="367"/>
      <c r="U254" s="390"/>
      <c r="V254" s="368"/>
      <c r="W254" s="368"/>
      <c r="X254" s="368"/>
      <c r="Y254" s="368"/>
      <c r="Z254" s="368"/>
      <c r="AA254" s="391"/>
      <c r="AB254" s="369"/>
      <c r="AC254" s="369"/>
      <c r="AD254" s="369"/>
      <c r="AE254" s="369"/>
      <c r="AF254" s="369"/>
      <c r="AG254" s="392"/>
      <c r="AH254" s="370"/>
      <c r="AI254" s="370"/>
      <c r="AJ254" s="370"/>
      <c r="AK254" s="370"/>
      <c r="AL254" s="370"/>
      <c r="AM254" s="365"/>
      <c r="AN254" s="366"/>
      <c r="AO254" s="366"/>
      <c r="AP254" s="366"/>
      <c r="AQ254" s="366"/>
      <c r="AR254" s="366"/>
      <c r="AS254" s="393"/>
      <c r="AT254" s="371"/>
      <c r="AU254" s="371"/>
      <c r="AV254" s="371"/>
      <c r="AW254" s="371"/>
      <c r="AX254" s="371"/>
      <c r="AY254" s="394"/>
      <c r="AZ254" s="372"/>
      <c r="BA254" s="372"/>
      <c r="BB254" s="372"/>
      <c r="BC254" s="372"/>
      <c r="BD254" s="372"/>
      <c r="BE254" s="365"/>
      <c r="BF254" s="366"/>
      <c r="BG254" s="366"/>
      <c r="BH254" s="366"/>
      <c r="BI254" s="366"/>
      <c r="BJ254" s="366"/>
      <c r="BK254" s="395"/>
      <c r="BL254" s="373"/>
      <c r="BM254" s="373"/>
      <c r="BN254" s="373"/>
      <c r="BO254" s="373"/>
      <c r="BP254" s="373"/>
      <c r="BQ254" s="390"/>
      <c r="BR254" s="368"/>
      <c r="BS254" s="368"/>
      <c r="BT254" s="368"/>
      <c r="BU254" s="368"/>
      <c r="BV254" s="368"/>
      <c r="BW254" s="394"/>
      <c r="BX254" s="372"/>
      <c r="BY254" s="372"/>
      <c r="BZ254" s="372"/>
      <c r="CA254" s="372"/>
      <c r="CB254" s="372"/>
      <c r="CC254" s="395"/>
      <c r="CD254" s="389"/>
      <c r="CE254" s="373"/>
      <c r="CF254" s="373"/>
      <c r="CG254" s="373"/>
      <c r="CH254" s="308"/>
    </row>
    <row r="255" spans="1:86" customFormat="1" hidden="1" x14ac:dyDescent="0.25">
      <c r="A255" s="497"/>
      <c r="B255" s="330"/>
      <c r="C255" s="429"/>
      <c r="D255" s="431"/>
      <c r="E255" s="330"/>
      <c r="F255" s="431"/>
      <c r="G255" s="481"/>
      <c r="H255" s="432"/>
      <c r="I255" s="433"/>
      <c r="J255" s="365"/>
      <c r="K255" s="365"/>
      <c r="L255" s="366"/>
      <c r="M255" s="366"/>
      <c r="N255" s="366"/>
      <c r="O255" s="389"/>
      <c r="P255" s="389"/>
      <c r="Q255" s="367"/>
      <c r="R255" s="367"/>
      <c r="S255" s="367"/>
      <c r="T255" s="367"/>
      <c r="U255" s="390"/>
      <c r="V255" s="368"/>
      <c r="W255" s="368"/>
      <c r="X255" s="368"/>
      <c r="Y255" s="368"/>
      <c r="Z255" s="368"/>
      <c r="AA255" s="391"/>
      <c r="AB255" s="369"/>
      <c r="AC255" s="369"/>
      <c r="AD255" s="369"/>
      <c r="AE255" s="369"/>
      <c r="AF255" s="369"/>
      <c r="AG255" s="392"/>
      <c r="AH255" s="370"/>
      <c r="AI255" s="370"/>
      <c r="AJ255" s="370"/>
      <c r="AK255" s="370"/>
      <c r="AL255" s="370"/>
      <c r="AM255" s="365"/>
      <c r="AN255" s="366"/>
      <c r="AO255" s="366"/>
      <c r="AP255" s="366"/>
      <c r="AQ255" s="366"/>
      <c r="AR255" s="366"/>
      <c r="AS255" s="393"/>
      <c r="AT255" s="371"/>
      <c r="AU255" s="371"/>
      <c r="AV255" s="371"/>
      <c r="AW255" s="371"/>
      <c r="AX255" s="371"/>
      <c r="AY255" s="394"/>
      <c r="AZ255" s="372"/>
      <c r="BA255" s="372"/>
      <c r="BB255" s="372"/>
      <c r="BC255" s="372"/>
      <c r="BD255" s="372"/>
      <c r="BE255" s="365"/>
      <c r="BF255" s="366"/>
      <c r="BG255" s="366"/>
      <c r="BH255" s="366"/>
      <c r="BI255" s="366"/>
      <c r="BJ255" s="366"/>
      <c r="BK255" s="395"/>
      <c r="BL255" s="373"/>
      <c r="BM255" s="373"/>
      <c r="BN255" s="373"/>
      <c r="BO255" s="373"/>
      <c r="BP255" s="373"/>
      <c r="BQ255" s="390"/>
      <c r="BR255" s="368"/>
      <c r="BS255" s="368"/>
      <c r="BT255" s="368"/>
      <c r="BU255" s="368"/>
      <c r="BV255" s="368"/>
      <c r="BW255" s="394"/>
      <c r="BX255" s="372"/>
      <c r="BY255" s="372"/>
      <c r="BZ255" s="372"/>
      <c r="CA255" s="372"/>
      <c r="CB255" s="372"/>
      <c r="CC255" s="395"/>
      <c r="CD255" s="389"/>
      <c r="CE255" s="373"/>
      <c r="CF255" s="373"/>
      <c r="CG255" s="373"/>
      <c r="CH255" s="308"/>
    </row>
    <row r="256" spans="1:86" customFormat="1" hidden="1" x14ac:dyDescent="0.25">
      <c r="A256" s="497"/>
      <c r="B256" s="330"/>
      <c r="C256" s="429"/>
      <c r="D256" s="431"/>
      <c r="E256" s="330"/>
      <c r="F256" s="431"/>
      <c r="G256" s="481"/>
      <c r="H256" s="432"/>
      <c r="I256" s="433"/>
      <c r="J256" s="365"/>
      <c r="K256" s="365"/>
      <c r="L256" s="366"/>
      <c r="M256" s="366"/>
      <c r="N256" s="366"/>
      <c r="O256" s="389"/>
      <c r="P256" s="389"/>
      <c r="Q256" s="367"/>
      <c r="R256" s="367"/>
      <c r="S256" s="367"/>
      <c r="T256" s="367"/>
      <c r="U256" s="390"/>
      <c r="V256" s="368"/>
      <c r="W256" s="368"/>
      <c r="X256" s="368"/>
      <c r="Y256" s="368"/>
      <c r="Z256" s="368"/>
      <c r="AA256" s="391"/>
      <c r="AB256" s="369"/>
      <c r="AC256" s="369"/>
      <c r="AD256" s="369"/>
      <c r="AE256" s="369"/>
      <c r="AF256" s="369"/>
      <c r="AG256" s="392"/>
      <c r="AH256" s="370"/>
      <c r="AI256" s="370"/>
      <c r="AJ256" s="370"/>
      <c r="AK256" s="370"/>
      <c r="AL256" s="370"/>
      <c r="AM256" s="365"/>
      <c r="AN256" s="366"/>
      <c r="AO256" s="366"/>
      <c r="AP256" s="366"/>
      <c r="AQ256" s="366"/>
      <c r="AR256" s="366"/>
      <c r="AS256" s="393"/>
      <c r="AT256" s="371"/>
      <c r="AU256" s="371"/>
      <c r="AV256" s="371"/>
      <c r="AW256" s="371"/>
      <c r="AX256" s="371"/>
      <c r="AY256" s="394"/>
      <c r="AZ256" s="372"/>
      <c r="BA256" s="372"/>
      <c r="BB256" s="372"/>
      <c r="BC256" s="372"/>
      <c r="BD256" s="372"/>
      <c r="BE256" s="365"/>
      <c r="BF256" s="366"/>
      <c r="BG256" s="366"/>
      <c r="BH256" s="366"/>
      <c r="BI256" s="366"/>
      <c r="BJ256" s="366"/>
      <c r="BK256" s="395"/>
      <c r="BL256" s="373"/>
      <c r="BM256" s="373"/>
      <c r="BN256" s="373"/>
      <c r="BO256" s="373"/>
      <c r="BP256" s="373"/>
      <c r="BQ256" s="390"/>
      <c r="BR256" s="368"/>
      <c r="BS256" s="368"/>
      <c r="BT256" s="368"/>
      <c r="BU256" s="368"/>
      <c r="BV256" s="368"/>
      <c r="BW256" s="394"/>
      <c r="BX256" s="372"/>
      <c r="BY256" s="372"/>
      <c r="BZ256" s="372"/>
      <c r="CA256" s="372"/>
      <c r="CB256" s="372"/>
      <c r="CC256" s="395"/>
      <c r="CD256" s="389"/>
      <c r="CE256" s="373"/>
      <c r="CF256" s="373"/>
      <c r="CG256" s="373"/>
      <c r="CH256" s="308"/>
    </row>
    <row r="257" spans="1:86" customFormat="1" hidden="1" x14ac:dyDescent="0.25">
      <c r="A257" s="497"/>
      <c r="B257" s="330"/>
      <c r="C257" s="429"/>
      <c r="D257" s="431"/>
      <c r="E257" s="330"/>
      <c r="F257" s="431"/>
      <c r="G257" s="331"/>
      <c r="H257" s="432"/>
      <c r="I257" s="433"/>
      <c r="J257" s="365"/>
      <c r="K257" s="365"/>
      <c r="L257" s="366"/>
      <c r="M257" s="366"/>
      <c r="N257" s="366"/>
      <c r="O257" s="389"/>
      <c r="P257" s="389"/>
      <c r="Q257" s="367"/>
      <c r="R257" s="367"/>
      <c r="S257" s="367"/>
      <c r="T257" s="367"/>
      <c r="U257" s="390"/>
      <c r="V257" s="368"/>
      <c r="W257" s="368"/>
      <c r="X257" s="368"/>
      <c r="Y257" s="368"/>
      <c r="Z257" s="368"/>
      <c r="AA257" s="391"/>
      <c r="AB257" s="369"/>
      <c r="AC257" s="369"/>
      <c r="AD257" s="369"/>
      <c r="AE257" s="369"/>
      <c r="AF257" s="369"/>
      <c r="AG257" s="392"/>
      <c r="AH257" s="370"/>
      <c r="AI257" s="370"/>
      <c r="AJ257" s="370"/>
      <c r="AK257" s="370"/>
      <c r="AL257" s="370"/>
      <c r="AM257" s="365"/>
      <c r="AN257" s="366"/>
      <c r="AO257" s="366"/>
      <c r="AP257" s="366"/>
      <c r="AQ257" s="366"/>
      <c r="AR257" s="366"/>
      <c r="AS257" s="393"/>
      <c r="AT257" s="371"/>
      <c r="AU257" s="371"/>
      <c r="AV257" s="371"/>
      <c r="AW257" s="371"/>
      <c r="AX257" s="371"/>
      <c r="AY257" s="394"/>
      <c r="AZ257" s="372"/>
      <c r="BA257" s="372"/>
      <c r="BB257" s="372"/>
      <c r="BC257" s="372"/>
      <c r="BD257" s="372"/>
      <c r="BE257" s="365"/>
      <c r="BF257" s="366"/>
      <c r="BG257" s="366"/>
      <c r="BH257" s="366"/>
      <c r="BI257" s="366"/>
      <c r="BJ257" s="366"/>
      <c r="BK257" s="395"/>
      <c r="BL257" s="373"/>
      <c r="BM257" s="373"/>
      <c r="BN257" s="373"/>
      <c r="BO257" s="373"/>
      <c r="BP257" s="373"/>
      <c r="BQ257" s="390"/>
      <c r="BR257" s="368"/>
      <c r="BS257" s="368"/>
      <c r="BT257" s="368"/>
      <c r="BU257" s="368"/>
      <c r="BV257" s="368"/>
      <c r="BW257" s="394"/>
      <c r="BX257" s="372"/>
      <c r="BY257" s="372"/>
      <c r="BZ257" s="372"/>
      <c r="CA257" s="372"/>
      <c r="CB257" s="372"/>
      <c r="CC257" s="395"/>
      <c r="CD257" s="389"/>
      <c r="CE257" s="373"/>
      <c r="CF257" s="373"/>
      <c r="CG257" s="373"/>
      <c r="CH257" s="308"/>
    </row>
    <row r="258" spans="1:86" customFormat="1" hidden="1" x14ac:dyDescent="0.25">
      <c r="A258" s="497"/>
      <c r="B258" s="330"/>
      <c r="C258" s="429"/>
      <c r="D258" s="431"/>
      <c r="E258" s="330"/>
      <c r="F258" s="431"/>
      <c r="G258" s="481"/>
      <c r="H258" s="436"/>
      <c r="I258" s="433"/>
      <c r="J258" s="365"/>
      <c r="K258" s="365"/>
      <c r="L258" s="366"/>
      <c r="M258" s="366"/>
      <c r="N258" s="366"/>
      <c r="O258" s="389"/>
      <c r="P258" s="389"/>
      <c r="Q258" s="367"/>
      <c r="R258" s="367"/>
      <c r="S258" s="367"/>
      <c r="T258" s="367"/>
      <c r="U258" s="390"/>
      <c r="V258" s="368"/>
      <c r="W258" s="368"/>
      <c r="X258" s="368"/>
      <c r="Y258" s="368"/>
      <c r="Z258" s="368"/>
      <c r="AA258" s="391"/>
      <c r="AB258" s="369"/>
      <c r="AC258" s="369"/>
      <c r="AD258" s="369"/>
      <c r="AE258" s="369"/>
      <c r="AF258" s="369"/>
      <c r="AG258" s="392"/>
      <c r="AH258" s="370"/>
      <c r="AI258" s="370"/>
      <c r="AJ258" s="370"/>
      <c r="AK258" s="370"/>
      <c r="AL258" s="370"/>
      <c r="AM258" s="365"/>
      <c r="AN258" s="366"/>
      <c r="AO258" s="366"/>
      <c r="AP258" s="366"/>
      <c r="AQ258" s="366"/>
      <c r="AR258" s="366"/>
      <c r="AS258" s="393"/>
      <c r="AT258" s="371"/>
      <c r="AU258" s="371"/>
      <c r="AV258" s="371"/>
      <c r="AW258" s="371"/>
      <c r="AX258" s="371"/>
      <c r="AY258" s="394"/>
      <c r="AZ258" s="372"/>
      <c r="BA258" s="372"/>
      <c r="BB258" s="372"/>
      <c r="BC258" s="372"/>
      <c r="BD258" s="372"/>
      <c r="BE258" s="365"/>
      <c r="BF258" s="366"/>
      <c r="BG258" s="366"/>
      <c r="BH258" s="366"/>
      <c r="BI258" s="366"/>
      <c r="BJ258" s="366"/>
      <c r="BK258" s="395"/>
      <c r="BL258" s="373"/>
      <c r="BM258" s="373"/>
      <c r="BN258" s="373"/>
      <c r="BO258" s="373"/>
      <c r="BP258" s="373"/>
      <c r="BQ258" s="390"/>
      <c r="BR258" s="368"/>
      <c r="BS258" s="368"/>
      <c r="BT258" s="368"/>
      <c r="BU258" s="368"/>
      <c r="BV258" s="368"/>
      <c r="BW258" s="394"/>
      <c r="BX258" s="372"/>
      <c r="BY258" s="372"/>
      <c r="BZ258" s="372"/>
      <c r="CA258" s="372"/>
      <c r="CB258" s="372"/>
      <c r="CC258" s="395"/>
      <c r="CD258" s="389"/>
      <c r="CE258" s="373"/>
      <c r="CF258" s="373"/>
      <c r="CG258" s="373"/>
      <c r="CH258" s="308"/>
    </row>
    <row r="259" spans="1:86" customFormat="1" hidden="1" x14ac:dyDescent="0.25">
      <c r="A259" s="304"/>
      <c r="B259" s="304"/>
      <c r="C259" s="429"/>
      <c r="D259" s="431"/>
      <c r="E259" s="330"/>
      <c r="F259" s="431"/>
      <c r="G259" s="437"/>
      <c r="H259" s="436"/>
      <c r="I259" s="433"/>
      <c r="J259" s="365"/>
      <c r="K259" s="365"/>
      <c r="L259" s="366"/>
      <c r="M259" s="366"/>
      <c r="N259" s="366"/>
      <c r="O259" s="389"/>
      <c r="P259" s="389"/>
      <c r="Q259" s="367"/>
      <c r="R259" s="367"/>
      <c r="S259" s="367"/>
      <c r="T259" s="367"/>
      <c r="U259" s="390"/>
      <c r="V259" s="368"/>
      <c r="W259" s="368"/>
      <c r="X259" s="368"/>
      <c r="Y259" s="368"/>
      <c r="Z259" s="368"/>
      <c r="AA259" s="391"/>
      <c r="AB259" s="369"/>
      <c r="AC259" s="369"/>
      <c r="AD259" s="369"/>
      <c r="AE259" s="369"/>
      <c r="AF259" s="369"/>
      <c r="AG259" s="392"/>
      <c r="AH259" s="370"/>
      <c r="AI259" s="370"/>
      <c r="AJ259" s="370"/>
      <c r="AK259" s="370"/>
      <c r="AL259" s="370"/>
      <c r="AM259" s="365"/>
      <c r="AN259" s="366"/>
      <c r="AO259" s="366"/>
      <c r="AP259" s="366"/>
      <c r="AQ259" s="366"/>
      <c r="AR259" s="366"/>
      <c r="AS259" s="393"/>
      <c r="AT259" s="371"/>
      <c r="AU259" s="371"/>
      <c r="AV259" s="371"/>
      <c r="AW259" s="371"/>
      <c r="AX259" s="371"/>
      <c r="AY259" s="394"/>
      <c r="AZ259" s="372"/>
      <c r="BA259" s="372"/>
      <c r="BB259" s="372"/>
      <c r="BC259" s="372"/>
      <c r="BD259" s="372"/>
      <c r="BE259" s="365"/>
      <c r="BF259" s="366"/>
      <c r="BG259" s="366"/>
      <c r="BH259" s="366"/>
      <c r="BI259" s="366"/>
      <c r="BJ259" s="366"/>
      <c r="BK259" s="395"/>
      <c r="BL259" s="373"/>
      <c r="BM259" s="373"/>
      <c r="BN259" s="373"/>
      <c r="BO259" s="373"/>
      <c r="BP259" s="373"/>
      <c r="BQ259" s="390"/>
      <c r="BR259" s="368"/>
      <c r="BS259" s="368"/>
      <c r="BT259" s="368"/>
      <c r="BU259" s="368"/>
      <c r="BV259" s="368"/>
      <c r="BW259" s="394"/>
      <c r="BX259" s="372"/>
      <c r="BY259" s="372"/>
      <c r="BZ259" s="372"/>
      <c r="CA259" s="372"/>
      <c r="CB259" s="372"/>
      <c r="CC259" s="395"/>
      <c r="CD259" s="389"/>
      <c r="CE259" s="373"/>
      <c r="CF259" s="373"/>
      <c r="CG259" s="373"/>
      <c r="CH259" s="308"/>
    </row>
    <row r="260" spans="1:86" customFormat="1" hidden="1" x14ac:dyDescent="0.25">
      <c r="A260" s="497"/>
      <c r="B260" s="330"/>
      <c r="C260" s="429"/>
      <c r="D260" s="431"/>
      <c r="E260" s="330"/>
      <c r="F260" s="431"/>
      <c r="G260" s="481"/>
      <c r="H260" s="432"/>
      <c r="I260" s="433"/>
      <c r="J260" s="365"/>
      <c r="K260" s="365"/>
      <c r="L260" s="366"/>
      <c r="M260" s="366"/>
      <c r="N260" s="366"/>
      <c r="O260" s="389"/>
      <c r="P260" s="389"/>
      <c r="Q260" s="367"/>
      <c r="R260" s="367"/>
      <c r="S260" s="367"/>
      <c r="T260" s="367"/>
      <c r="U260" s="390"/>
      <c r="V260" s="368"/>
      <c r="W260" s="368"/>
      <c r="X260" s="368"/>
      <c r="Y260" s="368"/>
      <c r="Z260" s="368"/>
      <c r="AA260" s="391"/>
      <c r="AB260" s="369"/>
      <c r="AC260" s="369"/>
      <c r="AD260" s="369"/>
      <c r="AE260" s="369"/>
      <c r="AF260" s="369"/>
      <c r="AG260" s="392"/>
      <c r="AH260" s="370"/>
      <c r="AI260" s="370"/>
      <c r="AJ260" s="370"/>
      <c r="AK260" s="370"/>
      <c r="AL260" s="370"/>
      <c r="AM260" s="365"/>
      <c r="AN260" s="366"/>
      <c r="AO260" s="366"/>
      <c r="AP260" s="366"/>
      <c r="AQ260" s="366"/>
      <c r="AR260" s="366"/>
      <c r="AS260" s="393"/>
      <c r="AT260" s="371"/>
      <c r="AU260" s="371"/>
      <c r="AV260" s="371"/>
      <c r="AW260" s="371"/>
      <c r="AX260" s="371"/>
      <c r="AY260" s="394"/>
      <c r="AZ260" s="372"/>
      <c r="BA260" s="372"/>
      <c r="BB260" s="372"/>
      <c r="BC260" s="372"/>
      <c r="BD260" s="372"/>
      <c r="BE260" s="365"/>
      <c r="BF260" s="366"/>
      <c r="BG260" s="366"/>
      <c r="BH260" s="366"/>
      <c r="BI260" s="366"/>
      <c r="BJ260" s="366"/>
      <c r="BK260" s="395"/>
      <c r="BL260" s="373"/>
      <c r="BM260" s="373"/>
      <c r="BN260" s="373"/>
      <c r="BO260" s="373"/>
      <c r="BP260" s="373"/>
      <c r="BQ260" s="390"/>
      <c r="BR260" s="368"/>
      <c r="BS260" s="368"/>
      <c r="BT260" s="368"/>
      <c r="BU260" s="368"/>
      <c r="BV260" s="368"/>
      <c r="BW260" s="394"/>
      <c r="BX260" s="372"/>
      <c r="BY260" s="372"/>
      <c r="BZ260" s="372"/>
      <c r="CA260" s="372"/>
      <c r="CB260" s="372"/>
      <c r="CC260" s="395"/>
      <c r="CD260" s="389"/>
      <c r="CE260" s="373"/>
      <c r="CF260" s="373"/>
      <c r="CG260" s="373"/>
      <c r="CH260" s="308"/>
    </row>
    <row r="261" spans="1:86" customFormat="1" hidden="1" x14ac:dyDescent="0.25">
      <c r="A261" s="497"/>
      <c r="B261" s="330"/>
      <c r="C261" s="429"/>
      <c r="D261" s="431"/>
      <c r="E261" s="330"/>
      <c r="F261" s="431"/>
      <c r="G261" s="331"/>
      <c r="H261" s="432"/>
      <c r="I261" s="433"/>
      <c r="J261" s="365"/>
      <c r="K261" s="365"/>
      <c r="L261" s="366"/>
      <c r="M261" s="366"/>
      <c r="N261" s="366"/>
      <c r="O261" s="389"/>
      <c r="P261" s="389"/>
      <c r="Q261" s="367"/>
      <c r="R261" s="367"/>
      <c r="S261" s="367"/>
      <c r="T261" s="367"/>
      <c r="U261" s="390"/>
      <c r="V261" s="368"/>
      <c r="W261" s="368"/>
      <c r="X261" s="368"/>
      <c r="Y261" s="368"/>
      <c r="Z261" s="368"/>
      <c r="AA261" s="391"/>
      <c r="AB261" s="369"/>
      <c r="AC261" s="369"/>
      <c r="AD261" s="369"/>
      <c r="AE261" s="369"/>
      <c r="AF261" s="369"/>
      <c r="AG261" s="392"/>
      <c r="AH261" s="370"/>
      <c r="AI261" s="370"/>
      <c r="AJ261" s="370"/>
      <c r="AK261" s="370"/>
      <c r="AL261" s="370"/>
      <c r="AM261" s="365"/>
      <c r="AN261" s="366"/>
      <c r="AO261" s="366"/>
      <c r="AP261" s="366"/>
      <c r="AQ261" s="366"/>
      <c r="AR261" s="366"/>
      <c r="AS261" s="393"/>
      <c r="AT261" s="371"/>
      <c r="AU261" s="371"/>
      <c r="AV261" s="371"/>
      <c r="AW261" s="371"/>
      <c r="AX261" s="371"/>
      <c r="AY261" s="394"/>
      <c r="AZ261" s="372"/>
      <c r="BA261" s="372"/>
      <c r="BB261" s="372"/>
      <c r="BC261" s="372"/>
      <c r="BD261" s="372"/>
      <c r="BE261" s="365"/>
      <c r="BF261" s="366"/>
      <c r="BG261" s="366"/>
      <c r="BH261" s="366"/>
      <c r="BI261" s="366"/>
      <c r="BJ261" s="366"/>
      <c r="BK261" s="395"/>
      <c r="BL261" s="373"/>
      <c r="BM261" s="373"/>
      <c r="BN261" s="373"/>
      <c r="BO261" s="373"/>
      <c r="BP261" s="373"/>
      <c r="BQ261" s="390"/>
      <c r="BR261" s="368"/>
      <c r="BS261" s="368"/>
      <c r="BT261" s="368"/>
      <c r="BU261" s="368"/>
      <c r="BV261" s="368"/>
      <c r="BW261" s="394"/>
      <c r="BX261" s="372"/>
      <c r="BY261" s="372"/>
      <c r="BZ261" s="372"/>
      <c r="CA261" s="372"/>
      <c r="CB261" s="372"/>
      <c r="CC261" s="395"/>
      <c r="CD261" s="389"/>
      <c r="CE261" s="373"/>
      <c r="CF261" s="373"/>
      <c r="CG261" s="373"/>
      <c r="CH261" s="308"/>
    </row>
    <row r="262" spans="1:86" customFormat="1" hidden="1" x14ac:dyDescent="0.25">
      <c r="A262" s="505"/>
      <c r="B262" s="352"/>
      <c r="C262" s="351"/>
      <c r="D262" s="439"/>
      <c r="E262" s="352"/>
      <c r="F262" s="439"/>
      <c r="G262" s="462"/>
      <c r="H262" s="440"/>
      <c r="I262" s="441"/>
      <c r="J262" s="365"/>
      <c r="K262" s="365"/>
      <c r="L262" s="366"/>
      <c r="M262" s="366"/>
      <c r="N262" s="366"/>
      <c r="O262" s="389"/>
      <c r="P262" s="389"/>
      <c r="Q262" s="367"/>
      <c r="R262" s="367"/>
      <c r="S262" s="367"/>
      <c r="T262" s="367"/>
      <c r="U262" s="390"/>
      <c r="V262" s="368"/>
      <c r="W262" s="368"/>
      <c r="X262" s="368"/>
      <c r="Y262" s="368"/>
      <c r="Z262" s="368"/>
      <c r="AA262" s="391"/>
      <c r="AB262" s="369"/>
      <c r="AC262" s="369"/>
      <c r="AD262" s="369"/>
      <c r="AE262" s="369"/>
      <c r="AF262" s="369"/>
      <c r="AG262" s="392"/>
      <c r="AH262" s="370"/>
      <c r="AI262" s="370"/>
      <c r="AJ262" s="370"/>
      <c r="AK262" s="370"/>
      <c r="AL262" s="370"/>
      <c r="AM262" s="365"/>
      <c r="AN262" s="366"/>
      <c r="AO262" s="366"/>
      <c r="AP262" s="366"/>
      <c r="AQ262" s="366"/>
      <c r="AR262" s="366"/>
      <c r="AS262" s="393"/>
      <c r="AT262" s="371"/>
      <c r="AU262" s="371"/>
      <c r="AV262" s="371"/>
      <c r="AW262" s="371"/>
      <c r="AX262" s="371"/>
      <c r="AY262" s="394"/>
      <c r="AZ262" s="372"/>
      <c r="BA262" s="372"/>
      <c r="BB262" s="372"/>
      <c r="BC262" s="372"/>
      <c r="BD262" s="372"/>
      <c r="BE262" s="365"/>
      <c r="BF262" s="366"/>
      <c r="BG262" s="366"/>
      <c r="BH262" s="366"/>
      <c r="BI262" s="366"/>
      <c r="BJ262" s="366"/>
      <c r="BK262" s="395"/>
      <c r="BL262" s="373"/>
      <c r="BM262" s="373"/>
      <c r="BN262" s="373"/>
      <c r="BO262" s="373"/>
      <c r="BP262" s="373"/>
      <c r="BQ262" s="390"/>
      <c r="BR262" s="368"/>
      <c r="BS262" s="368"/>
      <c r="BT262" s="368"/>
      <c r="BU262" s="368"/>
      <c r="BV262" s="368"/>
      <c r="BW262" s="394"/>
      <c r="BX262" s="372"/>
      <c r="BY262" s="372"/>
      <c r="BZ262" s="372"/>
      <c r="CA262" s="372"/>
      <c r="CB262" s="372"/>
      <c r="CC262" s="395"/>
      <c r="CD262" s="389"/>
      <c r="CE262" s="373"/>
      <c r="CF262" s="373"/>
      <c r="CG262" s="373"/>
      <c r="CH262" s="308"/>
    </row>
    <row r="263" spans="1:86" customFormat="1" hidden="1" x14ac:dyDescent="0.25">
      <c r="A263" s="374"/>
      <c r="B263" s="374"/>
      <c r="C263" s="387"/>
      <c r="D263" s="376"/>
      <c r="E263" s="374"/>
      <c r="F263" s="376"/>
      <c r="G263" s="386"/>
      <c r="H263" s="414"/>
      <c r="I263" s="387"/>
      <c r="J263" s="365"/>
      <c r="K263" s="365"/>
      <c r="L263" s="366"/>
      <c r="M263" s="366"/>
      <c r="N263" s="366"/>
      <c r="O263" s="389"/>
      <c r="P263" s="389"/>
      <c r="Q263" s="367"/>
      <c r="R263" s="367"/>
      <c r="S263" s="367"/>
      <c r="T263" s="367"/>
      <c r="U263" s="390"/>
      <c r="V263" s="368"/>
      <c r="W263" s="368"/>
      <c r="X263" s="368"/>
      <c r="Y263" s="368"/>
      <c r="Z263" s="368"/>
      <c r="AA263" s="391"/>
      <c r="AB263" s="369"/>
      <c r="AC263" s="369"/>
      <c r="AD263" s="369"/>
      <c r="AE263" s="369"/>
      <c r="AF263" s="369"/>
      <c r="AG263" s="392"/>
      <c r="AH263" s="370"/>
      <c r="AI263" s="370"/>
      <c r="AJ263" s="370"/>
      <c r="AK263" s="370"/>
      <c r="AL263" s="370"/>
      <c r="AM263" s="365"/>
      <c r="AN263" s="366"/>
      <c r="AO263" s="366"/>
      <c r="AP263" s="366"/>
      <c r="AQ263" s="366"/>
      <c r="AR263" s="366"/>
      <c r="AS263" s="393"/>
      <c r="AT263" s="371"/>
      <c r="AU263" s="371"/>
      <c r="AV263" s="371"/>
      <c r="AW263" s="371"/>
      <c r="AX263" s="371"/>
      <c r="AY263" s="394"/>
      <c r="AZ263" s="372"/>
      <c r="BA263" s="372"/>
      <c r="BB263" s="372"/>
      <c r="BC263" s="372"/>
      <c r="BD263" s="372"/>
      <c r="BE263" s="365"/>
      <c r="BF263" s="366"/>
      <c r="BG263" s="366"/>
      <c r="BH263" s="366"/>
      <c r="BI263" s="366"/>
      <c r="BJ263" s="366"/>
      <c r="BK263" s="395"/>
      <c r="BL263" s="373"/>
      <c r="BM263" s="373"/>
      <c r="BN263" s="373"/>
      <c r="BO263" s="373"/>
      <c r="BP263" s="373"/>
      <c r="BQ263" s="390"/>
      <c r="BR263" s="368"/>
      <c r="BS263" s="368"/>
      <c r="BT263" s="368"/>
      <c r="BU263" s="368"/>
      <c r="BV263" s="368"/>
      <c r="BW263" s="394"/>
      <c r="BX263" s="372"/>
      <c r="BY263" s="372"/>
      <c r="BZ263" s="372"/>
      <c r="CA263" s="372"/>
      <c r="CB263" s="372"/>
      <c r="CC263" s="395"/>
      <c r="CD263" s="389"/>
      <c r="CE263" s="373"/>
      <c r="CF263" s="373"/>
      <c r="CG263" s="373"/>
      <c r="CH263" s="308"/>
    </row>
    <row r="264" spans="1:86" customFormat="1" hidden="1" x14ac:dyDescent="0.25">
      <c r="A264" s="374"/>
      <c r="B264" s="374"/>
      <c r="C264" s="499"/>
      <c r="D264" s="387"/>
      <c r="E264" s="374"/>
      <c r="F264" s="387"/>
      <c r="G264" s="498"/>
      <c r="H264" s="458"/>
      <c r="I264" s="377"/>
      <c r="J264" s="365"/>
      <c r="K264" s="365"/>
      <c r="L264" s="366"/>
      <c r="M264" s="366"/>
      <c r="N264" s="366"/>
      <c r="O264" s="389"/>
      <c r="P264" s="389"/>
      <c r="Q264" s="367"/>
      <c r="R264" s="367"/>
      <c r="S264" s="367"/>
      <c r="T264" s="367"/>
      <c r="U264" s="390"/>
      <c r="V264" s="368"/>
      <c r="W264" s="368"/>
      <c r="X264" s="368"/>
      <c r="Y264" s="368"/>
      <c r="Z264" s="368"/>
      <c r="AA264" s="391"/>
      <c r="AB264" s="369"/>
      <c r="AC264" s="369"/>
      <c r="AD264" s="369"/>
      <c r="AE264" s="369"/>
      <c r="AF264" s="369"/>
      <c r="AG264" s="392"/>
      <c r="AH264" s="370"/>
      <c r="AI264" s="370"/>
      <c r="AJ264" s="370"/>
      <c r="AK264" s="370"/>
      <c r="AL264" s="370"/>
      <c r="AM264" s="365"/>
      <c r="AN264" s="366"/>
      <c r="AO264" s="366"/>
      <c r="AP264" s="366"/>
      <c r="AQ264" s="366"/>
      <c r="AR264" s="366"/>
      <c r="AS264" s="393"/>
      <c r="AT264" s="371"/>
      <c r="AU264" s="371"/>
      <c r="AV264" s="371"/>
      <c r="AW264" s="371"/>
      <c r="AX264" s="371"/>
      <c r="AY264" s="394"/>
      <c r="AZ264" s="372"/>
      <c r="BA264" s="372"/>
      <c r="BB264" s="372"/>
      <c r="BC264" s="372"/>
      <c r="BD264" s="372"/>
      <c r="BE264" s="365"/>
      <c r="BF264" s="366"/>
      <c r="BG264" s="366"/>
      <c r="BH264" s="366"/>
      <c r="BI264" s="366"/>
      <c r="BJ264" s="366"/>
      <c r="BK264" s="395"/>
      <c r="BL264" s="373"/>
      <c r="BM264" s="373"/>
      <c r="BN264" s="373"/>
      <c r="BO264" s="373"/>
      <c r="BP264" s="373"/>
      <c r="BQ264" s="390"/>
      <c r="BR264" s="368"/>
      <c r="BS264" s="368"/>
      <c r="BT264" s="368"/>
      <c r="BU264" s="368"/>
      <c r="BV264" s="368"/>
      <c r="BW264" s="394"/>
      <c r="BX264" s="372"/>
      <c r="BY264" s="372"/>
      <c r="BZ264" s="372"/>
      <c r="CA264" s="372"/>
      <c r="CB264" s="372"/>
      <c r="CC264" s="395"/>
      <c r="CD264" s="389"/>
      <c r="CE264" s="373"/>
      <c r="CF264" s="373"/>
      <c r="CG264" s="373"/>
      <c r="CH264" s="308"/>
    </row>
    <row r="265" spans="1:86" customFormat="1" hidden="1" x14ac:dyDescent="0.25">
      <c r="A265" s="374"/>
      <c r="B265" s="374"/>
      <c r="C265" s="499"/>
      <c r="D265" s="387"/>
      <c r="E265" s="374"/>
      <c r="F265" s="387"/>
      <c r="G265" s="498"/>
      <c r="H265" s="458"/>
      <c r="I265" s="377"/>
      <c r="J265" s="365"/>
      <c r="K265" s="365"/>
      <c r="L265" s="366"/>
      <c r="M265" s="366"/>
      <c r="N265" s="366"/>
      <c r="O265" s="389"/>
      <c r="P265" s="389"/>
      <c r="Q265" s="367"/>
      <c r="R265" s="367"/>
      <c r="S265" s="367"/>
      <c r="T265" s="367"/>
      <c r="U265" s="390"/>
      <c r="V265" s="368"/>
      <c r="W265" s="368"/>
      <c r="X265" s="368"/>
      <c r="Y265" s="368"/>
      <c r="Z265" s="368"/>
      <c r="AA265" s="391"/>
      <c r="AB265" s="369"/>
      <c r="AC265" s="369"/>
      <c r="AD265" s="369"/>
      <c r="AE265" s="369"/>
      <c r="AF265" s="369"/>
      <c r="AG265" s="392"/>
      <c r="AH265" s="370"/>
      <c r="AI265" s="370"/>
      <c r="AJ265" s="370"/>
      <c r="AK265" s="370"/>
      <c r="AL265" s="370"/>
      <c r="AM265" s="365"/>
      <c r="AN265" s="366"/>
      <c r="AO265" s="366"/>
      <c r="AP265" s="366"/>
      <c r="AQ265" s="366"/>
      <c r="AR265" s="366"/>
      <c r="AS265" s="393"/>
      <c r="AT265" s="371"/>
      <c r="AU265" s="371"/>
      <c r="AV265" s="371"/>
      <c r="AW265" s="371"/>
      <c r="AX265" s="371"/>
      <c r="AY265" s="394"/>
      <c r="AZ265" s="372"/>
      <c r="BA265" s="372"/>
      <c r="BB265" s="372"/>
      <c r="BC265" s="372"/>
      <c r="BD265" s="372"/>
      <c r="BE265" s="365"/>
      <c r="BF265" s="366"/>
      <c r="BG265" s="366"/>
      <c r="BH265" s="366"/>
      <c r="BI265" s="366"/>
      <c r="BJ265" s="366"/>
      <c r="BK265" s="395"/>
      <c r="BL265" s="373"/>
      <c r="BM265" s="373"/>
      <c r="BN265" s="373"/>
      <c r="BO265" s="373"/>
      <c r="BP265" s="373"/>
      <c r="BQ265" s="390"/>
      <c r="BR265" s="368"/>
      <c r="BS265" s="368"/>
      <c r="BT265" s="368"/>
      <c r="BU265" s="368"/>
      <c r="BV265" s="368"/>
      <c r="BW265" s="394"/>
      <c r="BX265" s="372"/>
      <c r="BY265" s="372"/>
      <c r="BZ265" s="372"/>
      <c r="CA265" s="372"/>
      <c r="CB265" s="372"/>
      <c r="CC265" s="395"/>
      <c r="CD265" s="389"/>
      <c r="CE265" s="373"/>
      <c r="CF265" s="373"/>
      <c r="CG265" s="373"/>
      <c r="CH265" s="308"/>
    </row>
    <row r="266" spans="1:86" customFormat="1" hidden="1" x14ac:dyDescent="0.25">
      <c r="A266" s="374"/>
      <c r="B266" s="374"/>
      <c r="C266" s="499"/>
      <c r="D266" s="413"/>
      <c r="E266" s="506"/>
      <c r="F266" s="461"/>
      <c r="G266" s="461"/>
      <c r="H266" s="507"/>
      <c r="I266" s="377"/>
      <c r="J266" s="365"/>
      <c r="K266" s="365"/>
      <c r="L266" s="366"/>
      <c r="M266" s="366"/>
      <c r="N266" s="366"/>
      <c r="O266" s="389"/>
      <c r="P266" s="389"/>
      <c r="Q266" s="367"/>
      <c r="R266" s="367"/>
      <c r="S266" s="367"/>
      <c r="T266" s="367"/>
      <c r="U266" s="390"/>
      <c r="V266" s="368"/>
      <c r="W266" s="368"/>
      <c r="X266" s="368"/>
      <c r="Y266" s="368"/>
      <c r="Z266" s="368"/>
      <c r="AA266" s="391"/>
      <c r="AB266" s="369"/>
      <c r="AC266" s="369"/>
      <c r="AD266" s="369"/>
      <c r="AE266" s="369"/>
      <c r="AF266" s="369"/>
      <c r="AG266" s="392"/>
      <c r="AH266" s="370"/>
      <c r="AI266" s="370"/>
      <c r="AJ266" s="370"/>
      <c r="AK266" s="370"/>
      <c r="AL266" s="370"/>
      <c r="AM266" s="365"/>
      <c r="AN266" s="366"/>
      <c r="AO266" s="366"/>
      <c r="AP266" s="366"/>
      <c r="AQ266" s="366"/>
      <c r="AR266" s="366"/>
      <c r="AS266" s="393"/>
      <c r="AT266" s="371"/>
      <c r="AU266" s="371"/>
      <c r="AV266" s="371"/>
      <c r="AW266" s="371"/>
      <c r="AX266" s="371"/>
      <c r="AY266" s="394"/>
      <c r="AZ266" s="372"/>
      <c r="BA266" s="372"/>
      <c r="BB266" s="372"/>
      <c r="BC266" s="372"/>
      <c r="BD266" s="372"/>
      <c r="BE266" s="365"/>
      <c r="BF266" s="366"/>
      <c r="BG266" s="366"/>
      <c r="BH266" s="366"/>
      <c r="BI266" s="366"/>
      <c r="BJ266" s="366"/>
      <c r="BK266" s="395"/>
      <c r="BL266" s="373"/>
      <c r="BM266" s="373"/>
      <c r="BN266" s="373"/>
      <c r="BO266" s="373"/>
      <c r="BP266" s="373"/>
      <c r="BQ266" s="390"/>
      <c r="BR266" s="368"/>
      <c r="BS266" s="368"/>
      <c r="BT266" s="368"/>
      <c r="BU266" s="368"/>
      <c r="BV266" s="368"/>
      <c r="BW266" s="394"/>
      <c r="BX266" s="372"/>
      <c r="BY266" s="372"/>
      <c r="BZ266" s="372"/>
      <c r="CA266" s="372"/>
      <c r="CB266" s="372"/>
      <c r="CC266" s="395"/>
      <c r="CD266" s="389"/>
      <c r="CE266" s="373"/>
      <c r="CF266" s="373"/>
      <c r="CG266" s="373"/>
      <c r="CH266" s="308"/>
    </row>
    <row r="267" spans="1:86" customFormat="1" hidden="1" x14ac:dyDescent="0.25">
      <c r="A267" s="374"/>
      <c r="B267" s="374"/>
      <c r="C267" s="499"/>
      <c r="D267" s="413"/>
      <c r="E267" s="413"/>
      <c r="F267" s="386"/>
      <c r="G267" s="386"/>
      <c r="H267" s="507"/>
      <c r="I267" s="377"/>
      <c r="J267" s="365"/>
      <c r="K267" s="365"/>
      <c r="L267" s="366"/>
      <c r="M267" s="366"/>
      <c r="N267" s="366"/>
      <c r="O267" s="389"/>
      <c r="P267" s="389"/>
      <c r="Q267" s="367"/>
      <c r="R267" s="367"/>
      <c r="S267" s="367"/>
      <c r="T267" s="367"/>
      <c r="U267" s="390"/>
      <c r="V267" s="368"/>
      <c r="W267" s="368"/>
      <c r="X267" s="368"/>
      <c r="Y267" s="368"/>
      <c r="Z267" s="368"/>
      <c r="AA267" s="391"/>
      <c r="AB267" s="369"/>
      <c r="AC267" s="369"/>
      <c r="AD267" s="369"/>
      <c r="AE267" s="369"/>
      <c r="AF267" s="369"/>
      <c r="AG267" s="392"/>
      <c r="AH267" s="370"/>
      <c r="AI267" s="370"/>
      <c r="AJ267" s="370"/>
      <c r="AK267" s="370"/>
      <c r="AL267" s="370"/>
      <c r="AM267" s="365"/>
      <c r="AN267" s="366"/>
      <c r="AO267" s="366"/>
      <c r="AP267" s="366"/>
      <c r="AQ267" s="366"/>
      <c r="AR267" s="366"/>
      <c r="AS267" s="393"/>
      <c r="AT267" s="371"/>
      <c r="AU267" s="371"/>
      <c r="AV267" s="371"/>
      <c r="AW267" s="371"/>
      <c r="AX267" s="371"/>
      <c r="AY267" s="394"/>
      <c r="AZ267" s="372"/>
      <c r="BA267" s="372"/>
      <c r="BB267" s="372"/>
      <c r="BC267" s="372"/>
      <c r="BD267" s="372"/>
      <c r="BE267" s="365"/>
      <c r="BF267" s="366"/>
      <c r="BG267" s="366"/>
      <c r="BH267" s="366"/>
      <c r="BI267" s="366"/>
      <c r="BJ267" s="366"/>
      <c r="BK267" s="395"/>
      <c r="BL267" s="373"/>
      <c r="BM267" s="373"/>
      <c r="BN267" s="373"/>
      <c r="BO267" s="373"/>
      <c r="BP267" s="373"/>
      <c r="BQ267" s="390"/>
      <c r="BR267" s="368"/>
      <c r="BS267" s="368"/>
      <c r="BT267" s="368"/>
      <c r="BU267" s="368"/>
      <c r="BV267" s="368"/>
      <c r="BW267" s="394"/>
      <c r="BX267" s="372"/>
      <c r="BY267" s="372"/>
      <c r="BZ267" s="372"/>
      <c r="CA267" s="372"/>
      <c r="CB267" s="372"/>
      <c r="CC267" s="395"/>
      <c r="CD267" s="389"/>
      <c r="CE267" s="373"/>
      <c r="CF267" s="373"/>
      <c r="CG267" s="373"/>
      <c r="CH267" s="308"/>
    </row>
    <row r="268" spans="1:86" customFormat="1" hidden="1" x14ac:dyDescent="0.25">
      <c r="A268" s="374"/>
      <c r="B268" s="374"/>
      <c r="C268" s="499"/>
      <c r="D268" s="387"/>
      <c r="E268" s="374"/>
      <c r="F268" s="376"/>
      <c r="G268" s="498"/>
      <c r="H268" s="414"/>
      <c r="I268" s="396"/>
      <c r="J268" s="365"/>
      <c r="K268" s="365"/>
      <c r="L268" s="366"/>
      <c r="M268" s="366"/>
      <c r="N268" s="365"/>
      <c r="O268" s="389"/>
      <c r="P268" s="389"/>
      <c r="Q268" s="367"/>
      <c r="R268" s="389"/>
      <c r="S268" s="367"/>
      <c r="T268" s="389"/>
      <c r="U268" s="390"/>
      <c r="V268" s="390"/>
      <c r="W268" s="368"/>
      <c r="X268" s="390"/>
      <c r="Y268" s="368"/>
      <c r="Z268" s="390"/>
      <c r="AA268" s="391"/>
      <c r="AB268" s="391"/>
      <c r="AC268" s="369"/>
      <c r="AD268" s="391"/>
      <c r="AE268" s="369"/>
      <c r="AF268" s="391"/>
      <c r="AG268" s="392"/>
      <c r="AH268" s="392"/>
      <c r="AI268" s="370"/>
      <c r="AJ268" s="392"/>
      <c r="AK268" s="370"/>
      <c r="AL268" s="392"/>
      <c r="AM268" s="365"/>
      <c r="AN268" s="365"/>
      <c r="AO268" s="366"/>
      <c r="AP268" s="365"/>
      <c r="AQ268" s="366"/>
      <c r="AR268" s="365"/>
      <c r="AS268" s="393"/>
      <c r="AT268" s="393"/>
      <c r="AU268" s="371"/>
      <c r="AV268" s="393"/>
      <c r="AW268" s="371"/>
      <c r="AX268" s="393"/>
      <c r="AY268" s="394"/>
      <c r="AZ268" s="394"/>
      <c r="BA268" s="372"/>
      <c r="BB268" s="394"/>
      <c r="BC268" s="372"/>
      <c r="BD268" s="394"/>
      <c r="BE268" s="365"/>
      <c r="BF268" s="365"/>
      <c r="BG268" s="366"/>
      <c r="BH268" s="365"/>
      <c r="BI268" s="366"/>
      <c r="BJ268" s="365"/>
      <c r="BK268" s="395"/>
      <c r="BL268" s="395"/>
      <c r="BM268" s="373"/>
      <c r="BN268" s="395"/>
      <c r="BO268" s="373"/>
      <c r="BP268" s="395"/>
      <c r="BQ268" s="390"/>
      <c r="BR268" s="390"/>
      <c r="BS268" s="368"/>
      <c r="BT268" s="390"/>
      <c r="BU268" s="368"/>
      <c r="BV268" s="390"/>
      <c r="BW268" s="394"/>
      <c r="BX268" s="394"/>
      <c r="BY268" s="372"/>
      <c r="BZ268" s="394"/>
      <c r="CA268" s="372"/>
      <c r="CB268" s="394"/>
      <c r="CC268" s="395"/>
      <c r="CD268" s="389"/>
      <c r="CE268" s="373"/>
      <c r="CF268" s="373"/>
      <c r="CG268" s="395"/>
      <c r="CH268" s="308"/>
    </row>
    <row r="269" spans="1:86" customFormat="1" hidden="1" x14ac:dyDescent="0.25">
      <c r="A269" s="374"/>
      <c r="B269" s="374"/>
      <c r="C269" s="499"/>
      <c r="D269" s="387"/>
      <c r="E269" s="374"/>
      <c r="F269" s="376"/>
      <c r="G269" s="498"/>
      <c r="H269" s="508"/>
      <c r="I269" s="396"/>
      <c r="J269" s="365"/>
      <c r="K269" s="365"/>
      <c r="L269" s="366"/>
      <c r="M269" s="366"/>
      <c r="N269" s="365"/>
      <c r="O269" s="389"/>
      <c r="P269" s="389"/>
      <c r="Q269" s="367"/>
      <c r="R269" s="389"/>
      <c r="S269" s="367"/>
      <c r="T269" s="389"/>
      <c r="U269" s="390"/>
      <c r="V269" s="390"/>
      <c r="W269" s="368"/>
      <c r="X269" s="390"/>
      <c r="Y269" s="368"/>
      <c r="Z269" s="390"/>
      <c r="AA269" s="391"/>
      <c r="AB269" s="391"/>
      <c r="AC269" s="369"/>
      <c r="AD269" s="391"/>
      <c r="AE269" s="369"/>
      <c r="AF269" s="391"/>
      <c r="AG269" s="392"/>
      <c r="AH269" s="392"/>
      <c r="AI269" s="370"/>
      <c r="AJ269" s="392"/>
      <c r="AK269" s="370"/>
      <c r="AL269" s="392"/>
      <c r="AM269" s="365"/>
      <c r="AN269" s="365"/>
      <c r="AO269" s="366"/>
      <c r="AP269" s="365"/>
      <c r="AQ269" s="366"/>
      <c r="AR269" s="365"/>
      <c r="AS269" s="393"/>
      <c r="AT269" s="393"/>
      <c r="AU269" s="371"/>
      <c r="AV269" s="393"/>
      <c r="AW269" s="371"/>
      <c r="AX269" s="393"/>
      <c r="AY269" s="394"/>
      <c r="AZ269" s="394"/>
      <c r="BA269" s="372"/>
      <c r="BB269" s="394"/>
      <c r="BC269" s="372"/>
      <c r="BD269" s="394"/>
      <c r="BE269" s="365"/>
      <c r="BF269" s="365"/>
      <c r="BG269" s="366"/>
      <c r="BH269" s="365"/>
      <c r="BI269" s="366"/>
      <c r="BJ269" s="365"/>
      <c r="BK269" s="395"/>
      <c r="BL269" s="395"/>
      <c r="BM269" s="373"/>
      <c r="BN269" s="395"/>
      <c r="BO269" s="373"/>
      <c r="BP269" s="395"/>
      <c r="BQ269" s="390"/>
      <c r="BR269" s="390"/>
      <c r="BS269" s="368"/>
      <c r="BT269" s="390"/>
      <c r="BU269" s="368"/>
      <c r="BV269" s="390"/>
      <c r="BW269" s="394"/>
      <c r="BX269" s="394"/>
      <c r="BY269" s="372"/>
      <c r="BZ269" s="394"/>
      <c r="CA269" s="372"/>
      <c r="CB269" s="394"/>
      <c r="CC269" s="395"/>
      <c r="CD269" s="389"/>
      <c r="CE269" s="373"/>
      <c r="CF269" s="373"/>
      <c r="CG269" s="395"/>
      <c r="CH269" s="308"/>
    </row>
    <row r="270" spans="1:86" customFormat="1" hidden="1" x14ac:dyDescent="0.25">
      <c r="A270" s="374"/>
      <c r="B270" s="374"/>
      <c r="C270" s="499"/>
      <c r="D270" s="387"/>
      <c r="E270" s="374"/>
      <c r="F270" s="376"/>
      <c r="G270" s="498"/>
      <c r="H270" s="508"/>
      <c r="I270" s="396"/>
      <c r="J270" s="365"/>
      <c r="K270" s="365"/>
      <c r="L270" s="366"/>
      <c r="M270" s="366"/>
      <c r="N270" s="365"/>
      <c r="O270" s="389"/>
      <c r="P270" s="389"/>
      <c r="Q270" s="367"/>
      <c r="R270" s="389"/>
      <c r="S270" s="367"/>
      <c r="T270" s="389"/>
      <c r="U270" s="390"/>
      <c r="V270" s="390"/>
      <c r="W270" s="368"/>
      <c r="X270" s="390"/>
      <c r="Y270" s="368"/>
      <c r="Z270" s="390"/>
      <c r="AA270" s="391"/>
      <c r="AB270" s="391"/>
      <c r="AC270" s="369"/>
      <c r="AD270" s="391"/>
      <c r="AE270" s="369"/>
      <c r="AF270" s="391"/>
      <c r="AG270" s="392"/>
      <c r="AH270" s="392"/>
      <c r="AI270" s="370"/>
      <c r="AJ270" s="392"/>
      <c r="AK270" s="370"/>
      <c r="AL270" s="392"/>
      <c r="AM270" s="365"/>
      <c r="AN270" s="365"/>
      <c r="AO270" s="366"/>
      <c r="AP270" s="365"/>
      <c r="AQ270" s="366"/>
      <c r="AR270" s="365"/>
      <c r="AS270" s="393"/>
      <c r="AT270" s="393"/>
      <c r="AU270" s="371"/>
      <c r="AV270" s="393"/>
      <c r="AW270" s="371"/>
      <c r="AX270" s="393"/>
      <c r="AY270" s="394"/>
      <c r="AZ270" s="394"/>
      <c r="BA270" s="372"/>
      <c r="BB270" s="394"/>
      <c r="BC270" s="372"/>
      <c r="BD270" s="394"/>
      <c r="BE270" s="365"/>
      <c r="BF270" s="365"/>
      <c r="BG270" s="366"/>
      <c r="BH270" s="365"/>
      <c r="BI270" s="366"/>
      <c r="BJ270" s="365"/>
      <c r="BK270" s="395"/>
      <c r="BL270" s="395"/>
      <c r="BM270" s="373"/>
      <c r="BN270" s="395"/>
      <c r="BO270" s="373"/>
      <c r="BP270" s="395"/>
      <c r="BQ270" s="390"/>
      <c r="BR270" s="390"/>
      <c r="BS270" s="368"/>
      <c r="BT270" s="390"/>
      <c r="BU270" s="368"/>
      <c r="BV270" s="390"/>
      <c r="BW270" s="394"/>
      <c r="BX270" s="394"/>
      <c r="BY270" s="372"/>
      <c r="BZ270" s="394"/>
      <c r="CA270" s="372"/>
      <c r="CB270" s="394"/>
      <c r="CC270" s="395"/>
      <c r="CD270" s="389"/>
      <c r="CE270" s="373"/>
      <c r="CF270" s="373"/>
      <c r="CG270" s="395"/>
      <c r="CH270" s="308"/>
    </row>
    <row r="271" spans="1:86" customFormat="1" hidden="1" x14ac:dyDescent="0.25">
      <c r="A271" s="374"/>
      <c r="B271" s="374"/>
      <c r="C271" s="499"/>
      <c r="D271" s="387"/>
      <c r="E271" s="374"/>
      <c r="F271" s="387"/>
      <c r="G271" s="498"/>
      <c r="H271" s="458"/>
      <c r="I271" s="377"/>
      <c r="J271" s="365"/>
      <c r="K271" s="365"/>
      <c r="L271" s="366"/>
      <c r="M271" s="366"/>
      <c r="N271" s="366"/>
      <c r="O271" s="389"/>
      <c r="P271" s="389"/>
      <c r="Q271" s="367"/>
      <c r="R271" s="367"/>
      <c r="S271" s="367"/>
      <c r="T271" s="367"/>
      <c r="U271" s="390"/>
      <c r="V271" s="368"/>
      <c r="W271" s="368"/>
      <c r="X271" s="368"/>
      <c r="Y271" s="368"/>
      <c r="Z271" s="368"/>
      <c r="AA271" s="391"/>
      <c r="AB271" s="369"/>
      <c r="AC271" s="369"/>
      <c r="AD271" s="369"/>
      <c r="AE271" s="369"/>
      <c r="AF271" s="369"/>
      <c r="AG271" s="392"/>
      <c r="AH271" s="370"/>
      <c r="AI271" s="370"/>
      <c r="AJ271" s="370"/>
      <c r="AK271" s="370"/>
      <c r="AL271" s="370"/>
      <c r="AM271" s="365"/>
      <c r="AN271" s="366"/>
      <c r="AO271" s="366"/>
      <c r="AP271" s="366"/>
      <c r="AQ271" s="366"/>
      <c r="AR271" s="366"/>
      <c r="AS271" s="393"/>
      <c r="AT271" s="371"/>
      <c r="AU271" s="371"/>
      <c r="AV271" s="371"/>
      <c r="AW271" s="371"/>
      <c r="AX271" s="371"/>
      <c r="AY271" s="394"/>
      <c r="AZ271" s="372"/>
      <c r="BA271" s="372"/>
      <c r="BB271" s="372"/>
      <c r="BC271" s="372"/>
      <c r="BD271" s="372"/>
      <c r="BE271" s="365"/>
      <c r="BF271" s="366"/>
      <c r="BG271" s="366"/>
      <c r="BH271" s="366"/>
      <c r="BI271" s="366"/>
      <c r="BJ271" s="366"/>
      <c r="BK271" s="395"/>
      <c r="BL271" s="373"/>
      <c r="BM271" s="373"/>
      <c r="BN271" s="373"/>
      <c r="BO271" s="373"/>
      <c r="BP271" s="373"/>
      <c r="BQ271" s="390"/>
      <c r="BR271" s="368"/>
      <c r="BS271" s="368"/>
      <c r="BT271" s="368"/>
      <c r="BU271" s="368"/>
      <c r="BV271" s="368"/>
      <c r="BW271" s="394"/>
      <c r="BX271" s="372"/>
      <c r="BY271" s="372"/>
      <c r="BZ271" s="372"/>
      <c r="CA271" s="372"/>
      <c r="CB271" s="372"/>
      <c r="CC271" s="395"/>
      <c r="CD271" s="389"/>
      <c r="CE271" s="373"/>
      <c r="CF271" s="373"/>
      <c r="CG271" s="373"/>
      <c r="CH271" s="308"/>
    </row>
    <row r="272" spans="1:86" customFormat="1" hidden="1" x14ac:dyDescent="0.25">
      <c r="A272" s="374"/>
      <c r="B272" s="374"/>
      <c r="C272" s="374"/>
      <c r="D272" s="374"/>
      <c r="E272" s="374"/>
      <c r="F272" s="376"/>
      <c r="G272" s="386"/>
      <c r="H272" s="507"/>
      <c r="I272" s="463"/>
      <c r="J272" s="365"/>
      <c r="K272" s="365"/>
      <c r="L272" s="366"/>
      <c r="M272" s="366"/>
      <c r="N272" s="366"/>
      <c r="O272" s="389"/>
      <c r="P272" s="389"/>
      <c r="Q272" s="367"/>
      <c r="R272" s="367"/>
      <c r="S272" s="367"/>
      <c r="T272" s="367"/>
      <c r="U272" s="390"/>
      <c r="V272" s="368"/>
      <c r="W272" s="368"/>
      <c r="X272" s="368"/>
      <c r="Y272" s="368"/>
      <c r="Z272" s="368"/>
      <c r="AA272" s="391"/>
      <c r="AB272" s="369"/>
      <c r="AC272" s="369"/>
      <c r="AD272" s="369"/>
      <c r="AE272" s="369"/>
      <c r="AF272" s="369"/>
      <c r="AG272" s="392"/>
      <c r="AH272" s="370"/>
      <c r="AI272" s="370"/>
      <c r="AJ272" s="370"/>
      <c r="AK272" s="370"/>
      <c r="AL272" s="370"/>
      <c r="AM272" s="365"/>
      <c r="AN272" s="366"/>
      <c r="AO272" s="366"/>
      <c r="AP272" s="366"/>
      <c r="AQ272" s="366"/>
      <c r="AR272" s="366"/>
      <c r="AS272" s="393"/>
      <c r="AT272" s="371"/>
      <c r="AU272" s="371"/>
      <c r="AV272" s="371"/>
      <c r="AW272" s="371"/>
      <c r="AX272" s="371"/>
      <c r="AY272" s="394"/>
      <c r="AZ272" s="372"/>
      <c r="BA272" s="372"/>
      <c r="BB272" s="372"/>
      <c r="BC272" s="372"/>
      <c r="BD272" s="372"/>
      <c r="BE272" s="365"/>
      <c r="BF272" s="366"/>
      <c r="BG272" s="366"/>
      <c r="BH272" s="366"/>
      <c r="BI272" s="366"/>
      <c r="BJ272" s="366"/>
      <c r="BK272" s="395"/>
      <c r="BL272" s="373"/>
      <c r="BM272" s="373"/>
      <c r="BN272" s="373"/>
      <c r="BO272" s="373"/>
      <c r="BP272" s="373"/>
      <c r="BQ272" s="390"/>
      <c r="BR272" s="368"/>
      <c r="BS272" s="368"/>
      <c r="BT272" s="368"/>
      <c r="BU272" s="368"/>
      <c r="BV272" s="368"/>
      <c r="BW272" s="394"/>
      <c r="BX272" s="372"/>
      <c r="BY272" s="372"/>
      <c r="BZ272" s="372"/>
      <c r="CA272" s="372"/>
      <c r="CB272" s="372"/>
      <c r="CC272" s="395"/>
      <c r="CD272" s="389"/>
      <c r="CE272" s="373"/>
      <c r="CF272" s="373"/>
      <c r="CG272" s="373"/>
      <c r="CH272" s="308"/>
    </row>
    <row r="273" spans="1:86" customFormat="1" hidden="1" x14ac:dyDescent="0.25">
      <c r="A273" s="374"/>
      <c r="B273" s="374"/>
      <c r="C273" s="374"/>
      <c r="D273" s="374"/>
      <c r="E273" s="374"/>
      <c r="F273" s="376"/>
      <c r="G273" s="386"/>
      <c r="H273" s="507"/>
      <c r="I273" s="463"/>
      <c r="J273" s="365"/>
      <c r="K273" s="365"/>
      <c r="L273" s="366"/>
      <c r="M273" s="366"/>
      <c r="N273" s="366"/>
      <c r="O273" s="389"/>
      <c r="P273" s="389"/>
      <c r="Q273" s="367"/>
      <c r="R273" s="367"/>
      <c r="S273" s="367"/>
      <c r="T273" s="367"/>
      <c r="U273" s="390"/>
      <c r="V273" s="368"/>
      <c r="W273" s="368"/>
      <c r="X273" s="368"/>
      <c r="Y273" s="368"/>
      <c r="Z273" s="368"/>
      <c r="AA273" s="391"/>
      <c r="AB273" s="369"/>
      <c r="AC273" s="369"/>
      <c r="AD273" s="369"/>
      <c r="AE273" s="369"/>
      <c r="AF273" s="369"/>
      <c r="AG273" s="392"/>
      <c r="AH273" s="370"/>
      <c r="AI273" s="370"/>
      <c r="AJ273" s="370"/>
      <c r="AK273" s="370"/>
      <c r="AL273" s="370"/>
      <c r="AM273" s="365"/>
      <c r="AN273" s="366"/>
      <c r="AO273" s="366"/>
      <c r="AP273" s="366"/>
      <c r="AQ273" s="366"/>
      <c r="AR273" s="366"/>
      <c r="AS273" s="393"/>
      <c r="AT273" s="371"/>
      <c r="AU273" s="371"/>
      <c r="AV273" s="371"/>
      <c r="AW273" s="371"/>
      <c r="AX273" s="371"/>
      <c r="AY273" s="394"/>
      <c r="AZ273" s="372"/>
      <c r="BA273" s="372"/>
      <c r="BB273" s="372"/>
      <c r="BC273" s="372"/>
      <c r="BD273" s="372"/>
      <c r="BE273" s="365"/>
      <c r="BF273" s="366"/>
      <c r="BG273" s="366"/>
      <c r="BH273" s="366"/>
      <c r="BI273" s="366"/>
      <c r="BJ273" s="366"/>
      <c r="BK273" s="395"/>
      <c r="BL273" s="373"/>
      <c r="BM273" s="373"/>
      <c r="BN273" s="373"/>
      <c r="BO273" s="373"/>
      <c r="BP273" s="373"/>
      <c r="BQ273" s="390"/>
      <c r="BR273" s="368"/>
      <c r="BS273" s="368"/>
      <c r="BT273" s="368"/>
      <c r="BU273" s="368"/>
      <c r="BV273" s="368"/>
      <c r="BW273" s="394"/>
      <c r="BX273" s="372"/>
      <c r="BY273" s="372"/>
      <c r="BZ273" s="372"/>
      <c r="CA273" s="372"/>
      <c r="CB273" s="372"/>
      <c r="CC273" s="395"/>
      <c r="CD273" s="389"/>
      <c r="CE273" s="373"/>
      <c r="CF273" s="373"/>
      <c r="CG273" s="373"/>
      <c r="CH273" s="308"/>
    </row>
    <row r="274" spans="1:86" customFormat="1" hidden="1" x14ac:dyDescent="0.25">
      <c r="A274" s="374"/>
      <c r="B274" s="374"/>
      <c r="C274" s="374"/>
      <c r="D274" s="376"/>
      <c r="E274" s="374"/>
      <c r="F274" s="376"/>
      <c r="G274" s="386"/>
      <c r="H274" s="414"/>
      <c r="I274" s="463"/>
      <c r="J274" s="365"/>
      <c r="K274" s="365"/>
      <c r="L274" s="366"/>
      <c r="M274" s="366"/>
      <c r="N274" s="365"/>
      <c r="O274" s="389"/>
      <c r="P274" s="389"/>
      <c r="Q274" s="367"/>
      <c r="R274" s="389"/>
      <c r="S274" s="367"/>
      <c r="T274" s="389"/>
      <c r="U274" s="390"/>
      <c r="V274" s="390"/>
      <c r="W274" s="368"/>
      <c r="X274" s="390"/>
      <c r="Y274" s="368"/>
      <c r="Z274" s="390"/>
      <c r="AA274" s="391"/>
      <c r="AB274" s="391"/>
      <c r="AC274" s="369"/>
      <c r="AD274" s="391"/>
      <c r="AE274" s="369"/>
      <c r="AF274" s="391"/>
      <c r="AG274" s="392"/>
      <c r="AH274" s="392"/>
      <c r="AI274" s="370"/>
      <c r="AJ274" s="392"/>
      <c r="AK274" s="370"/>
      <c r="AL274" s="392"/>
      <c r="AM274" s="365"/>
      <c r="AN274" s="365"/>
      <c r="AO274" s="366"/>
      <c r="AP274" s="365"/>
      <c r="AQ274" s="366"/>
      <c r="AR274" s="365"/>
      <c r="AS274" s="393"/>
      <c r="AT274" s="393"/>
      <c r="AU274" s="371"/>
      <c r="AV274" s="393"/>
      <c r="AW274" s="371"/>
      <c r="AX274" s="393"/>
      <c r="AY274" s="394"/>
      <c r="AZ274" s="394"/>
      <c r="BA274" s="372"/>
      <c r="BB274" s="394"/>
      <c r="BC274" s="372"/>
      <c r="BD274" s="394"/>
      <c r="BE274" s="365"/>
      <c r="BF274" s="365"/>
      <c r="BG274" s="366"/>
      <c r="BH274" s="365"/>
      <c r="BI274" s="366"/>
      <c r="BJ274" s="365"/>
      <c r="BK274" s="395"/>
      <c r="BL274" s="395"/>
      <c r="BM274" s="373"/>
      <c r="BN274" s="395"/>
      <c r="BO274" s="373"/>
      <c r="BP274" s="395"/>
      <c r="BQ274" s="390"/>
      <c r="BR274" s="390"/>
      <c r="BS274" s="368"/>
      <c r="BT274" s="390"/>
      <c r="BU274" s="368"/>
      <c r="BV274" s="390"/>
      <c r="BW274" s="394"/>
      <c r="BX274" s="394"/>
      <c r="BY274" s="372"/>
      <c r="BZ274" s="394"/>
      <c r="CA274" s="372"/>
      <c r="CB274" s="394"/>
      <c r="CC274" s="395"/>
      <c r="CD274" s="389"/>
      <c r="CE274" s="373"/>
      <c r="CF274" s="373"/>
      <c r="CG274" s="395"/>
      <c r="CH274" s="308"/>
    </row>
    <row r="275" spans="1:86" customFormat="1" hidden="1" x14ac:dyDescent="0.25">
      <c r="A275" s="374"/>
      <c r="B275" s="374"/>
      <c r="C275" s="374"/>
      <c r="D275" s="376"/>
      <c r="E275" s="374"/>
      <c r="F275" s="376"/>
      <c r="G275" s="386"/>
      <c r="H275" s="414"/>
      <c r="I275" s="463"/>
      <c r="J275" s="365"/>
      <c r="K275" s="365"/>
      <c r="L275" s="366"/>
      <c r="M275" s="366"/>
      <c r="N275" s="366"/>
      <c r="O275" s="389"/>
      <c r="P275" s="389"/>
      <c r="Q275" s="367"/>
      <c r="R275" s="367"/>
      <c r="S275" s="367"/>
      <c r="T275" s="367"/>
      <c r="U275" s="390"/>
      <c r="V275" s="368"/>
      <c r="W275" s="368"/>
      <c r="X275" s="368"/>
      <c r="Y275" s="368"/>
      <c r="Z275" s="368"/>
      <c r="AA275" s="391"/>
      <c r="AB275" s="369"/>
      <c r="AC275" s="369"/>
      <c r="AD275" s="369"/>
      <c r="AE275" s="369"/>
      <c r="AF275" s="369"/>
      <c r="AG275" s="392"/>
      <c r="AH275" s="370"/>
      <c r="AI275" s="370"/>
      <c r="AJ275" s="370"/>
      <c r="AK275" s="370"/>
      <c r="AL275" s="370"/>
      <c r="AM275" s="365"/>
      <c r="AN275" s="366"/>
      <c r="AO275" s="366"/>
      <c r="AP275" s="366"/>
      <c r="AQ275" s="366"/>
      <c r="AR275" s="366"/>
      <c r="AS275" s="393"/>
      <c r="AT275" s="371"/>
      <c r="AU275" s="371"/>
      <c r="AV275" s="371"/>
      <c r="AW275" s="371"/>
      <c r="AX275" s="371"/>
      <c r="AY275" s="394"/>
      <c r="AZ275" s="372"/>
      <c r="BA275" s="372"/>
      <c r="BB275" s="372"/>
      <c r="BC275" s="372"/>
      <c r="BD275" s="372"/>
      <c r="BE275" s="365"/>
      <c r="BF275" s="366"/>
      <c r="BG275" s="366"/>
      <c r="BH275" s="366"/>
      <c r="BI275" s="366"/>
      <c r="BJ275" s="366"/>
      <c r="BK275" s="395"/>
      <c r="BL275" s="373"/>
      <c r="BM275" s="373"/>
      <c r="BN275" s="373"/>
      <c r="BO275" s="373"/>
      <c r="BP275" s="373"/>
      <c r="BQ275" s="390"/>
      <c r="BR275" s="368"/>
      <c r="BS275" s="368"/>
      <c r="BT275" s="368"/>
      <c r="BU275" s="368"/>
      <c r="BV275" s="368"/>
      <c r="BW275" s="394"/>
      <c r="BX275" s="372"/>
      <c r="BY275" s="372"/>
      <c r="BZ275" s="372"/>
      <c r="CA275" s="372"/>
      <c r="CB275" s="372"/>
      <c r="CC275" s="395"/>
      <c r="CD275" s="389"/>
      <c r="CE275" s="373"/>
      <c r="CF275" s="373"/>
      <c r="CG275" s="373"/>
      <c r="CH275" s="308"/>
    </row>
    <row r="276" spans="1:86" customFormat="1" hidden="1" x14ac:dyDescent="0.25">
      <c r="A276" s="374"/>
      <c r="B276" s="374"/>
      <c r="C276" s="374"/>
      <c r="D276" s="413"/>
      <c r="E276" s="413"/>
      <c r="F276" s="386"/>
      <c r="G276" s="386"/>
      <c r="H276" s="507"/>
      <c r="I276" s="463"/>
      <c r="J276" s="365"/>
      <c r="K276" s="365"/>
      <c r="L276" s="366"/>
      <c r="M276" s="366"/>
      <c r="N276" s="366"/>
      <c r="O276" s="389"/>
      <c r="P276" s="389"/>
      <c r="Q276" s="367"/>
      <c r="R276" s="367"/>
      <c r="S276" s="367"/>
      <c r="T276" s="367"/>
      <c r="U276" s="390"/>
      <c r="V276" s="368"/>
      <c r="W276" s="368"/>
      <c r="X276" s="368"/>
      <c r="Y276" s="368"/>
      <c r="Z276" s="368"/>
      <c r="AA276" s="391"/>
      <c r="AB276" s="369"/>
      <c r="AC276" s="369"/>
      <c r="AD276" s="369"/>
      <c r="AE276" s="369"/>
      <c r="AF276" s="369"/>
      <c r="AG276" s="392"/>
      <c r="AH276" s="370"/>
      <c r="AI276" s="370"/>
      <c r="AJ276" s="370"/>
      <c r="AK276" s="370"/>
      <c r="AL276" s="370"/>
      <c r="AM276" s="365"/>
      <c r="AN276" s="366"/>
      <c r="AO276" s="366"/>
      <c r="AP276" s="366"/>
      <c r="AQ276" s="366"/>
      <c r="AR276" s="366"/>
      <c r="AS276" s="393"/>
      <c r="AT276" s="371"/>
      <c r="AU276" s="371"/>
      <c r="AV276" s="371"/>
      <c r="AW276" s="371"/>
      <c r="AX276" s="371"/>
      <c r="AY276" s="394"/>
      <c r="AZ276" s="372"/>
      <c r="BA276" s="372"/>
      <c r="BB276" s="372"/>
      <c r="BC276" s="372"/>
      <c r="BD276" s="372"/>
      <c r="BE276" s="365"/>
      <c r="BF276" s="366"/>
      <c r="BG276" s="366"/>
      <c r="BH276" s="366"/>
      <c r="BI276" s="366"/>
      <c r="BJ276" s="366"/>
      <c r="BK276" s="395"/>
      <c r="BL276" s="373"/>
      <c r="BM276" s="373"/>
      <c r="BN276" s="373"/>
      <c r="BO276" s="373"/>
      <c r="BP276" s="373"/>
      <c r="BQ276" s="390"/>
      <c r="BR276" s="368"/>
      <c r="BS276" s="368"/>
      <c r="BT276" s="368"/>
      <c r="BU276" s="368"/>
      <c r="BV276" s="368"/>
      <c r="BW276" s="394"/>
      <c r="BX276" s="372"/>
      <c r="BY276" s="372"/>
      <c r="BZ276" s="372"/>
      <c r="CA276" s="372"/>
      <c r="CB276" s="372"/>
      <c r="CC276" s="395"/>
      <c r="CD276" s="389"/>
      <c r="CE276" s="373"/>
      <c r="CF276" s="373"/>
      <c r="CG276" s="373"/>
      <c r="CH276" s="308"/>
    </row>
    <row r="277" spans="1:86" customFormat="1" hidden="1" x14ac:dyDescent="0.25">
      <c r="A277" s="374"/>
      <c r="B277" s="374"/>
      <c r="C277" s="374"/>
      <c r="D277" s="386"/>
      <c r="E277" s="413"/>
      <c r="F277" s="386"/>
      <c r="G277" s="386"/>
      <c r="H277" s="507"/>
      <c r="I277" s="463"/>
      <c r="J277" s="365"/>
      <c r="K277" s="365"/>
      <c r="L277" s="366"/>
      <c r="M277" s="366"/>
      <c r="N277" s="366"/>
      <c r="O277" s="389"/>
      <c r="P277" s="389"/>
      <c r="Q277" s="367"/>
      <c r="R277" s="367"/>
      <c r="S277" s="367"/>
      <c r="T277" s="367"/>
      <c r="U277" s="390"/>
      <c r="V277" s="368"/>
      <c r="W277" s="368"/>
      <c r="X277" s="368"/>
      <c r="Y277" s="368"/>
      <c r="Z277" s="368"/>
      <c r="AA277" s="391"/>
      <c r="AB277" s="369"/>
      <c r="AC277" s="369"/>
      <c r="AD277" s="369"/>
      <c r="AE277" s="369"/>
      <c r="AF277" s="369"/>
      <c r="AG277" s="392"/>
      <c r="AH277" s="370"/>
      <c r="AI277" s="370"/>
      <c r="AJ277" s="370"/>
      <c r="AK277" s="370"/>
      <c r="AL277" s="370"/>
      <c r="AM277" s="365"/>
      <c r="AN277" s="366"/>
      <c r="AO277" s="366"/>
      <c r="AP277" s="366"/>
      <c r="AQ277" s="366"/>
      <c r="AR277" s="366"/>
      <c r="AS277" s="393"/>
      <c r="AT277" s="371"/>
      <c r="AU277" s="371"/>
      <c r="AV277" s="371"/>
      <c r="AW277" s="371"/>
      <c r="AX277" s="371"/>
      <c r="AY277" s="394"/>
      <c r="AZ277" s="372"/>
      <c r="BA277" s="372"/>
      <c r="BB277" s="372"/>
      <c r="BC277" s="372"/>
      <c r="BD277" s="372"/>
      <c r="BE277" s="365"/>
      <c r="BF277" s="366"/>
      <c r="BG277" s="366"/>
      <c r="BH277" s="366"/>
      <c r="BI277" s="366"/>
      <c r="BJ277" s="366"/>
      <c r="BK277" s="395"/>
      <c r="BL277" s="373"/>
      <c r="BM277" s="373"/>
      <c r="BN277" s="373"/>
      <c r="BO277" s="373"/>
      <c r="BP277" s="373"/>
      <c r="BQ277" s="390"/>
      <c r="BR277" s="368"/>
      <c r="BS277" s="368"/>
      <c r="BT277" s="368"/>
      <c r="BU277" s="368"/>
      <c r="BV277" s="368"/>
      <c r="BW277" s="394"/>
      <c r="BX277" s="372"/>
      <c r="BY277" s="372"/>
      <c r="BZ277" s="372"/>
      <c r="CA277" s="372"/>
      <c r="CB277" s="372"/>
      <c r="CC277" s="395"/>
      <c r="CD277" s="389"/>
      <c r="CE277" s="373"/>
      <c r="CF277" s="373"/>
      <c r="CG277" s="373"/>
      <c r="CH277" s="308"/>
    </row>
    <row r="278" spans="1:86" customFormat="1" hidden="1" x14ac:dyDescent="0.25">
      <c r="A278" s="374"/>
      <c r="B278" s="374"/>
      <c r="C278" s="374"/>
      <c r="D278" s="386"/>
      <c r="E278" s="374"/>
      <c r="F278" s="386"/>
      <c r="G278" s="386"/>
      <c r="H278" s="414"/>
      <c r="I278" s="463"/>
      <c r="J278" s="365"/>
      <c r="K278" s="365"/>
      <c r="L278" s="366"/>
      <c r="M278" s="366"/>
      <c r="N278" s="365"/>
      <c r="O278" s="389"/>
      <c r="P278" s="389"/>
      <c r="Q278" s="367"/>
      <c r="R278" s="389"/>
      <c r="S278" s="367"/>
      <c r="T278" s="389"/>
      <c r="U278" s="390"/>
      <c r="V278" s="390"/>
      <c r="W278" s="368"/>
      <c r="X278" s="390"/>
      <c r="Y278" s="368"/>
      <c r="Z278" s="390"/>
      <c r="AA278" s="391"/>
      <c r="AB278" s="391"/>
      <c r="AC278" s="369"/>
      <c r="AD278" s="391"/>
      <c r="AE278" s="369"/>
      <c r="AF278" s="391"/>
      <c r="AG278" s="392"/>
      <c r="AH278" s="392"/>
      <c r="AI278" s="370"/>
      <c r="AJ278" s="392"/>
      <c r="AK278" s="370"/>
      <c r="AL278" s="392"/>
      <c r="AM278" s="365"/>
      <c r="AN278" s="365"/>
      <c r="AO278" s="366"/>
      <c r="AP278" s="365"/>
      <c r="AQ278" s="366"/>
      <c r="AR278" s="365"/>
      <c r="AS278" s="393"/>
      <c r="AT278" s="393"/>
      <c r="AU278" s="371"/>
      <c r="AV278" s="393"/>
      <c r="AW278" s="371"/>
      <c r="AX278" s="393"/>
      <c r="AY278" s="394"/>
      <c r="AZ278" s="394"/>
      <c r="BA278" s="372"/>
      <c r="BB278" s="394"/>
      <c r="BC278" s="372"/>
      <c r="BD278" s="394"/>
      <c r="BE278" s="365"/>
      <c r="BF278" s="365"/>
      <c r="BG278" s="366"/>
      <c r="BH278" s="365"/>
      <c r="BI278" s="366"/>
      <c r="BJ278" s="365"/>
      <c r="BK278" s="395"/>
      <c r="BL278" s="395"/>
      <c r="BM278" s="373"/>
      <c r="BN278" s="395"/>
      <c r="BO278" s="373"/>
      <c r="BP278" s="395"/>
      <c r="BQ278" s="390"/>
      <c r="BR278" s="390"/>
      <c r="BS278" s="368"/>
      <c r="BT278" s="390"/>
      <c r="BU278" s="368"/>
      <c r="BV278" s="390"/>
      <c r="BW278" s="394"/>
      <c r="BX278" s="394"/>
      <c r="BY278" s="372"/>
      <c r="BZ278" s="394"/>
      <c r="CA278" s="372"/>
      <c r="CB278" s="394"/>
      <c r="CC278" s="395"/>
      <c r="CD278" s="389"/>
      <c r="CE278" s="373"/>
      <c r="CF278" s="373"/>
      <c r="CG278" s="395"/>
      <c r="CH278" s="308"/>
    </row>
    <row r="279" spans="1:86" customFormat="1" hidden="1" x14ac:dyDescent="0.25">
      <c r="A279" s="374"/>
      <c r="B279" s="374"/>
      <c r="C279" s="374"/>
      <c r="D279" s="386"/>
      <c r="E279" s="374"/>
      <c r="F279" s="386"/>
      <c r="G279" s="386"/>
      <c r="H279" s="414"/>
      <c r="I279" s="463"/>
      <c r="J279" s="365"/>
      <c r="K279" s="365"/>
      <c r="L279" s="366"/>
      <c r="M279" s="366"/>
      <c r="N279" s="365"/>
      <c r="O279" s="389"/>
      <c r="P279" s="389"/>
      <c r="Q279" s="367"/>
      <c r="R279" s="389"/>
      <c r="S279" s="367"/>
      <c r="T279" s="389"/>
      <c r="U279" s="390"/>
      <c r="V279" s="390"/>
      <c r="W279" s="368"/>
      <c r="X279" s="390"/>
      <c r="Y279" s="368"/>
      <c r="Z279" s="390"/>
      <c r="AA279" s="391"/>
      <c r="AB279" s="391"/>
      <c r="AC279" s="369"/>
      <c r="AD279" s="391"/>
      <c r="AE279" s="369"/>
      <c r="AF279" s="391"/>
      <c r="AG279" s="392"/>
      <c r="AH279" s="392"/>
      <c r="AI279" s="370"/>
      <c r="AJ279" s="392"/>
      <c r="AK279" s="370"/>
      <c r="AL279" s="392"/>
      <c r="AM279" s="365"/>
      <c r="AN279" s="365"/>
      <c r="AO279" s="366"/>
      <c r="AP279" s="365"/>
      <c r="AQ279" s="366"/>
      <c r="AR279" s="365"/>
      <c r="AS279" s="393"/>
      <c r="AT279" s="393"/>
      <c r="AU279" s="371"/>
      <c r="AV279" s="393"/>
      <c r="AW279" s="371"/>
      <c r="AX279" s="393"/>
      <c r="AY279" s="394"/>
      <c r="AZ279" s="394"/>
      <c r="BA279" s="372"/>
      <c r="BB279" s="394"/>
      <c r="BC279" s="372"/>
      <c r="BD279" s="394"/>
      <c r="BE279" s="365"/>
      <c r="BF279" s="365"/>
      <c r="BG279" s="366"/>
      <c r="BH279" s="365"/>
      <c r="BI279" s="366"/>
      <c r="BJ279" s="365"/>
      <c r="BK279" s="395"/>
      <c r="BL279" s="395"/>
      <c r="BM279" s="373"/>
      <c r="BN279" s="395"/>
      <c r="BO279" s="373"/>
      <c r="BP279" s="395"/>
      <c r="BQ279" s="390"/>
      <c r="BR279" s="390"/>
      <c r="BS279" s="368"/>
      <c r="BT279" s="390"/>
      <c r="BU279" s="368"/>
      <c r="BV279" s="390"/>
      <c r="BW279" s="394"/>
      <c r="BX279" s="394"/>
      <c r="BY279" s="372"/>
      <c r="BZ279" s="394"/>
      <c r="CA279" s="372"/>
      <c r="CB279" s="394"/>
      <c r="CC279" s="395"/>
      <c r="CD279" s="389"/>
      <c r="CE279" s="373"/>
      <c r="CF279" s="373"/>
      <c r="CG279" s="395"/>
      <c r="CH279" s="308"/>
    </row>
    <row r="280" spans="1:86" customFormat="1" hidden="1" x14ac:dyDescent="0.25">
      <c r="A280" s="374"/>
      <c r="B280" s="374"/>
      <c r="C280" s="374"/>
      <c r="D280" s="386"/>
      <c r="E280" s="374"/>
      <c r="F280" s="386"/>
      <c r="G280" s="386"/>
      <c r="H280" s="414"/>
      <c r="I280" s="463"/>
      <c r="J280" s="365"/>
      <c r="K280" s="365"/>
      <c r="L280" s="366"/>
      <c r="M280" s="366"/>
      <c r="N280" s="365"/>
      <c r="O280" s="389"/>
      <c r="P280" s="389"/>
      <c r="Q280" s="367"/>
      <c r="R280" s="389"/>
      <c r="S280" s="367"/>
      <c r="T280" s="389"/>
      <c r="U280" s="390"/>
      <c r="V280" s="390"/>
      <c r="W280" s="368"/>
      <c r="X280" s="390"/>
      <c r="Y280" s="368"/>
      <c r="Z280" s="390"/>
      <c r="AA280" s="391"/>
      <c r="AB280" s="391"/>
      <c r="AC280" s="369"/>
      <c r="AD280" s="391"/>
      <c r="AE280" s="369"/>
      <c r="AF280" s="391"/>
      <c r="AG280" s="392"/>
      <c r="AH280" s="392"/>
      <c r="AI280" s="370"/>
      <c r="AJ280" s="392"/>
      <c r="AK280" s="370"/>
      <c r="AL280" s="392"/>
      <c r="AM280" s="365"/>
      <c r="AN280" s="365"/>
      <c r="AO280" s="366"/>
      <c r="AP280" s="365"/>
      <c r="AQ280" s="366"/>
      <c r="AR280" s="365"/>
      <c r="AS280" s="393"/>
      <c r="AT280" s="393"/>
      <c r="AU280" s="371"/>
      <c r="AV280" s="393"/>
      <c r="AW280" s="371"/>
      <c r="AX280" s="393"/>
      <c r="AY280" s="394"/>
      <c r="AZ280" s="394"/>
      <c r="BA280" s="372"/>
      <c r="BB280" s="394"/>
      <c r="BC280" s="372"/>
      <c r="BD280" s="394"/>
      <c r="BE280" s="365"/>
      <c r="BF280" s="365"/>
      <c r="BG280" s="366"/>
      <c r="BH280" s="365"/>
      <c r="BI280" s="366"/>
      <c r="BJ280" s="365"/>
      <c r="BK280" s="395"/>
      <c r="BL280" s="395"/>
      <c r="BM280" s="373"/>
      <c r="BN280" s="395"/>
      <c r="BO280" s="373"/>
      <c r="BP280" s="395"/>
      <c r="BQ280" s="390"/>
      <c r="BR280" s="390"/>
      <c r="BS280" s="368"/>
      <c r="BT280" s="390"/>
      <c r="BU280" s="368"/>
      <c r="BV280" s="390"/>
      <c r="BW280" s="394"/>
      <c r="BX280" s="394"/>
      <c r="BY280" s="372"/>
      <c r="BZ280" s="394"/>
      <c r="CA280" s="372"/>
      <c r="CB280" s="394"/>
      <c r="CC280" s="395"/>
      <c r="CD280" s="389"/>
      <c r="CE280" s="373"/>
      <c r="CF280" s="373"/>
      <c r="CG280" s="395"/>
      <c r="CH280" s="308"/>
    </row>
    <row r="281" spans="1:86" customFormat="1" hidden="1" x14ac:dyDescent="0.25">
      <c r="A281" s="374"/>
      <c r="B281" s="374"/>
      <c r="C281" s="374"/>
      <c r="D281" s="386"/>
      <c r="E281" s="374"/>
      <c r="F281" s="386"/>
      <c r="G281" s="386"/>
      <c r="H281" s="414"/>
      <c r="I281" s="463"/>
      <c r="J281" s="365"/>
      <c r="K281" s="365"/>
      <c r="L281" s="366"/>
      <c r="M281" s="366"/>
      <c r="N281" s="365"/>
      <c r="O281" s="389"/>
      <c r="P281" s="389"/>
      <c r="Q281" s="367"/>
      <c r="R281" s="389"/>
      <c r="S281" s="367"/>
      <c r="T281" s="389"/>
      <c r="U281" s="390"/>
      <c r="V281" s="390"/>
      <c r="W281" s="368"/>
      <c r="X281" s="390"/>
      <c r="Y281" s="368"/>
      <c r="Z281" s="390"/>
      <c r="AA281" s="391"/>
      <c r="AB281" s="391"/>
      <c r="AC281" s="369"/>
      <c r="AD281" s="391"/>
      <c r="AE281" s="369"/>
      <c r="AF281" s="391"/>
      <c r="AG281" s="392"/>
      <c r="AH281" s="392"/>
      <c r="AI281" s="370"/>
      <c r="AJ281" s="392"/>
      <c r="AK281" s="370"/>
      <c r="AL281" s="392"/>
      <c r="AM281" s="365"/>
      <c r="AN281" s="365"/>
      <c r="AO281" s="366"/>
      <c r="AP281" s="365"/>
      <c r="AQ281" s="366"/>
      <c r="AR281" s="365"/>
      <c r="AS281" s="393"/>
      <c r="AT281" s="393"/>
      <c r="AU281" s="371"/>
      <c r="AV281" s="393"/>
      <c r="AW281" s="371"/>
      <c r="AX281" s="393"/>
      <c r="AY281" s="394"/>
      <c r="AZ281" s="394"/>
      <c r="BA281" s="372"/>
      <c r="BB281" s="394"/>
      <c r="BC281" s="372"/>
      <c r="BD281" s="394"/>
      <c r="BE281" s="365"/>
      <c r="BF281" s="365"/>
      <c r="BG281" s="366"/>
      <c r="BH281" s="365"/>
      <c r="BI281" s="366"/>
      <c r="BJ281" s="365"/>
      <c r="BK281" s="395"/>
      <c r="BL281" s="395"/>
      <c r="BM281" s="373"/>
      <c r="BN281" s="395"/>
      <c r="BO281" s="373"/>
      <c r="BP281" s="395"/>
      <c r="BQ281" s="390"/>
      <c r="BR281" s="390"/>
      <c r="BS281" s="368"/>
      <c r="BT281" s="390"/>
      <c r="BU281" s="368"/>
      <c r="BV281" s="390"/>
      <c r="BW281" s="394"/>
      <c r="BX281" s="394"/>
      <c r="BY281" s="372"/>
      <c r="BZ281" s="394"/>
      <c r="CA281" s="372"/>
      <c r="CB281" s="394"/>
      <c r="CC281" s="395"/>
      <c r="CD281" s="389"/>
      <c r="CE281" s="373"/>
      <c r="CF281" s="373"/>
      <c r="CG281" s="395"/>
      <c r="CH281" s="308"/>
    </row>
    <row r="282" spans="1:86" customFormat="1" hidden="1" x14ac:dyDescent="0.25">
      <c r="A282" s="374"/>
      <c r="B282" s="374"/>
      <c r="C282" s="374"/>
      <c r="D282" s="386"/>
      <c r="E282" s="413"/>
      <c r="F282" s="386"/>
      <c r="G282" s="386"/>
      <c r="H282" s="414"/>
      <c r="I282" s="463"/>
      <c r="J282" s="365"/>
      <c r="K282" s="365"/>
      <c r="L282" s="366"/>
      <c r="M282" s="366"/>
      <c r="N282" s="366"/>
      <c r="O282" s="389"/>
      <c r="P282" s="389"/>
      <c r="Q282" s="367"/>
      <c r="R282" s="367"/>
      <c r="S282" s="367"/>
      <c r="T282" s="367"/>
      <c r="U282" s="390"/>
      <c r="V282" s="368"/>
      <c r="W282" s="368"/>
      <c r="X282" s="368"/>
      <c r="Y282" s="368"/>
      <c r="Z282" s="368"/>
      <c r="AA282" s="391"/>
      <c r="AB282" s="369"/>
      <c r="AC282" s="369"/>
      <c r="AD282" s="369"/>
      <c r="AE282" s="369"/>
      <c r="AF282" s="369"/>
      <c r="AG282" s="392"/>
      <c r="AH282" s="370"/>
      <c r="AI282" s="370"/>
      <c r="AJ282" s="370"/>
      <c r="AK282" s="370"/>
      <c r="AL282" s="370"/>
      <c r="AM282" s="365"/>
      <c r="AN282" s="366"/>
      <c r="AO282" s="366"/>
      <c r="AP282" s="366"/>
      <c r="AQ282" s="366"/>
      <c r="AR282" s="366"/>
      <c r="AS282" s="393"/>
      <c r="AT282" s="371"/>
      <c r="AU282" s="371"/>
      <c r="AV282" s="371"/>
      <c r="AW282" s="371"/>
      <c r="AX282" s="371"/>
      <c r="AY282" s="394"/>
      <c r="AZ282" s="372"/>
      <c r="BA282" s="372"/>
      <c r="BB282" s="372"/>
      <c r="BC282" s="372"/>
      <c r="BD282" s="372"/>
      <c r="BE282" s="365"/>
      <c r="BF282" s="366"/>
      <c r="BG282" s="366"/>
      <c r="BH282" s="366"/>
      <c r="BI282" s="366"/>
      <c r="BJ282" s="366"/>
      <c r="BK282" s="395"/>
      <c r="BL282" s="373"/>
      <c r="BM282" s="373"/>
      <c r="BN282" s="373"/>
      <c r="BO282" s="373"/>
      <c r="BP282" s="373"/>
      <c r="BQ282" s="390"/>
      <c r="BR282" s="368"/>
      <c r="BS282" s="368"/>
      <c r="BT282" s="368"/>
      <c r="BU282" s="368"/>
      <c r="BV282" s="368"/>
      <c r="BW282" s="394"/>
      <c r="BX282" s="372"/>
      <c r="BY282" s="372"/>
      <c r="BZ282" s="372"/>
      <c r="CA282" s="372"/>
      <c r="CB282" s="372"/>
      <c r="CC282" s="395"/>
      <c r="CD282" s="389"/>
      <c r="CE282" s="373"/>
      <c r="CF282" s="373"/>
      <c r="CG282" s="373"/>
      <c r="CH282" s="308"/>
    </row>
    <row r="283" spans="1:86" customFormat="1" hidden="1" x14ac:dyDescent="0.25">
      <c r="A283" s="374"/>
      <c r="B283" s="374"/>
      <c r="C283" s="374"/>
      <c r="D283" s="413"/>
      <c r="E283" s="413"/>
      <c r="F283" s="386"/>
      <c r="G283" s="386"/>
      <c r="H283" s="507"/>
      <c r="I283" s="463"/>
      <c r="J283" s="365"/>
      <c r="K283" s="365"/>
      <c r="L283" s="366"/>
      <c r="M283" s="366"/>
      <c r="N283" s="366"/>
      <c r="O283" s="389"/>
      <c r="P283" s="389"/>
      <c r="Q283" s="367"/>
      <c r="R283" s="367"/>
      <c r="S283" s="367"/>
      <c r="T283" s="367"/>
      <c r="U283" s="390"/>
      <c r="V283" s="368"/>
      <c r="W283" s="368"/>
      <c r="X283" s="368"/>
      <c r="Y283" s="368"/>
      <c r="Z283" s="368"/>
      <c r="AA283" s="391"/>
      <c r="AB283" s="369"/>
      <c r="AC283" s="369"/>
      <c r="AD283" s="369"/>
      <c r="AE283" s="369"/>
      <c r="AF283" s="369"/>
      <c r="AG283" s="392"/>
      <c r="AH283" s="370"/>
      <c r="AI283" s="370"/>
      <c r="AJ283" s="370"/>
      <c r="AK283" s="370"/>
      <c r="AL283" s="370"/>
      <c r="AM283" s="365"/>
      <c r="AN283" s="366"/>
      <c r="AO283" s="366"/>
      <c r="AP283" s="366"/>
      <c r="AQ283" s="366"/>
      <c r="AR283" s="366"/>
      <c r="AS283" s="393"/>
      <c r="AT283" s="371"/>
      <c r="AU283" s="371"/>
      <c r="AV283" s="371"/>
      <c r="AW283" s="371"/>
      <c r="AX283" s="371"/>
      <c r="AY283" s="394"/>
      <c r="AZ283" s="372"/>
      <c r="BA283" s="372"/>
      <c r="BB283" s="372"/>
      <c r="BC283" s="372"/>
      <c r="BD283" s="372"/>
      <c r="BE283" s="365"/>
      <c r="BF283" s="366"/>
      <c r="BG283" s="366"/>
      <c r="BH283" s="366"/>
      <c r="BI283" s="366"/>
      <c r="BJ283" s="366"/>
      <c r="BK283" s="395"/>
      <c r="BL283" s="373"/>
      <c r="BM283" s="373"/>
      <c r="BN283" s="373"/>
      <c r="BO283" s="373"/>
      <c r="BP283" s="373"/>
      <c r="BQ283" s="390"/>
      <c r="BR283" s="368"/>
      <c r="BS283" s="368"/>
      <c r="BT283" s="368"/>
      <c r="BU283" s="368"/>
      <c r="BV283" s="368"/>
      <c r="BW283" s="394"/>
      <c r="BX283" s="372"/>
      <c r="BY283" s="372"/>
      <c r="BZ283" s="372"/>
      <c r="CA283" s="372"/>
      <c r="CB283" s="372"/>
      <c r="CC283" s="395"/>
      <c r="CD283" s="389"/>
      <c r="CE283" s="373"/>
      <c r="CF283" s="373"/>
      <c r="CG283" s="373"/>
      <c r="CH283" s="308"/>
    </row>
    <row r="284" spans="1:86" customFormat="1" hidden="1" x14ac:dyDescent="0.25">
      <c r="A284" s="374"/>
      <c r="B284" s="374"/>
      <c r="C284" s="374"/>
      <c r="D284" s="413"/>
      <c r="E284" s="413"/>
      <c r="F284" s="386"/>
      <c r="G284" s="386"/>
      <c r="H284" s="507"/>
      <c r="I284" s="463"/>
      <c r="J284" s="365"/>
      <c r="K284" s="365"/>
      <c r="L284" s="366"/>
      <c r="M284" s="366"/>
      <c r="N284" s="366"/>
      <c r="O284" s="389"/>
      <c r="P284" s="389"/>
      <c r="Q284" s="367"/>
      <c r="R284" s="367"/>
      <c r="S284" s="367"/>
      <c r="T284" s="367"/>
      <c r="U284" s="390"/>
      <c r="V284" s="368"/>
      <c r="W284" s="368"/>
      <c r="X284" s="368"/>
      <c r="Y284" s="368"/>
      <c r="Z284" s="368"/>
      <c r="AA284" s="391"/>
      <c r="AB284" s="369"/>
      <c r="AC284" s="369"/>
      <c r="AD284" s="369"/>
      <c r="AE284" s="369"/>
      <c r="AF284" s="369"/>
      <c r="AG284" s="392"/>
      <c r="AH284" s="370"/>
      <c r="AI284" s="370"/>
      <c r="AJ284" s="370"/>
      <c r="AK284" s="370"/>
      <c r="AL284" s="370"/>
      <c r="AM284" s="365"/>
      <c r="AN284" s="366"/>
      <c r="AO284" s="366"/>
      <c r="AP284" s="366"/>
      <c r="AQ284" s="366"/>
      <c r="AR284" s="366"/>
      <c r="AS284" s="393"/>
      <c r="AT284" s="371"/>
      <c r="AU284" s="371"/>
      <c r="AV284" s="371"/>
      <c r="AW284" s="371"/>
      <c r="AX284" s="371"/>
      <c r="AY284" s="394"/>
      <c r="AZ284" s="372"/>
      <c r="BA284" s="372"/>
      <c r="BB284" s="372"/>
      <c r="BC284" s="372"/>
      <c r="BD284" s="372"/>
      <c r="BE284" s="365"/>
      <c r="BF284" s="366"/>
      <c r="BG284" s="366"/>
      <c r="BH284" s="366"/>
      <c r="BI284" s="366"/>
      <c r="BJ284" s="366"/>
      <c r="BK284" s="395"/>
      <c r="BL284" s="373"/>
      <c r="BM284" s="373"/>
      <c r="BN284" s="373"/>
      <c r="BO284" s="373"/>
      <c r="BP284" s="373"/>
      <c r="BQ284" s="390"/>
      <c r="BR284" s="368"/>
      <c r="BS284" s="368"/>
      <c r="BT284" s="368"/>
      <c r="BU284" s="368"/>
      <c r="BV284" s="368"/>
      <c r="BW284" s="394"/>
      <c r="BX284" s="372"/>
      <c r="BY284" s="372"/>
      <c r="BZ284" s="372"/>
      <c r="CA284" s="372"/>
      <c r="CB284" s="372"/>
      <c r="CC284" s="395"/>
      <c r="CD284" s="389"/>
      <c r="CE284" s="373"/>
      <c r="CF284" s="373"/>
      <c r="CG284" s="373"/>
      <c r="CH284" s="308"/>
    </row>
    <row r="285" spans="1:86" customFormat="1" hidden="1" x14ac:dyDescent="0.25">
      <c r="A285" s="374"/>
      <c r="B285" s="374"/>
      <c r="C285" s="374"/>
      <c r="D285" s="386"/>
      <c r="E285" s="374"/>
      <c r="F285" s="386"/>
      <c r="G285" s="386"/>
      <c r="H285" s="414"/>
      <c r="I285" s="463"/>
      <c r="J285" s="365"/>
      <c r="K285" s="365"/>
      <c r="L285" s="366"/>
      <c r="M285" s="366"/>
      <c r="N285" s="365"/>
      <c r="O285" s="389"/>
      <c r="P285" s="389"/>
      <c r="Q285" s="367"/>
      <c r="R285" s="389"/>
      <c r="S285" s="367"/>
      <c r="T285" s="389"/>
      <c r="U285" s="390"/>
      <c r="V285" s="390"/>
      <c r="W285" s="368"/>
      <c r="X285" s="390"/>
      <c r="Y285" s="368"/>
      <c r="Z285" s="390"/>
      <c r="AA285" s="391"/>
      <c r="AB285" s="391"/>
      <c r="AC285" s="369"/>
      <c r="AD285" s="391"/>
      <c r="AE285" s="369"/>
      <c r="AF285" s="391"/>
      <c r="AG285" s="392"/>
      <c r="AH285" s="392"/>
      <c r="AI285" s="370"/>
      <c r="AJ285" s="392"/>
      <c r="AK285" s="370"/>
      <c r="AL285" s="392"/>
      <c r="AM285" s="365"/>
      <c r="AN285" s="365"/>
      <c r="AO285" s="366"/>
      <c r="AP285" s="365"/>
      <c r="AQ285" s="366"/>
      <c r="AR285" s="365"/>
      <c r="AS285" s="393"/>
      <c r="AT285" s="393"/>
      <c r="AU285" s="371"/>
      <c r="AV285" s="393"/>
      <c r="AW285" s="371"/>
      <c r="AX285" s="393"/>
      <c r="AY285" s="394"/>
      <c r="AZ285" s="394"/>
      <c r="BA285" s="372"/>
      <c r="BB285" s="394"/>
      <c r="BC285" s="372"/>
      <c r="BD285" s="394"/>
      <c r="BE285" s="365"/>
      <c r="BF285" s="365"/>
      <c r="BG285" s="366"/>
      <c r="BH285" s="365"/>
      <c r="BI285" s="366"/>
      <c r="BJ285" s="365"/>
      <c r="BK285" s="395"/>
      <c r="BL285" s="395"/>
      <c r="BM285" s="373"/>
      <c r="BN285" s="395"/>
      <c r="BO285" s="373"/>
      <c r="BP285" s="395"/>
      <c r="BQ285" s="390"/>
      <c r="BR285" s="390"/>
      <c r="BS285" s="368"/>
      <c r="BT285" s="390"/>
      <c r="BU285" s="368"/>
      <c r="BV285" s="390"/>
      <c r="BW285" s="394"/>
      <c r="BX285" s="394"/>
      <c r="BY285" s="372"/>
      <c r="BZ285" s="394"/>
      <c r="CA285" s="372"/>
      <c r="CB285" s="394"/>
      <c r="CC285" s="395"/>
      <c r="CD285" s="389"/>
      <c r="CE285" s="373"/>
      <c r="CF285" s="373"/>
      <c r="CG285" s="395"/>
      <c r="CH285" s="308"/>
    </row>
    <row r="286" spans="1:86" customFormat="1" hidden="1" x14ac:dyDescent="0.25">
      <c r="A286" s="374"/>
      <c r="B286" s="374"/>
      <c r="C286" s="374"/>
      <c r="D286" s="386"/>
      <c r="E286" s="374"/>
      <c r="F286" s="386"/>
      <c r="G286" s="386"/>
      <c r="H286" s="414"/>
      <c r="I286" s="463"/>
      <c r="J286" s="365"/>
      <c r="K286" s="365"/>
      <c r="L286" s="366"/>
      <c r="M286" s="366"/>
      <c r="N286" s="365"/>
      <c r="O286" s="389"/>
      <c r="P286" s="389"/>
      <c r="Q286" s="367"/>
      <c r="R286" s="389"/>
      <c r="S286" s="367"/>
      <c r="T286" s="389"/>
      <c r="U286" s="390"/>
      <c r="V286" s="390"/>
      <c r="W286" s="368"/>
      <c r="X286" s="390"/>
      <c r="Y286" s="368"/>
      <c r="Z286" s="390"/>
      <c r="AA286" s="391"/>
      <c r="AB286" s="391"/>
      <c r="AC286" s="369"/>
      <c r="AD286" s="391"/>
      <c r="AE286" s="369"/>
      <c r="AF286" s="391"/>
      <c r="AG286" s="392"/>
      <c r="AH286" s="392"/>
      <c r="AI286" s="370"/>
      <c r="AJ286" s="392"/>
      <c r="AK286" s="370"/>
      <c r="AL286" s="392"/>
      <c r="AM286" s="365"/>
      <c r="AN286" s="365"/>
      <c r="AO286" s="366"/>
      <c r="AP286" s="365"/>
      <c r="AQ286" s="366"/>
      <c r="AR286" s="365"/>
      <c r="AS286" s="393"/>
      <c r="AT286" s="393"/>
      <c r="AU286" s="371"/>
      <c r="AV286" s="393"/>
      <c r="AW286" s="371"/>
      <c r="AX286" s="393"/>
      <c r="AY286" s="394"/>
      <c r="AZ286" s="394"/>
      <c r="BA286" s="372"/>
      <c r="BB286" s="394"/>
      <c r="BC286" s="372"/>
      <c r="BD286" s="394"/>
      <c r="BE286" s="365"/>
      <c r="BF286" s="365"/>
      <c r="BG286" s="366"/>
      <c r="BH286" s="365"/>
      <c r="BI286" s="366"/>
      <c r="BJ286" s="365"/>
      <c r="BK286" s="395"/>
      <c r="BL286" s="395"/>
      <c r="BM286" s="373"/>
      <c r="BN286" s="395"/>
      <c r="BO286" s="373"/>
      <c r="BP286" s="395"/>
      <c r="BQ286" s="390"/>
      <c r="BR286" s="390"/>
      <c r="BS286" s="368"/>
      <c r="BT286" s="390"/>
      <c r="BU286" s="368"/>
      <c r="BV286" s="390"/>
      <c r="BW286" s="394"/>
      <c r="BX286" s="394"/>
      <c r="BY286" s="372"/>
      <c r="BZ286" s="394"/>
      <c r="CA286" s="372"/>
      <c r="CB286" s="394"/>
      <c r="CC286" s="395"/>
      <c r="CD286" s="389"/>
      <c r="CE286" s="373"/>
      <c r="CF286" s="373"/>
      <c r="CG286" s="395"/>
      <c r="CH286" s="308"/>
    </row>
    <row r="287" spans="1:86" customFormat="1" hidden="1" x14ac:dyDescent="0.25">
      <c r="A287" s="374"/>
      <c r="B287" s="374"/>
      <c r="C287" s="374"/>
      <c r="D287" s="386"/>
      <c r="E287" s="374"/>
      <c r="F287" s="386"/>
      <c r="G287" s="386"/>
      <c r="H287" s="414"/>
      <c r="I287" s="463"/>
      <c r="J287" s="365"/>
      <c r="K287" s="365"/>
      <c r="L287" s="366"/>
      <c r="M287" s="366"/>
      <c r="N287" s="365"/>
      <c r="O287" s="389"/>
      <c r="P287" s="389"/>
      <c r="Q287" s="367"/>
      <c r="R287" s="389"/>
      <c r="S287" s="367"/>
      <c r="T287" s="389"/>
      <c r="U287" s="390"/>
      <c r="V287" s="390"/>
      <c r="W287" s="368"/>
      <c r="X287" s="390"/>
      <c r="Y287" s="368"/>
      <c r="Z287" s="390"/>
      <c r="AA287" s="391"/>
      <c r="AB287" s="391"/>
      <c r="AC287" s="369"/>
      <c r="AD287" s="391"/>
      <c r="AE287" s="369"/>
      <c r="AF287" s="391"/>
      <c r="AG287" s="392"/>
      <c r="AH287" s="392"/>
      <c r="AI287" s="370"/>
      <c r="AJ287" s="392"/>
      <c r="AK287" s="370"/>
      <c r="AL287" s="392"/>
      <c r="AM287" s="365"/>
      <c r="AN287" s="365"/>
      <c r="AO287" s="366"/>
      <c r="AP287" s="365"/>
      <c r="AQ287" s="366"/>
      <c r="AR287" s="365"/>
      <c r="AS287" s="393"/>
      <c r="AT287" s="393"/>
      <c r="AU287" s="371"/>
      <c r="AV287" s="393"/>
      <c r="AW287" s="371"/>
      <c r="AX287" s="393"/>
      <c r="AY287" s="394"/>
      <c r="AZ287" s="394"/>
      <c r="BA287" s="372"/>
      <c r="BB287" s="394"/>
      <c r="BC287" s="372"/>
      <c r="BD287" s="394"/>
      <c r="BE287" s="365"/>
      <c r="BF287" s="365"/>
      <c r="BG287" s="366"/>
      <c r="BH287" s="365"/>
      <c r="BI287" s="366"/>
      <c r="BJ287" s="365"/>
      <c r="BK287" s="395"/>
      <c r="BL287" s="395"/>
      <c r="BM287" s="373"/>
      <c r="BN287" s="395"/>
      <c r="BO287" s="373"/>
      <c r="BP287" s="395"/>
      <c r="BQ287" s="390"/>
      <c r="BR287" s="390"/>
      <c r="BS287" s="368"/>
      <c r="BT287" s="390"/>
      <c r="BU287" s="368"/>
      <c r="BV287" s="390"/>
      <c r="BW287" s="394"/>
      <c r="BX287" s="394"/>
      <c r="BY287" s="372"/>
      <c r="BZ287" s="394"/>
      <c r="CA287" s="372"/>
      <c r="CB287" s="394"/>
      <c r="CC287" s="395"/>
      <c r="CD287" s="389"/>
      <c r="CE287" s="373"/>
      <c r="CF287" s="373"/>
      <c r="CG287" s="395"/>
      <c r="CH287" s="308"/>
    </row>
    <row r="288" spans="1:86" customFormat="1" hidden="1" x14ac:dyDescent="0.25">
      <c r="A288" s="459"/>
      <c r="B288" s="459"/>
      <c r="C288" s="459"/>
      <c r="D288" s="461"/>
      <c r="E288" s="506"/>
      <c r="F288" s="461"/>
      <c r="G288" s="461"/>
      <c r="H288" s="509"/>
      <c r="I288" s="463"/>
      <c r="J288" s="365"/>
      <c r="K288" s="365"/>
      <c r="L288" s="366"/>
      <c r="M288" s="366"/>
      <c r="N288" s="366"/>
      <c r="O288" s="389"/>
      <c r="P288" s="389"/>
      <c r="Q288" s="367"/>
      <c r="R288" s="367"/>
      <c r="S288" s="367"/>
      <c r="T288" s="367"/>
      <c r="U288" s="390"/>
      <c r="V288" s="368"/>
      <c r="W288" s="368"/>
      <c r="X288" s="368"/>
      <c r="Y288" s="368"/>
      <c r="Z288" s="368"/>
      <c r="AA288" s="391"/>
      <c r="AB288" s="369"/>
      <c r="AC288" s="369"/>
      <c r="AD288" s="369"/>
      <c r="AE288" s="369"/>
      <c r="AF288" s="369"/>
      <c r="AG288" s="392"/>
      <c r="AH288" s="370"/>
      <c r="AI288" s="370"/>
      <c r="AJ288" s="370"/>
      <c r="AK288" s="370"/>
      <c r="AL288" s="370"/>
      <c r="AM288" s="365"/>
      <c r="AN288" s="366"/>
      <c r="AO288" s="366"/>
      <c r="AP288" s="366"/>
      <c r="AQ288" s="366"/>
      <c r="AR288" s="366"/>
      <c r="AS288" s="393"/>
      <c r="AT288" s="371"/>
      <c r="AU288" s="371"/>
      <c r="AV288" s="371"/>
      <c r="AW288" s="371"/>
      <c r="AX288" s="371"/>
      <c r="AY288" s="394"/>
      <c r="AZ288" s="372"/>
      <c r="BA288" s="372"/>
      <c r="BB288" s="372"/>
      <c r="BC288" s="372"/>
      <c r="BD288" s="372"/>
      <c r="BE288" s="365"/>
      <c r="BF288" s="366"/>
      <c r="BG288" s="366"/>
      <c r="BH288" s="366"/>
      <c r="BI288" s="366"/>
      <c r="BJ288" s="366"/>
      <c r="BK288" s="395"/>
      <c r="BL288" s="373"/>
      <c r="BM288" s="373"/>
      <c r="BN288" s="373"/>
      <c r="BO288" s="373"/>
      <c r="BP288" s="373"/>
      <c r="BQ288" s="390"/>
      <c r="BR288" s="368"/>
      <c r="BS288" s="368"/>
      <c r="BT288" s="368"/>
      <c r="BU288" s="368"/>
      <c r="BV288" s="368"/>
      <c r="BW288" s="394"/>
      <c r="BX288" s="372"/>
      <c r="BY288" s="372"/>
      <c r="BZ288" s="372"/>
      <c r="CA288" s="372"/>
      <c r="CB288" s="372"/>
      <c r="CC288" s="395"/>
      <c r="CD288" s="389"/>
      <c r="CE288" s="373"/>
      <c r="CF288" s="373"/>
      <c r="CG288" s="373"/>
      <c r="CH288" s="308"/>
    </row>
    <row r="289" spans="1:86" customFormat="1" hidden="1" x14ac:dyDescent="0.25">
      <c r="A289" s="405"/>
      <c r="B289" s="405"/>
      <c r="C289" s="405"/>
      <c r="D289" s="406"/>
      <c r="E289" s="405"/>
      <c r="F289" s="406"/>
      <c r="G289" s="407"/>
      <c r="H289" s="469"/>
      <c r="I289" s="408"/>
      <c r="J289" s="418"/>
      <c r="K289" s="418"/>
      <c r="L289" s="418"/>
      <c r="M289" s="418"/>
      <c r="N289" s="418"/>
      <c r="O289" s="419"/>
      <c r="P289" s="419"/>
      <c r="Q289" s="419"/>
      <c r="R289" s="419"/>
      <c r="S289" s="419"/>
      <c r="T289" s="419"/>
      <c r="U289" s="420"/>
      <c r="V289" s="420"/>
      <c r="W289" s="420"/>
      <c r="X289" s="420"/>
      <c r="Y289" s="420"/>
      <c r="Z289" s="420"/>
      <c r="AA289" s="421"/>
      <c r="AB289" s="421"/>
      <c r="AC289" s="421"/>
      <c r="AD289" s="421"/>
      <c r="AE289" s="421"/>
      <c r="AF289" s="421"/>
      <c r="AG289" s="422"/>
      <c r="AH289" s="422"/>
      <c r="AI289" s="422"/>
      <c r="AJ289" s="422"/>
      <c r="AK289" s="422"/>
      <c r="AL289" s="422"/>
      <c r="AM289" s="418"/>
      <c r="AN289" s="418"/>
      <c r="AO289" s="418"/>
      <c r="AP289" s="418"/>
      <c r="AQ289" s="418"/>
      <c r="AR289" s="418"/>
      <c r="AS289" s="423"/>
      <c r="AT289" s="423"/>
      <c r="AU289" s="423"/>
      <c r="AV289" s="423"/>
      <c r="AW289" s="423"/>
      <c r="AX289" s="423"/>
      <c r="AY289" s="424"/>
      <c r="AZ289" s="424"/>
      <c r="BA289" s="424"/>
      <c r="BB289" s="424"/>
      <c r="BC289" s="424"/>
      <c r="BD289" s="424"/>
      <c r="BE289" s="418"/>
      <c r="BF289" s="418"/>
      <c r="BG289" s="418"/>
      <c r="BH289" s="418"/>
      <c r="BI289" s="418"/>
      <c r="BJ289" s="418"/>
      <c r="BK289" s="425"/>
      <c r="BL289" s="425"/>
      <c r="BM289" s="425"/>
      <c r="BN289" s="425"/>
      <c r="BO289" s="425"/>
      <c r="BP289" s="425"/>
      <c r="BQ289" s="420"/>
      <c r="BR289" s="420"/>
      <c r="BS289" s="420"/>
      <c r="BT289" s="420"/>
      <c r="BU289" s="420"/>
      <c r="BV289" s="420"/>
      <c r="BW289" s="424"/>
      <c r="BX289" s="424"/>
      <c r="BY289" s="424"/>
      <c r="BZ289" s="424"/>
      <c r="CA289" s="424"/>
      <c r="CB289" s="424"/>
      <c r="CC289" s="425"/>
      <c r="CD289" s="419"/>
      <c r="CE289" s="425"/>
      <c r="CF289" s="425"/>
      <c r="CG289" s="425"/>
      <c r="CH289" s="308"/>
    </row>
    <row r="290" spans="1:86" customFormat="1" hidden="1" x14ac:dyDescent="0.25">
      <c r="A290" s="510"/>
      <c r="B290" s="510"/>
      <c r="C290" s="510"/>
      <c r="D290" s="511"/>
      <c r="E290" s="510"/>
      <c r="F290" s="511"/>
      <c r="G290" s="512"/>
      <c r="H290" s="436"/>
      <c r="I290" s="513"/>
      <c r="J290" s="366"/>
      <c r="K290" s="365"/>
      <c r="L290" s="366"/>
      <c r="M290" s="366"/>
      <c r="N290" s="366"/>
      <c r="O290" s="367"/>
      <c r="P290" s="367"/>
      <c r="Q290" s="367"/>
      <c r="R290" s="367"/>
      <c r="S290" s="367"/>
      <c r="T290" s="367"/>
      <c r="U290" s="368"/>
      <c r="V290" s="368"/>
      <c r="W290" s="368"/>
      <c r="X290" s="368"/>
      <c r="Y290" s="368"/>
      <c r="Z290" s="368"/>
      <c r="AA290" s="369"/>
      <c r="AB290" s="369"/>
      <c r="AC290" s="369"/>
      <c r="AD290" s="369"/>
      <c r="AE290" s="369"/>
      <c r="AF290" s="369"/>
      <c r="AG290" s="370"/>
      <c r="AH290" s="370"/>
      <c r="AI290" s="370"/>
      <c r="AJ290" s="370"/>
      <c r="AK290" s="370"/>
      <c r="AL290" s="370"/>
      <c r="AM290" s="366"/>
      <c r="AN290" s="366"/>
      <c r="AO290" s="366"/>
      <c r="AP290" s="366"/>
      <c r="AQ290" s="366"/>
      <c r="AR290" s="366"/>
      <c r="AS290" s="371"/>
      <c r="AT290" s="371"/>
      <c r="AU290" s="371"/>
      <c r="AV290" s="371"/>
      <c r="AW290" s="371"/>
      <c r="AX290" s="371"/>
      <c r="AY290" s="372"/>
      <c r="AZ290" s="372"/>
      <c r="BA290" s="372"/>
      <c r="BB290" s="372"/>
      <c r="BC290" s="372"/>
      <c r="BD290" s="372"/>
      <c r="BE290" s="366"/>
      <c r="BF290" s="366"/>
      <c r="BG290" s="366"/>
      <c r="BH290" s="366"/>
      <c r="BI290" s="366"/>
      <c r="BJ290" s="366"/>
      <c r="BK290" s="373"/>
      <c r="BL290" s="373"/>
      <c r="BM290" s="373"/>
      <c r="BN290" s="373"/>
      <c r="BO290" s="373"/>
      <c r="BP290" s="373"/>
      <c r="BQ290" s="368"/>
      <c r="BR290" s="368"/>
      <c r="BS290" s="368"/>
      <c r="BT290" s="368"/>
      <c r="BU290" s="368"/>
      <c r="BV290" s="368"/>
      <c r="BW290" s="372"/>
      <c r="BX290" s="372"/>
      <c r="BY290" s="372"/>
      <c r="BZ290" s="372"/>
      <c r="CA290" s="372"/>
      <c r="CB290" s="372"/>
      <c r="CC290" s="373"/>
      <c r="CD290" s="367"/>
      <c r="CE290" s="373"/>
      <c r="CF290" s="373"/>
      <c r="CG290" s="373"/>
      <c r="CH290" s="308"/>
    </row>
    <row r="291" spans="1:86" customFormat="1" hidden="1" x14ac:dyDescent="0.25">
      <c r="A291" s="510"/>
      <c r="B291" s="510"/>
      <c r="C291" s="510"/>
      <c r="D291" s="511"/>
      <c r="E291" s="510"/>
      <c r="F291" s="511"/>
      <c r="G291" s="481"/>
      <c r="H291" s="432"/>
      <c r="I291" s="514"/>
      <c r="J291" s="366"/>
      <c r="K291" s="365"/>
      <c r="L291" s="366"/>
      <c r="M291" s="366"/>
      <c r="N291" s="366"/>
      <c r="O291" s="367"/>
      <c r="P291" s="367"/>
      <c r="Q291" s="367"/>
      <c r="R291" s="367"/>
      <c r="S291" s="367"/>
      <c r="T291" s="367"/>
      <c r="U291" s="368"/>
      <c r="V291" s="368"/>
      <c r="W291" s="368"/>
      <c r="X291" s="368"/>
      <c r="Y291" s="368"/>
      <c r="Z291" s="368"/>
      <c r="AA291" s="369"/>
      <c r="AB291" s="369"/>
      <c r="AC291" s="369"/>
      <c r="AD291" s="369"/>
      <c r="AE291" s="369"/>
      <c r="AF291" s="369"/>
      <c r="AG291" s="370"/>
      <c r="AH291" s="370"/>
      <c r="AI291" s="370"/>
      <c r="AJ291" s="370"/>
      <c r="AK291" s="370"/>
      <c r="AL291" s="370"/>
      <c r="AM291" s="366"/>
      <c r="AN291" s="366"/>
      <c r="AO291" s="366"/>
      <c r="AP291" s="366"/>
      <c r="AQ291" s="366"/>
      <c r="AR291" s="366"/>
      <c r="AS291" s="371"/>
      <c r="AT291" s="371"/>
      <c r="AU291" s="371"/>
      <c r="AV291" s="371"/>
      <c r="AW291" s="371"/>
      <c r="AX291" s="371"/>
      <c r="AY291" s="372"/>
      <c r="AZ291" s="372"/>
      <c r="BA291" s="372"/>
      <c r="BB291" s="372"/>
      <c r="BC291" s="372"/>
      <c r="BD291" s="372"/>
      <c r="BE291" s="366"/>
      <c r="BF291" s="366"/>
      <c r="BG291" s="366"/>
      <c r="BH291" s="366"/>
      <c r="BI291" s="366"/>
      <c r="BJ291" s="366"/>
      <c r="BK291" s="373"/>
      <c r="BL291" s="373"/>
      <c r="BM291" s="373"/>
      <c r="BN291" s="373"/>
      <c r="BO291" s="373"/>
      <c r="BP291" s="373"/>
      <c r="BQ291" s="368"/>
      <c r="BR291" s="368"/>
      <c r="BS291" s="368"/>
      <c r="BT291" s="368"/>
      <c r="BU291" s="368"/>
      <c r="BV291" s="368"/>
      <c r="BW291" s="372"/>
      <c r="BX291" s="372"/>
      <c r="BY291" s="372"/>
      <c r="BZ291" s="372"/>
      <c r="CA291" s="372"/>
      <c r="CB291" s="372"/>
      <c r="CC291" s="373"/>
      <c r="CD291" s="367"/>
      <c r="CE291" s="373"/>
      <c r="CF291" s="373"/>
      <c r="CG291" s="373"/>
      <c r="CH291" s="308"/>
    </row>
    <row r="292" spans="1:86" customFormat="1" hidden="1" x14ac:dyDescent="0.25">
      <c r="A292" s="510"/>
      <c r="B292" s="510"/>
      <c r="C292" s="510"/>
      <c r="D292" s="511"/>
      <c r="E292" s="510"/>
      <c r="F292" s="511"/>
      <c r="G292" s="481"/>
      <c r="H292" s="436"/>
      <c r="I292" s="514"/>
      <c r="J292" s="366"/>
      <c r="K292" s="365"/>
      <c r="L292" s="366"/>
      <c r="M292" s="366"/>
      <c r="N292" s="366"/>
      <c r="O292" s="367"/>
      <c r="P292" s="367"/>
      <c r="Q292" s="367"/>
      <c r="R292" s="367"/>
      <c r="S292" s="367"/>
      <c r="T292" s="367"/>
      <c r="U292" s="368"/>
      <c r="V292" s="368"/>
      <c r="W292" s="368"/>
      <c r="X292" s="368"/>
      <c r="Y292" s="368"/>
      <c r="Z292" s="368"/>
      <c r="AA292" s="369"/>
      <c r="AB292" s="369"/>
      <c r="AC292" s="369"/>
      <c r="AD292" s="369"/>
      <c r="AE292" s="369"/>
      <c r="AF292" s="369"/>
      <c r="AG292" s="370"/>
      <c r="AH292" s="370"/>
      <c r="AI292" s="370"/>
      <c r="AJ292" s="370"/>
      <c r="AK292" s="370"/>
      <c r="AL292" s="370"/>
      <c r="AM292" s="366"/>
      <c r="AN292" s="366"/>
      <c r="AO292" s="366"/>
      <c r="AP292" s="366"/>
      <c r="AQ292" s="366"/>
      <c r="AR292" s="366"/>
      <c r="AS292" s="371"/>
      <c r="AT292" s="371"/>
      <c r="AU292" s="371"/>
      <c r="AV292" s="371"/>
      <c r="AW292" s="371"/>
      <c r="AX292" s="371"/>
      <c r="AY292" s="372"/>
      <c r="AZ292" s="372"/>
      <c r="BA292" s="372"/>
      <c r="BB292" s="372"/>
      <c r="BC292" s="372"/>
      <c r="BD292" s="372"/>
      <c r="BE292" s="366"/>
      <c r="BF292" s="366"/>
      <c r="BG292" s="366"/>
      <c r="BH292" s="366"/>
      <c r="BI292" s="366"/>
      <c r="BJ292" s="366"/>
      <c r="BK292" s="373"/>
      <c r="BL292" s="373"/>
      <c r="BM292" s="373"/>
      <c r="BN292" s="373"/>
      <c r="BO292" s="373"/>
      <c r="BP292" s="373"/>
      <c r="BQ292" s="368"/>
      <c r="BR292" s="368"/>
      <c r="BS292" s="368"/>
      <c r="BT292" s="368"/>
      <c r="BU292" s="368"/>
      <c r="BV292" s="368"/>
      <c r="BW292" s="372"/>
      <c r="BX292" s="372"/>
      <c r="BY292" s="372"/>
      <c r="BZ292" s="372"/>
      <c r="CA292" s="372"/>
      <c r="CB292" s="372"/>
      <c r="CC292" s="373"/>
      <c r="CD292" s="367"/>
      <c r="CE292" s="373"/>
      <c r="CF292" s="373"/>
      <c r="CG292" s="373"/>
      <c r="CH292" s="308"/>
    </row>
    <row r="293" spans="1:86" customFormat="1" hidden="1" x14ac:dyDescent="0.25">
      <c r="A293" s="510"/>
      <c r="B293" s="510"/>
      <c r="C293" s="510"/>
      <c r="D293" s="511"/>
      <c r="E293" s="510"/>
      <c r="F293" s="511"/>
      <c r="G293" s="512"/>
      <c r="H293" s="436"/>
      <c r="I293" s="433"/>
      <c r="J293" s="366"/>
      <c r="K293" s="365"/>
      <c r="L293" s="366"/>
      <c r="M293" s="366"/>
      <c r="N293" s="366"/>
      <c r="O293" s="367"/>
      <c r="P293" s="367"/>
      <c r="Q293" s="367"/>
      <c r="R293" s="367"/>
      <c r="S293" s="367"/>
      <c r="T293" s="367"/>
      <c r="U293" s="368"/>
      <c r="V293" s="368"/>
      <c r="W293" s="368"/>
      <c r="X293" s="368"/>
      <c r="Y293" s="368"/>
      <c r="Z293" s="368"/>
      <c r="AA293" s="369"/>
      <c r="AB293" s="369"/>
      <c r="AC293" s="369"/>
      <c r="AD293" s="369"/>
      <c r="AE293" s="369"/>
      <c r="AF293" s="369"/>
      <c r="AG293" s="370"/>
      <c r="AH293" s="370"/>
      <c r="AI293" s="370"/>
      <c r="AJ293" s="370"/>
      <c r="AK293" s="370"/>
      <c r="AL293" s="370"/>
      <c r="AM293" s="366"/>
      <c r="AN293" s="366"/>
      <c r="AO293" s="366"/>
      <c r="AP293" s="366"/>
      <c r="AQ293" s="366"/>
      <c r="AR293" s="366"/>
      <c r="AS293" s="371"/>
      <c r="AT293" s="371"/>
      <c r="AU293" s="371"/>
      <c r="AV293" s="371"/>
      <c r="AW293" s="371"/>
      <c r="AX293" s="371"/>
      <c r="AY293" s="372"/>
      <c r="AZ293" s="372"/>
      <c r="BA293" s="372"/>
      <c r="BB293" s="372"/>
      <c r="BC293" s="372"/>
      <c r="BD293" s="372"/>
      <c r="BE293" s="366"/>
      <c r="BF293" s="366"/>
      <c r="BG293" s="366"/>
      <c r="BH293" s="366"/>
      <c r="BI293" s="366"/>
      <c r="BJ293" s="366"/>
      <c r="BK293" s="373"/>
      <c r="BL293" s="373"/>
      <c r="BM293" s="373"/>
      <c r="BN293" s="373"/>
      <c r="BO293" s="373"/>
      <c r="BP293" s="373"/>
      <c r="BQ293" s="368"/>
      <c r="BR293" s="368"/>
      <c r="BS293" s="368"/>
      <c r="BT293" s="368"/>
      <c r="BU293" s="368"/>
      <c r="BV293" s="368"/>
      <c r="BW293" s="372"/>
      <c r="BX293" s="372"/>
      <c r="BY293" s="372"/>
      <c r="BZ293" s="372"/>
      <c r="CA293" s="372"/>
      <c r="CB293" s="372"/>
      <c r="CC293" s="373"/>
      <c r="CD293" s="367"/>
      <c r="CE293" s="373"/>
      <c r="CF293" s="373"/>
      <c r="CG293" s="373"/>
      <c r="CH293" s="308"/>
    </row>
    <row r="294" spans="1:86" customFormat="1" hidden="1" x14ac:dyDescent="0.25">
      <c r="A294" s="510"/>
      <c r="B294" s="510"/>
      <c r="C294" s="510"/>
      <c r="D294" s="511"/>
      <c r="E294" s="510"/>
      <c r="F294" s="511"/>
      <c r="G294" s="481"/>
      <c r="H294" s="432"/>
      <c r="I294" s="433"/>
      <c r="J294" s="366"/>
      <c r="K294" s="365"/>
      <c r="L294" s="366"/>
      <c r="M294" s="366"/>
      <c r="N294" s="366"/>
      <c r="O294" s="367"/>
      <c r="P294" s="367"/>
      <c r="Q294" s="367"/>
      <c r="R294" s="367"/>
      <c r="S294" s="367"/>
      <c r="T294" s="367"/>
      <c r="U294" s="368"/>
      <c r="V294" s="368"/>
      <c r="W294" s="368"/>
      <c r="X294" s="368"/>
      <c r="Y294" s="368"/>
      <c r="Z294" s="368"/>
      <c r="AA294" s="369"/>
      <c r="AB294" s="369"/>
      <c r="AC294" s="369"/>
      <c r="AD294" s="369"/>
      <c r="AE294" s="369"/>
      <c r="AF294" s="369"/>
      <c r="AG294" s="370"/>
      <c r="AH294" s="370"/>
      <c r="AI294" s="370"/>
      <c r="AJ294" s="370"/>
      <c r="AK294" s="370"/>
      <c r="AL294" s="370"/>
      <c r="AM294" s="366"/>
      <c r="AN294" s="366"/>
      <c r="AO294" s="366"/>
      <c r="AP294" s="366"/>
      <c r="AQ294" s="366"/>
      <c r="AR294" s="366"/>
      <c r="AS294" s="371"/>
      <c r="AT294" s="371"/>
      <c r="AU294" s="371"/>
      <c r="AV294" s="371"/>
      <c r="AW294" s="371"/>
      <c r="AX294" s="371"/>
      <c r="AY294" s="372"/>
      <c r="AZ294" s="372"/>
      <c r="BA294" s="372"/>
      <c r="BB294" s="372"/>
      <c r="BC294" s="372"/>
      <c r="BD294" s="372"/>
      <c r="BE294" s="366"/>
      <c r="BF294" s="366"/>
      <c r="BG294" s="366"/>
      <c r="BH294" s="366"/>
      <c r="BI294" s="366"/>
      <c r="BJ294" s="366"/>
      <c r="BK294" s="373"/>
      <c r="BL294" s="373"/>
      <c r="BM294" s="373"/>
      <c r="BN294" s="373"/>
      <c r="BO294" s="373"/>
      <c r="BP294" s="373"/>
      <c r="BQ294" s="368"/>
      <c r="BR294" s="368"/>
      <c r="BS294" s="368"/>
      <c r="BT294" s="368"/>
      <c r="BU294" s="368"/>
      <c r="BV294" s="368"/>
      <c r="BW294" s="372"/>
      <c r="BX294" s="372"/>
      <c r="BY294" s="372"/>
      <c r="BZ294" s="372"/>
      <c r="CA294" s="372"/>
      <c r="CB294" s="372"/>
      <c r="CC294" s="373"/>
      <c r="CD294" s="367"/>
      <c r="CE294" s="373"/>
      <c r="CF294" s="373"/>
      <c r="CG294" s="373"/>
      <c r="CH294" s="308"/>
    </row>
    <row r="295" spans="1:86" customFormat="1" hidden="1" x14ac:dyDescent="0.25">
      <c r="A295" s="510"/>
      <c r="B295" s="510"/>
      <c r="C295" s="510"/>
      <c r="D295" s="511"/>
      <c r="E295" s="510"/>
      <c r="F295" s="511"/>
      <c r="G295" s="481"/>
      <c r="H295" s="432"/>
      <c r="I295" s="433"/>
      <c r="J295" s="366"/>
      <c r="K295" s="365"/>
      <c r="L295" s="366"/>
      <c r="M295" s="366"/>
      <c r="N295" s="366"/>
      <c r="O295" s="367"/>
      <c r="P295" s="367"/>
      <c r="Q295" s="367"/>
      <c r="R295" s="367"/>
      <c r="S295" s="367"/>
      <c r="T295" s="367"/>
      <c r="U295" s="368"/>
      <c r="V295" s="368"/>
      <c r="W295" s="368"/>
      <c r="X295" s="368"/>
      <c r="Y295" s="368"/>
      <c r="Z295" s="368"/>
      <c r="AA295" s="369"/>
      <c r="AB295" s="369"/>
      <c r="AC295" s="369"/>
      <c r="AD295" s="369"/>
      <c r="AE295" s="369"/>
      <c r="AF295" s="369"/>
      <c r="AG295" s="370"/>
      <c r="AH295" s="370"/>
      <c r="AI295" s="370"/>
      <c r="AJ295" s="370"/>
      <c r="AK295" s="370"/>
      <c r="AL295" s="370"/>
      <c r="AM295" s="366"/>
      <c r="AN295" s="366"/>
      <c r="AO295" s="366"/>
      <c r="AP295" s="366"/>
      <c r="AQ295" s="366"/>
      <c r="AR295" s="366"/>
      <c r="AS295" s="371"/>
      <c r="AT295" s="371"/>
      <c r="AU295" s="371"/>
      <c r="AV295" s="371"/>
      <c r="AW295" s="371"/>
      <c r="AX295" s="371"/>
      <c r="AY295" s="372"/>
      <c r="AZ295" s="372"/>
      <c r="BA295" s="372"/>
      <c r="BB295" s="372"/>
      <c r="BC295" s="372"/>
      <c r="BD295" s="372"/>
      <c r="BE295" s="366"/>
      <c r="BF295" s="366"/>
      <c r="BG295" s="366"/>
      <c r="BH295" s="366"/>
      <c r="BI295" s="366"/>
      <c r="BJ295" s="366"/>
      <c r="BK295" s="373"/>
      <c r="BL295" s="373"/>
      <c r="BM295" s="373"/>
      <c r="BN295" s="373"/>
      <c r="BO295" s="373"/>
      <c r="BP295" s="373"/>
      <c r="BQ295" s="368"/>
      <c r="BR295" s="368"/>
      <c r="BS295" s="368"/>
      <c r="BT295" s="368"/>
      <c r="BU295" s="368"/>
      <c r="BV295" s="368"/>
      <c r="BW295" s="372"/>
      <c r="BX295" s="372"/>
      <c r="BY295" s="372"/>
      <c r="BZ295" s="372"/>
      <c r="CA295" s="372"/>
      <c r="CB295" s="372"/>
      <c r="CC295" s="373"/>
      <c r="CD295" s="367"/>
      <c r="CE295" s="373"/>
      <c r="CF295" s="373"/>
      <c r="CG295" s="373"/>
      <c r="CH295" s="308"/>
    </row>
    <row r="296" spans="1:86" customFormat="1" hidden="1" x14ac:dyDescent="0.25">
      <c r="A296" s="510"/>
      <c r="B296" s="510"/>
      <c r="C296" s="510"/>
      <c r="D296" s="511"/>
      <c r="E296" s="510"/>
      <c r="F296" s="511"/>
      <c r="G296" s="481"/>
      <c r="H296" s="432"/>
      <c r="I296" s="433"/>
      <c r="J296" s="366"/>
      <c r="K296" s="365"/>
      <c r="L296" s="366"/>
      <c r="M296" s="366"/>
      <c r="N296" s="366"/>
      <c r="O296" s="367"/>
      <c r="P296" s="367"/>
      <c r="Q296" s="367"/>
      <c r="R296" s="367"/>
      <c r="S296" s="367"/>
      <c r="T296" s="367"/>
      <c r="U296" s="368"/>
      <c r="V296" s="368"/>
      <c r="W296" s="368"/>
      <c r="X296" s="368"/>
      <c r="Y296" s="368"/>
      <c r="Z296" s="368"/>
      <c r="AA296" s="369"/>
      <c r="AB296" s="369"/>
      <c r="AC296" s="369"/>
      <c r="AD296" s="369"/>
      <c r="AE296" s="369"/>
      <c r="AF296" s="369"/>
      <c r="AG296" s="370"/>
      <c r="AH296" s="370"/>
      <c r="AI296" s="370"/>
      <c r="AJ296" s="370"/>
      <c r="AK296" s="370"/>
      <c r="AL296" s="370"/>
      <c r="AM296" s="366"/>
      <c r="AN296" s="366"/>
      <c r="AO296" s="366"/>
      <c r="AP296" s="366"/>
      <c r="AQ296" s="366"/>
      <c r="AR296" s="366"/>
      <c r="AS296" s="371"/>
      <c r="AT296" s="371"/>
      <c r="AU296" s="371"/>
      <c r="AV296" s="371"/>
      <c r="AW296" s="371"/>
      <c r="AX296" s="371"/>
      <c r="AY296" s="372"/>
      <c r="AZ296" s="372"/>
      <c r="BA296" s="372"/>
      <c r="BB296" s="372"/>
      <c r="BC296" s="372"/>
      <c r="BD296" s="372"/>
      <c r="BE296" s="366"/>
      <c r="BF296" s="366"/>
      <c r="BG296" s="366"/>
      <c r="BH296" s="366"/>
      <c r="BI296" s="366"/>
      <c r="BJ296" s="366"/>
      <c r="BK296" s="373"/>
      <c r="BL296" s="373"/>
      <c r="BM296" s="373"/>
      <c r="BN296" s="373"/>
      <c r="BO296" s="373"/>
      <c r="BP296" s="373"/>
      <c r="BQ296" s="368"/>
      <c r="BR296" s="368"/>
      <c r="BS296" s="368"/>
      <c r="BT296" s="368"/>
      <c r="BU296" s="368"/>
      <c r="BV296" s="368"/>
      <c r="BW296" s="372"/>
      <c r="BX296" s="372"/>
      <c r="BY296" s="372"/>
      <c r="BZ296" s="372"/>
      <c r="CA296" s="372"/>
      <c r="CB296" s="372"/>
      <c r="CC296" s="373"/>
      <c r="CD296" s="367"/>
      <c r="CE296" s="373"/>
      <c r="CF296" s="373"/>
      <c r="CG296" s="373"/>
      <c r="CH296" s="308"/>
    </row>
    <row r="297" spans="1:86" customFormat="1" hidden="1" x14ac:dyDescent="0.25">
      <c r="A297" s="510"/>
      <c r="B297" s="510"/>
      <c r="C297" s="510"/>
      <c r="D297" s="511"/>
      <c r="E297" s="510"/>
      <c r="F297" s="511"/>
      <c r="G297" s="481"/>
      <c r="H297" s="436"/>
      <c r="I297" s="433"/>
      <c r="J297" s="366"/>
      <c r="K297" s="365"/>
      <c r="L297" s="366"/>
      <c r="M297" s="366"/>
      <c r="N297" s="366"/>
      <c r="O297" s="367"/>
      <c r="P297" s="367"/>
      <c r="Q297" s="367"/>
      <c r="R297" s="367"/>
      <c r="S297" s="367"/>
      <c r="T297" s="367"/>
      <c r="U297" s="368"/>
      <c r="V297" s="368"/>
      <c r="W297" s="368"/>
      <c r="X297" s="368"/>
      <c r="Y297" s="368"/>
      <c r="Z297" s="368"/>
      <c r="AA297" s="369"/>
      <c r="AB297" s="369"/>
      <c r="AC297" s="369"/>
      <c r="AD297" s="369"/>
      <c r="AE297" s="369"/>
      <c r="AF297" s="369"/>
      <c r="AG297" s="370"/>
      <c r="AH297" s="370"/>
      <c r="AI297" s="370"/>
      <c r="AJ297" s="370"/>
      <c r="AK297" s="370"/>
      <c r="AL297" s="370"/>
      <c r="AM297" s="366"/>
      <c r="AN297" s="366"/>
      <c r="AO297" s="366"/>
      <c r="AP297" s="366"/>
      <c r="AQ297" s="366"/>
      <c r="AR297" s="366"/>
      <c r="AS297" s="371"/>
      <c r="AT297" s="371"/>
      <c r="AU297" s="371"/>
      <c r="AV297" s="371"/>
      <c r="AW297" s="371"/>
      <c r="AX297" s="371"/>
      <c r="AY297" s="372"/>
      <c r="AZ297" s="372"/>
      <c r="BA297" s="372"/>
      <c r="BB297" s="372"/>
      <c r="BC297" s="372"/>
      <c r="BD297" s="372"/>
      <c r="BE297" s="366"/>
      <c r="BF297" s="366"/>
      <c r="BG297" s="366"/>
      <c r="BH297" s="366"/>
      <c r="BI297" s="366"/>
      <c r="BJ297" s="366"/>
      <c r="BK297" s="373"/>
      <c r="BL297" s="373"/>
      <c r="BM297" s="373"/>
      <c r="BN297" s="373"/>
      <c r="BO297" s="373"/>
      <c r="BP297" s="373"/>
      <c r="BQ297" s="368"/>
      <c r="BR297" s="368"/>
      <c r="BS297" s="368"/>
      <c r="BT297" s="368"/>
      <c r="BU297" s="368"/>
      <c r="BV297" s="368"/>
      <c r="BW297" s="372"/>
      <c r="BX297" s="372"/>
      <c r="BY297" s="372"/>
      <c r="BZ297" s="372"/>
      <c r="CA297" s="372"/>
      <c r="CB297" s="372"/>
      <c r="CC297" s="373"/>
      <c r="CD297" s="367"/>
      <c r="CE297" s="373"/>
      <c r="CF297" s="373"/>
      <c r="CG297" s="373"/>
      <c r="CH297" s="308"/>
    </row>
    <row r="298" spans="1:86" customFormat="1" hidden="1" x14ac:dyDescent="0.25">
      <c r="A298" s="510"/>
      <c r="B298" s="510"/>
      <c r="C298" s="510"/>
      <c r="D298" s="511"/>
      <c r="E298" s="510"/>
      <c r="F298" s="511"/>
      <c r="G298" s="481"/>
      <c r="H298" s="436"/>
      <c r="I298" s="433"/>
      <c r="J298" s="366"/>
      <c r="K298" s="365"/>
      <c r="L298" s="366"/>
      <c r="M298" s="366"/>
      <c r="N298" s="366"/>
      <c r="O298" s="367"/>
      <c r="P298" s="367"/>
      <c r="Q298" s="367"/>
      <c r="R298" s="367"/>
      <c r="S298" s="367"/>
      <c r="T298" s="367"/>
      <c r="U298" s="368"/>
      <c r="V298" s="368"/>
      <c r="W298" s="368"/>
      <c r="X298" s="368"/>
      <c r="Y298" s="368"/>
      <c r="Z298" s="368"/>
      <c r="AA298" s="369"/>
      <c r="AB298" s="369"/>
      <c r="AC298" s="369"/>
      <c r="AD298" s="369"/>
      <c r="AE298" s="369"/>
      <c r="AF298" s="369"/>
      <c r="AG298" s="370"/>
      <c r="AH298" s="370"/>
      <c r="AI298" s="370"/>
      <c r="AJ298" s="370"/>
      <c r="AK298" s="370"/>
      <c r="AL298" s="370"/>
      <c r="AM298" s="366"/>
      <c r="AN298" s="366"/>
      <c r="AO298" s="366"/>
      <c r="AP298" s="366"/>
      <c r="AQ298" s="366"/>
      <c r="AR298" s="366"/>
      <c r="AS298" s="371"/>
      <c r="AT298" s="371"/>
      <c r="AU298" s="371"/>
      <c r="AV298" s="371"/>
      <c r="AW298" s="371"/>
      <c r="AX298" s="371"/>
      <c r="AY298" s="372"/>
      <c r="AZ298" s="372"/>
      <c r="BA298" s="372"/>
      <c r="BB298" s="372"/>
      <c r="BC298" s="372"/>
      <c r="BD298" s="372"/>
      <c r="BE298" s="366"/>
      <c r="BF298" s="366"/>
      <c r="BG298" s="366"/>
      <c r="BH298" s="366"/>
      <c r="BI298" s="366"/>
      <c r="BJ298" s="366"/>
      <c r="BK298" s="373"/>
      <c r="BL298" s="373"/>
      <c r="BM298" s="373"/>
      <c r="BN298" s="373"/>
      <c r="BO298" s="373"/>
      <c r="BP298" s="373"/>
      <c r="BQ298" s="368"/>
      <c r="BR298" s="368"/>
      <c r="BS298" s="368"/>
      <c r="BT298" s="368"/>
      <c r="BU298" s="368"/>
      <c r="BV298" s="368"/>
      <c r="BW298" s="372"/>
      <c r="BX298" s="372"/>
      <c r="BY298" s="372"/>
      <c r="BZ298" s="372"/>
      <c r="CA298" s="372"/>
      <c r="CB298" s="372"/>
      <c r="CC298" s="373"/>
      <c r="CD298" s="367"/>
      <c r="CE298" s="373"/>
      <c r="CF298" s="373"/>
      <c r="CG298" s="373"/>
      <c r="CH298" s="308"/>
    </row>
    <row r="299" spans="1:86" customFormat="1" hidden="1" x14ac:dyDescent="0.25">
      <c r="A299" s="510"/>
      <c r="B299" s="510"/>
      <c r="C299" s="510"/>
      <c r="D299" s="511"/>
      <c r="E299" s="510"/>
      <c r="F299" s="511"/>
      <c r="G299" s="481"/>
      <c r="H299" s="432"/>
      <c r="I299" s="433"/>
      <c r="J299" s="366"/>
      <c r="K299" s="365"/>
      <c r="L299" s="366"/>
      <c r="M299" s="366"/>
      <c r="N299" s="366"/>
      <c r="O299" s="367"/>
      <c r="P299" s="367"/>
      <c r="Q299" s="367"/>
      <c r="R299" s="367"/>
      <c r="S299" s="367"/>
      <c r="T299" s="367"/>
      <c r="U299" s="368"/>
      <c r="V299" s="368"/>
      <c r="W299" s="368"/>
      <c r="X299" s="368"/>
      <c r="Y299" s="368"/>
      <c r="Z299" s="368"/>
      <c r="AA299" s="369"/>
      <c r="AB299" s="369"/>
      <c r="AC299" s="369"/>
      <c r="AD299" s="369"/>
      <c r="AE299" s="369"/>
      <c r="AF299" s="369"/>
      <c r="AG299" s="370"/>
      <c r="AH299" s="370"/>
      <c r="AI299" s="370"/>
      <c r="AJ299" s="370"/>
      <c r="AK299" s="370"/>
      <c r="AL299" s="370"/>
      <c r="AM299" s="366"/>
      <c r="AN299" s="366"/>
      <c r="AO299" s="366"/>
      <c r="AP299" s="366"/>
      <c r="AQ299" s="366"/>
      <c r="AR299" s="366"/>
      <c r="AS299" s="371"/>
      <c r="AT299" s="371"/>
      <c r="AU299" s="371"/>
      <c r="AV299" s="371"/>
      <c r="AW299" s="371"/>
      <c r="AX299" s="371"/>
      <c r="AY299" s="372"/>
      <c r="AZ299" s="372"/>
      <c r="BA299" s="372"/>
      <c r="BB299" s="372"/>
      <c r="BC299" s="372"/>
      <c r="BD299" s="372"/>
      <c r="BE299" s="366"/>
      <c r="BF299" s="366"/>
      <c r="BG299" s="366"/>
      <c r="BH299" s="366"/>
      <c r="BI299" s="366"/>
      <c r="BJ299" s="366"/>
      <c r="BK299" s="373"/>
      <c r="BL299" s="373"/>
      <c r="BM299" s="373"/>
      <c r="BN299" s="373"/>
      <c r="BO299" s="373"/>
      <c r="BP299" s="373"/>
      <c r="BQ299" s="368"/>
      <c r="BR299" s="368"/>
      <c r="BS299" s="368"/>
      <c r="BT299" s="368"/>
      <c r="BU299" s="368"/>
      <c r="BV299" s="368"/>
      <c r="BW299" s="372"/>
      <c r="BX299" s="372"/>
      <c r="BY299" s="372"/>
      <c r="BZ299" s="372"/>
      <c r="CA299" s="372"/>
      <c r="CB299" s="372"/>
      <c r="CC299" s="373"/>
      <c r="CD299" s="367"/>
      <c r="CE299" s="373"/>
      <c r="CF299" s="373"/>
      <c r="CG299" s="373"/>
      <c r="CH299" s="308"/>
    </row>
    <row r="300" spans="1:86" customFormat="1" hidden="1" x14ac:dyDescent="0.25">
      <c r="A300" s="510"/>
      <c r="B300" s="510"/>
      <c r="C300" s="510"/>
      <c r="D300" s="511"/>
      <c r="E300" s="510"/>
      <c r="F300" s="511"/>
      <c r="G300" s="481"/>
      <c r="H300" s="432"/>
      <c r="I300" s="433"/>
      <c r="J300" s="366"/>
      <c r="K300" s="365"/>
      <c r="L300" s="366"/>
      <c r="M300" s="366"/>
      <c r="N300" s="366"/>
      <c r="O300" s="367"/>
      <c r="P300" s="367"/>
      <c r="Q300" s="367"/>
      <c r="R300" s="367"/>
      <c r="S300" s="367"/>
      <c r="T300" s="367"/>
      <c r="U300" s="368"/>
      <c r="V300" s="368"/>
      <c r="W300" s="368"/>
      <c r="X300" s="368"/>
      <c r="Y300" s="368"/>
      <c r="Z300" s="368"/>
      <c r="AA300" s="369"/>
      <c r="AB300" s="369"/>
      <c r="AC300" s="369"/>
      <c r="AD300" s="369"/>
      <c r="AE300" s="369"/>
      <c r="AF300" s="369"/>
      <c r="AG300" s="370"/>
      <c r="AH300" s="370"/>
      <c r="AI300" s="370"/>
      <c r="AJ300" s="370"/>
      <c r="AK300" s="370"/>
      <c r="AL300" s="370"/>
      <c r="AM300" s="366"/>
      <c r="AN300" s="366"/>
      <c r="AO300" s="366"/>
      <c r="AP300" s="366"/>
      <c r="AQ300" s="366"/>
      <c r="AR300" s="366"/>
      <c r="AS300" s="371"/>
      <c r="AT300" s="371"/>
      <c r="AU300" s="371"/>
      <c r="AV300" s="371"/>
      <c r="AW300" s="371"/>
      <c r="AX300" s="371"/>
      <c r="AY300" s="372"/>
      <c r="AZ300" s="372"/>
      <c r="BA300" s="372"/>
      <c r="BB300" s="372"/>
      <c r="BC300" s="372"/>
      <c r="BD300" s="372"/>
      <c r="BE300" s="366"/>
      <c r="BF300" s="366"/>
      <c r="BG300" s="366"/>
      <c r="BH300" s="366"/>
      <c r="BI300" s="366"/>
      <c r="BJ300" s="366"/>
      <c r="BK300" s="373"/>
      <c r="BL300" s="373"/>
      <c r="BM300" s="373"/>
      <c r="BN300" s="373"/>
      <c r="BO300" s="373"/>
      <c r="BP300" s="373"/>
      <c r="BQ300" s="368"/>
      <c r="BR300" s="368"/>
      <c r="BS300" s="368"/>
      <c r="BT300" s="368"/>
      <c r="BU300" s="368"/>
      <c r="BV300" s="368"/>
      <c r="BW300" s="372"/>
      <c r="BX300" s="372"/>
      <c r="BY300" s="372"/>
      <c r="BZ300" s="372"/>
      <c r="CA300" s="372"/>
      <c r="CB300" s="372"/>
      <c r="CC300" s="373"/>
      <c r="CD300" s="367"/>
      <c r="CE300" s="373"/>
      <c r="CF300" s="373"/>
      <c r="CG300" s="373"/>
      <c r="CH300" s="308"/>
    </row>
    <row r="301" spans="1:86" customFormat="1" hidden="1" x14ac:dyDescent="0.25">
      <c r="A301" s="510"/>
      <c r="B301" s="510"/>
      <c r="C301" s="510"/>
      <c r="D301" s="511"/>
      <c r="E301" s="510"/>
      <c r="F301" s="511"/>
      <c r="G301" s="481"/>
      <c r="H301" s="432"/>
      <c r="I301" s="433"/>
      <c r="J301" s="366"/>
      <c r="K301" s="365"/>
      <c r="L301" s="366"/>
      <c r="M301" s="366"/>
      <c r="N301" s="366"/>
      <c r="O301" s="367"/>
      <c r="P301" s="367"/>
      <c r="Q301" s="367"/>
      <c r="R301" s="367"/>
      <c r="S301" s="367"/>
      <c r="T301" s="367"/>
      <c r="U301" s="368"/>
      <c r="V301" s="368"/>
      <c r="W301" s="368"/>
      <c r="X301" s="368"/>
      <c r="Y301" s="368"/>
      <c r="Z301" s="368"/>
      <c r="AA301" s="369"/>
      <c r="AB301" s="369"/>
      <c r="AC301" s="369"/>
      <c r="AD301" s="369"/>
      <c r="AE301" s="369"/>
      <c r="AF301" s="369"/>
      <c r="AG301" s="370"/>
      <c r="AH301" s="370"/>
      <c r="AI301" s="370"/>
      <c r="AJ301" s="370"/>
      <c r="AK301" s="370"/>
      <c r="AL301" s="370"/>
      <c r="AM301" s="366"/>
      <c r="AN301" s="366"/>
      <c r="AO301" s="366"/>
      <c r="AP301" s="366"/>
      <c r="AQ301" s="366"/>
      <c r="AR301" s="366"/>
      <c r="AS301" s="371"/>
      <c r="AT301" s="371"/>
      <c r="AU301" s="371"/>
      <c r="AV301" s="371"/>
      <c r="AW301" s="371"/>
      <c r="AX301" s="371"/>
      <c r="AY301" s="372"/>
      <c r="AZ301" s="372"/>
      <c r="BA301" s="372"/>
      <c r="BB301" s="372"/>
      <c r="BC301" s="372"/>
      <c r="BD301" s="372"/>
      <c r="BE301" s="366"/>
      <c r="BF301" s="366"/>
      <c r="BG301" s="366"/>
      <c r="BH301" s="366"/>
      <c r="BI301" s="366"/>
      <c r="BJ301" s="366"/>
      <c r="BK301" s="373"/>
      <c r="BL301" s="373"/>
      <c r="BM301" s="373"/>
      <c r="BN301" s="373"/>
      <c r="BO301" s="373"/>
      <c r="BP301" s="373"/>
      <c r="BQ301" s="368"/>
      <c r="BR301" s="368"/>
      <c r="BS301" s="368"/>
      <c r="BT301" s="368"/>
      <c r="BU301" s="368"/>
      <c r="BV301" s="368"/>
      <c r="BW301" s="372"/>
      <c r="BX301" s="372"/>
      <c r="BY301" s="372"/>
      <c r="BZ301" s="372"/>
      <c r="CA301" s="372"/>
      <c r="CB301" s="372"/>
      <c r="CC301" s="373"/>
      <c r="CD301" s="367"/>
      <c r="CE301" s="373"/>
      <c r="CF301" s="373"/>
      <c r="CG301" s="373"/>
      <c r="CH301" s="308"/>
    </row>
    <row r="302" spans="1:86" customFormat="1" hidden="1" x14ac:dyDescent="0.25">
      <c r="A302" s="515"/>
      <c r="B302" s="515"/>
      <c r="C302" s="515"/>
      <c r="D302" s="516"/>
      <c r="E302" s="515"/>
      <c r="F302" s="516"/>
      <c r="G302" s="517"/>
      <c r="H302" s="440"/>
      <c r="I302" s="518"/>
      <c r="J302" s="366"/>
      <c r="K302" s="365"/>
      <c r="L302" s="366"/>
      <c r="M302" s="366"/>
      <c r="N302" s="366"/>
      <c r="O302" s="367"/>
      <c r="P302" s="367"/>
      <c r="Q302" s="367"/>
      <c r="R302" s="367"/>
      <c r="S302" s="367"/>
      <c r="T302" s="367"/>
      <c r="U302" s="368"/>
      <c r="V302" s="368"/>
      <c r="W302" s="368"/>
      <c r="X302" s="368"/>
      <c r="Y302" s="368"/>
      <c r="Z302" s="368"/>
      <c r="AA302" s="369"/>
      <c r="AB302" s="369"/>
      <c r="AC302" s="369"/>
      <c r="AD302" s="369"/>
      <c r="AE302" s="369"/>
      <c r="AF302" s="369"/>
      <c r="AG302" s="370"/>
      <c r="AH302" s="370"/>
      <c r="AI302" s="370"/>
      <c r="AJ302" s="370"/>
      <c r="AK302" s="370"/>
      <c r="AL302" s="370"/>
      <c r="AM302" s="366"/>
      <c r="AN302" s="366"/>
      <c r="AO302" s="366"/>
      <c r="AP302" s="366"/>
      <c r="AQ302" s="366"/>
      <c r="AR302" s="366"/>
      <c r="AS302" s="371"/>
      <c r="AT302" s="371"/>
      <c r="AU302" s="371"/>
      <c r="AV302" s="371"/>
      <c r="AW302" s="371"/>
      <c r="AX302" s="371"/>
      <c r="AY302" s="372"/>
      <c r="AZ302" s="372"/>
      <c r="BA302" s="372"/>
      <c r="BB302" s="372"/>
      <c r="BC302" s="372"/>
      <c r="BD302" s="372"/>
      <c r="BE302" s="366"/>
      <c r="BF302" s="366"/>
      <c r="BG302" s="366"/>
      <c r="BH302" s="366"/>
      <c r="BI302" s="366"/>
      <c r="BJ302" s="366"/>
      <c r="BK302" s="373"/>
      <c r="BL302" s="373"/>
      <c r="BM302" s="373"/>
      <c r="BN302" s="373"/>
      <c r="BO302" s="373"/>
      <c r="BP302" s="373"/>
      <c r="BQ302" s="368"/>
      <c r="BR302" s="368"/>
      <c r="BS302" s="368"/>
      <c r="BT302" s="368"/>
      <c r="BU302" s="368"/>
      <c r="BV302" s="368"/>
      <c r="BW302" s="372"/>
      <c r="BX302" s="372"/>
      <c r="BY302" s="372"/>
      <c r="BZ302" s="372"/>
      <c r="CA302" s="372"/>
      <c r="CB302" s="372"/>
      <c r="CC302" s="373"/>
      <c r="CD302" s="367"/>
      <c r="CE302" s="373"/>
      <c r="CF302" s="373"/>
      <c r="CG302" s="373"/>
      <c r="CH302" s="308"/>
    </row>
    <row r="303" spans="1:86" customFormat="1" hidden="1" x14ac:dyDescent="0.25">
      <c r="A303" s="515"/>
      <c r="B303" s="515"/>
      <c r="C303" s="515"/>
      <c r="D303" s="516"/>
      <c r="E303" s="515"/>
      <c r="F303" s="516"/>
      <c r="G303" s="517"/>
      <c r="H303" s="440"/>
      <c r="I303" s="518"/>
      <c r="J303" s="366"/>
      <c r="K303" s="365"/>
      <c r="L303" s="366"/>
      <c r="M303" s="366"/>
      <c r="N303" s="366"/>
      <c r="O303" s="367"/>
      <c r="P303" s="367"/>
      <c r="Q303" s="367"/>
      <c r="R303" s="367"/>
      <c r="S303" s="367"/>
      <c r="T303" s="367"/>
      <c r="U303" s="368"/>
      <c r="V303" s="368"/>
      <c r="W303" s="368"/>
      <c r="X303" s="368"/>
      <c r="Y303" s="368"/>
      <c r="Z303" s="368"/>
      <c r="AA303" s="369"/>
      <c r="AB303" s="369"/>
      <c r="AC303" s="369"/>
      <c r="AD303" s="369"/>
      <c r="AE303" s="369"/>
      <c r="AF303" s="369"/>
      <c r="AG303" s="370"/>
      <c r="AH303" s="370"/>
      <c r="AI303" s="370"/>
      <c r="AJ303" s="370"/>
      <c r="AK303" s="370"/>
      <c r="AL303" s="370"/>
      <c r="AM303" s="366"/>
      <c r="AN303" s="366"/>
      <c r="AO303" s="366"/>
      <c r="AP303" s="366"/>
      <c r="AQ303" s="366"/>
      <c r="AR303" s="366"/>
      <c r="AS303" s="371"/>
      <c r="AT303" s="371"/>
      <c r="AU303" s="371"/>
      <c r="AV303" s="371"/>
      <c r="AW303" s="371"/>
      <c r="AX303" s="371"/>
      <c r="AY303" s="372"/>
      <c r="AZ303" s="372"/>
      <c r="BA303" s="372"/>
      <c r="BB303" s="372"/>
      <c r="BC303" s="372"/>
      <c r="BD303" s="372"/>
      <c r="BE303" s="366"/>
      <c r="BF303" s="366"/>
      <c r="BG303" s="366"/>
      <c r="BH303" s="366"/>
      <c r="BI303" s="366"/>
      <c r="BJ303" s="366"/>
      <c r="BK303" s="373"/>
      <c r="BL303" s="373"/>
      <c r="BM303" s="373"/>
      <c r="BN303" s="373"/>
      <c r="BO303" s="373"/>
      <c r="BP303" s="373"/>
      <c r="BQ303" s="368"/>
      <c r="BR303" s="368"/>
      <c r="BS303" s="368"/>
      <c r="BT303" s="368"/>
      <c r="BU303" s="368"/>
      <c r="BV303" s="368"/>
      <c r="BW303" s="372"/>
      <c r="BX303" s="372"/>
      <c r="BY303" s="372"/>
      <c r="BZ303" s="372"/>
      <c r="CA303" s="372"/>
      <c r="CB303" s="372"/>
      <c r="CC303" s="373"/>
      <c r="CD303" s="367"/>
      <c r="CE303" s="373"/>
      <c r="CF303" s="373"/>
      <c r="CG303" s="373"/>
      <c r="CH303" s="308"/>
    </row>
    <row r="304" spans="1:86" customFormat="1" hidden="1" x14ac:dyDescent="0.25">
      <c r="A304" s="382"/>
      <c r="B304" s="445"/>
      <c r="C304" s="382"/>
      <c r="D304" s="382"/>
      <c r="E304" s="382"/>
      <c r="F304" s="382"/>
      <c r="G304" s="443"/>
      <c r="H304" s="446"/>
      <c r="I304" s="466"/>
      <c r="J304" s="366"/>
      <c r="K304" s="365"/>
      <c r="L304" s="366"/>
      <c r="M304" s="366"/>
      <c r="N304" s="366"/>
      <c r="O304" s="367"/>
      <c r="P304" s="367"/>
      <c r="Q304" s="367"/>
      <c r="R304" s="367"/>
      <c r="S304" s="367"/>
      <c r="T304" s="367"/>
      <c r="U304" s="368"/>
      <c r="V304" s="368"/>
      <c r="W304" s="368"/>
      <c r="X304" s="368"/>
      <c r="Y304" s="368"/>
      <c r="Z304" s="368"/>
      <c r="AA304" s="369"/>
      <c r="AB304" s="369"/>
      <c r="AC304" s="369"/>
      <c r="AD304" s="369"/>
      <c r="AE304" s="369"/>
      <c r="AF304" s="369"/>
      <c r="AG304" s="370"/>
      <c r="AH304" s="370"/>
      <c r="AI304" s="370"/>
      <c r="AJ304" s="370"/>
      <c r="AK304" s="370"/>
      <c r="AL304" s="370"/>
      <c r="AM304" s="366"/>
      <c r="AN304" s="366"/>
      <c r="AO304" s="366"/>
      <c r="AP304" s="366"/>
      <c r="AQ304" s="366"/>
      <c r="AR304" s="366"/>
      <c r="AS304" s="371"/>
      <c r="AT304" s="371"/>
      <c r="AU304" s="371"/>
      <c r="AV304" s="371"/>
      <c r="AW304" s="371"/>
      <c r="AX304" s="371"/>
      <c r="AY304" s="372"/>
      <c r="AZ304" s="372"/>
      <c r="BA304" s="372"/>
      <c r="BB304" s="372"/>
      <c r="BC304" s="372"/>
      <c r="BD304" s="372"/>
      <c r="BE304" s="366"/>
      <c r="BF304" s="366"/>
      <c r="BG304" s="366"/>
      <c r="BH304" s="366"/>
      <c r="BI304" s="366"/>
      <c r="BJ304" s="366"/>
      <c r="BK304" s="373"/>
      <c r="BL304" s="373"/>
      <c r="BM304" s="373"/>
      <c r="BN304" s="373"/>
      <c r="BO304" s="373"/>
      <c r="BP304" s="373"/>
      <c r="BQ304" s="368"/>
      <c r="BR304" s="368"/>
      <c r="BS304" s="368"/>
      <c r="BT304" s="368"/>
      <c r="BU304" s="368"/>
      <c r="BV304" s="368"/>
      <c r="BW304" s="372"/>
      <c r="BX304" s="372"/>
      <c r="BY304" s="372"/>
      <c r="BZ304" s="372"/>
      <c r="CA304" s="372"/>
      <c r="CB304" s="372"/>
      <c r="CC304" s="373"/>
      <c r="CD304" s="367"/>
      <c r="CE304" s="373"/>
      <c r="CF304" s="373"/>
      <c r="CG304" s="373"/>
      <c r="CH304" s="308"/>
    </row>
    <row r="305" spans="1:86" customFormat="1" hidden="1" x14ac:dyDescent="0.25">
      <c r="A305" s="382"/>
      <c r="B305" s="382"/>
      <c r="C305" s="380"/>
      <c r="D305" s="377"/>
      <c r="E305" s="374"/>
      <c r="F305" s="377"/>
      <c r="G305" s="378"/>
      <c r="H305" s="458"/>
      <c r="I305" s="377"/>
      <c r="J305" s="366"/>
      <c r="K305" s="365"/>
      <c r="L305" s="366"/>
      <c r="M305" s="366"/>
      <c r="N305" s="366"/>
      <c r="O305" s="367"/>
      <c r="P305" s="367"/>
      <c r="Q305" s="367"/>
      <c r="R305" s="367"/>
      <c r="S305" s="367"/>
      <c r="T305" s="367"/>
      <c r="U305" s="368"/>
      <c r="V305" s="368"/>
      <c r="W305" s="368"/>
      <c r="X305" s="368"/>
      <c r="Y305" s="368"/>
      <c r="Z305" s="368"/>
      <c r="AA305" s="369"/>
      <c r="AB305" s="369"/>
      <c r="AC305" s="369"/>
      <c r="AD305" s="369"/>
      <c r="AE305" s="369"/>
      <c r="AF305" s="369"/>
      <c r="AG305" s="370"/>
      <c r="AH305" s="370"/>
      <c r="AI305" s="370"/>
      <c r="AJ305" s="370"/>
      <c r="AK305" s="370"/>
      <c r="AL305" s="370"/>
      <c r="AM305" s="366"/>
      <c r="AN305" s="366"/>
      <c r="AO305" s="366"/>
      <c r="AP305" s="366"/>
      <c r="AQ305" s="366"/>
      <c r="AR305" s="366"/>
      <c r="AS305" s="371"/>
      <c r="AT305" s="371"/>
      <c r="AU305" s="371"/>
      <c r="AV305" s="371"/>
      <c r="AW305" s="371"/>
      <c r="AX305" s="371"/>
      <c r="AY305" s="372"/>
      <c r="AZ305" s="372"/>
      <c r="BA305" s="372"/>
      <c r="BB305" s="372"/>
      <c r="BC305" s="372"/>
      <c r="BD305" s="372"/>
      <c r="BE305" s="366"/>
      <c r="BF305" s="366"/>
      <c r="BG305" s="366"/>
      <c r="BH305" s="366"/>
      <c r="BI305" s="366"/>
      <c r="BJ305" s="366"/>
      <c r="BK305" s="373"/>
      <c r="BL305" s="373"/>
      <c r="BM305" s="373"/>
      <c r="BN305" s="373"/>
      <c r="BO305" s="373"/>
      <c r="BP305" s="373"/>
      <c r="BQ305" s="368"/>
      <c r="BR305" s="368"/>
      <c r="BS305" s="368"/>
      <c r="BT305" s="368"/>
      <c r="BU305" s="368"/>
      <c r="BV305" s="368"/>
      <c r="BW305" s="372"/>
      <c r="BX305" s="372"/>
      <c r="BY305" s="372"/>
      <c r="BZ305" s="372"/>
      <c r="CA305" s="372"/>
      <c r="CB305" s="372"/>
      <c r="CC305" s="373"/>
      <c r="CD305" s="367"/>
      <c r="CE305" s="373"/>
      <c r="CF305" s="373"/>
      <c r="CG305" s="373"/>
      <c r="CH305" s="308"/>
    </row>
    <row r="306" spans="1:86" customFormat="1" hidden="1" x14ac:dyDescent="0.25">
      <c r="A306" s="382"/>
      <c r="B306" s="382"/>
      <c r="C306" s="380"/>
      <c r="D306" s="493"/>
      <c r="E306" s="382"/>
      <c r="F306" s="382"/>
      <c r="G306" s="443"/>
      <c r="H306" s="446"/>
      <c r="I306" s="466"/>
      <c r="J306" s="365"/>
      <c r="K306" s="365"/>
      <c r="L306" s="366"/>
      <c r="M306" s="366"/>
      <c r="N306" s="366"/>
      <c r="O306" s="389"/>
      <c r="P306" s="389"/>
      <c r="Q306" s="367"/>
      <c r="R306" s="367"/>
      <c r="S306" s="367"/>
      <c r="T306" s="367"/>
      <c r="U306" s="390"/>
      <c r="V306" s="368"/>
      <c r="W306" s="368"/>
      <c r="X306" s="368"/>
      <c r="Y306" s="368"/>
      <c r="Z306" s="368"/>
      <c r="AA306" s="391"/>
      <c r="AB306" s="369"/>
      <c r="AC306" s="369"/>
      <c r="AD306" s="369"/>
      <c r="AE306" s="369"/>
      <c r="AF306" s="369"/>
      <c r="AG306" s="392"/>
      <c r="AH306" s="370"/>
      <c r="AI306" s="370"/>
      <c r="AJ306" s="370"/>
      <c r="AK306" s="370"/>
      <c r="AL306" s="370"/>
      <c r="AM306" s="365"/>
      <c r="AN306" s="366"/>
      <c r="AO306" s="366"/>
      <c r="AP306" s="366"/>
      <c r="AQ306" s="366"/>
      <c r="AR306" s="366"/>
      <c r="AS306" s="393"/>
      <c r="AT306" s="371"/>
      <c r="AU306" s="371"/>
      <c r="AV306" s="371"/>
      <c r="AW306" s="371"/>
      <c r="AX306" s="371"/>
      <c r="AY306" s="394"/>
      <c r="AZ306" s="372"/>
      <c r="BA306" s="372"/>
      <c r="BB306" s="372"/>
      <c r="BC306" s="372"/>
      <c r="BD306" s="372"/>
      <c r="BE306" s="365"/>
      <c r="BF306" s="366"/>
      <c r="BG306" s="366"/>
      <c r="BH306" s="366"/>
      <c r="BI306" s="366"/>
      <c r="BJ306" s="366"/>
      <c r="BK306" s="395"/>
      <c r="BL306" s="373"/>
      <c r="BM306" s="373"/>
      <c r="BN306" s="373"/>
      <c r="BO306" s="373"/>
      <c r="BP306" s="373"/>
      <c r="BQ306" s="390"/>
      <c r="BR306" s="368"/>
      <c r="BS306" s="368"/>
      <c r="BT306" s="368"/>
      <c r="BU306" s="368"/>
      <c r="BV306" s="368"/>
      <c r="BW306" s="394"/>
      <c r="BX306" s="372"/>
      <c r="BY306" s="372"/>
      <c r="BZ306" s="372"/>
      <c r="CA306" s="372"/>
      <c r="CB306" s="372"/>
      <c r="CC306" s="395"/>
      <c r="CD306" s="389"/>
      <c r="CE306" s="373"/>
      <c r="CF306" s="373"/>
      <c r="CG306" s="373"/>
      <c r="CH306" s="308"/>
    </row>
    <row r="307" spans="1:86" customFormat="1" hidden="1" x14ac:dyDescent="0.25">
      <c r="A307" s="382"/>
      <c r="B307" s="382"/>
      <c r="C307" s="380"/>
      <c r="D307" s="493"/>
      <c r="E307" s="382"/>
      <c r="F307" s="382"/>
      <c r="G307" s="378"/>
      <c r="H307" s="444"/>
      <c r="I307" s="385"/>
      <c r="J307" s="365"/>
      <c r="K307" s="365"/>
      <c r="L307" s="366"/>
      <c r="M307" s="366"/>
      <c r="N307" s="366"/>
      <c r="O307" s="389"/>
      <c r="P307" s="389"/>
      <c r="Q307" s="367"/>
      <c r="R307" s="367"/>
      <c r="S307" s="367"/>
      <c r="T307" s="367"/>
      <c r="U307" s="390"/>
      <c r="V307" s="368"/>
      <c r="W307" s="368"/>
      <c r="X307" s="368"/>
      <c r="Y307" s="368"/>
      <c r="Z307" s="368"/>
      <c r="AA307" s="391"/>
      <c r="AB307" s="369"/>
      <c r="AC307" s="369"/>
      <c r="AD307" s="369"/>
      <c r="AE307" s="369"/>
      <c r="AF307" s="369"/>
      <c r="AG307" s="392"/>
      <c r="AH307" s="370"/>
      <c r="AI307" s="370"/>
      <c r="AJ307" s="370"/>
      <c r="AK307" s="370"/>
      <c r="AL307" s="370"/>
      <c r="AM307" s="365"/>
      <c r="AN307" s="366"/>
      <c r="AO307" s="366"/>
      <c r="AP307" s="366"/>
      <c r="AQ307" s="366"/>
      <c r="AR307" s="366"/>
      <c r="AS307" s="393"/>
      <c r="AT307" s="371"/>
      <c r="AU307" s="371"/>
      <c r="AV307" s="371"/>
      <c r="AW307" s="371"/>
      <c r="AX307" s="371"/>
      <c r="AY307" s="394"/>
      <c r="AZ307" s="372"/>
      <c r="BA307" s="372"/>
      <c r="BB307" s="372"/>
      <c r="BC307" s="372"/>
      <c r="BD307" s="372"/>
      <c r="BE307" s="365"/>
      <c r="BF307" s="366"/>
      <c r="BG307" s="366"/>
      <c r="BH307" s="366"/>
      <c r="BI307" s="366"/>
      <c r="BJ307" s="366"/>
      <c r="BK307" s="395"/>
      <c r="BL307" s="373"/>
      <c r="BM307" s="373"/>
      <c r="BN307" s="373"/>
      <c r="BO307" s="373"/>
      <c r="BP307" s="373"/>
      <c r="BQ307" s="390"/>
      <c r="BR307" s="368"/>
      <c r="BS307" s="368"/>
      <c r="BT307" s="368"/>
      <c r="BU307" s="368"/>
      <c r="BV307" s="368"/>
      <c r="BW307" s="394"/>
      <c r="BX307" s="372"/>
      <c r="BY307" s="372"/>
      <c r="BZ307" s="372"/>
      <c r="CA307" s="372"/>
      <c r="CB307" s="372"/>
      <c r="CC307" s="395"/>
      <c r="CD307" s="389"/>
      <c r="CE307" s="373"/>
      <c r="CF307" s="373"/>
      <c r="CG307" s="373"/>
      <c r="CH307" s="308"/>
    </row>
    <row r="308" spans="1:86" customFormat="1" hidden="1" x14ac:dyDescent="0.25">
      <c r="A308" s="374"/>
      <c r="B308" s="374"/>
      <c r="C308" s="374"/>
      <c r="D308" s="376"/>
      <c r="E308" s="374"/>
      <c r="F308" s="376"/>
      <c r="G308" s="386"/>
      <c r="H308" s="414"/>
      <c r="I308" s="463"/>
      <c r="J308" s="365"/>
      <c r="K308" s="365"/>
      <c r="L308" s="366"/>
      <c r="M308" s="366"/>
      <c r="N308" s="365"/>
      <c r="O308" s="389"/>
      <c r="P308" s="389"/>
      <c r="Q308" s="367"/>
      <c r="R308" s="389"/>
      <c r="S308" s="367"/>
      <c r="T308" s="389"/>
      <c r="U308" s="390"/>
      <c r="V308" s="390"/>
      <c r="W308" s="368"/>
      <c r="X308" s="390"/>
      <c r="Y308" s="368"/>
      <c r="Z308" s="390"/>
      <c r="AA308" s="391"/>
      <c r="AB308" s="391"/>
      <c r="AC308" s="369"/>
      <c r="AD308" s="391"/>
      <c r="AE308" s="369"/>
      <c r="AF308" s="391"/>
      <c r="AG308" s="392"/>
      <c r="AH308" s="392"/>
      <c r="AI308" s="370"/>
      <c r="AJ308" s="392"/>
      <c r="AK308" s="370"/>
      <c r="AL308" s="392"/>
      <c r="AM308" s="365"/>
      <c r="AN308" s="365"/>
      <c r="AO308" s="366"/>
      <c r="AP308" s="365"/>
      <c r="AQ308" s="366"/>
      <c r="AR308" s="365"/>
      <c r="AS308" s="393"/>
      <c r="AT308" s="393"/>
      <c r="AU308" s="371"/>
      <c r="AV308" s="393"/>
      <c r="AW308" s="371"/>
      <c r="AX308" s="393"/>
      <c r="AY308" s="394"/>
      <c r="AZ308" s="394"/>
      <c r="BA308" s="372"/>
      <c r="BB308" s="394"/>
      <c r="BC308" s="372"/>
      <c r="BD308" s="394"/>
      <c r="BE308" s="365"/>
      <c r="BF308" s="365"/>
      <c r="BG308" s="366"/>
      <c r="BH308" s="365"/>
      <c r="BI308" s="366"/>
      <c r="BJ308" s="365"/>
      <c r="BK308" s="395"/>
      <c r="BL308" s="395"/>
      <c r="BM308" s="373"/>
      <c r="BN308" s="395"/>
      <c r="BO308" s="373"/>
      <c r="BP308" s="395"/>
      <c r="BQ308" s="390"/>
      <c r="BR308" s="390"/>
      <c r="BS308" s="368"/>
      <c r="BT308" s="390"/>
      <c r="BU308" s="368"/>
      <c r="BV308" s="390"/>
      <c r="BW308" s="394"/>
      <c r="BX308" s="394"/>
      <c r="BY308" s="372"/>
      <c r="BZ308" s="394"/>
      <c r="CA308" s="372"/>
      <c r="CB308" s="394"/>
      <c r="CC308" s="395"/>
      <c r="CD308" s="389"/>
      <c r="CE308" s="373"/>
      <c r="CF308" s="373"/>
      <c r="CG308" s="395"/>
      <c r="CH308" s="308"/>
    </row>
    <row r="309" spans="1:86" customFormat="1" hidden="1" x14ac:dyDescent="0.25">
      <c r="A309" s="405"/>
      <c r="B309" s="405"/>
      <c r="C309" s="405"/>
      <c r="D309" s="406"/>
      <c r="E309" s="405"/>
      <c r="F309" s="406"/>
      <c r="G309" s="407"/>
      <c r="H309" s="469"/>
      <c r="I309" s="408"/>
      <c r="J309" s="418"/>
      <c r="K309" s="418"/>
      <c r="L309" s="418"/>
      <c r="M309" s="418"/>
      <c r="N309" s="418"/>
      <c r="O309" s="419"/>
      <c r="P309" s="419"/>
      <c r="Q309" s="419"/>
      <c r="R309" s="419"/>
      <c r="S309" s="419"/>
      <c r="T309" s="419"/>
      <c r="U309" s="420"/>
      <c r="V309" s="420"/>
      <c r="W309" s="420"/>
      <c r="X309" s="420"/>
      <c r="Y309" s="420"/>
      <c r="Z309" s="420"/>
      <c r="AA309" s="421"/>
      <c r="AB309" s="421"/>
      <c r="AC309" s="421"/>
      <c r="AD309" s="421"/>
      <c r="AE309" s="421"/>
      <c r="AF309" s="421"/>
      <c r="AG309" s="422"/>
      <c r="AH309" s="422"/>
      <c r="AI309" s="422"/>
      <c r="AJ309" s="422"/>
      <c r="AK309" s="422"/>
      <c r="AL309" s="422"/>
      <c r="AM309" s="418"/>
      <c r="AN309" s="418"/>
      <c r="AO309" s="418"/>
      <c r="AP309" s="418"/>
      <c r="AQ309" s="418"/>
      <c r="AR309" s="418"/>
      <c r="AS309" s="423"/>
      <c r="AT309" s="423"/>
      <c r="AU309" s="423"/>
      <c r="AV309" s="423"/>
      <c r="AW309" s="423"/>
      <c r="AX309" s="423"/>
      <c r="AY309" s="424"/>
      <c r="AZ309" s="424"/>
      <c r="BA309" s="424"/>
      <c r="BB309" s="424"/>
      <c r="BC309" s="424"/>
      <c r="BD309" s="424"/>
      <c r="BE309" s="418"/>
      <c r="BF309" s="418"/>
      <c r="BG309" s="418"/>
      <c r="BH309" s="418"/>
      <c r="BI309" s="418"/>
      <c r="BJ309" s="418"/>
      <c r="BK309" s="425"/>
      <c r="BL309" s="425"/>
      <c r="BM309" s="425"/>
      <c r="BN309" s="425"/>
      <c r="BO309" s="425"/>
      <c r="BP309" s="425"/>
      <c r="BQ309" s="420"/>
      <c r="BR309" s="420"/>
      <c r="BS309" s="420"/>
      <c r="BT309" s="420"/>
      <c r="BU309" s="420"/>
      <c r="BV309" s="420"/>
      <c r="BW309" s="424"/>
      <c r="BX309" s="424"/>
      <c r="BY309" s="424"/>
      <c r="BZ309" s="424"/>
      <c r="CA309" s="424"/>
      <c r="CB309" s="424"/>
      <c r="CC309" s="425"/>
      <c r="CD309" s="419"/>
      <c r="CE309" s="425"/>
      <c r="CF309" s="425"/>
      <c r="CG309" s="425"/>
      <c r="CH309" s="308"/>
    </row>
    <row r="310" spans="1:86" customFormat="1" hidden="1" x14ac:dyDescent="0.25">
      <c r="A310" s="510"/>
      <c r="B310" s="510"/>
      <c r="C310" s="510"/>
      <c r="D310" s="511"/>
      <c r="E310" s="510"/>
      <c r="F310" s="511"/>
      <c r="G310" s="512"/>
      <c r="H310" s="436"/>
      <c r="I310" s="513"/>
      <c r="J310" s="365"/>
      <c r="K310" s="365"/>
      <c r="L310" s="366"/>
      <c r="M310" s="366"/>
      <c r="N310" s="366"/>
      <c r="O310" s="389"/>
      <c r="P310" s="389"/>
      <c r="Q310" s="367"/>
      <c r="R310" s="367"/>
      <c r="S310" s="367"/>
      <c r="T310" s="367"/>
      <c r="U310" s="390"/>
      <c r="V310" s="368"/>
      <c r="W310" s="368"/>
      <c r="X310" s="368"/>
      <c r="Y310" s="368"/>
      <c r="Z310" s="368"/>
      <c r="AA310" s="391"/>
      <c r="AB310" s="369"/>
      <c r="AC310" s="369"/>
      <c r="AD310" s="369"/>
      <c r="AE310" s="369"/>
      <c r="AF310" s="369"/>
      <c r="AG310" s="392"/>
      <c r="AH310" s="370"/>
      <c r="AI310" s="370"/>
      <c r="AJ310" s="370"/>
      <c r="AK310" s="370"/>
      <c r="AL310" s="370"/>
      <c r="AM310" s="365"/>
      <c r="AN310" s="366"/>
      <c r="AO310" s="366"/>
      <c r="AP310" s="366"/>
      <c r="AQ310" s="366"/>
      <c r="AR310" s="366"/>
      <c r="AS310" s="393"/>
      <c r="AT310" s="371"/>
      <c r="AU310" s="371"/>
      <c r="AV310" s="371"/>
      <c r="AW310" s="371"/>
      <c r="AX310" s="371"/>
      <c r="AY310" s="394"/>
      <c r="AZ310" s="372"/>
      <c r="BA310" s="372"/>
      <c r="BB310" s="372"/>
      <c r="BC310" s="372"/>
      <c r="BD310" s="372"/>
      <c r="BE310" s="365"/>
      <c r="BF310" s="366"/>
      <c r="BG310" s="366"/>
      <c r="BH310" s="366"/>
      <c r="BI310" s="366"/>
      <c r="BJ310" s="366"/>
      <c r="BK310" s="395"/>
      <c r="BL310" s="373"/>
      <c r="BM310" s="373"/>
      <c r="BN310" s="373"/>
      <c r="BO310" s="373"/>
      <c r="BP310" s="373"/>
      <c r="BQ310" s="390"/>
      <c r="BR310" s="368"/>
      <c r="BS310" s="368"/>
      <c r="BT310" s="368"/>
      <c r="BU310" s="368"/>
      <c r="BV310" s="368"/>
      <c r="BW310" s="394"/>
      <c r="BX310" s="372"/>
      <c r="BY310" s="372"/>
      <c r="BZ310" s="372"/>
      <c r="CA310" s="372"/>
      <c r="CB310" s="372"/>
      <c r="CC310" s="395"/>
      <c r="CD310" s="389"/>
      <c r="CE310" s="373"/>
      <c r="CF310" s="373"/>
      <c r="CG310" s="373"/>
      <c r="CH310" s="308"/>
    </row>
    <row r="311" spans="1:86" customFormat="1" hidden="1" x14ac:dyDescent="0.25">
      <c r="A311" s="510"/>
      <c r="B311" s="510"/>
      <c r="C311" s="510"/>
      <c r="D311" s="511"/>
      <c r="E311" s="510"/>
      <c r="F311" s="511"/>
      <c r="G311" s="481"/>
      <c r="H311" s="432"/>
      <c r="I311" s="514"/>
      <c r="J311" s="365"/>
      <c r="K311" s="365"/>
      <c r="L311" s="366"/>
      <c r="M311" s="366"/>
      <c r="N311" s="366"/>
      <c r="O311" s="389"/>
      <c r="P311" s="389"/>
      <c r="Q311" s="367"/>
      <c r="R311" s="367"/>
      <c r="S311" s="367"/>
      <c r="T311" s="367"/>
      <c r="U311" s="390"/>
      <c r="V311" s="368"/>
      <c r="W311" s="368"/>
      <c r="X311" s="368"/>
      <c r="Y311" s="368"/>
      <c r="Z311" s="368"/>
      <c r="AA311" s="391"/>
      <c r="AB311" s="369"/>
      <c r="AC311" s="369"/>
      <c r="AD311" s="369"/>
      <c r="AE311" s="369"/>
      <c r="AF311" s="369"/>
      <c r="AG311" s="392"/>
      <c r="AH311" s="370"/>
      <c r="AI311" s="370"/>
      <c r="AJ311" s="370"/>
      <c r="AK311" s="370"/>
      <c r="AL311" s="370"/>
      <c r="AM311" s="365"/>
      <c r="AN311" s="366"/>
      <c r="AO311" s="366"/>
      <c r="AP311" s="366"/>
      <c r="AQ311" s="366"/>
      <c r="AR311" s="366"/>
      <c r="AS311" s="393"/>
      <c r="AT311" s="371"/>
      <c r="AU311" s="371"/>
      <c r="AV311" s="371"/>
      <c r="AW311" s="371"/>
      <c r="AX311" s="371"/>
      <c r="AY311" s="394"/>
      <c r="AZ311" s="372"/>
      <c r="BA311" s="372"/>
      <c r="BB311" s="372"/>
      <c r="BC311" s="372"/>
      <c r="BD311" s="372"/>
      <c r="BE311" s="365"/>
      <c r="BF311" s="366"/>
      <c r="BG311" s="366"/>
      <c r="BH311" s="366"/>
      <c r="BI311" s="366"/>
      <c r="BJ311" s="366"/>
      <c r="BK311" s="395"/>
      <c r="BL311" s="373"/>
      <c r="BM311" s="373"/>
      <c r="BN311" s="373"/>
      <c r="BO311" s="373"/>
      <c r="BP311" s="373"/>
      <c r="BQ311" s="390"/>
      <c r="BR311" s="368"/>
      <c r="BS311" s="368"/>
      <c r="BT311" s="368"/>
      <c r="BU311" s="368"/>
      <c r="BV311" s="368"/>
      <c r="BW311" s="394"/>
      <c r="BX311" s="372"/>
      <c r="BY311" s="372"/>
      <c r="BZ311" s="372"/>
      <c r="CA311" s="372"/>
      <c r="CB311" s="372"/>
      <c r="CC311" s="395"/>
      <c r="CD311" s="389"/>
      <c r="CE311" s="373"/>
      <c r="CF311" s="373"/>
      <c r="CG311" s="373"/>
      <c r="CH311" s="308"/>
    </row>
    <row r="312" spans="1:86" customFormat="1" hidden="1" x14ac:dyDescent="0.25">
      <c r="A312" s="510"/>
      <c r="B312" s="510"/>
      <c r="C312" s="510"/>
      <c r="D312" s="511"/>
      <c r="E312" s="510"/>
      <c r="F312" s="511"/>
      <c r="G312" s="481"/>
      <c r="H312" s="436"/>
      <c r="I312" s="513"/>
      <c r="J312" s="365"/>
      <c r="K312" s="365"/>
      <c r="L312" s="366"/>
      <c r="M312" s="366"/>
      <c r="N312" s="366"/>
      <c r="O312" s="389"/>
      <c r="P312" s="389"/>
      <c r="Q312" s="367"/>
      <c r="R312" s="367"/>
      <c r="S312" s="367"/>
      <c r="T312" s="367"/>
      <c r="U312" s="390"/>
      <c r="V312" s="368"/>
      <c r="W312" s="368"/>
      <c r="X312" s="368"/>
      <c r="Y312" s="368"/>
      <c r="Z312" s="368"/>
      <c r="AA312" s="391"/>
      <c r="AB312" s="369"/>
      <c r="AC312" s="369"/>
      <c r="AD312" s="369"/>
      <c r="AE312" s="369"/>
      <c r="AF312" s="369"/>
      <c r="AG312" s="392"/>
      <c r="AH312" s="370"/>
      <c r="AI312" s="370"/>
      <c r="AJ312" s="370"/>
      <c r="AK312" s="370"/>
      <c r="AL312" s="370"/>
      <c r="AM312" s="365"/>
      <c r="AN312" s="366"/>
      <c r="AO312" s="366"/>
      <c r="AP312" s="366"/>
      <c r="AQ312" s="366"/>
      <c r="AR312" s="366"/>
      <c r="AS312" s="393"/>
      <c r="AT312" s="371"/>
      <c r="AU312" s="371"/>
      <c r="AV312" s="371"/>
      <c r="AW312" s="371"/>
      <c r="AX312" s="371"/>
      <c r="AY312" s="394"/>
      <c r="AZ312" s="372"/>
      <c r="BA312" s="372"/>
      <c r="BB312" s="372"/>
      <c r="BC312" s="372"/>
      <c r="BD312" s="372"/>
      <c r="BE312" s="365"/>
      <c r="BF312" s="366"/>
      <c r="BG312" s="366"/>
      <c r="BH312" s="366"/>
      <c r="BI312" s="366"/>
      <c r="BJ312" s="366"/>
      <c r="BK312" s="395"/>
      <c r="BL312" s="373"/>
      <c r="BM312" s="373"/>
      <c r="BN312" s="373"/>
      <c r="BO312" s="373"/>
      <c r="BP312" s="373"/>
      <c r="BQ312" s="390"/>
      <c r="BR312" s="368"/>
      <c r="BS312" s="368"/>
      <c r="BT312" s="368"/>
      <c r="BU312" s="368"/>
      <c r="BV312" s="368"/>
      <c r="BW312" s="394"/>
      <c r="BX312" s="372"/>
      <c r="BY312" s="372"/>
      <c r="BZ312" s="372"/>
      <c r="CA312" s="372"/>
      <c r="CB312" s="372"/>
      <c r="CC312" s="395"/>
      <c r="CD312" s="389"/>
      <c r="CE312" s="373"/>
      <c r="CF312" s="373"/>
      <c r="CG312" s="373"/>
      <c r="CH312" s="308"/>
    </row>
    <row r="313" spans="1:86" customFormat="1" hidden="1" x14ac:dyDescent="0.25">
      <c r="A313" s="510"/>
      <c r="B313" s="510"/>
      <c r="C313" s="510"/>
      <c r="D313" s="511"/>
      <c r="E313" s="510"/>
      <c r="F313" s="511"/>
      <c r="G313" s="481"/>
      <c r="H313" s="436"/>
      <c r="I313" s="513"/>
      <c r="J313" s="365"/>
      <c r="K313" s="365"/>
      <c r="L313" s="366"/>
      <c r="M313" s="366"/>
      <c r="N313" s="366"/>
      <c r="O313" s="389"/>
      <c r="P313" s="389"/>
      <c r="Q313" s="367"/>
      <c r="R313" s="367"/>
      <c r="S313" s="367"/>
      <c r="T313" s="367"/>
      <c r="U313" s="390"/>
      <c r="V313" s="368"/>
      <c r="W313" s="368"/>
      <c r="X313" s="368"/>
      <c r="Y313" s="368"/>
      <c r="Z313" s="368"/>
      <c r="AA313" s="391"/>
      <c r="AB313" s="369"/>
      <c r="AC313" s="369"/>
      <c r="AD313" s="369"/>
      <c r="AE313" s="369"/>
      <c r="AF313" s="369"/>
      <c r="AG313" s="392"/>
      <c r="AH313" s="370"/>
      <c r="AI313" s="370"/>
      <c r="AJ313" s="370"/>
      <c r="AK313" s="370"/>
      <c r="AL313" s="370"/>
      <c r="AM313" s="365"/>
      <c r="AN313" s="366"/>
      <c r="AO313" s="366"/>
      <c r="AP313" s="366"/>
      <c r="AQ313" s="366"/>
      <c r="AR313" s="366"/>
      <c r="AS313" s="393"/>
      <c r="AT313" s="371"/>
      <c r="AU313" s="371"/>
      <c r="AV313" s="371"/>
      <c r="AW313" s="371"/>
      <c r="AX313" s="371"/>
      <c r="AY313" s="394"/>
      <c r="AZ313" s="372"/>
      <c r="BA313" s="372"/>
      <c r="BB313" s="372"/>
      <c r="BC313" s="372"/>
      <c r="BD313" s="372"/>
      <c r="BE313" s="365"/>
      <c r="BF313" s="366"/>
      <c r="BG313" s="366"/>
      <c r="BH313" s="366"/>
      <c r="BI313" s="366"/>
      <c r="BJ313" s="366"/>
      <c r="BK313" s="395"/>
      <c r="BL313" s="373"/>
      <c r="BM313" s="373"/>
      <c r="BN313" s="373"/>
      <c r="BO313" s="373"/>
      <c r="BP313" s="373"/>
      <c r="BQ313" s="390"/>
      <c r="BR313" s="368"/>
      <c r="BS313" s="368"/>
      <c r="BT313" s="368"/>
      <c r="BU313" s="368"/>
      <c r="BV313" s="368"/>
      <c r="BW313" s="394"/>
      <c r="BX313" s="372"/>
      <c r="BY313" s="372"/>
      <c r="BZ313" s="372"/>
      <c r="CA313" s="372"/>
      <c r="CB313" s="372"/>
      <c r="CC313" s="395"/>
      <c r="CD313" s="389"/>
      <c r="CE313" s="373"/>
      <c r="CF313" s="373"/>
      <c r="CG313" s="373"/>
      <c r="CH313" s="308"/>
    </row>
    <row r="314" spans="1:86" customFormat="1" hidden="1" x14ac:dyDescent="0.25">
      <c r="A314" s="510"/>
      <c r="B314" s="510"/>
      <c r="C314" s="510"/>
      <c r="D314" s="511"/>
      <c r="E314" s="510"/>
      <c r="F314" s="511"/>
      <c r="G314" s="481"/>
      <c r="H314" s="432"/>
      <c r="I314" s="514"/>
      <c r="J314" s="365"/>
      <c r="K314" s="365"/>
      <c r="L314" s="366"/>
      <c r="M314" s="366"/>
      <c r="N314" s="366"/>
      <c r="O314" s="389"/>
      <c r="P314" s="389"/>
      <c r="Q314" s="367"/>
      <c r="R314" s="367"/>
      <c r="S314" s="367"/>
      <c r="T314" s="367"/>
      <c r="U314" s="390"/>
      <c r="V314" s="368"/>
      <c r="W314" s="368"/>
      <c r="X314" s="368"/>
      <c r="Y314" s="368"/>
      <c r="Z314" s="368"/>
      <c r="AA314" s="391"/>
      <c r="AB314" s="369"/>
      <c r="AC314" s="369"/>
      <c r="AD314" s="369"/>
      <c r="AE314" s="369"/>
      <c r="AF314" s="369"/>
      <c r="AG314" s="392"/>
      <c r="AH314" s="370"/>
      <c r="AI314" s="370"/>
      <c r="AJ314" s="370"/>
      <c r="AK314" s="370"/>
      <c r="AL314" s="370"/>
      <c r="AM314" s="365"/>
      <c r="AN314" s="366"/>
      <c r="AO314" s="366"/>
      <c r="AP314" s="366"/>
      <c r="AQ314" s="366"/>
      <c r="AR314" s="366"/>
      <c r="AS314" s="393"/>
      <c r="AT314" s="371"/>
      <c r="AU314" s="371"/>
      <c r="AV314" s="371"/>
      <c r="AW314" s="371"/>
      <c r="AX314" s="371"/>
      <c r="AY314" s="394"/>
      <c r="AZ314" s="372"/>
      <c r="BA314" s="372"/>
      <c r="BB314" s="372"/>
      <c r="BC314" s="372"/>
      <c r="BD314" s="372"/>
      <c r="BE314" s="365"/>
      <c r="BF314" s="366"/>
      <c r="BG314" s="366"/>
      <c r="BH314" s="366"/>
      <c r="BI314" s="366"/>
      <c r="BJ314" s="366"/>
      <c r="BK314" s="395"/>
      <c r="BL314" s="373"/>
      <c r="BM314" s="373"/>
      <c r="BN314" s="373"/>
      <c r="BO314" s="373"/>
      <c r="BP314" s="373"/>
      <c r="BQ314" s="390"/>
      <c r="BR314" s="368"/>
      <c r="BS314" s="368"/>
      <c r="BT314" s="368"/>
      <c r="BU314" s="368"/>
      <c r="BV314" s="368"/>
      <c r="BW314" s="394"/>
      <c r="BX314" s="372"/>
      <c r="BY314" s="372"/>
      <c r="BZ314" s="372"/>
      <c r="CA314" s="372"/>
      <c r="CB314" s="372"/>
      <c r="CC314" s="395"/>
      <c r="CD314" s="389"/>
      <c r="CE314" s="373"/>
      <c r="CF314" s="373"/>
      <c r="CG314" s="373"/>
      <c r="CH314" s="308"/>
    </row>
    <row r="315" spans="1:86" customFormat="1" hidden="1" x14ac:dyDescent="0.25">
      <c r="A315" s="515"/>
      <c r="B315" s="515"/>
      <c r="C315" s="515"/>
      <c r="D315" s="516"/>
      <c r="E315" s="515"/>
      <c r="F315" s="516"/>
      <c r="G315" s="517"/>
      <c r="H315" s="440"/>
      <c r="I315" s="519"/>
      <c r="J315" s="365"/>
      <c r="K315" s="365"/>
      <c r="L315" s="366"/>
      <c r="M315" s="366"/>
      <c r="N315" s="366"/>
      <c r="O315" s="389"/>
      <c r="P315" s="389"/>
      <c r="Q315" s="367"/>
      <c r="R315" s="367"/>
      <c r="S315" s="367"/>
      <c r="T315" s="367"/>
      <c r="U315" s="390"/>
      <c r="V315" s="368"/>
      <c r="W315" s="368"/>
      <c r="X315" s="368"/>
      <c r="Y315" s="368"/>
      <c r="Z315" s="368"/>
      <c r="AA315" s="391"/>
      <c r="AB315" s="369"/>
      <c r="AC315" s="369"/>
      <c r="AD315" s="369"/>
      <c r="AE315" s="369"/>
      <c r="AF315" s="369"/>
      <c r="AG315" s="392"/>
      <c r="AH315" s="370"/>
      <c r="AI315" s="370"/>
      <c r="AJ315" s="370"/>
      <c r="AK315" s="370"/>
      <c r="AL315" s="370"/>
      <c r="AM315" s="365"/>
      <c r="AN315" s="366"/>
      <c r="AO315" s="366"/>
      <c r="AP315" s="366"/>
      <c r="AQ315" s="366"/>
      <c r="AR315" s="366"/>
      <c r="AS315" s="393"/>
      <c r="AT315" s="371"/>
      <c r="AU315" s="371"/>
      <c r="AV315" s="371"/>
      <c r="AW315" s="371"/>
      <c r="AX315" s="371"/>
      <c r="AY315" s="394"/>
      <c r="AZ315" s="372"/>
      <c r="BA315" s="372"/>
      <c r="BB315" s="372"/>
      <c r="BC315" s="372"/>
      <c r="BD315" s="372"/>
      <c r="BE315" s="365"/>
      <c r="BF315" s="366"/>
      <c r="BG315" s="366"/>
      <c r="BH315" s="366"/>
      <c r="BI315" s="366"/>
      <c r="BJ315" s="366"/>
      <c r="BK315" s="395"/>
      <c r="BL315" s="373"/>
      <c r="BM315" s="373"/>
      <c r="BN315" s="373"/>
      <c r="BO315" s="373"/>
      <c r="BP315" s="373"/>
      <c r="BQ315" s="390"/>
      <c r="BR315" s="368"/>
      <c r="BS315" s="368"/>
      <c r="BT315" s="368"/>
      <c r="BU315" s="368"/>
      <c r="BV315" s="368"/>
      <c r="BW315" s="394"/>
      <c r="BX315" s="372"/>
      <c r="BY315" s="372"/>
      <c r="BZ315" s="372"/>
      <c r="CA315" s="372"/>
      <c r="CB315" s="372"/>
      <c r="CC315" s="395"/>
      <c r="CD315" s="389"/>
      <c r="CE315" s="373"/>
      <c r="CF315" s="373"/>
      <c r="CG315" s="373"/>
      <c r="CH315" s="308"/>
    </row>
    <row r="316" spans="1:86" customFormat="1" hidden="1" x14ac:dyDescent="0.25">
      <c r="A316" s="515"/>
      <c r="B316" s="515"/>
      <c r="C316" s="515"/>
      <c r="D316" s="516"/>
      <c r="E316" s="515"/>
      <c r="F316" s="516"/>
      <c r="G316" s="517"/>
      <c r="H316" s="440"/>
      <c r="I316" s="518"/>
      <c r="J316" s="365"/>
      <c r="K316" s="365"/>
      <c r="L316" s="366"/>
      <c r="M316" s="366"/>
      <c r="N316" s="366"/>
      <c r="O316" s="389"/>
      <c r="P316" s="389"/>
      <c r="Q316" s="367"/>
      <c r="R316" s="367"/>
      <c r="S316" s="367"/>
      <c r="T316" s="367"/>
      <c r="U316" s="390"/>
      <c r="V316" s="368"/>
      <c r="W316" s="368"/>
      <c r="X316" s="368"/>
      <c r="Y316" s="368"/>
      <c r="Z316" s="368"/>
      <c r="AA316" s="391"/>
      <c r="AB316" s="369"/>
      <c r="AC316" s="369"/>
      <c r="AD316" s="369"/>
      <c r="AE316" s="369"/>
      <c r="AF316" s="369"/>
      <c r="AG316" s="392"/>
      <c r="AH316" s="370"/>
      <c r="AI316" s="370"/>
      <c r="AJ316" s="370"/>
      <c r="AK316" s="370"/>
      <c r="AL316" s="370"/>
      <c r="AM316" s="365"/>
      <c r="AN316" s="366"/>
      <c r="AO316" s="366"/>
      <c r="AP316" s="366"/>
      <c r="AQ316" s="366"/>
      <c r="AR316" s="366"/>
      <c r="AS316" s="393"/>
      <c r="AT316" s="371"/>
      <c r="AU316" s="371"/>
      <c r="AV316" s="371"/>
      <c r="AW316" s="371"/>
      <c r="AX316" s="371"/>
      <c r="AY316" s="394"/>
      <c r="AZ316" s="372"/>
      <c r="BA316" s="372"/>
      <c r="BB316" s="372"/>
      <c r="BC316" s="372"/>
      <c r="BD316" s="372"/>
      <c r="BE316" s="365"/>
      <c r="BF316" s="366"/>
      <c r="BG316" s="366"/>
      <c r="BH316" s="366"/>
      <c r="BI316" s="366"/>
      <c r="BJ316" s="366"/>
      <c r="BK316" s="395"/>
      <c r="BL316" s="373"/>
      <c r="BM316" s="373"/>
      <c r="BN316" s="373"/>
      <c r="BO316" s="373"/>
      <c r="BP316" s="373"/>
      <c r="BQ316" s="390"/>
      <c r="BR316" s="368"/>
      <c r="BS316" s="368"/>
      <c r="BT316" s="368"/>
      <c r="BU316" s="368"/>
      <c r="BV316" s="368"/>
      <c r="BW316" s="394"/>
      <c r="BX316" s="372"/>
      <c r="BY316" s="372"/>
      <c r="BZ316" s="372"/>
      <c r="CA316" s="372"/>
      <c r="CB316" s="372"/>
      <c r="CC316" s="395"/>
      <c r="CD316" s="389"/>
      <c r="CE316" s="373"/>
      <c r="CF316" s="373"/>
      <c r="CG316" s="373"/>
      <c r="CH316" s="308"/>
    </row>
    <row r="317" spans="1:86" customFormat="1" hidden="1" x14ac:dyDescent="0.25">
      <c r="A317" s="374"/>
      <c r="B317" s="374"/>
      <c r="C317" s="375"/>
      <c r="D317" s="376"/>
      <c r="E317" s="374"/>
      <c r="F317" s="376"/>
      <c r="G317" s="386"/>
      <c r="H317" s="458"/>
      <c r="I317" s="463"/>
      <c r="J317" s="365"/>
      <c r="K317" s="365"/>
      <c r="L317" s="366"/>
      <c r="M317" s="366"/>
      <c r="N317" s="366"/>
      <c r="O317" s="389"/>
      <c r="P317" s="389"/>
      <c r="Q317" s="367"/>
      <c r="R317" s="367"/>
      <c r="S317" s="367"/>
      <c r="T317" s="367"/>
      <c r="U317" s="390"/>
      <c r="V317" s="368"/>
      <c r="W317" s="368"/>
      <c r="X317" s="368"/>
      <c r="Y317" s="368"/>
      <c r="Z317" s="368"/>
      <c r="AA317" s="391"/>
      <c r="AB317" s="369"/>
      <c r="AC317" s="369"/>
      <c r="AD317" s="369"/>
      <c r="AE317" s="369"/>
      <c r="AF317" s="369"/>
      <c r="AG317" s="392"/>
      <c r="AH317" s="370"/>
      <c r="AI317" s="370"/>
      <c r="AJ317" s="370"/>
      <c r="AK317" s="370"/>
      <c r="AL317" s="370"/>
      <c r="AM317" s="365"/>
      <c r="AN317" s="366"/>
      <c r="AO317" s="366"/>
      <c r="AP317" s="366"/>
      <c r="AQ317" s="366"/>
      <c r="AR317" s="366"/>
      <c r="AS317" s="393"/>
      <c r="AT317" s="371"/>
      <c r="AU317" s="371"/>
      <c r="AV317" s="371"/>
      <c r="AW317" s="371"/>
      <c r="AX317" s="371"/>
      <c r="AY317" s="394"/>
      <c r="AZ317" s="372"/>
      <c r="BA317" s="372"/>
      <c r="BB317" s="372"/>
      <c r="BC317" s="372"/>
      <c r="BD317" s="372"/>
      <c r="BE317" s="365"/>
      <c r="BF317" s="366"/>
      <c r="BG317" s="366"/>
      <c r="BH317" s="366"/>
      <c r="BI317" s="366"/>
      <c r="BJ317" s="366"/>
      <c r="BK317" s="395"/>
      <c r="BL317" s="373"/>
      <c r="BM317" s="373"/>
      <c r="BN317" s="373"/>
      <c r="BO317" s="373"/>
      <c r="BP317" s="373"/>
      <c r="BQ317" s="390"/>
      <c r="BR317" s="368"/>
      <c r="BS317" s="368"/>
      <c r="BT317" s="368"/>
      <c r="BU317" s="368"/>
      <c r="BV317" s="368"/>
      <c r="BW317" s="394"/>
      <c r="BX317" s="372"/>
      <c r="BY317" s="372"/>
      <c r="BZ317" s="372"/>
      <c r="CA317" s="372"/>
      <c r="CB317" s="372"/>
      <c r="CC317" s="395"/>
      <c r="CD317" s="389"/>
      <c r="CE317" s="373"/>
      <c r="CF317" s="373"/>
      <c r="CG317" s="373"/>
      <c r="CH317" s="308"/>
    </row>
    <row r="318" spans="1:86" customFormat="1" hidden="1" x14ac:dyDescent="0.25">
      <c r="A318" s="374"/>
      <c r="B318" s="374"/>
      <c r="C318" s="380"/>
      <c r="D318" s="304"/>
      <c r="E318" s="374"/>
      <c r="F318" s="376"/>
      <c r="G318" s="386"/>
      <c r="H318" s="458"/>
      <c r="I318" s="463"/>
      <c r="J318" s="365"/>
      <c r="K318" s="365"/>
      <c r="L318" s="366"/>
      <c r="M318" s="366"/>
      <c r="N318" s="366"/>
      <c r="O318" s="389"/>
      <c r="P318" s="389"/>
      <c r="Q318" s="367"/>
      <c r="R318" s="367"/>
      <c r="S318" s="367"/>
      <c r="T318" s="367"/>
      <c r="U318" s="390"/>
      <c r="V318" s="368"/>
      <c r="W318" s="368"/>
      <c r="X318" s="368"/>
      <c r="Y318" s="368"/>
      <c r="Z318" s="368"/>
      <c r="AA318" s="391"/>
      <c r="AB318" s="369"/>
      <c r="AC318" s="369"/>
      <c r="AD318" s="369"/>
      <c r="AE318" s="369"/>
      <c r="AF318" s="369"/>
      <c r="AG318" s="392"/>
      <c r="AH318" s="370"/>
      <c r="AI318" s="370"/>
      <c r="AJ318" s="370"/>
      <c r="AK318" s="370"/>
      <c r="AL318" s="370"/>
      <c r="AM318" s="365"/>
      <c r="AN318" s="366"/>
      <c r="AO318" s="366"/>
      <c r="AP318" s="366"/>
      <c r="AQ318" s="366"/>
      <c r="AR318" s="366"/>
      <c r="AS318" s="393"/>
      <c r="AT318" s="371"/>
      <c r="AU318" s="371"/>
      <c r="AV318" s="371"/>
      <c r="AW318" s="371"/>
      <c r="AX318" s="371"/>
      <c r="AY318" s="394"/>
      <c r="AZ318" s="372"/>
      <c r="BA318" s="372"/>
      <c r="BB318" s="372"/>
      <c r="BC318" s="372"/>
      <c r="BD318" s="372"/>
      <c r="BE318" s="365"/>
      <c r="BF318" s="366"/>
      <c r="BG318" s="366"/>
      <c r="BH318" s="366"/>
      <c r="BI318" s="366"/>
      <c r="BJ318" s="366"/>
      <c r="BK318" s="395"/>
      <c r="BL318" s="373"/>
      <c r="BM318" s="373"/>
      <c r="BN318" s="373"/>
      <c r="BO318" s="373"/>
      <c r="BP318" s="373"/>
      <c r="BQ318" s="390"/>
      <c r="BR318" s="368"/>
      <c r="BS318" s="368"/>
      <c r="BT318" s="368"/>
      <c r="BU318" s="368"/>
      <c r="BV318" s="368"/>
      <c r="BW318" s="394"/>
      <c r="BX318" s="372"/>
      <c r="BY318" s="372"/>
      <c r="BZ318" s="372"/>
      <c r="CA318" s="372"/>
      <c r="CB318" s="372"/>
      <c r="CC318" s="395"/>
      <c r="CD318" s="389"/>
      <c r="CE318" s="373"/>
      <c r="CF318" s="373"/>
      <c r="CG318" s="373"/>
      <c r="CH318" s="308"/>
    </row>
    <row r="319" spans="1:86" customFormat="1" hidden="1" x14ac:dyDescent="0.25">
      <c r="A319" s="374"/>
      <c r="B319" s="374"/>
      <c r="C319" s="380"/>
      <c r="D319" s="448"/>
      <c r="E319" s="374"/>
      <c r="F319" s="376"/>
      <c r="G319" s="386"/>
      <c r="H319" s="446"/>
      <c r="I319" s="463"/>
      <c r="J319" s="365"/>
      <c r="K319" s="365"/>
      <c r="L319" s="366"/>
      <c r="M319" s="366"/>
      <c r="N319" s="366"/>
      <c r="O319" s="389"/>
      <c r="P319" s="389"/>
      <c r="Q319" s="367"/>
      <c r="R319" s="367"/>
      <c r="S319" s="367"/>
      <c r="T319" s="367"/>
      <c r="U319" s="390"/>
      <c r="V319" s="368"/>
      <c r="W319" s="368"/>
      <c r="X319" s="368"/>
      <c r="Y319" s="368"/>
      <c r="Z319" s="368"/>
      <c r="AA319" s="391"/>
      <c r="AB319" s="369"/>
      <c r="AC319" s="369"/>
      <c r="AD319" s="369"/>
      <c r="AE319" s="369"/>
      <c r="AF319" s="369"/>
      <c r="AG319" s="392"/>
      <c r="AH319" s="370"/>
      <c r="AI319" s="370"/>
      <c r="AJ319" s="370"/>
      <c r="AK319" s="370"/>
      <c r="AL319" s="370"/>
      <c r="AM319" s="365"/>
      <c r="AN319" s="366"/>
      <c r="AO319" s="366"/>
      <c r="AP319" s="366"/>
      <c r="AQ319" s="366"/>
      <c r="AR319" s="366"/>
      <c r="AS319" s="393"/>
      <c r="AT319" s="371"/>
      <c r="AU319" s="371"/>
      <c r="AV319" s="371"/>
      <c r="AW319" s="371"/>
      <c r="AX319" s="371"/>
      <c r="AY319" s="394"/>
      <c r="AZ319" s="372"/>
      <c r="BA319" s="372"/>
      <c r="BB319" s="372"/>
      <c r="BC319" s="372"/>
      <c r="BD319" s="372"/>
      <c r="BE319" s="365"/>
      <c r="BF319" s="366"/>
      <c r="BG319" s="366"/>
      <c r="BH319" s="366"/>
      <c r="BI319" s="366"/>
      <c r="BJ319" s="366"/>
      <c r="BK319" s="395"/>
      <c r="BL319" s="373"/>
      <c r="BM319" s="373"/>
      <c r="BN319" s="373"/>
      <c r="BO319" s="373"/>
      <c r="BP319" s="373"/>
      <c r="BQ319" s="390"/>
      <c r="BR319" s="368"/>
      <c r="BS319" s="368"/>
      <c r="BT319" s="368"/>
      <c r="BU319" s="368"/>
      <c r="BV319" s="368"/>
      <c r="BW319" s="394"/>
      <c r="BX319" s="372"/>
      <c r="BY319" s="372"/>
      <c r="BZ319" s="372"/>
      <c r="CA319" s="372"/>
      <c r="CB319" s="372"/>
      <c r="CC319" s="395"/>
      <c r="CD319" s="389"/>
      <c r="CE319" s="373"/>
      <c r="CF319" s="373"/>
      <c r="CG319" s="373"/>
      <c r="CH319" s="308"/>
    </row>
    <row r="320" spans="1:86" customFormat="1" hidden="1" x14ac:dyDescent="0.25">
      <c r="A320" s="374"/>
      <c r="B320" s="374"/>
      <c r="C320" s="380"/>
      <c r="D320" s="383"/>
      <c r="E320" s="374"/>
      <c r="F320" s="376"/>
      <c r="G320" s="386"/>
      <c r="H320" s="446"/>
      <c r="I320" s="463"/>
      <c r="J320" s="365"/>
      <c r="K320" s="365"/>
      <c r="L320" s="366"/>
      <c r="M320" s="366"/>
      <c r="N320" s="366"/>
      <c r="O320" s="389"/>
      <c r="P320" s="389"/>
      <c r="Q320" s="367"/>
      <c r="R320" s="367"/>
      <c r="S320" s="367"/>
      <c r="T320" s="367"/>
      <c r="U320" s="390"/>
      <c r="V320" s="368"/>
      <c r="W320" s="368"/>
      <c r="X320" s="368"/>
      <c r="Y320" s="368"/>
      <c r="Z320" s="368"/>
      <c r="AA320" s="391"/>
      <c r="AB320" s="369"/>
      <c r="AC320" s="369"/>
      <c r="AD320" s="369"/>
      <c r="AE320" s="369"/>
      <c r="AF320" s="369"/>
      <c r="AG320" s="392"/>
      <c r="AH320" s="370"/>
      <c r="AI320" s="370"/>
      <c r="AJ320" s="370"/>
      <c r="AK320" s="370"/>
      <c r="AL320" s="370"/>
      <c r="AM320" s="365"/>
      <c r="AN320" s="366"/>
      <c r="AO320" s="366"/>
      <c r="AP320" s="366"/>
      <c r="AQ320" s="366"/>
      <c r="AR320" s="366"/>
      <c r="AS320" s="393"/>
      <c r="AT320" s="371"/>
      <c r="AU320" s="371"/>
      <c r="AV320" s="371"/>
      <c r="AW320" s="371"/>
      <c r="AX320" s="371"/>
      <c r="AY320" s="394"/>
      <c r="AZ320" s="372"/>
      <c r="BA320" s="372"/>
      <c r="BB320" s="372"/>
      <c r="BC320" s="372"/>
      <c r="BD320" s="372"/>
      <c r="BE320" s="365"/>
      <c r="BF320" s="366"/>
      <c r="BG320" s="366"/>
      <c r="BH320" s="366"/>
      <c r="BI320" s="366"/>
      <c r="BJ320" s="366"/>
      <c r="BK320" s="395"/>
      <c r="BL320" s="373"/>
      <c r="BM320" s="373"/>
      <c r="BN320" s="373"/>
      <c r="BO320" s="373"/>
      <c r="BP320" s="373"/>
      <c r="BQ320" s="390"/>
      <c r="BR320" s="368"/>
      <c r="BS320" s="368"/>
      <c r="BT320" s="368"/>
      <c r="BU320" s="368"/>
      <c r="BV320" s="368"/>
      <c r="BW320" s="394"/>
      <c r="BX320" s="372"/>
      <c r="BY320" s="372"/>
      <c r="BZ320" s="372"/>
      <c r="CA320" s="372"/>
      <c r="CB320" s="372"/>
      <c r="CC320" s="395"/>
      <c r="CD320" s="389"/>
      <c r="CE320" s="373"/>
      <c r="CF320" s="373"/>
      <c r="CG320" s="373"/>
      <c r="CH320" s="308"/>
    </row>
    <row r="321" spans="1:86" customFormat="1" hidden="1" x14ac:dyDescent="0.25">
      <c r="A321" s="374"/>
      <c r="B321" s="374"/>
      <c r="C321" s="387"/>
      <c r="D321" s="376"/>
      <c r="E321" s="374"/>
      <c r="F321" s="376"/>
      <c r="G321" s="386"/>
      <c r="H321" s="414"/>
      <c r="I321" s="463"/>
      <c r="J321" s="365"/>
      <c r="K321" s="365"/>
      <c r="L321" s="366"/>
      <c r="M321" s="366"/>
      <c r="N321" s="365"/>
      <c r="O321" s="389"/>
      <c r="P321" s="389"/>
      <c r="Q321" s="367"/>
      <c r="R321" s="389"/>
      <c r="S321" s="367"/>
      <c r="T321" s="389"/>
      <c r="U321" s="390"/>
      <c r="V321" s="390"/>
      <c r="W321" s="368"/>
      <c r="X321" s="390"/>
      <c r="Y321" s="368"/>
      <c r="Z321" s="390"/>
      <c r="AA321" s="391"/>
      <c r="AB321" s="391"/>
      <c r="AC321" s="369"/>
      <c r="AD321" s="391"/>
      <c r="AE321" s="369"/>
      <c r="AF321" s="391"/>
      <c r="AG321" s="392"/>
      <c r="AH321" s="392"/>
      <c r="AI321" s="370"/>
      <c r="AJ321" s="392"/>
      <c r="AK321" s="370"/>
      <c r="AL321" s="392"/>
      <c r="AM321" s="365"/>
      <c r="AN321" s="365"/>
      <c r="AO321" s="366"/>
      <c r="AP321" s="365"/>
      <c r="AQ321" s="366"/>
      <c r="AR321" s="365"/>
      <c r="AS321" s="393"/>
      <c r="AT321" s="393"/>
      <c r="AU321" s="371"/>
      <c r="AV321" s="393"/>
      <c r="AW321" s="371"/>
      <c r="AX321" s="393"/>
      <c r="AY321" s="394"/>
      <c r="AZ321" s="394"/>
      <c r="BA321" s="372"/>
      <c r="BB321" s="394"/>
      <c r="BC321" s="372"/>
      <c r="BD321" s="394"/>
      <c r="BE321" s="365"/>
      <c r="BF321" s="365"/>
      <c r="BG321" s="366"/>
      <c r="BH321" s="365"/>
      <c r="BI321" s="366"/>
      <c r="BJ321" s="365"/>
      <c r="BK321" s="395"/>
      <c r="BL321" s="395"/>
      <c r="BM321" s="373"/>
      <c r="BN321" s="395"/>
      <c r="BO321" s="373"/>
      <c r="BP321" s="395"/>
      <c r="BQ321" s="390"/>
      <c r="BR321" s="390"/>
      <c r="BS321" s="368"/>
      <c r="BT321" s="390"/>
      <c r="BU321" s="368"/>
      <c r="BV321" s="390"/>
      <c r="BW321" s="394"/>
      <c r="BX321" s="394"/>
      <c r="BY321" s="372"/>
      <c r="BZ321" s="394"/>
      <c r="CA321" s="372"/>
      <c r="CB321" s="394"/>
      <c r="CC321" s="395"/>
      <c r="CD321" s="389"/>
      <c r="CE321" s="373"/>
      <c r="CF321" s="373"/>
      <c r="CG321" s="395"/>
      <c r="CH321" s="308"/>
    </row>
    <row r="322" spans="1:86" customFormat="1" hidden="1" x14ac:dyDescent="0.25">
      <c r="A322" s="352"/>
      <c r="B322" s="352"/>
      <c r="C322" s="351"/>
      <c r="D322" s="439"/>
      <c r="E322" s="352"/>
      <c r="F322" s="439"/>
      <c r="G322" s="462"/>
      <c r="H322" s="354"/>
      <c r="I322" s="518"/>
      <c r="J322" s="365"/>
      <c r="K322" s="365"/>
      <c r="L322" s="366"/>
      <c r="M322" s="366"/>
      <c r="N322" s="366"/>
      <c r="O322" s="389"/>
      <c r="P322" s="389"/>
      <c r="Q322" s="367"/>
      <c r="R322" s="367"/>
      <c r="S322" s="367"/>
      <c r="T322" s="367"/>
      <c r="U322" s="390"/>
      <c r="V322" s="368"/>
      <c r="W322" s="368"/>
      <c r="X322" s="368"/>
      <c r="Y322" s="368"/>
      <c r="Z322" s="368"/>
      <c r="AA322" s="391"/>
      <c r="AB322" s="369"/>
      <c r="AC322" s="369"/>
      <c r="AD322" s="369"/>
      <c r="AE322" s="369"/>
      <c r="AF322" s="369"/>
      <c r="AG322" s="392"/>
      <c r="AH322" s="370"/>
      <c r="AI322" s="370"/>
      <c r="AJ322" s="370"/>
      <c r="AK322" s="370"/>
      <c r="AL322" s="370"/>
      <c r="AM322" s="365"/>
      <c r="AN322" s="366"/>
      <c r="AO322" s="366"/>
      <c r="AP322" s="366"/>
      <c r="AQ322" s="366"/>
      <c r="AR322" s="366"/>
      <c r="AS322" s="393"/>
      <c r="AT322" s="371"/>
      <c r="AU322" s="371"/>
      <c r="AV322" s="371"/>
      <c r="AW322" s="371"/>
      <c r="AX322" s="371"/>
      <c r="AY322" s="394"/>
      <c r="AZ322" s="372"/>
      <c r="BA322" s="372"/>
      <c r="BB322" s="372"/>
      <c r="BC322" s="372"/>
      <c r="BD322" s="372"/>
      <c r="BE322" s="365"/>
      <c r="BF322" s="366"/>
      <c r="BG322" s="366"/>
      <c r="BH322" s="366"/>
      <c r="BI322" s="366"/>
      <c r="BJ322" s="366"/>
      <c r="BK322" s="395"/>
      <c r="BL322" s="373"/>
      <c r="BM322" s="373"/>
      <c r="BN322" s="373"/>
      <c r="BO322" s="373"/>
      <c r="BP322" s="373"/>
      <c r="BQ322" s="390"/>
      <c r="BR322" s="368"/>
      <c r="BS322" s="368"/>
      <c r="BT322" s="368"/>
      <c r="BU322" s="368"/>
      <c r="BV322" s="368"/>
      <c r="BW322" s="394"/>
      <c r="BX322" s="372"/>
      <c r="BY322" s="372"/>
      <c r="BZ322" s="372"/>
      <c r="CA322" s="372"/>
      <c r="CB322" s="372"/>
      <c r="CC322" s="395"/>
      <c r="CD322" s="389"/>
      <c r="CE322" s="373"/>
      <c r="CF322" s="373"/>
      <c r="CG322" s="373"/>
      <c r="CH322" s="308"/>
    </row>
    <row r="323" spans="1:86" customFormat="1" hidden="1" x14ac:dyDescent="0.25">
      <c r="A323" s="387"/>
      <c r="B323" s="374"/>
      <c r="C323" s="374"/>
      <c r="D323" s="376"/>
      <c r="E323" s="387"/>
      <c r="F323" s="376"/>
      <c r="G323" s="386"/>
      <c r="H323" s="458"/>
      <c r="I323" s="463"/>
      <c r="J323" s="365"/>
      <c r="K323" s="365"/>
      <c r="L323" s="366"/>
      <c r="M323" s="366"/>
      <c r="N323" s="366"/>
      <c r="O323" s="389"/>
      <c r="P323" s="389"/>
      <c r="Q323" s="367"/>
      <c r="R323" s="367"/>
      <c r="S323" s="367"/>
      <c r="T323" s="367"/>
      <c r="U323" s="390"/>
      <c r="V323" s="368"/>
      <c r="W323" s="368"/>
      <c r="X323" s="368"/>
      <c r="Y323" s="368"/>
      <c r="Z323" s="368"/>
      <c r="AA323" s="391"/>
      <c r="AB323" s="369"/>
      <c r="AC323" s="369"/>
      <c r="AD323" s="369"/>
      <c r="AE323" s="369"/>
      <c r="AF323" s="369"/>
      <c r="AG323" s="392"/>
      <c r="AH323" s="370"/>
      <c r="AI323" s="370"/>
      <c r="AJ323" s="370"/>
      <c r="AK323" s="370"/>
      <c r="AL323" s="370"/>
      <c r="AM323" s="365"/>
      <c r="AN323" s="366"/>
      <c r="AO323" s="366"/>
      <c r="AP323" s="366"/>
      <c r="AQ323" s="366"/>
      <c r="AR323" s="366"/>
      <c r="AS323" s="393"/>
      <c r="AT323" s="371"/>
      <c r="AU323" s="371"/>
      <c r="AV323" s="371"/>
      <c r="AW323" s="371"/>
      <c r="AX323" s="371"/>
      <c r="AY323" s="394"/>
      <c r="AZ323" s="372"/>
      <c r="BA323" s="372"/>
      <c r="BB323" s="372"/>
      <c r="BC323" s="372"/>
      <c r="BD323" s="372"/>
      <c r="BE323" s="365"/>
      <c r="BF323" s="366"/>
      <c r="BG323" s="366"/>
      <c r="BH323" s="366"/>
      <c r="BI323" s="366"/>
      <c r="BJ323" s="366"/>
      <c r="BK323" s="395"/>
      <c r="BL323" s="373"/>
      <c r="BM323" s="373"/>
      <c r="BN323" s="373"/>
      <c r="BO323" s="373"/>
      <c r="BP323" s="373"/>
      <c r="BQ323" s="390"/>
      <c r="BR323" s="368"/>
      <c r="BS323" s="368"/>
      <c r="BT323" s="368"/>
      <c r="BU323" s="368"/>
      <c r="BV323" s="368"/>
      <c r="BW323" s="394"/>
      <c r="BX323" s="372"/>
      <c r="BY323" s="372"/>
      <c r="BZ323" s="372"/>
      <c r="CA323" s="372"/>
      <c r="CB323" s="372"/>
      <c r="CC323" s="395"/>
      <c r="CD323" s="389"/>
      <c r="CE323" s="373"/>
      <c r="CF323" s="373"/>
      <c r="CG323" s="373"/>
      <c r="CH323" s="308"/>
    </row>
    <row r="324" spans="1:86" customFormat="1" hidden="1" x14ac:dyDescent="0.25">
      <c r="A324" s="387"/>
      <c r="B324" s="387"/>
      <c r="C324" s="380"/>
      <c r="D324" s="376"/>
      <c r="E324" s="387"/>
      <c r="F324" s="376"/>
      <c r="G324" s="386"/>
      <c r="H324" s="458"/>
      <c r="I324" s="463"/>
      <c r="J324" s="365"/>
      <c r="K324" s="365"/>
      <c r="L324" s="366"/>
      <c r="M324" s="366"/>
      <c r="N324" s="366"/>
      <c r="O324" s="389"/>
      <c r="P324" s="389"/>
      <c r="Q324" s="367"/>
      <c r="R324" s="367"/>
      <c r="S324" s="367"/>
      <c r="T324" s="367"/>
      <c r="U324" s="390"/>
      <c r="V324" s="368"/>
      <c r="W324" s="368"/>
      <c r="X324" s="368"/>
      <c r="Y324" s="368"/>
      <c r="Z324" s="368"/>
      <c r="AA324" s="391"/>
      <c r="AB324" s="369"/>
      <c r="AC324" s="369"/>
      <c r="AD324" s="369"/>
      <c r="AE324" s="369"/>
      <c r="AF324" s="369"/>
      <c r="AG324" s="392"/>
      <c r="AH324" s="370"/>
      <c r="AI324" s="370"/>
      <c r="AJ324" s="370"/>
      <c r="AK324" s="370"/>
      <c r="AL324" s="370"/>
      <c r="AM324" s="365"/>
      <c r="AN324" s="366"/>
      <c r="AO324" s="366"/>
      <c r="AP324" s="366"/>
      <c r="AQ324" s="366"/>
      <c r="AR324" s="366"/>
      <c r="AS324" s="393"/>
      <c r="AT324" s="371"/>
      <c r="AU324" s="371"/>
      <c r="AV324" s="371"/>
      <c r="AW324" s="371"/>
      <c r="AX324" s="371"/>
      <c r="AY324" s="394"/>
      <c r="AZ324" s="372"/>
      <c r="BA324" s="372"/>
      <c r="BB324" s="372"/>
      <c r="BC324" s="372"/>
      <c r="BD324" s="372"/>
      <c r="BE324" s="365"/>
      <c r="BF324" s="366"/>
      <c r="BG324" s="366"/>
      <c r="BH324" s="366"/>
      <c r="BI324" s="366"/>
      <c r="BJ324" s="366"/>
      <c r="BK324" s="395"/>
      <c r="BL324" s="373"/>
      <c r="BM324" s="373"/>
      <c r="BN324" s="373"/>
      <c r="BO324" s="373"/>
      <c r="BP324" s="373"/>
      <c r="BQ324" s="390"/>
      <c r="BR324" s="368"/>
      <c r="BS324" s="368"/>
      <c r="BT324" s="368"/>
      <c r="BU324" s="368"/>
      <c r="BV324" s="368"/>
      <c r="BW324" s="394"/>
      <c r="BX324" s="372"/>
      <c r="BY324" s="372"/>
      <c r="BZ324" s="372"/>
      <c r="CA324" s="372"/>
      <c r="CB324" s="372"/>
      <c r="CC324" s="395"/>
      <c r="CD324" s="389"/>
      <c r="CE324" s="373"/>
      <c r="CF324" s="373"/>
      <c r="CG324" s="373"/>
      <c r="CH324" s="308"/>
    </row>
    <row r="325" spans="1:86" customFormat="1" hidden="1" x14ac:dyDescent="0.25">
      <c r="A325" s="387"/>
      <c r="B325" s="387"/>
      <c r="C325" s="380"/>
      <c r="D325" s="383"/>
      <c r="E325" s="387"/>
      <c r="F325" s="376"/>
      <c r="G325" s="386"/>
      <c r="H325" s="458"/>
      <c r="I325" s="463"/>
      <c r="J325" s="365"/>
      <c r="K325" s="365"/>
      <c r="L325" s="366"/>
      <c r="M325" s="366"/>
      <c r="N325" s="366"/>
      <c r="O325" s="389"/>
      <c r="P325" s="389"/>
      <c r="Q325" s="367"/>
      <c r="R325" s="367"/>
      <c r="S325" s="367"/>
      <c r="T325" s="367"/>
      <c r="U325" s="390"/>
      <c r="V325" s="368"/>
      <c r="W325" s="368"/>
      <c r="X325" s="368"/>
      <c r="Y325" s="368"/>
      <c r="Z325" s="368"/>
      <c r="AA325" s="391"/>
      <c r="AB325" s="369"/>
      <c r="AC325" s="369"/>
      <c r="AD325" s="369"/>
      <c r="AE325" s="369"/>
      <c r="AF325" s="369"/>
      <c r="AG325" s="392"/>
      <c r="AH325" s="370"/>
      <c r="AI325" s="370"/>
      <c r="AJ325" s="370"/>
      <c r="AK325" s="370"/>
      <c r="AL325" s="370"/>
      <c r="AM325" s="365"/>
      <c r="AN325" s="366"/>
      <c r="AO325" s="366"/>
      <c r="AP325" s="366"/>
      <c r="AQ325" s="366"/>
      <c r="AR325" s="366"/>
      <c r="AS325" s="393"/>
      <c r="AT325" s="371"/>
      <c r="AU325" s="371"/>
      <c r="AV325" s="371"/>
      <c r="AW325" s="371"/>
      <c r="AX325" s="371"/>
      <c r="AY325" s="394"/>
      <c r="AZ325" s="372"/>
      <c r="BA325" s="372"/>
      <c r="BB325" s="372"/>
      <c r="BC325" s="372"/>
      <c r="BD325" s="372"/>
      <c r="BE325" s="365"/>
      <c r="BF325" s="366"/>
      <c r="BG325" s="366"/>
      <c r="BH325" s="366"/>
      <c r="BI325" s="366"/>
      <c r="BJ325" s="366"/>
      <c r="BK325" s="395"/>
      <c r="BL325" s="373"/>
      <c r="BM325" s="373"/>
      <c r="BN325" s="373"/>
      <c r="BO325" s="373"/>
      <c r="BP325" s="373"/>
      <c r="BQ325" s="390"/>
      <c r="BR325" s="368"/>
      <c r="BS325" s="368"/>
      <c r="BT325" s="368"/>
      <c r="BU325" s="368"/>
      <c r="BV325" s="368"/>
      <c r="BW325" s="394"/>
      <c r="BX325" s="372"/>
      <c r="BY325" s="372"/>
      <c r="BZ325" s="372"/>
      <c r="CA325" s="372"/>
      <c r="CB325" s="372"/>
      <c r="CC325" s="395"/>
      <c r="CD325" s="389"/>
      <c r="CE325" s="373"/>
      <c r="CF325" s="373"/>
      <c r="CG325" s="373"/>
      <c r="CH325" s="308"/>
    </row>
    <row r="326" spans="1:86" customFormat="1" hidden="1" x14ac:dyDescent="0.25">
      <c r="A326" s="387"/>
      <c r="B326" s="387"/>
      <c r="C326" s="380"/>
      <c r="D326" s="383"/>
      <c r="E326" s="387"/>
      <c r="F326" s="376"/>
      <c r="G326" s="386"/>
      <c r="H326" s="444"/>
      <c r="I326" s="463"/>
      <c r="J326" s="365"/>
      <c r="K326" s="365"/>
      <c r="L326" s="366"/>
      <c r="M326" s="366"/>
      <c r="N326" s="366"/>
      <c r="O326" s="389"/>
      <c r="P326" s="389"/>
      <c r="Q326" s="367"/>
      <c r="R326" s="367"/>
      <c r="S326" s="367"/>
      <c r="T326" s="367"/>
      <c r="U326" s="390"/>
      <c r="V326" s="368"/>
      <c r="W326" s="368"/>
      <c r="X326" s="368"/>
      <c r="Y326" s="368"/>
      <c r="Z326" s="368"/>
      <c r="AA326" s="391"/>
      <c r="AB326" s="369"/>
      <c r="AC326" s="369"/>
      <c r="AD326" s="369"/>
      <c r="AE326" s="369"/>
      <c r="AF326" s="369"/>
      <c r="AG326" s="392"/>
      <c r="AH326" s="370"/>
      <c r="AI326" s="370"/>
      <c r="AJ326" s="370"/>
      <c r="AK326" s="370"/>
      <c r="AL326" s="370"/>
      <c r="AM326" s="365"/>
      <c r="AN326" s="366"/>
      <c r="AO326" s="366"/>
      <c r="AP326" s="366"/>
      <c r="AQ326" s="366"/>
      <c r="AR326" s="366"/>
      <c r="AS326" s="393"/>
      <c r="AT326" s="371"/>
      <c r="AU326" s="371"/>
      <c r="AV326" s="371"/>
      <c r="AW326" s="371"/>
      <c r="AX326" s="371"/>
      <c r="AY326" s="394"/>
      <c r="AZ326" s="372"/>
      <c r="BA326" s="372"/>
      <c r="BB326" s="372"/>
      <c r="BC326" s="372"/>
      <c r="BD326" s="372"/>
      <c r="BE326" s="365"/>
      <c r="BF326" s="366"/>
      <c r="BG326" s="366"/>
      <c r="BH326" s="366"/>
      <c r="BI326" s="366"/>
      <c r="BJ326" s="366"/>
      <c r="BK326" s="395"/>
      <c r="BL326" s="373"/>
      <c r="BM326" s="373"/>
      <c r="BN326" s="373"/>
      <c r="BO326" s="373"/>
      <c r="BP326" s="373"/>
      <c r="BQ326" s="390"/>
      <c r="BR326" s="368"/>
      <c r="BS326" s="368"/>
      <c r="BT326" s="368"/>
      <c r="BU326" s="368"/>
      <c r="BV326" s="368"/>
      <c r="BW326" s="394"/>
      <c r="BX326" s="372"/>
      <c r="BY326" s="372"/>
      <c r="BZ326" s="372"/>
      <c r="CA326" s="372"/>
      <c r="CB326" s="372"/>
      <c r="CC326" s="395"/>
      <c r="CD326" s="389"/>
      <c r="CE326" s="373"/>
      <c r="CF326" s="373"/>
      <c r="CG326" s="373"/>
      <c r="CH326" s="308"/>
    </row>
    <row r="327" spans="1:86" customFormat="1" hidden="1" x14ac:dyDescent="0.25">
      <c r="A327" s="374"/>
      <c r="B327" s="374"/>
      <c r="C327" s="380"/>
      <c r="D327" s="376"/>
      <c r="E327" s="412"/>
      <c r="F327" s="376"/>
      <c r="G327" s="386"/>
      <c r="H327" s="414"/>
      <c r="I327" s="463"/>
      <c r="J327" s="365"/>
      <c r="K327" s="365"/>
      <c r="L327" s="366"/>
      <c r="M327" s="366"/>
      <c r="N327" s="365"/>
      <c r="O327" s="389"/>
      <c r="P327" s="389"/>
      <c r="Q327" s="367"/>
      <c r="R327" s="389"/>
      <c r="S327" s="367"/>
      <c r="T327" s="389"/>
      <c r="U327" s="390"/>
      <c r="V327" s="390"/>
      <c r="W327" s="368"/>
      <c r="X327" s="390"/>
      <c r="Y327" s="368"/>
      <c r="Z327" s="390"/>
      <c r="AA327" s="391"/>
      <c r="AB327" s="391"/>
      <c r="AC327" s="369"/>
      <c r="AD327" s="391"/>
      <c r="AE327" s="369"/>
      <c r="AF327" s="391"/>
      <c r="AG327" s="392"/>
      <c r="AH327" s="392"/>
      <c r="AI327" s="370"/>
      <c r="AJ327" s="392"/>
      <c r="AK327" s="370"/>
      <c r="AL327" s="392"/>
      <c r="AM327" s="365"/>
      <c r="AN327" s="365"/>
      <c r="AO327" s="366"/>
      <c r="AP327" s="365"/>
      <c r="AQ327" s="366"/>
      <c r="AR327" s="365"/>
      <c r="AS327" s="393"/>
      <c r="AT327" s="393"/>
      <c r="AU327" s="371"/>
      <c r="AV327" s="393"/>
      <c r="AW327" s="371"/>
      <c r="AX327" s="393"/>
      <c r="AY327" s="394"/>
      <c r="AZ327" s="394"/>
      <c r="BA327" s="372"/>
      <c r="BB327" s="394"/>
      <c r="BC327" s="372"/>
      <c r="BD327" s="394"/>
      <c r="BE327" s="365"/>
      <c r="BF327" s="365"/>
      <c r="BG327" s="366"/>
      <c r="BH327" s="365"/>
      <c r="BI327" s="366"/>
      <c r="BJ327" s="365"/>
      <c r="BK327" s="395"/>
      <c r="BL327" s="395"/>
      <c r="BM327" s="373"/>
      <c r="BN327" s="395"/>
      <c r="BO327" s="373"/>
      <c r="BP327" s="395"/>
      <c r="BQ327" s="390"/>
      <c r="BR327" s="390"/>
      <c r="BS327" s="368"/>
      <c r="BT327" s="390"/>
      <c r="BU327" s="368"/>
      <c r="BV327" s="390"/>
      <c r="BW327" s="394"/>
      <c r="BX327" s="394"/>
      <c r="BY327" s="372"/>
      <c r="BZ327" s="394"/>
      <c r="CA327" s="372"/>
      <c r="CB327" s="394"/>
      <c r="CC327" s="395"/>
      <c r="CD327" s="389"/>
      <c r="CE327" s="373"/>
      <c r="CF327" s="373"/>
      <c r="CG327" s="395"/>
      <c r="CH327" s="308"/>
    </row>
    <row r="328" spans="1:86" customFormat="1" hidden="1" x14ac:dyDescent="0.25">
      <c r="A328" s="405"/>
      <c r="B328" s="405"/>
      <c r="C328" s="405"/>
      <c r="D328" s="410"/>
      <c r="E328" s="405"/>
      <c r="F328" s="406"/>
      <c r="G328" s="407"/>
      <c r="H328" s="469"/>
      <c r="I328" s="408"/>
      <c r="J328" s="418"/>
      <c r="K328" s="418"/>
      <c r="L328" s="418"/>
      <c r="M328" s="418"/>
      <c r="N328" s="418"/>
      <c r="O328" s="419"/>
      <c r="P328" s="419"/>
      <c r="Q328" s="419"/>
      <c r="R328" s="419"/>
      <c r="S328" s="419"/>
      <c r="T328" s="419"/>
      <c r="U328" s="420"/>
      <c r="V328" s="420"/>
      <c r="W328" s="420"/>
      <c r="X328" s="420"/>
      <c r="Y328" s="420"/>
      <c r="Z328" s="420"/>
      <c r="AA328" s="421"/>
      <c r="AB328" s="421"/>
      <c r="AC328" s="421"/>
      <c r="AD328" s="421"/>
      <c r="AE328" s="421"/>
      <c r="AF328" s="421"/>
      <c r="AG328" s="422"/>
      <c r="AH328" s="422"/>
      <c r="AI328" s="422"/>
      <c r="AJ328" s="422"/>
      <c r="AK328" s="422"/>
      <c r="AL328" s="422"/>
      <c r="AM328" s="418"/>
      <c r="AN328" s="418"/>
      <c r="AO328" s="418"/>
      <c r="AP328" s="418"/>
      <c r="AQ328" s="418"/>
      <c r="AR328" s="418"/>
      <c r="AS328" s="423"/>
      <c r="AT328" s="423"/>
      <c r="AU328" s="423"/>
      <c r="AV328" s="423"/>
      <c r="AW328" s="423"/>
      <c r="AX328" s="423"/>
      <c r="AY328" s="424"/>
      <c r="AZ328" s="424"/>
      <c r="BA328" s="424"/>
      <c r="BB328" s="424"/>
      <c r="BC328" s="424"/>
      <c r="BD328" s="424"/>
      <c r="BE328" s="418"/>
      <c r="BF328" s="418"/>
      <c r="BG328" s="418"/>
      <c r="BH328" s="418"/>
      <c r="BI328" s="418"/>
      <c r="BJ328" s="418"/>
      <c r="BK328" s="425"/>
      <c r="BL328" s="425"/>
      <c r="BM328" s="425"/>
      <c r="BN328" s="425"/>
      <c r="BO328" s="425"/>
      <c r="BP328" s="425"/>
      <c r="BQ328" s="420"/>
      <c r="BR328" s="420"/>
      <c r="BS328" s="420"/>
      <c r="BT328" s="420"/>
      <c r="BU328" s="420"/>
      <c r="BV328" s="420"/>
      <c r="BW328" s="424"/>
      <c r="BX328" s="424"/>
      <c r="BY328" s="424"/>
      <c r="BZ328" s="424"/>
      <c r="CA328" s="424"/>
      <c r="CB328" s="424"/>
      <c r="CC328" s="425"/>
      <c r="CD328" s="419"/>
      <c r="CE328" s="425"/>
      <c r="CF328" s="425"/>
      <c r="CG328" s="425"/>
      <c r="CH328" s="308"/>
    </row>
    <row r="329" spans="1:86" customFormat="1" hidden="1" x14ac:dyDescent="0.25">
      <c r="A329" s="309"/>
      <c r="B329" s="309"/>
      <c r="C329" s="309"/>
      <c r="D329" s="309"/>
      <c r="E329" s="309"/>
      <c r="F329" s="309"/>
      <c r="G329" s="416"/>
      <c r="H329" s="427"/>
      <c r="I329" s="428"/>
      <c r="J329" s="365"/>
      <c r="K329" s="365"/>
      <c r="L329" s="366"/>
      <c r="M329" s="366"/>
      <c r="N329" s="366"/>
      <c r="O329" s="389"/>
      <c r="P329" s="389"/>
      <c r="Q329" s="367"/>
      <c r="R329" s="367"/>
      <c r="S329" s="367"/>
      <c r="T329" s="367"/>
      <c r="U329" s="390"/>
      <c r="V329" s="368"/>
      <c r="W329" s="368"/>
      <c r="X329" s="368"/>
      <c r="Y329" s="368"/>
      <c r="Z329" s="368"/>
      <c r="AA329" s="391"/>
      <c r="AB329" s="369"/>
      <c r="AC329" s="369"/>
      <c r="AD329" s="369"/>
      <c r="AE329" s="369"/>
      <c r="AF329" s="369"/>
      <c r="AG329" s="392"/>
      <c r="AH329" s="370"/>
      <c r="AI329" s="370"/>
      <c r="AJ329" s="370"/>
      <c r="AK329" s="370"/>
      <c r="AL329" s="370"/>
      <c r="AM329" s="365"/>
      <c r="AN329" s="366"/>
      <c r="AO329" s="366"/>
      <c r="AP329" s="366"/>
      <c r="AQ329" s="366"/>
      <c r="AR329" s="366"/>
      <c r="AS329" s="393"/>
      <c r="AT329" s="371"/>
      <c r="AU329" s="371"/>
      <c r="AV329" s="371"/>
      <c r="AW329" s="371"/>
      <c r="AX329" s="371"/>
      <c r="AY329" s="394"/>
      <c r="AZ329" s="372"/>
      <c r="BA329" s="372"/>
      <c r="BB329" s="372"/>
      <c r="BC329" s="372"/>
      <c r="BD329" s="372"/>
      <c r="BE329" s="365"/>
      <c r="BF329" s="366"/>
      <c r="BG329" s="366"/>
      <c r="BH329" s="366"/>
      <c r="BI329" s="366"/>
      <c r="BJ329" s="366"/>
      <c r="BK329" s="395"/>
      <c r="BL329" s="373"/>
      <c r="BM329" s="373"/>
      <c r="BN329" s="373"/>
      <c r="BO329" s="373"/>
      <c r="BP329" s="373"/>
      <c r="BQ329" s="390"/>
      <c r="BR329" s="368"/>
      <c r="BS329" s="368"/>
      <c r="BT329" s="368"/>
      <c r="BU329" s="368"/>
      <c r="BV329" s="368"/>
      <c r="BW329" s="394"/>
      <c r="BX329" s="372"/>
      <c r="BY329" s="372"/>
      <c r="BZ329" s="372"/>
      <c r="CA329" s="372"/>
      <c r="CB329" s="372"/>
      <c r="CC329" s="395"/>
      <c r="CD329" s="389"/>
      <c r="CE329" s="373"/>
      <c r="CF329" s="373"/>
      <c r="CG329" s="373"/>
      <c r="CH329" s="308"/>
    </row>
    <row r="330" spans="1:86" customFormat="1" hidden="1" x14ac:dyDescent="0.25">
      <c r="A330" s="430"/>
      <c r="B330" s="430"/>
      <c r="C330" s="430"/>
      <c r="D330" s="430"/>
      <c r="E330" s="430"/>
      <c r="F330" s="430"/>
      <c r="G330" s="331"/>
      <c r="H330" s="432"/>
      <c r="I330" s="488"/>
      <c r="J330" s="365"/>
      <c r="K330" s="365"/>
      <c r="L330" s="366"/>
      <c r="M330" s="366"/>
      <c r="N330" s="366"/>
      <c r="O330" s="389"/>
      <c r="P330" s="389"/>
      <c r="Q330" s="367"/>
      <c r="R330" s="367"/>
      <c r="S330" s="367"/>
      <c r="T330" s="367"/>
      <c r="U330" s="390"/>
      <c r="V330" s="368"/>
      <c r="W330" s="368"/>
      <c r="X330" s="368"/>
      <c r="Y330" s="368"/>
      <c r="Z330" s="368"/>
      <c r="AA330" s="391"/>
      <c r="AB330" s="369"/>
      <c r="AC330" s="369"/>
      <c r="AD330" s="369"/>
      <c r="AE330" s="369"/>
      <c r="AF330" s="369"/>
      <c r="AG330" s="392"/>
      <c r="AH330" s="370"/>
      <c r="AI330" s="370"/>
      <c r="AJ330" s="370"/>
      <c r="AK330" s="370"/>
      <c r="AL330" s="370"/>
      <c r="AM330" s="365"/>
      <c r="AN330" s="366"/>
      <c r="AO330" s="366"/>
      <c r="AP330" s="366"/>
      <c r="AQ330" s="366"/>
      <c r="AR330" s="366"/>
      <c r="AS330" s="393"/>
      <c r="AT330" s="371"/>
      <c r="AU330" s="371"/>
      <c r="AV330" s="371"/>
      <c r="AW330" s="371"/>
      <c r="AX330" s="371"/>
      <c r="AY330" s="394"/>
      <c r="AZ330" s="372"/>
      <c r="BA330" s="372"/>
      <c r="BB330" s="372"/>
      <c r="BC330" s="372"/>
      <c r="BD330" s="372"/>
      <c r="BE330" s="365"/>
      <c r="BF330" s="366"/>
      <c r="BG330" s="366"/>
      <c r="BH330" s="366"/>
      <c r="BI330" s="366"/>
      <c r="BJ330" s="366"/>
      <c r="BK330" s="395"/>
      <c r="BL330" s="373"/>
      <c r="BM330" s="373"/>
      <c r="BN330" s="373"/>
      <c r="BO330" s="373"/>
      <c r="BP330" s="373"/>
      <c r="BQ330" s="390"/>
      <c r="BR330" s="368"/>
      <c r="BS330" s="368"/>
      <c r="BT330" s="368"/>
      <c r="BU330" s="368"/>
      <c r="BV330" s="368"/>
      <c r="BW330" s="394"/>
      <c r="BX330" s="372"/>
      <c r="BY330" s="372"/>
      <c r="BZ330" s="372"/>
      <c r="CA330" s="372"/>
      <c r="CB330" s="372"/>
      <c r="CC330" s="395"/>
      <c r="CD330" s="389"/>
      <c r="CE330" s="373"/>
      <c r="CF330" s="373"/>
      <c r="CG330" s="373"/>
      <c r="CH330" s="308"/>
    </row>
    <row r="331" spans="1:86" customFormat="1" hidden="1" x14ac:dyDescent="0.25">
      <c r="A331" s="430"/>
      <c r="B331" s="430"/>
      <c r="C331" s="430"/>
      <c r="D331" s="430"/>
      <c r="E331" s="430"/>
      <c r="F331" s="430"/>
      <c r="G331" s="437"/>
      <c r="H331" s="436"/>
      <c r="I331" s="488"/>
      <c r="J331" s="365"/>
      <c r="K331" s="365"/>
      <c r="L331" s="366"/>
      <c r="M331" s="366"/>
      <c r="N331" s="366"/>
      <c r="O331" s="389"/>
      <c r="P331" s="389"/>
      <c r="Q331" s="367"/>
      <c r="R331" s="367"/>
      <c r="S331" s="367"/>
      <c r="T331" s="367"/>
      <c r="U331" s="390"/>
      <c r="V331" s="368"/>
      <c r="W331" s="368"/>
      <c r="X331" s="368"/>
      <c r="Y331" s="368"/>
      <c r="Z331" s="368"/>
      <c r="AA331" s="391"/>
      <c r="AB331" s="369"/>
      <c r="AC331" s="369"/>
      <c r="AD331" s="369"/>
      <c r="AE331" s="369"/>
      <c r="AF331" s="369"/>
      <c r="AG331" s="392"/>
      <c r="AH331" s="370"/>
      <c r="AI331" s="370"/>
      <c r="AJ331" s="370"/>
      <c r="AK331" s="370"/>
      <c r="AL331" s="370"/>
      <c r="AM331" s="365"/>
      <c r="AN331" s="366"/>
      <c r="AO331" s="366"/>
      <c r="AP331" s="366"/>
      <c r="AQ331" s="366"/>
      <c r="AR331" s="366"/>
      <c r="AS331" s="393"/>
      <c r="AT331" s="371"/>
      <c r="AU331" s="371"/>
      <c r="AV331" s="371"/>
      <c r="AW331" s="371"/>
      <c r="AX331" s="371"/>
      <c r="AY331" s="394"/>
      <c r="AZ331" s="372"/>
      <c r="BA331" s="372"/>
      <c r="BB331" s="372"/>
      <c r="BC331" s="372"/>
      <c r="BD331" s="372"/>
      <c r="BE331" s="365"/>
      <c r="BF331" s="366"/>
      <c r="BG331" s="366"/>
      <c r="BH331" s="366"/>
      <c r="BI331" s="366"/>
      <c r="BJ331" s="366"/>
      <c r="BK331" s="395"/>
      <c r="BL331" s="373"/>
      <c r="BM331" s="373"/>
      <c r="BN331" s="373"/>
      <c r="BO331" s="373"/>
      <c r="BP331" s="373"/>
      <c r="BQ331" s="390"/>
      <c r="BR331" s="368"/>
      <c r="BS331" s="368"/>
      <c r="BT331" s="368"/>
      <c r="BU331" s="368"/>
      <c r="BV331" s="368"/>
      <c r="BW331" s="394"/>
      <c r="BX331" s="372"/>
      <c r="BY331" s="372"/>
      <c r="BZ331" s="372"/>
      <c r="CA331" s="372"/>
      <c r="CB331" s="372"/>
      <c r="CC331" s="395"/>
      <c r="CD331" s="389"/>
      <c r="CE331" s="373"/>
      <c r="CF331" s="373"/>
      <c r="CG331" s="373"/>
      <c r="CH331" s="308"/>
    </row>
    <row r="332" spans="1:86" customFormat="1" hidden="1" x14ac:dyDescent="0.25">
      <c r="A332" s="430"/>
      <c r="B332" s="430"/>
      <c r="C332" s="430"/>
      <c r="D332" s="430"/>
      <c r="E332" s="430"/>
      <c r="F332" s="430"/>
      <c r="G332" s="437"/>
      <c r="H332" s="436"/>
      <c r="I332" s="488"/>
      <c r="J332" s="365"/>
      <c r="K332" s="365"/>
      <c r="L332" s="366"/>
      <c r="M332" s="366"/>
      <c r="N332" s="366"/>
      <c r="O332" s="389"/>
      <c r="P332" s="389"/>
      <c r="Q332" s="367"/>
      <c r="R332" s="367"/>
      <c r="S332" s="367"/>
      <c r="T332" s="367"/>
      <c r="U332" s="390"/>
      <c r="V332" s="368"/>
      <c r="W332" s="368"/>
      <c r="X332" s="368"/>
      <c r="Y332" s="368"/>
      <c r="Z332" s="368"/>
      <c r="AA332" s="391"/>
      <c r="AB332" s="369"/>
      <c r="AC332" s="369"/>
      <c r="AD332" s="369"/>
      <c r="AE332" s="369"/>
      <c r="AF332" s="369"/>
      <c r="AG332" s="392"/>
      <c r="AH332" s="370"/>
      <c r="AI332" s="370"/>
      <c r="AJ332" s="370"/>
      <c r="AK332" s="370"/>
      <c r="AL332" s="370"/>
      <c r="AM332" s="365"/>
      <c r="AN332" s="366"/>
      <c r="AO332" s="366"/>
      <c r="AP332" s="366"/>
      <c r="AQ332" s="366"/>
      <c r="AR332" s="366"/>
      <c r="AS332" s="393"/>
      <c r="AT332" s="371"/>
      <c r="AU332" s="371"/>
      <c r="AV332" s="371"/>
      <c r="AW332" s="371"/>
      <c r="AX332" s="371"/>
      <c r="AY332" s="394"/>
      <c r="AZ332" s="372"/>
      <c r="BA332" s="372"/>
      <c r="BB332" s="372"/>
      <c r="BC332" s="372"/>
      <c r="BD332" s="372"/>
      <c r="BE332" s="365"/>
      <c r="BF332" s="366"/>
      <c r="BG332" s="366"/>
      <c r="BH332" s="366"/>
      <c r="BI332" s="366"/>
      <c r="BJ332" s="366"/>
      <c r="BK332" s="395"/>
      <c r="BL332" s="373"/>
      <c r="BM332" s="373"/>
      <c r="BN332" s="373"/>
      <c r="BO332" s="373"/>
      <c r="BP332" s="373"/>
      <c r="BQ332" s="390"/>
      <c r="BR332" s="368"/>
      <c r="BS332" s="368"/>
      <c r="BT332" s="368"/>
      <c r="BU332" s="368"/>
      <c r="BV332" s="368"/>
      <c r="BW332" s="394"/>
      <c r="BX332" s="372"/>
      <c r="BY332" s="372"/>
      <c r="BZ332" s="372"/>
      <c r="CA332" s="372"/>
      <c r="CB332" s="372"/>
      <c r="CC332" s="395"/>
      <c r="CD332" s="389"/>
      <c r="CE332" s="373"/>
      <c r="CF332" s="373"/>
      <c r="CG332" s="373"/>
      <c r="CH332" s="308"/>
    </row>
    <row r="333" spans="1:86" customFormat="1" hidden="1" x14ac:dyDescent="0.25">
      <c r="A333" s="430"/>
      <c r="B333" s="430"/>
      <c r="C333" s="430"/>
      <c r="D333" s="430"/>
      <c r="E333" s="430"/>
      <c r="F333" s="430"/>
      <c r="G333" s="331"/>
      <c r="H333" s="432"/>
      <c r="I333" s="488"/>
      <c r="J333" s="365"/>
      <c r="K333" s="365"/>
      <c r="L333" s="366"/>
      <c r="M333" s="366"/>
      <c r="N333" s="366"/>
      <c r="O333" s="389"/>
      <c r="P333" s="389"/>
      <c r="Q333" s="367"/>
      <c r="R333" s="367"/>
      <c r="S333" s="367"/>
      <c r="T333" s="367"/>
      <c r="U333" s="390"/>
      <c r="V333" s="368"/>
      <c r="W333" s="368"/>
      <c r="X333" s="368"/>
      <c r="Y333" s="368"/>
      <c r="Z333" s="368"/>
      <c r="AA333" s="391"/>
      <c r="AB333" s="369"/>
      <c r="AC333" s="369"/>
      <c r="AD333" s="369"/>
      <c r="AE333" s="369"/>
      <c r="AF333" s="369"/>
      <c r="AG333" s="392"/>
      <c r="AH333" s="370"/>
      <c r="AI333" s="370"/>
      <c r="AJ333" s="370"/>
      <c r="AK333" s="370"/>
      <c r="AL333" s="370"/>
      <c r="AM333" s="365"/>
      <c r="AN333" s="366"/>
      <c r="AO333" s="366"/>
      <c r="AP333" s="366"/>
      <c r="AQ333" s="366"/>
      <c r="AR333" s="366"/>
      <c r="AS333" s="393"/>
      <c r="AT333" s="371"/>
      <c r="AU333" s="371"/>
      <c r="AV333" s="371"/>
      <c r="AW333" s="371"/>
      <c r="AX333" s="371"/>
      <c r="AY333" s="394"/>
      <c r="AZ333" s="372"/>
      <c r="BA333" s="372"/>
      <c r="BB333" s="372"/>
      <c r="BC333" s="372"/>
      <c r="BD333" s="372"/>
      <c r="BE333" s="365"/>
      <c r="BF333" s="366"/>
      <c r="BG333" s="366"/>
      <c r="BH333" s="366"/>
      <c r="BI333" s="366"/>
      <c r="BJ333" s="366"/>
      <c r="BK333" s="395"/>
      <c r="BL333" s="373"/>
      <c r="BM333" s="373"/>
      <c r="BN333" s="373"/>
      <c r="BO333" s="373"/>
      <c r="BP333" s="373"/>
      <c r="BQ333" s="390"/>
      <c r="BR333" s="368"/>
      <c r="BS333" s="368"/>
      <c r="BT333" s="368"/>
      <c r="BU333" s="368"/>
      <c r="BV333" s="368"/>
      <c r="BW333" s="394"/>
      <c r="BX333" s="372"/>
      <c r="BY333" s="372"/>
      <c r="BZ333" s="372"/>
      <c r="CA333" s="372"/>
      <c r="CB333" s="372"/>
      <c r="CC333" s="395"/>
      <c r="CD333" s="389"/>
      <c r="CE333" s="373"/>
      <c r="CF333" s="373"/>
      <c r="CG333" s="373"/>
      <c r="CH333" s="308"/>
    </row>
    <row r="334" spans="1:86" customFormat="1" hidden="1" x14ac:dyDescent="0.25">
      <c r="A334" s="438"/>
      <c r="B334" s="438"/>
      <c r="C334" s="438"/>
      <c r="D334" s="438"/>
      <c r="E334" s="438"/>
      <c r="F334" s="438"/>
      <c r="G334" s="462"/>
      <c r="H334" s="440"/>
      <c r="I334" s="441"/>
      <c r="J334" s="365"/>
      <c r="K334" s="365"/>
      <c r="L334" s="366"/>
      <c r="M334" s="366"/>
      <c r="N334" s="366"/>
      <c r="O334" s="389"/>
      <c r="P334" s="389"/>
      <c r="Q334" s="367"/>
      <c r="R334" s="367"/>
      <c r="S334" s="367"/>
      <c r="T334" s="367"/>
      <c r="U334" s="390"/>
      <c r="V334" s="368"/>
      <c r="W334" s="368"/>
      <c r="X334" s="368"/>
      <c r="Y334" s="368"/>
      <c r="Z334" s="368"/>
      <c r="AA334" s="391"/>
      <c r="AB334" s="369"/>
      <c r="AC334" s="369"/>
      <c r="AD334" s="369"/>
      <c r="AE334" s="369"/>
      <c r="AF334" s="369"/>
      <c r="AG334" s="392"/>
      <c r="AH334" s="370"/>
      <c r="AI334" s="370"/>
      <c r="AJ334" s="370"/>
      <c r="AK334" s="370"/>
      <c r="AL334" s="370"/>
      <c r="AM334" s="365"/>
      <c r="AN334" s="366"/>
      <c r="AO334" s="366"/>
      <c r="AP334" s="366"/>
      <c r="AQ334" s="366"/>
      <c r="AR334" s="366"/>
      <c r="AS334" s="393"/>
      <c r="AT334" s="371"/>
      <c r="AU334" s="371"/>
      <c r="AV334" s="371"/>
      <c r="AW334" s="371"/>
      <c r="AX334" s="371"/>
      <c r="AY334" s="394"/>
      <c r="AZ334" s="372"/>
      <c r="BA334" s="372"/>
      <c r="BB334" s="372"/>
      <c r="BC334" s="372"/>
      <c r="BD334" s="372"/>
      <c r="BE334" s="365"/>
      <c r="BF334" s="366"/>
      <c r="BG334" s="366"/>
      <c r="BH334" s="366"/>
      <c r="BI334" s="366"/>
      <c r="BJ334" s="366"/>
      <c r="BK334" s="395"/>
      <c r="BL334" s="373"/>
      <c r="BM334" s="373"/>
      <c r="BN334" s="373"/>
      <c r="BO334" s="373"/>
      <c r="BP334" s="373"/>
      <c r="BQ334" s="390"/>
      <c r="BR334" s="368"/>
      <c r="BS334" s="368"/>
      <c r="BT334" s="368"/>
      <c r="BU334" s="368"/>
      <c r="BV334" s="368"/>
      <c r="BW334" s="394"/>
      <c r="BX334" s="372"/>
      <c r="BY334" s="372"/>
      <c r="BZ334" s="372"/>
      <c r="CA334" s="372"/>
      <c r="CB334" s="372"/>
      <c r="CC334" s="395"/>
      <c r="CD334" s="389"/>
      <c r="CE334" s="373"/>
      <c r="CF334" s="373"/>
      <c r="CG334" s="373"/>
      <c r="CH334" s="308"/>
    </row>
    <row r="335" spans="1:86" customFormat="1" hidden="1" x14ac:dyDescent="0.25">
      <c r="A335" s="515"/>
      <c r="B335" s="515"/>
      <c r="C335" s="515"/>
      <c r="D335" s="516"/>
      <c r="E335" s="515"/>
      <c r="F335" s="516"/>
      <c r="G335" s="517"/>
      <c r="H335" s="440"/>
      <c r="I335" s="441"/>
      <c r="J335" s="365"/>
      <c r="K335" s="365"/>
      <c r="L335" s="366"/>
      <c r="M335" s="366"/>
      <c r="N335" s="366"/>
      <c r="O335" s="389"/>
      <c r="P335" s="389"/>
      <c r="Q335" s="367"/>
      <c r="R335" s="367"/>
      <c r="S335" s="367"/>
      <c r="T335" s="367"/>
      <c r="U335" s="390"/>
      <c r="V335" s="368"/>
      <c r="W335" s="368"/>
      <c r="X335" s="368"/>
      <c r="Y335" s="368"/>
      <c r="Z335" s="368"/>
      <c r="AA335" s="391"/>
      <c r="AB335" s="369"/>
      <c r="AC335" s="369"/>
      <c r="AD335" s="369"/>
      <c r="AE335" s="369"/>
      <c r="AF335" s="369"/>
      <c r="AG335" s="392"/>
      <c r="AH335" s="370"/>
      <c r="AI335" s="370"/>
      <c r="AJ335" s="370"/>
      <c r="AK335" s="370"/>
      <c r="AL335" s="370"/>
      <c r="AM335" s="365"/>
      <c r="AN335" s="366"/>
      <c r="AO335" s="366"/>
      <c r="AP335" s="366"/>
      <c r="AQ335" s="366"/>
      <c r="AR335" s="366"/>
      <c r="AS335" s="393"/>
      <c r="AT335" s="371"/>
      <c r="AU335" s="371"/>
      <c r="AV335" s="371"/>
      <c r="AW335" s="371"/>
      <c r="AX335" s="371"/>
      <c r="AY335" s="394"/>
      <c r="AZ335" s="372"/>
      <c r="BA335" s="372"/>
      <c r="BB335" s="372"/>
      <c r="BC335" s="372"/>
      <c r="BD335" s="372"/>
      <c r="BE335" s="365"/>
      <c r="BF335" s="366"/>
      <c r="BG335" s="366"/>
      <c r="BH335" s="366"/>
      <c r="BI335" s="366"/>
      <c r="BJ335" s="366"/>
      <c r="BK335" s="395"/>
      <c r="BL335" s="373"/>
      <c r="BM335" s="373"/>
      <c r="BN335" s="373"/>
      <c r="BO335" s="373"/>
      <c r="BP335" s="373"/>
      <c r="BQ335" s="390"/>
      <c r="BR335" s="368"/>
      <c r="BS335" s="368"/>
      <c r="BT335" s="368"/>
      <c r="BU335" s="368"/>
      <c r="BV335" s="368"/>
      <c r="BW335" s="394"/>
      <c r="BX335" s="372"/>
      <c r="BY335" s="372"/>
      <c r="BZ335" s="372"/>
      <c r="CA335" s="372"/>
      <c r="CB335" s="372"/>
      <c r="CC335" s="395"/>
      <c r="CD335" s="389"/>
      <c r="CE335" s="373"/>
      <c r="CF335" s="373"/>
      <c r="CG335" s="373"/>
      <c r="CH335" s="308"/>
    </row>
    <row r="336" spans="1:86" customFormat="1" hidden="1" x14ac:dyDescent="0.25">
      <c r="A336" s="387"/>
      <c r="B336" s="374"/>
      <c r="C336" s="380"/>
      <c r="D336" s="376"/>
      <c r="E336" s="387"/>
      <c r="F336" s="376"/>
      <c r="G336" s="386"/>
      <c r="H336" s="458"/>
      <c r="I336" s="377"/>
      <c r="J336" s="365"/>
      <c r="K336" s="365"/>
      <c r="L336" s="366"/>
      <c r="M336" s="366"/>
      <c r="N336" s="366"/>
      <c r="O336" s="389"/>
      <c r="P336" s="389"/>
      <c r="Q336" s="367"/>
      <c r="R336" s="367"/>
      <c r="S336" s="367"/>
      <c r="T336" s="367"/>
      <c r="U336" s="390"/>
      <c r="V336" s="368"/>
      <c r="W336" s="368"/>
      <c r="X336" s="368"/>
      <c r="Y336" s="368"/>
      <c r="Z336" s="368"/>
      <c r="AA336" s="391"/>
      <c r="AB336" s="369"/>
      <c r="AC336" s="369"/>
      <c r="AD336" s="369"/>
      <c r="AE336" s="369"/>
      <c r="AF336" s="369"/>
      <c r="AG336" s="392"/>
      <c r="AH336" s="370"/>
      <c r="AI336" s="370"/>
      <c r="AJ336" s="370"/>
      <c r="AK336" s="370"/>
      <c r="AL336" s="370"/>
      <c r="AM336" s="365"/>
      <c r="AN336" s="366"/>
      <c r="AO336" s="366"/>
      <c r="AP336" s="366"/>
      <c r="AQ336" s="366"/>
      <c r="AR336" s="366"/>
      <c r="AS336" s="393"/>
      <c r="AT336" s="371"/>
      <c r="AU336" s="371"/>
      <c r="AV336" s="371"/>
      <c r="AW336" s="371"/>
      <c r="AX336" s="371"/>
      <c r="AY336" s="394"/>
      <c r="AZ336" s="372"/>
      <c r="BA336" s="372"/>
      <c r="BB336" s="372"/>
      <c r="BC336" s="372"/>
      <c r="BD336" s="372"/>
      <c r="BE336" s="365"/>
      <c r="BF336" s="366"/>
      <c r="BG336" s="366"/>
      <c r="BH336" s="366"/>
      <c r="BI336" s="366"/>
      <c r="BJ336" s="366"/>
      <c r="BK336" s="395"/>
      <c r="BL336" s="373"/>
      <c r="BM336" s="373"/>
      <c r="BN336" s="373"/>
      <c r="BO336" s="373"/>
      <c r="BP336" s="373"/>
      <c r="BQ336" s="390"/>
      <c r="BR336" s="368"/>
      <c r="BS336" s="368"/>
      <c r="BT336" s="368"/>
      <c r="BU336" s="368"/>
      <c r="BV336" s="368"/>
      <c r="BW336" s="394"/>
      <c r="BX336" s="372"/>
      <c r="BY336" s="372"/>
      <c r="BZ336" s="372"/>
      <c r="CA336" s="372"/>
      <c r="CB336" s="372"/>
      <c r="CC336" s="395"/>
      <c r="CD336" s="389"/>
      <c r="CE336" s="373"/>
      <c r="CF336" s="373"/>
      <c r="CG336" s="373"/>
      <c r="CH336" s="308"/>
    </row>
    <row r="337" spans="1:86" customFormat="1" hidden="1" x14ac:dyDescent="0.25">
      <c r="A337" s="387"/>
      <c r="B337" s="387"/>
      <c r="C337" s="380"/>
      <c r="D337" s="376"/>
      <c r="E337" s="387"/>
      <c r="F337" s="376"/>
      <c r="G337" s="386"/>
      <c r="H337" s="458"/>
      <c r="I337" s="377"/>
      <c r="J337" s="365"/>
      <c r="K337" s="365"/>
      <c r="L337" s="366"/>
      <c r="M337" s="366"/>
      <c r="N337" s="366"/>
      <c r="O337" s="389"/>
      <c r="P337" s="389"/>
      <c r="Q337" s="367"/>
      <c r="R337" s="367"/>
      <c r="S337" s="367"/>
      <c r="T337" s="367"/>
      <c r="U337" s="390"/>
      <c r="V337" s="368"/>
      <c r="W337" s="368"/>
      <c r="X337" s="368"/>
      <c r="Y337" s="368"/>
      <c r="Z337" s="368"/>
      <c r="AA337" s="391"/>
      <c r="AB337" s="369"/>
      <c r="AC337" s="369"/>
      <c r="AD337" s="369"/>
      <c r="AE337" s="369"/>
      <c r="AF337" s="369"/>
      <c r="AG337" s="392"/>
      <c r="AH337" s="370"/>
      <c r="AI337" s="370"/>
      <c r="AJ337" s="370"/>
      <c r="AK337" s="370"/>
      <c r="AL337" s="370"/>
      <c r="AM337" s="365"/>
      <c r="AN337" s="366"/>
      <c r="AO337" s="366"/>
      <c r="AP337" s="366"/>
      <c r="AQ337" s="366"/>
      <c r="AR337" s="366"/>
      <c r="AS337" s="393"/>
      <c r="AT337" s="371"/>
      <c r="AU337" s="371"/>
      <c r="AV337" s="371"/>
      <c r="AW337" s="371"/>
      <c r="AX337" s="371"/>
      <c r="AY337" s="394"/>
      <c r="AZ337" s="372"/>
      <c r="BA337" s="372"/>
      <c r="BB337" s="372"/>
      <c r="BC337" s="372"/>
      <c r="BD337" s="372"/>
      <c r="BE337" s="365"/>
      <c r="BF337" s="366"/>
      <c r="BG337" s="366"/>
      <c r="BH337" s="366"/>
      <c r="BI337" s="366"/>
      <c r="BJ337" s="366"/>
      <c r="BK337" s="395"/>
      <c r="BL337" s="373"/>
      <c r="BM337" s="373"/>
      <c r="BN337" s="373"/>
      <c r="BO337" s="373"/>
      <c r="BP337" s="373"/>
      <c r="BQ337" s="390"/>
      <c r="BR337" s="368"/>
      <c r="BS337" s="368"/>
      <c r="BT337" s="368"/>
      <c r="BU337" s="368"/>
      <c r="BV337" s="368"/>
      <c r="BW337" s="394"/>
      <c r="BX337" s="372"/>
      <c r="BY337" s="372"/>
      <c r="BZ337" s="372"/>
      <c r="CA337" s="372"/>
      <c r="CB337" s="372"/>
      <c r="CC337" s="395"/>
      <c r="CD337" s="389"/>
      <c r="CE337" s="373"/>
      <c r="CF337" s="373"/>
      <c r="CG337" s="373"/>
      <c r="CH337" s="308"/>
    </row>
    <row r="338" spans="1:86" customFormat="1" hidden="1" x14ac:dyDescent="0.25">
      <c r="A338" s="387"/>
      <c r="B338" s="387"/>
      <c r="C338" s="380"/>
      <c r="D338" s="448"/>
      <c r="E338" s="387"/>
      <c r="F338" s="376"/>
      <c r="G338" s="443"/>
      <c r="H338" s="446"/>
      <c r="I338" s="447"/>
      <c r="J338" s="365"/>
      <c r="K338" s="365"/>
      <c r="L338" s="366"/>
      <c r="M338" s="366"/>
      <c r="N338" s="366"/>
      <c r="O338" s="389"/>
      <c r="P338" s="389"/>
      <c r="Q338" s="367"/>
      <c r="R338" s="367"/>
      <c r="S338" s="367"/>
      <c r="T338" s="367"/>
      <c r="U338" s="390"/>
      <c r="V338" s="368"/>
      <c r="W338" s="368"/>
      <c r="X338" s="368"/>
      <c r="Y338" s="368"/>
      <c r="Z338" s="368"/>
      <c r="AA338" s="391"/>
      <c r="AB338" s="369"/>
      <c r="AC338" s="369"/>
      <c r="AD338" s="369"/>
      <c r="AE338" s="369"/>
      <c r="AF338" s="369"/>
      <c r="AG338" s="392"/>
      <c r="AH338" s="370"/>
      <c r="AI338" s="370"/>
      <c r="AJ338" s="370"/>
      <c r="AK338" s="370"/>
      <c r="AL338" s="370"/>
      <c r="AM338" s="365"/>
      <c r="AN338" s="366"/>
      <c r="AO338" s="366"/>
      <c r="AP338" s="366"/>
      <c r="AQ338" s="366"/>
      <c r="AR338" s="366"/>
      <c r="AS338" s="393"/>
      <c r="AT338" s="371"/>
      <c r="AU338" s="371"/>
      <c r="AV338" s="371"/>
      <c r="AW338" s="371"/>
      <c r="AX338" s="371"/>
      <c r="AY338" s="394"/>
      <c r="AZ338" s="372"/>
      <c r="BA338" s="372"/>
      <c r="BB338" s="372"/>
      <c r="BC338" s="372"/>
      <c r="BD338" s="372"/>
      <c r="BE338" s="365"/>
      <c r="BF338" s="366"/>
      <c r="BG338" s="366"/>
      <c r="BH338" s="366"/>
      <c r="BI338" s="366"/>
      <c r="BJ338" s="366"/>
      <c r="BK338" s="395"/>
      <c r="BL338" s="373"/>
      <c r="BM338" s="373"/>
      <c r="BN338" s="373"/>
      <c r="BO338" s="373"/>
      <c r="BP338" s="373"/>
      <c r="BQ338" s="390"/>
      <c r="BR338" s="368"/>
      <c r="BS338" s="368"/>
      <c r="BT338" s="368"/>
      <c r="BU338" s="368"/>
      <c r="BV338" s="368"/>
      <c r="BW338" s="394"/>
      <c r="BX338" s="372"/>
      <c r="BY338" s="372"/>
      <c r="BZ338" s="372"/>
      <c r="CA338" s="372"/>
      <c r="CB338" s="372"/>
      <c r="CC338" s="395"/>
      <c r="CD338" s="389"/>
      <c r="CE338" s="373"/>
      <c r="CF338" s="373"/>
      <c r="CG338" s="373"/>
      <c r="CH338" s="308"/>
    </row>
    <row r="339" spans="1:86" customFormat="1" hidden="1" x14ac:dyDescent="0.25">
      <c r="A339" s="387"/>
      <c r="B339" s="387"/>
      <c r="C339" s="380"/>
      <c r="D339" s="383"/>
      <c r="E339" s="387"/>
      <c r="F339" s="376"/>
      <c r="G339" s="386"/>
      <c r="H339" s="444"/>
      <c r="I339" s="385"/>
      <c r="J339" s="365"/>
      <c r="K339" s="365"/>
      <c r="L339" s="366"/>
      <c r="M339" s="366"/>
      <c r="N339" s="366"/>
      <c r="O339" s="389"/>
      <c r="P339" s="389"/>
      <c r="Q339" s="367"/>
      <c r="R339" s="367"/>
      <c r="S339" s="367"/>
      <c r="T339" s="367"/>
      <c r="U339" s="390"/>
      <c r="V339" s="368"/>
      <c r="W339" s="368"/>
      <c r="X339" s="368"/>
      <c r="Y339" s="368"/>
      <c r="Z339" s="368"/>
      <c r="AA339" s="391"/>
      <c r="AB339" s="369"/>
      <c r="AC339" s="369"/>
      <c r="AD339" s="369"/>
      <c r="AE339" s="369"/>
      <c r="AF339" s="369"/>
      <c r="AG339" s="392"/>
      <c r="AH339" s="370"/>
      <c r="AI339" s="370"/>
      <c r="AJ339" s="370"/>
      <c r="AK339" s="370"/>
      <c r="AL339" s="370"/>
      <c r="AM339" s="365"/>
      <c r="AN339" s="366"/>
      <c r="AO339" s="366"/>
      <c r="AP339" s="366"/>
      <c r="AQ339" s="366"/>
      <c r="AR339" s="366"/>
      <c r="AS339" s="393"/>
      <c r="AT339" s="371"/>
      <c r="AU339" s="371"/>
      <c r="AV339" s="371"/>
      <c r="AW339" s="371"/>
      <c r="AX339" s="371"/>
      <c r="AY339" s="394"/>
      <c r="AZ339" s="372"/>
      <c r="BA339" s="372"/>
      <c r="BB339" s="372"/>
      <c r="BC339" s="372"/>
      <c r="BD339" s="372"/>
      <c r="BE339" s="365"/>
      <c r="BF339" s="366"/>
      <c r="BG339" s="366"/>
      <c r="BH339" s="366"/>
      <c r="BI339" s="366"/>
      <c r="BJ339" s="366"/>
      <c r="BK339" s="395"/>
      <c r="BL339" s="373"/>
      <c r="BM339" s="373"/>
      <c r="BN339" s="373"/>
      <c r="BO339" s="373"/>
      <c r="BP339" s="373"/>
      <c r="BQ339" s="390"/>
      <c r="BR339" s="368"/>
      <c r="BS339" s="368"/>
      <c r="BT339" s="368"/>
      <c r="BU339" s="368"/>
      <c r="BV339" s="368"/>
      <c r="BW339" s="394"/>
      <c r="BX339" s="372"/>
      <c r="BY339" s="372"/>
      <c r="BZ339" s="372"/>
      <c r="CA339" s="372"/>
      <c r="CB339" s="372"/>
      <c r="CC339" s="395"/>
      <c r="CD339" s="389"/>
      <c r="CE339" s="373"/>
      <c r="CF339" s="373"/>
      <c r="CG339" s="373"/>
      <c r="CH339" s="308"/>
    </row>
    <row r="340" spans="1:86" customFormat="1" hidden="1" x14ac:dyDescent="0.25">
      <c r="A340" s="374"/>
      <c r="B340" s="374"/>
      <c r="C340" s="374"/>
      <c r="D340" s="376"/>
      <c r="E340" s="374"/>
      <c r="F340" s="376"/>
      <c r="G340" s="386"/>
      <c r="H340" s="414"/>
      <c r="I340" s="388"/>
      <c r="J340" s="365"/>
      <c r="K340" s="365"/>
      <c r="L340" s="366"/>
      <c r="M340" s="366"/>
      <c r="N340" s="365"/>
      <c r="O340" s="389"/>
      <c r="P340" s="389"/>
      <c r="Q340" s="367"/>
      <c r="R340" s="389"/>
      <c r="S340" s="367"/>
      <c r="T340" s="389"/>
      <c r="U340" s="390"/>
      <c r="V340" s="390"/>
      <c r="W340" s="368"/>
      <c r="X340" s="390"/>
      <c r="Y340" s="368"/>
      <c r="Z340" s="390"/>
      <c r="AA340" s="391"/>
      <c r="AB340" s="391"/>
      <c r="AC340" s="369"/>
      <c r="AD340" s="391"/>
      <c r="AE340" s="369"/>
      <c r="AF340" s="391"/>
      <c r="AG340" s="392"/>
      <c r="AH340" s="392"/>
      <c r="AI340" s="370"/>
      <c r="AJ340" s="392"/>
      <c r="AK340" s="370"/>
      <c r="AL340" s="392"/>
      <c r="AM340" s="365"/>
      <c r="AN340" s="365"/>
      <c r="AO340" s="366"/>
      <c r="AP340" s="365"/>
      <c r="AQ340" s="366"/>
      <c r="AR340" s="365"/>
      <c r="AS340" s="393"/>
      <c r="AT340" s="393"/>
      <c r="AU340" s="371"/>
      <c r="AV340" s="393"/>
      <c r="AW340" s="371"/>
      <c r="AX340" s="393"/>
      <c r="AY340" s="394"/>
      <c r="AZ340" s="394"/>
      <c r="BA340" s="372"/>
      <c r="BB340" s="394"/>
      <c r="BC340" s="372"/>
      <c r="BD340" s="394"/>
      <c r="BE340" s="365"/>
      <c r="BF340" s="365"/>
      <c r="BG340" s="366"/>
      <c r="BH340" s="365"/>
      <c r="BI340" s="366"/>
      <c r="BJ340" s="365"/>
      <c r="BK340" s="395"/>
      <c r="BL340" s="395"/>
      <c r="BM340" s="373"/>
      <c r="BN340" s="395"/>
      <c r="BO340" s="373"/>
      <c r="BP340" s="395"/>
      <c r="BQ340" s="390"/>
      <c r="BR340" s="390"/>
      <c r="BS340" s="368"/>
      <c r="BT340" s="390"/>
      <c r="BU340" s="368"/>
      <c r="BV340" s="390"/>
      <c r="BW340" s="394"/>
      <c r="BX340" s="394"/>
      <c r="BY340" s="372"/>
      <c r="BZ340" s="394"/>
      <c r="CA340" s="372"/>
      <c r="CB340" s="394"/>
      <c r="CC340" s="395"/>
      <c r="CD340" s="389"/>
      <c r="CE340" s="373"/>
      <c r="CF340" s="373"/>
      <c r="CG340" s="395"/>
      <c r="CH340" s="308"/>
    </row>
    <row r="341" spans="1:86" customFormat="1" hidden="1" x14ac:dyDescent="0.25">
      <c r="A341" s="374"/>
      <c r="B341" s="374"/>
      <c r="C341" s="374"/>
      <c r="D341" s="376"/>
      <c r="E341" s="374"/>
      <c r="F341" s="376"/>
      <c r="G341" s="386"/>
      <c r="H341" s="414"/>
      <c r="I341" s="388"/>
      <c r="J341" s="365"/>
      <c r="K341" s="365"/>
      <c r="L341" s="366"/>
      <c r="M341" s="366"/>
      <c r="N341" s="365"/>
      <c r="O341" s="389"/>
      <c r="P341" s="389"/>
      <c r="Q341" s="367"/>
      <c r="R341" s="389"/>
      <c r="S341" s="367"/>
      <c r="T341" s="389"/>
      <c r="U341" s="390"/>
      <c r="V341" s="390"/>
      <c r="W341" s="368"/>
      <c r="X341" s="390"/>
      <c r="Y341" s="368"/>
      <c r="Z341" s="390"/>
      <c r="AA341" s="391"/>
      <c r="AB341" s="391"/>
      <c r="AC341" s="369"/>
      <c r="AD341" s="391"/>
      <c r="AE341" s="369"/>
      <c r="AF341" s="391"/>
      <c r="AG341" s="392"/>
      <c r="AH341" s="392"/>
      <c r="AI341" s="370"/>
      <c r="AJ341" s="392"/>
      <c r="AK341" s="370"/>
      <c r="AL341" s="392"/>
      <c r="AM341" s="365"/>
      <c r="AN341" s="365"/>
      <c r="AO341" s="366"/>
      <c r="AP341" s="365"/>
      <c r="AQ341" s="366"/>
      <c r="AR341" s="365"/>
      <c r="AS341" s="393"/>
      <c r="AT341" s="393"/>
      <c r="AU341" s="371"/>
      <c r="AV341" s="393"/>
      <c r="AW341" s="371"/>
      <c r="AX341" s="393"/>
      <c r="AY341" s="394"/>
      <c r="AZ341" s="394"/>
      <c r="BA341" s="372"/>
      <c r="BB341" s="394"/>
      <c r="BC341" s="372"/>
      <c r="BD341" s="394"/>
      <c r="BE341" s="365"/>
      <c r="BF341" s="365"/>
      <c r="BG341" s="366"/>
      <c r="BH341" s="365"/>
      <c r="BI341" s="366"/>
      <c r="BJ341" s="365"/>
      <c r="BK341" s="395"/>
      <c r="BL341" s="395"/>
      <c r="BM341" s="373"/>
      <c r="BN341" s="395"/>
      <c r="BO341" s="373"/>
      <c r="BP341" s="395"/>
      <c r="BQ341" s="390"/>
      <c r="BR341" s="390"/>
      <c r="BS341" s="368"/>
      <c r="BT341" s="390"/>
      <c r="BU341" s="368"/>
      <c r="BV341" s="390"/>
      <c r="BW341" s="394"/>
      <c r="BX341" s="394"/>
      <c r="BY341" s="372"/>
      <c r="BZ341" s="394"/>
      <c r="CA341" s="372"/>
      <c r="CB341" s="394"/>
      <c r="CC341" s="395"/>
      <c r="CD341" s="389"/>
      <c r="CE341" s="373"/>
      <c r="CF341" s="373"/>
      <c r="CG341" s="395"/>
      <c r="CH341" s="308"/>
    </row>
    <row r="342" spans="1:86" customFormat="1" hidden="1" x14ac:dyDescent="0.25">
      <c r="A342" s="374"/>
      <c r="B342" s="374"/>
      <c r="C342" s="374"/>
      <c r="D342" s="376"/>
      <c r="E342" s="374"/>
      <c r="F342" s="376"/>
      <c r="G342" s="386"/>
      <c r="H342" s="414"/>
      <c r="I342" s="388"/>
      <c r="J342" s="365"/>
      <c r="K342" s="365"/>
      <c r="L342" s="366"/>
      <c r="M342" s="366"/>
      <c r="N342" s="365"/>
      <c r="O342" s="389"/>
      <c r="P342" s="389"/>
      <c r="Q342" s="367"/>
      <c r="R342" s="389"/>
      <c r="S342" s="367"/>
      <c r="T342" s="389"/>
      <c r="U342" s="390"/>
      <c r="V342" s="390"/>
      <c r="W342" s="368"/>
      <c r="X342" s="390"/>
      <c r="Y342" s="368"/>
      <c r="Z342" s="390"/>
      <c r="AA342" s="391"/>
      <c r="AB342" s="391"/>
      <c r="AC342" s="369"/>
      <c r="AD342" s="391"/>
      <c r="AE342" s="369"/>
      <c r="AF342" s="391"/>
      <c r="AG342" s="392"/>
      <c r="AH342" s="392"/>
      <c r="AI342" s="370"/>
      <c r="AJ342" s="392"/>
      <c r="AK342" s="370"/>
      <c r="AL342" s="392"/>
      <c r="AM342" s="365"/>
      <c r="AN342" s="365"/>
      <c r="AO342" s="366"/>
      <c r="AP342" s="365"/>
      <c r="AQ342" s="366"/>
      <c r="AR342" s="365"/>
      <c r="AS342" s="393"/>
      <c r="AT342" s="393"/>
      <c r="AU342" s="371"/>
      <c r="AV342" s="393"/>
      <c r="AW342" s="371"/>
      <c r="AX342" s="393"/>
      <c r="AY342" s="394"/>
      <c r="AZ342" s="394"/>
      <c r="BA342" s="372"/>
      <c r="BB342" s="394"/>
      <c r="BC342" s="372"/>
      <c r="BD342" s="394"/>
      <c r="BE342" s="365"/>
      <c r="BF342" s="365"/>
      <c r="BG342" s="366"/>
      <c r="BH342" s="365"/>
      <c r="BI342" s="366"/>
      <c r="BJ342" s="365"/>
      <c r="BK342" s="395"/>
      <c r="BL342" s="395"/>
      <c r="BM342" s="373"/>
      <c r="BN342" s="395"/>
      <c r="BO342" s="373"/>
      <c r="BP342" s="395"/>
      <c r="BQ342" s="390"/>
      <c r="BR342" s="390"/>
      <c r="BS342" s="368"/>
      <c r="BT342" s="390"/>
      <c r="BU342" s="368"/>
      <c r="BV342" s="390"/>
      <c r="BW342" s="394"/>
      <c r="BX342" s="394"/>
      <c r="BY342" s="372"/>
      <c r="BZ342" s="394"/>
      <c r="CA342" s="372"/>
      <c r="CB342" s="394"/>
      <c r="CC342" s="395"/>
      <c r="CD342" s="389"/>
      <c r="CE342" s="373"/>
      <c r="CF342" s="373"/>
      <c r="CG342" s="395"/>
      <c r="CH342" s="308"/>
    </row>
    <row r="343" spans="1:86" customFormat="1" hidden="1" x14ac:dyDescent="0.25">
      <c r="A343" s="405"/>
      <c r="B343" s="405"/>
      <c r="C343" s="405"/>
      <c r="D343" s="410"/>
      <c r="E343" s="405"/>
      <c r="F343" s="406"/>
      <c r="G343" s="407"/>
      <c r="H343" s="469"/>
      <c r="I343" s="408"/>
      <c r="J343" s="418"/>
      <c r="K343" s="418"/>
      <c r="L343" s="418"/>
      <c r="M343" s="418"/>
      <c r="N343" s="418"/>
      <c r="O343" s="419"/>
      <c r="P343" s="419"/>
      <c r="Q343" s="419"/>
      <c r="R343" s="419"/>
      <c r="S343" s="419"/>
      <c r="T343" s="419"/>
      <c r="U343" s="420"/>
      <c r="V343" s="420"/>
      <c r="W343" s="420"/>
      <c r="X343" s="420"/>
      <c r="Y343" s="420"/>
      <c r="Z343" s="420"/>
      <c r="AA343" s="421"/>
      <c r="AB343" s="421"/>
      <c r="AC343" s="421"/>
      <c r="AD343" s="421"/>
      <c r="AE343" s="421"/>
      <c r="AF343" s="421"/>
      <c r="AG343" s="422"/>
      <c r="AH343" s="422"/>
      <c r="AI343" s="422"/>
      <c r="AJ343" s="422"/>
      <c r="AK343" s="422"/>
      <c r="AL343" s="422"/>
      <c r="AM343" s="418"/>
      <c r="AN343" s="418"/>
      <c r="AO343" s="418"/>
      <c r="AP343" s="418"/>
      <c r="AQ343" s="418"/>
      <c r="AR343" s="418"/>
      <c r="AS343" s="423"/>
      <c r="AT343" s="423"/>
      <c r="AU343" s="423"/>
      <c r="AV343" s="423"/>
      <c r="AW343" s="423"/>
      <c r="AX343" s="423"/>
      <c r="AY343" s="424"/>
      <c r="AZ343" s="424"/>
      <c r="BA343" s="424"/>
      <c r="BB343" s="424"/>
      <c r="BC343" s="424"/>
      <c r="BD343" s="424"/>
      <c r="BE343" s="418"/>
      <c r="BF343" s="418"/>
      <c r="BG343" s="418"/>
      <c r="BH343" s="418"/>
      <c r="BI343" s="418"/>
      <c r="BJ343" s="418"/>
      <c r="BK343" s="425"/>
      <c r="BL343" s="425"/>
      <c r="BM343" s="425"/>
      <c r="BN343" s="425"/>
      <c r="BO343" s="425"/>
      <c r="BP343" s="425"/>
      <c r="BQ343" s="420"/>
      <c r="BR343" s="420"/>
      <c r="BS343" s="420"/>
      <c r="BT343" s="420"/>
      <c r="BU343" s="420"/>
      <c r="BV343" s="420"/>
      <c r="BW343" s="424"/>
      <c r="BX343" s="424"/>
      <c r="BY343" s="424"/>
      <c r="BZ343" s="424"/>
      <c r="CA343" s="424"/>
      <c r="CB343" s="424"/>
      <c r="CC343" s="425"/>
      <c r="CD343" s="419"/>
      <c r="CE343" s="425"/>
      <c r="CF343" s="425"/>
      <c r="CG343" s="425"/>
      <c r="CH343" s="308"/>
    </row>
    <row r="344" spans="1:86" customFormat="1" hidden="1" x14ac:dyDescent="0.25">
      <c r="A344" s="520"/>
      <c r="B344" s="520"/>
      <c r="C344" s="520"/>
      <c r="D344" s="410"/>
      <c r="E344" s="520"/>
      <c r="F344" s="410"/>
      <c r="G344" s="503"/>
      <c r="H344" s="436"/>
      <c r="I344" s="304"/>
      <c r="J344" s="365"/>
      <c r="K344" s="365"/>
      <c r="L344" s="366"/>
      <c r="M344" s="366"/>
      <c r="N344" s="366"/>
      <c r="O344" s="389"/>
      <c r="P344" s="389"/>
      <c r="Q344" s="367"/>
      <c r="R344" s="367"/>
      <c r="S344" s="367"/>
      <c r="T344" s="367"/>
      <c r="U344" s="390"/>
      <c r="V344" s="368"/>
      <c r="W344" s="368"/>
      <c r="X344" s="368"/>
      <c r="Y344" s="368"/>
      <c r="Z344" s="368"/>
      <c r="AA344" s="391"/>
      <c r="AB344" s="369"/>
      <c r="AC344" s="369"/>
      <c r="AD344" s="369"/>
      <c r="AE344" s="369"/>
      <c r="AF344" s="369"/>
      <c r="AG344" s="392"/>
      <c r="AH344" s="370"/>
      <c r="AI344" s="370"/>
      <c r="AJ344" s="370"/>
      <c r="AK344" s="370"/>
      <c r="AL344" s="370"/>
      <c r="AM344" s="365"/>
      <c r="AN344" s="366"/>
      <c r="AO344" s="366"/>
      <c r="AP344" s="366"/>
      <c r="AQ344" s="366"/>
      <c r="AR344" s="366"/>
      <c r="AS344" s="393"/>
      <c r="AT344" s="371"/>
      <c r="AU344" s="371"/>
      <c r="AV344" s="371"/>
      <c r="AW344" s="371"/>
      <c r="AX344" s="371"/>
      <c r="AY344" s="394"/>
      <c r="AZ344" s="372"/>
      <c r="BA344" s="372"/>
      <c r="BB344" s="372"/>
      <c r="BC344" s="372"/>
      <c r="BD344" s="372"/>
      <c r="BE344" s="365"/>
      <c r="BF344" s="366"/>
      <c r="BG344" s="366"/>
      <c r="BH344" s="366"/>
      <c r="BI344" s="366"/>
      <c r="BJ344" s="366"/>
      <c r="BK344" s="395"/>
      <c r="BL344" s="373"/>
      <c r="BM344" s="373"/>
      <c r="BN344" s="373"/>
      <c r="BO344" s="373"/>
      <c r="BP344" s="373"/>
      <c r="BQ344" s="390"/>
      <c r="BR344" s="368"/>
      <c r="BS344" s="368"/>
      <c r="BT344" s="368"/>
      <c r="BU344" s="368"/>
      <c r="BV344" s="368"/>
      <c r="BW344" s="394"/>
      <c r="BX344" s="372"/>
      <c r="BY344" s="372"/>
      <c r="BZ344" s="372"/>
      <c r="CA344" s="372"/>
      <c r="CB344" s="372"/>
      <c r="CC344" s="395"/>
      <c r="CD344" s="389"/>
      <c r="CE344" s="373"/>
      <c r="CF344" s="373"/>
      <c r="CG344" s="373"/>
      <c r="CH344" s="308"/>
    </row>
    <row r="345" spans="1:86" customFormat="1" hidden="1" x14ac:dyDescent="0.25">
      <c r="A345" s="510"/>
      <c r="B345" s="510"/>
      <c r="C345" s="510"/>
      <c r="D345" s="511"/>
      <c r="E345" s="510"/>
      <c r="F345" s="511"/>
      <c r="G345" s="481"/>
      <c r="H345" s="432"/>
      <c r="I345" s="433"/>
      <c r="J345" s="365"/>
      <c r="K345" s="365"/>
      <c r="L345" s="366"/>
      <c r="M345" s="366"/>
      <c r="N345" s="366"/>
      <c r="O345" s="389"/>
      <c r="P345" s="389"/>
      <c r="Q345" s="367"/>
      <c r="R345" s="367"/>
      <c r="S345" s="367"/>
      <c r="T345" s="367"/>
      <c r="U345" s="390"/>
      <c r="V345" s="368"/>
      <c r="W345" s="368"/>
      <c r="X345" s="368"/>
      <c r="Y345" s="368"/>
      <c r="Z345" s="368"/>
      <c r="AA345" s="391"/>
      <c r="AB345" s="369"/>
      <c r="AC345" s="369"/>
      <c r="AD345" s="369"/>
      <c r="AE345" s="369"/>
      <c r="AF345" s="369"/>
      <c r="AG345" s="392"/>
      <c r="AH345" s="370"/>
      <c r="AI345" s="370"/>
      <c r="AJ345" s="370"/>
      <c r="AK345" s="370"/>
      <c r="AL345" s="370"/>
      <c r="AM345" s="365"/>
      <c r="AN345" s="366"/>
      <c r="AO345" s="366"/>
      <c r="AP345" s="366"/>
      <c r="AQ345" s="366"/>
      <c r="AR345" s="366"/>
      <c r="AS345" s="393"/>
      <c r="AT345" s="371"/>
      <c r="AU345" s="371"/>
      <c r="AV345" s="371"/>
      <c r="AW345" s="371"/>
      <c r="AX345" s="371"/>
      <c r="AY345" s="394"/>
      <c r="AZ345" s="372"/>
      <c r="BA345" s="372"/>
      <c r="BB345" s="372"/>
      <c r="BC345" s="372"/>
      <c r="BD345" s="372"/>
      <c r="BE345" s="365"/>
      <c r="BF345" s="366"/>
      <c r="BG345" s="366"/>
      <c r="BH345" s="366"/>
      <c r="BI345" s="366"/>
      <c r="BJ345" s="366"/>
      <c r="BK345" s="395"/>
      <c r="BL345" s="373"/>
      <c r="BM345" s="373"/>
      <c r="BN345" s="373"/>
      <c r="BO345" s="373"/>
      <c r="BP345" s="373"/>
      <c r="BQ345" s="390"/>
      <c r="BR345" s="368"/>
      <c r="BS345" s="368"/>
      <c r="BT345" s="368"/>
      <c r="BU345" s="368"/>
      <c r="BV345" s="368"/>
      <c r="BW345" s="394"/>
      <c r="BX345" s="372"/>
      <c r="BY345" s="372"/>
      <c r="BZ345" s="372"/>
      <c r="CA345" s="372"/>
      <c r="CB345" s="372"/>
      <c r="CC345" s="395"/>
      <c r="CD345" s="389"/>
      <c r="CE345" s="373"/>
      <c r="CF345" s="373"/>
      <c r="CG345" s="373"/>
      <c r="CH345" s="308"/>
    </row>
    <row r="346" spans="1:86" customFormat="1" hidden="1" x14ac:dyDescent="0.25">
      <c r="A346" s="510"/>
      <c r="B346" s="510"/>
      <c r="C346" s="510"/>
      <c r="D346" s="511"/>
      <c r="E346" s="510"/>
      <c r="F346" s="511"/>
      <c r="G346" s="481"/>
      <c r="H346" s="436"/>
      <c r="I346" s="433"/>
      <c r="J346" s="365"/>
      <c r="K346" s="365"/>
      <c r="L346" s="366"/>
      <c r="M346" s="366"/>
      <c r="N346" s="366"/>
      <c r="O346" s="389"/>
      <c r="P346" s="389"/>
      <c r="Q346" s="367"/>
      <c r="R346" s="367"/>
      <c r="S346" s="367"/>
      <c r="T346" s="367"/>
      <c r="U346" s="390"/>
      <c r="V346" s="368"/>
      <c r="W346" s="368"/>
      <c r="X346" s="368"/>
      <c r="Y346" s="368"/>
      <c r="Z346" s="368"/>
      <c r="AA346" s="391"/>
      <c r="AB346" s="369"/>
      <c r="AC346" s="369"/>
      <c r="AD346" s="369"/>
      <c r="AE346" s="369"/>
      <c r="AF346" s="369"/>
      <c r="AG346" s="392"/>
      <c r="AH346" s="370"/>
      <c r="AI346" s="370"/>
      <c r="AJ346" s="370"/>
      <c r="AK346" s="370"/>
      <c r="AL346" s="370"/>
      <c r="AM346" s="365"/>
      <c r="AN346" s="366"/>
      <c r="AO346" s="366"/>
      <c r="AP346" s="366"/>
      <c r="AQ346" s="366"/>
      <c r="AR346" s="366"/>
      <c r="AS346" s="393"/>
      <c r="AT346" s="371"/>
      <c r="AU346" s="371"/>
      <c r="AV346" s="371"/>
      <c r="AW346" s="371"/>
      <c r="AX346" s="371"/>
      <c r="AY346" s="394"/>
      <c r="AZ346" s="372"/>
      <c r="BA346" s="372"/>
      <c r="BB346" s="372"/>
      <c r="BC346" s="372"/>
      <c r="BD346" s="372"/>
      <c r="BE346" s="365"/>
      <c r="BF346" s="366"/>
      <c r="BG346" s="366"/>
      <c r="BH346" s="366"/>
      <c r="BI346" s="366"/>
      <c r="BJ346" s="366"/>
      <c r="BK346" s="395"/>
      <c r="BL346" s="373"/>
      <c r="BM346" s="373"/>
      <c r="BN346" s="373"/>
      <c r="BO346" s="373"/>
      <c r="BP346" s="373"/>
      <c r="BQ346" s="390"/>
      <c r="BR346" s="368"/>
      <c r="BS346" s="368"/>
      <c r="BT346" s="368"/>
      <c r="BU346" s="368"/>
      <c r="BV346" s="368"/>
      <c r="BW346" s="394"/>
      <c r="BX346" s="372"/>
      <c r="BY346" s="372"/>
      <c r="BZ346" s="372"/>
      <c r="CA346" s="372"/>
      <c r="CB346" s="372"/>
      <c r="CC346" s="395"/>
      <c r="CD346" s="389"/>
      <c r="CE346" s="373"/>
      <c r="CF346" s="373"/>
      <c r="CG346" s="373"/>
      <c r="CH346" s="308"/>
    </row>
    <row r="347" spans="1:86" customFormat="1" hidden="1" x14ac:dyDescent="0.25">
      <c r="A347" s="510"/>
      <c r="B347" s="510"/>
      <c r="C347" s="510"/>
      <c r="D347" s="511"/>
      <c r="E347" s="510"/>
      <c r="F347" s="511"/>
      <c r="G347" s="481"/>
      <c r="H347" s="436"/>
      <c r="I347" s="433"/>
      <c r="J347" s="365"/>
      <c r="K347" s="365"/>
      <c r="L347" s="366"/>
      <c r="M347" s="366"/>
      <c r="N347" s="366"/>
      <c r="O347" s="389"/>
      <c r="P347" s="389"/>
      <c r="Q347" s="367"/>
      <c r="R347" s="367"/>
      <c r="S347" s="367"/>
      <c r="T347" s="367"/>
      <c r="U347" s="390"/>
      <c r="V347" s="368"/>
      <c r="W347" s="368"/>
      <c r="X347" s="368"/>
      <c r="Y347" s="368"/>
      <c r="Z347" s="368"/>
      <c r="AA347" s="391"/>
      <c r="AB347" s="369"/>
      <c r="AC347" s="369"/>
      <c r="AD347" s="369"/>
      <c r="AE347" s="369"/>
      <c r="AF347" s="369"/>
      <c r="AG347" s="392"/>
      <c r="AH347" s="370"/>
      <c r="AI347" s="370"/>
      <c r="AJ347" s="370"/>
      <c r="AK347" s="370"/>
      <c r="AL347" s="370"/>
      <c r="AM347" s="365"/>
      <c r="AN347" s="366"/>
      <c r="AO347" s="366"/>
      <c r="AP347" s="366"/>
      <c r="AQ347" s="366"/>
      <c r="AR347" s="366"/>
      <c r="AS347" s="393"/>
      <c r="AT347" s="371"/>
      <c r="AU347" s="371"/>
      <c r="AV347" s="371"/>
      <c r="AW347" s="371"/>
      <c r="AX347" s="371"/>
      <c r="AY347" s="394"/>
      <c r="AZ347" s="372"/>
      <c r="BA347" s="372"/>
      <c r="BB347" s="372"/>
      <c r="BC347" s="372"/>
      <c r="BD347" s="372"/>
      <c r="BE347" s="365"/>
      <c r="BF347" s="366"/>
      <c r="BG347" s="366"/>
      <c r="BH347" s="366"/>
      <c r="BI347" s="366"/>
      <c r="BJ347" s="366"/>
      <c r="BK347" s="395"/>
      <c r="BL347" s="373"/>
      <c r="BM347" s="373"/>
      <c r="BN347" s="373"/>
      <c r="BO347" s="373"/>
      <c r="BP347" s="373"/>
      <c r="BQ347" s="390"/>
      <c r="BR347" s="368"/>
      <c r="BS347" s="368"/>
      <c r="BT347" s="368"/>
      <c r="BU347" s="368"/>
      <c r="BV347" s="368"/>
      <c r="BW347" s="394"/>
      <c r="BX347" s="372"/>
      <c r="BY347" s="372"/>
      <c r="BZ347" s="372"/>
      <c r="CA347" s="372"/>
      <c r="CB347" s="372"/>
      <c r="CC347" s="395"/>
      <c r="CD347" s="389"/>
      <c r="CE347" s="373"/>
      <c r="CF347" s="373"/>
      <c r="CG347" s="373"/>
      <c r="CH347" s="308"/>
    </row>
    <row r="348" spans="1:86" customFormat="1" hidden="1" x14ac:dyDescent="0.25">
      <c r="A348" s="510"/>
      <c r="B348" s="510"/>
      <c r="C348" s="510"/>
      <c r="D348" s="511"/>
      <c r="E348" s="510"/>
      <c r="F348" s="511"/>
      <c r="G348" s="481"/>
      <c r="H348" s="432"/>
      <c r="I348" s="433"/>
      <c r="J348" s="365"/>
      <c r="K348" s="365"/>
      <c r="L348" s="366"/>
      <c r="M348" s="366"/>
      <c r="N348" s="366"/>
      <c r="O348" s="389"/>
      <c r="P348" s="389"/>
      <c r="Q348" s="367"/>
      <c r="R348" s="367"/>
      <c r="S348" s="367"/>
      <c r="T348" s="367"/>
      <c r="U348" s="390"/>
      <c r="V348" s="368"/>
      <c r="W348" s="368"/>
      <c r="X348" s="368"/>
      <c r="Y348" s="368"/>
      <c r="Z348" s="368"/>
      <c r="AA348" s="391"/>
      <c r="AB348" s="369"/>
      <c r="AC348" s="369"/>
      <c r="AD348" s="369"/>
      <c r="AE348" s="369"/>
      <c r="AF348" s="369"/>
      <c r="AG348" s="392"/>
      <c r="AH348" s="370"/>
      <c r="AI348" s="370"/>
      <c r="AJ348" s="370"/>
      <c r="AK348" s="370"/>
      <c r="AL348" s="370"/>
      <c r="AM348" s="365"/>
      <c r="AN348" s="366"/>
      <c r="AO348" s="366"/>
      <c r="AP348" s="366"/>
      <c r="AQ348" s="366"/>
      <c r="AR348" s="366"/>
      <c r="AS348" s="393"/>
      <c r="AT348" s="371"/>
      <c r="AU348" s="371"/>
      <c r="AV348" s="371"/>
      <c r="AW348" s="371"/>
      <c r="AX348" s="371"/>
      <c r="AY348" s="394"/>
      <c r="AZ348" s="372"/>
      <c r="BA348" s="372"/>
      <c r="BB348" s="372"/>
      <c r="BC348" s="372"/>
      <c r="BD348" s="372"/>
      <c r="BE348" s="365"/>
      <c r="BF348" s="366"/>
      <c r="BG348" s="366"/>
      <c r="BH348" s="366"/>
      <c r="BI348" s="366"/>
      <c r="BJ348" s="366"/>
      <c r="BK348" s="395"/>
      <c r="BL348" s="373"/>
      <c r="BM348" s="373"/>
      <c r="BN348" s="373"/>
      <c r="BO348" s="373"/>
      <c r="BP348" s="373"/>
      <c r="BQ348" s="390"/>
      <c r="BR348" s="368"/>
      <c r="BS348" s="368"/>
      <c r="BT348" s="368"/>
      <c r="BU348" s="368"/>
      <c r="BV348" s="368"/>
      <c r="BW348" s="394"/>
      <c r="BX348" s="372"/>
      <c r="BY348" s="372"/>
      <c r="BZ348" s="372"/>
      <c r="CA348" s="372"/>
      <c r="CB348" s="372"/>
      <c r="CC348" s="395"/>
      <c r="CD348" s="389"/>
      <c r="CE348" s="373"/>
      <c r="CF348" s="373"/>
      <c r="CG348" s="373"/>
      <c r="CH348" s="308"/>
    </row>
    <row r="349" spans="1:86" customFormat="1" hidden="1" x14ac:dyDescent="0.25">
      <c r="A349" s="515"/>
      <c r="B349" s="515"/>
      <c r="C349" s="515"/>
      <c r="D349" s="516"/>
      <c r="E349" s="515"/>
      <c r="F349" s="516"/>
      <c r="G349" s="517"/>
      <c r="H349" s="440"/>
      <c r="I349" s="441"/>
      <c r="J349" s="365"/>
      <c r="K349" s="365"/>
      <c r="L349" s="366"/>
      <c r="M349" s="366"/>
      <c r="N349" s="366"/>
      <c r="O349" s="389"/>
      <c r="P349" s="389"/>
      <c r="Q349" s="367"/>
      <c r="R349" s="367"/>
      <c r="S349" s="367"/>
      <c r="T349" s="367"/>
      <c r="U349" s="390"/>
      <c r="V349" s="368"/>
      <c r="W349" s="368"/>
      <c r="X349" s="368"/>
      <c r="Y349" s="368"/>
      <c r="Z349" s="368"/>
      <c r="AA349" s="391"/>
      <c r="AB349" s="369"/>
      <c r="AC349" s="369"/>
      <c r="AD349" s="369"/>
      <c r="AE349" s="369"/>
      <c r="AF349" s="369"/>
      <c r="AG349" s="392"/>
      <c r="AH349" s="370"/>
      <c r="AI349" s="370"/>
      <c r="AJ349" s="370"/>
      <c r="AK349" s="370"/>
      <c r="AL349" s="370"/>
      <c r="AM349" s="365"/>
      <c r="AN349" s="366"/>
      <c r="AO349" s="366"/>
      <c r="AP349" s="366"/>
      <c r="AQ349" s="366"/>
      <c r="AR349" s="366"/>
      <c r="AS349" s="393"/>
      <c r="AT349" s="371"/>
      <c r="AU349" s="371"/>
      <c r="AV349" s="371"/>
      <c r="AW349" s="371"/>
      <c r="AX349" s="371"/>
      <c r="AY349" s="394"/>
      <c r="AZ349" s="372"/>
      <c r="BA349" s="372"/>
      <c r="BB349" s="372"/>
      <c r="BC349" s="372"/>
      <c r="BD349" s="372"/>
      <c r="BE349" s="365"/>
      <c r="BF349" s="366"/>
      <c r="BG349" s="366"/>
      <c r="BH349" s="366"/>
      <c r="BI349" s="366"/>
      <c r="BJ349" s="366"/>
      <c r="BK349" s="395"/>
      <c r="BL349" s="373"/>
      <c r="BM349" s="373"/>
      <c r="BN349" s="373"/>
      <c r="BO349" s="373"/>
      <c r="BP349" s="373"/>
      <c r="BQ349" s="390"/>
      <c r="BR349" s="368"/>
      <c r="BS349" s="368"/>
      <c r="BT349" s="368"/>
      <c r="BU349" s="368"/>
      <c r="BV349" s="368"/>
      <c r="BW349" s="394"/>
      <c r="BX349" s="372"/>
      <c r="BY349" s="372"/>
      <c r="BZ349" s="372"/>
      <c r="CA349" s="372"/>
      <c r="CB349" s="372"/>
      <c r="CC349" s="395"/>
      <c r="CD349" s="389"/>
      <c r="CE349" s="373"/>
      <c r="CF349" s="373"/>
      <c r="CG349" s="373"/>
      <c r="CH349" s="308"/>
    </row>
    <row r="350" spans="1:86" customFormat="1" hidden="1" x14ac:dyDescent="0.25">
      <c r="A350" s="515"/>
      <c r="B350" s="515"/>
      <c r="C350" s="515"/>
      <c r="D350" s="516"/>
      <c r="E350" s="515"/>
      <c r="F350" s="516"/>
      <c r="G350" s="517"/>
      <c r="H350" s="440"/>
      <c r="I350" s="441"/>
      <c r="J350" s="365"/>
      <c r="K350" s="365"/>
      <c r="L350" s="366"/>
      <c r="M350" s="366"/>
      <c r="N350" s="366"/>
      <c r="O350" s="389"/>
      <c r="P350" s="389"/>
      <c r="Q350" s="367"/>
      <c r="R350" s="367"/>
      <c r="S350" s="367"/>
      <c r="T350" s="367"/>
      <c r="U350" s="390"/>
      <c r="V350" s="368"/>
      <c r="W350" s="368"/>
      <c r="X350" s="368"/>
      <c r="Y350" s="368"/>
      <c r="Z350" s="368"/>
      <c r="AA350" s="391"/>
      <c r="AB350" s="369"/>
      <c r="AC350" s="369"/>
      <c r="AD350" s="369"/>
      <c r="AE350" s="369"/>
      <c r="AF350" s="369"/>
      <c r="AG350" s="392"/>
      <c r="AH350" s="370"/>
      <c r="AI350" s="370"/>
      <c r="AJ350" s="370"/>
      <c r="AK350" s="370"/>
      <c r="AL350" s="370"/>
      <c r="AM350" s="365"/>
      <c r="AN350" s="366"/>
      <c r="AO350" s="366"/>
      <c r="AP350" s="366"/>
      <c r="AQ350" s="366"/>
      <c r="AR350" s="366"/>
      <c r="AS350" s="393"/>
      <c r="AT350" s="371"/>
      <c r="AU350" s="371"/>
      <c r="AV350" s="371"/>
      <c r="AW350" s="371"/>
      <c r="AX350" s="371"/>
      <c r="AY350" s="394"/>
      <c r="AZ350" s="372"/>
      <c r="BA350" s="372"/>
      <c r="BB350" s="372"/>
      <c r="BC350" s="372"/>
      <c r="BD350" s="372"/>
      <c r="BE350" s="365"/>
      <c r="BF350" s="366"/>
      <c r="BG350" s="366"/>
      <c r="BH350" s="366"/>
      <c r="BI350" s="366"/>
      <c r="BJ350" s="366"/>
      <c r="BK350" s="395"/>
      <c r="BL350" s="373"/>
      <c r="BM350" s="373"/>
      <c r="BN350" s="373"/>
      <c r="BO350" s="373"/>
      <c r="BP350" s="373"/>
      <c r="BQ350" s="390"/>
      <c r="BR350" s="368"/>
      <c r="BS350" s="368"/>
      <c r="BT350" s="368"/>
      <c r="BU350" s="368"/>
      <c r="BV350" s="368"/>
      <c r="BW350" s="394"/>
      <c r="BX350" s="372"/>
      <c r="BY350" s="372"/>
      <c r="BZ350" s="372"/>
      <c r="CA350" s="372"/>
      <c r="CB350" s="372"/>
      <c r="CC350" s="395"/>
      <c r="CD350" s="389"/>
      <c r="CE350" s="373"/>
      <c r="CF350" s="373"/>
      <c r="CG350" s="373"/>
      <c r="CH350" s="308"/>
    </row>
    <row r="351" spans="1:86" customFormat="1" hidden="1" x14ac:dyDescent="0.25">
      <c r="A351" s="387"/>
      <c r="B351" s="374"/>
      <c r="C351" s="374"/>
      <c r="D351" s="376"/>
      <c r="E351" s="387"/>
      <c r="F351" s="376"/>
      <c r="G351" s="386"/>
      <c r="H351" s="458"/>
      <c r="I351" s="377"/>
      <c r="J351" s="365"/>
      <c r="K351" s="365"/>
      <c r="L351" s="366"/>
      <c r="M351" s="366"/>
      <c r="N351" s="366"/>
      <c r="O351" s="389"/>
      <c r="P351" s="389"/>
      <c r="Q351" s="367"/>
      <c r="R351" s="367"/>
      <c r="S351" s="367"/>
      <c r="T351" s="367"/>
      <c r="U351" s="390"/>
      <c r="V351" s="368"/>
      <c r="W351" s="368"/>
      <c r="X351" s="368"/>
      <c r="Y351" s="368"/>
      <c r="Z351" s="368"/>
      <c r="AA351" s="391"/>
      <c r="AB351" s="369"/>
      <c r="AC351" s="369"/>
      <c r="AD351" s="369"/>
      <c r="AE351" s="369"/>
      <c r="AF351" s="369"/>
      <c r="AG351" s="392"/>
      <c r="AH351" s="370"/>
      <c r="AI351" s="370"/>
      <c r="AJ351" s="370"/>
      <c r="AK351" s="370"/>
      <c r="AL351" s="370"/>
      <c r="AM351" s="365"/>
      <c r="AN351" s="366"/>
      <c r="AO351" s="366"/>
      <c r="AP351" s="366"/>
      <c r="AQ351" s="366"/>
      <c r="AR351" s="366"/>
      <c r="AS351" s="393"/>
      <c r="AT351" s="371"/>
      <c r="AU351" s="371"/>
      <c r="AV351" s="371"/>
      <c r="AW351" s="371"/>
      <c r="AX351" s="371"/>
      <c r="AY351" s="394"/>
      <c r="AZ351" s="372"/>
      <c r="BA351" s="372"/>
      <c r="BB351" s="372"/>
      <c r="BC351" s="372"/>
      <c r="BD351" s="372"/>
      <c r="BE351" s="365"/>
      <c r="BF351" s="366"/>
      <c r="BG351" s="366"/>
      <c r="BH351" s="366"/>
      <c r="BI351" s="366"/>
      <c r="BJ351" s="366"/>
      <c r="BK351" s="395"/>
      <c r="BL351" s="373"/>
      <c r="BM351" s="373"/>
      <c r="BN351" s="373"/>
      <c r="BO351" s="373"/>
      <c r="BP351" s="373"/>
      <c r="BQ351" s="390"/>
      <c r="BR351" s="368"/>
      <c r="BS351" s="368"/>
      <c r="BT351" s="368"/>
      <c r="BU351" s="368"/>
      <c r="BV351" s="368"/>
      <c r="BW351" s="394"/>
      <c r="BX351" s="372"/>
      <c r="BY351" s="372"/>
      <c r="BZ351" s="372"/>
      <c r="CA351" s="372"/>
      <c r="CB351" s="372"/>
      <c r="CC351" s="395"/>
      <c r="CD351" s="389"/>
      <c r="CE351" s="373"/>
      <c r="CF351" s="373"/>
      <c r="CG351" s="373"/>
      <c r="CH351" s="308"/>
    </row>
    <row r="352" spans="1:86" customFormat="1" hidden="1" x14ac:dyDescent="0.25">
      <c r="A352" s="501"/>
      <c r="B352" s="398"/>
      <c r="C352" s="398"/>
      <c r="D352" s="455"/>
      <c r="E352" s="387"/>
      <c r="F352" s="376"/>
      <c r="G352" s="386"/>
      <c r="H352" s="458"/>
      <c r="I352" s="521"/>
      <c r="J352" s="365"/>
      <c r="K352" s="365"/>
      <c r="L352" s="366"/>
      <c r="M352" s="366"/>
      <c r="N352" s="366"/>
      <c r="O352" s="389"/>
      <c r="P352" s="389"/>
      <c r="Q352" s="367"/>
      <c r="R352" s="367"/>
      <c r="S352" s="367"/>
      <c r="T352" s="367"/>
      <c r="U352" s="390"/>
      <c r="V352" s="368"/>
      <c r="W352" s="368"/>
      <c r="X352" s="368"/>
      <c r="Y352" s="368"/>
      <c r="Z352" s="368"/>
      <c r="AA352" s="391"/>
      <c r="AB352" s="369"/>
      <c r="AC352" s="369"/>
      <c r="AD352" s="369"/>
      <c r="AE352" s="369"/>
      <c r="AF352" s="369"/>
      <c r="AG352" s="392"/>
      <c r="AH352" s="370"/>
      <c r="AI352" s="370"/>
      <c r="AJ352" s="370"/>
      <c r="AK352" s="370"/>
      <c r="AL352" s="370"/>
      <c r="AM352" s="365"/>
      <c r="AN352" s="366"/>
      <c r="AO352" s="366"/>
      <c r="AP352" s="366"/>
      <c r="AQ352" s="366"/>
      <c r="AR352" s="366"/>
      <c r="AS352" s="393"/>
      <c r="AT352" s="371"/>
      <c r="AU352" s="371"/>
      <c r="AV352" s="371"/>
      <c r="AW352" s="371"/>
      <c r="AX352" s="371"/>
      <c r="AY352" s="394"/>
      <c r="AZ352" s="372"/>
      <c r="BA352" s="372"/>
      <c r="BB352" s="372"/>
      <c r="BC352" s="372"/>
      <c r="BD352" s="372"/>
      <c r="BE352" s="365"/>
      <c r="BF352" s="366"/>
      <c r="BG352" s="366"/>
      <c r="BH352" s="366"/>
      <c r="BI352" s="366"/>
      <c r="BJ352" s="366"/>
      <c r="BK352" s="395"/>
      <c r="BL352" s="373"/>
      <c r="BM352" s="373"/>
      <c r="BN352" s="373"/>
      <c r="BO352" s="373"/>
      <c r="BP352" s="373"/>
      <c r="BQ352" s="390"/>
      <c r="BR352" s="368"/>
      <c r="BS352" s="368"/>
      <c r="BT352" s="368"/>
      <c r="BU352" s="368"/>
      <c r="BV352" s="368"/>
      <c r="BW352" s="394"/>
      <c r="BX352" s="372"/>
      <c r="BY352" s="372"/>
      <c r="BZ352" s="372"/>
      <c r="CA352" s="372"/>
      <c r="CB352" s="372"/>
      <c r="CC352" s="395"/>
      <c r="CD352" s="389"/>
      <c r="CE352" s="373"/>
      <c r="CF352" s="373"/>
      <c r="CG352" s="373"/>
      <c r="CH352" s="308"/>
    </row>
    <row r="353" spans="1:86" customFormat="1" hidden="1" x14ac:dyDescent="0.25">
      <c r="A353" s="501"/>
      <c r="B353" s="310"/>
      <c r="C353" s="398"/>
      <c r="D353" s="448"/>
      <c r="E353" s="387"/>
      <c r="F353" s="376"/>
      <c r="G353" s="443"/>
      <c r="H353" s="446"/>
      <c r="I353" s="522"/>
      <c r="J353" s="365"/>
      <c r="K353" s="365"/>
      <c r="L353" s="366"/>
      <c r="M353" s="366"/>
      <c r="N353" s="366"/>
      <c r="O353" s="389"/>
      <c r="P353" s="389"/>
      <c r="Q353" s="367"/>
      <c r="R353" s="367"/>
      <c r="S353" s="367"/>
      <c r="T353" s="367"/>
      <c r="U353" s="390"/>
      <c r="V353" s="368"/>
      <c r="W353" s="368"/>
      <c r="X353" s="368"/>
      <c r="Y353" s="368"/>
      <c r="Z353" s="368"/>
      <c r="AA353" s="391"/>
      <c r="AB353" s="369"/>
      <c r="AC353" s="369"/>
      <c r="AD353" s="369"/>
      <c r="AE353" s="369"/>
      <c r="AF353" s="369"/>
      <c r="AG353" s="392"/>
      <c r="AH353" s="370"/>
      <c r="AI353" s="370"/>
      <c r="AJ353" s="370"/>
      <c r="AK353" s="370"/>
      <c r="AL353" s="370"/>
      <c r="AM353" s="365"/>
      <c r="AN353" s="366"/>
      <c r="AO353" s="366"/>
      <c r="AP353" s="366"/>
      <c r="AQ353" s="366"/>
      <c r="AR353" s="366"/>
      <c r="AS353" s="393"/>
      <c r="AT353" s="371"/>
      <c r="AU353" s="371"/>
      <c r="AV353" s="371"/>
      <c r="AW353" s="371"/>
      <c r="AX353" s="371"/>
      <c r="AY353" s="394"/>
      <c r="AZ353" s="372"/>
      <c r="BA353" s="372"/>
      <c r="BB353" s="372"/>
      <c r="BC353" s="372"/>
      <c r="BD353" s="372"/>
      <c r="BE353" s="365"/>
      <c r="BF353" s="366"/>
      <c r="BG353" s="366"/>
      <c r="BH353" s="366"/>
      <c r="BI353" s="366"/>
      <c r="BJ353" s="366"/>
      <c r="BK353" s="395"/>
      <c r="BL353" s="373"/>
      <c r="BM353" s="373"/>
      <c r="BN353" s="373"/>
      <c r="BO353" s="373"/>
      <c r="BP353" s="373"/>
      <c r="BQ353" s="390"/>
      <c r="BR353" s="368"/>
      <c r="BS353" s="368"/>
      <c r="BT353" s="368"/>
      <c r="BU353" s="368"/>
      <c r="BV353" s="368"/>
      <c r="BW353" s="394"/>
      <c r="BX353" s="372"/>
      <c r="BY353" s="372"/>
      <c r="BZ353" s="372"/>
      <c r="CA353" s="372"/>
      <c r="CB353" s="372"/>
      <c r="CC353" s="395"/>
      <c r="CD353" s="389"/>
      <c r="CE353" s="373"/>
      <c r="CF353" s="373"/>
      <c r="CG353" s="373"/>
      <c r="CH353" s="308"/>
    </row>
    <row r="354" spans="1:86" customFormat="1" hidden="1" x14ac:dyDescent="0.25">
      <c r="A354" s="501"/>
      <c r="B354" s="310"/>
      <c r="C354" s="398"/>
      <c r="D354" s="383"/>
      <c r="E354" s="387"/>
      <c r="F354" s="376"/>
      <c r="G354" s="443"/>
      <c r="H354" s="446"/>
      <c r="I354" s="522"/>
      <c r="J354" s="365"/>
      <c r="K354" s="365"/>
      <c r="L354" s="366"/>
      <c r="M354" s="366"/>
      <c r="N354" s="366"/>
      <c r="O354" s="389"/>
      <c r="P354" s="389"/>
      <c r="Q354" s="367"/>
      <c r="R354" s="367"/>
      <c r="S354" s="367"/>
      <c r="T354" s="367"/>
      <c r="U354" s="390"/>
      <c r="V354" s="368"/>
      <c r="W354" s="368"/>
      <c r="X354" s="368"/>
      <c r="Y354" s="368"/>
      <c r="Z354" s="368"/>
      <c r="AA354" s="391"/>
      <c r="AB354" s="369"/>
      <c r="AC354" s="369"/>
      <c r="AD354" s="369"/>
      <c r="AE354" s="369"/>
      <c r="AF354" s="369"/>
      <c r="AG354" s="392"/>
      <c r="AH354" s="370"/>
      <c r="AI354" s="370"/>
      <c r="AJ354" s="370"/>
      <c r="AK354" s="370"/>
      <c r="AL354" s="370"/>
      <c r="AM354" s="365"/>
      <c r="AN354" s="366"/>
      <c r="AO354" s="366"/>
      <c r="AP354" s="366"/>
      <c r="AQ354" s="366"/>
      <c r="AR354" s="366"/>
      <c r="AS354" s="393"/>
      <c r="AT354" s="371"/>
      <c r="AU354" s="371"/>
      <c r="AV354" s="371"/>
      <c r="AW354" s="371"/>
      <c r="AX354" s="371"/>
      <c r="AY354" s="394"/>
      <c r="AZ354" s="372"/>
      <c r="BA354" s="372"/>
      <c r="BB354" s="372"/>
      <c r="BC354" s="372"/>
      <c r="BD354" s="372"/>
      <c r="BE354" s="365"/>
      <c r="BF354" s="366"/>
      <c r="BG354" s="366"/>
      <c r="BH354" s="366"/>
      <c r="BI354" s="366"/>
      <c r="BJ354" s="366"/>
      <c r="BK354" s="395"/>
      <c r="BL354" s="373"/>
      <c r="BM354" s="373"/>
      <c r="BN354" s="373"/>
      <c r="BO354" s="373"/>
      <c r="BP354" s="373"/>
      <c r="BQ354" s="390"/>
      <c r="BR354" s="368"/>
      <c r="BS354" s="368"/>
      <c r="BT354" s="368"/>
      <c r="BU354" s="368"/>
      <c r="BV354" s="368"/>
      <c r="BW354" s="394"/>
      <c r="BX354" s="372"/>
      <c r="BY354" s="372"/>
      <c r="BZ354" s="372"/>
      <c r="CA354" s="372"/>
      <c r="CB354" s="372"/>
      <c r="CC354" s="395"/>
      <c r="CD354" s="389"/>
      <c r="CE354" s="373"/>
      <c r="CF354" s="373"/>
      <c r="CG354" s="373"/>
      <c r="CH354" s="308"/>
    </row>
    <row r="355" spans="1:86" customFormat="1" hidden="1" x14ac:dyDescent="0.25">
      <c r="A355" s="501"/>
      <c r="B355" s="310"/>
      <c r="C355" s="398"/>
      <c r="D355" s="523"/>
      <c r="E355" s="398"/>
      <c r="F355" s="376"/>
      <c r="G355" s="413"/>
      <c r="H355" s="414"/>
      <c r="I355" s="415"/>
      <c r="J355" s="365"/>
      <c r="K355" s="365"/>
      <c r="L355" s="366"/>
      <c r="M355" s="366"/>
      <c r="N355" s="365"/>
      <c r="O355" s="389"/>
      <c r="P355" s="389"/>
      <c r="Q355" s="367"/>
      <c r="R355" s="389"/>
      <c r="S355" s="367"/>
      <c r="T355" s="389"/>
      <c r="U355" s="390"/>
      <c r="V355" s="390"/>
      <c r="W355" s="368"/>
      <c r="X355" s="390"/>
      <c r="Y355" s="368"/>
      <c r="Z355" s="390"/>
      <c r="AA355" s="391"/>
      <c r="AB355" s="391"/>
      <c r="AC355" s="369"/>
      <c r="AD355" s="391"/>
      <c r="AE355" s="369"/>
      <c r="AF355" s="391"/>
      <c r="AG355" s="392"/>
      <c r="AH355" s="392"/>
      <c r="AI355" s="370"/>
      <c r="AJ355" s="392"/>
      <c r="AK355" s="370"/>
      <c r="AL355" s="392"/>
      <c r="AM355" s="365"/>
      <c r="AN355" s="365"/>
      <c r="AO355" s="366"/>
      <c r="AP355" s="365"/>
      <c r="AQ355" s="366"/>
      <c r="AR355" s="365"/>
      <c r="AS355" s="393"/>
      <c r="AT355" s="393"/>
      <c r="AU355" s="371"/>
      <c r="AV355" s="393"/>
      <c r="AW355" s="371"/>
      <c r="AX355" s="393"/>
      <c r="AY355" s="394"/>
      <c r="AZ355" s="394"/>
      <c r="BA355" s="372"/>
      <c r="BB355" s="394"/>
      <c r="BC355" s="372"/>
      <c r="BD355" s="394"/>
      <c r="BE355" s="365"/>
      <c r="BF355" s="365"/>
      <c r="BG355" s="366"/>
      <c r="BH355" s="365"/>
      <c r="BI355" s="366"/>
      <c r="BJ355" s="365"/>
      <c r="BK355" s="395"/>
      <c r="BL355" s="395"/>
      <c r="BM355" s="373"/>
      <c r="BN355" s="395"/>
      <c r="BO355" s="373"/>
      <c r="BP355" s="395"/>
      <c r="BQ355" s="390"/>
      <c r="BR355" s="390"/>
      <c r="BS355" s="368"/>
      <c r="BT355" s="390"/>
      <c r="BU355" s="368"/>
      <c r="BV355" s="390"/>
      <c r="BW355" s="394"/>
      <c r="BX355" s="394"/>
      <c r="BY355" s="372"/>
      <c r="BZ355" s="394"/>
      <c r="CA355" s="372"/>
      <c r="CB355" s="394"/>
      <c r="CC355" s="395"/>
      <c r="CD355" s="389"/>
      <c r="CE355" s="373"/>
      <c r="CF355" s="373"/>
      <c r="CG355" s="395"/>
      <c r="CH355" s="308"/>
    </row>
    <row r="356" spans="1:86" customFormat="1" hidden="1" x14ac:dyDescent="0.25">
      <c r="A356" s="501"/>
      <c r="B356" s="310"/>
      <c r="C356" s="398"/>
      <c r="D356" s="523"/>
      <c r="E356" s="398"/>
      <c r="F356" s="399"/>
      <c r="G356" s="401"/>
      <c r="H356" s="312"/>
      <c r="I356" s="415"/>
      <c r="J356" s="365"/>
      <c r="K356" s="365"/>
      <c r="L356" s="366"/>
      <c r="M356" s="366"/>
      <c r="N356" s="365"/>
      <c r="O356" s="389"/>
      <c r="P356" s="389"/>
      <c r="Q356" s="367"/>
      <c r="R356" s="389"/>
      <c r="S356" s="367"/>
      <c r="T356" s="389"/>
      <c r="U356" s="390"/>
      <c r="V356" s="390"/>
      <c r="W356" s="368"/>
      <c r="X356" s="390"/>
      <c r="Y356" s="368"/>
      <c r="Z356" s="390"/>
      <c r="AA356" s="391"/>
      <c r="AB356" s="391"/>
      <c r="AC356" s="369"/>
      <c r="AD356" s="391"/>
      <c r="AE356" s="369"/>
      <c r="AF356" s="391"/>
      <c r="AG356" s="392"/>
      <c r="AH356" s="392"/>
      <c r="AI356" s="370"/>
      <c r="AJ356" s="392"/>
      <c r="AK356" s="370"/>
      <c r="AL356" s="392"/>
      <c r="AM356" s="365"/>
      <c r="AN356" s="365"/>
      <c r="AO356" s="366"/>
      <c r="AP356" s="365"/>
      <c r="AQ356" s="366"/>
      <c r="AR356" s="365"/>
      <c r="AS356" s="393"/>
      <c r="AT356" s="393"/>
      <c r="AU356" s="371"/>
      <c r="AV356" s="393"/>
      <c r="AW356" s="371"/>
      <c r="AX356" s="393"/>
      <c r="AY356" s="394"/>
      <c r="AZ356" s="394"/>
      <c r="BA356" s="372"/>
      <c r="BB356" s="394"/>
      <c r="BC356" s="372"/>
      <c r="BD356" s="394"/>
      <c r="BE356" s="365"/>
      <c r="BF356" s="365"/>
      <c r="BG356" s="366"/>
      <c r="BH356" s="365"/>
      <c r="BI356" s="366"/>
      <c r="BJ356" s="365"/>
      <c r="BK356" s="395"/>
      <c r="BL356" s="395"/>
      <c r="BM356" s="373"/>
      <c r="BN356" s="395"/>
      <c r="BO356" s="373"/>
      <c r="BP356" s="395"/>
      <c r="BQ356" s="390"/>
      <c r="BR356" s="390"/>
      <c r="BS356" s="368"/>
      <c r="BT356" s="390"/>
      <c r="BU356" s="368"/>
      <c r="BV356" s="390"/>
      <c r="BW356" s="394"/>
      <c r="BX356" s="394"/>
      <c r="BY356" s="372"/>
      <c r="BZ356" s="394"/>
      <c r="CA356" s="372"/>
      <c r="CB356" s="394"/>
      <c r="CC356" s="395"/>
      <c r="CD356" s="389"/>
      <c r="CE356" s="373"/>
      <c r="CF356" s="373"/>
      <c r="CG356" s="395"/>
      <c r="CH356" s="308"/>
    </row>
    <row r="357" spans="1:86" customFormat="1" hidden="1" x14ac:dyDescent="0.25">
      <c r="A357" s="501"/>
      <c r="B357" s="310"/>
      <c r="C357" s="398"/>
      <c r="D357" s="523"/>
      <c r="E357" s="398"/>
      <c r="F357" s="399"/>
      <c r="G357" s="524"/>
      <c r="H357" s="525"/>
      <c r="I357" s="415"/>
      <c r="J357" s="365"/>
      <c r="K357" s="365"/>
      <c r="L357" s="366"/>
      <c r="M357" s="366"/>
      <c r="N357" s="365"/>
      <c r="O357" s="389"/>
      <c r="P357" s="389"/>
      <c r="Q357" s="367"/>
      <c r="R357" s="389"/>
      <c r="S357" s="367"/>
      <c r="T357" s="389"/>
      <c r="U357" s="390"/>
      <c r="V357" s="390"/>
      <c r="W357" s="368"/>
      <c r="X357" s="390"/>
      <c r="Y357" s="368"/>
      <c r="Z357" s="390"/>
      <c r="AA357" s="391"/>
      <c r="AB357" s="391"/>
      <c r="AC357" s="369"/>
      <c r="AD357" s="391"/>
      <c r="AE357" s="369"/>
      <c r="AF357" s="391"/>
      <c r="AG357" s="392"/>
      <c r="AH357" s="392"/>
      <c r="AI357" s="370"/>
      <c r="AJ357" s="392"/>
      <c r="AK357" s="370"/>
      <c r="AL357" s="392"/>
      <c r="AM357" s="365"/>
      <c r="AN357" s="365"/>
      <c r="AO357" s="366"/>
      <c r="AP357" s="365"/>
      <c r="AQ357" s="366"/>
      <c r="AR357" s="365"/>
      <c r="AS357" s="393"/>
      <c r="AT357" s="393"/>
      <c r="AU357" s="371"/>
      <c r="AV357" s="393"/>
      <c r="AW357" s="371"/>
      <c r="AX357" s="393"/>
      <c r="AY357" s="394"/>
      <c r="AZ357" s="394"/>
      <c r="BA357" s="372"/>
      <c r="BB357" s="394"/>
      <c r="BC357" s="372"/>
      <c r="BD357" s="394"/>
      <c r="BE357" s="365"/>
      <c r="BF357" s="365"/>
      <c r="BG357" s="366"/>
      <c r="BH357" s="365"/>
      <c r="BI357" s="366"/>
      <c r="BJ357" s="365"/>
      <c r="BK357" s="395"/>
      <c r="BL357" s="395"/>
      <c r="BM357" s="373"/>
      <c r="BN357" s="395"/>
      <c r="BO357" s="373"/>
      <c r="BP357" s="395"/>
      <c r="BQ357" s="390"/>
      <c r="BR357" s="390"/>
      <c r="BS357" s="368"/>
      <c r="BT357" s="390"/>
      <c r="BU357" s="368"/>
      <c r="BV357" s="390"/>
      <c r="BW357" s="394"/>
      <c r="BX357" s="394"/>
      <c r="BY357" s="372"/>
      <c r="BZ357" s="394"/>
      <c r="CA357" s="372"/>
      <c r="CB357" s="394"/>
      <c r="CC357" s="395"/>
      <c r="CD357" s="389"/>
      <c r="CE357" s="373"/>
      <c r="CF357" s="373"/>
      <c r="CG357" s="395"/>
      <c r="CH357" s="308"/>
    </row>
    <row r="358" spans="1:86" customFormat="1" hidden="1" x14ac:dyDescent="0.25">
      <c r="A358" s="501"/>
      <c r="B358" s="310"/>
      <c r="C358" s="398"/>
      <c r="D358" s="523"/>
      <c r="E358" s="398"/>
      <c r="F358" s="399"/>
      <c r="G358" s="524"/>
      <c r="H358" s="525"/>
      <c r="I358" s="415"/>
      <c r="J358" s="365"/>
      <c r="K358" s="365"/>
      <c r="L358" s="366"/>
      <c r="M358" s="366"/>
      <c r="N358" s="365"/>
      <c r="O358" s="389"/>
      <c r="P358" s="389"/>
      <c r="Q358" s="367"/>
      <c r="R358" s="389"/>
      <c r="S358" s="367"/>
      <c r="T358" s="389"/>
      <c r="U358" s="390"/>
      <c r="V358" s="390"/>
      <c r="W358" s="368"/>
      <c r="X358" s="390"/>
      <c r="Y358" s="368"/>
      <c r="Z358" s="390"/>
      <c r="AA358" s="391"/>
      <c r="AB358" s="391"/>
      <c r="AC358" s="369"/>
      <c r="AD358" s="391"/>
      <c r="AE358" s="369"/>
      <c r="AF358" s="391"/>
      <c r="AG358" s="392"/>
      <c r="AH358" s="392"/>
      <c r="AI358" s="370"/>
      <c r="AJ358" s="392"/>
      <c r="AK358" s="370"/>
      <c r="AL358" s="392"/>
      <c r="AM358" s="365"/>
      <c r="AN358" s="365"/>
      <c r="AO358" s="366"/>
      <c r="AP358" s="365"/>
      <c r="AQ358" s="366"/>
      <c r="AR358" s="365"/>
      <c r="AS358" s="393"/>
      <c r="AT358" s="393"/>
      <c r="AU358" s="371"/>
      <c r="AV358" s="393"/>
      <c r="AW358" s="371"/>
      <c r="AX358" s="393"/>
      <c r="AY358" s="394"/>
      <c r="AZ358" s="394"/>
      <c r="BA358" s="372"/>
      <c r="BB358" s="394"/>
      <c r="BC358" s="372"/>
      <c r="BD358" s="394"/>
      <c r="BE358" s="365"/>
      <c r="BF358" s="365"/>
      <c r="BG358" s="366"/>
      <c r="BH358" s="365"/>
      <c r="BI358" s="366"/>
      <c r="BJ358" s="365"/>
      <c r="BK358" s="395"/>
      <c r="BL358" s="395"/>
      <c r="BM358" s="373"/>
      <c r="BN358" s="395"/>
      <c r="BO358" s="373"/>
      <c r="BP358" s="395"/>
      <c r="BQ358" s="390"/>
      <c r="BR358" s="390"/>
      <c r="BS358" s="368"/>
      <c r="BT358" s="390"/>
      <c r="BU358" s="368"/>
      <c r="BV358" s="390"/>
      <c r="BW358" s="394"/>
      <c r="BX358" s="394"/>
      <c r="BY358" s="372"/>
      <c r="BZ358" s="394"/>
      <c r="CA358" s="372"/>
      <c r="CB358" s="394"/>
      <c r="CC358" s="395"/>
      <c r="CD358" s="389"/>
      <c r="CE358" s="373"/>
      <c r="CF358" s="373"/>
      <c r="CG358" s="395"/>
      <c r="CH358" s="308"/>
    </row>
    <row r="359" spans="1:86" customFormat="1" hidden="1" x14ac:dyDescent="0.25">
      <c r="A359" s="374"/>
      <c r="B359" s="374"/>
      <c r="C359" s="375"/>
      <c r="D359" s="376"/>
      <c r="E359" s="398"/>
      <c r="F359" s="399"/>
      <c r="G359" s="473"/>
      <c r="H359" s="312"/>
      <c r="I359" s="415"/>
      <c r="J359" s="365"/>
      <c r="K359" s="365"/>
      <c r="L359" s="366"/>
      <c r="M359" s="366"/>
      <c r="N359" s="365"/>
      <c r="O359" s="389"/>
      <c r="P359" s="389"/>
      <c r="Q359" s="367"/>
      <c r="R359" s="389"/>
      <c r="S359" s="367"/>
      <c r="T359" s="389"/>
      <c r="U359" s="390"/>
      <c r="V359" s="390"/>
      <c r="W359" s="368"/>
      <c r="X359" s="390"/>
      <c r="Y359" s="368"/>
      <c r="Z359" s="390"/>
      <c r="AA359" s="391"/>
      <c r="AB359" s="391"/>
      <c r="AC359" s="369"/>
      <c r="AD359" s="391"/>
      <c r="AE359" s="369"/>
      <c r="AF359" s="391"/>
      <c r="AG359" s="392"/>
      <c r="AH359" s="392"/>
      <c r="AI359" s="370"/>
      <c r="AJ359" s="392"/>
      <c r="AK359" s="370"/>
      <c r="AL359" s="392"/>
      <c r="AM359" s="365"/>
      <c r="AN359" s="365"/>
      <c r="AO359" s="366"/>
      <c r="AP359" s="365"/>
      <c r="AQ359" s="366"/>
      <c r="AR359" s="365"/>
      <c r="AS359" s="393"/>
      <c r="AT359" s="393"/>
      <c r="AU359" s="371"/>
      <c r="AV359" s="393"/>
      <c r="AW359" s="371"/>
      <c r="AX359" s="393"/>
      <c r="AY359" s="394"/>
      <c r="AZ359" s="394"/>
      <c r="BA359" s="372"/>
      <c r="BB359" s="394"/>
      <c r="BC359" s="372"/>
      <c r="BD359" s="394"/>
      <c r="BE359" s="365"/>
      <c r="BF359" s="365"/>
      <c r="BG359" s="366"/>
      <c r="BH359" s="365"/>
      <c r="BI359" s="366"/>
      <c r="BJ359" s="365"/>
      <c r="BK359" s="395"/>
      <c r="BL359" s="395"/>
      <c r="BM359" s="373"/>
      <c r="BN359" s="395"/>
      <c r="BO359" s="373"/>
      <c r="BP359" s="395"/>
      <c r="BQ359" s="390"/>
      <c r="BR359" s="390"/>
      <c r="BS359" s="368"/>
      <c r="BT359" s="390"/>
      <c r="BU359" s="368"/>
      <c r="BV359" s="390"/>
      <c r="BW359" s="394"/>
      <c r="BX359" s="394"/>
      <c r="BY359" s="372"/>
      <c r="BZ359" s="394"/>
      <c r="CA359" s="372"/>
      <c r="CB359" s="394"/>
      <c r="CC359" s="395"/>
      <c r="CD359" s="389"/>
      <c r="CE359" s="373"/>
      <c r="CF359" s="373"/>
      <c r="CG359" s="395"/>
      <c r="CH359" s="308"/>
    </row>
    <row r="360" spans="1:86" customFormat="1" hidden="1" x14ac:dyDescent="0.25">
      <c r="A360" s="374"/>
      <c r="B360" s="374"/>
      <c r="C360" s="375"/>
      <c r="D360" s="376"/>
      <c r="E360" s="398"/>
      <c r="F360" s="376"/>
      <c r="G360" s="386"/>
      <c r="H360" s="312"/>
      <c r="I360" s="415"/>
      <c r="J360" s="365"/>
      <c r="K360" s="365"/>
      <c r="L360" s="366"/>
      <c r="M360" s="366"/>
      <c r="N360" s="365"/>
      <c r="O360" s="389"/>
      <c r="P360" s="389"/>
      <c r="Q360" s="367"/>
      <c r="R360" s="389"/>
      <c r="S360" s="367"/>
      <c r="T360" s="389"/>
      <c r="U360" s="390"/>
      <c r="V360" s="390"/>
      <c r="W360" s="368"/>
      <c r="X360" s="390"/>
      <c r="Y360" s="368"/>
      <c r="Z360" s="390"/>
      <c r="AA360" s="391"/>
      <c r="AB360" s="391"/>
      <c r="AC360" s="369"/>
      <c r="AD360" s="391"/>
      <c r="AE360" s="369"/>
      <c r="AF360" s="391"/>
      <c r="AG360" s="392"/>
      <c r="AH360" s="392"/>
      <c r="AI360" s="370"/>
      <c r="AJ360" s="392"/>
      <c r="AK360" s="370"/>
      <c r="AL360" s="392"/>
      <c r="AM360" s="365"/>
      <c r="AN360" s="365"/>
      <c r="AO360" s="366"/>
      <c r="AP360" s="365"/>
      <c r="AQ360" s="366"/>
      <c r="AR360" s="365"/>
      <c r="AS360" s="393"/>
      <c r="AT360" s="393"/>
      <c r="AU360" s="371"/>
      <c r="AV360" s="393"/>
      <c r="AW360" s="371"/>
      <c r="AX360" s="393"/>
      <c r="AY360" s="394"/>
      <c r="AZ360" s="394"/>
      <c r="BA360" s="372"/>
      <c r="BB360" s="394"/>
      <c r="BC360" s="372"/>
      <c r="BD360" s="394"/>
      <c r="BE360" s="365"/>
      <c r="BF360" s="365"/>
      <c r="BG360" s="366"/>
      <c r="BH360" s="365"/>
      <c r="BI360" s="366"/>
      <c r="BJ360" s="365"/>
      <c r="BK360" s="395"/>
      <c r="BL360" s="395"/>
      <c r="BM360" s="373"/>
      <c r="BN360" s="395"/>
      <c r="BO360" s="373"/>
      <c r="BP360" s="395"/>
      <c r="BQ360" s="390"/>
      <c r="BR360" s="390"/>
      <c r="BS360" s="368"/>
      <c r="BT360" s="390"/>
      <c r="BU360" s="368"/>
      <c r="BV360" s="390"/>
      <c r="BW360" s="394"/>
      <c r="BX360" s="394"/>
      <c r="BY360" s="372"/>
      <c r="BZ360" s="394"/>
      <c r="CA360" s="372"/>
      <c r="CB360" s="394"/>
      <c r="CC360" s="395"/>
      <c r="CD360" s="389"/>
      <c r="CE360" s="373"/>
      <c r="CF360" s="373"/>
      <c r="CG360" s="395"/>
      <c r="CH360" s="308"/>
    </row>
    <row r="361" spans="1:86" customFormat="1" hidden="1" x14ac:dyDescent="0.25">
      <c r="A361" s="374"/>
      <c r="B361" s="374"/>
      <c r="C361" s="375"/>
      <c r="D361" s="376"/>
      <c r="E361" s="398"/>
      <c r="F361" s="376"/>
      <c r="G361" s="386"/>
      <c r="H361" s="312"/>
      <c r="I361" s="415"/>
      <c r="J361" s="365"/>
      <c r="K361" s="365"/>
      <c r="L361" s="366"/>
      <c r="M361" s="366"/>
      <c r="N361" s="365"/>
      <c r="O361" s="389"/>
      <c r="P361" s="389"/>
      <c r="Q361" s="367"/>
      <c r="R361" s="389"/>
      <c r="S361" s="367"/>
      <c r="T361" s="389"/>
      <c r="U361" s="390"/>
      <c r="V361" s="390"/>
      <c r="W361" s="368"/>
      <c r="X361" s="390"/>
      <c r="Y361" s="368"/>
      <c r="Z361" s="390"/>
      <c r="AA361" s="391"/>
      <c r="AB361" s="391"/>
      <c r="AC361" s="369"/>
      <c r="AD361" s="391"/>
      <c r="AE361" s="369"/>
      <c r="AF361" s="391"/>
      <c r="AG361" s="392"/>
      <c r="AH361" s="392"/>
      <c r="AI361" s="370"/>
      <c r="AJ361" s="392"/>
      <c r="AK361" s="370"/>
      <c r="AL361" s="392"/>
      <c r="AM361" s="365"/>
      <c r="AN361" s="365"/>
      <c r="AO361" s="366"/>
      <c r="AP361" s="365"/>
      <c r="AQ361" s="366"/>
      <c r="AR361" s="365"/>
      <c r="AS361" s="393"/>
      <c r="AT361" s="393"/>
      <c r="AU361" s="371"/>
      <c r="AV361" s="393"/>
      <c r="AW361" s="371"/>
      <c r="AX361" s="393"/>
      <c r="AY361" s="394"/>
      <c r="AZ361" s="394"/>
      <c r="BA361" s="372"/>
      <c r="BB361" s="394"/>
      <c r="BC361" s="372"/>
      <c r="BD361" s="394"/>
      <c r="BE361" s="365"/>
      <c r="BF361" s="365"/>
      <c r="BG361" s="366"/>
      <c r="BH361" s="365"/>
      <c r="BI361" s="366"/>
      <c r="BJ361" s="365"/>
      <c r="BK361" s="395"/>
      <c r="BL361" s="395"/>
      <c r="BM361" s="373"/>
      <c r="BN361" s="395"/>
      <c r="BO361" s="373"/>
      <c r="BP361" s="395"/>
      <c r="BQ361" s="390"/>
      <c r="BR361" s="390"/>
      <c r="BS361" s="368"/>
      <c r="BT361" s="390"/>
      <c r="BU361" s="368"/>
      <c r="BV361" s="390"/>
      <c r="BW361" s="394"/>
      <c r="BX361" s="394"/>
      <c r="BY361" s="372"/>
      <c r="BZ361" s="394"/>
      <c r="CA361" s="372"/>
      <c r="CB361" s="394"/>
      <c r="CC361" s="395"/>
      <c r="CD361" s="389"/>
      <c r="CE361" s="373"/>
      <c r="CF361" s="373"/>
      <c r="CG361" s="395"/>
      <c r="CH361" s="308"/>
    </row>
    <row r="362" spans="1:86" customFormat="1" hidden="1" x14ac:dyDescent="0.25">
      <c r="A362" s="526"/>
      <c r="B362" s="405"/>
      <c r="C362" s="405"/>
      <c r="D362" s="406"/>
      <c r="E362" s="405"/>
      <c r="F362" s="406"/>
      <c r="G362" s="407"/>
      <c r="H362" s="469"/>
      <c r="I362" s="408"/>
      <c r="J362" s="418"/>
      <c r="K362" s="418"/>
      <c r="L362" s="418"/>
      <c r="M362" s="418"/>
      <c r="N362" s="418"/>
      <c r="O362" s="419"/>
      <c r="P362" s="419"/>
      <c r="Q362" s="419"/>
      <c r="R362" s="419"/>
      <c r="S362" s="419"/>
      <c r="T362" s="419"/>
      <c r="U362" s="420"/>
      <c r="V362" s="420"/>
      <c r="W362" s="420"/>
      <c r="X362" s="420"/>
      <c r="Y362" s="420"/>
      <c r="Z362" s="420"/>
      <c r="AA362" s="421"/>
      <c r="AB362" s="421"/>
      <c r="AC362" s="421"/>
      <c r="AD362" s="421"/>
      <c r="AE362" s="421"/>
      <c r="AF362" s="421"/>
      <c r="AG362" s="422"/>
      <c r="AH362" s="422"/>
      <c r="AI362" s="422"/>
      <c r="AJ362" s="422"/>
      <c r="AK362" s="422"/>
      <c r="AL362" s="422"/>
      <c r="AM362" s="418"/>
      <c r="AN362" s="418"/>
      <c r="AO362" s="418"/>
      <c r="AP362" s="418"/>
      <c r="AQ362" s="418"/>
      <c r="AR362" s="418"/>
      <c r="AS362" s="423"/>
      <c r="AT362" s="423"/>
      <c r="AU362" s="423"/>
      <c r="AV362" s="423"/>
      <c r="AW362" s="423"/>
      <c r="AX362" s="423"/>
      <c r="AY362" s="424"/>
      <c r="AZ362" s="424"/>
      <c r="BA362" s="424"/>
      <c r="BB362" s="424"/>
      <c r="BC362" s="424"/>
      <c r="BD362" s="424"/>
      <c r="BE362" s="418"/>
      <c r="BF362" s="418"/>
      <c r="BG362" s="418"/>
      <c r="BH362" s="418"/>
      <c r="BI362" s="418"/>
      <c r="BJ362" s="418"/>
      <c r="BK362" s="425"/>
      <c r="BL362" s="425"/>
      <c r="BM362" s="425"/>
      <c r="BN362" s="425"/>
      <c r="BO362" s="425"/>
      <c r="BP362" s="425"/>
      <c r="BQ362" s="420"/>
      <c r="BR362" s="420"/>
      <c r="BS362" s="420"/>
      <c r="BT362" s="420"/>
      <c r="BU362" s="420"/>
      <c r="BV362" s="420"/>
      <c r="BW362" s="424"/>
      <c r="BX362" s="424"/>
      <c r="BY362" s="424"/>
      <c r="BZ362" s="424"/>
      <c r="CA362" s="424"/>
      <c r="CB362" s="424"/>
      <c r="CC362" s="425"/>
      <c r="CD362" s="419"/>
      <c r="CE362" s="425"/>
      <c r="CF362" s="425"/>
      <c r="CG362" s="425"/>
      <c r="CH362" s="308"/>
    </row>
    <row r="363" spans="1:86" customFormat="1" hidden="1" x14ac:dyDescent="0.25">
      <c r="A363" s="502"/>
      <c r="B363" s="310"/>
      <c r="C363" s="426"/>
      <c r="D363" s="399"/>
      <c r="E363" s="310"/>
      <c r="F363" s="399"/>
      <c r="G363" s="311"/>
      <c r="H363" s="427"/>
      <c r="I363" s="504"/>
      <c r="J363" s="365"/>
      <c r="K363" s="365"/>
      <c r="L363" s="366"/>
      <c r="M363" s="366"/>
      <c r="N363" s="366"/>
      <c r="O363" s="389"/>
      <c r="P363" s="389"/>
      <c r="Q363" s="367"/>
      <c r="R363" s="367"/>
      <c r="S363" s="367"/>
      <c r="T363" s="367"/>
      <c r="U363" s="390"/>
      <c r="V363" s="368"/>
      <c r="W363" s="368"/>
      <c r="X363" s="368"/>
      <c r="Y363" s="368"/>
      <c r="Z363" s="368"/>
      <c r="AA363" s="391"/>
      <c r="AB363" s="369"/>
      <c r="AC363" s="369"/>
      <c r="AD363" s="369"/>
      <c r="AE363" s="369"/>
      <c r="AF363" s="369"/>
      <c r="AG363" s="392"/>
      <c r="AH363" s="370"/>
      <c r="AI363" s="370"/>
      <c r="AJ363" s="370"/>
      <c r="AK363" s="370"/>
      <c r="AL363" s="370"/>
      <c r="AM363" s="365"/>
      <c r="AN363" s="366"/>
      <c r="AO363" s="366"/>
      <c r="AP363" s="366"/>
      <c r="AQ363" s="366"/>
      <c r="AR363" s="366"/>
      <c r="AS363" s="393"/>
      <c r="AT363" s="371"/>
      <c r="AU363" s="371"/>
      <c r="AV363" s="371"/>
      <c r="AW363" s="371"/>
      <c r="AX363" s="371"/>
      <c r="AY363" s="394"/>
      <c r="AZ363" s="372"/>
      <c r="BA363" s="372"/>
      <c r="BB363" s="372"/>
      <c r="BC363" s="372"/>
      <c r="BD363" s="372"/>
      <c r="BE363" s="365"/>
      <c r="BF363" s="366"/>
      <c r="BG363" s="366"/>
      <c r="BH363" s="366"/>
      <c r="BI363" s="366"/>
      <c r="BJ363" s="366"/>
      <c r="BK363" s="395"/>
      <c r="BL363" s="373"/>
      <c r="BM363" s="373"/>
      <c r="BN363" s="373"/>
      <c r="BO363" s="373"/>
      <c r="BP363" s="373"/>
      <c r="BQ363" s="390"/>
      <c r="BR363" s="368"/>
      <c r="BS363" s="368"/>
      <c r="BT363" s="368"/>
      <c r="BU363" s="368"/>
      <c r="BV363" s="368"/>
      <c r="BW363" s="394"/>
      <c r="BX363" s="372"/>
      <c r="BY363" s="372"/>
      <c r="BZ363" s="372"/>
      <c r="CA363" s="372"/>
      <c r="CB363" s="372"/>
      <c r="CC363" s="395"/>
      <c r="CD363" s="389"/>
      <c r="CE363" s="373"/>
      <c r="CF363" s="373"/>
      <c r="CG363" s="373"/>
      <c r="CH363" s="308"/>
    </row>
    <row r="364" spans="1:86" customFormat="1" hidden="1" x14ac:dyDescent="0.25">
      <c r="A364" s="497"/>
      <c r="B364" s="330"/>
      <c r="C364" s="429"/>
      <c r="D364" s="431"/>
      <c r="E364" s="330"/>
      <c r="F364" s="431"/>
      <c r="G364" s="331"/>
      <c r="H364" s="432"/>
      <c r="I364" s="433"/>
      <c r="J364" s="365"/>
      <c r="K364" s="365"/>
      <c r="L364" s="366"/>
      <c r="M364" s="366"/>
      <c r="N364" s="366"/>
      <c r="O364" s="389"/>
      <c r="P364" s="389"/>
      <c r="Q364" s="367"/>
      <c r="R364" s="367"/>
      <c r="S364" s="367"/>
      <c r="T364" s="367"/>
      <c r="U364" s="390"/>
      <c r="V364" s="368"/>
      <c r="W364" s="368"/>
      <c r="X364" s="368"/>
      <c r="Y364" s="368"/>
      <c r="Z364" s="368"/>
      <c r="AA364" s="391"/>
      <c r="AB364" s="369"/>
      <c r="AC364" s="369"/>
      <c r="AD364" s="369"/>
      <c r="AE364" s="369"/>
      <c r="AF364" s="369"/>
      <c r="AG364" s="392"/>
      <c r="AH364" s="370"/>
      <c r="AI364" s="370"/>
      <c r="AJ364" s="370"/>
      <c r="AK364" s="370"/>
      <c r="AL364" s="370"/>
      <c r="AM364" s="365"/>
      <c r="AN364" s="366"/>
      <c r="AO364" s="366"/>
      <c r="AP364" s="366"/>
      <c r="AQ364" s="366"/>
      <c r="AR364" s="366"/>
      <c r="AS364" s="393"/>
      <c r="AT364" s="371"/>
      <c r="AU364" s="371"/>
      <c r="AV364" s="371"/>
      <c r="AW364" s="371"/>
      <c r="AX364" s="371"/>
      <c r="AY364" s="394"/>
      <c r="AZ364" s="372"/>
      <c r="BA364" s="372"/>
      <c r="BB364" s="372"/>
      <c r="BC364" s="372"/>
      <c r="BD364" s="372"/>
      <c r="BE364" s="365"/>
      <c r="BF364" s="366"/>
      <c r="BG364" s="366"/>
      <c r="BH364" s="366"/>
      <c r="BI364" s="366"/>
      <c r="BJ364" s="366"/>
      <c r="BK364" s="395"/>
      <c r="BL364" s="373"/>
      <c r="BM364" s="373"/>
      <c r="BN364" s="373"/>
      <c r="BO364" s="373"/>
      <c r="BP364" s="373"/>
      <c r="BQ364" s="390"/>
      <c r="BR364" s="368"/>
      <c r="BS364" s="368"/>
      <c r="BT364" s="368"/>
      <c r="BU364" s="368"/>
      <c r="BV364" s="368"/>
      <c r="BW364" s="394"/>
      <c r="BX364" s="372"/>
      <c r="BY364" s="372"/>
      <c r="BZ364" s="372"/>
      <c r="CA364" s="372"/>
      <c r="CB364" s="372"/>
      <c r="CC364" s="395"/>
      <c r="CD364" s="389"/>
      <c r="CE364" s="373"/>
      <c r="CF364" s="373"/>
      <c r="CG364" s="373"/>
      <c r="CH364" s="308"/>
    </row>
    <row r="365" spans="1:86" customFormat="1" hidden="1" x14ac:dyDescent="0.25">
      <c r="A365" s="497"/>
      <c r="B365" s="330"/>
      <c r="C365" s="429"/>
      <c r="D365" s="431"/>
      <c r="E365" s="330"/>
      <c r="F365" s="431"/>
      <c r="G365" s="481"/>
      <c r="H365" s="432"/>
      <c r="I365" s="433"/>
      <c r="J365" s="365"/>
      <c r="K365" s="365"/>
      <c r="L365" s="366"/>
      <c r="M365" s="366"/>
      <c r="N365" s="366"/>
      <c r="O365" s="389"/>
      <c r="P365" s="389"/>
      <c r="Q365" s="367"/>
      <c r="R365" s="367"/>
      <c r="S365" s="367"/>
      <c r="T365" s="367"/>
      <c r="U365" s="390"/>
      <c r="V365" s="368"/>
      <c r="W365" s="368"/>
      <c r="X365" s="368"/>
      <c r="Y365" s="368"/>
      <c r="Z365" s="368"/>
      <c r="AA365" s="391"/>
      <c r="AB365" s="369"/>
      <c r="AC365" s="369"/>
      <c r="AD365" s="369"/>
      <c r="AE365" s="369"/>
      <c r="AF365" s="369"/>
      <c r="AG365" s="392"/>
      <c r="AH365" s="370"/>
      <c r="AI365" s="370"/>
      <c r="AJ365" s="370"/>
      <c r="AK365" s="370"/>
      <c r="AL365" s="370"/>
      <c r="AM365" s="365"/>
      <c r="AN365" s="366"/>
      <c r="AO365" s="366"/>
      <c r="AP365" s="366"/>
      <c r="AQ365" s="366"/>
      <c r="AR365" s="366"/>
      <c r="AS365" s="393"/>
      <c r="AT365" s="371"/>
      <c r="AU365" s="371"/>
      <c r="AV365" s="371"/>
      <c r="AW365" s="371"/>
      <c r="AX365" s="371"/>
      <c r="AY365" s="394"/>
      <c r="AZ365" s="372"/>
      <c r="BA365" s="372"/>
      <c r="BB365" s="372"/>
      <c r="BC365" s="372"/>
      <c r="BD365" s="372"/>
      <c r="BE365" s="365"/>
      <c r="BF365" s="366"/>
      <c r="BG365" s="366"/>
      <c r="BH365" s="366"/>
      <c r="BI365" s="366"/>
      <c r="BJ365" s="366"/>
      <c r="BK365" s="395"/>
      <c r="BL365" s="373"/>
      <c r="BM365" s="373"/>
      <c r="BN365" s="373"/>
      <c r="BO365" s="373"/>
      <c r="BP365" s="373"/>
      <c r="BQ365" s="390"/>
      <c r="BR365" s="368"/>
      <c r="BS365" s="368"/>
      <c r="BT365" s="368"/>
      <c r="BU365" s="368"/>
      <c r="BV365" s="368"/>
      <c r="BW365" s="394"/>
      <c r="BX365" s="372"/>
      <c r="BY365" s="372"/>
      <c r="BZ365" s="372"/>
      <c r="CA365" s="372"/>
      <c r="CB365" s="372"/>
      <c r="CC365" s="395"/>
      <c r="CD365" s="389"/>
      <c r="CE365" s="373"/>
      <c r="CF365" s="373"/>
      <c r="CG365" s="373"/>
      <c r="CH365" s="308"/>
    </row>
    <row r="366" spans="1:86" customFormat="1" hidden="1" x14ac:dyDescent="0.25">
      <c r="A366" s="497"/>
      <c r="B366" s="330"/>
      <c r="C366" s="429"/>
      <c r="D366" s="431"/>
      <c r="E366" s="330"/>
      <c r="F366" s="431"/>
      <c r="G366" s="331"/>
      <c r="H366" s="436"/>
      <c r="I366" s="433"/>
      <c r="J366" s="365"/>
      <c r="K366" s="365"/>
      <c r="L366" s="366"/>
      <c r="M366" s="366"/>
      <c r="N366" s="366"/>
      <c r="O366" s="389"/>
      <c r="P366" s="389"/>
      <c r="Q366" s="367"/>
      <c r="R366" s="367"/>
      <c r="S366" s="367"/>
      <c r="T366" s="367"/>
      <c r="U366" s="390"/>
      <c r="V366" s="368"/>
      <c r="W366" s="368"/>
      <c r="X366" s="368"/>
      <c r="Y366" s="368"/>
      <c r="Z366" s="368"/>
      <c r="AA366" s="391"/>
      <c r="AB366" s="369"/>
      <c r="AC366" s="369"/>
      <c r="AD366" s="369"/>
      <c r="AE366" s="369"/>
      <c r="AF366" s="369"/>
      <c r="AG366" s="392"/>
      <c r="AH366" s="370"/>
      <c r="AI366" s="370"/>
      <c r="AJ366" s="370"/>
      <c r="AK366" s="370"/>
      <c r="AL366" s="370"/>
      <c r="AM366" s="365"/>
      <c r="AN366" s="366"/>
      <c r="AO366" s="366"/>
      <c r="AP366" s="366"/>
      <c r="AQ366" s="366"/>
      <c r="AR366" s="366"/>
      <c r="AS366" s="393"/>
      <c r="AT366" s="371"/>
      <c r="AU366" s="371"/>
      <c r="AV366" s="371"/>
      <c r="AW366" s="371"/>
      <c r="AX366" s="371"/>
      <c r="AY366" s="394"/>
      <c r="AZ366" s="372"/>
      <c r="BA366" s="372"/>
      <c r="BB366" s="372"/>
      <c r="BC366" s="372"/>
      <c r="BD366" s="372"/>
      <c r="BE366" s="365"/>
      <c r="BF366" s="366"/>
      <c r="BG366" s="366"/>
      <c r="BH366" s="366"/>
      <c r="BI366" s="366"/>
      <c r="BJ366" s="366"/>
      <c r="BK366" s="395"/>
      <c r="BL366" s="373"/>
      <c r="BM366" s="373"/>
      <c r="BN366" s="373"/>
      <c r="BO366" s="373"/>
      <c r="BP366" s="373"/>
      <c r="BQ366" s="390"/>
      <c r="BR366" s="368"/>
      <c r="BS366" s="368"/>
      <c r="BT366" s="368"/>
      <c r="BU366" s="368"/>
      <c r="BV366" s="368"/>
      <c r="BW366" s="394"/>
      <c r="BX366" s="372"/>
      <c r="BY366" s="372"/>
      <c r="BZ366" s="372"/>
      <c r="CA366" s="372"/>
      <c r="CB366" s="372"/>
      <c r="CC366" s="395"/>
      <c r="CD366" s="389"/>
      <c r="CE366" s="373"/>
      <c r="CF366" s="373"/>
      <c r="CG366" s="373"/>
      <c r="CH366" s="308"/>
    </row>
    <row r="367" spans="1:86" customFormat="1" hidden="1" x14ac:dyDescent="0.25">
      <c r="A367" s="497"/>
      <c r="B367" s="330"/>
      <c r="C367" s="429"/>
      <c r="D367" s="431"/>
      <c r="E367" s="330"/>
      <c r="F367" s="431"/>
      <c r="G367" s="481"/>
      <c r="H367" s="436"/>
      <c r="I367" s="433"/>
      <c r="J367" s="365"/>
      <c r="K367" s="365"/>
      <c r="L367" s="366"/>
      <c r="M367" s="366"/>
      <c r="N367" s="366"/>
      <c r="O367" s="389"/>
      <c r="P367" s="389"/>
      <c r="Q367" s="367"/>
      <c r="R367" s="367"/>
      <c r="S367" s="367"/>
      <c r="T367" s="367"/>
      <c r="U367" s="390"/>
      <c r="V367" s="368"/>
      <c r="W367" s="368"/>
      <c r="X367" s="368"/>
      <c r="Y367" s="368"/>
      <c r="Z367" s="368"/>
      <c r="AA367" s="391"/>
      <c r="AB367" s="369"/>
      <c r="AC367" s="369"/>
      <c r="AD367" s="369"/>
      <c r="AE367" s="369"/>
      <c r="AF367" s="369"/>
      <c r="AG367" s="392"/>
      <c r="AH367" s="370"/>
      <c r="AI367" s="370"/>
      <c r="AJ367" s="370"/>
      <c r="AK367" s="370"/>
      <c r="AL367" s="370"/>
      <c r="AM367" s="365"/>
      <c r="AN367" s="366"/>
      <c r="AO367" s="366"/>
      <c r="AP367" s="366"/>
      <c r="AQ367" s="366"/>
      <c r="AR367" s="366"/>
      <c r="AS367" s="393"/>
      <c r="AT367" s="371"/>
      <c r="AU367" s="371"/>
      <c r="AV367" s="371"/>
      <c r="AW367" s="371"/>
      <c r="AX367" s="371"/>
      <c r="AY367" s="394"/>
      <c r="AZ367" s="372"/>
      <c r="BA367" s="372"/>
      <c r="BB367" s="372"/>
      <c r="BC367" s="372"/>
      <c r="BD367" s="372"/>
      <c r="BE367" s="365"/>
      <c r="BF367" s="366"/>
      <c r="BG367" s="366"/>
      <c r="BH367" s="366"/>
      <c r="BI367" s="366"/>
      <c r="BJ367" s="366"/>
      <c r="BK367" s="395"/>
      <c r="BL367" s="373"/>
      <c r="BM367" s="373"/>
      <c r="BN367" s="373"/>
      <c r="BO367" s="373"/>
      <c r="BP367" s="373"/>
      <c r="BQ367" s="390"/>
      <c r="BR367" s="368"/>
      <c r="BS367" s="368"/>
      <c r="BT367" s="368"/>
      <c r="BU367" s="368"/>
      <c r="BV367" s="368"/>
      <c r="BW367" s="394"/>
      <c r="BX367" s="372"/>
      <c r="BY367" s="372"/>
      <c r="BZ367" s="372"/>
      <c r="CA367" s="372"/>
      <c r="CB367" s="372"/>
      <c r="CC367" s="395"/>
      <c r="CD367" s="389"/>
      <c r="CE367" s="373"/>
      <c r="CF367" s="373"/>
      <c r="CG367" s="373"/>
      <c r="CH367" s="308"/>
    </row>
    <row r="368" spans="1:86" customFormat="1" hidden="1" x14ac:dyDescent="0.25">
      <c r="A368" s="497"/>
      <c r="B368" s="330"/>
      <c r="C368" s="429"/>
      <c r="D368" s="431"/>
      <c r="E368" s="330"/>
      <c r="F368" s="431"/>
      <c r="G368" s="481"/>
      <c r="H368" s="432"/>
      <c r="I368" s="433"/>
      <c r="J368" s="365"/>
      <c r="K368" s="365"/>
      <c r="L368" s="366"/>
      <c r="M368" s="366"/>
      <c r="N368" s="366"/>
      <c r="O368" s="389"/>
      <c r="P368" s="389"/>
      <c r="Q368" s="367"/>
      <c r="R368" s="367"/>
      <c r="S368" s="367"/>
      <c r="T368" s="367"/>
      <c r="U368" s="390"/>
      <c r="V368" s="368"/>
      <c r="W368" s="368"/>
      <c r="X368" s="368"/>
      <c r="Y368" s="368"/>
      <c r="Z368" s="368"/>
      <c r="AA368" s="391"/>
      <c r="AB368" s="369"/>
      <c r="AC368" s="369"/>
      <c r="AD368" s="369"/>
      <c r="AE368" s="369"/>
      <c r="AF368" s="369"/>
      <c r="AG368" s="392"/>
      <c r="AH368" s="370"/>
      <c r="AI368" s="370"/>
      <c r="AJ368" s="370"/>
      <c r="AK368" s="370"/>
      <c r="AL368" s="370"/>
      <c r="AM368" s="365"/>
      <c r="AN368" s="366"/>
      <c r="AO368" s="366"/>
      <c r="AP368" s="366"/>
      <c r="AQ368" s="366"/>
      <c r="AR368" s="366"/>
      <c r="AS368" s="393"/>
      <c r="AT368" s="371"/>
      <c r="AU368" s="371"/>
      <c r="AV368" s="371"/>
      <c r="AW368" s="371"/>
      <c r="AX368" s="371"/>
      <c r="AY368" s="394"/>
      <c r="AZ368" s="372"/>
      <c r="BA368" s="372"/>
      <c r="BB368" s="372"/>
      <c r="BC368" s="372"/>
      <c r="BD368" s="372"/>
      <c r="BE368" s="365"/>
      <c r="BF368" s="366"/>
      <c r="BG368" s="366"/>
      <c r="BH368" s="366"/>
      <c r="BI368" s="366"/>
      <c r="BJ368" s="366"/>
      <c r="BK368" s="395"/>
      <c r="BL368" s="373"/>
      <c r="BM368" s="373"/>
      <c r="BN368" s="373"/>
      <c r="BO368" s="373"/>
      <c r="BP368" s="373"/>
      <c r="BQ368" s="390"/>
      <c r="BR368" s="368"/>
      <c r="BS368" s="368"/>
      <c r="BT368" s="368"/>
      <c r="BU368" s="368"/>
      <c r="BV368" s="368"/>
      <c r="BW368" s="394"/>
      <c r="BX368" s="372"/>
      <c r="BY368" s="372"/>
      <c r="BZ368" s="372"/>
      <c r="CA368" s="372"/>
      <c r="CB368" s="372"/>
      <c r="CC368" s="395"/>
      <c r="CD368" s="389"/>
      <c r="CE368" s="373"/>
      <c r="CF368" s="373"/>
      <c r="CG368" s="373"/>
      <c r="CH368" s="308"/>
    </row>
    <row r="369" spans="1:86" customFormat="1" hidden="1" x14ac:dyDescent="0.25">
      <c r="A369" s="497"/>
      <c r="B369" s="330"/>
      <c r="C369" s="429"/>
      <c r="D369" s="431"/>
      <c r="E369" s="330"/>
      <c r="F369" s="431"/>
      <c r="G369" s="481"/>
      <c r="H369" s="432"/>
      <c r="I369" s="433"/>
      <c r="J369" s="365"/>
      <c r="K369" s="365"/>
      <c r="L369" s="366"/>
      <c r="M369" s="366"/>
      <c r="N369" s="366"/>
      <c r="O369" s="389"/>
      <c r="P369" s="389"/>
      <c r="Q369" s="367"/>
      <c r="R369" s="367"/>
      <c r="S369" s="367"/>
      <c r="T369" s="367"/>
      <c r="U369" s="390"/>
      <c r="V369" s="368"/>
      <c r="W369" s="368"/>
      <c r="X369" s="368"/>
      <c r="Y369" s="368"/>
      <c r="Z369" s="368"/>
      <c r="AA369" s="391"/>
      <c r="AB369" s="369"/>
      <c r="AC369" s="369"/>
      <c r="AD369" s="369"/>
      <c r="AE369" s="369"/>
      <c r="AF369" s="369"/>
      <c r="AG369" s="392"/>
      <c r="AH369" s="370"/>
      <c r="AI369" s="370"/>
      <c r="AJ369" s="370"/>
      <c r="AK369" s="370"/>
      <c r="AL369" s="370"/>
      <c r="AM369" s="365"/>
      <c r="AN369" s="366"/>
      <c r="AO369" s="366"/>
      <c r="AP369" s="366"/>
      <c r="AQ369" s="366"/>
      <c r="AR369" s="366"/>
      <c r="AS369" s="393"/>
      <c r="AT369" s="371"/>
      <c r="AU369" s="371"/>
      <c r="AV369" s="371"/>
      <c r="AW369" s="371"/>
      <c r="AX369" s="371"/>
      <c r="AY369" s="394"/>
      <c r="AZ369" s="372"/>
      <c r="BA369" s="372"/>
      <c r="BB369" s="372"/>
      <c r="BC369" s="372"/>
      <c r="BD369" s="372"/>
      <c r="BE369" s="365"/>
      <c r="BF369" s="366"/>
      <c r="BG369" s="366"/>
      <c r="BH369" s="366"/>
      <c r="BI369" s="366"/>
      <c r="BJ369" s="366"/>
      <c r="BK369" s="395"/>
      <c r="BL369" s="373"/>
      <c r="BM369" s="373"/>
      <c r="BN369" s="373"/>
      <c r="BO369" s="373"/>
      <c r="BP369" s="373"/>
      <c r="BQ369" s="390"/>
      <c r="BR369" s="368"/>
      <c r="BS369" s="368"/>
      <c r="BT369" s="368"/>
      <c r="BU369" s="368"/>
      <c r="BV369" s="368"/>
      <c r="BW369" s="394"/>
      <c r="BX369" s="372"/>
      <c r="BY369" s="372"/>
      <c r="BZ369" s="372"/>
      <c r="CA369" s="372"/>
      <c r="CB369" s="372"/>
      <c r="CC369" s="395"/>
      <c r="CD369" s="389"/>
      <c r="CE369" s="373"/>
      <c r="CF369" s="373"/>
      <c r="CG369" s="373"/>
      <c r="CH369" s="308"/>
    </row>
    <row r="370" spans="1:86" customFormat="1" hidden="1" x14ac:dyDescent="0.25">
      <c r="A370" s="505"/>
      <c r="B370" s="352"/>
      <c r="C370" s="351"/>
      <c r="D370" s="439"/>
      <c r="E370" s="352"/>
      <c r="F370" s="439"/>
      <c r="G370" s="517"/>
      <c r="H370" s="440"/>
      <c r="I370" s="441"/>
      <c r="J370" s="365"/>
      <c r="K370" s="365"/>
      <c r="L370" s="366"/>
      <c r="M370" s="366"/>
      <c r="N370" s="366"/>
      <c r="O370" s="389"/>
      <c r="P370" s="389"/>
      <c r="Q370" s="367"/>
      <c r="R370" s="367"/>
      <c r="S370" s="367"/>
      <c r="T370" s="367"/>
      <c r="U370" s="390"/>
      <c r="V370" s="368"/>
      <c r="W370" s="368"/>
      <c r="X370" s="368"/>
      <c r="Y370" s="368"/>
      <c r="Z370" s="368"/>
      <c r="AA370" s="391"/>
      <c r="AB370" s="369"/>
      <c r="AC370" s="369"/>
      <c r="AD370" s="369"/>
      <c r="AE370" s="369"/>
      <c r="AF370" s="369"/>
      <c r="AG370" s="392"/>
      <c r="AH370" s="370"/>
      <c r="AI370" s="370"/>
      <c r="AJ370" s="370"/>
      <c r="AK370" s="370"/>
      <c r="AL370" s="370"/>
      <c r="AM370" s="365"/>
      <c r="AN370" s="366"/>
      <c r="AO370" s="366"/>
      <c r="AP370" s="366"/>
      <c r="AQ370" s="366"/>
      <c r="AR370" s="366"/>
      <c r="AS370" s="393"/>
      <c r="AT370" s="371"/>
      <c r="AU370" s="371"/>
      <c r="AV370" s="371"/>
      <c r="AW370" s="371"/>
      <c r="AX370" s="371"/>
      <c r="AY370" s="394"/>
      <c r="AZ370" s="372"/>
      <c r="BA370" s="372"/>
      <c r="BB370" s="372"/>
      <c r="BC370" s="372"/>
      <c r="BD370" s="372"/>
      <c r="BE370" s="365"/>
      <c r="BF370" s="366"/>
      <c r="BG370" s="366"/>
      <c r="BH370" s="366"/>
      <c r="BI370" s="366"/>
      <c r="BJ370" s="366"/>
      <c r="BK370" s="395"/>
      <c r="BL370" s="373"/>
      <c r="BM370" s="373"/>
      <c r="BN370" s="373"/>
      <c r="BO370" s="373"/>
      <c r="BP370" s="373"/>
      <c r="BQ370" s="390"/>
      <c r="BR370" s="368"/>
      <c r="BS370" s="368"/>
      <c r="BT370" s="368"/>
      <c r="BU370" s="368"/>
      <c r="BV370" s="368"/>
      <c r="BW370" s="394"/>
      <c r="BX370" s="372"/>
      <c r="BY370" s="372"/>
      <c r="BZ370" s="372"/>
      <c r="CA370" s="372"/>
      <c r="CB370" s="372"/>
      <c r="CC370" s="395"/>
      <c r="CD370" s="389"/>
      <c r="CE370" s="373"/>
      <c r="CF370" s="373"/>
      <c r="CG370" s="373"/>
      <c r="CH370" s="308"/>
    </row>
    <row r="371" spans="1:86" customFormat="1" hidden="1" x14ac:dyDescent="0.25">
      <c r="A371" s="515"/>
      <c r="B371" s="515"/>
      <c r="C371" s="515"/>
      <c r="D371" s="516"/>
      <c r="E371" s="515"/>
      <c r="F371" s="516"/>
      <c r="G371" s="517"/>
      <c r="H371" s="440"/>
      <c r="I371" s="441"/>
      <c r="J371" s="365"/>
      <c r="K371" s="365"/>
      <c r="L371" s="366"/>
      <c r="M371" s="366"/>
      <c r="N371" s="366"/>
      <c r="O371" s="389"/>
      <c r="P371" s="389"/>
      <c r="Q371" s="367"/>
      <c r="R371" s="367"/>
      <c r="S371" s="367"/>
      <c r="T371" s="367"/>
      <c r="U371" s="390"/>
      <c r="V371" s="368"/>
      <c r="W371" s="368"/>
      <c r="X371" s="368"/>
      <c r="Y371" s="368"/>
      <c r="Z371" s="368"/>
      <c r="AA371" s="391"/>
      <c r="AB371" s="369"/>
      <c r="AC371" s="369"/>
      <c r="AD371" s="369"/>
      <c r="AE371" s="369"/>
      <c r="AF371" s="369"/>
      <c r="AG371" s="392"/>
      <c r="AH371" s="370"/>
      <c r="AI371" s="370"/>
      <c r="AJ371" s="370"/>
      <c r="AK371" s="370"/>
      <c r="AL371" s="370"/>
      <c r="AM371" s="365"/>
      <c r="AN371" s="366"/>
      <c r="AO371" s="366"/>
      <c r="AP371" s="366"/>
      <c r="AQ371" s="366"/>
      <c r="AR371" s="366"/>
      <c r="AS371" s="393"/>
      <c r="AT371" s="371"/>
      <c r="AU371" s="371"/>
      <c r="AV371" s="371"/>
      <c r="AW371" s="371"/>
      <c r="AX371" s="371"/>
      <c r="AY371" s="394"/>
      <c r="AZ371" s="372"/>
      <c r="BA371" s="372"/>
      <c r="BB371" s="372"/>
      <c r="BC371" s="372"/>
      <c r="BD371" s="372"/>
      <c r="BE371" s="365"/>
      <c r="BF371" s="366"/>
      <c r="BG371" s="366"/>
      <c r="BH371" s="366"/>
      <c r="BI371" s="366"/>
      <c r="BJ371" s="366"/>
      <c r="BK371" s="395"/>
      <c r="BL371" s="373"/>
      <c r="BM371" s="373"/>
      <c r="BN371" s="373"/>
      <c r="BO371" s="373"/>
      <c r="BP371" s="373"/>
      <c r="BQ371" s="390"/>
      <c r="BR371" s="368"/>
      <c r="BS371" s="368"/>
      <c r="BT371" s="368"/>
      <c r="BU371" s="368"/>
      <c r="BV371" s="368"/>
      <c r="BW371" s="394"/>
      <c r="BX371" s="372"/>
      <c r="BY371" s="372"/>
      <c r="BZ371" s="372"/>
      <c r="CA371" s="372"/>
      <c r="CB371" s="372"/>
      <c r="CC371" s="395"/>
      <c r="CD371" s="389"/>
      <c r="CE371" s="373"/>
      <c r="CF371" s="373"/>
      <c r="CG371" s="373"/>
      <c r="CH371" s="308"/>
    </row>
    <row r="372" spans="1:86" customFormat="1" hidden="1" x14ac:dyDescent="0.25">
      <c r="A372" s="374"/>
      <c r="B372" s="374"/>
      <c r="C372" s="380"/>
      <c r="D372" s="376"/>
      <c r="E372" s="374"/>
      <c r="F372" s="376"/>
      <c r="G372" s="386"/>
      <c r="H372" s="458"/>
      <c r="I372" s="377"/>
      <c r="J372" s="365"/>
      <c r="K372" s="365"/>
      <c r="L372" s="366"/>
      <c r="M372" s="366"/>
      <c r="N372" s="366"/>
      <c r="O372" s="389"/>
      <c r="P372" s="389"/>
      <c r="Q372" s="367"/>
      <c r="R372" s="367"/>
      <c r="S372" s="367"/>
      <c r="T372" s="367"/>
      <c r="U372" s="390"/>
      <c r="V372" s="368"/>
      <c r="W372" s="368"/>
      <c r="X372" s="368"/>
      <c r="Y372" s="368"/>
      <c r="Z372" s="368"/>
      <c r="AA372" s="391"/>
      <c r="AB372" s="369"/>
      <c r="AC372" s="369"/>
      <c r="AD372" s="369"/>
      <c r="AE372" s="369"/>
      <c r="AF372" s="369"/>
      <c r="AG372" s="392"/>
      <c r="AH372" s="370"/>
      <c r="AI372" s="370"/>
      <c r="AJ372" s="370"/>
      <c r="AK372" s="370"/>
      <c r="AL372" s="370"/>
      <c r="AM372" s="365"/>
      <c r="AN372" s="366"/>
      <c r="AO372" s="366"/>
      <c r="AP372" s="366"/>
      <c r="AQ372" s="366"/>
      <c r="AR372" s="366"/>
      <c r="AS372" s="393"/>
      <c r="AT372" s="371"/>
      <c r="AU372" s="371"/>
      <c r="AV372" s="371"/>
      <c r="AW372" s="371"/>
      <c r="AX372" s="371"/>
      <c r="AY372" s="394"/>
      <c r="AZ372" s="372"/>
      <c r="BA372" s="372"/>
      <c r="BB372" s="372"/>
      <c r="BC372" s="372"/>
      <c r="BD372" s="372"/>
      <c r="BE372" s="365"/>
      <c r="BF372" s="366"/>
      <c r="BG372" s="366"/>
      <c r="BH372" s="366"/>
      <c r="BI372" s="366"/>
      <c r="BJ372" s="366"/>
      <c r="BK372" s="395"/>
      <c r="BL372" s="373"/>
      <c r="BM372" s="373"/>
      <c r="BN372" s="373"/>
      <c r="BO372" s="373"/>
      <c r="BP372" s="373"/>
      <c r="BQ372" s="390"/>
      <c r="BR372" s="368"/>
      <c r="BS372" s="368"/>
      <c r="BT372" s="368"/>
      <c r="BU372" s="368"/>
      <c r="BV372" s="368"/>
      <c r="BW372" s="394"/>
      <c r="BX372" s="372"/>
      <c r="BY372" s="372"/>
      <c r="BZ372" s="372"/>
      <c r="CA372" s="372"/>
      <c r="CB372" s="372"/>
      <c r="CC372" s="395"/>
      <c r="CD372" s="389"/>
      <c r="CE372" s="373"/>
      <c r="CF372" s="373"/>
      <c r="CG372" s="373"/>
      <c r="CH372" s="308"/>
    </row>
    <row r="373" spans="1:86" customFormat="1" hidden="1" x14ac:dyDescent="0.25">
      <c r="A373" s="374"/>
      <c r="B373" s="382"/>
      <c r="C373" s="380"/>
      <c r="D373" s="376"/>
      <c r="E373" s="374"/>
      <c r="F373" s="376"/>
      <c r="G373" s="386"/>
      <c r="H373" s="458"/>
      <c r="I373" s="377"/>
      <c r="J373" s="365"/>
      <c r="K373" s="365"/>
      <c r="L373" s="366"/>
      <c r="M373" s="366"/>
      <c r="N373" s="366"/>
      <c r="O373" s="389"/>
      <c r="P373" s="389"/>
      <c r="Q373" s="367"/>
      <c r="R373" s="367"/>
      <c r="S373" s="367"/>
      <c r="T373" s="367"/>
      <c r="U373" s="390"/>
      <c r="V373" s="368"/>
      <c r="W373" s="368"/>
      <c r="X373" s="368"/>
      <c r="Y373" s="368"/>
      <c r="Z373" s="368"/>
      <c r="AA373" s="391"/>
      <c r="AB373" s="369"/>
      <c r="AC373" s="369"/>
      <c r="AD373" s="369"/>
      <c r="AE373" s="369"/>
      <c r="AF373" s="369"/>
      <c r="AG373" s="392"/>
      <c r="AH373" s="370"/>
      <c r="AI373" s="370"/>
      <c r="AJ373" s="370"/>
      <c r="AK373" s="370"/>
      <c r="AL373" s="370"/>
      <c r="AM373" s="365"/>
      <c r="AN373" s="366"/>
      <c r="AO373" s="366"/>
      <c r="AP373" s="366"/>
      <c r="AQ373" s="366"/>
      <c r="AR373" s="366"/>
      <c r="AS373" s="393"/>
      <c r="AT373" s="371"/>
      <c r="AU373" s="371"/>
      <c r="AV373" s="371"/>
      <c r="AW373" s="371"/>
      <c r="AX373" s="371"/>
      <c r="AY373" s="394"/>
      <c r="AZ373" s="372"/>
      <c r="BA373" s="372"/>
      <c r="BB373" s="372"/>
      <c r="BC373" s="372"/>
      <c r="BD373" s="372"/>
      <c r="BE373" s="365"/>
      <c r="BF373" s="366"/>
      <c r="BG373" s="366"/>
      <c r="BH373" s="366"/>
      <c r="BI373" s="366"/>
      <c r="BJ373" s="366"/>
      <c r="BK373" s="395"/>
      <c r="BL373" s="373"/>
      <c r="BM373" s="373"/>
      <c r="BN373" s="373"/>
      <c r="BO373" s="373"/>
      <c r="BP373" s="373"/>
      <c r="BQ373" s="390"/>
      <c r="BR373" s="368"/>
      <c r="BS373" s="368"/>
      <c r="BT373" s="368"/>
      <c r="BU373" s="368"/>
      <c r="BV373" s="368"/>
      <c r="BW373" s="394"/>
      <c r="BX373" s="372"/>
      <c r="BY373" s="372"/>
      <c r="BZ373" s="372"/>
      <c r="CA373" s="372"/>
      <c r="CB373" s="372"/>
      <c r="CC373" s="395"/>
      <c r="CD373" s="389"/>
      <c r="CE373" s="373"/>
      <c r="CF373" s="373"/>
      <c r="CG373" s="373"/>
      <c r="CH373" s="308"/>
    </row>
    <row r="374" spans="1:86" customFormat="1" hidden="1" x14ac:dyDescent="0.25">
      <c r="A374" s="374"/>
      <c r="B374" s="382"/>
      <c r="C374" s="380"/>
      <c r="D374" s="493"/>
      <c r="E374" s="374"/>
      <c r="F374" s="376"/>
      <c r="G374" s="386"/>
      <c r="H374" s="458"/>
      <c r="I374" s="377"/>
      <c r="J374" s="365"/>
      <c r="K374" s="365"/>
      <c r="L374" s="366"/>
      <c r="M374" s="366"/>
      <c r="N374" s="366"/>
      <c r="O374" s="389"/>
      <c r="P374" s="389"/>
      <c r="Q374" s="367"/>
      <c r="R374" s="367"/>
      <c r="S374" s="367"/>
      <c r="T374" s="367"/>
      <c r="U374" s="390"/>
      <c r="V374" s="368"/>
      <c r="W374" s="368"/>
      <c r="X374" s="368"/>
      <c r="Y374" s="368"/>
      <c r="Z374" s="368"/>
      <c r="AA374" s="391"/>
      <c r="AB374" s="369"/>
      <c r="AC374" s="369"/>
      <c r="AD374" s="369"/>
      <c r="AE374" s="369"/>
      <c r="AF374" s="369"/>
      <c r="AG374" s="392"/>
      <c r="AH374" s="370"/>
      <c r="AI374" s="370"/>
      <c r="AJ374" s="370"/>
      <c r="AK374" s="370"/>
      <c r="AL374" s="370"/>
      <c r="AM374" s="365"/>
      <c r="AN374" s="366"/>
      <c r="AO374" s="366"/>
      <c r="AP374" s="366"/>
      <c r="AQ374" s="366"/>
      <c r="AR374" s="366"/>
      <c r="AS374" s="393"/>
      <c r="AT374" s="371"/>
      <c r="AU374" s="371"/>
      <c r="AV374" s="371"/>
      <c r="AW374" s="371"/>
      <c r="AX374" s="371"/>
      <c r="AY374" s="394"/>
      <c r="AZ374" s="372"/>
      <c r="BA374" s="372"/>
      <c r="BB374" s="372"/>
      <c r="BC374" s="372"/>
      <c r="BD374" s="372"/>
      <c r="BE374" s="365"/>
      <c r="BF374" s="366"/>
      <c r="BG374" s="366"/>
      <c r="BH374" s="366"/>
      <c r="BI374" s="366"/>
      <c r="BJ374" s="366"/>
      <c r="BK374" s="395"/>
      <c r="BL374" s="373"/>
      <c r="BM374" s="373"/>
      <c r="BN374" s="373"/>
      <c r="BO374" s="373"/>
      <c r="BP374" s="373"/>
      <c r="BQ374" s="390"/>
      <c r="BR374" s="368"/>
      <c r="BS374" s="368"/>
      <c r="BT374" s="368"/>
      <c r="BU374" s="368"/>
      <c r="BV374" s="368"/>
      <c r="BW374" s="394"/>
      <c r="BX374" s="372"/>
      <c r="BY374" s="372"/>
      <c r="BZ374" s="372"/>
      <c r="CA374" s="372"/>
      <c r="CB374" s="372"/>
      <c r="CC374" s="395"/>
      <c r="CD374" s="389"/>
      <c r="CE374" s="373"/>
      <c r="CF374" s="373"/>
      <c r="CG374" s="373"/>
      <c r="CH374" s="308"/>
    </row>
    <row r="375" spans="1:86" customFormat="1" hidden="1" x14ac:dyDescent="0.25">
      <c r="A375" s="374"/>
      <c r="B375" s="382"/>
      <c r="C375" s="380"/>
      <c r="D375" s="383"/>
      <c r="E375" s="374"/>
      <c r="F375" s="376"/>
      <c r="G375" s="386"/>
      <c r="H375" s="444"/>
      <c r="I375" s="385"/>
      <c r="J375" s="365"/>
      <c r="K375" s="365"/>
      <c r="L375" s="366"/>
      <c r="M375" s="366"/>
      <c r="N375" s="366"/>
      <c r="O375" s="389"/>
      <c r="P375" s="389"/>
      <c r="Q375" s="367"/>
      <c r="R375" s="367"/>
      <c r="S375" s="367"/>
      <c r="T375" s="367"/>
      <c r="U375" s="390"/>
      <c r="V375" s="368"/>
      <c r="W375" s="368"/>
      <c r="X375" s="368"/>
      <c r="Y375" s="368"/>
      <c r="Z375" s="368"/>
      <c r="AA375" s="391"/>
      <c r="AB375" s="369"/>
      <c r="AC375" s="369"/>
      <c r="AD375" s="369"/>
      <c r="AE375" s="369"/>
      <c r="AF375" s="369"/>
      <c r="AG375" s="392"/>
      <c r="AH375" s="370"/>
      <c r="AI375" s="370"/>
      <c r="AJ375" s="370"/>
      <c r="AK375" s="370"/>
      <c r="AL375" s="370"/>
      <c r="AM375" s="365"/>
      <c r="AN375" s="366"/>
      <c r="AO375" s="366"/>
      <c r="AP375" s="366"/>
      <c r="AQ375" s="366"/>
      <c r="AR375" s="366"/>
      <c r="AS375" s="393"/>
      <c r="AT375" s="371"/>
      <c r="AU375" s="371"/>
      <c r="AV375" s="371"/>
      <c r="AW375" s="371"/>
      <c r="AX375" s="371"/>
      <c r="AY375" s="394"/>
      <c r="AZ375" s="372"/>
      <c r="BA375" s="372"/>
      <c r="BB375" s="372"/>
      <c r="BC375" s="372"/>
      <c r="BD375" s="372"/>
      <c r="BE375" s="365"/>
      <c r="BF375" s="366"/>
      <c r="BG375" s="366"/>
      <c r="BH375" s="366"/>
      <c r="BI375" s="366"/>
      <c r="BJ375" s="366"/>
      <c r="BK375" s="395"/>
      <c r="BL375" s="373"/>
      <c r="BM375" s="373"/>
      <c r="BN375" s="373"/>
      <c r="BO375" s="373"/>
      <c r="BP375" s="373"/>
      <c r="BQ375" s="390"/>
      <c r="BR375" s="368"/>
      <c r="BS375" s="368"/>
      <c r="BT375" s="368"/>
      <c r="BU375" s="368"/>
      <c r="BV375" s="368"/>
      <c r="BW375" s="394"/>
      <c r="BX375" s="372"/>
      <c r="BY375" s="372"/>
      <c r="BZ375" s="372"/>
      <c r="CA375" s="372"/>
      <c r="CB375" s="372"/>
      <c r="CC375" s="395"/>
      <c r="CD375" s="389"/>
      <c r="CE375" s="373"/>
      <c r="CF375" s="373"/>
      <c r="CG375" s="373"/>
      <c r="CH375" s="308"/>
    </row>
    <row r="376" spans="1:86" customFormat="1" hidden="1" x14ac:dyDescent="0.25">
      <c r="A376" s="374"/>
      <c r="B376" s="374"/>
      <c r="C376" s="375"/>
      <c r="D376" s="376"/>
      <c r="E376" s="374"/>
      <c r="F376" s="376"/>
      <c r="G376" s="386"/>
      <c r="H376" s="414"/>
      <c r="I376" s="463"/>
      <c r="J376" s="365"/>
      <c r="K376" s="365"/>
      <c r="L376" s="366"/>
      <c r="M376" s="366"/>
      <c r="N376" s="365"/>
      <c r="O376" s="389"/>
      <c r="P376" s="389"/>
      <c r="Q376" s="367"/>
      <c r="R376" s="389"/>
      <c r="S376" s="367"/>
      <c r="T376" s="389"/>
      <c r="U376" s="390"/>
      <c r="V376" s="390"/>
      <c r="W376" s="368"/>
      <c r="X376" s="390"/>
      <c r="Y376" s="368"/>
      <c r="Z376" s="390"/>
      <c r="AA376" s="391"/>
      <c r="AB376" s="391"/>
      <c r="AC376" s="369"/>
      <c r="AD376" s="391"/>
      <c r="AE376" s="369"/>
      <c r="AF376" s="391"/>
      <c r="AG376" s="392"/>
      <c r="AH376" s="392"/>
      <c r="AI376" s="370"/>
      <c r="AJ376" s="392"/>
      <c r="AK376" s="370"/>
      <c r="AL376" s="392"/>
      <c r="AM376" s="365"/>
      <c r="AN376" s="365"/>
      <c r="AO376" s="366"/>
      <c r="AP376" s="365"/>
      <c r="AQ376" s="366"/>
      <c r="AR376" s="365"/>
      <c r="AS376" s="393"/>
      <c r="AT376" s="393"/>
      <c r="AU376" s="371"/>
      <c r="AV376" s="393"/>
      <c r="AW376" s="371"/>
      <c r="AX376" s="393"/>
      <c r="AY376" s="394"/>
      <c r="AZ376" s="394"/>
      <c r="BA376" s="372"/>
      <c r="BB376" s="394"/>
      <c r="BC376" s="372"/>
      <c r="BD376" s="394"/>
      <c r="BE376" s="365"/>
      <c r="BF376" s="365"/>
      <c r="BG376" s="366"/>
      <c r="BH376" s="365"/>
      <c r="BI376" s="366"/>
      <c r="BJ376" s="365"/>
      <c r="BK376" s="395"/>
      <c r="BL376" s="395"/>
      <c r="BM376" s="373"/>
      <c r="BN376" s="395"/>
      <c r="BO376" s="373"/>
      <c r="BP376" s="395"/>
      <c r="BQ376" s="390"/>
      <c r="BR376" s="390"/>
      <c r="BS376" s="368"/>
      <c r="BT376" s="390"/>
      <c r="BU376" s="368"/>
      <c r="BV376" s="390"/>
      <c r="BW376" s="394"/>
      <c r="BX376" s="394"/>
      <c r="BY376" s="372"/>
      <c r="BZ376" s="394"/>
      <c r="CA376" s="372"/>
      <c r="CB376" s="394"/>
      <c r="CC376" s="395"/>
      <c r="CD376" s="389"/>
      <c r="CE376" s="373"/>
      <c r="CF376" s="373"/>
      <c r="CG376" s="395"/>
      <c r="CH376" s="308"/>
    </row>
    <row r="377" spans="1:86" customFormat="1" hidden="1" x14ac:dyDescent="0.25">
      <c r="A377" s="526"/>
      <c r="B377" s="405"/>
      <c r="C377" s="405"/>
      <c r="D377" s="406"/>
      <c r="E377" s="405"/>
      <c r="F377" s="406"/>
      <c r="G377" s="407"/>
      <c r="H377" s="469"/>
      <c r="I377" s="408"/>
      <c r="J377" s="418"/>
      <c r="K377" s="418"/>
      <c r="L377" s="418"/>
      <c r="M377" s="418"/>
      <c r="N377" s="418"/>
      <c r="O377" s="419"/>
      <c r="P377" s="419"/>
      <c r="Q377" s="419"/>
      <c r="R377" s="419"/>
      <c r="S377" s="419"/>
      <c r="T377" s="419"/>
      <c r="U377" s="420"/>
      <c r="V377" s="420"/>
      <c r="W377" s="420"/>
      <c r="X377" s="420"/>
      <c r="Y377" s="420"/>
      <c r="Z377" s="420"/>
      <c r="AA377" s="421"/>
      <c r="AB377" s="421"/>
      <c r="AC377" s="421"/>
      <c r="AD377" s="421"/>
      <c r="AE377" s="421"/>
      <c r="AF377" s="421"/>
      <c r="AG377" s="422"/>
      <c r="AH377" s="422"/>
      <c r="AI377" s="422"/>
      <c r="AJ377" s="422"/>
      <c r="AK377" s="422"/>
      <c r="AL377" s="422"/>
      <c r="AM377" s="418"/>
      <c r="AN377" s="418"/>
      <c r="AO377" s="418"/>
      <c r="AP377" s="418"/>
      <c r="AQ377" s="418"/>
      <c r="AR377" s="418"/>
      <c r="AS377" s="423"/>
      <c r="AT377" s="423"/>
      <c r="AU377" s="423"/>
      <c r="AV377" s="423"/>
      <c r="AW377" s="423"/>
      <c r="AX377" s="423"/>
      <c r="AY377" s="424"/>
      <c r="AZ377" s="424"/>
      <c r="BA377" s="424"/>
      <c r="BB377" s="424"/>
      <c r="BC377" s="424"/>
      <c r="BD377" s="424"/>
      <c r="BE377" s="418"/>
      <c r="BF377" s="418"/>
      <c r="BG377" s="418"/>
      <c r="BH377" s="418"/>
      <c r="BI377" s="418"/>
      <c r="BJ377" s="418"/>
      <c r="BK377" s="425"/>
      <c r="BL377" s="425"/>
      <c r="BM377" s="425"/>
      <c r="BN377" s="425"/>
      <c r="BO377" s="425"/>
      <c r="BP377" s="425"/>
      <c r="BQ377" s="420"/>
      <c r="BR377" s="420"/>
      <c r="BS377" s="420"/>
      <c r="BT377" s="420"/>
      <c r="BU377" s="420"/>
      <c r="BV377" s="420"/>
      <c r="BW377" s="424"/>
      <c r="BX377" s="424"/>
      <c r="BY377" s="424"/>
      <c r="BZ377" s="424"/>
      <c r="CA377" s="424"/>
      <c r="CB377" s="424"/>
      <c r="CC377" s="425"/>
      <c r="CD377" s="419"/>
      <c r="CE377" s="425"/>
      <c r="CF377" s="425"/>
      <c r="CG377" s="425"/>
      <c r="CH377" s="308"/>
    </row>
    <row r="378" spans="1:86" customFormat="1" hidden="1" x14ac:dyDescent="0.25">
      <c r="A378" s="502"/>
      <c r="B378" s="310"/>
      <c r="C378" s="520"/>
      <c r="D378" s="399"/>
      <c r="E378" s="310"/>
      <c r="F378" s="399"/>
      <c r="G378" s="416"/>
      <c r="H378" s="427"/>
      <c r="I378" s="504"/>
      <c r="J378" s="365"/>
      <c r="K378" s="365"/>
      <c r="L378" s="366"/>
      <c r="M378" s="366"/>
      <c r="N378" s="366"/>
      <c r="O378" s="389"/>
      <c r="P378" s="389"/>
      <c r="Q378" s="367"/>
      <c r="R378" s="367"/>
      <c r="S378" s="367"/>
      <c r="T378" s="367"/>
      <c r="U378" s="390"/>
      <c r="V378" s="368"/>
      <c r="W378" s="368"/>
      <c r="X378" s="368"/>
      <c r="Y378" s="368"/>
      <c r="Z378" s="368"/>
      <c r="AA378" s="391"/>
      <c r="AB378" s="369"/>
      <c r="AC378" s="369"/>
      <c r="AD378" s="369"/>
      <c r="AE378" s="369"/>
      <c r="AF378" s="369"/>
      <c r="AG378" s="392"/>
      <c r="AH378" s="370"/>
      <c r="AI378" s="370"/>
      <c r="AJ378" s="370"/>
      <c r="AK378" s="370"/>
      <c r="AL378" s="370"/>
      <c r="AM378" s="365"/>
      <c r="AN378" s="366"/>
      <c r="AO378" s="366"/>
      <c r="AP378" s="366"/>
      <c r="AQ378" s="366"/>
      <c r="AR378" s="366"/>
      <c r="AS378" s="393"/>
      <c r="AT378" s="371"/>
      <c r="AU378" s="371"/>
      <c r="AV378" s="371"/>
      <c r="AW378" s="371"/>
      <c r="AX378" s="371"/>
      <c r="AY378" s="394"/>
      <c r="AZ378" s="372"/>
      <c r="BA378" s="372"/>
      <c r="BB378" s="372"/>
      <c r="BC378" s="372"/>
      <c r="BD378" s="372"/>
      <c r="BE378" s="365"/>
      <c r="BF378" s="366"/>
      <c r="BG378" s="366"/>
      <c r="BH378" s="366"/>
      <c r="BI378" s="366"/>
      <c r="BJ378" s="366"/>
      <c r="BK378" s="395"/>
      <c r="BL378" s="373"/>
      <c r="BM378" s="373"/>
      <c r="BN378" s="373"/>
      <c r="BO378" s="373"/>
      <c r="BP378" s="373"/>
      <c r="BQ378" s="390"/>
      <c r="BR378" s="368"/>
      <c r="BS378" s="368"/>
      <c r="BT378" s="368"/>
      <c r="BU378" s="368"/>
      <c r="BV378" s="368"/>
      <c r="BW378" s="394"/>
      <c r="BX378" s="372"/>
      <c r="BY378" s="372"/>
      <c r="BZ378" s="372"/>
      <c r="CA378" s="372"/>
      <c r="CB378" s="372"/>
      <c r="CC378" s="395"/>
      <c r="CD378" s="389"/>
      <c r="CE378" s="373"/>
      <c r="CF378" s="373"/>
      <c r="CG378" s="373"/>
      <c r="CH378" s="308"/>
    </row>
    <row r="379" spans="1:86" customFormat="1" hidden="1" x14ac:dyDescent="0.25">
      <c r="A379" s="497"/>
      <c r="B379" s="330"/>
      <c r="C379" s="510"/>
      <c r="D379" s="431"/>
      <c r="E379" s="330"/>
      <c r="F379" s="431"/>
      <c r="G379" s="331"/>
      <c r="H379" s="432"/>
      <c r="I379" s="433"/>
      <c r="J379" s="365"/>
      <c r="K379" s="365"/>
      <c r="L379" s="366"/>
      <c r="M379" s="366"/>
      <c r="N379" s="366"/>
      <c r="O379" s="389"/>
      <c r="P379" s="389"/>
      <c r="Q379" s="367"/>
      <c r="R379" s="367"/>
      <c r="S379" s="367"/>
      <c r="T379" s="367"/>
      <c r="U379" s="390"/>
      <c r="V379" s="368"/>
      <c r="W379" s="368"/>
      <c r="X379" s="368"/>
      <c r="Y379" s="368"/>
      <c r="Z379" s="368"/>
      <c r="AA379" s="391"/>
      <c r="AB379" s="369"/>
      <c r="AC379" s="369"/>
      <c r="AD379" s="369"/>
      <c r="AE379" s="369"/>
      <c r="AF379" s="369"/>
      <c r="AG379" s="392"/>
      <c r="AH379" s="370"/>
      <c r="AI379" s="370"/>
      <c r="AJ379" s="370"/>
      <c r="AK379" s="370"/>
      <c r="AL379" s="370"/>
      <c r="AM379" s="365"/>
      <c r="AN379" s="366"/>
      <c r="AO379" s="366"/>
      <c r="AP379" s="366"/>
      <c r="AQ379" s="366"/>
      <c r="AR379" s="366"/>
      <c r="AS379" s="393"/>
      <c r="AT379" s="371"/>
      <c r="AU379" s="371"/>
      <c r="AV379" s="371"/>
      <c r="AW379" s="371"/>
      <c r="AX379" s="371"/>
      <c r="AY379" s="394"/>
      <c r="AZ379" s="372"/>
      <c r="BA379" s="372"/>
      <c r="BB379" s="372"/>
      <c r="BC379" s="372"/>
      <c r="BD379" s="372"/>
      <c r="BE379" s="365"/>
      <c r="BF379" s="366"/>
      <c r="BG379" s="366"/>
      <c r="BH379" s="366"/>
      <c r="BI379" s="366"/>
      <c r="BJ379" s="366"/>
      <c r="BK379" s="395"/>
      <c r="BL379" s="373"/>
      <c r="BM379" s="373"/>
      <c r="BN379" s="373"/>
      <c r="BO379" s="373"/>
      <c r="BP379" s="373"/>
      <c r="BQ379" s="390"/>
      <c r="BR379" s="368"/>
      <c r="BS379" s="368"/>
      <c r="BT379" s="368"/>
      <c r="BU379" s="368"/>
      <c r="BV379" s="368"/>
      <c r="BW379" s="394"/>
      <c r="BX379" s="372"/>
      <c r="BY379" s="372"/>
      <c r="BZ379" s="372"/>
      <c r="CA379" s="372"/>
      <c r="CB379" s="372"/>
      <c r="CC379" s="395"/>
      <c r="CD379" s="389"/>
      <c r="CE379" s="373"/>
      <c r="CF379" s="373"/>
      <c r="CG379" s="373"/>
      <c r="CH379" s="308"/>
    </row>
    <row r="380" spans="1:86" customFormat="1" hidden="1" x14ac:dyDescent="0.25">
      <c r="A380" s="497"/>
      <c r="B380" s="330"/>
      <c r="C380" s="510"/>
      <c r="D380" s="431"/>
      <c r="E380" s="330"/>
      <c r="F380" s="431"/>
      <c r="G380" s="331"/>
      <c r="H380" s="436"/>
      <c r="I380" s="433"/>
      <c r="J380" s="365"/>
      <c r="K380" s="365"/>
      <c r="L380" s="366"/>
      <c r="M380" s="366"/>
      <c r="N380" s="366"/>
      <c r="O380" s="389"/>
      <c r="P380" s="389"/>
      <c r="Q380" s="367"/>
      <c r="R380" s="367"/>
      <c r="S380" s="367"/>
      <c r="T380" s="367"/>
      <c r="U380" s="390"/>
      <c r="V380" s="368"/>
      <c r="W380" s="368"/>
      <c r="X380" s="368"/>
      <c r="Y380" s="368"/>
      <c r="Z380" s="368"/>
      <c r="AA380" s="391"/>
      <c r="AB380" s="369"/>
      <c r="AC380" s="369"/>
      <c r="AD380" s="369"/>
      <c r="AE380" s="369"/>
      <c r="AF380" s="369"/>
      <c r="AG380" s="392"/>
      <c r="AH380" s="370"/>
      <c r="AI380" s="370"/>
      <c r="AJ380" s="370"/>
      <c r="AK380" s="370"/>
      <c r="AL380" s="370"/>
      <c r="AM380" s="365"/>
      <c r="AN380" s="366"/>
      <c r="AO380" s="366"/>
      <c r="AP380" s="366"/>
      <c r="AQ380" s="366"/>
      <c r="AR380" s="366"/>
      <c r="AS380" s="393"/>
      <c r="AT380" s="371"/>
      <c r="AU380" s="371"/>
      <c r="AV380" s="371"/>
      <c r="AW380" s="371"/>
      <c r="AX380" s="371"/>
      <c r="AY380" s="394"/>
      <c r="AZ380" s="372"/>
      <c r="BA380" s="372"/>
      <c r="BB380" s="372"/>
      <c r="BC380" s="372"/>
      <c r="BD380" s="372"/>
      <c r="BE380" s="365"/>
      <c r="BF380" s="366"/>
      <c r="BG380" s="366"/>
      <c r="BH380" s="366"/>
      <c r="BI380" s="366"/>
      <c r="BJ380" s="366"/>
      <c r="BK380" s="395"/>
      <c r="BL380" s="373"/>
      <c r="BM380" s="373"/>
      <c r="BN380" s="373"/>
      <c r="BO380" s="373"/>
      <c r="BP380" s="373"/>
      <c r="BQ380" s="390"/>
      <c r="BR380" s="368"/>
      <c r="BS380" s="368"/>
      <c r="BT380" s="368"/>
      <c r="BU380" s="368"/>
      <c r="BV380" s="368"/>
      <c r="BW380" s="394"/>
      <c r="BX380" s="372"/>
      <c r="BY380" s="372"/>
      <c r="BZ380" s="372"/>
      <c r="CA380" s="372"/>
      <c r="CB380" s="372"/>
      <c r="CC380" s="395"/>
      <c r="CD380" s="389"/>
      <c r="CE380" s="373"/>
      <c r="CF380" s="373"/>
      <c r="CG380" s="373"/>
      <c r="CH380" s="308"/>
    </row>
    <row r="381" spans="1:86" customFormat="1" hidden="1" x14ac:dyDescent="0.25">
      <c r="A381" s="497"/>
      <c r="B381" s="330"/>
      <c r="C381" s="510"/>
      <c r="D381" s="431"/>
      <c r="E381" s="330"/>
      <c r="F381" s="431"/>
      <c r="G381" s="481"/>
      <c r="H381" s="436"/>
      <c r="I381" s="433"/>
      <c r="J381" s="365"/>
      <c r="K381" s="365"/>
      <c r="L381" s="366"/>
      <c r="M381" s="366"/>
      <c r="N381" s="366"/>
      <c r="O381" s="389"/>
      <c r="P381" s="389"/>
      <c r="Q381" s="367"/>
      <c r="R381" s="367"/>
      <c r="S381" s="367"/>
      <c r="T381" s="367"/>
      <c r="U381" s="390"/>
      <c r="V381" s="368"/>
      <c r="W381" s="368"/>
      <c r="X381" s="368"/>
      <c r="Y381" s="368"/>
      <c r="Z381" s="368"/>
      <c r="AA381" s="391"/>
      <c r="AB381" s="369"/>
      <c r="AC381" s="369"/>
      <c r="AD381" s="369"/>
      <c r="AE381" s="369"/>
      <c r="AF381" s="369"/>
      <c r="AG381" s="392"/>
      <c r="AH381" s="370"/>
      <c r="AI381" s="370"/>
      <c r="AJ381" s="370"/>
      <c r="AK381" s="370"/>
      <c r="AL381" s="370"/>
      <c r="AM381" s="365"/>
      <c r="AN381" s="366"/>
      <c r="AO381" s="366"/>
      <c r="AP381" s="366"/>
      <c r="AQ381" s="366"/>
      <c r="AR381" s="366"/>
      <c r="AS381" s="393"/>
      <c r="AT381" s="371"/>
      <c r="AU381" s="371"/>
      <c r="AV381" s="371"/>
      <c r="AW381" s="371"/>
      <c r="AX381" s="371"/>
      <c r="AY381" s="394"/>
      <c r="AZ381" s="372"/>
      <c r="BA381" s="372"/>
      <c r="BB381" s="372"/>
      <c r="BC381" s="372"/>
      <c r="BD381" s="372"/>
      <c r="BE381" s="365"/>
      <c r="BF381" s="366"/>
      <c r="BG381" s="366"/>
      <c r="BH381" s="366"/>
      <c r="BI381" s="366"/>
      <c r="BJ381" s="366"/>
      <c r="BK381" s="395"/>
      <c r="BL381" s="373"/>
      <c r="BM381" s="373"/>
      <c r="BN381" s="373"/>
      <c r="BO381" s="373"/>
      <c r="BP381" s="373"/>
      <c r="BQ381" s="390"/>
      <c r="BR381" s="368"/>
      <c r="BS381" s="368"/>
      <c r="BT381" s="368"/>
      <c r="BU381" s="368"/>
      <c r="BV381" s="368"/>
      <c r="BW381" s="394"/>
      <c r="BX381" s="372"/>
      <c r="BY381" s="372"/>
      <c r="BZ381" s="372"/>
      <c r="CA381" s="372"/>
      <c r="CB381" s="372"/>
      <c r="CC381" s="395"/>
      <c r="CD381" s="389"/>
      <c r="CE381" s="373"/>
      <c r="CF381" s="373"/>
      <c r="CG381" s="373"/>
      <c r="CH381" s="308"/>
    </row>
    <row r="382" spans="1:86" customFormat="1" hidden="1" x14ac:dyDescent="0.25">
      <c r="A382" s="497"/>
      <c r="B382" s="330"/>
      <c r="C382" s="510"/>
      <c r="D382" s="431"/>
      <c r="E382" s="330"/>
      <c r="F382" s="431"/>
      <c r="G382" s="481"/>
      <c r="H382" s="432"/>
      <c r="I382" s="433"/>
      <c r="J382" s="365"/>
      <c r="K382" s="365"/>
      <c r="L382" s="366"/>
      <c r="M382" s="366"/>
      <c r="N382" s="366"/>
      <c r="O382" s="389"/>
      <c r="P382" s="389"/>
      <c r="Q382" s="367"/>
      <c r="R382" s="367"/>
      <c r="S382" s="367"/>
      <c r="T382" s="367"/>
      <c r="U382" s="390"/>
      <c r="V382" s="368"/>
      <c r="W382" s="368"/>
      <c r="X382" s="368"/>
      <c r="Y382" s="368"/>
      <c r="Z382" s="368"/>
      <c r="AA382" s="391"/>
      <c r="AB382" s="369"/>
      <c r="AC382" s="369"/>
      <c r="AD382" s="369"/>
      <c r="AE382" s="369"/>
      <c r="AF382" s="369"/>
      <c r="AG382" s="392"/>
      <c r="AH382" s="370"/>
      <c r="AI382" s="370"/>
      <c r="AJ382" s="370"/>
      <c r="AK382" s="370"/>
      <c r="AL382" s="370"/>
      <c r="AM382" s="365"/>
      <c r="AN382" s="366"/>
      <c r="AO382" s="366"/>
      <c r="AP382" s="366"/>
      <c r="AQ382" s="366"/>
      <c r="AR382" s="366"/>
      <c r="AS382" s="393"/>
      <c r="AT382" s="371"/>
      <c r="AU382" s="371"/>
      <c r="AV382" s="371"/>
      <c r="AW382" s="371"/>
      <c r="AX382" s="371"/>
      <c r="AY382" s="394"/>
      <c r="AZ382" s="372"/>
      <c r="BA382" s="372"/>
      <c r="BB382" s="372"/>
      <c r="BC382" s="372"/>
      <c r="BD382" s="372"/>
      <c r="BE382" s="365"/>
      <c r="BF382" s="366"/>
      <c r="BG382" s="366"/>
      <c r="BH382" s="366"/>
      <c r="BI382" s="366"/>
      <c r="BJ382" s="366"/>
      <c r="BK382" s="395"/>
      <c r="BL382" s="373"/>
      <c r="BM382" s="373"/>
      <c r="BN382" s="373"/>
      <c r="BO382" s="373"/>
      <c r="BP382" s="373"/>
      <c r="BQ382" s="390"/>
      <c r="BR382" s="368"/>
      <c r="BS382" s="368"/>
      <c r="BT382" s="368"/>
      <c r="BU382" s="368"/>
      <c r="BV382" s="368"/>
      <c r="BW382" s="394"/>
      <c r="BX382" s="372"/>
      <c r="BY382" s="372"/>
      <c r="BZ382" s="372"/>
      <c r="CA382" s="372"/>
      <c r="CB382" s="372"/>
      <c r="CC382" s="395"/>
      <c r="CD382" s="389"/>
      <c r="CE382" s="373"/>
      <c r="CF382" s="373"/>
      <c r="CG382" s="373"/>
      <c r="CH382" s="308"/>
    </row>
    <row r="383" spans="1:86" customFormat="1" hidden="1" x14ac:dyDescent="0.25">
      <c r="A383" s="505"/>
      <c r="B383" s="352"/>
      <c r="C383" s="515"/>
      <c r="D383" s="439"/>
      <c r="E383" s="352"/>
      <c r="F383" s="439"/>
      <c r="G383" s="517"/>
      <c r="H383" s="440"/>
      <c r="I383" s="441"/>
      <c r="J383" s="365"/>
      <c r="K383" s="365"/>
      <c r="L383" s="366"/>
      <c r="M383" s="366"/>
      <c r="N383" s="366"/>
      <c r="O383" s="389"/>
      <c r="P383" s="389"/>
      <c r="Q383" s="367"/>
      <c r="R383" s="367"/>
      <c r="S383" s="367"/>
      <c r="T383" s="367"/>
      <c r="U383" s="390"/>
      <c r="V383" s="368"/>
      <c r="W383" s="368"/>
      <c r="X383" s="368"/>
      <c r="Y383" s="368"/>
      <c r="Z383" s="368"/>
      <c r="AA383" s="391"/>
      <c r="AB383" s="369"/>
      <c r="AC383" s="369"/>
      <c r="AD383" s="369"/>
      <c r="AE383" s="369"/>
      <c r="AF383" s="369"/>
      <c r="AG383" s="392"/>
      <c r="AH383" s="370"/>
      <c r="AI383" s="370"/>
      <c r="AJ383" s="370"/>
      <c r="AK383" s="370"/>
      <c r="AL383" s="370"/>
      <c r="AM383" s="365"/>
      <c r="AN383" s="366"/>
      <c r="AO383" s="366"/>
      <c r="AP383" s="366"/>
      <c r="AQ383" s="366"/>
      <c r="AR383" s="366"/>
      <c r="AS383" s="393"/>
      <c r="AT383" s="371"/>
      <c r="AU383" s="371"/>
      <c r="AV383" s="371"/>
      <c r="AW383" s="371"/>
      <c r="AX383" s="371"/>
      <c r="AY383" s="394"/>
      <c r="AZ383" s="372"/>
      <c r="BA383" s="372"/>
      <c r="BB383" s="372"/>
      <c r="BC383" s="372"/>
      <c r="BD383" s="372"/>
      <c r="BE383" s="365"/>
      <c r="BF383" s="366"/>
      <c r="BG383" s="366"/>
      <c r="BH383" s="366"/>
      <c r="BI383" s="366"/>
      <c r="BJ383" s="366"/>
      <c r="BK383" s="395"/>
      <c r="BL383" s="373"/>
      <c r="BM383" s="373"/>
      <c r="BN383" s="373"/>
      <c r="BO383" s="373"/>
      <c r="BP383" s="373"/>
      <c r="BQ383" s="390"/>
      <c r="BR383" s="368"/>
      <c r="BS383" s="368"/>
      <c r="BT383" s="368"/>
      <c r="BU383" s="368"/>
      <c r="BV383" s="368"/>
      <c r="BW383" s="394"/>
      <c r="BX383" s="372"/>
      <c r="BY383" s="372"/>
      <c r="BZ383" s="372"/>
      <c r="CA383" s="372"/>
      <c r="CB383" s="372"/>
      <c r="CC383" s="395"/>
      <c r="CD383" s="389"/>
      <c r="CE383" s="373"/>
      <c r="CF383" s="373"/>
      <c r="CG383" s="373"/>
      <c r="CH383" s="308"/>
    </row>
    <row r="384" spans="1:86" customFormat="1" hidden="1" x14ac:dyDescent="0.25">
      <c r="A384" s="515"/>
      <c r="B384" s="515"/>
      <c r="C384" s="515"/>
      <c r="D384" s="516"/>
      <c r="E384" s="515"/>
      <c r="F384" s="516"/>
      <c r="G384" s="517"/>
      <c r="H384" s="440"/>
      <c r="I384" s="441"/>
      <c r="J384" s="365"/>
      <c r="K384" s="365"/>
      <c r="L384" s="366"/>
      <c r="M384" s="366"/>
      <c r="N384" s="366"/>
      <c r="O384" s="389"/>
      <c r="P384" s="389"/>
      <c r="Q384" s="367"/>
      <c r="R384" s="367"/>
      <c r="S384" s="367"/>
      <c r="T384" s="367"/>
      <c r="U384" s="390"/>
      <c r="V384" s="368"/>
      <c r="W384" s="368"/>
      <c r="X384" s="368"/>
      <c r="Y384" s="368"/>
      <c r="Z384" s="368"/>
      <c r="AA384" s="391"/>
      <c r="AB384" s="369"/>
      <c r="AC384" s="369"/>
      <c r="AD384" s="369"/>
      <c r="AE384" s="369"/>
      <c r="AF384" s="369"/>
      <c r="AG384" s="392"/>
      <c r="AH384" s="370"/>
      <c r="AI384" s="370"/>
      <c r="AJ384" s="370"/>
      <c r="AK384" s="370"/>
      <c r="AL384" s="370"/>
      <c r="AM384" s="365"/>
      <c r="AN384" s="366"/>
      <c r="AO384" s="366"/>
      <c r="AP384" s="366"/>
      <c r="AQ384" s="366"/>
      <c r="AR384" s="366"/>
      <c r="AS384" s="393"/>
      <c r="AT384" s="371"/>
      <c r="AU384" s="371"/>
      <c r="AV384" s="371"/>
      <c r="AW384" s="371"/>
      <c r="AX384" s="371"/>
      <c r="AY384" s="394"/>
      <c r="AZ384" s="372"/>
      <c r="BA384" s="372"/>
      <c r="BB384" s="372"/>
      <c r="BC384" s="372"/>
      <c r="BD384" s="372"/>
      <c r="BE384" s="365"/>
      <c r="BF384" s="366"/>
      <c r="BG384" s="366"/>
      <c r="BH384" s="366"/>
      <c r="BI384" s="366"/>
      <c r="BJ384" s="366"/>
      <c r="BK384" s="395"/>
      <c r="BL384" s="373"/>
      <c r="BM384" s="373"/>
      <c r="BN384" s="373"/>
      <c r="BO384" s="373"/>
      <c r="BP384" s="373"/>
      <c r="BQ384" s="390"/>
      <c r="BR384" s="368"/>
      <c r="BS384" s="368"/>
      <c r="BT384" s="368"/>
      <c r="BU384" s="368"/>
      <c r="BV384" s="368"/>
      <c r="BW384" s="394"/>
      <c r="BX384" s="372"/>
      <c r="BY384" s="372"/>
      <c r="BZ384" s="372"/>
      <c r="CA384" s="372"/>
      <c r="CB384" s="372"/>
      <c r="CC384" s="395"/>
      <c r="CD384" s="389"/>
      <c r="CE384" s="373"/>
      <c r="CF384" s="373"/>
      <c r="CG384" s="373"/>
      <c r="CH384" s="308"/>
    </row>
    <row r="385" spans="1:86" customFormat="1" hidden="1" x14ac:dyDescent="0.25">
      <c r="A385" s="374"/>
      <c r="B385" s="374"/>
      <c r="C385" s="380"/>
      <c r="D385" s="387"/>
      <c r="E385" s="374"/>
      <c r="F385" s="387"/>
      <c r="G385" s="498"/>
      <c r="H385" s="458"/>
      <c r="I385" s="377"/>
      <c r="J385" s="365"/>
      <c r="K385" s="365"/>
      <c r="L385" s="366"/>
      <c r="M385" s="366"/>
      <c r="N385" s="366"/>
      <c r="O385" s="389"/>
      <c r="P385" s="389"/>
      <c r="Q385" s="367"/>
      <c r="R385" s="367"/>
      <c r="S385" s="367"/>
      <c r="T385" s="367"/>
      <c r="U385" s="390"/>
      <c r="V385" s="368"/>
      <c r="W385" s="368"/>
      <c r="X385" s="368"/>
      <c r="Y385" s="368"/>
      <c r="Z385" s="368"/>
      <c r="AA385" s="391"/>
      <c r="AB385" s="369"/>
      <c r="AC385" s="369"/>
      <c r="AD385" s="369"/>
      <c r="AE385" s="369"/>
      <c r="AF385" s="369"/>
      <c r="AG385" s="392"/>
      <c r="AH385" s="370"/>
      <c r="AI385" s="370"/>
      <c r="AJ385" s="370"/>
      <c r="AK385" s="370"/>
      <c r="AL385" s="370"/>
      <c r="AM385" s="365"/>
      <c r="AN385" s="366"/>
      <c r="AO385" s="366"/>
      <c r="AP385" s="366"/>
      <c r="AQ385" s="366"/>
      <c r="AR385" s="366"/>
      <c r="AS385" s="393"/>
      <c r="AT385" s="371"/>
      <c r="AU385" s="371"/>
      <c r="AV385" s="371"/>
      <c r="AW385" s="371"/>
      <c r="AX385" s="371"/>
      <c r="AY385" s="394"/>
      <c r="AZ385" s="372"/>
      <c r="BA385" s="372"/>
      <c r="BB385" s="372"/>
      <c r="BC385" s="372"/>
      <c r="BD385" s="372"/>
      <c r="BE385" s="365"/>
      <c r="BF385" s="366"/>
      <c r="BG385" s="366"/>
      <c r="BH385" s="366"/>
      <c r="BI385" s="366"/>
      <c r="BJ385" s="366"/>
      <c r="BK385" s="395"/>
      <c r="BL385" s="373"/>
      <c r="BM385" s="373"/>
      <c r="BN385" s="373"/>
      <c r="BO385" s="373"/>
      <c r="BP385" s="373"/>
      <c r="BQ385" s="390"/>
      <c r="BR385" s="368"/>
      <c r="BS385" s="368"/>
      <c r="BT385" s="368"/>
      <c r="BU385" s="368"/>
      <c r="BV385" s="368"/>
      <c r="BW385" s="394"/>
      <c r="BX385" s="372"/>
      <c r="BY385" s="372"/>
      <c r="BZ385" s="372"/>
      <c r="CA385" s="372"/>
      <c r="CB385" s="372"/>
      <c r="CC385" s="395"/>
      <c r="CD385" s="389"/>
      <c r="CE385" s="373"/>
      <c r="CF385" s="373"/>
      <c r="CG385" s="373"/>
      <c r="CH385" s="308"/>
    </row>
    <row r="386" spans="1:86" customFormat="1" hidden="1" x14ac:dyDescent="0.25">
      <c r="A386" s="374"/>
      <c r="B386" s="374"/>
      <c r="C386" s="380"/>
      <c r="D386" s="387"/>
      <c r="E386" s="374"/>
      <c r="F386" s="387"/>
      <c r="G386" s="498"/>
      <c r="H386" s="458"/>
      <c r="I386" s="377"/>
      <c r="J386" s="365"/>
      <c r="K386" s="365"/>
      <c r="L386" s="366"/>
      <c r="M386" s="366"/>
      <c r="N386" s="366"/>
      <c r="O386" s="389"/>
      <c r="P386" s="389"/>
      <c r="Q386" s="367"/>
      <c r="R386" s="367"/>
      <c r="S386" s="367"/>
      <c r="T386" s="367"/>
      <c r="U386" s="390"/>
      <c r="V386" s="368"/>
      <c r="W386" s="368"/>
      <c r="X386" s="368"/>
      <c r="Y386" s="368"/>
      <c r="Z386" s="368"/>
      <c r="AA386" s="391"/>
      <c r="AB386" s="369"/>
      <c r="AC386" s="369"/>
      <c r="AD386" s="369"/>
      <c r="AE386" s="369"/>
      <c r="AF386" s="369"/>
      <c r="AG386" s="392"/>
      <c r="AH386" s="370"/>
      <c r="AI386" s="370"/>
      <c r="AJ386" s="370"/>
      <c r="AK386" s="370"/>
      <c r="AL386" s="370"/>
      <c r="AM386" s="365"/>
      <c r="AN386" s="366"/>
      <c r="AO386" s="366"/>
      <c r="AP386" s="366"/>
      <c r="AQ386" s="366"/>
      <c r="AR386" s="366"/>
      <c r="AS386" s="393"/>
      <c r="AT386" s="371"/>
      <c r="AU386" s="371"/>
      <c r="AV386" s="371"/>
      <c r="AW386" s="371"/>
      <c r="AX386" s="371"/>
      <c r="AY386" s="394"/>
      <c r="AZ386" s="372"/>
      <c r="BA386" s="372"/>
      <c r="BB386" s="372"/>
      <c r="BC386" s="372"/>
      <c r="BD386" s="372"/>
      <c r="BE386" s="365"/>
      <c r="BF386" s="366"/>
      <c r="BG386" s="366"/>
      <c r="BH386" s="366"/>
      <c r="BI386" s="366"/>
      <c r="BJ386" s="366"/>
      <c r="BK386" s="395"/>
      <c r="BL386" s="373"/>
      <c r="BM386" s="373"/>
      <c r="BN386" s="373"/>
      <c r="BO386" s="373"/>
      <c r="BP386" s="373"/>
      <c r="BQ386" s="390"/>
      <c r="BR386" s="368"/>
      <c r="BS386" s="368"/>
      <c r="BT386" s="368"/>
      <c r="BU386" s="368"/>
      <c r="BV386" s="368"/>
      <c r="BW386" s="394"/>
      <c r="BX386" s="372"/>
      <c r="BY386" s="372"/>
      <c r="BZ386" s="372"/>
      <c r="CA386" s="372"/>
      <c r="CB386" s="372"/>
      <c r="CC386" s="395"/>
      <c r="CD386" s="389"/>
      <c r="CE386" s="373"/>
      <c r="CF386" s="373"/>
      <c r="CG386" s="373"/>
      <c r="CH386" s="308"/>
    </row>
    <row r="387" spans="1:86" customFormat="1" hidden="1" x14ac:dyDescent="0.25">
      <c r="A387" s="374"/>
      <c r="B387" s="374"/>
      <c r="C387" s="380"/>
      <c r="D387" s="448"/>
      <c r="E387" s="374"/>
      <c r="F387" s="387"/>
      <c r="G387" s="498"/>
      <c r="H387" s="458"/>
      <c r="I387" s="377"/>
      <c r="J387" s="365"/>
      <c r="K387" s="365"/>
      <c r="L387" s="366"/>
      <c r="M387" s="366"/>
      <c r="N387" s="366"/>
      <c r="O387" s="389"/>
      <c r="P387" s="389"/>
      <c r="Q387" s="367"/>
      <c r="R387" s="367"/>
      <c r="S387" s="367"/>
      <c r="T387" s="367"/>
      <c r="U387" s="390"/>
      <c r="V387" s="368"/>
      <c r="W387" s="368"/>
      <c r="X387" s="368"/>
      <c r="Y387" s="368"/>
      <c r="Z387" s="368"/>
      <c r="AA387" s="391"/>
      <c r="AB387" s="369"/>
      <c r="AC387" s="369"/>
      <c r="AD387" s="369"/>
      <c r="AE387" s="369"/>
      <c r="AF387" s="369"/>
      <c r="AG387" s="392"/>
      <c r="AH387" s="370"/>
      <c r="AI387" s="370"/>
      <c r="AJ387" s="370"/>
      <c r="AK387" s="370"/>
      <c r="AL387" s="370"/>
      <c r="AM387" s="365"/>
      <c r="AN387" s="366"/>
      <c r="AO387" s="366"/>
      <c r="AP387" s="366"/>
      <c r="AQ387" s="366"/>
      <c r="AR387" s="366"/>
      <c r="AS387" s="393"/>
      <c r="AT387" s="371"/>
      <c r="AU387" s="371"/>
      <c r="AV387" s="371"/>
      <c r="AW387" s="371"/>
      <c r="AX387" s="371"/>
      <c r="AY387" s="394"/>
      <c r="AZ387" s="372"/>
      <c r="BA387" s="372"/>
      <c r="BB387" s="372"/>
      <c r="BC387" s="372"/>
      <c r="BD387" s="372"/>
      <c r="BE387" s="365"/>
      <c r="BF387" s="366"/>
      <c r="BG387" s="366"/>
      <c r="BH387" s="366"/>
      <c r="BI387" s="366"/>
      <c r="BJ387" s="366"/>
      <c r="BK387" s="395"/>
      <c r="BL387" s="373"/>
      <c r="BM387" s="373"/>
      <c r="BN387" s="373"/>
      <c r="BO387" s="373"/>
      <c r="BP387" s="373"/>
      <c r="BQ387" s="390"/>
      <c r="BR387" s="368"/>
      <c r="BS387" s="368"/>
      <c r="BT387" s="368"/>
      <c r="BU387" s="368"/>
      <c r="BV387" s="368"/>
      <c r="BW387" s="394"/>
      <c r="BX387" s="372"/>
      <c r="BY387" s="372"/>
      <c r="BZ387" s="372"/>
      <c r="CA387" s="372"/>
      <c r="CB387" s="372"/>
      <c r="CC387" s="395"/>
      <c r="CD387" s="389"/>
      <c r="CE387" s="373"/>
      <c r="CF387" s="373"/>
      <c r="CG387" s="373"/>
      <c r="CH387" s="308"/>
    </row>
    <row r="388" spans="1:86" customFormat="1" hidden="1" x14ac:dyDescent="0.25">
      <c r="A388" s="374"/>
      <c r="B388" s="374"/>
      <c r="C388" s="380"/>
      <c r="D388" s="383"/>
      <c r="E388" s="374"/>
      <c r="F388" s="387"/>
      <c r="G388" s="498"/>
      <c r="H388" s="444"/>
      <c r="I388" s="385"/>
      <c r="J388" s="365"/>
      <c r="K388" s="365"/>
      <c r="L388" s="366"/>
      <c r="M388" s="366"/>
      <c r="N388" s="366"/>
      <c r="O388" s="389"/>
      <c r="P388" s="389"/>
      <c r="Q388" s="367"/>
      <c r="R388" s="367"/>
      <c r="S388" s="367"/>
      <c r="T388" s="367"/>
      <c r="U388" s="390"/>
      <c r="V388" s="368"/>
      <c r="W388" s="368"/>
      <c r="X388" s="368"/>
      <c r="Y388" s="368"/>
      <c r="Z388" s="368"/>
      <c r="AA388" s="391"/>
      <c r="AB388" s="369"/>
      <c r="AC388" s="369"/>
      <c r="AD388" s="369"/>
      <c r="AE388" s="369"/>
      <c r="AF388" s="369"/>
      <c r="AG388" s="392"/>
      <c r="AH388" s="370"/>
      <c r="AI388" s="370"/>
      <c r="AJ388" s="370"/>
      <c r="AK388" s="370"/>
      <c r="AL388" s="370"/>
      <c r="AM388" s="365"/>
      <c r="AN388" s="366"/>
      <c r="AO388" s="366"/>
      <c r="AP388" s="366"/>
      <c r="AQ388" s="366"/>
      <c r="AR388" s="366"/>
      <c r="AS388" s="393"/>
      <c r="AT388" s="371"/>
      <c r="AU388" s="371"/>
      <c r="AV388" s="371"/>
      <c r="AW388" s="371"/>
      <c r="AX388" s="371"/>
      <c r="AY388" s="394"/>
      <c r="AZ388" s="372"/>
      <c r="BA388" s="372"/>
      <c r="BB388" s="372"/>
      <c r="BC388" s="372"/>
      <c r="BD388" s="372"/>
      <c r="BE388" s="365"/>
      <c r="BF388" s="366"/>
      <c r="BG388" s="366"/>
      <c r="BH388" s="366"/>
      <c r="BI388" s="366"/>
      <c r="BJ388" s="366"/>
      <c r="BK388" s="395"/>
      <c r="BL388" s="373"/>
      <c r="BM388" s="373"/>
      <c r="BN388" s="373"/>
      <c r="BO388" s="373"/>
      <c r="BP388" s="373"/>
      <c r="BQ388" s="390"/>
      <c r="BR388" s="368"/>
      <c r="BS388" s="368"/>
      <c r="BT388" s="368"/>
      <c r="BU388" s="368"/>
      <c r="BV388" s="368"/>
      <c r="BW388" s="394"/>
      <c r="BX388" s="372"/>
      <c r="BY388" s="372"/>
      <c r="BZ388" s="372"/>
      <c r="CA388" s="372"/>
      <c r="CB388" s="372"/>
      <c r="CC388" s="395"/>
      <c r="CD388" s="389"/>
      <c r="CE388" s="373"/>
      <c r="CF388" s="373"/>
      <c r="CG388" s="373"/>
      <c r="CH388" s="308"/>
    </row>
    <row r="389" spans="1:86" customFormat="1" hidden="1" x14ac:dyDescent="0.25">
      <c r="A389" s="374"/>
      <c r="B389" s="374"/>
      <c r="C389" s="380"/>
      <c r="D389" s="383"/>
      <c r="E389" s="374"/>
      <c r="F389" s="376"/>
      <c r="G389" s="498"/>
      <c r="H389" s="527"/>
      <c r="I389" s="463"/>
      <c r="J389" s="365"/>
      <c r="K389" s="365"/>
      <c r="L389" s="366"/>
      <c r="M389" s="366"/>
      <c r="N389" s="365"/>
      <c r="O389" s="389"/>
      <c r="P389" s="389"/>
      <c r="Q389" s="367"/>
      <c r="R389" s="389"/>
      <c r="S389" s="367"/>
      <c r="T389" s="389"/>
      <c r="U389" s="390"/>
      <c r="V389" s="390"/>
      <c r="W389" s="368"/>
      <c r="X389" s="390"/>
      <c r="Y389" s="368"/>
      <c r="Z389" s="390"/>
      <c r="AA389" s="391"/>
      <c r="AB389" s="391"/>
      <c r="AC389" s="369"/>
      <c r="AD389" s="391"/>
      <c r="AE389" s="369"/>
      <c r="AF389" s="391"/>
      <c r="AG389" s="392"/>
      <c r="AH389" s="392"/>
      <c r="AI389" s="370"/>
      <c r="AJ389" s="392"/>
      <c r="AK389" s="370"/>
      <c r="AL389" s="392"/>
      <c r="AM389" s="365"/>
      <c r="AN389" s="365"/>
      <c r="AO389" s="366"/>
      <c r="AP389" s="365"/>
      <c r="AQ389" s="366"/>
      <c r="AR389" s="365"/>
      <c r="AS389" s="393"/>
      <c r="AT389" s="393"/>
      <c r="AU389" s="371"/>
      <c r="AV389" s="393"/>
      <c r="AW389" s="371"/>
      <c r="AX389" s="393"/>
      <c r="AY389" s="394"/>
      <c r="AZ389" s="394"/>
      <c r="BA389" s="372"/>
      <c r="BB389" s="394"/>
      <c r="BC389" s="372"/>
      <c r="BD389" s="394"/>
      <c r="BE389" s="365"/>
      <c r="BF389" s="365"/>
      <c r="BG389" s="366"/>
      <c r="BH389" s="365"/>
      <c r="BI389" s="366"/>
      <c r="BJ389" s="365"/>
      <c r="BK389" s="395"/>
      <c r="BL389" s="395"/>
      <c r="BM389" s="373"/>
      <c r="BN389" s="395"/>
      <c r="BO389" s="373"/>
      <c r="BP389" s="395"/>
      <c r="BQ389" s="390"/>
      <c r="BR389" s="390"/>
      <c r="BS389" s="368"/>
      <c r="BT389" s="390"/>
      <c r="BU389" s="368"/>
      <c r="BV389" s="390"/>
      <c r="BW389" s="394"/>
      <c r="BX389" s="394"/>
      <c r="BY389" s="372"/>
      <c r="BZ389" s="394"/>
      <c r="CA389" s="372"/>
      <c r="CB389" s="394"/>
      <c r="CC389" s="395"/>
      <c r="CD389" s="389"/>
      <c r="CE389" s="373"/>
      <c r="CF389" s="373"/>
      <c r="CG389" s="395"/>
      <c r="CH389" s="308"/>
    </row>
    <row r="390" spans="1:86" customFormat="1" hidden="1" x14ac:dyDescent="0.25">
      <c r="A390" s="374"/>
      <c r="B390" s="374"/>
      <c r="C390" s="380"/>
      <c r="D390" s="383"/>
      <c r="E390" s="374"/>
      <c r="F390" s="376"/>
      <c r="G390" s="498"/>
      <c r="H390" s="527"/>
      <c r="I390" s="463"/>
      <c r="J390" s="365"/>
      <c r="K390" s="365"/>
      <c r="L390" s="366"/>
      <c r="M390" s="366"/>
      <c r="N390" s="365"/>
      <c r="O390" s="389"/>
      <c r="P390" s="389"/>
      <c r="Q390" s="367"/>
      <c r="R390" s="389"/>
      <c r="S390" s="367"/>
      <c r="T390" s="389"/>
      <c r="U390" s="390"/>
      <c r="V390" s="390"/>
      <c r="W390" s="368"/>
      <c r="X390" s="390"/>
      <c r="Y390" s="368"/>
      <c r="Z390" s="390"/>
      <c r="AA390" s="391"/>
      <c r="AB390" s="391"/>
      <c r="AC390" s="369"/>
      <c r="AD390" s="391"/>
      <c r="AE390" s="369"/>
      <c r="AF390" s="391"/>
      <c r="AG390" s="392"/>
      <c r="AH390" s="392"/>
      <c r="AI390" s="370"/>
      <c r="AJ390" s="392"/>
      <c r="AK390" s="370"/>
      <c r="AL390" s="392"/>
      <c r="AM390" s="365"/>
      <c r="AN390" s="365"/>
      <c r="AO390" s="366"/>
      <c r="AP390" s="365"/>
      <c r="AQ390" s="366"/>
      <c r="AR390" s="365"/>
      <c r="AS390" s="393"/>
      <c r="AT390" s="393"/>
      <c r="AU390" s="371"/>
      <c r="AV390" s="393"/>
      <c r="AW390" s="371"/>
      <c r="AX390" s="393"/>
      <c r="AY390" s="394"/>
      <c r="AZ390" s="394"/>
      <c r="BA390" s="372"/>
      <c r="BB390" s="394"/>
      <c r="BC390" s="372"/>
      <c r="BD390" s="394"/>
      <c r="BE390" s="365"/>
      <c r="BF390" s="365"/>
      <c r="BG390" s="366"/>
      <c r="BH390" s="365"/>
      <c r="BI390" s="366"/>
      <c r="BJ390" s="365"/>
      <c r="BK390" s="395"/>
      <c r="BL390" s="395"/>
      <c r="BM390" s="373"/>
      <c r="BN390" s="395"/>
      <c r="BO390" s="373"/>
      <c r="BP390" s="395"/>
      <c r="BQ390" s="390"/>
      <c r="BR390" s="390"/>
      <c r="BS390" s="368"/>
      <c r="BT390" s="390"/>
      <c r="BU390" s="368"/>
      <c r="BV390" s="390"/>
      <c r="BW390" s="394"/>
      <c r="BX390" s="394"/>
      <c r="BY390" s="372"/>
      <c r="BZ390" s="394"/>
      <c r="CA390" s="372"/>
      <c r="CB390" s="394"/>
      <c r="CC390" s="395"/>
      <c r="CD390" s="389"/>
      <c r="CE390" s="373"/>
      <c r="CF390" s="373"/>
      <c r="CG390" s="395"/>
      <c r="CH390" s="308"/>
    </row>
    <row r="391" spans="1:86" customFormat="1" hidden="1" x14ac:dyDescent="0.25">
      <c r="A391" s="374"/>
      <c r="B391" s="374"/>
      <c r="C391" s="375"/>
      <c r="D391" s="376"/>
      <c r="E391" s="374"/>
      <c r="F391" s="376"/>
      <c r="G391" s="386"/>
      <c r="H391" s="414"/>
      <c r="I391" s="463"/>
      <c r="J391" s="365"/>
      <c r="K391" s="365"/>
      <c r="L391" s="366"/>
      <c r="M391" s="366"/>
      <c r="N391" s="365"/>
      <c r="O391" s="389"/>
      <c r="P391" s="389"/>
      <c r="Q391" s="367"/>
      <c r="R391" s="389"/>
      <c r="S391" s="367"/>
      <c r="T391" s="389"/>
      <c r="U391" s="390"/>
      <c r="V391" s="390"/>
      <c r="W391" s="368"/>
      <c r="X391" s="390"/>
      <c r="Y391" s="368"/>
      <c r="Z391" s="390"/>
      <c r="AA391" s="391"/>
      <c r="AB391" s="391"/>
      <c r="AC391" s="369"/>
      <c r="AD391" s="391"/>
      <c r="AE391" s="369"/>
      <c r="AF391" s="391"/>
      <c r="AG391" s="392"/>
      <c r="AH391" s="392"/>
      <c r="AI391" s="370"/>
      <c r="AJ391" s="392"/>
      <c r="AK391" s="370"/>
      <c r="AL391" s="392"/>
      <c r="AM391" s="365"/>
      <c r="AN391" s="365"/>
      <c r="AO391" s="366"/>
      <c r="AP391" s="365"/>
      <c r="AQ391" s="366"/>
      <c r="AR391" s="365"/>
      <c r="AS391" s="393"/>
      <c r="AT391" s="393"/>
      <c r="AU391" s="371"/>
      <c r="AV391" s="393"/>
      <c r="AW391" s="371"/>
      <c r="AX391" s="393"/>
      <c r="AY391" s="394"/>
      <c r="AZ391" s="394"/>
      <c r="BA391" s="372"/>
      <c r="BB391" s="394"/>
      <c r="BC391" s="372"/>
      <c r="BD391" s="394"/>
      <c r="BE391" s="365"/>
      <c r="BF391" s="365"/>
      <c r="BG391" s="366"/>
      <c r="BH391" s="365"/>
      <c r="BI391" s="366"/>
      <c r="BJ391" s="365"/>
      <c r="BK391" s="395"/>
      <c r="BL391" s="395"/>
      <c r="BM391" s="373"/>
      <c r="BN391" s="395"/>
      <c r="BO391" s="373"/>
      <c r="BP391" s="395"/>
      <c r="BQ391" s="390"/>
      <c r="BR391" s="390"/>
      <c r="BS391" s="368"/>
      <c r="BT391" s="390"/>
      <c r="BU391" s="368"/>
      <c r="BV391" s="390"/>
      <c r="BW391" s="394"/>
      <c r="BX391" s="394"/>
      <c r="BY391" s="372"/>
      <c r="BZ391" s="394"/>
      <c r="CA391" s="372"/>
      <c r="CB391" s="394"/>
      <c r="CC391" s="395"/>
      <c r="CD391" s="389"/>
      <c r="CE391" s="373"/>
      <c r="CF391" s="373"/>
      <c r="CG391" s="395"/>
      <c r="CH391" s="308"/>
    </row>
    <row r="392" spans="1:86" customFormat="1" hidden="1" x14ac:dyDescent="0.25">
      <c r="A392" s="405"/>
      <c r="B392" s="405"/>
      <c r="C392" s="405"/>
      <c r="D392" s="410"/>
      <c r="E392" s="405"/>
      <c r="F392" s="406"/>
      <c r="G392" s="407"/>
      <c r="H392" s="469"/>
      <c r="I392" s="408"/>
      <c r="J392" s="418"/>
      <c r="K392" s="418"/>
      <c r="L392" s="418"/>
      <c r="M392" s="418"/>
      <c r="N392" s="418"/>
      <c r="O392" s="419"/>
      <c r="P392" s="419"/>
      <c r="Q392" s="419"/>
      <c r="R392" s="419"/>
      <c r="S392" s="419"/>
      <c r="T392" s="419"/>
      <c r="U392" s="420"/>
      <c r="V392" s="420"/>
      <c r="W392" s="420"/>
      <c r="X392" s="420"/>
      <c r="Y392" s="420"/>
      <c r="Z392" s="420"/>
      <c r="AA392" s="421"/>
      <c r="AB392" s="421"/>
      <c r="AC392" s="421"/>
      <c r="AD392" s="421"/>
      <c r="AE392" s="421"/>
      <c r="AF392" s="421"/>
      <c r="AG392" s="422"/>
      <c r="AH392" s="422"/>
      <c r="AI392" s="422"/>
      <c r="AJ392" s="422"/>
      <c r="AK392" s="422"/>
      <c r="AL392" s="422"/>
      <c r="AM392" s="418"/>
      <c r="AN392" s="418"/>
      <c r="AO392" s="418"/>
      <c r="AP392" s="418"/>
      <c r="AQ392" s="418"/>
      <c r="AR392" s="418"/>
      <c r="AS392" s="423"/>
      <c r="AT392" s="423"/>
      <c r="AU392" s="423"/>
      <c r="AV392" s="423"/>
      <c r="AW392" s="423"/>
      <c r="AX392" s="423"/>
      <c r="AY392" s="424"/>
      <c r="AZ392" s="424"/>
      <c r="BA392" s="424"/>
      <c r="BB392" s="424"/>
      <c r="BC392" s="424"/>
      <c r="BD392" s="424"/>
      <c r="BE392" s="418"/>
      <c r="BF392" s="418"/>
      <c r="BG392" s="418"/>
      <c r="BH392" s="418"/>
      <c r="BI392" s="418"/>
      <c r="BJ392" s="418"/>
      <c r="BK392" s="425"/>
      <c r="BL392" s="425"/>
      <c r="BM392" s="425"/>
      <c r="BN392" s="425"/>
      <c r="BO392" s="425"/>
      <c r="BP392" s="425"/>
      <c r="BQ392" s="420"/>
      <c r="BR392" s="420"/>
      <c r="BS392" s="420"/>
      <c r="BT392" s="420"/>
      <c r="BU392" s="420"/>
      <c r="BV392" s="420"/>
      <c r="BW392" s="424"/>
      <c r="BX392" s="424"/>
      <c r="BY392" s="424"/>
      <c r="BZ392" s="424"/>
      <c r="CA392" s="424"/>
      <c r="CB392" s="424"/>
      <c r="CC392" s="425"/>
      <c r="CD392" s="419"/>
      <c r="CE392" s="425"/>
      <c r="CF392" s="425"/>
      <c r="CG392" s="425"/>
      <c r="CH392" s="308"/>
    </row>
    <row r="393" spans="1:86" customFormat="1" hidden="1" x14ac:dyDescent="0.25">
      <c r="A393" s="520"/>
      <c r="B393" s="520"/>
      <c r="C393" s="520"/>
      <c r="D393" s="410"/>
      <c r="E393" s="520"/>
      <c r="F393" s="410"/>
      <c r="G393" s="503"/>
      <c r="H393" s="427"/>
      <c r="I393" s="504"/>
      <c r="J393" s="365"/>
      <c r="K393" s="365"/>
      <c r="L393" s="366"/>
      <c r="M393" s="366"/>
      <c r="N393" s="366"/>
      <c r="O393" s="389"/>
      <c r="P393" s="389"/>
      <c r="Q393" s="367"/>
      <c r="R393" s="367"/>
      <c r="S393" s="367"/>
      <c r="T393" s="367"/>
      <c r="U393" s="390"/>
      <c r="V393" s="368"/>
      <c r="W393" s="368"/>
      <c r="X393" s="368"/>
      <c r="Y393" s="368"/>
      <c r="Z393" s="368"/>
      <c r="AA393" s="391"/>
      <c r="AB393" s="369"/>
      <c r="AC393" s="369"/>
      <c r="AD393" s="369"/>
      <c r="AE393" s="369"/>
      <c r="AF393" s="369"/>
      <c r="AG393" s="392"/>
      <c r="AH393" s="370"/>
      <c r="AI393" s="370"/>
      <c r="AJ393" s="370"/>
      <c r="AK393" s="370"/>
      <c r="AL393" s="370"/>
      <c r="AM393" s="365"/>
      <c r="AN393" s="366"/>
      <c r="AO393" s="366"/>
      <c r="AP393" s="366"/>
      <c r="AQ393" s="366"/>
      <c r="AR393" s="366"/>
      <c r="AS393" s="393"/>
      <c r="AT393" s="371"/>
      <c r="AU393" s="371"/>
      <c r="AV393" s="371"/>
      <c r="AW393" s="371"/>
      <c r="AX393" s="371"/>
      <c r="AY393" s="394"/>
      <c r="AZ393" s="372"/>
      <c r="BA393" s="372"/>
      <c r="BB393" s="372"/>
      <c r="BC393" s="372"/>
      <c r="BD393" s="372"/>
      <c r="BE393" s="365"/>
      <c r="BF393" s="366"/>
      <c r="BG393" s="366"/>
      <c r="BH393" s="366"/>
      <c r="BI393" s="366"/>
      <c r="BJ393" s="366"/>
      <c r="BK393" s="395"/>
      <c r="BL393" s="373"/>
      <c r="BM393" s="373"/>
      <c r="BN393" s="373"/>
      <c r="BO393" s="373"/>
      <c r="BP393" s="373"/>
      <c r="BQ393" s="390"/>
      <c r="BR393" s="368"/>
      <c r="BS393" s="368"/>
      <c r="BT393" s="368"/>
      <c r="BU393" s="368"/>
      <c r="BV393" s="368"/>
      <c r="BW393" s="394"/>
      <c r="BX393" s="372"/>
      <c r="BY393" s="372"/>
      <c r="BZ393" s="372"/>
      <c r="CA393" s="372"/>
      <c r="CB393" s="372"/>
      <c r="CC393" s="395"/>
      <c r="CD393" s="389"/>
      <c r="CE393" s="373"/>
      <c r="CF393" s="373"/>
      <c r="CG393" s="373"/>
      <c r="CH393" s="308"/>
    </row>
    <row r="394" spans="1:86" customFormat="1" hidden="1" x14ac:dyDescent="0.25">
      <c r="A394" s="510"/>
      <c r="B394" s="510"/>
      <c r="C394" s="510"/>
      <c r="D394" s="511"/>
      <c r="E394" s="510"/>
      <c r="F394" s="511"/>
      <c r="G394" s="481"/>
      <c r="H394" s="432"/>
      <c r="I394" s="433"/>
      <c r="J394" s="365"/>
      <c r="K394" s="365"/>
      <c r="L394" s="366"/>
      <c r="M394" s="366"/>
      <c r="N394" s="366"/>
      <c r="O394" s="389"/>
      <c r="P394" s="389"/>
      <c r="Q394" s="367"/>
      <c r="R394" s="367"/>
      <c r="S394" s="367"/>
      <c r="T394" s="367"/>
      <c r="U394" s="390"/>
      <c r="V394" s="368"/>
      <c r="W394" s="368"/>
      <c r="X394" s="368"/>
      <c r="Y394" s="368"/>
      <c r="Z394" s="368"/>
      <c r="AA394" s="391"/>
      <c r="AB394" s="369"/>
      <c r="AC394" s="369"/>
      <c r="AD394" s="369"/>
      <c r="AE394" s="369"/>
      <c r="AF394" s="369"/>
      <c r="AG394" s="392"/>
      <c r="AH394" s="370"/>
      <c r="AI394" s="370"/>
      <c r="AJ394" s="370"/>
      <c r="AK394" s="370"/>
      <c r="AL394" s="370"/>
      <c r="AM394" s="365"/>
      <c r="AN394" s="366"/>
      <c r="AO394" s="366"/>
      <c r="AP394" s="366"/>
      <c r="AQ394" s="366"/>
      <c r="AR394" s="366"/>
      <c r="AS394" s="393"/>
      <c r="AT394" s="371"/>
      <c r="AU394" s="371"/>
      <c r="AV394" s="371"/>
      <c r="AW394" s="371"/>
      <c r="AX394" s="371"/>
      <c r="AY394" s="394"/>
      <c r="AZ394" s="372"/>
      <c r="BA394" s="372"/>
      <c r="BB394" s="372"/>
      <c r="BC394" s="372"/>
      <c r="BD394" s="372"/>
      <c r="BE394" s="365"/>
      <c r="BF394" s="366"/>
      <c r="BG394" s="366"/>
      <c r="BH394" s="366"/>
      <c r="BI394" s="366"/>
      <c r="BJ394" s="366"/>
      <c r="BK394" s="395"/>
      <c r="BL394" s="373"/>
      <c r="BM394" s="373"/>
      <c r="BN394" s="373"/>
      <c r="BO394" s="373"/>
      <c r="BP394" s="373"/>
      <c r="BQ394" s="390"/>
      <c r="BR394" s="368"/>
      <c r="BS394" s="368"/>
      <c r="BT394" s="368"/>
      <c r="BU394" s="368"/>
      <c r="BV394" s="368"/>
      <c r="BW394" s="394"/>
      <c r="BX394" s="372"/>
      <c r="BY394" s="372"/>
      <c r="BZ394" s="372"/>
      <c r="CA394" s="372"/>
      <c r="CB394" s="372"/>
      <c r="CC394" s="395"/>
      <c r="CD394" s="389"/>
      <c r="CE394" s="373"/>
      <c r="CF394" s="373"/>
      <c r="CG394" s="373"/>
      <c r="CH394" s="308"/>
    </row>
    <row r="395" spans="1:86" customFormat="1" hidden="1" x14ac:dyDescent="0.25">
      <c r="A395" s="510"/>
      <c r="B395" s="510"/>
      <c r="C395" s="510"/>
      <c r="D395" s="511"/>
      <c r="E395" s="510"/>
      <c r="F395" s="511"/>
      <c r="G395" s="481"/>
      <c r="H395" s="436"/>
      <c r="I395" s="433"/>
      <c r="J395" s="365"/>
      <c r="K395" s="365"/>
      <c r="L395" s="366"/>
      <c r="M395" s="366"/>
      <c r="N395" s="366"/>
      <c r="O395" s="389"/>
      <c r="P395" s="389"/>
      <c r="Q395" s="367"/>
      <c r="R395" s="367"/>
      <c r="S395" s="367"/>
      <c r="T395" s="367"/>
      <c r="U395" s="390"/>
      <c r="V395" s="368"/>
      <c r="W395" s="368"/>
      <c r="X395" s="368"/>
      <c r="Y395" s="368"/>
      <c r="Z395" s="368"/>
      <c r="AA395" s="391"/>
      <c r="AB395" s="369"/>
      <c r="AC395" s="369"/>
      <c r="AD395" s="369"/>
      <c r="AE395" s="369"/>
      <c r="AF395" s="369"/>
      <c r="AG395" s="392"/>
      <c r="AH395" s="370"/>
      <c r="AI395" s="370"/>
      <c r="AJ395" s="370"/>
      <c r="AK395" s="370"/>
      <c r="AL395" s="370"/>
      <c r="AM395" s="365"/>
      <c r="AN395" s="366"/>
      <c r="AO395" s="366"/>
      <c r="AP395" s="366"/>
      <c r="AQ395" s="366"/>
      <c r="AR395" s="366"/>
      <c r="AS395" s="393"/>
      <c r="AT395" s="371"/>
      <c r="AU395" s="371"/>
      <c r="AV395" s="371"/>
      <c r="AW395" s="371"/>
      <c r="AX395" s="371"/>
      <c r="AY395" s="394"/>
      <c r="AZ395" s="372"/>
      <c r="BA395" s="372"/>
      <c r="BB395" s="372"/>
      <c r="BC395" s="372"/>
      <c r="BD395" s="372"/>
      <c r="BE395" s="365"/>
      <c r="BF395" s="366"/>
      <c r="BG395" s="366"/>
      <c r="BH395" s="366"/>
      <c r="BI395" s="366"/>
      <c r="BJ395" s="366"/>
      <c r="BK395" s="395"/>
      <c r="BL395" s="373"/>
      <c r="BM395" s="373"/>
      <c r="BN395" s="373"/>
      <c r="BO395" s="373"/>
      <c r="BP395" s="373"/>
      <c r="BQ395" s="390"/>
      <c r="BR395" s="368"/>
      <c r="BS395" s="368"/>
      <c r="BT395" s="368"/>
      <c r="BU395" s="368"/>
      <c r="BV395" s="368"/>
      <c r="BW395" s="394"/>
      <c r="BX395" s="372"/>
      <c r="BY395" s="372"/>
      <c r="BZ395" s="372"/>
      <c r="CA395" s="372"/>
      <c r="CB395" s="372"/>
      <c r="CC395" s="395"/>
      <c r="CD395" s="389"/>
      <c r="CE395" s="373"/>
      <c r="CF395" s="373"/>
      <c r="CG395" s="373"/>
      <c r="CH395" s="308"/>
    </row>
    <row r="396" spans="1:86" customFormat="1" hidden="1" x14ac:dyDescent="0.25">
      <c r="A396" s="510"/>
      <c r="B396" s="510"/>
      <c r="C396" s="510"/>
      <c r="D396" s="511"/>
      <c r="E396" s="510"/>
      <c r="F396" s="511"/>
      <c r="G396" s="481"/>
      <c r="H396" s="436"/>
      <c r="I396" s="433"/>
      <c r="J396" s="365"/>
      <c r="K396" s="365"/>
      <c r="L396" s="366"/>
      <c r="M396" s="366"/>
      <c r="N396" s="366"/>
      <c r="O396" s="389"/>
      <c r="P396" s="389"/>
      <c r="Q396" s="367"/>
      <c r="R396" s="367"/>
      <c r="S396" s="367"/>
      <c r="T396" s="367"/>
      <c r="U396" s="390"/>
      <c r="V396" s="368"/>
      <c r="W396" s="368"/>
      <c r="X396" s="368"/>
      <c r="Y396" s="368"/>
      <c r="Z396" s="368"/>
      <c r="AA396" s="391"/>
      <c r="AB396" s="369"/>
      <c r="AC396" s="369"/>
      <c r="AD396" s="369"/>
      <c r="AE396" s="369"/>
      <c r="AF396" s="369"/>
      <c r="AG396" s="392"/>
      <c r="AH396" s="370"/>
      <c r="AI396" s="370"/>
      <c r="AJ396" s="370"/>
      <c r="AK396" s="370"/>
      <c r="AL396" s="370"/>
      <c r="AM396" s="365"/>
      <c r="AN396" s="366"/>
      <c r="AO396" s="366"/>
      <c r="AP396" s="366"/>
      <c r="AQ396" s="366"/>
      <c r="AR396" s="366"/>
      <c r="AS396" s="393"/>
      <c r="AT396" s="371"/>
      <c r="AU396" s="371"/>
      <c r="AV396" s="371"/>
      <c r="AW396" s="371"/>
      <c r="AX396" s="371"/>
      <c r="AY396" s="394"/>
      <c r="AZ396" s="372"/>
      <c r="BA396" s="372"/>
      <c r="BB396" s="372"/>
      <c r="BC396" s="372"/>
      <c r="BD396" s="372"/>
      <c r="BE396" s="365"/>
      <c r="BF396" s="366"/>
      <c r="BG396" s="366"/>
      <c r="BH396" s="366"/>
      <c r="BI396" s="366"/>
      <c r="BJ396" s="366"/>
      <c r="BK396" s="395"/>
      <c r="BL396" s="373"/>
      <c r="BM396" s="373"/>
      <c r="BN396" s="373"/>
      <c r="BO396" s="373"/>
      <c r="BP396" s="373"/>
      <c r="BQ396" s="390"/>
      <c r="BR396" s="368"/>
      <c r="BS396" s="368"/>
      <c r="BT396" s="368"/>
      <c r="BU396" s="368"/>
      <c r="BV396" s="368"/>
      <c r="BW396" s="394"/>
      <c r="BX396" s="372"/>
      <c r="BY396" s="372"/>
      <c r="BZ396" s="372"/>
      <c r="CA396" s="372"/>
      <c r="CB396" s="372"/>
      <c r="CC396" s="395"/>
      <c r="CD396" s="389"/>
      <c r="CE396" s="373"/>
      <c r="CF396" s="373"/>
      <c r="CG396" s="373"/>
      <c r="CH396" s="308"/>
    </row>
    <row r="397" spans="1:86" customFormat="1" hidden="1" x14ac:dyDescent="0.25">
      <c r="A397" s="510"/>
      <c r="B397" s="510"/>
      <c r="C397" s="510"/>
      <c r="D397" s="511"/>
      <c r="E397" s="510"/>
      <c r="F397" s="511"/>
      <c r="G397" s="481"/>
      <c r="H397" s="432"/>
      <c r="I397" s="433"/>
      <c r="J397" s="365"/>
      <c r="K397" s="365"/>
      <c r="L397" s="366"/>
      <c r="M397" s="366"/>
      <c r="N397" s="366"/>
      <c r="O397" s="389"/>
      <c r="P397" s="389"/>
      <c r="Q397" s="367"/>
      <c r="R397" s="367"/>
      <c r="S397" s="367"/>
      <c r="T397" s="367"/>
      <c r="U397" s="390"/>
      <c r="V397" s="368"/>
      <c r="W397" s="368"/>
      <c r="X397" s="368"/>
      <c r="Y397" s="368"/>
      <c r="Z397" s="368"/>
      <c r="AA397" s="391"/>
      <c r="AB397" s="369"/>
      <c r="AC397" s="369"/>
      <c r="AD397" s="369"/>
      <c r="AE397" s="369"/>
      <c r="AF397" s="369"/>
      <c r="AG397" s="392"/>
      <c r="AH397" s="370"/>
      <c r="AI397" s="370"/>
      <c r="AJ397" s="370"/>
      <c r="AK397" s="370"/>
      <c r="AL397" s="370"/>
      <c r="AM397" s="365"/>
      <c r="AN397" s="366"/>
      <c r="AO397" s="366"/>
      <c r="AP397" s="366"/>
      <c r="AQ397" s="366"/>
      <c r="AR397" s="366"/>
      <c r="AS397" s="393"/>
      <c r="AT397" s="371"/>
      <c r="AU397" s="371"/>
      <c r="AV397" s="371"/>
      <c r="AW397" s="371"/>
      <c r="AX397" s="371"/>
      <c r="AY397" s="394"/>
      <c r="AZ397" s="372"/>
      <c r="BA397" s="372"/>
      <c r="BB397" s="372"/>
      <c r="BC397" s="372"/>
      <c r="BD397" s="372"/>
      <c r="BE397" s="365"/>
      <c r="BF397" s="366"/>
      <c r="BG397" s="366"/>
      <c r="BH397" s="366"/>
      <c r="BI397" s="366"/>
      <c r="BJ397" s="366"/>
      <c r="BK397" s="395"/>
      <c r="BL397" s="373"/>
      <c r="BM397" s="373"/>
      <c r="BN397" s="373"/>
      <c r="BO397" s="373"/>
      <c r="BP397" s="373"/>
      <c r="BQ397" s="390"/>
      <c r="BR397" s="368"/>
      <c r="BS397" s="368"/>
      <c r="BT397" s="368"/>
      <c r="BU397" s="368"/>
      <c r="BV397" s="368"/>
      <c r="BW397" s="394"/>
      <c r="BX397" s="372"/>
      <c r="BY397" s="372"/>
      <c r="BZ397" s="372"/>
      <c r="CA397" s="372"/>
      <c r="CB397" s="372"/>
      <c r="CC397" s="395"/>
      <c r="CD397" s="389"/>
      <c r="CE397" s="373"/>
      <c r="CF397" s="373"/>
      <c r="CG397" s="373"/>
      <c r="CH397" s="308"/>
    </row>
    <row r="398" spans="1:86" customFormat="1" hidden="1" x14ac:dyDescent="0.25">
      <c r="A398" s="515"/>
      <c r="B398" s="515"/>
      <c r="C398" s="515"/>
      <c r="D398" s="516"/>
      <c r="E398" s="515"/>
      <c r="F398" s="516"/>
      <c r="G398" s="517"/>
      <c r="H398" s="440"/>
      <c r="I398" s="441"/>
      <c r="J398" s="365"/>
      <c r="K398" s="365"/>
      <c r="L398" s="366"/>
      <c r="M398" s="366"/>
      <c r="N398" s="366"/>
      <c r="O398" s="389"/>
      <c r="P398" s="389"/>
      <c r="Q398" s="367"/>
      <c r="R398" s="367"/>
      <c r="S398" s="367"/>
      <c r="T398" s="367"/>
      <c r="U398" s="390"/>
      <c r="V398" s="368"/>
      <c r="W398" s="368"/>
      <c r="X398" s="368"/>
      <c r="Y398" s="368"/>
      <c r="Z398" s="368"/>
      <c r="AA398" s="391"/>
      <c r="AB398" s="369"/>
      <c r="AC398" s="369"/>
      <c r="AD398" s="369"/>
      <c r="AE398" s="369"/>
      <c r="AF398" s="369"/>
      <c r="AG398" s="392"/>
      <c r="AH398" s="370"/>
      <c r="AI398" s="370"/>
      <c r="AJ398" s="370"/>
      <c r="AK398" s="370"/>
      <c r="AL398" s="370"/>
      <c r="AM398" s="365"/>
      <c r="AN398" s="366"/>
      <c r="AO398" s="366"/>
      <c r="AP398" s="366"/>
      <c r="AQ398" s="366"/>
      <c r="AR398" s="366"/>
      <c r="AS398" s="393"/>
      <c r="AT398" s="371"/>
      <c r="AU398" s="371"/>
      <c r="AV398" s="371"/>
      <c r="AW398" s="371"/>
      <c r="AX398" s="371"/>
      <c r="AY398" s="394"/>
      <c r="AZ398" s="372"/>
      <c r="BA398" s="372"/>
      <c r="BB398" s="372"/>
      <c r="BC398" s="372"/>
      <c r="BD398" s="372"/>
      <c r="BE398" s="365"/>
      <c r="BF398" s="366"/>
      <c r="BG398" s="366"/>
      <c r="BH398" s="366"/>
      <c r="BI398" s="366"/>
      <c r="BJ398" s="366"/>
      <c r="BK398" s="395"/>
      <c r="BL398" s="373"/>
      <c r="BM398" s="373"/>
      <c r="BN398" s="373"/>
      <c r="BO398" s="373"/>
      <c r="BP398" s="373"/>
      <c r="BQ398" s="390"/>
      <c r="BR398" s="368"/>
      <c r="BS398" s="368"/>
      <c r="BT398" s="368"/>
      <c r="BU398" s="368"/>
      <c r="BV398" s="368"/>
      <c r="BW398" s="394"/>
      <c r="BX398" s="372"/>
      <c r="BY398" s="372"/>
      <c r="BZ398" s="372"/>
      <c r="CA398" s="372"/>
      <c r="CB398" s="372"/>
      <c r="CC398" s="395"/>
      <c r="CD398" s="389"/>
      <c r="CE398" s="373"/>
      <c r="CF398" s="373"/>
      <c r="CG398" s="373"/>
      <c r="CH398" s="308"/>
    </row>
    <row r="399" spans="1:86" customFormat="1" hidden="1" x14ac:dyDescent="0.25">
      <c r="A399" s="510"/>
      <c r="B399" s="510"/>
      <c r="C399" s="510"/>
      <c r="D399" s="511"/>
      <c r="E399" s="510"/>
      <c r="F399" s="511"/>
      <c r="G399" s="512"/>
      <c r="H399" s="436"/>
      <c r="I399" s="442"/>
      <c r="J399" s="365"/>
      <c r="K399" s="365"/>
      <c r="L399" s="366"/>
      <c r="M399" s="366"/>
      <c r="N399" s="366"/>
      <c r="O399" s="389"/>
      <c r="P399" s="389"/>
      <c r="Q399" s="367"/>
      <c r="R399" s="367"/>
      <c r="S399" s="367"/>
      <c r="T399" s="367"/>
      <c r="U399" s="390"/>
      <c r="V399" s="368"/>
      <c r="W399" s="368"/>
      <c r="X399" s="368"/>
      <c r="Y399" s="368"/>
      <c r="Z399" s="368"/>
      <c r="AA399" s="391"/>
      <c r="AB399" s="369"/>
      <c r="AC399" s="369"/>
      <c r="AD399" s="369"/>
      <c r="AE399" s="369"/>
      <c r="AF399" s="369"/>
      <c r="AG399" s="392"/>
      <c r="AH399" s="370"/>
      <c r="AI399" s="370"/>
      <c r="AJ399" s="370"/>
      <c r="AK399" s="370"/>
      <c r="AL399" s="370"/>
      <c r="AM399" s="365"/>
      <c r="AN399" s="366"/>
      <c r="AO399" s="366"/>
      <c r="AP399" s="366"/>
      <c r="AQ399" s="366"/>
      <c r="AR399" s="366"/>
      <c r="AS399" s="393"/>
      <c r="AT399" s="371"/>
      <c r="AU399" s="371"/>
      <c r="AV399" s="371"/>
      <c r="AW399" s="371"/>
      <c r="AX399" s="371"/>
      <c r="AY399" s="394"/>
      <c r="AZ399" s="372"/>
      <c r="BA399" s="372"/>
      <c r="BB399" s="372"/>
      <c r="BC399" s="372"/>
      <c r="BD399" s="372"/>
      <c r="BE399" s="365"/>
      <c r="BF399" s="366"/>
      <c r="BG399" s="366"/>
      <c r="BH399" s="366"/>
      <c r="BI399" s="366"/>
      <c r="BJ399" s="366"/>
      <c r="BK399" s="395"/>
      <c r="BL399" s="373"/>
      <c r="BM399" s="373"/>
      <c r="BN399" s="373"/>
      <c r="BO399" s="373"/>
      <c r="BP399" s="373"/>
      <c r="BQ399" s="390"/>
      <c r="BR399" s="368"/>
      <c r="BS399" s="368"/>
      <c r="BT399" s="368"/>
      <c r="BU399" s="368"/>
      <c r="BV399" s="368"/>
      <c r="BW399" s="394"/>
      <c r="BX399" s="372"/>
      <c r="BY399" s="372"/>
      <c r="BZ399" s="372"/>
      <c r="CA399" s="372"/>
      <c r="CB399" s="372"/>
      <c r="CC399" s="395"/>
      <c r="CD399" s="389"/>
      <c r="CE399" s="373"/>
      <c r="CF399" s="373"/>
      <c r="CG399" s="373"/>
      <c r="CH399" s="308"/>
    </row>
    <row r="400" spans="1:86" customFormat="1" hidden="1" x14ac:dyDescent="0.25">
      <c r="A400" s="374"/>
      <c r="B400" s="374"/>
      <c r="C400" s="380"/>
      <c r="D400" s="387"/>
      <c r="E400" s="374"/>
      <c r="F400" s="387"/>
      <c r="G400" s="498"/>
      <c r="H400" s="458"/>
      <c r="I400" s="377"/>
      <c r="J400" s="365"/>
      <c r="K400" s="365"/>
      <c r="L400" s="366"/>
      <c r="M400" s="366"/>
      <c r="N400" s="366"/>
      <c r="O400" s="389"/>
      <c r="P400" s="389"/>
      <c r="Q400" s="367"/>
      <c r="R400" s="367"/>
      <c r="S400" s="367"/>
      <c r="T400" s="367"/>
      <c r="U400" s="390"/>
      <c r="V400" s="368"/>
      <c r="W400" s="368"/>
      <c r="X400" s="368"/>
      <c r="Y400" s="368"/>
      <c r="Z400" s="368"/>
      <c r="AA400" s="391"/>
      <c r="AB400" s="369"/>
      <c r="AC400" s="369"/>
      <c r="AD400" s="369"/>
      <c r="AE400" s="369"/>
      <c r="AF400" s="369"/>
      <c r="AG400" s="392"/>
      <c r="AH400" s="370"/>
      <c r="AI400" s="370"/>
      <c r="AJ400" s="370"/>
      <c r="AK400" s="370"/>
      <c r="AL400" s="370"/>
      <c r="AM400" s="365"/>
      <c r="AN400" s="366"/>
      <c r="AO400" s="366"/>
      <c r="AP400" s="366"/>
      <c r="AQ400" s="366"/>
      <c r="AR400" s="366"/>
      <c r="AS400" s="393"/>
      <c r="AT400" s="371"/>
      <c r="AU400" s="371"/>
      <c r="AV400" s="371"/>
      <c r="AW400" s="371"/>
      <c r="AX400" s="371"/>
      <c r="AY400" s="394"/>
      <c r="AZ400" s="372"/>
      <c r="BA400" s="372"/>
      <c r="BB400" s="372"/>
      <c r="BC400" s="372"/>
      <c r="BD400" s="372"/>
      <c r="BE400" s="365"/>
      <c r="BF400" s="366"/>
      <c r="BG400" s="366"/>
      <c r="BH400" s="366"/>
      <c r="BI400" s="366"/>
      <c r="BJ400" s="366"/>
      <c r="BK400" s="395"/>
      <c r="BL400" s="373"/>
      <c r="BM400" s="373"/>
      <c r="BN400" s="373"/>
      <c r="BO400" s="373"/>
      <c r="BP400" s="373"/>
      <c r="BQ400" s="390"/>
      <c r="BR400" s="368"/>
      <c r="BS400" s="368"/>
      <c r="BT400" s="368"/>
      <c r="BU400" s="368"/>
      <c r="BV400" s="368"/>
      <c r="BW400" s="394"/>
      <c r="BX400" s="372"/>
      <c r="BY400" s="372"/>
      <c r="BZ400" s="372"/>
      <c r="CA400" s="372"/>
      <c r="CB400" s="372"/>
      <c r="CC400" s="395"/>
      <c r="CD400" s="389"/>
      <c r="CE400" s="373"/>
      <c r="CF400" s="373"/>
      <c r="CG400" s="373"/>
      <c r="CH400" s="308"/>
    </row>
    <row r="401" spans="1:86" customFormat="1" hidden="1" x14ac:dyDescent="0.25">
      <c r="A401" s="374"/>
      <c r="B401" s="374"/>
      <c r="C401" s="380"/>
      <c r="D401" s="387"/>
      <c r="E401" s="374"/>
      <c r="F401" s="387"/>
      <c r="G401" s="498"/>
      <c r="H401" s="458"/>
      <c r="I401" s="377"/>
      <c r="J401" s="365"/>
      <c r="K401" s="365"/>
      <c r="L401" s="366"/>
      <c r="M401" s="366"/>
      <c r="N401" s="366"/>
      <c r="O401" s="389"/>
      <c r="P401" s="389"/>
      <c r="Q401" s="367"/>
      <c r="R401" s="367"/>
      <c r="S401" s="367"/>
      <c r="T401" s="367"/>
      <c r="U401" s="390"/>
      <c r="V401" s="368"/>
      <c r="W401" s="368"/>
      <c r="X401" s="368"/>
      <c r="Y401" s="368"/>
      <c r="Z401" s="368"/>
      <c r="AA401" s="391"/>
      <c r="AB401" s="369"/>
      <c r="AC401" s="369"/>
      <c r="AD401" s="369"/>
      <c r="AE401" s="369"/>
      <c r="AF401" s="369"/>
      <c r="AG401" s="392"/>
      <c r="AH401" s="370"/>
      <c r="AI401" s="370"/>
      <c r="AJ401" s="370"/>
      <c r="AK401" s="370"/>
      <c r="AL401" s="370"/>
      <c r="AM401" s="365"/>
      <c r="AN401" s="366"/>
      <c r="AO401" s="366"/>
      <c r="AP401" s="366"/>
      <c r="AQ401" s="366"/>
      <c r="AR401" s="366"/>
      <c r="AS401" s="393"/>
      <c r="AT401" s="371"/>
      <c r="AU401" s="371"/>
      <c r="AV401" s="371"/>
      <c r="AW401" s="371"/>
      <c r="AX401" s="371"/>
      <c r="AY401" s="394"/>
      <c r="AZ401" s="372"/>
      <c r="BA401" s="372"/>
      <c r="BB401" s="372"/>
      <c r="BC401" s="372"/>
      <c r="BD401" s="372"/>
      <c r="BE401" s="365"/>
      <c r="BF401" s="366"/>
      <c r="BG401" s="366"/>
      <c r="BH401" s="366"/>
      <c r="BI401" s="366"/>
      <c r="BJ401" s="366"/>
      <c r="BK401" s="395"/>
      <c r="BL401" s="373"/>
      <c r="BM401" s="373"/>
      <c r="BN401" s="373"/>
      <c r="BO401" s="373"/>
      <c r="BP401" s="373"/>
      <c r="BQ401" s="390"/>
      <c r="BR401" s="368"/>
      <c r="BS401" s="368"/>
      <c r="BT401" s="368"/>
      <c r="BU401" s="368"/>
      <c r="BV401" s="368"/>
      <c r="BW401" s="394"/>
      <c r="BX401" s="372"/>
      <c r="BY401" s="372"/>
      <c r="BZ401" s="372"/>
      <c r="CA401" s="372"/>
      <c r="CB401" s="372"/>
      <c r="CC401" s="395"/>
      <c r="CD401" s="389"/>
      <c r="CE401" s="373"/>
      <c r="CF401" s="373"/>
      <c r="CG401" s="373"/>
      <c r="CH401" s="308"/>
    </row>
    <row r="402" spans="1:86" customFormat="1" hidden="1" x14ac:dyDescent="0.25">
      <c r="A402" s="374"/>
      <c r="B402" s="374"/>
      <c r="C402" s="380"/>
      <c r="D402" s="448"/>
      <c r="E402" s="374"/>
      <c r="F402" s="387"/>
      <c r="G402" s="498"/>
      <c r="H402" s="458"/>
      <c r="I402" s="377"/>
      <c r="J402" s="365"/>
      <c r="K402" s="365"/>
      <c r="L402" s="366"/>
      <c r="M402" s="366"/>
      <c r="N402" s="366"/>
      <c r="O402" s="389"/>
      <c r="P402" s="389"/>
      <c r="Q402" s="367"/>
      <c r="R402" s="367"/>
      <c r="S402" s="367"/>
      <c r="T402" s="367"/>
      <c r="U402" s="390"/>
      <c r="V402" s="368"/>
      <c r="W402" s="368"/>
      <c r="X402" s="368"/>
      <c r="Y402" s="368"/>
      <c r="Z402" s="368"/>
      <c r="AA402" s="391"/>
      <c r="AB402" s="369"/>
      <c r="AC402" s="369"/>
      <c r="AD402" s="369"/>
      <c r="AE402" s="369"/>
      <c r="AF402" s="369"/>
      <c r="AG402" s="392"/>
      <c r="AH402" s="370"/>
      <c r="AI402" s="370"/>
      <c r="AJ402" s="370"/>
      <c r="AK402" s="370"/>
      <c r="AL402" s="370"/>
      <c r="AM402" s="365"/>
      <c r="AN402" s="366"/>
      <c r="AO402" s="366"/>
      <c r="AP402" s="366"/>
      <c r="AQ402" s="366"/>
      <c r="AR402" s="366"/>
      <c r="AS402" s="393"/>
      <c r="AT402" s="371"/>
      <c r="AU402" s="371"/>
      <c r="AV402" s="371"/>
      <c r="AW402" s="371"/>
      <c r="AX402" s="371"/>
      <c r="AY402" s="394"/>
      <c r="AZ402" s="372"/>
      <c r="BA402" s="372"/>
      <c r="BB402" s="372"/>
      <c r="BC402" s="372"/>
      <c r="BD402" s="372"/>
      <c r="BE402" s="365"/>
      <c r="BF402" s="366"/>
      <c r="BG402" s="366"/>
      <c r="BH402" s="366"/>
      <c r="BI402" s="366"/>
      <c r="BJ402" s="366"/>
      <c r="BK402" s="395"/>
      <c r="BL402" s="373"/>
      <c r="BM402" s="373"/>
      <c r="BN402" s="373"/>
      <c r="BO402" s="373"/>
      <c r="BP402" s="373"/>
      <c r="BQ402" s="390"/>
      <c r="BR402" s="368"/>
      <c r="BS402" s="368"/>
      <c r="BT402" s="368"/>
      <c r="BU402" s="368"/>
      <c r="BV402" s="368"/>
      <c r="BW402" s="394"/>
      <c r="BX402" s="372"/>
      <c r="BY402" s="372"/>
      <c r="BZ402" s="372"/>
      <c r="CA402" s="372"/>
      <c r="CB402" s="372"/>
      <c r="CC402" s="395"/>
      <c r="CD402" s="389"/>
      <c r="CE402" s="373"/>
      <c r="CF402" s="373"/>
      <c r="CG402" s="373"/>
      <c r="CH402" s="308"/>
    </row>
    <row r="403" spans="1:86" customFormat="1" hidden="1" x14ac:dyDescent="0.25">
      <c r="A403" s="374"/>
      <c r="B403" s="374"/>
      <c r="C403" s="380"/>
      <c r="D403" s="383"/>
      <c r="E403" s="374"/>
      <c r="F403" s="387"/>
      <c r="G403" s="498"/>
      <c r="H403" s="444"/>
      <c r="I403" s="385"/>
      <c r="J403" s="365"/>
      <c r="K403" s="365"/>
      <c r="L403" s="366"/>
      <c r="M403" s="366"/>
      <c r="N403" s="366"/>
      <c r="O403" s="389"/>
      <c r="P403" s="389"/>
      <c r="Q403" s="367"/>
      <c r="R403" s="367"/>
      <c r="S403" s="367"/>
      <c r="T403" s="367"/>
      <c r="U403" s="390"/>
      <c r="V403" s="368"/>
      <c r="W403" s="368"/>
      <c r="X403" s="368"/>
      <c r="Y403" s="368"/>
      <c r="Z403" s="368"/>
      <c r="AA403" s="391"/>
      <c r="AB403" s="369"/>
      <c r="AC403" s="369"/>
      <c r="AD403" s="369"/>
      <c r="AE403" s="369"/>
      <c r="AF403" s="369"/>
      <c r="AG403" s="392"/>
      <c r="AH403" s="370"/>
      <c r="AI403" s="370"/>
      <c r="AJ403" s="370"/>
      <c r="AK403" s="370"/>
      <c r="AL403" s="370"/>
      <c r="AM403" s="365"/>
      <c r="AN403" s="366"/>
      <c r="AO403" s="366"/>
      <c r="AP403" s="366"/>
      <c r="AQ403" s="366"/>
      <c r="AR403" s="366"/>
      <c r="AS403" s="393"/>
      <c r="AT403" s="371"/>
      <c r="AU403" s="371"/>
      <c r="AV403" s="371"/>
      <c r="AW403" s="371"/>
      <c r="AX403" s="371"/>
      <c r="AY403" s="394"/>
      <c r="AZ403" s="372"/>
      <c r="BA403" s="372"/>
      <c r="BB403" s="372"/>
      <c r="BC403" s="372"/>
      <c r="BD403" s="372"/>
      <c r="BE403" s="365"/>
      <c r="BF403" s="366"/>
      <c r="BG403" s="366"/>
      <c r="BH403" s="366"/>
      <c r="BI403" s="366"/>
      <c r="BJ403" s="366"/>
      <c r="BK403" s="395"/>
      <c r="BL403" s="373"/>
      <c r="BM403" s="373"/>
      <c r="BN403" s="373"/>
      <c r="BO403" s="373"/>
      <c r="BP403" s="373"/>
      <c r="BQ403" s="390"/>
      <c r="BR403" s="368"/>
      <c r="BS403" s="368"/>
      <c r="BT403" s="368"/>
      <c r="BU403" s="368"/>
      <c r="BV403" s="368"/>
      <c r="BW403" s="394"/>
      <c r="BX403" s="372"/>
      <c r="BY403" s="372"/>
      <c r="BZ403" s="372"/>
      <c r="CA403" s="372"/>
      <c r="CB403" s="372"/>
      <c r="CC403" s="395"/>
      <c r="CD403" s="389"/>
      <c r="CE403" s="373"/>
      <c r="CF403" s="373"/>
      <c r="CG403" s="373"/>
      <c r="CH403" s="308"/>
    </row>
    <row r="404" spans="1:86" customFormat="1" hidden="1" x14ac:dyDescent="0.25">
      <c r="A404" s="374"/>
      <c r="B404" s="374"/>
      <c r="C404" s="375"/>
      <c r="D404" s="376"/>
      <c r="E404" s="374"/>
      <c r="F404" s="376"/>
      <c r="G404" s="386"/>
      <c r="H404" s="414"/>
      <c r="I404" s="463"/>
      <c r="J404" s="365"/>
      <c r="K404" s="365"/>
      <c r="L404" s="366"/>
      <c r="M404" s="366"/>
      <c r="N404" s="365"/>
      <c r="O404" s="389"/>
      <c r="P404" s="389"/>
      <c r="Q404" s="367"/>
      <c r="R404" s="389"/>
      <c r="S404" s="367"/>
      <c r="T404" s="389"/>
      <c r="U404" s="390"/>
      <c r="V404" s="390"/>
      <c r="W404" s="368"/>
      <c r="X404" s="390"/>
      <c r="Y404" s="368"/>
      <c r="Z404" s="390"/>
      <c r="AA404" s="391"/>
      <c r="AB404" s="391"/>
      <c r="AC404" s="369"/>
      <c r="AD404" s="391"/>
      <c r="AE404" s="369"/>
      <c r="AF404" s="391"/>
      <c r="AG404" s="392"/>
      <c r="AH404" s="392"/>
      <c r="AI404" s="370"/>
      <c r="AJ404" s="392"/>
      <c r="AK404" s="370"/>
      <c r="AL404" s="392"/>
      <c r="AM404" s="365"/>
      <c r="AN404" s="365"/>
      <c r="AO404" s="366"/>
      <c r="AP404" s="365"/>
      <c r="AQ404" s="366"/>
      <c r="AR404" s="365"/>
      <c r="AS404" s="393"/>
      <c r="AT404" s="393"/>
      <c r="AU404" s="371"/>
      <c r="AV404" s="393"/>
      <c r="AW404" s="371"/>
      <c r="AX404" s="393"/>
      <c r="AY404" s="394"/>
      <c r="AZ404" s="394"/>
      <c r="BA404" s="372"/>
      <c r="BB404" s="394"/>
      <c r="BC404" s="372"/>
      <c r="BD404" s="394"/>
      <c r="BE404" s="365"/>
      <c r="BF404" s="365"/>
      <c r="BG404" s="366"/>
      <c r="BH404" s="365"/>
      <c r="BI404" s="366"/>
      <c r="BJ404" s="365"/>
      <c r="BK404" s="395"/>
      <c r="BL404" s="395"/>
      <c r="BM404" s="373"/>
      <c r="BN404" s="395"/>
      <c r="BO404" s="373"/>
      <c r="BP404" s="395"/>
      <c r="BQ404" s="390"/>
      <c r="BR404" s="390"/>
      <c r="BS404" s="368"/>
      <c r="BT404" s="390"/>
      <c r="BU404" s="368"/>
      <c r="BV404" s="390"/>
      <c r="BW404" s="394"/>
      <c r="BX404" s="394"/>
      <c r="BY404" s="372"/>
      <c r="BZ404" s="394"/>
      <c r="CA404" s="372"/>
      <c r="CB404" s="394"/>
      <c r="CC404" s="395"/>
      <c r="CD404" s="389"/>
      <c r="CE404" s="373"/>
      <c r="CF404" s="373"/>
      <c r="CG404" s="395"/>
      <c r="CH404" s="308"/>
    </row>
    <row r="405" spans="1:86" customFormat="1" hidden="1" x14ac:dyDescent="0.25">
      <c r="A405" s="405"/>
      <c r="B405" s="405"/>
      <c r="C405" s="405"/>
      <c r="D405" s="410"/>
      <c r="E405" s="405"/>
      <c r="F405" s="406"/>
      <c r="G405" s="407"/>
      <c r="H405" s="469"/>
      <c r="I405" s="408"/>
      <c r="J405" s="418"/>
      <c r="K405" s="418"/>
      <c r="L405" s="418"/>
      <c r="M405" s="418"/>
      <c r="N405" s="418"/>
      <c r="O405" s="419"/>
      <c r="P405" s="419"/>
      <c r="Q405" s="419"/>
      <c r="R405" s="419"/>
      <c r="S405" s="419"/>
      <c r="T405" s="419"/>
      <c r="U405" s="420"/>
      <c r="V405" s="420"/>
      <c r="W405" s="420"/>
      <c r="X405" s="420"/>
      <c r="Y405" s="420"/>
      <c r="Z405" s="420"/>
      <c r="AA405" s="421"/>
      <c r="AB405" s="421"/>
      <c r="AC405" s="421"/>
      <c r="AD405" s="421"/>
      <c r="AE405" s="421"/>
      <c r="AF405" s="421"/>
      <c r="AG405" s="422"/>
      <c r="AH405" s="422"/>
      <c r="AI405" s="422"/>
      <c r="AJ405" s="422"/>
      <c r="AK405" s="422"/>
      <c r="AL405" s="422"/>
      <c r="AM405" s="418"/>
      <c r="AN405" s="418"/>
      <c r="AO405" s="418"/>
      <c r="AP405" s="418"/>
      <c r="AQ405" s="418"/>
      <c r="AR405" s="418"/>
      <c r="AS405" s="423"/>
      <c r="AT405" s="423"/>
      <c r="AU405" s="423"/>
      <c r="AV405" s="423"/>
      <c r="AW405" s="423"/>
      <c r="AX405" s="423"/>
      <c r="AY405" s="424"/>
      <c r="AZ405" s="424"/>
      <c r="BA405" s="424"/>
      <c r="BB405" s="424"/>
      <c r="BC405" s="424"/>
      <c r="BD405" s="424"/>
      <c r="BE405" s="418"/>
      <c r="BF405" s="418"/>
      <c r="BG405" s="418"/>
      <c r="BH405" s="418"/>
      <c r="BI405" s="418"/>
      <c r="BJ405" s="418"/>
      <c r="BK405" s="425"/>
      <c r="BL405" s="425"/>
      <c r="BM405" s="425"/>
      <c r="BN405" s="425"/>
      <c r="BO405" s="425"/>
      <c r="BP405" s="425"/>
      <c r="BQ405" s="420"/>
      <c r="BR405" s="420"/>
      <c r="BS405" s="420"/>
      <c r="BT405" s="420"/>
      <c r="BU405" s="420"/>
      <c r="BV405" s="420"/>
      <c r="BW405" s="424"/>
      <c r="BX405" s="424"/>
      <c r="BY405" s="424"/>
      <c r="BZ405" s="424"/>
      <c r="CA405" s="424"/>
      <c r="CB405" s="424"/>
      <c r="CC405" s="425"/>
      <c r="CD405" s="419"/>
      <c r="CE405" s="425"/>
      <c r="CF405" s="425"/>
      <c r="CG405" s="425"/>
      <c r="CH405" s="308"/>
    </row>
    <row r="406" spans="1:86" customFormat="1" hidden="1" x14ac:dyDescent="0.25">
      <c r="A406" s="520"/>
      <c r="B406" s="520"/>
      <c r="C406" s="520"/>
      <c r="D406" s="410"/>
      <c r="E406" s="520"/>
      <c r="F406" s="410"/>
      <c r="G406" s="503"/>
      <c r="H406" s="427"/>
      <c r="I406" s="504"/>
      <c r="J406" s="365"/>
      <c r="K406" s="365"/>
      <c r="L406" s="366"/>
      <c r="M406" s="366"/>
      <c r="N406" s="366"/>
      <c r="O406" s="389"/>
      <c r="P406" s="389"/>
      <c r="Q406" s="367"/>
      <c r="R406" s="367"/>
      <c r="S406" s="367"/>
      <c r="T406" s="367"/>
      <c r="U406" s="390"/>
      <c r="V406" s="368"/>
      <c r="W406" s="368"/>
      <c r="X406" s="368"/>
      <c r="Y406" s="368"/>
      <c r="Z406" s="368"/>
      <c r="AA406" s="391"/>
      <c r="AB406" s="369"/>
      <c r="AC406" s="369"/>
      <c r="AD406" s="369"/>
      <c r="AE406" s="369"/>
      <c r="AF406" s="369"/>
      <c r="AG406" s="392"/>
      <c r="AH406" s="370"/>
      <c r="AI406" s="370"/>
      <c r="AJ406" s="370"/>
      <c r="AK406" s="370"/>
      <c r="AL406" s="370"/>
      <c r="AM406" s="365"/>
      <c r="AN406" s="366"/>
      <c r="AO406" s="366"/>
      <c r="AP406" s="366"/>
      <c r="AQ406" s="366"/>
      <c r="AR406" s="366"/>
      <c r="AS406" s="393"/>
      <c r="AT406" s="371"/>
      <c r="AU406" s="371"/>
      <c r="AV406" s="371"/>
      <c r="AW406" s="371"/>
      <c r="AX406" s="371"/>
      <c r="AY406" s="394"/>
      <c r="AZ406" s="372"/>
      <c r="BA406" s="372"/>
      <c r="BB406" s="372"/>
      <c r="BC406" s="372"/>
      <c r="BD406" s="372"/>
      <c r="BE406" s="365"/>
      <c r="BF406" s="366"/>
      <c r="BG406" s="366"/>
      <c r="BH406" s="366"/>
      <c r="BI406" s="366"/>
      <c r="BJ406" s="366"/>
      <c r="BK406" s="395"/>
      <c r="BL406" s="373"/>
      <c r="BM406" s="373"/>
      <c r="BN406" s="373"/>
      <c r="BO406" s="373"/>
      <c r="BP406" s="373"/>
      <c r="BQ406" s="390"/>
      <c r="BR406" s="368"/>
      <c r="BS406" s="368"/>
      <c r="BT406" s="368"/>
      <c r="BU406" s="368"/>
      <c r="BV406" s="368"/>
      <c r="BW406" s="394"/>
      <c r="BX406" s="372"/>
      <c r="BY406" s="372"/>
      <c r="BZ406" s="372"/>
      <c r="CA406" s="372"/>
      <c r="CB406" s="372"/>
      <c r="CC406" s="395"/>
      <c r="CD406" s="389"/>
      <c r="CE406" s="373"/>
      <c r="CF406" s="373"/>
      <c r="CG406" s="373"/>
      <c r="CH406" s="308"/>
    </row>
    <row r="407" spans="1:86" customFormat="1" hidden="1" x14ac:dyDescent="0.25">
      <c r="A407" s="510"/>
      <c r="B407" s="510"/>
      <c r="C407" s="510"/>
      <c r="D407" s="511"/>
      <c r="E407" s="510"/>
      <c r="F407" s="511"/>
      <c r="G407" s="481"/>
      <c r="H407" s="432"/>
      <c r="I407" s="433"/>
      <c r="J407" s="365"/>
      <c r="K407" s="365"/>
      <c r="L407" s="366"/>
      <c r="M407" s="366"/>
      <c r="N407" s="366"/>
      <c r="O407" s="389"/>
      <c r="P407" s="389"/>
      <c r="Q407" s="367"/>
      <c r="R407" s="367"/>
      <c r="S407" s="367"/>
      <c r="T407" s="367"/>
      <c r="U407" s="390"/>
      <c r="V407" s="368"/>
      <c r="W407" s="368"/>
      <c r="X407" s="368"/>
      <c r="Y407" s="368"/>
      <c r="Z407" s="368"/>
      <c r="AA407" s="391"/>
      <c r="AB407" s="369"/>
      <c r="AC407" s="369"/>
      <c r="AD407" s="369"/>
      <c r="AE407" s="369"/>
      <c r="AF407" s="369"/>
      <c r="AG407" s="392"/>
      <c r="AH407" s="370"/>
      <c r="AI407" s="370"/>
      <c r="AJ407" s="370"/>
      <c r="AK407" s="370"/>
      <c r="AL407" s="370"/>
      <c r="AM407" s="365"/>
      <c r="AN407" s="366"/>
      <c r="AO407" s="366"/>
      <c r="AP407" s="366"/>
      <c r="AQ407" s="366"/>
      <c r="AR407" s="366"/>
      <c r="AS407" s="393"/>
      <c r="AT407" s="371"/>
      <c r="AU407" s="371"/>
      <c r="AV407" s="371"/>
      <c r="AW407" s="371"/>
      <c r="AX407" s="371"/>
      <c r="AY407" s="394"/>
      <c r="AZ407" s="372"/>
      <c r="BA407" s="372"/>
      <c r="BB407" s="372"/>
      <c r="BC407" s="372"/>
      <c r="BD407" s="372"/>
      <c r="BE407" s="365"/>
      <c r="BF407" s="366"/>
      <c r="BG407" s="366"/>
      <c r="BH407" s="366"/>
      <c r="BI407" s="366"/>
      <c r="BJ407" s="366"/>
      <c r="BK407" s="395"/>
      <c r="BL407" s="373"/>
      <c r="BM407" s="373"/>
      <c r="BN407" s="373"/>
      <c r="BO407" s="373"/>
      <c r="BP407" s="373"/>
      <c r="BQ407" s="390"/>
      <c r="BR407" s="368"/>
      <c r="BS407" s="368"/>
      <c r="BT407" s="368"/>
      <c r="BU407" s="368"/>
      <c r="BV407" s="368"/>
      <c r="BW407" s="394"/>
      <c r="BX407" s="372"/>
      <c r="BY407" s="372"/>
      <c r="BZ407" s="372"/>
      <c r="CA407" s="372"/>
      <c r="CB407" s="372"/>
      <c r="CC407" s="395"/>
      <c r="CD407" s="389"/>
      <c r="CE407" s="373"/>
      <c r="CF407" s="373"/>
      <c r="CG407" s="373"/>
      <c r="CH407" s="308"/>
    </row>
    <row r="408" spans="1:86" customFormat="1" hidden="1" x14ac:dyDescent="0.25">
      <c r="A408" s="510"/>
      <c r="B408" s="510"/>
      <c r="C408" s="510"/>
      <c r="D408" s="511"/>
      <c r="E408" s="510"/>
      <c r="F408" s="511"/>
      <c r="G408" s="481"/>
      <c r="H408" s="436"/>
      <c r="I408" s="433"/>
      <c r="J408" s="365"/>
      <c r="K408" s="365"/>
      <c r="L408" s="366"/>
      <c r="M408" s="366"/>
      <c r="N408" s="366"/>
      <c r="O408" s="389"/>
      <c r="P408" s="389"/>
      <c r="Q408" s="367"/>
      <c r="R408" s="367"/>
      <c r="S408" s="367"/>
      <c r="T408" s="367"/>
      <c r="U408" s="390"/>
      <c r="V408" s="368"/>
      <c r="W408" s="368"/>
      <c r="X408" s="368"/>
      <c r="Y408" s="368"/>
      <c r="Z408" s="368"/>
      <c r="AA408" s="391"/>
      <c r="AB408" s="369"/>
      <c r="AC408" s="369"/>
      <c r="AD408" s="369"/>
      <c r="AE408" s="369"/>
      <c r="AF408" s="369"/>
      <c r="AG408" s="392"/>
      <c r="AH408" s="370"/>
      <c r="AI408" s="370"/>
      <c r="AJ408" s="370"/>
      <c r="AK408" s="370"/>
      <c r="AL408" s="370"/>
      <c r="AM408" s="365"/>
      <c r="AN408" s="366"/>
      <c r="AO408" s="366"/>
      <c r="AP408" s="366"/>
      <c r="AQ408" s="366"/>
      <c r="AR408" s="366"/>
      <c r="AS408" s="393"/>
      <c r="AT408" s="371"/>
      <c r="AU408" s="371"/>
      <c r="AV408" s="371"/>
      <c r="AW408" s="371"/>
      <c r="AX408" s="371"/>
      <c r="AY408" s="394"/>
      <c r="AZ408" s="372"/>
      <c r="BA408" s="372"/>
      <c r="BB408" s="372"/>
      <c r="BC408" s="372"/>
      <c r="BD408" s="372"/>
      <c r="BE408" s="365"/>
      <c r="BF408" s="366"/>
      <c r="BG408" s="366"/>
      <c r="BH408" s="366"/>
      <c r="BI408" s="366"/>
      <c r="BJ408" s="366"/>
      <c r="BK408" s="395"/>
      <c r="BL408" s="373"/>
      <c r="BM408" s="373"/>
      <c r="BN408" s="373"/>
      <c r="BO408" s="373"/>
      <c r="BP408" s="373"/>
      <c r="BQ408" s="390"/>
      <c r="BR408" s="368"/>
      <c r="BS408" s="368"/>
      <c r="BT408" s="368"/>
      <c r="BU408" s="368"/>
      <c r="BV408" s="368"/>
      <c r="BW408" s="394"/>
      <c r="BX408" s="372"/>
      <c r="BY408" s="372"/>
      <c r="BZ408" s="372"/>
      <c r="CA408" s="372"/>
      <c r="CB408" s="372"/>
      <c r="CC408" s="395"/>
      <c r="CD408" s="389"/>
      <c r="CE408" s="373"/>
      <c r="CF408" s="373"/>
      <c r="CG408" s="373"/>
      <c r="CH408" s="308"/>
    </row>
    <row r="409" spans="1:86" customFormat="1" hidden="1" x14ac:dyDescent="0.25">
      <c r="A409" s="510"/>
      <c r="B409" s="510"/>
      <c r="C409" s="510"/>
      <c r="D409" s="511"/>
      <c r="E409" s="510"/>
      <c r="F409" s="511"/>
      <c r="G409" s="481"/>
      <c r="H409" s="436"/>
      <c r="I409" s="433"/>
      <c r="J409" s="365"/>
      <c r="K409" s="365"/>
      <c r="L409" s="366"/>
      <c r="M409" s="366"/>
      <c r="N409" s="366"/>
      <c r="O409" s="389"/>
      <c r="P409" s="389"/>
      <c r="Q409" s="367"/>
      <c r="R409" s="367"/>
      <c r="S409" s="367"/>
      <c r="T409" s="367"/>
      <c r="U409" s="390"/>
      <c r="V409" s="368"/>
      <c r="W409" s="368"/>
      <c r="X409" s="368"/>
      <c r="Y409" s="368"/>
      <c r="Z409" s="368"/>
      <c r="AA409" s="391"/>
      <c r="AB409" s="369"/>
      <c r="AC409" s="369"/>
      <c r="AD409" s="369"/>
      <c r="AE409" s="369"/>
      <c r="AF409" s="369"/>
      <c r="AG409" s="392"/>
      <c r="AH409" s="370"/>
      <c r="AI409" s="370"/>
      <c r="AJ409" s="370"/>
      <c r="AK409" s="370"/>
      <c r="AL409" s="370"/>
      <c r="AM409" s="365"/>
      <c r="AN409" s="366"/>
      <c r="AO409" s="366"/>
      <c r="AP409" s="366"/>
      <c r="AQ409" s="366"/>
      <c r="AR409" s="366"/>
      <c r="AS409" s="393"/>
      <c r="AT409" s="371"/>
      <c r="AU409" s="371"/>
      <c r="AV409" s="371"/>
      <c r="AW409" s="371"/>
      <c r="AX409" s="371"/>
      <c r="AY409" s="394"/>
      <c r="AZ409" s="372"/>
      <c r="BA409" s="372"/>
      <c r="BB409" s="372"/>
      <c r="BC409" s="372"/>
      <c r="BD409" s="372"/>
      <c r="BE409" s="365"/>
      <c r="BF409" s="366"/>
      <c r="BG409" s="366"/>
      <c r="BH409" s="366"/>
      <c r="BI409" s="366"/>
      <c r="BJ409" s="366"/>
      <c r="BK409" s="395"/>
      <c r="BL409" s="373"/>
      <c r="BM409" s="373"/>
      <c r="BN409" s="373"/>
      <c r="BO409" s="373"/>
      <c r="BP409" s="373"/>
      <c r="BQ409" s="390"/>
      <c r="BR409" s="368"/>
      <c r="BS409" s="368"/>
      <c r="BT409" s="368"/>
      <c r="BU409" s="368"/>
      <c r="BV409" s="368"/>
      <c r="BW409" s="394"/>
      <c r="BX409" s="372"/>
      <c r="BY409" s="372"/>
      <c r="BZ409" s="372"/>
      <c r="CA409" s="372"/>
      <c r="CB409" s="372"/>
      <c r="CC409" s="395"/>
      <c r="CD409" s="389"/>
      <c r="CE409" s="373"/>
      <c r="CF409" s="373"/>
      <c r="CG409" s="373"/>
      <c r="CH409" s="308"/>
    </row>
    <row r="410" spans="1:86" customFormat="1" hidden="1" x14ac:dyDescent="0.25">
      <c r="A410" s="510"/>
      <c r="B410" s="510"/>
      <c r="C410" s="510"/>
      <c r="D410" s="511"/>
      <c r="E410" s="510"/>
      <c r="F410" s="511"/>
      <c r="G410" s="481"/>
      <c r="H410" s="432"/>
      <c r="I410" s="433"/>
      <c r="J410" s="365"/>
      <c r="K410" s="365"/>
      <c r="L410" s="366"/>
      <c r="M410" s="366"/>
      <c r="N410" s="366"/>
      <c r="O410" s="389"/>
      <c r="P410" s="389"/>
      <c r="Q410" s="367"/>
      <c r="R410" s="367"/>
      <c r="S410" s="367"/>
      <c r="T410" s="367"/>
      <c r="U410" s="390"/>
      <c r="V410" s="368"/>
      <c r="W410" s="368"/>
      <c r="X410" s="368"/>
      <c r="Y410" s="368"/>
      <c r="Z410" s="368"/>
      <c r="AA410" s="391"/>
      <c r="AB410" s="369"/>
      <c r="AC410" s="369"/>
      <c r="AD410" s="369"/>
      <c r="AE410" s="369"/>
      <c r="AF410" s="369"/>
      <c r="AG410" s="392"/>
      <c r="AH410" s="370"/>
      <c r="AI410" s="370"/>
      <c r="AJ410" s="370"/>
      <c r="AK410" s="370"/>
      <c r="AL410" s="370"/>
      <c r="AM410" s="365"/>
      <c r="AN410" s="366"/>
      <c r="AO410" s="366"/>
      <c r="AP410" s="366"/>
      <c r="AQ410" s="366"/>
      <c r="AR410" s="366"/>
      <c r="AS410" s="393"/>
      <c r="AT410" s="371"/>
      <c r="AU410" s="371"/>
      <c r="AV410" s="371"/>
      <c r="AW410" s="371"/>
      <c r="AX410" s="371"/>
      <c r="AY410" s="394"/>
      <c r="AZ410" s="372"/>
      <c r="BA410" s="372"/>
      <c r="BB410" s="372"/>
      <c r="BC410" s="372"/>
      <c r="BD410" s="372"/>
      <c r="BE410" s="365"/>
      <c r="BF410" s="366"/>
      <c r="BG410" s="366"/>
      <c r="BH410" s="366"/>
      <c r="BI410" s="366"/>
      <c r="BJ410" s="366"/>
      <c r="BK410" s="395"/>
      <c r="BL410" s="373"/>
      <c r="BM410" s="373"/>
      <c r="BN410" s="373"/>
      <c r="BO410" s="373"/>
      <c r="BP410" s="373"/>
      <c r="BQ410" s="390"/>
      <c r="BR410" s="368"/>
      <c r="BS410" s="368"/>
      <c r="BT410" s="368"/>
      <c r="BU410" s="368"/>
      <c r="BV410" s="368"/>
      <c r="BW410" s="394"/>
      <c r="BX410" s="372"/>
      <c r="BY410" s="372"/>
      <c r="BZ410" s="372"/>
      <c r="CA410" s="372"/>
      <c r="CB410" s="372"/>
      <c r="CC410" s="395"/>
      <c r="CD410" s="389"/>
      <c r="CE410" s="373"/>
      <c r="CF410" s="373"/>
      <c r="CG410" s="373"/>
      <c r="CH410" s="308"/>
    </row>
    <row r="411" spans="1:86" customFormat="1" hidden="1" x14ac:dyDescent="0.25">
      <c r="A411" s="515"/>
      <c r="B411" s="515"/>
      <c r="C411" s="515"/>
      <c r="D411" s="516"/>
      <c r="E411" s="515"/>
      <c r="F411" s="516"/>
      <c r="G411" s="517"/>
      <c r="H411" s="440"/>
      <c r="I411" s="441"/>
      <c r="J411" s="365"/>
      <c r="K411" s="365"/>
      <c r="L411" s="366"/>
      <c r="M411" s="366"/>
      <c r="N411" s="366"/>
      <c r="O411" s="389"/>
      <c r="P411" s="389"/>
      <c r="Q411" s="367"/>
      <c r="R411" s="367"/>
      <c r="S411" s="367"/>
      <c r="T411" s="367"/>
      <c r="U411" s="390"/>
      <c r="V411" s="368"/>
      <c r="W411" s="368"/>
      <c r="X411" s="368"/>
      <c r="Y411" s="368"/>
      <c r="Z411" s="368"/>
      <c r="AA411" s="391"/>
      <c r="AB411" s="369"/>
      <c r="AC411" s="369"/>
      <c r="AD411" s="369"/>
      <c r="AE411" s="369"/>
      <c r="AF411" s="369"/>
      <c r="AG411" s="392"/>
      <c r="AH411" s="370"/>
      <c r="AI411" s="370"/>
      <c r="AJ411" s="370"/>
      <c r="AK411" s="370"/>
      <c r="AL411" s="370"/>
      <c r="AM411" s="365"/>
      <c r="AN411" s="366"/>
      <c r="AO411" s="366"/>
      <c r="AP411" s="366"/>
      <c r="AQ411" s="366"/>
      <c r="AR411" s="366"/>
      <c r="AS411" s="393"/>
      <c r="AT411" s="371"/>
      <c r="AU411" s="371"/>
      <c r="AV411" s="371"/>
      <c r="AW411" s="371"/>
      <c r="AX411" s="371"/>
      <c r="AY411" s="394"/>
      <c r="AZ411" s="372"/>
      <c r="BA411" s="372"/>
      <c r="BB411" s="372"/>
      <c r="BC411" s="372"/>
      <c r="BD411" s="372"/>
      <c r="BE411" s="365"/>
      <c r="BF411" s="366"/>
      <c r="BG411" s="366"/>
      <c r="BH411" s="366"/>
      <c r="BI411" s="366"/>
      <c r="BJ411" s="366"/>
      <c r="BK411" s="395"/>
      <c r="BL411" s="373"/>
      <c r="BM411" s="373"/>
      <c r="BN411" s="373"/>
      <c r="BO411" s="373"/>
      <c r="BP411" s="373"/>
      <c r="BQ411" s="390"/>
      <c r="BR411" s="368"/>
      <c r="BS411" s="368"/>
      <c r="BT411" s="368"/>
      <c r="BU411" s="368"/>
      <c r="BV411" s="368"/>
      <c r="BW411" s="394"/>
      <c r="BX411" s="372"/>
      <c r="BY411" s="372"/>
      <c r="BZ411" s="372"/>
      <c r="CA411" s="372"/>
      <c r="CB411" s="372"/>
      <c r="CC411" s="395"/>
      <c r="CD411" s="389"/>
      <c r="CE411" s="373"/>
      <c r="CF411" s="373"/>
      <c r="CG411" s="373"/>
      <c r="CH411" s="308"/>
    </row>
    <row r="412" spans="1:86" customFormat="1" hidden="1" x14ac:dyDescent="0.25">
      <c r="A412" s="374"/>
      <c r="B412" s="374"/>
      <c r="C412" s="380"/>
      <c r="D412" s="493"/>
      <c r="E412" s="445"/>
      <c r="F412" s="376"/>
      <c r="G412" s="386"/>
      <c r="H412" s="458"/>
      <c r="I412" s="463"/>
      <c r="J412" s="365"/>
      <c r="K412" s="365"/>
      <c r="L412" s="366"/>
      <c r="M412" s="366"/>
      <c r="N412" s="366"/>
      <c r="O412" s="389"/>
      <c r="P412" s="389"/>
      <c r="Q412" s="367"/>
      <c r="R412" s="367"/>
      <c r="S412" s="367"/>
      <c r="T412" s="367"/>
      <c r="U412" s="390"/>
      <c r="V412" s="368"/>
      <c r="W412" s="368"/>
      <c r="X412" s="368"/>
      <c r="Y412" s="368"/>
      <c r="Z412" s="368"/>
      <c r="AA412" s="391"/>
      <c r="AB412" s="369"/>
      <c r="AC412" s="369"/>
      <c r="AD412" s="369"/>
      <c r="AE412" s="369"/>
      <c r="AF412" s="369"/>
      <c r="AG412" s="392"/>
      <c r="AH412" s="370"/>
      <c r="AI412" s="370"/>
      <c r="AJ412" s="370"/>
      <c r="AK412" s="370"/>
      <c r="AL412" s="370"/>
      <c r="AM412" s="365"/>
      <c r="AN412" s="366"/>
      <c r="AO412" s="366"/>
      <c r="AP412" s="366"/>
      <c r="AQ412" s="366"/>
      <c r="AR412" s="366"/>
      <c r="AS412" s="393"/>
      <c r="AT412" s="371"/>
      <c r="AU412" s="371"/>
      <c r="AV412" s="371"/>
      <c r="AW412" s="371"/>
      <c r="AX412" s="371"/>
      <c r="AY412" s="394"/>
      <c r="AZ412" s="372"/>
      <c r="BA412" s="372"/>
      <c r="BB412" s="372"/>
      <c r="BC412" s="372"/>
      <c r="BD412" s="372"/>
      <c r="BE412" s="365"/>
      <c r="BF412" s="366"/>
      <c r="BG412" s="366"/>
      <c r="BH412" s="366"/>
      <c r="BI412" s="366"/>
      <c r="BJ412" s="366"/>
      <c r="BK412" s="395"/>
      <c r="BL412" s="373"/>
      <c r="BM412" s="373"/>
      <c r="BN412" s="373"/>
      <c r="BO412" s="373"/>
      <c r="BP412" s="373"/>
      <c r="BQ412" s="390"/>
      <c r="BR412" s="368"/>
      <c r="BS412" s="368"/>
      <c r="BT412" s="368"/>
      <c r="BU412" s="368"/>
      <c r="BV412" s="368"/>
      <c r="BW412" s="394"/>
      <c r="BX412" s="372"/>
      <c r="BY412" s="372"/>
      <c r="BZ412" s="372"/>
      <c r="CA412" s="372"/>
      <c r="CB412" s="372"/>
      <c r="CC412" s="395"/>
      <c r="CD412" s="389"/>
      <c r="CE412" s="373"/>
      <c r="CF412" s="373"/>
      <c r="CG412" s="373"/>
      <c r="CH412" s="308"/>
    </row>
    <row r="413" spans="1:86" customFormat="1" hidden="1" x14ac:dyDescent="0.25">
      <c r="A413" s="374"/>
      <c r="B413" s="374"/>
      <c r="C413" s="380"/>
      <c r="D413" s="493"/>
      <c r="E413" s="445"/>
      <c r="F413" s="376"/>
      <c r="G413" s="386"/>
      <c r="H413" s="458"/>
      <c r="I413" s="463"/>
      <c r="J413" s="365"/>
      <c r="K413" s="365"/>
      <c r="L413" s="366"/>
      <c r="M413" s="366"/>
      <c r="N413" s="366"/>
      <c r="O413" s="389"/>
      <c r="P413" s="389"/>
      <c r="Q413" s="367"/>
      <c r="R413" s="367"/>
      <c r="S413" s="367"/>
      <c r="T413" s="367"/>
      <c r="U413" s="390"/>
      <c r="V413" s="368"/>
      <c r="W413" s="368"/>
      <c r="X413" s="368"/>
      <c r="Y413" s="368"/>
      <c r="Z413" s="368"/>
      <c r="AA413" s="391"/>
      <c r="AB413" s="369"/>
      <c r="AC413" s="369"/>
      <c r="AD413" s="369"/>
      <c r="AE413" s="369"/>
      <c r="AF413" s="369"/>
      <c r="AG413" s="392"/>
      <c r="AH413" s="370"/>
      <c r="AI413" s="370"/>
      <c r="AJ413" s="370"/>
      <c r="AK413" s="370"/>
      <c r="AL413" s="370"/>
      <c r="AM413" s="365"/>
      <c r="AN413" s="366"/>
      <c r="AO413" s="366"/>
      <c r="AP413" s="366"/>
      <c r="AQ413" s="366"/>
      <c r="AR413" s="366"/>
      <c r="AS413" s="393"/>
      <c r="AT413" s="371"/>
      <c r="AU413" s="371"/>
      <c r="AV413" s="371"/>
      <c r="AW413" s="371"/>
      <c r="AX413" s="371"/>
      <c r="AY413" s="394"/>
      <c r="AZ413" s="372"/>
      <c r="BA413" s="372"/>
      <c r="BB413" s="372"/>
      <c r="BC413" s="372"/>
      <c r="BD413" s="372"/>
      <c r="BE413" s="365"/>
      <c r="BF413" s="366"/>
      <c r="BG413" s="366"/>
      <c r="BH413" s="366"/>
      <c r="BI413" s="366"/>
      <c r="BJ413" s="366"/>
      <c r="BK413" s="395"/>
      <c r="BL413" s="373"/>
      <c r="BM413" s="373"/>
      <c r="BN413" s="373"/>
      <c r="BO413" s="373"/>
      <c r="BP413" s="373"/>
      <c r="BQ413" s="390"/>
      <c r="BR413" s="368"/>
      <c r="BS413" s="368"/>
      <c r="BT413" s="368"/>
      <c r="BU413" s="368"/>
      <c r="BV413" s="368"/>
      <c r="BW413" s="394"/>
      <c r="BX413" s="372"/>
      <c r="BY413" s="372"/>
      <c r="BZ413" s="372"/>
      <c r="CA413" s="372"/>
      <c r="CB413" s="372"/>
      <c r="CC413" s="395"/>
      <c r="CD413" s="389"/>
      <c r="CE413" s="373"/>
      <c r="CF413" s="373"/>
      <c r="CG413" s="373"/>
      <c r="CH413" s="308"/>
    </row>
    <row r="414" spans="1:86" customFormat="1" hidden="1" x14ac:dyDescent="0.25">
      <c r="A414" s="374"/>
      <c r="B414" s="374"/>
      <c r="C414" s="380"/>
      <c r="D414" s="493"/>
      <c r="E414" s="445"/>
      <c r="F414" s="376"/>
      <c r="G414" s="386"/>
      <c r="H414" s="446"/>
      <c r="I414" s="463"/>
      <c r="J414" s="365"/>
      <c r="K414" s="365"/>
      <c r="L414" s="366"/>
      <c r="M414" s="366"/>
      <c r="N414" s="366"/>
      <c r="O414" s="389"/>
      <c r="P414" s="389"/>
      <c r="Q414" s="367"/>
      <c r="R414" s="367"/>
      <c r="S414" s="367"/>
      <c r="T414" s="367"/>
      <c r="U414" s="390"/>
      <c r="V414" s="368"/>
      <c r="W414" s="368"/>
      <c r="X414" s="368"/>
      <c r="Y414" s="368"/>
      <c r="Z414" s="368"/>
      <c r="AA414" s="391"/>
      <c r="AB414" s="369"/>
      <c r="AC414" s="369"/>
      <c r="AD414" s="369"/>
      <c r="AE414" s="369"/>
      <c r="AF414" s="369"/>
      <c r="AG414" s="392"/>
      <c r="AH414" s="370"/>
      <c r="AI414" s="370"/>
      <c r="AJ414" s="370"/>
      <c r="AK414" s="370"/>
      <c r="AL414" s="370"/>
      <c r="AM414" s="365"/>
      <c r="AN414" s="366"/>
      <c r="AO414" s="366"/>
      <c r="AP414" s="366"/>
      <c r="AQ414" s="366"/>
      <c r="AR414" s="366"/>
      <c r="AS414" s="393"/>
      <c r="AT414" s="371"/>
      <c r="AU414" s="371"/>
      <c r="AV414" s="371"/>
      <c r="AW414" s="371"/>
      <c r="AX414" s="371"/>
      <c r="AY414" s="394"/>
      <c r="AZ414" s="372"/>
      <c r="BA414" s="372"/>
      <c r="BB414" s="372"/>
      <c r="BC414" s="372"/>
      <c r="BD414" s="372"/>
      <c r="BE414" s="365"/>
      <c r="BF414" s="366"/>
      <c r="BG414" s="366"/>
      <c r="BH414" s="366"/>
      <c r="BI414" s="366"/>
      <c r="BJ414" s="366"/>
      <c r="BK414" s="395"/>
      <c r="BL414" s="373"/>
      <c r="BM414" s="373"/>
      <c r="BN414" s="373"/>
      <c r="BO414" s="373"/>
      <c r="BP414" s="373"/>
      <c r="BQ414" s="390"/>
      <c r="BR414" s="368"/>
      <c r="BS414" s="368"/>
      <c r="BT414" s="368"/>
      <c r="BU414" s="368"/>
      <c r="BV414" s="368"/>
      <c r="BW414" s="394"/>
      <c r="BX414" s="372"/>
      <c r="BY414" s="372"/>
      <c r="BZ414" s="372"/>
      <c r="CA414" s="372"/>
      <c r="CB414" s="372"/>
      <c r="CC414" s="395"/>
      <c r="CD414" s="389"/>
      <c r="CE414" s="373"/>
      <c r="CF414" s="373"/>
      <c r="CG414" s="373"/>
      <c r="CH414" s="308"/>
    </row>
    <row r="415" spans="1:86" customFormat="1" hidden="1" x14ac:dyDescent="0.25">
      <c r="A415" s="374"/>
      <c r="B415" s="374"/>
      <c r="C415" s="380"/>
      <c r="D415" s="493"/>
      <c r="E415" s="445"/>
      <c r="F415" s="376"/>
      <c r="G415" s="386"/>
      <c r="H415" s="528"/>
      <c r="I415" s="463"/>
      <c r="J415" s="365"/>
      <c r="K415" s="365"/>
      <c r="L415" s="366"/>
      <c r="M415" s="366"/>
      <c r="N415" s="365"/>
      <c r="O415" s="389"/>
      <c r="P415" s="389"/>
      <c r="Q415" s="367"/>
      <c r="R415" s="389"/>
      <c r="S415" s="367"/>
      <c r="T415" s="389"/>
      <c r="U415" s="390"/>
      <c r="V415" s="390"/>
      <c r="W415" s="368"/>
      <c r="X415" s="390"/>
      <c r="Y415" s="368"/>
      <c r="Z415" s="390"/>
      <c r="AA415" s="391"/>
      <c r="AB415" s="391"/>
      <c r="AC415" s="369"/>
      <c r="AD415" s="391"/>
      <c r="AE415" s="369"/>
      <c r="AF415" s="391"/>
      <c r="AG415" s="392"/>
      <c r="AH415" s="392"/>
      <c r="AI415" s="370"/>
      <c r="AJ415" s="392"/>
      <c r="AK415" s="370"/>
      <c r="AL415" s="392"/>
      <c r="AM415" s="365"/>
      <c r="AN415" s="365"/>
      <c r="AO415" s="366"/>
      <c r="AP415" s="365"/>
      <c r="AQ415" s="366"/>
      <c r="AR415" s="365"/>
      <c r="AS415" s="393"/>
      <c r="AT415" s="393"/>
      <c r="AU415" s="371"/>
      <c r="AV415" s="393"/>
      <c r="AW415" s="371"/>
      <c r="AX415" s="393"/>
      <c r="AY415" s="394"/>
      <c r="AZ415" s="394"/>
      <c r="BA415" s="372"/>
      <c r="BB415" s="394"/>
      <c r="BC415" s="372"/>
      <c r="BD415" s="394"/>
      <c r="BE415" s="365"/>
      <c r="BF415" s="365"/>
      <c r="BG415" s="366"/>
      <c r="BH415" s="365"/>
      <c r="BI415" s="366"/>
      <c r="BJ415" s="365"/>
      <c r="BK415" s="395"/>
      <c r="BL415" s="395"/>
      <c r="BM415" s="373"/>
      <c r="BN415" s="395"/>
      <c r="BO415" s="373"/>
      <c r="BP415" s="395"/>
      <c r="BQ415" s="390"/>
      <c r="BR415" s="390"/>
      <c r="BS415" s="368"/>
      <c r="BT415" s="390"/>
      <c r="BU415" s="368"/>
      <c r="BV415" s="390"/>
      <c r="BW415" s="394"/>
      <c r="BX415" s="394"/>
      <c r="BY415" s="372"/>
      <c r="BZ415" s="394"/>
      <c r="CA415" s="372"/>
      <c r="CB415" s="394"/>
      <c r="CC415" s="395"/>
      <c r="CD415" s="389"/>
      <c r="CE415" s="373"/>
      <c r="CF415" s="373"/>
      <c r="CG415" s="395"/>
      <c r="CH415" s="308"/>
    </row>
    <row r="416" spans="1:86" customFormat="1" hidden="1" x14ac:dyDescent="0.25">
      <c r="A416" s="374"/>
      <c r="B416" s="374"/>
      <c r="C416" s="380"/>
      <c r="D416" s="376"/>
      <c r="E416" s="374"/>
      <c r="F416" s="376"/>
      <c r="G416" s="386"/>
      <c r="H416" s="414"/>
      <c r="I416" s="463"/>
      <c r="J416" s="365"/>
      <c r="K416" s="365"/>
      <c r="L416" s="366"/>
      <c r="M416" s="366"/>
      <c r="N416" s="365"/>
      <c r="O416" s="389"/>
      <c r="P416" s="389"/>
      <c r="Q416" s="367"/>
      <c r="R416" s="389"/>
      <c r="S416" s="367"/>
      <c r="T416" s="389"/>
      <c r="U416" s="390"/>
      <c r="V416" s="390"/>
      <c r="W416" s="368"/>
      <c r="X416" s="390"/>
      <c r="Y416" s="368"/>
      <c r="Z416" s="390"/>
      <c r="AA416" s="391"/>
      <c r="AB416" s="391"/>
      <c r="AC416" s="369"/>
      <c r="AD416" s="391"/>
      <c r="AE416" s="369"/>
      <c r="AF416" s="391"/>
      <c r="AG416" s="392"/>
      <c r="AH416" s="392"/>
      <c r="AI416" s="370"/>
      <c r="AJ416" s="392"/>
      <c r="AK416" s="370"/>
      <c r="AL416" s="392"/>
      <c r="AM416" s="365"/>
      <c r="AN416" s="365"/>
      <c r="AO416" s="366"/>
      <c r="AP416" s="365"/>
      <c r="AQ416" s="366"/>
      <c r="AR416" s="365"/>
      <c r="AS416" s="393"/>
      <c r="AT416" s="393"/>
      <c r="AU416" s="371"/>
      <c r="AV416" s="393"/>
      <c r="AW416" s="371"/>
      <c r="AX416" s="393"/>
      <c r="AY416" s="394"/>
      <c r="AZ416" s="394"/>
      <c r="BA416" s="372"/>
      <c r="BB416" s="394"/>
      <c r="BC416" s="372"/>
      <c r="BD416" s="394"/>
      <c r="BE416" s="365"/>
      <c r="BF416" s="365"/>
      <c r="BG416" s="366"/>
      <c r="BH416" s="365"/>
      <c r="BI416" s="366"/>
      <c r="BJ416" s="365"/>
      <c r="BK416" s="395"/>
      <c r="BL416" s="395"/>
      <c r="BM416" s="373"/>
      <c r="BN416" s="395"/>
      <c r="BO416" s="373"/>
      <c r="BP416" s="395"/>
      <c r="BQ416" s="390"/>
      <c r="BR416" s="390"/>
      <c r="BS416" s="368"/>
      <c r="BT416" s="390"/>
      <c r="BU416" s="368"/>
      <c r="BV416" s="390"/>
      <c r="BW416" s="394"/>
      <c r="BX416" s="394"/>
      <c r="BY416" s="372"/>
      <c r="BZ416" s="394"/>
      <c r="CA416" s="372"/>
      <c r="CB416" s="394"/>
      <c r="CC416" s="395"/>
      <c r="CD416" s="389"/>
      <c r="CE416" s="373"/>
      <c r="CF416" s="373"/>
      <c r="CG416" s="395"/>
      <c r="CH416" s="308"/>
    </row>
    <row r="417" spans="1:86" customFormat="1" hidden="1" x14ac:dyDescent="0.25">
      <c r="A417" s="374"/>
      <c r="B417" s="374"/>
      <c r="C417" s="380"/>
      <c r="D417" s="376"/>
      <c r="E417" s="374"/>
      <c r="F417" s="376"/>
      <c r="G417" s="386"/>
      <c r="H417" s="525"/>
      <c r="I417" s="463"/>
      <c r="J417" s="365"/>
      <c r="K417" s="365"/>
      <c r="L417" s="366"/>
      <c r="M417" s="366"/>
      <c r="N417" s="365"/>
      <c r="O417" s="389"/>
      <c r="P417" s="389"/>
      <c r="Q417" s="367"/>
      <c r="R417" s="389"/>
      <c r="S417" s="367"/>
      <c r="T417" s="389"/>
      <c r="U417" s="390"/>
      <c r="V417" s="390"/>
      <c r="W417" s="368"/>
      <c r="X417" s="390"/>
      <c r="Y417" s="368"/>
      <c r="Z417" s="390"/>
      <c r="AA417" s="391"/>
      <c r="AB417" s="391"/>
      <c r="AC417" s="369"/>
      <c r="AD417" s="391"/>
      <c r="AE417" s="369"/>
      <c r="AF417" s="391"/>
      <c r="AG417" s="392"/>
      <c r="AH417" s="392"/>
      <c r="AI417" s="370"/>
      <c r="AJ417" s="392"/>
      <c r="AK417" s="370"/>
      <c r="AL417" s="392"/>
      <c r="AM417" s="365"/>
      <c r="AN417" s="365"/>
      <c r="AO417" s="366"/>
      <c r="AP417" s="365"/>
      <c r="AQ417" s="366"/>
      <c r="AR417" s="365"/>
      <c r="AS417" s="393"/>
      <c r="AT417" s="393"/>
      <c r="AU417" s="371"/>
      <c r="AV417" s="393"/>
      <c r="AW417" s="371"/>
      <c r="AX417" s="393"/>
      <c r="AY417" s="394"/>
      <c r="AZ417" s="394"/>
      <c r="BA417" s="372"/>
      <c r="BB417" s="394"/>
      <c r="BC417" s="372"/>
      <c r="BD417" s="394"/>
      <c r="BE417" s="365"/>
      <c r="BF417" s="365"/>
      <c r="BG417" s="366"/>
      <c r="BH417" s="365"/>
      <c r="BI417" s="366"/>
      <c r="BJ417" s="365"/>
      <c r="BK417" s="395"/>
      <c r="BL417" s="395"/>
      <c r="BM417" s="373"/>
      <c r="BN417" s="395"/>
      <c r="BO417" s="373"/>
      <c r="BP417" s="395"/>
      <c r="BQ417" s="390"/>
      <c r="BR417" s="390"/>
      <c r="BS417" s="368"/>
      <c r="BT417" s="390"/>
      <c r="BU417" s="368"/>
      <c r="BV417" s="390"/>
      <c r="BW417" s="394"/>
      <c r="BX417" s="394"/>
      <c r="BY417" s="372"/>
      <c r="BZ417" s="394"/>
      <c r="CA417" s="372"/>
      <c r="CB417" s="394"/>
      <c r="CC417" s="395"/>
      <c r="CD417" s="389"/>
      <c r="CE417" s="373"/>
      <c r="CF417" s="373"/>
      <c r="CG417" s="395"/>
      <c r="CH417" s="308"/>
    </row>
    <row r="418" spans="1:86" customFormat="1" hidden="1" x14ac:dyDescent="0.25">
      <c r="A418" s="374"/>
      <c r="B418" s="374"/>
      <c r="C418" s="380"/>
      <c r="D418" s="376"/>
      <c r="E418" s="374"/>
      <c r="F418" s="376"/>
      <c r="G418" s="386"/>
      <c r="H418" s="414"/>
      <c r="I418" s="463"/>
      <c r="J418" s="365"/>
      <c r="K418" s="365"/>
      <c r="L418" s="366"/>
      <c r="M418" s="366"/>
      <c r="N418" s="365"/>
      <c r="O418" s="389"/>
      <c r="P418" s="389"/>
      <c r="Q418" s="367"/>
      <c r="R418" s="389"/>
      <c r="S418" s="367"/>
      <c r="T418" s="389"/>
      <c r="U418" s="390"/>
      <c r="V418" s="390"/>
      <c r="W418" s="368"/>
      <c r="X418" s="390"/>
      <c r="Y418" s="368"/>
      <c r="Z418" s="390"/>
      <c r="AA418" s="391"/>
      <c r="AB418" s="391"/>
      <c r="AC418" s="369"/>
      <c r="AD418" s="391"/>
      <c r="AE418" s="369"/>
      <c r="AF418" s="391"/>
      <c r="AG418" s="392"/>
      <c r="AH418" s="392"/>
      <c r="AI418" s="370"/>
      <c r="AJ418" s="392"/>
      <c r="AK418" s="370"/>
      <c r="AL418" s="392"/>
      <c r="AM418" s="365"/>
      <c r="AN418" s="365"/>
      <c r="AO418" s="366"/>
      <c r="AP418" s="365"/>
      <c r="AQ418" s="366"/>
      <c r="AR418" s="365"/>
      <c r="AS418" s="393"/>
      <c r="AT418" s="393"/>
      <c r="AU418" s="371"/>
      <c r="AV418" s="393"/>
      <c r="AW418" s="371"/>
      <c r="AX418" s="393"/>
      <c r="AY418" s="394"/>
      <c r="AZ418" s="394"/>
      <c r="BA418" s="372"/>
      <c r="BB418" s="394"/>
      <c r="BC418" s="372"/>
      <c r="BD418" s="394"/>
      <c r="BE418" s="365"/>
      <c r="BF418" s="365"/>
      <c r="BG418" s="366"/>
      <c r="BH418" s="365"/>
      <c r="BI418" s="366"/>
      <c r="BJ418" s="365"/>
      <c r="BK418" s="395"/>
      <c r="BL418" s="395"/>
      <c r="BM418" s="373"/>
      <c r="BN418" s="395"/>
      <c r="BO418" s="373"/>
      <c r="BP418" s="395"/>
      <c r="BQ418" s="390"/>
      <c r="BR418" s="390"/>
      <c r="BS418" s="368"/>
      <c r="BT418" s="390"/>
      <c r="BU418" s="368"/>
      <c r="BV418" s="390"/>
      <c r="BW418" s="394"/>
      <c r="BX418" s="394"/>
      <c r="BY418" s="372"/>
      <c r="BZ418" s="394"/>
      <c r="CA418" s="372"/>
      <c r="CB418" s="394"/>
      <c r="CC418" s="395"/>
      <c r="CD418" s="389"/>
      <c r="CE418" s="373"/>
      <c r="CF418" s="373"/>
      <c r="CG418" s="395"/>
      <c r="CH418" s="308"/>
    </row>
    <row r="419" spans="1:86" customFormat="1" hidden="1" x14ac:dyDescent="0.25">
      <c r="A419" s="374"/>
      <c r="B419" s="374"/>
      <c r="C419" s="380"/>
      <c r="D419" s="382"/>
      <c r="E419" s="374"/>
      <c r="F419" s="376"/>
      <c r="G419" s="386"/>
      <c r="H419" s="414"/>
      <c r="I419" s="463"/>
      <c r="J419" s="365"/>
      <c r="K419" s="365"/>
      <c r="L419" s="366"/>
      <c r="M419" s="366"/>
      <c r="N419" s="365"/>
      <c r="O419" s="389"/>
      <c r="P419" s="389"/>
      <c r="Q419" s="367"/>
      <c r="R419" s="389"/>
      <c r="S419" s="367"/>
      <c r="T419" s="389"/>
      <c r="U419" s="390"/>
      <c r="V419" s="390"/>
      <c r="W419" s="368"/>
      <c r="X419" s="390"/>
      <c r="Y419" s="368"/>
      <c r="Z419" s="390"/>
      <c r="AA419" s="391"/>
      <c r="AB419" s="391"/>
      <c r="AC419" s="369"/>
      <c r="AD419" s="391"/>
      <c r="AE419" s="369"/>
      <c r="AF419" s="391"/>
      <c r="AG419" s="392"/>
      <c r="AH419" s="392"/>
      <c r="AI419" s="370"/>
      <c r="AJ419" s="392"/>
      <c r="AK419" s="370"/>
      <c r="AL419" s="392"/>
      <c r="AM419" s="365"/>
      <c r="AN419" s="365"/>
      <c r="AO419" s="366"/>
      <c r="AP419" s="365"/>
      <c r="AQ419" s="366"/>
      <c r="AR419" s="365"/>
      <c r="AS419" s="393"/>
      <c r="AT419" s="393"/>
      <c r="AU419" s="371"/>
      <c r="AV419" s="393"/>
      <c r="AW419" s="371"/>
      <c r="AX419" s="393"/>
      <c r="AY419" s="394"/>
      <c r="AZ419" s="394"/>
      <c r="BA419" s="372"/>
      <c r="BB419" s="394"/>
      <c r="BC419" s="372"/>
      <c r="BD419" s="394"/>
      <c r="BE419" s="365"/>
      <c r="BF419" s="365"/>
      <c r="BG419" s="366"/>
      <c r="BH419" s="365"/>
      <c r="BI419" s="366"/>
      <c r="BJ419" s="365"/>
      <c r="BK419" s="395"/>
      <c r="BL419" s="395"/>
      <c r="BM419" s="373"/>
      <c r="BN419" s="395"/>
      <c r="BO419" s="373"/>
      <c r="BP419" s="395"/>
      <c r="BQ419" s="390"/>
      <c r="BR419" s="390"/>
      <c r="BS419" s="368"/>
      <c r="BT419" s="390"/>
      <c r="BU419" s="368"/>
      <c r="BV419" s="390"/>
      <c r="BW419" s="394"/>
      <c r="BX419" s="394"/>
      <c r="BY419" s="372"/>
      <c r="BZ419" s="394"/>
      <c r="CA419" s="372"/>
      <c r="CB419" s="394"/>
      <c r="CC419" s="395"/>
      <c r="CD419" s="389"/>
      <c r="CE419" s="373"/>
      <c r="CF419" s="373"/>
      <c r="CG419" s="395"/>
      <c r="CH419" s="308"/>
    </row>
    <row r="420" spans="1:86" customFormat="1" hidden="1" x14ac:dyDescent="0.25">
      <c r="A420" s="405"/>
      <c r="B420" s="405"/>
      <c r="C420" s="405"/>
      <c r="D420" s="406"/>
      <c r="E420" s="405"/>
      <c r="F420" s="406"/>
      <c r="G420" s="407"/>
      <c r="H420" s="469"/>
      <c r="I420" s="408"/>
      <c r="J420" s="418"/>
      <c r="K420" s="418"/>
      <c r="L420" s="418"/>
      <c r="M420" s="418"/>
      <c r="N420" s="418"/>
      <c r="O420" s="419"/>
      <c r="P420" s="419"/>
      <c r="Q420" s="419"/>
      <c r="R420" s="419"/>
      <c r="S420" s="419"/>
      <c r="T420" s="419"/>
      <c r="U420" s="420"/>
      <c r="V420" s="420"/>
      <c r="W420" s="420"/>
      <c r="X420" s="420"/>
      <c r="Y420" s="420"/>
      <c r="Z420" s="420"/>
      <c r="AA420" s="421"/>
      <c r="AB420" s="421"/>
      <c r="AC420" s="421"/>
      <c r="AD420" s="421"/>
      <c r="AE420" s="421"/>
      <c r="AF420" s="421"/>
      <c r="AG420" s="422"/>
      <c r="AH420" s="422"/>
      <c r="AI420" s="422"/>
      <c r="AJ420" s="422"/>
      <c r="AK420" s="422"/>
      <c r="AL420" s="422"/>
      <c r="AM420" s="418"/>
      <c r="AN420" s="418"/>
      <c r="AO420" s="418"/>
      <c r="AP420" s="418"/>
      <c r="AQ420" s="418"/>
      <c r="AR420" s="418"/>
      <c r="AS420" s="423"/>
      <c r="AT420" s="423"/>
      <c r="AU420" s="423"/>
      <c r="AV420" s="423"/>
      <c r="AW420" s="423"/>
      <c r="AX420" s="423"/>
      <c r="AY420" s="424"/>
      <c r="AZ420" s="424"/>
      <c r="BA420" s="424"/>
      <c r="BB420" s="424"/>
      <c r="BC420" s="424"/>
      <c r="BD420" s="424"/>
      <c r="BE420" s="418"/>
      <c r="BF420" s="418"/>
      <c r="BG420" s="418"/>
      <c r="BH420" s="418"/>
      <c r="BI420" s="418"/>
      <c r="BJ420" s="418"/>
      <c r="BK420" s="425"/>
      <c r="BL420" s="425"/>
      <c r="BM420" s="425"/>
      <c r="BN420" s="425"/>
      <c r="BO420" s="425"/>
      <c r="BP420" s="425"/>
      <c r="BQ420" s="420"/>
      <c r="BR420" s="420"/>
      <c r="BS420" s="420"/>
      <c r="BT420" s="420"/>
      <c r="BU420" s="420"/>
      <c r="BV420" s="420"/>
      <c r="BW420" s="424"/>
      <c r="BX420" s="424"/>
      <c r="BY420" s="424"/>
      <c r="BZ420" s="424"/>
      <c r="CA420" s="424"/>
      <c r="CB420" s="424"/>
      <c r="CC420" s="425"/>
      <c r="CD420" s="419"/>
      <c r="CE420" s="425"/>
      <c r="CF420" s="425"/>
      <c r="CG420" s="425"/>
      <c r="CH420" s="308"/>
    </row>
    <row r="421" spans="1:86" customFormat="1" hidden="1" x14ac:dyDescent="0.25">
      <c r="A421" s="510"/>
      <c r="B421" s="510"/>
      <c r="C421" s="510"/>
      <c r="D421" s="511"/>
      <c r="E421" s="510"/>
      <c r="F421" s="511"/>
      <c r="G421" s="481"/>
      <c r="H421" s="436"/>
      <c r="I421" s="433"/>
      <c r="J421" s="365"/>
      <c r="K421" s="365"/>
      <c r="L421" s="366"/>
      <c r="M421" s="366"/>
      <c r="N421" s="366"/>
      <c r="O421" s="389"/>
      <c r="P421" s="389"/>
      <c r="Q421" s="367"/>
      <c r="R421" s="367"/>
      <c r="S421" s="367"/>
      <c r="T421" s="367"/>
      <c r="U421" s="390"/>
      <c r="V421" s="368"/>
      <c r="W421" s="368"/>
      <c r="X421" s="368"/>
      <c r="Y421" s="368"/>
      <c r="Z421" s="368"/>
      <c r="AA421" s="391"/>
      <c r="AB421" s="369"/>
      <c r="AC421" s="369"/>
      <c r="AD421" s="369"/>
      <c r="AE421" s="369"/>
      <c r="AF421" s="369"/>
      <c r="AG421" s="392"/>
      <c r="AH421" s="370"/>
      <c r="AI421" s="370"/>
      <c r="AJ421" s="370"/>
      <c r="AK421" s="370"/>
      <c r="AL421" s="370"/>
      <c r="AM421" s="365"/>
      <c r="AN421" s="366"/>
      <c r="AO421" s="366"/>
      <c r="AP421" s="366"/>
      <c r="AQ421" s="366"/>
      <c r="AR421" s="366"/>
      <c r="AS421" s="393"/>
      <c r="AT421" s="371"/>
      <c r="AU421" s="371"/>
      <c r="AV421" s="371"/>
      <c r="AW421" s="371"/>
      <c r="AX421" s="371"/>
      <c r="AY421" s="394"/>
      <c r="AZ421" s="372"/>
      <c r="BA421" s="372"/>
      <c r="BB421" s="372"/>
      <c r="BC421" s="372"/>
      <c r="BD421" s="372"/>
      <c r="BE421" s="365"/>
      <c r="BF421" s="366"/>
      <c r="BG421" s="366"/>
      <c r="BH421" s="366"/>
      <c r="BI421" s="366"/>
      <c r="BJ421" s="366"/>
      <c r="BK421" s="395"/>
      <c r="BL421" s="373"/>
      <c r="BM421" s="373"/>
      <c r="BN421" s="373"/>
      <c r="BO421" s="373"/>
      <c r="BP421" s="373"/>
      <c r="BQ421" s="390"/>
      <c r="BR421" s="368"/>
      <c r="BS421" s="368"/>
      <c r="BT421" s="368"/>
      <c r="BU421" s="368"/>
      <c r="BV421" s="368"/>
      <c r="BW421" s="394"/>
      <c r="BX421" s="372"/>
      <c r="BY421" s="372"/>
      <c r="BZ421" s="372"/>
      <c r="CA421" s="372"/>
      <c r="CB421" s="372"/>
      <c r="CC421" s="395"/>
      <c r="CD421" s="389"/>
      <c r="CE421" s="373"/>
      <c r="CF421" s="373"/>
      <c r="CG421" s="373"/>
      <c r="CH421" s="308"/>
    </row>
    <row r="422" spans="1:86" customFormat="1" hidden="1" x14ac:dyDescent="0.25">
      <c r="A422" s="510"/>
      <c r="B422" s="510"/>
      <c r="C422" s="510"/>
      <c r="D422" s="511"/>
      <c r="E422" s="510"/>
      <c r="F422" s="511"/>
      <c r="G422" s="481"/>
      <c r="H422" s="432"/>
      <c r="I422" s="433"/>
      <c r="J422" s="365"/>
      <c r="K422" s="365"/>
      <c r="L422" s="366"/>
      <c r="M422" s="366"/>
      <c r="N422" s="366"/>
      <c r="O422" s="389"/>
      <c r="P422" s="389"/>
      <c r="Q422" s="367"/>
      <c r="R422" s="367"/>
      <c r="S422" s="367"/>
      <c r="T422" s="367"/>
      <c r="U422" s="390"/>
      <c r="V422" s="368"/>
      <c r="W422" s="368"/>
      <c r="X422" s="368"/>
      <c r="Y422" s="368"/>
      <c r="Z422" s="368"/>
      <c r="AA422" s="391"/>
      <c r="AB422" s="369"/>
      <c r="AC422" s="369"/>
      <c r="AD422" s="369"/>
      <c r="AE422" s="369"/>
      <c r="AF422" s="369"/>
      <c r="AG422" s="392"/>
      <c r="AH422" s="370"/>
      <c r="AI422" s="370"/>
      <c r="AJ422" s="370"/>
      <c r="AK422" s="370"/>
      <c r="AL422" s="370"/>
      <c r="AM422" s="365"/>
      <c r="AN422" s="366"/>
      <c r="AO422" s="366"/>
      <c r="AP422" s="366"/>
      <c r="AQ422" s="366"/>
      <c r="AR422" s="366"/>
      <c r="AS422" s="393"/>
      <c r="AT422" s="371"/>
      <c r="AU422" s="371"/>
      <c r="AV422" s="371"/>
      <c r="AW422" s="371"/>
      <c r="AX422" s="371"/>
      <c r="AY422" s="394"/>
      <c r="AZ422" s="372"/>
      <c r="BA422" s="372"/>
      <c r="BB422" s="372"/>
      <c r="BC422" s="372"/>
      <c r="BD422" s="372"/>
      <c r="BE422" s="365"/>
      <c r="BF422" s="366"/>
      <c r="BG422" s="366"/>
      <c r="BH422" s="366"/>
      <c r="BI422" s="366"/>
      <c r="BJ422" s="366"/>
      <c r="BK422" s="395"/>
      <c r="BL422" s="373"/>
      <c r="BM422" s="373"/>
      <c r="BN422" s="373"/>
      <c r="BO422" s="373"/>
      <c r="BP422" s="373"/>
      <c r="BQ422" s="390"/>
      <c r="BR422" s="368"/>
      <c r="BS422" s="368"/>
      <c r="BT422" s="368"/>
      <c r="BU422" s="368"/>
      <c r="BV422" s="368"/>
      <c r="BW422" s="394"/>
      <c r="BX422" s="372"/>
      <c r="BY422" s="372"/>
      <c r="BZ422" s="372"/>
      <c r="CA422" s="372"/>
      <c r="CB422" s="372"/>
      <c r="CC422" s="395"/>
      <c r="CD422" s="389"/>
      <c r="CE422" s="373"/>
      <c r="CF422" s="373"/>
      <c r="CG422" s="373"/>
      <c r="CH422" s="308"/>
    </row>
    <row r="423" spans="1:86" customFormat="1" hidden="1" x14ac:dyDescent="0.25">
      <c r="A423" s="510"/>
      <c r="B423" s="510"/>
      <c r="C423" s="510"/>
      <c r="D423" s="511"/>
      <c r="E423" s="510"/>
      <c r="F423" s="511"/>
      <c r="G423" s="481"/>
      <c r="H423" s="436"/>
      <c r="I423" s="433"/>
      <c r="J423" s="365"/>
      <c r="K423" s="365"/>
      <c r="L423" s="366"/>
      <c r="M423" s="366"/>
      <c r="N423" s="366"/>
      <c r="O423" s="389"/>
      <c r="P423" s="389"/>
      <c r="Q423" s="367"/>
      <c r="R423" s="367"/>
      <c r="S423" s="367"/>
      <c r="T423" s="367"/>
      <c r="U423" s="390"/>
      <c r="V423" s="368"/>
      <c r="W423" s="368"/>
      <c r="X423" s="368"/>
      <c r="Y423" s="368"/>
      <c r="Z423" s="368"/>
      <c r="AA423" s="391"/>
      <c r="AB423" s="369"/>
      <c r="AC423" s="369"/>
      <c r="AD423" s="369"/>
      <c r="AE423" s="369"/>
      <c r="AF423" s="369"/>
      <c r="AG423" s="392"/>
      <c r="AH423" s="370"/>
      <c r="AI423" s="370"/>
      <c r="AJ423" s="370"/>
      <c r="AK423" s="370"/>
      <c r="AL423" s="370"/>
      <c r="AM423" s="365"/>
      <c r="AN423" s="366"/>
      <c r="AO423" s="366"/>
      <c r="AP423" s="366"/>
      <c r="AQ423" s="366"/>
      <c r="AR423" s="366"/>
      <c r="AS423" s="393"/>
      <c r="AT423" s="371"/>
      <c r="AU423" s="371"/>
      <c r="AV423" s="371"/>
      <c r="AW423" s="371"/>
      <c r="AX423" s="371"/>
      <c r="AY423" s="394"/>
      <c r="AZ423" s="372"/>
      <c r="BA423" s="372"/>
      <c r="BB423" s="372"/>
      <c r="BC423" s="372"/>
      <c r="BD423" s="372"/>
      <c r="BE423" s="365"/>
      <c r="BF423" s="366"/>
      <c r="BG423" s="366"/>
      <c r="BH423" s="366"/>
      <c r="BI423" s="366"/>
      <c r="BJ423" s="366"/>
      <c r="BK423" s="395"/>
      <c r="BL423" s="373"/>
      <c r="BM423" s="373"/>
      <c r="BN423" s="373"/>
      <c r="BO423" s="373"/>
      <c r="BP423" s="373"/>
      <c r="BQ423" s="390"/>
      <c r="BR423" s="368"/>
      <c r="BS423" s="368"/>
      <c r="BT423" s="368"/>
      <c r="BU423" s="368"/>
      <c r="BV423" s="368"/>
      <c r="BW423" s="394"/>
      <c r="BX423" s="372"/>
      <c r="BY423" s="372"/>
      <c r="BZ423" s="372"/>
      <c r="CA423" s="372"/>
      <c r="CB423" s="372"/>
      <c r="CC423" s="395"/>
      <c r="CD423" s="389"/>
      <c r="CE423" s="373"/>
      <c r="CF423" s="373"/>
      <c r="CG423" s="373"/>
      <c r="CH423" s="308"/>
    </row>
    <row r="424" spans="1:86" customFormat="1" hidden="1" x14ac:dyDescent="0.25">
      <c r="A424" s="510"/>
      <c r="B424" s="510"/>
      <c r="C424" s="510"/>
      <c r="D424" s="511"/>
      <c r="E424" s="510"/>
      <c r="F424" s="511"/>
      <c r="G424" s="481"/>
      <c r="H424" s="436"/>
      <c r="I424" s="442"/>
      <c r="J424" s="365"/>
      <c r="K424" s="365"/>
      <c r="L424" s="366"/>
      <c r="M424" s="366"/>
      <c r="N424" s="366"/>
      <c r="O424" s="389"/>
      <c r="P424" s="389"/>
      <c r="Q424" s="367"/>
      <c r="R424" s="367"/>
      <c r="S424" s="367"/>
      <c r="T424" s="367"/>
      <c r="U424" s="390"/>
      <c r="V424" s="368"/>
      <c r="W424" s="368"/>
      <c r="X424" s="368"/>
      <c r="Y424" s="368"/>
      <c r="Z424" s="368"/>
      <c r="AA424" s="391"/>
      <c r="AB424" s="369"/>
      <c r="AC424" s="369"/>
      <c r="AD424" s="369"/>
      <c r="AE424" s="369"/>
      <c r="AF424" s="369"/>
      <c r="AG424" s="392"/>
      <c r="AH424" s="370"/>
      <c r="AI424" s="370"/>
      <c r="AJ424" s="370"/>
      <c r="AK424" s="370"/>
      <c r="AL424" s="370"/>
      <c r="AM424" s="365"/>
      <c r="AN424" s="366"/>
      <c r="AO424" s="366"/>
      <c r="AP424" s="366"/>
      <c r="AQ424" s="366"/>
      <c r="AR424" s="366"/>
      <c r="AS424" s="393"/>
      <c r="AT424" s="371"/>
      <c r="AU424" s="371"/>
      <c r="AV424" s="371"/>
      <c r="AW424" s="371"/>
      <c r="AX424" s="371"/>
      <c r="AY424" s="394"/>
      <c r="AZ424" s="372"/>
      <c r="BA424" s="372"/>
      <c r="BB424" s="372"/>
      <c r="BC424" s="372"/>
      <c r="BD424" s="372"/>
      <c r="BE424" s="365"/>
      <c r="BF424" s="366"/>
      <c r="BG424" s="366"/>
      <c r="BH424" s="366"/>
      <c r="BI424" s="366"/>
      <c r="BJ424" s="366"/>
      <c r="BK424" s="395"/>
      <c r="BL424" s="373"/>
      <c r="BM424" s="373"/>
      <c r="BN424" s="373"/>
      <c r="BO424" s="373"/>
      <c r="BP424" s="373"/>
      <c r="BQ424" s="390"/>
      <c r="BR424" s="368"/>
      <c r="BS424" s="368"/>
      <c r="BT424" s="368"/>
      <c r="BU424" s="368"/>
      <c r="BV424" s="368"/>
      <c r="BW424" s="394"/>
      <c r="BX424" s="372"/>
      <c r="BY424" s="372"/>
      <c r="BZ424" s="372"/>
      <c r="CA424" s="372"/>
      <c r="CB424" s="372"/>
      <c r="CC424" s="395"/>
      <c r="CD424" s="389"/>
      <c r="CE424" s="373"/>
      <c r="CF424" s="373"/>
      <c r="CG424" s="373"/>
      <c r="CH424" s="308"/>
    </row>
    <row r="425" spans="1:86" customFormat="1" hidden="1" x14ac:dyDescent="0.25">
      <c r="A425" s="510"/>
      <c r="B425" s="510"/>
      <c r="C425" s="510"/>
      <c r="D425" s="511"/>
      <c r="E425" s="510"/>
      <c r="F425" s="511"/>
      <c r="G425" s="481"/>
      <c r="H425" s="432"/>
      <c r="I425" s="529"/>
      <c r="J425" s="365"/>
      <c r="K425" s="365"/>
      <c r="L425" s="366"/>
      <c r="M425" s="366"/>
      <c r="N425" s="366"/>
      <c r="O425" s="389"/>
      <c r="P425" s="389"/>
      <c r="Q425" s="367"/>
      <c r="R425" s="367"/>
      <c r="S425" s="367"/>
      <c r="T425" s="367"/>
      <c r="U425" s="390"/>
      <c r="V425" s="368"/>
      <c r="W425" s="368"/>
      <c r="X425" s="368"/>
      <c r="Y425" s="368"/>
      <c r="Z425" s="368"/>
      <c r="AA425" s="391"/>
      <c r="AB425" s="369"/>
      <c r="AC425" s="369"/>
      <c r="AD425" s="369"/>
      <c r="AE425" s="369"/>
      <c r="AF425" s="369"/>
      <c r="AG425" s="392"/>
      <c r="AH425" s="370"/>
      <c r="AI425" s="370"/>
      <c r="AJ425" s="370"/>
      <c r="AK425" s="370"/>
      <c r="AL425" s="370"/>
      <c r="AM425" s="365"/>
      <c r="AN425" s="366"/>
      <c r="AO425" s="366"/>
      <c r="AP425" s="366"/>
      <c r="AQ425" s="366"/>
      <c r="AR425" s="366"/>
      <c r="AS425" s="393"/>
      <c r="AT425" s="371"/>
      <c r="AU425" s="371"/>
      <c r="AV425" s="371"/>
      <c r="AW425" s="371"/>
      <c r="AX425" s="371"/>
      <c r="AY425" s="394"/>
      <c r="AZ425" s="372"/>
      <c r="BA425" s="372"/>
      <c r="BB425" s="372"/>
      <c r="BC425" s="372"/>
      <c r="BD425" s="372"/>
      <c r="BE425" s="365"/>
      <c r="BF425" s="366"/>
      <c r="BG425" s="366"/>
      <c r="BH425" s="366"/>
      <c r="BI425" s="366"/>
      <c r="BJ425" s="366"/>
      <c r="BK425" s="395"/>
      <c r="BL425" s="373"/>
      <c r="BM425" s="373"/>
      <c r="BN425" s="373"/>
      <c r="BO425" s="373"/>
      <c r="BP425" s="373"/>
      <c r="BQ425" s="390"/>
      <c r="BR425" s="368"/>
      <c r="BS425" s="368"/>
      <c r="BT425" s="368"/>
      <c r="BU425" s="368"/>
      <c r="BV425" s="368"/>
      <c r="BW425" s="394"/>
      <c r="BX425" s="372"/>
      <c r="BY425" s="372"/>
      <c r="BZ425" s="372"/>
      <c r="CA425" s="372"/>
      <c r="CB425" s="372"/>
      <c r="CC425" s="395"/>
      <c r="CD425" s="389"/>
      <c r="CE425" s="373"/>
      <c r="CF425" s="373"/>
      <c r="CG425" s="373"/>
      <c r="CH425" s="308"/>
    </row>
    <row r="426" spans="1:86" customFormat="1" hidden="1" x14ac:dyDescent="0.25">
      <c r="A426" s="510"/>
      <c r="B426" s="510"/>
      <c r="C426" s="510"/>
      <c r="D426" s="511"/>
      <c r="E426" s="510"/>
      <c r="F426" s="511"/>
      <c r="G426" s="512"/>
      <c r="H426" s="436"/>
      <c r="I426" s="441"/>
      <c r="J426" s="365"/>
      <c r="K426" s="365"/>
      <c r="L426" s="366"/>
      <c r="M426" s="366"/>
      <c r="N426" s="366"/>
      <c r="O426" s="389"/>
      <c r="P426" s="389"/>
      <c r="Q426" s="367"/>
      <c r="R426" s="367"/>
      <c r="S426" s="367"/>
      <c r="T426" s="367"/>
      <c r="U426" s="390"/>
      <c r="V426" s="368"/>
      <c r="W426" s="368"/>
      <c r="X426" s="368"/>
      <c r="Y426" s="368"/>
      <c r="Z426" s="368"/>
      <c r="AA426" s="391"/>
      <c r="AB426" s="369"/>
      <c r="AC426" s="369"/>
      <c r="AD426" s="369"/>
      <c r="AE426" s="369"/>
      <c r="AF426" s="369"/>
      <c r="AG426" s="392"/>
      <c r="AH426" s="370"/>
      <c r="AI426" s="370"/>
      <c r="AJ426" s="370"/>
      <c r="AK426" s="370"/>
      <c r="AL426" s="370"/>
      <c r="AM426" s="365"/>
      <c r="AN426" s="366"/>
      <c r="AO426" s="366"/>
      <c r="AP426" s="366"/>
      <c r="AQ426" s="366"/>
      <c r="AR426" s="366"/>
      <c r="AS426" s="393"/>
      <c r="AT426" s="371"/>
      <c r="AU426" s="371"/>
      <c r="AV426" s="371"/>
      <c r="AW426" s="371"/>
      <c r="AX426" s="371"/>
      <c r="AY426" s="394"/>
      <c r="AZ426" s="372"/>
      <c r="BA426" s="372"/>
      <c r="BB426" s="372"/>
      <c r="BC426" s="372"/>
      <c r="BD426" s="372"/>
      <c r="BE426" s="365"/>
      <c r="BF426" s="366"/>
      <c r="BG426" s="366"/>
      <c r="BH426" s="366"/>
      <c r="BI426" s="366"/>
      <c r="BJ426" s="366"/>
      <c r="BK426" s="395"/>
      <c r="BL426" s="373"/>
      <c r="BM426" s="373"/>
      <c r="BN426" s="373"/>
      <c r="BO426" s="373"/>
      <c r="BP426" s="373"/>
      <c r="BQ426" s="390"/>
      <c r="BR426" s="368"/>
      <c r="BS426" s="368"/>
      <c r="BT426" s="368"/>
      <c r="BU426" s="368"/>
      <c r="BV426" s="368"/>
      <c r="BW426" s="394"/>
      <c r="BX426" s="372"/>
      <c r="BY426" s="372"/>
      <c r="BZ426" s="372"/>
      <c r="CA426" s="372"/>
      <c r="CB426" s="372"/>
      <c r="CC426" s="395"/>
      <c r="CD426" s="389"/>
      <c r="CE426" s="373"/>
      <c r="CF426" s="373"/>
      <c r="CG426" s="373"/>
      <c r="CH426" s="308"/>
    </row>
    <row r="427" spans="1:86" customFormat="1" hidden="1" x14ac:dyDescent="0.25">
      <c r="A427" s="405"/>
      <c r="B427" s="405"/>
      <c r="C427" s="405"/>
      <c r="D427" s="406"/>
      <c r="E427" s="405"/>
      <c r="F427" s="406"/>
      <c r="G427" s="407"/>
      <c r="H427" s="530"/>
      <c r="I427" s="442"/>
      <c r="J427" s="365"/>
      <c r="K427" s="365"/>
      <c r="L427" s="366"/>
      <c r="M427" s="366"/>
      <c r="N427" s="366"/>
      <c r="O427" s="389"/>
      <c r="P427" s="389"/>
      <c r="Q427" s="367"/>
      <c r="R427" s="367"/>
      <c r="S427" s="367"/>
      <c r="T427" s="367"/>
      <c r="U427" s="390"/>
      <c r="V427" s="368"/>
      <c r="W427" s="368"/>
      <c r="X427" s="368"/>
      <c r="Y427" s="368"/>
      <c r="Z427" s="368"/>
      <c r="AA427" s="391"/>
      <c r="AB427" s="369"/>
      <c r="AC427" s="369"/>
      <c r="AD427" s="369"/>
      <c r="AE427" s="369"/>
      <c r="AF427" s="369"/>
      <c r="AG427" s="392"/>
      <c r="AH427" s="370"/>
      <c r="AI427" s="370"/>
      <c r="AJ427" s="370"/>
      <c r="AK427" s="370"/>
      <c r="AL427" s="370"/>
      <c r="AM427" s="365"/>
      <c r="AN427" s="366"/>
      <c r="AO427" s="366"/>
      <c r="AP427" s="366"/>
      <c r="AQ427" s="366"/>
      <c r="AR427" s="366"/>
      <c r="AS427" s="393"/>
      <c r="AT427" s="371"/>
      <c r="AU427" s="371"/>
      <c r="AV427" s="371"/>
      <c r="AW427" s="371"/>
      <c r="AX427" s="371"/>
      <c r="AY427" s="394"/>
      <c r="AZ427" s="372"/>
      <c r="BA427" s="372"/>
      <c r="BB427" s="372"/>
      <c r="BC427" s="372"/>
      <c r="BD427" s="372"/>
      <c r="BE427" s="365"/>
      <c r="BF427" s="366"/>
      <c r="BG427" s="366"/>
      <c r="BH427" s="366"/>
      <c r="BI427" s="366"/>
      <c r="BJ427" s="366"/>
      <c r="BK427" s="395"/>
      <c r="BL427" s="373"/>
      <c r="BM427" s="373"/>
      <c r="BN427" s="373"/>
      <c r="BO427" s="373"/>
      <c r="BP427" s="373"/>
      <c r="BQ427" s="390"/>
      <c r="BR427" s="368"/>
      <c r="BS427" s="368"/>
      <c r="BT427" s="368"/>
      <c r="BU427" s="368"/>
      <c r="BV427" s="368"/>
      <c r="BW427" s="394"/>
      <c r="BX427" s="372"/>
      <c r="BY427" s="372"/>
      <c r="BZ427" s="372"/>
      <c r="CA427" s="372"/>
      <c r="CB427" s="372"/>
      <c r="CC427" s="395"/>
      <c r="CD427" s="389"/>
      <c r="CE427" s="373"/>
      <c r="CF427" s="373"/>
      <c r="CG427" s="373"/>
      <c r="CH427" s="308"/>
    </row>
    <row r="428" spans="1:86" customFormat="1" hidden="1" x14ac:dyDescent="0.25">
      <c r="A428" s="374"/>
      <c r="B428" s="374"/>
      <c r="C428" s="382"/>
      <c r="D428" s="382"/>
      <c r="E428" s="382"/>
      <c r="F428" s="382"/>
      <c r="G428" s="382"/>
      <c r="H428" s="531"/>
      <c r="I428" s="463"/>
      <c r="J428" s="365"/>
      <c r="K428" s="365"/>
      <c r="L428" s="366"/>
      <c r="M428" s="366"/>
      <c r="N428" s="366"/>
      <c r="O428" s="389"/>
      <c r="P428" s="389"/>
      <c r="Q428" s="367"/>
      <c r="R428" s="367"/>
      <c r="S428" s="367"/>
      <c r="T428" s="367"/>
      <c r="U428" s="390"/>
      <c r="V428" s="368"/>
      <c r="W428" s="368"/>
      <c r="X428" s="368"/>
      <c r="Y428" s="368"/>
      <c r="Z428" s="368"/>
      <c r="AA428" s="391"/>
      <c r="AB428" s="369"/>
      <c r="AC428" s="369"/>
      <c r="AD428" s="369"/>
      <c r="AE428" s="369"/>
      <c r="AF428" s="369"/>
      <c r="AG428" s="392"/>
      <c r="AH428" s="370"/>
      <c r="AI428" s="370"/>
      <c r="AJ428" s="370"/>
      <c r="AK428" s="370"/>
      <c r="AL428" s="370"/>
      <c r="AM428" s="365"/>
      <c r="AN428" s="366"/>
      <c r="AO428" s="366"/>
      <c r="AP428" s="366"/>
      <c r="AQ428" s="366"/>
      <c r="AR428" s="366"/>
      <c r="AS428" s="393"/>
      <c r="AT428" s="371"/>
      <c r="AU428" s="371"/>
      <c r="AV428" s="371"/>
      <c r="AW428" s="371"/>
      <c r="AX428" s="371"/>
      <c r="AY428" s="394"/>
      <c r="AZ428" s="372"/>
      <c r="BA428" s="372"/>
      <c r="BB428" s="372"/>
      <c r="BC428" s="372"/>
      <c r="BD428" s="372"/>
      <c r="BE428" s="365"/>
      <c r="BF428" s="366"/>
      <c r="BG428" s="366"/>
      <c r="BH428" s="366"/>
      <c r="BI428" s="366"/>
      <c r="BJ428" s="366"/>
      <c r="BK428" s="395"/>
      <c r="BL428" s="373"/>
      <c r="BM428" s="373"/>
      <c r="BN428" s="373"/>
      <c r="BO428" s="373"/>
      <c r="BP428" s="373"/>
      <c r="BQ428" s="390"/>
      <c r="BR428" s="368"/>
      <c r="BS428" s="368"/>
      <c r="BT428" s="368"/>
      <c r="BU428" s="368"/>
      <c r="BV428" s="368"/>
      <c r="BW428" s="394"/>
      <c r="BX428" s="372"/>
      <c r="BY428" s="372"/>
      <c r="BZ428" s="372"/>
      <c r="CA428" s="372"/>
      <c r="CB428" s="372"/>
      <c r="CC428" s="395"/>
      <c r="CD428" s="389"/>
      <c r="CE428" s="373"/>
      <c r="CF428" s="373"/>
      <c r="CG428" s="373"/>
      <c r="CH428" s="308"/>
    </row>
    <row r="429" spans="1:86" customFormat="1" hidden="1" x14ac:dyDescent="0.25">
      <c r="A429" s="374"/>
      <c r="B429" s="374"/>
      <c r="C429" s="380"/>
      <c r="D429" s="493"/>
      <c r="E429" s="445"/>
      <c r="F429" s="376"/>
      <c r="G429" s="386"/>
      <c r="H429" s="458"/>
      <c r="I429" s="463"/>
      <c r="J429" s="365"/>
      <c r="K429" s="365"/>
      <c r="L429" s="366"/>
      <c r="M429" s="366"/>
      <c r="N429" s="366"/>
      <c r="O429" s="389"/>
      <c r="P429" s="389"/>
      <c r="Q429" s="367"/>
      <c r="R429" s="367"/>
      <c r="S429" s="367"/>
      <c r="T429" s="367"/>
      <c r="U429" s="390"/>
      <c r="V429" s="368"/>
      <c r="W429" s="368"/>
      <c r="X429" s="368"/>
      <c r="Y429" s="368"/>
      <c r="Z429" s="368"/>
      <c r="AA429" s="391"/>
      <c r="AB429" s="369"/>
      <c r="AC429" s="369"/>
      <c r="AD429" s="369"/>
      <c r="AE429" s="369"/>
      <c r="AF429" s="369"/>
      <c r="AG429" s="392"/>
      <c r="AH429" s="370"/>
      <c r="AI429" s="370"/>
      <c r="AJ429" s="370"/>
      <c r="AK429" s="370"/>
      <c r="AL429" s="370"/>
      <c r="AM429" s="365"/>
      <c r="AN429" s="366"/>
      <c r="AO429" s="366"/>
      <c r="AP429" s="366"/>
      <c r="AQ429" s="366"/>
      <c r="AR429" s="366"/>
      <c r="AS429" s="393"/>
      <c r="AT429" s="371"/>
      <c r="AU429" s="371"/>
      <c r="AV429" s="371"/>
      <c r="AW429" s="371"/>
      <c r="AX429" s="371"/>
      <c r="AY429" s="394"/>
      <c r="AZ429" s="372"/>
      <c r="BA429" s="372"/>
      <c r="BB429" s="372"/>
      <c r="BC429" s="372"/>
      <c r="BD429" s="372"/>
      <c r="BE429" s="365"/>
      <c r="BF429" s="366"/>
      <c r="BG429" s="366"/>
      <c r="BH429" s="366"/>
      <c r="BI429" s="366"/>
      <c r="BJ429" s="366"/>
      <c r="BK429" s="395"/>
      <c r="BL429" s="373"/>
      <c r="BM429" s="373"/>
      <c r="BN429" s="373"/>
      <c r="BO429" s="373"/>
      <c r="BP429" s="373"/>
      <c r="BQ429" s="390"/>
      <c r="BR429" s="368"/>
      <c r="BS429" s="368"/>
      <c r="BT429" s="368"/>
      <c r="BU429" s="368"/>
      <c r="BV429" s="368"/>
      <c r="BW429" s="394"/>
      <c r="BX429" s="372"/>
      <c r="BY429" s="372"/>
      <c r="BZ429" s="372"/>
      <c r="CA429" s="372"/>
      <c r="CB429" s="372"/>
      <c r="CC429" s="395"/>
      <c r="CD429" s="389"/>
      <c r="CE429" s="373"/>
      <c r="CF429" s="373"/>
      <c r="CG429" s="373"/>
      <c r="CH429" s="308"/>
    </row>
    <row r="430" spans="1:86" customFormat="1" hidden="1" x14ac:dyDescent="0.25">
      <c r="A430" s="374"/>
      <c r="B430" s="374"/>
      <c r="C430" s="380"/>
      <c r="D430" s="493"/>
      <c r="E430" s="445"/>
      <c r="F430" s="376"/>
      <c r="G430" s="386"/>
      <c r="H430" s="458"/>
      <c r="I430" s="463"/>
      <c r="J430" s="365"/>
      <c r="K430" s="365"/>
      <c r="L430" s="366"/>
      <c r="M430" s="366"/>
      <c r="N430" s="366"/>
      <c r="O430" s="389"/>
      <c r="P430" s="389"/>
      <c r="Q430" s="367"/>
      <c r="R430" s="367"/>
      <c r="S430" s="367"/>
      <c r="T430" s="367"/>
      <c r="U430" s="390"/>
      <c r="V430" s="368"/>
      <c r="W430" s="368"/>
      <c r="X430" s="368"/>
      <c r="Y430" s="368"/>
      <c r="Z430" s="368"/>
      <c r="AA430" s="391"/>
      <c r="AB430" s="369"/>
      <c r="AC430" s="369"/>
      <c r="AD430" s="369"/>
      <c r="AE430" s="369"/>
      <c r="AF430" s="369"/>
      <c r="AG430" s="392"/>
      <c r="AH430" s="370"/>
      <c r="AI430" s="370"/>
      <c r="AJ430" s="370"/>
      <c r="AK430" s="370"/>
      <c r="AL430" s="370"/>
      <c r="AM430" s="365"/>
      <c r="AN430" s="366"/>
      <c r="AO430" s="366"/>
      <c r="AP430" s="366"/>
      <c r="AQ430" s="366"/>
      <c r="AR430" s="366"/>
      <c r="AS430" s="393"/>
      <c r="AT430" s="371"/>
      <c r="AU430" s="371"/>
      <c r="AV430" s="371"/>
      <c r="AW430" s="371"/>
      <c r="AX430" s="371"/>
      <c r="AY430" s="394"/>
      <c r="AZ430" s="372"/>
      <c r="BA430" s="372"/>
      <c r="BB430" s="372"/>
      <c r="BC430" s="372"/>
      <c r="BD430" s="372"/>
      <c r="BE430" s="365"/>
      <c r="BF430" s="366"/>
      <c r="BG430" s="366"/>
      <c r="BH430" s="366"/>
      <c r="BI430" s="366"/>
      <c r="BJ430" s="366"/>
      <c r="BK430" s="395"/>
      <c r="BL430" s="373"/>
      <c r="BM430" s="373"/>
      <c r="BN430" s="373"/>
      <c r="BO430" s="373"/>
      <c r="BP430" s="373"/>
      <c r="BQ430" s="390"/>
      <c r="BR430" s="368"/>
      <c r="BS430" s="368"/>
      <c r="BT430" s="368"/>
      <c r="BU430" s="368"/>
      <c r="BV430" s="368"/>
      <c r="BW430" s="394"/>
      <c r="BX430" s="372"/>
      <c r="BY430" s="372"/>
      <c r="BZ430" s="372"/>
      <c r="CA430" s="372"/>
      <c r="CB430" s="372"/>
      <c r="CC430" s="395"/>
      <c r="CD430" s="389"/>
      <c r="CE430" s="373"/>
      <c r="CF430" s="373"/>
      <c r="CG430" s="373"/>
      <c r="CH430" s="308"/>
    </row>
    <row r="431" spans="1:86" customFormat="1" hidden="1" x14ac:dyDescent="0.25">
      <c r="A431" s="374"/>
      <c r="B431" s="374"/>
      <c r="C431" s="380"/>
      <c r="D431" s="493"/>
      <c r="E431" s="445"/>
      <c r="F431" s="376"/>
      <c r="G431" s="386"/>
      <c r="H431" s="446"/>
      <c r="I431" s="463"/>
      <c r="J431" s="365"/>
      <c r="K431" s="365"/>
      <c r="L431" s="366"/>
      <c r="M431" s="366"/>
      <c r="N431" s="366"/>
      <c r="O431" s="389"/>
      <c r="P431" s="389"/>
      <c r="Q431" s="367"/>
      <c r="R431" s="367"/>
      <c r="S431" s="367"/>
      <c r="T431" s="367"/>
      <c r="U431" s="390"/>
      <c r="V431" s="368"/>
      <c r="W431" s="368"/>
      <c r="X431" s="368"/>
      <c r="Y431" s="368"/>
      <c r="Z431" s="368"/>
      <c r="AA431" s="391"/>
      <c r="AB431" s="369"/>
      <c r="AC431" s="369"/>
      <c r="AD431" s="369"/>
      <c r="AE431" s="369"/>
      <c r="AF431" s="369"/>
      <c r="AG431" s="392"/>
      <c r="AH431" s="370"/>
      <c r="AI431" s="370"/>
      <c r="AJ431" s="370"/>
      <c r="AK431" s="370"/>
      <c r="AL431" s="370"/>
      <c r="AM431" s="365"/>
      <c r="AN431" s="366"/>
      <c r="AO431" s="366"/>
      <c r="AP431" s="366"/>
      <c r="AQ431" s="366"/>
      <c r="AR431" s="366"/>
      <c r="AS431" s="393"/>
      <c r="AT431" s="371"/>
      <c r="AU431" s="371"/>
      <c r="AV431" s="371"/>
      <c r="AW431" s="371"/>
      <c r="AX431" s="371"/>
      <c r="AY431" s="394"/>
      <c r="AZ431" s="372"/>
      <c r="BA431" s="372"/>
      <c r="BB431" s="372"/>
      <c r="BC431" s="372"/>
      <c r="BD431" s="372"/>
      <c r="BE431" s="365"/>
      <c r="BF431" s="366"/>
      <c r="BG431" s="366"/>
      <c r="BH431" s="366"/>
      <c r="BI431" s="366"/>
      <c r="BJ431" s="366"/>
      <c r="BK431" s="395"/>
      <c r="BL431" s="373"/>
      <c r="BM431" s="373"/>
      <c r="BN431" s="373"/>
      <c r="BO431" s="373"/>
      <c r="BP431" s="373"/>
      <c r="BQ431" s="390"/>
      <c r="BR431" s="368"/>
      <c r="BS431" s="368"/>
      <c r="BT431" s="368"/>
      <c r="BU431" s="368"/>
      <c r="BV431" s="368"/>
      <c r="BW431" s="394"/>
      <c r="BX431" s="372"/>
      <c r="BY431" s="372"/>
      <c r="BZ431" s="372"/>
      <c r="CA431" s="372"/>
      <c r="CB431" s="372"/>
      <c r="CC431" s="395"/>
      <c r="CD431" s="389"/>
      <c r="CE431" s="373"/>
      <c r="CF431" s="373"/>
      <c r="CG431" s="373"/>
      <c r="CH431" s="308"/>
    </row>
    <row r="432" spans="1:86" customFormat="1" hidden="1" x14ac:dyDescent="0.25">
      <c r="A432" s="374"/>
      <c r="B432" s="374"/>
      <c r="C432" s="380"/>
      <c r="D432" s="493"/>
      <c r="E432" s="445"/>
      <c r="F432" s="376"/>
      <c r="G432" s="386"/>
      <c r="H432" s="414"/>
      <c r="I432" s="463"/>
      <c r="J432" s="365"/>
      <c r="K432" s="365"/>
      <c r="L432" s="366"/>
      <c r="M432" s="366"/>
      <c r="N432" s="365"/>
      <c r="O432" s="389"/>
      <c r="P432" s="389"/>
      <c r="Q432" s="367"/>
      <c r="R432" s="389"/>
      <c r="S432" s="367"/>
      <c r="T432" s="389"/>
      <c r="U432" s="390"/>
      <c r="V432" s="390"/>
      <c r="W432" s="368"/>
      <c r="X432" s="390"/>
      <c r="Y432" s="368"/>
      <c r="Z432" s="390"/>
      <c r="AA432" s="391"/>
      <c r="AB432" s="391"/>
      <c r="AC432" s="369"/>
      <c r="AD432" s="391"/>
      <c r="AE432" s="369"/>
      <c r="AF432" s="391"/>
      <c r="AG432" s="392"/>
      <c r="AH432" s="392"/>
      <c r="AI432" s="370"/>
      <c r="AJ432" s="392"/>
      <c r="AK432" s="370"/>
      <c r="AL432" s="392"/>
      <c r="AM432" s="365"/>
      <c r="AN432" s="365"/>
      <c r="AO432" s="366"/>
      <c r="AP432" s="365"/>
      <c r="AQ432" s="366"/>
      <c r="AR432" s="365"/>
      <c r="AS432" s="393"/>
      <c r="AT432" s="393"/>
      <c r="AU432" s="371"/>
      <c r="AV432" s="393"/>
      <c r="AW432" s="371"/>
      <c r="AX432" s="393"/>
      <c r="AY432" s="394"/>
      <c r="AZ432" s="394"/>
      <c r="BA432" s="372"/>
      <c r="BB432" s="394"/>
      <c r="BC432" s="372"/>
      <c r="BD432" s="394"/>
      <c r="BE432" s="365"/>
      <c r="BF432" s="365"/>
      <c r="BG432" s="366"/>
      <c r="BH432" s="365"/>
      <c r="BI432" s="366"/>
      <c r="BJ432" s="365"/>
      <c r="BK432" s="395"/>
      <c r="BL432" s="395"/>
      <c r="BM432" s="373"/>
      <c r="BN432" s="395"/>
      <c r="BO432" s="373"/>
      <c r="BP432" s="395"/>
      <c r="BQ432" s="390"/>
      <c r="BR432" s="390"/>
      <c r="BS432" s="368"/>
      <c r="BT432" s="390"/>
      <c r="BU432" s="368"/>
      <c r="BV432" s="390"/>
      <c r="BW432" s="394"/>
      <c r="BX432" s="394"/>
      <c r="BY432" s="372"/>
      <c r="BZ432" s="394"/>
      <c r="CA432" s="372"/>
      <c r="CB432" s="394"/>
      <c r="CC432" s="395"/>
      <c r="CD432" s="389"/>
      <c r="CE432" s="373"/>
      <c r="CF432" s="373"/>
      <c r="CG432" s="395"/>
      <c r="CH432" s="308"/>
    </row>
    <row r="433" spans="1:86" customFormat="1" hidden="1" x14ac:dyDescent="0.25">
      <c r="A433" s="405"/>
      <c r="B433" s="405"/>
      <c r="C433" s="405"/>
      <c r="D433" s="406"/>
      <c r="E433" s="405"/>
      <c r="F433" s="406"/>
      <c r="G433" s="407"/>
      <c r="H433" s="469"/>
      <c r="I433" s="408"/>
      <c r="J433" s="418"/>
      <c r="K433" s="418"/>
      <c r="L433" s="418"/>
      <c r="M433" s="418"/>
      <c r="N433" s="418"/>
      <c r="O433" s="419"/>
      <c r="P433" s="419"/>
      <c r="Q433" s="419"/>
      <c r="R433" s="419"/>
      <c r="S433" s="419"/>
      <c r="T433" s="419"/>
      <c r="U433" s="420"/>
      <c r="V433" s="420"/>
      <c r="W433" s="420"/>
      <c r="X433" s="420"/>
      <c r="Y433" s="420"/>
      <c r="Z433" s="420"/>
      <c r="AA433" s="421"/>
      <c r="AB433" s="421"/>
      <c r="AC433" s="421"/>
      <c r="AD433" s="421"/>
      <c r="AE433" s="421"/>
      <c r="AF433" s="421"/>
      <c r="AG433" s="422"/>
      <c r="AH433" s="422"/>
      <c r="AI433" s="422"/>
      <c r="AJ433" s="422"/>
      <c r="AK433" s="422"/>
      <c r="AL433" s="422"/>
      <c r="AM433" s="418"/>
      <c r="AN433" s="418"/>
      <c r="AO433" s="418"/>
      <c r="AP433" s="418"/>
      <c r="AQ433" s="418"/>
      <c r="AR433" s="418"/>
      <c r="AS433" s="423"/>
      <c r="AT433" s="423"/>
      <c r="AU433" s="423"/>
      <c r="AV433" s="423"/>
      <c r="AW433" s="423"/>
      <c r="AX433" s="423"/>
      <c r="AY433" s="424"/>
      <c r="AZ433" s="424"/>
      <c r="BA433" s="424"/>
      <c r="BB433" s="424"/>
      <c r="BC433" s="424"/>
      <c r="BD433" s="424"/>
      <c r="BE433" s="418"/>
      <c r="BF433" s="418"/>
      <c r="BG433" s="418"/>
      <c r="BH433" s="418"/>
      <c r="BI433" s="418"/>
      <c r="BJ433" s="418"/>
      <c r="BK433" s="425"/>
      <c r="BL433" s="425"/>
      <c r="BM433" s="425"/>
      <c r="BN433" s="425"/>
      <c r="BO433" s="425"/>
      <c r="BP433" s="425"/>
      <c r="BQ433" s="420"/>
      <c r="BR433" s="420"/>
      <c r="BS433" s="420"/>
      <c r="BT433" s="420"/>
      <c r="BU433" s="420"/>
      <c r="BV433" s="420"/>
      <c r="BW433" s="424"/>
      <c r="BX433" s="424"/>
      <c r="BY433" s="424"/>
      <c r="BZ433" s="424"/>
      <c r="CA433" s="424"/>
      <c r="CB433" s="424"/>
      <c r="CC433" s="425"/>
      <c r="CD433" s="419"/>
      <c r="CE433" s="425"/>
      <c r="CF433" s="425"/>
      <c r="CG433" s="425"/>
      <c r="CH433" s="308"/>
    </row>
    <row r="434" spans="1:86" customFormat="1" hidden="1" x14ac:dyDescent="0.25">
      <c r="A434" s="510"/>
      <c r="B434" s="510"/>
      <c r="C434" s="510"/>
      <c r="D434" s="511"/>
      <c r="E434" s="510"/>
      <c r="F434" s="511"/>
      <c r="G434" s="481"/>
      <c r="H434" s="436"/>
      <c r="I434" s="433"/>
      <c r="J434" s="365"/>
      <c r="K434" s="365"/>
      <c r="L434" s="366"/>
      <c r="M434" s="366"/>
      <c r="N434" s="366"/>
      <c r="O434" s="389"/>
      <c r="P434" s="389"/>
      <c r="Q434" s="367"/>
      <c r="R434" s="367"/>
      <c r="S434" s="367"/>
      <c r="T434" s="367"/>
      <c r="U434" s="390"/>
      <c r="V434" s="368"/>
      <c r="W434" s="368"/>
      <c r="X434" s="368"/>
      <c r="Y434" s="368"/>
      <c r="Z434" s="368"/>
      <c r="AA434" s="391"/>
      <c r="AB434" s="369"/>
      <c r="AC434" s="369"/>
      <c r="AD434" s="369"/>
      <c r="AE434" s="369"/>
      <c r="AF434" s="369"/>
      <c r="AG434" s="392"/>
      <c r="AH434" s="370"/>
      <c r="AI434" s="370"/>
      <c r="AJ434" s="370"/>
      <c r="AK434" s="370"/>
      <c r="AL434" s="370"/>
      <c r="AM434" s="365"/>
      <c r="AN434" s="366"/>
      <c r="AO434" s="366"/>
      <c r="AP434" s="366"/>
      <c r="AQ434" s="366"/>
      <c r="AR434" s="366"/>
      <c r="AS434" s="393"/>
      <c r="AT434" s="371"/>
      <c r="AU434" s="371"/>
      <c r="AV434" s="371"/>
      <c r="AW434" s="371"/>
      <c r="AX434" s="371"/>
      <c r="AY434" s="394"/>
      <c r="AZ434" s="372"/>
      <c r="BA434" s="372"/>
      <c r="BB434" s="372"/>
      <c r="BC434" s="372"/>
      <c r="BD434" s="372"/>
      <c r="BE434" s="365"/>
      <c r="BF434" s="366"/>
      <c r="BG434" s="366"/>
      <c r="BH434" s="366"/>
      <c r="BI434" s="366"/>
      <c r="BJ434" s="366"/>
      <c r="BK434" s="395"/>
      <c r="BL434" s="373"/>
      <c r="BM434" s="373"/>
      <c r="BN434" s="373"/>
      <c r="BO434" s="373"/>
      <c r="BP434" s="373"/>
      <c r="BQ434" s="390"/>
      <c r="BR434" s="368"/>
      <c r="BS434" s="368"/>
      <c r="BT434" s="368"/>
      <c r="BU434" s="368"/>
      <c r="BV434" s="368"/>
      <c r="BW434" s="394"/>
      <c r="BX434" s="372"/>
      <c r="BY434" s="372"/>
      <c r="BZ434" s="372"/>
      <c r="CA434" s="372"/>
      <c r="CB434" s="372"/>
      <c r="CC434" s="395"/>
      <c r="CD434" s="389"/>
      <c r="CE434" s="373"/>
      <c r="CF434" s="373"/>
      <c r="CG434" s="373"/>
      <c r="CH434" s="308"/>
    </row>
    <row r="435" spans="1:86" customFormat="1" hidden="1" x14ac:dyDescent="0.25">
      <c r="A435" s="510"/>
      <c r="B435" s="510"/>
      <c r="C435" s="510"/>
      <c r="D435" s="511"/>
      <c r="E435" s="510"/>
      <c r="F435" s="511"/>
      <c r="G435" s="481"/>
      <c r="H435" s="432"/>
      <c r="I435" s="433"/>
      <c r="J435" s="365"/>
      <c r="K435" s="365"/>
      <c r="L435" s="366"/>
      <c r="M435" s="366"/>
      <c r="N435" s="366"/>
      <c r="O435" s="389"/>
      <c r="P435" s="389"/>
      <c r="Q435" s="367"/>
      <c r="R435" s="367"/>
      <c r="S435" s="367"/>
      <c r="T435" s="367"/>
      <c r="U435" s="390"/>
      <c r="V435" s="368"/>
      <c r="W435" s="368"/>
      <c r="X435" s="368"/>
      <c r="Y435" s="368"/>
      <c r="Z435" s="368"/>
      <c r="AA435" s="391"/>
      <c r="AB435" s="369"/>
      <c r="AC435" s="369"/>
      <c r="AD435" s="369"/>
      <c r="AE435" s="369"/>
      <c r="AF435" s="369"/>
      <c r="AG435" s="392"/>
      <c r="AH435" s="370"/>
      <c r="AI435" s="370"/>
      <c r="AJ435" s="370"/>
      <c r="AK435" s="370"/>
      <c r="AL435" s="370"/>
      <c r="AM435" s="365"/>
      <c r="AN435" s="366"/>
      <c r="AO435" s="366"/>
      <c r="AP435" s="366"/>
      <c r="AQ435" s="366"/>
      <c r="AR435" s="366"/>
      <c r="AS435" s="393"/>
      <c r="AT435" s="371"/>
      <c r="AU435" s="371"/>
      <c r="AV435" s="371"/>
      <c r="AW435" s="371"/>
      <c r="AX435" s="371"/>
      <c r="AY435" s="394"/>
      <c r="AZ435" s="372"/>
      <c r="BA435" s="372"/>
      <c r="BB435" s="372"/>
      <c r="BC435" s="372"/>
      <c r="BD435" s="372"/>
      <c r="BE435" s="365"/>
      <c r="BF435" s="366"/>
      <c r="BG435" s="366"/>
      <c r="BH435" s="366"/>
      <c r="BI435" s="366"/>
      <c r="BJ435" s="366"/>
      <c r="BK435" s="395"/>
      <c r="BL435" s="373"/>
      <c r="BM435" s="373"/>
      <c r="BN435" s="373"/>
      <c r="BO435" s="373"/>
      <c r="BP435" s="373"/>
      <c r="BQ435" s="390"/>
      <c r="BR435" s="368"/>
      <c r="BS435" s="368"/>
      <c r="BT435" s="368"/>
      <c r="BU435" s="368"/>
      <c r="BV435" s="368"/>
      <c r="BW435" s="394"/>
      <c r="BX435" s="372"/>
      <c r="BY435" s="372"/>
      <c r="BZ435" s="372"/>
      <c r="CA435" s="372"/>
      <c r="CB435" s="372"/>
      <c r="CC435" s="395"/>
      <c r="CD435" s="389"/>
      <c r="CE435" s="373"/>
      <c r="CF435" s="373"/>
      <c r="CG435" s="373"/>
      <c r="CH435" s="308"/>
    </row>
    <row r="436" spans="1:86" customFormat="1" hidden="1" x14ac:dyDescent="0.25">
      <c r="A436" s="510"/>
      <c r="B436" s="510"/>
      <c r="C436" s="510"/>
      <c r="D436" s="511"/>
      <c r="E436" s="510"/>
      <c r="F436" s="511"/>
      <c r="G436" s="481"/>
      <c r="H436" s="432"/>
      <c r="I436" s="433"/>
      <c r="J436" s="365"/>
      <c r="K436" s="365"/>
      <c r="L436" s="366"/>
      <c r="M436" s="366"/>
      <c r="N436" s="366"/>
      <c r="O436" s="389"/>
      <c r="P436" s="389"/>
      <c r="Q436" s="367"/>
      <c r="R436" s="367"/>
      <c r="S436" s="367"/>
      <c r="T436" s="367"/>
      <c r="U436" s="390"/>
      <c r="V436" s="368"/>
      <c r="W436" s="368"/>
      <c r="X436" s="368"/>
      <c r="Y436" s="368"/>
      <c r="Z436" s="368"/>
      <c r="AA436" s="391"/>
      <c r="AB436" s="369"/>
      <c r="AC436" s="369"/>
      <c r="AD436" s="369"/>
      <c r="AE436" s="369"/>
      <c r="AF436" s="369"/>
      <c r="AG436" s="392"/>
      <c r="AH436" s="370"/>
      <c r="AI436" s="370"/>
      <c r="AJ436" s="370"/>
      <c r="AK436" s="370"/>
      <c r="AL436" s="370"/>
      <c r="AM436" s="365"/>
      <c r="AN436" s="366"/>
      <c r="AO436" s="366"/>
      <c r="AP436" s="366"/>
      <c r="AQ436" s="366"/>
      <c r="AR436" s="366"/>
      <c r="AS436" s="393"/>
      <c r="AT436" s="371"/>
      <c r="AU436" s="371"/>
      <c r="AV436" s="371"/>
      <c r="AW436" s="371"/>
      <c r="AX436" s="371"/>
      <c r="AY436" s="394"/>
      <c r="AZ436" s="372"/>
      <c r="BA436" s="372"/>
      <c r="BB436" s="372"/>
      <c r="BC436" s="372"/>
      <c r="BD436" s="372"/>
      <c r="BE436" s="365"/>
      <c r="BF436" s="366"/>
      <c r="BG436" s="366"/>
      <c r="BH436" s="366"/>
      <c r="BI436" s="366"/>
      <c r="BJ436" s="366"/>
      <c r="BK436" s="395"/>
      <c r="BL436" s="373"/>
      <c r="BM436" s="373"/>
      <c r="BN436" s="373"/>
      <c r="BO436" s="373"/>
      <c r="BP436" s="373"/>
      <c r="BQ436" s="390"/>
      <c r="BR436" s="368"/>
      <c r="BS436" s="368"/>
      <c r="BT436" s="368"/>
      <c r="BU436" s="368"/>
      <c r="BV436" s="368"/>
      <c r="BW436" s="394"/>
      <c r="BX436" s="372"/>
      <c r="BY436" s="372"/>
      <c r="BZ436" s="372"/>
      <c r="CA436" s="372"/>
      <c r="CB436" s="372"/>
      <c r="CC436" s="395"/>
      <c r="CD436" s="389"/>
      <c r="CE436" s="373"/>
      <c r="CF436" s="373"/>
      <c r="CG436" s="373"/>
      <c r="CH436" s="308"/>
    </row>
    <row r="437" spans="1:86" customFormat="1" hidden="1" x14ac:dyDescent="0.25">
      <c r="A437" s="510"/>
      <c r="B437" s="510"/>
      <c r="C437" s="510"/>
      <c r="D437" s="511"/>
      <c r="E437" s="510"/>
      <c r="F437" s="511"/>
      <c r="G437" s="481"/>
      <c r="H437" s="432"/>
      <c r="I437" s="433"/>
      <c r="J437" s="365"/>
      <c r="K437" s="365"/>
      <c r="L437" s="366"/>
      <c r="M437" s="366"/>
      <c r="N437" s="366"/>
      <c r="O437" s="389"/>
      <c r="P437" s="389"/>
      <c r="Q437" s="367"/>
      <c r="R437" s="367"/>
      <c r="S437" s="367"/>
      <c r="T437" s="367"/>
      <c r="U437" s="390"/>
      <c r="V437" s="368"/>
      <c r="W437" s="368"/>
      <c r="X437" s="368"/>
      <c r="Y437" s="368"/>
      <c r="Z437" s="368"/>
      <c r="AA437" s="391"/>
      <c r="AB437" s="369"/>
      <c r="AC437" s="369"/>
      <c r="AD437" s="369"/>
      <c r="AE437" s="369"/>
      <c r="AF437" s="369"/>
      <c r="AG437" s="392"/>
      <c r="AH437" s="370"/>
      <c r="AI437" s="370"/>
      <c r="AJ437" s="370"/>
      <c r="AK437" s="370"/>
      <c r="AL437" s="370"/>
      <c r="AM437" s="365"/>
      <c r="AN437" s="366"/>
      <c r="AO437" s="366"/>
      <c r="AP437" s="366"/>
      <c r="AQ437" s="366"/>
      <c r="AR437" s="366"/>
      <c r="AS437" s="393"/>
      <c r="AT437" s="371"/>
      <c r="AU437" s="371"/>
      <c r="AV437" s="371"/>
      <c r="AW437" s="371"/>
      <c r="AX437" s="371"/>
      <c r="AY437" s="394"/>
      <c r="AZ437" s="372"/>
      <c r="BA437" s="372"/>
      <c r="BB437" s="372"/>
      <c r="BC437" s="372"/>
      <c r="BD437" s="372"/>
      <c r="BE437" s="365"/>
      <c r="BF437" s="366"/>
      <c r="BG437" s="366"/>
      <c r="BH437" s="366"/>
      <c r="BI437" s="366"/>
      <c r="BJ437" s="366"/>
      <c r="BK437" s="395"/>
      <c r="BL437" s="373"/>
      <c r="BM437" s="373"/>
      <c r="BN437" s="373"/>
      <c r="BO437" s="373"/>
      <c r="BP437" s="373"/>
      <c r="BQ437" s="390"/>
      <c r="BR437" s="368"/>
      <c r="BS437" s="368"/>
      <c r="BT437" s="368"/>
      <c r="BU437" s="368"/>
      <c r="BV437" s="368"/>
      <c r="BW437" s="394"/>
      <c r="BX437" s="372"/>
      <c r="BY437" s="372"/>
      <c r="BZ437" s="372"/>
      <c r="CA437" s="372"/>
      <c r="CB437" s="372"/>
      <c r="CC437" s="395"/>
      <c r="CD437" s="389"/>
      <c r="CE437" s="373"/>
      <c r="CF437" s="373"/>
      <c r="CG437" s="373"/>
      <c r="CH437" s="308"/>
    </row>
    <row r="438" spans="1:86" customFormat="1" hidden="1" x14ac:dyDescent="0.25">
      <c r="A438" s="510"/>
      <c r="B438" s="510"/>
      <c r="C438" s="510"/>
      <c r="D438" s="511"/>
      <c r="E438" s="510"/>
      <c r="F438" s="511"/>
      <c r="G438" s="481"/>
      <c r="H438" s="436"/>
      <c r="I438" s="433"/>
      <c r="J438" s="365"/>
      <c r="K438" s="365"/>
      <c r="L438" s="366"/>
      <c r="M438" s="366"/>
      <c r="N438" s="366"/>
      <c r="O438" s="389"/>
      <c r="P438" s="389"/>
      <c r="Q438" s="367"/>
      <c r="R438" s="367"/>
      <c r="S438" s="367"/>
      <c r="T438" s="367"/>
      <c r="U438" s="390"/>
      <c r="V438" s="368"/>
      <c r="W438" s="368"/>
      <c r="X438" s="368"/>
      <c r="Y438" s="368"/>
      <c r="Z438" s="368"/>
      <c r="AA438" s="391"/>
      <c r="AB438" s="369"/>
      <c r="AC438" s="369"/>
      <c r="AD438" s="369"/>
      <c r="AE438" s="369"/>
      <c r="AF438" s="369"/>
      <c r="AG438" s="392"/>
      <c r="AH438" s="370"/>
      <c r="AI438" s="370"/>
      <c r="AJ438" s="370"/>
      <c r="AK438" s="370"/>
      <c r="AL438" s="370"/>
      <c r="AM438" s="365"/>
      <c r="AN438" s="366"/>
      <c r="AO438" s="366"/>
      <c r="AP438" s="366"/>
      <c r="AQ438" s="366"/>
      <c r="AR438" s="366"/>
      <c r="AS438" s="393"/>
      <c r="AT438" s="371"/>
      <c r="AU438" s="371"/>
      <c r="AV438" s="371"/>
      <c r="AW438" s="371"/>
      <c r="AX438" s="371"/>
      <c r="AY438" s="394"/>
      <c r="AZ438" s="372"/>
      <c r="BA438" s="372"/>
      <c r="BB438" s="372"/>
      <c r="BC438" s="372"/>
      <c r="BD438" s="372"/>
      <c r="BE438" s="365"/>
      <c r="BF438" s="366"/>
      <c r="BG438" s="366"/>
      <c r="BH438" s="366"/>
      <c r="BI438" s="366"/>
      <c r="BJ438" s="366"/>
      <c r="BK438" s="395"/>
      <c r="BL438" s="373"/>
      <c r="BM438" s="373"/>
      <c r="BN438" s="373"/>
      <c r="BO438" s="373"/>
      <c r="BP438" s="373"/>
      <c r="BQ438" s="390"/>
      <c r="BR438" s="368"/>
      <c r="BS438" s="368"/>
      <c r="BT438" s="368"/>
      <c r="BU438" s="368"/>
      <c r="BV438" s="368"/>
      <c r="BW438" s="394"/>
      <c r="BX438" s="372"/>
      <c r="BY438" s="372"/>
      <c r="BZ438" s="372"/>
      <c r="CA438" s="372"/>
      <c r="CB438" s="372"/>
      <c r="CC438" s="395"/>
      <c r="CD438" s="389"/>
      <c r="CE438" s="373"/>
      <c r="CF438" s="373"/>
      <c r="CG438" s="373"/>
      <c r="CH438" s="308"/>
    </row>
    <row r="439" spans="1:86" customFormat="1" hidden="1" x14ac:dyDescent="0.25">
      <c r="A439" s="510"/>
      <c r="B439" s="510"/>
      <c r="C439" s="510"/>
      <c r="D439" s="511"/>
      <c r="E439" s="510"/>
      <c r="F439" s="511"/>
      <c r="G439" s="481"/>
      <c r="H439" s="436"/>
      <c r="I439" s="442"/>
      <c r="J439" s="365"/>
      <c r="K439" s="365"/>
      <c r="L439" s="366"/>
      <c r="M439" s="366"/>
      <c r="N439" s="366"/>
      <c r="O439" s="389"/>
      <c r="P439" s="389"/>
      <c r="Q439" s="367"/>
      <c r="R439" s="367"/>
      <c r="S439" s="367"/>
      <c r="T439" s="367"/>
      <c r="U439" s="390"/>
      <c r="V439" s="368"/>
      <c r="W439" s="368"/>
      <c r="X439" s="368"/>
      <c r="Y439" s="368"/>
      <c r="Z439" s="368"/>
      <c r="AA439" s="391"/>
      <c r="AB439" s="369"/>
      <c r="AC439" s="369"/>
      <c r="AD439" s="369"/>
      <c r="AE439" s="369"/>
      <c r="AF439" s="369"/>
      <c r="AG439" s="392"/>
      <c r="AH439" s="370"/>
      <c r="AI439" s="370"/>
      <c r="AJ439" s="370"/>
      <c r="AK439" s="370"/>
      <c r="AL439" s="370"/>
      <c r="AM439" s="365"/>
      <c r="AN439" s="366"/>
      <c r="AO439" s="366"/>
      <c r="AP439" s="366"/>
      <c r="AQ439" s="366"/>
      <c r="AR439" s="366"/>
      <c r="AS439" s="393"/>
      <c r="AT439" s="371"/>
      <c r="AU439" s="371"/>
      <c r="AV439" s="371"/>
      <c r="AW439" s="371"/>
      <c r="AX439" s="371"/>
      <c r="AY439" s="394"/>
      <c r="AZ439" s="372"/>
      <c r="BA439" s="372"/>
      <c r="BB439" s="372"/>
      <c r="BC439" s="372"/>
      <c r="BD439" s="372"/>
      <c r="BE439" s="365"/>
      <c r="BF439" s="366"/>
      <c r="BG439" s="366"/>
      <c r="BH439" s="366"/>
      <c r="BI439" s="366"/>
      <c r="BJ439" s="366"/>
      <c r="BK439" s="395"/>
      <c r="BL439" s="373"/>
      <c r="BM439" s="373"/>
      <c r="BN439" s="373"/>
      <c r="BO439" s="373"/>
      <c r="BP439" s="373"/>
      <c r="BQ439" s="390"/>
      <c r="BR439" s="368"/>
      <c r="BS439" s="368"/>
      <c r="BT439" s="368"/>
      <c r="BU439" s="368"/>
      <c r="BV439" s="368"/>
      <c r="BW439" s="394"/>
      <c r="BX439" s="372"/>
      <c r="BY439" s="372"/>
      <c r="BZ439" s="372"/>
      <c r="CA439" s="372"/>
      <c r="CB439" s="372"/>
      <c r="CC439" s="395"/>
      <c r="CD439" s="389"/>
      <c r="CE439" s="373"/>
      <c r="CF439" s="373"/>
      <c r="CG439" s="373"/>
      <c r="CH439" s="308"/>
    </row>
    <row r="440" spans="1:86" customFormat="1" hidden="1" x14ac:dyDescent="0.25">
      <c r="A440" s="510"/>
      <c r="B440" s="510"/>
      <c r="C440" s="510"/>
      <c r="D440" s="511"/>
      <c r="E440" s="510"/>
      <c r="F440" s="511"/>
      <c r="G440" s="481"/>
      <c r="H440" s="432"/>
      <c r="I440" s="529"/>
      <c r="J440" s="365"/>
      <c r="K440" s="365"/>
      <c r="L440" s="366"/>
      <c r="M440" s="366"/>
      <c r="N440" s="366"/>
      <c r="O440" s="389"/>
      <c r="P440" s="389"/>
      <c r="Q440" s="367"/>
      <c r="R440" s="367"/>
      <c r="S440" s="367"/>
      <c r="T440" s="367"/>
      <c r="U440" s="390"/>
      <c r="V440" s="368"/>
      <c r="W440" s="368"/>
      <c r="X440" s="368"/>
      <c r="Y440" s="368"/>
      <c r="Z440" s="368"/>
      <c r="AA440" s="391"/>
      <c r="AB440" s="369"/>
      <c r="AC440" s="369"/>
      <c r="AD440" s="369"/>
      <c r="AE440" s="369"/>
      <c r="AF440" s="369"/>
      <c r="AG440" s="392"/>
      <c r="AH440" s="370"/>
      <c r="AI440" s="370"/>
      <c r="AJ440" s="370"/>
      <c r="AK440" s="370"/>
      <c r="AL440" s="370"/>
      <c r="AM440" s="365"/>
      <c r="AN440" s="366"/>
      <c r="AO440" s="366"/>
      <c r="AP440" s="366"/>
      <c r="AQ440" s="366"/>
      <c r="AR440" s="366"/>
      <c r="AS440" s="393"/>
      <c r="AT440" s="371"/>
      <c r="AU440" s="371"/>
      <c r="AV440" s="371"/>
      <c r="AW440" s="371"/>
      <c r="AX440" s="371"/>
      <c r="AY440" s="394"/>
      <c r="AZ440" s="372"/>
      <c r="BA440" s="372"/>
      <c r="BB440" s="372"/>
      <c r="BC440" s="372"/>
      <c r="BD440" s="372"/>
      <c r="BE440" s="365"/>
      <c r="BF440" s="366"/>
      <c r="BG440" s="366"/>
      <c r="BH440" s="366"/>
      <c r="BI440" s="366"/>
      <c r="BJ440" s="366"/>
      <c r="BK440" s="395"/>
      <c r="BL440" s="373"/>
      <c r="BM440" s="373"/>
      <c r="BN440" s="373"/>
      <c r="BO440" s="373"/>
      <c r="BP440" s="373"/>
      <c r="BQ440" s="390"/>
      <c r="BR440" s="368"/>
      <c r="BS440" s="368"/>
      <c r="BT440" s="368"/>
      <c r="BU440" s="368"/>
      <c r="BV440" s="368"/>
      <c r="BW440" s="394"/>
      <c r="BX440" s="372"/>
      <c r="BY440" s="372"/>
      <c r="BZ440" s="372"/>
      <c r="CA440" s="372"/>
      <c r="CB440" s="372"/>
      <c r="CC440" s="395"/>
      <c r="CD440" s="389"/>
      <c r="CE440" s="373"/>
      <c r="CF440" s="373"/>
      <c r="CG440" s="373"/>
      <c r="CH440" s="308"/>
    </row>
    <row r="441" spans="1:86" customFormat="1" hidden="1" x14ac:dyDescent="0.25">
      <c r="A441" s="510"/>
      <c r="B441" s="510"/>
      <c r="C441" s="510"/>
      <c r="D441" s="511"/>
      <c r="E441" s="510"/>
      <c r="F441" s="511"/>
      <c r="G441" s="481"/>
      <c r="H441" s="432"/>
      <c r="I441" s="529"/>
      <c r="J441" s="365"/>
      <c r="K441" s="365"/>
      <c r="L441" s="366"/>
      <c r="M441" s="366"/>
      <c r="N441" s="366"/>
      <c r="O441" s="389"/>
      <c r="P441" s="389"/>
      <c r="Q441" s="367"/>
      <c r="R441" s="367"/>
      <c r="S441" s="367"/>
      <c r="T441" s="367"/>
      <c r="U441" s="390"/>
      <c r="V441" s="368"/>
      <c r="W441" s="368"/>
      <c r="X441" s="368"/>
      <c r="Y441" s="368"/>
      <c r="Z441" s="368"/>
      <c r="AA441" s="391"/>
      <c r="AB441" s="369"/>
      <c r="AC441" s="369"/>
      <c r="AD441" s="369"/>
      <c r="AE441" s="369"/>
      <c r="AF441" s="369"/>
      <c r="AG441" s="392"/>
      <c r="AH441" s="370"/>
      <c r="AI441" s="370"/>
      <c r="AJ441" s="370"/>
      <c r="AK441" s="370"/>
      <c r="AL441" s="370"/>
      <c r="AM441" s="365"/>
      <c r="AN441" s="366"/>
      <c r="AO441" s="366"/>
      <c r="AP441" s="366"/>
      <c r="AQ441" s="366"/>
      <c r="AR441" s="366"/>
      <c r="AS441" s="393"/>
      <c r="AT441" s="371"/>
      <c r="AU441" s="371"/>
      <c r="AV441" s="371"/>
      <c r="AW441" s="371"/>
      <c r="AX441" s="371"/>
      <c r="AY441" s="394"/>
      <c r="AZ441" s="372"/>
      <c r="BA441" s="372"/>
      <c r="BB441" s="372"/>
      <c r="BC441" s="372"/>
      <c r="BD441" s="372"/>
      <c r="BE441" s="365"/>
      <c r="BF441" s="366"/>
      <c r="BG441" s="366"/>
      <c r="BH441" s="366"/>
      <c r="BI441" s="366"/>
      <c r="BJ441" s="366"/>
      <c r="BK441" s="395"/>
      <c r="BL441" s="373"/>
      <c r="BM441" s="373"/>
      <c r="BN441" s="373"/>
      <c r="BO441" s="373"/>
      <c r="BP441" s="373"/>
      <c r="BQ441" s="390"/>
      <c r="BR441" s="368"/>
      <c r="BS441" s="368"/>
      <c r="BT441" s="368"/>
      <c r="BU441" s="368"/>
      <c r="BV441" s="368"/>
      <c r="BW441" s="394"/>
      <c r="BX441" s="372"/>
      <c r="BY441" s="372"/>
      <c r="BZ441" s="372"/>
      <c r="CA441" s="372"/>
      <c r="CB441" s="372"/>
      <c r="CC441" s="395"/>
      <c r="CD441" s="389"/>
      <c r="CE441" s="373"/>
      <c r="CF441" s="373"/>
      <c r="CG441" s="373"/>
      <c r="CH441" s="308"/>
    </row>
    <row r="442" spans="1:86" customFormat="1" hidden="1" x14ac:dyDescent="0.25">
      <c r="A442" s="510"/>
      <c r="B442" s="510"/>
      <c r="C442" s="510"/>
      <c r="D442" s="511"/>
      <c r="E442" s="510"/>
      <c r="F442" s="511"/>
      <c r="G442" s="481"/>
      <c r="H442" s="432"/>
      <c r="I442" s="529"/>
      <c r="J442" s="365"/>
      <c r="K442" s="365"/>
      <c r="L442" s="366"/>
      <c r="M442" s="366"/>
      <c r="N442" s="366"/>
      <c r="O442" s="389"/>
      <c r="P442" s="389"/>
      <c r="Q442" s="367"/>
      <c r="R442" s="367"/>
      <c r="S442" s="367"/>
      <c r="T442" s="367"/>
      <c r="U442" s="390"/>
      <c r="V442" s="368"/>
      <c r="W442" s="368"/>
      <c r="X442" s="368"/>
      <c r="Y442" s="368"/>
      <c r="Z442" s="368"/>
      <c r="AA442" s="391"/>
      <c r="AB442" s="369"/>
      <c r="AC442" s="369"/>
      <c r="AD442" s="369"/>
      <c r="AE442" s="369"/>
      <c r="AF442" s="369"/>
      <c r="AG442" s="392"/>
      <c r="AH442" s="370"/>
      <c r="AI442" s="370"/>
      <c r="AJ442" s="370"/>
      <c r="AK442" s="370"/>
      <c r="AL442" s="370"/>
      <c r="AM442" s="365"/>
      <c r="AN442" s="366"/>
      <c r="AO442" s="366"/>
      <c r="AP442" s="366"/>
      <c r="AQ442" s="366"/>
      <c r="AR442" s="366"/>
      <c r="AS442" s="393"/>
      <c r="AT442" s="371"/>
      <c r="AU442" s="371"/>
      <c r="AV442" s="371"/>
      <c r="AW442" s="371"/>
      <c r="AX442" s="371"/>
      <c r="AY442" s="394"/>
      <c r="AZ442" s="372"/>
      <c r="BA442" s="372"/>
      <c r="BB442" s="372"/>
      <c r="BC442" s="372"/>
      <c r="BD442" s="372"/>
      <c r="BE442" s="365"/>
      <c r="BF442" s="366"/>
      <c r="BG442" s="366"/>
      <c r="BH442" s="366"/>
      <c r="BI442" s="366"/>
      <c r="BJ442" s="366"/>
      <c r="BK442" s="395"/>
      <c r="BL442" s="373"/>
      <c r="BM442" s="373"/>
      <c r="BN442" s="373"/>
      <c r="BO442" s="373"/>
      <c r="BP442" s="373"/>
      <c r="BQ442" s="390"/>
      <c r="BR442" s="368"/>
      <c r="BS442" s="368"/>
      <c r="BT442" s="368"/>
      <c r="BU442" s="368"/>
      <c r="BV442" s="368"/>
      <c r="BW442" s="394"/>
      <c r="BX442" s="372"/>
      <c r="BY442" s="372"/>
      <c r="BZ442" s="372"/>
      <c r="CA442" s="372"/>
      <c r="CB442" s="372"/>
      <c r="CC442" s="395"/>
      <c r="CD442" s="389"/>
      <c r="CE442" s="373"/>
      <c r="CF442" s="373"/>
      <c r="CG442" s="373"/>
      <c r="CH442" s="308"/>
    </row>
    <row r="443" spans="1:86" customFormat="1" hidden="1" x14ac:dyDescent="0.25">
      <c r="A443" s="515"/>
      <c r="B443" s="515"/>
      <c r="C443" s="515"/>
      <c r="D443" s="516"/>
      <c r="E443" s="515"/>
      <c r="F443" s="516"/>
      <c r="G443" s="517"/>
      <c r="H443" s="440"/>
      <c r="I443" s="441"/>
      <c r="J443" s="365"/>
      <c r="K443" s="365"/>
      <c r="L443" s="366"/>
      <c r="M443" s="366"/>
      <c r="N443" s="366"/>
      <c r="O443" s="389"/>
      <c r="P443" s="389"/>
      <c r="Q443" s="367"/>
      <c r="R443" s="367"/>
      <c r="S443" s="367"/>
      <c r="T443" s="367"/>
      <c r="U443" s="390"/>
      <c r="V443" s="368"/>
      <c r="W443" s="368"/>
      <c r="X443" s="368"/>
      <c r="Y443" s="368"/>
      <c r="Z443" s="368"/>
      <c r="AA443" s="391"/>
      <c r="AB443" s="369"/>
      <c r="AC443" s="369"/>
      <c r="AD443" s="369"/>
      <c r="AE443" s="369"/>
      <c r="AF443" s="369"/>
      <c r="AG443" s="392"/>
      <c r="AH443" s="370"/>
      <c r="AI443" s="370"/>
      <c r="AJ443" s="370"/>
      <c r="AK443" s="370"/>
      <c r="AL443" s="370"/>
      <c r="AM443" s="365"/>
      <c r="AN443" s="366"/>
      <c r="AO443" s="366"/>
      <c r="AP443" s="366"/>
      <c r="AQ443" s="366"/>
      <c r="AR443" s="366"/>
      <c r="AS443" s="393"/>
      <c r="AT443" s="371"/>
      <c r="AU443" s="371"/>
      <c r="AV443" s="371"/>
      <c r="AW443" s="371"/>
      <c r="AX443" s="371"/>
      <c r="AY443" s="394"/>
      <c r="AZ443" s="372"/>
      <c r="BA443" s="372"/>
      <c r="BB443" s="372"/>
      <c r="BC443" s="372"/>
      <c r="BD443" s="372"/>
      <c r="BE443" s="365"/>
      <c r="BF443" s="366"/>
      <c r="BG443" s="366"/>
      <c r="BH443" s="366"/>
      <c r="BI443" s="366"/>
      <c r="BJ443" s="366"/>
      <c r="BK443" s="395"/>
      <c r="BL443" s="373"/>
      <c r="BM443" s="373"/>
      <c r="BN443" s="373"/>
      <c r="BO443" s="373"/>
      <c r="BP443" s="373"/>
      <c r="BQ443" s="390"/>
      <c r="BR443" s="368"/>
      <c r="BS443" s="368"/>
      <c r="BT443" s="368"/>
      <c r="BU443" s="368"/>
      <c r="BV443" s="368"/>
      <c r="BW443" s="394"/>
      <c r="BX443" s="372"/>
      <c r="BY443" s="372"/>
      <c r="BZ443" s="372"/>
      <c r="CA443" s="372"/>
      <c r="CB443" s="372"/>
      <c r="CC443" s="395"/>
      <c r="CD443" s="389"/>
      <c r="CE443" s="373"/>
      <c r="CF443" s="373"/>
      <c r="CG443" s="373"/>
      <c r="CH443" s="308"/>
    </row>
    <row r="444" spans="1:86" customFormat="1" hidden="1" x14ac:dyDescent="0.25">
      <c r="A444" s="405"/>
      <c r="B444" s="405"/>
      <c r="C444" s="405"/>
      <c r="D444" s="406"/>
      <c r="E444" s="405"/>
      <c r="F444" s="406"/>
      <c r="G444" s="407"/>
      <c r="H444" s="530"/>
      <c r="I444" s="441"/>
      <c r="J444" s="365"/>
      <c r="K444" s="365"/>
      <c r="L444" s="366"/>
      <c r="M444" s="366"/>
      <c r="N444" s="366"/>
      <c r="O444" s="389"/>
      <c r="P444" s="389"/>
      <c r="Q444" s="367"/>
      <c r="R444" s="367"/>
      <c r="S444" s="367"/>
      <c r="T444" s="367"/>
      <c r="U444" s="390"/>
      <c r="V444" s="368"/>
      <c r="W444" s="368"/>
      <c r="X444" s="368"/>
      <c r="Y444" s="368"/>
      <c r="Z444" s="368"/>
      <c r="AA444" s="391"/>
      <c r="AB444" s="369"/>
      <c r="AC444" s="369"/>
      <c r="AD444" s="369"/>
      <c r="AE444" s="369"/>
      <c r="AF444" s="369"/>
      <c r="AG444" s="392"/>
      <c r="AH444" s="370"/>
      <c r="AI444" s="370"/>
      <c r="AJ444" s="370"/>
      <c r="AK444" s="370"/>
      <c r="AL444" s="370"/>
      <c r="AM444" s="365"/>
      <c r="AN444" s="366"/>
      <c r="AO444" s="366"/>
      <c r="AP444" s="366"/>
      <c r="AQ444" s="366"/>
      <c r="AR444" s="366"/>
      <c r="AS444" s="393"/>
      <c r="AT444" s="371"/>
      <c r="AU444" s="371"/>
      <c r="AV444" s="371"/>
      <c r="AW444" s="371"/>
      <c r="AX444" s="371"/>
      <c r="AY444" s="394"/>
      <c r="AZ444" s="372"/>
      <c r="BA444" s="372"/>
      <c r="BB444" s="372"/>
      <c r="BC444" s="372"/>
      <c r="BD444" s="372"/>
      <c r="BE444" s="365"/>
      <c r="BF444" s="366"/>
      <c r="BG444" s="366"/>
      <c r="BH444" s="366"/>
      <c r="BI444" s="366"/>
      <c r="BJ444" s="366"/>
      <c r="BK444" s="395"/>
      <c r="BL444" s="373"/>
      <c r="BM444" s="373"/>
      <c r="BN444" s="373"/>
      <c r="BO444" s="373"/>
      <c r="BP444" s="373"/>
      <c r="BQ444" s="390"/>
      <c r="BR444" s="368"/>
      <c r="BS444" s="368"/>
      <c r="BT444" s="368"/>
      <c r="BU444" s="368"/>
      <c r="BV444" s="368"/>
      <c r="BW444" s="394"/>
      <c r="BX444" s="372"/>
      <c r="BY444" s="372"/>
      <c r="BZ444" s="372"/>
      <c r="CA444" s="372"/>
      <c r="CB444" s="372"/>
      <c r="CC444" s="395"/>
      <c r="CD444" s="389"/>
      <c r="CE444" s="373"/>
      <c r="CF444" s="373"/>
      <c r="CG444" s="373"/>
      <c r="CH444" s="308"/>
    </row>
    <row r="445" spans="1:86" customFormat="1" hidden="1" x14ac:dyDescent="0.25">
      <c r="A445" s="374"/>
      <c r="B445" s="374"/>
      <c r="C445" s="374"/>
      <c r="D445" s="387"/>
      <c r="E445" s="374"/>
      <c r="F445" s="387"/>
      <c r="G445" s="498"/>
      <c r="H445" s="458"/>
      <c r="I445" s="377"/>
      <c r="J445" s="365"/>
      <c r="K445" s="365"/>
      <c r="L445" s="366"/>
      <c r="M445" s="366"/>
      <c r="N445" s="366"/>
      <c r="O445" s="389"/>
      <c r="P445" s="389"/>
      <c r="Q445" s="367"/>
      <c r="R445" s="367"/>
      <c r="S445" s="367"/>
      <c r="T445" s="367"/>
      <c r="U445" s="390"/>
      <c r="V445" s="368"/>
      <c r="W445" s="368"/>
      <c r="X445" s="368"/>
      <c r="Y445" s="368"/>
      <c r="Z445" s="368"/>
      <c r="AA445" s="391"/>
      <c r="AB445" s="369"/>
      <c r="AC445" s="369"/>
      <c r="AD445" s="369"/>
      <c r="AE445" s="369"/>
      <c r="AF445" s="369"/>
      <c r="AG445" s="392"/>
      <c r="AH445" s="370"/>
      <c r="AI445" s="370"/>
      <c r="AJ445" s="370"/>
      <c r="AK445" s="370"/>
      <c r="AL445" s="370"/>
      <c r="AM445" s="365"/>
      <c r="AN445" s="366"/>
      <c r="AO445" s="366"/>
      <c r="AP445" s="366"/>
      <c r="AQ445" s="366"/>
      <c r="AR445" s="366"/>
      <c r="AS445" s="393"/>
      <c r="AT445" s="371"/>
      <c r="AU445" s="371"/>
      <c r="AV445" s="371"/>
      <c r="AW445" s="371"/>
      <c r="AX445" s="371"/>
      <c r="AY445" s="394"/>
      <c r="AZ445" s="372"/>
      <c r="BA445" s="372"/>
      <c r="BB445" s="372"/>
      <c r="BC445" s="372"/>
      <c r="BD445" s="372"/>
      <c r="BE445" s="365"/>
      <c r="BF445" s="366"/>
      <c r="BG445" s="366"/>
      <c r="BH445" s="366"/>
      <c r="BI445" s="366"/>
      <c r="BJ445" s="366"/>
      <c r="BK445" s="395"/>
      <c r="BL445" s="373"/>
      <c r="BM445" s="373"/>
      <c r="BN445" s="373"/>
      <c r="BO445" s="373"/>
      <c r="BP445" s="373"/>
      <c r="BQ445" s="390"/>
      <c r="BR445" s="368"/>
      <c r="BS445" s="368"/>
      <c r="BT445" s="368"/>
      <c r="BU445" s="368"/>
      <c r="BV445" s="368"/>
      <c r="BW445" s="394"/>
      <c r="BX445" s="372"/>
      <c r="BY445" s="372"/>
      <c r="BZ445" s="372"/>
      <c r="CA445" s="372"/>
      <c r="CB445" s="372"/>
      <c r="CC445" s="395"/>
      <c r="CD445" s="389"/>
      <c r="CE445" s="373"/>
      <c r="CF445" s="373"/>
      <c r="CG445" s="373"/>
      <c r="CH445" s="308"/>
    </row>
    <row r="446" spans="1:86" customFormat="1" hidden="1" x14ac:dyDescent="0.25">
      <c r="A446" s="374"/>
      <c r="B446" s="374"/>
      <c r="C446" s="380"/>
      <c r="D446" s="382"/>
      <c r="E446" s="374"/>
      <c r="F446" s="382"/>
      <c r="G446" s="378"/>
      <c r="H446" s="458"/>
      <c r="I446" s="377"/>
      <c r="J446" s="365"/>
      <c r="K446" s="365"/>
      <c r="L446" s="366"/>
      <c r="M446" s="366"/>
      <c r="N446" s="366"/>
      <c r="O446" s="389"/>
      <c r="P446" s="389"/>
      <c r="Q446" s="367"/>
      <c r="R446" s="367"/>
      <c r="S446" s="367"/>
      <c r="T446" s="367"/>
      <c r="U446" s="390"/>
      <c r="V446" s="368"/>
      <c r="W446" s="368"/>
      <c r="X446" s="368"/>
      <c r="Y446" s="368"/>
      <c r="Z446" s="368"/>
      <c r="AA446" s="391"/>
      <c r="AB446" s="369"/>
      <c r="AC446" s="369"/>
      <c r="AD446" s="369"/>
      <c r="AE446" s="369"/>
      <c r="AF446" s="369"/>
      <c r="AG446" s="392"/>
      <c r="AH446" s="370"/>
      <c r="AI446" s="370"/>
      <c r="AJ446" s="370"/>
      <c r="AK446" s="370"/>
      <c r="AL446" s="370"/>
      <c r="AM446" s="365"/>
      <c r="AN446" s="366"/>
      <c r="AO446" s="366"/>
      <c r="AP446" s="366"/>
      <c r="AQ446" s="366"/>
      <c r="AR446" s="366"/>
      <c r="AS446" s="393"/>
      <c r="AT446" s="371"/>
      <c r="AU446" s="371"/>
      <c r="AV446" s="371"/>
      <c r="AW446" s="371"/>
      <c r="AX446" s="371"/>
      <c r="AY446" s="394"/>
      <c r="AZ446" s="372"/>
      <c r="BA446" s="372"/>
      <c r="BB446" s="372"/>
      <c r="BC446" s="372"/>
      <c r="BD446" s="372"/>
      <c r="BE446" s="365"/>
      <c r="BF446" s="366"/>
      <c r="BG446" s="366"/>
      <c r="BH446" s="366"/>
      <c r="BI446" s="366"/>
      <c r="BJ446" s="366"/>
      <c r="BK446" s="395"/>
      <c r="BL446" s="373"/>
      <c r="BM446" s="373"/>
      <c r="BN446" s="373"/>
      <c r="BO446" s="373"/>
      <c r="BP446" s="373"/>
      <c r="BQ446" s="390"/>
      <c r="BR446" s="368"/>
      <c r="BS446" s="368"/>
      <c r="BT446" s="368"/>
      <c r="BU446" s="368"/>
      <c r="BV446" s="368"/>
      <c r="BW446" s="394"/>
      <c r="BX446" s="372"/>
      <c r="BY446" s="372"/>
      <c r="BZ446" s="372"/>
      <c r="CA446" s="372"/>
      <c r="CB446" s="372"/>
      <c r="CC446" s="395"/>
      <c r="CD446" s="389"/>
      <c r="CE446" s="373"/>
      <c r="CF446" s="373"/>
      <c r="CG446" s="373"/>
      <c r="CH446" s="308"/>
    </row>
    <row r="447" spans="1:86" customFormat="1" hidden="1" x14ac:dyDescent="0.25">
      <c r="A447" s="374"/>
      <c r="B447" s="374"/>
      <c r="C447" s="380"/>
      <c r="D447" s="493"/>
      <c r="E447" s="374"/>
      <c r="F447" s="382"/>
      <c r="G447" s="378"/>
      <c r="H447" s="458"/>
      <c r="I447" s="377"/>
      <c r="J447" s="365"/>
      <c r="K447" s="365"/>
      <c r="L447" s="366"/>
      <c r="M447" s="366"/>
      <c r="N447" s="366"/>
      <c r="O447" s="389"/>
      <c r="P447" s="389"/>
      <c r="Q447" s="367"/>
      <c r="R447" s="367"/>
      <c r="S447" s="367"/>
      <c r="T447" s="367"/>
      <c r="U447" s="390"/>
      <c r="V447" s="368"/>
      <c r="W447" s="368"/>
      <c r="X447" s="368"/>
      <c r="Y447" s="368"/>
      <c r="Z447" s="368"/>
      <c r="AA447" s="391"/>
      <c r="AB447" s="369"/>
      <c r="AC447" s="369"/>
      <c r="AD447" s="369"/>
      <c r="AE447" s="369"/>
      <c r="AF447" s="369"/>
      <c r="AG447" s="392"/>
      <c r="AH447" s="370"/>
      <c r="AI447" s="370"/>
      <c r="AJ447" s="370"/>
      <c r="AK447" s="370"/>
      <c r="AL447" s="370"/>
      <c r="AM447" s="365"/>
      <c r="AN447" s="366"/>
      <c r="AO447" s="366"/>
      <c r="AP447" s="366"/>
      <c r="AQ447" s="366"/>
      <c r="AR447" s="366"/>
      <c r="AS447" s="393"/>
      <c r="AT447" s="371"/>
      <c r="AU447" s="371"/>
      <c r="AV447" s="371"/>
      <c r="AW447" s="371"/>
      <c r="AX447" s="371"/>
      <c r="AY447" s="394"/>
      <c r="AZ447" s="372"/>
      <c r="BA447" s="372"/>
      <c r="BB447" s="372"/>
      <c r="BC447" s="372"/>
      <c r="BD447" s="372"/>
      <c r="BE447" s="365"/>
      <c r="BF447" s="366"/>
      <c r="BG447" s="366"/>
      <c r="BH447" s="366"/>
      <c r="BI447" s="366"/>
      <c r="BJ447" s="366"/>
      <c r="BK447" s="395"/>
      <c r="BL447" s="373"/>
      <c r="BM447" s="373"/>
      <c r="BN447" s="373"/>
      <c r="BO447" s="373"/>
      <c r="BP447" s="373"/>
      <c r="BQ447" s="390"/>
      <c r="BR447" s="368"/>
      <c r="BS447" s="368"/>
      <c r="BT447" s="368"/>
      <c r="BU447" s="368"/>
      <c r="BV447" s="368"/>
      <c r="BW447" s="394"/>
      <c r="BX447" s="372"/>
      <c r="BY447" s="372"/>
      <c r="BZ447" s="372"/>
      <c r="CA447" s="372"/>
      <c r="CB447" s="372"/>
      <c r="CC447" s="395"/>
      <c r="CD447" s="389"/>
      <c r="CE447" s="373"/>
      <c r="CF447" s="373"/>
      <c r="CG447" s="373"/>
      <c r="CH447" s="308"/>
    </row>
    <row r="448" spans="1:86" customFormat="1" hidden="1" x14ac:dyDescent="0.25">
      <c r="A448" s="374"/>
      <c r="B448" s="374"/>
      <c r="C448" s="380"/>
      <c r="D448" s="383"/>
      <c r="E448" s="374"/>
      <c r="F448" s="382"/>
      <c r="G448" s="378"/>
      <c r="H448" s="444"/>
      <c r="I448" s="385"/>
      <c r="J448" s="365"/>
      <c r="K448" s="365"/>
      <c r="L448" s="366"/>
      <c r="M448" s="366"/>
      <c r="N448" s="366"/>
      <c r="O448" s="389"/>
      <c r="P448" s="389"/>
      <c r="Q448" s="367"/>
      <c r="R448" s="367"/>
      <c r="S448" s="367"/>
      <c r="T448" s="367"/>
      <c r="U448" s="390"/>
      <c r="V448" s="368"/>
      <c r="W448" s="368"/>
      <c r="X448" s="368"/>
      <c r="Y448" s="368"/>
      <c r="Z448" s="368"/>
      <c r="AA448" s="391"/>
      <c r="AB448" s="369"/>
      <c r="AC448" s="369"/>
      <c r="AD448" s="369"/>
      <c r="AE448" s="369"/>
      <c r="AF448" s="369"/>
      <c r="AG448" s="392"/>
      <c r="AH448" s="370"/>
      <c r="AI448" s="370"/>
      <c r="AJ448" s="370"/>
      <c r="AK448" s="370"/>
      <c r="AL448" s="370"/>
      <c r="AM448" s="365"/>
      <c r="AN448" s="366"/>
      <c r="AO448" s="366"/>
      <c r="AP448" s="366"/>
      <c r="AQ448" s="366"/>
      <c r="AR448" s="366"/>
      <c r="AS448" s="393"/>
      <c r="AT448" s="371"/>
      <c r="AU448" s="371"/>
      <c r="AV448" s="371"/>
      <c r="AW448" s="371"/>
      <c r="AX448" s="371"/>
      <c r="AY448" s="394"/>
      <c r="AZ448" s="372"/>
      <c r="BA448" s="372"/>
      <c r="BB448" s="372"/>
      <c r="BC448" s="372"/>
      <c r="BD448" s="372"/>
      <c r="BE448" s="365"/>
      <c r="BF448" s="366"/>
      <c r="BG448" s="366"/>
      <c r="BH448" s="366"/>
      <c r="BI448" s="366"/>
      <c r="BJ448" s="366"/>
      <c r="BK448" s="395"/>
      <c r="BL448" s="373"/>
      <c r="BM448" s="373"/>
      <c r="BN448" s="373"/>
      <c r="BO448" s="373"/>
      <c r="BP448" s="373"/>
      <c r="BQ448" s="390"/>
      <c r="BR448" s="368"/>
      <c r="BS448" s="368"/>
      <c r="BT448" s="368"/>
      <c r="BU448" s="368"/>
      <c r="BV448" s="368"/>
      <c r="BW448" s="394"/>
      <c r="BX448" s="372"/>
      <c r="BY448" s="372"/>
      <c r="BZ448" s="372"/>
      <c r="CA448" s="372"/>
      <c r="CB448" s="372"/>
      <c r="CC448" s="395"/>
      <c r="CD448" s="389"/>
      <c r="CE448" s="373"/>
      <c r="CF448" s="373"/>
      <c r="CG448" s="373"/>
      <c r="CH448" s="308"/>
    </row>
    <row r="449" spans="1:86" customFormat="1" hidden="1" x14ac:dyDescent="0.25">
      <c r="A449" s="374"/>
      <c r="B449" s="374"/>
      <c r="C449" s="374"/>
      <c r="D449" s="376"/>
      <c r="E449" s="374"/>
      <c r="F449" s="376"/>
      <c r="G449" s="386"/>
      <c r="H449" s="414"/>
      <c r="I449" s="463"/>
      <c r="J449" s="365"/>
      <c r="K449" s="365"/>
      <c r="L449" s="366"/>
      <c r="M449" s="366"/>
      <c r="N449" s="365"/>
      <c r="O449" s="389"/>
      <c r="P449" s="389"/>
      <c r="Q449" s="367"/>
      <c r="R449" s="389"/>
      <c r="S449" s="367"/>
      <c r="T449" s="389"/>
      <c r="U449" s="390"/>
      <c r="V449" s="390"/>
      <c r="W449" s="368"/>
      <c r="X449" s="390"/>
      <c r="Y449" s="368"/>
      <c r="Z449" s="390"/>
      <c r="AA449" s="391"/>
      <c r="AB449" s="391"/>
      <c r="AC449" s="369"/>
      <c r="AD449" s="391"/>
      <c r="AE449" s="369"/>
      <c r="AF449" s="391"/>
      <c r="AG449" s="392"/>
      <c r="AH449" s="392"/>
      <c r="AI449" s="370"/>
      <c r="AJ449" s="392"/>
      <c r="AK449" s="370"/>
      <c r="AL449" s="392"/>
      <c r="AM449" s="365"/>
      <c r="AN449" s="365"/>
      <c r="AO449" s="366"/>
      <c r="AP449" s="365"/>
      <c r="AQ449" s="366"/>
      <c r="AR449" s="365"/>
      <c r="AS449" s="393"/>
      <c r="AT449" s="393"/>
      <c r="AU449" s="371"/>
      <c r="AV449" s="393"/>
      <c r="AW449" s="371"/>
      <c r="AX449" s="393"/>
      <c r="AY449" s="394"/>
      <c r="AZ449" s="394"/>
      <c r="BA449" s="372"/>
      <c r="BB449" s="394"/>
      <c r="BC449" s="372"/>
      <c r="BD449" s="394"/>
      <c r="BE449" s="365"/>
      <c r="BF449" s="365"/>
      <c r="BG449" s="366"/>
      <c r="BH449" s="365"/>
      <c r="BI449" s="366"/>
      <c r="BJ449" s="365"/>
      <c r="BK449" s="395"/>
      <c r="BL449" s="395"/>
      <c r="BM449" s="373"/>
      <c r="BN449" s="395"/>
      <c r="BO449" s="373"/>
      <c r="BP449" s="395"/>
      <c r="BQ449" s="390"/>
      <c r="BR449" s="390"/>
      <c r="BS449" s="368"/>
      <c r="BT449" s="390"/>
      <c r="BU449" s="368"/>
      <c r="BV449" s="390"/>
      <c r="BW449" s="394"/>
      <c r="BX449" s="394"/>
      <c r="BY449" s="372"/>
      <c r="BZ449" s="394"/>
      <c r="CA449" s="372"/>
      <c r="CB449" s="394"/>
      <c r="CC449" s="395"/>
      <c r="CD449" s="389"/>
      <c r="CE449" s="373"/>
      <c r="CF449" s="373"/>
      <c r="CG449" s="395"/>
      <c r="CH449" s="308"/>
    </row>
    <row r="450" spans="1:86" customFormat="1" hidden="1" x14ac:dyDescent="0.25">
      <c r="A450" s="526"/>
      <c r="B450" s="405"/>
      <c r="C450" s="405"/>
      <c r="D450" s="406"/>
      <c r="E450" s="405"/>
      <c r="F450" s="406"/>
      <c r="G450" s="407"/>
      <c r="H450" s="469"/>
      <c r="I450" s="408"/>
      <c r="J450" s="418"/>
      <c r="K450" s="418"/>
      <c r="L450" s="418"/>
      <c r="M450" s="418"/>
      <c r="N450" s="418"/>
      <c r="O450" s="419"/>
      <c r="P450" s="419"/>
      <c r="Q450" s="419"/>
      <c r="R450" s="419"/>
      <c r="S450" s="419"/>
      <c r="T450" s="419"/>
      <c r="U450" s="420"/>
      <c r="V450" s="420"/>
      <c r="W450" s="420"/>
      <c r="X450" s="420"/>
      <c r="Y450" s="420"/>
      <c r="Z450" s="420"/>
      <c r="AA450" s="421"/>
      <c r="AB450" s="421"/>
      <c r="AC450" s="421"/>
      <c r="AD450" s="421"/>
      <c r="AE450" s="421"/>
      <c r="AF450" s="421"/>
      <c r="AG450" s="422"/>
      <c r="AH450" s="422"/>
      <c r="AI450" s="422"/>
      <c r="AJ450" s="422"/>
      <c r="AK450" s="422"/>
      <c r="AL450" s="422"/>
      <c r="AM450" s="418"/>
      <c r="AN450" s="418"/>
      <c r="AO450" s="418"/>
      <c r="AP450" s="418"/>
      <c r="AQ450" s="418"/>
      <c r="AR450" s="418"/>
      <c r="AS450" s="423"/>
      <c r="AT450" s="423"/>
      <c r="AU450" s="423"/>
      <c r="AV450" s="423"/>
      <c r="AW450" s="423"/>
      <c r="AX450" s="423"/>
      <c r="AY450" s="424"/>
      <c r="AZ450" s="424"/>
      <c r="BA450" s="424"/>
      <c r="BB450" s="424"/>
      <c r="BC450" s="424"/>
      <c r="BD450" s="424"/>
      <c r="BE450" s="418"/>
      <c r="BF450" s="418"/>
      <c r="BG450" s="418"/>
      <c r="BH450" s="418"/>
      <c r="BI450" s="418"/>
      <c r="BJ450" s="418"/>
      <c r="BK450" s="425"/>
      <c r="BL450" s="425"/>
      <c r="BM450" s="425"/>
      <c r="BN450" s="425"/>
      <c r="BO450" s="425"/>
      <c r="BP450" s="425"/>
      <c r="BQ450" s="420"/>
      <c r="BR450" s="420"/>
      <c r="BS450" s="420"/>
      <c r="BT450" s="420"/>
      <c r="BU450" s="420"/>
      <c r="BV450" s="420"/>
      <c r="BW450" s="424"/>
      <c r="BX450" s="424"/>
      <c r="BY450" s="424"/>
      <c r="BZ450" s="424"/>
      <c r="CA450" s="424"/>
      <c r="CB450" s="424"/>
      <c r="CC450" s="425"/>
      <c r="CD450" s="419"/>
      <c r="CE450" s="425"/>
      <c r="CF450" s="425"/>
      <c r="CG450" s="425"/>
      <c r="CH450" s="308"/>
    </row>
    <row r="451" spans="1:86" customFormat="1" hidden="1" x14ac:dyDescent="0.25">
      <c r="A451" s="502"/>
      <c r="B451" s="310"/>
      <c r="C451" s="310"/>
      <c r="D451" s="399"/>
      <c r="E451" s="310"/>
      <c r="F451" s="399"/>
      <c r="G451" s="503"/>
      <c r="H451" s="427"/>
      <c r="I451" s="532"/>
      <c r="J451" s="365"/>
      <c r="K451" s="365"/>
      <c r="L451" s="366"/>
      <c r="M451" s="366"/>
      <c r="N451" s="366"/>
      <c r="O451" s="389"/>
      <c r="P451" s="389"/>
      <c r="Q451" s="367"/>
      <c r="R451" s="367"/>
      <c r="S451" s="367"/>
      <c r="T451" s="367"/>
      <c r="U451" s="390"/>
      <c r="V451" s="368"/>
      <c r="W451" s="368"/>
      <c r="X451" s="368"/>
      <c r="Y451" s="368"/>
      <c r="Z451" s="368"/>
      <c r="AA451" s="391"/>
      <c r="AB451" s="369"/>
      <c r="AC451" s="369"/>
      <c r="AD451" s="369"/>
      <c r="AE451" s="369"/>
      <c r="AF451" s="369"/>
      <c r="AG451" s="392"/>
      <c r="AH451" s="370"/>
      <c r="AI451" s="370"/>
      <c r="AJ451" s="370"/>
      <c r="AK451" s="370"/>
      <c r="AL451" s="370"/>
      <c r="AM451" s="365"/>
      <c r="AN451" s="366"/>
      <c r="AO451" s="366"/>
      <c r="AP451" s="366"/>
      <c r="AQ451" s="366"/>
      <c r="AR451" s="366"/>
      <c r="AS451" s="393"/>
      <c r="AT451" s="371"/>
      <c r="AU451" s="371"/>
      <c r="AV451" s="371"/>
      <c r="AW451" s="371"/>
      <c r="AX451" s="371"/>
      <c r="AY451" s="394"/>
      <c r="AZ451" s="372"/>
      <c r="BA451" s="372"/>
      <c r="BB451" s="372"/>
      <c r="BC451" s="372"/>
      <c r="BD451" s="372"/>
      <c r="BE451" s="365"/>
      <c r="BF451" s="366"/>
      <c r="BG451" s="366"/>
      <c r="BH451" s="366"/>
      <c r="BI451" s="366"/>
      <c r="BJ451" s="366"/>
      <c r="BK451" s="395"/>
      <c r="BL451" s="373"/>
      <c r="BM451" s="373"/>
      <c r="BN451" s="373"/>
      <c r="BO451" s="373"/>
      <c r="BP451" s="373"/>
      <c r="BQ451" s="390"/>
      <c r="BR451" s="368"/>
      <c r="BS451" s="368"/>
      <c r="BT451" s="368"/>
      <c r="BU451" s="368"/>
      <c r="BV451" s="368"/>
      <c r="BW451" s="394"/>
      <c r="BX451" s="372"/>
      <c r="BY451" s="372"/>
      <c r="BZ451" s="372"/>
      <c r="CA451" s="372"/>
      <c r="CB451" s="372"/>
      <c r="CC451" s="395"/>
      <c r="CD451" s="389"/>
      <c r="CE451" s="373"/>
      <c r="CF451" s="373"/>
      <c r="CG451" s="373"/>
      <c r="CH451" s="308"/>
    </row>
    <row r="452" spans="1:86" customFormat="1" hidden="1" x14ac:dyDescent="0.25">
      <c r="A452" s="497"/>
      <c r="B452" s="330"/>
      <c r="C452" s="330"/>
      <c r="D452" s="431"/>
      <c r="E452" s="330"/>
      <c r="F452" s="431"/>
      <c r="G452" s="481"/>
      <c r="H452" s="432"/>
      <c r="I452" s="514"/>
      <c r="J452" s="365"/>
      <c r="K452" s="365"/>
      <c r="L452" s="366"/>
      <c r="M452" s="366"/>
      <c r="N452" s="366"/>
      <c r="O452" s="389"/>
      <c r="P452" s="389"/>
      <c r="Q452" s="367"/>
      <c r="R452" s="367"/>
      <c r="S452" s="367"/>
      <c r="T452" s="367"/>
      <c r="U452" s="390"/>
      <c r="V452" s="368"/>
      <c r="W452" s="368"/>
      <c r="X452" s="368"/>
      <c r="Y452" s="368"/>
      <c r="Z452" s="368"/>
      <c r="AA452" s="391"/>
      <c r="AB452" s="369"/>
      <c r="AC452" s="369"/>
      <c r="AD452" s="369"/>
      <c r="AE452" s="369"/>
      <c r="AF452" s="369"/>
      <c r="AG452" s="392"/>
      <c r="AH452" s="370"/>
      <c r="AI452" s="370"/>
      <c r="AJ452" s="370"/>
      <c r="AK452" s="370"/>
      <c r="AL452" s="370"/>
      <c r="AM452" s="365"/>
      <c r="AN452" s="366"/>
      <c r="AO452" s="366"/>
      <c r="AP452" s="366"/>
      <c r="AQ452" s="366"/>
      <c r="AR452" s="366"/>
      <c r="AS452" s="393"/>
      <c r="AT452" s="371"/>
      <c r="AU452" s="371"/>
      <c r="AV452" s="371"/>
      <c r="AW452" s="371"/>
      <c r="AX452" s="371"/>
      <c r="AY452" s="394"/>
      <c r="AZ452" s="372"/>
      <c r="BA452" s="372"/>
      <c r="BB452" s="372"/>
      <c r="BC452" s="372"/>
      <c r="BD452" s="372"/>
      <c r="BE452" s="365"/>
      <c r="BF452" s="366"/>
      <c r="BG452" s="366"/>
      <c r="BH452" s="366"/>
      <c r="BI452" s="366"/>
      <c r="BJ452" s="366"/>
      <c r="BK452" s="395"/>
      <c r="BL452" s="373"/>
      <c r="BM452" s="373"/>
      <c r="BN452" s="373"/>
      <c r="BO452" s="373"/>
      <c r="BP452" s="373"/>
      <c r="BQ452" s="390"/>
      <c r="BR452" s="368"/>
      <c r="BS452" s="368"/>
      <c r="BT452" s="368"/>
      <c r="BU452" s="368"/>
      <c r="BV452" s="368"/>
      <c r="BW452" s="394"/>
      <c r="BX452" s="372"/>
      <c r="BY452" s="372"/>
      <c r="BZ452" s="372"/>
      <c r="CA452" s="372"/>
      <c r="CB452" s="372"/>
      <c r="CC452" s="395"/>
      <c r="CD452" s="389"/>
      <c r="CE452" s="373"/>
      <c r="CF452" s="373"/>
      <c r="CG452" s="373"/>
      <c r="CH452" s="308"/>
    </row>
    <row r="453" spans="1:86" customFormat="1" hidden="1" x14ac:dyDescent="0.25">
      <c r="A453" s="497"/>
      <c r="B453" s="330"/>
      <c r="C453" s="330"/>
      <c r="D453" s="431"/>
      <c r="E453" s="330"/>
      <c r="F453" s="431"/>
      <c r="G453" s="481"/>
      <c r="H453" s="436"/>
      <c r="I453" s="513"/>
      <c r="J453" s="365"/>
      <c r="K453" s="365"/>
      <c r="L453" s="366"/>
      <c r="M453" s="366"/>
      <c r="N453" s="366"/>
      <c r="O453" s="389"/>
      <c r="P453" s="389"/>
      <c r="Q453" s="367"/>
      <c r="R453" s="367"/>
      <c r="S453" s="367"/>
      <c r="T453" s="367"/>
      <c r="U453" s="390"/>
      <c r="V453" s="368"/>
      <c r="W453" s="368"/>
      <c r="X453" s="368"/>
      <c r="Y453" s="368"/>
      <c r="Z453" s="368"/>
      <c r="AA453" s="391"/>
      <c r="AB453" s="369"/>
      <c r="AC453" s="369"/>
      <c r="AD453" s="369"/>
      <c r="AE453" s="369"/>
      <c r="AF453" s="369"/>
      <c r="AG453" s="392"/>
      <c r="AH453" s="370"/>
      <c r="AI453" s="370"/>
      <c r="AJ453" s="370"/>
      <c r="AK453" s="370"/>
      <c r="AL453" s="370"/>
      <c r="AM453" s="365"/>
      <c r="AN453" s="366"/>
      <c r="AO453" s="366"/>
      <c r="AP453" s="366"/>
      <c r="AQ453" s="366"/>
      <c r="AR453" s="366"/>
      <c r="AS453" s="393"/>
      <c r="AT453" s="371"/>
      <c r="AU453" s="371"/>
      <c r="AV453" s="371"/>
      <c r="AW453" s="371"/>
      <c r="AX453" s="371"/>
      <c r="AY453" s="394"/>
      <c r="AZ453" s="372"/>
      <c r="BA453" s="372"/>
      <c r="BB453" s="372"/>
      <c r="BC453" s="372"/>
      <c r="BD453" s="372"/>
      <c r="BE453" s="365"/>
      <c r="BF453" s="366"/>
      <c r="BG453" s="366"/>
      <c r="BH453" s="366"/>
      <c r="BI453" s="366"/>
      <c r="BJ453" s="366"/>
      <c r="BK453" s="395"/>
      <c r="BL453" s="373"/>
      <c r="BM453" s="373"/>
      <c r="BN453" s="373"/>
      <c r="BO453" s="373"/>
      <c r="BP453" s="373"/>
      <c r="BQ453" s="390"/>
      <c r="BR453" s="368"/>
      <c r="BS453" s="368"/>
      <c r="BT453" s="368"/>
      <c r="BU453" s="368"/>
      <c r="BV453" s="368"/>
      <c r="BW453" s="394"/>
      <c r="BX453" s="372"/>
      <c r="BY453" s="372"/>
      <c r="BZ453" s="372"/>
      <c r="CA453" s="372"/>
      <c r="CB453" s="372"/>
      <c r="CC453" s="395"/>
      <c r="CD453" s="389"/>
      <c r="CE453" s="373"/>
      <c r="CF453" s="373"/>
      <c r="CG453" s="373"/>
      <c r="CH453" s="308"/>
    </row>
    <row r="454" spans="1:86" customFormat="1" hidden="1" x14ac:dyDescent="0.25">
      <c r="A454" s="497"/>
      <c r="B454" s="330"/>
      <c r="C454" s="330"/>
      <c r="D454" s="431"/>
      <c r="E454" s="330"/>
      <c r="F454" s="431"/>
      <c r="G454" s="481"/>
      <c r="H454" s="436"/>
      <c r="I454" s="433"/>
      <c r="J454" s="365"/>
      <c r="K454" s="365"/>
      <c r="L454" s="366"/>
      <c r="M454" s="366"/>
      <c r="N454" s="366"/>
      <c r="O454" s="389"/>
      <c r="P454" s="389"/>
      <c r="Q454" s="367"/>
      <c r="R454" s="367"/>
      <c r="S454" s="367"/>
      <c r="T454" s="367"/>
      <c r="U454" s="390"/>
      <c r="V454" s="368"/>
      <c r="W454" s="368"/>
      <c r="X454" s="368"/>
      <c r="Y454" s="368"/>
      <c r="Z454" s="368"/>
      <c r="AA454" s="391"/>
      <c r="AB454" s="369"/>
      <c r="AC454" s="369"/>
      <c r="AD454" s="369"/>
      <c r="AE454" s="369"/>
      <c r="AF454" s="369"/>
      <c r="AG454" s="392"/>
      <c r="AH454" s="370"/>
      <c r="AI454" s="370"/>
      <c r="AJ454" s="370"/>
      <c r="AK454" s="370"/>
      <c r="AL454" s="370"/>
      <c r="AM454" s="365"/>
      <c r="AN454" s="366"/>
      <c r="AO454" s="366"/>
      <c r="AP454" s="366"/>
      <c r="AQ454" s="366"/>
      <c r="AR454" s="366"/>
      <c r="AS454" s="393"/>
      <c r="AT454" s="371"/>
      <c r="AU454" s="371"/>
      <c r="AV454" s="371"/>
      <c r="AW454" s="371"/>
      <c r="AX454" s="371"/>
      <c r="AY454" s="394"/>
      <c r="AZ454" s="372"/>
      <c r="BA454" s="372"/>
      <c r="BB454" s="372"/>
      <c r="BC454" s="372"/>
      <c r="BD454" s="372"/>
      <c r="BE454" s="365"/>
      <c r="BF454" s="366"/>
      <c r="BG454" s="366"/>
      <c r="BH454" s="366"/>
      <c r="BI454" s="366"/>
      <c r="BJ454" s="366"/>
      <c r="BK454" s="395"/>
      <c r="BL454" s="373"/>
      <c r="BM454" s="373"/>
      <c r="BN454" s="373"/>
      <c r="BO454" s="373"/>
      <c r="BP454" s="373"/>
      <c r="BQ454" s="390"/>
      <c r="BR454" s="368"/>
      <c r="BS454" s="368"/>
      <c r="BT454" s="368"/>
      <c r="BU454" s="368"/>
      <c r="BV454" s="368"/>
      <c r="BW454" s="394"/>
      <c r="BX454" s="372"/>
      <c r="BY454" s="372"/>
      <c r="BZ454" s="372"/>
      <c r="CA454" s="372"/>
      <c r="CB454" s="372"/>
      <c r="CC454" s="395"/>
      <c r="CD454" s="389"/>
      <c r="CE454" s="373"/>
      <c r="CF454" s="373"/>
      <c r="CG454" s="373"/>
      <c r="CH454" s="308"/>
    </row>
    <row r="455" spans="1:86" customFormat="1" hidden="1" x14ac:dyDescent="0.25">
      <c r="A455" s="497"/>
      <c r="B455" s="330"/>
      <c r="C455" s="330"/>
      <c r="D455" s="431"/>
      <c r="E455" s="330"/>
      <c r="F455" s="431"/>
      <c r="G455" s="481"/>
      <c r="H455" s="432"/>
      <c r="I455" s="433"/>
      <c r="J455" s="365"/>
      <c r="K455" s="365"/>
      <c r="L455" s="366"/>
      <c r="M455" s="366"/>
      <c r="N455" s="366"/>
      <c r="O455" s="389"/>
      <c r="P455" s="389"/>
      <c r="Q455" s="367"/>
      <c r="R455" s="367"/>
      <c r="S455" s="367"/>
      <c r="T455" s="367"/>
      <c r="U455" s="390"/>
      <c r="V455" s="368"/>
      <c r="W455" s="368"/>
      <c r="X455" s="368"/>
      <c r="Y455" s="368"/>
      <c r="Z455" s="368"/>
      <c r="AA455" s="391"/>
      <c r="AB455" s="369"/>
      <c r="AC455" s="369"/>
      <c r="AD455" s="369"/>
      <c r="AE455" s="369"/>
      <c r="AF455" s="369"/>
      <c r="AG455" s="392"/>
      <c r="AH455" s="370"/>
      <c r="AI455" s="370"/>
      <c r="AJ455" s="370"/>
      <c r="AK455" s="370"/>
      <c r="AL455" s="370"/>
      <c r="AM455" s="365"/>
      <c r="AN455" s="366"/>
      <c r="AO455" s="366"/>
      <c r="AP455" s="366"/>
      <c r="AQ455" s="366"/>
      <c r="AR455" s="366"/>
      <c r="AS455" s="393"/>
      <c r="AT455" s="371"/>
      <c r="AU455" s="371"/>
      <c r="AV455" s="371"/>
      <c r="AW455" s="371"/>
      <c r="AX455" s="371"/>
      <c r="AY455" s="394"/>
      <c r="AZ455" s="372"/>
      <c r="BA455" s="372"/>
      <c r="BB455" s="372"/>
      <c r="BC455" s="372"/>
      <c r="BD455" s="372"/>
      <c r="BE455" s="365"/>
      <c r="BF455" s="366"/>
      <c r="BG455" s="366"/>
      <c r="BH455" s="366"/>
      <c r="BI455" s="366"/>
      <c r="BJ455" s="366"/>
      <c r="BK455" s="395"/>
      <c r="BL455" s="373"/>
      <c r="BM455" s="373"/>
      <c r="BN455" s="373"/>
      <c r="BO455" s="373"/>
      <c r="BP455" s="373"/>
      <c r="BQ455" s="390"/>
      <c r="BR455" s="368"/>
      <c r="BS455" s="368"/>
      <c r="BT455" s="368"/>
      <c r="BU455" s="368"/>
      <c r="BV455" s="368"/>
      <c r="BW455" s="394"/>
      <c r="BX455" s="372"/>
      <c r="BY455" s="372"/>
      <c r="BZ455" s="372"/>
      <c r="CA455" s="372"/>
      <c r="CB455" s="372"/>
      <c r="CC455" s="395"/>
      <c r="CD455" s="389"/>
      <c r="CE455" s="373"/>
      <c r="CF455" s="373"/>
      <c r="CG455" s="373"/>
      <c r="CH455" s="308"/>
    </row>
    <row r="456" spans="1:86" customFormat="1" hidden="1" x14ac:dyDescent="0.25">
      <c r="A456" s="505"/>
      <c r="B456" s="352"/>
      <c r="C456" s="352"/>
      <c r="D456" s="439"/>
      <c r="E456" s="352"/>
      <c r="F456" s="439"/>
      <c r="G456" s="517"/>
      <c r="H456" s="440"/>
      <c r="I456" s="441"/>
      <c r="J456" s="365"/>
      <c r="K456" s="365"/>
      <c r="L456" s="366"/>
      <c r="M456" s="366"/>
      <c r="N456" s="366"/>
      <c r="O456" s="389"/>
      <c r="P456" s="389"/>
      <c r="Q456" s="367"/>
      <c r="R456" s="367"/>
      <c r="S456" s="367"/>
      <c r="T456" s="367"/>
      <c r="U456" s="390"/>
      <c r="V456" s="368"/>
      <c r="W456" s="368"/>
      <c r="X456" s="368"/>
      <c r="Y456" s="368"/>
      <c r="Z456" s="368"/>
      <c r="AA456" s="391"/>
      <c r="AB456" s="369"/>
      <c r="AC456" s="369"/>
      <c r="AD456" s="369"/>
      <c r="AE456" s="369"/>
      <c r="AF456" s="369"/>
      <c r="AG456" s="392"/>
      <c r="AH456" s="370"/>
      <c r="AI456" s="370"/>
      <c r="AJ456" s="370"/>
      <c r="AK456" s="370"/>
      <c r="AL456" s="370"/>
      <c r="AM456" s="365"/>
      <c r="AN456" s="366"/>
      <c r="AO456" s="366"/>
      <c r="AP456" s="366"/>
      <c r="AQ456" s="366"/>
      <c r="AR456" s="366"/>
      <c r="AS456" s="393"/>
      <c r="AT456" s="371"/>
      <c r="AU456" s="371"/>
      <c r="AV456" s="371"/>
      <c r="AW456" s="371"/>
      <c r="AX456" s="371"/>
      <c r="AY456" s="394"/>
      <c r="AZ456" s="372"/>
      <c r="BA456" s="372"/>
      <c r="BB456" s="372"/>
      <c r="BC456" s="372"/>
      <c r="BD456" s="372"/>
      <c r="BE456" s="365"/>
      <c r="BF456" s="366"/>
      <c r="BG456" s="366"/>
      <c r="BH456" s="366"/>
      <c r="BI456" s="366"/>
      <c r="BJ456" s="366"/>
      <c r="BK456" s="395"/>
      <c r="BL456" s="373"/>
      <c r="BM456" s="373"/>
      <c r="BN456" s="373"/>
      <c r="BO456" s="373"/>
      <c r="BP456" s="373"/>
      <c r="BQ456" s="390"/>
      <c r="BR456" s="368"/>
      <c r="BS456" s="368"/>
      <c r="BT456" s="368"/>
      <c r="BU456" s="368"/>
      <c r="BV456" s="368"/>
      <c r="BW456" s="394"/>
      <c r="BX456" s="372"/>
      <c r="BY456" s="372"/>
      <c r="BZ456" s="372"/>
      <c r="CA456" s="372"/>
      <c r="CB456" s="372"/>
      <c r="CC456" s="395"/>
      <c r="CD456" s="389"/>
      <c r="CE456" s="373"/>
      <c r="CF456" s="373"/>
      <c r="CG456" s="373"/>
      <c r="CH456" s="308"/>
    </row>
    <row r="457" spans="1:86" customFormat="1" hidden="1" x14ac:dyDescent="0.25">
      <c r="A457" s="505"/>
      <c r="B457" s="352"/>
      <c r="C457" s="352"/>
      <c r="D457" s="439"/>
      <c r="E457" s="352"/>
      <c r="F457" s="439"/>
      <c r="G457" s="517"/>
      <c r="H457" s="440"/>
      <c r="I457" s="441"/>
      <c r="J457" s="365"/>
      <c r="K457" s="365"/>
      <c r="L457" s="366"/>
      <c r="M457" s="366"/>
      <c r="N457" s="366"/>
      <c r="O457" s="389"/>
      <c r="P457" s="389"/>
      <c r="Q457" s="367"/>
      <c r="R457" s="367"/>
      <c r="S457" s="367"/>
      <c r="T457" s="367"/>
      <c r="U457" s="390"/>
      <c r="V457" s="368"/>
      <c r="W457" s="368"/>
      <c r="X457" s="368"/>
      <c r="Y457" s="368"/>
      <c r="Z457" s="368"/>
      <c r="AA457" s="391"/>
      <c r="AB457" s="369"/>
      <c r="AC457" s="369"/>
      <c r="AD457" s="369"/>
      <c r="AE457" s="369"/>
      <c r="AF457" s="369"/>
      <c r="AG457" s="392"/>
      <c r="AH457" s="370"/>
      <c r="AI457" s="370"/>
      <c r="AJ457" s="370"/>
      <c r="AK457" s="370"/>
      <c r="AL457" s="370"/>
      <c r="AM457" s="365"/>
      <c r="AN457" s="366"/>
      <c r="AO457" s="366"/>
      <c r="AP457" s="366"/>
      <c r="AQ457" s="366"/>
      <c r="AR457" s="366"/>
      <c r="AS457" s="393"/>
      <c r="AT457" s="371"/>
      <c r="AU457" s="371"/>
      <c r="AV457" s="371"/>
      <c r="AW457" s="371"/>
      <c r="AX457" s="371"/>
      <c r="AY457" s="394"/>
      <c r="AZ457" s="372"/>
      <c r="BA457" s="372"/>
      <c r="BB457" s="372"/>
      <c r="BC457" s="372"/>
      <c r="BD457" s="372"/>
      <c r="BE457" s="365"/>
      <c r="BF457" s="366"/>
      <c r="BG457" s="366"/>
      <c r="BH457" s="366"/>
      <c r="BI457" s="366"/>
      <c r="BJ457" s="366"/>
      <c r="BK457" s="395"/>
      <c r="BL457" s="373"/>
      <c r="BM457" s="373"/>
      <c r="BN457" s="373"/>
      <c r="BO457" s="373"/>
      <c r="BP457" s="373"/>
      <c r="BQ457" s="390"/>
      <c r="BR457" s="368"/>
      <c r="BS457" s="368"/>
      <c r="BT457" s="368"/>
      <c r="BU457" s="368"/>
      <c r="BV457" s="368"/>
      <c r="BW457" s="394"/>
      <c r="BX457" s="372"/>
      <c r="BY457" s="372"/>
      <c r="BZ457" s="372"/>
      <c r="CA457" s="372"/>
      <c r="CB457" s="372"/>
      <c r="CC457" s="395"/>
      <c r="CD457" s="389"/>
      <c r="CE457" s="373"/>
      <c r="CF457" s="373"/>
      <c r="CG457" s="373"/>
      <c r="CH457" s="308"/>
    </row>
    <row r="458" spans="1:86" customFormat="1" hidden="1" x14ac:dyDescent="0.25">
      <c r="A458" s="374"/>
      <c r="B458" s="374"/>
      <c r="C458" s="375"/>
      <c r="D458" s="376"/>
      <c r="E458" s="374"/>
      <c r="F458" s="376"/>
      <c r="G458" s="386"/>
      <c r="H458" s="458"/>
      <c r="I458" s="377"/>
      <c r="J458" s="365"/>
      <c r="K458" s="365"/>
      <c r="L458" s="366"/>
      <c r="M458" s="366"/>
      <c r="N458" s="366"/>
      <c r="O458" s="389"/>
      <c r="P458" s="389"/>
      <c r="Q458" s="367"/>
      <c r="R458" s="367"/>
      <c r="S458" s="367"/>
      <c r="T458" s="367"/>
      <c r="U458" s="390"/>
      <c r="V458" s="368"/>
      <c r="W458" s="368"/>
      <c r="X458" s="368"/>
      <c r="Y458" s="368"/>
      <c r="Z458" s="368"/>
      <c r="AA458" s="391"/>
      <c r="AB458" s="369"/>
      <c r="AC458" s="369"/>
      <c r="AD458" s="369"/>
      <c r="AE458" s="369"/>
      <c r="AF458" s="369"/>
      <c r="AG458" s="392"/>
      <c r="AH458" s="370"/>
      <c r="AI458" s="370"/>
      <c r="AJ458" s="370"/>
      <c r="AK458" s="370"/>
      <c r="AL458" s="370"/>
      <c r="AM458" s="365"/>
      <c r="AN458" s="366"/>
      <c r="AO458" s="366"/>
      <c r="AP458" s="366"/>
      <c r="AQ458" s="366"/>
      <c r="AR458" s="366"/>
      <c r="AS458" s="393"/>
      <c r="AT458" s="371"/>
      <c r="AU458" s="371"/>
      <c r="AV458" s="371"/>
      <c r="AW458" s="371"/>
      <c r="AX458" s="371"/>
      <c r="AY458" s="394"/>
      <c r="AZ458" s="372"/>
      <c r="BA458" s="372"/>
      <c r="BB458" s="372"/>
      <c r="BC458" s="372"/>
      <c r="BD458" s="372"/>
      <c r="BE458" s="365"/>
      <c r="BF458" s="366"/>
      <c r="BG458" s="366"/>
      <c r="BH458" s="366"/>
      <c r="BI458" s="366"/>
      <c r="BJ458" s="366"/>
      <c r="BK458" s="395"/>
      <c r="BL458" s="373"/>
      <c r="BM458" s="373"/>
      <c r="BN458" s="373"/>
      <c r="BO458" s="373"/>
      <c r="BP458" s="373"/>
      <c r="BQ458" s="390"/>
      <c r="BR458" s="368"/>
      <c r="BS458" s="368"/>
      <c r="BT458" s="368"/>
      <c r="BU458" s="368"/>
      <c r="BV458" s="368"/>
      <c r="BW458" s="394"/>
      <c r="BX458" s="372"/>
      <c r="BY458" s="372"/>
      <c r="BZ458" s="372"/>
      <c r="CA458" s="372"/>
      <c r="CB458" s="372"/>
      <c r="CC458" s="395"/>
      <c r="CD458" s="389"/>
      <c r="CE458" s="373"/>
      <c r="CF458" s="373"/>
      <c r="CG458" s="373"/>
      <c r="CH458" s="308"/>
    </row>
    <row r="459" spans="1:86" customFormat="1" hidden="1" x14ac:dyDescent="0.25">
      <c r="A459" s="374"/>
      <c r="B459" s="374"/>
      <c r="C459" s="380"/>
      <c r="D459" s="376"/>
      <c r="E459" s="374"/>
      <c r="F459" s="376"/>
      <c r="G459" s="386"/>
      <c r="H459" s="458"/>
      <c r="I459" s="377"/>
      <c r="J459" s="365"/>
      <c r="K459" s="365"/>
      <c r="L459" s="366"/>
      <c r="M459" s="366"/>
      <c r="N459" s="366"/>
      <c r="O459" s="389"/>
      <c r="P459" s="389"/>
      <c r="Q459" s="367"/>
      <c r="R459" s="367"/>
      <c r="S459" s="367"/>
      <c r="T459" s="367"/>
      <c r="U459" s="390"/>
      <c r="V459" s="368"/>
      <c r="W459" s="368"/>
      <c r="X459" s="368"/>
      <c r="Y459" s="368"/>
      <c r="Z459" s="368"/>
      <c r="AA459" s="391"/>
      <c r="AB459" s="369"/>
      <c r="AC459" s="369"/>
      <c r="AD459" s="369"/>
      <c r="AE459" s="369"/>
      <c r="AF459" s="369"/>
      <c r="AG459" s="392"/>
      <c r="AH459" s="370"/>
      <c r="AI459" s="370"/>
      <c r="AJ459" s="370"/>
      <c r="AK459" s="370"/>
      <c r="AL459" s="370"/>
      <c r="AM459" s="365"/>
      <c r="AN459" s="366"/>
      <c r="AO459" s="366"/>
      <c r="AP459" s="366"/>
      <c r="AQ459" s="366"/>
      <c r="AR459" s="366"/>
      <c r="AS459" s="393"/>
      <c r="AT459" s="371"/>
      <c r="AU459" s="371"/>
      <c r="AV459" s="371"/>
      <c r="AW459" s="371"/>
      <c r="AX459" s="371"/>
      <c r="AY459" s="394"/>
      <c r="AZ459" s="372"/>
      <c r="BA459" s="372"/>
      <c r="BB459" s="372"/>
      <c r="BC459" s="372"/>
      <c r="BD459" s="372"/>
      <c r="BE459" s="365"/>
      <c r="BF459" s="366"/>
      <c r="BG459" s="366"/>
      <c r="BH459" s="366"/>
      <c r="BI459" s="366"/>
      <c r="BJ459" s="366"/>
      <c r="BK459" s="395"/>
      <c r="BL459" s="373"/>
      <c r="BM459" s="373"/>
      <c r="BN459" s="373"/>
      <c r="BO459" s="373"/>
      <c r="BP459" s="373"/>
      <c r="BQ459" s="390"/>
      <c r="BR459" s="368"/>
      <c r="BS459" s="368"/>
      <c r="BT459" s="368"/>
      <c r="BU459" s="368"/>
      <c r="BV459" s="368"/>
      <c r="BW459" s="394"/>
      <c r="BX459" s="372"/>
      <c r="BY459" s="372"/>
      <c r="BZ459" s="372"/>
      <c r="CA459" s="372"/>
      <c r="CB459" s="372"/>
      <c r="CC459" s="395"/>
      <c r="CD459" s="389"/>
      <c r="CE459" s="373"/>
      <c r="CF459" s="373"/>
      <c r="CG459" s="373"/>
      <c r="CH459" s="308"/>
    </row>
    <row r="460" spans="1:86" customFormat="1" hidden="1" x14ac:dyDescent="0.25">
      <c r="A460" s="374"/>
      <c r="B460" s="374"/>
      <c r="C460" s="380"/>
      <c r="D460" s="413"/>
      <c r="E460" s="374"/>
      <c r="F460" s="376"/>
      <c r="G460" s="386"/>
      <c r="H460" s="458"/>
      <c r="I460" s="377"/>
      <c r="J460" s="365"/>
      <c r="K460" s="365"/>
      <c r="L460" s="366"/>
      <c r="M460" s="366"/>
      <c r="N460" s="366"/>
      <c r="O460" s="389"/>
      <c r="P460" s="389"/>
      <c r="Q460" s="367"/>
      <c r="R460" s="367"/>
      <c r="S460" s="367"/>
      <c r="T460" s="367"/>
      <c r="U460" s="390"/>
      <c r="V460" s="368"/>
      <c r="W460" s="368"/>
      <c r="X460" s="368"/>
      <c r="Y460" s="368"/>
      <c r="Z460" s="368"/>
      <c r="AA460" s="391"/>
      <c r="AB460" s="369"/>
      <c r="AC460" s="369"/>
      <c r="AD460" s="369"/>
      <c r="AE460" s="369"/>
      <c r="AF460" s="369"/>
      <c r="AG460" s="392"/>
      <c r="AH460" s="370"/>
      <c r="AI460" s="370"/>
      <c r="AJ460" s="370"/>
      <c r="AK460" s="370"/>
      <c r="AL460" s="370"/>
      <c r="AM460" s="365"/>
      <c r="AN460" s="366"/>
      <c r="AO460" s="366"/>
      <c r="AP460" s="366"/>
      <c r="AQ460" s="366"/>
      <c r="AR460" s="366"/>
      <c r="AS460" s="393"/>
      <c r="AT460" s="371"/>
      <c r="AU460" s="371"/>
      <c r="AV460" s="371"/>
      <c r="AW460" s="371"/>
      <c r="AX460" s="371"/>
      <c r="AY460" s="394"/>
      <c r="AZ460" s="372"/>
      <c r="BA460" s="372"/>
      <c r="BB460" s="372"/>
      <c r="BC460" s="372"/>
      <c r="BD460" s="372"/>
      <c r="BE460" s="365"/>
      <c r="BF460" s="366"/>
      <c r="BG460" s="366"/>
      <c r="BH460" s="366"/>
      <c r="BI460" s="366"/>
      <c r="BJ460" s="366"/>
      <c r="BK460" s="395"/>
      <c r="BL460" s="373"/>
      <c r="BM460" s="373"/>
      <c r="BN460" s="373"/>
      <c r="BO460" s="373"/>
      <c r="BP460" s="373"/>
      <c r="BQ460" s="390"/>
      <c r="BR460" s="368"/>
      <c r="BS460" s="368"/>
      <c r="BT460" s="368"/>
      <c r="BU460" s="368"/>
      <c r="BV460" s="368"/>
      <c r="BW460" s="394"/>
      <c r="BX460" s="372"/>
      <c r="BY460" s="372"/>
      <c r="BZ460" s="372"/>
      <c r="CA460" s="372"/>
      <c r="CB460" s="372"/>
      <c r="CC460" s="395"/>
      <c r="CD460" s="389"/>
      <c r="CE460" s="373"/>
      <c r="CF460" s="373"/>
      <c r="CG460" s="373"/>
      <c r="CH460" s="308"/>
    </row>
    <row r="461" spans="1:86" customFormat="1" hidden="1" x14ac:dyDescent="0.25">
      <c r="A461" s="374"/>
      <c r="B461" s="374"/>
      <c r="C461" s="380"/>
      <c r="D461" s="383"/>
      <c r="E461" s="374"/>
      <c r="F461" s="376"/>
      <c r="G461" s="386"/>
      <c r="H461" s="444"/>
      <c r="I461" s="385"/>
      <c r="J461" s="365"/>
      <c r="K461" s="365"/>
      <c r="L461" s="366"/>
      <c r="M461" s="366"/>
      <c r="N461" s="366"/>
      <c r="O461" s="389"/>
      <c r="P461" s="389"/>
      <c r="Q461" s="367"/>
      <c r="R461" s="367"/>
      <c r="S461" s="367"/>
      <c r="T461" s="367"/>
      <c r="U461" s="390"/>
      <c r="V461" s="368"/>
      <c r="W461" s="368"/>
      <c r="X461" s="368"/>
      <c r="Y461" s="368"/>
      <c r="Z461" s="368"/>
      <c r="AA461" s="391"/>
      <c r="AB461" s="369"/>
      <c r="AC461" s="369"/>
      <c r="AD461" s="369"/>
      <c r="AE461" s="369"/>
      <c r="AF461" s="369"/>
      <c r="AG461" s="392"/>
      <c r="AH461" s="370"/>
      <c r="AI461" s="370"/>
      <c r="AJ461" s="370"/>
      <c r="AK461" s="370"/>
      <c r="AL461" s="370"/>
      <c r="AM461" s="365"/>
      <c r="AN461" s="366"/>
      <c r="AO461" s="366"/>
      <c r="AP461" s="366"/>
      <c r="AQ461" s="366"/>
      <c r="AR461" s="366"/>
      <c r="AS461" s="393"/>
      <c r="AT461" s="371"/>
      <c r="AU461" s="371"/>
      <c r="AV461" s="371"/>
      <c r="AW461" s="371"/>
      <c r="AX461" s="371"/>
      <c r="AY461" s="394"/>
      <c r="AZ461" s="372"/>
      <c r="BA461" s="372"/>
      <c r="BB461" s="372"/>
      <c r="BC461" s="372"/>
      <c r="BD461" s="372"/>
      <c r="BE461" s="365"/>
      <c r="BF461" s="366"/>
      <c r="BG461" s="366"/>
      <c r="BH461" s="366"/>
      <c r="BI461" s="366"/>
      <c r="BJ461" s="366"/>
      <c r="BK461" s="395"/>
      <c r="BL461" s="373"/>
      <c r="BM461" s="373"/>
      <c r="BN461" s="373"/>
      <c r="BO461" s="373"/>
      <c r="BP461" s="373"/>
      <c r="BQ461" s="390"/>
      <c r="BR461" s="368"/>
      <c r="BS461" s="368"/>
      <c r="BT461" s="368"/>
      <c r="BU461" s="368"/>
      <c r="BV461" s="368"/>
      <c r="BW461" s="394"/>
      <c r="BX461" s="372"/>
      <c r="BY461" s="372"/>
      <c r="BZ461" s="372"/>
      <c r="CA461" s="372"/>
      <c r="CB461" s="372"/>
      <c r="CC461" s="395"/>
      <c r="CD461" s="389"/>
      <c r="CE461" s="373"/>
      <c r="CF461" s="373"/>
      <c r="CG461" s="373"/>
      <c r="CH461" s="308"/>
    </row>
    <row r="462" spans="1:86" customFormat="1" hidden="1" x14ac:dyDescent="0.25">
      <c r="A462" s="374"/>
      <c r="B462" s="374"/>
      <c r="C462" s="533"/>
      <c r="D462" s="455"/>
      <c r="E462" s="398"/>
      <c r="F462" s="455"/>
      <c r="G462" s="473"/>
      <c r="H462" s="534"/>
      <c r="I462" s="415"/>
      <c r="J462" s="365"/>
      <c r="K462" s="365"/>
      <c r="L462" s="366"/>
      <c r="M462" s="366"/>
      <c r="N462" s="365"/>
      <c r="O462" s="389"/>
      <c r="P462" s="389"/>
      <c r="Q462" s="367"/>
      <c r="R462" s="389"/>
      <c r="S462" s="367"/>
      <c r="T462" s="389"/>
      <c r="U462" s="390"/>
      <c r="V462" s="390"/>
      <c r="W462" s="368"/>
      <c r="X462" s="390"/>
      <c r="Y462" s="368"/>
      <c r="Z462" s="390"/>
      <c r="AA462" s="391"/>
      <c r="AB462" s="391"/>
      <c r="AC462" s="369"/>
      <c r="AD462" s="391"/>
      <c r="AE462" s="369"/>
      <c r="AF462" s="391"/>
      <c r="AG462" s="392"/>
      <c r="AH462" s="392"/>
      <c r="AI462" s="370"/>
      <c r="AJ462" s="392"/>
      <c r="AK462" s="370"/>
      <c r="AL462" s="392"/>
      <c r="AM462" s="365"/>
      <c r="AN462" s="365"/>
      <c r="AO462" s="366"/>
      <c r="AP462" s="365"/>
      <c r="AQ462" s="366"/>
      <c r="AR462" s="365"/>
      <c r="AS462" s="393"/>
      <c r="AT462" s="393"/>
      <c r="AU462" s="371"/>
      <c r="AV462" s="393"/>
      <c r="AW462" s="371"/>
      <c r="AX462" s="393"/>
      <c r="AY462" s="394"/>
      <c r="AZ462" s="394"/>
      <c r="BA462" s="372"/>
      <c r="BB462" s="394"/>
      <c r="BC462" s="372"/>
      <c r="BD462" s="394"/>
      <c r="BE462" s="365"/>
      <c r="BF462" s="365"/>
      <c r="BG462" s="366"/>
      <c r="BH462" s="365"/>
      <c r="BI462" s="366"/>
      <c r="BJ462" s="365"/>
      <c r="BK462" s="395"/>
      <c r="BL462" s="395"/>
      <c r="BM462" s="373"/>
      <c r="BN462" s="395"/>
      <c r="BO462" s="373"/>
      <c r="BP462" s="395"/>
      <c r="BQ462" s="390"/>
      <c r="BR462" s="390"/>
      <c r="BS462" s="368"/>
      <c r="BT462" s="390"/>
      <c r="BU462" s="368"/>
      <c r="BV462" s="390"/>
      <c r="BW462" s="394"/>
      <c r="BX462" s="394"/>
      <c r="BY462" s="372"/>
      <c r="BZ462" s="394"/>
      <c r="CA462" s="372"/>
      <c r="CB462" s="394"/>
      <c r="CC462" s="395"/>
      <c r="CD462" s="389"/>
      <c r="CE462" s="373"/>
      <c r="CF462" s="373"/>
      <c r="CG462" s="395"/>
      <c r="CH462" s="308"/>
    </row>
    <row r="463" spans="1:86" customFormat="1" hidden="1" x14ac:dyDescent="0.25">
      <c r="A463" s="374"/>
      <c r="B463" s="374"/>
      <c r="C463" s="533"/>
      <c r="D463" s="455"/>
      <c r="E463" s="398"/>
      <c r="F463" s="455"/>
      <c r="G463" s="473"/>
      <c r="H463" s="414"/>
      <c r="I463" s="415"/>
      <c r="J463" s="365"/>
      <c r="K463" s="365"/>
      <c r="L463" s="366"/>
      <c r="M463" s="366"/>
      <c r="N463" s="365"/>
      <c r="O463" s="389"/>
      <c r="P463" s="389"/>
      <c r="Q463" s="367"/>
      <c r="R463" s="389"/>
      <c r="S463" s="367"/>
      <c r="T463" s="389"/>
      <c r="U463" s="390"/>
      <c r="V463" s="390"/>
      <c r="W463" s="368"/>
      <c r="X463" s="390"/>
      <c r="Y463" s="368"/>
      <c r="Z463" s="390"/>
      <c r="AA463" s="391"/>
      <c r="AB463" s="391"/>
      <c r="AC463" s="369"/>
      <c r="AD463" s="391"/>
      <c r="AE463" s="369"/>
      <c r="AF463" s="391"/>
      <c r="AG463" s="392"/>
      <c r="AH463" s="392"/>
      <c r="AI463" s="370"/>
      <c r="AJ463" s="392"/>
      <c r="AK463" s="370"/>
      <c r="AL463" s="392"/>
      <c r="AM463" s="365"/>
      <c r="AN463" s="365"/>
      <c r="AO463" s="366"/>
      <c r="AP463" s="365"/>
      <c r="AQ463" s="366"/>
      <c r="AR463" s="365"/>
      <c r="AS463" s="393"/>
      <c r="AT463" s="393"/>
      <c r="AU463" s="371"/>
      <c r="AV463" s="393"/>
      <c r="AW463" s="371"/>
      <c r="AX463" s="393"/>
      <c r="AY463" s="394"/>
      <c r="AZ463" s="394"/>
      <c r="BA463" s="372"/>
      <c r="BB463" s="394"/>
      <c r="BC463" s="372"/>
      <c r="BD463" s="394"/>
      <c r="BE463" s="365"/>
      <c r="BF463" s="365"/>
      <c r="BG463" s="366"/>
      <c r="BH463" s="365"/>
      <c r="BI463" s="366"/>
      <c r="BJ463" s="365"/>
      <c r="BK463" s="395"/>
      <c r="BL463" s="395"/>
      <c r="BM463" s="373"/>
      <c r="BN463" s="395"/>
      <c r="BO463" s="373"/>
      <c r="BP463" s="395"/>
      <c r="BQ463" s="390"/>
      <c r="BR463" s="390"/>
      <c r="BS463" s="368"/>
      <c r="BT463" s="390"/>
      <c r="BU463" s="368"/>
      <c r="BV463" s="390"/>
      <c r="BW463" s="394"/>
      <c r="BX463" s="394"/>
      <c r="BY463" s="372"/>
      <c r="BZ463" s="394"/>
      <c r="CA463" s="372"/>
      <c r="CB463" s="394"/>
      <c r="CC463" s="395"/>
      <c r="CD463" s="389"/>
      <c r="CE463" s="373"/>
      <c r="CF463" s="373"/>
      <c r="CG463" s="395"/>
      <c r="CH463" s="308"/>
    </row>
    <row r="464" spans="1:86" customFormat="1" hidden="1" x14ac:dyDescent="0.25">
      <c r="A464" s="374"/>
      <c r="B464" s="374"/>
      <c r="C464" s="375"/>
      <c r="D464" s="376"/>
      <c r="E464" s="398"/>
      <c r="F464" s="376"/>
      <c r="G464" s="386"/>
      <c r="H464" s="414"/>
      <c r="I464" s="463"/>
      <c r="J464" s="365"/>
      <c r="K464" s="365"/>
      <c r="L464" s="366"/>
      <c r="M464" s="366"/>
      <c r="N464" s="365"/>
      <c r="O464" s="389"/>
      <c r="P464" s="389"/>
      <c r="Q464" s="367"/>
      <c r="R464" s="389"/>
      <c r="S464" s="367"/>
      <c r="T464" s="389"/>
      <c r="U464" s="390"/>
      <c r="V464" s="390"/>
      <c r="W464" s="368"/>
      <c r="X464" s="390"/>
      <c r="Y464" s="368"/>
      <c r="Z464" s="390"/>
      <c r="AA464" s="391"/>
      <c r="AB464" s="391"/>
      <c r="AC464" s="369"/>
      <c r="AD464" s="391"/>
      <c r="AE464" s="369"/>
      <c r="AF464" s="391"/>
      <c r="AG464" s="392"/>
      <c r="AH464" s="392"/>
      <c r="AI464" s="370"/>
      <c r="AJ464" s="392"/>
      <c r="AK464" s="370"/>
      <c r="AL464" s="392"/>
      <c r="AM464" s="365"/>
      <c r="AN464" s="365"/>
      <c r="AO464" s="366"/>
      <c r="AP464" s="365"/>
      <c r="AQ464" s="366"/>
      <c r="AR464" s="365"/>
      <c r="AS464" s="393"/>
      <c r="AT464" s="393"/>
      <c r="AU464" s="371"/>
      <c r="AV464" s="393"/>
      <c r="AW464" s="371"/>
      <c r="AX464" s="393"/>
      <c r="AY464" s="394"/>
      <c r="AZ464" s="394"/>
      <c r="BA464" s="372"/>
      <c r="BB464" s="394"/>
      <c r="BC464" s="372"/>
      <c r="BD464" s="394"/>
      <c r="BE464" s="365"/>
      <c r="BF464" s="365"/>
      <c r="BG464" s="366"/>
      <c r="BH464" s="365"/>
      <c r="BI464" s="366"/>
      <c r="BJ464" s="365"/>
      <c r="BK464" s="395"/>
      <c r="BL464" s="395"/>
      <c r="BM464" s="373"/>
      <c r="BN464" s="395"/>
      <c r="BO464" s="373"/>
      <c r="BP464" s="395"/>
      <c r="BQ464" s="390"/>
      <c r="BR464" s="390"/>
      <c r="BS464" s="368"/>
      <c r="BT464" s="390"/>
      <c r="BU464" s="368"/>
      <c r="BV464" s="390"/>
      <c r="BW464" s="394"/>
      <c r="BX464" s="394"/>
      <c r="BY464" s="372"/>
      <c r="BZ464" s="394"/>
      <c r="CA464" s="372"/>
      <c r="CB464" s="394"/>
      <c r="CC464" s="395"/>
      <c r="CD464" s="389"/>
      <c r="CE464" s="373"/>
      <c r="CF464" s="373"/>
      <c r="CG464" s="395"/>
      <c r="CH464" s="308"/>
    </row>
    <row r="465" spans="1:86" customFormat="1" hidden="1" x14ac:dyDescent="0.25">
      <c r="A465" s="405"/>
      <c r="B465" s="405"/>
      <c r="C465" s="405"/>
      <c r="D465" s="410"/>
      <c r="E465" s="405"/>
      <c r="F465" s="406"/>
      <c r="G465" s="407"/>
      <c r="H465" s="469"/>
      <c r="I465" s="408"/>
      <c r="J465" s="418"/>
      <c r="K465" s="418"/>
      <c r="L465" s="418"/>
      <c r="M465" s="418"/>
      <c r="N465" s="418"/>
      <c r="O465" s="419"/>
      <c r="P465" s="419"/>
      <c r="Q465" s="419"/>
      <c r="R465" s="419"/>
      <c r="S465" s="419"/>
      <c r="T465" s="419"/>
      <c r="U465" s="420"/>
      <c r="V465" s="420"/>
      <c r="W465" s="420"/>
      <c r="X465" s="420"/>
      <c r="Y465" s="420"/>
      <c r="Z465" s="420"/>
      <c r="AA465" s="421"/>
      <c r="AB465" s="421"/>
      <c r="AC465" s="421"/>
      <c r="AD465" s="421"/>
      <c r="AE465" s="421"/>
      <c r="AF465" s="421"/>
      <c r="AG465" s="422"/>
      <c r="AH465" s="422"/>
      <c r="AI465" s="422"/>
      <c r="AJ465" s="422"/>
      <c r="AK465" s="422"/>
      <c r="AL465" s="422"/>
      <c r="AM465" s="418"/>
      <c r="AN465" s="418"/>
      <c r="AO465" s="418"/>
      <c r="AP465" s="418"/>
      <c r="AQ465" s="418"/>
      <c r="AR465" s="418"/>
      <c r="AS465" s="423"/>
      <c r="AT465" s="423"/>
      <c r="AU465" s="423"/>
      <c r="AV465" s="423"/>
      <c r="AW465" s="423"/>
      <c r="AX465" s="423"/>
      <c r="AY465" s="424"/>
      <c r="AZ465" s="424"/>
      <c r="BA465" s="424"/>
      <c r="BB465" s="424"/>
      <c r="BC465" s="424"/>
      <c r="BD465" s="424"/>
      <c r="BE465" s="418"/>
      <c r="BF465" s="418"/>
      <c r="BG465" s="418"/>
      <c r="BH465" s="418"/>
      <c r="BI465" s="418"/>
      <c r="BJ465" s="418"/>
      <c r="BK465" s="425"/>
      <c r="BL465" s="425"/>
      <c r="BM465" s="425"/>
      <c r="BN465" s="425"/>
      <c r="BO465" s="425"/>
      <c r="BP465" s="425"/>
      <c r="BQ465" s="420"/>
      <c r="BR465" s="420"/>
      <c r="BS465" s="420"/>
      <c r="BT465" s="420"/>
      <c r="BU465" s="420"/>
      <c r="BV465" s="420"/>
      <c r="BW465" s="424"/>
      <c r="BX465" s="424"/>
      <c r="BY465" s="424"/>
      <c r="BZ465" s="424"/>
      <c r="CA465" s="424"/>
      <c r="CB465" s="424"/>
      <c r="CC465" s="425"/>
      <c r="CD465" s="419"/>
      <c r="CE465" s="425"/>
      <c r="CF465" s="425"/>
      <c r="CG465" s="425"/>
      <c r="CH465" s="308"/>
    </row>
    <row r="466" spans="1:86" customFormat="1" hidden="1" x14ac:dyDescent="0.25">
      <c r="A466" s="520"/>
      <c r="B466" s="520"/>
      <c r="C466" s="520"/>
      <c r="D466" s="410"/>
      <c r="E466" s="520"/>
      <c r="F466" s="410"/>
      <c r="G466" s="503"/>
      <c r="H466" s="427"/>
      <c r="I466" s="504"/>
      <c r="J466" s="365"/>
      <c r="K466" s="365"/>
      <c r="L466" s="366"/>
      <c r="M466" s="366"/>
      <c r="N466" s="366"/>
      <c r="O466" s="389"/>
      <c r="P466" s="389"/>
      <c r="Q466" s="367"/>
      <c r="R466" s="367"/>
      <c r="S466" s="367"/>
      <c r="T466" s="367"/>
      <c r="U466" s="390"/>
      <c r="V466" s="368"/>
      <c r="W466" s="368"/>
      <c r="X466" s="368"/>
      <c r="Y466" s="368"/>
      <c r="Z466" s="368"/>
      <c r="AA466" s="391"/>
      <c r="AB466" s="369"/>
      <c r="AC466" s="369"/>
      <c r="AD466" s="369"/>
      <c r="AE466" s="369"/>
      <c r="AF466" s="369"/>
      <c r="AG466" s="392"/>
      <c r="AH466" s="370"/>
      <c r="AI466" s="370"/>
      <c r="AJ466" s="370"/>
      <c r="AK466" s="370"/>
      <c r="AL466" s="370"/>
      <c r="AM466" s="365"/>
      <c r="AN466" s="366"/>
      <c r="AO466" s="366"/>
      <c r="AP466" s="366"/>
      <c r="AQ466" s="366"/>
      <c r="AR466" s="366"/>
      <c r="AS466" s="393"/>
      <c r="AT466" s="371"/>
      <c r="AU466" s="371"/>
      <c r="AV466" s="371"/>
      <c r="AW466" s="371"/>
      <c r="AX466" s="371"/>
      <c r="AY466" s="394"/>
      <c r="AZ466" s="372"/>
      <c r="BA466" s="372"/>
      <c r="BB466" s="372"/>
      <c r="BC466" s="372"/>
      <c r="BD466" s="372"/>
      <c r="BE466" s="365"/>
      <c r="BF466" s="366"/>
      <c r="BG466" s="366"/>
      <c r="BH466" s="366"/>
      <c r="BI466" s="366"/>
      <c r="BJ466" s="366"/>
      <c r="BK466" s="395"/>
      <c r="BL466" s="373"/>
      <c r="BM466" s="373"/>
      <c r="BN466" s="373"/>
      <c r="BO466" s="373"/>
      <c r="BP466" s="373"/>
      <c r="BQ466" s="390"/>
      <c r="BR466" s="368"/>
      <c r="BS466" s="368"/>
      <c r="BT466" s="368"/>
      <c r="BU466" s="368"/>
      <c r="BV466" s="368"/>
      <c r="BW466" s="394"/>
      <c r="BX466" s="372"/>
      <c r="BY466" s="372"/>
      <c r="BZ466" s="372"/>
      <c r="CA466" s="372"/>
      <c r="CB466" s="372"/>
      <c r="CC466" s="395"/>
      <c r="CD466" s="389"/>
      <c r="CE466" s="373"/>
      <c r="CF466" s="373"/>
      <c r="CG466" s="373"/>
      <c r="CH466" s="308"/>
    </row>
    <row r="467" spans="1:86" customFormat="1" hidden="1" x14ac:dyDescent="0.25">
      <c r="A467" s="510"/>
      <c r="B467" s="510"/>
      <c r="C467" s="510"/>
      <c r="D467" s="511"/>
      <c r="E467" s="510"/>
      <c r="F467" s="511"/>
      <c r="G467" s="481"/>
      <c r="H467" s="432"/>
      <c r="I467" s="433"/>
      <c r="J467" s="365"/>
      <c r="K467" s="365"/>
      <c r="L467" s="366"/>
      <c r="M467" s="366"/>
      <c r="N467" s="366"/>
      <c r="O467" s="389"/>
      <c r="P467" s="389"/>
      <c r="Q467" s="367"/>
      <c r="R467" s="367"/>
      <c r="S467" s="367"/>
      <c r="T467" s="367"/>
      <c r="U467" s="390"/>
      <c r="V467" s="368"/>
      <c r="W467" s="368"/>
      <c r="X467" s="368"/>
      <c r="Y467" s="368"/>
      <c r="Z467" s="368"/>
      <c r="AA467" s="391"/>
      <c r="AB467" s="369"/>
      <c r="AC467" s="369"/>
      <c r="AD467" s="369"/>
      <c r="AE467" s="369"/>
      <c r="AF467" s="369"/>
      <c r="AG467" s="392"/>
      <c r="AH467" s="370"/>
      <c r="AI467" s="370"/>
      <c r="AJ467" s="370"/>
      <c r="AK467" s="370"/>
      <c r="AL467" s="370"/>
      <c r="AM467" s="365"/>
      <c r="AN467" s="366"/>
      <c r="AO467" s="366"/>
      <c r="AP467" s="366"/>
      <c r="AQ467" s="366"/>
      <c r="AR467" s="366"/>
      <c r="AS467" s="393"/>
      <c r="AT467" s="371"/>
      <c r="AU467" s="371"/>
      <c r="AV467" s="371"/>
      <c r="AW467" s="371"/>
      <c r="AX467" s="371"/>
      <c r="AY467" s="394"/>
      <c r="AZ467" s="372"/>
      <c r="BA467" s="372"/>
      <c r="BB467" s="372"/>
      <c r="BC467" s="372"/>
      <c r="BD467" s="372"/>
      <c r="BE467" s="365"/>
      <c r="BF467" s="366"/>
      <c r="BG467" s="366"/>
      <c r="BH467" s="366"/>
      <c r="BI467" s="366"/>
      <c r="BJ467" s="366"/>
      <c r="BK467" s="395"/>
      <c r="BL467" s="373"/>
      <c r="BM467" s="373"/>
      <c r="BN467" s="373"/>
      <c r="BO467" s="373"/>
      <c r="BP467" s="373"/>
      <c r="BQ467" s="390"/>
      <c r="BR467" s="368"/>
      <c r="BS467" s="368"/>
      <c r="BT467" s="368"/>
      <c r="BU467" s="368"/>
      <c r="BV467" s="368"/>
      <c r="BW467" s="394"/>
      <c r="BX467" s="372"/>
      <c r="BY467" s="372"/>
      <c r="BZ467" s="372"/>
      <c r="CA467" s="372"/>
      <c r="CB467" s="372"/>
      <c r="CC467" s="395"/>
      <c r="CD467" s="389"/>
      <c r="CE467" s="373"/>
      <c r="CF467" s="373"/>
      <c r="CG467" s="373"/>
      <c r="CH467" s="308"/>
    </row>
    <row r="468" spans="1:86" customFormat="1" hidden="1" x14ac:dyDescent="0.25">
      <c r="A468" s="510"/>
      <c r="B468" s="510"/>
      <c r="C468" s="510"/>
      <c r="D468" s="511"/>
      <c r="E468" s="510"/>
      <c r="F468" s="511"/>
      <c r="G468" s="481"/>
      <c r="H468" s="436"/>
      <c r="I468" s="433"/>
      <c r="J468" s="365"/>
      <c r="K468" s="365"/>
      <c r="L468" s="366"/>
      <c r="M468" s="366"/>
      <c r="N468" s="366"/>
      <c r="O468" s="389"/>
      <c r="P468" s="389"/>
      <c r="Q468" s="367"/>
      <c r="R468" s="367"/>
      <c r="S468" s="367"/>
      <c r="T468" s="367"/>
      <c r="U468" s="390"/>
      <c r="V468" s="368"/>
      <c r="W468" s="368"/>
      <c r="X468" s="368"/>
      <c r="Y468" s="368"/>
      <c r="Z468" s="368"/>
      <c r="AA468" s="391"/>
      <c r="AB468" s="369"/>
      <c r="AC468" s="369"/>
      <c r="AD468" s="369"/>
      <c r="AE468" s="369"/>
      <c r="AF468" s="369"/>
      <c r="AG468" s="392"/>
      <c r="AH468" s="370"/>
      <c r="AI468" s="370"/>
      <c r="AJ468" s="370"/>
      <c r="AK468" s="370"/>
      <c r="AL468" s="370"/>
      <c r="AM468" s="365"/>
      <c r="AN468" s="366"/>
      <c r="AO468" s="366"/>
      <c r="AP468" s="366"/>
      <c r="AQ468" s="366"/>
      <c r="AR468" s="366"/>
      <c r="AS468" s="393"/>
      <c r="AT468" s="371"/>
      <c r="AU468" s="371"/>
      <c r="AV468" s="371"/>
      <c r="AW468" s="371"/>
      <c r="AX468" s="371"/>
      <c r="AY468" s="394"/>
      <c r="AZ468" s="372"/>
      <c r="BA468" s="372"/>
      <c r="BB468" s="372"/>
      <c r="BC468" s="372"/>
      <c r="BD468" s="372"/>
      <c r="BE468" s="365"/>
      <c r="BF468" s="366"/>
      <c r="BG468" s="366"/>
      <c r="BH468" s="366"/>
      <c r="BI468" s="366"/>
      <c r="BJ468" s="366"/>
      <c r="BK468" s="395"/>
      <c r="BL468" s="373"/>
      <c r="BM468" s="373"/>
      <c r="BN468" s="373"/>
      <c r="BO468" s="373"/>
      <c r="BP468" s="373"/>
      <c r="BQ468" s="390"/>
      <c r="BR468" s="368"/>
      <c r="BS468" s="368"/>
      <c r="BT468" s="368"/>
      <c r="BU468" s="368"/>
      <c r="BV468" s="368"/>
      <c r="BW468" s="394"/>
      <c r="BX468" s="372"/>
      <c r="BY468" s="372"/>
      <c r="BZ468" s="372"/>
      <c r="CA468" s="372"/>
      <c r="CB468" s="372"/>
      <c r="CC468" s="395"/>
      <c r="CD468" s="389"/>
      <c r="CE468" s="373"/>
      <c r="CF468" s="373"/>
      <c r="CG468" s="373"/>
      <c r="CH468" s="308"/>
    </row>
    <row r="469" spans="1:86" customFormat="1" hidden="1" x14ac:dyDescent="0.25">
      <c r="A469" s="510"/>
      <c r="B469" s="510"/>
      <c r="C469" s="510"/>
      <c r="D469" s="511"/>
      <c r="E469" s="510"/>
      <c r="F469" s="511"/>
      <c r="G469" s="481"/>
      <c r="H469" s="436"/>
      <c r="I469" s="433"/>
      <c r="J469" s="365"/>
      <c r="K469" s="365"/>
      <c r="L469" s="366"/>
      <c r="M469" s="366"/>
      <c r="N469" s="366"/>
      <c r="O469" s="389"/>
      <c r="P469" s="389"/>
      <c r="Q469" s="367"/>
      <c r="R469" s="367"/>
      <c r="S469" s="367"/>
      <c r="T469" s="367"/>
      <c r="U469" s="390"/>
      <c r="V469" s="368"/>
      <c r="W469" s="368"/>
      <c r="X469" s="368"/>
      <c r="Y469" s="368"/>
      <c r="Z469" s="368"/>
      <c r="AA469" s="391"/>
      <c r="AB469" s="369"/>
      <c r="AC469" s="369"/>
      <c r="AD469" s="369"/>
      <c r="AE469" s="369"/>
      <c r="AF469" s="369"/>
      <c r="AG469" s="392"/>
      <c r="AH469" s="370"/>
      <c r="AI469" s="370"/>
      <c r="AJ469" s="370"/>
      <c r="AK469" s="370"/>
      <c r="AL469" s="370"/>
      <c r="AM469" s="365"/>
      <c r="AN469" s="366"/>
      <c r="AO469" s="366"/>
      <c r="AP469" s="366"/>
      <c r="AQ469" s="366"/>
      <c r="AR469" s="366"/>
      <c r="AS469" s="393"/>
      <c r="AT469" s="371"/>
      <c r="AU469" s="371"/>
      <c r="AV469" s="371"/>
      <c r="AW469" s="371"/>
      <c r="AX469" s="371"/>
      <c r="AY469" s="394"/>
      <c r="AZ469" s="372"/>
      <c r="BA469" s="372"/>
      <c r="BB469" s="372"/>
      <c r="BC469" s="372"/>
      <c r="BD469" s="372"/>
      <c r="BE469" s="365"/>
      <c r="BF469" s="366"/>
      <c r="BG469" s="366"/>
      <c r="BH469" s="366"/>
      <c r="BI469" s="366"/>
      <c r="BJ469" s="366"/>
      <c r="BK469" s="395"/>
      <c r="BL469" s="373"/>
      <c r="BM469" s="373"/>
      <c r="BN469" s="373"/>
      <c r="BO469" s="373"/>
      <c r="BP469" s="373"/>
      <c r="BQ469" s="390"/>
      <c r="BR469" s="368"/>
      <c r="BS469" s="368"/>
      <c r="BT469" s="368"/>
      <c r="BU469" s="368"/>
      <c r="BV469" s="368"/>
      <c r="BW469" s="394"/>
      <c r="BX469" s="372"/>
      <c r="BY469" s="372"/>
      <c r="BZ469" s="372"/>
      <c r="CA469" s="372"/>
      <c r="CB469" s="372"/>
      <c r="CC469" s="395"/>
      <c r="CD469" s="389"/>
      <c r="CE469" s="373"/>
      <c r="CF469" s="373"/>
      <c r="CG469" s="373"/>
      <c r="CH469" s="308"/>
    </row>
    <row r="470" spans="1:86" customFormat="1" hidden="1" x14ac:dyDescent="0.25">
      <c r="A470" s="510"/>
      <c r="B470" s="510"/>
      <c r="C470" s="510"/>
      <c r="D470" s="511"/>
      <c r="E470" s="510"/>
      <c r="F470" s="511"/>
      <c r="G470" s="481"/>
      <c r="H470" s="432"/>
      <c r="I470" s="433"/>
      <c r="J470" s="365"/>
      <c r="K470" s="365"/>
      <c r="L470" s="366"/>
      <c r="M470" s="366"/>
      <c r="N470" s="366"/>
      <c r="O470" s="389"/>
      <c r="P470" s="389"/>
      <c r="Q470" s="367"/>
      <c r="R470" s="367"/>
      <c r="S470" s="367"/>
      <c r="T470" s="367"/>
      <c r="U470" s="390"/>
      <c r="V470" s="368"/>
      <c r="W470" s="368"/>
      <c r="X470" s="368"/>
      <c r="Y470" s="368"/>
      <c r="Z470" s="368"/>
      <c r="AA470" s="391"/>
      <c r="AB470" s="369"/>
      <c r="AC470" s="369"/>
      <c r="AD470" s="369"/>
      <c r="AE470" s="369"/>
      <c r="AF470" s="369"/>
      <c r="AG470" s="392"/>
      <c r="AH470" s="370"/>
      <c r="AI470" s="370"/>
      <c r="AJ470" s="370"/>
      <c r="AK470" s="370"/>
      <c r="AL470" s="370"/>
      <c r="AM470" s="365"/>
      <c r="AN470" s="366"/>
      <c r="AO470" s="366"/>
      <c r="AP470" s="366"/>
      <c r="AQ470" s="366"/>
      <c r="AR470" s="366"/>
      <c r="AS470" s="393"/>
      <c r="AT470" s="371"/>
      <c r="AU470" s="371"/>
      <c r="AV470" s="371"/>
      <c r="AW470" s="371"/>
      <c r="AX470" s="371"/>
      <c r="AY470" s="394"/>
      <c r="AZ470" s="372"/>
      <c r="BA470" s="372"/>
      <c r="BB470" s="372"/>
      <c r="BC470" s="372"/>
      <c r="BD470" s="372"/>
      <c r="BE470" s="365"/>
      <c r="BF470" s="366"/>
      <c r="BG470" s="366"/>
      <c r="BH470" s="366"/>
      <c r="BI470" s="366"/>
      <c r="BJ470" s="366"/>
      <c r="BK470" s="395"/>
      <c r="BL470" s="373"/>
      <c r="BM470" s="373"/>
      <c r="BN470" s="373"/>
      <c r="BO470" s="373"/>
      <c r="BP470" s="373"/>
      <c r="BQ470" s="390"/>
      <c r="BR470" s="368"/>
      <c r="BS470" s="368"/>
      <c r="BT470" s="368"/>
      <c r="BU470" s="368"/>
      <c r="BV470" s="368"/>
      <c r="BW470" s="394"/>
      <c r="BX470" s="372"/>
      <c r="BY470" s="372"/>
      <c r="BZ470" s="372"/>
      <c r="CA470" s="372"/>
      <c r="CB470" s="372"/>
      <c r="CC470" s="395"/>
      <c r="CD470" s="389"/>
      <c r="CE470" s="373"/>
      <c r="CF470" s="373"/>
      <c r="CG470" s="373"/>
      <c r="CH470" s="308"/>
    </row>
    <row r="471" spans="1:86" customFormat="1" hidden="1" x14ac:dyDescent="0.25">
      <c r="A471" s="515"/>
      <c r="B471" s="515"/>
      <c r="C471" s="515"/>
      <c r="D471" s="516"/>
      <c r="E471" s="515"/>
      <c r="F471" s="516"/>
      <c r="G471" s="517"/>
      <c r="H471" s="440"/>
      <c r="I471" s="441"/>
      <c r="J471" s="365"/>
      <c r="K471" s="365"/>
      <c r="L471" s="366"/>
      <c r="M471" s="366"/>
      <c r="N471" s="366"/>
      <c r="O471" s="389"/>
      <c r="P471" s="389"/>
      <c r="Q471" s="367"/>
      <c r="R471" s="367"/>
      <c r="S471" s="367"/>
      <c r="T471" s="367"/>
      <c r="U471" s="390"/>
      <c r="V471" s="368"/>
      <c r="W471" s="368"/>
      <c r="X471" s="368"/>
      <c r="Y471" s="368"/>
      <c r="Z471" s="368"/>
      <c r="AA471" s="391"/>
      <c r="AB471" s="369"/>
      <c r="AC471" s="369"/>
      <c r="AD471" s="369"/>
      <c r="AE471" s="369"/>
      <c r="AF471" s="369"/>
      <c r="AG471" s="392"/>
      <c r="AH471" s="370"/>
      <c r="AI471" s="370"/>
      <c r="AJ471" s="370"/>
      <c r="AK471" s="370"/>
      <c r="AL471" s="370"/>
      <c r="AM471" s="365"/>
      <c r="AN471" s="366"/>
      <c r="AO471" s="366"/>
      <c r="AP471" s="366"/>
      <c r="AQ471" s="366"/>
      <c r="AR471" s="366"/>
      <c r="AS471" s="393"/>
      <c r="AT471" s="371"/>
      <c r="AU471" s="371"/>
      <c r="AV471" s="371"/>
      <c r="AW471" s="371"/>
      <c r="AX471" s="371"/>
      <c r="AY471" s="394"/>
      <c r="AZ471" s="372"/>
      <c r="BA471" s="372"/>
      <c r="BB471" s="372"/>
      <c r="BC471" s="372"/>
      <c r="BD471" s="372"/>
      <c r="BE471" s="365"/>
      <c r="BF471" s="366"/>
      <c r="BG471" s="366"/>
      <c r="BH471" s="366"/>
      <c r="BI471" s="366"/>
      <c r="BJ471" s="366"/>
      <c r="BK471" s="395"/>
      <c r="BL471" s="373"/>
      <c r="BM471" s="373"/>
      <c r="BN471" s="373"/>
      <c r="BO471" s="373"/>
      <c r="BP471" s="373"/>
      <c r="BQ471" s="390"/>
      <c r="BR471" s="368"/>
      <c r="BS471" s="368"/>
      <c r="BT471" s="368"/>
      <c r="BU471" s="368"/>
      <c r="BV471" s="368"/>
      <c r="BW471" s="394"/>
      <c r="BX471" s="372"/>
      <c r="BY471" s="372"/>
      <c r="BZ471" s="372"/>
      <c r="CA471" s="372"/>
      <c r="CB471" s="372"/>
      <c r="CC471" s="395"/>
      <c r="CD471" s="389"/>
      <c r="CE471" s="373"/>
      <c r="CF471" s="373"/>
      <c r="CG471" s="373"/>
      <c r="CH471" s="308"/>
    </row>
    <row r="472" spans="1:86" customFormat="1" hidden="1" x14ac:dyDescent="0.25">
      <c r="A472" s="515"/>
      <c r="B472" s="515"/>
      <c r="C472" s="515"/>
      <c r="D472" s="516"/>
      <c r="E472" s="515"/>
      <c r="F472" s="516"/>
      <c r="G472" s="517"/>
      <c r="H472" s="440"/>
      <c r="I472" s="441"/>
      <c r="J472" s="365"/>
      <c r="K472" s="365"/>
      <c r="L472" s="366"/>
      <c r="M472" s="366"/>
      <c r="N472" s="366"/>
      <c r="O472" s="389"/>
      <c r="P472" s="389"/>
      <c r="Q472" s="367"/>
      <c r="R472" s="367"/>
      <c r="S472" s="367"/>
      <c r="T472" s="367"/>
      <c r="U472" s="390"/>
      <c r="V472" s="368"/>
      <c r="W472" s="368"/>
      <c r="X472" s="368"/>
      <c r="Y472" s="368"/>
      <c r="Z472" s="368"/>
      <c r="AA472" s="391"/>
      <c r="AB472" s="369"/>
      <c r="AC472" s="369"/>
      <c r="AD472" s="369"/>
      <c r="AE472" s="369"/>
      <c r="AF472" s="369"/>
      <c r="AG472" s="392"/>
      <c r="AH472" s="370"/>
      <c r="AI472" s="370"/>
      <c r="AJ472" s="370"/>
      <c r="AK472" s="370"/>
      <c r="AL472" s="370"/>
      <c r="AM472" s="365"/>
      <c r="AN472" s="366"/>
      <c r="AO472" s="366"/>
      <c r="AP472" s="366"/>
      <c r="AQ472" s="366"/>
      <c r="AR472" s="366"/>
      <c r="AS472" s="393"/>
      <c r="AT472" s="371"/>
      <c r="AU472" s="371"/>
      <c r="AV472" s="371"/>
      <c r="AW472" s="371"/>
      <c r="AX472" s="371"/>
      <c r="AY472" s="394"/>
      <c r="AZ472" s="372"/>
      <c r="BA472" s="372"/>
      <c r="BB472" s="372"/>
      <c r="BC472" s="372"/>
      <c r="BD472" s="372"/>
      <c r="BE472" s="365"/>
      <c r="BF472" s="366"/>
      <c r="BG472" s="366"/>
      <c r="BH472" s="366"/>
      <c r="BI472" s="366"/>
      <c r="BJ472" s="366"/>
      <c r="BK472" s="395"/>
      <c r="BL472" s="373"/>
      <c r="BM472" s="373"/>
      <c r="BN472" s="373"/>
      <c r="BO472" s="373"/>
      <c r="BP472" s="373"/>
      <c r="BQ472" s="390"/>
      <c r="BR472" s="368"/>
      <c r="BS472" s="368"/>
      <c r="BT472" s="368"/>
      <c r="BU472" s="368"/>
      <c r="BV472" s="368"/>
      <c r="BW472" s="394"/>
      <c r="BX472" s="372"/>
      <c r="BY472" s="372"/>
      <c r="BZ472" s="372"/>
      <c r="CA472" s="372"/>
      <c r="CB472" s="372"/>
      <c r="CC472" s="395"/>
      <c r="CD472" s="389"/>
      <c r="CE472" s="373"/>
      <c r="CF472" s="373"/>
      <c r="CG472" s="373"/>
      <c r="CH472" s="308"/>
    </row>
    <row r="473" spans="1:86" customFormat="1" hidden="1" x14ac:dyDescent="0.25">
      <c r="A473" s="535"/>
      <c r="B473" s="515"/>
      <c r="C473" s="515"/>
      <c r="D473" s="516"/>
      <c r="E473" s="515"/>
      <c r="F473" s="516"/>
      <c r="G473" s="517"/>
      <c r="H473" s="440"/>
      <c r="I473" s="441"/>
      <c r="J473" s="365"/>
      <c r="K473" s="365"/>
      <c r="L473" s="366"/>
      <c r="M473" s="366"/>
      <c r="N473" s="366"/>
      <c r="O473" s="389"/>
      <c r="P473" s="389"/>
      <c r="Q473" s="367"/>
      <c r="R473" s="367"/>
      <c r="S473" s="367"/>
      <c r="T473" s="367"/>
      <c r="U473" s="390"/>
      <c r="V473" s="368"/>
      <c r="W473" s="368"/>
      <c r="X473" s="368"/>
      <c r="Y473" s="368"/>
      <c r="Z473" s="368"/>
      <c r="AA473" s="391"/>
      <c r="AB473" s="369"/>
      <c r="AC473" s="369"/>
      <c r="AD473" s="369"/>
      <c r="AE473" s="369"/>
      <c r="AF473" s="369"/>
      <c r="AG473" s="392"/>
      <c r="AH473" s="370"/>
      <c r="AI473" s="370"/>
      <c r="AJ473" s="370"/>
      <c r="AK473" s="370"/>
      <c r="AL473" s="370"/>
      <c r="AM473" s="365"/>
      <c r="AN473" s="366"/>
      <c r="AO473" s="366"/>
      <c r="AP473" s="366"/>
      <c r="AQ473" s="366"/>
      <c r="AR473" s="366"/>
      <c r="AS473" s="393"/>
      <c r="AT473" s="371"/>
      <c r="AU473" s="371"/>
      <c r="AV473" s="371"/>
      <c r="AW473" s="371"/>
      <c r="AX473" s="371"/>
      <c r="AY473" s="394"/>
      <c r="AZ473" s="372"/>
      <c r="BA473" s="372"/>
      <c r="BB473" s="372"/>
      <c r="BC473" s="372"/>
      <c r="BD473" s="372"/>
      <c r="BE473" s="365"/>
      <c r="BF473" s="366"/>
      <c r="BG473" s="366"/>
      <c r="BH473" s="366"/>
      <c r="BI473" s="366"/>
      <c r="BJ473" s="366"/>
      <c r="BK473" s="395"/>
      <c r="BL473" s="373"/>
      <c r="BM473" s="373"/>
      <c r="BN473" s="373"/>
      <c r="BO473" s="373"/>
      <c r="BP473" s="373"/>
      <c r="BQ473" s="390"/>
      <c r="BR473" s="368"/>
      <c r="BS473" s="368"/>
      <c r="BT473" s="368"/>
      <c r="BU473" s="368"/>
      <c r="BV473" s="368"/>
      <c r="BW473" s="394"/>
      <c r="BX473" s="372"/>
      <c r="BY473" s="372"/>
      <c r="BZ473" s="372"/>
      <c r="CA473" s="372"/>
      <c r="CB473" s="372"/>
      <c r="CC473" s="395"/>
      <c r="CD473" s="389"/>
      <c r="CE473" s="373"/>
      <c r="CF473" s="373"/>
      <c r="CG473" s="373"/>
      <c r="CH473" s="308"/>
    </row>
    <row r="474" spans="1:86" customFormat="1" hidden="1" x14ac:dyDescent="0.25">
      <c r="A474" s="374"/>
      <c r="B474" s="374"/>
      <c r="C474" s="374"/>
      <c r="D474" s="387"/>
      <c r="E474" s="374"/>
      <c r="F474" s="387"/>
      <c r="G474" s="498"/>
      <c r="H474" s="458"/>
      <c r="I474" s="377"/>
      <c r="J474" s="365"/>
      <c r="K474" s="365"/>
      <c r="L474" s="366"/>
      <c r="M474" s="366"/>
      <c r="N474" s="366"/>
      <c r="O474" s="389"/>
      <c r="P474" s="389"/>
      <c r="Q474" s="367"/>
      <c r="R474" s="367"/>
      <c r="S474" s="367"/>
      <c r="T474" s="367"/>
      <c r="U474" s="390"/>
      <c r="V474" s="368"/>
      <c r="W474" s="368"/>
      <c r="X474" s="368"/>
      <c r="Y474" s="368"/>
      <c r="Z474" s="368"/>
      <c r="AA474" s="391"/>
      <c r="AB474" s="369"/>
      <c r="AC474" s="369"/>
      <c r="AD474" s="369"/>
      <c r="AE474" s="369"/>
      <c r="AF474" s="369"/>
      <c r="AG474" s="392"/>
      <c r="AH474" s="370"/>
      <c r="AI474" s="370"/>
      <c r="AJ474" s="370"/>
      <c r="AK474" s="370"/>
      <c r="AL474" s="370"/>
      <c r="AM474" s="365"/>
      <c r="AN474" s="366"/>
      <c r="AO474" s="366"/>
      <c r="AP474" s="366"/>
      <c r="AQ474" s="366"/>
      <c r="AR474" s="366"/>
      <c r="AS474" s="393"/>
      <c r="AT474" s="371"/>
      <c r="AU474" s="371"/>
      <c r="AV474" s="371"/>
      <c r="AW474" s="371"/>
      <c r="AX474" s="371"/>
      <c r="AY474" s="394"/>
      <c r="AZ474" s="372"/>
      <c r="BA474" s="372"/>
      <c r="BB474" s="372"/>
      <c r="BC474" s="372"/>
      <c r="BD474" s="372"/>
      <c r="BE474" s="365"/>
      <c r="BF474" s="366"/>
      <c r="BG474" s="366"/>
      <c r="BH474" s="366"/>
      <c r="BI474" s="366"/>
      <c r="BJ474" s="366"/>
      <c r="BK474" s="395"/>
      <c r="BL474" s="373"/>
      <c r="BM474" s="373"/>
      <c r="BN474" s="373"/>
      <c r="BO474" s="373"/>
      <c r="BP474" s="373"/>
      <c r="BQ474" s="390"/>
      <c r="BR474" s="368"/>
      <c r="BS474" s="368"/>
      <c r="BT474" s="368"/>
      <c r="BU474" s="368"/>
      <c r="BV474" s="368"/>
      <c r="BW474" s="394"/>
      <c r="BX474" s="372"/>
      <c r="BY474" s="372"/>
      <c r="BZ474" s="372"/>
      <c r="CA474" s="372"/>
      <c r="CB474" s="372"/>
      <c r="CC474" s="395"/>
      <c r="CD474" s="389"/>
      <c r="CE474" s="373"/>
      <c r="CF474" s="373"/>
      <c r="CG474" s="373"/>
      <c r="CH474" s="308"/>
    </row>
    <row r="475" spans="1:86" customFormat="1" hidden="1" x14ac:dyDescent="0.25">
      <c r="A475" s="374"/>
      <c r="B475" s="374"/>
      <c r="C475" s="380"/>
      <c r="D475" s="382"/>
      <c r="E475" s="374"/>
      <c r="F475" s="382"/>
      <c r="G475" s="378"/>
      <c r="H475" s="458"/>
      <c r="I475" s="377"/>
      <c r="J475" s="365"/>
      <c r="K475" s="365"/>
      <c r="L475" s="366"/>
      <c r="M475" s="366"/>
      <c r="N475" s="366"/>
      <c r="O475" s="389"/>
      <c r="P475" s="389"/>
      <c r="Q475" s="367"/>
      <c r="R475" s="367"/>
      <c r="S475" s="367"/>
      <c r="T475" s="367"/>
      <c r="U475" s="390"/>
      <c r="V475" s="368"/>
      <c r="W475" s="368"/>
      <c r="X475" s="368"/>
      <c r="Y475" s="368"/>
      <c r="Z475" s="368"/>
      <c r="AA475" s="391"/>
      <c r="AB475" s="369"/>
      <c r="AC475" s="369"/>
      <c r="AD475" s="369"/>
      <c r="AE475" s="369"/>
      <c r="AF475" s="369"/>
      <c r="AG475" s="392"/>
      <c r="AH475" s="370"/>
      <c r="AI475" s="370"/>
      <c r="AJ475" s="370"/>
      <c r="AK475" s="370"/>
      <c r="AL475" s="370"/>
      <c r="AM475" s="365"/>
      <c r="AN475" s="366"/>
      <c r="AO475" s="366"/>
      <c r="AP475" s="366"/>
      <c r="AQ475" s="366"/>
      <c r="AR475" s="366"/>
      <c r="AS475" s="393"/>
      <c r="AT475" s="371"/>
      <c r="AU475" s="371"/>
      <c r="AV475" s="371"/>
      <c r="AW475" s="371"/>
      <c r="AX475" s="371"/>
      <c r="AY475" s="394"/>
      <c r="AZ475" s="372"/>
      <c r="BA475" s="372"/>
      <c r="BB475" s="372"/>
      <c r="BC475" s="372"/>
      <c r="BD475" s="372"/>
      <c r="BE475" s="365"/>
      <c r="BF475" s="366"/>
      <c r="BG475" s="366"/>
      <c r="BH475" s="366"/>
      <c r="BI475" s="366"/>
      <c r="BJ475" s="366"/>
      <c r="BK475" s="395"/>
      <c r="BL475" s="373"/>
      <c r="BM475" s="373"/>
      <c r="BN475" s="373"/>
      <c r="BO475" s="373"/>
      <c r="BP475" s="373"/>
      <c r="BQ475" s="390"/>
      <c r="BR475" s="368"/>
      <c r="BS475" s="368"/>
      <c r="BT475" s="368"/>
      <c r="BU475" s="368"/>
      <c r="BV475" s="368"/>
      <c r="BW475" s="394"/>
      <c r="BX475" s="372"/>
      <c r="BY475" s="372"/>
      <c r="BZ475" s="372"/>
      <c r="CA475" s="372"/>
      <c r="CB475" s="372"/>
      <c r="CC475" s="395"/>
      <c r="CD475" s="389"/>
      <c r="CE475" s="373"/>
      <c r="CF475" s="373"/>
      <c r="CG475" s="373"/>
      <c r="CH475" s="308"/>
    </row>
    <row r="476" spans="1:86" customFormat="1" hidden="1" x14ac:dyDescent="0.25">
      <c r="A476" s="374"/>
      <c r="B476" s="374"/>
      <c r="C476" s="380"/>
      <c r="D476" s="493"/>
      <c r="E476" s="374"/>
      <c r="F476" s="382"/>
      <c r="G476" s="378"/>
      <c r="H476" s="458"/>
      <c r="I476" s="377"/>
      <c r="J476" s="365"/>
      <c r="K476" s="365"/>
      <c r="L476" s="366"/>
      <c r="M476" s="366"/>
      <c r="N476" s="366"/>
      <c r="O476" s="389"/>
      <c r="P476" s="389"/>
      <c r="Q476" s="367"/>
      <c r="R476" s="367"/>
      <c r="S476" s="367"/>
      <c r="T476" s="367"/>
      <c r="U476" s="390"/>
      <c r="V476" s="368"/>
      <c r="W476" s="368"/>
      <c r="X476" s="368"/>
      <c r="Y476" s="368"/>
      <c r="Z476" s="368"/>
      <c r="AA476" s="391"/>
      <c r="AB476" s="369"/>
      <c r="AC476" s="369"/>
      <c r="AD476" s="369"/>
      <c r="AE476" s="369"/>
      <c r="AF476" s="369"/>
      <c r="AG476" s="392"/>
      <c r="AH476" s="370"/>
      <c r="AI476" s="370"/>
      <c r="AJ476" s="370"/>
      <c r="AK476" s="370"/>
      <c r="AL476" s="370"/>
      <c r="AM476" s="365"/>
      <c r="AN476" s="366"/>
      <c r="AO476" s="366"/>
      <c r="AP476" s="366"/>
      <c r="AQ476" s="366"/>
      <c r="AR476" s="366"/>
      <c r="AS476" s="393"/>
      <c r="AT476" s="371"/>
      <c r="AU476" s="371"/>
      <c r="AV476" s="371"/>
      <c r="AW476" s="371"/>
      <c r="AX476" s="371"/>
      <c r="AY476" s="394"/>
      <c r="AZ476" s="372"/>
      <c r="BA476" s="372"/>
      <c r="BB476" s="372"/>
      <c r="BC476" s="372"/>
      <c r="BD476" s="372"/>
      <c r="BE476" s="365"/>
      <c r="BF476" s="366"/>
      <c r="BG476" s="366"/>
      <c r="BH476" s="366"/>
      <c r="BI476" s="366"/>
      <c r="BJ476" s="366"/>
      <c r="BK476" s="395"/>
      <c r="BL476" s="373"/>
      <c r="BM476" s="373"/>
      <c r="BN476" s="373"/>
      <c r="BO476" s="373"/>
      <c r="BP476" s="373"/>
      <c r="BQ476" s="390"/>
      <c r="BR476" s="368"/>
      <c r="BS476" s="368"/>
      <c r="BT476" s="368"/>
      <c r="BU476" s="368"/>
      <c r="BV476" s="368"/>
      <c r="BW476" s="394"/>
      <c r="BX476" s="372"/>
      <c r="BY476" s="372"/>
      <c r="BZ476" s="372"/>
      <c r="CA476" s="372"/>
      <c r="CB476" s="372"/>
      <c r="CC476" s="395"/>
      <c r="CD476" s="389"/>
      <c r="CE476" s="373"/>
      <c r="CF476" s="373"/>
      <c r="CG476" s="373"/>
      <c r="CH476" s="308"/>
    </row>
    <row r="477" spans="1:86" customFormat="1" hidden="1" x14ac:dyDescent="0.25">
      <c r="A477" s="374"/>
      <c r="B477" s="374"/>
      <c r="C477" s="380"/>
      <c r="D477" s="383"/>
      <c r="E477" s="374"/>
      <c r="F477" s="382"/>
      <c r="G477" s="378"/>
      <c r="H477" s="444"/>
      <c r="I477" s="385"/>
      <c r="J477" s="365"/>
      <c r="K477" s="365"/>
      <c r="L477" s="366"/>
      <c r="M477" s="366"/>
      <c r="N477" s="366"/>
      <c r="O477" s="389"/>
      <c r="P477" s="389"/>
      <c r="Q477" s="367"/>
      <c r="R477" s="367"/>
      <c r="S477" s="367"/>
      <c r="T477" s="367"/>
      <c r="U477" s="390"/>
      <c r="V477" s="368"/>
      <c r="W477" s="368"/>
      <c r="X477" s="368"/>
      <c r="Y477" s="368"/>
      <c r="Z477" s="368"/>
      <c r="AA477" s="391"/>
      <c r="AB477" s="369"/>
      <c r="AC477" s="369"/>
      <c r="AD477" s="369"/>
      <c r="AE477" s="369"/>
      <c r="AF477" s="369"/>
      <c r="AG477" s="392"/>
      <c r="AH477" s="370"/>
      <c r="AI477" s="370"/>
      <c r="AJ477" s="370"/>
      <c r="AK477" s="370"/>
      <c r="AL477" s="370"/>
      <c r="AM477" s="365"/>
      <c r="AN477" s="366"/>
      <c r="AO477" s="366"/>
      <c r="AP477" s="366"/>
      <c r="AQ477" s="366"/>
      <c r="AR477" s="366"/>
      <c r="AS477" s="393"/>
      <c r="AT477" s="371"/>
      <c r="AU477" s="371"/>
      <c r="AV477" s="371"/>
      <c r="AW477" s="371"/>
      <c r="AX477" s="371"/>
      <c r="AY477" s="394"/>
      <c r="AZ477" s="372"/>
      <c r="BA477" s="372"/>
      <c r="BB477" s="372"/>
      <c r="BC477" s="372"/>
      <c r="BD477" s="372"/>
      <c r="BE477" s="365"/>
      <c r="BF477" s="366"/>
      <c r="BG477" s="366"/>
      <c r="BH477" s="366"/>
      <c r="BI477" s="366"/>
      <c r="BJ477" s="366"/>
      <c r="BK477" s="395"/>
      <c r="BL477" s="373"/>
      <c r="BM477" s="373"/>
      <c r="BN477" s="373"/>
      <c r="BO477" s="373"/>
      <c r="BP477" s="373"/>
      <c r="BQ477" s="390"/>
      <c r="BR477" s="368"/>
      <c r="BS477" s="368"/>
      <c r="BT477" s="368"/>
      <c r="BU477" s="368"/>
      <c r="BV477" s="368"/>
      <c r="BW477" s="394"/>
      <c r="BX477" s="372"/>
      <c r="BY477" s="372"/>
      <c r="BZ477" s="372"/>
      <c r="CA477" s="372"/>
      <c r="CB477" s="372"/>
      <c r="CC477" s="395"/>
      <c r="CD477" s="389"/>
      <c r="CE477" s="373"/>
      <c r="CF477" s="373"/>
      <c r="CG477" s="373"/>
      <c r="CH477" s="308"/>
    </row>
    <row r="478" spans="1:86" customFormat="1" hidden="1" x14ac:dyDescent="0.25">
      <c r="A478" s="374"/>
      <c r="B478" s="374"/>
      <c r="C478" s="380"/>
      <c r="D478" s="376"/>
      <c r="E478" s="374"/>
      <c r="F478" s="376"/>
      <c r="G478" s="386"/>
      <c r="H478" s="414"/>
      <c r="I478" s="396"/>
      <c r="J478" s="365"/>
      <c r="K478" s="365"/>
      <c r="L478" s="366"/>
      <c r="M478" s="366"/>
      <c r="N478" s="365"/>
      <c r="O478" s="389"/>
      <c r="P478" s="389"/>
      <c r="Q478" s="367"/>
      <c r="R478" s="389"/>
      <c r="S478" s="367"/>
      <c r="T478" s="389"/>
      <c r="U478" s="390"/>
      <c r="V478" s="390"/>
      <c r="W478" s="368"/>
      <c r="X478" s="390"/>
      <c r="Y478" s="368"/>
      <c r="Z478" s="390"/>
      <c r="AA478" s="391"/>
      <c r="AB478" s="391"/>
      <c r="AC478" s="369"/>
      <c r="AD478" s="391"/>
      <c r="AE478" s="369"/>
      <c r="AF478" s="391"/>
      <c r="AG478" s="392"/>
      <c r="AH478" s="392"/>
      <c r="AI478" s="370"/>
      <c r="AJ478" s="392"/>
      <c r="AK478" s="370"/>
      <c r="AL478" s="392"/>
      <c r="AM478" s="365"/>
      <c r="AN478" s="365"/>
      <c r="AO478" s="366"/>
      <c r="AP478" s="365"/>
      <c r="AQ478" s="366"/>
      <c r="AR478" s="365"/>
      <c r="AS478" s="393"/>
      <c r="AT478" s="393"/>
      <c r="AU478" s="371"/>
      <c r="AV478" s="393"/>
      <c r="AW478" s="371"/>
      <c r="AX478" s="393"/>
      <c r="AY478" s="394"/>
      <c r="AZ478" s="394"/>
      <c r="BA478" s="372"/>
      <c r="BB478" s="394"/>
      <c r="BC478" s="372"/>
      <c r="BD478" s="394"/>
      <c r="BE478" s="365"/>
      <c r="BF478" s="365"/>
      <c r="BG478" s="366"/>
      <c r="BH478" s="365"/>
      <c r="BI478" s="366"/>
      <c r="BJ478" s="365"/>
      <c r="BK478" s="395"/>
      <c r="BL478" s="395"/>
      <c r="BM478" s="373"/>
      <c r="BN478" s="395"/>
      <c r="BO478" s="373"/>
      <c r="BP478" s="395"/>
      <c r="BQ478" s="390"/>
      <c r="BR478" s="390"/>
      <c r="BS478" s="368"/>
      <c r="BT478" s="390"/>
      <c r="BU478" s="368"/>
      <c r="BV478" s="390"/>
      <c r="BW478" s="394"/>
      <c r="BX478" s="394"/>
      <c r="BY478" s="372"/>
      <c r="BZ478" s="394"/>
      <c r="CA478" s="372"/>
      <c r="CB478" s="394"/>
      <c r="CC478" s="395"/>
      <c r="CD478" s="389"/>
      <c r="CE478" s="373"/>
      <c r="CF478" s="373"/>
      <c r="CG478" s="395"/>
      <c r="CH478" s="308"/>
    </row>
    <row r="479" spans="1:86" customFormat="1" hidden="1" x14ac:dyDescent="0.25">
      <c r="A479" s="526"/>
      <c r="B479" s="405"/>
      <c r="C479" s="405"/>
      <c r="D479" s="406"/>
      <c r="E479" s="405"/>
      <c r="F479" s="406"/>
      <c r="G479" s="407"/>
      <c r="H479" s="469"/>
      <c r="I479" s="408"/>
      <c r="J479" s="418"/>
      <c r="K479" s="418"/>
      <c r="L479" s="418"/>
      <c r="M479" s="418"/>
      <c r="N479" s="418"/>
      <c r="O479" s="419"/>
      <c r="P479" s="419"/>
      <c r="Q479" s="419"/>
      <c r="R479" s="419"/>
      <c r="S479" s="419"/>
      <c r="T479" s="419"/>
      <c r="U479" s="420"/>
      <c r="V479" s="420"/>
      <c r="W479" s="420"/>
      <c r="X479" s="420"/>
      <c r="Y479" s="420"/>
      <c r="Z479" s="420"/>
      <c r="AA479" s="421"/>
      <c r="AB479" s="421"/>
      <c r="AC479" s="421"/>
      <c r="AD479" s="421"/>
      <c r="AE479" s="421"/>
      <c r="AF479" s="421"/>
      <c r="AG479" s="422"/>
      <c r="AH479" s="422"/>
      <c r="AI479" s="422"/>
      <c r="AJ479" s="422"/>
      <c r="AK479" s="422"/>
      <c r="AL479" s="422"/>
      <c r="AM479" s="418"/>
      <c r="AN479" s="418"/>
      <c r="AO479" s="418"/>
      <c r="AP479" s="418"/>
      <c r="AQ479" s="418"/>
      <c r="AR479" s="418"/>
      <c r="AS479" s="423"/>
      <c r="AT479" s="423"/>
      <c r="AU479" s="423"/>
      <c r="AV479" s="423"/>
      <c r="AW479" s="423"/>
      <c r="AX479" s="423"/>
      <c r="AY479" s="424"/>
      <c r="AZ479" s="424"/>
      <c r="BA479" s="424"/>
      <c r="BB479" s="424"/>
      <c r="BC479" s="424"/>
      <c r="BD479" s="424"/>
      <c r="BE479" s="418"/>
      <c r="BF479" s="418"/>
      <c r="BG479" s="418"/>
      <c r="BH479" s="418"/>
      <c r="BI479" s="418"/>
      <c r="BJ479" s="418"/>
      <c r="BK479" s="425"/>
      <c r="BL479" s="425"/>
      <c r="BM479" s="425"/>
      <c r="BN479" s="425"/>
      <c r="BO479" s="425"/>
      <c r="BP479" s="425"/>
      <c r="BQ479" s="420"/>
      <c r="BR479" s="420"/>
      <c r="BS479" s="420"/>
      <c r="BT479" s="420"/>
      <c r="BU479" s="420"/>
      <c r="BV479" s="420"/>
      <c r="BW479" s="424"/>
      <c r="BX479" s="424"/>
      <c r="BY479" s="424"/>
      <c r="BZ479" s="424"/>
      <c r="CA479" s="424"/>
      <c r="CB479" s="424"/>
      <c r="CC479" s="425"/>
      <c r="CD479" s="419"/>
      <c r="CE479" s="425"/>
      <c r="CF479" s="425"/>
      <c r="CG479" s="425"/>
      <c r="CH479" s="308"/>
    </row>
    <row r="480" spans="1:86" customFormat="1" hidden="1" x14ac:dyDescent="0.25">
      <c r="A480" s="502"/>
      <c r="B480" s="310"/>
      <c r="C480" s="536"/>
      <c r="D480" s="399"/>
      <c r="E480" s="310"/>
      <c r="F480" s="399"/>
      <c r="G480" s="537"/>
      <c r="H480" s="427"/>
      <c r="I480" s="532"/>
      <c r="J480" s="365"/>
      <c r="K480" s="365"/>
      <c r="L480" s="366"/>
      <c r="M480" s="366"/>
      <c r="N480" s="366"/>
      <c r="O480" s="389"/>
      <c r="P480" s="389"/>
      <c r="Q480" s="367"/>
      <c r="R480" s="367"/>
      <c r="S480" s="367"/>
      <c r="T480" s="367"/>
      <c r="U480" s="390"/>
      <c r="V480" s="368"/>
      <c r="W480" s="368"/>
      <c r="X480" s="368"/>
      <c r="Y480" s="368"/>
      <c r="Z480" s="368"/>
      <c r="AA480" s="391"/>
      <c r="AB480" s="369"/>
      <c r="AC480" s="369"/>
      <c r="AD480" s="369"/>
      <c r="AE480" s="369"/>
      <c r="AF480" s="369"/>
      <c r="AG480" s="392"/>
      <c r="AH480" s="370"/>
      <c r="AI480" s="370"/>
      <c r="AJ480" s="370"/>
      <c r="AK480" s="370"/>
      <c r="AL480" s="370"/>
      <c r="AM480" s="365"/>
      <c r="AN480" s="366"/>
      <c r="AO480" s="366"/>
      <c r="AP480" s="366"/>
      <c r="AQ480" s="366"/>
      <c r="AR480" s="366"/>
      <c r="AS480" s="393"/>
      <c r="AT480" s="371"/>
      <c r="AU480" s="371"/>
      <c r="AV480" s="371"/>
      <c r="AW480" s="371"/>
      <c r="AX480" s="371"/>
      <c r="AY480" s="394"/>
      <c r="AZ480" s="372"/>
      <c r="BA480" s="372"/>
      <c r="BB480" s="372"/>
      <c r="BC480" s="372"/>
      <c r="BD480" s="372"/>
      <c r="BE480" s="365"/>
      <c r="BF480" s="366"/>
      <c r="BG480" s="366"/>
      <c r="BH480" s="366"/>
      <c r="BI480" s="366"/>
      <c r="BJ480" s="366"/>
      <c r="BK480" s="395"/>
      <c r="BL480" s="373"/>
      <c r="BM480" s="373"/>
      <c r="BN480" s="373"/>
      <c r="BO480" s="373"/>
      <c r="BP480" s="373"/>
      <c r="BQ480" s="390"/>
      <c r="BR480" s="368"/>
      <c r="BS480" s="368"/>
      <c r="BT480" s="368"/>
      <c r="BU480" s="368"/>
      <c r="BV480" s="368"/>
      <c r="BW480" s="394"/>
      <c r="BX480" s="372"/>
      <c r="BY480" s="372"/>
      <c r="BZ480" s="372"/>
      <c r="CA480" s="372"/>
      <c r="CB480" s="372"/>
      <c r="CC480" s="395"/>
      <c r="CD480" s="389"/>
      <c r="CE480" s="373"/>
      <c r="CF480" s="373"/>
      <c r="CG480" s="373"/>
      <c r="CH480" s="308"/>
    </row>
    <row r="481" spans="1:86" customFormat="1" hidden="1" x14ac:dyDescent="0.25">
      <c r="A481" s="497"/>
      <c r="B481" s="330"/>
      <c r="C481" s="538"/>
      <c r="D481" s="431"/>
      <c r="E481" s="330"/>
      <c r="F481" s="431"/>
      <c r="G481" s="481"/>
      <c r="H481" s="432"/>
      <c r="I481" s="514"/>
      <c r="J481" s="365"/>
      <c r="K481" s="365"/>
      <c r="L481" s="366"/>
      <c r="M481" s="366"/>
      <c r="N481" s="366"/>
      <c r="O481" s="389"/>
      <c r="P481" s="389"/>
      <c r="Q481" s="367"/>
      <c r="R481" s="367"/>
      <c r="S481" s="367"/>
      <c r="T481" s="367"/>
      <c r="U481" s="390"/>
      <c r="V481" s="368"/>
      <c r="W481" s="368"/>
      <c r="X481" s="368"/>
      <c r="Y481" s="368"/>
      <c r="Z481" s="368"/>
      <c r="AA481" s="391"/>
      <c r="AB481" s="369"/>
      <c r="AC481" s="369"/>
      <c r="AD481" s="369"/>
      <c r="AE481" s="369"/>
      <c r="AF481" s="369"/>
      <c r="AG481" s="392"/>
      <c r="AH481" s="370"/>
      <c r="AI481" s="370"/>
      <c r="AJ481" s="370"/>
      <c r="AK481" s="370"/>
      <c r="AL481" s="370"/>
      <c r="AM481" s="365"/>
      <c r="AN481" s="366"/>
      <c r="AO481" s="366"/>
      <c r="AP481" s="366"/>
      <c r="AQ481" s="366"/>
      <c r="AR481" s="366"/>
      <c r="AS481" s="393"/>
      <c r="AT481" s="371"/>
      <c r="AU481" s="371"/>
      <c r="AV481" s="371"/>
      <c r="AW481" s="371"/>
      <c r="AX481" s="371"/>
      <c r="AY481" s="394"/>
      <c r="AZ481" s="372"/>
      <c r="BA481" s="372"/>
      <c r="BB481" s="372"/>
      <c r="BC481" s="372"/>
      <c r="BD481" s="372"/>
      <c r="BE481" s="365"/>
      <c r="BF481" s="366"/>
      <c r="BG481" s="366"/>
      <c r="BH481" s="366"/>
      <c r="BI481" s="366"/>
      <c r="BJ481" s="366"/>
      <c r="BK481" s="395"/>
      <c r="BL481" s="373"/>
      <c r="BM481" s="373"/>
      <c r="BN481" s="373"/>
      <c r="BO481" s="373"/>
      <c r="BP481" s="373"/>
      <c r="BQ481" s="390"/>
      <c r="BR481" s="368"/>
      <c r="BS481" s="368"/>
      <c r="BT481" s="368"/>
      <c r="BU481" s="368"/>
      <c r="BV481" s="368"/>
      <c r="BW481" s="394"/>
      <c r="BX481" s="372"/>
      <c r="BY481" s="372"/>
      <c r="BZ481" s="372"/>
      <c r="CA481" s="372"/>
      <c r="CB481" s="372"/>
      <c r="CC481" s="395"/>
      <c r="CD481" s="389"/>
      <c r="CE481" s="373"/>
      <c r="CF481" s="373"/>
      <c r="CG481" s="373"/>
      <c r="CH481" s="308"/>
    </row>
    <row r="482" spans="1:86" customFormat="1" hidden="1" x14ac:dyDescent="0.25">
      <c r="A482" s="497"/>
      <c r="B482" s="330"/>
      <c r="C482" s="538"/>
      <c r="D482" s="431"/>
      <c r="E482" s="330"/>
      <c r="F482" s="431"/>
      <c r="G482" s="512"/>
      <c r="H482" s="436"/>
      <c r="I482" s="433"/>
      <c r="J482" s="365"/>
      <c r="K482" s="365"/>
      <c r="L482" s="366"/>
      <c r="M482" s="366"/>
      <c r="N482" s="366"/>
      <c r="O482" s="389"/>
      <c r="P482" s="389"/>
      <c r="Q482" s="367"/>
      <c r="R482" s="367"/>
      <c r="S482" s="367"/>
      <c r="T482" s="367"/>
      <c r="U482" s="390"/>
      <c r="V482" s="368"/>
      <c r="W482" s="368"/>
      <c r="X482" s="368"/>
      <c r="Y482" s="368"/>
      <c r="Z482" s="368"/>
      <c r="AA482" s="391"/>
      <c r="AB482" s="369"/>
      <c r="AC482" s="369"/>
      <c r="AD482" s="369"/>
      <c r="AE482" s="369"/>
      <c r="AF482" s="369"/>
      <c r="AG482" s="392"/>
      <c r="AH482" s="370"/>
      <c r="AI482" s="370"/>
      <c r="AJ482" s="370"/>
      <c r="AK482" s="370"/>
      <c r="AL482" s="370"/>
      <c r="AM482" s="365"/>
      <c r="AN482" s="366"/>
      <c r="AO482" s="366"/>
      <c r="AP482" s="366"/>
      <c r="AQ482" s="366"/>
      <c r="AR482" s="366"/>
      <c r="AS482" s="393"/>
      <c r="AT482" s="371"/>
      <c r="AU482" s="371"/>
      <c r="AV482" s="371"/>
      <c r="AW482" s="371"/>
      <c r="AX482" s="371"/>
      <c r="AY482" s="394"/>
      <c r="AZ482" s="372"/>
      <c r="BA482" s="372"/>
      <c r="BB482" s="372"/>
      <c r="BC482" s="372"/>
      <c r="BD482" s="372"/>
      <c r="BE482" s="365"/>
      <c r="BF482" s="366"/>
      <c r="BG482" s="366"/>
      <c r="BH482" s="366"/>
      <c r="BI482" s="366"/>
      <c r="BJ482" s="366"/>
      <c r="BK482" s="395"/>
      <c r="BL482" s="373"/>
      <c r="BM482" s="373"/>
      <c r="BN482" s="373"/>
      <c r="BO482" s="373"/>
      <c r="BP482" s="373"/>
      <c r="BQ482" s="390"/>
      <c r="BR482" s="368"/>
      <c r="BS482" s="368"/>
      <c r="BT482" s="368"/>
      <c r="BU482" s="368"/>
      <c r="BV482" s="368"/>
      <c r="BW482" s="394"/>
      <c r="BX482" s="372"/>
      <c r="BY482" s="372"/>
      <c r="BZ482" s="372"/>
      <c r="CA482" s="372"/>
      <c r="CB482" s="372"/>
      <c r="CC482" s="395"/>
      <c r="CD482" s="389"/>
      <c r="CE482" s="373"/>
      <c r="CF482" s="373"/>
      <c r="CG482" s="373"/>
      <c r="CH482" s="308"/>
    </row>
    <row r="483" spans="1:86" customFormat="1" hidden="1" x14ac:dyDescent="0.25">
      <c r="A483" s="497"/>
      <c r="B483" s="330"/>
      <c r="C483" s="538"/>
      <c r="D483" s="431"/>
      <c r="E483" s="330"/>
      <c r="F483" s="431"/>
      <c r="G483" s="481"/>
      <c r="H483" s="436"/>
      <c r="I483" s="433"/>
      <c r="J483" s="365"/>
      <c r="K483" s="365"/>
      <c r="L483" s="366"/>
      <c r="M483" s="366"/>
      <c r="N483" s="366"/>
      <c r="O483" s="389"/>
      <c r="P483" s="389"/>
      <c r="Q483" s="367"/>
      <c r="R483" s="367"/>
      <c r="S483" s="367"/>
      <c r="T483" s="367"/>
      <c r="U483" s="390"/>
      <c r="V483" s="368"/>
      <c r="W483" s="368"/>
      <c r="X483" s="368"/>
      <c r="Y483" s="368"/>
      <c r="Z483" s="368"/>
      <c r="AA483" s="391"/>
      <c r="AB483" s="369"/>
      <c r="AC483" s="369"/>
      <c r="AD483" s="369"/>
      <c r="AE483" s="369"/>
      <c r="AF483" s="369"/>
      <c r="AG483" s="392"/>
      <c r="AH483" s="370"/>
      <c r="AI483" s="370"/>
      <c r="AJ483" s="370"/>
      <c r="AK483" s="370"/>
      <c r="AL483" s="370"/>
      <c r="AM483" s="365"/>
      <c r="AN483" s="366"/>
      <c r="AO483" s="366"/>
      <c r="AP483" s="366"/>
      <c r="AQ483" s="366"/>
      <c r="AR483" s="366"/>
      <c r="AS483" s="393"/>
      <c r="AT483" s="371"/>
      <c r="AU483" s="371"/>
      <c r="AV483" s="371"/>
      <c r="AW483" s="371"/>
      <c r="AX483" s="371"/>
      <c r="AY483" s="394"/>
      <c r="AZ483" s="372"/>
      <c r="BA483" s="372"/>
      <c r="BB483" s="372"/>
      <c r="BC483" s="372"/>
      <c r="BD483" s="372"/>
      <c r="BE483" s="365"/>
      <c r="BF483" s="366"/>
      <c r="BG483" s="366"/>
      <c r="BH483" s="366"/>
      <c r="BI483" s="366"/>
      <c r="BJ483" s="366"/>
      <c r="BK483" s="395"/>
      <c r="BL483" s="373"/>
      <c r="BM483" s="373"/>
      <c r="BN483" s="373"/>
      <c r="BO483" s="373"/>
      <c r="BP483" s="373"/>
      <c r="BQ483" s="390"/>
      <c r="BR483" s="368"/>
      <c r="BS483" s="368"/>
      <c r="BT483" s="368"/>
      <c r="BU483" s="368"/>
      <c r="BV483" s="368"/>
      <c r="BW483" s="394"/>
      <c r="BX483" s="372"/>
      <c r="BY483" s="372"/>
      <c r="BZ483" s="372"/>
      <c r="CA483" s="372"/>
      <c r="CB483" s="372"/>
      <c r="CC483" s="395"/>
      <c r="CD483" s="389"/>
      <c r="CE483" s="373"/>
      <c r="CF483" s="373"/>
      <c r="CG483" s="373"/>
      <c r="CH483" s="308"/>
    </row>
    <row r="484" spans="1:86" customFormat="1" hidden="1" x14ac:dyDescent="0.25">
      <c r="A484" s="497"/>
      <c r="B484" s="330"/>
      <c r="C484" s="538"/>
      <c r="D484" s="431"/>
      <c r="E484" s="330"/>
      <c r="F484" s="431"/>
      <c r="G484" s="481"/>
      <c r="H484" s="432"/>
      <c r="I484" s="433"/>
      <c r="J484" s="365"/>
      <c r="K484" s="365"/>
      <c r="L484" s="366"/>
      <c r="M484" s="366"/>
      <c r="N484" s="366"/>
      <c r="O484" s="389"/>
      <c r="P484" s="389"/>
      <c r="Q484" s="367"/>
      <c r="R484" s="367"/>
      <c r="S484" s="367"/>
      <c r="T484" s="367"/>
      <c r="U484" s="390"/>
      <c r="V484" s="368"/>
      <c r="W484" s="368"/>
      <c r="X484" s="368"/>
      <c r="Y484" s="368"/>
      <c r="Z484" s="368"/>
      <c r="AA484" s="391"/>
      <c r="AB484" s="369"/>
      <c r="AC484" s="369"/>
      <c r="AD484" s="369"/>
      <c r="AE484" s="369"/>
      <c r="AF484" s="369"/>
      <c r="AG484" s="392"/>
      <c r="AH484" s="370"/>
      <c r="AI484" s="370"/>
      <c r="AJ484" s="370"/>
      <c r="AK484" s="370"/>
      <c r="AL484" s="370"/>
      <c r="AM484" s="365"/>
      <c r="AN484" s="366"/>
      <c r="AO484" s="366"/>
      <c r="AP484" s="366"/>
      <c r="AQ484" s="366"/>
      <c r="AR484" s="366"/>
      <c r="AS484" s="393"/>
      <c r="AT484" s="371"/>
      <c r="AU484" s="371"/>
      <c r="AV484" s="371"/>
      <c r="AW484" s="371"/>
      <c r="AX484" s="371"/>
      <c r="AY484" s="394"/>
      <c r="AZ484" s="372"/>
      <c r="BA484" s="372"/>
      <c r="BB484" s="372"/>
      <c r="BC484" s="372"/>
      <c r="BD484" s="372"/>
      <c r="BE484" s="365"/>
      <c r="BF484" s="366"/>
      <c r="BG484" s="366"/>
      <c r="BH484" s="366"/>
      <c r="BI484" s="366"/>
      <c r="BJ484" s="366"/>
      <c r="BK484" s="395"/>
      <c r="BL484" s="373"/>
      <c r="BM484" s="373"/>
      <c r="BN484" s="373"/>
      <c r="BO484" s="373"/>
      <c r="BP484" s="373"/>
      <c r="BQ484" s="390"/>
      <c r="BR484" s="368"/>
      <c r="BS484" s="368"/>
      <c r="BT484" s="368"/>
      <c r="BU484" s="368"/>
      <c r="BV484" s="368"/>
      <c r="BW484" s="394"/>
      <c r="BX484" s="372"/>
      <c r="BY484" s="372"/>
      <c r="BZ484" s="372"/>
      <c r="CA484" s="372"/>
      <c r="CB484" s="372"/>
      <c r="CC484" s="395"/>
      <c r="CD484" s="389"/>
      <c r="CE484" s="373"/>
      <c r="CF484" s="373"/>
      <c r="CG484" s="373"/>
      <c r="CH484" s="308"/>
    </row>
    <row r="485" spans="1:86" customFormat="1" hidden="1" x14ac:dyDescent="0.25">
      <c r="A485" s="505"/>
      <c r="B485" s="352"/>
      <c r="C485" s="539"/>
      <c r="D485" s="439"/>
      <c r="E485" s="352"/>
      <c r="F485" s="439"/>
      <c r="G485" s="517"/>
      <c r="H485" s="440"/>
      <c r="I485" s="441"/>
      <c r="J485" s="365"/>
      <c r="K485" s="365"/>
      <c r="L485" s="366"/>
      <c r="M485" s="366"/>
      <c r="N485" s="366"/>
      <c r="O485" s="389"/>
      <c r="P485" s="389"/>
      <c r="Q485" s="367"/>
      <c r="R485" s="367"/>
      <c r="S485" s="367"/>
      <c r="T485" s="367"/>
      <c r="U485" s="390"/>
      <c r="V485" s="368"/>
      <c r="W485" s="368"/>
      <c r="X485" s="368"/>
      <c r="Y485" s="368"/>
      <c r="Z485" s="368"/>
      <c r="AA485" s="391"/>
      <c r="AB485" s="369"/>
      <c r="AC485" s="369"/>
      <c r="AD485" s="369"/>
      <c r="AE485" s="369"/>
      <c r="AF485" s="369"/>
      <c r="AG485" s="392"/>
      <c r="AH485" s="370"/>
      <c r="AI485" s="370"/>
      <c r="AJ485" s="370"/>
      <c r="AK485" s="370"/>
      <c r="AL485" s="370"/>
      <c r="AM485" s="365"/>
      <c r="AN485" s="366"/>
      <c r="AO485" s="366"/>
      <c r="AP485" s="366"/>
      <c r="AQ485" s="366"/>
      <c r="AR485" s="366"/>
      <c r="AS485" s="393"/>
      <c r="AT485" s="371"/>
      <c r="AU485" s="371"/>
      <c r="AV485" s="371"/>
      <c r="AW485" s="371"/>
      <c r="AX485" s="371"/>
      <c r="AY485" s="394"/>
      <c r="AZ485" s="372"/>
      <c r="BA485" s="372"/>
      <c r="BB485" s="372"/>
      <c r="BC485" s="372"/>
      <c r="BD485" s="372"/>
      <c r="BE485" s="365"/>
      <c r="BF485" s="366"/>
      <c r="BG485" s="366"/>
      <c r="BH485" s="366"/>
      <c r="BI485" s="366"/>
      <c r="BJ485" s="366"/>
      <c r="BK485" s="395"/>
      <c r="BL485" s="373"/>
      <c r="BM485" s="373"/>
      <c r="BN485" s="373"/>
      <c r="BO485" s="373"/>
      <c r="BP485" s="373"/>
      <c r="BQ485" s="390"/>
      <c r="BR485" s="368"/>
      <c r="BS485" s="368"/>
      <c r="BT485" s="368"/>
      <c r="BU485" s="368"/>
      <c r="BV485" s="368"/>
      <c r="BW485" s="394"/>
      <c r="BX485" s="372"/>
      <c r="BY485" s="372"/>
      <c r="BZ485" s="372"/>
      <c r="CA485" s="372"/>
      <c r="CB485" s="372"/>
      <c r="CC485" s="395"/>
      <c r="CD485" s="389"/>
      <c r="CE485" s="373"/>
      <c r="CF485" s="373"/>
      <c r="CG485" s="373"/>
      <c r="CH485" s="308"/>
    </row>
    <row r="486" spans="1:86" customFormat="1" hidden="1" x14ac:dyDescent="0.25">
      <c r="A486" s="330"/>
      <c r="B486" s="330"/>
      <c r="C486" s="538"/>
      <c r="D486" s="431"/>
      <c r="E486" s="330"/>
      <c r="F486" s="431"/>
      <c r="G486" s="437"/>
      <c r="H486" s="484"/>
      <c r="I486" s="429"/>
      <c r="J486" s="365"/>
      <c r="K486" s="365"/>
      <c r="L486" s="366"/>
      <c r="M486" s="366"/>
      <c r="N486" s="366"/>
      <c r="O486" s="389"/>
      <c r="P486" s="389"/>
      <c r="Q486" s="367"/>
      <c r="R486" s="367"/>
      <c r="S486" s="367"/>
      <c r="T486" s="367"/>
      <c r="U486" s="390"/>
      <c r="V486" s="368"/>
      <c r="W486" s="368"/>
      <c r="X486" s="368"/>
      <c r="Y486" s="368"/>
      <c r="Z486" s="368"/>
      <c r="AA486" s="391"/>
      <c r="AB486" s="369"/>
      <c r="AC486" s="369"/>
      <c r="AD486" s="369"/>
      <c r="AE486" s="369"/>
      <c r="AF486" s="369"/>
      <c r="AG486" s="392"/>
      <c r="AH486" s="370"/>
      <c r="AI486" s="370"/>
      <c r="AJ486" s="370"/>
      <c r="AK486" s="370"/>
      <c r="AL486" s="370"/>
      <c r="AM486" s="365"/>
      <c r="AN486" s="366"/>
      <c r="AO486" s="366"/>
      <c r="AP486" s="366"/>
      <c r="AQ486" s="366"/>
      <c r="AR486" s="366"/>
      <c r="AS486" s="393"/>
      <c r="AT486" s="371"/>
      <c r="AU486" s="371"/>
      <c r="AV486" s="371"/>
      <c r="AW486" s="371"/>
      <c r="AX486" s="371"/>
      <c r="AY486" s="394"/>
      <c r="AZ486" s="372"/>
      <c r="BA486" s="372"/>
      <c r="BB486" s="372"/>
      <c r="BC486" s="372"/>
      <c r="BD486" s="372"/>
      <c r="BE486" s="365"/>
      <c r="BF486" s="366"/>
      <c r="BG486" s="366"/>
      <c r="BH486" s="366"/>
      <c r="BI486" s="366"/>
      <c r="BJ486" s="366"/>
      <c r="BK486" s="395"/>
      <c r="BL486" s="373"/>
      <c r="BM486" s="373"/>
      <c r="BN486" s="373"/>
      <c r="BO486" s="373"/>
      <c r="BP486" s="373"/>
      <c r="BQ486" s="390"/>
      <c r="BR486" s="368"/>
      <c r="BS486" s="368"/>
      <c r="BT486" s="368"/>
      <c r="BU486" s="368"/>
      <c r="BV486" s="368"/>
      <c r="BW486" s="394"/>
      <c r="BX486" s="372"/>
      <c r="BY486" s="372"/>
      <c r="BZ486" s="372"/>
      <c r="CA486" s="372"/>
      <c r="CB486" s="372"/>
      <c r="CC486" s="395"/>
      <c r="CD486" s="389"/>
      <c r="CE486" s="373"/>
      <c r="CF486" s="373"/>
      <c r="CG486" s="373"/>
      <c r="CH486" s="308"/>
    </row>
    <row r="487" spans="1:86" customFormat="1" hidden="1" x14ac:dyDescent="0.25">
      <c r="A487" s="387"/>
      <c r="B487" s="374"/>
      <c r="C487" s="374"/>
      <c r="D487" s="376"/>
      <c r="E487" s="387"/>
      <c r="F487" s="376"/>
      <c r="G487" s="386"/>
      <c r="H487" s="458"/>
      <c r="I487" s="463"/>
      <c r="J487" s="365"/>
      <c r="K487" s="365"/>
      <c r="L487" s="366"/>
      <c r="M487" s="366"/>
      <c r="N487" s="366"/>
      <c r="O487" s="389"/>
      <c r="P487" s="389"/>
      <c r="Q487" s="367"/>
      <c r="R487" s="367"/>
      <c r="S487" s="367"/>
      <c r="T487" s="367"/>
      <c r="U487" s="390"/>
      <c r="V487" s="368"/>
      <c r="W487" s="368"/>
      <c r="X487" s="368"/>
      <c r="Y487" s="368"/>
      <c r="Z487" s="368"/>
      <c r="AA487" s="391"/>
      <c r="AB487" s="369"/>
      <c r="AC487" s="369"/>
      <c r="AD487" s="369"/>
      <c r="AE487" s="369"/>
      <c r="AF487" s="369"/>
      <c r="AG487" s="392"/>
      <c r="AH487" s="370"/>
      <c r="AI487" s="370"/>
      <c r="AJ487" s="370"/>
      <c r="AK487" s="370"/>
      <c r="AL487" s="370"/>
      <c r="AM487" s="365"/>
      <c r="AN487" s="366"/>
      <c r="AO487" s="366"/>
      <c r="AP487" s="366"/>
      <c r="AQ487" s="366"/>
      <c r="AR487" s="366"/>
      <c r="AS487" s="393"/>
      <c r="AT487" s="371"/>
      <c r="AU487" s="371"/>
      <c r="AV487" s="371"/>
      <c r="AW487" s="371"/>
      <c r="AX487" s="371"/>
      <c r="AY487" s="394"/>
      <c r="AZ487" s="372"/>
      <c r="BA487" s="372"/>
      <c r="BB487" s="372"/>
      <c r="BC487" s="372"/>
      <c r="BD487" s="372"/>
      <c r="BE487" s="365"/>
      <c r="BF487" s="366"/>
      <c r="BG487" s="366"/>
      <c r="BH487" s="366"/>
      <c r="BI487" s="366"/>
      <c r="BJ487" s="366"/>
      <c r="BK487" s="395"/>
      <c r="BL487" s="373"/>
      <c r="BM487" s="373"/>
      <c r="BN487" s="373"/>
      <c r="BO487" s="373"/>
      <c r="BP487" s="373"/>
      <c r="BQ487" s="390"/>
      <c r="BR487" s="368"/>
      <c r="BS487" s="368"/>
      <c r="BT487" s="368"/>
      <c r="BU487" s="368"/>
      <c r="BV487" s="368"/>
      <c r="BW487" s="394"/>
      <c r="BX487" s="372"/>
      <c r="BY487" s="372"/>
      <c r="BZ487" s="372"/>
      <c r="CA487" s="372"/>
      <c r="CB487" s="372"/>
      <c r="CC487" s="395"/>
      <c r="CD487" s="389"/>
      <c r="CE487" s="373"/>
      <c r="CF487" s="373"/>
      <c r="CG487" s="373"/>
      <c r="CH487" s="308"/>
    </row>
    <row r="488" spans="1:86" customFormat="1" hidden="1" x14ac:dyDescent="0.25">
      <c r="A488" s="387"/>
      <c r="B488" s="374"/>
      <c r="C488" s="374"/>
      <c r="D488" s="376"/>
      <c r="E488" s="387"/>
      <c r="F488" s="376"/>
      <c r="G488" s="386"/>
      <c r="H488" s="458"/>
      <c r="I488" s="463"/>
      <c r="J488" s="365"/>
      <c r="K488" s="365"/>
      <c r="L488" s="366"/>
      <c r="M488" s="366"/>
      <c r="N488" s="366"/>
      <c r="O488" s="389"/>
      <c r="P488" s="389"/>
      <c r="Q488" s="367"/>
      <c r="R488" s="367"/>
      <c r="S488" s="367"/>
      <c r="T488" s="367"/>
      <c r="U488" s="390"/>
      <c r="V488" s="368"/>
      <c r="W488" s="368"/>
      <c r="X488" s="368"/>
      <c r="Y488" s="368"/>
      <c r="Z488" s="368"/>
      <c r="AA488" s="391"/>
      <c r="AB488" s="369"/>
      <c r="AC488" s="369"/>
      <c r="AD488" s="369"/>
      <c r="AE488" s="369"/>
      <c r="AF488" s="369"/>
      <c r="AG488" s="392"/>
      <c r="AH488" s="370"/>
      <c r="AI488" s="370"/>
      <c r="AJ488" s="370"/>
      <c r="AK488" s="370"/>
      <c r="AL488" s="370"/>
      <c r="AM488" s="365"/>
      <c r="AN488" s="366"/>
      <c r="AO488" s="366"/>
      <c r="AP488" s="366"/>
      <c r="AQ488" s="366"/>
      <c r="AR488" s="366"/>
      <c r="AS488" s="393"/>
      <c r="AT488" s="371"/>
      <c r="AU488" s="371"/>
      <c r="AV488" s="371"/>
      <c r="AW488" s="371"/>
      <c r="AX488" s="371"/>
      <c r="AY488" s="394"/>
      <c r="AZ488" s="372"/>
      <c r="BA488" s="372"/>
      <c r="BB488" s="372"/>
      <c r="BC488" s="372"/>
      <c r="BD488" s="372"/>
      <c r="BE488" s="365"/>
      <c r="BF488" s="366"/>
      <c r="BG488" s="366"/>
      <c r="BH488" s="366"/>
      <c r="BI488" s="366"/>
      <c r="BJ488" s="366"/>
      <c r="BK488" s="395"/>
      <c r="BL488" s="373"/>
      <c r="BM488" s="373"/>
      <c r="BN488" s="373"/>
      <c r="BO488" s="373"/>
      <c r="BP488" s="373"/>
      <c r="BQ488" s="390"/>
      <c r="BR488" s="368"/>
      <c r="BS488" s="368"/>
      <c r="BT488" s="368"/>
      <c r="BU488" s="368"/>
      <c r="BV488" s="368"/>
      <c r="BW488" s="394"/>
      <c r="BX488" s="372"/>
      <c r="BY488" s="372"/>
      <c r="BZ488" s="372"/>
      <c r="CA488" s="372"/>
      <c r="CB488" s="372"/>
      <c r="CC488" s="395"/>
      <c r="CD488" s="389"/>
      <c r="CE488" s="373"/>
      <c r="CF488" s="373"/>
      <c r="CG488" s="373"/>
      <c r="CH488" s="308"/>
    </row>
    <row r="489" spans="1:86" customFormat="1" hidden="1" x14ac:dyDescent="0.25">
      <c r="A489" s="387"/>
      <c r="B489" s="374"/>
      <c r="C489" s="374"/>
      <c r="D489" s="448"/>
      <c r="E489" s="387"/>
      <c r="F489" s="376"/>
      <c r="G489" s="443"/>
      <c r="H489" s="446"/>
      <c r="I489" s="463"/>
      <c r="J489" s="365"/>
      <c r="K489" s="365"/>
      <c r="L489" s="366"/>
      <c r="M489" s="366"/>
      <c r="N489" s="366"/>
      <c r="O489" s="389"/>
      <c r="P489" s="389"/>
      <c r="Q489" s="367"/>
      <c r="R489" s="367"/>
      <c r="S489" s="367"/>
      <c r="T489" s="367"/>
      <c r="U489" s="390"/>
      <c r="V489" s="368"/>
      <c r="W489" s="368"/>
      <c r="X489" s="368"/>
      <c r="Y489" s="368"/>
      <c r="Z489" s="368"/>
      <c r="AA489" s="391"/>
      <c r="AB489" s="369"/>
      <c r="AC489" s="369"/>
      <c r="AD489" s="369"/>
      <c r="AE489" s="369"/>
      <c r="AF489" s="369"/>
      <c r="AG489" s="392"/>
      <c r="AH489" s="370"/>
      <c r="AI489" s="370"/>
      <c r="AJ489" s="370"/>
      <c r="AK489" s="370"/>
      <c r="AL489" s="370"/>
      <c r="AM489" s="365"/>
      <c r="AN489" s="366"/>
      <c r="AO489" s="366"/>
      <c r="AP489" s="366"/>
      <c r="AQ489" s="366"/>
      <c r="AR489" s="366"/>
      <c r="AS489" s="393"/>
      <c r="AT489" s="371"/>
      <c r="AU489" s="371"/>
      <c r="AV489" s="371"/>
      <c r="AW489" s="371"/>
      <c r="AX489" s="371"/>
      <c r="AY489" s="394"/>
      <c r="AZ489" s="372"/>
      <c r="BA489" s="372"/>
      <c r="BB489" s="372"/>
      <c r="BC489" s="372"/>
      <c r="BD489" s="372"/>
      <c r="BE489" s="365"/>
      <c r="BF489" s="366"/>
      <c r="BG489" s="366"/>
      <c r="BH489" s="366"/>
      <c r="BI489" s="366"/>
      <c r="BJ489" s="366"/>
      <c r="BK489" s="395"/>
      <c r="BL489" s="373"/>
      <c r="BM489" s="373"/>
      <c r="BN489" s="373"/>
      <c r="BO489" s="373"/>
      <c r="BP489" s="373"/>
      <c r="BQ489" s="390"/>
      <c r="BR489" s="368"/>
      <c r="BS489" s="368"/>
      <c r="BT489" s="368"/>
      <c r="BU489" s="368"/>
      <c r="BV489" s="368"/>
      <c r="BW489" s="394"/>
      <c r="BX489" s="372"/>
      <c r="BY489" s="372"/>
      <c r="BZ489" s="372"/>
      <c r="CA489" s="372"/>
      <c r="CB489" s="372"/>
      <c r="CC489" s="395"/>
      <c r="CD489" s="389"/>
      <c r="CE489" s="373"/>
      <c r="CF489" s="373"/>
      <c r="CG489" s="373"/>
      <c r="CH489" s="308"/>
    </row>
    <row r="490" spans="1:86" customFormat="1" hidden="1" x14ac:dyDescent="0.25">
      <c r="A490" s="387"/>
      <c r="B490" s="374"/>
      <c r="C490" s="374"/>
      <c r="D490" s="383"/>
      <c r="E490" s="387"/>
      <c r="F490" s="376"/>
      <c r="G490" s="443"/>
      <c r="H490" s="446"/>
      <c r="I490" s="463"/>
      <c r="J490" s="365"/>
      <c r="K490" s="365"/>
      <c r="L490" s="366"/>
      <c r="M490" s="366"/>
      <c r="N490" s="366"/>
      <c r="O490" s="389"/>
      <c r="P490" s="389"/>
      <c r="Q490" s="367"/>
      <c r="R490" s="367"/>
      <c r="S490" s="367"/>
      <c r="T490" s="367"/>
      <c r="U490" s="390"/>
      <c r="V490" s="368"/>
      <c r="W490" s="368"/>
      <c r="X490" s="368"/>
      <c r="Y490" s="368"/>
      <c r="Z490" s="368"/>
      <c r="AA490" s="391"/>
      <c r="AB490" s="369"/>
      <c r="AC490" s="369"/>
      <c r="AD490" s="369"/>
      <c r="AE490" s="369"/>
      <c r="AF490" s="369"/>
      <c r="AG490" s="392"/>
      <c r="AH490" s="370"/>
      <c r="AI490" s="370"/>
      <c r="AJ490" s="370"/>
      <c r="AK490" s="370"/>
      <c r="AL490" s="370"/>
      <c r="AM490" s="365"/>
      <c r="AN490" s="366"/>
      <c r="AO490" s="366"/>
      <c r="AP490" s="366"/>
      <c r="AQ490" s="366"/>
      <c r="AR490" s="366"/>
      <c r="AS490" s="393"/>
      <c r="AT490" s="371"/>
      <c r="AU490" s="371"/>
      <c r="AV490" s="371"/>
      <c r="AW490" s="371"/>
      <c r="AX490" s="371"/>
      <c r="AY490" s="394"/>
      <c r="AZ490" s="372"/>
      <c r="BA490" s="372"/>
      <c r="BB490" s="372"/>
      <c r="BC490" s="372"/>
      <c r="BD490" s="372"/>
      <c r="BE490" s="365"/>
      <c r="BF490" s="366"/>
      <c r="BG490" s="366"/>
      <c r="BH490" s="366"/>
      <c r="BI490" s="366"/>
      <c r="BJ490" s="366"/>
      <c r="BK490" s="395"/>
      <c r="BL490" s="373"/>
      <c r="BM490" s="373"/>
      <c r="BN490" s="373"/>
      <c r="BO490" s="373"/>
      <c r="BP490" s="373"/>
      <c r="BQ490" s="390"/>
      <c r="BR490" s="368"/>
      <c r="BS490" s="368"/>
      <c r="BT490" s="368"/>
      <c r="BU490" s="368"/>
      <c r="BV490" s="368"/>
      <c r="BW490" s="394"/>
      <c r="BX490" s="372"/>
      <c r="BY490" s="372"/>
      <c r="BZ490" s="372"/>
      <c r="CA490" s="372"/>
      <c r="CB490" s="372"/>
      <c r="CC490" s="395"/>
      <c r="CD490" s="389"/>
      <c r="CE490" s="373"/>
      <c r="CF490" s="373"/>
      <c r="CG490" s="373"/>
      <c r="CH490" s="308"/>
    </row>
    <row r="491" spans="1:86" customFormat="1" hidden="1" x14ac:dyDescent="0.25">
      <c r="A491" s="374"/>
      <c r="B491" s="374"/>
      <c r="C491" s="375"/>
      <c r="D491" s="376"/>
      <c r="E491" s="374"/>
      <c r="F491" s="376"/>
      <c r="G491" s="386"/>
      <c r="H491" s="414"/>
      <c r="I491" s="463"/>
      <c r="J491" s="365"/>
      <c r="K491" s="365"/>
      <c r="L491" s="366"/>
      <c r="M491" s="366"/>
      <c r="N491" s="365"/>
      <c r="O491" s="389"/>
      <c r="P491" s="389"/>
      <c r="Q491" s="367"/>
      <c r="R491" s="389"/>
      <c r="S491" s="367"/>
      <c r="T491" s="389"/>
      <c r="U491" s="390"/>
      <c r="V491" s="390"/>
      <c r="W491" s="368"/>
      <c r="X491" s="390"/>
      <c r="Y491" s="368"/>
      <c r="Z491" s="390"/>
      <c r="AA491" s="391"/>
      <c r="AB491" s="391"/>
      <c r="AC491" s="369"/>
      <c r="AD491" s="391"/>
      <c r="AE491" s="369"/>
      <c r="AF491" s="391"/>
      <c r="AG491" s="392"/>
      <c r="AH491" s="392"/>
      <c r="AI491" s="370"/>
      <c r="AJ491" s="392"/>
      <c r="AK491" s="370"/>
      <c r="AL491" s="392"/>
      <c r="AM491" s="365"/>
      <c r="AN491" s="365"/>
      <c r="AO491" s="366"/>
      <c r="AP491" s="365"/>
      <c r="AQ491" s="366"/>
      <c r="AR491" s="365"/>
      <c r="AS491" s="393"/>
      <c r="AT491" s="393"/>
      <c r="AU491" s="371"/>
      <c r="AV491" s="393"/>
      <c r="AW491" s="371"/>
      <c r="AX491" s="393"/>
      <c r="AY491" s="394"/>
      <c r="AZ491" s="394"/>
      <c r="BA491" s="372"/>
      <c r="BB491" s="394"/>
      <c r="BC491" s="372"/>
      <c r="BD491" s="394"/>
      <c r="BE491" s="365"/>
      <c r="BF491" s="365"/>
      <c r="BG491" s="366"/>
      <c r="BH491" s="365"/>
      <c r="BI491" s="366"/>
      <c r="BJ491" s="365"/>
      <c r="BK491" s="395"/>
      <c r="BL491" s="395"/>
      <c r="BM491" s="373"/>
      <c r="BN491" s="395"/>
      <c r="BO491" s="373"/>
      <c r="BP491" s="395"/>
      <c r="BQ491" s="390"/>
      <c r="BR491" s="390"/>
      <c r="BS491" s="368"/>
      <c r="BT491" s="390"/>
      <c r="BU491" s="368"/>
      <c r="BV491" s="390"/>
      <c r="BW491" s="394"/>
      <c r="BX491" s="394"/>
      <c r="BY491" s="372"/>
      <c r="BZ491" s="394"/>
      <c r="CA491" s="372"/>
      <c r="CB491" s="394"/>
      <c r="CC491" s="395"/>
      <c r="CD491" s="389"/>
      <c r="CE491" s="373"/>
      <c r="CF491" s="373"/>
      <c r="CG491" s="395"/>
      <c r="CH491" s="308"/>
    </row>
    <row r="492" spans="1:86" customFormat="1" hidden="1" x14ac:dyDescent="0.25">
      <c r="A492" s="374"/>
      <c r="B492" s="374"/>
      <c r="C492" s="375"/>
      <c r="D492" s="376"/>
      <c r="E492" s="374"/>
      <c r="F492" s="376"/>
      <c r="G492" s="386"/>
      <c r="H492" s="414"/>
      <c r="I492" s="463"/>
      <c r="J492" s="365"/>
      <c r="K492" s="365"/>
      <c r="L492" s="366"/>
      <c r="M492" s="366"/>
      <c r="N492" s="365"/>
      <c r="O492" s="389"/>
      <c r="P492" s="389"/>
      <c r="Q492" s="367"/>
      <c r="R492" s="389"/>
      <c r="S492" s="367"/>
      <c r="T492" s="389"/>
      <c r="U492" s="390"/>
      <c r="V492" s="390"/>
      <c r="W492" s="368"/>
      <c r="X492" s="390"/>
      <c r="Y492" s="368"/>
      <c r="Z492" s="390"/>
      <c r="AA492" s="391"/>
      <c r="AB492" s="391"/>
      <c r="AC492" s="369"/>
      <c r="AD492" s="391"/>
      <c r="AE492" s="369"/>
      <c r="AF492" s="391"/>
      <c r="AG492" s="392"/>
      <c r="AH492" s="392"/>
      <c r="AI492" s="370"/>
      <c r="AJ492" s="392"/>
      <c r="AK492" s="370"/>
      <c r="AL492" s="392"/>
      <c r="AM492" s="365"/>
      <c r="AN492" s="365"/>
      <c r="AO492" s="366"/>
      <c r="AP492" s="365"/>
      <c r="AQ492" s="366"/>
      <c r="AR492" s="365"/>
      <c r="AS492" s="393"/>
      <c r="AT492" s="393"/>
      <c r="AU492" s="371"/>
      <c r="AV492" s="393"/>
      <c r="AW492" s="371"/>
      <c r="AX492" s="393"/>
      <c r="AY492" s="394"/>
      <c r="AZ492" s="394"/>
      <c r="BA492" s="372"/>
      <c r="BB492" s="394"/>
      <c r="BC492" s="372"/>
      <c r="BD492" s="394"/>
      <c r="BE492" s="365"/>
      <c r="BF492" s="365"/>
      <c r="BG492" s="366"/>
      <c r="BH492" s="365"/>
      <c r="BI492" s="366"/>
      <c r="BJ492" s="365"/>
      <c r="BK492" s="395"/>
      <c r="BL492" s="395"/>
      <c r="BM492" s="373"/>
      <c r="BN492" s="395"/>
      <c r="BO492" s="373"/>
      <c r="BP492" s="395"/>
      <c r="BQ492" s="390"/>
      <c r="BR492" s="390"/>
      <c r="BS492" s="368"/>
      <c r="BT492" s="390"/>
      <c r="BU492" s="368"/>
      <c r="BV492" s="390"/>
      <c r="BW492" s="394"/>
      <c r="BX492" s="394"/>
      <c r="BY492" s="372"/>
      <c r="BZ492" s="394"/>
      <c r="CA492" s="372"/>
      <c r="CB492" s="394"/>
      <c r="CC492" s="395"/>
      <c r="CD492" s="389"/>
      <c r="CE492" s="373"/>
      <c r="CF492" s="373"/>
      <c r="CG492" s="395"/>
      <c r="CH492" s="308"/>
    </row>
    <row r="493" spans="1:86" customFormat="1" hidden="1" x14ac:dyDescent="0.25">
      <c r="A493" s="515"/>
      <c r="B493" s="515"/>
      <c r="C493" s="515"/>
      <c r="D493" s="516"/>
      <c r="E493" s="515"/>
      <c r="F493" s="516"/>
      <c r="G493" s="517"/>
      <c r="H493" s="440"/>
      <c r="I493" s="518"/>
      <c r="J493" s="365"/>
      <c r="K493" s="365"/>
      <c r="L493" s="366"/>
      <c r="M493" s="366"/>
      <c r="N493" s="366"/>
      <c r="O493" s="389"/>
      <c r="P493" s="389"/>
      <c r="Q493" s="367"/>
      <c r="R493" s="367"/>
      <c r="S493" s="367"/>
      <c r="T493" s="367"/>
      <c r="U493" s="390"/>
      <c r="V493" s="368"/>
      <c r="W493" s="368"/>
      <c r="X493" s="368"/>
      <c r="Y493" s="368"/>
      <c r="Z493" s="368"/>
      <c r="AA493" s="391"/>
      <c r="AB493" s="369"/>
      <c r="AC493" s="369"/>
      <c r="AD493" s="369"/>
      <c r="AE493" s="369"/>
      <c r="AF493" s="369"/>
      <c r="AG493" s="392"/>
      <c r="AH493" s="370"/>
      <c r="AI493" s="370"/>
      <c r="AJ493" s="370"/>
      <c r="AK493" s="370"/>
      <c r="AL493" s="370"/>
      <c r="AM493" s="365"/>
      <c r="AN493" s="366"/>
      <c r="AO493" s="366"/>
      <c r="AP493" s="366"/>
      <c r="AQ493" s="366"/>
      <c r="AR493" s="366"/>
      <c r="AS493" s="393"/>
      <c r="AT493" s="371"/>
      <c r="AU493" s="371"/>
      <c r="AV493" s="371"/>
      <c r="AW493" s="371"/>
      <c r="AX493" s="371"/>
      <c r="AY493" s="394"/>
      <c r="AZ493" s="372"/>
      <c r="BA493" s="372"/>
      <c r="BB493" s="372"/>
      <c r="BC493" s="372"/>
      <c r="BD493" s="372"/>
      <c r="BE493" s="365"/>
      <c r="BF493" s="366"/>
      <c r="BG493" s="366"/>
      <c r="BH493" s="366"/>
      <c r="BI493" s="366"/>
      <c r="BJ493" s="366"/>
      <c r="BK493" s="395"/>
      <c r="BL493" s="373"/>
      <c r="BM493" s="373"/>
      <c r="BN493" s="373"/>
      <c r="BO493" s="373"/>
      <c r="BP493" s="373"/>
      <c r="BQ493" s="390"/>
      <c r="BR493" s="368"/>
      <c r="BS493" s="368"/>
      <c r="BT493" s="368"/>
      <c r="BU493" s="368"/>
      <c r="BV493" s="368"/>
      <c r="BW493" s="394"/>
      <c r="BX493" s="372"/>
      <c r="BY493" s="372"/>
      <c r="BZ493" s="372"/>
      <c r="CA493" s="372"/>
      <c r="CB493" s="372"/>
      <c r="CC493" s="395"/>
      <c r="CD493" s="389"/>
      <c r="CE493" s="373"/>
      <c r="CF493" s="373"/>
      <c r="CG493" s="373"/>
      <c r="CH493" s="308"/>
    </row>
    <row r="494" spans="1:86" customFormat="1" hidden="1" x14ac:dyDescent="0.25">
      <c r="A494" s="374"/>
      <c r="B494" s="374"/>
      <c r="C494" s="374"/>
      <c r="D494" s="376"/>
      <c r="E494" s="374"/>
      <c r="F494" s="376"/>
      <c r="G494" s="386"/>
      <c r="H494" s="458"/>
      <c r="I494" s="463"/>
      <c r="J494" s="365"/>
      <c r="K494" s="365"/>
      <c r="L494" s="366"/>
      <c r="M494" s="366"/>
      <c r="N494" s="366"/>
      <c r="O494" s="389"/>
      <c r="P494" s="389"/>
      <c r="Q494" s="367"/>
      <c r="R494" s="367"/>
      <c r="S494" s="367"/>
      <c r="T494" s="367"/>
      <c r="U494" s="390"/>
      <c r="V494" s="368"/>
      <c r="W494" s="368"/>
      <c r="X494" s="368"/>
      <c r="Y494" s="368"/>
      <c r="Z494" s="368"/>
      <c r="AA494" s="391"/>
      <c r="AB494" s="369"/>
      <c r="AC494" s="369"/>
      <c r="AD494" s="369"/>
      <c r="AE494" s="369"/>
      <c r="AF494" s="369"/>
      <c r="AG494" s="392"/>
      <c r="AH494" s="370"/>
      <c r="AI494" s="370"/>
      <c r="AJ494" s="370"/>
      <c r="AK494" s="370"/>
      <c r="AL494" s="370"/>
      <c r="AM494" s="365"/>
      <c r="AN494" s="366"/>
      <c r="AO494" s="366"/>
      <c r="AP494" s="366"/>
      <c r="AQ494" s="366"/>
      <c r="AR494" s="366"/>
      <c r="AS494" s="393"/>
      <c r="AT494" s="371"/>
      <c r="AU494" s="371"/>
      <c r="AV494" s="371"/>
      <c r="AW494" s="371"/>
      <c r="AX494" s="371"/>
      <c r="AY494" s="394"/>
      <c r="AZ494" s="372"/>
      <c r="BA494" s="372"/>
      <c r="BB494" s="372"/>
      <c r="BC494" s="372"/>
      <c r="BD494" s="372"/>
      <c r="BE494" s="365"/>
      <c r="BF494" s="366"/>
      <c r="BG494" s="366"/>
      <c r="BH494" s="366"/>
      <c r="BI494" s="366"/>
      <c r="BJ494" s="366"/>
      <c r="BK494" s="395"/>
      <c r="BL494" s="373"/>
      <c r="BM494" s="373"/>
      <c r="BN494" s="373"/>
      <c r="BO494" s="373"/>
      <c r="BP494" s="373"/>
      <c r="BQ494" s="390"/>
      <c r="BR494" s="368"/>
      <c r="BS494" s="368"/>
      <c r="BT494" s="368"/>
      <c r="BU494" s="368"/>
      <c r="BV494" s="368"/>
      <c r="BW494" s="394"/>
      <c r="BX494" s="372"/>
      <c r="BY494" s="372"/>
      <c r="BZ494" s="372"/>
      <c r="CA494" s="372"/>
      <c r="CB494" s="372"/>
      <c r="CC494" s="395"/>
      <c r="CD494" s="389"/>
      <c r="CE494" s="373"/>
      <c r="CF494" s="373"/>
      <c r="CG494" s="373"/>
      <c r="CH494" s="308"/>
    </row>
    <row r="495" spans="1:86" customFormat="1" hidden="1" x14ac:dyDescent="0.25">
      <c r="A495" s="374"/>
      <c r="B495" s="374"/>
      <c r="C495" s="380"/>
      <c r="D495" s="382"/>
      <c r="E495" s="374"/>
      <c r="F495" s="382"/>
      <c r="G495" s="378"/>
      <c r="H495" s="458"/>
      <c r="I495" s="463"/>
      <c r="J495" s="365"/>
      <c r="K495" s="365"/>
      <c r="L495" s="366"/>
      <c r="M495" s="366"/>
      <c r="N495" s="366"/>
      <c r="O495" s="389"/>
      <c r="P495" s="389"/>
      <c r="Q495" s="367"/>
      <c r="R495" s="367"/>
      <c r="S495" s="367"/>
      <c r="T495" s="367"/>
      <c r="U495" s="390"/>
      <c r="V495" s="368"/>
      <c r="W495" s="368"/>
      <c r="X495" s="368"/>
      <c r="Y495" s="368"/>
      <c r="Z495" s="368"/>
      <c r="AA495" s="391"/>
      <c r="AB495" s="369"/>
      <c r="AC495" s="369"/>
      <c r="AD495" s="369"/>
      <c r="AE495" s="369"/>
      <c r="AF495" s="369"/>
      <c r="AG495" s="392"/>
      <c r="AH495" s="370"/>
      <c r="AI495" s="370"/>
      <c r="AJ495" s="370"/>
      <c r="AK495" s="370"/>
      <c r="AL495" s="370"/>
      <c r="AM495" s="365"/>
      <c r="AN495" s="366"/>
      <c r="AO495" s="366"/>
      <c r="AP495" s="366"/>
      <c r="AQ495" s="366"/>
      <c r="AR495" s="366"/>
      <c r="AS495" s="393"/>
      <c r="AT495" s="371"/>
      <c r="AU495" s="371"/>
      <c r="AV495" s="371"/>
      <c r="AW495" s="371"/>
      <c r="AX495" s="371"/>
      <c r="AY495" s="394"/>
      <c r="AZ495" s="372"/>
      <c r="BA495" s="372"/>
      <c r="BB495" s="372"/>
      <c r="BC495" s="372"/>
      <c r="BD495" s="372"/>
      <c r="BE495" s="365"/>
      <c r="BF495" s="366"/>
      <c r="BG495" s="366"/>
      <c r="BH495" s="366"/>
      <c r="BI495" s="366"/>
      <c r="BJ495" s="366"/>
      <c r="BK495" s="395"/>
      <c r="BL495" s="373"/>
      <c r="BM495" s="373"/>
      <c r="BN495" s="373"/>
      <c r="BO495" s="373"/>
      <c r="BP495" s="373"/>
      <c r="BQ495" s="390"/>
      <c r="BR495" s="368"/>
      <c r="BS495" s="368"/>
      <c r="BT495" s="368"/>
      <c r="BU495" s="368"/>
      <c r="BV495" s="368"/>
      <c r="BW495" s="394"/>
      <c r="BX495" s="372"/>
      <c r="BY495" s="372"/>
      <c r="BZ495" s="372"/>
      <c r="CA495" s="372"/>
      <c r="CB495" s="372"/>
      <c r="CC495" s="395"/>
      <c r="CD495" s="389"/>
      <c r="CE495" s="373"/>
      <c r="CF495" s="373"/>
      <c r="CG495" s="373"/>
      <c r="CH495" s="308"/>
    </row>
    <row r="496" spans="1:86" customFormat="1" hidden="1" x14ac:dyDescent="0.25">
      <c r="A496" s="374"/>
      <c r="B496" s="374"/>
      <c r="C496" s="380"/>
      <c r="D496" s="493"/>
      <c r="E496" s="374"/>
      <c r="F496" s="382"/>
      <c r="G496" s="378"/>
      <c r="H496" s="458"/>
      <c r="I496" s="463"/>
      <c r="J496" s="365"/>
      <c r="K496" s="365"/>
      <c r="L496" s="366"/>
      <c r="M496" s="366"/>
      <c r="N496" s="366"/>
      <c r="O496" s="389"/>
      <c r="P496" s="389"/>
      <c r="Q496" s="367"/>
      <c r="R496" s="367"/>
      <c r="S496" s="367"/>
      <c r="T496" s="367"/>
      <c r="U496" s="390"/>
      <c r="V496" s="368"/>
      <c r="W496" s="368"/>
      <c r="X496" s="368"/>
      <c r="Y496" s="368"/>
      <c r="Z496" s="368"/>
      <c r="AA496" s="391"/>
      <c r="AB496" s="369"/>
      <c r="AC496" s="369"/>
      <c r="AD496" s="369"/>
      <c r="AE496" s="369"/>
      <c r="AF496" s="369"/>
      <c r="AG496" s="392"/>
      <c r="AH496" s="370"/>
      <c r="AI496" s="370"/>
      <c r="AJ496" s="370"/>
      <c r="AK496" s="370"/>
      <c r="AL496" s="370"/>
      <c r="AM496" s="365"/>
      <c r="AN496" s="366"/>
      <c r="AO496" s="366"/>
      <c r="AP496" s="366"/>
      <c r="AQ496" s="366"/>
      <c r="AR496" s="366"/>
      <c r="AS496" s="393"/>
      <c r="AT496" s="371"/>
      <c r="AU496" s="371"/>
      <c r="AV496" s="371"/>
      <c r="AW496" s="371"/>
      <c r="AX496" s="371"/>
      <c r="AY496" s="394"/>
      <c r="AZ496" s="372"/>
      <c r="BA496" s="372"/>
      <c r="BB496" s="372"/>
      <c r="BC496" s="372"/>
      <c r="BD496" s="372"/>
      <c r="BE496" s="365"/>
      <c r="BF496" s="366"/>
      <c r="BG496" s="366"/>
      <c r="BH496" s="366"/>
      <c r="BI496" s="366"/>
      <c r="BJ496" s="366"/>
      <c r="BK496" s="395"/>
      <c r="BL496" s="373"/>
      <c r="BM496" s="373"/>
      <c r="BN496" s="373"/>
      <c r="BO496" s="373"/>
      <c r="BP496" s="373"/>
      <c r="BQ496" s="390"/>
      <c r="BR496" s="368"/>
      <c r="BS496" s="368"/>
      <c r="BT496" s="368"/>
      <c r="BU496" s="368"/>
      <c r="BV496" s="368"/>
      <c r="BW496" s="394"/>
      <c r="BX496" s="372"/>
      <c r="BY496" s="372"/>
      <c r="BZ496" s="372"/>
      <c r="CA496" s="372"/>
      <c r="CB496" s="372"/>
      <c r="CC496" s="395"/>
      <c r="CD496" s="389"/>
      <c r="CE496" s="373"/>
      <c r="CF496" s="373"/>
      <c r="CG496" s="373"/>
      <c r="CH496" s="308"/>
    </row>
    <row r="497" spans="1:86" customFormat="1" hidden="1" x14ac:dyDescent="0.25">
      <c r="A497" s="374"/>
      <c r="B497" s="374"/>
      <c r="C497" s="380"/>
      <c r="D497" s="383"/>
      <c r="E497" s="374"/>
      <c r="F497" s="382"/>
      <c r="G497" s="378"/>
      <c r="H497" s="444"/>
      <c r="I497" s="463"/>
      <c r="J497" s="365"/>
      <c r="K497" s="365"/>
      <c r="L497" s="366"/>
      <c r="M497" s="366"/>
      <c r="N497" s="366"/>
      <c r="O497" s="389"/>
      <c r="P497" s="389"/>
      <c r="Q497" s="367"/>
      <c r="R497" s="367"/>
      <c r="S497" s="367"/>
      <c r="T497" s="367"/>
      <c r="U497" s="390"/>
      <c r="V497" s="368"/>
      <c r="W497" s="368"/>
      <c r="X497" s="368"/>
      <c r="Y497" s="368"/>
      <c r="Z497" s="368"/>
      <c r="AA497" s="391"/>
      <c r="AB497" s="369"/>
      <c r="AC497" s="369"/>
      <c r="AD497" s="369"/>
      <c r="AE497" s="369"/>
      <c r="AF497" s="369"/>
      <c r="AG497" s="392"/>
      <c r="AH497" s="370"/>
      <c r="AI497" s="370"/>
      <c r="AJ497" s="370"/>
      <c r="AK497" s="370"/>
      <c r="AL497" s="370"/>
      <c r="AM497" s="365"/>
      <c r="AN497" s="366"/>
      <c r="AO497" s="366"/>
      <c r="AP497" s="366"/>
      <c r="AQ497" s="366"/>
      <c r="AR497" s="366"/>
      <c r="AS497" s="393"/>
      <c r="AT497" s="371"/>
      <c r="AU497" s="371"/>
      <c r="AV497" s="371"/>
      <c r="AW497" s="371"/>
      <c r="AX497" s="371"/>
      <c r="AY497" s="394"/>
      <c r="AZ497" s="372"/>
      <c r="BA497" s="372"/>
      <c r="BB497" s="372"/>
      <c r="BC497" s="372"/>
      <c r="BD497" s="372"/>
      <c r="BE497" s="365"/>
      <c r="BF497" s="366"/>
      <c r="BG497" s="366"/>
      <c r="BH497" s="366"/>
      <c r="BI497" s="366"/>
      <c r="BJ497" s="366"/>
      <c r="BK497" s="395"/>
      <c r="BL497" s="373"/>
      <c r="BM497" s="373"/>
      <c r="BN497" s="373"/>
      <c r="BO497" s="373"/>
      <c r="BP497" s="373"/>
      <c r="BQ497" s="390"/>
      <c r="BR497" s="368"/>
      <c r="BS497" s="368"/>
      <c r="BT497" s="368"/>
      <c r="BU497" s="368"/>
      <c r="BV497" s="368"/>
      <c r="BW497" s="394"/>
      <c r="BX497" s="372"/>
      <c r="BY497" s="372"/>
      <c r="BZ497" s="372"/>
      <c r="CA497" s="372"/>
      <c r="CB497" s="372"/>
      <c r="CC497" s="395"/>
      <c r="CD497" s="389"/>
      <c r="CE497" s="373"/>
      <c r="CF497" s="373"/>
      <c r="CG497" s="373"/>
      <c r="CH497" s="308"/>
    </row>
    <row r="498" spans="1:86" customFormat="1" hidden="1" x14ac:dyDescent="0.25">
      <c r="A498" s="374"/>
      <c r="B498" s="374"/>
      <c r="C498" s="374"/>
      <c r="D498" s="376"/>
      <c r="E498" s="374"/>
      <c r="F498" s="376"/>
      <c r="G498" s="386"/>
      <c r="H498" s="414"/>
      <c r="I498" s="463"/>
      <c r="J498" s="365"/>
      <c r="K498" s="365"/>
      <c r="L498" s="366"/>
      <c r="M498" s="366"/>
      <c r="N498" s="365"/>
      <c r="O498" s="389"/>
      <c r="P498" s="389"/>
      <c r="Q498" s="367"/>
      <c r="R498" s="389"/>
      <c r="S498" s="367"/>
      <c r="T498" s="389"/>
      <c r="U498" s="390"/>
      <c r="V498" s="390"/>
      <c r="W498" s="368"/>
      <c r="X498" s="390"/>
      <c r="Y498" s="368"/>
      <c r="Z498" s="390"/>
      <c r="AA498" s="391"/>
      <c r="AB498" s="391"/>
      <c r="AC498" s="369"/>
      <c r="AD498" s="391"/>
      <c r="AE498" s="369"/>
      <c r="AF498" s="391"/>
      <c r="AG498" s="392"/>
      <c r="AH498" s="392"/>
      <c r="AI498" s="370"/>
      <c r="AJ498" s="392"/>
      <c r="AK498" s="370"/>
      <c r="AL498" s="392"/>
      <c r="AM498" s="365"/>
      <c r="AN498" s="365"/>
      <c r="AO498" s="366"/>
      <c r="AP498" s="365"/>
      <c r="AQ498" s="366"/>
      <c r="AR498" s="365"/>
      <c r="AS498" s="393"/>
      <c r="AT498" s="393"/>
      <c r="AU498" s="371"/>
      <c r="AV498" s="393"/>
      <c r="AW498" s="371"/>
      <c r="AX498" s="393"/>
      <c r="AY498" s="394"/>
      <c r="AZ498" s="394"/>
      <c r="BA498" s="372"/>
      <c r="BB498" s="394"/>
      <c r="BC498" s="372"/>
      <c r="BD498" s="394"/>
      <c r="BE498" s="365"/>
      <c r="BF498" s="365"/>
      <c r="BG498" s="366"/>
      <c r="BH498" s="365"/>
      <c r="BI498" s="366"/>
      <c r="BJ498" s="365"/>
      <c r="BK498" s="395"/>
      <c r="BL498" s="395"/>
      <c r="BM498" s="373"/>
      <c r="BN498" s="395"/>
      <c r="BO498" s="373"/>
      <c r="BP498" s="395"/>
      <c r="BQ498" s="390"/>
      <c r="BR498" s="390"/>
      <c r="BS498" s="368"/>
      <c r="BT498" s="390"/>
      <c r="BU498" s="368"/>
      <c r="BV498" s="390"/>
      <c r="BW498" s="394"/>
      <c r="BX498" s="394"/>
      <c r="BY498" s="372"/>
      <c r="BZ498" s="394"/>
      <c r="CA498" s="372"/>
      <c r="CB498" s="394"/>
      <c r="CC498" s="395"/>
      <c r="CD498" s="389"/>
      <c r="CE498" s="373"/>
      <c r="CF498" s="373"/>
      <c r="CG498" s="395"/>
      <c r="CH498" s="308"/>
    </row>
    <row r="499" spans="1:86" customFormat="1" hidden="1" x14ac:dyDescent="0.25">
      <c r="A499" s="374"/>
      <c r="B499" s="374"/>
      <c r="C499" s="374"/>
      <c r="D499" s="376"/>
      <c r="E499" s="374"/>
      <c r="F499" s="376"/>
      <c r="G499" s="386"/>
      <c r="H499" s="414"/>
      <c r="I499" s="463"/>
      <c r="J499" s="365"/>
      <c r="K499" s="365"/>
      <c r="L499" s="366"/>
      <c r="M499" s="366"/>
      <c r="N499" s="366"/>
      <c r="O499" s="389"/>
      <c r="P499" s="389"/>
      <c r="Q499" s="367"/>
      <c r="R499" s="367"/>
      <c r="S499" s="367"/>
      <c r="T499" s="367"/>
      <c r="U499" s="390"/>
      <c r="V499" s="368"/>
      <c r="W499" s="368"/>
      <c r="X499" s="368"/>
      <c r="Y499" s="368"/>
      <c r="Z499" s="368"/>
      <c r="AA499" s="391"/>
      <c r="AB499" s="369"/>
      <c r="AC499" s="369"/>
      <c r="AD499" s="369"/>
      <c r="AE499" s="369"/>
      <c r="AF499" s="369"/>
      <c r="AG499" s="392"/>
      <c r="AH499" s="370"/>
      <c r="AI499" s="370"/>
      <c r="AJ499" s="370"/>
      <c r="AK499" s="370"/>
      <c r="AL499" s="370"/>
      <c r="AM499" s="365"/>
      <c r="AN499" s="366"/>
      <c r="AO499" s="366"/>
      <c r="AP499" s="366"/>
      <c r="AQ499" s="366"/>
      <c r="AR499" s="366"/>
      <c r="AS499" s="393"/>
      <c r="AT499" s="371"/>
      <c r="AU499" s="371"/>
      <c r="AV499" s="371"/>
      <c r="AW499" s="371"/>
      <c r="AX499" s="371"/>
      <c r="AY499" s="394"/>
      <c r="AZ499" s="372"/>
      <c r="BA499" s="372"/>
      <c r="BB499" s="372"/>
      <c r="BC499" s="372"/>
      <c r="BD499" s="372"/>
      <c r="BE499" s="365"/>
      <c r="BF499" s="366"/>
      <c r="BG499" s="366"/>
      <c r="BH499" s="366"/>
      <c r="BI499" s="366"/>
      <c r="BJ499" s="366"/>
      <c r="BK499" s="395"/>
      <c r="BL499" s="373"/>
      <c r="BM499" s="373"/>
      <c r="BN499" s="373"/>
      <c r="BO499" s="373"/>
      <c r="BP499" s="373"/>
      <c r="BQ499" s="390"/>
      <c r="BR499" s="368"/>
      <c r="BS499" s="368"/>
      <c r="BT499" s="368"/>
      <c r="BU499" s="368"/>
      <c r="BV499" s="368"/>
      <c r="BW499" s="394"/>
      <c r="BX499" s="372"/>
      <c r="BY499" s="372"/>
      <c r="BZ499" s="372"/>
      <c r="CA499" s="372"/>
      <c r="CB499" s="372"/>
      <c r="CC499" s="395"/>
      <c r="CD499" s="389"/>
      <c r="CE499" s="373"/>
      <c r="CF499" s="373"/>
      <c r="CG499" s="373"/>
      <c r="CH499" s="308"/>
    </row>
    <row r="500" spans="1:86" customFormat="1" hidden="1" x14ac:dyDescent="0.25">
      <c r="A500" s="374"/>
      <c r="B500" s="374"/>
      <c r="C500" s="374"/>
      <c r="D500" s="387"/>
      <c r="E500" s="374"/>
      <c r="F500" s="387"/>
      <c r="G500" s="498"/>
      <c r="H500" s="458"/>
      <c r="I500" s="463"/>
      <c r="J500" s="365"/>
      <c r="K500" s="365"/>
      <c r="L500" s="366"/>
      <c r="M500" s="366"/>
      <c r="N500" s="366"/>
      <c r="O500" s="389"/>
      <c r="P500" s="389"/>
      <c r="Q500" s="367"/>
      <c r="R500" s="367"/>
      <c r="S500" s="367"/>
      <c r="T500" s="367"/>
      <c r="U500" s="390"/>
      <c r="V500" s="368"/>
      <c r="W500" s="368"/>
      <c r="X500" s="368"/>
      <c r="Y500" s="368"/>
      <c r="Z500" s="368"/>
      <c r="AA500" s="391"/>
      <c r="AB500" s="369"/>
      <c r="AC500" s="369"/>
      <c r="AD500" s="369"/>
      <c r="AE500" s="369"/>
      <c r="AF500" s="369"/>
      <c r="AG500" s="392"/>
      <c r="AH500" s="370"/>
      <c r="AI500" s="370"/>
      <c r="AJ500" s="370"/>
      <c r="AK500" s="370"/>
      <c r="AL500" s="370"/>
      <c r="AM500" s="365"/>
      <c r="AN500" s="366"/>
      <c r="AO500" s="366"/>
      <c r="AP500" s="366"/>
      <c r="AQ500" s="366"/>
      <c r="AR500" s="366"/>
      <c r="AS500" s="393"/>
      <c r="AT500" s="371"/>
      <c r="AU500" s="371"/>
      <c r="AV500" s="371"/>
      <c r="AW500" s="371"/>
      <c r="AX500" s="371"/>
      <c r="AY500" s="394"/>
      <c r="AZ500" s="372"/>
      <c r="BA500" s="372"/>
      <c r="BB500" s="372"/>
      <c r="BC500" s="372"/>
      <c r="BD500" s="372"/>
      <c r="BE500" s="365"/>
      <c r="BF500" s="366"/>
      <c r="BG500" s="366"/>
      <c r="BH500" s="366"/>
      <c r="BI500" s="366"/>
      <c r="BJ500" s="366"/>
      <c r="BK500" s="395"/>
      <c r="BL500" s="373"/>
      <c r="BM500" s="373"/>
      <c r="BN500" s="373"/>
      <c r="BO500" s="373"/>
      <c r="BP500" s="373"/>
      <c r="BQ500" s="390"/>
      <c r="BR500" s="368"/>
      <c r="BS500" s="368"/>
      <c r="BT500" s="368"/>
      <c r="BU500" s="368"/>
      <c r="BV500" s="368"/>
      <c r="BW500" s="394"/>
      <c r="BX500" s="372"/>
      <c r="BY500" s="372"/>
      <c r="BZ500" s="372"/>
      <c r="CA500" s="372"/>
      <c r="CB500" s="372"/>
      <c r="CC500" s="395"/>
      <c r="CD500" s="389"/>
      <c r="CE500" s="373"/>
      <c r="CF500" s="373"/>
      <c r="CG500" s="373"/>
      <c r="CH500" s="308"/>
    </row>
    <row r="501" spans="1:86" customFormat="1" hidden="1" x14ac:dyDescent="0.25">
      <c r="A501" s="374"/>
      <c r="B501" s="374"/>
      <c r="C501" s="380"/>
      <c r="D501" s="382"/>
      <c r="E501" s="374"/>
      <c r="F501" s="382"/>
      <c r="G501" s="378"/>
      <c r="H501" s="458"/>
      <c r="I501" s="463"/>
      <c r="J501" s="365"/>
      <c r="K501" s="365"/>
      <c r="L501" s="366"/>
      <c r="M501" s="366"/>
      <c r="N501" s="366"/>
      <c r="O501" s="389"/>
      <c r="P501" s="389"/>
      <c r="Q501" s="367"/>
      <c r="R501" s="367"/>
      <c r="S501" s="367"/>
      <c r="T501" s="367"/>
      <c r="U501" s="390"/>
      <c r="V501" s="368"/>
      <c r="W501" s="368"/>
      <c r="X501" s="368"/>
      <c r="Y501" s="368"/>
      <c r="Z501" s="368"/>
      <c r="AA501" s="391"/>
      <c r="AB501" s="369"/>
      <c r="AC501" s="369"/>
      <c r="AD501" s="369"/>
      <c r="AE501" s="369"/>
      <c r="AF501" s="369"/>
      <c r="AG501" s="392"/>
      <c r="AH501" s="370"/>
      <c r="AI501" s="370"/>
      <c r="AJ501" s="370"/>
      <c r="AK501" s="370"/>
      <c r="AL501" s="370"/>
      <c r="AM501" s="365"/>
      <c r="AN501" s="366"/>
      <c r="AO501" s="366"/>
      <c r="AP501" s="366"/>
      <c r="AQ501" s="366"/>
      <c r="AR501" s="366"/>
      <c r="AS501" s="393"/>
      <c r="AT501" s="371"/>
      <c r="AU501" s="371"/>
      <c r="AV501" s="371"/>
      <c r="AW501" s="371"/>
      <c r="AX501" s="371"/>
      <c r="AY501" s="394"/>
      <c r="AZ501" s="372"/>
      <c r="BA501" s="372"/>
      <c r="BB501" s="372"/>
      <c r="BC501" s="372"/>
      <c r="BD501" s="372"/>
      <c r="BE501" s="365"/>
      <c r="BF501" s="366"/>
      <c r="BG501" s="366"/>
      <c r="BH501" s="366"/>
      <c r="BI501" s="366"/>
      <c r="BJ501" s="366"/>
      <c r="BK501" s="395"/>
      <c r="BL501" s="373"/>
      <c r="BM501" s="373"/>
      <c r="BN501" s="373"/>
      <c r="BO501" s="373"/>
      <c r="BP501" s="373"/>
      <c r="BQ501" s="390"/>
      <c r="BR501" s="368"/>
      <c r="BS501" s="368"/>
      <c r="BT501" s="368"/>
      <c r="BU501" s="368"/>
      <c r="BV501" s="368"/>
      <c r="BW501" s="394"/>
      <c r="BX501" s="372"/>
      <c r="BY501" s="372"/>
      <c r="BZ501" s="372"/>
      <c r="CA501" s="372"/>
      <c r="CB501" s="372"/>
      <c r="CC501" s="395"/>
      <c r="CD501" s="389"/>
      <c r="CE501" s="373"/>
      <c r="CF501" s="373"/>
      <c r="CG501" s="373"/>
      <c r="CH501" s="308"/>
    </row>
    <row r="502" spans="1:86" customFormat="1" hidden="1" x14ac:dyDescent="0.25">
      <c r="A502" s="374"/>
      <c r="B502" s="374"/>
      <c r="C502" s="380"/>
      <c r="D502" s="448"/>
      <c r="E502" s="374"/>
      <c r="F502" s="382"/>
      <c r="G502" s="378"/>
      <c r="H502" s="446"/>
      <c r="I502" s="463"/>
      <c r="J502" s="365"/>
      <c r="K502" s="365"/>
      <c r="L502" s="366"/>
      <c r="M502" s="366"/>
      <c r="N502" s="366"/>
      <c r="O502" s="389"/>
      <c r="P502" s="389"/>
      <c r="Q502" s="367"/>
      <c r="R502" s="367"/>
      <c r="S502" s="367"/>
      <c r="T502" s="367"/>
      <c r="U502" s="390"/>
      <c r="V502" s="368"/>
      <c r="W502" s="368"/>
      <c r="X502" s="368"/>
      <c r="Y502" s="368"/>
      <c r="Z502" s="368"/>
      <c r="AA502" s="391"/>
      <c r="AB502" s="369"/>
      <c r="AC502" s="369"/>
      <c r="AD502" s="369"/>
      <c r="AE502" s="369"/>
      <c r="AF502" s="369"/>
      <c r="AG502" s="392"/>
      <c r="AH502" s="370"/>
      <c r="AI502" s="370"/>
      <c r="AJ502" s="370"/>
      <c r="AK502" s="370"/>
      <c r="AL502" s="370"/>
      <c r="AM502" s="365"/>
      <c r="AN502" s="366"/>
      <c r="AO502" s="366"/>
      <c r="AP502" s="366"/>
      <c r="AQ502" s="366"/>
      <c r="AR502" s="366"/>
      <c r="AS502" s="393"/>
      <c r="AT502" s="371"/>
      <c r="AU502" s="371"/>
      <c r="AV502" s="371"/>
      <c r="AW502" s="371"/>
      <c r="AX502" s="371"/>
      <c r="AY502" s="394"/>
      <c r="AZ502" s="372"/>
      <c r="BA502" s="372"/>
      <c r="BB502" s="372"/>
      <c r="BC502" s="372"/>
      <c r="BD502" s="372"/>
      <c r="BE502" s="365"/>
      <c r="BF502" s="366"/>
      <c r="BG502" s="366"/>
      <c r="BH502" s="366"/>
      <c r="BI502" s="366"/>
      <c r="BJ502" s="366"/>
      <c r="BK502" s="395"/>
      <c r="BL502" s="373"/>
      <c r="BM502" s="373"/>
      <c r="BN502" s="373"/>
      <c r="BO502" s="373"/>
      <c r="BP502" s="373"/>
      <c r="BQ502" s="390"/>
      <c r="BR502" s="368"/>
      <c r="BS502" s="368"/>
      <c r="BT502" s="368"/>
      <c r="BU502" s="368"/>
      <c r="BV502" s="368"/>
      <c r="BW502" s="394"/>
      <c r="BX502" s="372"/>
      <c r="BY502" s="372"/>
      <c r="BZ502" s="372"/>
      <c r="CA502" s="372"/>
      <c r="CB502" s="372"/>
      <c r="CC502" s="395"/>
      <c r="CD502" s="389"/>
      <c r="CE502" s="373"/>
      <c r="CF502" s="373"/>
      <c r="CG502" s="373"/>
      <c r="CH502" s="308"/>
    </row>
    <row r="503" spans="1:86" customFormat="1" hidden="1" x14ac:dyDescent="0.25">
      <c r="A503" s="374"/>
      <c r="B503" s="374"/>
      <c r="C503" s="380"/>
      <c r="D503" s="383"/>
      <c r="E503" s="374"/>
      <c r="F503" s="382"/>
      <c r="G503" s="378"/>
      <c r="H503" s="446"/>
      <c r="I503" s="463"/>
      <c r="J503" s="365"/>
      <c r="K503" s="365"/>
      <c r="L503" s="366"/>
      <c r="M503" s="366"/>
      <c r="N503" s="366"/>
      <c r="O503" s="389"/>
      <c r="P503" s="389"/>
      <c r="Q503" s="367"/>
      <c r="R503" s="367"/>
      <c r="S503" s="367"/>
      <c r="T503" s="367"/>
      <c r="U503" s="390"/>
      <c r="V503" s="368"/>
      <c r="W503" s="368"/>
      <c r="X503" s="368"/>
      <c r="Y503" s="368"/>
      <c r="Z503" s="368"/>
      <c r="AA503" s="391"/>
      <c r="AB503" s="369"/>
      <c r="AC503" s="369"/>
      <c r="AD503" s="369"/>
      <c r="AE503" s="369"/>
      <c r="AF503" s="369"/>
      <c r="AG503" s="392"/>
      <c r="AH503" s="370"/>
      <c r="AI503" s="370"/>
      <c r="AJ503" s="370"/>
      <c r="AK503" s="370"/>
      <c r="AL503" s="370"/>
      <c r="AM503" s="365"/>
      <c r="AN503" s="366"/>
      <c r="AO503" s="366"/>
      <c r="AP503" s="366"/>
      <c r="AQ503" s="366"/>
      <c r="AR503" s="366"/>
      <c r="AS503" s="393"/>
      <c r="AT503" s="371"/>
      <c r="AU503" s="371"/>
      <c r="AV503" s="371"/>
      <c r="AW503" s="371"/>
      <c r="AX503" s="371"/>
      <c r="AY503" s="394"/>
      <c r="AZ503" s="372"/>
      <c r="BA503" s="372"/>
      <c r="BB503" s="372"/>
      <c r="BC503" s="372"/>
      <c r="BD503" s="372"/>
      <c r="BE503" s="365"/>
      <c r="BF503" s="366"/>
      <c r="BG503" s="366"/>
      <c r="BH503" s="366"/>
      <c r="BI503" s="366"/>
      <c r="BJ503" s="366"/>
      <c r="BK503" s="395"/>
      <c r="BL503" s="373"/>
      <c r="BM503" s="373"/>
      <c r="BN503" s="373"/>
      <c r="BO503" s="373"/>
      <c r="BP503" s="373"/>
      <c r="BQ503" s="390"/>
      <c r="BR503" s="368"/>
      <c r="BS503" s="368"/>
      <c r="BT503" s="368"/>
      <c r="BU503" s="368"/>
      <c r="BV503" s="368"/>
      <c r="BW503" s="394"/>
      <c r="BX503" s="372"/>
      <c r="BY503" s="372"/>
      <c r="BZ503" s="372"/>
      <c r="CA503" s="372"/>
      <c r="CB503" s="372"/>
      <c r="CC503" s="395"/>
      <c r="CD503" s="389"/>
      <c r="CE503" s="373"/>
      <c r="CF503" s="373"/>
      <c r="CG503" s="373"/>
      <c r="CH503" s="308"/>
    </row>
    <row r="504" spans="1:86" customFormat="1" hidden="1" x14ac:dyDescent="0.25">
      <c r="A504" s="374"/>
      <c r="B504" s="374"/>
      <c r="C504" s="374"/>
      <c r="D504" s="376"/>
      <c r="E504" s="374"/>
      <c r="F504" s="376"/>
      <c r="G504" s="386"/>
      <c r="H504" s="414"/>
      <c r="I504" s="463"/>
      <c r="J504" s="365"/>
      <c r="K504" s="365"/>
      <c r="L504" s="366"/>
      <c r="M504" s="366"/>
      <c r="N504" s="365"/>
      <c r="O504" s="389"/>
      <c r="P504" s="389"/>
      <c r="Q504" s="367"/>
      <c r="R504" s="389"/>
      <c r="S504" s="367"/>
      <c r="T504" s="389"/>
      <c r="U504" s="390"/>
      <c r="V504" s="390"/>
      <c r="W504" s="368"/>
      <c r="X504" s="390"/>
      <c r="Y504" s="368"/>
      <c r="Z504" s="390"/>
      <c r="AA504" s="391"/>
      <c r="AB504" s="391"/>
      <c r="AC504" s="369"/>
      <c r="AD504" s="391"/>
      <c r="AE504" s="369"/>
      <c r="AF504" s="391"/>
      <c r="AG504" s="392"/>
      <c r="AH504" s="392"/>
      <c r="AI504" s="370"/>
      <c r="AJ504" s="392"/>
      <c r="AK504" s="370"/>
      <c r="AL504" s="392"/>
      <c r="AM504" s="365"/>
      <c r="AN504" s="365"/>
      <c r="AO504" s="366"/>
      <c r="AP504" s="365"/>
      <c r="AQ504" s="366"/>
      <c r="AR504" s="365"/>
      <c r="AS504" s="393"/>
      <c r="AT504" s="393"/>
      <c r="AU504" s="371"/>
      <c r="AV504" s="393"/>
      <c r="AW504" s="371"/>
      <c r="AX504" s="393"/>
      <c r="AY504" s="394"/>
      <c r="AZ504" s="394"/>
      <c r="BA504" s="372"/>
      <c r="BB504" s="394"/>
      <c r="BC504" s="372"/>
      <c r="BD504" s="394"/>
      <c r="BE504" s="365"/>
      <c r="BF504" s="365"/>
      <c r="BG504" s="366"/>
      <c r="BH504" s="365"/>
      <c r="BI504" s="366"/>
      <c r="BJ504" s="365"/>
      <c r="BK504" s="395"/>
      <c r="BL504" s="395"/>
      <c r="BM504" s="373"/>
      <c r="BN504" s="395"/>
      <c r="BO504" s="373"/>
      <c r="BP504" s="395"/>
      <c r="BQ504" s="390"/>
      <c r="BR504" s="390"/>
      <c r="BS504" s="368"/>
      <c r="BT504" s="390"/>
      <c r="BU504" s="368"/>
      <c r="BV504" s="390"/>
      <c r="BW504" s="394"/>
      <c r="BX504" s="394"/>
      <c r="BY504" s="372"/>
      <c r="BZ504" s="394"/>
      <c r="CA504" s="372"/>
      <c r="CB504" s="394"/>
      <c r="CC504" s="395"/>
      <c r="CD504" s="389"/>
      <c r="CE504" s="373"/>
      <c r="CF504" s="373"/>
      <c r="CG504" s="395"/>
      <c r="CH504" s="308"/>
    </row>
    <row r="505" spans="1:86" customFormat="1" hidden="1" x14ac:dyDescent="0.25">
      <c r="A505" s="405"/>
      <c r="B505" s="405"/>
      <c r="C505" s="405"/>
      <c r="D505" s="406"/>
      <c r="E505" s="405"/>
      <c r="F505" s="406"/>
      <c r="G505" s="407"/>
      <c r="H505" s="469"/>
      <c r="I505" s="408"/>
      <c r="J505" s="418"/>
      <c r="K505" s="418"/>
      <c r="L505" s="418"/>
      <c r="M505" s="418"/>
      <c r="N505" s="418"/>
      <c r="O505" s="419"/>
      <c r="P505" s="419"/>
      <c r="Q505" s="419"/>
      <c r="R505" s="419"/>
      <c r="S505" s="419"/>
      <c r="T505" s="419"/>
      <c r="U505" s="420"/>
      <c r="V505" s="420"/>
      <c r="W505" s="420"/>
      <c r="X505" s="420"/>
      <c r="Y505" s="420"/>
      <c r="Z505" s="420"/>
      <c r="AA505" s="421"/>
      <c r="AB505" s="421"/>
      <c r="AC505" s="421"/>
      <c r="AD505" s="421"/>
      <c r="AE505" s="421"/>
      <c r="AF505" s="421"/>
      <c r="AG505" s="422"/>
      <c r="AH505" s="422"/>
      <c r="AI505" s="422"/>
      <c r="AJ505" s="422"/>
      <c r="AK505" s="422"/>
      <c r="AL505" s="422"/>
      <c r="AM505" s="418"/>
      <c r="AN505" s="418"/>
      <c r="AO505" s="418"/>
      <c r="AP505" s="418"/>
      <c r="AQ505" s="418"/>
      <c r="AR505" s="418"/>
      <c r="AS505" s="423"/>
      <c r="AT505" s="423"/>
      <c r="AU505" s="423"/>
      <c r="AV505" s="423"/>
      <c r="AW505" s="423"/>
      <c r="AX505" s="423"/>
      <c r="AY505" s="424"/>
      <c r="AZ505" s="424"/>
      <c r="BA505" s="424"/>
      <c r="BB505" s="424"/>
      <c r="BC505" s="424"/>
      <c r="BD505" s="424"/>
      <c r="BE505" s="418"/>
      <c r="BF505" s="418"/>
      <c r="BG505" s="418"/>
      <c r="BH505" s="418"/>
      <c r="BI505" s="418"/>
      <c r="BJ505" s="418"/>
      <c r="BK505" s="425"/>
      <c r="BL505" s="425"/>
      <c r="BM505" s="425"/>
      <c r="BN505" s="425"/>
      <c r="BO505" s="425"/>
      <c r="BP505" s="425"/>
      <c r="BQ505" s="420"/>
      <c r="BR505" s="420"/>
      <c r="BS505" s="420"/>
      <c r="BT505" s="420"/>
      <c r="BU505" s="420"/>
      <c r="BV505" s="420"/>
      <c r="BW505" s="424"/>
      <c r="BX505" s="424"/>
      <c r="BY505" s="424"/>
      <c r="BZ505" s="424"/>
      <c r="CA505" s="424"/>
      <c r="CB505" s="424"/>
      <c r="CC505" s="425"/>
      <c r="CD505" s="419"/>
      <c r="CE505" s="425"/>
      <c r="CF505" s="425"/>
      <c r="CG505" s="425"/>
      <c r="CH505" s="308"/>
    </row>
    <row r="506" spans="1:86" customFormat="1" hidden="1" x14ac:dyDescent="0.25">
      <c r="A506" s="512"/>
      <c r="B506" s="442"/>
      <c r="C506" s="510"/>
      <c r="D506" s="511"/>
      <c r="E506" s="510"/>
      <c r="F506" s="511"/>
      <c r="G506" s="481"/>
      <c r="H506" s="436"/>
      <c r="I506" s="442"/>
      <c r="J506" s="365"/>
      <c r="K506" s="365"/>
      <c r="L506" s="366"/>
      <c r="M506" s="366"/>
      <c r="N506" s="366"/>
      <c r="O506" s="389"/>
      <c r="P506" s="389"/>
      <c r="Q506" s="367"/>
      <c r="R506" s="367"/>
      <c r="S506" s="367"/>
      <c r="T506" s="367"/>
      <c r="U506" s="390"/>
      <c r="V506" s="368"/>
      <c r="W506" s="368"/>
      <c r="X506" s="368"/>
      <c r="Y506" s="368"/>
      <c r="Z506" s="368"/>
      <c r="AA506" s="391"/>
      <c r="AB506" s="369"/>
      <c r="AC506" s="369"/>
      <c r="AD506" s="369"/>
      <c r="AE506" s="369"/>
      <c r="AF506" s="369"/>
      <c r="AG506" s="392"/>
      <c r="AH506" s="370"/>
      <c r="AI506" s="370"/>
      <c r="AJ506" s="370"/>
      <c r="AK506" s="370"/>
      <c r="AL506" s="370"/>
      <c r="AM506" s="365"/>
      <c r="AN506" s="366"/>
      <c r="AO506" s="366"/>
      <c r="AP506" s="366"/>
      <c r="AQ506" s="366"/>
      <c r="AR506" s="366"/>
      <c r="AS506" s="393"/>
      <c r="AT506" s="371"/>
      <c r="AU506" s="371"/>
      <c r="AV506" s="371"/>
      <c r="AW506" s="371"/>
      <c r="AX506" s="371"/>
      <c r="AY506" s="394"/>
      <c r="AZ506" s="372"/>
      <c r="BA506" s="372"/>
      <c r="BB506" s="372"/>
      <c r="BC506" s="372"/>
      <c r="BD506" s="372"/>
      <c r="BE506" s="365"/>
      <c r="BF506" s="366"/>
      <c r="BG506" s="366"/>
      <c r="BH506" s="366"/>
      <c r="BI506" s="366"/>
      <c r="BJ506" s="366"/>
      <c r="BK506" s="395"/>
      <c r="BL506" s="373"/>
      <c r="BM506" s="373"/>
      <c r="BN506" s="373"/>
      <c r="BO506" s="373"/>
      <c r="BP506" s="373"/>
      <c r="BQ506" s="390"/>
      <c r="BR506" s="368"/>
      <c r="BS506" s="368"/>
      <c r="BT506" s="368"/>
      <c r="BU506" s="368"/>
      <c r="BV506" s="368"/>
      <c r="BW506" s="394"/>
      <c r="BX506" s="372"/>
      <c r="BY506" s="372"/>
      <c r="BZ506" s="372"/>
      <c r="CA506" s="372"/>
      <c r="CB506" s="372"/>
      <c r="CC506" s="395"/>
      <c r="CD506" s="389"/>
      <c r="CE506" s="373"/>
      <c r="CF506" s="373"/>
      <c r="CG506" s="373"/>
      <c r="CH506" s="308"/>
    </row>
    <row r="507" spans="1:86" customFormat="1" hidden="1" x14ac:dyDescent="0.25">
      <c r="A507" s="481"/>
      <c r="B507" s="431"/>
      <c r="C507" s="510"/>
      <c r="D507" s="511"/>
      <c r="E507" s="510"/>
      <c r="F507" s="511"/>
      <c r="G507" s="481"/>
      <c r="H507" s="432"/>
      <c r="I507" s="514"/>
      <c r="J507" s="365"/>
      <c r="K507" s="365"/>
      <c r="L507" s="366"/>
      <c r="M507" s="366"/>
      <c r="N507" s="366"/>
      <c r="O507" s="389"/>
      <c r="P507" s="389"/>
      <c r="Q507" s="367"/>
      <c r="R507" s="367"/>
      <c r="S507" s="367"/>
      <c r="T507" s="367"/>
      <c r="U507" s="390"/>
      <c r="V507" s="368"/>
      <c r="W507" s="368"/>
      <c r="X507" s="368"/>
      <c r="Y507" s="368"/>
      <c r="Z507" s="368"/>
      <c r="AA507" s="391"/>
      <c r="AB507" s="369"/>
      <c r="AC507" s="369"/>
      <c r="AD507" s="369"/>
      <c r="AE507" s="369"/>
      <c r="AF507" s="369"/>
      <c r="AG507" s="392"/>
      <c r="AH507" s="370"/>
      <c r="AI507" s="370"/>
      <c r="AJ507" s="370"/>
      <c r="AK507" s="370"/>
      <c r="AL507" s="370"/>
      <c r="AM507" s="365"/>
      <c r="AN507" s="366"/>
      <c r="AO507" s="366"/>
      <c r="AP507" s="366"/>
      <c r="AQ507" s="366"/>
      <c r="AR507" s="366"/>
      <c r="AS507" s="393"/>
      <c r="AT507" s="371"/>
      <c r="AU507" s="371"/>
      <c r="AV507" s="371"/>
      <c r="AW507" s="371"/>
      <c r="AX507" s="371"/>
      <c r="AY507" s="394"/>
      <c r="AZ507" s="372"/>
      <c r="BA507" s="372"/>
      <c r="BB507" s="372"/>
      <c r="BC507" s="372"/>
      <c r="BD507" s="372"/>
      <c r="BE507" s="365"/>
      <c r="BF507" s="366"/>
      <c r="BG507" s="366"/>
      <c r="BH507" s="366"/>
      <c r="BI507" s="366"/>
      <c r="BJ507" s="366"/>
      <c r="BK507" s="395"/>
      <c r="BL507" s="373"/>
      <c r="BM507" s="373"/>
      <c r="BN507" s="373"/>
      <c r="BO507" s="373"/>
      <c r="BP507" s="373"/>
      <c r="BQ507" s="390"/>
      <c r="BR507" s="368"/>
      <c r="BS507" s="368"/>
      <c r="BT507" s="368"/>
      <c r="BU507" s="368"/>
      <c r="BV507" s="368"/>
      <c r="BW507" s="394"/>
      <c r="BX507" s="372"/>
      <c r="BY507" s="372"/>
      <c r="BZ507" s="372"/>
      <c r="CA507" s="372"/>
      <c r="CB507" s="372"/>
      <c r="CC507" s="395"/>
      <c r="CD507" s="389"/>
      <c r="CE507" s="373"/>
      <c r="CF507" s="373"/>
      <c r="CG507" s="373"/>
      <c r="CH507" s="308"/>
    </row>
    <row r="508" spans="1:86" customFormat="1" hidden="1" x14ac:dyDescent="0.25">
      <c r="A508" s="481"/>
      <c r="B508" s="431"/>
      <c r="C508" s="510"/>
      <c r="D508" s="511"/>
      <c r="E508" s="510"/>
      <c r="F508" s="511"/>
      <c r="G508" s="331"/>
      <c r="H508" s="432"/>
      <c r="I508" s="514"/>
      <c r="J508" s="365"/>
      <c r="K508" s="365"/>
      <c r="L508" s="366"/>
      <c r="M508" s="366"/>
      <c r="N508" s="366"/>
      <c r="O508" s="389"/>
      <c r="P508" s="389"/>
      <c r="Q508" s="367"/>
      <c r="R508" s="367"/>
      <c r="S508" s="367"/>
      <c r="T508" s="367"/>
      <c r="U508" s="390"/>
      <c r="V508" s="368"/>
      <c r="W508" s="368"/>
      <c r="X508" s="368"/>
      <c r="Y508" s="368"/>
      <c r="Z508" s="368"/>
      <c r="AA508" s="391"/>
      <c r="AB508" s="369"/>
      <c r="AC508" s="369"/>
      <c r="AD508" s="369"/>
      <c r="AE508" s="369"/>
      <c r="AF508" s="369"/>
      <c r="AG508" s="392"/>
      <c r="AH508" s="370"/>
      <c r="AI508" s="370"/>
      <c r="AJ508" s="370"/>
      <c r="AK508" s="370"/>
      <c r="AL508" s="370"/>
      <c r="AM508" s="365"/>
      <c r="AN508" s="366"/>
      <c r="AO508" s="366"/>
      <c r="AP508" s="366"/>
      <c r="AQ508" s="366"/>
      <c r="AR508" s="366"/>
      <c r="AS508" s="393"/>
      <c r="AT508" s="371"/>
      <c r="AU508" s="371"/>
      <c r="AV508" s="371"/>
      <c r="AW508" s="371"/>
      <c r="AX508" s="371"/>
      <c r="AY508" s="394"/>
      <c r="AZ508" s="372"/>
      <c r="BA508" s="372"/>
      <c r="BB508" s="372"/>
      <c r="BC508" s="372"/>
      <c r="BD508" s="372"/>
      <c r="BE508" s="365"/>
      <c r="BF508" s="366"/>
      <c r="BG508" s="366"/>
      <c r="BH508" s="366"/>
      <c r="BI508" s="366"/>
      <c r="BJ508" s="366"/>
      <c r="BK508" s="395"/>
      <c r="BL508" s="373"/>
      <c r="BM508" s="373"/>
      <c r="BN508" s="373"/>
      <c r="BO508" s="373"/>
      <c r="BP508" s="373"/>
      <c r="BQ508" s="390"/>
      <c r="BR508" s="368"/>
      <c r="BS508" s="368"/>
      <c r="BT508" s="368"/>
      <c r="BU508" s="368"/>
      <c r="BV508" s="368"/>
      <c r="BW508" s="394"/>
      <c r="BX508" s="372"/>
      <c r="BY508" s="372"/>
      <c r="BZ508" s="372"/>
      <c r="CA508" s="372"/>
      <c r="CB508" s="372"/>
      <c r="CC508" s="395"/>
      <c r="CD508" s="389"/>
      <c r="CE508" s="373"/>
      <c r="CF508" s="373"/>
      <c r="CG508" s="373"/>
      <c r="CH508" s="308"/>
    </row>
    <row r="509" spans="1:86" customFormat="1" hidden="1" x14ac:dyDescent="0.25">
      <c r="A509" s="481"/>
      <c r="B509" s="431"/>
      <c r="C509" s="510"/>
      <c r="D509" s="511"/>
      <c r="E509" s="510"/>
      <c r="F509" s="511"/>
      <c r="G509" s="481"/>
      <c r="H509" s="436"/>
      <c r="I509" s="433"/>
      <c r="J509" s="365"/>
      <c r="K509" s="365"/>
      <c r="L509" s="366"/>
      <c r="M509" s="366"/>
      <c r="N509" s="366"/>
      <c r="O509" s="389"/>
      <c r="P509" s="389"/>
      <c r="Q509" s="367"/>
      <c r="R509" s="367"/>
      <c r="S509" s="367"/>
      <c r="T509" s="367"/>
      <c r="U509" s="390"/>
      <c r="V509" s="368"/>
      <c r="W509" s="368"/>
      <c r="X509" s="368"/>
      <c r="Y509" s="368"/>
      <c r="Z509" s="368"/>
      <c r="AA509" s="391"/>
      <c r="AB509" s="369"/>
      <c r="AC509" s="369"/>
      <c r="AD509" s="369"/>
      <c r="AE509" s="369"/>
      <c r="AF509" s="369"/>
      <c r="AG509" s="392"/>
      <c r="AH509" s="370"/>
      <c r="AI509" s="370"/>
      <c r="AJ509" s="370"/>
      <c r="AK509" s="370"/>
      <c r="AL509" s="370"/>
      <c r="AM509" s="365"/>
      <c r="AN509" s="366"/>
      <c r="AO509" s="366"/>
      <c r="AP509" s="366"/>
      <c r="AQ509" s="366"/>
      <c r="AR509" s="366"/>
      <c r="AS509" s="393"/>
      <c r="AT509" s="371"/>
      <c r="AU509" s="371"/>
      <c r="AV509" s="371"/>
      <c r="AW509" s="371"/>
      <c r="AX509" s="371"/>
      <c r="AY509" s="394"/>
      <c r="AZ509" s="372"/>
      <c r="BA509" s="372"/>
      <c r="BB509" s="372"/>
      <c r="BC509" s="372"/>
      <c r="BD509" s="372"/>
      <c r="BE509" s="365"/>
      <c r="BF509" s="366"/>
      <c r="BG509" s="366"/>
      <c r="BH509" s="366"/>
      <c r="BI509" s="366"/>
      <c r="BJ509" s="366"/>
      <c r="BK509" s="395"/>
      <c r="BL509" s="373"/>
      <c r="BM509" s="373"/>
      <c r="BN509" s="373"/>
      <c r="BO509" s="373"/>
      <c r="BP509" s="373"/>
      <c r="BQ509" s="390"/>
      <c r="BR509" s="368"/>
      <c r="BS509" s="368"/>
      <c r="BT509" s="368"/>
      <c r="BU509" s="368"/>
      <c r="BV509" s="368"/>
      <c r="BW509" s="394"/>
      <c r="BX509" s="372"/>
      <c r="BY509" s="372"/>
      <c r="BZ509" s="372"/>
      <c r="CA509" s="372"/>
      <c r="CB509" s="372"/>
      <c r="CC509" s="395"/>
      <c r="CD509" s="389"/>
      <c r="CE509" s="373"/>
      <c r="CF509" s="373"/>
      <c r="CG509" s="373"/>
      <c r="CH509" s="308"/>
    </row>
    <row r="510" spans="1:86" customFormat="1" hidden="1" x14ac:dyDescent="0.25">
      <c r="A510" s="481"/>
      <c r="B510" s="442"/>
      <c r="C510" s="510"/>
      <c r="D510" s="511"/>
      <c r="E510" s="510"/>
      <c r="F510" s="511"/>
      <c r="G510" s="481"/>
      <c r="H510" s="436"/>
      <c r="I510" s="433"/>
      <c r="J510" s="365"/>
      <c r="K510" s="365"/>
      <c r="L510" s="366"/>
      <c r="M510" s="366"/>
      <c r="N510" s="366"/>
      <c r="O510" s="389"/>
      <c r="P510" s="389"/>
      <c r="Q510" s="367"/>
      <c r="R510" s="367"/>
      <c r="S510" s="367"/>
      <c r="T510" s="367"/>
      <c r="U510" s="390"/>
      <c r="V510" s="368"/>
      <c r="W510" s="368"/>
      <c r="X510" s="368"/>
      <c r="Y510" s="368"/>
      <c r="Z510" s="368"/>
      <c r="AA510" s="391"/>
      <c r="AB510" s="369"/>
      <c r="AC510" s="369"/>
      <c r="AD510" s="369"/>
      <c r="AE510" s="369"/>
      <c r="AF510" s="369"/>
      <c r="AG510" s="392"/>
      <c r="AH510" s="370"/>
      <c r="AI510" s="370"/>
      <c r="AJ510" s="370"/>
      <c r="AK510" s="370"/>
      <c r="AL510" s="370"/>
      <c r="AM510" s="365"/>
      <c r="AN510" s="366"/>
      <c r="AO510" s="366"/>
      <c r="AP510" s="366"/>
      <c r="AQ510" s="366"/>
      <c r="AR510" s="366"/>
      <c r="AS510" s="393"/>
      <c r="AT510" s="371"/>
      <c r="AU510" s="371"/>
      <c r="AV510" s="371"/>
      <c r="AW510" s="371"/>
      <c r="AX510" s="371"/>
      <c r="AY510" s="394"/>
      <c r="AZ510" s="372"/>
      <c r="BA510" s="372"/>
      <c r="BB510" s="372"/>
      <c r="BC510" s="372"/>
      <c r="BD510" s="372"/>
      <c r="BE510" s="365"/>
      <c r="BF510" s="366"/>
      <c r="BG510" s="366"/>
      <c r="BH510" s="366"/>
      <c r="BI510" s="366"/>
      <c r="BJ510" s="366"/>
      <c r="BK510" s="395"/>
      <c r="BL510" s="373"/>
      <c r="BM510" s="373"/>
      <c r="BN510" s="373"/>
      <c r="BO510" s="373"/>
      <c r="BP510" s="373"/>
      <c r="BQ510" s="390"/>
      <c r="BR510" s="368"/>
      <c r="BS510" s="368"/>
      <c r="BT510" s="368"/>
      <c r="BU510" s="368"/>
      <c r="BV510" s="368"/>
      <c r="BW510" s="394"/>
      <c r="BX510" s="372"/>
      <c r="BY510" s="372"/>
      <c r="BZ510" s="372"/>
      <c r="CA510" s="372"/>
      <c r="CB510" s="372"/>
      <c r="CC510" s="395"/>
      <c r="CD510" s="389"/>
      <c r="CE510" s="373"/>
      <c r="CF510" s="373"/>
      <c r="CG510" s="373"/>
      <c r="CH510" s="308"/>
    </row>
    <row r="511" spans="1:86" customFormat="1" hidden="1" x14ac:dyDescent="0.25">
      <c r="A511" s="510"/>
      <c r="B511" s="510"/>
      <c r="C511" s="510"/>
      <c r="D511" s="511"/>
      <c r="E511" s="510"/>
      <c r="F511" s="511"/>
      <c r="G511" s="481"/>
      <c r="H511" s="432"/>
      <c r="I511" s="433"/>
      <c r="J511" s="365"/>
      <c r="K511" s="365"/>
      <c r="L511" s="366"/>
      <c r="M511" s="366"/>
      <c r="N511" s="366"/>
      <c r="O511" s="389"/>
      <c r="P511" s="389"/>
      <c r="Q511" s="367"/>
      <c r="R511" s="367"/>
      <c r="S511" s="367"/>
      <c r="T511" s="367"/>
      <c r="U511" s="390"/>
      <c r="V511" s="368"/>
      <c r="W511" s="368"/>
      <c r="X511" s="368"/>
      <c r="Y511" s="368"/>
      <c r="Z511" s="368"/>
      <c r="AA511" s="391"/>
      <c r="AB511" s="369"/>
      <c r="AC511" s="369"/>
      <c r="AD511" s="369"/>
      <c r="AE511" s="369"/>
      <c r="AF511" s="369"/>
      <c r="AG511" s="392"/>
      <c r="AH511" s="370"/>
      <c r="AI511" s="370"/>
      <c r="AJ511" s="370"/>
      <c r="AK511" s="370"/>
      <c r="AL511" s="370"/>
      <c r="AM511" s="365"/>
      <c r="AN511" s="366"/>
      <c r="AO511" s="366"/>
      <c r="AP511" s="366"/>
      <c r="AQ511" s="366"/>
      <c r="AR511" s="366"/>
      <c r="AS511" s="393"/>
      <c r="AT511" s="371"/>
      <c r="AU511" s="371"/>
      <c r="AV511" s="371"/>
      <c r="AW511" s="371"/>
      <c r="AX511" s="371"/>
      <c r="AY511" s="394"/>
      <c r="AZ511" s="372"/>
      <c r="BA511" s="372"/>
      <c r="BB511" s="372"/>
      <c r="BC511" s="372"/>
      <c r="BD511" s="372"/>
      <c r="BE511" s="365"/>
      <c r="BF511" s="366"/>
      <c r="BG511" s="366"/>
      <c r="BH511" s="366"/>
      <c r="BI511" s="366"/>
      <c r="BJ511" s="366"/>
      <c r="BK511" s="395"/>
      <c r="BL511" s="373"/>
      <c r="BM511" s="373"/>
      <c r="BN511" s="373"/>
      <c r="BO511" s="373"/>
      <c r="BP511" s="373"/>
      <c r="BQ511" s="390"/>
      <c r="BR511" s="368"/>
      <c r="BS511" s="368"/>
      <c r="BT511" s="368"/>
      <c r="BU511" s="368"/>
      <c r="BV511" s="368"/>
      <c r="BW511" s="394"/>
      <c r="BX511" s="372"/>
      <c r="BY511" s="372"/>
      <c r="BZ511" s="372"/>
      <c r="CA511" s="372"/>
      <c r="CB511" s="372"/>
      <c r="CC511" s="395"/>
      <c r="CD511" s="389"/>
      <c r="CE511" s="373"/>
      <c r="CF511" s="373"/>
      <c r="CG511" s="373"/>
      <c r="CH511" s="308"/>
    </row>
    <row r="512" spans="1:86" customFormat="1" hidden="1" x14ac:dyDescent="0.25">
      <c r="A512" s="510"/>
      <c r="B512" s="510"/>
      <c r="C512" s="510"/>
      <c r="D512" s="511"/>
      <c r="E512" s="510"/>
      <c r="F512" s="511"/>
      <c r="G512" s="331"/>
      <c r="H512" s="432"/>
      <c r="I512" s="433"/>
      <c r="J512" s="365"/>
      <c r="K512" s="365"/>
      <c r="L512" s="366"/>
      <c r="M512" s="366"/>
      <c r="N512" s="366"/>
      <c r="O512" s="389"/>
      <c r="P512" s="389"/>
      <c r="Q512" s="367"/>
      <c r="R512" s="367"/>
      <c r="S512" s="367"/>
      <c r="T512" s="367"/>
      <c r="U512" s="390"/>
      <c r="V512" s="368"/>
      <c r="W512" s="368"/>
      <c r="X512" s="368"/>
      <c r="Y512" s="368"/>
      <c r="Z512" s="368"/>
      <c r="AA512" s="391"/>
      <c r="AB512" s="369"/>
      <c r="AC512" s="369"/>
      <c r="AD512" s="369"/>
      <c r="AE512" s="369"/>
      <c r="AF512" s="369"/>
      <c r="AG512" s="392"/>
      <c r="AH512" s="370"/>
      <c r="AI512" s="370"/>
      <c r="AJ512" s="370"/>
      <c r="AK512" s="370"/>
      <c r="AL512" s="370"/>
      <c r="AM512" s="365"/>
      <c r="AN512" s="366"/>
      <c r="AO512" s="366"/>
      <c r="AP512" s="366"/>
      <c r="AQ512" s="366"/>
      <c r="AR512" s="366"/>
      <c r="AS512" s="393"/>
      <c r="AT512" s="371"/>
      <c r="AU512" s="371"/>
      <c r="AV512" s="371"/>
      <c r="AW512" s="371"/>
      <c r="AX512" s="371"/>
      <c r="AY512" s="394"/>
      <c r="AZ512" s="372"/>
      <c r="BA512" s="372"/>
      <c r="BB512" s="372"/>
      <c r="BC512" s="372"/>
      <c r="BD512" s="372"/>
      <c r="BE512" s="365"/>
      <c r="BF512" s="366"/>
      <c r="BG512" s="366"/>
      <c r="BH512" s="366"/>
      <c r="BI512" s="366"/>
      <c r="BJ512" s="366"/>
      <c r="BK512" s="395"/>
      <c r="BL512" s="373"/>
      <c r="BM512" s="373"/>
      <c r="BN512" s="373"/>
      <c r="BO512" s="373"/>
      <c r="BP512" s="373"/>
      <c r="BQ512" s="390"/>
      <c r="BR512" s="368"/>
      <c r="BS512" s="368"/>
      <c r="BT512" s="368"/>
      <c r="BU512" s="368"/>
      <c r="BV512" s="368"/>
      <c r="BW512" s="394"/>
      <c r="BX512" s="372"/>
      <c r="BY512" s="372"/>
      <c r="BZ512" s="372"/>
      <c r="CA512" s="372"/>
      <c r="CB512" s="372"/>
      <c r="CC512" s="395"/>
      <c r="CD512" s="389"/>
      <c r="CE512" s="373"/>
      <c r="CF512" s="373"/>
      <c r="CG512" s="373"/>
      <c r="CH512" s="308"/>
    </row>
    <row r="513" spans="1:86" customFormat="1" hidden="1" x14ac:dyDescent="0.25">
      <c r="A513" s="515"/>
      <c r="B513" s="515"/>
      <c r="C513" s="510"/>
      <c r="D513" s="511"/>
      <c r="E513" s="515"/>
      <c r="F513" s="516"/>
      <c r="G513" s="517"/>
      <c r="H513" s="440"/>
      <c r="I513" s="441"/>
      <c r="J513" s="365"/>
      <c r="K513" s="365"/>
      <c r="L513" s="366"/>
      <c r="M513" s="366"/>
      <c r="N513" s="366"/>
      <c r="O513" s="389"/>
      <c r="P513" s="389"/>
      <c r="Q513" s="367"/>
      <c r="R513" s="367"/>
      <c r="S513" s="367"/>
      <c r="T513" s="367"/>
      <c r="U513" s="390"/>
      <c r="V513" s="368"/>
      <c r="W513" s="368"/>
      <c r="X513" s="368"/>
      <c r="Y513" s="368"/>
      <c r="Z513" s="368"/>
      <c r="AA513" s="391"/>
      <c r="AB513" s="369"/>
      <c r="AC513" s="369"/>
      <c r="AD513" s="369"/>
      <c r="AE513" s="369"/>
      <c r="AF513" s="369"/>
      <c r="AG513" s="392"/>
      <c r="AH513" s="370"/>
      <c r="AI513" s="370"/>
      <c r="AJ513" s="370"/>
      <c r="AK513" s="370"/>
      <c r="AL513" s="370"/>
      <c r="AM513" s="365"/>
      <c r="AN513" s="366"/>
      <c r="AO513" s="366"/>
      <c r="AP513" s="366"/>
      <c r="AQ513" s="366"/>
      <c r="AR513" s="366"/>
      <c r="AS513" s="393"/>
      <c r="AT513" s="371"/>
      <c r="AU513" s="371"/>
      <c r="AV513" s="371"/>
      <c r="AW513" s="371"/>
      <c r="AX513" s="371"/>
      <c r="AY513" s="394"/>
      <c r="AZ513" s="372"/>
      <c r="BA513" s="372"/>
      <c r="BB513" s="372"/>
      <c r="BC513" s="372"/>
      <c r="BD513" s="372"/>
      <c r="BE513" s="365"/>
      <c r="BF513" s="366"/>
      <c r="BG513" s="366"/>
      <c r="BH513" s="366"/>
      <c r="BI513" s="366"/>
      <c r="BJ513" s="366"/>
      <c r="BK513" s="395"/>
      <c r="BL513" s="373"/>
      <c r="BM513" s="373"/>
      <c r="BN513" s="373"/>
      <c r="BO513" s="373"/>
      <c r="BP513" s="373"/>
      <c r="BQ513" s="390"/>
      <c r="BR513" s="368"/>
      <c r="BS513" s="368"/>
      <c r="BT513" s="368"/>
      <c r="BU513" s="368"/>
      <c r="BV513" s="368"/>
      <c r="BW513" s="394"/>
      <c r="BX513" s="372"/>
      <c r="BY513" s="372"/>
      <c r="BZ513" s="372"/>
      <c r="CA513" s="372"/>
      <c r="CB513" s="372"/>
      <c r="CC513" s="395"/>
      <c r="CD513" s="389"/>
      <c r="CE513" s="373"/>
      <c r="CF513" s="373"/>
      <c r="CG513" s="373"/>
      <c r="CH513" s="308"/>
    </row>
    <row r="514" spans="1:86" customFormat="1" hidden="1" x14ac:dyDescent="0.25">
      <c r="A514" s="304"/>
      <c r="B514" s="304"/>
      <c r="C514" s="540"/>
      <c r="D514" s="540"/>
      <c r="E514" s="304"/>
      <c r="F514" s="304"/>
      <c r="G514" s="304"/>
      <c r="H514" s="306"/>
      <c r="I514" s="541"/>
      <c r="J514" s="365"/>
      <c r="K514" s="365"/>
      <c r="L514" s="366"/>
      <c r="M514" s="366"/>
      <c r="N514" s="366"/>
      <c r="O514" s="389"/>
      <c r="P514" s="389"/>
      <c r="Q514" s="367"/>
      <c r="R514" s="367"/>
      <c r="S514" s="367"/>
      <c r="T514" s="367"/>
      <c r="U514" s="390"/>
      <c r="V514" s="368"/>
      <c r="W514" s="368"/>
      <c r="X514" s="368"/>
      <c r="Y514" s="368"/>
      <c r="Z514" s="368"/>
      <c r="AA514" s="391"/>
      <c r="AB514" s="369"/>
      <c r="AC514" s="369"/>
      <c r="AD514" s="369"/>
      <c r="AE514" s="369"/>
      <c r="AF514" s="369"/>
      <c r="AG514" s="392"/>
      <c r="AH514" s="370"/>
      <c r="AI514" s="370"/>
      <c r="AJ514" s="370"/>
      <c r="AK514" s="370"/>
      <c r="AL514" s="370"/>
      <c r="AM514" s="365"/>
      <c r="AN514" s="366"/>
      <c r="AO514" s="366"/>
      <c r="AP514" s="366"/>
      <c r="AQ514" s="366"/>
      <c r="AR514" s="366"/>
      <c r="AS514" s="393"/>
      <c r="AT514" s="371"/>
      <c r="AU514" s="371"/>
      <c r="AV514" s="371"/>
      <c r="AW514" s="371"/>
      <c r="AX514" s="371"/>
      <c r="AY514" s="394"/>
      <c r="AZ514" s="372"/>
      <c r="BA514" s="372"/>
      <c r="BB514" s="372"/>
      <c r="BC514" s="372"/>
      <c r="BD514" s="372"/>
      <c r="BE514" s="365"/>
      <c r="BF514" s="366"/>
      <c r="BG514" s="366"/>
      <c r="BH514" s="366"/>
      <c r="BI514" s="366"/>
      <c r="BJ514" s="366"/>
      <c r="BK514" s="395"/>
      <c r="BL514" s="373"/>
      <c r="BM514" s="373"/>
      <c r="BN514" s="373"/>
      <c r="BO514" s="373"/>
      <c r="BP514" s="373"/>
      <c r="BQ514" s="390"/>
      <c r="BR514" s="368"/>
      <c r="BS514" s="368"/>
      <c r="BT514" s="368"/>
      <c r="BU514" s="368"/>
      <c r="BV514" s="368"/>
      <c r="BW514" s="394"/>
      <c r="BX514" s="372"/>
      <c r="BY514" s="372"/>
      <c r="BZ514" s="372"/>
      <c r="CA514" s="372"/>
      <c r="CB514" s="372"/>
      <c r="CC514" s="395"/>
      <c r="CD514" s="389"/>
      <c r="CE514" s="373"/>
      <c r="CF514" s="373"/>
      <c r="CG514" s="373"/>
      <c r="CH514" s="308"/>
    </row>
    <row r="515" spans="1:86" customFormat="1" hidden="1" x14ac:dyDescent="0.25">
      <c r="A515" s="382"/>
      <c r="B515" s="374"/>
      <c r="C515" s="382"/>
      <c r="D515" s="382"/>
      <c r="E515" s="382"/>
      <c r="F515" s="382"/>
      <c r="G515" s="443"/>
      <c r="H515" s="446"/>
      <c r="I515" s="466"/>
      <c r="J515" s="365"/>
      <c r="K515" s="365"/>
      <c r="L515" s="366"/>
      <c r="M515" s="366"/>
      <c r="N515" s="366"/>
      <c r="O515" s="389"/>
      <c r="P515" s="389"/>
      <c r="Q515" s="367"/>
      <c r="R515" s="367"/>
      <c r="S515" s="367"/>
      <c r="T515" s="367"/>
      <c r="U515" s="390"/>
      <c r="V515" s="368"/>
      <c r="W515" s="368"/>
      <c r="X515" s="368"/>
      <c r="Y515" s="368"/>
      <c r="Z515" s="368"/>
      <c r="AA515" s="391"/>
      <c r="AB515" s="369"/>
      <c r="AC515" s="369"/>
      <c r="AD515" s="369"/>
      <c r="AE515" s="369"/>
      <c r="AF515" s="369"/>
      <c r="AG515" s="392"/>
      <c r="AH515" s="370"/>
      <c r="AI515" s="370"/>
      <c r="AJ515" s="370"/>
      <c r="AK515" s="370"/>
      <c r="AL515" s="370"/>
      <c r="AM515" s="365"/>
      <c r="AN515" s="366"/>
      <c r="AO515" s="366"/>
      <c r="AP515" s="366"/>
      <c r="AQ515" s="366"/>
      <c r="AR515" s="366"/>
      <c r="AS515" s="393"/>
      <c r="AT515" s="371"/>
      <c r="AU515" s="371"/>
      <c r="AV515" s="371"/>
      <c r="AW515" s="371"/>
      <c r="AX515" s="371"/>
      <c r="AY515" s="394"/>
      <c r="AZ515" s="372"/>
      <c r="BA515" s="372"/>
      <c r="BB515" s="372"/>
      <c r="BC515" s="372"/>
      <c r="BD515" s="372"/>
      <c r="BE515" s="365"/>
      <c r="BF515" s="366"/>
      <c r="BG515" s="366"/>
      <c r="BH515" s="366"/>
      <c r="BI515" s="366"/>
      <c r="BJ515" s="366"/>
      <c r="BK515" s="395"/>
      <c r="BL515" s="373"/>
      <c r="BM515" s="373"/>
      <c r="BN515" s="373"/>
      <c r="BO515" s="373"/>
      <c r="BP515" s="373"/>
      <c r="BQ515" s="390"/>
      <c r="BR515" s="368"/>
      <c r="BS515" s="368"/>
      <c r="BT515" s="368"/>
      <c r="BU515" s="368"/>
      <c r="BV515" s="368"/>
      <c r="BW515" s="394"/>
      <c r="BX515" s="372"/>
      <c r="BY515" s="372"/>
      <c r="BZ515" s="372"/>
      <c r="CA515" s="372"/>
      <c r="CB515" s="372"/>
      <c r="CC515" s="395"/>
      <c r="CD515" s="389"/>
      <c r="CE515" s="373"/>
      <c r="CF515" s="373"/>
      <c r="CG515" s="373"/>
      <c r="CH515" s="308"/>
    </row>
    <row r="516" spans="1:86" customFormat="1" hidden="1" x14ac:dyDescent="0.25">
      <c r="A516" s="382"/>
      <c r="B516" s="445"/>
      <c r="C516" s="380"/>
      <c r="D516" s="382"/>
      <c r="E516" s="382"/>
      <c r="F516" s="382"/>
      <c r="G516" s="443"/>
      <c r="H516" s="446"/>
      <c r="I516" s="466"/>
      <c r="J516" s="365"/>
      <c r="K516" s="365"/>
      <c r="L516" s="366"/>
      <c r="M516" s="366"/>
      <c r="N516" s="366"/>
      <c r="O516" s="389"/>
      <c r="P516" s="389"/>
      <c r="Q516" s="367"/>
      <c r="R516" s="367"/>
      <c r="S516" s="367"/>
      <c r="T516" s="367"/>
      <c r="U516" s="390"/>
      <c r="V516" s="368"/>
      <c r="W516" s="368"/>
      <c r="X516" s="368"/>
      <c r="Y516" s="368"/>
      <c r="Z516" s="368"/>
      <c r="AA516" s="391"/>
      <c r="AB516" s="369"/>
      <c r="AC516" s="369"/>
      <c r="AD516" s="369"/>
      <c r="AE516" s="369"/>
      <c r="AF516" s="369"/>
      <c r="AG516" s="392"/>
      <c r="AH516" s="370"/>
      <c r="AI516" s="370"/>
      <c r="AJ516" s="370"/>
      <c r="AK516" s="370"/>
      <c r="AL516" s="370"/>
      <c r="AM516" s="365"/>
      <c r="AN516" s="366"/>
      <c r="AO516" s="366"/>
      <c r="AP516" s="366"/>
      <c r="AQ516" s="366"/>
      <c r="AR516" s="366"/>
      <c r="AS516" s="393"/>
      <c r="AT516" s="371"/>
      <c r="AU516" s="371"/>
      <c r="AV516" s="371"/>
      <c r="AW516" s="371"/>
      <c r="AX516" s="371"/>
      <c r="AY516" s="394"/>
      <c r="AZ516" s="372"/>
      <c r="BA516" s="372"/>
      <c r="BB516" s="372"/>
      <c r="BC516" s="372"/>
      <c r="BD516" s="372"/>
      <c r="BE516" s="365"/>
      <c r="BF516" s="366"/>
      <c r="BG516" s="366"/>
      <c r="BH516" s="366"/>
      <c r="BI516" s="366"/>
      <c r="BJ516" s="366"/>
      <c r="BK516" s="395"/>
      <c r="BL516" s="373"/>
      <c r="BM516" s="373"/>
      <c r="BN516" s="373"/>
      <c r="BO516" s="373"/>
      <c r="BP516" s="373"/>
      <c r="BQ516" s="390"/>
      <c r="BR516" s="368"/>
      <c r="BS516" s="368"/>
      <c r="BT516" s="368"/>
      <c r="BU516" s="368"/>
      <c r="BV516" s="368"/>
      <c r="BW516" s="394"/>
      <c r="BX516" s="372"/>
      <c r="BY516" s="372"/>
      <c r="BZ516" s="372"/>
      <c r="CA516" s="372"/>
      <c r="CB516" s="372"/>
      <c r="CC516" s="395"/>
      <c r="CD516" s="389"/>
      <c r="CE516" s="373"/>
      <c r="CF516" s="373"/>
      <c r="CG516" s="373"/>
      <c r="CH516" s="308"/>
    </row>
    <row r="517" spans="1:86" customFormat="1" hidden="1" x14ac:dyDescent="0.25">
      <c r="A517" s="382"/>
      <c r="B517" s="445"/>
      <c r="C517" s="380"/>
      <c r="D517" s="493"/>
      <c r="E517" s="382"/>
      <c r="F517" s="382"/>
      <c r="G517" s="443"/>
      <c r="H517" s="446"/>
      <c r="I517" s="466"/>
      <c r="J517" s="365"/>
      <c r="K517" s="365"/>
      <c r="L517" s="366"/>
      <c r="M517" s="366"/>
      <c r="N517" s="366"/>
      <c r="O517" s="389"/>
      <c r="P517" s="389"/>
      <c r="Q517" s="367"/>
      <c r="R517" s="367"/>
      <c r="S517" s="367"/>
      <c r="T517" s="367"/>
      <c r="U517" s="390"/>
      <c r="V517" s="368"/>
      <c r="W517" s="368"/>
      <c r="X517" s="368"/>
      <c r="Y517" s="368"/>
      <c r="Z517" s="368"/>
      <c r="AA517" s="391"/>
      <c r="AB517" s="369"/>
      <c r="AC517" s="369"/>
      <c r="AD517" s="369"/>
      <c r="AE517" s="369"/>
      <c r="AF517" s="369"/>
      <c r="AG517" s="392"/>
      <c r="AH517" s="370"/>
      <c r="AI517" s="370"/>
      <c r="AJ517" s="370"/>
      <c r="AK517" s="370"/>
      <c r="AL517" s="370"/>
      <c r="AM517" s="365"/>
      <c r="AN517" s="366"/>
      <c r="AO517" s="366"/>
      <c r="AP517" s="366"/>
      <c r="AQ517" s="366"/>
      <c r="AR517" s="366"/>
      <c r="AS517" s="393"/>
      <c r="AT517" s="371"/>
      <c r="AU517" s="371"/>
      <c r="AV517" s="371"/>
      <c r="AW517" s="371"/>
      <c r="AX517" s="371"/>
      <c r="AY517" s="394"/>
      <c r="AZ517" s="372"/>
      <c r="BA517" s="372"/>
      <c r="BB517" s="372"/>
      <c r="BC517" s="372"/>
      <c r="BD517" s="372"/>
      <c r="BE517" s="365"/>
      <c r="BF517" s="366"/>
      <c r="BG517" s="366"/>
      <c r="BH517" s="366"/>
      <c r="BI517" s="366"/>
      <c r="BJ517" s="366"/>
      <c r="BK517" s="395"/>
      <c r="BL517" s="373"/>
      <c r="BM517" s="373"/>
      <c r="BN517" s="373"/>
      <c r="BO517" s="373"/>
      <c r="BP517" s="373"/>
      <c r="BQ517" s="390"/>
      <c r="BR517" s="368"/>
      <c r="BS517" s="368"/>
      <c r="BT517" s="368"/>
      <c r="BU517" s="368"/>
      <c r="BV517" s="368"/>
      <c r="BW517" s="394"/>
      <c r="BX517" s="372"/>
      <c r="BY517" s="372"/>
      <c r="BZ517" s="372"/>
      <c r="CA517" s="372"/>
      <c r="CB517" s="372"/>
      <c r="CC517" s="395"/>
      <c r="CD517" s="389"/>
      <c r="CE517" s="373"/>
      <c r="CF517" s="373"/>
      <c r="CG517" s="373"/>
      <c r="CH517" s="308"/>
    </row>
    <row r="518" spans="1:86" customFormat="1" hidden="1" x14ac:dyDescent="0.25">
      <c r="A518" s="382"/>
      <c r="B518" s="445"/>
      <c r="C518" s="380"/>
      <c r="D518" s="383"/>
      <c r="E518" s="382"/>
      <c r="F518" s="382"/>
      <c r="G518" s="443"/>
      <c r="H518" s="444"/>
      <c r="I518" s="385"/>
      <c r="J518" s="365"/>
      <c r="K518" s="365"/>
      <c r="L518" s="366"/>
      <c r="M518" s="366"/>
      <c r="N518" s="366"/>
      <c r="O518" s="389"/>
      <c r="P518" s="389"/>
      <c r="Q518" s="367"/>
      <c r="R518" s="367"/>
      <c r="S518" s="367"/>
      <c r="T518" s="367"/>
      <c r="U518" s="390"/>
      <c r="V518" s="368"/>
      <c r="W518" s="368"/>
      <c r="X518" s="368"/>
      <c r="Y518" s="368"/>
      <c r="Z518" s="368"/>
      <c r="AA518" s="391"/>
      <c r="AB518" s="369"/>
      <c r="AC518" s="369"/>
      <c r="AD518" s="369"/>
      <c r="AE518" s="369"/>
      <c r="AF518" s="369"/>
      <c r="AG518" s="392"/>
      <c r="AH518" s="370"/>
      <c r="AI518" s="370"/>
      <c r="AJ518" s="370"/>
      <c r="AK518" s="370"/>
      <c r="AL518" s="370"/>
      <c r="AM518" s="365"/>
      <c r="AN518" s="366"/>
      <c r="AO518" s="366"/>
      <c r="AP518" s="366"/>
      <c r="AQ518" s="366"/>
      <c r="AR518" s="366"/>
      <c r="AS518" s="393"/>
      <c r="AT518" s="371"/>
      <c r="AU518" s="371"/>
      <c r="AV518" s="371"/>
      <c r="AW518" s="371"/>
      <c r="AX518" s="371"/>
      <c r="AY518" s="394"/>
      <c r="AZ518" s="372"/>
      <c r="BA518" s="372"/>
      <c r="BB518" s="372"/>
      <c r="BC518" s="372"/>
      <c r="BD518" s="372"/>
      <c r="BE518" s="365"/>
      <c r="BF518" s="366"/>
      <c r="BG518" s="366"/>
      <c r="BH518" s="366"/>
      <c r="BI518" s="366"/>
      <c r="BJ518" s="366"/>
      <c r="BK518" s="395"/>
      <c r="BL518" s="373"/>
      <c r="BM518" s="373"/>
      <c r="BN518" s="373"/>
      <c r="BO518" s="373"/>
      <c r="BP518" s="373"/>
      <c r="BQ518" s="390"/>
      <c r="BR518" s="368"/>
      <c r="BS518" s="368"/>
      <c r="BT518" s="368"/>
      <c r="BU518" s="368"/>
      <c r="BV518" s="368"/>
      <c r="BW518" s="394"/>
      <c r="BX518" s="372"/>
      <c r="BY518" s="372"/>
      <c r="BZ518" s="372"/>
      <c r="CA518" s="372"/>
      <c r="CB518" s="372"/>
      <c r="CC518" s="395"/>
      <c r="CD518" s="389"/>
      <c r="CE518" s="373"/>
      <c r="CF518" s="373"/>
      <c r="CG518" s="373"/>
      <c r="CH518" s="308"/>
    </row>
    <row r="519" spans="1:86" customFormat="1" hidden="1" x14ac:dyDescent="0.25">
      <c r="A519" s="374"/>
      <c r="B519" s="374"/>
      <c r="C519" s="380"/>
      <c r="D519" s="376"/>
      <c r="E519" s="374"/>
      <c r="F519" s="376"/>
      <c r="G519" s="386"/>
      <c r="H519" s="414"/>
      <c r="I519" s="463"/>
      <c r="J519" s="365"/>
      <c r="K519" s="365"/>
      <c r="L519" s="366"/>
      <c r="M519" s="366"/>
      <c r="N519" s="365"/>
      <c r="O519" s="389"/>
      <c r="P519" s="389"/>
      <c r="Q519" s="367"/>
      <c r="R519" s="389"/>
      <c r="S519" s="367"/>
      <c r="T519" s="389"/>
      <c r="U519" s="390"/>
      <c r="V519" s="390"/>
      <c r="W519" s="368"/>
      <c r="X519" s="390"/>
      <c r="Y519" s="368"/>
      <c r="Z519" s="390"/>
      <c r="AA519" s="391"/>
      <c r="AB519" s="391"/>
      <c r="AC519" s="369"/>
      <c r="AD519" s="391"/>
      <c r="AE519" s="369"/>
      <c r="AF519" s="391"/>
      <c r="AG519" s="392"/>
      <c r="AH519" s="392"/>
      <c r="AI519" s="370"/>
      <c r="AJ519" s="392"/>
      <c r="AK519" s="370"/>
      <c r="AL519" s="392"/>
      <c r="AM519" s="365"/>
      <c r="AN519" s="365"/>
      <c r="AO519" s="366"/>
      <c r="AP519" s="365"/>
      <c r="AQ519" s="366"/>
      <c r="AR519" s="365"/>
      <c r="AS519" s="393"/>
      <c r="AT519" s="393"/>
      <c r="AU519" s="371"/>
      <c r="AV519" s="393"/>
      <c r="AW519" s="371"/>
      <c r="AX519" s="393"/>
      <c r="AY519" s="394"/>
      <c r="AZ519" s="394"/>
      <c r="BA519" s="372"/>
      <c r="BB519" s="394"/>
      <c r="BC519" s="372"/>
      <c r="BD519" s="394"/>
      <c r="BE519" s="365"/>
      <c r="BF519" s="365"/>
      <c r="BG519" s="366"/>
      <c r="BH519" s="365"/>
      <c r="BI519" s="366"/>
      <c r="BJ519" s="365"/>
      <c r="BK519" s="395"/>
      <c r="BL519" s="395"/>
      <c r="BM519" s="373"/>
      <c r="BN519" s="395"/>
      <c r="BO519" s="373"/>
      <c r="BP519" s="395"/>
      <c r="BQ519" s="390"/>
      <c r="BR519" s="390"/>
      <c r="BS519" s="368"/>
      <c r="BT519" s="390"/>
      <c r="BU519" s="368"/>
      <c r="BV519" s="390"/>
      <c r="BW519" s="394"/>
      <c r="BX519" s="394"/>
      <c r="BY519" s="372"/>
      <c r="BZ519" s="394"/>
      <c r="CA519" s="372"/>
      <c r="CB519" s="394"/>
      <c r="CC519" s="395"/>
      <c r="CD519" s="389"/>
      <c r="CE519" s="373"/>
      <c r="CF519" s="373"/>
      <c r="CG519" s="395"/>
      <c r="CH519" s="308"/>
    </row>
    <row r="520" spans="1:86" customFormat="1" hidden="1" x14ac:dyDescent="0.25">
      <c r="A520" s="526"/>
      <c r="B520" s="405"/>
      <c r="C520" s="405"/>
      <c r="D520" s="406"/>
      <c r="E520" s="405"/>
      <c r="F520" s="406"/>
      <c r="G520" s="407"/>
      <c r="H520" s="469"/>
      <c r="I520" s="408"/>
      <c r="J520" s="418"/>
      <c r="K520" s="418"/>
      <c r="L520" s="418"/>
      <c r="M520" s="418"/>
      <c r="N520" s="418"/>
      <c r="O520" s="419"/>
      <c r="P520" s="419"/>
      <c r="Q520" s="419"/>
      <c r="R520" s="419"/>
      <c r="S520" s="419"/>
      <c r="T520" s="419"/>
      <c r="U520" s="420"/>
      <c r="V520" s="420"/>
      <c r="W520" s="420"/>
      <c r="X520" s="420"/>
      <c r="Y520" s="420"/>
      <c r="Z520" s="420"/>
      <c r="AA520" s="421"/>
      <c r="AB520" s="421"/>
      <c r="AC520" s="421"/>
      <c r="AD520" s="421"/>
      <c r="AE520" s="421"/>
      <c r="AF520" s="421"/>
      <c r="AG520" s="422"/>
      <c r="AH520" s="422"/>
      <c r="AI520" s="422"/>
      <c r="AJ520" s="422"/>
      <c r="AK520" s="422"/>
      <c r="AL520" s="422"/>
      <c r="AM520" s="418"/>
      <c r="AN520" s="418"/>
      <c r="AO520" s="418"/>
      <c r="AP520" s="418"/>
      <c r="AQ520" s="418"/>
      <c r="AR520" s="418"/>
      <c r="AS520" s="423"/>
      <c r="AT520" s="423"/>
      <c r="AU520" s="423"/>
      <c r="AV520" s="423"/>
      <c r="AW520" s="423"/>
      <c r="AX520" s="423"/>
      <c r="AY520" s="424"/>
      <c r="AZ520" s="424"/>
      <c r="BA520" s="424"/>
      <c r="BB520" s="424"/>
      <c r="BC520" s="424"/>
      <c r="BD520" s="424"/>
      <c r="BE520" s="418"/>
      <c r="BF520" s="418"/>
      <c r="BG520" s="418"/>
      <c r="BH520" s="418"/>
      <c r="BI520" s="418"/>
      <c r="BJ520" s="418"/>
      <c r="BK520" s="425"/>
      <c r="BL520" s="425"/>
      <c r="BM520" s="425"/>
      <c r="BN520" s="425"/>
      <c r="BO520" s="425"/>
      <c r="BP520" s="425"/>
      <c r="BQ520" s="420"/>
      <c r="BR520" s="420"/>
      <c r="BS520" s="420"/>
      <c r="BT520" s="420"/>
      <c r="BU520" s="420"/>
      <c r="BV520" s="420"/>
      <c r="BW520" s="424"/>
      <c r="BX520" s="424"/>
      <c r="BY520" s="424"/>
      <c r="BZ520" s="424"/>
      <c r="CA520" s="424"/>
      <c r="CB520" s="424"/>
      <c r="CC520" s="425"/>
      <c r="CD520" s="419"/>
      <c r="CE520" s="425"/>
      <c r="CF520" s="425"/>
      <c r="CG520" s="425"/>
      <c r="CH520" s="308"/>
    </row>
    <row r="521" spans="1:86" customFormat="1" hidden="1" x14ac:dyDescent="0.25">
      <c r="A521" s="502"/>
      <c r="B521" s="310"/>
      <c r="C521" s="536"/>
      <c r="D521" s="399"/>
      <c r="E521" s="310"/>
      <c r="F521" s="399"/>
      <c r="G521" s="416"/>
      <c r="H521" s="427"/>
      <c r="I521" s="504"/>
      <c r="J521" s="365"/>
      <c r="K521" s="365"/>
      <c r="L521" s="366"/>
      <c r="M521" s="366"/>
      <c r="N521" s="366"/>
      <c r="O521" s="389"/>
      <c r="P521" s="389"/>
      <c r="Q521" s="367"/>
      <c r="R521" s="367"/>
      <c r="S521" s="367"/>
      <c r="T521" s="367"/>
      <c r="U521" s="390"/>
      <c r="V521" s="368"/>
      <c r="W521" s="368"/>
      <c r="X521" s="368"/>
      <c r="Y521" s="368"/>
      <c r="Z521" s="368"/>
      <c r="AA521" s="391"/>
      <c r="AB521" s="369"/>
      <c r="AC521" s="369"/>
      <c r="AD521" s="369"/>
      <c r="AE521" s="369"/>
      <c r="AF521" s="369"/>
      <c r="AG521" s="392"/>
      <c r="AH521" s="370"/>
      <c r="AI521" s="370"/>
      <c r="AJ521" s="370"/>
      <c r="AK521" s="370"/>
      <c r="AL521" s="370"/>
      <c r="AM521" s="365"/>
      <c r="AN521" s="366"/>
      <c r="AO521" s="366"/>
      <c r="AP521" s="366"/>
      <c r="AQ521" s="366"/>
      <c r="AR521" s="366"/>
      <c r="AS521" s="393"/>
      <c r="AT521" s="371"/>
      <c r="AU521" s="371"/>
      <c r="AV521" s="371"/>
      <c r="AW521" s="371"/>
      <c r="AX521" s="371"/>
      <c r="AY521" s="394"/>
      <c r="AZ521" s="372"/>
      <c r="BA521" s="372"/>
      <c r="BB521" s="372"/>
      <c r="BC521" s="372"/>
      <c r="BD521" s="372"/>
      <c r="BE521" s="365"/>
      <c r="BF521" s="366"/>
      <c r="BG521" s="366"/>
      <c r="BH521" s="366"/>
      <c r="BI521" s="366"/>
      <c r="BJ521" s="366"/>
      <c r="BK521" s="395"/>
      <c r="BL521" s="373"/>
      <c r="BM521" s="373"/>
      <c r="BN521" s="373"/>
      <c r="BO521" s="373"/>
      <c r="BP521" s="373"/>
      <c r="BQ521" s="390"/>
      <c r="BR521" s="368"/>
      <c r="BS521" s="368"/>
      <c r="BT521" s="368"/>
      <c r="BU521" s="368"/>
      <c r="BV521" s="368"/>
      <c r="BW521" s="394"/>
      <c r="BX521" s="372"/>
      <c r="BY521" s="372"/>
      <c r="BZ521" s="372"/>
      <c r="CA521" s="372"/>
      <c r="CB521" s="372"/>
      <c r="CC521" s="395"/>
      <c r="CD521" s="389"/>
      <c r="CE521" s="373"/>
      <c r="CF521" s="373"/>
      <c r="CG521" s="373"/>
      <c r="CH521" s="308"/>
    </row>
    <row r="522" spans="1:86" customFormat="1" hidden="1" x14ac:dyDescent="0.25">
      <c r="A522" s="497"/>
      <c r="B522" s="330"/>
      <c r="C522" s="538"/>
      <c r="D522" s="431"/>
      <c r="E522" s="330"/>
      <c r="F522" s="431"/>
      <c r="G522" s="331"/>
      <c r="H522" s="432"/>
      <c r="I522" s="433"/>
      <c r="J522" s="365"/>
      <c r="K522" s="365"/>
      <c r="L522" s="366"/>
      <c r="M522" s="366"/>
      <c r="N522" s="366"/>
      <c r="O522" s="389"/>
      <c r="P522" s="389"/>
      <c r="Q522" s="367"/>
      <c r="R522" s="367"/>
      <c r="S522" s="367"/>
      <c r="T522" s="367"/>
      <c r="U522" s="390"/>
      <c r="V522" s="368"/>
      <c r="W522" s="368"/>
      <c r="X522" s="368"/>
      <c r="Y522" s="368"/>
      <c r="Z522" s="368"/>
      <c r="AA522" s="391"/>
      <c r="AB522" s="369"/>
      <c r="AC522" s="369"/>
      <c r="AD522" s="369"/>
      <c r="AE522" s="369"/>
      <c r="AF522" s="369"/>
      <c r="AG522" s="392"/>
      <c r="AH522" s="370"/>
      <c r="AI522" s="370"/>
      <c r="AJ522" s="370"/>
      <c r="AK522" s="370"/>
      <c r="AL522" s="370"/>
      <c r="AM522" s="365"/>
      <c r="AN522" s="366"/>
      <c r="AO522" s="366"/>
      <c r="AP522" s="366"/>
      <c r="AQ522" s="366"/>
      <c r="AR522" s="366"/>
      <c r="AS522" s="393"/>
      <c r="AT522" s="371"/>
      <c r="AU522" s="371"/>
      <c r="AV522" s="371"/>
      <c r="AW522" s="371"/>
      <c r="AX522" s="371"/>
      <c r="AY522" s="394"/>
      <c r="AZ522" s="372"/>
      <c r="BA522" s="372"/>
      <c r="BB522" s="372"/>
      <c r="BC522" s="372"/>
      <c r="BD522" s="372"/>
      <c r="BE522" s="365"/>
      <c r="BF522" s="366"/>
      <c r="BG522" s="366"/>
      <c r="BH522" s="366"/>
      <c r="BI522" s="366"/>
      <c r="BJ522" s="366"/>
      <c r="BK522" s="395"/>
      <c r="BL522" s="373"/>
      <c r="BM522" s="373"/>
      <c r="BN522" s="373"/>
      <c r="BO522" s="373"/>
      <c r="BP522" s="373"/>
      <c r="BQ522" s="390"/>
      <c r="BR522" s="368"/>
      <c r="BS522" s="368"/>
      <c r="BT522" s="368"/>
      <c r="BU522" s="368"/>
      <c r="BV522" s="368"/>
      <c r="BW522" s="394"/>
      <c r="BX522" s="372"/>
      <c r="BY522" s="372"/>
      <c r="BZ522" s="372"/>
      <c r="CA522" s="372"/>
      <c r="CB522" s="372"/>
      <c r="CC522" s="395"/>
      <c r="CD522" s="389"/>
      <c r="CE522" s="373"/>
      <c r="CF522" s="373"/>
      <c r="CG522" s="373"/>
      <c r="CH522" s="308"/>
    </row>
    <row r="523" spans="1:86" customFormat="1" hidden="1" x14ac:dyDescent="0.25">
      <c r="A523" s="497"/>
      <c r="B523" s="330"/>
      <c r="C523" s="538"/>
      <c r="D523" s="431"/>
      <c r="E523" s="330"/>
      <c r="F523" s="431"/>
      <c r="G523" s="331"/>
      <c r="H523" s="432"/>
      <c r="I523" s="433"/>
      <c r="J523" s="365"/>
      <c r="K523" s="365"/>
      <c r="L523" s="366"/>
      <c r="M523" s="366"/>
      <c r="N523" s="366"/>
      <c r="O523" s="389"/>
      <c r="P523" s="389"/>
      <c r="Q523" s="367"/>
      <c r="R523" s="367"/>
      <c r="S523" s="367"/>
      <c r="T523" s="367"/>
      <c r="U523" s="390"/>
      <c r="V523" s="368"/>
      <c r="W523" s="368"/>
      <c r="X523" s="368"/>
      <c r="Y523" s="368"/>
      <c r="Z523" s="368"/>
      <c r="AA523" s="391"/>
      <c r="AB523" s="369"/>
      <c r="AC523" s="369"/>
      <c r="AD523" s="369"/>
      <c r="AE523" s="369"/>
      <c r="AF523" s="369"/>
      <c r="AG523" s="392"/>
      <c r="AH523" s="370"/>
      <c r="AI523" s="370"/>
      <c r="AJ523" s="370"/>
      <c r="AK523" s="370"/>
      <c r="AL523" s="370"/>
      <c r="AM523" s="365"/>
      <c r="AN523" s="366"/>
      <c r="AO523" s="366"/>
      <c r="AP523" s="366"/>
      <c r="AQ523" s="366"/>
      <c r="AR523" s="366"/>
      <c r="AS523" s="393"/>
      <c r="AT523" s="371"/>
      <c r="AU523" s="371"/>
      <c r="AV523" s="371"/>
      <c r="AW523" s="371"/>
      <c r="AX523" s="371"/>
      <c r="AY523" s="394"/>
      <c r="AZ523" s="372"/>
      <c r="BA523" s="372"/>
      <c r="BB523" s="372"/>
      <c r="BC523" s="372"/>
      <c r="BD523" s="372"/>
      <c r="BE523" s="365"/>
      <c r="BF523" s="366"/>
      <c r="BG523" s="366"/>
      <c r="BH523" s="366"/>
      <c r="BI523" s="366"/>
      <c r="BJ523" s="366"/>
      <c r="BK523" s="395"/>
      <c r="BL523" s="373"/>
      <c r="BM523" s="373"/>
      <c r="BN523" s="373"/>
      <c r="BO523" s="373"/>
      <c r="BP523" s="373"/>
      <c r="BQ523" s="390"/>
      <c r="BR523" s="368"/>
      <c r="BS523" s="368"/>
      <c r="BT523" s="368"/>
      <c r="BU523" s="368"/>
      <c r="BV523" s="368"/>
      <c r="BW523" s="394"/>
      <c r="BX523" s="372"/>
      <c r="BY523" s="372"/>
      <c r="BZ523" s="372"/>
      <c r="CA523" s="372"/>
      <c r="CB523" s="372"/>
      <c r="CC523" s="395"/>
      <c r="CD523" s="389"/>
      <c r="CE523" s="373"/>
      <c r="CF523" s="373"/>
      <c r="CG523" s="373"/>
      <c r="CH523" s="308"/>
    </row>
    <row r="524" spans="1:86" customFormat="1" hidden="1" x14ac:dyDescent="0.25">
      <c r="A524" s="497"/>
      <c r="B524" s="330"/>
      <c r="C524" s="538"/>
      <c r="D524" s="431"/>
      <c r="E524" s="330"/>
      <c r="F524" s="431"/>
      <c r="G524" s="331"/>
      <c r="H524" s="436"/>
      <c r="I524" s="433"/>
      <c r="J524" s="365"/>
      <c r="K524" s="365"/>
      <c r="L524" s="366"/>
      <c r="M524" s="366"/>
      <c r="N524" s="366"/>
      <c r="O524" s="389"/>
      <c r="P524" s="389"/>
      <c r="Q524" s="367"/>
      <c r="R524" s="367"/>
      <c r="S524" s="367"/>
      <c r="T524" s="367"/>
      <c r="U524" s="390"/>
      <c r="V524" s="368"/>
      <c r="W524" s="368"/>
      <c r="X524" s="368"/>
      <c r="Y524" s="368"/>
      <c r="Z524" s="368"/>
      <c r="AA524" s="391"/>
      <c r="AB524" s="369"/>
      <c r="AC524" s="369"/>
      <c r="AD524" s="369"/>
      <c r="AE524" s="369"/>
      <c r="AF524" s="369"/>
      <c r="AG524" s="392"/>
      <c r="AH524" s="370"/>
      <c r="AI524" s="370"/>
      <c r="AJ524" s="370"/>
      <c r="AK524" s="370"/>
      <c r="AL524" s="370"/>
      <c r="AM524" s="365"/>
      <c r="AN524" s="366"/>
      <c r="AO524" s="366"/>
      <c r="AP524" s="366"/>
      <c r="AQ524" s="366"/>
      <c r="AR524" s="366"/>
      <c r="AS524" s="393"/>
      <c r="AT524" s="371"/>
      <c r="AU524" s="371"/>
      <c r="AV524" s="371"/>
      <c r="AW524" s="371"/>
      <c r="AX524" s="371"/>
      <c r="AY524" s="394"/>
      <c r="AZ524" s="372"/>
      <c r="BA524" s="372"/>
      <c r="BB524" s="372"/>
      <c r="BC524" s="372"/>
      <c r="BD524" s="372"/>
      <c r="BE524" s="365"/>
      <c r="BF524" s="366"/>
      <c r="BG524" s="366"/>
      <c r="BH524" s="366"/>
      <c r="BI524" s="366"/>
      <c r="BJ524" s="366"/>
      <c r="BK524" s="395"/>
      <c r="BL524" s="373"/>
      <c r="BM524" s="373"/>
      <c r="BN524" s="373"/>
      <c r="BO524" s="373"/>
      <c r="BP524" s="373"/>
      <c r="BQ524" s="390"/>
      <c r="BR524" s="368"/>
      <c r="BS524" s="368"/>
      <c r="BT524" s="368"/>
      <c r="BU524" s="368"/>
      <c r="BV524" s="368"/>
      <c r="BW524" s="394"/>
      <c r="BX524" s="372"/>
      <c r="BY524" s="372"/>
      <c r="BZ524" s="372"/>
      <c r="CA524" s="372"/>
      <c r="CB524" s="372"/>
      <c r="CC524" s="395"/>
      <c r="CD524" s="389"/>
      <c r="CE524" s="373"/>
      <c r="CF524" s="373"/>
      <c r="CG524" s="373"/>
      <c r="CH524" s="308"/>
    </row>
    <row r="525" spans="1:86" customFormat="1" hidden="1" x14ac:dyDescent="0.25">
      <c r="A525" s="497"/>
      <c r="B525" s="330"/>
      <c r="C525" s="538"/>
      <c r="D525" s="431"/>
      <c r="E525" s="330"/>
      <c r="F525" s="431"/>
      <c r="G525" s="481"/>
      <c r="H525" s="436"/>
      <c r="I525" s="433"/>
      <c r="J525" s="365"/>
      <c r="K525" s="365"/>
      <c r="L525" s="366"/>
      <c r="M525" s="366"/>
      <c r="N525" s="366"/>
      <c r="O525" s="389"/>
      <c r="P525" s="389"/>
      <c r="Q525" s="367"/>
      <c r="R525" s="367"/>
      <c r="S525" s="367"/>
      <c r="T525" s="367"/>
      <c r="U525" s="390"/>
      <c r="V525" s="368"/>
      <c r="W525" s="368"/>
      <c r="X525" s="368"/>
      <c r="Y525" s="368"/>
      <c r="Z525" s="368"/>
      <c r="AA525" s="391"/>
      <c r="AB525" s="369"/>
      <c r="AC525" s="369"/>
      <c r="AD525" s="369"/>
      <c r="AE525" s="369"/>
      <c r="AF525" s="369"/>
      <c r="AG525" s="392"/>
      <c r="AH525" s="370"/>
      <c r="AI525" s="370"/>
      <c r="AJ525" s="370"/>
      <c r="AK525" s="370"/>
      <c r="AL525" s="370"/>
      <c r="AM525" s="365"/>
      <c r="AN525" s="366"/>
      <c r="AO525" s="366"/>
      <c r="AP525" s="366"/>
      <c r="AQ525" s="366"/>
      <c r="AR525" s="366"/>
      <c r="AS525" s="393"/>
      <c r="AT525" s="371"/>
      <c r="AU525" s="371"/>
      <c r="AV525" s="371"/>
      <c r="AW525" s="371"/>
      <c r="AX525" s="371"/>
      <c r="AY525" s="394"/>
      <c r="AZ525" s="372"/>
      <c r="BA525" s="372"/>
      <c r="BB525" s="372"/>
      <c r="BC525" s="372"/>
      <c r="BD525" s="372"/>
      <c r="BE525" s="365"/>
      <c r="BF525" s="366"/>
      <c r="BG525" s="366"/>
      <c r="BH525" s="366"/>
      <c r="BI525" s="366"/>
      <c r="BJ525" s="366"/>
      <c r="BK525" s="395"/>
      <c r="BL525" s="373"/>
      <c r="BM525" s="373"/>
      <c r="BN525" s="373"/>
      <c r="BO525" s="373"/>
      <c r="BP525" s="373"/>
      <c r="BQ525" s="390"/>
      <c r="BR525" s="368"/>
      <c r="BS525" s="368"/>
      <c r="BT525" s="368"/>
      <c r="BU525" s="368"/>
      <c r="BV525" s="368"/>
      <c r="BW525" s="394"/>
      <c r="BX525" s="372"/>
      <c r="BY525" s="372"/>
      <c r="BZ525" s="372"/>
      <c r="CA525" s="372"/>
      <c r="CB525" s="372"/>
      <c r="CC525" s="395"/>
      <c r="CD525" s="389"/>
      <c r="CE525" s="373"/>
      <c r="CF525" s="373"/>
      <c r="CG525" s="373"/>
      <c r="CH525" s="308"/>
    </row>
    <row r="526" spans="1:86" customFormat="1" hidden="1" x14ac:dyDescent="0.25">
      <c r="A526" s="497"/>
      <c r="B526" s="330"/>
      <c r="C526" s="538"/>
      <c r="D526" s="431"/>
      <c r="E526" s="330"/>
      <c r="F526" s="431"/>
      <c r="G526" s="481"/>
      <c r="H526" s="432"/>
      <c r="I526" s="433"/>
      <c r="J526" s="365"/>
      <c r="K526" s="365"/>
      <c r="L526" s="366"/>
      <c r="M526" s="366"/>
      <c r="N526" s="366"/>
      <c r="O526" s="389"/>
      <c r="P526" s="389"/>
      <c r="Q526" s="367"/>
      <c r="R526" s="367"/>
      <c r="S526" s="367"/>
      <c r="T526" s="367"/>
      <c r="U526" s="390"/>
      <c r="V526" s="368"/>
      <c r="W526" s="368"/>
      <c r="X526" s="368"/>
      <c r="Y526" s="368"/>
      <c r="Z526" s="368"/>
      <c r="AA526" s="391"/>
      <c r="AB526" s="369"/>
      <c r="AC526" s="369"/>
      <c r="AD526" s="369"/>
      <c r="AE526" s="369"/>
      <c r="AF526" s="369"/>
      <c r="AG526" s="392"/>
      <c r="AH526" s="370"/>
      <c r="AI526" s="370"/>
      <c r="AJ526" s="370"/>
      <c r="AK526" s="370"/>
      <c r="AL526" s="370"/>
      <c r="AM526" s="365"/>
      <c r="AN526" s="366"/>
      <c r="AO526" s="366"/>
      <c r="AP526" s="366"/>
      <c r="AQ526" s="366"/>
      <c r="AR526" s="366"/>
      <c r="AS526" s="393"/>
      <c r="AT526" s="371"/>
      <c r="AU526" s="371"/>
      <c r="AV526" s="371"/>
      <c r="AW526" s="371"/>
      <c r="AX526" s="371"/>
      <c r="AY526" s="394"/>
      <c r="AZ526" s="372"/>
      <c r="BA526" s="372"/>
      <c r="BB526" s="372"/>
      <c r="BC526" s="372"/>
      <c r="BD526" s="372"/>
      <c r="BE526" s="365"/>
      <c r="BF526" s="366"/>
      <c r="BG526" s="366"/>
      <c r="BH526" s="366"/>
      <c r="BI526" s="366"/>
      <c r="BJ526" s="366"/>
      <c r="BK526" s="395"/>
      <c r="BL526" s="373"/>
      <c r="BM526" s="373"/>
      <c r="BN526" s="373"/>
      <c r="BO526" s="373"/>
      <c r="BP526" s="373"/>
      <c r="BQ526" s="390"/>
      <c r="BR526" s="368"/>
      <c r="BS526" s="368"/>
      <c r="BT526" s="368"/>
      <c r="BU526" s="368"/>
      <c r="BV526" s="368"/>
      <c r="BW526" s="394"/>
      <c r="BX526" s="372"/>
      <c r="BY526" s="372"/>
      <c r="BZ526" s="372"/>
      <c r="CA526" s="372"/>
      <c r="CB526" s="372"/>
      <c r="CC526" s="395"/>
      <c r="CD526" s="389"/>
      <c r="CE526" s="373"/>
      <c r="CF526" s="373"/>
      <c r="CG526" s="373"/>
      <c r="CH526" s="308"/>
    </row>
    <row r="527" spans="1:86" customFormat="1" hidden="1" x14ac:dyDescent="0.25">
      <c r="A527" s="497"/>
      <c r="B527" s="330"/>
      <c r="C527" s="538"/>
      <c r="D527" s="431"/>
      <c r="E527" s="330"/>
      <c r="F527" s="431"/>
      <c r="G527" s="331"/>
      <c r="H527" s="432"/>
      <c r="I527" s="433"/>
      <c r="J527" s="365"/>
      <c r="K527" s="365"/>
      <c r="L527" s="366"/>
      <c r="M527" s="366"/>
      <c r="N527" s="366"/>
      <c r="O527" s="389"/>
      <c r="P527" s="389"/>
      <c r="Q527" s="367"/>
      <c r="R527" s="367"/>
      <c r="S527" s="367"/>
      <c r="T527" s="367"/>
      <c r="U527" s="390"/>
      <c r="V527" s="368"/>
      <c r="W527" s="368"/>
      <c r="X527" s="368"/>
      <c r="Y527" s="368"/>
      <c r="Z527" s="368"/>
      <c r="AA527" s="391"/>
      <c r="AB527" s="369"/>
      <c r="AC527" s="369"/>
      <c r="AD527" s="369"/>
      <c r="AE527" s="369"/>
      <c r="AF527" s="369"/>
      <c r="AG527" s="392"/>
      <c r="AH527" s="370"/>
      <c r="AI527" s="370"/>
      <c r="AJ527" s="370"/>
      <c r="AK527" s="370"/>
      <c r="AL527" s="370"/>
      <c r="AM527" s="365"/>
      <c r="AN527" s="366"/>
      <c r="AO527" s="366"/>
      <c r="AP527" s="366"/>
      <c r="AQ527" s="366"/>
      <c r="AR527" s="366"/>
      <c r="AS527" s="393"/>
      <c r="AT527" s="371"/>
      <c r="AU527" s="371"/>
      <c r="AV527" s="371"/>
      <c r="AW527" s="371"/>
      <c r="AX527" s="371"/>
      <c r="AY527" s="394"/>
      <c r="AZ527" s="372"/>
      <c r="BA527" s="372"/>
      <c r="BB527" s="372"/>
      <c r="BC527" s="372"/>
      <c r="BD527" s="372"/>
      <c r="BE527" s="365"/>
      <c r="BF527" s="366"/>
      <c r="BG527" s="366"/>
      <c r="BH527" s="366"/>
      <c r="BI527" s="366"/>
      <c r="BJ527" s="366"/>
      <c r="BK527" s="395"/>
      <c r="BL527" s="373"/>
      <c r="BM527" s="373"/>
      <c r="BN527" s="373"/>
      <c r="BO527" s="373"/>
      <c r="BP527" s="373"/>
      <c r="BQ527" s="390"/>
      <c r="BR527" s="368"/>
      <c r="BS527" s="368"/>
      <c r="BT527" s="368"/>
      <c r="BU527" s="368"/>
      <c r="BV527" s="368"/>
      <c r="BW527" s="394"/>
      <c r="BX527" s="372"/>
      <c r="BY527" s="372"/>
      <c r="BZ527" s="372"/>
      <c r="CA527" s="372"/>
      <c r="CB527" s="372"/>
      <c r="CC527" s="395"/>
      <c r="CD527" s="389"/>
      <c r="CE527" s="373"/>
      <c r="CF527" s="373"/>
      <c r="CG527" s="373"/>
      <c r="CH527" s="308"/>
    </row>
    <row r="528" spans="1:86" customFormat="1" hidden="1" x14ac:dyDescent="0.25">
      <c r="A528" s="505"/>
      <c r="B528" s="352"/>
      <c r="C528" s="539"/>
      <c r="D528" s="439"/>
      <c r="E528" s="352"/>
      <c r="F528" s="439"/>
      <c r="G528" s="517"/>
      <c r="H528" s="440"/>
      <c r="I528" s="441"/>
      <c r="J528" s="365"/>
      <c r="K528" s="365"/>
      <c r="L528" s="366"/>
      <c r="M528" s="366"/>
      <c r="N528" s="366"/>
      <c r="O528" s="389"/>
      <c r="P528" s="389"/>
      <c r="Q528" s="367"/>
      <c r="R528" s="367"/>
      <c r="S528" s="367"/>
      <c r="T528" s="367"/>
      <c r="U528" s="390"/>
      <c r="V528" s="368"/>
      <c r="W528" s="368"/>
      <c r="X528" s="368"/>
      <c r="Y528" s="368"/>
      <c r="Z528" s="368"/>
      <c r="AA528" s="391"/>
      <c r="AB528" s="369"/>
      <c r="AC528" s="369"/>
      <c r="AD528" s="369"/>
      <c r="AE528" s="369"/>
      <c r="AF528" s="369"/>
      <c r="AG528" s="392"/>
      <c r="AH528" s="370"/>
      <c r="AI528" s="370"/>
      <c r="AJ528" s="370"/>
      <c r="AK528" s="370"/>
      <c r="AL528" s="370"/>
      <c r="AM528" s="365"/>
      <c r="AN528" s="366"/>
      <c r="AO528" s="366"/>
      <c r="AP528" s="366"/>
      <c r="AQ528" s="366"/>
      <c r="AR528" s="366"/>
      <c r="AS528" s="393"/>
      <c r="AT528" s="371"/>
      <c r="AU528" s="371"/>
      <c r="AV528" s="371"/>
      <c r="AW528" s="371"/>
      <c r="AX528" s="371"/>
      <c r="AY528" s="394"/>
      <c r="AZ528" s="372"/>
      <c r="BA528" s="372"/>
      <c r="BB528" s="372"/>
      <c r="BC528" s="372"/>
      <c r="BD528" s="372"/>
      <c r="BE528" s="365"/>
      <c r="BF528" s="366"/>
      <c r="BG528" s="366"/>
      <c r="BH528" s="366"/>
      <c r="BI528" s="366"/>
      <c r="BJ528" s="366"/>
      <c r="BK528" s="395"/>
      <c r="BL528" s="373"/>
      <c r="BM528" s="373"/>
      <c r="BN528" s="373"/>
      <c r="BO528" s="373"/>
      <c r="BP528" s="373"/>
      <c r="BQ528" s="390"/>
      <c r="BR528" s="368"/>
      <c r="BS528" s="368"/>
      <c r="BT528" s="368"/>
      <c r="BU528" s="368"/>
      <c r="BV528" s="368"/>
      <c r="BW528" s="394"/>
      <c r="BX528" s="372"/>
      <c r="BY528" s="372"/>
      <c r="BZ528" s="372"/>
      <c r="CA528" s="372"/>
      <c r="CB528" s="372"/>
      <c r="CC528" s="395"/>
      <c r="CD528" s="389"/>
      <c r="CE528" s="373"/>
      <c r="CF528" s="373"/>
      <c r="CG528" s="373"/>
      <c r="CH528" s="308"/>
    </row>
    <row r="529" spans="1:86" customFormat="1" hidden="1" x14ac:dyDescent="0.25">
      <c r="A529" s="352"/>
      <c r="B529" s="352"/>
      <c r="C529" s="539"/>
      <c r="D529" s="439"/>
      <c r="E529" s="352"/>
      <c r="F529" s="439"/>
      <c r="G529" s="517"/>
      <c r="H529" s="440"/>
      <c r="I529" s="441"/>
      <c r="J529" s="365"/>
      <c r="K529" s="365"/>
      <c r="L529" s="366"/>
      <c r="M529" s="366"/>
      <c r="N529" s="366"/>
      <c r="O529" s="389"/>
      <c r="P529" s="389"/>
      <c r="Q529" s="367"/>
      <c r="R529" s="367"/>
      <c r="S529" s="367"/>
      <c r="T529" s="367"/>
      <c r="U529" s="390"/>
      <c r="V529" s="368"/>
      <c r="W529" s="368"/>
      <c r="X529" s="368"/>
      <c r="Y529" s="368"/>
      <c r="Z529" s="368"/>
      <c r="AA529" s="391"/>
      <c r="AB529" s="369"/>
      <c r="AC529" s="369"/>
      <c r="AD529" s="369"/>
      <c r="AE529" s="369"/>
      <c r="AF529" s="369"/>
      <c r="AG529" s="392"/>
      <c r="AH529" s="370"/>
      <c r="AI529" s="370"/>
      <c r="AJ529" s="370"/>
      <c r="AK529" s="370"/>
      <c r="AL529" s="370"/>
      <c r="AM529" s="365"/>
      <c r="AN529" s="366"/>
      <c r="AO529" s="366"/>
      <c r="AP529" s="366"/>
      <c r="AQ529" s="366"/>
      <c r="AR529" s="366"/>
      <c r="AS529" s="393"/>
      <c r="AT529" s="371"/>
      <c r="AU529" s="371"/>
      <c r="AV529" s="371"/>
      <c r="AW529" s="371"/>
      <c r="AX529" s="371"/>
      <c r="AY529" s="394"/>
      <c r="AZ529" s="372"/>
      <c r="BA529" s="372"/>
      <c r="BB529" s="372"/>
      <c r="BC529" s="372"/>
      <c r="BD529" s="372"/>
      <c r="BE529" s="365"/>
      <c r="BF529" s="366"/>
      <c r="BG529" s="366"/>
      <c r="BH529" s="366"/>
      <c r="BI529" s="366"/>
      <c r="BJ529" s="366"/>
      <c r="BK529" s="395"/>
      <c r="BL529" s="373"/>
      <c r="BM529" s="373"/>
      <c r="BN529" s="373"/>
      <c r="BO529" s="373"/>
      <c r="BP529" s="373"/>
      <c r="BQ529" s="390"/>
      <c r="BR529" s="368"/>
      <c r="BS529" s="368"/>
      <c r="BT529" s="368"/>
      <c r="BU529" s="368"/>
      <c r="BV529" s="368"/>
      <c r="BW529" s="394"/>
      <c r="BX529" s="372"/>
      <c r="BY529" s="372"/>
      <c r="BZ529" s="372"/>
      <c r="CA529" s="372"/>
      <c r="CB529" s="372"/>
      <c r="CC529" s="395"/>
      <c r="CD529" s="389"/>
      <c r="CE529" s="373"/>
      <c r="CF529" s="373"/>
      <c r="CG529" s="373"/>
      <c r="CH529" s="308"/>
    </row>
    <row r="530" spans="1:86" customFormat="1" hidden="1" x14ac:dyDescent="0.25">
      <c r="A530" s="352"/>
      <c r="B530" s="374"/>
      <c r="C530" s="380"/>
      <c r="D530" s="376"/>
      <c r="E530" s="374"/>
      <c r="F530" s="376"/>
      <c r="G530" s="378"/>
      <c r="H530" s="458"/>
      <c r="I530" s="542"/>
      <c r="J530" s="365"/>
      <c r="K530" s="365"/>
      <c r="L530" s="366"/>
      <c r="M530" s="366"/>
      <c r="N530" s="366"/>
      <c r="O530" s="389"/>
      <c r="P530" s="389"/>
      <c r="Q530" s="367"/>
      <c r="R530" s="367"/>
      <c r="S530" s="367"/>
      <c r="T530" s="367"/>
      <c r="U530" s="390"/>
      <c r="V530" s="368"/>
      <c r="W530" s="368"/>
      <c r="X530" s="368"/>
      <c r="Y530" s="368"/>
      <c r="Z530" s="368"/>
      <c r="AA530" s="391"/>
      <c r="AB530" s="369"/>
      <c r="AC530" s="369"/>
      <c r="AD530" s="369"/>
      <c r="AE530" s="369"/>
      <c r="AF530" s="369"/>
      <c r="AG530" s="392"/>
      <c r="AH530" s="370"/>
      <c r="AI530" s="370"/>
      <c r="AJ530" s="370"/>
      <c r="AK530" s="370"/>
      <c r="AL530" s="370"/>
      <c r="AM530" s="365"/>
      <c r="AN530" s="366"/>
      <c r="AO530" s="366"/>
      <c r="AP530" s="366"/>
      <c r="AQ530" s="366"/>
      <c r="AR530" s="366"/>
      <c r="AS530" s="393"/>
      <c r="AT530" s="371"/>
      <c r="AU530" s="371"/>
      <c r="AV530" s="371"/>
      <c r="AW530" s="371"/>
      <c r="AX530" s="371"/>
      <c r="AY530" s="394"/>
      <c r="AZ530" s="372"/>
      <c r="BA530" s="372"/>
      <c r="BB530" s="372"/>
      <c r="BC530" s="372"/>
      <c r="BD530" s="372"/>
      <c r="BE530" s="365"/>
      <c r="BF530" s="366"/>
      <c r="BG530" s="366"/>
      <c r="BH530" s="366"/>
      <c r="BI530" s="366"/>
      <c r="BJ530" s="366"/>
      <c r="BK530" s="395"/>
      <c r="BL530" s="373"/>
      <c r="BM530" s="373"/>
      <c r="BN530" s="373"/>
      <c r="BO530" s="373"/>
      <c r="BP530" s="373"/>
      <c r="BQ530" s="390"/>
      <c r="BR530" s="368"/>
      <c r="BS530" s="368"/>
      <c r="BT530" s="368"/>
      <c r="BU530" s="368"/>
      <c r="BV530" s="368"/>
      <c r="BW530" s="394"/>
      <c r="BX530" s="372"/>
      <c r="BY530" s="372"/>
      <c r="BZ530" s="372"/>
      <c r="CA530" s="372"/>
      <c r="CB530" s="372"/>
      <c r="CC530" s="395"/>
      <c r="CD530" s="389"/>
      <c r="CE530" s="373"/>
      <c r="CF530" s="373"/>
      <c r="CG530" s="373"/>
      <c r="CH530" s="308"/>
    </row>
    <row r="531" spans="1:86" customFormat="1" hidden="1" x14ac:dyDescent="0.25">
      <c r="A531" s="459"/>
      <c r="B531" s="374"/>
      <c r="C531" s="374"/>
      <c r="D531" s="376"/>
      <c r="E531" s="374"/>
      <c r="F531" s="376"/>
      <c r="G531" s="386"/>
      <c r="H531" s="458"/>
      <c r="I531" s="543"/>
      <c r="J531" s="365"/>
      <c r="K531" s="365"/>
      <c r="L531" s="366"/>
      <c r="M531" s="366"/>
      <c r="N531" s="366"/>
      <c r="O531" s="389"/>
      <c r="P531" s="389"/>
      <c r="Q531" s="367"/>
      <c r="R531" s="367"/>
      <c r="S531" s="367"/>
      <c r="T531" s="367"/>
      <c r="U531" s="390"/>
      <c r="V531" s="368"/>
      <c r="W531" s="368"/>
      <c r="X531" s="368"/>
      <c r="Y531" s="368"/>
      <c r="Z531" s="368"/>
      <c r="AA531" s="391"/>
      <c r="AB531" s="369"/>
      <c r="AC531" s="369"/>
      <c r="AD531" s="369"/>
      <c r="AE531" s="369"/>
      <c r="AF531" s="369"/>
      <c r="AG531" s="392"/>
      <c r="AH531" s="370"/>
      <c r="AI531" s="370"/>
      <c r="AJ531" s="370"/>
      <c r="AK531" s="370"/>
      <c r="AL531" s="370"/>
      <c r="AM531" s="365"/>
      <c r="AN531" s="366"/>
      <c r="AO531" s="366"/>
      <c r="AP531" s="366"/>
      <c r="AQ531" s="366"/>
      <c r="AR531" s="366"/>
      <c r="AS531" s="393"/>
      <c r="AT531" s="371"/>
      <c r="AU531" s="371"/>
      <c r="AV531" s="371"/>
      <c r="AW531" s="371"/>
      <c r="AX531" s="371"/>
      <c r="AY531" s="394"/>
      <c r="AZ531" s="372"/>
      <c r="BA531" s="372"/>
      <c r="BB531" s="372"/>
      <c r="BC531" s="372"/>
      <c r="BD531" s="372"/>
      <c r="BE531" s="365"/>
      <c r="BF531" s="366"/>
      <c r="BG531" s="366"/>
      <c r="BH531" s="366"/>
      <c r="BI531" s="366"/>
      <c r="BJ531" s="366"/>
      <c r="BK531" s="395"/>
      <c r="BL531" s="373"/>
      <c r="BM531" s="373"/>
      <c r="BN531" s="373"/>
      <c r="BO531" s="373"/>
      <c r="BP531" s="373"/>
      <c r="BQ531" s="390"/>
      <c r="BR531" s="368"/>
      <c r="BS531" s="368"/>
      <c r="BT531" s="368"/>
      <c r="BU531" s="368"/>
      <c r="BV531" s="368"/>
      <c r="BW531" s="394"/>
      <c r="BX531" s="372"/>
      <c r="BY531" s="372"/>
      <c r="BZ531" s="372"/>
      <c r="CA531" s="372"/>
      <c r="CB531" s="372"/>
      <c r="CC531" s="395"/>
      <c r="CD531" s="389"/>
      <c r="CE531" s="373"/>
      <c r="CF531" s="373"/>
      <c r="CG531" s="373"/>
      <c r="CH531" s="308"/>
    </row>
    <row r="532" spans="1:86" customFormat="1" hidden="1" x14ac:dyDescent="0.25">
      <c r="A532" s="459"/>
      <c r="B532" s="374"/>
      <c r="C532" s="387"/>
      <c r="D532" s="383"/>
      <c r="E532" s="374"/>
      <c r="F532" s="376"/>
      <c r="G532" s="386"/>
      <c r="H532" s="458"/>
      <c r="I532" s="377"/>
      <c r="J532" s="365"/>
      <c r="K532" s="365"/>
      <c r="L532" s="366"/>
      <c r="M532" s="366"/>
      <c r="N532" s="366"/>
      <c r="O532" s="389"/>
      <c r="P532" s="389"/>
      <c r="Q532" s="367"/>
      <c r="R532" s="367"/>
      <c r="S532" s="367"/>
      <c r="T532" s="367"/>
      <c r="U532" s="390"/>
      <c r="V532" s="368"/>
      <c r="W532" s="368"/>
      <c r="X532" s="368"/>
      <c r="Y532" s="368"/>
      <c r="Z532" s="368"/>
      <c r="AA532" s="391"/>
      <c r="AB532" s="369"/>
      <c r="AC532" s="369"/>
      <c r="AD532" s="369"/>
      <c r="AE532" s="369"/>
      <c r="AF532" s="369"/>
      <c r="AG532" s="392"/>
      <c r="AH532" s="370"/>
      <c r="AI532" s="370"/>
      <c r="AJ532" s="370"/>
      <c r="AK532" s="370"/>
      <c r="AL532" s="370"/>
      <c r="AM532" s="365"/>
      <c r="AN532" s="366"/>
      <c r="AO532" s="366"/>
      <c r="AP532" s="366"/>
      <c r="AQ532" s="366"/>
      <c r="AR532" s="366"/>
      <c r="AS532" s="393"/>
      <c r="AT532" s="371"/>
      <c r="AU532" s="371"/>
      <c r="AV532" s="371"/>
      <c r="AW532" s="371"/>
      <c r="AX532" s="371"/>
      <c r="AY532" s="394"/>
      <c r="AZ532" s="372"/>
      <c r="BA532" s="372"/>
      <c r="BB532" s="372"/>
      <c r="BC532" s="372"/>
      <c r="BD532" s="372"/>
      <c r="BE532" s="365"/>
      <c r="BF532" s="366"/>
      <c r="BG532" s="366"/>
      <c r="BH532" s="366"/>
      <c r="BI532" s="366"/>
      <c r="BJ532" s="366"/>
      <c r="BK532" s="395"/>
      <c r="BL532" s="373"/>
      <c r="BM532" s="373"/>
      <c r="BN532" s="373"/>
      <c r="BO532" s="373"/>
      <c r="BP532" s="373"/>
      <c r="BQ532" s="390"/>
      <c r="BR532" s="368"/>
      <c r="BS532" s="368"/>
      <c r="BT532" s="368"/>
      <c r="BU532" s="368"/>
      <c r="BV532" s="368"/>
      <c r="BW532" s="394"/>
      <c r="BX532" s="372"/>
      <c r="BY532" s="372"/>
      <c r="BZ532" s="372"/>
      <c r="CA532" s="372"/>
      <c r="CB532" s="372"/>
      <c r="CC532" s="395"/>
      <c r="CD532" s="389"/>
      <c r="CE532" s="373"/>
      <c r="CF532" s="373"/>
      <c r="CG532" s="373"/>
      <c r="CH532" s="308"/>
    </row>
    <row r="533" spans="1:86" customFormat="1" hidden="1" x14ac:dyDescent="0.25">
      <c r="A533" s="459"/>
      <c r="B533" s="374"/>
      <c r="C533" s="387"/>
      <c r="D533" s="383"/>
      <c r="E533" s="374"/>
      <c r="F533" s="376"/>
      <c r="G533" s="386"/>
      <c r="H533" s="444"/>
      <c r="I533" s="385"/>
      <c r="J533" s="365"/>
      <c r="K533" s="365"/>
      <c r="L533" s="366"/>
      <c r="M533" s="366"/>
      <c r="N533" s="366"/>
      <c r="O533" s="389"/>
      <c r="P533" s="389"/>
      <c r="Q533" s="367"/>
      <c r="R533" s="367"/>
      <c r="S533" s="367"/>
      <c r="T533" s="367"/>
      <c r="U533" s="390"/>
      <c r="V533" s="368"/>
      <c r="W533" s="368"/>
      <c r="X533" s="368"/>
      <c r="Y533" s="368"/>
      <c r="Z533" s="368"/>
      <c r="AA533" s="391"/>
      <c r="AB533" s="369"/>
      <c r="AC533" s="369"/>
      <c r="AD533" s="369"/>
      <c r="AE533" s="369"/>
      <c r="AF533" s="369"/>
      <c r="AG533" s="392"/>
      <c r="AH533" s="370"/>
      <c r="AI533" s="370"/>
      <c r="AJ533" s="370"/>
      <c r="AK533" s="370"/>
      <c r="AL533" s="370"/>
      <c r="AM533" s="365"/>
      <c r="AN533" s="366"/>
      <c r="AO533" s="366"/>
      <c r="AP533" s="366"/>
      <c r="AQ533" s="366"/>
      <c r="AR533" s="366"/>
      <c r="AS533" s="393"/>
      <c r="AT533" s="371"/>
      <c r="AU533" s="371"/>
      <c r="AV533" s="371"/>
      <c r="AW533" s="371"/>
      <c r="AX533" s="371"/>
      <c r="AY533" s="394"/>
      <c r="AZ533" s="372"/>
      <c r="BA533" s="372"/>
      <c r="BB533" s="372"/>
      <c r="BC533" s="372"/>
      <c r="BD533" s="372"/>
      <c r="BE533" s="365"/>
      <c r="BF533" s="366"/>
      <c r="BG533" s="366"/>
      <c r="BH533" s="366"/>
      <c r="BI533" s="366"/>
      <c r="BJ533" s="366"/>
      <c r="BK533" s="395"/>
      <c r="BL533" s="373"/>
      <c r="BM533" s="373"/>
      <c r="BN533" s="373"/>
      <c r="BO533" s="373"/>
      <c r="BP533" s="373"/>
      <c r="BQ533" s="390"/>
      <c r="BR533" s="368"/>
      <c r="BS533" s="368"/>
      <c r="BT533" s="368"/>
      <c r="BU533" s="368"/>
      <c r="BV533" s="368"/>
      <c r="BW533" s="394"/>
      <c r="BX533" s="372"/>
      <c r="BY533" s="372"/>
      <c r="BZ533" s="372"/>
      <c r="CA533" s="372"/>
      <c r="CB533" s="372"/>
      <c r="CC533" s="395"/>
      <c r="CD533" s="389"/>
      <c r="CE533" s="373"/>
      <c r="CF533" s="373"/>
      <c r="CG533" s="373"/>
      <c r="CH533" s="308"/>
    </row>
    <row r="534" spans="1:86" customFormat="1" hidden="1" x14ac:dyDescent="0.25">
      <c r="A534" s="459"/>
      <c r="B534" s="374"/>
      <c r="C534" s="387"/>
      <c r="D534" s="383"/>
      <c r="E534" s="374"/>
      <c r="F534" s="376"/>
      <c r="G534" s="386"/>
      <c r="H534" s="544"/>
      <c r="I534" s="463"/>
      <c r="J534" s="365"/>
      <c r="K534" s="365"/>
      <c r="L534" s="366"/>
      <c r="M534" s="366"/>
      <c r="N534" s="365"/>
      <c r="O534" s="389"/>
      <c r="P534" s="389"/>
      <c r="Q534" s="367"/>
      <c r="R534" s="389"/>
      <c r="S534" s="367"/>
      <c r="T534" s="389"/>
      <c r="U534" s="390"/>
      <c r="V534" s="390"/>
      <c r="W534" s="368"/>
      <c r="X534" s="390"/>
      <c r="Y534" s="368"/>
      <c r="Z534" s="390"/>
      <c r="AA534" s="391"/>
      <c r="AB534" s="391"/>
      <c r="AC534" s="369"/>
      <c r="AD534" s="391"/>
      <c r="AE534" s="369"/>
      <c r="AF534" s="391"/>
      <c r="AG534" s="392"/>
      <c r="AH534" s="392"/>
      <c r="AI534" s="370"/>
      <c r="AJ534" s="392"/>
      <c r="AK534" s="370"/>
      <c r="AL534" s="392"/>
      <c r="AM534" s="365"/>
      <c r="AN534" s="365"/>
      <c r="AO534" s="366"/>
      <c r="AP534" s="365"/>
      <c r="AQ534" s="366"/>
      <c r="AR534" s="365"/>
      <c r="AS534" s="393"/>
      <c r="AT534" s="393"/>
      <c r="AU534" s="371"/>
      <c r="AV534" s="393"/>
      <c r="AW534" s="371"/>
      <c r="AX534" s="393"/>
      <c r="AY534" s="394"/>
      <c r="AZ534" s="394"/>
      <c r="BA534" s="372"/>
      <c r="BB534" s="394"/>
      <c r="BC534" s="372"/>
      <c r="BD534" s="394"/>
      <c r="BE534" s="365"/>
      <c r="BF534" s="365"/>
      <c r="BG534" s="366"/>
      <c r="BH534" s="365"/>
      <c r="BI534" s="366"/>
      <c r="BJ534" s="365"/>
      <c r="BK534" s="395"/>
      <c r="BL534" s="395"/>
      <c r="BM534" s="373"/>
      <c r="BN534" s="395"/>
      <c r="BO534" s="373"/>
      <c r="BP534" s="395"/>
      <c r="BQ534" s="390"/>
      <c r="BR534" s="390"/>
      <c r="BS534" s="368"/>
      <c r="BT534" s="390"/>
      <c r="BU534" s="368"/>
      <c r="BV534" s="390"/>
      <c r="BW534" s="394"/>
      <c r="BX534" s="394"/>
      <c r="BY534" s="372"/>
      <c r="BZ534" s="394"/>
      <c r="CA534" s="372"/>
      <c r="CB534" s="394"/>
      <c r="CC534" s="395"/>
      <c r="CD534" s="389"/>
      <c r="CE534" s="373"/>
      <c r="CF534" s="373"/>
      <c r="CG534" s="395"/>
      <c r="CH534" s="308"/>
    </row>
    <row r="535" spans="1:86" customFormat="1" hidden="1" x14ac:dyDescent="0.25">
      <c r="A535" s="459"/>
      <c r="B535" s="374"/>
      <c r="C535" s="387"/>
      <c r="D535" s="376"/>
      <c r="E535" s="398"/>
      <c r="F535" s="376"/>
      <c r="G535" s="386"/>
      <c r="H535" s="414"/>
      <c r="I535" s="463"/>
      <c r="J535" s="365"/>
      <c r="K535" s="365"/>
      <c r="L535" s="366"/>
      <c r="M535" s="366"/>
      <c r="N535" s="366"/>
      <c r="O535" s="389"/>
      <c r="P535" s="389"/>
      <c r="Q535" s="367"/>
      <c r="R535" s="367"/>
      <c r="S535" s="367"/>
      <c r="T535" s="367"/>
      <c r="U535" s="390"/>
      <c r="V535" s="368"/>
      <c r="W535" s="368"/>
      <c r="X535" s="368"/>
      <c r="Y535" s="368"/>
      <c r="Z535" s="368"/>
      <c r="AA535" s="391"/>
      <c r="AB535" s="369"/>
      <c r="AC535" s="369"/>
      <c r="AD535" s="369"/>
      <c r="AE535" s="369"/>
      <c r="AF535" s="369"/>
      <c r="AG535" s="392"/>
      <c r="AH535" s="370"/>
      <c r="AI535" s="370"/>
      <c r="AJ535" s="370"/>
      <c r="AK535" s="370"/>
      <c r="AL535" s="370"/>
      <c r="AM535" s="365"/>
      <c r="AN535" s="366"/>
      <c r="AO535" s="366"/>
      <c r="AP535" s="366"/>
      <c r="AQ535" s="366"/>
      <c r="AR535" s="366"/>
      <c r="AS535" s="393"/>
      <c r="AT535" s="371"/>
      <c r="AU535" s="371"/>
      <c r="AV535" s="371"/>
      <c r="AW535" s="371"/>
      <c r="AX535" s="371"/>
      <c r="AY535" s="394"/>
      <c r="AZ535" s="372"/>
      <c r="BA535" s="372"/>
      <c r="BB535" s="372"/>
      <c r="BC535" s="372"/>
      <c r="BD535" s="372"/>
      <c r="BE535" s="365"/>
      <c r="BF535" s="366"/>
      <c r="BG535" s="366"/>
      <c r="BH535" s="366"/>
      <c r="BI535" s="366"/>
      <c r="BJ535" s="366"/>
      <c r="BK535" s="395"/>
      <c r="BL535" s="373"/>
      <c r="BM535" s="373"/>
      <c r="BN535" s="373"/>
      <c r="BO535" s="373"/>
      <c r="BP535" s="373"/>
      <c r="BQ535" s="390"/>
      <c r="BR535" s="368"/>
      <c r="BS535" s="368"/>
      <c r="BT535" s="368"/>
      <c r="BU535" s="368"/>
      <c r="BV535" s="368"/>
      <c r="BW535" s="394"/>
      <c r="BX535" s="372"/>
      <c r="BY535" s="372"/>
      <c r="BZ535" s="372"/>
      <c r="CA535" s="372"/>
      <c r="CB535" s="372"/>
      <c r="CC535" s="395"/>
      <c r="CD535" s="389"/>
      <c r="CE535" s="373"/>
      <c r="CF535" s="373"/>
      <c r="CG535" s="373"/>
      <c r="CH535" s="308"/>
    </row>
    <row r="536" spans="1:86" customFormat="1" hidden="1" x14ac:dyDescent="0.25">
      <c r="A536" s="310"/>
      <c r="B536" s="398"/>
      <c r="C536" s="501"/>
      <c r="D536" s="455"/>
      <c r="E536" s="398"/>
      <c r="F536" s="455"/>
      <c r="G536" s="473"/>
      <c r="H536" s="402"/>
      <c r="I536" s="415"/>
      <c r="J536" s="365"/>
      <c r="K536" s="365"/>
      <c r="L536" s="366"/>
      <c r="M536" s="366"/>
      <c r="N536" s="366"/>
      <c r="O536" s="389"/>
      <c r="P536" s="389"/>
      <c r="Q536" s="367"/>
      <c r="R536" s="367"/>
      <c r="S536" s="367"/>
      <c r="T536" s="367"/>
      <c r="U536" s="390"/>
      <c r="V536" s="368"/>
      <c r="W536" s="368"/>
      <c r="X536" s="368"/>
      <c r="Y536" s="368"/>
      <c r="Z536" s="368"/>
      <c r="AA536" s="391"/>
      <c r="AB536" s="369"/>
      <c r="AC536" s="369"/>
      <c r="AD536" s="369"/>
      <c r="AE536" s="369"/>
      <c r="AF536" s="369"/>
      <c r="AG536" s="392"/>
      <c r="AH536" s="370"/>
      <c r="AI536" s="370"/>
      <c r="AJ536" s="370"/>
      <c r="AK536" s="370"/>
      <c r="AL536" s="370"/>
      <c r="AM536" s="365"/>
      <c r="AN536" s="366"/>
      <c r="AO536" s="366"/>
      <c r="AP536" s="366"/>
      <c r="AQ536" s="366"/>
      <c r="AR536" s="366"/>
      <c r="AS536" s="393"/>
      <c r="AT536" s="371"/>
      <c r="AU536" s="371"/>
      <c r="AV536" s="371"/>
      <c r="AW536" s="371"/>
      <c r="AX536" s="371"/>
      <c r="AY536" s="394"/>
      <c r="AZ536" s="372"/>
      <c r="BA536" s="372"/>
      <c r="BB536" s="372"/>
      <c r="BC536" s="372"/>
      <c r="BD536" s="372"/>
      <c r="BE536" s="365"/>
      <c r="BF536" s="366"/>
      <c r="BG536" s="366"/>
      <c r="BH536" s="366"/>
      <c r="BI536" s="366"/>
      <c r="BJ536" s="366"/>
      <c r="BK536" s="395"/>
      <c r="BL536" s="373"/>
      <c r="BM536" s="373"/>
      <c r="BN536" s="373"/>
      <c r="BO536" s="373"/>
      <c r="BP536" s="373"/>
      <c r="BQ536" s="390"/>
      <c r="BR536" s="368"/>
      <c r="BS536" s="368"/>
      <c r="BT536" s="368"/>
      <c r="BU536" s="368"/>
      <c r="BV536" s="368"/>
      <c r="BW536" s="394"/>
      <c r="BX536" s="372"/>
      <c r="BY536" s="372"/>
      <c r="BZ536" s="372"/>
      <c r="CA536" s="372"/>
      <c r="CB536" s="372"/>
      <c r="CC536" s="395"/>
      <c r="CD536" s="389"/>
      <c r="CE536" s="373"/>
      <c r="CF536" s="373"/>
      <c r="CG536" s="373"/>
      <c r="CH536" s="308"/>
    </row>
    <row r="537" spans="1:86" customFormat="1" hidden="1" x14ac:dyDescent="0.25">
      <c r="A537" s="374"/>
      <c r="B537" s="374"/>
      <c r="C537" s="387"/>
      <c r="D537" s="376"/>
      <c r="E537" s="398"/>
      <c r="F537" s="376"/>
      <c r="G537" s="386"/>
      <c r="H537" s="476"/>
      <c r="I537" s="415"/>
      <c r="J537" s="365"/>
      <c r="K537" s="365"/>
      <c r="L537" s="366"/>
      <c r="M537" s="366"/>
      <c r="N537" s="365"/>
      <c r="O537" s="389"/>
      <c r="P537" s="389"/>
      <c r="Q537" s="367"/>
      <c r="R537" s="389"/>
      <c r="S537" s="367"/>
      <c r="T537" s="389"/>
      <c r="U537" s="390"/>
      <c r="V537" s="390"/>
      <c r="W537" s="368"/>
      <c r="X537" s="390"/>
      <c r="Y537" s="368"/>
      <c r="Z537" s="390"/>
      <c r="AA537" s="391"/>
      <c r="AB537" s="391"/>
      <c r="AC537" s="369"/>
      <c r="AD537" s="391"/>
      <c r="AE537" s="369"/>
      <c r="AF537" s="391"/>
      <c r="AG537" s="392"/>
      <c r="AH537" s="392"/>
      <c r="AI537" s="370"/>
      <c r="AJ537" s="392"/>
      <c r="AK537" s="370"/>
      <c r="AL537" s="392"/>
      <c r="AM537" s="365"/>
      <c r="AN537" s="365"/>
      <c r="AO537" s="366"/>
      <c r="AP537" s="365"/>
      <c r="AQ537" s="366"/>
      <c r="AR537" s="365"/>
      <c r="AS537" s="393"/>
      <c r="AT537" s="393"/>
      <c r="AU537" s="371"/>
      <c r="AV537" s="393"/>
      <c r="AW537" s="371"/>
      <c r="AX537" s="393"/>
      <c r="AY537" s="394"/>
      <c r="AZ537" s="394"/>
      <c r="BA537" s="372"/>
      <c r="BB537" s="394"/>
      <c r="BC537" s="372"/>
      <c r="BD537" s="394"/>
      <c r="BE537" s="365"/>
      <c r="BF537" s="365"/>
      <c r="BG537" s="366"/>
      <c r="BH537" s="365"/>
      <c r="BI537" s="366"/>
      <c r="BJ537" s="365"/>
      <c r="BK537" s="395"/>
      <c r="BL537" s="395"/>
      <c r="BM537" s="373"/>
      <c r="BN537" s="395"/>
      <c r="BO537" s="373"/>
      <c r="BP537" s="395"/>
      <c r="BQ537" s="390"/>
      <c r="BR537" s="390"/>
      <c r="BS537" s="368"/>
      <c r="BT537" s="390"/>
      <c r="BU537" s="368"/>
      <c r="BV537" s="390"/>
      <c r="BW537" s="394"/>
      <c r="BX537" s="394"/>
      <c r="BY537" s="372"/>
      <c r="BZ537" s="394"/>
      <c r="CA537" s="372"/>
      <c r="CB537" s="394"/>
      <c r="CC537" s="395"/>
      <c r="CD537" s="389"/>
      <c r="CE537" s="373"/>
      <c r="CF537" s="373"/>
      <c r="CG537" s="395"/>
      <c r="CH537" s="308"/>
    </row>
    <row r="538" spans="1:86" customFormat="1" hidden="1" x14ac:dyDescent="0.25">
      <c r="A538" s="526"/>
      <c r="B538" s="405"/>
      <c r="C538" s="405"/>
      <c r="D538" s="406"/>
      <c r="E538" s="405"/>
      <c r="F538" s="406"/>
      <c r="G538" s="407"/>
      <c r="H538" s="469"/>
      <c r="I538" s="408"/>
      <c r="J538" s="418"/>
      <c r="K538" s="418"/>
      <c r="L538" s="418"/>
      <c r="M538" s="418"/>
      <c r="N538" s="418"/>
      <c r="O538" s="419"/>
      <c r="P538" s="419"/>
      <c r="Q538" s="419"/>
      <c r="R538" s="419"/>
      <c r="S538" s="419"/>
      <c r="T538" s="419"/>
      <c r="U538" s="420"/>
      <c r="V538" s="420"/>
      <c r="W538" s="420"/>
      <c r="X538" s="420"/>
      <c r="Y538" s="420"/>
      <c r="Z538" s="420"/>
      <c r="AA538" s="421"/>
      <c r="AB538" s="421"/>
      <c r="AC538" s="421"/>
      <c r="AD538" s="421"/>
      <c r="AE538" s="421"/>
      <c r="AF538" s="421"/>
      <c r="AG538" s="422"/>
      <c r="AH538" s="422"/>
      <c r="AI538" s="422"/>
      <c r="AJ538" s="422"/>
      <c r="AK538" s="422"/>
      <c r="AL538" s="422"/>
      <c r="AM538" s="418"/>
      <c r="AN538" s="418"/>
      <c r="AO538" s="418"/>
      <c r="AP538" s="418"/>
      <c r="AQ538" s="418"/>
      <c r="AR538" s="418"/>
      <c r="AS538" s="423"/>
      <c r="AT538" s="423"/>
      <c r="AU538" s="423"/>
      <c r="AV538" s="423"/>
      <c r="AW538" s="423"/>
      <c r="AX538" s="423"/>
      <c r="AY538" s="424"/>
      <c r="AZ538" s="424"/>
      <c r="BA538" s="424"/>
      <c r="BB538" s="424"/>
      <c r="BC538" s="424"/>
      <c r="BD538" s="424"/>
      <c r="BE538" s="418"/>
      <c r="BF538" s="418"/>
      <c r="BG538" s="418"/>
      <c r="BH538" s="418"/>
      <c r="BI538" s="418"/>
      <c r="BJ538" s="418"/>
      <c r="BK538" s="425"/>
      <c r="BL538" s="425"/>
      <c r="BM538" s="425"/>
      <c r="BN538" s="425"/>
      <c r="BO538" s="425"/>
      <c r="BP538" s="425"/>
      <c r="BQ538" s="420"/>
      <c r="BR538" s="420"/>
      <c r="BS538" s="420"/>
      <c r="BT538" s="420"/>
      <c r="BU538" s="420"/>
      <c r="BV538" s="420"/>
      <c r="BW538" s="424"/>
      <c r="BX538" s="424"/>
      <c r="BY538" s="424"/>
      <c r="BZ538" s="424"/>
      <c r="CA538" s="424"/>
      <c r="CB538" s="424"/>
      <c r="CC538" s="425"/>
      <c r="CD538" s="419"/>
      <c r="CE538" s="425"/>
      <c r="CF538" s="425"/>
      <c r="CG538" s="425"/>
      <c r="CH538" s="308"/>
    </row>
    <row r="539" spans="1:86" customFormat="1" hidden="1" x14ac:dyDescent="0.25">
      <c r="A539" s="502"/>
      <c r="B539" s="310"/>
      <c r="C539" s="426"/>
      <c r="D539" s="399"/>
      <c r="E539" s="310"/>
      <c r="F539" s="399"/>
      <c r="G539" s="545"/>
      <c r="H539" s="427"/>
      <c r="I539" s="532"/>
      <c r="J539" s="365"/>
      <c r="K539" s="365"/>
      <c r="L539" s="366"/>
      <c r="M539" s="366"/>
      <c r="N539" s="366"/>
      <c r="O539" s="389"/>
      <c r="P539" s="389"/>
      <c r="Q539" s="367"/>
      <c r="R539" s="367"/>
      <c r="S539" s="367"/>
      <c r="T539" s="367"/>
      <c r="U539" s="390"/>
      <c r="V539" s="368"/>
      <c r="W539" s="368"/>
      <c r="X539" s="368"/>
      <c r="Y539" s="368"/>
      <c r="Z539" s="368"/>
      <c r="AA539" s="391"/>
      <c r="AB539" s="369"/>
      <c r="AC539" s="369"/>
      <c r="AD539" s="369"/>
      <c r="AE539" s="369"/>
      <c r="AF539" s="369"/>
      <c r="AG539" s="392"/>
      <c r="AH539" s="370"/>
      <c r="AI539" s="370"/>
      <c r="AJ539" s="370"/>
      <c r="AK539" s="370"/>
      <c r="AL539" s="370"/>
      <c r="AM539" s="365"/>
      <c r="AN539" s="366"/>
      <c r="AO539" s="366"/>
      <c r="AP539" s="366"/>
      <c r="AQ539" s="366"/>
      <c r="AR539" s="366"/>
      <c r="AS539" s="393"/>
      <c r="AT539" s="371"/>
      <c r="AU539" s="371"/>
      <c r="AV539" s="371"/>
      <c r="AW539" s="371"/>
      <c r="AX539" s="371"/>
      <c r="AY539" s="394"/>
      <c r="AZ539" s="372"/>
      <c r="BA539" s="372"/>
      <c r="BB539" s="372"/>
      <c r="BC539" s="372"/>
      <c r="BD539" s="372"/>
      <c r="BE539" s="365"/>
      <c r="BF539" s="366"/>
      <c r="BG539" s="366"/>
      <c r="BH539" s="366"/>
      <c r="BI539" s="366"/>
      <c r="BJ539" s="366"/>
      <c r="BK539" s="395"/>
      <c r="BL539" s="373"/>
      <c r="BM539" s="373"/>
      <c r="BN539" s="373"/>
      <c r="BO539" s="373"/>
      <c r="BP539" s="373"/>
      <c r="BQ539" s="390"/>
      <c r="BR539" s="368"/>
      <c r="BS539" s="368"/>
      <c r="BT539" s="368"/>
      <c r="BU539" s="368"/>
      <c r="BV539" s="368"/>
      <c r="BW539" s="394"/>
      <c r="BX539" s="372"/>
      <c r="BY539" s="372"/>
      <c r="BZ539" s="372"/>
      <c r="CA539" s="372"/>
      <c r="CB539" s="372"/>
      <c r="CC539" s="395"/>
      <c r="CD539" s="389"/>
      <c r="CE539" s="373"/>
      <c r="CF539" s="373"/>
      <c r="CG539" s="373"/>
      <c r="CH539" s="308"/>
    </row>
    <row r="540" spans="1:86" customFormat="1" hidden="1" x14ac:dyDescent="0.25">
      <c r="A540" s="497"/>
      <c r="B540" s="330"/>
      <c r="C540" s="429"/>
      <c r="D540" s="431"/>
      <c r="E540" s="330"/>
      <c r="F540" s="431"/>
      <c r="G540" s="489"/>
      <c r="H540" s="432"/>
      <c r="I540" s="514"/>
      <c r="J540" s="365"/>
      <c r="K540" s="365"/>
      <c r="L540" s="366"/>
      <c r="M540" s="366"/>
      <c r="N540" s="366"/>
      <c r="O540" s="389"/>
      <c r="P540" s="389"/>
      <c r="Q540" s="367"/>
      <c r="R540" s="367"/>
      <c r="S540" s="367"/>
      <c r="T540" s="367"/>
      <c r="U540" s="390"/>
      <c r="V540" s="368"/>
      <c r="W540" s="368"/>
      <c r="X540" s="368"/>
      <c r="Y540" s="368"/>
      <c r="Z540" s="368"/>
      <c r="AA540" s="391"/>
      <c r="AB540" s="369"/>
      <c r="AC540" s="369"/>
      <c r="AD540" s="369"/>
      <c r="AE540" s="369"/>
      <c r="AF540" s="369"/>
      <c r="AG540" s="392"/>
      <c r="AH540" s="370"/>
      <c r="AI540" s="370"/>
      <c r="AJ540" s="370"/>
      <c r="AK540" s="370"/>
      <c r="AL540" s="370"/>
      <c r="AM540" s="365"/>
      <c r="AN540" s="366"/>
      <c r="AO540" s="366"/>
      <c r="AP540" s="366"/>
      <c r="AQ540" s="366"/>
      <c r="AR540" s="366"/>
      <c r="AS540" s="393"/>
      <c r="AT540" s="371"/>
      <c r="AU540" s="371"/>
      <c r="AV540" s="371"/>
      <c r="AW540" s="371"/>
      <c r="AX540" s="371"/>
      <c r="AY540" s="394"/>
      <c r="AZ540" s="372"/>
      <c r="BA540" s="372"/>
      <c r="BB540" s="372"/>
      <c r="BC540" s="372"/>
      <c r="BD540" s="372"/>
      <c r="BE540" s="365"/>
      <c r="BF540" s="366"/>
      <c r="BG540" s="366"/>
      <c r="BH540" s="366"/>
      <c r="BI540" s="366"/>
      <c r="BJ540" s="366"/>
      <c r="BK540" s="395"/>
      <c r="BL540" s="373"/>
      <c r="BM540" s="373"/>
      <c r="BN540" s="373"/>
      <c r="BO540" s="373"/>
      <c r="BP540" s="373"/>
      <c r="BQ540" s="390"/>
      <c r="BR540" s="368"/>
      <c r="BS540" s="368"/>
      <c r="BT540" s="368"/>
      <c r="BU540" s="368"/>
      <c r="BV540" s="368"/>
      <c r="BW540" s="394"/>
      <c r="BX540" s="372"/>
      <c r="BY540" s="372"/>
      <c r="BZ540" s="372"/>
      <c r="CA540" s="372"/>
      <c r="CB540" s="372"/>
      <c r="CC540" s="395"/>
      <c r="CD540" s="389"/>
      <c r="CE540" s="373"/>
      <c r="CF540" s="373"/>
      <c r="CG540" s="373"/>
      <c r="CH540" s="308"/>
    </row>
    <row r="541" spans="1:86" customFormat="1" hidden="1" x14ac:dyDescent="0.25">
      <c r="A541" s="497"/>
      <c r="B541" s="330"/>
      <c r="C541" s="429"/>
      <c r="D541" s="431"/>
      <c r="E541" s="330"/>
      <c r="F541" s="431"/>
      <c r="G541" s="489"/>
      <c r="H541" s="436"/>
      <c r="I541" s="513"/>
      <c r="J541" s="365"/>
      <c r="K541" s="365"/>
      <c r="L541" s="366"/>
      <c r="M541" s="366"/>
      <c r="N541" s="366"/>
      <c r="O541" s="389"/>
      <c r="P541" s="389"/>
      <c r="Q541" s="367"/>
      <c r="R541" s="367"/>
      <c r="S541" s="367"/>
      <c r="T541" s="367"/>
      <c r="U541" s="390"/>
      <c r="V541" s="368"/>
      <c r="W541" s="368"/>
      <c r="X541" s="368"/>
      <c r="Y541" s="368"/>
      <c r="Z541" s="368"/>
      <c r="AA541" s="391"/>
      <c r="AB541" s="369"/>
      <c r="AC541" s="369"/>
      <c r="AD541" s="369"/>
      <c r="AE541" s="369"/>
      <c r="AF541" s="369"/>
      <c r="AG541" s="392"/>
      <c r="AH541" s="370"/>
      <c r="AI541" s="370"/>
      <c r="AJ541" s="370"/>
      <c r="AK541" s="370"/>
      <c r="AL541" s="370"/>
      <c r="AM541" s="365"/>
      <c r="AN541" s="366"/>
      <c r="AO541" s="366"/>
      <c r="AP541" s="366"/>
      <c r="AQ541" s="366"/>
      <c r="AR541" s="366"/>
      <c r="AS541" s="393"/>
      <c r="AT541" s="371"/>
      <c r="AU541" s="371"/>
      <c r="AV541" s="371"/>
      <c r="AW541" s="371"/>
      <c r="AX541" s="371"/>
      <c r="AY541" s="394"/>
      <c r="AZ541" s="372"/>
      <c r="BA541" s="372"/>
      <c r="BB541" s="372"/>
      <c r="BC541" s="372"/>
      <c r="BD541" s="372"/>
      <c r="BE541" s="365"/>
      <c r="BF541" s="366"/>
      <c r="BG541" s="366"/>
      <c r="BH541" s="366"/>
      <c r="BI541" s="366"/>
      <c r="BJ541" s="366"/>
      <c r="BK541" s="395"/>
      <c r="BL541" s="373"/>
      <c r="BM541" s="373"/>
      <c r="BN541" s="373"/>
      <c r="BO541" s="373"/>
      <c r="BP541" s="373"/>
      <c r="BQ541" s="390"/>
      <c r="BR541" s="368"/>
      <c r="BS541" s="368"/>
      <c r="BT541" s="368"/>
      <c r="BU541" s="368"/>
      <c r="BV541" s="368"/>
      <c r="BW541" s="394"/>
      <c r="BX541" s="372"/>
      <c r="BY541" s="372"/>
      <c r="BZ541" s="372"/>
      <c r="CA541" s="372"/>
      <c r="CB541" s="372"/>
      <c r="CC541" s="395"/>
      <c r="CD541" s="389"/>
      <c r="CE541" s="373"/>
      <c r="CF541" s="373"/>
      <c r="CG541" s="373"/>
      <c r="CH541" s="308"/>
    </row>
    <row r="542" spans="1:86" customFormat="1" hidden="1" x14ac:dyDescent="0.25">
      <c r="A542" s="497"/>
      <c r="B542" s="330"/>
      <c r="C542" s="429"/>
      <c r="D542" s="431"/>
      <c r="E542" s="330"/>
      <c r="F542" s="431"/>
      <c r="G542" s="481"/>
      <c r="H542" s="436"/>
      <c r="I542" s="433"/>
      <c r="J542" s="365"/>
      <c r="K542" s="365"/>
      <c r="L542" s="366"/>
      <c r="M542" s="366"/>
      <c r="N542" s="366"/>
      <c r="O542" s="389"/>
      <c r="P542" s="389"/>
      <c r="Q542" s="367"/>
      <c r="R542" s="367"/>
      <c r="S542" s="367"/>
      <c r="T542" s="367"/>
      <c r="U542" s="390"/>
      <c r="V542" s="368"/>
      <c r="W542" s="368"/>
      <c r="X542" s="368"/>
      <c r="Y542" s="368"/>
      <c r="Z542" s="368"/>
      <c r="AA542" s="391"/>
      <c r="AB542" s="369"/>
      <c r="AC542" s="369"/>
      <c r="AD542" s="369"/>
      <c r="AE542" s="369"/>
      <c r="AF542" s="369"/>
      <c r="AG542" s="392"/>
      <c r="AH542" s="370"/>
      <c r="AI542" s="370"/>
      <c r="AJ542" s="370"/>
      <c r="AK542" s="370"/>
      <c r="AL542" s="370"/>
      <c r="AM542" s="365"/>
      <c r="AN542" s="366"/>
      <c r="AO542" s="366"/>
      <c r="AP542" s="366"/>
      <c r="AQ542" s="366"/>
      <c r="AR542" s="366"/>
      <c r="AS542" s="393"/>
      <c r="AT542" s="371"/>
      <c r="AU542" s="371"/>
      <c r="AV542" s="371"/>
      <c r="AW542" s="371"/>
      <c r="AX542" s="371"/>
      <c r="AY542" s="394"/>
      <c r="AZ542" s="372"/>
      <c r="BA542" s="372"/>
      <c r="BB542" s="372"/>
      <c r="BC542" s="372"/>
      <c r="BD542" s="372"/>
      <c r="BE542" s="365"/>
      <c r="BF542" s="366"/>
      <c r="BG542" s="366"/>
      <c r="BH542" s="366"/>
      <c r="BI542" s="366"/>
      <c r="BJ542" s="366"/>
      <c r="BK542" s="395"/>
      <c r="BL542" s="373"/>
      <c r="BM542" s="373"/>
      <c r="BN542" s="373"/>
      <c r="BO542" s="373"/>
      <c r="BP542" s="373"/>
      <c r="BQ542" s="390"/>
      <c r="BR542" s="368"/>
      <c r="BS542" s="368"/>
      <c r="BT542" s="368"/>
      <c r="BU542" s="368"/>
      <c r="BV542" s="368"/>
      <c r="BW542" s="394"/>
      <c r="BX542" s="372"/>
      <c r="BY542" s="372"/>
      <c r="BZ542" s="372"/>
      <c r="CA542" s="372"/>
      <c r="CB542" s="372"/>
      <c r="CC542" s="395"/>
      <c r="CD542" s="389"/>
      <c r="CE542" s="373"/>
      <c r="CF542" s="373"/>
      <c r="CG542" s="373"/>
      <c r="CH542" s="308"/>
    </row>
    <row r="543" spans="1:86" customFormat="1" hidden="1" x14ac:dyDescent="0.25">
      <c r="A543" s="497"/>
      <c r="B543" s="330"/>
      <c r="C543" s="429"/>
      <c r="D543" s="431"/>
      <c r="E543" s="330"/>
      <c r="F543" s="431"/>
      <c r="G543" s="481"/>
      <c r="H543" s="432"/>
      <c r="I543" s="433"/>
      <c r="J543" s="365"/>
      <c r="K543" s="365"/>
      <c r="L543" s="366"/>
      <c r="M543" s="366"/>
      <c r="N543" s="366"/>
      <c r="O543" s="389"/>
      <c r="P543" s="389"/>
      <c r="Q543" s="367"/>
      <c r="R543" s="367"/>
      <c r="S543" s="367"/>
      <c r="T543" s="367"/>
      <c r="U543" s="390"/>
      <c r="V543" s="368"/>
      <c r="W543" s="368"/>
      <c r="X543" s="368"/>
      <c r="Y543" s="368"/>
      <c r="Z543" s="368"/>
      <c r="AA543" s="391"/>
      <c r="AB543" s="369"/>
      <c r="AC543" s="369"/>
      <c r="AD543" s="369"/>
      <c r="AE543" s="369"/>
      <c r="AF543" s="369"/>
      <c r="AG543" s="392"/>
      <c r="AH543" s="370"/>
      <c r="AI543" s="370"/>
      <c r="AJ543" s="370"/>
      <c r="AK543" s="370"/>
      <c r="AL543" s="370"/>
      <c r="AM543" s="365"/>
      <c r="AN543" s="366"/>
      <c r="AO543" s="366"/>
      <c r="AP543" s="366"/>
      <c r="AQ543" s="366"/>
      <c r="AR543" s="366"/>
      <c r="AS543" s="393"/>
      <c r="AT543" s="371"/>
      <c r="AU543" s="371"/>
      <c r="AV543" s="371"/>
      <c r="AW543" s="371"/>
      <c r="AX543" s="371"/>
      <c r="AY543" s="394"/>
      <c r="AZ543" s="372"/>
      <c r="BA543" s="372"/>
      <c r="BB543" s="372"/>
      <c r="BC543" s="372"/>
      <c r="BD543" s="372"/>
      <c r="BE543" s="365"/>
      <c r="BF543" s="366"/>
      <c r="BG543" s="366"/>
      <c r="BH543" s="366"/>
      <c r="BI543" s="366"/>
      <c r="BJ543" s="366"/>
      <c r="BK543" s="395"/>
      <c r="BL543" s="373"/>
      <c r="BM543" s="373"/>
      <c r="BN543" s="373"/>
      <c r="BO543" s="373"/>
      <c r="BP543" s="373"/>
      <c r="BQ543" s="390"/>
      <c r="BR543" s="368"/>
      <c r="BS543" s="368"/>
      <c r="BT543" s="368"/>
      <c r="BU543" s="368"/>
      <c r="BV543" s="368"/>
      <c r="BW543" s="394"/>
      <c r="BX543" s="372"/>
      <c r="BY543" s="372"/>
      <c r="BZ543" s="372"/>
      <c r="CA543" s="372"/>
      <c r="CB543" s="372"/>
      <c r="CC543" s="395"/>
      <c r="CD543" s="389"/>
      <c r="CE543" s="373"/>
      <c r="CF543" s="373"/>
      <c r="CG543" s="373"/>
      <c r="CH543" s="308"/>
    </row>
    <row r="544" spans="1:86" customFormat="1" hidden="1" x14ac:dyDescent="0.25">
      <c r="A544" s="505"/>
      <c r="B544" s="352"/>
      <c r="C544" s="351"/>
      <c r="D544" s="439"/>
      <c r="E544" s="352"/>
      <c r="F544" s="439"/>
      <c r="G544" s="517"/>
      <c r="H544" s="440"/>
      <c r="I544" s="441"/>
      <c r="J544" s="365"/>
      <c r="K544" s="365"/>
      <c r="L544" s="366"/>
      <c r="M544" s="366"/>
      <c r="N544" s="366"/>
      <c r="O544" s="389"/>
      <c r="P544" s="389"/>
      <c r="Q544" s="367"/>
      <c r="R544" s="367"/>
      <c r="S544" s="367"/>
      <c r="T544" s="367"/>
      <c r="U544" s="390"/>
      <c r="V544" s="368"/>
      <c r="W544" s="368"/>
      <c r="X544" s="368"/>
      <c r="Y544" s="368"/>
      <c r="Z544" s="368"/>
      <c r="AA544" s="391"/>
      <c r="AB544" s="369"/>
      <c r="AC544" s="369"/>
      <c r="AD544" s="369"/>
      <c r="AE544" s="369"/>
      <c r="AF544" s="369"/>
      <c r="AG544" s="392"/>
      <c r="AH544" s="370"/>
      <c r="AI544" s="370"/>
      <c r="AJ544" s="370"/>
      <c r="AK544" s="370"/>
      <c r="AL544" s="370"/>
      <c r="AM544" s="365"/>
      <c r="AN544" s="366"/>
      <c r="AO544" s="366"/>
      <c r="AP544" s="366"/>
      <c r="AQ544" s="366"/>
      <c r="AR544" s="366"/>
      <c r="AS544" s="393"/>
      <c r="AT544" s="371"/>
      <c r="AU544" s="371"/>
      <c r="AV544" s="371"/>
      <c r="AW544" s="371"/>
      <c r="AX544" s="371"/>
      <c r="AY544" s="394"/>
      <c r="AZ544" s="372"/>
      <c r="BA544" s="372"/>
      <c r="BB544" s="372"/>
      <c r="BC544" s="372"/>
      <c r="BD544" s="372"/>
      <c r="BE544" s="365"/>
      <c r="BF544" s="366"/>
      <c r="BG544" s="366"/>
      <c r="BH544" s="366"/>
      <c r="BI544" s="366"/>
      <c r="BJ544" s="366"/>
      <c r="BK544" s="395"/>
      <c r="BL544" s="373"/>
      <c r="BM544" s="373"/>
      <c r="BN544" s="373"/>
      <c r="BO544" s="373"/>
      <c r="BP544" s="373"/>
      <c r="BQ544" s="390"/>
      <c r="BR544" s="368"/>
      <c r="BS544" s="368"/>
      <c r="BT544" s="368"/>
      <c r="BU544" s="368"/>
      <c r="BV544" s="368"/>
      <c r="BW544" s="394"/>
      <c r="BX544" s="372"/>
      <c r="BY544" s="372"/>
      <c r="BZ544" s="372"/>
      <c r="CA544" s="372"/>
      <c r="CB544" s="372"/>
      <c r="CC544" s="395"/>
      <c r="CD544" s="389"/>
      <c r="CE544" s="373"/>
      <c r="CF544" s="373"/>
      <c r="CG544" s="373"/>
      <c r="CH544" s="308"/>
    </row>
    <row r="545" spans="1:86" customFormat="1" hidden="1" x14ac:dyDescent="0.25">
      <c r="A545" s="478"/>
      <c r="B545" s="459"/>
      <c r="C545" s="546"/>
      <c r="D545" s="460"/>
      <c r="E545" s="459"/>
      <c r="F545" s="460"/>
      <c r="G545" s="461"/>
      <c r="H545" s="509"/>
      <c r="I545" s="547"/>
      <c r="J545" s="365"/>
      <c r="K545" s="365"/>
      <c r="L545" s="366"/>
      <c r="M545" s="366"/>
      <c r="N545" s="366"/>
      <c r="O545" s="389"/>
      <c r="P545" s="389"/>
      <c r="Q545" s="367"/>
      <c r="R545" s="367"/>
      <c r="S545" s="367"/>
      <c r="T545" s="367"/>
      <c r="U545" s="390"/>
      <c r="V545" s="368"/>
      <c r="W545" s="368"/>
      <c r="X545" s="368"/>
      <c r="Y545" s="368"/>
      <c r="Z545" s="368"/>
      <c r="AA545" s="391"/>
      <c r="AB545" s="369"/>
      <c r="AC545" s="369"/>
      <c r="AD545" s="369"/>
      <c r="AE545" s="369"/>
      <c r="AF545" s="369"/>
      <c r="AG545" s="392"/>
      <c r="AH545" s="370"/>
      <c r="AI545" s="370"/>
      <c r="AJ545" s="370"/>
      <c r="AK545" s="370"/>
      <c r="AL545" s="370"/>
      <c r="AM545" s="365"/>
      <c r="AN545" s="366"/>
      <c r="AO545" s="366"/>
      <c r="AP545" s="366"/>
      <c r="AQ545" s="366"/>
      <c r="AR545" s="366"/>
      <c r="AS545" s="393"/>
      <c r="AT545" s="371"/>
      <c r="AU545" s="371"/>
      <c r="AV545" s="371"/>
      <c r="AW545" s="371"/>
      <c r="AX545" s="371"/>
      <c r="AY545" s="394"/>
      <c r="AZ545" s="372"/>
      <c r="BA545" s="372"/>
      <c r="BB545" s="372"/>
      <c r="BC545" s="372"/>
      <c r="BD545" s="372"/>
      <c r="BE545" s="365"/>
      <c r="BF545" s="366"/>
      <c r="BG545" s="366"/>
      <c r="BH545" s="366"/>
      <c r="BI545" s="366"/>
      <c r="BJ545" s="366"/>
      <c r="BK545" s="395"/>
      <c r="BL545" s="373"/>
      <c r="BM545" s="373"/>
      <c r="BN545" s="373"/>
      <c r="BO545" s="373"/>
      <c r="BP545" s="373"/>
      <c r="BQ545" s="390"/>
      <c r="BR545" s="368"/>
      <c r="BS545" s="368"/>
      <c r="BT545" s="368"/>
      <c r="BU545" s="368"/>
      <c r="BV545" s="368"/>
      <c r="BW545" s="394"/>
      <c r="BX545" s="372"/>
      <c r="BY545" s="372"/>
      <c r="BZ545" s="372"/>
      <c r="CA545" s="372"/>
      <c r="CB545" s="372"/>
      <c r="CC545" s="395"/>
      <c r="CD545" s="389"/>
      <c r="CE545" s="373"/>
      <c r="CF545" s="373"/>
      <c r="CG545" s="373"/>
      <c r="CH545" s="308"/>
    </row>
    <row r="546" spans="1:86" customFormat="1" hidden="1" x14ac:dyDescent="0.25">
      <c r="A546" s="548"/>
      <c r="B546" s="548"/>
      <c r="C546" s="548"/>
      <c r="D546" s="465"/>
      <c r="E546" s="548"/>
      <c r="F546" s="465"/>
      <c r="G546" s="549"/>
      <c r="H546" s="550"/>
      <c r="I546" s="551"/>
      <c r="J546" s="365"/>
      <c r="K546" s="365"/>
      <c r="L546" s="366"/>
      <c r="M546" s="366"/>
      <c r="N546" s="366"/>
      <c r="O546" s="389"/>
      <c r="P546" s="389"/>
      <c r="Q546" s="367"/>
      <c r="R546" s="367"/>
      <c r="S546" s="367"/>
      <c r="T546" s="367"/>
      <c r="U546" s="390"/>
      <c r="V546" s="368"/>
      <c r="W546" s="368"/>
      <c r="X546" s="368"/>
      <c r="Y546" s="368"/>
      <c r="Z546" s="368"/>
      <c r="AA546" s="391"/>
      <c r="AB546" s="369"/>
      <c r="AC546" s="369"/>
      <c r="AD546" s="369"/>
      <c r="AE546" s="369"/>
      <c r="AF546" s="369"/>
      <c r="AG546" s="392"/>
      <c r="AH546" s="370"/>
      <c r="AI546" s="370"/>
      <c r="AJ546" s="370"/>
      <c r="AK546" s="370"/>
      <c r="AL546" s="370"/>
      <c r="AM546" s="365"/>
      <c r="AN546" s="366"/>
      <c r="AO546" s="366"/>
      <c r="AP546" s="366"/>
      <c r="AQ546" s="366"/>
      <c r="AR546" s="366"/>
      <c r="AS546" s="393"/>
      <c r="AT546" s="371"/>
      <c r="AU546" s="371"/>
      <c r="AV546" s="371"/>
      <c r="AW546" s="371"/>
      <c r="AX546" s="371"/>
      <c r="AY546" s="394"/>
      <c r="AZ546" s="372"/>
      <c r="BA546" s="372"/>
      <c r="BB546" s="372"/>
      <c r="BC546" s="372"/>
      <c r="BD546" s="372"/>
      <c r="BE546" s="365"/>
      <c r="BF546" s="366"/>
      <c r="BG546" s="366"/>
      <c r="BH546" s="366"/>
      <c r="BI546" s="366"/>
      <c r="BJ546" s="366"/>
      <c r="BK546" s="395"/>
      <c r="BL546" s="373"/>
      <c r="BM546" s="373"/>
      <c r="BN546" s="373"/>
      <c r="BO546" s="373"/>
      <c r="BP546" s="373"/>
      <c r="BQ546" s="390"/>
      <c r="BR546" s="368"/>
      <c r="BS546" s="368"/>
      <c r="BT546" s="368"/>
      <c r="BU546" s="368"/>
      <c r="BV546" s="368"/>
      <c r="BW546" s="394"/>
      <c r="BX546" s="372"/>
      <c r="BY546" s="372"/>
      <c r="BZ546" s="372"/>
      <c r="CA546" s="372"/>
      <c r="CB546" s="372"/>
      <c r="CC546" s="395"/>
      <c r="CD546" s="389"/>
      <c r="CE546" s="373"/>
      <c r="CF546" s="373"/>
      <c r="CG546" s="373"/>
      <c r="CH546" s="308"/>
    </row>
    <row r="547" spans="1:86" customFormat="1" hidden="1" x14ac:dyDescent="0.25">
      <c r="A547" s="374"/>
      <c r="B547" s="374"/>
      <c r="C547" s="374"/>
      <c r="D547" s="376"/>
      <c r="E547" s="374"/>
      <c r="F547" s="376"/>
      <c r="G547" s="386"/>
      <c r="H547" s="458"/>
      <c r="I547" s="472"/>
      <c r="J547" s="365"/>
      <c r="K547" s="365"/>
      <c r="L547" s="366"/>
      <c r="M547" s="366"/>
      <c r="N547" s="366"/>
      <c r="O547" s="389"/>
      <c r="P547" s="389"/>
      <c r="Q547" s="367"/>
      <c r="R547" s="367"/>
      <c r="S547" s="367"/>
      <c r="T547" s="367"/>
      <c r="U547" s="390"/>
      <c r="V547" s="368"/>
      <c r="W547" s="368"/>
      <c r="X547" s="368"/>
      <c r="Y547" s="368"/>
      <c r="Z547" s="368"/>
      <c r="AA547" s="391"/>
      <c r="AB547" s="369"/>
      <c r="AC547" s="369"/>
      <c r="AD547" s="369"/>
      <c r="AE547" s="369"/>
      <c r="AF547" s="369"/>
      <c r="AG547" s="392"/>
      <c r="AH547" s="370"/>
      <c r="AI547" s="370"/>
      <c r="AJ547" s="370"/>
      <c r="AK547" s="370"/>
      <c r="AL547" s="370"/>
      <c r="AM547" s="365"/>
      <c r="AN547" s="366"/>
      <c r="AO547" s="366"/>
      <c r="AP547" s="366"/>
      <c r="AQ547" s="366"/>
      <c r="AR547" s="366"/>
      <c r="AS547" s="393"/>
      <c r="AT547" s="371"/>
      <c r="AU547" s="371"/>
      <c r="AV547" s="371"/>
      <c r="AW547" s="371"/>
      <c r="AX547" s="371"/>
      <c r="AY547" s="394"/>
      <c r="AZ547" s="372"/>
      <c r="BA547" s="372"/>
      <c r="BB547" s="372"/>
      <c r="BC547" s="372"/>
      <c r="BD547" s="372"/>
      <c r="BE547" s="365"/>
      <c r="BF547" s="366"/>
      <c r="BG547" s="366"/>
      <c r="BH547" s="366"/>
      <c r="BI547" s="366"/>
      <c r="BJ547" s="366"/>
      <c r="BK547" s="395"/>
      <c r="BL547" s="373"/>
      <c r="BM547" s="373"/>
      <c r="BN547" s="373"/>
      <c r="BO547" s="373"/>
      <c r="BP547" s="373"/>
      <c r="BQ547" s="390"/>
      <c r="BR547" s="368"/>
      <c r="BS547" s="368"/>
      <c r="BT547" s="368"/>
      <c r="BU547" s="368"/>
      <c r="BV547" s="368"/>
      <c r="BW547" s="394"/>
      <c r="BX547" s="372"/>
      <c r="BY547" s="372"/>
      <c r="BZ547" s="372"/>
      <c r="CA547" s="372"/>
      <c r="CB547" s="372"/>
      <c r="CC547" s="395"/>
      <c r="CD547" s="389"/>
      <c r="CE547" s="373"/>
      <c r="CF547" s="373"/>
      <c r="CG547" s="373"/>
      <c r="CH547" s="308"/>
    </row>
    <row r="548" spans="1:86" customFormat="1" hidden="1" x14ac:dyDescent="0.25">
      <c r="A548" s="374"/>
      <c r="B548" s="374"/>
      <c r="C548" s="374"/>
      <c r="D548" s="493"/>
      <c r="E548" s="374"/>
      <c r="F548" s="376"/>
      <c r="G548" s="386"/>
      <c r="H548" s="458"/>
      <c r="I548" s="377"/>
      <c r="J548" s="365"/>
      <c r="K548" s="365"/>
      <c r="L548" s="366"/>
      <c r="M548" s="366"/>
      <c r="N548" s="366"/>
      <c r="O548" s="389"/>
      <c r="P548" s="389"/>
      <c r="Q548" s="367"/>
      <c r="R548" s="367"/>
      <c r="S548" s="367"/>
      <c r="T548" s="367"/>
      <c r="U548" s="390"/>
      <c r="V548" s="368"/>
      <c r="W548" s="368"/>
      <c r="X548" s="368"/>
      <c r="Y548" s="368"/>
      <c r="Z548" s="368"/>
      <c r="AA548" s="391"/>
      <c r="AB548" s="369"/>
      <c r="AC548" s="369"/>
      <c r="AD548" s="369"/>
      <c r="AE548" s="369"/>
      <c r="AF548" s="369"/>
      <c r="AG548" s="392"/>
      <c r="AH548" s="370"/>
      <c r="AI548" s="370"/>
      <c r="AJ548" s="370"/>
      <c r="AK548" s="370"/>
      <c r="AL548" s="370"/>
      <c r="AM548" s="365"/>
      <c r="AN548" s="366"/>
      <c r="AO548" s="366"/>
      <c r="AP548" s="366"/>
      <c r="AQ548" s="366"/>
      <c r="AR548" s="366"/>
      <c r="AS548" s="393"/>
      <c r="AT548" s="371"/>
      <c r="AU548" s="371"/>
      <c r="AV548" s="371"/>
      <c r="AW548" s="371"/>
      <c r="AX548" s="371"/>
      <c r="AY548" s="394"/>
      <c r="AZ548" s="372"/>
      <c r="BA548" s="372"/>
      <c r="BB548" s="372"/>
      <c r="BC548" s="372"/>
      <c r="BD548" s="372"/>
      <c r="BE548" s="365"/>
      <c r="BF548" s="366"/>
      <c r="BG548" s="366"/>
      <c r="BH548" s="366"/>
      <c r="BI548" s="366"/>
      <c r="BJ548" s="366"/>
      <c r="BK548" s="395"/>
      <c r="BL548" s="373"/>
      <c r="BM548" s="373"/>
      <c r="BN548" s="373"/>
      <c r="BO548" s="373"/>
      <c r="BP548" s="373"/>
      <c r="BQ548" s="390"/>
      <c r="BR548" s="368"/>
      <c r="BS548" s="368"/>
      <c r="BT548" s="368"/>
      <c r="BU548" s="368"/>
      <c r="BV548" s="368"/>
      <c r="BW548" s="394"/>
      <c r="BX548" s="372"/>
      <c r="BY548" s="372"/>
      <c r="BZ548" s="372"/>
      <c r="CA548" s="372"/>
      <c r="CB548" s="372"/>
      <c r="CC548" s="395"/>
      <c r="CD548" s="389"/>
      <c r="CE548" s="373"/>
      <c r="CF548" s="373"/>
      <c r="CG548" s="373"/>
      <c r="CH548" s="308"/>
    </row>
    <row r="549" spans="1:86" customFormat="1" hidden="1" x14ac:dyDescent="0.25">
      <c r="A549" s="374"/>
      <c r="B549" s="374"/>
      <c r="C549" s="374"/>
      <c r="D549" s="383"/>
      <c r="E549" s="374"/>
      <c r="F549" s="376"/>
      <c r="G549" s="386"/>
      <c r="H549" s="444"/>
      <c r="I549" s="385"/>
      <c r="J549" s="365"/>
      <c r="K549" s="365"/>
      <c r="L549" s="366"/>
      <c r="M549" s="366"/>
      <c r="N549" s="366"/>
      <c r="O549" s="389"/>
      <c r="P549" s="389"/>
      <c r="Q549" s="367"/>
      <c r="R549" s="367"/>
      <c r="S549" s="367"/>
      <c r="T549" s="367"/>
      <c r="U549" s="390"/>
      <c r="V549" s="368"/>
      <c r="W549" s="368"/>
      <c r="X549" s="368"/>
      <c r="Y549" s="368"/>
      <c r="Z549" s="368"/>
      <c r="AA549" s="391"/>
      <c r="AB549" s="369"/>
      <c r="AC549" s="369"/>
      <c r="AD549" s="369"/>
      <c r="AE549" s="369"/>
      <c r="AF549" s="369"/>
      <c r="AG549" s="392"/>
      <c r="AH549" s="370"/>
      <c r="AI549" s="370"/>
      <c r="AJ549" s="370"/>
      <c r="AK549" s="370"/>
      <c r="AL549" s="370"/>
      <c r="AM549" s="365"/>
      <c r="AN549" s="366"/>
      <c r="AO549" s="366"/>
      <c r="AP549" s="366"/>
      <c r="AQ549" s="366"/>
      <c r="AR549" s="366"/>
      <c r="AS549" s="393"/>
      <c r="AT549" s="371"/>
      <c r="AU549" s="371"/>
      <c r="AV549" s="371"/>
      <c r="AW549" s="371"/>
      <c r="AX549" s="371"/>
      <c r="AY549" s="394"/>
      <c r="AZ549" s="372"/>
      <c r="BA549" s="372"/>
      <c r="BB549" s="372"/>
      <c r="BC549" s="372"/>
      <c r="BD549" s="372"/>
      <c r="BE549" s="365"/>
      <c r="BF549" s="366"/>
      <c r="BG549" s="366"/>
      <c r="BH549" s="366"/>
      <c r="BI549" s="366"/>
      <c r="BJ549" s="366"/>
      <c r="BK549" s="395"/>
      <c r="BL549" s="373"/>
      <c r="BM549" s="373"/>
      <c r="BN549" s="373"/>
      <c r="BO549" s="373"/>
      <c r="BP549" s="373"/>
      <c r="BQ549" s="390"/>
      <c r="BR549" s="368"/>
      <c r="BS549" s="368"/>
      <c r="BT549" s="368"/>
      <c r="BU549" s="368"/>
      <c r="BV549" s="368"/>
      <c r="BW549" s="394"/>
      <c r="BX549" s="372"/>
      <c r="BY549" s="372"/>
      <c r="BZ549" s="372"/>
      <c r="CA549" s="372"/>
      <c r="CB549" s="372"/>
      <c r="CC549" s="395"/>
      <c r="CD549" s="389"/>
      <c r="CE549" s="373"/>
      <c r="CF549" s="373"/>
      <c r="CG549" s="373"/>
      <c r="CH549" s="308"/>
    </row>
    <row r="550" spans="1:86" customFormat="1" hidden="1" x14ac:dyDescent="0.25">
      <c r="A550" s="374"/>
      <c r="B550" s="374"/>
      <c r="C550" s="374"/>
      <c r="D550" s="376"/>
      <c r="E550" s="374"/>
      <c r="F550" s="376"/>
      <c r="G550" s="386"/>
      <c r="H550" s="414"/>
      <c r="I550" s="463"/>
      <c r="J550" s="365"/>
      <c r="K550" s="365"/>
      <c r="L550" s="366"/>
      <c r="M550" s="366"/>
      <c r="N550" s="365"/>
      <c r="O550" s="389"/>
      <c r="P550" s="389"/>
      <c r="Q550" s="367"/>
      <c r="R550" s="389"/>
      <c r="S550" s="367"/>
      <c r="T550" s="389"/>
      <c r="U550" s="390"/>
      <c r="V550" s="390"/>
      <c r="W550" s="368"/>
      <c r="X550" s="390"/>
      <c r="Y550" s="368"/>
      <c r="Z550" s="390"/>
      <c r="AA550" s="391"/>
      <c r="AB550" s="391"/>
      <c r="AC550" s="369"/>
      <c r="AD550" s="391"/>
      <c r="AE550" s="369"/>
      <c r="AF550" s="391"/>
      <c r="AG550" s="392"/>
      <c r="AH550" s="392"/>
      <c r="AI550" s="370"/>
      <c r="AJ550" s="392"/>
      <c r="AK550" s="370"/>
      <c r="AL550" s="392"/>
      <c r="AM550" s="365"/>
      <c r="AN550" s="365"/>
      <c r="AO550" s="366"/>
      <c r="AP550" s="365"/>
      <c r="AQ550" s="366"/>
      <c r="AR550" s="365"/>
      <c r="AS550" s="393"/>
      <c r="AT550" s="393"/>
      <c r="AU550" s="371"/>
      <c r="AV550" s="393"/>
      <c r="AW550" s="371"/>
      <c r="AX550" s="393"/>
      <c r="AY550" s="394"/>
      <c r="AZ550" s="394"/>
      <c r="BA550" s="372"/>
      <c r="BB550" s="394"/>
      <c r="BC550" s="372"/>
      <c r="BD550" s="394"/>
      <c r="BE550" s="365"/>
      <c r="BF550" s="365"/>
      <c r="BG550" s="366"/>
      <c r="BH550" s="365"/>
      <c r="BI550" s="366"/>
      <c r="BJ550" s="365"/>
      <c r="BK550" s="395"/>
      <c r="BL550" s="395"/>
      <c r="BM550" s="373"/>
      <c r="BN550" s="395"/>
      <c r="BO550" s="373"/>
      <c r="BP550" s="395"/>
      <c r="BQ550" s="390"/>
      <c r="BR550" s="390"/>
      <c r="BS550" s="368"/>
      <c r="BT550" s="390"/>
      <c r="BU550" s="368"/>
      <c r="BV550" s="390"/>
      <c r="BW550" s="394"/>
      <c r="BX550" s="394"/>
      <c r="BY550" s="372"/>
      <c r="BZ550" s="394"/>
      <c r="CA550" s="372"/>
      <c r="CB550" s="394"/>
      <c r="CC550" s="395"/>
      <c r="CD550" s="389"/>
      <c r="CE550" s="373"/>
      <c r="CF550" s="373"/>
      <c r="CG550" s="395"/>
      <c r="CH550" s="308"/>
    </row>
    <row r="551" spans="1:86" customFormat="1" hidden="1" x14ac:dyDescent="0.25">
      <c r="A551" s="330"/>
      <c r="B551" s="330"/>
      <c r="C551" s="538"/>
      <c r="D551" s="431"/>
      <c r="E551" s="330"/>
      <c r="F551" s="431"/>
      <c r="G551" s="437"/>
      <c r="H551" s="484"/>
      <c r="I551" s="433"/>
      <c r="J551" s="365"/>
      <c r="K551" s="365"/>
      <c r="L551" s="366"/>
      <c r="M551" s="366"/>
      <c r="N551" s="366"/>
      <c r="O551" s="389"/>
      <c r="P551" s="389"/>
      <c r="Q551" s="367"/>
      <c r="R551" s="367"/>
      <c r="S551" s="367"/>
      <c r="T551" s="367"/>
      <c r="U551" s="390"/>
      <c r="V551" s="368"/>
      <c r="W551" s="368"/>
      <c r="X551" s="368"/>
      <c r="Y551" s="368"/>
      <c r="Z551" s="368"/>
      <c r="AA551" s="391"/>
      <c r="AB551" s="369"/>
      <c r="AC551" s="369"/>
      <c r="AD551" s="369"/>
      <c r="AE551" s="369"/>
      <c r="AF551" s="369"/>
      <c r="AG551" s="392"/>
      <c r="AH551" s="370"/>
      <c r="AI551" s="370"/>
      <c r="AJ551" s="370"/>
      <c r="AK551" s="370"/>
      <c r="AL551" s="370"/>
      <c r="AM551" s="365"/>
      <c r="AN551" s="366"/>
      <c r="AO551" s="366"/>
      <c r="AP551" s="366"/>
      <c r="AQ551" s="366"/>
      <c r="AR551" s="366"/>
      <c r="AS551" s="393"/>
      <c r="AT551" s="371"/>
      <c r="AU551" s="371"/>
      <c r="AV551" s="371"/>
      <c r="AW551" s="371"/>
      <c r="AX551" s="371"/>
      <c r="AY551" s="394"/>
      <c r="AZ551" s="372"/>
      <c r="BA551" s="372"/>
      <c r="BB551" s="372"/>
      <c r="BC551" s="372"/>
      <c r="BD551" s="372"/>
      <c r="BE551" s="365"/>
      <c r="BF551" s="366"/>
      <c r="BG551" s="366"/>
      <c r="BH551" s="366"/>
      <c r="BI551" s="366"/>
      <c r="BJ551" s="366"/>
      <c r="BK551" s="395"/>
      <c r="BL551" s="373"/>
      <c r="BM551" s="373"/>
      <c r="BN551" s="373"/>
      <c r="BO551" s="373"/>
      <c r="BP551" s="373"/>
      <c r="BQ551" s="390"/>
      <c r="BR551" s="368"/>
      <c r="BS551" s="368"/>
      <c r="BT551" s="368"/>
      <c r="BU551" s="368"/>
      <c r="BV551" s="368"/>
      <c r="BW551" s="394"/>
      <c r="BX551" s="372"/>
      <c r="BY551" s="372"/>
      <c r="BZ551" s="372"/>
      <c r="CA551" s="372"/>
      <c r="CB551" s="372"/>
      <c r="CC551" s="395"/>
      <c r="CD551" s="389"/>
      <c r="CE551" s="373"/>
      <c r="CF551" s="373"/>
      <c r="CG551" s="373"/>
      <c r="CH551" s="308"/>
    </row>
    <row r="552" spans="1:86" customFormat="1" hidden="1" x14ac:dyDescent="0.25">
      <c r="A552" s="387"/>
      <c r="B552" s="374"/>
      <c r="C552" s="375"/>
      <c r="D552" s="376"/>
      <c r="E552" s="387"/>
      <c r="F552" s="376"/>
      <c r="G552" s="386"/>
      <c r="H552" s="458"/>
      <c r="I552" s="463"/>
      <c r="J552" s="365"/>
      <c r="K552" s="365"/>
      <c r="L552" s="366"/>
      <c r="M552" s="366"/>
      <c r="N552" s="366"/>
      <c r="O552" s="389"/>
      <c r="P552" s="389"/>
      <c r="Q552" s="367"/>
      <c r="R552" s="367"/>
      <c r="S552" s="367"/>
      <c r="T552" s="367"/>
      <c r="U552" s="390"/>
      <c r="V552" s="368"/>
      <c r="W552" s="368"/>
      <c r="X552" s="368"/>
      <c r="Y552" s="368"/>
      <c r="Z552" s="368"/>
      <c r="AA552" s="391"/>
      <c r="AB552" s="369"/>
      <c r="AC552" s="369"/>
      <c r="AD552" s="369"/>
      <c r="AE552" s="369"/>
      <c r="AF552" s="369"/>
      <c r="AG552" s="392"/>
      <c r="AH552" s="370"/>
      <c r="AI552" s="370"/>
      <c r="AJ552" s="370"/>
      <c r="AK552" s="370"/>
      <c r="AL552" s="370"/>
      <c r="AM552" s="365"/>
      <c r="AN552" s="366"/>
      <c r="AO552" s="366"/>
      <c r="AP552" s="366"/>
      <c r="AQ552" s="366"/>
      <c r="AR552" s="366"/>
      <c r="AS552" s="393"/>
      <c r="AT552" s="371"/>
      <c r="AU552" s="371"/>
      <c r="AV552" s="371"/>
      <c r="AW552" s="371"/>
      <c r="AX552" s="371"/>
      <c r="AY552" s="394"/>
      <c r="AZ552" s="372"/>
      <c r="BA552" s="372"/>
      <c r="BB552" s="372"/>
      <c r="BC552" s="372"/>
      <c r="BD552" s="372"/>
      <c r="BE552" s="365"/>
      <c r="BF552" s="366"/>
      <c r="BG552" s="366"/>
      <c r="BH552" s="366"/>
      <c r="BI552" s="366"/>
      <c r="BJ552" s="366"/>
      <c r="BK552" s="395"/>
      <c r="BL552" s="373"/>
      <c r="BM552" s="373"/>
      <c r="BN552" s="373"/>
      <c r="BO552" s="373"/>
      <c r="BP552" s="373"/>
      <c r="BQ552" s="390"/>
      <c r="BR552" s="368"/>
      <c r="BS552" s="368"/>
      <c r="BT552" s="368"/>
      <c r="BU552" s="368"/>
      <c r="BV552" s="368"/>
      <c r="BW552" s="394"/>
      <c r="BX552" s="372"/>
      <c r="BY552" s="372"/>
      <c r="BZ552" s="372"/>
      <c r="CA552" s="372"/>
      <c r="CB552" s="372"/>
      <c r="CC552" s="395"/>
      <c r="CD552" s="389"/>
      <c r="CE552" s="373"/>
      <c r="CF552" s="373"/>
      <c r="CG552" s="373"/>
      <c r="CH552" s="308"/>
    </row>
    <row r="553" spans="1:86" customFormat="1" hidden="1" x14ac:dyDescent="0.25">
      <c r="A553" s="387"/>
      <c r="B553" s="387"/>
      <c r="C553" s="380"/>
      <c r="D553" s="376"/>
      <c r="E553" s="387"/>
      <c r="F553" s="376"/>
      <c r="G553" s="386"/>
      <c r="H553" s="458"/>
      <c r="I553" s="463"/>
      <c r="J553" s="365"/>
      <c r="K553" s="365"/>
      <c r="L553" s="366"/>
      <c r="M553" s="366"/>
      <c r="N553" s="366"/>
      <c r="O553" s="389"/>
      <c r="P553" s="389"/>
      <c r="Q553" s="367"/>
      <c r="R553" s="367"/>
      <c r="S553" s="367"/>
      <c r="T553" s="367"/>
      <c r="U553" s="390"/>
      <c r="V553" s="368"/>
      <c r="W553" s="368"/>
      <c r="X553" s="368"/>
      <c r="Y553" s="368"/>
      <c r="Z553" s="368"/>
      <c r="AA553" s="391"/>
      <c r="AB553" s="369"/>
      <c r="AC553" s="369"/>
      <c r="AD553" s="369"/>
      <c r="AE553" s="369"/>
      <c r="AF553" s="369"/>
      <c r="AG553" s="392"/>
      <c r="AH553" s="370"/>
      <c r="AI553" s="370"/>
      <c r="AJ553" s="370"/>
      <c r="AK553" s="370"/>
      <c r="AL553" s="370"/>
      <c r="AM553" s="365"/>
      <c r="AN553" s="366"/>
      <c r="AO553" s="366"/>
      <c r="AP553" s="366"/>
      <c r="AQ553" s="366"/>
      <c r="AR553" s="366"/>
      <c r="AS553" s="393"/>
      <c r="AT553" s="371"/>
      <c r="AU553" s="371"/>
      <c r="AV553" s="371"/>
      <c r="AW553" s="371"/>
      <c r="AX553" s="371"/>
      <c r="AY553" s="394"/>
      <c r="AZ553" s="372"/>
      <c r="BA553" s="372"/>
      <c r="BB553" s="372"/>
      <c r="BC553" s="372"/>
      <c r="BD553" s="372"/>
      <c r="BE553" s="365"/>
      <c r="BF553" s="366"/>
      <c r="BG553" s="366"/>
      <c r="BH553" s="366"/>
      <c r="BI553" s="366"/>
      <c r="BJ553" s="366"/>
      <c r="BK553" s="395"/>
      <c r="BL553" s="373"/>
      <c r="BM553" s="373"/>
      <c r="BN553" s="373"/>
      <c r="BO553" s="373"/>
      <c r="BP553" s="373"/>
      <c r="BQ553" s="390"/>
      <c r="BR553" s="368"/>
      <c r="BS553" s="368"/>
      <c r="BT553" s="368"/>
      <c r="BU553" s="368"/>
      <c r="BV553" s="368"/>
      <c r="BW553" s="394"/>
      <c r="BX553" s="372"/>
      <c r="BY553" s="372"/>
      <c r="BZ553" s="372"/>
      <c r="CA553" s="372"/>
      <c r="CB553" s="372"/>
      <c r="CC553" s="395"/>
      <c r="CD553" s="389"/>
      <c r="CE553" s="373"/>
      <c r="CF553" s="373"/>
      <c r="CG553" s="373"/>
      <c r="CH553" s="308"/>
    </row>
    <row r="554" spans="1:86" customFormat="1" hidden="1" x14ac:dyDescent="0.25">
      <c r="A554" s="387"/>
      <c r="B554" s="387"/>
      <c r="C554" s="380"/>
      <c r="D554" s="383"/>
      <c r="E554" s="387"/>
      <c r="F554" s="376"/>
      <c r="G554" s="386"/>
      <c r="H554" s="458"/>
      <c r="I554" s="463"/>
      <c r="J554" s="365"/>
      <c r="K554" s="365"/>
      <c r="L554" s="366"/>
      <c r="M554" s="366"/>
      <c r="N554" s="366"/>
      <c r="O554" s="389"/>
      <c r="P554" s="389"/>
      <c r="Q554" s="367"/>
      <c r="R554" s="367"/>
      <c r="S554" s="367"/>
      <c r="T554" s="367"/>
      <c r="U554" s="390"/>
      <c r="V554" s="368"/>
      <c r="W554" s="368"/>
      <c r="X554" s="368"/>
      <c r="Y554" s="368"/>
      <c r="Z554" s="368"/>
      <c r="AA554" s="391"/>
      <c r="AB554" s="369"/>
      <c r="AC554" s="369"/>
      <c r="AD554" s="369"/>
      <c r="AE554" s="369"/>
      <c r="AF554" s="369"/>
      <c r="AG554" s="392"/>
      <c r="AH554" s="370"/>
      <c r="AI554" s="370"/>
      <c r="AJ554" s="370"/>
      <c r="AK554" s="370"/>
      <c r="AL554" s="370"/>
      <c r="AM554" s="365"/>
      <c r="AN554" s="366"/>
      <c r="AO554" s="366"/>
      <c r="AP554" s="366"/>
      <c r="AQ554" s="366"/>
      <c r="AR554" s="366"/>
      <c r="AS554" s="393"/>
      <c r="AT554" s="371"/>
      <c r="AU554" s="371"/>
      <c r="AV554" s="371"/>
      <c r="AW554" s="371"/>
      <c r="AX554" s="371"/>
      <c r="AY554" s="394"/>
      <c r="AZ554" s="372"/>
      <c r="BA554" s="372"/>
      <c r="BB554" s="372"/>
      <c r="BC554" s="372"/>
      <c r="BD554" s="372"/>
      <c r="BE554" s="365"/>
      <c r="BF554" s="366"/>
      <c r="BG554" s="366"/>
      <c r="BH554" s="366"/>
      <c r="BI554" s="366"/>
      <c r="BJ554" s="366"/>
      <c r="BK554" s="395"/>
      <c r="BL554" s="373"/>
      <c r="BM554" s="373"/>
      <c r="BN554" s="373"/>
      <c r="BO554" s="373"/>
      <c r="BP554" s="373"/>
      <c r="BQ554" s="390"/>
      <c r="BR554" s="368"/>
      <c r="BS554" s="368"/>
      <c r="BT554" s="368"/>
      <c r="BU554" s="368"/>
      <c r="BV554" s="368"/>
      <c r="BW554" s="394"/>
      <c r="BX554" s="372"/>
      <c r="BY554" s="372"/>
      <c r="BZ554" s="372"/>
      <c r="CA554" s="372"/>
      <c r="CB554" s="372"/>
      <c r="CC554" s="395"/>
      <c r="CD554" s="389"/>
      <c r="CE554" s="373"/>
      <c r="CF554" s="373"/>
      <c r="CG554" s="373"/>
      <c r="CH554" s="308"/>
    </row>
    <row r="555" spans="1:86" customFormat="1" hidden="1" x14ac:dyDescent="0.25">
      <c r="A555" s="387"/>
      <c r="B555" s="387"/>
      <c r="C555" s="380"/>
      <c r="D555" s="383"/>
      <c r="E555" s="387"/>
      <c r="F555" s="376"/>
      <c r="G555" s="386"/>
      <c r="H555" s="444"/>
      <c r="I555" s="463"/>
      <c r="J555" s="365"/>
      <c r="K555" s="365"/>
      <c r="L555" s="366"/>
      <c r="M555" s="366"/>
      <c r="N555" s="366"/>
      <c r="O555" s="389"/>
      <c r="P555" s="389"/>
      <c r="Q555" s="367"/>
      <c r="R555" s="367"/>
      <c r="S555" s="367"/>
      <c r="T555" s="367"/>
      <c r="U555" s="390"/>
      <c r="V555" s="368"/>
      <c r="W555" s="368"/>
      <c r="X555" s="368"/>
      <c r="Y555" s="368"/>
      <c r="Z555" s="368"/>
      <c r="AA555" s="391"/>
      <c r="AB555" s="369"/>
      <c r="AC555" s="369"/>
      <c r="AD555" s="369"/>
      <c r="AE555" s="369"/>
      <c r="AF555" s="369"/>
      <c r="AG555" s="392"/>
      <c r="AH555" s="370"/>
      <c r="AI555" s="370"/>
      <c r="AJ555" s="370"/>
      <c r="AK555" s="370"/>
      <c r="AL555" s="370"/>
      <c r="AM555" s="365"/>
      <c r="AN555" s="366"/>
      <c r="AO555" s="366"/>
      <c r="AP555" s="366"/>
      <c r="AQ555" s="366"/>
      <c r="AR555" s="366"/>
      <c r="AS555" s="393"/>
      <c r="AT555" s="371"/>
      <c r="AU555" s="371"/>
      <c r="AV555" s="371"/>
      <c r="AW555" s="371"/>
      <c r="AX555" s="371"/>
      <c r="AY555" s="394"/>
      <c r="AZ555" s="372"/>
      <c r="BA555" s="372"/>
      <c r="BB555" s="372"/>
      <c r="BC555" s="372"/>
      <c r="BD555" s="372"/>
      <c r="BE555" s="365"/>
      <c r="BF555" s="366"/>
      <c r="BG555" s="366"/>
      <c r="BH555" s="366"/>
      <c r="BI555" s="366"/>
      <c r="BJ555" s="366"/>
      <c r="BK555" s="395"/>
      <c r="BL555" s="373"/>
      <c r="BM555" s="373"/>
      <c r="BN555" s="373"/>
      <c r="BO555" s="373"/>
      <c r="BP555" s="373"/>
      <c r="BQ555" s="390"/>
      <c r="BR555" s="368"/>
      <c r="BS555" s="368"/>
      <c r="BT555" s="368"/>
      <c r="BU555" s="368"/>
      <c r="BV555" s="368"/>
      <c r="BW555" s="394"/>
      <c r="BX555" s="372"/>
      <c r="BY555" s="372"/>
      <c r="BZ555" s="372"/>
      <c r="CA555" s="372"/>
      <c r="CB555" s="372"/>
      <c r="CC555" s="395"/>
      <c r="CD555" s="389"/>
      <c r="CE555" s="373"/>
      <c r="CF555" s="373"/>
      <c r="CG555" s="373"/>
      <c r="CH555" s="308"/>
    </row>
    <row r="556" spans="1:86" customFormat="1" hidden="1" x14ac:dyDescent="0.25">
      <c r="A556" s="374"/>
      <c r="B556" s="374"/>
      <c r="C556" s="375"/>
      <c r="D556" s="376"/>
      <c r="E556" s="374"/>
      <c r="F556" s="376"/>
      <c r="G556" s="386"/>
      <c r="H556" s="414"/>
      <c r="I556" s="463"/>
      <c r="J556" s="365"/>
      <c r="K556" s="365"/>
      <c r="L556" s="366"/>
      <c r="M556" s="366"/>
      <c r="N556" s="365"/>
      <c r="O556" s="389"/>
      <c r="P556" s="389"/>
      <c r="Q556" s="367"/>
      <c r="R556" s="389"/>
      <c r="S556" s="367"/>
      <c r="T556" s="389"/>
      <c r="U556" s="390"/>
      <c r="V556" s="390"/>
      <c r="W556" s="368"/>
      <c r="X556" s="390"/>
      <c r="Y556" s="368"/>
      <c r="Z556" s="390"/>
      <c r="AA556" s="391"/>
      <c r="AB556" s="391"/>
      <c r="AC556" s="369"/>
      <c r="AD556" s="391"/>
      <c r="AE556" s="369"/>
      <c r="AF556" s="391"/>
      <c r="AG556" s="392"/>
      <c r="AH556" s="392"/>
      <c r="AI556" s="370"/>
      <c r="AJ556" s="392"/>
      <c r="AK556" s="370"/>
      <c r="AL556" s="392"/>
      <c r="AM556" s="365"/>
      <c r="AN556" s="365"/>
      <c r="AO556" s="366"/>
      <c r="AP556" s="365"/>
      <c r="AQ556" s="366"/>
      <c r="AR556" s="365"/>
      <c r="AS556" s="393"/>
      <c r="AT556" s="393"/>
      <c r="AU556" s="371"/>
      <c r="AV556" s="393"/>
      <c r="AW556" s="371"/>
      <c r="AX556" s="393"/>
      <c r="AY556" s="394"/>
      <c r="AZ556" s="394"/>
      <c r="BA556" s="372"/>
      <c r="BB556" s="394"/>
      <c r="BC556" s="372"/>
      <c r="BD556" s="394"/>
      <c r="BE556" s="365"/>
      <c r="BF556" s="365"/>
      <c r="BG556" s="366"/>
      <c r="BH556" s="365"/>
      <c r="BI556" s="366"/>
      <c r="BJ556" s="365"/>
      <c r="BK556" s="395"/>
      <c r="BL556" s="395"/>
      <c r="BM556" s="373"/>
      <c r="BN556" s="395"/>
      <c r="BO556" s="373"/>
      <c r="BP556" s="395"/>
      <c r="BQ556" s="390"/>
      <c r="BR556" s="390"/>
      <c r="BS556" s="368"/>
      <c r="BT556" s="390"/>
      <c r="BU556" s="368"/>
      <c r="BV556" s="390"/>
      <c r="BW556" s="394"/>
      <c r="BX556" s="394"/>
      <c r="BY556" s="372"/>
      <c r="BZ556" s="394"/>
      <c r="CA556" s="372"/>
      <c r="CB556" s="394"/>
      <c r="CC556" s="395"/>
      <c r="CD556" s="389"/>
      <c r="CE556" s="373"/>
      <c r="CF556" s="373"/>
      <c r="CG556" s="395"/>
      <c r="CH556" s="308"/>
    </row>
    <row r="557" spans="1:86" customFormat="1" hidden="1" x14ac:dyDescent="0.25">
      <c r="A557" s="374"/>
      <c r="B557" s="374"/>
      <c r="C557" s="375"/>
      <c r="D557" s="376"/>
      <c r="E557" s="374"/>
      <c r="F557" s="376"/>
      <c r="G557" s="386"/>
      <c r="H557" s="414"/>
      <c r="I557" s="463"/>
      <c r="J557" s="365"/>
      <c r="K557" s="365"/>
      <c r="L557" s="366"/>
      <c r="M557" s="366"/>
      <c r="N557" s="366"/>
      <c r="O557" s="389"/>
      <c r="P557" s="389"/>
      <c r="Q557" s="367"/>
      <c r="R557" s="367"/>
      <c r="S557" s="367"/>
      <c r="T557" s="367"/>
      <c r="U557" s="390"/>
      <c r="V557" s="368"/>
      <c r="W557" s="368"/>
      <c r="X557" s="368"/>
      <c r="Y557" s="368"/>
      <c r="Z557" s="368"/>
      <c r="AA557" s="391"/>
      <c r="AB557" s="369"/>
      <c r="AC557" s="369"/>
      <c r="AD557" s="369"/>
      <c r="AE557" s="369"/>
      <c r="AF557" s="369"/>
      <c r="AG557" s="392"/>
      <c r="AH557" s="370"/>
      <c r="AI557" s="370"/>
      <c r="AJ557" s="370"/>
      <c r="AK557" s="370"/>
      <c r="AL557" s="370"/>
      <c r="AM557" s="365"/>
      <c r="AN557" s="366"/>
      <c r="AO557" s="366"/>
      <c r="AP557" s="366"/>
      <c r="AQ557" s="366"/>
      <c r="AR557" s="366"/>
      <c r="AS557" s="393"/>
      <c r="AT557" s="371"/>
      <c r="AU557" s="371"/>
      <c r="AV557" s="371"/>
      <c r="AW557" s="371"/>
      <c r="AX557" s="371"/>
      <c r="AY557" s="394"/>
      <c r="AZ557" s="372"/>
      <c r="BA557" s="372"/>
      <c r="BB557" s="372"/>
      <c r="BC557" s="372"/>
      <c r="BD557" s="372"/>
      <c r="BE557" s="365"/>
      <c r="BF557" s="366"/>
      <c r="BG557" s="366"/>
      <c r="BH557" s="366"/>
      <c r="BI557" s="366"/>
      <c r="BJ557" s="366"/>
      <c r="BK557" s="395"/>
      <c r="BL557" s="373"/>
      <c r="BM557" s="373"/>
      <c r="BN557" s="373"/>
      <c r="BO557" s="373"/>
      <c r="BP557" s="373"/>
      <c r="BQ557" s="390"/>
      <c r="BR557" s="368"/>
      <c r="BS557" s="368"/>
      <c r="BT557" s="368"/>
      <c r="BU557" s="368"/>
      <c r="BV557" s="368"/>
      <c r="BW557" s="394"/>
      <c r="BX557" s="372"/>
      <c r="BY557" s="372"/>
      <c r="BZ557" s="372"/>
      <c r="CA557" s="372"/>
      <c r="CB557" s="372"/>
      <c r="CC557" s="395"/>
      <c r="CD557" s="389"/>
      <c r="CE557" s="373"/>
      <c r="CF557" s="373"/>
      <c r="CG557" s="373"/>
      <c r="CH557" s="308"/>
    </row>
    <row r="558" spans="1:86" customFormat="1" hidden="1" x14ac:dyDescent="0.25">
      <c r="A558" s="374"/>
      <c r="B558" s="374"/>
      <c r="C558" s="375"/>
      <c r="D558" s="376"/>
      <c r="E558" s="374"/>
      <c r="F558" s="376"/>
      <c r="G558" s="386"/>
      <c r="H558" s="458"/>
      <c r="I558" s="463"/>
      <c r="J558" s="365"/>
      <c r="K558" s="365"/>
      <c r="L558" s="366"/>
      <c r="M558" s="366"/>
      <c r="N558" s="366"/>
      <c r="O558" s="389"/>
      <c r="P558" s="389"/>
      <c r="Q558" s="367"/>
      <c r="R558" s="367"/>
      <c r="S558" s="367"/>
      <c r="T558" s="367"/>
      <c r="U558" s="390"/>
      <c r="V558" s="368"/>
      <c r="W558" s="368"/>
      <c r="X558" s="368"/>
      <c r="Y558" s="368"/>
      <c r="Z558" s="368"/>
      <c r="AA558" s="391"/>
      <c r="AB558" s="369"/>
      <c r="AC558" s="369"/>
      <c r="AD558" s="369"/>
      <c r="AE558" s="369"/>
      <c r="AF558" s="369"/>
      <c r="AG558" s="392"/>
      <c r="AH558" s="370"/>
      <c r="AI558" s="370"/>
      <c r="AJ558" s="370"/>
      <c r="AK558" s="370"/>
      <c r="AL558" s="370"/>
      <c r="AM558" s="365"/>
      <c r="AN558" s="366"/>
      <c r="AO558" s="366"/>
      <c r="AP558" s="366"/>
      <c r="AQ558" s="366"/>
      <c r="AR558" s="366"/>
      <c r="AS558" s="393"/>
      <c r="AT558" s="371"/>
      <c r="AU558" s="371"/>
      <c r="AV558" s="371"/>
      <c r="AW558" s="371"/>
      <c r="AX558" s="371"/>
      <c r="AY558" s="394"/>
      <c r="AZ558" s="372"/>
      <c r="BA558" s="372"/>
      <c r="BB558" s="372"/>
      <c r="BC558" s="372"/>
      <c r="BD558" s="372"/>
      <c r="BE558" s="365"/>
      <c r="BF558" s="366"/>
      <c r="BG558" s="366"/>
      <c r="BH558" s="366"/>
      <c r="BI558" s="366"/>
      <c r="BJ558" s="366"/>
      <c r="BK558" s="395"/>
      <c r="BL558" s="373"/>
      <c r="BM558" s="373"/>
      <c r="BN558" s="373"/>
      <c r="BO558" s="373"/>
      <c r="BP558" s="373"/>
      <c r="BQ558" s="390"/>
      <c r="BR558" s="368"/>
      <c r="BS558" s="368"/>
      <c r="BT558" s="368"/>
      <c r="BU558" s="368"/>
      <c r="BV558" s="368"/>
      <c r="BW558" s="394"/>
      <c r="BX558" s="372"/>
      <c r="BY558" s="372"/>
      <c r="BZ558" s="372"/>
      <c r="CA558" s="372"/>
      <c r="CB558" s="372"/>
      <c r="CC558" s="395"/>
      <c r="CD558" s="389"/>
      <c r="CE558" s="373"/>
      <c r="CF558" s="373"/>
      <c r="CG558" s="373"/>
      <c r="CH558" s="308"/>
    </row>
    <row r="559" spans="1:86" customFormat="1" hidden="1" x14ac:dyDescent="0.25">
      <c r="A559" s="374"/>
      <c r="B559" s="374"/>
      <c r="C559" s="380"/>
      <c r="D559" s="376"/>
      <c r="E559" s="387"/>
      <c r="F559" s="376"/>
      <c r="G559" s="386"/>
      <c r="H559" s="458"/>
      <c r="I559" s="463"/>
      <c r="J559" s="365"/>
      <c r="K559" s="365"/>
      <c r="L559" s="366"/>
      <c r="M559" s="366"/>
      <c r="N559" s="366"/>
      <c r="O559" s="389"/>
      <c r="P559" s="389"/>
      <c r="Q559" s="367"/>
      <c r="R559" s="367"/>
      <c r="S559" s="367"/>
      <c r="T559" s="367"/>
      <c r="U559" s="390"/>
      <c r="V559" s="368"/>
      <c r="W559" s="368"/>
      <c r="X559" s="368"/>
      <c r="Y559" s="368"/>
      <c r="Z559" s="368"/>
      <c r="AA559" s="391"/>
      <c r="AB559" s="369"/>
      <c r="AC559" s="369"/>
      <c r="AD559" s="369"/>
      <c r="AE559" s="369"/>
      <c r="AF559" s="369"/>
      <c r="AG559" s="392"/>
      <c r="AH559" s="370"/>
      <c r="AI559" s="370"/>
      <c r="AJ559" s="370"/>
      <c r="AK559" s="370"/>
      <c r="AL559" s="370"/>
      <c r="AM559" s="365"/>
      <c r="AN559" s="366"/>
      <c r="AO559" s="366"/>
      <c r="AP559" s="366"/>
      <c r="AQ559" s="366"/>
      <c r="AR559" s="366"/>
      <c r="AS559" s="393"/>
      <c r="AT559" s="371"/>
      <c r="AU559" s="371"/>
      <c r="AV559" s="371"/>
      <c r="AW559" s="371"/>
      <c r="AX559" s="371"/>
      <c r="AY559" s="394"/>
      <c r="AZ559" s="372"/>
      <c r="BA559" s="372"/>
      <c r="BB559" s="372"/>
      <c r="BC559" s="372"/>
      <c r="BD559" s="372"/>
      <c r="BE559" s="365"/>
      <c r="BF559" s="366"/>
      <c r="BG559" s="366"/>
      <c r="BH559" s="366"/>
      <c r="BI559" s="366"/>
      <c r="BJ559" s="366"/>
      <c r="BK559" s="395"/>
      <c r="BL559" s="373"/>
      <c r="BM559" s="373"/>
      <c r="BN559" s="373"/>
      <c r="BO559" s="373"/>
      <c r="BP559" s="373"/>
      <c r="BQ559" s="390"/>
      <c r="BR559" s="368"/>
      <c r="BS559" s="368"/>
      <c r="BT559" s="368"/>
      <c r="BU559" s="368"/>
      <c r="BV559" s="368"/>
      <c r="BW559" s="394"/>
      <c r="BX559" s="372"/>
      <c r="BY559" s="372"/>
      <c r="BZ559" s="372"/>
      <c r="CA559" s="372"/>
      <c r="CB559" s="372"/>
      <c r="CC559" s="395"/>
      <c r="CD559" s="389"/>
      <c r="CE559" s="373"/>
      <c r="CF559" s="373"/>
      <c r="CG559" s="373"/>
      <c r="CH559" s="308"/>
    </row>
    <row r="560" spans="1:86" customFormat="1" hidden="1" x14ac:dyDescent="0.25">
      <c r="A560" s="374"/>
      <c r="B560" s="374"/>
      <c r="C560" s="375"/>
      <c r="D560" s="383"/>
      <c r="E560" s="387"/>
      <c r="F560" s="376"/>
      <c r="G560" s="386"/>
      <c r="H560" s="458"/>
      <c r="I560" s="463"/>
      <c r="J560" s="365"/>
      <c r="K560" s="365"/>
      <c r="L560" s="366"/>
      <c r="M560" s="366"/>
      <c r="N560" s="366"/>
      <c r="O560" s="389"/>
      <c r="P560" s="389"/>
      <c r="Q560" s="367"/>
      <c r="R560" s="367"/>
      <c r="S560" s="367"/>
      <c r="T560" s="367"/>
      <c r="U560" s="390"/>
      <c r="V560" s="368"/>
      <c r="W560" s="368"/>
      <c r="X560" s="368"/>
      <c r="Y560" s="368"/>
      <c r="Z560" s="368"/>
      <c r="AA560" s="391"/>
      <c r="AB560" s="369"/>
      <c r="AC560" s="369"/>
      <c r="AD560" s="369"/>
      <c r="AE560" s="369"/>
      <c r="AF560" s="369"/>
      <c r="AG560" s="392"/>
      <c r="AH560" s="370"/>
      <c r="AI560" s="370"/>
      <c r="AJ560" s="370"/>
      <c r="AK560" s="370"/>
      <c r="AL560" s="370"/>
      <c r="AM560" s="365"/>
      <c r="AN560" s="366"/>
      <c r="AO560" s="366"/>
      <c r="AP560" s="366"/>
      <c r="AQ560" s="366"/>
      <c r="AR560" s="366"/>
      <c r="AS560" s="393"/>
      <c r="AT560" s="371"/>
      <c r="AU560" s="371"/>
      <c r="AV560" s="371"/>
      <c r="AW560" s="371"/>
      <c r="AX560" s="371"/>
      <c r="AY560" s="394"/>
      <c r="AZ560" s="372"/>
      <c r="BA560" s="372"/>
      <c r="BB560" s="372"/>
      <c r="BC560" s="372"/>
      <c r="BD560" s="372"/>
      <c r="BE560" s="365"/>
      <c r="BF560" s="366"/>
      <c r="BG560" s="366"/>
      <c r="BH560" s="366"/>
      <c r="BI560" s="366"/>
      <c r="BJ560" s="366"/>
      <c r="BK560" s="395"/>
      <c r="BL560" s="373"/>
      <c r="BM560" s="373"/>
      <c r="BN560" s="373"/>
      <c r="BO560" s="373"/>
      <c r="BP560" s="373"/>
      <c r="BQ560" s="390"/>
      <c r="BR560" s="368"/>
      <c r="BS560" s="368"/>
      <c r="BT560" s="368"/>
      <c r="BU560" s="368"/>
      <c r="BV560" s="368"/>
      <c r="BW560" s="394"/>
      <c r="BX560" s="372"/>
      <c r="BY560" s="372"/>
      <c r="BZ560" s="372"/>
      <c r="CA560" s="372"/>
      <c r="CB560" s="372"/>
      <c r="CC560" s="395"/>
      <c r="CD560" s="389"/>
      <c r="CE560" s="373"/>
      <c r="CF560" s="373"/>
      <c r="CG560" s="373"/>
      <c r="CH560" s="308"/>
    </row>
    <row r="561" spans="1:86" customFormat="1" hidden="1" x14ac:dyDescent="0.25">
      <c r="A561" s="374"/>
      <c r="B561" s="374"/>
      <c r="C561" s="375"/>
      <c r="D561" s="383"/>
      <c r="E561" s="374"/>
      <c r="F561" s="376"/>
      <c r="G561" s="386"/>
      <c r="H561" s="444"/>
      <c r="I561" s="463"/>
      <c r="J561" s="365"/>
      <c r="K561" s="365"/>
      <c r="L561" s="366"/>
      <c r="M561" s="366"/>
      <c r="N561" s="366"/>
      <c r="O561" s="389"/>
      <c r="P561" s="389"/>
      <c r="Q561" s="367"/>
      <c r="R561" s="367"/>
      <c r="S561" s="367"/>
      <c r="T561" s="367"/>
      <c r="U561" s="390"/>
      <c r="V561" s="368"/>
      <c r="W561" s="368"/>
      <c r="X561" s="368"/>
      <c r="Y561" s="368"/>
      <c r="Z561" s="368"/>
      <c r="AA561" s="391"/>
      <c r="AB561" s="369"/>
      <c r="AC561" s="369"/>
      <c r="AD561" s="369"/>
      <c r="AE561" s="369"/>
      <c r="AF561" s="369"/>
      <c r="AG561" s="392"/>
      <c r="AH561" s="370"/>
      <c r="AI561" s="370"/>
      <c r="AJ561" s="370"/>
      <c r="AK561" s="370"/>
      <c r="AL561" s="370"/>
      <c r="AM561" s="365"/>
      <c r="AN561" s="366"/>
      <c r="AO561" s="366"/>
      <c r="AP561" s="366"/>
      <c r="AQ561" s="366"/>
      <c r="AR561" s="366"/>
      <c r="AS561" s="393"/>
      <c r="AT561" s="371"/>
      <c r="AU561" s="371"/>
      <c r="AV561" s="371"/>
      <c r="AW561" s="371"/>
      <c r="AX561" s="371"/>
      <c r="AY561" s="394"/>
      <c r="AZ561" s="372"/>
      <c r="BA561" s="372"/>
      <c r="BB561" s="372"/>
      <c r="BC561" s="372"/>
      <c r="BD561" s="372"/>
      <c r="BE561" s="365"/>
      <c r="BF561" s="366"/>
      <c r="BG561" s="366"/>
      <c r="BH561" s="366"/>
      <c r="BI561" s="366"/>
      <c r="BJ561" s="366"/>
      <c r="BK561" s="395"/>
      <c r="BL561" s="373"/>
      <c r="BM561" s="373"/>
      <c r="BN561" s="373"/>
      <c r="BO561" s="373"/>
      <c r="BP561" s="373"/>
      <c r="BQ561" s="390"/>
      <c r="BR561" s="368"/>
      <c r="BS561" s="368"/>
      <c r="BT561" s="368"/>
      <c r="BU561" s="368"/>
      <c r="BV561" s="368"/>
      <c r="BW561" s="394"/>
      <c r="BX561" s="372"/>
      <c r="BY561" s="372"/>
      <c r="BZ561" s="372"/>
      <c r="CA561" s="372"/>
      <c r="CB561" s="372"/>
      <c r="CC561" s="395"/>
      <c r="CD561" s="389"/>
      <c r="CE561" s="373"/>
      <c r="CF561" s="373"/>
      <c r="CG561" s="373"/>
      <c r="CH561" s="308"/>
    </row>
    <row r="562" spans="1:86" customFormat="1" hidden="1" x14ac:dyDescent="0.25">
      <c r="A562" s="374"/>
      <c r="B562" s="374"/>
      <c r="C562" s="387"/>
      <c r="D562" s="376"/>
      <c r="E562" s="374"/>
      <c r="F562" s="376"/>
      <c r="G562" s="386"/>
      <c r="H562" s="414"/>
      <c r="I562" s="463"/>
      <c r="J562" s="365"/>
      <c r="K562" s="365"/>
      <c r="L562" s="366"/>
      <c r="M562" s="366"/>
      <c r="N562" s="365"/>
      <c r="O562" s="389"/>
      <c r="P562" s="389"/>
      <c r="Q562" s="367"/>
      <c r="R562" s="389"/>
      <c r="S562" s="367"/>
      <c r="T562" s="389"/>
      <c r="U562" s="390"/>
      <c r="V562" s="390"/>
      <c r="W562" s="368"/>
      <c r="X562" s="390"/>
      <c r="Y562" s="368"/>
      <c r="Z562" s="390"/>
      <c r="AA562" s="391"/>
      <c r="AB562" s="391"/>
      <c r="AC562" s="369"/>
      <c r="AD562" s="391"/>
      <c r="AE562" s="369"/>
      <c r="AF562" s="391"/>
      <c r="AG562" s="392"/>
      <c r="AH562" s="392"/>
      <c r="AI562" s="370"/>
      <c r="AJ562" s="392"/>
      <c r="AK562" s="370"/>
      <c r="AL562" s="392"/>
      <c r="AM562" s="365"/>
      <c r="AN562" s="365"/>
      <c r="AO562" s="366"/>
      <c r="AP562" s="365"/>
      <c r="AQ562" s="366"/>
      <c r="AR562" s="365"/>
      <c r="AS562" s="393"/>
      <c r="AT562" s="393"/>
      <c r="AU562" s="371"/>
      <c r="AV562" s="393"/>
      <c r="AW562" s="371"/>
      <c r="AX562" s="393"/>
      <c r="AY562" s="394"/>
      <c r="AZ562" s="394"/>
      <c r="BA562" s="372"/>
      <c r="BB562" s="394"/>
      <c r="BC562" s="372"/>
      <c r="BD562" s="394"/>
      <c r="BE562" s="365"/>
      <c r="BF562" s="365"/>
      <c r="BG562" s="366"/>
      <c r="BH562" s="365"/>
      <c r="BI562" s="366"/>
      <c r="BJ562" s="365"/>
      <c r="BK562" s="395"/>
      <c r="BL562" s="395"/>
      <c r="BM562" s="373"/>
      <c r="BN562" s="395"/>
      <c r="BO562" s="373"/>
      <c r="BP562" s="395"/>
      <c r="BQ562" s="390"/>
      <c r="BR562" s="390"/>
      <c r="BS562" s="368"/>
      <c r="BT562" s="390"/>
      <c r="BU562" s="368"/>
      <c r="BV562" s="390"/>
      <c r="BW562" s="394"/>
      <c r="BX562" s="394"/>
      <c r="BY562" s="372"/>
      <c r="BZ562" s="394"/>
      <c r="CA562" s="372"/>
      <c r="CB562" s="394"/>
      <c r="CC562" s="395"/>
      <c r="CD562" s="389"/>
      <c r="CE562" s="373"/>
      <c r="CF562" s="373"/>
      <c r="CG562" s="395"/>
      <c r="CH562" s="308"/>
    </row>
    <row r="563" spans="1:86" customFormat="1" hidden="1" x14ac:dyDescent="0.25">
      <c r="A563" s="405"/>
      <c r="B563" s="405"/>
      <c r="C563" s="405"/>
      <c r="D563" s="406"/>
      <c r="E563" s="405"/>
      <c r="F563" s="406"/>
      <c r="G563" s="407"/>
      <c r="H563" s="469"/>
      <c r="I563" s="408"/>
      <c r="J563" s="418"/>
      <c r="K563" s="418"/>
      <c r="L563" s="418"/>
      <c r="M563" s="418"/>
      <c r="N563" s="418"/>
      <c r="O563" s="419"/>
      <c r="P563" s="419"/>
      <c r="Q563" s="419"/>
      <c r="R563" s="419"/>
      <c r="S563" s="419"/>
      <c r="T563" s="419"/>
      <c r="U563" s="420"/>
      <c r="V563" s="420"/>
      <c r="W563" s="420"/>
      <c r="X563" s="420"/>
      <c r="Y563" s="420"/>
      <c r="Z563" s="420"/>
      <c r="AA563" s="421"/>
      <c r="AB563" s="421"/>
      <c r="AC563" s="421"/>
      <c r="AD563" s="421"/>
      <c r="AE563" s="421"/>
      <c r="AF563" s="421"/>
      <c r="AG563" s="422"/>
      <c r="AH563" s="422"/>
      <c r="AI563" s="422"/>
      <c r="AJ563" s="422"/>
      <c r="AK563" s="422"/>
      <c r="AL563" s="422"/>
      <c r="AM563" s="418"/>
      <c r="AN563" s="418"/>
      <c r="AO563" s="418"/>
      <c r="AP563" s="418"/>
      <c r="AQ563" s="418"/>
      <c r="AR563" s="418"/>
      <c r="AS563" s="423"/>
      <c r="AT563" s="423"/>
      <c r="AU563" s="423"/>
      <c r="AV563" s="423"/>
      <c r="AW563" s="423"/>
      <c r="AX563" s="423"/>
      <c r="AY563" s="424"/>
      <c r="AZ563" s="424"/>
      <c r="BA563" s="424"/>
      <c r="BB563" s="424"/>
      <c r="BC563" s="424"/>
      <c r="BD563" s="424"/>
      <c r="BE563" s="418"/>
      <c r="BF563" s="418"/>
      <c r="BG563" s="418"/>
      <c r="BH563" s="418"/>
      <c r="BI563" s="418"/>
      <c r="BJ563" s="418"/>
      <c r="BK563" s="425"/>
      <c r="BL563" s="425"/>
      <c r="BM563" s="425"/>
      <c r="BN563" s="425"/>
      <c r="BO563" s="425"/>
      <c r="BP563" s="425"/>
      <c r="BQ563" s="420"/>
      <c r="BR563" s="420"/>
      <c r="BS563" s="420"/>
      <c r="BT563" s="420"/>
      <c r="BU563" s="420"/>
      <c r="BV563" s="420"/>
      <c r="BW563" s="424"/>
      <c r="BX563" s="424"/>
      <c r="BY563" s="424"/>
      <c r="BZ563" s="424"/>
      <c r="CA563" s="424"/>
      <c r="CB563" s="424"/>
      <c r="CC563" s="425"/>
      <c r="CD563" s="419"/>
      <c r="CE563" s="425"/>
      <c r="CF563" s="425"/>
      <c r="CG563" s="425"/>
      <c r="CH563" s="308"/>
    </row>
    <row r="564" spans="1:86" customFormat="1" hidden="1" x14ac:dyDescent="0.25">
      <c r="A564" s="430"/>
      <c r="B564" s="430"/>
      <c r="C564" s="430"/>
      <c r="D564" s="430"/>
      <c r="E564" s="430"/>
      <c r="F564" s="430"/>
      <c r="G564" s="487"/>
      <c r="H564" s="436"/>
      <c r="I564" s="430"/>
      <c r="J564" s="365"/>
      <c r="K564" s="365"/>
      <c r="L564" s="366"/>
      <c r="M564" s="366"/>
      <c r="N564" s="366"/>
      <c r="O564" s="389"/>
      <c r="P564" s="389"/>
      <c r="Q564" s="367"/>
      <c r="R564" s="367"/>
      <c r="S564" s="367"/>
      <c r="T564" s="367"/>
      <c r="U564" s="390"/>
      <c r="V564" s="368"/>
      <c r="W564" s="368"/>
      <c r="X564" s="368"/>
      <c r="Y564" s="368"/>
      <c r="Z564" s="368"/>
      <c r="AA564" s="391"/>
      <c r="AB564" s="369"/>
      <c r="AC564" s="369"/>
      <c r="AD564" s="369"/>
      <c r="AE564" s="369"/>
      <c r="AF564" s="369"/>
      <c r="AG564" s="392"/>
      <c r="AH564" s="370"/>
      <c r="AI564" s="370"/>
      <c r="AJ564" s="370"/>
      <c r="AK564" s="370"/>
      <c r="AL564" s="370"/>
      <c r="AM564" s="365"/>
      <c r="AN564" s="366"/>
      <c r="AO564" s="366"/>
      <c r="AP564" s="366"/>
      <c r="AQ564" s="366"/>
      <c r="AR564" s="366"/>
      <c r="AS564" s="393"/>
      <c r="AT564" s="371"/>
      <c r="AU564" s="371"/>
      <c r="AV564" s="371"/>
      <c r="AW564" s="371"/>
      <c r="AX564" s="371"/>
      <c r="AY564" s="394"/>
      <c r="AZ564" s="372"/>
      <c r="BA564" s="372"/>
      <c r="BB564" s="372"/>
      <c r="BC564" s="372"/>
      <c r="BD564" s="372"/>
      <c r="BE564" s="365"/>
      <c r="BF564" s="366"/>
      <c r="BG564" s="366"/>
      <c r="BH564" s="366"/>
      <c r="BI564" s="366"/>
      <c r="BJ564" s="366"/>
      <c r="BK564" s="395"/>
      <c r="BL564" s="373"/>
      <c r="BM564" s="373"/>
      <c r="BN564" s="373"/>
      <c r="BO564" s="373"/>
      <c r="BP564" s="373"/>
      <c r="BQ564" s="390"/>
      <c r="BR564" s="368"/>
      <c r="BS564" s="368"/>
      <c r="BT564" s="368"/>
      <c r="BU564" s="368"/>
      <c r="BV564" s="368"/>
      <c r="BW564" s="394"/>
      <c r="BX564" s="372"/>
      <c r="BY564" s="372"/>
      <c r="BZ564" s="372"/>
      <c r="CA564" s="372"/>
      <c r="CB564" s="372"/>
      <c r="CC564" s="395"/>
      <c r="CD564" s="389"/>
      <c r="CE564" s="373"/>
      <c r="CF564" s="373"/>
      <c r="CG564" s="373"/>
      <c r="CH564" s="308"/>
    </row>
    <row r="565" spans="1:86" customFormat="1" hidden="1" x14ac:dyDescent="0.25">
      <c r="A565" s="430"/>
      <c r="B565" s="430"/>
      <c r="C565" s="430"/>
      <c r="D565" s="430"/>
      <c r="E565" s="430"/>
      <c r="F565" s="430"/>
      <c r="G565" s="489"/>
      <c r="H565" s="432"/>
      <c r="I565" s="488"/>
      <c r="J565" s="365"/>
      <c r="K565" s="365"/>
      <c r="L565" s="366"/>
      <c r="M565" s="366"/>
      <c r="N565" s="366"/>
      <c r="O565" s="389"/>
      <c r="P565" s="389"/>
      <c r="Q565" s="367"/>
      <c r="R565" s="367"/>
      <c r="S565" s="367"/>
      <c r="T565" s="367"/>
      <c r="U565" s="390"/>
      <c r="V565" s="368"/>
      <c r="W565" s="368"/>
      <c r="X565" s="368"/>
      <c r="Y565" s="368"/>
      <c r="Z565" s="368"/>
      <c r="AA565" s="391"/>
      <c r="AB565" s="369"/>
      <c r="AC565" s="369"/>
      <c r="AD565" s="369"/>
      <c r="AE565" s="369"/>
      <c r="AF565" s="369"/>
      <c r="AG565" s="392"/>
      <c r="AH565" s="370"/>
      <c r="AI565" s="370"/>
      <c r="AJ565" s="370"/>
      <c r="AK565" s="370"/>
      <c r="AL565" s="370"/>
      <c r="AM565" s="365"/>
      <c r="AN565" s="366"/>
      <c r="AO565" s="366"/>
      <c r="AP565" s="366"/>
      <c r="AQ565" s="366"/>
      <c r="AR565" s="366"/>
      <c r="AS565" s="393"/>
      <c r="AT565" s="371"/>
      <c r="AU565" s="371"/>
      <c r="AV565" s="371"/>
      <c r="AW565" s="371"/>
      <c r="AX565" s="371"/>
      <c r="AY565" s="394"/>
      <c r="AZ565" s="372"/>
      <c r="BA565" s="372"/>
      <c r="BB565" s="372"/>
      <c r="BC565" s="372"/>
      <c r="BD565" s="372"/>
      <c r="BE565" s="365"/>
      <c r="BF565" s="366"/>
      <c r="BG565" s="366"/>
      <c r="BH565" s="366"/>
      <c r="BI565" s="366"/>
      <c r="BJ565" s="366"/>
      <c r="BK565" s="395"/>
      <c r="BL565" s="373"/>
      <c r="BM565" s="373"/>
      <c r="BN565" s="373"/>
      <c r="BO565" s="373"/>
      <c r="BP565" s="373"/>
      <c r="BQ565" s="390"/>
      <c r="BR565" s="368"/>
      <c r="BS565" s="368"/>
      <c r="BT565" s="368"/>
      <c r="BU565" s="368"/>
      <c r="BV565" s="368"/>
      <c r="BW565" s="394"/>
      <c r="BX565" s="372"/>
      <c r="BY565" s="372"/>
      <c r="BZ565" s="372"/>
      <c r="CA565" s="372"/>
      <c r="CB565" s="372"/>
      <c r="CC565" s="395"/>
      <c r="CD565" s="389"/>
      <c r="CE565" s="373"/>
      <c r="CF565" s="373"/>
      <c r="CG565" s="373"/>
      <c r="CH565" s="308"/>
    </row>
    <row r="566" spans="1:86" customFormat="1" hidden="1" x14ac:dyDescent="0.25">
      <c r="A566" s="430"/>
      <c r="B566" s="430"/>
      <c r="C566" s="430"/>
      <c r="D566" s="430"/>
      <c r="E566" s="430"/>
      <c r="F566" s="430"/>
      <c r="G566" s="481"/>
      <c r="H566" s="432"/>
      <c r="I566" s="488"/>
      <c r="J566" s="365"/>
      <c r="K566" s="365"/>
      <c r="L566" s="366"/>
      <c r="M566" s="366"/>
      <c r="N566" s="366"/>
      <c r="O566" s="389"/>
      <c r="P566" s="389"/>
      <c r="Q566" s="367"/>
      <c r="R566" s="367"/>
      <c r="S566" s="367"/>
      <c r="T566" s="367"/>
      <c r="U566" s="390"/>
      <c r="V566" s="368"/>
      <c r="W566" s="368"/>
      <c r="X566" s="368"/>
      <c r="Y566" s="368"/>
      <c r="Z566" s="368"/>
      <c r="AA566" s="391"/>
      <c r="AB566" s="369"/>
      <c r="AC566" s="369"/>
      <c r="AD566" s="369"/>
      <c r="AE566" s="369"/>
      <c r="AF566" s="369"/>
      <c r="AG566" s="392"/>
      <c r="AH566" s="370"/>
      <c r="AI566" s="370"/>
      <c r="AJ566" s="370"/>
      <c r="AK566" s="370"/>
      <c r="AL566" s="370"/>
      <c r="AM566" s="365"/>
      <c r="AN566" s="366"/>
      <c r="AO566" s="366"/>
      <c r="AP566" s="366"/>
      <c r="AQ566" s="366"/>
      <c r="AR566" s="366"/>
      <c r="AS566" s="393"/>
      <c r="AT566" s="371"/>
      <c r="AU566" s="371"/>
      <c r="AV566" s="371"/>
      <c r="AW566" s="371"/>
      <c r="AX566" s="371"/>
      <c r="AY566" s="394"/>
      <c r="AZ566" s="372"/>
      <c r="BA566" s="372"/>
      <c r="BB566" s="372"/>
      <c r="BC566" s="372"/>
      <c r="BD566" s="372"/>
      <c r="BE566" s="365"/>
      <c r="BF566" s="366"/>
      <c r="BG566" s="366"/>
      <c r="BH566" s="366"/>
      <c r="BI566" s="366"/>
      <c r="BJ566" s="366"/>
      <c r="BK566" s="395"/>
      <c r="BL566" s="373"/>
      <c r="BM566" s="373"/>
      <c r="BN566" s="373"/>
      <c r="BO566" s="373"/>
      <c r="BP566" s="373"/>
      <c r="BQ566" s="390"/>
      <c r="BR566" s="368"/>
      <c r="BS566" s="368"/>
      <c r="BT566" s="368"/>
      <c r="BU566" s="368"/>
      <c r="BV566" s="368"/>
      <c r="BW566" s="394"/>
      <c r="BX566" s="372"/>
      <c r="BY566" s="372"/>
      <c r="BZ566" s="372"/>
      <c r="CA566" s="372"/>
      <c r="CB566" s="372"/>
      <c r="CC566" s="395"/>
      <c r="CD566" s="389"/>
      <c r="CE566" s="373"/>
      <c r="CF566" s="373"/>
      <c r="CG566" s="373"/>
      <c r="CH566" s="308"/>
    </row>
    <row r="567" spans="1:86" customFormat="1" hidden="1" x14ac:dyDescent="0.25">
      <c r="A567" s="430"/>
      <c r="B567" s="430"/>
      <c r="C567" s="430"/>
      <c r="D567" s="430"/>
      <c r="E567" s="430"/>
      <c r="F567" s="430"/>
      <c r="G567" s="489"/>
      <c r="H567" s="436"/>
      <c r="I567" s="488"/>
      <c r="J567" s="365"/>
      <c r="K567" s="365"/>
      <c r="L567" s="366"/>
      <c r="M567" s="366"/>
      <c r="N567" s="366"/>
      <c r="O567" s="389"/>
      <c r="P567" s="389"/>
      <c r="Q567" s="367"/>
      <c r="R567" s="367"/>
      <c r="S567" s="367"/>
      <c r="T567" s="367"/>
      <c r="U567" s="390"/>
      <c r="V567" s="368"/>
      <c r="W567" s="368"/>
      <c r="X567" s="368"/>
      <c r="Y567" s="368"/>
      <c r="Z567" s="368"/>
      <c r="AA567" s="391"/>
      <c r="AB567" s="369"/>
      <c r="AC567" s="369"/>
      <c r="AD567" s="369"/>
      <c r="AE567" s="369"/>
      <c r="AF567" s="369"/>
      <c r="AG567" s="392"/>
      <c r="AH567" s="370"/>
      <c r="AI567" s="370"/>
      <c r="AJ567" s="370"/>
      <c r="AK567" s="370"/>
      <c r="AL567" s="370"/>
      <c r="AM567" s="365"/>
      <c r="AN567" s="366"/>
      <c r="AO567" s="366"/>
      <c r="AP567" s="366"/>
      <c r="AQ567" s="366"/>
      <c r="AR567" s="366"/>
      <c r="AS567" s="393"/>
      <c r="AT567" s="371"/>
      <c r="AU567" s="371"/>
      <c r="AV567" s="371"/>
      <c r="AW567" s="371"/>
      <c r="AX567" s="371"/>
      <c r="AY567" s="394"/>
      <c r="AZ567" s="372"/>
      <c r="BA567" s="372"/>
      <c r="BB567" s="372"/>
      <c r="BC567" s="372"/>
      <c r="BD567" s="372"/>
      <c r="BE567" s="365"/>
      <c r="BF567" s="366"/>
      <c r="BG567" s="366"/>
      <c r="BH567" s="366"/>
      <c r="BI567" s="366"/>
      <c r="BJ567" s="366"/>
      <c r="BK567" s="395"/>
      <c r="BL567" s="373"/>
      <c r="BM567" s="373"/>
      <c r="BN567" s="373"/>
      <c r="BO567" s="373"/>
      <c r="BP567" s="373"/>
      <c r="BQ567" s="390"/>
      <c r="BR567" s="368"/>
      <c r="BS567" s="368"/>
      <c r="BT567" s="368"/>
      <c r="BU567" s="368"/>
      <c r="BV567" s="368"/>
      <c r="BW567" s="394"/>
      <c r="BX567" s="372"/>
      <c r="BY567" s="372"/>
      <c r="BZ567" s="372"/>
      <c r="CA567" s="372"/>
      <c r="CB567" s="372"/>
      <c r="CC567" s="395"/>
      <c r="CD567" s="389"/>
      <c r="CE567" s="373"/>
      <c r="CF567" s="373"/>
      <c r="CG567" s="373"/>
      <c r="CH567" s="308"/>
    </row>
    <row r="568" spans="1:86" customFormat="1" hidden="1" x14ac:dyDescent="0.25">
      <c r="A568" s="430"/>
      <c r="B568" s="430"/>
      <c r="C568" s="430"/>
      <c r="D568" s="430"/>
      <c r="E568" s="430"/>
      <c r="F568" s="430"/>
      <c r="G568" s="481"/>
      <c r="H568" s="436"/>
      <c r="I568" s="433"/>
      <c r="J568" s="365"/>
      <c r="K568" s="365"/>
      <c r="L568" s="366"/>
      <c r="M568" s="366"/>
      <c r="N568" s="366"/>
      <c r="O568" s="389"/>
      <c r="P568" s="389"/>
      <c r="Q568" s="367"/>
      <c r="R568" s="367"/>
      <c r="S568" s="367"/>
      <c r="T568" s="367"/>
      <c r="U568" s="390"/>
      <c r="V568" s="368"/>
      <c r="W568" s="368"/>
      <c r="X568" s="368"/>
      <c r="Y568" s="368"/>
      <c r="Z568" s="368"/>
      <c r="AA568" s="391"/>
      <c r="AB568" s="369"/>
      <c r="AC568" s="369"/>
      <c r="AD568" s="369"/>
      <c r="AE568" s="369"/>
      <c r="AF568" s="369"/>
      <c r="AG568" s="392"/>
      <c r="AH568" s="370"/>
      <c r="AI568" s="370"/>
      <c r="AJ568" s="370"/>
      <c r="AK568" s="370"/>
      <c r="AL568" s="370"/>
      <c r="AM568" s="365"/>
      <c r="AN568" s="366"/>
      <c r="AO568" s="366"/>
      <c r="AP568" s="366"/>
      <c r="AQ568" s="366"/>
      <c r="AR568" s="366"/>
      <c r="AS568" s="393"/>
      <c r="AT568" s="371"/>
      <c r="AU568" s="371"/>
      <c r="AV568" s="371"/>
      <c r="AW568" s="371"/>
      <c r="AX568" s="371"/>
      <c r="AY568" s="394"/>
      <c r="AZ568" s="372"/>
      <c r="BA568" s="372"/>
      <c r="BB568" s="372"/>
      <c r="BC568" s="372"/>
      <c r="BD568" s="372"/>
      <c r="BE568" s="365"/>
      <c r="BF568" s="366"/>
      <c r="BG568" s="366"/>
      <c r="BH568" s="366"/>
      <c r="BI568" s="366"/>
      <c r="BJ568" s="366"/>
      <c r="BK568" s="395"/>
      <c r="BL568" s="373"/>
      <c r="BM568" s="373"/>
      <c r="BN568" s="373"/>
      <c r="BO568" s="373"/>
      <c r="BP568" s="373"/>
      <c r="BQ568" s="390"/>
      <c r="BR568" s="368"/>
      <c r="BS568" s="368"/>
      <c r="BT568" s="368"/>
      <c r="BU568" s="368"/>
      <c r="BV568" s="368"/>
      <c r="BW568" s="394"/>
      <c r="BX568" s="372"/>
      <c r="BY568" s="372"/>
      <c r="BZ568" s="372"/>
      <c r="CA568" s="372"/>
      <c r="CB568" s="372"/>
      <c r="CC568" s="395"/>
      <c r="CD568" s="389"/>
      <c r="CE568" s="373"/>
      <c r="CF568" s="373"/>
      <c r="CG568" s="373"/>
      <c r="CH568" s="308"/>
    </row>
    <row r="569" spans="1:86" customFormat="1" hidden="1" x14ac:dyDescent="0.25">
      <c r="A569" s="430"/>
      <c r="B569" s="430"/>
      <c r="C569" s="430"/>
      <c r="D569" s="430"/>
      <c r="E569" s="430"/>
      <c r="F569" s="430"/>
      <c r="G569" s="481"/>
      <c r="H569" s="432"/>
      <c r="I569" s="433"/>
      <c r="J569" s="365"/>
      <c r="K569" s="365"/>
      <c r="L569" s="366"/>
      <c r="M569" s="366"/>
      <c r="N569" s="366"/>
      <c r="O569" s="389"/>
      <c r="P569" s="389"/>
      <c r="Q569" s="367"/>
      <c r="R569" s="367"/>
      <c r="S569" s="367"/>
      <c r="T569" s="367"/>
      <c r="U569" s="390"/>
      <c r="V569" s="368"/>
      <c r="W569" s="368"/>
      <c r="X569" s="368"/>
      <c r="Y569" s="368"/>
      <c r="Z569" s="368"/>
      <c r="AA569" s="391"/>
      <c r="AB569" s="369"/>
      <c r="AC569" s="369"/>
      <c r="AD569" s="369"/>
      <c r="AE569" s="369"/>
      <c r="AF569" s="369"/>
      <c r="AG569" s="392"/>
      <c r="AH569" s="370"/>
      <c r="AI569" s="370"/>
      <c r="AJ569" s="370"/>
      <c r="AK569" s="370"/>
      <c r="AL569" s="370"/>
      <c r="AM569" s="365"/>
      <c r="AN569" s="366"/>
      <c r="AO569" s="366"/>
      <c r="AP569" s="366"/>
      <c r="AQ569" s="366"/>
      <c r="AR569" s="366"/>
      <c r="AS569" s="393"/>
      <c r="AT569" s="371"/>
      <c r="AU569" s="371"/>
      <c r="AV569" s="371"/>
      <c r="AW569" s="371"/>
      <c r="AX569" s="371"/>
      <c r="AY569" s="394"/>
      <c r="AZ569" s="372"/>
      <c r="BA569" s="372"/>
      <c r="BB569" s="372"/>
      <c r="BC569" s="372"/>
      <c r="BD569" s="372"/>
      <c r="BE569" s="365"/>
      <c r="BF569" s="366"/>
      <c r="BG569" s="366"/>
      <c r="BH569" s="366"/>
      <c r="BI569" s="366"/>
      <c r="BJ569" s="366"/>
      <c r="BK569" s="395"/>
      <c r="BL569" s="373"/>
      <c r="BM569" s="373"/>
      <c r="BN569" s="373"/>
      <c r="BO569" s="373"/>
      <c r="BP569" s="373"/>
      <c r="BQ569" s="390"/>
      <c r="BR569" s="368"/>
      <c r="BS569" s="368"/>
      <c r="BT569" s="368"/>
      <c r="BU569" s="368"/>
      <c r="BV569" s="368"/>
      <c r="BW569" s="394"/>
      <c r="BX569" s="372"/>
      <c r="BY569" s="372"/>
      <c r="BZ569" s="372"/>
      <c r="CA569" s="372"/>
      <c r="CB569" s="372"/>
      <c r="CC569" s="395"/>
      <c r="CD569" s="389"/>
      <c r="CE569" s="373"/>
      <c r="CF569" s="373"/>
      <c r="CG569" s="373"/>
      <c r="CH569" s="308"/>
    </row>
    <row r="570" spans="1:86" customFormat="1" hidden="1" x14ac:dyDescent="0.25">
      <c r="A570" s="430"/>
      <c r="B570" s="430"/>
      <c r="C570" s="430"/>
      <c r="D570" s="430"/>
      <c r="E570" s="430"/>
      <c r="F570" s="430"/>
      <c r="G570" s="481"/>
      <c r="H570" s="432"/>
      <c r="I570" s="433"/>
      <c r="J570" s="365"/>
      <c r="K570" s="365"/>
      <c r="L570" s="366"/>
      <c r="M570" s="366"/>
      <c r="N570" s="366"/>
      <c r="O570" s="389"/>
      <c r="P570" s="389"/>
      <c r="Q570" s="367"/>
      <c r="R570" s="367"/>
      <c r="S570" s="367"/>
      <c r="T570" s="367"/>
      <c r="U570" s="390"/>
      <c r="V570" s="368"/>
      <c r="W570" s="368"/>
      <c r="X570" s="368"/>
      <c r="Y570" s="368"/>
      <c r="Z570" s="368"/>
      <c r="AA570" s="391"/>
      <c r="AB570" s="369"/>
      <c r="AC570" s="369"/>
      <c r="AD570" s="369"/>
      <c r="AE570" s="369"/>
      <c r="AF570" s="369"/>
      <c r="AG570" s="392"/>
      <c r="AH570" s="370"/>
      <c r="AI570" s="370"/>
      <c r="AJ570" s="370"/>
      <c r="AK570" s="370"/>
      <c r="AL570" s="370"/>
      <c r="AM570" s="365"/>
      <c r="AN570" s="366"/>
      <c r="AO570" s="366"/>
      <c r="AP570" s="366"/>
      <c r="AQ570" s="366"/>
      <c r="AR570" s="366"/>
      <c r="AS570" s="393"/>
      <c r="AT570" s="371"/>
      <c r="AU570" s="371"/>
      <c r="AV570" s="371"/>
      <c r="AW570" s="371"/>
      <c r="AX570" s="371"/>
      <c r="AY570" s="394"/>
      <c r="AZ570" s="372"/>
      <c r="BA570" s="372"/>
      <c r="BB570" s="372"/>
      <c r="BC570" s="372"/>
      <c r="BD570" s="372"/>
      <c r="BE570" s="365"/>
      <c r="BF570" s="366"/>
      <c r="BG570" s="366"/>
      <c r="BH570" s="366"/>
      <c r="BI570" s="366"/>
      <c r="BJ570" s="366"/>
      <c r="BK570" s="395"/>
      <c r="BL570" s="373"/>
      <c r="BM570" s="373"/>
      <c r="BN570" s="373"/>
      <c r="BO570" s="373"/>
      <c r="BP570" s="373"/>
      <c r="BQ570" s="390"/>
      <c r="BR570" s="368"/>
      <c r="BS570" s="368"/>
      <c r="BT570" s="368"/>
      <c r="BU570" s="368"/>
      <c r="BV570" s="368"/>
      <c r="BW570" s="394"/>
      <c r="BX570" s="372"/>
      <c r="BY570" s="372"/>
      <c r="BZ570" s="372"/>
      <c r="CA570" s="372"/>
      <c r="CB570" s="372"/>
      <c r="CC570" s="395"/>
      <c r="CD570" s="389"/>
      <c r="CE570" s="373"/>
      <c r="CF570" s="373"/>
      <c r="CG570" s="373"/>
      <c r="CH570" s="308"/>
    </row>
    <row r="571" spans="1:86" customFormat="1" hidden="1" x14ac:dyDescent="0.25">
      <c r="A571" s="438"/>
      <c r="B571" s="438"/>
      <c r="C571" s="438"/>
      <c r="D571" s="438"/>
      <c r="E571" s="438"/>
      <c r="F571" s="438"/>
      <c r="G571" s="517"/>
      <c r="H571" s="440"/>
      <c r="I571" s="441"/>
      <c r="J571" s="365"/>
      <c r="K571" s="365"/>
      <c r="L571" s="366"/>
      <c r="M571" s="366"/>
      <c r="N571" s="366"/>
      <c r="O571" s="389"/>
      <c r="P571" s="389"/>
      <c r="Q571" s="367"/>
      <c r="R571" s="367"/>
      <c r="S571" s="367"/>
      <c r="T571" s="367"/>
      <c r="U571" s="390"/>
      <c r="V571" s="368"/>
      <c r="W571" s="368"/>
      <c r="X571" s="368"/>
      <c r="Y571" s="368"/>
      <c r="Z571" s="368"/>
      <c r="AA571" s="391"/>
      <c r="AB571" s="369"/>
      <c r="AC571" s="369"/>
      <c r="AD571" s="369"/>
      <c r="AE571" s="369"/>
      <c r="AF571" s="369"/>
      <c r="AG571" s="392"/>
      <c r="AH571" s="370"/>
      <c r="AI571" s="370"/>
      <c r="AJ571" s="370"/>
      <c r="AK571" s="370"/>
      <c r="AL571" s="370"/>
      <c r="AM571" s="365"/>
      <c r="AN571" s="366"/>
      <c r="AO571" s="366"/>
      <c r="AP571" s="366"/>
      <c r="AQ571" s="366"/>
      <c r="AR571" s="366"/>
      <c r="AS571" s="393"/>
      <c r="AT571" s="371"/>
      <c r="AU571" s="371"/>
      <c r="AV571" s="371"/>
      <c r="AW571" s="371"/>
      <c r="AX571" s="371"/>
      <c r="AY571" s="394"/>
      <c r="AZ571" s="372"/>
      <c r="BA571" s="372"/>
      <c r="BB571" s="372"/>
      <c r="BC571" s="372"/>
      <c r="BD571" s="372"/>
      <c r="BE571" s="365"/>
      <c r="BF571" s="366"/>
      <c r="BG571" s="366"/>
      <c r="BH571" s="366"/>
      <c r="BI571" s="366"/>
      <c r="BJ571" s="366"/>
      <c r="BK571" s="395"/>
      <c r="BL571" s="373"/>
      <c r="BM571" s="373"/>
      <c r="BN571" s="373"/>
      <c r="BO571" s="373"/>
      <c r="BP571" s="373"/>
      <c r="BQ571" s="390"/>
      <c r="BR571" s="368"/>
      <c r="BS571" s="368"/>
      <c r="BT571" s="368"/>
      <c r="BU571" s="368"/>
      <c r="BV571" s="368"/>
      <c r="BW571" s="394"/>
      <c r="BX571" s="372"/>
      <c r="BY571" s="372"/>
      <c r="BZ571" s="372"/>
      <c r="CA571" s="372"/>
      <c r="CB571" s="372"/>
      <c r="CC571" s="395"/>
      <c r="CD571" s="389"/>
      <c r="CE571" s="373"/>
      <c r="CF571" s="373"/>
      <c r="CG571" s="373"/>
      <c r="CH571" s="308"/>
    </row>
    <row r="572" spans="1:86" customFormat="1" hidden="1" x14ac:dyDescent="0.25">
      <c r="A572" s="330"/>
      <c r="B572" s="330"/>
      <c r="C572" s="538"/>
      <c r="D572" s="431"/>
      <c r="E572" s="330"/>
      <c r="F572" s="431"/>
      <c r="G572" s="437"/>
      <c r="H572" s="484"/>
      <c r="I572" s="429"/>
      <c r="J572" s="365"/>
      <c r="K572" s="365"/>
      <c r="L572" s="366"/>
      <c r="M572" s="366"/>
      <c r="N572" s="366"/>
      <c r="O572" s="389"/>
      <c r="P572" s="389"/>
      <c r="Q572" s="367"/>
      <c r="R572" s="367"/>
      <c r="S572" s="367"/>
      <c r="T572" s="367"/>
      <c r="U572" s="390"/>
      <c r="V572" s="368"/>
      <c r="W572" s="368"/>
      <c r="X572" s="368"/>
      <c r="Y572" s="368"/>
      <c r="Z572" s="368"/>
      <c r="AA572" s="391"/>
      <c r="AB572" s="369"/>
      <c r="AC572" s="369"/>
      <c r="AD572" s="369"/>
      <c r="AE572" s="369"/>
      <c r="AF572" s="369"/>
      <c r="AG572" s="392"/>
      <c r="AH572" s="370"/>
      <c r="AI572" s="370"/>
      <c r="AJ572" s="370"/>
      <c r="AK572" s="370"/>
      <c r="AL572" s="370"/>
      <c r="AM572" s="365"/>
      <c r="AN572" s="366"/>
      <c r="AO572" s="366"/>
      <c r="AP572" s="366"/>
      <c r="AQ572" s="366"/>
      <c r="AR572" s="366"/>
      <c r="AS572" s="393"/>
      <c r="AT572" s="371"/>
      <c r="AU572" s="371"/>
      <c r="AV572" s="371"/>
      <c r="AW572" s="371"/>
      <c r="AX572" s="371"/>
      <c r="AY572" s="394"/>
      <c r="AZ572" s="372"/>
      <c r="BA572" s="372"/>
      <c r="BB572" s="372"/>
      <c r="BC572" s="372"/>
      <c r="BD572" s="372"/>
      <c r="BE572" s="365"/>
      <c r="BF572" s="366"/>
      <c r="BG572" s="366"/>
      <c r="BH572" s="366"/>
      <c r="BI572" s="366"/>
      <c r="BJ572" s="366"/>
      <c r="BK572" s="395"/>
      <c r="BL572" s="373"/>
      <c r="BM572" s="373"/>
      <c r="BN572" s="373"/>
      <c r="BO572" s="373"/>
      <c r="BP572" s="373"/>
      <c r="BQ572" s="390"/>
      <c r="BR572" s="368"/>
      <c r="BS572" s="368"/>
      <c r="BT572" s="368"/>
      <c r="BU572" s="368"/>
      <c r="BV572" s="368"/>
      <c r="BW572" s="394"/>
      <c r="BX572" s="372"/>
      <c r="BY572" s="372"/>
      <c r="BZ572" s="372"/>
      <c r="CA572" s="372"/>
      <c r="CB572" s="372"/>
      <c r="CC572" s="395"/>
      <c r="CD572" s="389"/>
      <c r="CE572" s="373"/>
      <c r="CF572" s="373"/>
      <c r="CG572" s="373"/>
      <c r="CH572" s="308"/>
    </row>
    <row r="573" spans="1:86" customFormat="1" hidden="1" x14ac:dyDescent="0.25">
      <c r="A573" s="374"/>
      <c r="B573" s="374"/>
      <c r="C573" s="380"/>
      <c r="D573" s="387"/>
      <c r="E573" s="374"/>
      <c r="F573" s="387"/>
      <c r="G573" s="498"/>
      <c r="H573" s="458"/>
      <c r="I573" s="377"/>
      <c r="J573" s="365"/>
      <c r="K573" s="365"/>
      <c r="L573" s="366"/>
      <c r="M573" s="366"/>
      <c r="N573" s="366"/>
      <c r="O573" s="389"/>
      <c r="P573" s="389"/>
      <c r="Q573" s="367"/>
      <c r="R573" s="367"/>
      <c r="S573" s="367"/>
      <c r="T573" s="367"/>
      <c r="U573" s="390"/>
      <c r="V573" s="368"/>
      <c r="W573" s="368"/>
      <c r="X573" s="368"/>
      <c r="Y573" s="368"/>
      <c r="Z573" s="368"/>
      <c r="AA573" s="391"/>
      <c r="AB573" s="369"/>
      <c r="AC573" s="369"/>
      <c r="AD573" s="369"/>
      <c r="AE573" s="369"/>
      <c r="AF573" s="369"/>
      <c r="AG573" s="392"/>
      <c r="AH573" s="370"/>
      <c r="AI573" s="370"/>
      <c r="AJ573" s="370"/>
      <c r="AK573" s="370"/>
      <c r="AL573" s="370"/>
      <c r="AM573" s="365"/>
      <c r="AN573" s="366"/>
      <c r="AO573" s="366"/>
      <c r="AP573" s="366"/>
      <c r="AQ573" s="366"/>
      <c r="AR573" s="366"/>
      <c r="AS573" s="393"/>
      <c r="AT573" s="371"/>
      <c r="AU573" s="371"/>
      <c r="AV573" s="371"/>
      <c r="AW573" s="371"/>
      <c r="AX573" s="371"/>
      <c r="AY573" s="394"/>
      <c r="AZ573" s="372"/>
      <c r="BA573" s="372"/>
      <c r="BB573" s="372"/>
      <c r="BC573" s="372"/>
      <c r="BD573" s="372"/>
      <c r="BE573" s="365"/>
      <c r="BF573" s="366"/>
      <c r="BG573" s="366"/>
      <c r="BH573" s="366"/>
      <c r="BI573" s="366"/>
      <c r="BJ573" s="366"/>
      <c r="BK573" s="395"/>
      <c r="BL573" s="373"/>
      <c r="BM573" s="373"/>
      <c r="BN573" s="373"/>
      <c r="BO573" s="373"/>
      <c r="BP573" s="373"/>
      <c r="BQ573" s="390"/>
      <c r="BR573" s="368"/>
      <c r="BS573" s="368"/>
      <c r="BT573" s="368"/>
      <c r="BU573" s="368"/>
      <c r="BV573" s="368"/>
      <c r="BW573" s="394"/>
      <c r="BX573" s="372"/>
      <c r="BY573" s="372"/>
      <c r="BZ573" s="372"/>
      <c r="CA573" s="372"/>
      <c r="CB573" s="372"/>
      <c r="CC573" s="395"/>
      <c r="CD573" s="389"/>
      <c r="CE573" s="373"/>
      <c r="CF573" s="373"/>
      <c r="CG573" s="373"/>
      <c r="CH573" s="308"/>
    </row>
    <row r="574" spans="1:86" customFormat="1" hidden="1" x14ac:dyDescent="0.25">
      <c r="A574" s="374"/>
      <c r="B574" s="374"/>
      <c r="C574" s="380"/>
      <c r="D574" s="387"/>
      <c r="E574" s="374"/>
      <c r="F574" s="387"/>
      <c r="G574" s="498"/>
      <c r="H574" s="458"/>
      <c r="I574" s="377"/>
      <c r="J574" s="365"/>
      <c r="K574" s="365"/>
      <c r="L574" s="366"/>
      <c r="M574" s="366"/>
      <c r="N574" s="366"/>
      <c r="O574" s="389"/>
      <c r="P574" s="389"/>
      <c r="Q574" s="367"/>
      <c r="R574" s="367"/>
      <c r="S574" s="367"/>
      <c r="T574" s="367"/>
      <c r="U574" s="390"/>
      <c r="V574" s="368"/>
      <c r="W574" s="368"/>
      <c r="X574" s="368"/>
      <c r="Y574" s="368"/>
      <c r="Z574" s="368"/>
      <c r="AA574" s="391"/>
      <c r="AB574" s="369"/>
      <c r="AC574" s="369"/>
      <c r="AD574" s="369"/>
      <c r="AE574" s="369"/>
      <c r="AF574" s="369"/>
      <c r="AG574" s="392"/>
      <c r="AH574" s="370"/>
      <c r="AI574" s="370"/>
      <c r="AJ574" s="370"/>
      <c r="AK574" s="370"/>
      <c r="AL574" s="370"/>
      <c r="AM574" s="365"/>
      <c r="AN574" s="366"/>
      <c r="AO574" s="366"/>
      <c r="AP574" s="366"/>
      <c r="AQ574" s="366"/>
      <c r="AR574" s="366"/>
      <c r="AS574" s="393"/>
      <c r="AT574" s="371"/>
      <c r="AU574" s="371"/>
      <c r="AV574" s="371"/>
      <c r="AW574" s="371"/>
      <c r="AX574" s="371"/>
      <c r="AY574" s="394"/>
      <c r="AZ574" s="372"/>
      <c r="BA574" s="372"/>
      <c r="BB574" s="372"/>
      <c r="BC574" s="372"/>
      <c r="BD574" s="372"/>
      <c r="BE574" s="365"/>
      <c r="BF574" s="366"/>
      <c r="BG574" s="366"/>
      <c r="BH574" s="366"/>
      <c r="BI574" s="366"/>
      <c r="BJ574" s="366"/>
      <c r="BK574" s="395"/>
      <c r="BL574" s="373"/>
      <c r="BM574" s="373"/>
      <c r="BN574" s="373"/>
      <c r="BO574" s="373"/>
      <c r="BP574" s="373"/>
      <c r="BQ574" s="390"/>
      <c r="BR574" s="368"/>
      <c r="BS574" s="368"/>
      <c r="BT574" s="368"/>
      <c r="BU574" s="368"/>
      <c r="BV574" s="368"/>
      <c r="BW574" s="394"/>
      <c r="BX574" s="372"/>
      <c r="BY574" s="372"/>
      <c r="BZ574" s="372"/>
      <c r="CA574" s="372"/>
      <c r="CB574" s="372"/>
      <c r="CC574" s="395"/>
      <c r="CD574" s="389"/>
      <c r="CE574" s="373"/>
      <c r="CF574" s="373"/>
      <c r="CG574" s="373"/>
      <c r="CH574" s="308"/>
    </row>
    <row r="575" spans="1:86" customFormat="1" hidden="1" x14ac:dyDescent="0.25">
      <c r="A575" s="374"/>
      <c r="B575" s="374"/>
      <c r="C575" s="380"/>
      <c r="D575" s="448"/>
      <c r="E575" s="374"/>
      <c r="F575" s="387"/>
      <c r="G575" s="498"/>
      <c r="H575" s="458"/>
      <c r="I575" s="377"/>
      <c r="J575" s="365"/>
      <c r="K575" s="365"/>
      <c r="L575" s="366"/>
      <c r="M575" s="366"/>
      <c r="N575" s="366"/>
      <c r="O575" s="389"/>
      <c r="P575" s="389"/>
      <c r="Q575" s="367"/>
      <c r="R575" s="367"/>
      <c r="S575" s="367"/>
      <c r="T575" s="367"/>
      <c r="U575" s="390"/>
      <c r="V575" s="368"/>
      <c r="W575" s="368"/>
      <c r="X575" s="368"/>
      <c r="Y575" s="368"/>
      <c r="Z575" s="368"/>
      <c r="AA575" s="391"/>
      <c r="AB575" s="369"/>
      <c r="AC575" s="369"/>
      <c r="AD575" s="369"/>
      <c r="AE575" s="369"/>
      <c r="AF575" s="369"/>
      <c r="AG575" s="392"/>
      <c r="AH575" s="370"/>
      <c r="AI575" s="370"/>
      <c r="AJ575" s="370"/>
      <c r="AK575" s="370"/>
      <c r="AL575" s="370"/>
      <c r="AM575" s="365"/>
      <c r="AN575" s="366"/>
      <c r="AO575" s="366"/>
      <c r="AP575" s="366"/>
      <c r="AQ575" s="366"/>
      <c r="AR575" s="366"/>
      <c r="AS575" s="393"/>
      <c r="AT575" s="371"/>
      <c r="AU575" s="371"/>
      <c r="AV575" s="371"/>
      <c r="AW575" s="371"/>
      <c r="AX575" s="371"/>
      <c r="AY575" s="394"/>
      <c r="AZ575" s="372"/>
      <c r="BA575" s="372"/>
      <c r="BB575" s="372"/>
      <c r="BC575" s="372"/>
      <c r="BD575" s="372"/>
      <c r="BE575" s="365"/>
      <c r="BF575" s="366"/>
      <c r="BG575" s="366"/>
      <c r="BH575" s="366"/>
      <c r="BI575" s="366"/>
      <c r="BJ575" s="366"/>
      <c r="BK575" s="395"/>
      <c r="BL575" s="373"/>
      <c r="BM575" s="373"/>
      <c r="BN575" s="373"/>
      <c r="BO575" s="373"/>
      <c r="BP575" s="373"/>
      <c r="BQ575" s="390"/>
      <c r="BR575" s="368"/>
      <c r="BS575" s="368"/>
      <c r="BT575" s="368"/>
      <c r="BU575" s="368"/>
      <c r="BV575" s="368"/>
      <c r="BW575" s="394"/>
      <c r="BX575" s="372"/>
      <c r="BY575" s="372"/>
      <c r="BZ575" s="372"/>
      <c r="CA575" s="372"/>
      <c r="CB575" s="372"/>
      <c r="CC575" s="395"/>
      <c r="CD575" s="389"/>
      <c r="CE575" s="373"/>
      <c r="CF575" s="373"/>
      <c r="CG575" s="373"/>
      <c r="CH575" s="308"/>
    </row>
    <row r="576" spans="1:86" customFormat="1" hidden="1" x14ac:dyDescent="0.25">
      <c r="A576" s="374"/>
      <c r="B576" s="374"/>
      <c r="C576" s="380"/>
      <c r="D576" s="383"/>
      <c r="E576" s="374"/>
      <c r="F576" s="387"/>
      <c r="G576" s="498"/>
      <c r="H576" s="444"/>
      <c r="I576" s="385"/>
      <c r="J576" s="365"/>
      <c r="K576" s="365"/>
      <c r="L576" s="366"/>
      <c r="M576" s="366"/>
      <c r="N576" s="366"/>
      <c r="O576" s="389"/>
      <c r="P576" s="389"/>
      <c r="Q576" s="367"/>
      <c r="R576" s="367"/>
      <c r="S576" s="367"/>
      <c r="T576" s="367"/>
      <c r="U576" s="390"/>
      <c r="V576" s="368"/>
      <c r="W576" s="368"/>
      <c r="X576" s="368"/>
      <c r="Y576" s="368"/>
      <c r="Z576" s="368"/>
      <c r="AA576" s="391"/>
      <c r="AB576" s="369"/>
      <c r="AC576" s="369"/>
      <c r="AD576" s="369"/>
      <c r="AE576" s="369"/>
      <c r="AF576" s="369"/>
      <c r="AG576" s="392"/>
      <c r="AH576" s="370"/>
      <c r="AI576" s="370"/>
      <c r="AJ576" s="370"/>
      <c r="AK576" s="370"/>
      <c r="AL576" s="370"/>
      <c r="AM576" s="365"/>
      <c r="AN576" s="366"/>
      <c r="AO576" s="366"/>
      <c r="AP576" s="366"/>
      <c r="AQ576" s="366"/>
      <c r="AR576" s="366"/>
      <c r="AS576" s="393"/>
      <c r="AT576" s="371"/>
      <c r="AU576" s="371"/>
      <c r="AV576" s="371"/>
      <c r="AW576" s="371"/>
      <c r="AX576" s="371"/>
      <c r="AY576" s="394"/>
      <c r="AZ576" s="372"/>
      <c r="BA576" s="372"/>
      <c r="BB576" s="372"/>
      <c r="BC576" s="372"/>
      <c r="BD576" s="372"/>
      <c r="BE576" s="365"/>
      <c r="BF576" s="366"/>
      <c r="BG576" s="366"/>
      <c r="BH576" s="366"/>
      <c r="BI576" s="366"/>
      <c r="BJ576" s="366"/>
      <c r="BK576" s="395"/>
      <c r="BL576" s="373"/>
      <c r="BM576" s="373"/>
      <c r="BN576" s="373"/>
      <c r="BO576" s="373"/>
      <c r="BP576" s="373"/>
      <c r="BQ576" s="390"/>
      <c r="BR576" s="368"/>
      <c r="BS576" s="368"/>
      <c r="BT576" s="368"/>
      <c r="BU576" s="368"/>
      <c r="BV576" s="368"/>
      <c r="BW576" s="394"/>
      <c r="BX576" s="372"/>
      <c r="BY576" s="372"/>
      <c r="BZ576" s="372"/>
      <c r="CA576" s="372"/>
      <c r="CB576" s="372"/>
      <c r="CC576" s="395"/>
      <c r="CD576" s="389"/>
      <c r="CE576" s="373"/>
      <c r="CF576" s="373"/>
      <c r="CG576" s="373"/>
      <c r="CH576" s="308"/>
    </row>
    <row r="577" spans="1:86" customFormat="1" hidden="1" x14ac:dyDescent="0.25">
      <c r="A577" s="374"/>
      <c r="B577" s="374"/>
      <c r="C577" s="374"/>
      <c r="D577" s="376"/>
      <c r="E577" s="374"/>
      <c r="F577" s="376"/>
      <c r="G577" s="386"/>
      <c r="H577" s="414"/>
      <c r="I577" s="463"/>
      <c r="J577" s="365"/>
      <c r="K577" s="365"/>
      <c r="L577" s="366"/>
      <c r="M577" s="366"/>
      <c r="N577" s="365"/>
      <c r="O577" s="389"/>
      <c r="P577" s="389"/>
      <c r="Q577" s="367"/>
      <c r="R577" s="389"/>
      <c r="S577" s="367"/>
      <c r="T577" s="389"/>
      <c r="U577" s="390"/>
      <c r="V577" s="390"/>
      <c r="W577" s="368"/>
      <c r="X577" s="390"/>
      <c r="Y577" s="368"/>
      <c r="Z577" s="390"/>
      <c r="AA577" s="391"/>
      <c r="AB577" s="391"/>
      <c r="AC577" s="369"/>
      <c r="AD577" s="391"/>
      <c r="AE577" s="369"/>
      <c r="AF577" s="391"/>
      <c r="AG577" s="392"/>
      <c r="AH577" s="392"/>
      <c r="AI577" s="370"/>
      <c r="AJ577" s="392"/>
      <c r="AK577" s="370"/>
      <c r="AL577" s="392"/>
      <c r="AM577" s="365"/>
      <c r="AN577" s="365"/>
      <c r="AO577" s="366"/>
      <c r="AP577" s="365"/>
      <c r="AQ577" s="366"/>
      <c r="AR577" s="365"/>
      <c r="AS577" s="393"/>
      <c r="AT577" s="393"/>
      <c r="AU577" s="371"/>
      <c r="AV577" s="393"/>
      <c r="AW577" s="371"/>
      <c r="AX577" s="393"/>
      <c r="AY577" s="394"/>
      <c r="AZ577" s="394"/>
      <c r="BA577" s="372"/>
      <c r="BB577" s="394"/>
      <c r="BC577" s="372"/>
      <c r="BD577" s="394"/>
      <c r="BE577" s="365"/>
      <c r="BF577" s="365"/>
      <c r="BG577" s="366"/>
      <c r="BH577" s="365"/>
      <c r="BI577" s="366"/>
      <c r="BJ577" s="365"/>
      <c r="BK577" s="395"/>
      <c r="BL577" s="395"/>
      <c r="BM577" s="373"/>
      <c r="BN577" s="395"/>
      <c r="BO577" s="373"/>
      <c r="BP577" s="395"/>
      <c r="BQ577" s="390"/>
      <c r="BR577" s="390"/>
      <c r="BS577" s="368"/>
      <c r="BT577" s="390"/>
      <c r="BU577" s="368"/>
      <c r="BV577" s="390"/>
      <c r="BW577" s="394"/>
      <c r="BX577" s="394"/>
      <c r="BY577" s="372"/>
      <c r="BZ577" s="394"/>
      <c r="CA577" s="372"/>
      <c r="CB577" s="394"/>
      <c r="CC577" s="395"/>
      <c r="CD577" s="389"/>
      <c r="CE577" s="373"/>
      <c r="CF577" s="373"/>
      <c r="CG577" s="395"/>
      <c r="CH577" s="308"/>
    </row>
    <row r="578" spans="1:86" customFormat="1" hidden="1" x14ac:dyDescent="0.25">
      <c r="A578" s="374"/>
      <c r="B578" s="374"/>
      <c r="C578" s="374"/>
      <c r="D578" s="376"/>
      <c r="E578" s="374"/>
      <c r="F578" s="376"/>
      <c r="G578" s="386"/>
      <c r="H578" s="414"/>
      <c r="I578" s="415"/>
      <c r="J578" s="365"/>
      <c r="K578" s="365"/>
      <c r="L578" s="366"/>
      <c r="M578" s="366"/>
      <c r="N578" s="366"/>
      <c r="O578" s="389"/>
      <c r="P578" s="389"/>
      <c r="Q578" s="367"/>
      <c r="R578" s="367"/>
      <c r="S578" s="367"/>
      <c r="T578" s="367"/>
      <c r="U578" s="390"/>
      <c r="V578" s="368"/>
      <c r="W578" s="368"/>
      <c r="X578" s="368"/>
      <c r="Y578" s="368"/>
      <c r="Z578" s="368"/>
      <c r="AA578" s="391"/>
      <c r="AB578" s="369"/>
      <c r="AC578" s="369"/>
      <c r="AD578" s="369"/>
      <c r="AE578" s="369"/>
      <c r="AF578" s="369"/>
      <c r="AG578" s="392"/>
      <c r="AH578" s="370"/>
      <c r="AI578" s="370"/>
      <c r="AJ578" s="370"/>
      <c r="AK578" s="370"/>
      <c r="AL578" s="370"/>
      <c r="AM578" s="365"/>
      <c r="AN578" s="366"/>
      <c r="AO578" s="366"/>
      <c r="AP578" s="366"/>
      <c r="AQ578" s="366"/>
      <c r="AR578" s="366"/>
      <c r="AS578" s="393"/>
      <c r="AT578" s="371"/>
      <c r="AU578" s="371"/>
      <c r="AV578" s="371"/>
      <c r="AW578" s="371"/>
      <c r="AX578" s="371"/>
      <c r="AY578" s="394"/>
      <c r="AZ578" s="372"/>
      <c r="BA578" s="372"/>
      <c r="BB578" s="372"/>
      <c r="BC578" s="372"/>
      <c r="BD578" s="372"/>
      <c r="BE578" s="365"/>
      <c r="BF578" s="366"/>
      <c r="BG578" s="366"/>
      <c r="BH578" s="366"/>
      <c r="BI578" s="366"/>
      <c r="BJ578" s="366"/>
      <c r="BK578" s="395"/>
      <c r="BL578" s="373"/>
      <c r="BM578" s="373"/>
      <c r="BN578" s="373"/>
      <c r="BO578" s="373"/>
      <c r="BP578" s="373"/>
      <c r="BQ578" s="390"/>
      <c r="BR578" s="368"/>
      <c r="BS578" s="368"/>
      <c r="BT578" s="368"/>
      <c r="BU578" s="368"/>
      <c r="BV578" s="368"/>
      <c r="BW578" s="394"/>
      <c r="BX578" s="372"/>
      <c r="BY578" s="372"/>
      <c r="BZ578" s="372"/>
      <c r="CA578" s="372"/>
      <c r="CB578" s="372"/>
      <c r="CC578" s="395"/>
      <c r="CD578" s="389"/>
      <c r="CE578" s="373"/>
      <c r="CF578" s="373"/>
      <c r="CG578" s="373"/>
      <c r="CH578" s="308"/>
    </row>
    <row r="579" spans="1:86" customFormat="1" hidden="1" x14ac:dyDescent="0.25">
      <c r="A579" s="374"/>
      <c r="B579" s="374"/>
      <c r="C579" s="380"/>
      <c r="D579" s="387"/>
      <c r="E579" s="374"/>
      <c r="F579" s="387"/>
      <c r="G579" s="498"/>
      <c r="H579" s="458"/>
      <c r="I579" s="415"/>
      <c r="J579" s="365"/>
      <c r="K579" s="365"/>
      <c r="L579" s="366"/>
      <c r="M579" s="366"/>
      <c r="N579" s="366"/>
      <c r="O579" s="389"/>
      <c r="P579" s="389"/>
      <c r="Q579" s="367"/>
      <c r="R579" s="367"/>
      <c r="S579" s="367"/>
      <c r="T579" s="367"/>
      <c r="U579" s="390"/>
      <c r="V579" s="368"/>
      <c r="W579" s="368"/>
      <c r="X579" s="368"/>
      <c r="Y579" s="368"/>
      <c r="Z579" s="368"/>
      <c r="AA579" s="391"/>
      <c r="AB579" s="369"/>
      <c r="AC579" s="369"/>
      <c r="AD579" s="369"/>
      <c r="AE579" s="369"/>
      <c r="AF579" s="369"/>
      <c r="AG579" s="392"/>
      <c r="AH579" s="370"/>
      <c r="AI579" s="370"/>
      <c r="AJ579" s="370"/>
      <c r="AK579" s="370"/>
      <c r="AL579" s="370"/>
      <c r="AM579" s="365"/>
      <c r="AN579" s="366"/>
      <c r="AO579" s="366"/>
      <c r="AP579" s="366"/>
      <c r="AQ579" s="366"/>
      <c r="AR579" s="366"/>
      <c r="AS579" s="393"/>
      <c r="AT579" s="371"/>
      <c r="AU579" s="371"/>
      <c r="AV579" s="371"/>
      <c r="AW579" s="371"/>
      <c r="AX579" s="371"/>
      <c r="AY579" s="394"/>
      <c r="AZ579" s="372"/>
      <c r="BA579" s="372"/>
      <c r="BB579" s="372"/>
      <c r="BC579" s="372"/>
      <c r="BD579" s="372"/>
      <c r="BE579" s="365"/>
      <c r="BF579" s="366"/>
      <c r="BG579" s="366"/>
      <c r="BH579" s="366"/>
      <c r="BI579" s="366"/>
      <c r="BJ579" s="366"/>
      <c r="BK579" s="395"/>
      <c r="BL579" s="373"/>
      <c r="BM579" s="373"/>
      <c r="BN579" s="373"/>
      <c r="BO579" s="373"/>
      <c r="BP579" s="373"/>
      <c r="BQ579" s="390"/>
      <c r="BR579" s="368"/>
      <c r="BS579" s="368"/>
      <c r="BT579" s="368"/>
      <c r="BU579" s="368"/>
      <c r="BV579" s="368"/>
      <c r="BW579" s="394"/>
      <c r="BX579" s="372"/>
      <c r="BY579" s="372"/>
      <c r="BZ579" s="372"/>
      <c r="CA579" s="372"/>
      <c r="CB579" s="372"/>
      <c r="CC579" s="395"/>
      <c r="CD579" s="389"/>
      <c r="CE579" s="373"/>
      <c r="CF579" s="373"/>
      <c r="CG579" s="373"/>
      <c r="CH579" s="308"/>
    </row>
    <row r="580" spans="1:86" customFormat="1" hidden="1" x14ac:dyDescent="0.25">
      <c r="A580" s="374"/>
      <c r="B580" s="374"/>
      <c r="C580" s="374"/>
      <c r="D580" s="448"/>
      <c r="E580" s="374"/>
      <c r="F580" s="376"/>
      <c r="G580" s="498"/>
      <c r="H580" s="458"/>
      <c r="I580" s="415"/>
      <c r="J580" s="365"/>
      <c r="K580" s="365"/>
      <c r="L580" s="366"/>
      <c r="M580" s="366"/>
      <c r="N580" s="366"/>
      <c r="O580" s="389"/>
      <c r="P580" s="389"/>
      <c r="Q580" s="367"/>
      <c r="R580" s="367"/>
      <c r="S580" s="367"/>
      <c r="T580" s="367"/>
      <c r="U580" s="390"/>
      <c r="V580" s="368"/>
      <c r="W580" s="368"/>
      <c r="X580" s="368"/>
      <c r="Y580" s="368"/>
      <c r="Z580" s="368"/>
      <c r="AA580" s="391"/>
      <c r="AB580" s="369"/>
      <c r="AC580" s="369"/>
      <c r="AD580" s="369"/>
      <c r="AE580" s="369"/>
      <c r="AF580" s="369"/>
      <c r="AG580" s="392"/>
      <c r="AH580" s="370"/>
      <c r="AI580" s="370"/>
      <c r="AJ580" s="370"/>
      <c r="AK580" s="370"/>
      <c r="AL580" s="370"/>
      <c r="AM580" s="365"/>
      <c r="AN580" s="366"/>
      <c r="AO580" s="366"/>
      <c r="AP580" s="366"/>
      <c r="AQ580" s="366"/>
      <c r="AR580" s="366"/>
      <c r="AS580" s="393"/>
      <c r="AT580" s="371"/>
      <c r="AU580" s="371"/>
      <c r="AV580" s="371"/>
      <c r="AW580" s="371"/>
      <c r="AX580" s="371"/>
      <c r="AY580" s="394"/>
      <c r="AZ580" s="372"/>
      <c r="BA580" s="372"/>
      <c r="BB580" s="372"/>
      <c r="BC580" s="372"/>
      <c r="BD580" s="372"/>
      <c r="BE580" s="365"/>
      <c r="BF580" s="366"/>
      <c r="BG580" s="366"/>
      <c r="BH580" s="366"/>
      <c r="BI580" s="366"/>
      <c r="BJ580" s="366"/>
      <c r="BK580" s="395"/>
      <c r="BL580" s="373"/>
      <c r="BM580" s="373"/>
      <c r="BN580" s="373"/>
      <c r="BO580" s="373"/>
      <c r="BP580" s="373"/>
      <c r="BQ580" s="390"/>
      <c r="BR580" s="368"/>
      <c r="BS580" s="368"/>
      <c r="BT580" s="368"/>
      <c r="BU580" s="368"/>
      <c r="BV580" s="368"/>
      <c r="BW580" s="394"/>
      <c r="BX580" s="372"/>
      <c r="BY580" s="372"/>
      <c r="BZ580" s="372"/>
      <c r="CA580" s="372"/>
      <c r="CB580" s="372"/>
      <c r="CC580" s="395"/>
      <c r="CD580" s="389"/>
      <c r="CE580" s="373"/>
      <c r="CF580" s="373"/>
      <c r="CG580" s="373"/>
      <c r="CH580" s="308"/>
    </row>
    <row r="581" spans="1:86" customFormat="1" hidden="1" x14ac:dyDescent="0.25">
      <c r="A581" s="374"/>
      <c r="B581" s="374"/>
      <c r="C581" s="374"/>
      <c r="D581" s="383"/>
      <c r="E581" s="374"/>
      <c r="F581" s="376"/>
      <c r="G581" s="386"/>
      <c r="H581" s="444"/>
      <c r="I581" s="415"/>
      <c r="J581" s="365"/>
      <c r="K581" s="365"/>
      <c r="L581" s="366"/>
      <c r="M581" s="366"/>
      <c r="N581" s="366"/>
      <c r="O581" s="389"/>
      <c r="P581" s="389"/>
      <c r="Q581" s="367"/>
      <c r="R581" s="367"/>
      <c r="S581" s="367"/>
      <c r="T581" s="367"/>
      <c r="U581" s="390"/>
      <c r="V581" s="368"/>
      <c r="W581" s="368"/>
      <c r="X581" s="368"/>
      <c r="Y581" s="368"/>
      <c r="Z581" s="368"/>
      <c r="AA581" s="391"/>
      <c r="AB581" s="369"/>
      <c r="AC581" s="369"/>
      <c r="AD581" s="369"/>
      <c r="AE581" s="369"/>
      <c r="AF581" s="369"/>
      <c r="AG581" s="392"/>
      <c r="AH581" s="370"/>
      <c r="AI581" s="370"/>
      <c r="AJ581" s="370"/>
      <c r="AK581" s="370"/>
      <c r="AL581" s="370"/>
      <c r="AM581" s="365"/>
      <c r="AN581" s="366"/>
      <c r="AO581" s="366"/>
      <c r="AP581" s="366"/>
      <c r="AQ581" s="366"/>
      <c r="AR581" s="366"/>
      <c r="AS581" s="393"/>
      <c r="AT581" s="371"/>
      <c r="AU581" s="371"/>
      <c r="AV581" s="371"/>
      <c r="AW581" s="371"/>
      <c r="AX581" s="371"/>
      <c r="AY581" s="394"/>
      <c r="AZ581" s="372"/>
      <c r="BA581" s="372"/>
      <c r="BB581" s="372"/>
      <c r="BC581" s="372"/>
      <c r="BD581" s="372"/>
      <c r="BE581" s="365"/>
      <c r="BF581" s="366"/>
      <c r="BG581" s="366"/>
      <c r="BH581" s="366"/>
      <c r="BI581" s="366"/>
      <c r="BJ581" s="366"/>
      <c r="BK581" s="395"/>
      <c r="BL581" s="373"/>
      <c r="BM581" s="373"/>
      <c r="BN581" s="373"/>
      <c r="BO581" s="373"/>
      <c r="BP581" s="373"/>
      <c r="BQ581" s="390"/>
      <c r="BR581" s="368"/>
      <c r="BS581" s="368"/>
      <c r="BT581" s="368"/>
      <c r="BU581" s="368"/>
      <c r="BV581" s="368"/>
      <c r="BW581" s="394"/>
      <c r="BX581" s="372"/>
      <c r="BY581" s="372"/>
      <c r="BZ581" s="372"/>
      <c r="CA581" s="372"/>
      <c r="CB581" s="372"/>
      <c r="CC581" s="395"/>
      <c r="CD581" s="389"/>
      <c r="CE581" s="373"/>
      <c r="CF581" s="373"/>
      <c r="CG581" s="373"/>
      <c r="CH581" s="308"/>
    </row>
    <row r="582" spans="1:86" customFormat="1" hidden="1" x14ac:dyDescent="0.25">
      <c r="A582" s="374"/>
      <c r="B582" s="374"/>
      <c r="C582" s="374"/>
      <c r="D582" s="376"/>
      <c r="E582" s="374"/>
      <c r="F582" s="376"/>
      <c r="G582" s="386"/>
      <c r="H582" s="414"/>
      <c r="I582" s="415"/>
      <c r="J582" s="365"/>
      <c r="K582" s="365"/>
      <c r="L582" s="366"/>
      <c r="M582" s="366"/>
      <c r="N582" s="365"/>
      <c r="O582" s="389"/>
      <c r="P582" s="389"/>
      <c r="Q582" s="367"/>
      <c r="R582" s="389"/>
      <c r="S582" s="367"/>
      <c r="T582" s="389"/>
      <c r="U582" s="390"/>
      <c r="V582" s="390"/>
      <c r="W582" s="368"/>
      <c r="X582" s="390"/>
      <c r="Y582" s="368"/>
      <c r="Z582" s="390"/>
      <c r="AA582" s="391"/>
      <c r="AB582" s="391"/>
      <c r="AC582" s="369"/>
      <c r="AD582" s="391"/>
      <c r="AE582" s="369"/>
      <c r="AF582" s="391"/>
      <c r="AG582" s="392"/>
      <c r="AH582" s="392"/>
      <c r="AI582" s="370"/>
      <c r="AJ582" s="392"/>
      <c r="AK582" s="370"/>
      <c r="AL582" s="392"/>
      <c r="AM582" s="365"/>
      <c r="AN582" s="365"/>
      <c r="AO582" s="366"/>
      <c r="AP582" s="365"/>
      <c r="AQ582" s="366"/>
      <c r="AR582" s="365"/>
      <c r="AS582" s="393"/>
      <c r="AT582" s="393"/>
      <c r="AU582" s="371"/>
      <c r="AV582" s="393"/>
      <c r="AW582" s="371"/>
      <c r="AX582" s="393"/>
      <c r="AY582" s="394"/>
      <c r="AZ582" s="394"/>
      <c r="BA582" s="372"/>
      <c r="BB582" s="394"/>
      <c r="BC582" s="372"/>
      <c r="BD582" s="394"/>
      <c r="BE582" s="365"/>
      <c r="BF582" s="365"/>
      <c r="BG582" s="366"/>
      <c r="BH582" s="365"/>
      <c r="BI582" s="366"/>
      <c r="BJ582" s="365"/>
      <c r="BK582" s="395"/>
      <c r="BL582" s="395"/>
      <c r="BM582" s="373"/>
      <c r="BN582" s="395"/>
      <c r="BO582" s="373"/>
      <c r="BP582" s="395"/>
      <c r="BQ582" s="390"/>
      <c r="BR582" s="390"/>
      <c r="BS582" s="368"/>
      <c r="BT582" s="390"/>
      <c r="BU582" s="368"/>
      <c r="BV582" s="390"/>
      <c r="BW582" s="394"/>
      <c r="BX582" s="394"/>
      <c r="BY582" s="372"/>
      <c r="BZ582" s="394"/>
      <c r="CA582" s="372"/>
      <c r="CB582" s="394"/>
      <c r="CC582" s="395"/>
      <c r="CD582" s="389"/>
      <c r="CE582" s="373"/>
      <c r="CF582" s="373"/>
      <c r="CG582" s="395"/>
      <c r="CH582" s="308"/>
    </row>
    <row r="583" spans="1:86" customFormat="1" hidden="1" x14ac:dyDescent="0.25">
      <c r="A583" s="405"/>
      <c r="B583" s="405"/>
      <c r="C583" s="405"/>
      <c r="D583" s="406"/>
      <c r="E583" s="405"/>
      <c r="F583" s="406"/>
      <c r="G583" s="407"/>
      <c r="H583" s="469"/>
      <c r="I583" s="408"/>
      <c r="J583" s="418"/>
      <c r="K583" s="418"/>
      <c r="L583" s="418"/>
      <c r="M583" s="418"/>
      <c r="N583" s="418"/>
      <c r="O583" s="419"/>
      <c r="P583" s="419"/>
      <c r="Q583" s="419"/>
      <c r="R583" s="419"/>
      <c r="S583" s="419"/>
      <c r="T583" s="419"/>
      <c r="U583" s="420"/>
      <c r="V583" s="420"/>
      <c r="W583" s="420"/>
      <c r="X583" s="420"/>
      <c r="Y583" s="420"/>
      <c r="Z583" s="420"/>
      <c r="AA583" s="421"/>
      <c r="AB583" s="421"/>
      <c r="AC583" s="421"/>
      <c r="AD583" s="421"/>
      <c r="AE583" s="421"/>
      <c r="AF583" s="421"/>
      <c r="AG583" s="422"/>
      <c r="AH583" s="422"/>
      <c r="AI583" s="422"/>
      <c r="AJ583" s="422"/>
      <c r="AK583" s="422"/>
      <c r="AL583" s="422"/>
      <c r="AM583" s="418"/>
      <c r="AN583" s="418"/>
      <c r="AO583" s="418"/>
      <c r="AP583" s="418"/>
      <c r="AQ583" s="418"/>
      <c r="AR583" s="418"/>
      <c r="AS583" s="423"/>
      <c r="AT583" s="423"/>
      <c r="AU583" s="423"/>
      <c r="AV583" s="423"/>
      <c r="AW583" s="423"/>
      <c r="AX583" s="423"/>
      <c r="AY583" s="424"/>
      <c r="AZ583" s="424"/>
      <c r="BA583" s="424"/>
      <c r="BB583" s="424"/>
      <c r="BC583" s="424"/>
      <c r="BD583" s="424"/>
      <c r="BE583" s="418"/>
      <c r="BF583" s="418"/>
      <c r="BG583" s="418"/>
      <c r="BH583" s="418"/>
      <c r="BI583" s="418"/>
      <c r="BJ583" s="418"/>
      <c r="BK583" s="425"/>
      <c r="BL583" s="425"/>
      <c r="BM583" s="425"/>
      <c r="BN583" s="425"/>
      <c r="BO583" s="425"/>
      <c r="BP583" s="425"/>
      <c r="BQ583" s="420"/>
      <c r="BR583" s="420"/>
      <c r="BS583" s="420"/>
      <c r="BT583" s="420"/>
      <c r="BU583" s="420"/>
      <c r="BV583" s="420"/>
      <c r="BW583" s="424"/>
      <c r="BX583" s="424"/>
      <c r="BY583" s="424"/>
      <c r="BZ583" s="424"/>
      <c r="CA583" s="424"/>
      <c r="CB583" s="424"/>
      <c r="CC583" s="425"/>
      <c r="CD583" s="419"/>
      <c r="CE583" s="425"/>
      <c r="CF583" s="425"/>
      <c r="CG583" s="425"/>
      <c r="CH583" s="308"/>
    </row>
    <row r="584" spans="1:86" customFormat="1" hidden="1" x14ac:dyDescent="0.25">
      <c r="A584" s="502"/>
      <c r="B584" s="310"/>
      <c r="C584" s="310"/>
      <c r="D584" s="399"/>
      <c r="E584" s="310"/>
      <c r="F584" s="399"/>
      <c r="G584" s="311"/>
      <c r="H584" s="427"/>
      <c r="I584" s="504"/>
      <c r="J584" s="365"/>
      <c r="K584" s="365"/>
      <c r="L584" s="366"/>
      <c r="M584" s="366"/>
      <c r="N584" s="366"/>
      <c r="O584" s="389"/>
      <c r="P584" s="389"/>
      <c r="Q584" s="367"/>
      <c r="R584" s="367"/>
      <c r="S584" s="367"/>
      <c r="T584" s="367"/>
      <c r="U584" s="390"/>
      <c r="V584" s="368"/>
      <c r="W584" s="368"/>
      <c r="X584" s="368"/>
      <c r="Y584" s="368"/>
      <c r="Z584" s="368"/>
      <c r="AA584" s="391"/>
      <c r="AB584" s="369"/>
      <c r="AC584" s="369"/>
      <c r="AD584" s="369"/>
      <c r="AE584" s="369"/>
      <c r="AF584" s="369"/>
      <c r="AG584" s="392"/>
      <c r="AH584" s="370"/>
      <c r="AI584" s="370"/>
      <c r="AJ584" s="370"/>
      <c r="AK584" s="370"/>
      <c r="AL584" s="370"/>
      <c r="AM584" s="365"/>
      <c r="AN584" s="366"/>
      <c r="AO584" s="366"/>
      <c r="AP584" s="366"/>
      <c r="AQ584" s="366"/>
      <c r="AR584" s="366"/>
      <c r="AS584" s="393"/>
      <c r="AT584" s="371"/>
      <c r="AU584" s="371"/>
      <c r="AV584" s="371"/>
      <c r="AW584" s="371"/>
      <c r="AX584" s="371"/>
      <c r="AY584" s="394"/>
      <c r="AZ584" s="372"/>
      <c r="BA584" s="372"/>
      <c r="BB584" s="372"/>
      <c r="BC584" s="372"/>
      <c r="BD584" s="372"/>
      <c r="BE584" s="365"/>
      <c r="BF584" s="366"/>
      <c r="BG584" s="366"/>
      <c r="BH584" s="366"/>
      <c r="BI584" s="366"/>
      <c r="BJ584" s="366"/>
      <c r="BK584" s="395"/>
      <c r="BL584" s="373"/>
      <c r="BM584" s="373"/>
      <c r="BN584" s="373"/>
      <c r="BO584" s="373"/>
      <c r="BP584" s="373"/>
      <c r="BQ584" s="390"/>
      <c r="BR584" s="368"/>
      <c r="BS584" s="368"/>
      <c r="BT584" s="368"/>
      <c r="BU584" s="368"/>
      <c r="BV584" s="368"/>
      <c r="BW584" s="394"/>
      <c r="BX584" s="372"/>
      <c r="BY584" s="372"/>
      <c r="BZ584" s="372"/>
      <c r="CA584" s="372"/>
      <c r="CB584" s="372"/>
      <c r="CC584" s="395"/>
      <c r="CD584" s="389"/>
      <c r="CE584" s="373"/>
      <c r="CF584" s="373"/>
      <c r="CG584" s="373"/>
      <c r="CH584" s="308"/>
    </row>
    <row r="585" spans="1:86" customFormat="1" hidden="1" x14ac:dyDescent="0.25">
      <c r="A585" s="497"/>
      <c r="B585" s="330"/>
      <c r="C585" s="330"/>
      <c r="D585" s="431"/>
      <c r="E585" s="330"/>
      <c r="F585" s="431"/>
      <c r="G585" s="331"/>
      <c r="H585" s="432"/>
      <c r="I585" s="433"/>
      <c r="J585" s="365"/>
      <c r="K585" s="365"/>
      <c r="L585" s="366"/>
      <c r="M585" s="366"/>
      <c r="N585" s="366"/>
      <c r="O585" s="389"/>
      <c r="P585" s="389"/>
      <c r="Q585" s="367"/>
      <c r="R585" s="367"/>
      <c r="S585" s="367"/>
      <c r="T585" s="367"/>
      <c r="U585" s="390"/>
      <c r="V585" s="368"/>
      <c r="W585" s="368"/>
      <c r="X585" s="368"/>
      <c r="Y585" s="368"/>
      <c r="Z585" s="368"/>
      <c r="AA585" s="391"/>
      <c r="AB585" s="369"/>
      <c r="AC585" s="369"/>
      <c r="AD585" s="369"/>
      <c r="AE585" s="369"/>
      <c r="AF585" s="369"/>
      <c r="AG585" s="392"/>
      <c r="AH585" s="370"/>
      <c r="AI585" s="370"/>
      <c r="AJ585" s="370"/>
      <c r="AK585" s="370"/>
      <c r="AL585" s="370"/>
      <c r="AM585" s="365"/>
      <c r="AN585" s="366"/>
      <c r="AO585" s="366"/>
      <c r="AP585" s="366"/>
      <c r="AQ585" s="366"/>
      <c r="AR585" s="366"/>
      <c r="AS585" s="393"/>
      <c r="AT585" s="371"/>
      <c r="AU585" s="371"/>
      <c r="AV585" s="371"/>
      <c r="AW585" s="371"/>
      <c r="AX585" s="371"/>
      <c r="AY585" s="394"/>
      <c r="AZ585" s="372"/>
      <c r="BA585" s="372"/>
      <c r="BB585" s="372"/>
      <c r="BC585" s="372"/>
      <c r="BD585" s="372"/>
      <c r="BE585" s="365"/>
      <c r="BF585" s="366"/>
      <c r="BG585" s="366"/>
      <c r="BH585" s="366"/>
      <c r="BI585" s="366"/>
      <c r="BJ585" s="366"/>
      <c r="BK585" s="395"/>
      <c r="BL585" s="373"/>
      <c r="BM585" s="373"/>
      <c r="BN585" s="373"/>
      <c r="BO585" s="373"/>
      <c r="BP585" s="373"/>
      <c r="BQ585" s="390"/>
      <c r="BR585" s="368"/>
      <c r="BS585" s="368"/>
      <c r="BT585" s="368"/>
      <c r="BU585" s="368"/>
      <c r="BV585" s="368"/>
      <c r="BW585" s="394"/>
      <c r="BX585" s="372"/>
      <c r="BY585" s="372"/>
      <c r="BZ585" s="372"/>
      <c r="CA585" s="372"/>
      <c r="CB585" s="372"/>
      <c r="CC585" s="395"/>
      <c r="CD585" s="389"/>
      <c r="CE585" s="373"/>
      <c r="CF585" s="373"/>
      <c r="CG585" s="373"/>
      <c r="CH585" s="308"/>
    </row>
    <row r="586" spans="1:86" customFormat="1" hidden="1" x14ac:dyDescent="0.25">
      <c r="A586" s="497"/>
      <c r="B586" s="330"/>
      <c r="C586" s="330"/>
      <c r="D586" s="431"/>
      <c r="E586" s="330"/>
      <c r="F586" s="431"/>
      <c r="G586" s="331"/>
      <c r="H586" s="436"/>
      <c r="I586" s="433"/>
      <c r="J586" s="365"/>
      <c r="K586" s="365"/>
      <c r="L586" s="366"/>
      <c r="M586" s="366"/>
      <c r="N586" s="366"/>
      <c r="O586" s="389"/>
      <c r="P586" s="389"/>
      <c r="Q586" s="367"/>
      <c r="R586" s="367"/>
      <c r="S586" s="367"/>
      <c r="T586" s="367"/>
      <c r="U586" s="390"/>
      <c r="V586" s="368"/>
      <c r="W586" s="368"/>
      <c r="X586" s="368"/>
      <c r="Y586" s="368"/>
      <c r="Z586" s="368"/>
      <c r="AA586" s="391"/>
      <c r="AB586" s="369"/>
      <c r="AC586" s="369"/>
      <c r="AD586" s="369"/>
      <c r="AE586" s="369"/>
      <c r="AF586" s="369"/>
      <c r="AG586" s="392"/>
      <c r="AH586" s="370"/>
      <c r="AI586" s="370"/>
      <c r="AJ586" s="370"/>
      <c r="AK586" s="370"/>
      <c r="AL586" s="370"/>
      <c r="AM586" s="365"/>
      <c r="AN586" s="366"/>
      <c r="AO586" s="366"/>
      <c r="AP586" s="366"/>
      <c r="AQ586" s="366"/>
      <c r="AR586" s="366"/>
      <c r="AS586" s="393"/>
      <c r="AT586" s="371"/>
      <c r="AU586" s="371"/>
      <c r="AV586" s="371"/>
      <c r="AW586" s="371"/>
      <c r="AX586" s="371"/>
      <c r="AY586" s="394"/>
      <c r="AZ586" s="372"/>
      <c r="BA586" s="372"/>
      <c r="BB586" s="372"/>
      <c r="BC586" s="372"/>
      <c r="BD586" s="372"/>
      <c r="BE586" s="365"/>
      <c r="BF586" s="366"/>
      <c r="BG586" s="366"/>
      <c r="BH586" s="366"/>
      <c r="BI586" s="366"/>
      <c r="BJ586" s="366"/>
      <c r="BK586" s="395"/>
      <c r="BL586" s="373"/>
      <c r="BM586" s="373"/>
      <c r="BN586" s="373"/>
      <c r="BO586" s="373"/>
      <c r="BP586" s="373"/>
      <c r="BQ586" s="390"/>
      <c r="BR586" s="368"/>
      <c r="BS586" s="368"/>
      <c r="BT586" s="368"/>
      <c r="BU586" s="368"/>
      <c r="BV586" s="368"/>
      <c r="BW586" s="394"/>
      <c r="BX586" s="372"/>
      <c r="BY586" s="372"/>
      <c r="BZ586" s="372"/>
      <c r="CA586" s="372"/>
      <c r="CB586" s="372"/>
      <c r="CC586" s="395"/>
      <c r="CD586" s="389"/>
      <c r="CE586" s="373"/>
      <c r="CF586" s="373"/>
      <c r="CG586" s="373"/>
      <c r="CH586" s="308"/>
    </row>
    <row r="587" spans="1:86" customFormat="1" hidden="1" x14ac:dyDescent="0.25">
      <c r="A587" s="497"/>
      <c r="B587" s="330"/>
      <c r="C587" s="330"/>
      <c r="D587" s="431"/>
      <c r="E587" s="330"/>
      <c r="F587" s="431"/>
      <c r="G587" s="481"/>
      <c r="H587" s="436"/>
      <c r="I587" s="433"/>
      <c r="J587" s="365"/>
      <c r="K587" s="365"/>
      <c r="L587" s="366"/>
      <c r="M587" s="366"/>
      <c r="N587" s="366"/>
      <c r="O587" s="389"/>
      <c r="P587" s="389"/>
      <c r="Q587" s="367"/>
      <c r="R587" s="367"/>
      <c r="S587" s="367"/>
      <c r="T587" s="367"/>
      <c r="U587" s="390"/>
      <c r="V587" s="368"/>
      <c r="W587" s="368"/>
      <c r="X587" s="368"/>
      <c r="Y587" s="368"/>
      <c r="Z587" s="368"/>
      <c r="AA587" s="391"/>
      <c r="AB587" s="369"/>
      <c r="AC587" s="369"/>
      <c r="AD587" s="369"/>
      <c r="AE587" s="369"/>
      <c r="AF587" s="369"/>
      <c r="AG587" s="392"/>
      <c r="AH587" s="370"/>
      <c r="AI587" s="370"/>
      <c r="AJ587" s="370"/>
      <c r="AK587" s="370"/>
      <c r="AL587" s="370"/>
      <c r="AM587" s="365"/>
      <c r="AN587" s="366"/>
      <c r="AO587" s="366"/>
      <c r="AP587" s="366"/>
      <c r="AQ587" s="366"/>
      <c r="AR587" s="366"/>
      <c r="AS587" s="393"/>
      <c r="AT587" s="371"/>
      <c r="AU587" s="371"/>
      <c r="AV587" s="371"/>
      <c r="AW587" s="371"/>
      <c r="AX587" s="371"/>
      <c r="AY587" s="394"/>
      <c r="AZ587" s="372"/>
      <c r="BA587" s="372"/>
      <c r="BB587" s="372"/>
      <c r="BC587" s="372"/>
      <c r="BD587" s="372"/>
      <c r="BE587" s="365"/>
      <c r="BF587" s="366"/>
      <c r="BG587" s="366"/>
      <c r="BH587" s="366"/>
      <c r="BI587" s="366"/>
      <c r="BJ587" s="366"/>
      <c r="BK587" s="395"/>
      <c r="BL587" s="373"/>
      <c r="BM587" s="373"/>
      <c r="BN587" s="373"/>
      <c r="BO587" s="373"/>
      <c r="BP587" s="373"/>
      <c r="BQ587" s="390"/>
      <c r="BR587" s="368"/>
      <c r="BS587" s="368"/>
      <c r="BT587" s="368"/>
      <c r="BU587" s="368"/>
      <c r="BV587" s="368"/>
      <c r="BW587" s="394"/>
      <c r="BX587" s="372"/>
      <c r="BY587" s="372"/>
      <c r="BZ587" s="372"/>
      <c r="CA587" s="372"/>
      <c r="CB587" s="372"/>
      <c r="CC587" s="395"/>
      <c r="CD587" s="389"/>
      <c r="CE587" s="373"/>
      <c r="CF587" s="373"/>
      <c r="CG587" s="373"/>
      <c r="CH587" s="308"/>
    </row>
    <row r="588" spans="1:86" customFormat="1" hidden="1" x14ac:dyDescent="0.25">
      <c r="A588" s="497"/>
      <c r="B588" s="330"/>
      <c r="C588" s="330"/>
      <c r="D588" s="431"/>
      <c r="E588" s="330"/>
      <c r="F588" s="431"/>
      <c r="G588" s="481"/>
      <c r="H588" s="432"/>
      <c r="I588" s="433"/>
      <c r="J588" s="365"/>
      <c r="K588" s="365"/>
      <c r="L588" s="366"/>
      <c r="M588" s="366"/>
      <c r="N588" s="366"/>
      <c r="O588" s="389"/>
      <c r="P588" s="389"/>
      <c r="Q588" s="367"/>
      <c r="R588" s="367"/>
      <c r="S588" s="367"/>
      <c r="T588" s="367"/>
      <c r="U588" s="390"/>
      <c r="V588" s="368"/>
      <c r="W588" s="368"/>
      <c r="X588" s="368"/>
      <c r="Y588" s="368"/>
      <c r="Z588" s="368"/>
      <c r="AA588" s="391"/>
      <c r="AB588" s="369"/>
      <c r="AC588" s="369"/>
      <c r="AD588" s="369"/>
      <c r="AE588" s="369"/>
      <c r="AF588" s="369"/>
      <c r="AG588" s="392"/>
      <c r="AH588" s="370"/>
      <c r="AI588" s="370"/>
      <c r="AJ588" s="370"/>
      <c r="AK588" s="370"/>
      <c r="AL588" s="370"/>
      <c r="AM588" s="365"/>
      <c r="AN588" s="366"/>
      <c r="AO588" s="366"/>
      <c r="AP588" s="366"/>
      <c r="AQ588" s="366"/>
      <c r="AR588" s="366"/>
      <c r="AS588" s="393"/>
      <c r="AT588" s="371"/>
      <c r="AU588" s="371"/>
      <c r="AV588" s="371"/>
      <c r="AW588" s="371"/>
      <c r="AX588" s="371"/>
      <c r="AY588" s="394"/>
      <c r="AZ588" s="372"/>
      <c r="BA588" s="372"/>
      <c r="BB588" s="372"/>
      <c r="BC588" s="372"/>
      <c r="BD588" s="372"/>
      <c r="BE588" s="365"/>
      <c r="BF588" s="366"/>
      <c r="BG588" s="366"/>
      <c r="BH588" s="366"/>
      <c r="BI588" s="366"/>
      <c r="BJ588" s="366"/>
      <c r="BK588" s="395"/>
      <c r="BL588" s="373"/>
      <c r="BM588" s="373"/>
      <c r="BN588" s="373"/>
      <c r="BO588" s="373"/>
      <c r="BP588" s="373"/>
      <c r="BQ588" s="390"/>
      <c r="BR588" s="368"/>
      <c r="BS588" s="368"/>
      <c r="BT588" s="368"/>
      <c r="BU588" s="368"/>
      <c r="BV588" s="368"/>
      <c r="BW588" s="394"/>
      <c r="BX588" s="372"/>
      <c r="BY588" s="372"/>
      <c r="BZ588" s="372"/>
      <c r="CA588" s="372"/>
      <c r="CB588" s="372"/>
      <c r="CC588" s="395"/>
      <c r="CD588" s="389"/>
      <c r="CE588" s="373"/>
      <c r="CF588" s="373"/>
      <c r="CG588" s="373"/>
      <c r="CH588" s="308"/>
    </row>
    <row r="589" spans="1:86" customFormat="1" hidden="1" x14ac:dyDescent="0.25">
      <c r="A589" s="505"/>
      <c r="B589" s="352"/>
      <c r="C589" s="352"/>
      <c r="D589" s="439"/>
      <c r="E589" s="352"/>
      <c r="F589" s="439"/>
      <c r="G589" s="517"/>
      <c r="H589" s="440"/>
      <c r="I589" s="441"/>
      <c r="J589" s="365"/>
      <c r="K589" s="365"/>
      <c r="L589" s="366"/>
      <c r="M589" s="366"/>
      <c r="N589" s="366"/>
      <c r="O589" s="389"/>
      <c r="P589" s="389"/>
      <c r="Q589" s="367"/>
      <c r="R589" s="367"/>
      <c r="S589" s="367"/>
      <c r="T589" s="367"/>
      <c r="U589" s="390"/>
      <c r="V589" s="368"/>
      <c r="W589" s="368"/>
      <c r="X589" s="368"/>
      <c r="Y589" s="368"/>
      <c r="Z589" s="368"/>
      <c r="AA589" s="391"/>
      <c r="AB589" s="369"/>
      <c r="AC589" s="369"/>
      <c r="AD589" s="369"/>
      <c r="AE589" s="369"/>
      <c r="AF589" s="369"/>
      <c r="AG589" s="392"/>
      <c r="AH589" s="370"/>
      <c r="AI589" s="370"/>
      <c r="AJ589" s="370"/>
      <c r="AK589" s="370"/>
      <c r="AL589" s="370"/>
      <c r="AM589" s="365"/>
      <c r="AN589" s="366"/>
      <c r="AO589" s="366"/>
      <c r="AP589" s="366"/>
      <c r="AQ589" s="366"/>
      <c r="AR589" s="366"/>
      <c r="AS589" s="393"/>
      <c r="AT589" s="371"/>
      <c r="AU589" s="371"/>
      <c r="AV589" s="371"/>
      <c r="AW589" s="371"/>
      <c r="AX589" s="371"/>
      <c r="AY589" s="394"/>
      <c r="AZ589" s="372"/>
      <c r="BA589" s="372"/>
      <c r="BB589" s="372"/>
      <c r="BC589" s="372"/>
      <c r="BD589" s="372"/>
      <c r="BE589" s="365"/>
      <c r="BF589" s="366"/>
      <c r="BG589" s="366"/>
      <c r="BH589" s="366"/>
      <c r="BI589" s="366"/>
      <c r="BJ589" s="366"/>
      <c r="BK589" s="395"/>
      <c r="BL589" s="373"/>
      <c r="BM589" s="373"/>
      <c r="BN589" s="373"/>
      <c r="BO589" s="373"/>
      <c r="BP589" s="373"/>
      <c r="BQ589" s="390"/>
      <c r="BR589" s="368"/>
      <c r="BS589" s="368"/>
      <c r="BT589" s="368"/>
      <c r="BU589" s="368"/>
      <c r="BV589" s="368"/>
      <c r="BW589" s="394"/>
      <c r="BX589" s="372"/>
      <c r="BY589" s="372"/>
      <c r="BZ589" s="372"/>
      <c r="CA589" s="372"/>
      <c r="CB589" s="372"/>
      <c r="CC589" s="395"/>
      <c r="CD589" s="389"/>
      <c r="CE589" s="373"/>
      <c r="CF589" s="373"/>
      <c r="CG589" s="373"/>
      <c r="CH589" s="308"/>
    </row>
    <row r="590" spans="1:86" customFormat="1" hidden="1" x14ac:dyDescent="0.25">
      <c r="A590" s="505"/>
      <c r="B590" s="352"/>
      <c r="C590" s="352"/>
      <c r="D590" s="439"/>
      <c r="E590" s="352"/>
      <c r="F590" s="439"/>
      <c r="G590" s="517"/>
      <c r="H590" s="440"/>
      <c r="I590" s="441"/>
      <c r="J590" s="365"/>
      <c r="K590" s="365"/>
      <c r="L590" s="366"/>
      <c r="M590" s="366"/>
      <c r="N590" s="366"/>
      <c r="O590" s="389"/>
      <c r="P590" s="389"/>
      <c r="Q590" s="367"/>
      <c r="R590" s="367"/>
      <c r="S590" s="367"/>
      <c r="T590" s="367"/>
      <c r="U590" s="390"/>
      <c r="V590" s="368"/>
      <c r="W590" s="368"/>
      <c r="X590" s="368"/>
      <c r="Y590" s="368"/>
      <c r="Z590" s="368"/>
      <c r="AA590" s="391"/>
      <c r="AB590" s="369"/>
      <c r="AC590" s="369"/>
      <c r="AD590" s="369"/>
      <c r="AE590" s="369"/>
      <c r="AF590" s="369"/>
      <c r="AG590" s="392"/>
      <c r="AH590" s="370"/>
      <c r="AI590" s="370"/>
      <c r="AJ590" s="370"/>
      <c r="AK590" s="370"/>
      <c r="AL590" s="370"/>
      <c r="AM590" s="365"/>
      <c r="AN590" s="366"/>
      <c r="AO590" s="366"/>
      <c r="AP590" s="366"/>
      <c r="AQ590" s="366"/>
      <c r="AR590" s="366"/>
      <c r="AS590" s="393"/>
      <c r="AT590" s="371"/>
      <c r="AU590" s="371"/>
      <c r="AV590" s="371"/>
      <c r="AW590" s="371"/>
      <c r="AX590" s="371"/>
      <c r="AY590" s="394"/>
      <c r="AZ590" s="372"/>
      <c r="BA590" s="372"/>
      <c r="BB590" s="372"/>
      <c r="BC590" s="372"/>
      <c r="BD590" s="372"/>
      <c r="BE590" s="365"/>
      <c r="BF590" s="366"/>
      <c r="BG590" s="366"/>
      <c r="BH590" s="366"/>
      <c r="BI590" s="366"/>
      <c r="BJ590" s="366"/>
      <c r="BK590" s="395"/>
      <c r="BL590" s="373"/>
      <c r="BM590" s="373"/>
      <c r="BN590" s="373"/>
      <c r="BO590" s="373"/>
      <c r="BP590" s="373"/>
      <c r="BQ590" s="390"/>
      <c r="BR590" s="368"/>
      <c r="BS590" s="368"/>
      <c r="BT590" s="368"/>
      <c r="BU590" s="368"/>
      <c r="BV590" s="368"/>
      <c r="BW590" s="394"/>
      <c r="BX590" s="372"/>
      <c r="BY590" s="372"/>
      <c r="BZ590" s="372"/>
      <c r="CA590" s="372"/>
      <c r="CB590" s="372"/>
      <c r="CC590" s="395"/>
      <c r="CD590" s="389"/>
      <c r="CE590" s="373"/>
      <c r="CF590" s="373"/>
      <c r="CG590" s="373"/>
      <c r="CH590" s="308"/>
    </row>
    <row r="591" spans="1:86" customFormat="1" hidden="1" x14ac:dyDescent="0.25">
      <c r="A591" s="374"/>
      <c r="B591" s="374"/>
      <c r="C591" s="374"/>
      <c r="D591" s="376"/>
      <c r="E591" s="374"/>
      <c r="F591" s="376"/>
      <c r="G591" s="386"/>
      <c r="H591" s="458"/>
      <c r="I591" s="507"/>
      <c r="J591" s="365"/>
      <c r="K591" s="365"/>
      <c r="L591" s="366"/>
      <c r="M591" s="366"/>
      <c r="N591" s="366"/>
      <c r="O591" s="389"/>
      <c r="P591" s="389"/>
      <c r="Q591" s="367"/>
      <c r="R591" s="367"/>
      <c r="S591" s="367"/>
      <c r="T591" s="367"/>
      <c r="U591" s="390"/>
      <c r="V591" s="368"/>
      <c r="W591" s="368"/>
      <c r="X591" s="368"/>
      <c r="Y591" s="368"/>
      <c r="Z591" s="368"/>
      <c r="AA591" s="391"/>
      <c r="AB591" s="369"/>
      <c r="AC591" s="369"/>
      <c r="AD591" s="369"/>
      <c r="AE591" s="369"/>
      <c r="AF591" s="369"/>
      <c r="AG591" s="392"/>
      <c r="AH591" s="370"/>
      <c r="AI591" s="370"/>
      <c r="AJ591" s="370"/>
      <c r="AK591" s="370"/>
      <c r="AL591" s="370"/>
      <c r="AM591" s="365"/>
      <c r="AN591" s="366"/>
      <c r="AO591" s="366"/>
      <c r="AP591" s="366"/>
      <c r="AQ591" s="366"/>
      <c r="AR591" s="366"/>
      <c r="AS591" s="393"/>
      <c r="AT591" s="371"/>
      <c r="AU591" s="371"/>
      <c r="AV591" s="371"/>
      <c r="AW591" s="371"/>
      <c r="AX591" s="371"/>
      <c r="AY591" s="394"/>
      <c r="AZ591" s="372"/>
      <c r="BA591" s="372"/>
      <c r="BB591" s="372"/>
      <c r="BC591" s="372"/>
      <c r="BD591" s="372"/>
      <c r="BE591" s="365"/>
      <c r="BF591" s="366"/>
      <c r="BG591" s="366"/>
      <c r="BH591" s="366"/>
      <c r="BI591" s="366"/>
      <c r="BJ591" s="366"/>
      <c r="BK591" s="395"/>
      <c r="BL591" s="373"/>
      <c r="BM591" s="373"/>
      <c r="BN591" s="373"/>
      <c r="BO591" s="373"/>
      <c r="BP591" s="373"/>
      <c r="BQ591" s="390"/>
      <c r="BR591" s="368"/>
      <c r="BS591" s="368"/>
      <c r="BT591" s="368"/>
      <c r="BU591" s="368"/>
      <c r="BV591" s="368"/>
      <c r="BW591" s="394"/>
      <c r="BX591" s="372"/>
      <c r="BY591" s="372"/>
      <c r="BZ591" s="372"/>
      <c r="CA591" s="372"/>
      <c r="CB591" s="372"/>
      <c r="CC591" s="395"/>
      <c r="CD591" s="389"/>
      <c r="CE591" s="373"/>
      <c r="CF591" s="373"/>
      <c r="CG591" s="373"/>
      <c r="CH591" s="308"/>
    </row>
    <row r="592" spans="1:86" customFormat="1" hidden="1" x14ac:dyDescent="0.25">
      <c r="A592" s="374"/>
      <c r="B592" s="374"/>
      <c r="C592" s="374"/>
      <c r="D592" s="376"/>
      <c r="E592" s="374"/>
      <c r="F592" s="376"/>
      <c r="G592" s="386"/>
      <c r="H592" s="458"/>
      <c r="I592" s="472"/>
      <c r="J592" s="365"/>
      <c r="K592" s="365"/>
      <c r="L592" s="366"/>
      <c r="M592" s="366"/>
      <c r="N592" s="366"/>
      <c r="O592" s="389"/>
      <c r="P592" s="389"/>
      <c r="Q592" s="367"/>
      <c r="R592" s="367"/>
      <c r="S592" s="367"/>
      <c r="T592" s="367"/>
      <c r="U592" s="390"/>
      <c r="V592" s="368"/>
      <c r="W592" s="368"/>
      <c r="X592" s="368"/>
      <c r="Y592" s="368"/>
      <c r="Z592" s="368"/>
      <c r="AA592" s="391"/>
      <c r="AB592" s="369"/>
      <c r="AC592" s="369"/>
      <c r="AD592" s="369"/>
      <c r="AE592" s="369"/>
      <c r="AF592" s="369"/>
      <c r="AG592" s="392"/>
      <c r="AH592" s="370"/>
      <c r="AI592" s="370"/>
      <c r="AJ592" s="370"/>
      <c r="AK592" s="370"/>
      <c r="AL592" s="370"/>
      <c r="AM592" s="365"/>
      <c r="AN592" s="366"/>
      <c r="AO592" s="366"/>
      <c r="AP592" s="366"/>
      <c r="AQ592" s="366"/>
      <c r="AR592" s="366"/>
      <c r="AS592" s="393"/>
      <c r="AT592" s="371"/>
      <c r="AU592" s="371"/>
      <c r="AV592" s="371"/>
      <c r="AW592" s="371"/>
      <c r="AX592" s="371"/>
      <c r="AY592" s="394"/>
      <c r="AZ592" s="372"/>
      <c r="BA592" s="372"/>
      <c r="BB592" s="372"/>
      <c r="BC592" s="372"/>
      <c r="BD592" s="372"/>
      <c r="BE592" s="365"/>
      <c r="BF592" s="366"/>
      <c r="BG592" s="366"/>
      <c r="BH592" s="366"/>
      <c r="BI592" s="366"/>
      <c r="BJ592" s="366"/>
      <c r="BK592" s="395"/>
      <c r="BL592" s="373"/>
      <c r="BM592" s="373"/>
      <c r="BN592" s="373"/>
      <c r="BO592" s="373"/>
      <c r="BP592" s="373"/>
      <c r="BQ592" s="390"/>
      <c r="BR592" s="368"/>
      <c r="BS592" s="368"/>
      <c r="BT592" s="368"/>
      <c r="BU592" s="368"/>
      <c r="BV592" s="368"/>
      <c r="BW592" s="394"/>
      <c r="BX592" s="372"/>
      <c r="BY592" s="372"/>
      <c r="BZ592" s="372"/>
      <c r="CA592" s="372"/>
      <c r="CB592" s="372"/>
      <c r="CC592" s="395"/>
      <c r="CD592" s="389"/>
      <c r="CE592" s="373"/>
      <c r="CF592" s="373"/>
      <c r="CG592" s="373"/>
      <c r="CH592" s="308"/>
    </row>
    <row r="593" spans="1:86" customFormat="1" hidden="1" x14ac:dyDescent="0.25">
      <c r="A593" s="374"/>
      <c r="B593" s="374"/>
      <c r="C593" s="374"/>
      <c r="D593" s="493"/>
      <c r="E593" s="374"/>
      <c r="F593" s="376"/>
      <c r="G593" s="386"/>
      <c r="H593" s="458"/>
      <c r="I593" s="472"/>
      <c r="J593" s="365"/>
      <c r="K593" s="365"/>
      <c r="L593" s="366"/>
      <c r="M593" s="366"/>
      <c r="N593" s="366"/>
      <c r="O593" s="389"/>
      <c r="P593" s="389"/>
      <c r="Q593" s="367"/>
      <c r="R593" s="367"/>
      <c r="S593" s="367"/>
      <c r="T593" s="367"/>
      <c r="U593" s="390"/>
      <c r="V593" s="368"/>
      <c r="W593" s="368"/>
      <c r="X593" s="368"/>
      <c r="Y593" s="368"/>
      <c r="Z593" s="368"/>
      <c r="AA593" s="391"/>
      <c r="AB593" s="369"/>
      <c r="AC593" s="369"/>
      <c r="AD593" s="369"/>
      <c r="AE593" s="369"/>
      <c r="AF593" s="369"/>
      <c r="AG593" s="392"/>
      <c r="AH593" s="370"/>
      <c r="AI593" s="370"/>
      <c r="AJ593" s="370"/>
      <c r="AK593" s="370"/>
      <c r="AL593" s="370"/>
      <c r="AM593" s="365"/>
      <c r="AN593" s="366"/>
      <c r="AO593" s="366"/>
      <c r="AP593" s="366"/>
      <c r="AQ593" s="366"/>
      <c r="AR593" s="366"/>
      <c r="AS593" s="393"/>
      <c r="AT593" s="371"/>
      <c r="AU593" s="371"/>
      <c r="AV593" s="371"/>
      <c r="AW593" s="371"/>
      <c r="AX593" s="371"/>
      <c r="AY593" s="394"/>
      <c r="AZ593" s="372"/>
      <c r="BA593" s="372"/>
      <c r="BB593" s="372"/>
      <c r="BC593" s="372"/>
      <c r="BD593" s="372"/>
      <c r="BE593" s="365"/>
      <c r="BF593" s="366"/>
      <c r="BG593" s="366"/>
      <c r="BH593" s="366"/>
      <c r="BI593" s="366"/>
      <c r="BJ593" s="366"/>
      <c r="BK593" s="395"/>
      <c r="BL593" s="373"/>
      <c r="BM593" s="373"/>
      <c r="BN593" s="373"/>
      <c r="BO593" s="373"/>
      <c r="BP593" s="373"/>
      <c r="BQ593" s="390"/>
      <c r="BR593" s="368"/>
      <c r="BS593" s="368"/>
      <c r="BT593" s="368"/>
      <c r="BU593" s="368"/>
      <c r="BV593" s="368"/>
      <c r="BW593" s="394"/>
      <c r="BX593" s="372"/>
      <c r="BY593" s="372"/>
      <c r="BZ593" s="372"/>
      <c r="CA593" s="372"/>
      <c r="CB593" s="372"/>
      <c r="CC593" s="395"/>
      <c r="CD593" s="389"/>
      <c r="CE593" s="373"/>
      <c r="CF593" s="373"/>
      <c r="CG593" s="373"/>
      <c r="CH593" s="308"/>
    </row>
    <row r="594" spans="1:86" customFormat="1" hidden="1" x14ac:dyDescent="0.25">
      <c r="A594" s="374"/>
      <c r="B594" s="374"/>
      <c r="C594" s="374"/>
      <c r="D594" s="383"/>
      <c r="E594" s="374"/>
      <c r="F594" s="376"/>
      <c r="G594" s="386"/>
      <c r="H594" s="444"/>
      <c r="I594" s="385"/>
      <c r="J594" s="365"/>
      <c r="K594" s="365"/>
      <c r="L594" s="366"/>
      <c r="M594" s="366"/>
      <c r="N594" s="366"/>
      <c r="O594" s="389"/>
      <c r="P594" s="389"/>
      <c r="Q594" s="367"/>
      <c r="R594" s="367"/>
      <c r="S594" s="367"/>
      <c r="T594" s="367"/>
      <c r="U594" s="390"/>
      <c r="V594" s="368"/>
      <c r="W594" s="368"/>
      <c r="X594" s="368"/>
      <c r="Y594" s="368"/>
      <c r="Z594" s="368"/>
      <c r="AA594" s="391"/>
      <c r="AB594" s="369"/>
      <c r="AC594" s="369"/>
      <c r="AD594" s="369"/>
      <c r="AE594" s="369"/>
      <c r="AF594" s="369"/>
      <c r="AG594" s="392"/>
      <c r="AH594" s="370"/>
      <c r="AI594" s="370"/>
      <c r="AJ594" s="370"/>
      <c r="AK594" s="370"/>
      <c r="AL594" s="370"/>
      <c r="AM594" s="365"/>
      <c r="AN594" s="366"/>
      <c r="AO594" s="366"/>
      <c r="AP594" s="366"/>
      <c r="AQ594" s="366"/>
      <c r="AR594" s="366"/>
      <c r="AS594" s="393"/>
      <c r="AT594" s="371"/>
      <c r="AU594" s="371"/>
      <c r="AV594" s="371"/>
      <c r="AW594" s="371"/>
      <c r="AX594" s="371"/>
      <c r="AY594" s="394"/>
      <c r="AZ594" s="372"/>
      <c r="BA594" s="372"/>
      <c r="BB594" s="372"/>
      <c r="BC594" s="372"/>
      <c r="BD594" s="372"/>
      <c r="BE594" s="365"/>
      <c r="BF594" s="366"/>
      <c r="BG594" s="366"/>
      <c r="BH594" s="366"/>
      <c r="BI594" s="366"/>
      <c r="BJ594" s="366"/>
      <c r="BK594" s="395"/>
      <c r="BL594" s="373"/>
      <c r="BM594" s="373"/>
      <c r="BN594" s="373"/>
      <c r="BO594" s="373"/>
      <c r="BP594" s="373"/>
      <c r="BQ594" s="390"/>
      <c r="BR594" s="368"/>
      <c r="BS594" s="368"/>
      <c r="BT594" s="368"/>
      <c r="BU594" s="368"/>
      <c r="BV594" s="368"/>
      <c r="BW594" s="394"/>
      <c r="BX594" s="372"/>
      <c r="BY594" s="372"/>
      <c r="BZ594" s="372"/>
      <c r="CA594" s="372"/>
      <c r="CB594" s="372"/>
      <c r="CC594" s="395"/>
      <c r="CD594" s="389"/>
      <c r="CE594" s="373"/>
      <c r="CF594" s="373"/>
      <c r="CG594" s="373"/>
      <c r="CH594" s="308"/>
    </row>
    <row r="595" spans="1:86" customFormat="1" hidden="1" x14ac:dyDescent="0.25">
      <c r="A595" s="374"/>
      <c r="B595" s="374"/>
      <c r="C595" s="374"/>
      <c r="D595" s="376"/>
      <c r="E595" s="374"/>
      <c r="F595" s="376"/>
      <c r="G595" s="386"/>
      <c r="H595" s="414"/>
      <c r="I595" s="463"/>
      <c r="J595" s="365"/>
      <c r="K595" s="365"/>
      <c r="L595" s="366"/>
      <c r="M595" s="366"/>
      <c r="N595" s="365"/>
      <c r="O595" s="389"/>
      <c r="P595" s="389"/>
      <c r="Q595" s="367"/>
      <c r="R595" s="389"/>
      <c r="S595" s="367"/>
      <c r="T595" s="389"/>
      <c r="U595" s="390"/>
      <c r="V595" s="390"/>
      <c r="W595" s="368"/>
      <c r="X595" s="390"/>
      <c r="Y595" s="368"/>
      <c r="Z595" s="390"/>
      <c r="AA595" s="391"/>
      <c r="AB595" s="391"/>
      <c r="AC595" s="369"/>
      <c r="AD595" s="391"/>
      <c r="AE595" s="369"/>
      <c r="AF595" s="391"/>
      <c r="AG595" s="392"/>
      <c r="AH595" s="392"/>
      <c r="AI595" s="370"/>
      <c r="AJ595" s="392"/>
      <c r="AK595" s="370"/>
      <c r="AL595" s="392"/>
      <c r="AM595" s="365"/>
      <c r="AN595" s="365"/>
      <c r="AO595" s="366"/>
      <c r="AP595" s="365"/>
      <c r="AQ595" s="366"/>
      <c r="AR595" s="365"/>
      <c r="AS595" s="393"/>
      <c r="AT595" s="393"/>
      <c r="AU595" s="371"/>
      <c r="AV595" s="393"/>
      <c r="AW595" s="371"/>
      <c r="AX595" s="393"/>
      <c r="AY595" s="394"/>
      <c r="AZ595" s="394"/>
      <c r="BA595" s="372"/>
      <c r="BB595" s="394"/>
      <c r="BC595" s="372"/>
      <c r="BD595" s="394"/>
      <c r="BE595" s="365"/>
      <c r="BF595" s="365"/>
      <c r="BG595" s="366"/>
      <c r="BH595" s="365"/>
      <c r="BI595" s="366"/>
      <c r="BJ595" s="365"/>
      <c r="BK595" s="395"/>
      <c r="BL595" s="395"/>
      <c r="BM595" s="373"/>
      <c r="BN595" s="395"/>
      <c r="BO595" s="373"/>
      <c r="BP595" s="395"/>
      <c r="BQ595" s="390"/>
      <c r="BR595" s="390"/>
      <c r="BS595" s="368"/>
      <c r="BT595" s="390"/>
      <c r="BU595" s="368"/>
      <c r="BV595" s="390"/>
      <c r="BW595" s="394"/>
      <c r="BX595" s="394"/>
      <c r="BY595" s="372"/>
      <c r="BZ595" s="394"/>
      <c r="CA595" s="372"/>
      <c r="CB595" s="394"/>
      <c r="CC595" s="395"/>
      <c r="CD595" s="389"/>
      <c r="CE595" s="373"/>
      <c r="CF595" s="373"/>
      <c r="CG595" s="395"/>
      <c r="CH595" s="308"/>
    </row>
    <row r="596" spans="1:86" customFormat="1" hidden="1" x14ac:dyDescent="0.25">
      <c r="A596" s="510"/>
      <c r="B596" s="510"/>
      <c r="C596" s="510"/>
      <c r="D596" s="511"/>
      <c r="E596" s="510"/>
      <c r="F596" s="511"/>
      <c r="G596" s="430"/>
      <c r="H596" s="552"/>
      <c r="I596" s="430"/>
      <c r="J596" s="365"/>
      <c r="K596" s="365"/>
      <c r="L596" s="366"/>
      <c r="M596" s="366"/>
      <c r="N596" s="366"/>
      <c r="O596" s="389"/>
      <c r="P596" s="389"/>
      <c r="Q596" s="367"/>
      <c r="R596" s="367"/>
      <c r="S596" s="367"/>
      <c r="T596" s="367"/>
      <c r="U596" s="390"/>
      <c r="V596" s="368"/>
      <c r="W596" s="368"/>
      <c r="X596" s="368"/>
      <c r="Y596" s="368"/>
      <c r="Z596" s="368"/>
      <c r="AA596" s="391"/>
      <c r="AB596" s="369"/>
      <c r="AC596" s="369"/>
      <c r="AD596" s="369"/>
      <c r="AE596" s="369"/>
      <c r="AF596" s="369"/>
      <c r="AG596" s="392"/>
      <c r="AH596" s="370"/>
      <c r="AI596" s="370"/>
      <c r="AJ596" s="370"/>
      <c r="AK596" s="370"/>
      <c r="AL596" s="370"/>
      <c r="AM596" s="365"/>
      <c r="AN596" s="366"/>
      <c r="AO596" s="366"/>
      <c r="AP596" s="366"/>
      <c r="AQ596" s="366"/>
      <c r="AR596" s="366"/>
      <c r="AS596" s="393"/>
      <c r="AT596" s="371"/>
      <c r="AU596" s="371"/>
      <c r="AV596" s="371"/>
      <c r="AW596" s="371"/>
      <c r="AX596" s="371"/>
      <c r="AY596" s="394"/>
      <c r="AZ596" s="372"/>
      <c r="BA596" s="372"/>
      <c r="BB596" s="372"/>
      <c r="BC596" s="372"/>
      <c r="BD596" s="372"/>
      <c r="BE596" s="365"/>
      <c r="BF596" s="366"/>
      <c r="BG596" s="366"/>
      <c r="BH596" s="366"/>
      <c r="BI596" s="366"/>
      <c r="BJ596" s="366"/>
      <c r="BK596" s="395"/>
      <c r="BL596" s="373"/>
      <c r="BM596" s="373"/>
      <c r="BN596" s="373"/>
      <c r="BO596" s="373"/>
      <c r="BP596" s="373"/>
      <c r="BQ596" s="390"/>
      <c r="BR596" s="368"/>
      <c r="BS596" s="368"/>
      <c r="BT596" s="368"/>
      <c r="BU596" s="368"/>
      <c r="BV596" s="368"/>
      <c r="BW596" s="394"/>
      <c r="BX596" s="372"/>
      <c r="BY596" s="372"/>
      <c r="BZ596" s="372"/>
      <c r="CA596" s="372"/>
      <c r="CB596" s="372"/>
      <c r="CC596" s="395"/>
      <c r="CD596" s="389"/>
      <c r="CE596" s="373"/>
      <c r="CF596" s="373"/>
      <c r="CG596" s="373"/>
      <c r="CH596" s="308"/>
    </row>
    <row r="597" spans="1:86" customFormat="1" hidden="1" x14ac:dyDescent="0.25">
      <c r="A597" s="374"/>
      <c r="B597" s="374"/>
      <c r="C597" s="380"/>
      <c r="D597" s="376"/>
      <c r="E597" s="374"/>
      <c r="F597" s="376"/>
      <c r="G597" s="386"/>
      <c r="H597" s="458"/>
      <c r="I597" s="463"/>
      <c r="J597" s="365"/>
      <c r="K597" s="365"/>
      <c r="L597" s="366"/>
      <c r="M597" s="366"/>
      <c r="N597" s="366"/>
      <c r="O597" s="389"/>
      <c r="P597" s="389"/>
      <c r="Q597" s="367"/>
      <c r="R597" s="367"/>
      <c r="S597" s="367"/>
      <c r="T597" s="367"/>
      <c r="U597" s="390"/>
      <c r="V597" s="368"/>
      <c r="W597" s="368"/>
      <c r="X597" s="368"/>
      <c r="Y597" s="368"/>
      <c r="Z597" s="368"/>
      <c r="AA597" s="391"/>
      <c r="AB597" s="369"/>
      <c r="AC597" s="369"/>
      <c r="AD597" s="369"/>
      <c r="AE597" s="369"/>
      <c r="AF597" s="369"/>
      <c r="AG597" s="392"/>
      <c r="AH597" s="370"/>
      <c r="AI597" s="370"/>
      <c r="AJ597" s="370"/>
      <c r="AK597" s="370"/>
      <c r="AL597" s="370"/>
      <c r="AM597" s="365"/>
      <c r="AN597" s="366"/>
      <c r="AO597" s="366"/>
      <c r="AP597" s="366"/>
      <c r="AQ597" s="366"/>
      <c r="AR597" s="366"/>
      <c r="AS597" s="393"/>
      <c r="AT597" s="371"/>
      <c r="AU597" s="371"/>
      <c r="AV597" s="371"/>
      <c r="AW597" s="371"/>
      <c r="AX597" s="371"/>
      <c r="AY597" s="394"/>
      <c r="AZ597" s="372"/>
      <c r="BA597" s="372"/>
      <c r="BB597" s="372"/>
      <c r="BC597" s="372"/>
      <c r="BD597" s="372"/>
      <c r="BE597" s="365"/>
      <c r="BF597" s="366"/>
      <c r="BG597" s="366"/>
      <c r="BH597" s="366"/>
      <c r="BI597" s="366"/>
      <c r="BJ597" s="366"/>
      <c r="BK597" s="395"/>
      <c r="BL597" s="373"/>
      <c r="BM597" s="373"/>
      <c r="BN597" s="373"/>
      <c r="BO597" s="373"/>
      <c r="BP597" s="373"/>
      <c r="BQ597" s="390"/>
      <c r="BR597" s="368"/>
      <c r="BS597" s="368"/>
      <c r="BT597" s="368"/>
      <c r="BU597" s="368"/>
      <c r="BV597" s="368"/>
      <c r="BW597" s="394"/>
      <c r="BX597" s="372"/>
      <c r="BY597" s="372"/>
      <c r="BZ597" s="372"/>
      <c r="CA597" s="372"/>
      <c r="CB597" s="372"/>
      <c r="CC597" s="395"/>
      <c r="CD597" s="389"/>
      <c r="CE597" s="373"/>
      <c r="CF597" s="373"/>
      <c r="CG597" s="373"/>
      <c r="CH597" s="308"/>
    </row>
    <row r="598" spans="1:86" customFormat="1" hidden="1" x14ac:dyDescent="0.25">
      <c r="A598" s="374"/>
      <c r="B598" s="374"/>
      <c r="C598" s="380"/>
      <c r="D598" s="376"/>
      <c r="E598" s="374"/>
      <c r="F598" s="376"/>
      <c r="G598" s="386"/>
      <c r="H598" s="458"/>
      <c r="I598" s="463"/>
      <c r="J598" s="365"/>
      <c r="K598" s="365"/>
      <c r="L598" s="366"/>
      <c r="M598" s="366"/>
      <c r="N598" s="366"/>
      <c r="O598" s="389"/>
      <c r="P598" s="389"/>
      <c r="Q598" s="367"/>
      <c r="R598" s="367"/>
      <c r="S598" s="367"/>
      <c r="T598" s="367"/>
      <c r="U598" s="390"/>
      <c r="V598" s="368"/>
      <c r="W598" s="368"/>
      <c r="X598" s="368"/>
      <c r="Y598" s="368"/>
      <c r="Z598" s="368"/>
      <c r="AA598" s="391"/>
      <c r="AB598" s="369"/>
      <c r="AC598" s="369"/>
      <c r="AD598" s="369"/>
      <c r="AE598" s="369"/>
      <c r="AF598" s="369"/>
      <c r="AG598" s="392"/>
      <c r="AH598" s="370"/>
      <c r="AI598" s="370"/>
      <c r="AJ598" s="370"/>
      <c r="AK598" s="370"/>
      <c r="AL598" s="370"/>
      <c r="AM598" s="365"/>
      <c r="AN598" s="366"/>
      <c r="AO598" s="366"/>
      <c r="AP598" s="366"/>
      <c r="AQ598" s="366"/>
      <c r="AR598" s="366"/>
      <c r="AS598" s="393"/>
      <c r="AT598" s="371"/>
      <c r="AU598" s="371"/>
      <c r="AV598" s="371"/>
      <c r="AW598" s="371"/>
      <c r="AX598" s="371"/>
      <c r="AY598" s="394"/>
      <c r="AZ598" s="372"/>
      <c r="BA598" s="372"/>
      <c r="BB598" s="372"/>
      <c r="BC598" s="372"/>
      <c r="BD598" s="372"/>
      <c r="BE598" s="365"/>
      <c r="BF598" s="366"/>
      <c r="BG598" s="366"/>
      <c r="BH598" s="366"/>
      <c r="BI598" s="366"/>
      <c r="BJ598" s="366"/>
      <c r="BK598" s="395"/>
      <c r="BL598" s="373"/>
      <c r="BM598" s="373"/>
      <c r="BN598" s="373"/>
      <c r="BO598" s="373"/>
      <c r="BP598" s="373"/>
      <c r="BQ598" s="390"/>
      <c r="BR598" s="368"/>
      <c r="BS598" s="368"/>
      <c r="BT598" s="368"/>
      <c r="BU598" s="368"/>
      <c r="BV598" s="368"/>
      <c r="BW598" s="394"/>
      <c r="BX598" s="372"/>
      <c r="BY598" s="372"/>
      <c r="BZ598" s="372"/>
      <c r="CA598" s="372"/>
      <c r="CB598" s="372"/>
      <c r="CC598" s="395"/>
      <c r="CD598" s="389"/>
      <c r="CE598" s="373"/>
      <c r="CF598" s="373"/>
      <c r="CG598" s="373"/>
      <c r="CH598" s="308"/>
    </row>
    <row r="599" spans="1:86" customFormat="1" hidden="1" x14ac:dyDescent="0.25">
      <c r="A599" s="374"/>
      <c r="B599" s="374"/>
      <c r="C599" s="380"/>
      <c r="D599" s="493"/>
      <c r="E599" s="374"/>
      <c r="F599" s="376"/>
      <c r="G599" s="386"/>
      <c r="H599" s="458"/>
      <c r="I599" s="463"/>
      <c r="J599" s="365"/>
      <c r="K599" s="365"/>
      <c r="L599" s="366"/>
      <c r="M599" s="366"/>
      <c r="N599" s="366"/>
      <c r="O599" s="389"/>
      <c r="P599" s="389"/>
      <c r="Q599" s="367"/>
      <c r="R599" s="367"/>
      <c r="S599" s="367"/>
      <c r="T599" s="367"/>
      <c r="U599" s="390"/>
      <c r="V599" s="368"/>
      <c r="W599" s="368"/>
      <c r="X599" s="368"/>
      <c r="Y599" s="368"/>
      <c r="Z599" s="368"/>
      <c r="AA599" s="391"/>
      <c r="AB599" s="369"/>
      <c r="AC599" s="369"/>
      <c r="AD599" s="369"/>
      <c r="AE599" s="369"/>
      <c r="AF599" s="369"/>
      <c r="AG599" s="392"/>
      <c r="AH599" s="370"/>
      <c r="AI599" s="370"/>
      <c r="AJ599" s="370"/>
      <c r="AK599" s="370"/>
      <c r="AL599" s="370"/>
      <c r="AM599" s="365"/>
      <c r="AN599" s="366"/>
      <c r="AO599" s="366"/>
      <c r="AP599" s="366"/>
      <c r="AQ599" s="366"/>
      <c r="AR599" s="366"/>
      <c r="AS599" s="393"/>
      <c r="AT599" s="371"/>
      <c r="AU599" s="371"/>
      <c r="AV599" s="371"/>
      <c r="AW599" s="371"/>
      <c r="AX599" s="371"/>
      <c r="AY599" s="394"/>
      <c r="AZ599" s="372"/>
      <c r="BA599" s="372"/>
      <c r="BB599" s="372"/>
      <c r="BC599" s="372"/>
      <c r="BD599" s="372"/>
      <c r="BE599" s="365"/>
      <c r="BF599" s="366"/>
      <c r="BG599" s="366"/>
      <c r="BH599" s="366"/>
      <c r="BI599" s="366"/>
      <c r="BJ599" s="366"/>
      <c r="BK599" s="395"/>
      <c r="BL599" s="373"/>
      <c r="BM599" s="373"/>
      <c r="BN599" s="373"/>
      <c r="BO599" s="373"/>
      <c r="BP599" s="373"/>
      <c r="BQ599" s="390"/>
      <c r="BR599" s="368"/>
      <c r="BS599" s="368"/>
      <c r="BT599" s="368"/>
      <c r="BU599" s="368"/>
      <c r="BV599" s="368"/>
      <c r="BW599" s="394"/>
      <c r="BX599" s="372"/>
      <c r="BY599" s="372"/>
      <c r="BZ599" s="372"/>
      <c r="CA599" s="372"/>
      <c r="CB599" s="372"/>
      <c r="CC599" s="395"/>
      <c r="CD599" s="389"/>
      <c r="CE599" s="373"/>
      <c r="CF599" s="373"/>
      <c r="CG599" s="373"/>
      <c r="CH599" s="308"/>
    </row>
    <row r="600" spans="1:86" customFormat="1" hidden="1" x14ac:dyDescent="0.25">
      <c r="A600" s="374"/>
      <c r="B600" s="374"/>
      <c r="C600" s="380"/>
      <c r="D600" s="383"/>
      <c r="E600" s="374"/>
      <c r="F600" s="376"/>
      <c r="G600" s="386"/>
      <c r="H600" s="444"/>
      <c r="I600" s="463"/>
      <c r="J600" s="365"/>
      <c r="K600" s="365"/>
      <c r="L600" s="366"/>
      <c r="M600" s="366"/>
      <c r="N600" s="366"/>
      <c r="O600" s="389"/>
      <c r="P600" s="389"/>
      <c r="Q600" s="367"/>
      <c r="R600" s="367"/>
      <c r="S600" s="367"/>
      <c r="T600" s="367"/>
      <c r="U600" s="390"/>
      <c r="V600" s="368"/>
      <c r="W600" s="368"/>
      <c r="X600" s="368"/>
      <c r="Y600" s="368"/>
      <c r="Z600" s="368"/>
      <c r="AA600" s="391"/>
      <c r="AB600" s="369"/>
      <c r="AC600" s="369"/>
      <c r="AD600" s="369"/>
      <c r="AE600" s="369"/>
      <c r="AF600" s="369"/>
      <c r="AG600" s="392"/>
      <c r="AH600" s="370"/>
      <c r="AI600" s="370"/>
      <c r="AJ600" s="370"/>
      <c r="AK600" s="370"/>
      <c r="AL600" s="370"/>
      <c r="AM600" s="365"/>
      <c r="AN600" s="366"/>
      <c r="AO600" s="366"/>
      <c r="AP600" s="366"/>
      <c r="AQ600" s="366"/>
      <c r="AR600" s="366"/>
      <c r="AS600" s="393"/>
      <c r="AT600" s="371"/>
      <c r="AU600" s="371"/>
      <c r="AV600" s="371"/>
      <c r="AW600" s="371"/>
      <c r="AX600" s="371"/>
      <c r="AY600" s="394"/>
      <c r="AZ600" s="372"/>
      <c r="BA600" s="372"/>
      <c r="BB600" s="372"/>
      <c r="BC600" s="372"/>
      <c r="BD600" s="372"/>
      <c r="BE600" s="365"/>
      <c r="BF600" s="366"/>
      <c r="BG600" s="366"/>
      <c r="BH600" s="366"/>
      <c r="BI600" s="366"/>
      <c r="BJ600" s="366"/>
      <c r="BK600" s="395"/>
      <c r="BL600" s="373"/>
      <c r="BM600" s="373"/>
      <c r="BN600" s="373"/>
      <c r="BO600" s="373"/>
      <c r="BP600" s="373"/>
      <c r="BQ600" s="390"/>
      <c r="BR600" s="368"/>
      <c r="BS600" s="368"/>
      <c r="BT600" s="368"/>
      <c r="BU600" s="368"/>
      <c r="BV600" s="368"/>
      <c r="BW600" s="394"/>
      <c r="BX600" s="372"/>
      <c r="BY600" s="372"/>
      <c r="BZ600" s="372"/>
      <c r="CA600" s="372"/>
      <c r="CB600" s="372"/>
      <c r="CC600" s="395"/>
      <c r="CD600" s="389"/>
      <c r="CE600" s="373"/>
      <c r="CF600" s="373"/>
      <c r="CG600" s="373"/>
      <c r="CH600" s="308"/>
    </row>
    <row r="601" spans="1:86" customFormat="1" hidden="1" x14ac:dyDescent="0.25">
      <c r="A601" s="374"/>
      <c r="B601" s="374"/>
      <c r="C601" s="387"/>
      <c r="D601" s="376"/>
      <c r="E601" s="374"/>
      <c r="F601" s="376"/>
      <c r="G601" s="386"/>
      <c r="H601" s="414"/>
      <c r="I601" s="463"/>
      <c r="J601" s="365"/>
      <c r="K601" s="365"/>
      <c r="L601" s="366"/>
      <c r="M601" s="366"/>
      <c r="N601" s="365"/>
      <c r="O601" s="389"/>
      <c r="P601" s="389"/>
      <c r="Q601" s="367"/>
      <c r="R601" s="389"/>
      <c r="S601" s="367"/>
      <c r="T601" s="389"/>
      <c r="U601" s="390"/>
      <c r="V601" s="390"/>
      <c r="W601" s="368"/>
      <c r="X601" s="390"/>
      <c r="Y601" s="368"/>
      <c r="Z601" s="390"/>
      <c r="AA601" s="391"/>
      <c r="AB601" s="391"/>
      <c r="AC601" s="369"/>
      <c r="AD601" s="391"/>
      <c r="AE601" s="369"/>
      <c r="AF601" s="391"/>
      <c r="AG601" s="392"/>
      <c r="AH601" s="392"/>
      <c r="AI601" s="370"/>
      <c r="AJ601" s="392"/>
      <c r="AK601" s="370"/>
      <c r="AL601" s="392"/>
      <c r="AM601" s="365"/>
      <c r="AN601" s="365"/>
      <c r="AO601" s="366"/>
      <c r="AP601" s="365"/>
      <c r="AQ601" s="366"/>
      <c r="AR601" s="365"/>
      <c r="AS601" s="393"/>
      <c r="AT601" s="393"/>
      <c r="AU601" s="371"/>
      <c r="AV601" s="393"/>
      <c r="AW601" s="371"/>
      <c r="AX601" s="393"/>
      <c r="AY601" s="394"/>
      <c r="AZ601" s="394"/>
      <c r="BA601" s="372"/>
      <c r="BB601" s="394"/>
      <c r="BC601" s="372"/>
      <c r="BD601" s="394"/>
      <c r="BE601" s="365"/>
      <c r="BF601" s="365"/>
      <c r="BG601" s="366"/>
      <c r="BH601" s="365"/>
      <c r="BI601" s="366"/>
      <c r="BJ601" s="365"/>
      <c r="BK601" s="395"/>
      <c r="BL601" s="395"/>
      <c r="BM601" s="373"/>
      <c r="BN601" s="395"/>
      <c r="BO601" s="373"/>
      <c r="BP601" s="395"/>
      <c r="BQ601" s="390"/>
      <c r="BR601" s="390"/>
      <c r="BS601" s="368"/>
      <c r="BT601" s="390"/>
      <c r="BU601" s="368"/>
      <c r="BV601" s="390"/>
      <c r="BW601" s="394"/>
      <c r="BX601" s="394"/>
      <c r="BY601" s="372"/>
      <c r="BZ601" s="394"/>
      <c r="CA601" s="372"/>
      <c r="CB601" s="394"/>
      <c r="CC601" s="395"/>
      <c r="CD601" s="389"/>
      <c r="CE601" s="373"/>
      <c r="CF601" s="373"/>
      <c r="CG601" s="395"/>
      <c r="CH601" s="308"/>
    </row>
    <row r="602" spans="1:86" customFormat="1" hidden="1" x14ac:dyDescent="0.25">
      <c r="A602" s="405"/>
      <c r="B602" s="405"/>
      <c r="C602" s="405"/>
      <c r="D602" s="406"/>
      <c r="E602" s="405"/>
      <c r="F602" s="406"/>
      <c r="G602" s="407"/>
      <c r="H602" s="469"/>
      <c r="I602" s="408"/>
      <c r="J602" s="418"/>
      <c r="K602" s="418"/>
      <c r="L602" s="418"/>
      <c r="M602" s="418"/>
      <c r="N602" s="418"/>
      <c r="O602" s="419"/>
      <c r="P602" s="419"/>
      <c r="Q602" s="419"/>
      <c r="R602" s="419"/>
      <c r="S602" s="419"/>
      <c r="T602" s="419"/>
      <c r="U602" s="420"/>
      <c r="V602" s="420"/>
      <c r="W602" s="420"/>
      <c r="X602" s="420"/>
      <c r="Y602" s="420"/>
      <c r="Z602" s="420"/>
      <c r="AA602" s="421"/>
      <c r="AB602" s="421"/>
      <c r="AC602" s="421"/>
      <c r="AD602" s="421"/>
      <c r="AE602" s="421"/>
      <c r="AF602" s="421"/>
      <c r="AG602" s="422"/>
      <c r="AH602" s="422"/>
      <c r="AI602" s="422"/>
      <c r="AJ602" s="422"/>
      <c r="AK602" s="422"/>
      <c r="AL602" s="422"/>
      <c r="AM602" s="418"/>
      <c r="AN602" s="418"/>
      <c r="AO602" s="418"/>
      <c r="AP602" s="418"/>
      <c r="AQ602" s="418"/>
      <c r="AR602" s="418"/>
      <c r="AS602" s="423"/>
      <c r="AT602" s="423"/>
      <c r="AU602" s="423"/>
      <c r="AV602" s="423"/>
      <c r="AW602" s="423"/>
      <c r="AX602" s="423"/>
      <c r="AY602" s="424"/>
      <c r="AZ602" s="424"/>
      <c r="BA602" s="424"/>
      <c r="BB602" s="424"/>
      <c r="BC602" s="424"/>
      <c r="BD602" s="424"/>
      <c r="BE602" s="418"/>
      <c r="BF602" s="418"/>
      <c r="BG602" s="418"/>
      <c r="BH602" s="418"/>
      <c r="BI602" s="418"/>
      <c r="BJ602" s="418"/>
      <c r="BK602" s="425"/>
      <c r="BL602" s="425"/>
      <c r="BM602" s="425"/>
      <c r="BN602" s="425"/>
      <c r="BO602" s="425"/>
      <c r="BP602" s="425"/>
      <c r="BQ602" s="420"/>
      <c r="BR602" s="420"/>
      <c r="BS602" s="420"/>
      <c r="BT602" s="420"/>
      <c r="BU602" s="420"/>
      <c r="BV602" s="420"/>
      <c r="BW602" s="424"/>
      <c r="BX602" s="424"/>
      <c r="BY602" s="424"/>
      <c r="BZ602" s="424"/>
      <c r="CA602" s="424"/>
      <c r="CB602" s="424"/>
      <c r="CC602" s="425"/>
      <c r="CD602" s="419"/>
      <c r="CE602" s="425"/>
      <c r="CF602" s="425"/>
      <c r="CG602" s="425"/>
      <c r="CH602" s="308"/>
    </row>
    <row r="603" spans="1:86" customFormat="1" hidden="1" x14ac:dyDescent="0.25">
      <c r="A603" s="502"/>
      <c r="B603" s="310"/>
      <c r="C603" s="426"/>
      <c r="D603" s="399"/>
      <c r="E603" s="310"/>
      <c r="F603" s="399"/>
      <c r="G603" s="311"/>
      <c r="H603" s="427"/>
      <c r="I603" s="504"/>
      <c r="J603" s="365"/>
      <c r="K603" s="365"/>
      <c r="L603" s="366"/>
      <c r="M603" s="366"/>
      <c r="N603" s="366"/>
      <c r="O603" s="389"/>
      <c r="P603" s="389"/>
      <c r="Q603" s="367"/>
      <c r="R603" s="367"/>
      <c r="S603" s="367"/>
      <c r="T603" s="367"/>
      <c r="U603" s="390"/>
      <c r="V603" s="368"/>
      <c r="W603" s="368"/>
      <c r="X603" s="368"/>
      <c r="Y603" s="368"/>
      <c r="Z603" s="368"/>
      <c r="AA603" s="391"/>
      <c r="AB603" s="369"/>
      <c r="AC603" s="369"/>
      <c r="AD603" s="369"/>
      <c r="AE603" s="369"/>
      <c r="AF603" s="369"/>
      <c r="AG603" s="392"/>
      <c r="AH603" s="370"/>
      <c r="AI603" s="370"/>
      <c r="AJ603" s="370"/>
      <c r="AK603" s="370"/>
      <c r="AL603" s="370"/>
      <c r="AM603" s="365"/>
      <c r="AN603" s="366"/>
      <c r="AO603" s="366"/>
      <c r="AP603" s="366"/>
      <c r="AQ603" s="366"/>
      <c r="AR603" s="366"/>
      <c r="AS603" s="393"/>
      <c r="AT603" s="371"/>
      <c r="AU603" s="371"/>
      <c r="AV603" s="371"/>
      <c r="AW603" s="371"/>
      <c r="AX603" s="371"/>
      <c r="AY603" s="394"/>
      <c r="AZ603" s="372"/>
      <c r="BA603" s="372"/>
      <c r="BB603" s="372"/>
      <c r="BC603" s="372"/>
      <c r="BD603" s="372"/>
      <c r="BE603" s="365"/>
      <c r="BF603" s="366"/>
      <c r="BG603" s="366"/>
      <c r="BH603" s="366"/>
      <c r="BI603" s="366"/>
      <c r="BJ603" s="366"/>
      <c r="BK603" s="395"/>
      <c r="BL603" s="373"/>
      <c r="BM603" s="373"/>
      <c r="BN603" s="373"/>
      <c r="BO603" s="373"/>
      <c r="BP603" s="373"/>
      <c r="BQ603" s="390"/>
      <c r="BR603" s="368"/>
      <c r="BS603" s="368"/>
      <c r="BT603" s="368"/>
      <c r="BU603" s="368"/>
      <c r="BV603" s="368"/>
      <c r="BW603" s="394"/>
      <c r="BX603" s="372"/>
      <c r="BY603" s="372"/>
      <c r="BZ603" s="372"/>
      <c r="CA603" s="372"/>
      <c r="CB603" s="372"/>
      <c r="CC603" s="395"/>
      <c r="CD603" s="389"/>
      <c r="CE603" s="373"/>
      <c r="CF603" s="373"/>
      <c r="CG603" s="373"/>
      <c r="CH603" s="308"/>
    </row>
    <row r="604" spans="1:86" customFormat="1" hidden="1" x14ac:dyDescent="0.25">
      <c r="A604" s="497"/>
      <c r="B604" s="330"/>
      <c r="C604" s="429"/>
      <c r="D604" s="431"/>
      <c r="E604" s="330"/>
      <c r="F604" s="431"/>
      <c r="G604" s="331"/>
      <c r="H604" s="432"/>
      <c r="I604" s="433"/>
      <c r="J604" s="365"/>
      <c r="K604" s="365"/>
      <c r="L604" s="366"/>
      <c r="M604" s="366"/>
      <c r="N604" s="366"/>
      <c r="O604" s="389"/>
      <c r="P604" s="389"/>
      <c r="Q604" s="367"/>
      <c r="R604" s="367"/>
      <c r="S604" s="367"/>
      <c r="T604" s="367"/>
      <c r="U604" s="390"/>
      <c r="V604" s="368"/>
      <c r="W604" s="368"/>
      <c r="X604" s="368"/>
      <c r="Y604" s="368"/>
      <c r="Z604" s="368"/>
      <c r="AA604" s="391"/>
      <c r="AB604" s="369"/>
      <c r="AC604" s="369"/>
      <c r="AD604" s="369"/>
      <c r="AE604" s="369"/>
      <c r="AF604" s="369"/>
      <c r="AG604" s="392"/>
      <c r="AH604" s="370"/>
      <c r="AI604" s="370"/>
      <c r="AJ604" s="370"/>
      <c r="AK604" s="370"/>
      <c r="AL604" s="370"/>
      <c r="AM604" s="365"/>
      <c r="AN604" s="366"/>
      <c r="AO604" s="366"/>
      <c r="AP604" s="366"/>
      <c r="AQ604" s="366"/>
      <c r="AR604" s="366"/>
      <c r="AS604" s="393"/>
      <c r="AT604" s="371"/>
      <c r="AU604" s="371"/>
      <c r="AV604" s="371"/>
      <c r="AW604" s="371"/>
      <c r="AX604" s="371"/>
      <c r="AY604" s="394"/>
      <c r="AZ604" s="372"/>
      <c r="BA604" s="372"/>
      <c r="BB604" s="372"/>
      <c r="BC604" s="372"/>
      <c r="BD604" s="372"/>
      <c r="BE604" s="365"/>
      <c r="BF604" s="366"/>
      <c r="BG604" s="366"/>
      <c r="BH604" s="366"/>
      <c r="BI604" s="366"/>
      <c r="BJ604" s="366"/>
      <c r="BK604" s="395"/>
      <c r="BL604" s="373"/>
      <c r="BM604" s="373"/>
      <c r="BN604" s="373"/>
      <c r="BO604" s="373"/>
      <c r="BP604" s="373"/>
      <c r="BQ604" s="390"/>
      <c r="BR604" s="368"/>
      <c r="BS604" s="368"/>
      <c r="BT604" s="368"/>
      <c r="BU604" s="368"/>
      <c r="BV604" s="368"/>
      <c r="BW604" s="394"/>
      <c r="BX604" s="372"/>
      <c r="BY604" s="372"/>
      <c r="BZ604" s="372"/>
      <c r="CA604" s="372"/>
      <c r="CB604" s="372"/>
      <c r="CC604" s="395"/>
      <c r="CD604" s="389"/>
      <c r="CE604" s="373"/>
      <c r="CF604" s="373"/>
      <c r="CG604" s="373"/>
      <c r="CH604" s="308"/>
    </row>
    <row r="605" spans="1:86" customFormat="1" hidden="1" x14ac:dyDescent="0.25">
      <c r="A605" s="497"/>
      <c r="B605" s="330"/>
      <c r="C605" s="429"/>
      <c r="D605" s="431"/>
      <c r="E605" s="330"/>
      <c r="F605" s="431"/>
      <c r="G605" s="481"/>
      <c r="H605" s="432"/>
      <c r="I605" s="433"/>
      <c r="J605" s="365"/>
      <c r="K605" s="365"/>
      <c r="L605" s="366"/>
      <c r="M605" s="366"/>
      <c r="N605" s="366"/>
      <c r="O605" s="389"/>
      <c r="P605" s="389"/>
      <c r="Q605" s="367"/>
      <c r="R605" s="367"/>
      <c r="S605" s="367"/>
      <c r="T605" s="367"/>
      <c r="U605" s="390"/>
      <c r="V605" s="368"/>
      <c r="W605" s="368"/>
      <c r="X605" s="368"/>
      <c r="Y605" s="368"/>
      <c r="Z605" s="368"/>
      <c r="AA605" s="391"/>
      <c r="AB605" s="369"/>
      <c r="AC605" s="369"/>
      <c r="AD605" s="369"/>
      <c r="AE605" s="369"/>
      <c r="AF605" s="369"/>
      <c r="AG605" s="392"/>
      <c r="AH605" s="370"/>
      <c r="AI605" s="370"/>
      <c r="AJ605" s="370"/>
      <c r="AK605" s="370"/>
      <c r="AL605" s="370"/>
      <c r="AM605" s="365"/>
      <c r="AN605" s="366"/>
      <c r="AO605" s="366"/>
      <c r="AP605" s="366"/>
      <c r="AQ605" s="366"/>
      <c r="AR605" s="366"/>
      <c r="AS605" s="393"/>
      <c r="AT605" s="371"/>
      <c r="AU605" s="371"/>
      <c r="AV605" s="371"/>
      <c r="AW605" s="371"/>
      <c r="AX605" s="371"/>
      <c r="AY605" s="394"/>
      <c r="AZ605" s="372"/>
      <c r="BA605" s="372"/>
      <c r="BB605" s="372"/>
      <c r="BC605" s="372"/>
      <c r="BD605" s="372"/>
      <c r="BE605" s="365"/>
      <c r="BF605" s="366"/>
      <c r="BG605" s="366"/>
      <c r="BH605" s="366"/>
      <c r="BI605" s="366"/>
      <c r="BJ605" s="366"/>
      <c r="BK605" s="395"/>
      <c r="BL605" s="373"/>
      <c r="BM605" s="373"/>
      <c r="BN605" s="373"/>
      <c r="BO605" s="373"/>
      <c r="BP605" s="373"/>
      <c r="BQ605" s="390"/>
      <c r="BR605" s="368"/>
      <c r="BS605" s="368"/>
      <c r="BT605" s="368"/>
      <c r="BU605" s="368"/>
      <c r="BV605" s="368"/>
      <c r="BW605" s="394"/>
      <c r="BX605" s="372"/>
      <c r="BY605" s="372"/>
      <c r="BZ605" s="372"/>
      <c r="CA605" s="372"/>
      <c r="CB605" s="372"/>
      <c r="CC605" s="395"/>
      <c r="CD605" s="389"/>
      <c r="CE605" s="373"/>
      <c r="CF605" s="373"/>
      <c r="CG605" s="373"/>
      <c r="CH605" s="308"/>
    </row>
    <row r="606" spans="1:86" customFormat="1" hidden="1" x14ac:dyDescent="0.25">
      <c r="A606" s="497"/>
      <c r="B606" s="330"/>
      <c r="C606" s="429"/>
      <c r="D606" s="431"/>
      <c r="E606" s="330"/>
      <c r="F606" s="431"/>
      <c r="G606" s="331"/>
      <c r="H606" s="436"/>
      <c r="I606" s="433"/>
      <c r="J606" s="365"/>
      <c r="K606" s="365"/>
      <c r="L606" s="366"/>
      <c r="M606" s="366"/>
      <c r="N606" s="366"/>
      <c r="O606" s="389"/>
      <c r="P606" s="389"/>
      <c r="Q606" s="367"/>
      <c r="R606" s="367"/>
      <c r="S606" s="367"/>
      <c r="T606" s="367"/>
      <c r="U606" s="390"/>
      <c r="V606" s="368"/>
      <c r="W606" s="368"/>
      <c r="X606" s="368"/>
      <c r="Y606" s="368"/>
      <c r="Z606" s="368"/>
      <c r="AA606" s="391"/>
      <c r="AB606" s="369"/>
      <c r="AC606" s="369"/>
      <c r="AD606" s="369"/>
      <c r="AE606" s="369"/>
      <c r="AF606" s="369"/>
      <c r="AG606" s="392"/>
      <c r="AH606" s="370"/>
      <c r="AI606" s="370"/>
      <c r="AJ606" s="370"/>
      <c r="AK606" s="370"/>
      <c r="AL606" s="370"/>
      <c r="AM606" s="365"/>
      <c r="AN606" s="366"/>
      <c r="AO606" s="366"/>
      <c r="AP606" s="366"/>
      <c r="AQ606" s="366"/>
      <c r="AR606" s="366"/>
      <c r="AS606" s="393"/>
      <c r="AT606" s="371"/>
      <c r="AU606" s="371"/>
      <c r="AV606" s="371"/>
      <c r="AW606" s="371"/>
      <c r="AX606" s="371"/>
      <c r="AY606" s="394"/>
      <c r="AZ606" s="372"/>
      <c r="BA606" s="372"/>
      <c r="BB606" s="372"/>
      <c r="BC606" s="372"/>
      <c r="BD606" s="372"/>
      <c r="BE606" s="365"/>
      <c r="BF606" s="366"/>
      <c r="BG606" s="366"/>
      <c r="BH606" s="366"/>
      <c r="BI606" s="366"/>
      <c r="BJ606" s="366"/>
      <c r="BK606" s="395"/>
      <c r="BL606" s="373"/>
      <c r="BM606" s="373"/>
      <c r="BN606" s="373"/>
      <c r="BO606" s="373"/>
      <c r="BP606" s="373"/>
      <c r="BQ606" s="390"/>
      <c r="BR606" s="368"/>
      <c r="BS606" s="368"/>
      <c r="BT606" s="368"/>
      <c r="BU606" s="368"/>
      <c r="BV606" s="368"/>
      <c r="BW606" s="394"/>
      <c r="BX606" s="372"/>
      <c r="BY606" s="372"/>
      <c r="BZ606" s="372"/>
      <c r="CA606" s="372"/>
      <c r="CB606" s="372"/>
      <c r="CC606" s="395"/>
      <c r="CD606" s="389"/>
      <c r="CE606" s="373"/>
      <c r="CF606" s="373"/>
      <c r="CG606" s="373"/>
      <c r="CH606" s="308"/>
    </row>
    <row r="607" spans="1:86" customFormat="1" hidden="1" x14ac:dyDescent="0.25">
      <c r="A607" s="497"/>
      <c r="B607" s="330"/>
      <c r="C607" s="429"/>
      <c r="D607" s="431"/>
      <c r="E607" s="330"/>
      <c r="F607" s="431"/>
      <c r="G607" s="481"/>
      <c r="H607" s="436"/>
      <c r="I607" s="433"/>
      <c r="J607" s="365"/>
      <c r="K607" s="365"/>
      <c r="L607" s="366"/>
      <c r="M607" s="366"/>
      <c r="N607" s="366"/>
      <c r="O607" s="389"/>
      <c r="P607" s="389"/>
      <c r="Q607" s="367"/>
      <c r="R607" s="367"/>
      <c r="S607" s="367"/>
      <c r="T607" s="367"/>
      <c r="U607" s="390"/>
      <c r="V607" s="368"/>
      <c r="W607" s="368"/>
      <c r="X607" s="368"/>
      <c r="Y607" s="368"/>
      <c r="Z607" s="368"/>
      <c r="AA607" s="391"/>
      <c r="AB607" s="369"/>
      <c r="AC607" s="369"/>
      <c r="AD607" s="369"/>
      <c r="AE607" s="369"/>
      <c r="AF607" s="369"/>
      <c r="AG607" s="392"/>
      <c r="AH607" s="370"/>
      <c r="AI607" s="370"/>
      <c r="AJ607" s="370"/>
      <c r="AK607" s="370"/>
      <c r="AL607" s="370"/>
      <c r="AM607" s="365"/>
      <c r="AN607" s="366"/>
      <c r="AO607" s="366"/>
      <c r="AP607" s="366"/>
      <c r="AQ607" s="366"/>
      <c r="AR607" s="366"/>
      <c r="AS607" s="393"/>
      <c r="AT607" s="371"/>
      <c r="AU607" s="371"/>
      <c r="AV607" s="371"/>
      <c r="AW607" s="371"/>
      <c r="AX607" s="371"/>
      <c r="AY607" s="394"/>
      <c r="AZ607" s="372"/>
      <c r="BA607" s="372"/>
      <c r="BB607" s="372"/>
      <c r="BC607" s="372"/>
      <c r="BD607" s="372"/>
      <c r="BE607" s="365"/>
      <c r="BF607" s="366"/>
      <c r="BG607" s="366"/>
      <c r="BH607" s="366"/>
      <c r="BI607" s="366"/>
      <c r="BJ607" s="366"/>
      <c r="BK607" s="395"/>
      <c r="BL607" s="373"/>
      <c r="BM607" s="373"/>
      <c r="BN607" s="373"/>
      <c r="BO607" s="373"/>
      <c r="BP607" s="373"/>
      <c r="BQ607" s="390"/>
      <c r="BR607" s="368"/>
      <c r="BS607" s="368"/>
      <c r="BT607" s="368"/>
      <c r="BU607" s="368"/>
      <c r="BV607" s="368"/>
      <c r="BW607" s="394"/>
      <c r="BX607" s="372"/>
      <c r="BY607" s="372"/>
      <c r="BZ607" s="372"/>
      <c r="CA607" s="372"/>
      <c r="CB607" s="372"/>
      <c r="CC607" s="395"/>
      <c r="CD607" s="389"/>
      <c r="CE607" s="373"/>
      <c r="CF607" s="373"/>
      <c r="CG607" s="373"/>
      <c r="CH607" s="308"/>
    </row>
    <row r="608" spans="1:86" customFormat="1" hidden="1" x14ac:dyDescent="0.25">
      <c r="A608" s="497"/>
      <c r="B608" s="330"/>
      <c r="C608" s="429"/>
      <c r="D608" s="431"/>
      <c r="E608" s="330"/>
      <c r="F608" s="431"/>
      <c r="G608" s="481"/>
      <c r="H608" s="432"/>
      <c r="I608" s="433"/>
      <c r="J608" s="365"/>
      <c r="K608" s="365"/>
      <c r="L608" s="366"/>
      <c r="M608" s="366"/>
      <c r="N608" s="366"/>
      <c r="O608" s="389"/>
      <c r="P608" s="389"/>
      <c r="Q608" s="367"/>
      <c r="R608" s="367"/>
      <c r="S608" s="367"/>
      <c r="T608" s="367"/>
      <c r="U608" s="390"/>
      <c r="V608" s="368"/>
      <c r="W608" s="368"/>
      <c r="X608" s="368"/>
      <c r="Y608" s="368"/>
      <c r="Z608" s="368"/>
      <c r="AA608" s="391"/>
      <c r="AB608" s="369"/>
      <c r="AC608" s="369"/>
      <c r="AD608" s="369"/>
      <c r="AE608" s="369"/>
      <c r="AF608" s="369"/>
      <c r="AG608" s="392"/>
      <c r="AH608" s="370"/>
      <c r="AI608" s="370"/>
      <c r="AJ608" s="370"/>
      <c r="AK608" s="370"/>
      <c r="AL608" s="370"/>
      <c r="AM608" s="365"/>
      <c r="AN608" s="366"/>
      <c r="AO608" s="366"/>
      <c r="AP608" s="366"/>
      <c r="AQ608" s="366"/>
      <c r="AR608" s="366"/>
      <c r="AS608" s="393"/>
      <c r="AT608" s="371"/>
      <c r="AU608" s="371"/>
      <c r="AV608" s="371"/>
      <c r="AW608" s="371"/>
      <c r="AX608" s="371"/>
      <c r="AY608" s="394"/>
      <c r="AZ608" s="372"/>
      <c r="BA608" s="372"/>
      <c r="BB608" s="372"/>
      <c r="BC608" s="372"/>
      <c r="BD608" s="372"/>
      <c r="BE608" s="365"/>
      <c r="BF608" s="366"/>
      <c r="BG608" s="366"/>
      <c r="BH608" s="366"/>
      <c r="BI608" s="366"/>
      <c r="BJ608" s="366"/>
      <c r="BK608" s="395"/>
      <c r="BL608" s="373"/>
      <c r="BM608" s="373"/>
      <c r="BN608" s="373"/>
      <c r="BO608" s="373"/>
      <c r="BP608" s="373"/>
      <c r="BQ608" s="390"/>
      <c r="BR608" s="368"/>
      <c r="BS608" s="368"/>
      <c r="BT608" s="368"/>
      <c r="BU608" s="368"/>
      <c r="BV608" s="368"/>
      <c r="BW608" s="394"/>
      <c r="BX608" s="372"/>
      <c r="BY608" s="372"/>
      <c r="BZ608" s="372"/>
      <c r="CA608" s="372"/>
      <c r="CB608" s="372"/>
      <c r="CC608" s="395"/>
      <c r="CD608" s="389"/>
      <c r="CE608" s="373"/>
      <c r="CF608" s="373"/>
      <c r="CG608" s="373"/>
      <c r="CH608" s="308"/>
    </row>
    <row r="609" spans="1:86" customFormat="1" hidden="1" x14ac:dyDescent="0.25">
      <c r="A609" s="497"/>
      <c r="B609" s="330"/>
      <c r="C609" s="429"/>
      <c r="D609" s="431"/>
      <c r="E609" s="330"/>
      <c r="F609" s="431"/>
      <c r="G609" s="481"/>
      <c r="H609" s="432"/>
      <c r="I609" s="433"/>
      <c r="J609" s="365"/>
      <c r="K609" s="365"/>
      <c r="L609" s="366"/>
      <c r="M609" s="366"/>
      <c r="N609" s="366"/>
      <c r="O609" s="389"/>
      <c r="P609" s="389"/>
      <c r="Q609" s="367"/>
      <c r="R609" s="367"/>
      <c r="S609" s="367"/>
      <c r="T609" s="367"/>
      <c r="U609" s="390"/>
      <c r="V609" s="368"/>
      <c r="W609" s="368"/>
      <c r="X609" s="368"/>
      <c r="Y609" s="368"/>
      <c r="Z609" s="368"/>
      <c r="AA609" s="391"/>
      <c r="AB609" s="369"/>
      <c r="AC609" s="369"/>
      <c r="AD609" s="369"/>
      <c r="AE609" s="369"/>
      <c r="AF609" s="369"/>
      <c r="AG609" s="392"/>
      <c r="AH609" s="370"/>
      <c r="AI609" s="370"/>
      <c r="AJ609" s="370"/>
      <c r="AK609" s="370"/>
      <c r="AL609" s="370"/>
      <c r="AM609" s="365"/>
      <c r="AN609" s="366"/>
      <c r="AO609" s="366"/>
      <c r="AP609" s="366"/>
      <c r="AQ609" s="366"/>
      <c r="AR609" s="366"/>
      <c r="AS609" s="393"/>
      <c r="AT609" s="371"/>
      <c r="AU609" s="371"/>
      <c r="AV609" s="371"/>
      <c r="AW609" s="371"/>
      <c r="AX609" s="371"/>
      <c r="AY609" s="394"/>
      <c r="AZ609" s="372"/>
      <c r="BA609" s="372"/>
      <c r="BB609" s="372"/>
      <c r="BC609" s="372"/>
      <c r="BD609" s="372"/>
      <c r="BE609" s="365"/>
      <c r="BF609" s="366"/>
      <c r="BG609" s="366"/>
      <c r="BH609" s="366"/>
      <c r="BI609" s="366"/>
      <c r="BJ609" s="366"/>
      <c r="BK609" s="395"/>
      <c r="BL609" s="373"/>
      <c r="BM609" s="373"/>
      <c r="BN609" s="373"/>
      <c r="BO609" s="373"/>
      <c r="BP609" s="373"/>
      <c r="BQ609" s="390"/>
      <c r="BR609" s="368"/>
      <c r="BS609" s="368"/>
      <c r="BT609" s="368"/>
      <c r="BU609" s="368"/>
      <c r="BV609" s="368"/>
      <c r="BW609" s="394"/>
      <c r="BX609" s="372"/>
      <c r="BY609" s="372"/>
      <c r="BZ609" s="372"/>
      <c r="CA609" s="372"/>
      <c r="CB609" s="372"/>
      <c r="CC609" s="395"/>
      <c r="CD609" s="389"/>
      <c r="CE609" s="373"/>
      <c r="CF609" s="373"/>
      <c r="CG609" s="373"/>
      <c r="CH609" s="308"/>
    </row>
    <row r="610" spans="1:86" customFormat="1" hidden="1" x14ac:dyDescent="0.25">
      <c r="A610" s="505"/>
      <c r="B610" s="352"/>
      <c r="C610" s="351"/>
      <c r="D610" s="439"/>
      <c r="E610" s="352"/>
      <c r="F610" s="439"/>
      <c r="G610" s="517"/>
      <c r="H610" s="440"/>
      <c r="I610" s="441"/>
      <c r="J610" s="365"/>
      <c r="K610" s="365"/>
      <c r="L610" s="366"/>
      <c r="M610" s="366"/>
      <c r="N610" s="366"/>
      <c r="O610" s="389"/>
      <c r="P610" s="389"/>
      <c r="Q610" s="367"/>
      <c r="R610" s="367"/>
      <c r="S610" s="367"/>
      <c r="T610" s="367"/>
      <c r="U610" s="390"/>
      <c r="V610" s="368"/>
      <c r="W610" s="368"/>
      <c r="X610" s="368"/>
      <c r="Y610" s="368"/>
      <c r="Z610" s="368"/>
      <c r="AA610" s="391"/>
      <c r="AB610" s="369"/>
      <c r="AC610" s="369"/>
      <c r="AD610" s="369"/>
      <c r="AE610" s="369"/>
      <c r="AF610" s="369"/>
      <c r="AG610" s="392"/>
      <c r="AH610" s="370"/>
      <c r="AI610" s="370"/>
      <c r="AJ610" s="370"/>
      <c r="AK610" s="370"/>
      <c r="AL610" s="370"/>
      <c r="AM610" s="365"/>
      <c r="AN610" s="366"/>
      <c r="AO610" s="366"/>
      <c r="AP610" s="366"/>
      <c r="AQ610" s="366"/>
      <c r="AR610" s="366"/>
      <c r="AS610" s="393"/>
      <c r="AT610" s="371"/>
      <c r="AU610" s="371"/>
      <c r="AV610" s="371"/>
      <c r="AW610" s="371"/>
      <c r="AX610" s="371"/>
      <c r="AY610" s="394"/>
      <c r="AZ610" s="372"/>
      <c r="BA610" s="372"/>
      <c r="BB610" s="372"/>
      <c r="BC610" s="372"/>
      <c r="BD610" s="372"/>
      <c r="BE610" s="365"/>
      <c r="BF610" s="366"/>
      <c r="BG610" s="366"/>
      <c r="BH610" s="366"/>
      <c r="BI610" s="366"/>
      <c r="BJ610" s="366"/>
      <c r="BK610" s="395"/>
      <c r="BL610" s="373"/>
      <c r="BM610" s="373"/>
      <c r="BN610" s="373"/>
      <c r="BO610" s="373"/>
      <c r="BP610" s="373"/>
      <c r="BQ610" s="390"/>
      <c r="BR610" s="368"/>
      <c r="BS610" s="368"/>
      <c r="BT610" s="368"/>
      <c r="BU610" s="368"/>
      <c r="BV610" s="368"/>
      <c r="BW610" s="394"/>
      <c r="BX610" s="372"/>
      <c r="BY610" s="372"/>
      <c r="BZ610" s="372"/>
      <c r="CA610" s="372"/>
      <c r="CB610" s="372"/>
      <c r="CC610" s="395"/>
      <c r="CD610" s="389"/>
      <c r="CE610" s="373"/>
      <c r="CF610" s="373"/>
      <c r="CG610" s="373"/>
      <c r="CH610" s="308"/>
    </row>
    <row r="611" spans="1:86" customFormat="1" hidden="1" x14ac:dyDescent="0.25">
      <c r="A611" s="330"/>
      <c r="B611" s="330"/>
      <c r="C611" s="538"/>
      <c r="D611" s="431"/>
      <c r="E611" s="330"/>
      <c r="F611" s="431"/>
      <c r="G611" s="437"/>
      <c r="H611" s="484"/>
      <c r="I611" s="429"/>
      <c r="J611" s="365"/>
      <c r="K611" s="365"/>
      <c r="L611" s="366"/>
      <c r="M611" s="366"/>
      <c r="N611" s="366"/>
      <c r="O611" s="389"/>
      <c r="P611" s="389"/>
      <c r="Q611" s="367"/>
      <c r="R611" s="367"/>
      <c r="S611" s="367"/>
      <c r="T611" s="367"/>
      <c r="U611" s="390"/>
      <c r="V611" s="368"/>
      <c r="W611" s="368"/>
      <c r="X611" s="368"/>
      <c r="Y611" s="368"/>
      <c r="Z611" s="368"/>
      <c r="AA611" s="391"/>
      <c r="AB611" s="369"/>
      <c r="AC611" s="369"/>
      <c r="AD611" s="369"/>
      <c r="AE611" s="369"/>
      <c r="AF611" s="369"/>
      <c r="AG611" s="392"/>
      <c r="AH611" s="370"/>
      <c r="AI611" s="370"/>
      <c r="AJ611" s="370"/>
      <c r="AK611" s="370"/>
      <c r="AL611" s="370"/>
      <c r="AM611" s="365"/>
      <c r="AN611" s="366"/>
      <c r="AO611" s="366"/>
      <c r="AP611" s="366"/>
      <c r="AQ611" s="366"/>
      <c r="AR611" s="366"/>
      <c r="AS611" s="393"/>
      <c r="AT611" s="371"/>
      <c r="AU611" s="371"/>
      <c r="AV611" s="371"/>
      <c r="AW611" s="371"/>
      <c r="AX611" s="371"/>
      <c r="AY611" s="394"/>
      <c r="AZ611" s="372"/>
      <c r="BA611" s="372"/>
      <c r="BB611" s="372"/>
      <c r="BC611" s="372"/>
      <c r="BD611" s="372"/>
      <c r="BE611" s="365"/>
      <c r="BF611" s="366"/>
      <c r="BG611" s="366"/>
      <c r="BH611" s="366"/>
      <c r="BI611" s="366"/>
      <c r="BJ611" s="366"/>
      <c r="BK611" s="395"/>
      <c r="BL611" s="373"/>
      <c r="BM611" s="373"/>
      <c r="BN611" s="373"/>
      <c r="BO611" s="373"/>
      <c r="BP611" s="373"/>
      <c r="BQ611" s="390"/>
      <c r="BR611" s="368"/>
      <c r="BS611" s="368"/>
      <c r="BT611" s="368"/>
      <c r="BU611" s="368"/>
      <c r="BV611" s="368"/>
      <c r="BW611" s="394"/>
      <c r="BX611" s="372"/>
      <c r="BY611" s="372"/>
      <c r="BZ611" s="372"/>
      <c r="CA611" s="372"/>
      <c r="CB611" s="372"/>
      <c r="CC611" s="395"/>
      <c r="CD611" s="389"/>
      <c r="CE611" s="373"/>
      <c r="CF611" s="373"/>
      <c r="CG611" s="373"/>
      <c r="CH611" s="308"/>
    </row>
    <row r="612" spans="1:86" customFormat="1" hidden="1" x14ac:dyDescent="0.25">
      <c r="A612" s="387"/>
      <c r="B612" s="374"/>
      <c r="C612" s="375"/>
      <c r="D612" s="376"/>
      <c r="E612" s="387"/>
      <c r="F612" s="376"/>
      <c r="G612" s="386"/>
      <c r="H612" s="458"/>
      <c r="I612" s="377"/>
      <c r="J612" s="365"/>
      <c r="K612" s="365"/>
      <c r="L612" s="366"/>
      <c r="M612" s="366"/>
      <c r="N612" s="366"/>
      <c r="O612" s="389"/>
      <c r="P612" s="389"/>
      <c r="Q612" s="367"/>
      <c r="R612" s="367"/>
      <c r="S612" s="367"/>
      <c r="T612" s="367"/>
      <c r="U612" s="390"/>
      <c r="V612" s="368"/>
      <c r="W612" s="368"/>
      <c r="X612" s="368"/>
      <c r="Y612" s="368"/>
      <c r="Z612" s="368"/>
      <c r="AA612" s="391"/>
      <c r="AB612" s="369"/>
      <c r="AC612" s="369"/>
      <c r="AD612" s="369"/>
      <c r="AE612" s="369"/>
      <c r="AF612" s="369"/>
      <c r="AG612" s="392"/>
      <c r="AH612" s="370"/>
      <c r="AI612" s="370"/>
      <c r="AJ612" s="370"/>
      <c r="AK612" s="370"/>
      <c r="AL612" s="370"/>
      <c r="AM612" s="365"/>
      <c r="AN612" s="366"/>
      <c r="AO612" s="366"/>
      <c r="AP612" s="366"/>
      <c r="AQ612" s="366"/>
      <c r="AR612" s="366"/>
      <c r="AS612" s="393"/>
      <c r="AT612" s="371"/>
      <c r="AU612" s="371"/>
      <c r="AV612" s="371"/>
      <c r="AW612" s="371"/>
      <c r="AX612" s="371"/>
      <c r="AY612" s="394"/>
      <c r="AZ612" s="372"/>
      <c r="BA612" s="372"/>
      <c r="BB612" s="372"/>
      <c r="BC612" s="372"/>
      <c r="BD612" s="372"/>
      <c r="BE612" s="365"/>
      <c r="BF612" s="366"/>
      <c r="BG612" s="366"/>
      <c r="BH612" s="366"/>
      <c r="BI612" s="366"/>
      <c r="BJ612" s="366"/>
      <c r="BK612" s="395"/>
      <c r="BL612" s="373"/>
      <c r="BM612" s="373"/>
      <c r="BN612" s="373"/>
      <c r="BO612" s="373"/>
      <c r="BP612" s="373"/>
      <c r="BQ612" s="390"/>
      <c r="BR612" s="368"/>
      <c r="BS612" s="368"/>
      <c r="BT612" s="368"/>
      <c r="BU612" s="368"/>
      <c r="BV612" s="368"/>
      <c r="BW612" s="394"/>
      <c r="BX612" s="372"/>
      <c r="BY612" s="372"/>
      <c r="BZ612" s="372"/>
      <c r="CA612" s="372"/>
      <c r="CB612" s="372"/>
      <c r="CC612" s="395"/>
      <c r="CD612" s="389"/>
      <c r="CE612" s="373"/>
      <c r="CF612" s="373"/>
      <c r="CG612" s="373"/>
      <c r="CH612" s="308"/>
    </row>
    <row r="613" spans="1:86" customFormat="1" hidden="1" x14ac:dyDescent="0.25">
      <c r="A613" s="387"/>
      <c r="B613" s="387"/>
      <c r="C613" s="380"/>
      <c r="D613" s="376"/>
      <c r="E613" s="387"/>
      <c r="F613" s="376"/>
      <c r="G613" s="386"/>
      <c r="H613" s="458"/>
      <c r="I613" s="377"/>
      <c r="J613" s="365"/>
      <c r="K613" s="365"/>
      <c r="L613" s="366"/>
      <c r="M613" s="366"/>
      <c r="N613" s="366"/>
      <c r="O613" s="389"/>
      <c r="P613" s="389"/>
      <c r="Q613" s="367"/>
      <c r="R613" s="367"/>
      <c r="S613" s="367"/>
      <c r="T613" s="367"/>
      <c r="U613" s="390"/>
      <c r="V613" s="368"/>
      <c r="W613" s="368"/>
      <c r="X613" s="368"/>
      <c r="Y613" s="368"/>
      <c r="Z613" s="368"/>
      <c r="AA613" s="391"/>
      <c r="AB613" s="369"/>
      <c r="AC613" s="369"/>
      <c r="AD613" s="369"/>
      <c r="AE613" s="369"/>
      <c r="AF613" s="369"/>
      <c r="AG613" s="392"/>
      <c r="AH613" s="370"/>
      <c r="AI613" s="370"/>
      <c r="AJ613" s="370"/>
      <c r="AK613" s="370"/>
      <c r="AL613" s="370"/>
      <c r="AM613" s="365"/>
      <c r="AN613" s="366"/>
      <c r="AO613" s="366"/>
      <c r="AP613" s="366"/>
      <c r="AQ613" s="366"/>
      <c r="AR613" s="366"/>
      <c r="AS613" s="393"/>
      <c r="AT613" s="371"/>
      <c r="AU613" s="371"/>
      <c r="AV613" s="371"/>
      <c r="AW613" s="371"/>
      <c r="AX613" s="371"/>
      <c r="AY613" s="394"/>
      <c r="AZ613" s="372"/>
      <c r="BA613" s="372"/>
      <c r="BB613" s="372"/>
      <c r="BC613" s="372"/>
      <c r="BD613" s="372"/>
      <c r="BE613" s="365"/>
      <c r="BF613" s="366"/>
      <c r="BG613" s="366"/>
      <c r="BH613" s="366"/>
      <c r="BI613" s="366"/>
      <c r="BJ613" s="366"/>
      <c r="BK613" s="395"/>
      <c r="BL613" s="373"/>
      <c r="BM613" s="373"/>
      <c r="BN613" s="373"/>
      <c r="BO613" s="373"/>
      <c r="BP613" s="373"/>
      <c r="BQ613" s="390"/>
      <c r="BR613" s="368"/>
      <c r="BS613" s="368"/>
      <c r="BT613" s="368"/>
      <c r="BU613" s="368"/>
      <c r="BV613" s="368"/>
      <c r="BW613" s="394"/>
      <c r="BX613" s="372"/>
      <c r="BY613" s="372"/>
      <c r="BZ613" s="372"/>
      <c r="CA613" s="372"/>
      <c r="CB613" s="372"/>
      <c r="CC613" s="395"/>
      <c r="CD613" s="389"/>
      <c r="CE613" s="373"/>
      <c r="CF613" s="373"/>
      <c r="CG613" s="373"/>
      <c r="CH613" s="308"/>
    </row>
    <row r="614" spans="1:86" customFormat="1" hidden="1" x14ac:dyDescent="0.25">
      <c r="A614" s="387"/>
      <c r="B614" s="387"/>
      <c r="C614" s="380"/>
      <c r="D614" s="448"/>
      <c r="E614" s="387"/>
      <c r="F614" s="376"/>
      <c r="G614" s="443"/>
      <c r="H614" s="446"/>
      <c r="I614" s="447"/>
      <c r="J614" s="365"/>
      <c r="K614" s="365"/>
      <c r="L614" s="366"/>
      <c r="M614" s="366"/>
      <c r="N614" s="366"/>
      <c r="O614" s="389"/>
      <c r="P614" s="389"/>
      <c r="Q614" s="367"/>
      <c r="R614" s="367"/>
      <c r="S614" s="367"/>
      <c r="T614" s="367"/>
      <c r="U614" s="390"/>
      <c r="V614" s="368"/>
      <c r="W614" s="368"/>
      <c r="X614" s="368"/>
      <c r="Y614" s="368"/>
      <c r="Z614" s="368"/>
      <c r="AA614" s="391"/>
      <c r="AB614" s="369"/>
      <c r="AC614" s="369"/>
      <c r="AD614" s="369"/>
      <c r="AE614" s="369"/>
      <c r="AF614" s="369"/>
      <c r="AG614" s="392"/>
      <c r="AH614" s="370"/>
      <c r="AI614" s="370"/>
      <c r="AJ614" s="370"/>
      <c r="AK614" s="370"/>
      <c r="AL614" s="370"/>
      <c r="AM614" s="365"/>
      <c r="AN614" s="366"/>
      <c r="AO614" s="366"/>
      <c r="AP614" s="366"/>
      <c r="AQ614" s="366"/>
      <c r="AR614" s="366"/>
      <c r="AS614" s="393"/>
      <c r="AT614" s="371"/>
      <c r="AU614" s="371"/>
      <c r="AV614" s="371"/>
      <c r="AW614" s="371"/>
      <c r="AX614" s="371"/>
      <c r="AY614" s="394"/>
      <c r="AZ614" s="372"/>
      <c r="BA614" s="372"/>
      <c r="BB614" s="372"/>
      <c r="BC614" s="372"/>
      <c r="BD614" s="372"/>
      <c r="BE614" s="365"/>
      <c r="BF614" s="366"/>
      <c r="BG614" s="366"/>
      <c r="BH614" s="366"/>
      <c r="BI614" s="366"/>
      <c r="BJ614" s="366"/>
      <c r="BK614" s="395"/>
      <c r="BL614" s="373"/>
      <c r="BM614" s="373"/>
      <c r="BN614" s="373"/>
      <c r="BO614" s="373"/>
      <c r="BP614" s="373"/>
      <c r="BQ614" s="390"/>
      <c r="BR614" s="368"/>
      <c r="BS614" s="368"/>
      <c r="BT614" s="368"/>
      <c r="BU614" s="368"/>
      <c r="BV614" s="368"/>
      <c r="BW614" s="394"/>
      <c r="BX614" s="372"/>
      <c r="BY614" s="372"/>
      <c r="BZ614" s="372"/>
      <c r="CA614" s="372"/>
      <c r="CB614" s="372"/>
      <c r="CC614" s="395"/>
      <c r="CD614" s="389"/>
      <c r="CE614" s="373"/>
      <c r="CF614" s="373"/>
      <c r="CG614" s="373"/>
      <c r="CH614" s="308"/>
    </row>
    <row r="615" spans="1:86" customFormat="1" hidden="1" x14ac:dyDescent="0.25">
      <c r="A615" s="387"/>
      <c r="B615" s="387"/>
      <c r="C615" s="380"/>
      <c r="D615" s="448"/>
      <c r="E615" s="387"/>
      <c r="F615" s="376"/>
      <c r="G615" s="443"/>
      <c r="H615" s="446"/>
      <c r="I615" s="447"/>
      <c r="J615" s="365"/>
      <c r="K615" s="365"/>
      <c r="L615" s="366"/>
      <c r="M615" s="366"/>
      <c r="N615" s="366"/>
      <c r="O615" s="389"/>
      <c r="P615" s="389"/>
      <c r="Q615" s="367"/>
      <c r="R615" s="367"/>
      <c r="S615" s="367"/>
      <c r="T615" s="367"/>
      <c r="U615" s="390"/>
      <c r="V615" s="368"/>
      <c r="W615" s="368"/>
      <c r="X615" s="368"/>
      <c r="Y615" s="368"/>
      <c r="Z615" s="368"/>
      <c r="AA615" s="391"/>
      <c r="AB615" s="369"/>
      <c r="AC615" s="369"/>
      <c r="AD615" s="369"/>
      <c r="AE615" s="369"/>
      <c r="AF615" s="369"/>
      <c r="AG615" s="392"/>
      <c r="AH615" s="370"/>
      <c r="AI615" s="370"/>
      <c r="AJ615" s="370"/>
      <c r="AK615" s="370"/>
      <c r="AL615" s="370"/>
      <c r="AM615" s="365"/>
      <c r="AN615" s="366"/>
      <c r="AO615" s="366"/>
      <c r="AP615" s="366"/>
      <c r="AQ615" s="366"/>
      <c r="AR615" s="366"/>
      <c r="AS615" s="393"/>
      <c r="AT615" s="371"/>
      <c r="AU615" s="371"/>
      <c r="AV615" s="371"/>
      <c r="AW615" s="371"/>
      <c r="AX615" s="371"/>
      <c r="AY615" s="394"/>
      <c r="AZ615" s="372"/>
      <c r="BA615" s="372"/>
      <c r="BB615" s="372"/>
      <c r="BC615" s="372"/>
      <c r="BD615" s="372"/>
      <c r="BE615" s="365"/>
      <c r="BF615" s="366"/>
      <c r="BG615" s="366"/>
      <c r="BH615" s="366"/>
      <c r="BI615" s="366"/>
      <c r="BJ615" s="366"/>
      <c r="BK615" s="395"/>
      <c r="BL615" s="373"/>
      <c r="BM615" s="373"/>
      <c r="BN615" s="373"/>
      <c r="BO615" s="373"/>
      <c r="BP615" s="373"/>
      <c r="BQ615" s="390"/>
      <c r="BR615" s="368"/>
      <c r="BS615" s="368"/>
      <c r="BT615" s="368"/>
      <c r="BU615" s="368"/>
      <c r="BV615" s="368"/>
      <c r="BW615" s="394"/>
      <c r="BX615" s="372"/>
      <c r="BY615" s="372"/>
      <c r="BZ615" s="372"/>
      <c r="CA615" s="372"/>
      <c r="CB615" s="372"/>
      <c r="CC615" s="395"/>
      <c r="CD615" s="389"/>
      <c r="CE615" s="373"/>
      <c r="CF615" s="373"/>
      <c r="CG615" s="373"/>
      <c r="CH615" s="308"/>
    </row>
    <row r="616" spans="1:86" customFormat="1" hidden="1" x14ac:dyDescent="0.25">
      <c r="A616" s="374"/>
      <c r="B616" s="374"/>
      <c r="C616" s="387"/>
      <c r="D616" s="376"/>
      <c r="E616" s="374"/>
      <c r="F616" s="376"/>
      <c r="G616" s="386"/>
      <c r="H616" s="414"/>
      <c r="I616" s="463"/>
      <c r="J616" s="365"/>
      <c r="K616" s="365"/>
      <c r="L616" s="366"/>
      <c r="M616" s="366"/>
      <c r="N616" s="365"/>
      <c r="O616" s="389"/>
      <c r="P616" s="389"/>
      <c r="Q616" s="367"/>
      <c r="R616" s="389"/>
      <c r="S616" s="367"/>
      <c r="T616" s="389"/>
      <c r="U616" s="390"/>
      <c r="V616" s="390"/>
      <c r="W616" s="368"/>
      <c r="X616" s="390"/>
      <c r="Y616" s="368"/>
      <c r="Z616" s="390"/>
      <c r="AA616" s="391"/>
      <c r="AB616" s="391"/>
      <c r="AC616" s="369"/>
      <c r="AD616" s="391"/>
      <c r="AE616" s="369"/>
      <c r="AF616" s="391"/>
      <c r="AG616" s="392"/>
      <c r="AH616" s="392"/>
      <c r="AI616" s="370"/>
      <c r="AJ616" s="392"/>
      <c r="AK616" s="370"/>
      <c r="AL616" s="392"/>
      <c r="AM616" s="365"/>
      <c r="AN616" s="365"/>
      <c r="AO616" s="366"/>
      <c r="AP616" s="365"/>
      <c r="AQ616" s="366"/>
      <c r="AR616" s="365"/>
      <c r="AS616" s="393"/>
      <c r="AT616" s="393"/>
      <c r="AU616" s="371"/>
      <c r="AV616" s="393"/>
      <c r="AW616" s="371"/>
      <c r="AX616" s="393"/>
      <c r="AY616" s="394"/>
      <c r="AZ616" s="394"/>
      <c r="BA616" s="372"/>
      <c r="BB616" s="394"/>
      <c r="BC616" s="372"/>
      <c r="BD616" s="394"/>
      <c r="BE616" s="365"/>
      <c r="BF616" s="365"/>
      <c r="BG616" s="366"/>
      <c r="BH616" s="365"/>
      <c r="BI616" s="366"/>
      <c r="BJ616" s="365"/>
      <c r="BK616" s="395"/>
      <c r="BL616" s="395"/>
      <c r="BM616" s="373"/>
      <c r="BN616" s="395"/>
      <c r="BO616" s="373"/>
      <c r="BP616" s="395"/>
      <c r="BQ616" s="390"/>
      <c r="BR616" s="390"/>
      <c r="BS616" s="368"/>
      <c r="BT616" s="390"/>
      <c r="BU616" s="368"/>
      <c r="BV616" s="390"/>
      <c r="BW616" s="394"/>
      <c r="BX616" s="394"/>
      <c r="BY616" s="372"/>
      <c r="BZ616" s="394"/>
      <c r="CA616" s="372"/>
      <c r="CB616" s="394"/>
      <c r="CC616" s="395"/>
      <c r="CD616" s="389"/>
      <c r="CE616" s="373"/>
      <c r="CF616" s="373"/>
      <c r="CG616" s="395"/>
      <c r="CH616" s="308"/>
    </row>
    <row r="617" spans="1:86" customFormat="1" hidden="1" x14ac:dyDescent="0.25">
      <c r="A617" s="526"/>
      <c r="B617" s="405"/>
      <c r="C617" s="405"/>
      <c r="D617" s="406"/>
      <c r="E617" s="405"/>
      <c r="F617" s="406"/>
      <c r="G617" s="407"/>
      <c r="H617" s="469"/>
      <c r="I617" s="408"/>
      <c r="J617" s="418"/>
      <c r="K617" s="418"/>
      <c r="L617" s="418"/>
      <c r="M617" s="418"/>
      <c r="N617" s="418"/>
      <c r="O617" s="419"/>
      <c r="P617" s="419"/>
      <c r="Q617" s="419"/>
      <c r="R617" s="419"/>
      <c r="S617" s="419"/>
      <c r="T617" s="419"/>
      <c r="U617" s="420"/>
      <c r="V617" s="420"/>
      <c r="W617" s="420"/>
      <c r="X617" s="420"/>
      <c r="Y617" s="420"/>
      <c r="Z617" s="420"/>
      <c r="AA617" s="421"/>
      <c r="AB617" s="421"/>
      <c r="AC617" s="421"/>
      <c r="AD617" s="421"/>
      <c r="AE617" s="421"/>
      <c r="AF617" s="421"/>
      <c r="AG617" s="422"/>
      <c r="AH617" s="422"/>
      <c r="AI617" s="422"/>
      <c r="AJ617" s="422"/>
      <c r="AK617" s="422"/>
      <c r="AL617" s="422"/>
      <c r="AM617" s="418"/>
      <c r="AN617" s="418"/>
      <c r="AO617" s="418"/>
      <c r="AP617" s="418"/>
      <c r="AQ617" s="418"/>
      <c r="AR617" s="418"/>
      <c r="AS617" s="423"/>
      <c r="AT617" s="423"/>
      <c r="AU617" s="423"/>
      <c r="AV617" s="423"/>
      <c r="AW617" s="423"/>
      <c r="AX617" s="423"/>
      <c r="AY617" s="424"/>
      <c r="AZ617" s="424"/>
      <c r="BA617" s="424"/>
      <c r="BB617" s="424"/>
      <c r="BC617" s="424"/>
      <c r="BD617" s="424"/>
      <c r="BE617" s="418"/>
      <c r="BF617" s="418"/>
      <c r="BG617" s="418"/>
      <c r="BH617" s="418"/>
      <c r="BI617" s="418"/>
      <c r="BJ617" s="418"/>
      <c r="BK617" s="425"/>
      <c r="BL617" s="425"/>
      <c r="BM617" s="425"/>
      <c r="BN617" s="425"/>
      <c r="BO617" s="425"/>
      <c r="BP617" s="425"/>
      <c r="BQ617" s="420"/>
      <c r="BR617" s="420"/>
      <c r="BS617" s="420"/>
      <c r="BT617" s="420"/>
      <c r="BU617" s="420"/>
      <c r="BV617" s="420"/>
      <c r="BW617" s="424"/>
      <c r="BX617" s="424"/>
      <c r="BY617" s="424"/>
      <c r="BZ617" s="424"/>
      <c r="CA617" s="424"/>
      <c r="CB617" s="424"/>
      <c r="CC617" s="425"/>
      <c r="CD617" s="419"/>
      <c r="CE617" s="425"/>
      <c r="CF617" s="425"/>
      <c r="CG617" s="425"/>
      <c r="CH617" s="308"/>
    </row>
    <row r="618" spans="1:86" customFormat="1" hidden="1" x14ac:dyDescent="0.25">
      <c r="A618" s="502"/>
      <c r="B618" s="310"/>
      <c r="C618" s="426"/>
      <c r="D618" s="399"/>
      <c r="E618" s="310"/>
      <c r="F618" s="399"/>
      <c r="G618" s="311"/>
      <c r="H618" s="427"/>
      <c r="I618" s="504"/>
      <c r="J618" s="365"/>
      <c r="K618" s="365"/>
      <c r="L618" s="366"/>
      <c r="M618" s="366"/>
      <c r="N618" s="366"/>
      <c r="O618" s="389"/>
      <c r="P618" s="389"/>
      <c r="Q618" s="367"/>
      <c r="R618" s="367"/>
      <c r="S618" s="367"/>
      <c r="T618" s="367"/>
      <c r="U618" s="390"/>
      <c r="V618" s="368"/>
      <c r="W618" s="368"/>
      <c r="X618" s="368"/>
      <c r="Y618" s="368"/>
      <c r="Z618" s="368"/>
      <c r="AA618" s="391"/>
      <c r="AB618" s="369"/>
      <c r="AC618" s="369"/>
      <c r="AD618" s="369"/>
      <c r="AE618" s="369"/>
      <c r="AF618" s="369"/>
      <c r="AG618" s="392"/>
      <c r="AH618" s="370"/>
      <c r="AI618" s="370"/>
      <c r="AJ618" s="370"/>
      <c r="AK618" s="370"/>
      <c r="AL618" s="370"/>
      <c r="AM618" s="365"/>
      <c r="AN618" s="366"/>
      <c r="AO618" s="366"/>
      <c r="AP618" s="366"/>
      <c r="AQ618" s="366"/>
      <c r="AR618" s="366"/>
      <c r="AS618" s="393"/>
      <c r="AT618" s="371"/>
      <c r="AU618" s="371"/>
      <c r="AV618" s="371"/>
      <c r="AW618" s="371"/>
      <c r="AX618" s="371"/>
      <c r="AY618" s="394"/>
      <c r="AZ618" s="372"/>
      <c r="BA618" s="372"/>
      <c r="BB618" s="372"/>
      <c r="BC618" s="372"/>
      <c r="BD618" s="372"/>
      <c r="BE618" s="365"/>
      <c r="BF618" s="366"/>
      <c r="BG618" s="366"/>
      <c r="BH618" s="366"/>
      <c r="BI618" s="366"/>
      <c r="BJ618" s="366"/>
      <c r="BK618" s="395"/>
      <c r="BL618" s="373"/>
      <c r="BM618" s="373"/>
      <c r="BN618" s="373"/>
      <c r="BO618" s="373"/>
      <c r="BP618" s="373"/>
      <c r="BQ618" s="390"/>
      <c r="BR618" s="368"/>
      <c r="BS618" s="368"/>
      <c r="BT618" s="368"/>
      <c r="BU618" s="368"/>
      <c r="BV618" s="368"/>
      <c r="BW618" s="394"/>
      <c r="BX618" s="372"/>
      <c r="BY618" s="372"/>
      <c r="BZ618" s="372"/>
      <c r="CA618" s="372"/>
      <c r="CB618" s="372"/>
      <c r="CC618" s="395"/>
      <c r="CD618" s="389"/>
      <c r="CE618" s="373"/>
      <c r="CF618" s="373"/>
      <c r="CG618" s="373"/>
      <c r="CH618" s="308"/>
    </row>
    <row r="619" spans="1:86" customFormat="1" hidden="1" x14ac:dyDescent="0.25">
      <c r="A619" s="497"/>
      <c r="B619" s="330"/>
      <c r="C619" s="429"/>
      <c r="D619" s="431"/>
      <c r="E619" s="330"/>
      <c r="F619" s="431"/>
      <c r="G619" s="331"/>
      <c r="H619" s="432"/>
      <c r="I619" s="433"/>
      <c r="J619" s="365"/>
      <c r="K619" s="365"/>
      <c r="L619" s="366"/>
      <c r="M619" s="366"/>
      <c r="N619" s="366"/>
      <c r="O619" s="389"/>
      <c r="P619" s="389"/>
      <c r="Q619" s="367"/>
      <c r="R619" s="367"/>
      <c r="S619" s="367"/>
      <c r="T619" s="367"/>
      <c r="U619" s="390"/>
      <c r="V619" s="368"/>
      <c r="W619" s="368"/>
      <c r="X619" s="368"/>
      <c r="Y619" s="368"/>
      <c r="Z619" s="368"/>
      <c r="AA619" s="391"/>
      <c r="AB619" s="369"/>
      <c r="AC619" s="369"/>
      <c r="AD619" s="369"/>
      <c r="AE619" s="369"/>
      <c r="AF619" s="369"/>
      <c r="AG619" s="392"/>
      <c r="AH619" s="370"/>
      <c r="AI619" s="370"/>
      <c r="AJ619" s="370"/>
      <c r="AK619" s="370"/>
      <c r="AL619" s="370"/>
      <c r="AM619" s="365"/>
      <c r="AN619" s="366"/>
      <c r="AO619" s="366"/>
      <c r="AP619" s="366"/>
      <c r="AQ619" s="366"/>
      <c r="AR619" s="366"/>
      <c r="AS619" s="393"/>
      <c r="AT619" s="371"/>
      <c r="AU619" s="371"/>
      <c r="AV619" s="371"/>
      <c r="AW619" s="371"/>
      <c r="AX619" s="371"/>
      <c r="AY619" s="394"/>
      <c r="AZ619" s="372"/>
      <c r="BA619" s="372"/>
      <c r="BB619" s="372"/>
      <c r="BC619" s="372"/>
      <c r="BD619" s="372"/>
      <c r="BE619" s="365"/>
      <c r="BF619" s="366"/>
      <c r="BG619" s="366"/>
      <c r="BH619" s="366"/>
      <c r="BI619" s="366"/>
      <c r="BJ619" s="366"/>
      <c r="BK619" s="395"/>
      <c r="BL619" s="373"/>
      <c r="BM619" s="373"/>
      <c r="BN619" s="373"/>
      <c r="BO619" s="373"/>
      <c r="BP619" s="373"/>
      <c r="BQ619" s="390"/>
      <c r="BR619" s="368"/>
      <c r="BS619" s="368"/>
      <c r="BT619" s="368"/>
      <c r="BU619" s="368"/>
      <c r="BV619" s="368"/>
      <c r="BW619" s="394"/>
      <c r="BX619" s="372"/>
      <c r="BY619" s="372"/>
      <c r="BZ619" s="372"/>
      <c r="CA619" s="372"/>
      <c r="CB619" s="372"/>
      <c r="CC619" s="395"/>
      <c r="CD619" s="389"/>
      <c r="CE619" s="373"/>
      <c r="CF619" s="373"/>
      <c r="CG619" s="373"/>
      <c r="CH619" s="308"/>
    </row>
    <row r="620" spans="1:86" customFormat="1" hidden="1" x14ac:dyDescent="0.25">
      <c r="A620" s="497"/>
      <c r="B620" s="330"/>
      <c r="C620" s="429"/>
      <c r="D620" s="431"/>
      <c r="E620" s="330"/>
      <c r="F620" s="431"/>
      <c r="G620" s="331"/>
      <c r="H620" s="436"/>
      <c r="I620" s="433"/>
      <c r="J620" s="365"/>
      <c r="K620" s="365"/>
      <c r="L620" s="366"/>
      <c r="M620" s="366"/>
      <c r="N620" s="366"/>
      <c r="O620" s="389"/>
      <c r="P620" s="389"/>
      <c r="Q620" s="367"/>
      <c r="R620" s="367"/>
      <c r="S620" s="367"/>
      <c r="T620" s="367"/>
      <c r="U620" s="390"/>
      <c r="V620" s="368"/>
      <c r="W620" s="368"/>
      <c r="X620" s="368"/>
      <c r="Y620" s="368"/>
      <c r="Z620" s="368"/>
      <c r="AA620" s="391"/>
      <c r="AB620" s="369"/>
      <c r="AC620" s="369"/>
      <c r="AD620" s="369"/>
      <c r="AE620" s="369"/>
      <c r="AF620" s="369"/>
      <c r="AG620" s="392"/>
      <c r="AH620" s="370"/>
      <c r="AI620" s="370"/>
      <c r="AJ620" s="370"/>
      <c r="AK620" s="370"/>
      <c r="AL620" s="370"/>
      <c r="AM620" s="365"/>
      <c r="AN620" s="366"/>
      <c r="AO620" s="366"/>
      <c r="AP620" s="366"/>
      <c r="AQ620" s="366"/>
      <c r="AR620" s="366"/>
      <c r="AS620" s="393"/>
      <c r="AT620" s="371"/>
      <c r="AU620" s="371"/>
      <c r="AV620" s="371"/>
      <c r="AW620" s="371"/>
      <c r="AX620" s="371"/>
      <c r="AY620" s="394"/>
      <c r="AZ620" s="372"/>
      <c r="BA620" s="372"/>
      <c r="BB620" s="372"/>
      <c r="BC620" s="372"/>
      <c r="BD620" s="372"/>
      <c r="BE620" s="365"/>
      <c r="BF620" s="366"/>
      <c r="BG620" s="366"/>
      <c r="BH620" s="366"/>
      <c r="BI620" s="366"/>
      <c r="BJ620" s="366"/>
      <c r="BK620" s="395"/>
      <c r="BL620" s="373"/>
      <c r="BM620" s="373"/>
      <c r="BN620" s="373"/>
      <c r="BO620" s="373"/>
      <c r="BP620" s="373"/>
      <c r="BQ620" s="390"/>
      <c r="BR620" s="368"/>
      <c r="BS620" s="368"/>
      <c r="BT620" s="368"/>
      <c r="BU620" s="368"/>
      <c r="BV620" s="368"/>
      <c r="BW620" s="394"/>
      <c r="BX620" s="372"/>
      <c r="BY620" s="372"/>
      <c r="BZ620" s="372"/>
      <c r="CA620" s="372"/>
      <c r="CB620" s="372"/>
      <c r="CC620" s="395"/>
      <c r="CD620" s="389"/>
      <c r="CE620" s="373"/>
      <c r="CF620" s="373"/>
      <c r="CG620" s="373"/>
      <c r="CH620" s="308"/>
    </row>
    <row r="621" spans="1:86" customFormat="1" hidden="1" x14ac:dyDescent="0.25">
      <c r="A621" s="497"/>
      <c r="B621" s="330"/>
      <c r="C621" s="429"/>
      <c r="D621" s="431"/>
      <c r="E621" s="330"/>
      <c r="F621" s="431"/>
      <c r="G621" s="481"/>
      <c r="H621" s="436"/>
      <c r="I621" s="433"/>
      <c r="J621" s="365"/>
      <c r="K621" s="365"/>
      <c r="L621" s="366"/>
      <c r="M621" s="366"/>
      <c r="N621" s="366"/>
      <c r="O621" s="389"/>
      <c r="P621" s="389"/>
      <c r="Q621" s="367"/>
      <c r="R621" s="367"/>
      <c r="S621" s="367"/>
      <c r="T621" s="367"/>
      <c r="U621" s="390"/>
      <c r="V621" s="368"/>
      <c r="W621" s="368"/>
      <c r="X621" s="368"/>
      <c r="Y621" s="368"/>
      <c r="Z621" s="368"/>
      <c r="AA621" s="391"/>
      <c r="AB621" s="369"/>
      <c r="AC621" s="369"/>
      <c r="AD621" s="369"/>
      <c r="AE621" s="369"/>
      <c r="AF621" s="369"/>
      <c r="AG621" s="392"/>
      <c r="AH621" s="370"/>
      <c r="AI621" s="370"/>
      <c r="AJ621" s="370"/>
      <c r="AK621" s="370"/>
      <c r="AL621" s="370"/>
      <c r="AM621" s="365"/>
      <c r="AN621" s="366"/>
      <c r="AO621" s="366"/>
      <c r="AP621" s="366"/>
      <c r="AQ621" s="366"/>
      <c r="AR621" s="366"/>
      <c r="AS621" s="393"/>
      <c r="AT621" s="371"/>
      <c r="AU621" s="371"/>
      <c r="AV621" s="371"/>
      <c r="AW621" s="371"/>
      <c r="AX621" s="371"/>
      <c r="AY621" s="394"/>
      <c r="AZ621" s="372"/>
      <c r="BA621" s="372"/>
      <c r="BB621" s="372"/>
      <c r="BC621" s="372"/>
      <c r="BD621" s="372"/>
      <c r="BE621" s="365"/>
      <c r="BF621" s="366"/>
      <c r="BG621" s="366"/>
      <c r="BH621" s="366"/>
      <c r="BI621" s="366"/>
      <c r="BJ621" s="366"/>
      <c r="BK621" s="395"/>
      <c r="BL621" s="373"/>
      <c r="BM621" s="373"/>
      <c r="BN621" s="373"/>
      <c r="BO621" s="373"/>
      <c r="BP621" s="373"/>
      <c r="BQ621" s="390"/>
      <c r="BR621" s="368"/>
      <c r="BS621" s="368"/>
      <c r="BT621" s="368"/>
      <c r="BU621" s="368"/>
      <c r="BV621" s="368"/>
      <c r="BW621" s="394"/>
      <c r="BX621" s="372"/>
      <c r="BY621" s="372"/>
      <c r="BZ621" s="372"/>
      <c r="CA621" s="372"/>
      <c r="CB621" s="372"/>
      <c r="CC621" s="395"/>
      <c r="CD621" s="389"/>
      <c r="CE621" s="373"/>
      <c r="CF621" s="373"/>
      <c r="CG621" s="373"/>
      <c r="CH621" s="308"/>
    </row>
    <row r="622" spans="1:86" customFormat="1" hidden="1" x14ac:dyDescent="0.25">
      <c r="A622" s="497"/>
      <c r="B622" s="330"/>
      <c r="C622" s="429"/>
      <c r="D622" s="431"/>
      <c r="E622" s="330"/>
      <c r="F622" s="431"/>
      <c r="G622" s="481"/>
      <c r="H622" s="432"/>
      <c r="I622" s="433"/>
      <c r="J622" s="365"/>
      <c r="K622" s="365"/>
      <c r="L622" s="366"/>
      <c r="M622" s="366"/>
      <c r="N622" s="366"/>
      <c r="O622" s="389"/>
      <c r="P622" s="389"/>
      <c r="Q622" s="367"/>
      <c r="R622" s="367"/>
      <c r="S622" s="367"/>
      <c r="T622" s="367"/>
      <c r="U622" s="390"/>
      <c r="V622" s="368"/>
      <c r="W622" s="368"/>
      <c r="X622" s="368"/>
      <c r="Y622" s="368"/>
      <c r="Z622" s="368"/>
      <c r="AA622" s="391"/>
      <c r="AB622" s="369"/>
      <c r="AC622" s="369"/>
      <c r="AD622" s="369"/>
      <c r="AE622" s="369"/>
      <c r="AF622" s="369"/>
      <c r="AG622" s="392"/>
      <c r="AH622" s="370"/>
      <c r="AI622" s="370"/>
      <c r="AJ622" s="370"/>
      <c r="AK622" s="370"/>
      <c r="AL622" s="370"/>
      <c r="AM622" s="365"/>
      <c r="AN622" s="366"/>
      <c r="AO622" s="366"/>
      <c r="AP622" s="366"/>
      <c r="AQ622" s="366"/>
      <c r="AR622" s="366"/>
      <c r="AS622" s="393"/>
      <c r="AT622" s="371"/>
      <c r="AU622" s="371"/>
      <c r="AV622" s="371"/>
      <c r="AW622" s="371"/>
      <c r="AX622" s="371"/>
      <c r="AY622" s="394"/>
      <c r="AZ622" s="372"/>
      <c r="BA622" s="372"/>
      <c r="BB622" s="372"/>
      <c r="BC622" s="372"/>
      <c r="BD622" s="372"/>
      <c r="BE622" s="365"/>
      <c r="BF622" s="366"/>
      <c r="BG622" s="366"/>
      <c r="BH622" s="366"/>
      <c r="BI622" s="366"/>
      <c r="BJ622" s="366"/>
      <c r="BK622" s="395"/>
      <c r="BL622" s="373"/>
      <c r="BM622" s="373"/>
      <c r="BN622" s="373"/>
      <c r="BO622" s="373"/>
      <c r="BP622" s="373"/>
      <c r="BQ622" s="390"/>
      <c r="BR622" s="368"/>
      <c r="BS622" s="368"/>
      <c r="BT622" s="368"/>
      <c r="BU622" s="368"/>
      <c r="BV622" s="368"/>
      <c r="BW622" s="394"/>
      <c r="BX622" s="372"/>
      <c r="BY622" s="372"/>
      <c r="BZ622" s="372"/>
      <c r="CA622" s="372"/>
      <c r="CB622" s="372"/>
      <c r="CC622" s="395"/>
      <c r="CD622" s="389"/>
      <c r="CE622" s="373"/>
      <c r="CF622" s="373"/>
      <c r="CG622" s="373"/>
      <c r="CH622" s="308"/>
    </row>
    <row r="623" spans="1:86" customFormat="1" hidden="1" x14ac:dyDescent="0.25">
      <c r="A623" s="505"/>
      <c r="B623" s="352"/>
      <c r="C623" s="351"/>
      <c r="D623" s="439"/>
      <c r="E623" s="352"/>
      <c r="F623" s="439"/>
      <c r="G623" s="517"/>
      <c r="H623" s="440"/>
      <c r="I623" s="518"/>
      <c r="J623" s="365"/>
      <c r="K623" s="365"/>
      <c r="L623" s="366"/>
      <c r="M623" s="366"/>
      <c r="N623" s="366"/>
      <c r="O623" s="389"/>
      <c r="P623" s="389"/>
      <c r="Q623" s="367"/>
      <c r="R623" s="367"/>
      <c r="S623" s="367"/>
      <c r="T623" s="367"/>
      <c r="U623" s="390"/>
      <c r="V623" s="368"/>
      <c r="W623" s="368"/>
      <c r="X623" s="368"/>
      <c r="Y623" s="368"/>
      <c r="Z623" s="368"/>
      <c r="AA623" s="391"/>
      <c r="AB623" s="369"/>
      <c r="AC623" s="369"/>
      <c r="AD623" s="369"/>
      <c r="AE623" s="369"/>
      <c r="AF623" s="369"/>
      <c r="AG623" s="392"/>
      <c r="AH623" s="370"/>
      <c r="AI623" s="370"/>
      <c r="AJ623" s="370"/>
      <c r="AK623" s="370"/>
      <c r="AL623" s="370"/>
      <c r="AM623" s="365"/>
      <c r="AN623" s="366"/>
      <c r="AO623" s="366"/>
      <c r="AP623" s="366"/>
      <c r="AQ623" s="366"/>
      <c r="AR623" s="366"/>
      <c r="AS623" s="393"/>
      <c r="AT623" s="371"/>
      <c r="AU623" s="371"/>
      <c r="AV623" s="371"/>
      <c r="AW623" s="371"/>
      <c r="AX623" s="371"/>
      <c r="AY623" s="394"/>
      <c r="AZ623" s="372"/>
      <c r="BA623" s="372"/>
      <c r="BB623" s="372"/>
      <c r="BC623" s="372"/>
      <c r="BD623" s="372"/>
      <c r="BE623" s="365"/>
      <c r="BF623" s="366"/>
      <c r="BG623" s="366"/>
      <c r="BH623" s="366"/>
      <c r="BI623" s="366"/>
      <c r="BJ623" s="366"/>
      <c r="BK623" s="395"/>
      <c r="BL623" s="373"/>
      <c r="BM623" s="373"/>
      <c r="BN623" s="373"/>
      <c r="BO623" s="373"/>
      <c r="BP623" s="373"/>
      <c r="BQ623" s="390"/>
      <c r="BR623" s="368"/>
      <c r="BS623" s="368"/>
      <c r="BT623" s="368"/>
      <c r="BU623" s="368"/>
      <c r="BV623" s="368"/>
      <c r="BW623" s="394"/>
      <c r="BX623" s="372"/>
      <c r="BY623" s="372"/>
      <c r="BZ623" s="372"/>
      <c r="CA623" s="372"/>
      <c r="CB623" s="372"/>
      <c r="CC623" s="395"/>
      <c r="CD623" s="389"/>
      <c r="CE623" s="373"/>
      <c r="CF623" s="373"/>
      <c r="CG623" s="373"/>
      <c r="CH623" s="308"/>
    </row>
    <row r="624" spans="1:86" customFormat="1" hidden="1" x14ac:dyDescent="0.25">
      <c r="A624" s="505"/>
      <c r="B624" s="352"/>
      <c r="C624" s="515"/>
      <c r="D624" s="439"/>
      <c r="E624" s="352"/>
      <c r="F624" s="439"/>
      <c r="G624" s="517"/>
      <c r="H624" s="440"/>
      <c r="I624" s="441"/>
      <c r="J624" s="365"/>
      <c r="K624" s="365"/>
      <c r="L624" s="366"/>
      <c r="M624" s="366"/>
      <c r="N624" s="366"/>
      <c r="O624" s="389"/>
      <c r="P624" s="389"/>
      <c r="Q624" s="367"/>
      <c r="R624" s="367"/>
      <c r="S624" s="367"/>
      <c r="T624" s="367"/>
      <c r="U624" s="390"/>
      <c r="V624" s="368"/>
      <c r="W624" s="368"/>
      <c r="X624" s="368"/>
      <c r="Y624" s="368"/>
      <c r="Z624" s="368"/>
      <c r="AA624" s="391"/>
      <c r="AB624" s="369"/>
      <c r="AC624" s="369"/>
      <c r="AD624" s="369"/>
      <c r="AE624" s="369"/>
      <c r="AF624" s="369"/>
      <c r="AG624" s="392"/>
      <c r="AH624" s="370"/>
      <c r="AI624" s="370"/>
      <c r="AJ624" s="370"/>
      <c r="AK624" s="370"/>
      <c r="AL624" s="370"/>
      <c r="AM624" s="365"/>
      <c r="AN624" s="366"/>
      <c r="AO624" s="366"/>
      <c r="AP624" s="366"/>
      <c r="AQ624" s="366"/>
      <c r="AR624" s="366"/>
      <c r="AS624" s="393"/>
      <c r="AT624" s="371"/>
      <c r="AU624" s="371"/>
      <c r="AV624" s="371"/>
      <c r="AW624" s="371"/>
      <c r="AX624" s="371"/>
      <c r="AY624" s="394"/>
      <c r="AZ624" s="372"/>
      <c r="BA624" s="372"/>
      <c r="BB624" s="372"/>
      <c r="BC624" s="372"/>
      <c r="BD624" s="372"/>
      <c r="BE624" s="365"/>
      <c r="BF624" s="366"/>
      <c r="BG624" s="366"/>
      <c r="BH624" s="366"/>
      <c r="BI624" s="366"/>
      <c r="BJ624" s="366"/>
      <c r="BK624" s="395"/>
      <c r="BL624" s="373"/>
      <c r="BM624" s="373"/>
      <c r="BN624" s="373"/>
      <c r="BO624" s="373"/>
      <c r="BP624" s="373"/>
      <c r="BQ624" s="390"/>
      <c r="BR624" s="368"/>
      <c r="BS624" s="368"/>
      <c r="BT624" s="368"/>
      <c r="BU624" s="368"/>
      <c r="BV624" s="368"/>
      <c r="BW624" s="394"/>
      <c r="BX624" s="372"/>
      <c r="BY624" s="372"/>
      <c r="BZ624" s="372"/>
      <c r="CA624" s="372"/>
      <c r="CB624" s="372"/>
      <c r="CC624" s="395"/>
      <c r="CD624" s="389"/>
      <c r="CE624" s="373"/>
      <c r="CF624" s="373"/>
      <c r="CG624" s="373"/>
      <c r="CH624" s="308"/>
    </row>
    <row r="625" spans="1:86" customFormat="1" hidden="1" x14ac:dyDescent="0.25">
      <c r="A625" s="374"/>
      <c r="B625" s="374"/>
      <c r="C625" s="380"/>
      <c r="D625" s="382"/>
      <c r="E625" s="374"/>
      <c r="F625" s="382"/>
      <c r="G625" s="378"/>
      <c r="H625" s="458"/>
      <c r="I625" s="377"/>
      <c r="J625" s="365"/>
      <c r="K625" s="365"/>
      <c r="L625" s="366"/>
      <c r="M625" s="366"/>
      <c r="N625" s="366"/>
      <c r="O625" s="389"/>
      <c r="P625" s="389"/>
      <c r="Q625" s="367"/>
      <c r="R625" s="367"/>
      <c r="S625" s="367"/>
      <c r="T625" s="367"/>
      <c r="U625" s="390"/>
      <c r="V625" s="368"/>
      <c r="W625" s="368"/>
      <c r="X625" s="368"/>
      <c r="Y625" s="368"/>
      <c r="Z625" s="368"/>
      <c r="AA625" s="391"/>
      <c r="AB625" s="369"/>
      <c r="AC625" s="369"/>
      <c r="AD625" s="369"/>
      <c r="AE625" s="369"/>
      <c r="AF625" s="369"/>
      <c r="AG625" s="392"/>
      <c r="AH625" s="370"/>
      <c r="AI625" s="370"/>
      <c r="AJ625" s="370"/>
      <c r="AK625" s="370"/>
      <c r="AL625" s="370"/>
      <c r="AM625" s="365"/>
      <c r="AN625" s="366"/>
      <c r="AO625" s="366"/>
      <c r="AP625" s="366"/>
      <c r="AQ625" s="366"/>
      <c r="AR625" s="366"/>
      <c r="AS625" s="393"/>
      <c r="AT625" s="371"/>
      <c r="AU625" s="371"/>
      <c r="AV625" s="371"/>
      <c r="AW625" s="371"/>
      <c r="AX625" s="371"/>
      <c r="AY625" s="394"/>
      <c r="AZ625" s="372"/>
      <c r="BA625" s="372"/>
      <c r="BB625" s="372"/>
      <c r="BC625" s="372"/>
      <c r="BD625" s="372"/>
      <c r="BE625" s="365"/>
      <c r="BF625" s="366"/>
      <c r="BG625" s="366"/>
      <c r="BH625" s="366"/>
      <c r="BI625" s="366"/>
      <c r="BJ625" s="366"/>
      <c r="BK625" s="395"/>
      <c r="BL625" s="373"/>
      <c r="BM625" s="373"/>
      <c r="BN625" s="373"/>
      <c r="BO625" s="373"/>
      <c r="BP625" s="373"/>
      <c r="BQ625" s="390"/>
      <c r="BR625" s="368"/>
      <c r="BS625" s="368"/>
      <c r="BT625" s="368"/>
      <c r="BU625" s="368"/>
      <c r="BV625" s="368"/>
      <c r="BW625" s="394"/>
      <c r="BX625" s="372"/>
      <c r="BY625" s="372"/>
      <c r="BZ625" s="372"/>
      <c r="CA625" s="372"/>
      <c r="CB625" s="372"/>
      <c r="CC625" s="395"/>
      <c r="CD625" s="389"/>
      <c r="CE625" s="373"/>
      <c r="CF625" s="373"/>
      <c r="CG625" s="373"/>
      <c r="CH625" s="308"/>
    </row>
    <row r="626" spans="1:86" customFormat="1" hidden="1" x14ac:dyDescent="0.25">
      <c r="A626" s="374"/>
      <c r="B626" s="374"/>
      <c r="C626" s="380"/>
      <c r="D626" s="382"/>
      <c r="E626" s="374"/>
      <c r="F626" s="382"/>
      <c r="G626" s="378"/>
      <c r="H626" s="458"/>
      <c r="I626" s="377"/>
      <c r="J626" s="365"/>
      <c r="K626" s="365"/>
      <c r="L626" s="366"/>
      <c r="M626" s="366"/>
      <c r="N626" s="366"/>
      <c r="O626" s="389"/>
      <c r="P626" s="389"/>
      <c r="Q626" s="367"/>
      <c r="R626" s="367"/>
      <c r="S626" s="367"/>
      <c r="T626" s="367"/>
      <c r="U626" s="390"/>
      <c r="V626" s="368"/>
      <c r="W626" s="368"/>
      <c r="X626" s="368"/>
      <c r="Y626" s="368"/>
      <c r="Z626" s="368"/>
      <c r="AA626" s="391"/>
      <c r="AB626" s="369"/>
      <c r="AC626" s="369"/>
      <c r="AD626" s="369"/>
      <c r="AE626" s="369"/>
      <c r="AF626" s="369"/>
      <c r="AG626" s="392"/>
      <c r="AH626" s="370"/>
      <c r="AI626" s="370"/>
      <c r="AJ626" s="370"/>
      <c r="AK626" s="370"/>
      <c r="AL626" s="370"/>
      <c r="AM626" s="365"/>
      <c r="AN626" s="366"/>
      <c r="AO626" s="366"/>
      <c r="AP626" s="366"/>
      <c r="AQ626" s="366"/>
      <c r="AR626" s="366"/>
      <c r="AS626" s="393"/>
      <c r="AT626" s="371"/>
      <c r="AU626" s="371"/>
      <c r="AV626" s="371"/>
      <c r="AW626" s="371"/>
      <c r="AX626" s="371"/>
      <c r="AY626" s="394"/>
      <c r="AZ626" s="372"/>
      <c r="BA626" s="372"/>
      <c r="BB626" s="372"/>
      <c r="BC626" s="372"/>
      <c r="BD626" s="372"/>
      <c r="BE626" s="365"/>
      <c r="BF626" s="366"/>
      <c r="BG626" s="366"/>
      <c r="BH626" s="366"/>
      <c r="BI626" s="366"/>
      <c r="BJ626" s="366"/>
      <c r="BK626" s="395"/>
      <c r="BL626" s="373"/>
      <c r="BM626" s="373"/>
      <c r="BN626" s="373"/>
      <c r="BO626" s="373"/>
      <c r="BP626" s="373"/>
      <c r="BQ626" s="390"/>
      <c r="BR626" s="368"/>
      <c r="BS626" s="368"/>
      <c r="BT626" s="368"/>
      <c r="BU626" s="368"/>
      <c r="BV626" s="368"/>
      <c r="BW626" s="394"/>
      <c r="BX626" s="372"/>
      <c r="BY626" s="372"/>
      <c r="BZ626" s="372"/>
      <c r="CA626" s="372"/>
      <c r="CB626" s="372"/>
      <c r="CC626" s="395"/>
      <c r="CD626" s="389"/>
      <c r="CE626" s="373"/>
      <c r="CF626" s="373"/>
      <c r="CG626" s="373"/>
      <c r="CH626" s="308"/>
    </row>
    <row r="627" spans="1:86" customFormat="1" hidden="1" x14ac:dyDescent="0.25">
      <c r="A627" s="374"/>
      <c r="B627" s="374"/>
      <c r="C627" s="380"/>
      <c r="D627" s="383"/>
      <c r="E627" s="374"/>
      <c r="F627" s="382"/>
      <c r="G627" s="378"/>
      <c r="H627" s="458"/>
      <c r="I627" s="377"/>
      <c r="J627" s="365"/>
      <c r="K627" s="365"/>
      <c r="L627" s="366"/>
      <c r="M627" s="366"/>
      <c r="N627" s="366"/>
      <c r="O627" s="389"/>
      <c r="P627" s="389"/>
      <c r="Q627" s="367"/>
      <c r="R627" s="367"/>
      <c r="S627" s="367"/>
      <c r="T627" s="367"/>
      <c r="U627" s="390"/>
      <c r="V627" s="368"/>
      <c r="W627" s="368"/>
      <c r="X627" s="368"/>
      <c r="Y627" s="368"/>
      <c r="Z627" s="368"/>
      <c r="AA627" s="391"/>
      <c r="AB627" s="369"/>
      <c r="AC627" s="369"/>
      <c r="AD627" s="369"/>
      <c r="AE627" s="369"/>
      <c r="AF627" s="369"/>
      <c r="AG627" s="392"/>
      <c r="AH627" s="370"/>
      <c r="AI627" s="370"/>
      <c r="AJ627" s="370"/>
      <c r="AK627" s="370"/>
      <c r="AL627" s="370"/>
      <c r="AM627" s="365"/>
      <c r="AN627" s="366"/>
      <c r="AO627" s="366"/>
      <c r="AP627" s="366"/>
      <c r="AQ627" s="366"/>
      <c r="AR627" s="366"/>
      <c r="AS627" s="393"/>
      <c r="AT627" s="371"/>
      <c r="AU627" s="371"/>
      <c r="AV627" s="371"/>
      <c r="AW627" s="371"/>
      <c r="AX627" s="371"/>
      <c r="AY627" s="394"/>
      <c r="AZ627" s="372"/>
      <c r="BA627" s="372"/>
      <c r="BB627" s="372"/>
      <c r="BC627" s="372"/>
      <c r="BD627" s="372"/>
      <c r="BE627" s="365"/>
      <c r="BF627" s="366"/>
      <c r="BG627" s="366"/>
      <c r="BH627" s="366"/>
      <c r="BI627" s="366"/>
      <c r="BJ627" s="366"/>
      <c r="BK627" s="395"/>
      <c r="BL627" s="373"/>
      <c r="BM627" s="373"/>
      <c r="BN627" s="373"/>
      <c r="BO627" s="373"/>
      <c r="BP627" s="373"/>
      <c r="BQ627" s="390"/>
      <c r="BR627" s="368"/>
      <c r="BS627" s="368"/>
      <c r="BT627" s="368"/>
      <c r="BU627" s="368"/>
      <c r="BV627" s="368"/>
      <c r="BW627" s="394"/>
      <c r="BX627" s="372"/>
      <c r="BY627" s="372"/>
      <c r="BZ627" s="372"/>
      <c r="CA627" s="372"/>
      <c r="CB627" s="372"/>
      <c r="CC627" s="395"/>
      <c r="CD627" s="389"/>
      <c r="CE627" s="373"/>
      <c r="CF627" s="373"/>
      <c r="CG627" s="373"/>
      <c r="CH627" s="308"/>
    </row>
    <row r="628" spans="1:86" customFormat="1" hidden="1" x14ac:dyDescent="0.25">
      <c r="A628" s="374"/>
      <c r="B628" s="374"/>
      <c r="C628" s="380"/>
      <c r="D628" s="383"/>
      <c r="E628" s="374"/>
      <c r="F628" s="382"/>
      <c r="G628" s="378"/>
      <c r="H628" s="444"/>
      <c r="I628" s="385"/>
      <c r="J628" s="365"/>
      <c r="K628" s="365"/>
      <c r="L628" s="366"/>
      <c r="M628" s="366"/>
      <c r="N628" s="366"/>
      <c r="O628" s="389"/>
      <c r="P628" s="389"/>
      <c r="Q628" s="367"/>
      <c r="R628" s="367"/>
      <c r="S628" s="367"/>
      <c r="T628" s="367"/>
      <c r="U628" s="390"/>
      <c r="V628" s="368"/>
      <c r="W628" s="368"/>
      <c r="X628" s="368"/>
      <c r="Y628" s="368"/>
      <c r="Z628" s="368"/>
      <c r="AA628" s="391"/>
      <c r="AB628" s="369"/>
      <c r="AC628" s="369"/>
      <c r="AD628" s="369"/>
      <c r="AE628" s="369"/>
      <c r="AF628" s="369"/>
      <c r="AG628" s="392"/>
      <c r="AH628" s="370"/>
      <c r="AI628" s="370"/>
      <c r="AJ628" s="370"/>
      <c r="AK628" s="370"/>
      <c r="AL628" s="370"/>
      <c r="AM628" s="365"/>
      <c r="AN628" s="366"/>
      <c r="AO628" s="366"/>
      <c r="AP628" s="366"/>
      <c r="AQ628" s="366"/>
      <c r="AR628" s="366"/>
      <c r="AS628" s="393"/>
      <c r="AT628" s="371"/>
      <c r="AU628" s="371"/>
      <c r="AV628" s="371"/>
      <c r="AW628" s="371"/>
      <c r="AX628" s="371"/>
      <c r="AY628" s="394"/>
      <c r="AZ628" s="372"/>
      <c r="BA628" s="372"/>
      <c r="BB628" s="372"/>
      <c r="BC628" s="372"/>
      <c r="BD628" s="372"/>
      <c r="BE628" s="365"/>
      <c r="BF628" s="366"/>
      <c r="BG628" s="366"/>
      <c r="BH628" s="366"/>
      <c r="BI628" s="366"/>
      <c r="BJ628" s="366"/>
      <c r="BK628" s="395"/>
      <c r="BL628" s="373"/>
      <c r="BM628" s="373"/>
      <c r="BN628" s="373"/>
      <c r="BO628" s="373"/>
      <c r="BP628" s="373"/>
      <c r="BQ628" s="390"/>
      <c r="BR628" s="368"/>
      <c r="BS628" s="368"/>
      <c r="BT628" s="368"/>
      <c r="BU628" s="368"/>
      <c r="BV628" s="368"/>
      <c r="BW628" s="394"/>
      <c r="BX628" s="372"/>
      <c r="BY628" s="372"/>
      <c r="BZ628" s="372"/>
      <c r="CA628" s="372"/>
      <c r="CB628" s="372"/>
      <c r="CC628" s="395"/>
      <c r="CD628" s="389"/>
      <c r="CE628" s="373"/>
      <c r="CF628" s="373"/>
      <c r="CG628" s="373"/>
      <c r="CH628" s="308"/>
    </row>
    <row r="629" spans="1:86" customFormat="1" hidden="1" x14ac:dyDescent="0.25">
      <c r="A629" s="374"/>
      <c r="B629" s="374"/>
      <c r="C629" s="374"/>
      <c r="D629" s="376"/>
      <c r="E629" s="374"/>
      <c r="F629" s="376"/>
      <c r="G629" s="386"/>
      <c r="H629" s="414"/>
      <c r="I629" s="463"/>
      <c r="J629" s="365"/>
      <c r="K629" s="365"/>
      <c r="L629" s="366"/>
      <c r="M629" s="366"/>
      <c r="N629" s="365"/>
      <c r="O629" s="389"/>
      <c r="P629" s="389"/>
      <c r="Q629" s="367"/>
      <c r="R629" s="389"/>
      <c r="S629" s="367"/>
      <c r="T629" s="389"/>
      <c r="U629" s="390"/>
      <c r="V629" s="390"/>
      <c r="W629" s="368"/>
      <c r="X629" s="390"/>
      <c r="Y629" s="368"/>
      <c r="Z629" s="390"/>
      <c r="AA629" s="391"/>
      <c r="AB629" s="391"/>
      <c r="AC629" s="369"/>
      <c r="AD629" s="391"/>
      <c r="AE629" s="369"/>
      <c r="AF629" s="391"/>
      <c r="AG629" s="392"/>
      <c r="AH629" s="392"/>
      <c r="AI629" s="370"/>
      <c r="AJ629" s="392"/>
      <c r="AK629" s="370"/>
      <c r="AL629" s="392"/>
      <c r="AM629" s="365"/>
      <c r="AN629" s="365"/>
      <c r="AO629" s="366"/>
      <c r="AP629" s="365"/>
      <c r="AQ629" s="366"/>
      <c r="AR629" s="365"/>
      <c r="AS629" s="393"/>
      <c r="AT629" s="393"/>
      <c r="AU629" s="371"/>
      <c r="AV629" s="393"/>
      <c r="AW629" s="371"/>
      <c r="AX629" s="393"/>
      <c r="AY629" s="394"/>
      <c r="AZ629" s="394"/>
      <c r="BA629" s="372"/>
      <c r="BB629" s="394"/>
      <c r="BC629" s="372"/>
      <c r="BD629" s="394"/>
      <c r="BE629" s="365"/>
      <c r="BF629" s="365"/>
      <c r="BG629" s="366"/>
      <c r="BH629" s="365"/>
      <c r="BI629" s="366"/>
      <c r="BJ629" s="365"/>
      <c r="BK629" s="395"/>
      <c r="BL629" s="395"/>
      <c r="BM629" s="373"/>
      <c r="BN629" s="395"/>
      <c r="BO629" s="373"/>
      <c r="BP629" s="395"/>
      <c r="BQ629" s="390"/>
      <c r="BR629" s="390"/>
      <c r="BS629" s="368"/>
      <c r="BT629" s="390"/>
      <c r="BU629" s="368"/>
      <c r="BV629" s="390"/>
      <c r="BW629" s="394"/>
      <c r="BX629" s="394"/>
      <c r="BY629" s="372"/>
      <c r="BZ629" s="394"/>
      <c r="CA629" s="372"/>
      <c r="CB629" s="394"/>
      <c r="CC629" s="395"/>
      <c r="CD629" s="389"/>
      <c r="CE629" s="373"/>
      <c r="CF629" s="373"/>
      <c r="CG629" s="395"/>
      <c r="CH629" s="308"/>
    </row>
    <row r="630" spans="1:86" customFormat="1" hidden="1" x14ac:dyDescent="0.25">
      <c r="A630" s="405"/>
      <c r="B630" s="405"/>
      <c r="C630" s="405"/>
      <c r="D630" s="410"/>
      <c r="E630" s="405"/>
      <c r="F630" s="406"/>
      <c r="G630" s="407"/>
      <c r="H630" s="469"/>
      <c r="I630" s="408"/>
      <c r="J630" s="418"/>
      <c r="K630" s="418"/>
      <c r="L630" s="418"/>
      <c r="M630" s="418"/>
      <c r="N630" s="418"/>
      <c r="O630" s="419"/>
      <c r="P630" s="419"/>
      <c r="Q630" s="419"/>
      <c r="R630" s="419"/>
      <c r="S630" s="419"/>
      <c r="T630" s="419"/>
      <c r="U630" s="420"/>
      <c r="V630" s="420"/>
      <c r="W630" s="420"/>
      <c r="X630" s="420"/>
      <c r="Y630" s="420"/>
      <c r="Z630" s="420"/>
      <c r="AA630" s="421"/>
      <c r="AB630" s="421"/>
      <c r="AC630" s="421"/>
      <c r="AD630" s="421"/>
      <c r="AE630" s="421"/>
      <c r="AF630" s="421"/>
      <c r="AG630" s="422"/>
      <c r="AH630" s="422"/>
      <c r="AI630" s="422"/>
      <c r="AJ630" s="422"/>
      <c r="AK630" s="422"/>
      <c r="AL630" s="422"/>
      <c r="AM630" s="418"/>
      <c r="AN630" s="418"/>
      <c r="AO630" s="418"/>
      <c r="AP630" s="418"/>
      <c r="AQ630" s="418"/>
      <c r="AR630" s="418"/>
      <c r="AS630" s="423"/>
      <c r="AT630" s="423"/>
      <c r="AU630" s="423"/>
      <c r="AV630" s="423"/>
      <c r="AW630" s="423"/>
      <c r="AX630" s="423"/>
      <c r="AY630" s="424"/>
      <c r="AZ630" s="424"/>
      <c r="BA630" s="424"/>
      <c r="BB630" s="424"/>
      <c r="BC630" s="424"/>
      <c r="BD630" s="424"/>
      <c r="BE630" s="418"/>
      <c r="BF630" s="418"/>
      <c r="BG630" s="418"/>
      <c r="BH630" s="418"/>
      <c r="BI630" s="418"/>
      <c r="BJ630" s="418"/>
      <c r="BK630" s="425"/>
      <c r="BL630" s="425"/>
      <c r="BM630" s="425"/>
      <c r="BN630" s="425"/>
      <c r="BO630" s="425"/>
      <c r="BP630" s="425"/>
      <c r="BQ630" s="420"/>
      <c r="BR630" s="420"/>
      <c r="BS630" s="420"/>
      <c r="BT630" s="420"/>
      <c r="BU630" s="420"/>
      <c r="BV630" s="420"/>
      <c r="BW630" s="424"/>
      <c r="BX630" s="424"/>
      <c r="BY630" s="424"/>
      <c r="BZ630" s="424"/>
      <c r="CA630" s="424"/>
      <c r="CB630" s="424"/>
      <c r="CC630" s="425"/>
      <c r="CD630" s="419"/>
      <c r="CE630" s="425"/>
      <c r="CF630" s="425"/>
      <c r="CG630" s="425"/>
      <c r="CH630" s="308"/>
    </row>
    <row r="631" spans="1:86" customFormat="1" hidden="1" x14ac:dyDescent="0.25">
      <c r="A631" s="520"/>
      <c r="B631" s="520"/>
      <c r="C631" s="520"/>
      <c r="D631" s="410"/>
      <c r="E631" s="520"/>
      <c r="F631" s="410"/>
      <c r="G631" s="503"/>
      <c r="H631" s="427"/>
      <c r="I631" s="504"/>
      <c r="J631" s="365"/>
      <c r="K631" s="365"/>
      <c r="L631" s="366"/>
      <c r="M631" s="366"/>
      <c r="N631" s="366"/>
      <c r="O631" s="389"/>
      <c r="P631" s="389"/>
      <c r="Q631" s="367"/>
      <c r="R631" s="367"/>
      <c r="S631" s="367"/>
      <c r="T631" s="367"/>
      <c r="U631" s="390"/>
      <c r="V631" s="368"/>
      <c r="W631" s="368"/>
      <c r="X631" s="368"/>
      <c r="Y631" s="368"/>
      <c r="Z631" s="368"/>
      <c r="AA631" s="391"/>
      <c r="AB631" s="369"/>
      <c r="AC631" s="369"/>
      <c r="AD631" s="369"/>
      <c r="AE631" s="369"/>
      <c r="AF631" s="369"/>
      <c r="AG631" s="392"/>
      <c r="AH631" s="370"/>
      <c r="AI631" s="370"/>
      <c r="AJ631" s="370"/>
      <c r="AK631" s="370"/>
      <c r="AL631" s="370"/>
      <c r="AM631" s="365"/>
      <c r="AN631" s="366"/>
      <c r="AO631" s="366"/>
      <c r="AP631" s="366"/>
      <c r="AQ631" s="366"/>
      <c r="AR631" s="366"/>
      <c r="AS631" s="393"/>
      <c r="AT631" s="371"/>
      <c r="AU631" s="371"/>
      <c r="AV631" s="371"/>
      <c r="AW631" s="371"/>
      <c r="AX631" s="371"/>
      <c r="AY631" s="394"/>
      <c r="AZ631" s="372"/>
      <c r="BA631" s="372"/>
      <c r="BB631" s="372"/>
      <c r="BC631" s="372"/>
      <c r="BD631" s="372"/>
      <c r="BE631" s="365"/>
      <c r="BF631" s="366"/>
      <c r="BG631" s="366"/>
      <c r="BH631" s="366"/>
      <c r="BI631" s="366"/>
      <c r="BJ631" s="366"/>
      <c r="BK631" s="395"/>
      <c r="BL631" s="373"/>
      <c r="BM631" s="373"/>
      <c r="BN631" s="373"/>
      <c r="BO631" s="373"/>
      <c r="BP631" s="373"/>
      <c r="BQ631" s="390"/>
      <c r="BR631" s="368"/>
      <c r="BS631" s="368"/>
      <c r="BT631" s="368"/>
      <c r="BU631" s="368"/>
      <c r="BV631" s="368"/>
      <c r="BW631" s="394"/>
      <c r="BX631" s="372"/>
      <c r="BY631" s="372"/>
      <c r="BZ631" s="372"/>
      <c r="CA631" s="372"/>
      <c r="CB631" s="372"/>
      <c r="CC631" s="395"/>
      <c r="CD631" s="389"/>
      <c r="CE631" s="373"/>
      <c r="CF631" s="373"/>
      <c r="CG631" s="373"/>
      <c r="CH631" s="308"/>
    </row>
    <row r="632" spans="1:86" customFormat="1" hidden="1" x14ac:dyDescent="0.25">
      <c r="A632" s="510"/>
      <c r="B632" s="510"/>
      <c r="C632" s="510"/>
      <c r="D632" s="511"/>
      <c r="E632" s="510"/>
      <c r="F632" s="511"/>
      <c r="G632" s="481"/>
      <c r="H632" s="432"/>
      <c r="I632" s="433"/>
      <c r="J632" s="365"/>
      <c r="K632" s="365"/>
      <c r="L632" s="366"/>
      <c r="M632" s="366"/>
      <c r="N632" s="366"/>
      <c r="O632" s="389"/>
      <c r="P632" s="389"/>
      <c r="Q632" s="367"/>
      <c r="R632" s="367"/>
      <c r="S632" s="367"/>
      <c r="T632" s="367"/>
      <c r="U632" s="390"/>
      <c r="V632" s="368"/>
      <c r="W632" s="368"/>
      <c r="X632" s="368"/>
      <c r="Y632" s="368"/>
      <c r="Z632" s="368"/>
      <c r="AA632" s="391"/>
      <c r="AB632" s="369"/>
      <c r="AC632" s="369"/>
      <c r="AD632" s="369"/>
      <c r="AE632" s="369"/>
      <c r="AF632" s="369"/>
      <c r="AG632" s="392"/>
      <c r="AH632" s="370"/>
      <c r="AI632" s="370"/>
      <c r="AJ632" s="370"/>
      <c r="AK632" s="370"/>
      <c r="AL632" s="370"/>
      <c r="AM632" s="365"/>
      <c r="AN632" s="366"/>
      <c r="AO632" s="366"/>
      <c r="AP632" s="366"/>
      <c r="AQ632" s="366"/>
      <c r="AR632" s="366"/>
      <c r="AS632" s="393"/>
      <c r="AT632" s="371"/>
      <c r="AU632" s="371"/>
      <c r="AV632" s="371"/>
      <c r="AW632" s="371"/>
      <c r="AX632" s="371"/>
      <c r="AY632" s="394"/>
      <c r="AZ632" s="372"/>
      <c r="BA632" s="372"/>
      <c r="BB632" s="372"/>
      <c r="BC632" s="372"/>
      <c r="BD632" s="372"/>
      <c r="BE632" s="365"/>
      <c r="BF632" s="366"/>
      <c r="BG632" s="366"/>
      <c r="BH632" s="366"/>
      <c r="BI632" s="366"/>
      <c r="BJ632" s="366"/>
      <c r="BK632" s="395"/>
      <c r="BL632" s="373"/>
      <c r="BM632" s="373"/>
      <c r="BN632" s="373"/>
      <c r="BO632" s="373"/>
      <c r="BP632" s="373"/>
      <c r="BQ632" s="390"/>
      <c r="BR632" s="368"/>
      <c r="BS632" s="368"/>
      <c r="BT632" s="368"/>
      <c r="BU632" s="368"/>
      <c r="BV632" s="368"/>
      <c r="BW632" s="394"/>
      <c r="BX632" s="372"/>
      <c r="BY632" s="372"/>
      <c r="BZ632" s="372"/>
      <c r="CA632" s="372"/>
      <c r="CB632" s="372"/>
      <c r="CC632" s="395"/>
      <c r="CD632" s="389"/>
      <c r="CE632" s="373"/>
      <c r="CF632" s="373"/>
      <c r="CG632" s="373"/>
      <c r="CH632" s="308"/>
    </row>
    <row r="633" spans="1:86" customFormat="1" hidden="1" x14ac:dyDescent="0.25">
      <c r="A633" s="510"/>
      <c r="B633" s="510"/>
      <c r="C633" s="510"/>
      <c r="D633" s="511"/>
      <c r="E633" s="510"/>
      <c r="F633" s="511"/>
      <c r="G633" s="481"/>
      <c r="H633" s="432"/>
      <c r="I633" s="433"/>
      <c r="J633" s="365"/>
      <c r="K633" s="365"/>
      <c r="L633" s="366"/>
      <c r="M633" s="366"/>
      <c r="N633" s="366"/>
      <c r="O633" s="389"/>
      <c r="P633" s="389"/>
      <c r="Q633" s="367"/>
      <c r="R633" s="367"/>
      <c r="S633" s="367"/>
      <c r="T633" s="367"/>
      <c r="U633" s="390"/>
      <c r="V633" s="368"/>
      <c r="W633" s="368"/>
      <c r="X633" s="368"/>
      <c r="Y633" s="368"/>
      <c r="Z633" s="368"/>
      <c r="AA633" s="391"/>
      <c r="AB633" s="369"/>
      <c r="AC633" s="369"/>
      <c r="AD633" s="369"/>
      <c r="AE633" s="369"/>
      <c r="AF633" s="369"/>
      <c r="AG633" s="392"/>
      <c r="AH633" s="370"/>
      <c r="AI633" s="370"/>
      <c r="AJ633" s="370"/>
      <c r="AK633" s="370"/>
      <c r="AL633" s="370"/>
      <c r="AM633" s="365"/>
      <c r="AN633" s="366"/>
      <c r="AO633" s="366"/>
      <c r="AP633" s="366"/>
      <c r="AQ633" s="366"/>
      <c r="AR633" s="366"/>
      <c r="AS633" s="393"/>
      <c r="AT633" s="371"/>
      <c r="AU633" s="371"/>
      <c r="AV633" s="371"/>
      <c r="AW633" s="371"/>
      <c r="AX633" s="371"/>
      <c r="AY633" s="394"/>
      <c r="AZ633" s="372"/>
      <c r="BA633" s="372"/>
      <c r="BB633" s="372"/>
      <c r="BC633" s="372"/>
      <c r="BD633" s="372"/>
      <c r="BE633" s="365"/>
      <c r="BF633" s="366"/>
      <c r="BG633" s="366"/>
      <c r="BH633" s="366"/>
      <c r="BI633" s="366"/>
      <c r="BJ633" s="366"/>
      <c r="BK633" s="395"/>
      <c r="BL633" s="373"/>
      <c r="BM633" s="373"/>
      <c r="BN633" s="373"/>
      <c r="BO633" s="373"/>
      <c r="BP633" s="373"/>
      <c r="BQ633" s="390"/>
      <c r="BR633" s="368"/>
      <c r="BS633" s="368"/>
      <c r="BT633" s="368"/>
      <c r="BU633" s="368"/>
      <c r="BV633" s="368"/>
      <c r="BW633" s="394"/>
      <c r="BX633" s="372"/>
      <c r="BY633" s="372"/>
      <c r="BZ633" s="372"/>
      <c r="CA633" s="372"/>
      <c r="CB633" s="372"/>
      <c r="CC633" s="395"/>
      <c r="CD633" s="389"/>
      <c r="CE633" s="373"/>
      <c r="CF633" s="373"/>
      <c r="CG633" s="373"/>
      <c r="CH633" s="308"/>
    </row>
    <row r="634" spans="1:86" customFormat="1" hidden="1" x14ac:dyDescent="0.25">
      <c r="A634" s="510"/>
      <c r="B634" s="510"/>
      <c r="C634" s="510"/>
      <c r="D634" s="511"/>
      <c r="E634" s="510"/>
      <c r="F634" s="511"/>
      <c r="G634" s="481"/>
      <c r="H634" s="432"/>
      <c r="I634" s="433"/>
      <c r="J634" s="365"/>
      <c r="K634" s="365"/>
      <c r="L634" s="366"/>
      <c r="M634" s="366"/>
      <c r="N634" s="366"/>
      <c r="O634" s="389"/>
      <c r="P634" s="389"/>
      <c r="Q634" s="367"/>
      <c r="R634" s="367"/>
      <c r="S634" s="367"/>
      <c r="T634" s="367"/>
      <c r="U634" s="390"/>
      <c r="V634" s="368"/>
      <c r="W634" s="368"/>
      <c r="X634" s="368"/>
      <c r="Y634" s="368"/>
      <c r="Z634" s="368"/>
      <c r="AA634" s="391"/>
      <c r="AB634" s="369"/>
      <c r="AC634" s="369"/>
      <c r="AD634" s="369"/>
      <c r="AE634" s="369"/>
      <c r="AF634" s="369"/>
      <c r="AG634" s="392"/>
      <c r="AH634" s="370"/>
      <c r="AI634" s="370"/>
      <c r="AJ634" s="370"/>
      <c r="AK634" s="370"/>
      <c r="AL634" s="370"/>
      <c r="AM634" s="365"/>
      <c r="AN634" s="366"/>
      <c r="AO634" s="366"/>
      <c r="AP634" s="366"/>
      <c r="AQ634" s="366"/>
      <c r="AR634" s="366"/>
      <c r="AS634" s="393"/>
      <c r="AT634" s="371"/>
      <c r="AU634" s="371"/>
      <c r="AV634" s="371"/>
      <c r="AW634" s="371"/>
      <c r="AX634" s="371"/>
      <c r="AY634" s="394"/>
      <c r="AZ634" s="372"/>
      <c r="BA634" s="372"/>
      <c r="BB634" s="372"/>
      <c r="BC634" s="372"/>
      <c r="BD634" s="372"/>
      <c r="BE634" s="365"/>
      <c r="BF634" s="366"/>
      <c r="BG634" s="366"/>
      <c r="BH634" s="366"/>
      <c r="BI634" s="366"/>
      <c r="BJ634" s="366"/>
      <c r="BK634" s="395"/>
      <c r="BL634" s="373"/>
      <c r="BM634" s="373"/>
      <c r="BN634" s="373"/>
      <c r="BO634" s="373"/>
      <c r="BP634" s="373"/>
      <c r="BQ634" s="390"/>
      <c r="BR634" s="368"/>
      <c r="BS634" s="368"/>
      <c r="BT634" s="368"/>
      <c r="BU634" s="368"/>
      <c r="BV634" s="368"/>
      <c r="BW634" s="394"/>
      <c r="BX634" s="372"/>
      <c r="BY634" s="372"/>
      <c r="BZ634" s="372"/>
      <c r="CA634" s="372"/>
      <c r="CB634" s="372"/>
      <c r="CC634" s="395"/>
      <c r="CD634" s="389"/>
      <c r="CE634" s="373"/>
      <c r="CF634" s="373"/>
      <c r="CG634" s="373"/>
      <c r="CH634" s="308"/>
    </row>
    <row r="635" spans="1:86" customFormat="1" hidden="1" x14ac:dyDescent="0.25">
      <c r="A635" s="510"/>
      <c r="B635" s="510"/>
      <c r="C635" s="510"/>
      <c r="D635" s="511"/>
      <c r="E635" s="510"/>
      <c r="F635" s="511"/>
      <c r="G635" s="481"/>
      <c r="H635" s="436"/>
      <c r="I635" s="433"/>
      <c r="J635" s="365"/>
      <c r="K635" s="365"/>
      <c r="L635" s="366"/>
      <c r="M635" s="366"/>
      <c r="N635" s="366"/>
      <c r="O635" s="389"/>
      <c r="P635" s="389"/>
      <c r="Q635" s="367"/>
      <c r="R635" s="367"/>
      <c r="S635" s="367"/>
      <c r="T635" s="367"/>
      <c r="U635" s="390"/>
      <c r="V635" s="368"/>
      <c r="W635" s="368"/>
      <c r="X635" s="368"/>
      <c r="Y635" s="368"/>
      <c r="Z635" s="368"/>
      <c r="AA635" s="391"/>
      <c r="AB635" s="369"/>
      <c r="AC635" s="369"/>
      <c r="AD635" s="369"/>
      <c r="AE635" s="369"/>
      <c r="AF635" s="369"/>
      <c r="AG635" s="392"/>
      <c r="AH635" s="370"/>
      <c r="AI635" s="370"/>
      <c r="AJ635" s="370"/>
      <c r="AK635" s="370"/>
      <c r="AL635" s="370"/>
      <c r="AM635" s="365"/>
      <c r="AN635" s="366"/>
      <c r="AO635" s="366"/>
      <c r="AP635" s="366"/>
      <c r="AQ635" s="366"/>
      <c r="AR635" s="366"/>
      <c r="AS635" s="393"/>
      <c r="AT635" s="371"/>
      <c r="AU635" s="371"/>
      <c r="AV635" s="371"/>
      <c r="AW635" s="371"/>
      <c r="AX635" s="371"/>
      <c r="AY635" s="394"/>
      <c r="AZ635" s="372"/>
      <c r="BA635" s="372"/>
      <c r="BB635" s="372"/>
      <c r="BC635" s="372"/>
      <c r="BD635" s="372"/>
      <c r="BE635" s="365"/>
      <c r="BF635" s="366"/>
      <c r="BG635" s="366"/>
      <c r="BH635" s="366"/>
      <c r="BI635" s="366"/>
      <c r="BJ635" s="366"/>
      <c r="BK635" s="395"/>
      <c r="BL635" s="373"/>
      <c r="BM635" s="373"/>
      <c r="BN635" s="373"/>
      <c r="BO635" s="373"/>
      <c r="BP635" s="373"/>
      <c r="BQ635" s="390"/>
      <c r="BR635" s="368"/>
      <c r="BS635" s="368"/>
      <c r="BT635" s="368"/>
      <c r="BU635" s="368"/>
      <c r="BV635" s="368"/>
      <c r="BW635" s="394"/>
      <c r="BX635" s="372"/>
      <c r="BY635" s="372"/>
      <c r="BZ635" s="372"/>
      <c r="CA635" s="372"/>
      <c r="CB635" s="372"/>
      <c r="CC635" s="395"/>
      <c r="CD635" s="389"/>
      <c r="CE635" s="373"/>
      <c r="CF635" s="373"/>
      <c r="CG635" s="373"/>
      <c r="CH635" s="308"/>
    </row>
    <row r="636" spans="1:86" customFormat="1" hidden="1" x14ac:dyDescent="0.25">
      <c r="A636" s="510"/>
      <c r="B636" s="510"/>
      <c r="C636" s="510"/>
      <c r="D636" s="511"/>
      <c r="E636" s="510"/>
      <c r="F636" s="511"/>
      <c r="G636" s="481"/>
      <c r="H636" s="436"/>
      <c r="I636" s="433"/>
      <c r="J636" s="365"/>
      <c r="K636" s="365"/>
      <c r="L636" s="366"/>
      <c r="M636" s="366"/>
      <c r="N636" s="366"/>
      <c r="O636" s="389"/>
      <c r="P636" s="389"/>
      <c r="Q636" s="367"/>
      <c r="R636" s="367"/>
      <c r="S636" s="367"/>
      <c r="T636" s="367"/>
      <c r="U636" s="390"/>
      <c r="V636" s="368"/>
      <c r="W636" s="368"/>
      <c r="X636" s="368"/>
      <c r="Y636" s="368"/>
      <c r="Z636" s="368"/>
      <c r="AA636" s="391"/>
      <c r="AB636" s="369"/>
      <c r="AC636" s="369"/>
      <c r="AD636" s="369"/>
      <c r="AE636" s="369"/>
      <c r="AF636" s="369"/>
      <c r="AG636" s="392"/>
      <c r="AH636" s="370"/>
      <c r="AI636" s="370"/>
      <c r="AJ636" s="370"/>
      <c r="AK636" s="370"/>
      <c r="AL636" s="370"/>
      <c r="AM636" s="365"/>
      <c r="AN636" s="366"/>
      <c r="AO636" s="366"/>
      <c r="AP636" s="366"/>
      <c r="AQ636" s="366"/>
      <c r="AR636" s="366"/>
      <c r="AS636" s="393"/>
      <c r="AT636" s="371"/>
      <c r="AU636" s="371"/>
      <c r="AV636" s="371"/>
      <c r="AW636" s="371"/>
      <c r="AX636" s="371"/>
      <c r="AY636" s="394"/>
      <c r="AZ636" s="372"/>
      <c r="BA636" s="372"/>
      <c r="BB636" s="372"/>
      <c r="BC636" s="372"/>
      <c r="BD636" s="372"/>
      <c r="BE636" s="365"/>
      <c r="BF636" s="366"/>
      <c r="BG636" s="366"/>
      <c r="BH636" s="366"/>
      <c r="BI636" s="366"/>
      <c r="BJ636" s="366"/>
      <c r="BK636" s="395"/>
      <c r="BL636" s="373"/>
      <c r="BM636" s="373"/>
      <c r="BN636" s="373"/>
      <c r="BO636" s="373"/>
      <c r="BP636" s="373"/>
      <c r="BQ636" s="390"/>
      <c r="BR636" s="368"/>
      <c r="BS636" s="368"/>
      <c r="BT636" s="368"/>
      <c r="BU636" s="368"/>
      <c r="BV636" s="368"/>
      <c r="BW636" s="394"/>
      <c r="BX636" s="372"/>
      <c r="BY636" s="372"/>
      <c r="BZ636" s="372"/>
      <c r="CA636" s="372"/>
      <c r="CB636" s="372"/>
      <c r="CC636" s="395"/>
      <c r="CD636" s="389"/>
      <c r="CE636" s="373"/>
      <c r="CF636" s="373"/>
      <c r="CG636" s="373"/>
      <c r="CH636" s="308"/>
    </row>
    <row r="637" spans="1:86" customFormat="1" hidden="1" x14ac:dyDescent="0.25">
      <c r="A637" s="510"/>
      <c r="B637" s="510"/>
      <c r="C637" s="510"/>
      <c r="D637" s="511"/>
      <c r="E637" s="510"/>
      <c r="F637" s="511"/>
      <c r="G637" s="481"/>
      <c r="H637" s="432"/>
      <c r="I637" s="433"/>
      <c r="J637" s="365"/>
      <c r="K637" s="365"/>
      <c r="L637" s="366"/>
      <c r="M637" s="366"/>
      <c r="N637" s="366"/>
      <c r="O637" s="389"/>
      <c r="P637" s="389"/>
      <c r="Q637" s="367"/>
      <c r="R637" s="367"/>
      <c r="S637" s="367"/>
      <c r="T637" s="367"/>
      <c r="U637" s="390"/>
      <c r="V637" s="368"/>
      <c r="W637" s="368"/>
      <c r="X637" s="368"/>
      <c r="Y637" s="368"/>
      <c r="Z637" s="368"/>
      <c r="AA637" s="391"/>
      <c r="AB637" s="369"/>
      <c r="AC637" s="369"/>
      <c r="AD637" s="369"/>
      <c r="AE637" s="369"/>
      <c r="AF637" s="369"/>
      <c r="AG637" s="392"/>
      <c r="AH637" s="370"/>
      <c r="AI637" s="370"/>
      <c r="AJ637" s="370"/>
      <c r="AK637" s="370"/>
      <c r="AL637" s="370"/>
      <c r="AM637" s="365"/>
      <c r="AN637" s="366"/>
      <c r="AO637" s="366"/>
      <c r="AP637" s="366"/>
      <c r="AQ637" s="366"/>
      <c r="AR637" s="366"/>
      <c r="AS637" s="393"/>
      <c r="AT637" s="371"/>
      <c r="AU637" s="371"/>
      <c r="AV637" s="371"/>
      <c r="AW637" s="371"/>
      <c r="AX637" s="371"/>
      <c r="AY637" s="394"/>
      <c r="AZ637" s="372"/>
      <c r="BA637" s="372"/>
      <c r="BB637" s="372"/>
      <c r="BC637" s="372"/>
      <c r="BD637" s="372"/>
      <c r="BE637" s="365"/>
      <c r="BF637" s="366"/>
      <c r="BG637" s="366"/>
      <c r="BH637" s="366"/>
      <c r="BI637" s="366"/>
      <c r="BJ637" s="366"/>
      <c r="BK637" s="395"/>
      <c r="BL637" s="373"/>
      <c r="BM637" s="373"/>
      <c r="BN637" s="373"/>
      <c r="BO637" s="373"/>
      <c r="BP637" s="373"/>
      <c r="BQ637" s="390"/>
      <c r="BR637" s="368"/>
      <c r="BS637" s="368"/>
      <c r="BT637" s="368"/>
      <c r="BU637" s="368"/>
      <c r="BV637" s="368"/>
      <c r="BW637" s="394"/>
      <c r="BX637" s="372"/>
      <c r="BY637" s="372"/>
      <c r="BZ637" s="372"/>
      <c r="CA637" s="372"/>
      <c r="CB637" s="372"/>
      <c r="CC637" s="395"/>
      <c r="CD637" s="389"/>
      <c r="CE637" s="373"/>
      <c r="CF637" s="373"/>
      <c r="CG637" s="373"/>
      <c r="CH637" s="308"/>
    </row>
    <row r="638" spans="1:86" customFormat="1" hidden="1" x14ac:dyDescent="0.25">
      <c r="A638" s="510"/>
      <c r="B638" s="510"/>
      <c r="C638" s="510"/>
      <c r="D638" s="511"/>
      <c r="E638" s="510"/>
      <c r="F638" s="511"/>
      <c r="G638" s="481"/>
      <c r="H638" s="432"/>
      <c r="I638" s="433"/>
      <c r="J638" s="365"/>
      <c r="K638" s="365"/>
      <c r="L638" s="366"/>
      <c r="M638" s="366"/>
      <c r="N638" s="366"/>
      <c r="O638" s="389"/>
      <c r="P638" s="389"/>
      <c r="Q638" s="367"/>
      <c r="R638" s="367"/>
      <c r="S638" s="367"/>
      <c r="T638" s="367"/>
      <c r="U638" s="390"/>
      <c r="V638" s="368"/>
      <c r="W638" s="368"/>
      <c r="X638" s="368"/>
      <c r="Y638" s="368"/>
      <c r="Z638" s="368"/>
      <c r="AA638" s="391"/>
      <c r="AB638" s="369"/>
      <c r="AC638" s="369"/>
      <c r="AD638" s="369"/>
      <c r="AE638" s="369"/>
      <c r="AF638" s="369"/>
      <c r="AG638" s="392"/>
      <c r="AH638" s="370"/>
      <c r="AI638" s="370"/>
      <c r="AJ638" s="370"/>
      <c r="AK638" s="370"/>
      <c r="AL638" s="370"/>
      <c r="AM638" s="365"/>
      <c r="AN638" s="366"/>
      <c r="AO638" s="366"/>
      <c r="AP638" s="366"/>
      <c r="AQ638" s="366"/>
      <c r="AR638" s="366"/>
      <c r="AS638" s="393"/>
      <c r="AT638" s="371"/>
      <c r="AU638" s="371"/>
      <c r="AV638" s="371"/>
      <c r="AW638" s="371"/>
      <c r="AX638" s="371"/>
      <c r="AY638" s="394"/>
      <c r="AZ638" s="372"/>
      <c r="BA638" s="372"/>
      <c r="BB638" s="372"/>
      <c r="BC638" s="372"/>
      <c r="BD638" s="372"/>
      <c r="BE638" s="365"/>
      <c r="BF638" s="366"/>
      <c r="BG638" s="366"/>
      <c r="BH638" s="366"/>
      <c r="BI638" s="366"/>
      <c r="BJ638" s="366"/>
      <c r="BK638" s="395"/>
      <c r="BL638" s="373"/>
      <c r="BM638" s="373"/>
      <c r="BN638" s="373"/>
      <c r="BO638" s="373"/>
      <c r="BP638" s="373"/>
      <c r="BQ638" s="390"/>
      <c r="BR638" s="368"/>
      <c r="BS638" s="368"/>
      <c r="BT638" s="368"/>
      <c r="BU638" s="368"/>
      <c r="BV638" s="368"/>
      <c r="BW638" s="394"/>
      <c r="BX638" s="372"/>
      <c r="BY638" s="372"/>
      <c r="BZ638" s="372"/>
      <c r="CA638" s="372"/>
      <c r="CB638" s="372"/>
      <c r="CC638" s="395"/>
      <c r="CD638" s="389"/>
      <c r="CE638" s="373"/>
      <c r="CF638" s="373"/>
      <c r="CG638" s="373"/>
      <c r="CH638" s="308"/>
    </row>
    <row r="639" spans="1:86" customFormat="1" hidden="1" x14ac:dyDescent="0.25">
      <c r="A639" s="510"/>
      <c r="B639" s="510"/>
      <c r="C639" s="510"/>
      <c r="D639" s="511"/>
      <c r="E639" s="510"/>
      <c r="F639" s="511"/>
      <c r="G639" s="481"/>
      <c r="H639" s="432"/>
      <c r="I639" s="433"/>
      <c r="J639" s="365"/>
      <c r="K639" s="365"/>
      <c r="L639" s="366"/>
      <c r="M639" s="366"/>
      <c r="N639" s="366"/>
      <c r="O639" s="389"/>
      <c r="P639" s="389"/>
      <c r="Q639" s="367"/>
      <c r="R639" s="367"/>
      <c r="S639" s="367"/>
      <c r="T639" s="367"/>
      <c r="U639" s="390"/>
      <c r="V639" s="368"/>
      <c r="W639" s="368"/>
      <c r="X639" s="368"/>
      <c r="Y639" s="368"/>
      <c r="Z639" s="368"/>
      <c r="AA639" s="391"/>
      <c r="AB639" s="369"/>
      <c r="AC639" s="369"/>
      <c r="AD639" s="369"/>
      <c r="AE639" s="369"/>
      <c r="AF639" s="369"/>
      <c r="AG639" s="392"/>
      <c r="AH639" s="370"/>
      <c r="AI639" s="370"/>
      <c r="AJ639" s="370"/>
      <c r="AK639" s="370"/>
      <c r="AL639" s="370"/>
      <c r="AM639" s="365"/>
      <c r="AN639" s="366"/>
      <c r="AO639" s="366"/>
      <c r="AP639" s="366"/>
      <c r="AQ639" s="366"/>
      <c r="AR639" s="366"/>
      <c r="AS639" s="393"/>
      <c r="AT639" s="371"/>
      <c r="AU639" s="371"/>
      <c r="AV639" s="371"/>
      <c r="AW639" s="371"/>
      <c r="AX639" s="371"/>
      <c r="AY639" s="394"/>
      <c r="AZ639" s="372"/>
      <c r="BA639" s="372"/>
      <c r="BB639" s="372"/>
      <c r="BC639" s="372"/>
      <c r="BD639" s="372"/>
      <c r="BE639" s="365"/>
      <c r="BF639" s="366"/>
      <c r="BG639" s="366"/>
      <c r="BH639" s="366"/>
      <c r="BI639" s="366"/>
      <c r="BJ639" s="366"/>
      <c r="BK639" s="395"/>
      <c r="BL639" s="373"/>
      <c r="BM639" s="373"/>
      <c r="BN639" s="373"/>
      <c r="BO639" s="373"/>
      <c r="BP639" s="373"/>
      <c r="BQ639" s="390"/>
      <c r="BR639" s="368"/>
      <c r="BS639" s="368"/>
      <c r="BT639" s="368"/>
      <c r="BU639" s="368"/>
      <c r="BV639" s="368"/>
      <c r="BW639" s="394"/>
      <c r="BX639" s="372"/>
      <c r="BY639" s="372"/>
      <c r="BZ639" s="372"/>
      <c r="CA639" s="372"/>
      <c r="CB639" s="372"/>
      <c r="CC639" s="395"/>
      <c r="CD639" s="389"/>
      <c r="CE639" s="373"/>
      <c r="CF639" s="373"/>
      <c r="CG639" s="373"/>
      <c r="CH639" s="308"/>
    </row>
    <row r="640" spans="1:86" customFormat="1" hidden="1" x14ac:dyDescent="0.25">
      <c r="A640" s="515"/>
      <c r="B640" s="515"/>
      <c r="C640" s="515"/>
      <c r="D640" s="516"/>
      <c r="E640" s="515"/>
      <c r="F640" s="516"/>
      <c r="G640" s="517"/>
      <c r="H640" s="440"/>
      <c r="I640" s="441"/>
      <c r="J640" s="365"/>
      <c r="K640" s="365"/>
      <c r="L640" s="366"/>
      <c r="M640" s="366"/>
      <c r="N640" s="366"/>
      <c r="O640" s="389"/>
      <c r="P640" s="389"/>
      <c r="Q640" s="367"/>
      <c r="R640" s="367"/>
      <c r="S640" s="367"/>
      <c r="T640" s="367"/>
      <c r="U640" s="390"/>
      <c r="V640" s="368"/>
      <c r="W640" s="368"/>
      <c r="X640" s="368"/>
      <c r="Y640" s="368"/>
      <c r="Z640" s="368"/>
      <c r="AA640" s="391"/>
      <c r="AB640" s="369"/>
      <c r="AC640" s="369"/>
      <c r="AD640" s="369"/>
      <c r="AE640" s="369"/>
      <c r="AF640" s="369"/>
      <c r="AG640" s="392"/>
      <c r="AH640" s="370"/>
      <c r="AI640" s="370"/>
      <c r="AJ640" s="370"/>
      <c r="AK640" s="370"/>
      <c r="AL640" s="370"/>
      <c r="AM640" s="365"/>
      <c r="AN640" s="366"/>
      <c r="AO640" s="366"/>
      <c r="AP640" s="366"/>
      <c r="AQ640" s="366"/>
      <c r="AR640" s="366"/>
      <c r="AS640" s="393"/>
      <c r="AT640" s="371"/>
      <c r="AU640" s="371"/>
      <c r="AV640" s="371"/>
      <c r="AW640" s="371"/>
      <c r="AX640" s="371"/>
      <c r="AY640" s="394"/>
      <c r="AZ640" s="372"/>
      <c r="BA640" s="372"/>
      <c r="BB640" s="372"/>
      <c r="BC640" s="372"/>
      <c r="BD640" s="372"/>
      <c r="BE640" s="365"/>
      <c r="BF640" s="366"/>
      <c r="BG640" s="366"/>
      <c r="BH640" s="366"/>
      <c r="BI640" s="366"/>
      <c r="BJ640" s="366"/>
      <c r="BK640" s="395"/>
      <c r="BL640" s="373"/>
      <c r="BM640" s="373"/>
      <c r="BN640" s="373"/>
      <c r="BO640" s="373"/>
      <c r="BP640" s="373"/>
      <c r="BQ640" s="390"/>
      <c r="BR640" s="368"/>
      <c r="BS640" s="368"/>
      <c r="BT640" s="368"/>
      <c r="BU640" s="368"/>
      <c r="BV640" s="368"/>
      <c r="BW640" s="394"/>
      <c r="BX640" s="372"/>
      <c r="BY640" s="372"/>
      <c r="BZ640" s="372"/>
      <c r="CA640" s="372"/>
      <c r="CB640" s="372"/>
      <c r="CC640" s="395"/>
      <c r="CD640" s="389"/>
      <c r="CE640" s="373"/>
      <c r="CF640" s="373"/>
      <c r="CG640" s="373"/>
      <c r="CH640" s="308"/>
    </row>
    <row r="641" spans="1:86" customFormat="1" hidden="1" x14ac:dyDescent="0.25">
      <c r="A641" s="330"/>
      <c r="B641" s="330"/>
      <c r="C641" s="538"/>
      <c r="D641" s="430"/>
      <c r="E641" s="330"/>
      <c r="F641" s="430"/>
      <c r="G641" s="512"/>
      <c r="H641" s="553"/>
      <c r="I641" s="511"/>
      <c r="J641" s="365"/>
      <c r="K641" s="365"/>
      <c r="L641" s="366"/>
      <c r="M641" s="366"/>
      <c r="N641" s="366"/>
      <c r="O641" s="389"/>
      <c r="P641" s="389"/>
      <c r="Q641" s="367"/>
      <c r="R641" s="367"/>
      <c r="S641" s="367"/>
      <c r="T641" s="367"/>
      <c r="U641" s="390"/>
      <c r="V641" s="368"/>
      <c r="W641" s="368"/>
      <c r="X641" s="368"/>
      <c r="Y641" s="368"/>
      <c r="Z641" s="368"/>
      <c r="AA641" s="391"/>
      <c r="AB641" s="369"/>
      <c r="AC641" s="369"/>
      <c r="AD641" s="369"/>
      <c r="AE641" s="369"/>
      <c r="AF641" s="369"/>
      <c r="AG641" s="392"/>
      <c r="AH641" s="370"/>
      <c r="AI641" s="370"/>
      <c r="AJ641" s="370"/>
      <c r="AK641" s="370"/>
      <c r="AL641" s="370"/>
      <c r="AM641" s="365"/>
      <c r="AN641" s="366"/>
      <c r="AO641" s="366"/>
      <c r="AP641" s="366"/>
      <c r="AQ641" s="366"/>
      <c r="AR641" s="366"/>
      <c r="AS641" s="393"/>
      <c r="AT641" s="371"/>
      <c r="AU641" s="371"/>
      <c r="AV641" s="371"/>
      <c r="AW641" s="371"/>
      <c r="AX641" s="371"/>
      <c r="AY641" s="394"/>
      <c r="AZ641" s="372"/>
      <c r="BA641" s="372"/>
      <c r="BB641" s="372"/>
      <c r="BC641" s="372"/>
      <c r="BD641" s="372"/>
      <c r="BE641" s="365"/>
      <c r="BF641" s="366"/>
      <c r="BG641" s="366"/>
      <c r="BH641" s="366"/>
      <c r="BI641" s="366"/>
      <c r="BJ641" s="366"/>
      <c r="BK641" s="395"/>
      <c r="BL641" s="373"/>
      <c r="BM641" s="373"/>
      <c r="BN641" s="373"/>
      <c r="BO641" s="373"/>
      <c r="BP641" s="373"/>
      <c r="BQ641" s="390"/>
      <c r="BR641" s="368"/>
      <c r="BS641" s="368"/>
      <c r="BT641" s="368"/>
      <c r="BU641" s="368"/>
      <c r="BV641" s="368"/>
      <c r="BW641" s="394"/>
      <c r="BX641" s="372"/>
      <c r="BY641" s="372"/>
      <c r="BZ641" s="372"/>
      <c r="CA641" s="372"/>
      <c r="CB641" s="372"/>
      <c r="CC641" s="395"/>
      <c r="CD641" s="389"/>
      <c r="CE641" s="373"/>
      <c r="CF641" s="373"/>
      <c r="CG641" s="373"/>
      <c r="CH641" s="308"/>
    </row>
    <row r="642" spans="1:86" customFormat="1" hidden="1" x14ac:dyDescent="0.25">
      <c r="A642" s="374"/>
      <c r="B642" s="374"/>
      <c r="C642" s="380"/>
      <c r="D642" s="382"/>
      <c r="E642" s="374"/>
      <c r="F642" s="382"/>
      <c r="G642" s="378"/>
      <c r="H642" s="444"/>
      <c r="I642" s="384"/>
      <c r="J642" s="365"/>
      <c r="K642" s="365"/>
      <c r="L642" s="366"/>
      <c r="M642" s="366"/>
      <c r="N642" s="366"/>
      <c r="O642" s="389"/>
      <c r="P642" s="389"/>
      <c r="Q642" s="367"/>
      <c r="R642" s="367"/>
      <c r="S642" s="367"/>
      <c r="T642" s="367"/>
      <c r="U642" s="390"/>
      <c r="V642" s="368"/>
      <c r="W642" s="368"/>
      <c r="X642" s="368"/>
      <c r="Y642" s="368"/>
      <c r="Z642" s="368"/>
      <c r="AA642" s="391"/>
      <c r="AB642" s="369"/>
      <c r="AC642" s="369"/>
      <c r="AD642" s="369"/>
      <c r="AE642" s="369"/>
      <c r="AF642" s="369"/>
      <c r="AG642" s="392"/>
      <c r="AH642" s="370"/>
      <c r="AI642" s="370"/>
      <c r="AJ642" s="370"/>
      <c r="AK642" s="370"/>
      <c r="AL642" s="370"/>
      <c r="AM642" s="365"/>
      <c r="AN642" s="366"/>
      <c r="AO642" s="366"/>
      <c r="AP642" s="366"/>
      <c r="AQ642" s="366"/>
      <c r="AR642" s="366"/>
      <c r="AS642" s="393"/>
      <c r="AT642" s="371"/>
      <c r="AU642" s="371"/>
      <c r="AV642" s="371"/>
      <c r="AW642" s="371"/>
      <c r="AX642" s="371"/>
      <c r="AY642" s="394"/>
      <c r="AZ642" s="372"/>
      <c r="BA642" s="372"/>
      <c r="BB642" s="372"/>
      <c r="BC642" s="372"/>
      <c r="BD642" s="372"/>
      <c r="BE642" s="365"/>
      <c r="BF642" s="366"/>
      <c r="BG642" s="366"/>
      <c r="BH642" s="366"/>
      <c r="BI642" s="366"/>
      <c r="BJ642" s="366"/>
      <c r="BK642" s="395"/>
      <c r="BL642" s="373"/>
      <c r="BM642" s="373"/>
      <c r="BN642" s="373"/>
      <c r="BO642" s="373"/>
      <c r="BP642" s="373"/>
      <c r="BQ642" s="390"/>
      <c r="BR642" s="368"/>
      <c r="BS642" s="368"/>
      <c r="BT642" s="368"/>
      <c r="BU642" s="368"/>
      <c r="BV642" s="368"/>
      <c r="BW642" s="394"/>
      <c r="BX642" s="372"/>
      <c r="BY642" s="372"/>
      <c r="BZ642" s="372"/>
      <c r="CA642" s="372"/>
      <c r="CB642" s="372"/>
      <c r="CC642" s="395"/>
      <c r="CD642" s="389"/>
      <c r="CE642" s="373"/>
      <c r="CF642" s="373"/>
      <c r="CG642" s="373"/>
      <c r="CH642" s="308"/>
    </row>
    <row r="643" spans="1:86" customFormat="1" hidden="1" x14ac:dyDescent="0.25">
      <c r="A643" s="374"/>
      <c r="B643" s="374"/>
      <c r="C643" s="380"/>
      <c r="D643" s="377"/>
      <c r="E643" s="374"/>
      <c r="F643" s="377"/>
      <c r="G643" s="378"/>
      <c r="H643" s="458"/>
      <c r="I643" s="377"/>
      <c r="J643" s="365"/>
      <c r="K643" s="365"/>
      <c r="L643" s="366"/>
      <c r="M643" s="366"/>
      <c r="N643" s="366"/>
      <c r="O643" s="389"/>
      <c r="P643" s="389"/>
      <c r="Q643" s="367"/>
      <c r="R643" s="367"/>
      <c r="S643" s="367"/>
      <c r="T643" s="367"/>
      <c r="U643" s="390"/>
      <c r="V643" s="368"/>
      <c r="W643" s="368"/>
      <c r="X643" s="368"/>
      <c r="Y643" s="368"/>
      <c r="Z643" s="368"/>
      <c r="AA643" s="391"/>
      <c r="AB643" s="369"/>
      <c r="AC643" s="369"/>
      <c r="AD643" s="369"/>
      <c r="AE643" s="369"/>
      <c r="AF643" s="369"/>
      <c r="AG643" s="392"/>
      <c r="AH643" s="370"/>
      <c r="AI643" s="370"/>
      <c r="AJ643" s="370"/>
      <c r="AK643" s="370"/>
      <c r="AL643" s="370"/>
      <c r="AM643" s="365"/>
      <c r="AN643" s="366"/>
      <c r="AO643" s="366"/>
      <c r="AP643" s="366"/>
      <c r="AQ643" s="366"/>
      <c r="AR643" s="366"/>
      <c r="AS643" s="393"/>
      <c r="AT643" s="371"/>
      <c r="AU643" s="371"/>
      <c r="AV643" s="371"/>
      <c r="AW643" s="371"/>
      <c r="AX643" s="371"/>
      <c r="AY643" s="394"/>
      <c r="AZ643" s="372"/>
      <c r="BA643" s="372"/>
      <c r="BB643" s="372"/>
      <c r="BC643" s="372"/>
      <c r="BD643" s="372"/>
      <c r="BE643" s="365"/>
      <c r="BF643" s="366"/>
      <c r="BG643" s="366"/>
      <c r="BH643" s="366"/>
      <c r="BI643" s="366"/>
      <c r="BJ643" s="366"/>
      <c r="BK643" s="395"/>
      <c r="BL643" s="373"/>
      <c r="BM643" s="373"/>
      <c r="BN643" s="373"/>
      <c r="BO643" s="373"/>
      <c r="BP643" s="373"/>
      <c r="BQ643" s="390"/>
      <c r="BR643" s="368"/>
      <c r="BS643" s="368"/>
      <c r="BT643" s="368"/>
      <c r="BU643" s="368"/>
      <c r="BV643" s="368"/>
      <c r="BW643" s="394"/>
      <c r="BX643" s="372"/>
      <c r="BY643" s="372"/>
      <c r="BZ643" s="372"/>
      <c r="CA643" s="372"/>
      <c r="CB643" s="372"/>
      <c r="CC643" s="395"/>
      <c r="CD643" s="389"/>
      <c r="CE643" s="373"/>
      <c r="CF643" s="373"/>
      <c r="CG643" s="373"/>
      <c r="CH643" s="308"/>
    </row>
    <row r="644" spans="1:86" customFormat="1" hidden="1" x14ac:dyDescent="0.25">
      <c r="A644" s="374"/>
      <c r="B644" s="374"/>
      <c r="C644" s="380"/>
      <c r="D644" s="383"/>
      <c r="E644" s="374"/>
      <c r="F644" s="382"/>
      <c r="G644" s="378"/>
      <c r="H644" s="458"/>
      <c r="I644" s="377"/>
      <c r="J644" s="365"/>
      <c r="K644" s="365"/>
      <c r="L644" s="366"/>
      <c r="M644" s="366"/>
      <c r="N644" s="366"/>
      <c r="O644" s="389"/>
      <c r="P644" s="389"/>
      <c r="Q644" s="367"/>
      <c r="R644" s="367"/>
      <c r="S644" s="367"/>
      <c r="T644" s="367"/>
      <c r="U644" s="390"/>
      <c r="V644" s="368"/>
      <c r="W644" s="368"/>
      <c r="X644" s="368"/>
      <c r="Y644" s="368"/>
      <c r="Z644" s="368"/>
      <c r="AA644" s="391"/>
      <c r="AB644" s="369"/>
      <c r="AC644" s="369"/>
      <c r="AD644" s="369"/>
      <c r="AE644" s="369"/>
      <c r="AF644" s="369"/>
      <c r="AG644" s="392"/>
      <c r="AH644" s="370"/>
      <c r="AI644" s="370"/>
      <c r="AJ644" s="370"/>
      <c r="AK644" s="370"/>
      <c r="AL644" s="370"/>
      <c r="AM644" s="365"/>
      <c r="AN644" s="366"/>
      <c r="AO644" s="366"/>
      <c r="AP644" s="366"/>
      <c r="AQ644" s="366"/>
      <c r="AR644" s="366"/>
      <c r="AS644" s="393"/>
      <c r="AT644" s="371"/>
      <c r="AU644" s="371"/>
      <c r="AV644" s="371"/>
      <c r="AW644" s="371"/>
      <c r="AX644" s="371"/>
      <c r="AY644" s="394"/>
      <c r="AZ644" s="372"/>
      <c r="BA644" s="372"/>
      <c r="BB644" s="372"/>
      <c r="BC644" s="372"/>
      <c r="BD644" s="372"/>
      <c r="BE644" s="365"/>
      <c r="BF644" s="366"/>
      <c r="BG644" s="366"/>
      <c r="BH644" s="366"/>
      <c r="BI644" s="366"/>
      <c r="BJ644" s="366"/>
      <c r="BK644" s="395"/>
      <c r="BL644" s="373"/>
      <c r="BM644" s="373"/>
      <c r="BN644" s="373"/>
      <c r="BO644" s="373"/>
      <c r="BP644" s="373"/>
      <c r="BQ644" s="390"/>
      <c r="BR644" s="368"/>
      <c r="BS644" s="368"/>
      <c r="BT644" s="368"/>
      <c r="BU644" s="368"/>
      <c r="BV644" s="368"/>
      <c r="BW644" s="394"/>
      <c r="BX644" s="372"/>
      <c r="BY644" s="372"/>
      <c r="BZ644" s="372"/>
      <c r="CA644" s="372"/>
      <c r="CB644" s="372"/>
      <c r="CC644" s="395"/>
      <c r="CD644" s="389"/>
      <c r="CE644" s="373"/>
      <c r="CF644" s="373"/>
      <c r="CG644" s="373"/>
      <c r="CH644" s="308"/>
    </row>
    <row r="645" spans="1:86" customFormat="1" hidden="1" x14ac:dyDescent="0.25">
      <c r="A645" s="374"/>
      <c r="B645" s="374"/>
      <c r="C645" s="380"/>
      <c r="D645" s="383"/>
      <c r="E645" s="374"/>
      <c r="F645" s="382"/>
      <c r="G645" s="378"/>
      <c r="H645" s="444"/>
      <c r="I645" s="385"/>
      <c r="J645" s="365"/>
      <c r="K645" s="365"/>
      <c r="L645" s="366"/>
      <c r="M645" s="366"/>
      <c r="N645" s="366"/>
      <c r="O645" s="389"/>
      <c r="P645" s="389"/>
      <c r="Q645" s="367"/>
      <c r="R645" s="367"/>
      <c r="S645" s="367"/>
      <c r="T645" s="367"/>
      <c r="U645" s="390"/>
      <c r="V645" s="368"/>
      <c r="W645" s="368"/>
      <c r="X645" s="368"/>
      <c r="Y645" s="368"/>
      <c r="Z645" s="368"/>
      <c r="AA645" s="391"/>
      <c r="AB645" s="369"/>
      <c r="AC645" s="369"/>
      <c r="AD645" s="369"/>
      <c r="AE645" s="369"/>
      <c r="AF645" s="369"/>
      <c r="AG645" s="392"/>
      <c r="AH645" s="370"/>
      <c r="AI645" s="370"/>
      <c r="AJ645" s="370"/>
      <c r="AK645" s="370"/>
      <c r="AL645" s="370"/>
      <c r="AM645" s="365"/>
      <c r="AN645" s="366"/>
      <c r="AO645" s="366"/>
      <c r="AP645" s="366"/>
      <c r="AQ645" s="366"/>
      <c r="AR645" s="366"/>
      <c r="AS645" s="393"/>
      <c r="AT645" s="371"/>
      <c r="AU645" s="371"/>
      <c r="AV645" s="371"/>
      <c r="AW645" s="371"/>
      <c r="AX645" s="371"/>
      <c r="AY645" s="394"/>
      <c r="AZ645" s="372"/>
      <c r="BA645" s="372"/>
      <c r="BB645" s="372"/>
      <c r="BC645" s="372"/>
      <c r="BD645" s="372"/>
      <c r="BE645" s="365"/>
      <c r="BF645" s="366"/>
      <c r="BG645" s="366"/>
      <c r="BH645" s="366"/>
      <c r="BI645" s="366"/>
      <c r="BJ645" s="366"/>
      <c r="BK645" s="395"/>
      <c r="BL645" s="373"/>
      <c r="BM645" s="373"/>
      <c r="BN645" s="373"/>
      <c r="BO645" s="373"/>
      <c r="BP645" s="373"/>
      <c r="BQ645" s="390"/>
      <c r="BR645" s="368"/>
      <c r="BS645" s="368"/>
      <c r="BT645" s="368"/>
      <c r="BU645" s="368"/>
      <c r="BV645" s="368"/>
      <c r="BW645" s="394"/>
      <c r="BX645" s="372"/>
      <c r="BY645" s="372"/>
      <c r="BZ645" s="372"/>
      <c r="CA645" s="372"/>
      <c r="CB645" s="372"/>
      <c r="CC645" s="395"/>
      <c r="CD645" s="389"/>
      <c r="CE645" s="373"/>
      <c r="CF645" s="373"/>
      <c r="CG645" s="373"/>
      <c r="CH645" s="308"/>
    </row>
    <row r="646" spans="1:86" customFormat="1" hidden="1" x14ac:dyDescent="0.25">
      <c r="A646" s="374"/>
      <c r="B646" s="374"/>
      <c r="C646" s="374"/>
      <c r="D646" s="376"/>
      <c r="E646" s="374"/>
      <c r="F646" s="376"/>
      <c r="G646" s="386"/>
      <c r="H646" s="414"/>
      <c r="I646" s="463"/>
      <c r="J646" s="365"/>
      <c r="K646" s="365"/>
      <c r="L646" s="366"/>
      <c r="M646" s="366"/>
      <c r="N646" s="365"/>
      <c r="O646" s="389"/>
      <c r="P646" s="389"/>
      <c r="Q646" s="367"/>
      <c r="R646" s="389"/>
      <c r="S646" s="367"/>
      <c r="T646" s="389"/>
      <c r="U646" s="390"/>
      <c r="V646" s="390"/>
      <c r="W646" s="368"/>
      <c r="X646" s="390"/>
      <c r="Y646" s="368"/>
      <c r="Z646" s="390"/>
      <c r="AA646" s="391"/>
      <c r="AB646" s="391"/>
      <c r="AC646" s="369"/>
      <c r="AD646" s="391"/>
      <c r="AE646" s="369"/>
      <c r="AF646" s="391"/>
      <c r="AG646" s="392"/>
      <c r="AH646" s="392"/>
      <c r="AI646" s="370"/>
      <c r="AJ646" s="392"/>
      <c r="AK646" s="370"/>
      <c r="AL646" s="392"/>
      <c r="AM646" s="365"/>
      <c r="AN646" s="365"/>
      <c r="AO646" s="366"/>
      <c r="AP646" s="365"/>
      <c r="AQ646" s="366"/>
      <c r="AR646" s="365"/>
      <c r="AS646" s="393"/>
      <c r="AT646" s="393"/>
      <c r="AU646" s="371"/>
      <c r="AV646" s="393"/>
      <c r="AW646" s="371"/>
      <c r="AX646" s="393"/>
      <c r="AY646" s="394"/>
      <c r="AZ646" s="394"/>
      <c r="BA646" s="372"/>
      <c r="BB646" s="394"/>
      <c r="BC646" s="372"/>
      <c r="BD646" s="394"/>
      <c r="BE646" s="365"/>
      <c r="BF646" s="365"/>
      <c r="BG646" s="366"/>
      <c r="BH646" s="365"/>
      <c r="BI646" s="366"/>
      <c r="BJ646" s="365"/>
      <c r="BK646" s="395"/>
      <c r="BL646" s="395"/>
      <c r="BM646" s="373"/>
      <c r="BN646" s="395"/>
      <c r="BO646" s="373"/>
      <c r="BP646" s="395"/>
      <c r="BQ646" s="390"/>
      <c r="BR646" s="390"/>
      <c r="BS646" s="368"/>
      <c r="BT646" s="390"/>
      <c r="BU646" s="368"/>
      <c r="BV646" s="390"/>
      <c r="BW646" s="394"/>
      <c r="BX646" s="394"/>
      <c r="BY646" s="372"/>
      <c r="BZ646" s="394"/>
      <c r="CA646" s="372"/>
      <c r="CB646" s="394"/>
      <c r="CC646" s="395"/>
      <c r="CD646" s="389"/>
      <c r="CE646" s="373"/>
      <c r="CF646" s="373"/>
      <c r="CG646" s="395"/>
      <c r="CH646" s="308"/>
    </row>
    <row r="647" spans="1:86" customFormat="1" hidden="1" x14ac:dyDescent="0.25">
      <c r="A647" s="405"/>
      <c r="B647" s="405"/>
      <c r="C647" s="405"/>
      <c r="D647" s="410"/>
      <c r="E647" s="405"/>
      <c r="F647" s="406"/>
      <c r="G647" s="407"/>
      <c r="H647" s="469"/>
      <c r="I647" s="408"/>
      <c r="J647" s="418"/>
      <c r="K647" s="418"/>
      <c r="L647" s="418"/>
      <c r="M647" s="418"/>
      <c r="N647" s="418"/>
      <c r="O647" s="419"/>
      <c r="P647" s="419"/>
      <c r="Q647" s="419"/>
      <c r="R647" s="419"/>
      <c r="S647" s="419"/>
      <c r="T647" s="419"/>
      <c r="U647" s="420"/>
      <c r="V647" s="420"/>
      <c r="W647" s="420"/>
      <c r="X647" s="420"/>
      <c r="Y647" s="420"/>
      <c r="Z647" s="420"/>
      <c r="AA647" s="421"/>
      <c r="AB647" s="421"/>
      <c r="AC647" s="421"/>
      <c r="AD647" s="421"/>
      <c r="AE647" s="421"/>
      <c r="AF647" s="421"/>
      <c r="AG647" s="422"/>
      <c r="AH647" s="422"/>
      <c r="AI647" s="422"/>
      <c r="AJ647" s="422"/>
      <c r="AK647" s="422"/>
      <c r="AL647" s="422"/>
      <c r="AM647" s="418"/>
      <c r="AN647" s="418"/>
      <c r="AO647" s="418"/>
      <c r="AP647" s="418"/>
      <c r="AQ647" s="418"/>
      <c r="AR647" s="418"/>
      <c r="AS647" s="423"/>
      <c r="AT647" s="423"/>
      <c r="AU647" s="423"/>
      <c r="AV647" s="423"/>
      <c r="AW647" s="423"/>
      <c r="AX647" s="423"/>
      <c r="AY647" s="424"/>
      <c r="AZ647" s="424"/>
      <c r="BA647" s="424"/>
      <c r="BB647" s="424"/>
      <c r="BC647" s="424"/>
      <c r="BD647" s="424"/>
      <c r="BE647" s="418"/>
      <c r="BF647" s="418"/>
      <c r="BG647" s="418"/>
      <c r="BH647" s="418"/>
      <c r="BI647" s="418"/>
      <c r="BJ647" s="418"/>
      <c r="BK647" s="425"/>
      <c r="BL647" s="425"/>
      <c r="BM647" s="425"/>
      <c r="BN647" s="425"/>
      <c r="BO647" s="425"/>
      <c r="BP647" s="425"/>
      <c r="BQ647" s="420"/>
      <c r="BR647" s="420"/>
      <c r="BS647" s="420"/>
      <c r="BT647" s="420"/>
      <c r="BU647" s="420"/>
      <c r="BV647" s="420"/>
      <c r="BW647" s="424"/>
      <c r="BX647" s="424"/>
      <c r="BY647" s="424"/>
      <c r="BZ647" s="424"/>
      <c r="CA647" s="424"/>
      <c r="CB647" s="424"/>
      <c r="CC647" s="425"/>
      <c r="CD647" s="419"/>
      <c r="CE647" s="425"/>
      <c r="CF647" s="425"/>
      <c r="CG647" s="425"/>
      <c r="CH647" s="308"/>
    </row>
    <row r="648" spans="1:86" customFormat="1" hidden="1" x14ac:dyDescent="0.25">
      <c r="A648" s="520"/>
      <c r="B648" s="520"/>
      <c r="C648" s="520"/>
      <c r="D648" s="410"/>
      <c r="E648" s="520"/>
      <c r="F648" s="410"/>
      <c r="G648" s="503"/>
      <c r="H648" s="427"/>
      <c r="I648" s="504"/>
      <c r="J648" s="365"/>
      <c r="K648" s="365"/>
      <c r="L648" s="366"/>
      <c r="M648" s="366"/>
      <c r="N648" s="366"/>
      <c r="O648" s="389"/>
      <c r="P648" s="389"/>
      <c r="Q648" s="367"/>
      <c r="R648" s="367"/>
      <c r="S648" s="367"/>
      <c r="T648" s="367"/>
      <c r="U648" s="390"/>
      <c r="V648" s="368"/>
      <c r="W648" s="368"/>
      <c r="X648" s="368"/>
      <c r="Y648" s="368"/>
      <c r="Z648" s="368"/>
      <c r="AA648" s="391"/>
      <c r="AB648" s="369"/>
      <c r="AC648" s="369"/>
      <c r="AD648" s="369"/>
      <c r="AE648" s="369"/>
      <c r="AF648" s="369"/>
      <c r="AG648" s="392"/>
      <c r="AH648" s="370"/>
      <c r="AI648" s="370"/>
      <c r="AJ648" s="370"/>
      <c r="AK648" s="370"/>
      <c r="AL648" s="370"/>
      <c r="AM648" s="365"/>
      <c r="AN648" s="366"/>
      <c r="AO648" s="366"/>
      <c r="AP648" s="366"/>
      <c r="AQ648" s="366"/>
      <c r="AR648" s="366"/>
      <c r="AS648" s="393"/>
      <c r="AT648" s="371"/>
      <c r="AU648" s="371"/>
      <c r="AV648" s="371"/>
      <c r="AW648" s="371"/>
      <c r="AX648" s="371"/>
      <c r="AY648" s="394"/>
      <c r="AZ648" s="372"/>
      <c r="BA648" s="372"/>
      <c r="BB648" s="372"/>
      <c r="BC648" s="372"/>
      <c r="BD648" s="372"/>
      <c r="BE648" s="365"/>
      <c r="BF648" s="366"/>
      <c r="BG648" s="366"/>
      <c r="BH648" s="366"/>
      <c r="BI648" s="366"/>
      <c r="BJ648" s="366"/>
      <c r="BK648" s="395"/>
      <c r="BL648" s="373"/>
      <c r="BM648" s="373"/>
      <c r="BN648" s="373"/>
      <c r="BO648" s="373"/>
      <c r="BP648" s="373"/>
      <c r="BQ648" s="390"/>
      <c r="BR648" s="368"/>
      <c r="BS648" s="368"/>
      <c r="BT648" s="368"/>
      <c r="BU648" s="368"/>
      <c r="BV648" s="368"/>
      <c r="BW648" s="394"/>
      <c r="BX648" s="372"/>
      <c r="BY648" s="372"/>
      <c r="BZ648" s="372"/>
      <c r="CA648" s="372"/>
      <c r="CB648" s="372"/>
      <c r="CC648" s="395"/>
      <c r="CD648" s="389"/>
      <c r="CE648" s="373"/>
      <c r="CF648" s="373"/>
      <c r="CG648" s="373"/>
      <c r="CH648" s="308"/>
    </row>
    <row r="649" spans="1:86" customFormat="1" hidden="1" x14ac:dyDescent="0.25">
      <c r="A649" s="510"/>
      <c r="B649" s="510"/>
      <c r="C649" s="510"/>
      <c r="D649" s="511"/>
      <c r="E649" s="510"/>
      <c r="F649" s="511"/>
      <c r="G649" s="481"/>
      <c r="H649" s="432"/>
      <c r="I649" s="433"/>
      <c r="J649" s="365"/>
      <c r="K649" s="365"/>
      <c r="L649" s="366"/>
      <c r="M649" s="366"/>
      <c r="N649" s="366"/>
      <c r="O649" s="389"/>
      <c r="P649" s="389"/>
      <c r="Q649" s="367"/>
      <c r="R649" s="367"/>
      <c r="S649" s="367"/>
      <c r="T649" s="367"/>
      <c r="U649" s="390"/>
      <c r="V649" s="368"/>
      <c r="W649" s="368"/>
      <c r="X649" s="368"/>
      <c r="Y649" s="368"/>
      <c r="Z649" s="368"/>
      <c r="AA649" s="391"/>
      <c r="AB649" s="369"/>
      <c r="AC649" s="369"/>
      <c r="AD649" s="369"/>
      <c r="AE649" s="369"/>
      <c r="AF649" s="369"/>
      <c r="AG649" s="392"/>
      <c r="AH649" s="370"/>
      <c r="AI649" s="370"/>
      <c r="AJ649" s="370"/>
      <c r="AK649" s="370"/>
      <c r="AL649" s="370"/>
      <c r="AM649" s="365"/>
      <c r="AN649" s="366"/>
      <c r="AO649" s="366"/>
      <c r="AP649" s="366"/>
      <c r="AQ649" s="366"/>
      <c r="AR649" s="366"/>
      <c r="AS649" s="393"/>
      <c r="AT649" s="371"/>
      <c r="AU649" s="371"/>
      <c r="AV649" s="371"/>
      <c r="AW649" s="371"/>
      <c r="AX649" s="371"/>
      <c r="AY649" s="394"/>
      <c r="AZ649" s="372"/>
      <c r="BA649" s="372"/>
      <c r="BB649" s="372"/>
      <c r="BC649" s="372"/>
      <c r="BD649" s="372"/>
      <c r="BE649" s="365"/>
      <c r="BF649" s="366"/>
      <c r="BG649" s="366"/>
      <c r="BH649" s="366"/>
      <c r="BI649" s="366"/>
      <c r="BJ649" s="366"/>
      <c r="BK649" s="395"/>
      <c r="BL649" s="373"/>
      <c r="BM649" s="373"/>
      <c r="BN649" s="373"/>
      <c r="BO649" s="373"/>
      <c r="BP649" s="373"/>
      <c r="BQ649" s="390"/>
      <c r="BR649" s="368"/>
      <c r="BS649" s="368"/>
      <c r="BT649" s="368"/>
      <c r="BU649" s="368"/>
      <c r="BV649" s="368"/>
      <c r="BW649" s="394"/>
      <c r="BX649" s="372"/>
      <c r="BY649" s="372"/>
      <c r="BZ649" s="372"/>
      <c r="CA649" s="372"/>
      <c r="CB649" s="372"/>
      <c r="CC649" s="395"/>
      <c r="CD649" s="389"/>
      <c r="CE649" s="373"/>
      <c r="CF649" s="373"/>
      <c r="CG649" s="373"/>
      <c r="CH649" s="308"/>
    </row>
    <row r="650" spans="1:86" customFormat="1" hidden="1" x14ac:dyDescent="0.25">
      <c r="A650" s="510"/>
      <c r="B650" s="510"/>
      <c r="C650" s="510"/>
      <c r="D650" s="511"/>
      <c r="E650" s="510"/>
      <c r="F650" s="511"/>
      <c r="G650" s="481"/>
      <c r="H650" s="436"/>
      <c r="I650" s="433"/>
      <c r="J650" s="365"/>
      <c r="K650" s="365"/>
      <c r="L650" s="366"/>
      <c r="M650" s="366"/>
      <c r="N650" s="366"/>
      <c r="O650" s="389"/>
      <c r="P650" s="389"/>
      <c r="Q650" s="367"/>
      <c r="R650" s="367"/>
      <c r="S650" s="367"/>
      <c r="T650" s="367"/>
      <c r="U650" s="390"/>
      <c r="V650" s="368"/>
      <c r="W650" s="368"/>
      <c r="X650" s="368"/>
      <c r="Y650" s="368"/>
      <c r="Z650" s="368"/>
      <c r="AA650" s="391"/>
      <c r="AB650" s="369"/>
      <c r="AC650" s="369"/>
      <c r="AD650" s="369"/>
      <c r="AE650" s="369"/>
      <c r="AF650" s="369"/>
      <c r="AG650" s="392"/>
      <c r="AH650" s="370"/>
      <c r="AI650" s="370"/>
      <c r="AJ650" s="370"/>
      <c r="AK650" s="370"/>
      <c r="AL650" s="370"/>
      <c r="AM650" s="365"/>
      <c r="AN650" s="366"/>
      <c r="AO650" s="366"/>
      <c r="AP650" s="366"/>
      <c r="AQ650" s="366"/>
      <c r="AR650" s="366"/>
      <c r="AS650" s="393"/>
      <c r="AT650" s="371"/>
      <c r="AU650" s="371"/>
      <c r="AV650" s="371"/>
      <c r="AW650" s="371"/>
      <c r="AX650" s="371"/>
      <c r="AY650" s="394"/>
      <c r="AZ650" s="372"/>
      <c r="BA650" s="372"/>
      <c r="BB650" s="372"/>
      <c r="BC650" s="372"/>
      <c r="BD650" s="372"/>
      <c r="BE650" s="365"/>
      <c r="BF650" s="366"/>
      <c r="BG650" s="366"/>
      <c r="BH650" s="366"/>
      <c r="BI650" s="366"/>
      <c r="BJ650" s="366"/>
      <c r="BK650" s="395"/>
      <c r="BL650" s="373"/>
      <c r="BM650" s="373"/>
      <c r="BN650" s="373"/>
      <c r="BO650" s="373"/>
      <c r="BP650" s="373"/>
      <c r="BQ650" s="390"/>
      <c r="BR650" s="368"/>
      <c r="BS650" s="368"/>
      <c r="BT650" s="368"/>
      <c r="BU650" s="368"/>
      <c r="BV650" s="368"/>
      <c r="BW650" s="394"/>
      <c r="BX650" s="372"/>
      <c r="BY650" s="372"/>
      <c r="BZ650" s="372"/>
      <c r="CA650" s="372"/>
      <c r="CB650" s="372"/>
      <c r="CC650" s="395"/>
      <c r="CD650" s="389"/>
      <c r="CE650" s="373"/>
      <c r="CF650" s="373"/>
      <c r="CG650" s="373"/>
      <c r="CH650" s="308"/>
    </row>
    <row r="651" spans="1:86" customFormat="1" hidden="1" x14ac:dyDescent="0.25">
      <c r="A651" s="510"/>
      <c r="B651" s="510"/>
      <c r="C651" s="510"/>
      <c r="D651" s="511"/>
      <c r="E651" s="510"/>
      <c r="F651" s="511"/>
      <c r="G651" s="481"/>
      <c r="H651" s="436"/>
      <c r="I651" s="433"/>
      <c r="J651" s="365"/>
      <c r="K651" s="365"/>
      <c r="L651" s="366"/>
      <c r="M651" s="366"/>
      <c r="N651" s="366"/>
      <c r="O651" s="389"/>
      <c r="P651" s="389"/>
      <c r="Q651" s="367"/>
      <c r="R651" s="367"/>
      <c r="S651" s="367"/>
      <c r="T651" s="367"/>
      <c r="U651" s="390"/>
      <c r="V651" s="368"/>
      <c r="W651" s="368"/>
      <c r="X651" s="368"/>
      <c r="Y651" s="368"/>
      <c r="Z651" s="368"/>
      <c r="AA651" s="391"/>
      <c r="AB651" s="369"/>
      <c r="AC651" s="369"/>
      <c r="AD651" s="369"/>
      <c r="AE651" s="369"/>
      <c r="AF651" s="369"/>
      <c r="AG651" s="392"/>
      <c r="AH651" s="370"/>
      <c r="AI651" s="370"/>
      <c r="AJ651" s="370"/>
      <c r="AK651" s="370"/>
      <c r="AL651" s="370"/>
      <c r="AM651" s="365"/>
      <c r="AN651" s="366"/>
      <c r="AO651" s="366"/>
      <c r="AP651" s="366"/>
      <c r="AQ651" s="366"/>
      <c r="AR651" s="366"/>
      <c r="AS651" s="393"/>
      <c r="AT651" s="371"/>
      <c r="AU651" s="371"/>
      <c r="AV651" s="371"/>
      <c r="AW651" s="371"/>
      <c r="AX651" s="371"/>
      <c r="AY651" s="394"/>
      <c r="AZ651" s="372"/>
      <c r="BA651" s="372"/>
      <c r="BB651" s="372"/>
      <c r="BC651" s="372"/>
      <c r="BD651" s="372"/>
      <c r="BE651" s="365"/>
      <c r="BF651" s="366"/>
      <c r="BG651" s="366"/>
      <c r="BH651" s="366"/>
      <c r="BI651" s="366"/>
      <c r="BJ651" s="366"/>
      <c r="BK651" s="395"/>
      <c r="BL651" s="373"/>
      <c r="BM651" s="373"/>
      <c r="BN651" s="373"/>
      <c r="BO651" s="373"/>
      <c r="BP651" s="373"/>
      <c r="BQ651" s="390"/>
      <c r="BR651" s="368"/>
      <c r="BS651" s="368"/>
      <c r="BT651" s="368"/>
      <c r="BU651" s="368"/>
      <c r="BV651" s="368"/>
      <c r="BW651" s="394"/>
      <c r="BX651" s="372"/>
      <c r="BY651" s="372"/>
      <c r="BZ651" s="372"/>
      <c r="CA651" s="372"/>
      <c r="CB651" s="372"/>
      <c r="CC651" s="395"/>
      <c r="CD651" s="389"/>
      <c r="CE651" s="373"/>
      <c r="CF651" s="373"/>
      <c r="CG651" s="373"/>
      <c r="CH651" s="308"/>
    </row>
    <row r="652" spans="1:86" customFormat="1" hidden="1" x14ac:dyDescent="0.25">
      <c r="A652" s="510"/>
      <c r="B652" s="510"/>
      <c r="C652" s="510"/>
      <c r="D652" s="511"/>
      <c r="E652" s="510"/>
      <c r="F652" s="511"/>
      <c r="G652" s="481"/>
      <c r="H652" s="432"/>
      <c r="I652" s="433"/>
      <c r="J652" s="365"/>
      <c r="K652" s="365"/>
      <c r="L652" s="366"/>
      <c r="M652" s="366"/>
      <c r="N652" s="366"/>
      <c r="O652" s="389"/>
      <c r="P652" s="389"/>
      <c r="Q652" s="367"/>
      <c r="R652" s="367"/>
      <c r="S652" s="367"/>
      <c r="T652" s="367"/>
      <c r="U652" s="390"/>
      <c r="V652" s="368"/>
      <c r="W652" s="368"/>
      <c r="X652" s="368"/>
      <c r="Y652" s="368"/>
      <c r="Z652" s="368"/>
      <c r="AA652" s="391"/>
      <c r="AB652" s="369"/>
      <c r="AC652" s="369"/>
      <c r="AD652" s="369"/>
      <c r="AE652" s="369"/>
      <c r="AF652" s="369"/>
      <c r="AG652" s="392"/>
      <c r="AH652" s="370"/>
      <c r="AI652" s="370"/>
      <c r="AJ652" s="370"/>
      <c r="AK652" s="370"/>
      <c r="AL652" s="370"/>
      <c r="AM652" s="365"/>
      <c r="AN652" s="366"/>
      <c r="AO652" s="366"/>
      <c r="AP652" s="366"/>
      <c r="AQ652" s="366"/>
      <c r="AR652" s="366"/>
      <c r="AS652" s="393"/>
      <c r="AT652" s="371"/>
      <c r="AU652" s="371"/>
      <c r="AV652" s="371"/>
      <c r="AW652" s="371"/>
      <c r="AX652" s="371"/>
      <c r="AY652" s="394"/>
      <c r="AZ652" s="372"/>
      <c r="BA652" s="372"/>
      <c r="BB652" s="372"/>
      <c r="BC652" s="372"/>
      <c r="BD652" s="372"/>
      <c r="BE652" s="365"/>
      <c r="BF652" s="366"/>
      <c r="BG652" s="366"/>
      <c r="BH652" s="366"/>
      <c r="BI652" s="366"/>
      <c r="BJ652" s="366"/>
      <c r="BK652" s="395"/>
      <c r="BL652" s="373"/>
      <c r="BM652" s="373"/>
      <c r="BN652" s="373"/>
      <c r="BO652" s="373"/>
      <c r="BP652" s="373"/>
      <c r="BQ652" s="390"/>
      <c r="BR652" s="368"/>
      <c r="BS652" s="368"/>
      <c r="BT652" s="368"/>
      <c r="BU652" s="368"/>
      <c r="BV652" s="368"/>
      <c r="BW652" s="394"/>
      <c r="BX652" s="372"/>
      <c r="BY652" s="372"/>
      <c r="BZ652" s="372"/>
      <c r="CA652" s="372"/>
      <c r="CB652" s="372"/>
      <c r="CC652" s="395"/>
      <c r="CD652" s="389"/>
      <c r="CE652" s="373"/>
      <c r="CF652" s="373"/>
      <c r="CG652" s="373"/>
      <c r="CH652" s="308"/>
    </row>
    <row r="653" spans="1:86" customFormat="1" hidden="1" x14ac:dyDescent="0.25">
      <c r="A653" s="510"/>
      <c r="B653" s="510"/>
      <c r="C653" s="510"/>
      <c r="D653" s="511"/>
      <c r="E653" s="510"/>
      <c r="F653" s="511"/>
      <c r="G653" s="512"/>
      <c r="H653" s="436"/>
      <c r="I653" s="442"/>
      <c r="J653" s="365"/>
      <c r="K653" s="365"/>
      <c r="L653" s="366"/>
      <c r="M653" s="366"/>
      <c r="N653" s="366"/>
      <c r="O653" s="389"/>
      <c r="P653" s="389"/>
      <c r="Q653" s="367"/>
      <c r="R653" s="367"/>
      <c r="S653" s="367"/>
      <c r="T653" s="367"/>
      <c r="U653" s="390"/>
      <c r="V653" s="368"/>
      <c r="W653" s="368"/>
      <c r="X653" s="368"/>
      <c r="Y653" s="368"/>
      <c r="Z653" s="368"/>
      <c r="AA653" s="391"/>
      <c r="AB653" s="369"/>
      <c r="AC653" s="369"/>
      <c r="AD653" s="369"/>
      <c r="AE653" s="369"/>
      <c r="AF653" s="369"/>
      <c r="AG653" s="392"/>
      <c r="AH653" s="370"/>
      <c r="AI653" s="370"/>
      <c r="AJ653" s="370"/>
      <c r="AK653" s="370"/>
      <c r="AL653" s="370"/>
      <c r="AM653" s="365"/>
      <c r="AN653" s="366"/>
      <c r="AO653" s="366"/>
      <c r="AP653" s="366"/>
      <c r="AQ653" s="366"/>
      <c r="AR653" s="366"/>
      <c r="AS653" s="393"/>
      <c r="AT653" s="371"/>
      <c r="AU653" s="371"/>
      <c r="AV653" s="371"/>
      <c r="AW653" s="371"/>
      <c r="AX653" s="371"/>
      <c r="AY653" s="394"/>
      <c r="AZ653" s="372"/>
      <c r="BA653" s="372"/>
      <c r="BB653" s="372"/>
      <c r="BC653" s="372"/>
      <c r="BD653" s="372"/>
      <c r="BE653" s="365"/>
      <c r="BF653" s="366"/>
      <c r="BG653" s="366"/>
      <c r="BH653" s="366"/>
      <c r="BI653" s="366"/>
      <c r="BJ653" s="366"/>
      <c r="BK653" s="395"/>
      <c r="BL653" s="373"/>
      <c r="BM653" s="373"/>
      <c r="BN653" s="373"/>
      <c r="BO653" s="373"/>
      <c r="BP653" s="373"/>
      <c r="BQ653" s="390"/>
      <c r="BR653" s="368"/>
      <c r="BS653" s="368"/>
      <c r="BT653" s="368"/>
      <c r="BU653" s="368"/>
      <c r="BV653" s="368"/>
      <c r="BW653" s="394"/>
      <c r="BX653" s="372"/>
      <c r="BY653" s="372"/>
      <c r="BZ653" s="372"/>
      <c r="CA653" s="372"/>
      <c r="CB653" s="372"/>
      <c r="CC653" s="395"/>
      <c r="CD653" s="389"/>
      <c r="CE653" s="373"/>
      <c r="CF653" s="373"/>
      <c r="CG653" s="373"/>
      <c r="CH653" s="308"/>
    </row>
    <row r="654" spans="1:86" customFormat="1" hidden="1" x14ac:dyDescent="0.25">
      <c r="A654" s="554"/>
      <c r="B654" s="309"/>
      <c r="C654" s="309"/>
      <c r="D654" s="309"/>
      <c r="E654" s="309"/>
      <c r="F654" s="309"/>
      <c r="G654" s="309"/>
      <c r="H654" s="555"/>
      <c r="I654" s="545"/>
      <c r="J654" s="365"/>
      <c r="K654" s="365"/>
      <c r="L654" s="366"/>
      <c r="M654" s="366"/>
      <c r="N654" s="366"/>
      <c r="O654" s="389"/>
      <c r="P654" s="389"/>
      <c r="Q654" s="367"/>
      <c r="R654" s="367"/>
      <c r="S654" s="367"/>
      <c r="T654" s="367"/>
      <c r="U654" s="390"/>
      <c r="V654" s="368"/>
      <c r="W654" s="368"/>
      <c r="X654" s="368"/>
      <c r="Y654" s="368"/>
      <c r="Z654" s="368"/>
      <c r="AA654" s="391"/>
      <c r="AB654" s="369"/>
      <c r="AC654" s="369"/>
      <c r="AD654" s="369"/>
      <c r="AE654" s="369"/>
      <c r="AF654" s="369"/>
      <c r="AG654" s="392"/>
      <c r="AH654" s="370"/>
      <c r="AI654" s="370"/>
      <c r="AJ654" s="370"/>
      <c r="AK654" s="370"/>
      <c r="AL654" s="370"/>
      <c r="AM654" s="365"/>
      <c r="AN654" s="366"/>
      <c r="AO654" s="366"/>
      <c r="AP654" s="366"/>
      <c r="AQ654" s="366"/>
      <c r="AR654" s="366"/>
      <c r="AS654" s="393"/>
      <c r="AT654" s="371"/>
      <c r="AU654" s="371"/>
      <c r="AV654" s="371"/>
      <c r="AW654" s="371"/>
      <c r="AX654" s="371"/>
      <c r="AY654" s="394"/>
      <c r="AZ654" s="372"/>
      <c r="BA654" s="372"/>
      <c r="BB654" s="372"/>
      <c r="BC654" s="372"/>
      <c r="BD654" s="372"/>
      <c r="BE654" s="365"/>
      <c r="BF654" s="366"/>
      <c r="BG654" s="366"/>
      <c r="BH654" s="366"/>
      <c r="BI654" s="366"/>
      <c r="BJ654" s="366"/>
      <c r="BK654" s="395"/>
      <c r="BL654" s="373"/>
      <c r="BM654" s="373"/>
      <c r="BN654" s="373"/>
      <c r="BO654" s="373"/>
      <c r="BP654" s="373"/>
      <c r="BQ654" s="390"/>
      <c r="BR654" s="368"/>
      <c r="BS654" s="368"/>
      <c r="BT654" s="368"/>
      <c r="BU654" s="368"/>
      <c r="BV654" s="368"/>
      <c r="BW654" s="394"/>
      <c r="BX654" s="372"/>
      <c r="BY654" s="372"/>
      <c r="BZ654" s="372"/>
      <c r="CA654" s="372"/>
      <c r="CB654" s="372"/>
      <c r="CC654" s="395"/>
      <c r="CD654" s="389"/>
      <c r="CE654" s="373"/>
      <c r="CF654" s="373"/>
      <c r="CG654" s="373"/>
      <c r="CH654" s="308"/>
    </row>
    <row r="655" spans="1:86" customFormat="1" hidden="1" x14ac:dyDescent="0.25">
      <c r="A655" s="556"/>
      <c r="B655" s="430"/>
      <c r="C655" s="430"/>
      <c r="D655" s="430"/>
      <c r="E655" s="430"/>
      <c r="F655" s="430"/>
      <c r="G655" s="430"/>
      <c r="H655" s="553"/>
      <c r="I655" s="557"/>
      <c r="J655" s="365"/>
      <c r="K655" s="365"/>
      <c r="L655" s="366"/>
      <c r="M655" s="366"/>
      <c r="N655" s="366"/>
      <c r="O655" s="389"/>
      <c r="P655" s="389"/>
      <c r="Q655" s="367"/>
      <c r="R655" s="367"/>
      <c r="S655" s="367"/>
      <c r="T655" s="367"/>
      <c r="U655" s="390"/>
      <c r="V655" s="368"/>
      <c r="W655" s="368"/>
      <c r="X655" s="368"/>
      <c r="Y655" s="368"/>
      <c r="Z655" s="368"/>
      <c r="AA655" s="391"/>
      <c r="AB655" s="369"/>
      <c r="AC655" s="369"/>
      <c r="AD655" s="369"/>
      <c r="AE655" s="369"/>
      <c r="AF655" s="369"/>
      <c r="AG655" s="392"/>
      <c r="AH655" s="370"/>
      <c r="AI655" s="370"/>
      <c r="AJ655" s="370"/>
      <c r="AK655" s="370"/>
      <c r="AL655" s="370"/>
      <c r="AM655" s="365"/>
      <c r="AN655" s="366"/>
      <c r="AO655" s="366"/>
      <c r="AP655" s="366"/>
      <c r="AQ655" s="366"/>
      <c r="AR655" s="366"/>
      <c r="AS655" s="393"/>
      <c r="AT655" s="371"/>
      <c r="AU655" s="371"/>
      <c r="AV655" s="371"/>
      <c r="AW655" s="371"/>
      <c r="AX655" s="371"/>
      <c r="AY655" s="394"/>
      <c r="AZ655" s="372"/>
      <c r="BA655" s="372"/>
      <c r="BB655" s="372"/>
      <c r="BC655" s="372"/>
      <c r="BD655" s="372"/>
      <c r="BE655" s="365"/>
      <c r="BF655" s="366"/>
      <c r="BG655" s="366"/>
      <c r="BH655" s="366"/>
      <c r="BI655" s="366"/>
      <c r="BJ655" s="366"/>
      <c r="BK655" s="395"/>
      <c r="BL655" s="373"/>
      <c r="BM655" s="373"/>
      <c r="BN655" s="373"/>
      <c r="BO655" s="373"/>
      <c r="BP655" s="373"/>
      <c r="BQ655" s="390"/>
      <c r="BR655" s="368"/>
      <c r="BS655" s="368"/>
      <c r="BT655" s="368"/>
      <c r="BU655" s="368"/>
      <c r="BV655" s="368"/>
      <c r="BW655" s="394"/>
      <c r="BX655" s="372"/>
      <c r="BY655" s="372"/>
      <c r="BZ655" s="372"/>
      <c r="CA655" s="372"/>
      <c r="CB655" s="372"/>
      <c r="CC655" s="395"/>
      <c r="CD655" s="389"/>
      <c r="CE655" s="373"/>
      <c r="CF655" s="373"/>
      <c r="CG655" s="373"/>
      <c r="CH655" s="308"/>
    </row>
    <row r="656" spans="1:86" customFormat="1" hidden="1" x14ac:dyDescent="0.25">
      <c r="A656" s="558"/>
      <c r="B656" s="438"/>
      <c r="C656" s="438"/>
      <c r="D656" s="438"/>
      <c r="E656" s="438"/>
      <c r="F656" s="438"/>
      <c r="G656" s="438"/>
      <c r="H656" s="559"/>
      <c r="I656" s="560"/>
      <c r="J656" s="365"/>
      <c r="K656" s="365"/>
      <c r="L656" s="366"/>
      <c r="M656" s="366"/>
      <c r="N656" s="366"/>
      <c r="O656" s="389"/>
      <c r="P656" s="389"/>
      <c r="Q656" s="367"/>
      <c r="R656" s="367"/>
      <c r="S656" s="367"/>
      <c r="T656" s="367"/>
      <c r="U656" s="390"/>
      <c r="V656" s="368"/>
      <c r="W656" s="368"/>
      <c r="X656" s="368"/>
      <c r="Y656" s="368"/>
      <c r="Z656" s="368"/>
      <c r="AA656" s="391"/>
      <c r="AB656" s="369"/>
      <c r="AC656" s="369"/>
      <c r="AD656" s="369"/>
      <c r="AE656" s="369"/>
      <c r="AF656" s="369"/>
      <c r="AG656" s="392"/>
      <c r="AH656" s="370"/>
      <c r="AI656" s="370"/>
      <c r="AJ656" s="370"/>
      <c r="AK656" s="370"/>
      <c r="AL656" s="370"/>
      <c r="AM656" s="365"/>
      <c r="AN656" s="366"/>
      <c r="AO656" s="366"/>
      <c r="AP656" s="366"/>
      <c r="AQ656" s="366"/>
      <c r="AR656" s="366"/>
      <c r="AS656" s="393"/>
      <c r="AT656" s="371"/>
      <c r="AU656" s="371"/>
      <c r="AV656" s="371"/>
      <c r="AW656" s="371"/>
      <c r="AX656" s="371"/>
      <c r="AY656" s="394"/>
      <c r="AZ656" s="372"/>
      <c r="BA656" s="372"/>
      <c r="BB656" s="372"/>
      <c r="BC656" s="372"/>
      <c r="BD656" s="372"/>
      <c r="BE656" s="365"/>
      <c r="BF656" s="366"/>
      <c r="BG656" s="366"/>
      <c r="BH656" s="366"/>
      <c r="BI656" s="366"/>
      <c r="BJ656" s="366"/>
      <c r="BK656" s="395"/>
      <c r="BL656" s="373"/>
      <c r="BM656" s="373"/>
      <c r="BN656" s="373"/>
      <c r="BO656" s="373"/>
      <c r="BP656" s="373"/>
      <c r="BQ656" s="390"/>
      <c r="BR656" s="368"/>
      <c r="BS656" s="368"/>
      <c r="BT656" s="368"/>
      <c r="BU656" s="368"/>
      <c r="BV656" s="368"/>
      <c r="BW656" s="394"/>
      <c r="BX656" s="372"/>
      <c r="BY656" s="372"/>
      <c r="BZ656" s="372"/>
      <c r="CA656" s="372"/>
      <c r="CB656" s="372"/>
      <c r="CC656" s="395"/>
      <c r="CD656" s="389"/>
      <c r="CE656" s="373"/>
      <c r="CF656" s="373"/>
      <c r="CG656" s="373"/>
      <c r="CH656" s="308"/>
    </row>
    <row r="657" spans="1:86" customFormat="1" hidden="1" x14ac:dyDescent="0.25">
      <c r="A657" s="304"/>
      <c r="B657" s="304"/>
      <c r="C657" s="304"/>
      <c r="D657" s="304"/>
      <c r="E657" s="304"/>
      <c r="F657" s="304"/>
      <c r="G657" s="304"/>
      <c r="H657" s="306"/>
      <c r="I657" s="541"/>
      <c r="J657" s="365"/>
      <c r="K657" s="365"/>
      <c r="L657" s="366"/>
      <c r="M657" s="366"/>
      <c r="N657" s="366"/>
      <c r="O657" s="389"/>
      <c r="P657" s="389"/>
      <c r="Q657" s="367"/>
      <c r="R657" s="367"/>
      <c r="S657" s="367"/>
      <c r="T657" s="367"/>
      <c r="U657" s="390"/>
      <c r="V657" s="368"/>
      <c r="W657" s="368"/>
      <c r="X657" s="368"/>
      <c r="Y657" s="368"/>
      <c r="Z657" s="368"/>
      <c r="AA657" s="391"/>
      <c r="AB657" s="369"/>
      <c r="AC657" s="369"/>
      <c r="AD657" s="369"/>
      <c r="AE657" s="369"/>
      <c r="AF657" s="369"/>
      <c r="AG657" s="392"/>
      <c r="AH657" s="370"/>
      <c r="AI657" s="370"/>
      <c r="AJ657" s="370"/>
      <c r="AK657" s="370"/>
      <c r="AL657" s="370"/>
      <c r="AM657" s="365"/>
      <c r="AN657" s="366"/>
      <c r="AO657" s="366"/>
      <c r="AP657" s="366"/>
      <c r="AQ657" s="366"/>
      <c r="AR657" s="366"/>
      <c r="AS657" s="393"/>
      <c r="AT657" s="371"/>
      <c r="AU657" s="371"/>
      <c r="AV657" s="371"/>
      <c r="AW657" s="371"/>
      <c r="AX657" s="371"/>
      <c r="AY657" s="394"/>
      <c r="AZ657" s="372"/>
      <c r="BA657" s="372"/>
      <c r="BB657" s="372"/>
      <c r="BC657" s="372"/>
      <c r="BD657" s="372"/>
      <c r="BE657" s="365"/>
      <c r="BF657" s="366"/>
      <c r="BG657" s="366"/>
      <c r="BH657" s="366"/>
      <c r="BI657" s="366"/>
      <c r="BJ657" s="366"/>
      <c r="BK657" s="395"/>
      <c r="BL657" s="373"/>
      <c r="BM657" s="373"/>
      <c r="BN657" s="373"/>
      <c r="BO657" s="373"/>
      <c r="BP657" s="373"/>
      <c r="BQ657" s="390"/>
      <c r="BR657" s="368"/>
      <c r="BS657" s="368"/>
      <c r="BT657" s="368"/>
      <c r="BU657" s="368"/>
      <c r="BV657" s="368"/>
      <c r="BW657" s="394"/>
      <c r="BX657" s="372"/>
      <c r="BY657" s="372"/>
      <c r="BZ657" s="372"/>
      <c r="CA657" s="372"/>
      <c r="CB657" s="372"/>
      <c r="CC657" s="395"/>
      <c r="CD657" s="389"/>
      <c r="CE657" s="373"/>
      <c r="CF657" s="373"/>
      <c r="CG657" s="373"/>
      <c r="CH657" s="308"/>
    </row>
    <row r="658" spans="1:86" customFormat="1" hidden="1" x14ac:dyDescent="0.25">
      <c r="A658" s="374"/>
      <c r="B658" s="374"/>
      <c r="C658" s="374"/>
      <c r="D658" s="386"/>
      <c r="E658" s="374"/>
      <c r="F658" s="376"/>
      <c r="G658" s="386"/>
      <c r="H658" s="458"/>
      <c r="I658" s="463"/>
      <c r="J658" s="365"/>
      <c r="K658" s="365"/>
      <c r="L658" s="366"/>
      <c r="M658" s="366"/>
      <c r="N658" s="366"/>
      <c r="O658" s="389"/>
      <c r="P658" s="389"/>
      <c r="Q658" s="367"/>
      <c r="R658" s="367"/>
      <c r="S658" s="367"/>
      <c r="T658" s="367"/>
      <c r="U658" s="390"/>
      <c r="V658" s="368"/>
      <c r="W658" s="368"/>
      <c r="X658" s="368"/>
      <c r="Y658" s="368"/>
      <c r="Z658" s="368"/>
      <c r="AA658" s="391"/>
      <c r="AB658" s="369"/>
      <c r="AC658" s="369"/>
      <c r="AD658" s="369"/>
      <c r="AE658" s="369"/>
      <c r="AF658" s="369"/>
      <c r="AG658" s="392"/>
      <c r="AH658" s="370"/>
      <c r="AI658" s="370"/>
      <c r="AJ658" s="370"/>
      <c r="AK658" s="370"/>
      <c r="AL658" s="370"/>
      <c r="AM658" s="365"/>
      <c r="AN658" s="366"/>
      <c r="AO658" s="366"/>
      <c r="AP658" s="366"/>
      <c r="AQ658" s="366"/>
      <c r="AR658" s="366"/>
      <c r="AS658" s="393"/>
      <c r="AT658" s="371"/>
      <c r="AU658" s="371"/>
      <c r="AV658" s="371"/>
      <c r="AW658" s="371"/>
      <c r="AX658" s="371"/>
      <c r="AY658" s="394"/>
      <c r="AZ658" s="372"/>
      <c r="BA658" s="372"/>
      <c r="BB658" s="372"/>
      <c r="BC658" s="372"/>
      <c r="BD658" s="372"/>
      <c r="BE658" s="365"/>
      <c r="BF658" s="366"/>
      <c r="BG658" s="366"/>
      <c r="BH658" s="366"/>
      <c r="BI658" s="366"/>
      <c r="BJ658" s="366"/>
      <c r="BK658" s="395"/>
      <c r="BL658" s="373"/>
      <c r="BM658" s="373"/>
      <c r="BN658" s="373"/>
      <c r="BO658" s="373"/>
      <c r="BP658" s="373"/>
      <c r="BQ658" s="390"/>
      <c r="BR658" s="368"/>
      <c r="BS658" s="368"/>
      <c r="BT658" s="368"/>
      <c r="BU658" s="368"/>
      <c r="BV658" s="368"/>
      <c r="BW658" s="394"/>
      <c r="BX658" s="372"/>
      <c r="BY658" s="372"/>
      <c r="BZ658" s="372"/>
      <c r="CA658" s="372"/>
      <c r="CB658" s="372"/>
      <c r="CC658" s="395"/>
      <c r="CD658" s="389"/>
      <c r="CE658" s="373"/>
      <c r="CF658" s="373"/>
      <c r="CG658" s="373"/>
      <c r="CH658" s="308"/>
    </row>
    <row r="659" spans="1:86" customFormat="1" hidden="1" x14ac:dyDescent="0.25">
      <c r="A659" s="374"/>
      <c r="B659" s="374"/>
      <c r="C659" s="374"/>
      <c r="D659" s="413"/>
      <c r="E659" s="374"/>
      <c r="F659" s="376"/>
      <c r="G659" s="386"/>
      <c r="H659" s="458"/>
      <c r="I659" s="463"/>
      <c r="J659" s="365"/>
      <c r="K659" s="365"/>
      <c r="L659" s="366"/>
      <c r="M659" s="366"/>
      <c r="N659" s="366"/>
      <c r="O659" s="389"/>
      <c r="P659" s="389"/>
      <c r="Q659" s="367"/>
      <c r="R659" s="367"/>
      <c r="S659" s="367"/>
      <c r="T659" s="367"/>
      <c r="U659" s="390"/>
      <c r="V659" s="368"/>
      <c r="W659" s="368"/>
      <c r="X659" s="368"/>
      <c r="Y659" s="368"/>
      <c r="Z659" s="368"/>
      <c r="AA659" s="391"/>
      <c r="AB659" s="369"/>
      <c r="AC659" s="369"/>
      <c r="AD659" s="369"/>
      <c r="AE659" s="369"/>
      <c r="AF659" s="369"/>
      <c r="AG659" s="392"/>
      <c r="AH659" s="370"/>
      <c r="AI659" s="370"/>
      <c r="AJ659" s="370"/>
      <c r="AK659" s="370"/>
      <c r="AL659" s="370"/>
      <c r="AM659" s="365"/>
      <c r="AN659" s="366"/>
      <c r="AO659" s="366"/>
      <c r="AP659" s="366"/>
      <c r="AQ659" s="366"/>
      <c r="AR659" s="366"/>
      <c r="AS659" s="393"/>
      <c r="AT659" s="371"/>
      <c r="AU659" s="371"/>
      <c r="AV659" s="371"/>
      <c r="AW659" s="371"/>
      <c r="AX659" s="371"/>
      <c r="AY659" s="394"/>
      <c r="AZ659" s="372"/>
      <c r="BA659" s="372"/>
      <c r="BB659" s="372"/>
      <c r="BC659" s="372"/>
      <c r="BD659" s="372"/>
      <c r="BE659" s="365"/>
      <c r="BF659" s="366"/>
      <c r="BG659" s="366"/>
      <c r="BH659" s="366"/>
      <c r="BI659" s="366"/>
      <c r="BJ659" s="366"/>
      <c r="BK659" s="395"/>
      <c r="BL659" s="373"/>
      <c r="BM659" s="373"/>
      <c r="BN659" s="373"/>
      <c r="BO659" s="373"/>
      <c r="BP659" s="373"/>
      <c r="BQ659" s="390"/>
      <c r="BR659" s="368"/>
      <c r="BS659" s="368"/>
      <c r="BT659" s="368"/>
      <c r="BU659" s="368"/>
      <c r="BV659" s="368"/>
      <c r="BW659" s="394"/>
      <c r="BX659" s="372"/>
      <c r="BY659" s="372"/>
      <c r="BZ659" s="372"/>
      <c r="CA659" s="372"/>
      <c r="CB659" s="372"/>
      <c r="CC659" s="395"/>
      <c r="CD659" s="389"/>
      <c r="CE659" s="373"/>
      <c r="CF659" s="373"/>
      <c r="CG659" s="373"/>
      <c r="CH659" s="308"/>
    </row>
    <row r="660" spans="1:86" customFormat="1" hidden="1" x14ac:dyDescent="0.25">
      <c r="A660" s="374"/>
      <c r="B660" s="374"/>
      <c r="C660" s="374"/>
      <c r="D660" s="413"/>
      <c r="E660" s="374"/>
      <c r="F660" s="376"/>
      <c r="G660" s="386"/>
      <c r="H660" s="458"/>
      <c r="I660" s="463"/>
      <c r="J660" s="365"/>
      <c r="K660" s="365"/>
      <c r="L660" s="366"/>
      <c r="M660" s="366"/>
      <c r="N660" s="366"/>
      <c r="O660" s="389"/>
      <c r="P660" s="389"/>
      <c r="Q660" s="367"/>
      <c r="R660" s="367"/>
      <c r="S660" s="367"/>
      <c r="T660" s="367"/>
      <c r="U660" s="390"/>
      <c r="V660" s="368"/>
      <c r="W660" s="368"/>
      <c r="X660" s="368"/>
      <c r="Y660" s="368"/>
      <c r="Z660" s="368"/>
      <c r="AA660" s="391"/>
      <c r="AB660" s="369"/>
      <c r="AC660" s="369"/>
      <c r="AD660" s="369"/>
      <c r="AE660" s="369"/>
      <c r="AF660" s="369"/>
      <c r="AG660" s="392"/>
      <c r="AH660" s="370"/>
      <c r="AI660" s="370"/>
      <c r="AJ660" s="370"/>
      <c r="AK660" s="370"/>
      <c r="AL660" s="370"/>
      <c r="AM660" s="365"/>
      <c r="AN660" s="366"/>
      <c r="AO660" s="366"/>
      <c r="AP660" s="366"/>
      <c r="AQ660" s="366"/>
      <c r="AR660" s="366"/>
      <c r="AS660" s="393"/>
      <c r="AT660" s="371"/>
      <c r="AU660" s="371"/>
      <c r="AV660" s="371"/>
      <c r="AW660" s="371"/>
      <c r="AX660" s="371"/>
      <c r="AY660" s="394"/>
      <c r="AZ660" s="372"/>
      <c r="BA660" s="372"/>
      <c r="BB660" s="372"/>
      <c r="BC660" s="372"/>
      <c r="BD660" s="372"/>
      <c r="BE660" s="365"/>
      <c r="BF660" s="366"/>
      <c r="BG660" s="366"/>
      <c r="BH660" s="366"/>
      <c r="BI660" s="366"/>
      <c r="BJ660" s="366"/>
      <c r="BK660" s="395"/>
      <c r="BL660" s="373"/>
      <c r="BM660" s="373"/>
      <c r="BN660" s="373"/>
      <c r="BO660" s="373"/>
      <c r="BP660" s="373"/>
      <c r="BQ660" s="390"/>
      <c r="BR660" s="368"/>
      <c r="BS660" s="368"/>
      <c r="BT660" s="368"/>
      <c r="BU660" s="368"/>
      <c r="BV660" s="368"/>
      <c r="BW660" s="394"/>
      <c r="BX660" s="372"/>
      <c r="BY660" s="372"/>
      <c r="BZ660" s="372"/>
      <c r="CA660" s="372"/>
      <c r="CB660" s="372"/>
      <c r="CC660" s="395"/>
      <c r="CD660" s="389"/>
      <c r="CE660" s="373"/>
      <c r="CF660" s="373"/>
      <c r="CG660" s="373"/>
      <c r="CH660" s="308"/>
    </row>
    <row r="661" spans="1:86" customFormat="1" hidden="1" x14ac:dyDescent="0.25">
      <c r="A661" s="374"/>
      <c r="B661" s="374"/>
      <c r="C661" s="374"/>
      <c r="D661" s="386"/>
      <c r="E661" s="374"/>
      <c r="F661" s="376"/>
      <c r="G661" s="386"/>
      <c r="H661" s="414"/>
      <c r="I661" s="463"/>
      <c r="J661" s="365"/>
      <c r="K661" s="365"/>
      <c r="L661" s="366"/>
      <c r="M661" s="366"/>
      <c r="N661" s="365"/>
      <c r="O661" s="389"/>
      <c r="P661" s="389"/>
      <c r="Q661" s="367"/>
      <c r="R661" s="389"/>
      <c r="S661" s="367"/>
      <c r="T661" s="389"/>
      <c r="U661" s="390"/>
      <c r="V661" s="390"/>
      <c r="W661" s="368"/>
      <c r="X661" s="390"/>
      <c r="Y661" s="368"/>
      <c r="Z661" s="390"/>
      <c r="AA661" s="391"/>
      <c r="AB661" s="391"/>
      <c r="AC661" s="369"/>
      <c r="AD661" s="391"/>
      <c r="AE661" s="369"/>
      <c r="AF661" s="391"/>
      <c r="AG661" s="392"/>
      <c r="AH661" s="392"/>
      <c r="AI661" s="370"/>
      <c r="AJ661" s="392"/>
      <c r="AK661" s="370"/>
      <c r="AL661" s="392"/>
      <c r="AM661" s="365"/>
      <c r="AN661" s="365"/>
      <c r="AO661" s="366"/>
      <c r="AP661" s="365"/>
      <c r="AQ661" s="366"/>
      <c r="AR661" s="365"/>
      <c r="AS661" s="393"/>
      <c r="AT661" s="393"/>
      <c r="AU661" s="371"/>
      <c r="AV661" s="393"/>
      <c r="AW661" s="371"/>
      <c r="AX661" s="393"/>
      <c r="AY661" s="394"/>
      <c r="AZ661" s="394"/>
      <c r="BA661" s="372"/>
      <c r="BB661" s="394"/>
      <c r="BC661" s="372"/>
      <c r="BD661" s="394"/>
      <c r="BE661" s="365"/>
      <c r="BF661" s="365"/>
      <c r="BG661" s="366"/>
      <c r="BH661" s="365"/>
      <c r="BI661" s="366"/>
      <c r="BJ661" s="365"/>
      <c r="BK661" s="395"/>
      <c r="BL661" s="395"/>
      <c r="BM661" s="373"/>
      <c r="BN661" s="395"/>
      <c r="BO661" s="373"/>
      <c r="BP661" s="395"/>
      <c r="BQ661" s="390"/>
      <c r="BR661" s="390"/>
      <c r="BS661" s="368"/>
      <c r="BT661" s="390"/>
      <c r="BU661" s="368"/>
      <c r="BV661" s="390"/>
      <c r="BW661" s="394"/>
      <c r="BX661" s="394"/>
      <c r="BY661" s="372"/>
      <c r="BZ661" s="394"/>
      <c r="CA661" s="372"/>
      <c r="CB661" s="394"/>
      <c r="CC661" s="395"/>
      <c r="CD661" s="389"/>
      <c r="CE661" s="373"/>
      <c r="CF661" s="373"/>
      <c r="CG661" s="395"/>
      <c r="CH661" s="308"/>
    </row>
    <row r="662" spans="1:86" customFormat="1" hidden="1" x14ac:dyDescent="0.25">
      <c r="A662" s="374"/>
      <c r="B662" s="374"/>
      <c r="C662" s="374"/>
      <c r="D662" s="386"/>
      <c r="E662" s="374"/>
      <c r="F662" s="376"/>
      <c r="G662" s="386"/>
      <c r="H662" s="414"/>
      <c r="I662" s="463"/>
      <c r="J662" s="365"/>
      <c r="K662" s="365"/>
      <c r="L662" s="366"/>
      <c r="M662" s="366"/>
      <c r="N662" s="366"/>
      <c r="O662" s="389"/>
      <c r="P662" s="389"/>
      <c r="Q662" s="367"/>
      <c r="R662" s="367"/>
      <c r="S662" s="367"/>
      <c r="T662" s="367"/>
      <c r="U662" s="390"/>
      <c r="V662" s="368"/>
      <c r="W662" s="368"/>
      <c r="X662" s="368"/>
      <c r="Y662" s="368"/>
      <c r="Z662" s="368"/>
      <c r="AA662" s="391"/>
      <c r="AB662" s="369"/>
      <c r="AC662" s="369"/>
      <c r="AD662" s="369"/>
      <c r="AE662" s="369"/>
      <c r="AF662" s="369"/>
      <c r="AG662" s="392"/>
      <c r="AH662" s="370"/>
      <c r="AI662" s="370"/>
      <c r="AJ662" s="370"/>
      <c r="AK662" s="370"/>
      <c r="AL662" s="370"/>
      <c r="AM662" s="365"/>
      <c r="AN662" s="366"/>
      <c r="AO662" s="366"/>
      <c r="AP662" s="366"/>
      <c r="AQ662" s="366"/>
      <c r="AR662" s="366"/>
      <c r="AS662" s="393"/>
      <c r="AT662" s="371"/>
      <c r="AU662" s="371"/>
      <c r="AV662" s="371"/>
      <c r="AW662" s="371"/>
      <c r="AX662" s="371"/>
      <c r="AY662" s="394"/>
      <c r="AZ662" s="372"/>
      <c r="BA662" s="372"/>
      <c r="BB662" s="372"/>
      <c r="BC662" s="372"/>
      <c r="BD662" s="372"/>
      <c r="BE662" s="365"/>
      <c r="BF662" s="366"/>
      <c r="BG662" s="366"/>
      <c r="BH662" s="366"/>
      <c r="BI662" s="366"/>
      <c r="BJ662" s="366"/>
      <c r="BK662" s="395"/>
      <c r="BL662" s="373"/>
      <c r="BM662" s="373"/>
      <c r="BN662" s="373"/>
      <c r="BO662" s="373"/>
      <c r="BP662" s="373"/>
      <c r="BQ662" s="390"/>
      <c r="BR662" s="368"/>
      <c r="BS662" s="368"/>
      <c r="BT662" s="368"/>
      <c r="BU662" s="368"/>
      <c r="BV662" s="368"/>
      <c r="BW662" s="394"/>
      <c r="BX662" s="372"/>
      <c r="BY662" s="372"/>
      <c r="BZ662" s="372"/>
      <c r="CA662" s="372"/>
      <c r="CB662" s="372"/>
      <c r="CC662" s="395"/>
      <c r="CD662" s="389"/>
      <c r="CE662" s="373"/>
      <c r="CF662" s="373"/>
      <c r="CG662" s="373"/>
      <c r="CH662" s="308"/>
    </row>
    <row r="663" spans="1:86" customFormat="1" hidden="1" x14ac:dyDescent="0.25">
      <c r="A663" s="374"/>
      <c r="B663" s="374"/>
      <c r="C663" s="413"/>
      <c r="D663" s="386"/>
      <c r="E663" s="374"/>
      <c r="F663" s="386"/>
      <c r="G663" s="386"/>
      <c r="H663" s="414"/>
      <c r="I663" s="463"/>
      <c r="J663" s="365"/>
      <c r="K663" s="365"/>
      <c r="L663" s="366"/>
      <c r="M663" s="366"/>
      <c r="N663" s="366"/>
      <c r="O663" s="389"/>
      <c r="P663" s="389"/>
      <c r="Q663" s="367"/>
      <c r="R663" s="367"/>
      <c r="S663" s="367"/>
      <c r="T663" s="367"/>
      <c r="U663" s="390"/>
      <c r="V663" s="368"/>
      <c r="W663" s="368"/>
      <c r="X663" s="368"/>
      <c r="Y663" s="368"/>
      <c r="Z663" s="368"/>
      <c r="AA663" s="391"/>
      <c r="AB663" s="369"/>
      <c r="AC663" s="369"/>
      <c r="AD663" s="369"/>
      <c r="AE663" s="369"/>
      <c r="AF663" s="369"/>
      <c r="AG663" s="392"/>
      <c r="AH663" s="370"/>
      <c r="AI663" s="370"/>
      <c r="AJ663" s="370"/>
      <c r="AK663" s="370"/>
      <c r="AL663" s="370"/>
      <c r="AM663" s="365"/>
      <c r="AN663" s="366"/>
      <c r="AO663" s="366"/>
      <c r="AP663" s="366"/>
      <c r="AQ663" s="366"/>
      <c r="AR663" s="366"/>
      <c r="AS663" s="393"/>
      <c r="AT663" s="371"/>
      <c r="AU663" s="371"/>
      <c r="AV663" s="371"/>
      <c r="AW663" s="371"/>
      <c r="AX663" s="371"/>
      <c r="AY663" s="394"/>
      <c r="AZ663" s="372"/>
      <c r="BA663" s="372"/>
      <c r="BB663" s="372"/>
      <c r="BC663" s="372"/>
      <c r="BD663" s="372"/>
      <c r="BE663" s="365"/>
      <c r="BF663" s="366"/>
      <c r="BG663" s="366"/>
      <c r="BH663" s="366"/>
      <c r="BI663" s="366"/>
      <c r="BJ663" s="366"/>
      <c r="BK663" s="395"/>
      <c r="BL663" s="373"/>
      <c r="BM663" s="373"/>
      <c r="BN663" s="373"/>
      <c r="BO663" s="373"/>
      <c r="BP663" s="373"/>
      <c r="BQ663" s="390"/>
      <c r="BR663" s="368"/>
      <c r="BS663" s="368"/>
      <c r="BT663" s="368"/>
      <c r="BU663" s="368"/>
      <c r="BV663" s="368"/>
      <c r="BW663" s="394"/>
      <c r="BX663" s="372"/>
      <c r="BY663" s="372"/>
      <c r="BZ663" s="372"/>
      <c r="CA663" s="372"/>
      <c r="CB663" s="372"/>
      <c r="CC663" s="395"/>
      <c r="CD663" s="389"/>
      <c r="CE663" s="373"/>
      <c r="CF663" s="373"/>
      <c r="CG663" s="373"/>
      <c r="CH663" s="308"/>
    </row>
    <row r="664" spans="1:86" customFormat="1" hidden="1" x14ac:dyDescent="0.25">
      <c r="A664" s="374"/>
      <c r="B664" s="374"/>
      <c r="C664" s="413"/>
      <c r="D664" s="386"/>
      <c r="E664" s="374"/>
      <c r="F664" s="386"/>
      <c r="G664" s="386"/>
      <c r="H664" s="507"/>
      <c r="I664" s="463"/>
      <c r="J664" s="365"/>
      <c r="K664" s="365"/>
      <c r="L664" s="366"/>
      <c r="M664" s="366"/>
      <c r="N664" s="366"/>
      <c r="O664" s="389"/>
      <c r="P664" s="389"/>
      <c r="Q664" s="367"/>
      <c r="R664" s="367"/>
      <c r="S664" s="367"/>
      <c r="T664" s="367"/>
      <c r="U664" s="390"/>
      <c r="V664" s="368"/>
      <c r="W664" s="368"/>
      <c r="X664" s="368"/>
      <c r="Y664" s="368"/>
      <c r="Z664" s="368"/>
      <c r="AA664" s="391"/>
      <c r="AB664" s="369"/>
      <c r="AC664" s="369"/>
      <c r="AD664" s="369"/>
      <c r="AE664" s="369"/>
      <c r="AF664" s="369"/>
      <c r="AG664" s="392"/>
      <c r="AH664" s="370"/>
      <c r="AI664" s="370"/>
      <c r="AJ664" s="370"/>
      <c r="AK664" s="370"/>
      <c r="AL664" s="370"/>
      <c r="AM664" s="365"/>
      <c r="AN664" s="366"/>
      <c r="AO664" s="366"/>
      <c r="AP664" s="366"/>
      <c r="AQ664" s="366"/>
      <c r="AR664" s="366"/>
      <c r="AS664" s="393"/>
      <c r="AT664" s="371"/>
      <c r="AU664" s="371"/>
      <c r="AV664" s="371"/>
      <c r="AW664" s="371"/>
      <c r="AX664" s="371"/>
      <c r="AY664" s="394"/>
      <c r="AZ664" s="372"/>
      <c r="BA664" s="372"/>
      <c r="BB664" s="372"/>
      <c r="BC664" s="372"/>
      <c r="BD664" s="372"/>
      <c r="BE664" s="365"/>
      <c r="BF664" s="366"/>
      <c r="BG664" s="366"/>
      <c r="BH664" s="366"/>
      <c r="BI664" s="366"/>
      <c r="BJ664" s="366"/>
      <c r="BK664" s="395"/>
      <c r="BL664" s="373"/>
      <c r="BM664" s="373"/>
      <c r="BN664" s="373"/>
      <c r="BO664" s="373"/>
      <c r="BP664" s="373"/>
      <c r="BQ664" s="390"/>
      <c r="BR664" s="368"/>
      <c r="BS664" s="368"/>
      <c r="BT664" s="368"/>
      <c r="BU664" s="368"/>
      <c r="BV664" s="368"/>
      <c r="BW664" s="394"/>
      <c r="BX664" s="372"/>
      <c r="BY664" s="372"/>
      <c r="BZ664" s="372"/>
      <c r="CA664" s="372"/>
      <c r="CB664" s="372"/>
      <c r="CC664" s="395"/>
      <c r="CD664" s="389"/>
      <c r="CE664" s="373"/>
      <c r="CF664" s="373"/>
      <c r="CG664" s="373"/>
      <c r="CH664" s="308"/>
    </row>
    <row r="665" spans="1:86" customFormat="1" hidden="1" x14ac:dyDescent="0.25">
      <c r="A665" s="374"/>
      <c r="B665" s="304"/>
      <c r="C665" s="413"/>
      <c r="D665" s="413"/>
      <c r="E665" s="374"/>
      <c r="F665" s="386"/>
      <c r="G665" s="386"/>
      <c r="H665" s="507"/>
      <c r="I665" s="463"/>
      <c r="J665" s="365"/>
      <c r="K665" s="365"/>
      <c r="L665" s="366"/>
      <c r="M665" s="366"/>
      <c r="N665" s="366"/>
      <c r="O665" s="389"/>
      <c r="P665" s="389"/>
      <c r="Q665" s="367"/>
      <c r="R665" s="367"/>
      <c r="S665" s="367"/>
      <c r="T665" s="367"/>
      <c r="U665" s="390"/>
      <c r="V665" s="368"/>
      <c r="W665" s="368"/>
      <c r="X665" s="368"/>
      <c r="Y665" s="368"/>
      <c r="Z665" s="368"/>
      <c r="AA665" s="391"/>
      <c r="AB665" s="369"/>
      <c r="AC665" s="369"/>
      <c r="AD665" s="369"/>
      <c r="AE665" s="369"/>
      <c r="AF665" s="369"/>
      <c r="AG665" s="392"/>
      <c r="AH665" s="370"/>
      <c r="AI665" s="370"/>
      <c r="AJ665" s="370"/>
      <c r="AK665" s="370"/>
      <c r="AL665" s="370"/>
      <c r="AM665" s="365"/>
      <c r="AN665" s="366"/>
      <c r="AO665" s="366"/>
      <c r="AP665" s="366"/>
      <c r="AQ665" s="366"/>
      <c r="AR665" s="366"/>
      <c r="AS665" s="393"/>
      <c r="AT665" s="371"/>
      <c r="AU665" s="371"/>
      <c r="AV665" s="371"/>
      <c r="AW665" s="371"/>
      <c r="AX665" s="371"/>
      <c r="AY665" s="394"/>
      <c r="AZ665" s="372"/>
      <c r="BA665" s="372"/>
      <c r="BB665" s="372"/>
      <c r="BC665" s="372"/>
      <c r="BD665" s="372"/>
      <c r="BE665" s="365"/>
      <c r="BF665" s="366"/>
      <c r="BG665" s="366"/>
      <c r="BH665" s="366"/>
      <c r="BI665" s="366"/>
      <c r="BJ665" s="366"/>
      <c r="BK665" s="395"/>
      <c r="BL665" s="373"/>
      <c r="BM665" s="373"/>
      <c r="BN665" s="373"/>
      <c r="BO665" s="373"/>
      <c r="BP665" s="373"/>
      <c r="BQ665" s="390"/>
      <c r="BR665" s="368"/>
      <c r="BS665" s="368"/>
      <c r="BT665" s="368"/>
      <c r="BU665" s="368"/>
      <c r="BV665" s="368"/>
      <c r="BW665" s="394"/>
      <c r="BX665" s="372"/>
      <c r="BY665" s="372"/>
      <c r="BZ665" s="372"/>
      <c r="CA665" s="372"/>
      <c r="CB665" s="372"/>
      <c r="CC665" s="395"/>
      <c r="CD665" s="389"/>
      <c r="CE665" s="373"/>
      <c r="CF665" s="373"/>
      <c r="CG665" s="373"/>
      <c r="CH665" s="308"/>
    </row>
    <row r="666" spans="1:86" customFormat="1" hidden="1" x14ac:dyDescent="0.25">
      <c r="A666" s="374"/>
      <c r="B666" s="374"/>
      <c r="C666" s="413"/>
      <c r="D666" s="413"/>
      <c r="E666" s="374"/>
      <c r="F666" s="386"/>
      <c r="G666" s="386"/>
      <c r="H666" s="507"/>
      <c r="I666" s="463"/>
      <c r="J666" s="365"/>
      <c r="K666" s="365"/>
      <c r="L666" s="366"/>
      <c r="M666" s="366"/>
      <c r="N666" s="366"/>
      <c r="O666" s="389"/>
      <c r="P666" s="389"/>
      <c r="Q666" s="367"/>
      <c r="R666" s="367"/>
      <c r="S666" s="367"/>
      <c r="T666" s="367"/>
      <c r="U666" s="390"/>
      <c r="V666" s="368"/>
      <c r="W666" s="368"/>
      <c r="X666" s="368"/>
      <c r="Y666" s="368"/>
      <c r="Z666" s="368"/>
      <c r="AA666" s="391"/>
      <c r="AB666" s="369"/>
      <c r="AC666" s="369"/>
      <c r="AD666" s="369"/>
      <c r="AE666" s="369"/>
      <c r="AF666" s="369"/>
      <c r="AG666" s="392"/>
      <c r="AH666" s="370"/>
      <c r="AI666" s="370"/>
      <c r="AJ666" s="370"/>
      <c r="AK666" s="370"/>
      <c r="AL666" s="370"/>
      <c r="AM666" s="365"/>
      <c r="AN666" s="366"/>
      <c r="AO666" s="366"/>
      <c r="AP666" s="366"/>
      <c r="AQ666" s="366"/>
      <c r="AR666" s="366"/>
      <c r="AS666" s="393"/>
      <c r="AT666" s="371"/>
      <c r="AU666" s="371"/>
      <c r="AV666" s="371"/>
      <c r="AW666" s="371"/>
      <c r="AX666" s="371"/>
      <c r="AY666" s="394"/>
      <c r="AZ666" s="372"/>
      <c r="BA666" s="372"/>
      <c r="BB666" s="372"/>
      <c r="BC666" s="372"/>
      <c r="BD666" s="372"/>
      <c r="BE666" s="365"/>
      <c r="BF666" s="366"/>
      <c r="BG666" s="366"/>
      <c r="BH666" s="366"/>
      <c r="BI666" s="366"/>
      <c r="BJ666" s="366"/>
      <c r="BK666" s="395"/>
      <c r="BL666" s="373"/>
      <c r="BM666" s="373"/>
      <c r="BN666" s="373"/>
      <c r="BO666" s="373"/>
      <c r="BP666" s="373"/>
      <c r="BQ666" s="390"/>
      <c r="BR666" s="368"/>
      <c r="BS666" s="368"/>
      <c r="BT666" s="368"/>
      <c r="BU666" s="368"/>
      <c r="BV666" s="368"/>
      <c r="BW666" s="394"/>
      <c r="BX666" s="372"/>
      <c r="BY666" s="372"/>
      <c r="BZ666" s="372"/>
      <c r="CA666" s="372"/>
      <c r="CB666" s="372"/>
      <c r="CC666" s="395"/>
      <c r="CD666" s="389"/>
      <c r="CE666" s="373"/>
      <c r="CF666" s="373"/>
      <c r="CG666" s="373"/>
      <c r="CH666" s="308"/>
    </row>
    <row r="667" spans="1:86" customFormat="1" hidden="1" x14ac:dyDescent="0.25">
      <c r="A667" s="374"/>
      <c r="B667" s="374"/>
      <c r="C667" s="413"/>
      <c r="D667" s="386"/>
      <c r="E667" s="374"/>
      <c r="F667" s="386"/>
      <c r="G667" s="386"/>
      <c r="H667" s="414"/>
      <c r="I667" s="463"/>
      <c r="J667" s="365"/>
      <c r="K667" s="365"/>
      <c r="L667" s="366"/>
      <c r="M667" s="366"/>
      <c r="N667" s="365"/>
      <c r="O667" s="389"/>
      <c r="P667" s="389"/>
      <c r="Q667" s="367"/>
      <c r="R667" s="389"/>
      <c r="S667" s="367"/>
      <c r="T667" s="389"/>
      <c r="U667" s="390"/>
      <c r="V667" s="390"/>
      <c r="W667" s="368"/>
      <c r="X667" s="390"/>
      <c r="Y667" s="368"/>
      <c r="Z667" s="390"/>
      <c r="AA667" s="391"/>
      <c r="AB667" s="391"/>
      <c r="AC667" s="369"/>
      <c r="AD667" s="391"/>
      <c r="AE667" s="369"/>
      <c r="AF667" s="391"/>
      <c r="AG667" s="392"/>
      <c r="AH667" s="392"/>
      <c r="AI667" s="370"/>
      <c r="AJ667" s="392"/>
      <c r="AK667" s="370"/>
      <c r="AL667" s="392"/>
      <c r="AM667" s="365"/>
      <c r="AN667" s="365"/>
      <c r="AO667" s="366"/>
      <c r="AP667" s="365"/>
      <c r="AQ667" s="366"/>
      <c r="AR667" s="365"/>
      <c r="AS667" s="393"/>
      <c r="AT667" s="393"/>
      <c r="AU667" s="371"/>
      <c r="AV667" s="393"/>
      <c r="AW667" s="371"/>
      <c r="AX667" s="393"/>
      <c r="AY667" s="394"/>
      <c r="AZ667" s="394"/>
      <c r="BA667" s="372"/>
      <c r="BB667" s="394"/>
      <c r="BC667" s="372"/>
      <c r="BD667" s="394"/>
      <c r="BE667" s="365"/>
      <c r="BF667" s="365"/>
      <c r="BG667" s="366"/>
      <c r="BH667" s="365"/>
      <c r="BI667" s="366"/>
      <c r="BJ667" s="365"/>
      <c r="BK667" s="395"/>
      <c r="BL667" s="395"/>
      <c r="BM667" s="373"/>
      <c r="BN667" s="395"/>
      <c r="BO667" s="373"/>
      <c r="BP667" s="395"/>
      <c r="BQ667" s="390"/>
      <c r="BR667" s="390"/>
      <c r="BS667" s="368"/>
      <c r="BT667" s="390"/>
      <c r="BU667" s="368"/>
      <c r="BV667" s="390"/>
      <c r="BW667" s="394"/>
      <c r="BX667" s="394"/>
      <c r="BY667" s="372"/>
      <c r="BZ667" s="394"/>
      <c r="CA667" s="372"/>
      <c r="CB667" s="394"/>
      <c r="CC667" s="395"/>
      <c r="CD667" s="389"/>
      <c r="CE667" s="373"/>
      <c r="CF667" s="373"/>
      <c r="CG667" s="395"/>
      <c r="CH667" s="308"/>
    </row>
    <row r="668" spans="1:86" customFormat="1" hidden="1" x14ac:dyDescent="0.25">
      <c r="A668" s="374"/>
      <c r="B668" s="374"/>
      <c r="C668" s="413"/>
      <c r="D668" s="386"/>
      <c r="E668" s="374"/>
      <c r="F668" s="386"/>
      <c r="G668" s="386"/>
      <c r="H668" s="414"/>
      <c r="I668" s="463"/>
      <c r="J668" s="365"/>
      <c r="K668" s="365"/>
      <c r="L668" s="366"/>
      <c r="M668" s="366"/>
      <c r="N668" s="366"/>
      <c r="O668" s="389"/>
      <c r="P668" s="389"/>
      <c r="Q668" s="367"/>
      <c r="R668" s="367"/>
      <c r="S668" s="367"/>
      <c r="T668" s="367"/>
      <c r="U668" s="390"/>
      <c r="V668" s="368"/>
      <c r="W668" s="368"/>
      <c r="X668" s="368"/>
      <c r="Y668" s="368"/>
      <c r="Z668" s="368"/>
      <c r="AA668" s="391"/>
      <c r="AB668" s="369"/>
      <c r="AC668" s="369"/>
      <c r="AD668" s="369"/>
      <c r="AE668" s="369"/>
      <c r="AF668" s="369"/>
      <c r="AG668" s="392"/>
      <c r="AH668" s="370"/>
      <c r="AI668" s="370"/>
      <c r="AJ668" s="370"/>
      <c r="AK668" s="370"/>
      <c r="AL668" s="370"/>
      <c r="AM668" s="365"/>
      <c r="AN668" s="366"/>
      <c r="AO668" s="366"/>
      <c r="AP668" s="366"/>
      <c r="AQ668" s="366"/>
      <c r="AR668" s="366"/>
      <c r="AS668" s="393"/>
      <c r="AT668" s="371"/>
      <c r="AU668" s="371"/>
      <c r="AV668" s="371"/>
      <c r="AW668" s="371"/>
      <c r="AX668" s="371"/>
      <c r="AY668" s="394"/>
      <c r="AZ668" s="372"/>
      <c r="BA668" s="372"/>
      <c r="BB668" s="372"/>
      <c r="BC668" s="372"/>
      <c r="BD668" s="372"/>
      <c r="BE668" s="365"/>
      <c r="BF668" s="366"/>
      <c r="BG668" s="366"/>
      <c r="BH668" s="366"/>
      <c r="BI668" s="366"/>
      <c r="BJ668" s="366"/>
      <c r="BK668" s="395"/>
      <c r="BL668" s="373"/>
      <c r="BM668" s="373"/>
      <c r="BN668" s="373"/>
      <c r="BO668" s="373"/>
      <c r="BP668" s="373"/>
      <c r="BQ668" s="390"/>
      <c r="BR668" s="368"/>
      <c r="BS668" s="368"/>
      <c r="BT668" s="368"/>
      <c r="BU668" s="368"/>
      <c r="BV668" s="368"/>
      <c r="BW668" s="394"/>
      <c r="BX668" s="372"/>
      <c r="BY668" s="372"/>
      <c r="BZ668" s="372"/>
      <c r="CA668" s="372"/>
      <c r="CB668" s="372"/>
      <c r="CC668" s="395"/>
      <c r="CD668" s="389"/>
      <c r="CE668" s="373"/>
      <c r="CF668" s="373"/>
      <c r="CG668" s="373"/>
      <c r="CH668" s="308"/>
    </row>
    <row r="669" spans="1:86" customFormat="1" hidden="1" x14ac:dyDescent="0.25">
      <c r="A669" s="374"/>
      <c r="B669" s="382"/>
      <c r="C669" s="413"/>
      <c r="D669" s="386"/>
      <c r="E669" s="374"/>
      <c r="F669" s="386"/>
      <c r="G669" s="386"/>
      <c r="H669" s="458"/>
      <c r="I669" s="463"/>
      <c r="J669" s="365"/>
      <c r="K669" s="365"/>
      <c r="L669" s="366"/>
      <c r="M669" s="366"/>
      <c r="N669" s="366"/>
      <c r="O669" s="389"/>
      <c r="P669" s="389"/>
      <c r="Q669" s="367"/>
      <c r="R669" s="367"/>
      <c r="S669" s="367"/>
      <c r="T669" s="367"/>
      <c r="U669" s="390"/>
      <c r="V669" s="368"/>
      <c r="W669" s="368"/>
      <c r="X669" s="368"/>
      <c r="Y669" s="368"/>
      <c r="Z669" s="368"/>
      <c r="AA669" s="391"/>
      <c r="AB669" s="369"/>
      <c r="AC669" s="369"/>
      <c r="AD669" s="369"/>
      <c r="AE669" s="369"/>
      <c r="AF669" s="369"/>
      <c r="AG669" s="392"/>
      <c r="AH669" s="370"/>
      <c r="AI669" s="370"/>
      <c r="AJ669" s="370"/>
      <c r="AK669" s="370"/>
      <c r="AL669" s="370"/>
      <c r="AM669" s="365"/>
      <c r="AN669" s="366"/>
      <c r="AO669" s="366"/>
      <c r="AP669" s="366"/>
      <c r="AQ669" s="366"/>
      <c r="AR669" s="366"/>
      <c r="AS669" s="393"/>
      <c r="AT669" s="371"/>
      <c r="AU669" s="371"/>
      <c r="AV669" s="371"/>
      <c r="AW669" s="371"/>
      <c r="AX669" s="371"/>
      <c r="AY669" s="394"/>
      <c r="AZ669" s="372"/>
      <c r="BA669" s="372"/>
      <c r="BB669" s="372"/>
      <c r="BC669" s="372"/>
      <c r="BD669" s="372"/>
      <c r="BE669" s="365"/>
      <c r="BF669" s="366"/>
      <c r="BG669" s="366"/>
      <c r="BH669" s="366"/>
      <c r="BI669" s="366"/>
      <c r="BJ669" s="366"/>
      <c r="BK669" s="395"/>
      <c r="BL669" s="373"/>
      <c r="BM669" s="373"/>
      <c r="BN669" s="373"/>
      <c r="BO669" s="373"/>
      <c r="BP669" s="373"/>
      <c r="BQ669" s="390"/>
      <c r="BR669" s="368"/>
      <c r="BS669" s="368"/>
      <c r="BT669" s="368"/>
      <c r="BU669" s="368"/>
      <c r="BV669" s="368"/>
      <c r="BW669" s="394"/>
      <c r="BX669" s="372"/>
      <c r="BY669" s="372"/>
      <c r="BZ669" s="372"/>
      <c r="CA669" s="372"/>
      <c r="CB669" s="372"/>
      <c r="CC669" s="395"/>
      <c r="CD669" s="389"/>
      <c r="CE669" s="373"/>
      <c r="CF669" s="373"/>
      <c r="CG669" s="373"/>
      <c r="CH669" s="308"/>
    </row>
    <row r="670" spans="1:86" customFormat="1" hidden="1" x14ac:dyDescent="0.25">
      <c r="A670" s="374"/>
      <c r="B670" s="374"/>
      <c r="C670" s="383"/>
      <c r="D670" s="413"/>
      <c r="E670" s="374"/>
      <c r="F670" s="386"/>
      <c r="G670" s="386"/>
      <c r="H670" s="458"/>
      <c r="I670" s="463"/>
      <c r="J670" s="365"/>
      <c r="K670" s="365"/>
      <c r="L670" s="366"/>
      <c r="M670" s="366"/>
      <c r="N670" s="366"/>
      <c r="O670" s="389"/>
      <c r="P670" s="389"/>
      <c r="Q670" s="367"/>
      <c r="R670" s="367"/>
      <c r="S670" s="367"/>
      <c r="T670" s="367"/>
      <c r="U670" s="390"/>
      <c r="V670" s="368"/>
      <c r="W670" s="368"/>
      <c r="X670" s="368"/>
      <c r="Y670" s="368"/>
      <c r="Z670" s="368"/>
      <c r="AA670" s="391"/>
      <c r="AB670" s="369"/>
      <c r="AC670" s="369"/>
      <c r="AD670" s="369"/>
      <c r="AE670" s="369"/>
      <c r="AF670" s="369"/>
      <c r="AG670" s="392"/>
      <c r="AH670" s="370"/>
      <c r="AI670" s="370"/>
      <c r="AJ670" s="370"/>
      <c r="AK670" s="370"/>
      <c r="AL670" s="370"/>
      <c r="AM670" s="365"/>
      <c r="AN670" s="366"/>
      <c r="AO670" s="366"/>
      <c r="AP670" s="366"/>
      <c r="AQ670" s="366"/>
      <c r="AR670" s="366"/>
      <c r="AS670" s="393"/>
      <c r="AT670" s="371"/>
      <c r="AU670" s="371"/>
      <c r="AV670" s="371"/>
      <c r="AW670" s="371"/>
      <c r="AX670" s="371"/>
      <c r="AY670" s="394"/>
      <c r="AZ670" s="372"/>
      <c r="BA670" s="372"/>
      <c r="BB670" s="372"/>
      <c r="BC670" s="372"/>
      <c r="BD670" s="372"/>
      <c r="BE670" s="365"/>
      <c r="BF670" s="366"/>
      <c r="BG670" s="366"/>
      <c r="BH670" s="366"/>
      <c r="BI670" s="366"/>
      <c r="BJ670" s="366"/>
      <c r="BK670" s="395"/>
      <c r="BL670" s="373"/>
      <c r="BM670" s="373"/>
      <c r="BN670" s="373"/>
      <c r="BO670" s="373"/>
      <c r="BP670" s="373"/>
      <c r="BQ670" s="390"/>
      <c r="BR670" s="368"/>
      <c r="BS670" s="368"/>
      <c r="BT670" s="368"/>
      <c r="BU670" s="368"/>
      <c r="BV670" s="368"/>
      <c r="BW670" s="394"/>
      <c r="BX670" s="372"/>
      <c r="BY670" s="372"/>
      <c r="BZ670" s="372"/>
      <c r="CA670" s="372"/>
      <c r="CB670" s="372"/>
      <c r="CC670" s="395"/>
      <c r="CD670" s="389"/>
      <c r="CE670" s="373"/>
      <c r="CF670" s="373"/>
      <c r="CG670" s="373"/>
      <c r="CH670" s="308"/>
    </row>
    <row r="671" spans="1:86" customFormat="1" hidden="1" x14ac:dyDescent="0.25">
      <c r="A671" s="374"/>
      <c r="B671" s="374"/>
      <c r="C671" s="383"/>
      <c r="D671" s="413"/>
      <c r="E671" s="374"/>
      <c r="F671" s="386"/>
      <c r="G671" s="386"/>
      <c r="H671" s="507"/>
      <c r="I671" s="463"/>
      <c r="J671" s="365"/>
      <c r="K671" s="365"/>
      <c r="L671" s="366"/>
      <c r="M671" s="366"/>
      <c r="N671" s="366"/>
      <c r="O671" s="389"/>
      <c r="P671" s="389"/>
      <c r="Q671" s="367"/>
      <c r="R671" s="367"/>
      <c r="S671" s="367"/>
      <c r="T671" s="367"/>
      <c r="U671" s="390"/>
      <c r="V671" s="368"/>
      <c r="W671" s="368"/>
      <c r="X671" s="368"/>
      <c r="Y671" s="368"/>
      <c r="Z671" s="368"/>
      <c r="AA671" s="391"/>
      <c r="AB671" s="369"/>
      <c r="AC671" s="369"/>
      <c r="AD671" s="369"/>
      <c r="AE671" s="369"/>
      <c r="AF671" s="369"/>
      <c r="AG671" s="392"/>
      <c r="AH671" s="370"/>
      <c r="AI671" s="370"/>
      <c r="AJ671" s="370"/>
      <c r="AK671" s="370"/>
      <c r="AL671" s="370"/>
      <c r="AM671" s="365"/>
      <c r="AN671" s="366"/>
      <c r="AO671" s="366"/>
      <c r="AP671" s="366"/>
      <c r="AQ671" s="366"/>
      <c r="AR671" s="366"/>
      <c r="AS671" s="393"/>
      <c r="AT671" s="371"/>
      <c r="AU671" s="371"/>
      <c r="AV671" s="371"/>
      <c r="AW671" s="371"/>
      <c r="AX671" s="371"/>
      <c r="AY671" s="394"/>
      <c r="AZ671" s="372"/>
      <c r="BA671" s="372"/>
      <c r="BB671" s="372"/>
      <c r="BC671" s="372"/>
      <c r="BD671" s="372"/>
      <c r="BE671" s="365"/>
      <c r="BF671" s="366"/>
      <c r="BG671" s="366"/>
      <c r="BH671" s="366"/>
      <c r="BI671" s="366"/>
      <c r="BJ671" s="366"/>
      <c r="BK671" s="395"/>
      <c r="BL671" s="373"/>
      <c r="BM671" s="373"/>
      <c r="BN671" s="373"/>
      <c r="BO671" s="373"/>
      <c r="BP671" s="373"/>
      <c r="BQ671" s="390"/>
      <c r="BR671" s="368"/>
      <c r="BS671" s="368"/>
      <c r="BT671" s="368"/>
      <c r="BU671" s="368"/>
      <c r="BV671" s="368"/>
      <c r="BW671" s="394"/>
      <c r="BX671" s="372"/>
      <c r="BY671" s="372"/>
      <c r="BZ671" s="372"/>
      <c r="CA671" s="372"/>
      <c r="CB671" s="372"/>
      <c r="CC671" s="395"/>
      <c r="CD671" s="389"/>
      <c r="CE671" s="373"/>
      <c r="CF671" s="373"/>
      <c r="CG671" s="373"/>
      <c r="CH671" s="308"/>
    </row>
    <row r="672" spans="1:86" customFormat="1" hidden="1" x14ac:dyDescent="0.25">
      <c r="A672" s="374"/>
      <c r="B672" s="374"/>
      <c r="C672" s="413"/>
      <c r="D672" s="386"/>
      <c r="E672" s="374"/>
      <c r="F672" s="386"/>
      <c r="G672" s="386"/>
      <c r="H672" s="414"/>
      <c r="I672" s="463"/>
      <c r="J672" s="365"/>
      <c r="K672" s="365"/>
      <c r="L672" s="366"/>
      <c r="M672" s="366"/>
      <c r="N672" s="365"/>
      <c r="O672" s="389"/>
      <c r="P672" s="389"/>
      <c r="Q672" s="367"/>
      <c r="R672" s="389"/>
      <c r="S672" s="367"/>
      <c r="T672" s="389"/>
      <c r="U672" s="390"/>
      <c r="V672" s="390"/>
      <c r="W672" s="368"/>
      <c r="X672" s="390"/>
      <c r="Y672" s="368"/>
      <c r="Z672" s="390"/>
      <c r="AA672" s="391"/>
      <c r="AB672" s="391"/>
      <c r="AC672" s="369"/>
      <c r="AD672" s="391"/>
      <c r="AE672" s="369"/>
      <c r="AF672" s="391"/>
      <c r="AG672" s="392"/>
      <c r="AH672" s="392"/>
      <c r="AI672" s="370"/>
      <c r="AJ672" s="392"/>
      <c r="AK672" s="370"/>
      <c r="AL672" s="392"/>
      <c r="AM672" s="365"/>
      <c r="AN672" s="365"/>
      <c r="AO672" s="366"/>
      <c r="AP672" s="365"/>
      <c r="AQ672" s="366"/>
      <c r="AR672" s="365"/>
      <c r="AS672" s="393"/>
      <c r="AT672" s="393"/>
      <c r="AU672" s="371"/>
      <c r="AV672" s="393"/>
      <c r="AW672" s="371"/>
      <c r="AX672" s="393"/>
      <c r="AY672" s="394"/>
      <c r="AZ672" s="394"/>
      <c r="BA672" s="372"/>
      <c r="BB672" s="394"/>
      <c r="BC672" s="372"/>
      <c r="BD672" s="394"/>
      <c r="BE672" s="365"/>
      <c r="BF672" s="365"/>
      <c r="BG672" s="366"/>
      <c r="BH672" s="365"/>
      <c r="BI672" s="366"/>
      <c r="BJ672" s="365"/>
      <c r="BK672" s="395"/>
      <c r="BL672" s="395"/>
      <c r="BM672" s="373"/>
      <c r="BN672" s="395"/>
      <c r="BO672" s="373"/>
      <c r="BP672" s="395"/>
      <c r="BQ672" s="390"/>
      <c r="BR672" s="390"/>
      <c r="BS672" s="368"/>
      <c r="BT672" s="390"/>
      <c r="BU672" s="368"/>
      <c r="BV672" s="390"/>
      <c r="BW672" s="394"/>
      <c r="BX672" s="394"/>
      <c r="BY672" s="372"/>
      <c r="BZ672" s="394"/>
      <c r="CA672" s="372"/>
      <c r="CB672" s="394"/>
      <c r="CC672" s="395"/>
      <c r="CD672" s="389"/>
      <c r="CE672" s="373"/>
      <c r="CF672" s="373"/>
      <c r="CG672" s="395"/>
      <c r="CH672" s="308"/>
    </row>
    <row r="673" spans="1:86" customFormat="1" hidden="1" x14ac:dyDescent="0.25">
      <c r="A673" s="374"/>
      <c r="B673" s="374"/>
      <c r="C673" s="413"/>
      <c r="D673" s="386"/>
      <c r="E673" s="374"/>
      <c r="F673" s="386"/>
      <c r="G673" s="386"/>
      <c r="H673" s="414"/>
      <c r="I673" s="463"/>
      <c r="J673" s="365"/>
      <c r="K673" s="365"/>
      <c r="L673" s="366"/>
      <c r="M673" s="366"/>
      <c r="N673" s="366"/>
      <c r="O673" s="389"/>
      <c r="P673" s="389"/>
      <c r="Q673" s="367"/>
      <c r="R673" s="367"/>
      <c r="S673" s="367"/>
      <c r="T673" s="367"/>
      <c r="U673" s="390"/>
      <c r="V673" s="368"/>
      <c r="W673" s="368"/>
      <c r="X673" s="368"/>
      <c r="Y673" s="368"/>
      <c r="Z673" s="368"/>
      <c r="AA673" s="391"/>
      <c r="AB673" s="369"/>
      <c r="AC673" s="369"/>
      <c r="AD673" s="369"/>
      <c r="AE673" s="369"/>
      <c r="AF673" s="369"/>
      <c r="AG673" s="392"/>
      <c r="AH673" s="370"/>
      <c r="AI673" s="370"/>
      <c r="AJ673" s="370"/>
      <c r="AK673" s="370"/>
      <c r="AL673" s="370"/>
      <c r="AM673" s="365"/>
      <c r="AN673" s="366"/>
      <c r="AO673" s="366"/>
      <c r="AP673" s="366"/>
      <c r="AQ673" s="366"/>
      <c r="AR673" s="366"/>
      <c r="AS673" s="393"/>
      <c r="AT673" s="371"/>
      <c r="AU673" s="371"/>
      <c r="AV673" s="371"/>
      <c r="AW673" s="371"/>
      <c r="AX673" s="371"/>
      <c r="AY673" s="394"/>
      <c r="AZ673" s="372"/>
      <c r="BA673" s="372"/>
      <c r="BB673" s="372"/>
      <c r="BC673" s="372"/>
      <c r="BD673" s="372"/>
      <c r="BE673" s="365"/>
      <c r="BF673" s="366"/>
      <c r="BG673" s="366"/>
      <c r="BH673" s="366"/>
      <c r="BI673" s="366"/>
      <c r="BJ673" s="366"/>
      <c r="BK673" s="395"/>
      <c r="BL673" s="373"/>
      <c r="BM673" s="373"/>
      <c r="BN673" s="373"/>
      <c r="BO673" s="373"/>
      <c r="BP673" s="373"/>
      <c r="BQ673" s="390"/>
      <c r="BR673" s="368"/>
      <c r="BS673" s="368"/>
      <c r="BT673" s="368"/>
      <c r="BU673" s="368"/>
      <c r="BV673" s="368"/>
      <c r="BW673" s="394"/>
      <c r="BX673" s="372"/>
      <c r="BY673" s="372"/>
      <c r="BZ673" s="372"/>
      <c r="CA673" s="372"/>
      <c r="CB673" s="372"/>
      <c r="CC673" s="395"/>
      <c r="CD673" s="389"/>
      <c r="CE673" s="373"/>
      <c r="CF673" s="373"/>
      <c r="CG673" s="373"/>
      <c r="CH673" s="308"/>
    </row>
    <row r="674" spans="1:86" customFormat="1" hidden="1" x14ac:dyDescent="0.25">
      <c r="A674" s="374"/>
      <c r="B674" s="374"/>
      <c r="C674" s="413"/>
      <c r="D674" s="386"/>
      <c r="E674" s="374"/>
      <c r="F674" s="386"/>
      <c r="G674" s="386"/>
      <c r="H674" s="458"/>
      <c r="I674" s="463"/>
      <c r="J674" s="365"/>
      <c r="K674" s="365"/>
      <c r="L674" s="366"/>
      <c r="M674" s="366"/>
      <c r="N674" s="366"/>
      <c r="O674" s="389"/>
      <c r="P674" s="389"/>
      <c r="Q674" s="367"/>
      <c r="R674" s="367"/>
      <c r="S674" s="367"/>
      <c r="T674" s="367"/>
      <c r="U674" s="390"/>
      <c r="V674" s="368"/>
      <c r="W674" s="368"/>
      <c r="X674" s="368"/>
      <c r="Y674" s="368"/>
      <c r="Z674" s="368"/>
      <c r="AA674" s="391"/>
      <c r="AB674" s="369"/>
      <c r="AC674" s="369"/>
      <c r="AD674" s="369"/>
      <c r="AE674" s="369"/>
      <c r="AF674" s="369"/>
      <c r="AG674" s="392"/>
      <c r="AH674" s="370"/>
      <c r="AI674" s="370"/>
      <c r="AJ674" s="370"/>
      <c r="AK674" s="370"/>
      <c r="AL674" s="370"/>
      <c r="AM674" s="365"/>
      <c r="AN674" s="366"/>
      <c r="AO674" s="366"/>
      <c r="AP674" s="366"/>
      <c r="AQ674" s="366"/>
      <c r="AR674" s="366"/>
      <c r="AS674" s="393"/>
      <c r="AT674" s="371"/>
      <c r="AU674" s="371"/>
      <c r="AV674" s="371"/>
      <c r="AW674" s="371"/>
      <c r="AX674" s="371"/>
      <c r="AY674" s="394"/>
      <c r="AZ674" s="372"/>
      <c r="BA674" s="372"/>
      <c r="BB674" s="372"/>
      <c r="BC674" s="372"/>
      <c r="BD674" s="372"/>
      <c r="BE674" s="365"/>
      <c r="BF674" s="366"/>
      <c r="BG674" s="366"/>
      <c r="BH674" s="366"/>
      <c r="BI674" s="366"/>
      <c r="BJ674" s="366"/>
      <c r="BK674" s="395"/>
      <c r="BL674" s="373"/>
      <c r="BM674" s="373"/>
      <c r="BN674" s="373"/>
      <c r="BO674" s="373"/>
      <c r="BP674" s="373"/>
      <c r="BQ674" s="390"/>
      <c r="BR674" s="368"/>
      <c r="BS674" s="368"/>
      <c r="BT674" s="368"/>
      <c r="BU674" s="368"/>
      <c r="BV674" s="368"/>
      <c r="BW674" s="394"/>
      <c r="BX674" s="372"/>
      <c r="BY674" s="372"/>
      <c r="BZ674" s="372"/>
      <c r="CA674" s="372"/>
      <c r="CB674" s="372"/>
      <c r="CC674" s="395"/>
      <c r="CD674" s="389"/>
      <c r="CE674" s="373"/>
      <c r="CF674" s="373"/>
      <c r="CG674" s="373"/>
      <c r="CH674" s="308"/>
    </row>
    <row r="675" spans="1:86" customFormat="1" hidden="1" x14ac:dyDescent="0.25">
      <c r="A675" s="374"/>
      <c r="B675" s="374"/>
      <c r="C675" s="413"/>
      <c r="D675" s="413"/>
      <c r="E675" s="374"/>
      <c r="F675" s="386"/>
      <c r="G675" s="386"/>
      <c r="H675" s="458"/>
      <c r="I675" s="463"/>
      <c r="J675" s="365"/>
      <c r="K675" s="365"/>
      <c r="L675" s="366"/>
      <c r="M675" s="366"/>
      <c r="N675" s="366"/>
      <c r="O675" s="389"/>
      <c r="P675" s="389"/>
      <c r="Q675" s="367"/>
      <c r="R675" s="367"/>
      <c r="S675" s="367"/>
      <c r="T675" s="367"/>
      <c r="U675" s="390"/>
      <c r="V675" s="368"/>
      <c r="W675" s="368"/>
      <c r="X675" s="368"/>
      <c r="Y675" s="368"/>
      <c r="Z675" s="368"/>
      <c r="AA675" s="391"/>
      <c r="AB675" s="369"/>
      <c r="AC675" s="369"/>
      <c r="AD675" s="369"/>
      <c r="AE675" s="369"/>
      <c r="AF675" s="369"/>
      <c r="AG675" s="392"/>
      <c r="AH675" s="370"/>
      <c r="AI675" s="370"/>
      <c r="AJ675" s="370"/>
      <c r="AK675" s="370"/>
      <c r="AL675" s="370"/>
      <c r="AM675" s="365"/>
      <c r="AN675" s="366"/>
      <c r="AO675" s="366"/>
      <c r="AP675" s="366"/>
      <c r="AQ675" s="366"/>
      <c r="AR675" s="366"/>
      <c r="AS675" s="393"/>
      <c r="AT675" s="371"/>
      <c r="AU675" s="371"/>
      <c r="AV675" s="371"/>
      <c r="AW675" s="371"/>
      <c r="AX675" s="371"/>
      <c r="AY675" s="394"/>
      <c r="AZ675" s="372"/>
      <c r="BA675" s="372"/>
      <c r="BB675" s="372"/>
      <c r="BC675" s="372"/>
      <c r="BD675" s="372"/>
      <c r="BE675" s="365"/>
      <c r="BF675" s="366"/>
      <c r="BG675" s="366"/>
      <c r="BH675" s="366"/>
      <c r="BI675" s="366"/>
      <c r="BJ675" s="366"/>
      <c r="BK675" s="395"/>
      <c r="BL675" s="373"/>
      <c r="BM675" s="373"/>
      <c r="BN675" s="373"/>
      <c r="BO675" s="373"/>
      <c r="BP675" s="373"/>
      <c r="BQ675" s="390"/>
      <c r="BR675" s="368"/>
      <c r="BS675" s="368"/>
      <c r="BT675" s="368"/>
      <c r="BU675" s="368"/>
      <c r="BV675" s="368"/>
      <c r="BW675" s="394"/>
      <c r="BX675" s="372"/>
      <c r="BY675" s="372"/>
      <c r="BZ675" s="372"/>
      <c r="CA675" s="372"/>
      <c r="CB675" s="372"/>
      <c r="CC675" s="395"/>
      <c r="CD675" s="389"/>
      <c r="CE675" s="373"/>
      <c r="CF675" s="373"/>
      <c r="CG675" s="373"/>
      <c r="CH675" s="308"/>
    </row>
    <row r="676" spans="1:86" customFormat="1" hidden="1" x14ac:dyDescent="0.25">
      <c r="A676" s="374"/>
      <c r="B676" s="374"/>
      <c r="C676" s="413"/>
      <c r="D676" s="413"/>
      <c r="E676" s="374"/>
      <c r="F676" s="386"/>
      <c r="G676" s="386"/>
      <c r="H676" s="507"/>
      <c r="I676" s="463"/>
      <c r="J676" s="365"/>
      <c r="K676" s="365"/>
      <c r="L676" s="366"/>
      <c r="M676" s="366"/>
      <c r="N676" s="366"/>
      <c r="O676" s="389"/>
      <c r="P676" s="389"/>
      <c r="Q676" s="367"/>
      <c r="R676" s="367"/>
      <c r="S676" s="367"/>
      <c r="T676" s="367"/>
      <c r="U676" s="390"/>
      <c r="V676" s="368"/>
      <c r="W676" s="368"/>
      <c r="X676" s="368"/>
      <c r="Y676" s="368"/>
      <c r="Z676" s="368"/>
      <c r="AA676" s="391"/>
      <c r="AB676" s="369"/>
      <c r="AC676" s="369"/>
      <c r="AD676" s="369"/>
      <c r="AE676" s="369"/>
      <c r="AF676" s="369"/>
      <c r="AG676" s="392"/>
      <c r="AH676" s="370"/>
      <c r="AI676" s="370"/>
      <c r="AJ676" s="370"/>
      <c r="AK676" s="370"/>
      <c r="AL676" s="370"/>
      <c r="AM676" s="365"/>
      <c r="AN676" s="366"/>
      <c r="AO676" s="366"/>
      <c r="AP676" s="366"/>
      <c r="AQ676" s="366"/>
      <c r="AR676" s="366"/>
      <c r="AS676" s="393"/>
      <c r="AT676" s="371"/>
      <c r="AU676" s="371"/>
      <c r="AV676" s="371"/>
      <c r="AW676" s="371"/>
      <c r="AX676" s="371"/>
      <c r="AY676" s="394"/>
      <c r="AZ676" s="372"/>
      <c r="BA676" s="372"/>
      <c r="BB676" s="372"/>
      <c r="BC676" s="372"/>
      <c r="BD676" s="372"/>
      <c r="BE676" s="365"/>
      <c r="BF676" s="366"/>
      <c r="BG676" s="366"/>
      <c r="BH676" s="366"/>
      <c r="BI676" s="366"/>
      <c r="BJ676" s="366"/>
      <c r="BK676" s="395"/>
      <c r="BL676" s="373"/>
      <c r="BM676" s="373"/>
      <c r="BN676" s="373"/>
      <c r="BO676" s="373"/>
      <c r="BP676" s="373"/>
      <c r="BQ676" s="390"/>
      <c r="BR676" s="368"/>
      <c r="BS676" s="368"/>
      <c r="BT676" s="368"/>
      <c r="BU676" s="368"/>
      <c r="BV676" s="368"/>
      <c r="BW676" s="394"/>
      <c r="BX676" s="372"/>
      <c r="BY676" s="372"/>
      <c r="BZ676" s="372"/>
      <c r="CA676" s="372"/>
      <c r="CB676" s="372"/>
      <c r="CC676" s="395"/>
      <c r="CD676" s="389"/>
      <c r="CE676" s="373"/>
      <c r="CF676" s="373"/>
      <c r="CG676" s="373"/>
      <c r="CH676" s="308"/>
    </row>
    <row r="677" spans="1:86" customFormat="1" hidden="1" x14ac:dyDescent="0.25">
      <c r="A677" s="374"/>
      <c r="B677" s="374"/>
      <c r="C677" s="413"/>
      <c r="D677" s="386"/>
      <c r="E677" s="374"/>
      <c r="F677" s="386"/>
      <c r="G677" s="386"/>
      <c r="H677" s="414"/>
      <c r="I677" s="463"/>
      <c r="J677" s="365"/>
      <c r="K677" s="365"/>
      <c r="L677" s="366"/>
      <c r="M677" s="366"/>
      <c r="N677" s="365"/>
      <c r="O677" s="389"/>
      <c r="P677" s="389"/>
      <c r="Q677" s="367"/>
      <c r="R677" s="389"/>
      <c r="S677" s="367"/>
      <c r="T677" s="389"/>
      <c r="U677" s="390"/>
      <c r="V677" s="390"/>
      <c r="W677" s="368"/>
      <c r="X677" s="390"/>
      <c r="Y677" s="368"/>
      <c r="Z677" s="390"/>
      <c r="AA677" s="391"/>
      <c r="AB677" s="391"/>
      <c r="AC677" s="369"/>
      <c r="AD677" s="391"/>
      <c r="AE677" s="369"/>
      <c r="AF677" s="391"/>
      <c r="AG677" s="392"/>
      <c r="AH677" s="392"/>
      <c r="AI677" s="370"/>
      <c r="AJ677" s="392"/>
      <c r="AK677" s="370"/>
      <c r="AL677" s="392"/>
      <c r="AM677" s="365"/>
      <c r="AN677" s="365"/>
      <c r="AO677" s="366"/>
      <c r="AP677" s="365"/>
      <c r="AQ677" s="366"/>
      <c r="AR677" s="365"/>
      <c r="AS677" s="393"/>
      <c r="AT677" s="393"/>
      <c r="AU677" s="371"/>
      <c r="AV677" s="393"/>
      <c r="AW677" s="371"/>
      <c r="AX677" s="393"/>
      <c r="AY677" s="394"/>
      <c r="AZ677" s="394"/>
      <c r="BA677" s="372"/>
      <c r="BB677" s="394"/>
      <c r="BC677" s="372"/>
      <c r="BD677" s="394"/>
      <c r="BE677" s="365"/>
      <c r="BF677" s="365"/>
      <c r="BG677" s="366"/>
      <c r="BH677" s="365"/>
      <c r="BI677" s="366"/>
      <c r="BJ677" s="365"/>
      <c r="BK677" s="395"/>
      <c r="BL677" s="395"/>
      <c r="BM677" s="373"/>
      <c r="BN677" s="395"/>
      <c r="BO677" s="373"/>
      <c r="BP677" s="395"/>
      <c r="BQ677" s="390"/>
      <c r="BR677" s="390"/>
      <c r="BS677" s="368"/>
      <c r="BT677" s="390"/>
      <c r="BU677" s="368"/>
      <c r="BV677" s="390"/>
      <c r="BW677" s="394"/>
      <c r="BX677" s="394"/>
      <c r="BY677" s="372"/>
      <c r="BZ677" s="394"/>
      <c r="CA677" s="372"/>
      <c r="CB677" s="394"/>
      <c r="CC677" s="395"/>
      <c r="CD677" s="389"/>
      <c r="CE677" s="373"/>
      <c r="CF677" s="373"/>
      <c r="CG677" s="395"/>
      <c r="CH677" s="308"/>
    </row>
    <row r="678" spans="1:86" customFormat="1" hidden="1" x14ac:dyDescent="0.25">
      <c r="A678" s="374"/>
      <c r="B678" s="374"/>
      <c r="C678" s="413"/>
      <c r="D678" s="386"/>
      <c r="E678" s="374"/>
      <c r="F678" s="386"/>
      <c r="G678" s="386"/>
      <c r="H678" s="414"/>
      <c r="I678" s="463"/>
      <c r="J678" s="365"/>
      <c r="K678" s="365"/>
      <c r="L678" s="366"/>
      <c r="M678" s="366"/>
      <c r="N678" s="366"/>
      <c r="O678" s="389"/>
      <c r="P678" s="389"/>
      <c r="Q678" s="367"/>
      <c r="R678" s="367"/>
      <c r="S678" s="367"/>
      <c r="T678" s="367"/>
      <c r="U678" s="390"/>
      <c r="V678" s="368"/>
      <c r="W678" s="368"/>
      <c r="X678" s="368"/>
      <c r="Y678" s="368"/>
      <c r="Z678" s="368"/>
      <c r="AA678" s="391"/>
      <c r="AB678" s="369"/>
      <c r="AC678" s="369"/>
      <c r="AD678" s="369"/>
      <c r="AE678" s="369"/>
      <c r="AF678" s="369"/>
      <c r="AG678" s="392"/>
      <c r="AH678" s="370"/>
      <c r="AI678" s="370"/>
      <c r="AJ678" s="370"/>
      <c r="AK678" s="370"/>
      <c r="AL678" s="370"/>
      <c r="AM678" s="365"/>
      <c r="AN678" s="366"/>
      <c r="AO678" s="366"/>
      <c r="AP678" s="366"/>
      <c r="AQ678" s="366"/>
      <c r="AR678" s="366"/>
      <c r="AS678" s="393"/>
      <c r="AT678" s="371"/>
      <c r="AU678" s="371"/>
      <c r="AV678" s="371"/>
      <c r="AW678" s="371"/>
      <c r="AX678" s="371"/>
      <c r="AY678" s="394"/>
      <c r="AZ678" s="372"/>
      <c r="BA678" s="372"/>
      <c r="BB678" s="372"/>
      <c r="BC678" s="372"/>
      <c r="BD678" s="372"/>
      <c r="BE678" s="365"/>
      <c r="BF678" s="366"/>
      <c r="BG678" s="366"/>
      <c r="BH678" s="366"/>
      <c r="BI678" s="366"/>
      <c r="BJ678" s="366"/>
      <c r="BK678" s="395"/>
      <c r="BL678" s="373"/>
      <c r="BM678" s="373"/>
      <c r="BN678" s="373"/>
      <c r="BO678" s="373"/>
      <c r="BP678" s="373"/>
      <c r="BQ678" s="390"/>
      <c r="BR678" s="368"/>
      <c r="BS678" s="368"/>
      <c r="BT678" s="368"/>
      <c r="BU678" s="368"/>
      <c r="BV678" s="368"/>
      <c r="BW678" s="394"/>
      <c r="BX678" s="372"/>
      <c r="BY678" s="372"/>
      <c r="BZ678" s="372"/>
      <c r="CA678" s="372"/>
      <c r="CB678" s="372"/>
      <c r="CC678" s="395"/>
      <c r="CD678" s="389"/>
      <c r="CE678" s="373"/>
      <c r="CF678" s="373"/>
      <c r="CG678" s="373"/>
      <c r="CH678" s="308"/>
    </row>
    <row r="679" spans="1:86" customFormat="1" hidden="1" x14ac:dyDescent="0.25">
      <c r="A679" s="374"/>
      <c r="B679" s="374"/>
      <c r="C679" s="413"/>
      <c r="D679" s="386"/>
      <c r="E679" s="374"/>
      <c r="F679" s="386"/>
      <c r="G679" s="386"/>
      <c r="H679" s="458"/>
      <c r="I679" s="463"/>
      <c r="J679" s="365"/>
      <c r="K679" s="365"/>
      <c r="L679" s="366"/>
      <c r="M679" s="366"/>
      <c r="N679" s="366"/>
      <c r="O679" s="389"/>
      <c r="P679" s="389"/>
      <c r="Q679" s="367"/>
      <c r="R679" s="367"/>
      <c r="S679" s="367"/>
      <c r="T679" s="367"/>
      <c r="U679" s="390"/>
      <c r="V679" s="368"/>
      <c r="W679" s="368"/>
      <c r="X679" s="368"/>
      <c r="Y679" s="368"/>
      <c r="Z679" s="368"/>
      <c r="AA679" s="391"/>
      <c r="AB679" s="369"/>
      <c r="AC679" s="369"/>
      <c r="AD679" s="369"/>
      <c r="AE679" s="369"/>
      <c r="AF679" s="369"/>
      <c r="AG679" s="392"/>
      <c r="AH679" s="370"/>
      <c r="AI679" s="370"/>
      <c r="AJ679" s="370"/>
      <c r="AK679" s="370"/>
      <c r="AL679" s="370"/>
      <c r="AM679" s="365"/>
      <c r="AN679" s="366"/>
      <c r="AO679" s="366"/>
      <c r="AP679" s="366"/>
      <c r="AQ679" s="366"/>
      <c r="AR679" s="366"/>
      <c r="AS679" s="393"/>
      <c r="AT679" s="371"/>
      <c r="AU679" s="371"/>
      <c r="AV679" s="371"/>
      <c r="AW679" s="371"/>
      <c r="AX679" s="371"/>
      <c r="AY679" s="394"/>
      <c r="AZ679" s="372"/>
      <c r="BA679" s="372"/>
      <c r="BB679" s="372"/>
      <c r="BC679" s="372"/>
      <c r="BD679" s="372"/>
      <c r="BE679" s="365"/>
      <c r="BF679" s="366"/>
      <c r="BG679" s="366"/>
      <c r="BH679" s="366"/>
      <c r="BI679" s="366"/>
      <c r="BJ679" s="366"/>
      <c r="BK679" s="395"/>
      <c r="BL679" s="373"/>
      <c r="BM679" s="373"/>
      <c r="BN679" s="373"/>
      <c r="BO679" s="373"/>
      <c r="BP679" s="373"/>
      <c r="BQ679" s="390"/>
      <c r="BR679" s="368"/>
      <c r="BS679" s="368"/>
      <c r="BT679" s="368"/>
      <c r="BU679" s="368"/>
      <c r="BV679" s="368"/>
      <c r="BW679" s="394"/>
      <c r="BX679" s="372"/>
      <c r="BY679" s="372"/>
      <c r="BZ679" s="372"/>
      <c r="CA679" s="372"/>
      <c r="CB679" s="372"/>
      <c r="CC679" s="395"/>
      <c r="CD679" s="389"/>
      <c r="CE679" s="373"/>
      <c r="CF679" s="373"/>
      <c r="CG679" s="373"/>
      <c r="CH679" s="308"/>
    </row>
    <row r="680" spans="1:86" customFormat="1" hidden="1" x14ac:dyDescent="0.25">
      <c r="A680" s="374"/>
      <c r="B680" s="374"/>
      <c r="C680" s="413"/>
      <c r="D680" s="413"/>
      <c r="E680" s="374"/>
      <c r="F680" s="386"/>
      <c r="G680" s="386"/>
      <c r="H680" s="458"/>
      <c r="I680" s="463"/>
      <c r="J680" s="365"/>
      <c r="K680" s="365"/>
      <c r="L680" s="366"/>
      <c r="M680" s="366"/>
      <c r="N680" s="366"/>
      <c r="O680" s="389"/>
      <c r="P680" s="389"/>
      <c r="Q680" s="367"/>
      <c r="R680" s="367"/>
      <c r="S680" s="367"/>
      <c r="T680" s="367"/>
      <c r="U680" s="390"/>
      <c r="V680" s="368"/>
      <c r="W680" s="368"/>
      <c r="X680" s="368"/>
      <c r="Y680" s="368"/>
      <c r="Z680" s="368"/>
      <c r="AA680" s="391"/>
      <c r="AB680" s="369"/>
      <c r="AC680" s="369"/>
      <c r="AD680" s="369"/>
      <c r="AE680" s="369"/>
      <c r="AF680" s="369"/>
      <c r="AG680" s="392"/>
      <c r="AH680" s="370"/>
      <c r="AI680" s="370"/>
      <c r="AJ680" s="370"/>
      <c r="AK680" s="370"/>
      <c r="AL680" s="370"/>
      <c r="AM680" s="365"/>
      <c r="AN680" s="366"/>
      <c r="AO680" s="366"/>
      <c r="AP680" s="366"/>
      <c r="AQ680" s="366"/>
      <c r="AR680" s="366"/>
      <c r="AS680" s="393"/>
      <c r="AT680" s="371"/>
      <c r="AU680" s="371"/>
      <c r="AV680" s="371"/>
      <c r="AW680" s="371"/>
      <c r="AX680" s="371"/>
      <c r="AY680" s="394"/>
      <c r="AZ680" s="372"/>
      <c r="BA680" s="372"/>
      <c r="BB680" s="372"/>
      <c r="BC680" s="372"/>
      <c r="BD680" s="372"/>
      <c r="BE680" s="365"/>
      <c r="BF680" s="366"/>
      <c r="BG680" s="366"/>
      <c r="BH680" s="366"/>
      <c r="BI680" s="366"/>
      <c r="BJ680" s="366"/>
      <c r="BK680" s="395"/>
      <c r="BL680" s="373"/>
      <c r="BM680" s="373"/>
      <c r="BN680" s="373"/>
      <c r="BO680" s="373"/>
      <c r="BP680" s="373"/>
      <c r="BQ680" s="390"/>
      <c r="BR680" s="368"/>
      <c r="BS680" s="368"/>
      <c r="BT680" s="368"/>
      <c r="BU680" s="368"/>
      <c r="BV680" s="368"/>
      <c r="BW680" s="394"/>
      <c r="BX680" s="372"/>
      <c r="BY680" s="372"/>
      <c r="BZ680" s="372"/>
      <c r="CA680" s="372"/>
      <c r="CB680" s="372"/>
      <c r="CC680" s="395"/>
      <c r="CD680" s="389"/>
      <c r="CE680" s="373"/>
      <c r="CF680" s="373"/>
      <c r="CG680" s="373"/>
      <c r="CH680" s="308"/>
    </row>
    <row r="681" spans="1:86" customFormat="1" hidden="1" x14ac:dyDescent="0.25">
      <c r="A681" s="374"/>
      <c r="B681" s="374"/>
      <c r="C681" s="413"/>
      <c r="D681" s="413"/>
      <c r="E681" s="374"/>
      <c r="F681" s="386"/>
      <c r="G681" s="386"/>
      <c r="H681" s="507"/>
      <c r="I681" s="463"/>
      <c r="J681" s="365"/>
      <c r="K681" s="365"/>
      <c r="L681" s="366"/>
      <c r="M681" s="366"/>
      <c r="N681" s="366"/>
      <c r="O681" s="389"/>
      <c r="P681" s="389"/>
      <c r="Q681" s="367"/>
      <c r="R681" s="367"/>
      <c r="S681" s="367"/>
      <c r="T681" s="367"/>
      <c r="U681" s="390"/>
      <c r="V681" s="368"/>
      <c r="W681" s="368"/>
      <c r="X681" s="368"/>
      <c r="Y681" s="368"/>
      <c r="Z681" s="368"/>
      <c r="AA681" s="391"/>
      <c r="AB681" s="369"/>
      <c r="AC681" s="369"/>
      <c r="AD681" s="369"/>
      <c r="AE681" s="369"/>
      <c r="AF681" s="369"/>
      <c r="AG681" s="392"/>
      <c r="AH681" s="370"/>
      <c r="AI681" s="370"/>
      <c r="AJ681" s="370"/>
      <c r="AK681" s="370"/>
      <c r="AL681" s="370"/>
      <c r="AM681" s="365"/>
      <c r="AN681" s="366"/>
      <c r="AO681" s="366"/>
      <c r="AP681" s="366"/>
      <c r="AQ681" s="366"/>
      <c r="AR681" s="366"/>
      <c r="AS681" s="393"/>
      <c r="AT681" s="371"/>
      <c r="AU681" s="371"/>
      <c r="AV681" s="371"/>
      <c r="AW681" s="371"/>
      <c r="AX681" s="371"/>
      <c r="AY681" s="394"/>
      <c r="AZ681" s="372"/>
      <c r="BA681" s="372"/>
      <c r="BB681" s="372"/>
      <c r="BC681" s="372"/>
      <c r="BD681" s="372"/>
      <c r="BE681" s="365"/>
      <c r="BF681" s="366"/>
      <c r="BG681" s="366"/>
      <c r="BH681" s="366"/>
      <c r="BI681" s="366"/>
      <c r="BJ681" s="366"/>
      <c r="BK681" s="395"/>
      <c r="BL681" s="373"/>
      <c r="BM681" s="373"/>
      <c r="BN681" s="373"/>
      <c r="BO681" s="373"/>
      <c r="BP681" s="373"/>
      <c r="BQ681" s="390"/>
      <c r="BR681" s="368"/>
      <c r="BS681" s="368"/>
      <c r="BT681" s="368"/>
      <c r="BU681" s="368"/>
      <c r="BV681" s="368"/>
      <c r="BW681" s="394"/>
      <c r="BX681" s="372"/>
      <c r="BY681" s="372"/>
      <c r="BZ681" s="372"/>
      <c r="CA681" s="372"/>
      <c r="CB681" s="372"/>
      <c r="CC681" s="395"/>
      <c r="CD681" s="389"/>
      <c r="CE681" s="373"/>
      <c r="CF681" s="373"/>
      <c r="CG681" s="373"/>
      <c r="CH681" s="308"/>
    </row>
    <row r="682" spans="1:86" customFormat="1" hidden="1" x14ac:dyDescent="0.25">
      <c r="A682" s="374"/>
      <c r="B682" s="374"/>
      <c r="C682" s="413"/>
      <c r="D682" s="386"/>
      <c r="E682" s="374"/>
      <c r="F682" s="386"/>
      <c r="G682" s="386"/>
      <c r="H682" s="414"/>
      <c r="I682" s="463"/>
      <c r="J682" s="365"/>
      <c r="K682" s="365"/>
      <c r="L682" s="366"/>
      <c r="M682" s="366"/>
      <c r="N682" s="365"/>
      <c r="O682" s="389"/>
      <c r="P682" s="389"/>
      <c r="Q682" s="367"/>
      <c r="R682" s="389"/>
      <c r="S682" s="367"/>
      <c r="T682" s="389"/>
      <c r="U682" s="390"/>
      <c r="V682" s="390"/>
      <c r="W682" s="368"/>
      <c r="X682" s="390"/>
      <c r="Y682" s="368"/>
      <c r="Z682" s="390"/>
      <c r="AA682" s="391"/>
      <c r="AB682" s="391"/>
      <c r="AC682" s="369"/>
      <c r="AD682" s="391"/>
      <c r="AE682" s="369"/>
      <c r="AF682" s="391"/>
      <c r="AG682" s="392"/>
      <c r="AH682" s="392"/>
      <c r="AI682" s="370"/>
      <c r="AJ682" s="392"/>
      <c r="AK682" s="370"/>
      <c r="AL682" s="392"/>
      <c r="AM682" s="365"/>
      <c r="AN682" s="365"/>
      <c r="AO682" s="366"/>
      <c r="AP682" s="365"/>
      <c r="AQ682" s="366"/>
      <c r="AR682" s="365"/>
      <c r="AS682" s="393"/>
      <c r="AT682" s="393"/>
      <c r="AU682" s="371"/>
      <c r="AV682" s="393"/>
      <c r="AW682" s="371"/>
      <c r="AX682" s="393"/>
      <c r="AY682" s="394"/>
      <c r="AZ682" s="394"/>
      <c r="BA682" s="372"/>
      <c r="BB682" s="394"/>
      <c r="BC682" s="372"/>
      <c r="BD682" s="394"/>
      <c r="BE682" s="365"/>
      <c r="BF682" s="365"/>
      <c r="BG682" s="366"/>
      <c r="BH682" s="365"/>
      <c r="BI682" s="366"/>
      <c r="BJ682" s="365"/>
      <c r="BK682" s="395"/>
      <c r="BL682" s="395"/>
      <c r="BM682" s="373"/>
      <c r="BN682" s="395"/>
      <c r="BO682" s="373"/>
      <c r="BP682" s="395"/>
      <c r="BQ682" s="390"/>
      <c r="BR682" s="390"/>
      <c r="BS682" s="368"/>
      <c r="BT682" s="390"/>
      <c r="BU682" s="368"/>
      <c r="BV682" s="390"/>
      <c r="BW682" s="394"/>
      <c r="BX682" s="394"/>
      <c r="BY682" s="372"/>
      <c r="BZ682" s="394"/>
      <c r="CA682" s="372"/>
      <c r="CB682" s="394"/>
      <c r="CC682" s="395"/>
      <c r="CD682" s="389"/>
      <c r="CE682" s="373"/>
      <c r="CF682" s="373"/>
      <c r="CG682" s="395"/>
      <c r="CH682" s="308"/>
    </row>
    <row r="683" spans="1:86" customFormat="1" hidden="1" x14ac:dyDescent="0.25">
      <c r="A683" s="374"/>
      <c r="B683" s="374"/>
      <c r="C683" s="413"/>
      <c r="D683" s="386"/>
      <c r="E683" s="374"/>
      <c r="F683" s="386"/>
      <c r="G683" s="386"/>
      <c r="H683" s="414"/>
      <c r="I683" s="463"/>
      <c r="J683" s="365"/>
      <c r="K683" s="365"/>
      <c r="L683" s="366"/>
      <c r="M683" s="366"/>
      <c r="N683" s="366"/>
      <c r="O683" s="389"/>
      <c r="P683" s="389"/>
      <c r="Q683" s="367"/>
      <c r="R683" s="367"/>
      <c r="S683" s="367"/>
      <c r="T683" s="367"/>
      <c r="U683" s="390"/>
      <c r="V683" s="368"/>
      <c r="W683" s="368"/>
      <c r="X683" s="368"/>
      <c r="Y683" s="368"/>
      <c r="Z683" s="368"/>
      <c r="AA683" s="391"/>
      <c r="AB683" s="369"/>
      <c r="AC683" s="369"/>
      <c r="AD683" s="369"/>
      <c r="AE683" s="369"/>
      <c r="AF683" s="369"/>
      <c r="AG683" s="392"/>
      <c r="AH683" s="370"/>
      <c r="AI683" s="370"/>
      <c r="AJ683" s="370"/>
      <c r="AK683" s="370"/>
      <c r="AL683" s="370"/>
      <c r="AM683" s="365"/>
      <c r="AN683" s="366"/>
      <c r="AO683" s="366"/>
      <c r="AP683" s="366"/>
      <c r="AQ683" s="366"/>
      <c r="AR683" s="366"/>
      <c r="AS683" s="393"/>
      <c r="AT683" s="371"/>
      <c r="AU683" s="371"/>
      <c r="AV683" s="371"/>
      <c r="AW683" s="371"/>
      <c r="AX683" s="371"/>
      <c r="AY683" s="394"/>
      <c r="AZ683" s="372"/>
      <c r="BA683" s="372"/>
      <c r="BB683" s="372"/>
      <c r="BC683" s="372"/>
      <c r="BD683" s="372"/>
      <c r="BE683" s="365"/>
      <c r="BF683" s="366"/>
      <c r="BG683" s="366"/>
      <c r="BH683" s="366"/>
      <c r="BI683" s="366"/>
      <c r="BJ683" s="366"/>
      <c r="BK683" s="395"/>
      <c r="BL683" s="373"/>
      <c r="BM683" s="373"/>
      <c r="BN683" s="373"/>
      <c r="BO683" s="373"/>
      <c r="BP683" s="373"/>
      <c r="BQ683" s="390"/>
      <c r="BR683" s="368"/>
      <c r="BS683" s="368"/>
      <c r="BT683" s="368"/>
      <c r="BU683" s="368"/>
      <c r="BV683" s="368"/>
      <c r="BW683" s="394"/>
      <c r="BX683" s="372"/>
      <c r="BY683" s="372"/>
      <c r="BZ683" s="372"/>
      <c r="CA683" s="372"/>
      <c r="CB683" s="372"/>
      <c r="CC683" s="395"/>
      <c r="CD683" s="389"/>
      <c r="CE683" s="373"/>
      <c r="CF683" s="373"/>
      <c r="CG683" s="373"/>
      <c r="CH683" s="308"/>
    </row>
    <row r="684" spans="1:86" customFormat="1" hidden="1" x14ac:dyDescent="0.25">
      <c r="A684" s="374"/>
      <c r="B684" s="374"/>
      <c r="C684" s="413"/>
      <c r="D684" s="386"/>
      <c r="E684" s="374"/>
      <c r="F684" s="386"/>
      <c r="G684" s="386"/>
      <c r="H684" s="507"/>
      <c r="I684" s="463"/>
      <c r="J684" s="365"/>
      <c r="K684" s="365"/>
      <c r="L684" s="366"/>
      <c r="M684" s="366"/>
      <c r="N684" s="366"/>
      <c r="O684" s="389"/>
      <c r="P684" s="389"/>
      <c r="Q684" s="367"/>
      <c r="R684" s="367"/>
      <c r="S684" s="367"/>
      <c r="T684" s="367"/>
      <c r="U684" s="390"/>
      <c r="V684" s="368"/>
      <c r="W684" s="368"/>
      <c r="X684" s="368"/>
      <c r="Y684" s="368"/>
      <c r="Z684" s="368"/>
      <c r="AA684" s="391"/>
      <c r="AB684" s="369"/>
      <c r="AC684" s="369"/>
      <c r="AD684" s="369"/>
      <c r="AE684" s="369"/>
      <c r="AF684" s="369"/>
      <c r="AG684" s="392"/>
      <c r="AH684" s="370"/>
      <c r="AI684" s="370"/>
      <c r="AJ684" s="370"/>
      <c r="AK684" s="370"/>
      <c r="AL684" s="370"/>
      <c r="AM684" s="365"/>
      <c r="AN684" s="366"/>
      <c r="AO684" s="366"/>
      <c r="AP684" s="366"/>
      <c r="AQ684" s="366"/>
      <c r="AR684" s="366"/>
      <c r="AS684" s="393"/>
      <c r="AT684" s="371"/>
      <c r="AU684" s="371"/>
      <c r="AV684" s="371"/>
      <c r="AW684" s="371"/>
      <c r="AX684" s="371"/>
      <c r="AY684" s="394"/>
      <c r="AZ684" s="372"/>
      <c r="BA684" s="372"/>
      <c r="BB684" s="372"/>
      <c r="BC684" s="372"/>
      <c r="BD684" s="372"/>
      <c r="BE684" s="365"/>
      <c r="BF684" s="366"/>
      <c r="BG684" s="366"/>
      <c r="BH684" s="366"/>
      <c r="BI684" s="366"/>
      <c r="BJ684" s="366"/>
      <c r="BK684" s="395"/>
      <c r="BL684" s="373"/>
      <c r="BM684" s="373"/>
      <c r="BN684" s="373"/>
      <c r="BO684" s="373"/>
      <c r="BP684" s="373"/>
      <c r="BQ684" s="390"/>
      <c r="BR684" s="368"/>
      <c r="BS684" s="368"/>
      <c r="BT684" s="368"/>
      <c r="BU684" s="368"/>
      <c r="BV684" s="368"/>
      <c r="BW684" s="394"/>
      <c r="BX684" s="372"/>
      <c r="BY684" s="372"/>
      <c r="BZ684" s="372"/>
      <c r="CA684" s="372"/>
      <c r="CB684" s="372"/>
      <c r="CC684" s="395"/>
      <c r="CD684" s="389"/>
      <c r="CE684" s="373"/>
      <c r="CF684" s="373"/>
      <c r="CG684" s="373"/>
      <c r="CH684" s="308"/>
    </row>
    <row r="685" spans="1:86" customFormat="1" hidden="1" x14ac:dyDescent="0.25">
      <c r="A685" s="374"/>
      <c r="B685" s="374"/>
      <c r="C685" s="413"/>
      <c r="D685" s="413"/>
      <c r="E685" s="374"/>
      <c r="F685" s="386"/>
      <c r="G685" s="386"/>
      <c r="H685" s="507"/>
      <c r="I685" s="463"/>
      <c r="J685" s="365"/>
      <c r="K685" s="365"/>
      <c r="L685" s="366"/>
      <c r="M685" s="366"/>
      <c r="N685" s="366"/>
      <c r="O685" s="389"/>
      <c r="P685" s="389"/>
      <c r="Q685" s="367"/>
      <c r="R685" s="367"/>
      <c r="S685" s="367"/>
      <c r="T685" s="367"/>
      <c r="U685" s="390"/>
      <c r="V685" s="368"/>
      <c r="W685" s="368"/>
      <c r="X685" s="368"/>
      <c r="Y685" s="368"/>
      <c r="Z685" s="368"/>
      <c r="AA685" s="391"/>
      <c r="AB685" s="369"/>
      <c r="AC685" s="369"/>
      <c r="AD685" s="369"/>
      <c r="AE685" s="369"/>
      <c r="AF685" s="369"/>
      <c r="AG685" s="392"/>
      <c r="AH685" s="370"/>
      <c r="AI685" s="370"/>
      <c r="AJ685" s="370"/>
      <c r="AK685" s="370"/>
      <c r="AL685" s="370"/>
      <c r="AM685" s="365"/>
      <c r="AN685" s="366"/>
      <c r="AO685" s="366"/>
      <c r="AP685" s="366"/>
      <c r="AQ685" s="366"/>
      <c r="AR685" s="366"/>
      <c r="AS685" s="393"/>
      <c r="AT685" s="371"/>
      <c r="AU685" s="371"/>
      <c r="AV685" s="371"/>
      <c r="AW685" s="371"/>
      <c r="AX685" s="371"/>
      <c r="AY685" s="394"/>
      <c r="AZ685" s="372"/>
      <c r="BA685" s="372"/>
      <c r="BB685" s="372"/>
      <c r="BC685" s="372"/>
      <c r="BD685" s="372"/>
      <c r="BE685" s="365"/>
      <c r="BF685" s="366"/>
      <c r="BG685" s="366"/>
      <c r="BH685" s="366"/>
      <c r="BI685" s="366"/>
      <c r="BJ685" s="366"/>
      <c r="BK685" s="395"/>
      <c r="BL685" s="373"/>
      <c r="BM685" s="373"/>
      <c r="BN685" s="373"/>
      <c r="BO685" s="373"/>
      <c r="BP685" s="373"/>
      <c r="BQ685" s="390"/>
      <c r="BR685" s="368"/>
      <c r="BS685" s="368"/>
      <c r="BT685" s="368"/>
      <c r="BU685" s="368"/>
      <c r="BV685" s="368"/>
      <c r="BW685" s="394"/>
      <c r="BX685" s="372"/>
      <c r="BY685" s="372"/>
      <c r="BZ685" s="372"/>
      <c r="CA685" s="372"/>
      <c r="CB685" s="372"/>
      <c r="CC685" s="395"/>
      <c r="CD685" s="389"/>
      <c r="CE685" s="373"/>
      <c r="CF685" s="373"/>
      <c r="CG685" s="373"/>
      <c r="CH685" s="308"/>
    </row>
    <row r="686" spans="1:86" customFormat="1" hidden="1" x14ac:dyDescent="0.25">
      <c r="A686" s="374"/>
      <c r="B686" s="374"/>
      <c r="C686" s="413"/>
      <c r="D686" s="413"/>
      <c r="E686" s="374"/>
      <c r="F686" s="386"/>
      <c r="G686" s="386"/>
      <c r="H686" s="507"/>
      <c r="I686" s="463"/>
      <c r="J686" s="365"/>
      <c r="K686" s="365"/>
      <c r="L686" s="366"/>
      <c r="M686" s="366"/>
      <c r="N686" s="366"/>
      <c r="O686" s="389"/>
      <c r="P686" s="389"/>
      <c r="Q686" s="367"/>
      <c r="R686" s="367"/>
      <c r="S686" s="367"/>
      <c r="T686" s="367"/>
      <c r="U686" s="390"/>
      <c r="V686" s="368"/>
      <c r="W686" s="368"/>
      <c r="X686" s="368"/>
      <c r="Y686" s="368"/>
      <c r="Z686" s="368"/>
      <c r="AA686" s="391"/>
      <c r="AB686" s="369"/>
      <c r="AC686" s="369"/>
      <c r="AD686" s="369"/>
      <c r="AE686" s="369"/>
      <c r="AF686" s="369"/>
      <c r="AG686" s="392"/>
      <c r="AH686" s="370"/>
      <c r="AI686" s="370"/>
      <c r="AJ686" s="370"/>
      <c r="AK686" s="370"/>
      <c r="AL686" s="370"/>
      <c r="AM686" s="365"/>
      <c r="AN686" s="366"/>
      <c r="AO686" s="366"/>
      <c r="AP686" s="366"/>
      <c r="AQ686" s="366"/>
      <c r="AR686" s="366"/>
      <c r="AS686" s="393"/>
      <c r="AT686" s="371"/>
      <c r="AU686" s="371"/>
      <c r="AV686" s="371"/>
      <c r="AW686" s="371"/>
      <c r="AX686" s="371"/>
      <c r="AY686" s="394"/>
      <c r="AZ686" s="372"/>
      <c r="BA686" s="372"/>
      <c r="BB686" s="372"/>
      <c r="BC686" s="372"/>
      <c r="BD686" s="372"/>
      <c r="BE686" s="365"/>
      <c r="BF686" s="366"/>
      <c r="BG686" s="366"/>
      <c r="BH686" s="366"/>
      <c r="BI686" s="366"/>
      <c r="BJ686" s="366"/>
      <c r="BK686" s="395"/>
      <c r="BL686" s="373"/>
      <c r="BM686" s="373"/>
      <c r="BN686" s="373"/>
      <c r="BO686" s="373"/>
      <c r="BP686" s="373"/>
      <c r="BQ686" s="390"/>
      <c r="BR686" s="368"/>
      <c r="BS686" s="368"/>
      <c r="BT686" s="368"/>
      <c r="BU686" s="368"/>
      <c r="BV686" s="368"/>
      <c r="BW686" s="394"/>
      <c r="BX686" s="372"/>
      <c r="BY686" s="372"/>
      <c r="BZ686" s="372"/>
      <c r="CA686" s="372"/>
      <c r="CB686" s="372"/>
      <c r="CC686" s="395"/>
      <c r="CD686" s="389"/>
      <c r="CE686" s="373"/>
      <c r="CF686" s="373"/>
      <c r="CG686" s="373"/>
      <c r="CH686" s="308"/>
    </row>
    <row r="687" spans="1:86" customFormat="1" hidden="1" x14ac:dyDescent="0.25">
      <c r="A687" s="374"/>
      <c r="B687" s="374"/>
      <c r="C687" s="413"/>
      <c r="D687" s="386"/>
      <c r="E687" s="374"/>
      <c r="F687" s="386"/>
      <c r="G687" s="386"/>
      <c r="H687" s="414"/>
      <c r="I687" s="463"/>
      <c r="J687" s="365"/>
      <c r="K687" s="365"/>
      <c r="L687" s="366"/>
      <c r="M687" s="366"/>
      <c r="N687" s="365"/>
      <c r="O687" s="389"/>
      <c r="P687" s="389"/>
      <c r="Q687" s="367"/>
      <c r="R687" s="389"/>
      <c r="S687" s="367"/>
      <c r="T687" s="389"/>
      <c r="U687" s="390"/>
      <c r="V687" s="390"/>
      <c r="W687" s="368"/>
      <c r="X687" s="390"/>
      <c r="Y687" s="368"/>
      <c r="Z687" s="390"/>
      <c r="AA687" s="391"/>
      <c r="AB687" s="391"/>
      <c r="AC687" s="369"/>
      <c r="AD687" s="391"/>
      <c r="AE687" s="369"/>
      <c r="AF687" s="391"/>
      <c r="AG687" s="392"/>
      <c r="AH687" s="392"/>
      <c r="AI687" s="370"/>
      <c r="AJ687" s="392"/>
      <c r="AK687" s="370"/>
      <c r="AL687" s="392"/>
      <c r="AM687" s="365"/>
      <c r="AN687" s="365"/>
      <c r="AO687" s="366"/>
      <c r="AP687" s="365"/>
      <c r="AQ687" s="366"/>
      <c r="AR687" s="365"/>
      <c r="AS687" s="393"/>
      <c r="AT687" s="393"/>
      <c r="AU687" s="371"/>
      <c r="AV687" s="393"/>
      <c r="AW687" s="371"/>
      <c r="AX687" s="393"/>
      <c r="AY687" s="394"/>
      <c r="AZ687" s="394"/>
      <c r="BA687" s="372"/>
      <c r="BB687" s="394"/>
      <c r="BC687" s="372"/>
      <c r="BD687" s="394"/>
      <c r="BE687" s="365"/>
      <c r="BF687" s="365"/>
      <c r="BG687" s="366"/>
      <c r="BH687" s="365"/>
      <c r="BI687" s="366"/>
      <c r="BJ687" s="365"/>
      <c r="BK687" s="395"/>
      <c r="BL687" s="395"/>
      <c r="BM687" s="373"/>
      <c r="BN687" s="395"/>
      <c r="BO687" s="373"/>
      <c r="BP687" s="395"/>
      <c r="BQ687" s="390"/>
      <c r="BR687" s="390"/>
      <c r="BS687" s="368"/>
      <c r="BT687" s="390"/>
      <c r="BU687" s="368"/>
      <c r="BV687" s="390"/>
      <c r="BW687" s="394"/>
      <c r="BX687" s="394"/>
      <c r="BY687" s="372"/>
      <c r="BZ687" s="394"/>
      <c r="CA687" s="372"/>
      <c r="CB687" s="394"/>
      <c r="CC687" s="395"/>
      <c r="CD687" s="389"/>
      <c r="CE687" s="373"/>
      <c r="CF687" s="373"/>
      <c r="CG687" s="395"/>
      <c r="CH687" s="308"/>
    </row>
    <row r="688" spans="1:86" customFormat="1" hidden="1" x14ac:dyDescent="0.25">
      <c r="A688" s="374"/>
      <c r="B688" s="374"/>
      <c r="C688" s="413"/>
      <c r="D688" s="386"/>
      <c r="E688" s="374"/>
      <c r="F688" s="386"/>
      <c r="G688" s="386"/>
      <c r="H688" s="414"/>
      <c r="I688" s="463"/>
      <c r="J688" s="365"/>
      <c r="K688" s="365"/>
      <c r="L688" s="366"/>
      <c r="M688" s="366"/>
      <c r="N688" s="366"/>
      <c r="O688" s="389"/>
      <c r="P688" s="389"/>
      <c r="Q688" s="367"/>
      <c r="R688" s="367"/>
      <c r="S688" s="367"/>
      <c r="T688" s="367"/>
      <c r="U688" s="390"/>
      <c r="V688" s="368"/>
      <c r="W688" s="368"/>
      <c r="X688" s="368"/>
      <c r="Y688" s="368"/>
      <c r="Z688" s="368"/>
      <c r="AA688" s="391"/>
      <c r="AB688" s="369"/>
      <c r="AC688" s="369"/>
      <c r="AD688" s="369"/>
      <c r="AE688" s="369"/>
      <c r="AF688" s="369"/>
      <c r="AG688" s="392"/>
      <c r="AH688" s="370"/>
      <c r="AI688" s="370"/>
      <c r="AJ688" s="370"/>
      <c r="AK688" s="370"/>
      <c r="AL688" s="370"/>
      <c r="AM688" s="365"/>
      <c r="AN688" s="366"/>
      <c r="AO688" s="366"/>
      <c r="AP688" s="366"/>
      <c r="AQ688" s="366"/>
      <c r="AR688" s="366"/>
      <c r="AS688" s="393"/>
      <c r="AT688" s="371"/>
      <c r="AU688" s="371"/>
      <c r="AV688" s="371"/>
      <c r="AW688" s="371"/>
      <c r="AX688" s="371"/>
      <c r="AY688" s="394"/>
      <c r="AZ688" s="372"/>
      <c r="BA688" s="372"/>
      <c r="BB688" s="372"/>
      <c r="BC688" s="372"/>
      <c r="BD688" s="372"/>
      <c r="BE688" s="365"/>
      <c r="BF688" s="366"/>
      <c r="BG688" s="366"/>
      <c r="BH688" s="366"/>
      <c r="BI688" s="366"/>
      <c r="BJ688" s="366"/>
      <c r="BK688" s="395"/>
      <c r="BL688" s="373"/>
      <c r="BM688" s="373"/>
      <c r="BN688" s="373"/>
      <c r="BO688" s="373"/>
      <c r="BP688" s="373"/>
      <c r="BQ688" s="390"/>
      <c r="BR688" s="368"/>
      <c r="BS688" s="368"/>
      <c r="BT688" s="368"/>
      <c r="BU688" s="368"/>
      <c r="BV688" s="368"/>
      <c r="BW688" s="394"/>
      <c r="BX688" s="372"/>
      <c r="BY688" s="372"/>
      <c r="BZ688" s="372"/>
      <c r="CA688" s="372"/>
      <c r="CB688" s="372"/>
      <c r="CC688" s="395"/>
      <c r="CD688" s="389"/>
      <c r="CE688" s="373"/>
      <c r="CF688" s="373"/>
      <c r="CG688" s="373"/>
      <c r="CH688" s="308"/>
    </row>
    <row r="689" spans="1:86" customFormat="1" hidden="1" x14ac:dyDescent="0.25">
      <c r="A689" s="374"/>
      <c r="B689" s="374"/>
      <c r="C689" s="413"/>
      <c r="D689" s="386"/>
      <c r="E689" s="374"/>
      <c r="F689" s="386"/>
      <c r="G689" s="386"/>
      <c r="H689" s="507"/>
      <c r="I689" s="463"/>
      <c r="J689" s="365"/>
      <c r="K689" s="365"/>
      <c r="L689" s="366"/>
      <c r="M689" s="366"/>
      <c r="N689" s="366"/>
      <c r="O689" s="389"/>
      <c r="P689" s="389"/>
      <c r="Q689" s="367"/>
      <c r="R689" s="367"/>
      <c r="S689" s="367"/>
      <c r="T689" s="367"/>
      <c r="U689" s="390"/>
      <c r="V689" s="368"/>
      <c r="W689" s="368"/>
      <c r="X689" s="368"/>
      <c r="Y689" s="368"/>
      <c r="Z689" s="368"/>
      <c r="AA689" s="391"/>
      <c r="AB689" s="369"/>
      <c r="AC689" s="369"/>
      <c r="AD689" s="369"/>
      <c r="AE689" s="369"/>
      <c r="AF689" s="369"/>
      <c r="AG689" s="392"/>
      <c r="AH689" s="370"/>
      <c r="AI689" s="370"/>
      <c r="AJ689" s="370"/>
      <c r="AK689" s="370"/>
      <c r="AL689" s="370"/>
      <c r="AM689" s="365"/>
      <c r="AN689" s="366"/>
      <c r="AO689" s="366"/>
      <c r="AP689" s="366"/>
      <c r="AQ689" s="366"/>
      <c r="AR689" s="366"/>
      <c r="AS689" s="393"/>
      <c r="AT689" s="371"/>
      <c r="AU689" s="371"/>
      <c r="AV689" s="371"/>
      <c r="AW689" s="371"/>
      <c r="AX689" s="371"/>
      <c r="AY689" s="394"/>
      <c r="AZ689" s="372"/>
      <c r="BA689" s="372"/>
      <c r="BB689" s="372"/>
      <c r="BC689" s="372"/>
      <c r="BD689" s="372"/>
      <c r="BE689" s="365"/>
      <c r="BF689" s="366"/>
      <c r="BG689" s="366"/>
      <c r="BH689" s="366"/>
      <c r="BI689" s="366"/>
      <c r="BJ689" s="366"/>
      <c r="BK689" s="395"/>
      <c r="BL689" s="373"/>
      <c r="BM689" s="373"/>
      <c r="BN689" s="373"/>
      <c r="BO689" s="373"/>
      <c r="BP689" s="373"/>
      <c r="BQ689" s="390"/>
      <c r="BR689" s="368"/>
      <c r="BS689" s="368"/>
      <c r="BT689" s="368"/>
      <c r="BU689" s="368"/>
      <c r="BV689" s="368"/>
      <c r="BW689" s="394"/>
      <c r="BX689" s="372"/>
      <c r="BY689" s="372"/>
      <c r="BZ689" s="372"/>
      <c r="CA689" s="372"/>
      <c r="CB689" s="372"/>
      <c r="CC689" s="395"/>
      <c r="CD689" s="389"/>
      <c r="CE689" s="373"/>
      <c r="CF689" s="373"/>
      <c r="CG689" s="373"/>
      <c r="CH689" s="308"/>
    </row>
    <row r="690" spans="1:86" customFormat="1" hidden="1" x14ac:dyDescent="0.25">
      <c r="A690" s="374"/>
      <c r="B690" s="374"/>
      <c r="C690" s="413"/>
      <c r="D690" s="413"/>
      <c r="E690" s="374"/>
      <c r="F690" s="386"/>
      <c r="G690" s="386"/>
      <c r="H690" s="507"/>
      <c r="I690" s="463"/>
      <c r="J690" s="365"/>
      <c r="K690" s="365"/>
      <c r="L690" s="366"/>
      <c r="M690" s="366"/>
      <c r="N690" s="366"/>
      <c r="O690" s="389"/>
      <c r="P690" s="389"/>
      <c r="Q690" s="367"/>
      <c r="R690" s="367"/>
      <c r="S690" s="367"/>
      <c r="T690" s="367"/>
      <c r="U690" s="390"/>
      <c r="V690" s="368"/>
      <c r="W690" s="368"/>
      <c r="X690" s="368"/>
      <c r="Y690" s="368"/>
      <c r="Z690" s="368"/>
      <c r="AA690" s="391"/>
      <c r="AB690" s="369"/>
      <c r="AC690" s="369"/>
      <c r="AD690" s="369"/>
      <c r="AE690" s="369"/>
      <c r="AF690" s="369"/>
      <c r="AG690" s="392"/>
      <c r="AH690" s="370"/>
      <c r="AI690" s="370"/>
      <c r="AJ690" s="370"/>
      <c r="AK690" s="370"/>
      <c r="AL690" s="370"/>
      <c r="AM690" s="365"/>
      <c r="AN690" s="366"/>
      <c r="AO690" s="366"/>
      <c r="AP690" s="366"/>
      <c r="AQ690" s="366"/>
      <c r="AR690" s="366"/>
      <c r="AS690" s="393"/>
      <c r="AT690" s="371"/>
      <c r="AU690" s="371"/>
      <c r="AV690" s="371"/>
      <c r="AW690" s="371"/>
      <c r="AX690" s="371"/>
      <c r="AY690" s="394"/>
      <c r="AZ690" s="372"/>
      <c r="BA690" s="372"/>
      <c r="BB690" s="372"/>
      <c r="BC690" s="372"/>
      <c r="BD690" s="372"/>
      <c r="BE690" s="365"/>
      <c r="BF690" s="366"/>
      <c r="BG690" s="366"/>
      <c r="BH690" s="366"/>
      <c r="BI690" s="366"/>
      <c r="BJ690" s="366"/>
      <c r="BK690" s="395"/>
      <c r="BL690" s="373"/>
      <c r="BM690" s="373"/>
      <c r="BN690" s="373"/>
      <c r="BO690" s="373"/>
      <c r="BP690" s="373"/>
      <c r="BQ690" s="390"/>
      <c r="BR690" s="368"/>
      <c r="BS690" s="368"/>
      <c r="BT690" s="368"/>
      <c r="BU690" s="368"/>
      <c r="BV690" s="368"/>
      <c r="BW690" s="394"/>
      <c r="BX690" s="372"/>
      <c r="BY690" s="372"/>
      <c r="BZ690" s="372"/>
      <c r="CA690" s="372"/>
      <c r="CB690" s="372"/>
      <c r="CC690" s="395"/>
      <c r="CD690" s="389"/>
      <c r="CE690" s="373"/>
      <c r="CF690" s="373"/>
      <c r="CG690" s="373"/>
      <c r="CH690" s="308"/>
    </row>
    <row r="691" spans="1:86" customFormat="1" hidden="1" x14ac:dyDescent="0.25">
      <c r="A691" s="374"/>
      <c r="B691" s="374"/>
      <c r="C691" s="413"/>
      <c r="D691" s="413"/>
      <c r="E691" s="374"/>
      <c r="F691" s="386"/>
      <c r="G691" s="386"/>
      <c r="H691" s="507"/>
      <c r="I691" s="463"/>
      <c r="J691" s="365"/>
      <c r="K691" s="365"/>
      <c r="L691" s="366"/>
      <c r="M691" s="366"/>
      <c r="N691" s="366"/>
      <c r="O691" s="389"/>
      <c r="P691" s="389"/>
      <c r="Q691" s="367"/>
      <c r="R691" s="367"/>
      <c r="S691" s="367"/>
      <c r="T691" s="367"/>
      <c r="U691" s="390"/>
      <c r="V691" s="368"/>
      <c r="W691" s="368"/>
      <c r="X691" s="368"/>
      <c r="Y691" s="368"/>
      <c r="Z691" s="368"/>
      <c r="AA691" s="391"/>
      <c r="AB691" s="369"/>
      <c r="AC691" s="369"/>
      <c r="AD691" s="369"/>
      <c r="AE691" s="369"/>
      <c r="AF691" s="369"/>
      <c r="AG691" s="392"/>
      <c r="AH691" s="370"/>
      <c r="AI691" s="370"/>
      <c r="AJ691" s="370"/>
      <c r="AK691" s="370"/>
      <c r="AL691" s="370"/>
      <c r="AM691" s="365"/>
      <c r="AN691" s="366"/>
      <c r="AO691" s="366"/>
      <c r="AP691" s="366"/>
      <c r="AQ691" s="366"/>
      <c r="AR691" s="366"/>
      <c r="AS691" s="393"/>
      <c r="AT691" s="371"/>
      <c r="AU691" s="371"/>
      <c r="AV691" s="371"/>
      <c r="AW691" s="371"/>
      <c r="AX691" s="371"/>
      <c r="AY691" s="394"/>
      <c r="AZ691" s="372"/>
      <c r="BA691" s="372"/>
      <c r="BB691" s="372"/>
      <c r="BC691" s="372"/>
      <c r="BD691" s="372"/>
      <c r="BE691" s="365"/>
      <c r="BF691" s="366"/>
      <c r="BG691" s="366"/>
      <c r="BH691" s="366"/>
      <c r="BI691" s="366"/>
      <c r="BJ691" s="366"/>
      <c r="BK691" s="395"/>
      <c r="BL691" s="373"/>
      <c r="BM691" s="373"/>
      <c r="BN691" s="373"/>
      <c r="BO691" s="373"/>
      <c r="BP691" s="373"/>
      <c r="BQ691" s="390"/>
      <c r="BR691" s="368"/>
      <c r="BS691" s="368"/>
      <c r="BT691" s="368"/>
      <c r="BU691" s="368"/>
      <c r="BV691" s="368"/>
      <c r="BW691" s="394"/>
      <c r="BX691" s="372"/>
      <c r="BY691" s="372"/>
      <c r="BZ691" s="372"/>
      <c r="CA691" s="372"/>
      <c r="CB691" s="372"/>
      <c r="CC691" s="395"/>
      <c r="CD691" s="389"/>
      <c r="CE691" s="373"/>
      <c r="CF691" s="373"/>
      <c r="CG691" s="373"/>
      <c r="CH691" s="308"/>
    </row>
    <row r="692" spans="1:86" customFormat="1" hidden="1" x14ac:dyDescent="0.25">
      <c r="A692" s="374"/>
      <c r="B692" s="374"/>
      <c r="C692" s="413"/>
      <c r="D692" s="386"/>
      <c r="E692" s="374"/>
      <c r="F692" s="386"/>
      <c r="G692" s="386"/>
      <c r="H692" s="414"/>
      <c r="I692" s="463"/>
      <c r="J692" s="365"/>
      <c r="K692" s="365"/>
      <c r="L692" s="366"/>
      <c r="M692" s="366"/>
      <c r="N692" s="365"/>
      <c r="O692" s="389"/>
      <c r="P692" s="389"/>
      <c r="Q692" s="367"/>
      <c r="R692" s="389"/>
      <c r="S692" s="367"/>
      <c r="T692" s="389"/>
      <c r="U692" s="390"/>
      <c r="V692" s="390"/>
      <c r="W692" s="368"/>
      <c r="X692" s="390"/>
      <c r="Y692" s="368"/>
      <c r="Z692" s="390"/>
      <c r="AA692" s="391"/>
      <c r="AB692" s="391"/>
      <c r="AC692" s="369"/>
      <c r="AD692" s="391"/>
      <c r="AE692" s="369"/>
      <c r="AF692" s="391"/>
      <c r="AG692" s="392"/>
      <c r="AH692" s="392"/>
      <c r="AI692" s="370"/>
      <c r="AJ692" s="392"/>
      <c r="AK692" s="370"/>
      <c r="AL692" s="392"/>
      <c r="AM692" s="365"/>
      <c r="AN692" s="365"/>
      <c r="AO692" s="366"/>
      <c r="AP692" s="365"/>
      <c r="AQ692" s="366"/>
      <c r="AR692" s="365"/>
      <c r="AS692" s="393"/>
      <c r="AT692" s="393"/>
      <c r="AU692" s="371"/>
      <c r="AV692" s="393"/>
      <c r="AW692" s="371"/>
      <c r="AX692" s="393"/>
      <c r="AY692" s="394"/>
      <c r="AZ692" s="394"/>
      <c r="BA692" s="372"/>
      <c r="BB692" s="394"/>
      <c r="BC692" s="372"/>
      <c r="BD692" s="394"/>
      <c r="BE692" s="365"/>
      <c r="BF692" s="365"/>
      <c r="BG692" s="366"/>
      <c r="BH692" s="365"/>
      <c r="BI692" s="366"/>
      <c r="BJ692" s="365"/>
      <c r="BK692" s="395"/>
      <c r="BL692" s="395"/>
      <c r="BM692" s="373"/>
      <c r="BN692" s="395"/>
      <c r="BO692" s="373"/>
      <c r="BP692" s="395"/>
      <c r="BQ692" s="390"/>
      <c r="BR692" s="390"/>
      <c r="BS692" s="368"/>
      <c r="BT692" s="390"/>
      <c r="BU692" s="368"/>
      <c r="BV692" s="390"/>
      <c r="BW692" s="394"/>
      <c r="BX692" s="394"/>
      <c r="BY692" s="372"/>
      <c r="BZ692" s="394"/>
      <c r="CA692" s="372"/>
      <c r="CB692" s="394"/>
      <c r="CC692" s="395"/>
      <c r="CD692" s="389"/>
      <c r="CE692" s="373"/>
      <c r="CF692" s="373"/>
      <c r="CG692" s="395"/>
      <c r="CH692" s="308"/>
    </row>
    <row r="693" spans="1:86" customFormat="1" hidden="1" x14ac:dyDescent="0.25">
      <c r="A693" s="375"/>
      <c r="B693" s="375"/>
      <c r="C693" s="375"/>
      <c r="D693" s="377"/>
      <c r="E693" s="375"/>
      <c r="F693" s="377"/>
      <c r="G693" s="378"/>
      <c r="H693" s="458"/>
      <c r="I693" s="408"/>
      <c r="J693" s="418"/>
      <c r="K693" s="418"/>
      <c r="L693" s="418"/>
      <c r="M693" s="418"/>
      <c r="N693" s="418"/>
      <c r="O693" s="419"/>
      <c r="P693" s="419"/>
      <c r="Q693" s="419"/>
      <c r="R693" s="419"/>
      <c r="S693" s="419"/>
      <c r="T693" s="419"/>
      <c r="U693" s="420"/>
      <c r="V693" s="420"/>
      <c r="W693" s="420"/>
      <c r="X693" s="420"/>
      <c r="Y693" s="420"/>
      <c r="Z693" s="420"/>
      <c r="AA693" s="421"/>
      <c r="AB693" s="421"/>
      <c r="AC693" s="421"/>
      <c r="AD693" s="421"/>
      <c r="AE693" s="421"/>
      <c r="AF693" s="421"/>
      <c r="AG693" s="422"/>
      <c r="AH693" s="422"/>
      <c r="AI693" s="422"/>
      <c r="AJ693" s="422"/>
      <c r="AK693" s="422"/>
      <c r="AL693" s="422"/>
      <c r="AM693" s="418"/>
      <c r="AN693" s="418"/>
      <c r="AO693" s="418"/>
      <c r="AP693" s="418"/>
      <c r="AQ693" s="418"/>
      <c r="AR693" s="418"/>
      <c r="AS693" s="423"/>
      <c r="AT693" s="423"/>
      <c r="AU693" s="423"/>
      <c r="AV693" s="423"/>
      <c r="AW693" s="423"/>
      <c r="AX693" s="423"/>
      <c r="AY693" s="424"/>
      <c r="AZ693" s="424"/>
      <c r="BA693" s="424"/>
      <c r="BB693" s="424"/>
      <c r="BC693" s="424"/>
      <c r="BD693" s="424"/>
      <c r="BE693" s="418"/>
      <c r="BF693" s="418"/>
      <c r="BG693" s="418"/>
      <c r="BH693" s="418"/>
      <c r="BI693" s="418"/>
      <c r="BJ693" s="418"/>
      <c r="BK693" s="425"/>
      <c r="BL693" s="425"/>
      <c r="BM693" s="425"/>
      <c r="BN693" s="425"/>
      <c r="BO693" s="425"/>
      <c r="BP693" s="425"/>
      <c r="BQ693" s="420"/>
      <c r="BR693" s="420"/>
      <c r="BS693" s="420"/>
      <c r="BT693" s="420"/>
      <c r="BU693" s="420"/>
      <c r="BV693" s="420"/>
      <c r="BW693" s="424"/>
      <c r="BX693" s="424"/>
      <c r="BY693" s="424"/>
      <c r="BZ693" s="424"/>
      <c r="CA693" s="424"/>
      <c r="CB693" s="424"/>
      <c r="CC693" s="425"/>
      <c r="CD693" s="419"/>
      <c r="CE693" s="425"/>
      <c r="CF693" s="425"/>
      <c r="CG693" s="425"/>
      <c r="CH693" s="308"/>
    </row>
    <row r="694" spans="1:86" customFormat="1" hidden="1" x14ac:dyDescent="0.25">
      <c r="A694" s="510"/>
      <c r="B694" s="510"/>
      <c r="C694" s="510"/>
      <c r="D694" s="511"/>
      <c r="E694" s="510"/>
      <c r="F694" s="511"/>
      <c r="G694" s="512"/>
      <c r="H694" s="436"/>
      <c r="I694" s="433"/>
      <c r="J694" s="365"/>
      <c r="K694" s="365"/>
      <c r="L694" s="366"/>
      <c r="M694" s="366"/>
      <c r="N694" s="366"/>
      <c r="O694" s="389"/>
      <c r="P694" s="389"/>
      <c r="Q694" s="367"/>
      <c r="R694" s="367"/>
      <c r="S694" s="367"/>
      <c r="T694" s="367"/>
      <c r="U694" s="390"/>
      <c r="V694" s="368"/>
      <c r="W694" s="368"/>
      <c r="X694" s="368"/>
      <c r="Y694" s="368"/>
      <c r="Z694" s="368"/>
      <c r="AA694" s="391"/>
      <c r="AB694" s="369"/>
      <c r="AC694" s="369"/>
      <c r="AD694" s="369"/>
      <c r="AE694" s="369"/>
      <c r="AF694" s="369"/>
      <c r="AG694" s="392"/>
      <c r="AH694" s="370"/>
      <c r="AI694" s="370"/>
      <c r="AJ694" s="370"/>
      <c r="AK694" s="370"/>
      <c r="AL694" s="370"/>
      <c r="AM694" s="365"/>
      <c r="AN694" s="366"/>
      <c r="AO694" s="366"/>
      <c r="AP694" s="366"/>
      <c r="AQ694" s="366"/>
      <c r="AR694" s="366"/>
      <c r="AS694" s="393"/>
      <c r="AT694" s="371"/>
      <c r="AU694" s="371"/>
      <c r="AV694" s="371"/>
      <c r="AW694" s="371"/>
      <c r="AX694" s="371"/>
      <c r="AY694" s="394"/>
      <c r="AZ694" s="372"/>
      <c r="BA694" s="372"/>
      <c r="BB694" s="372"/>
      <c r="BC694" s="372"/>
      <c r="BD694" s="372"/>
      <c r="BE694" s="365"/>
      <c r="BF694" s="366"/>
      <c r="BG694" s="366"/>
      <c r="BH694" s="366"/>
      <c r="BI694" s="366"/>
      <c r="BJ694" s="366"/>
      <c r="BK694" s="395"/>
      <c r="BL694" s="373"/>
      <c r="BM694" s="373"/>
      <c r="BN694" s="373"/>
      <c r="BO694" s="373"/>
      <c r="BP694" s="373"/>
      <c r="BQ694" s="390"/>
      <c r="BR694" s="368"/>
      <c r="BS694" s="368"/>
      <c r="BT694" s="368"/>
      <c r="BU694" s="368"/>
      <c r="BV694" s="368"/>
      <c r="BW694" s="394"/>
      <c r="BX694" s="372"/>
      <c r="BY694" s="372"/>
      <c r="BZ694" s="372"/>
      <c r="CA694" s="372"/>
      <c r="CB694" s="372"/>
      <c r="CC694" s="395"/>
      <c r="CD694" s="389"/>
      <c r="CE694" s="373"/>
      <c r="CF694" s="373"/>
      <c r="CG694" s="373"/>
      <c r="CH694" s="308"/>
    </row>
    <row r="695" spans="1:86" customFormat="1" hidden="1" x14ac:dyDescent="0.25">
      <c r="A695" s="510"/>
      <c r="B695" s="510"/>
      <c r="C695" s="510"/>
      <c r="D695" s="511"/>
      <c r="E695" s="510"/>
      <c r="F695" s="511"/>
      <c r="G695" s="481"/>
      <c r="H695" s="432"/>
      <c r="I695" s="433"/>
      <c r="J695" s="365"/>
      <c r="K695" s="365"/>
      <c r="L695" s="366"/>
      <c r="M695" s="366"/>
      <c r="N695" s="366"/>
      <c r="O695" s="389"/>
      <c r="P695" s="389"/>
      <c r="Q695" s="367"/>
      <c r="R695" s="367"/>
      <c r="S695" s="367"/>
      <c r="T695" s="367"/>
      <c r="U695" s="390"/>
      <c r="V695" s="368"/>
      <c r="W695" s="368"/>
      <c r="X695" s="368"/>
      <c r="Y695" s="368"/>
      <c r="Z695" s="368"/>
      <c r="AA695" s="391"/>
      <c r="AB695" s="369"/>
      <c r="AC695" s="369"/>
      <c r="AD695" s="369"/>
      <c r="AE695" s="369"/>
      <c r="AF695" s="369"/>
      <c r="AG695" s="392"/>
      <c r="AH695" s="370"/>
      <c r="AI695" s="370"/>
      <c r="AJ695" s="370"/>
      <c r="AK695" s="370"/>
      <c r="AL695" s="370"/>
      <c r="AM695" s="365"/>
      <c r="AN695" s="366"/>
      <c r="AO695" s="366"/>
      <c r="AP695" s="366"/>
      <c r="AQ695" s="366"/>
      <c r="AR695" s="366"/>
      <c r="AS695" s="393"/>
      <c r="AT695" s="371"/>
      <c r="AU695" s="371"/>
      <c r="AV695" s="371"/>
      <c r="AW695" s="371"/>
      <c r="AX695" s="371"/>
      <c r="AY695" s="394"/>
      <c r="AZ695" s="372"/>
      <c r="BA695" s="372"/>
      <c r="BB695" s="372"/>
      <c r="BC695" s="372"/>
      <c r="BD695" s="372"/>
      <c r="BE695" s="365"/>
      <c r="BF695" s="366"/>
      <c r="BG695" s="366"/>
      <c r="BH695" s="366"/>
      <c r="BI695" s="366"/>
      <c r="BJ695" s="366"/>
      <c r="BK695" s="395"/>
      <c r="BL695" s="373"/>
      <c r="BM695" s="373"/>
      <c r="BN695" s="373"/>
      <c r="BO695" s="373"/>
      <c r="BP695" s="373"/>
      <c r="BQ695" s="390"/>
      <c r="BR695" s="368"/>
      <c r="BS695" s="368"/>
      <c r="BT695" s="368"/>
      <c r="BU695" s="368"/>
      <c r="BV695" s="368"/>
      <c r="BW695" s="394"/>
      <c r="BX695" s="372"/>
      <c r="BY695" s="372"/>
      <c r="BZ695" s="372"/>
      <c r="CA695" s="372"/>
      <c r="CB695" s="372"/>
      <c r="CC695" s="395"/>
      <c r="CD695" s="389"/>
      <c r="CE695" s="373"/>
      <c r="CF695" s="373"/>
      <c r="CG695" s="373"/>
      <c r="CH695" s="308"/>
    </row>
    <row r="696" spans="1:86" customFormat="1" hidden="1" x14ac:dyDescent="0.25">
      <c r="A696" s="510"/>
      <c r="B696" s="510"/>
      <c r="C696" s="510"/>
      <c r="D696" s="511"/>
      <c r="E696" s="510"/>
      <c r="F696" s="511"/>
      <c r="G696" s="481"/>
      <c r="H696" s="432"/>
      <c r="I696" s="433"/>
      <c r="J696" s="365"/>
      <c r="K696" s="365"/>
      <c r="L696" s="366"/>
      <c r="M696" s="366"/>
      <c r="N696" s="366"/>
      <c r="O696" s="389"/>
      <c r="P696" s="389"/>
      <c r="Q696" s="367"/>
      <c r="R696" s="367"/>
      <c r="S696" s="367"/>
      <c r="T696" s="367"/>
      <c r="U696" s="390"/>
      <c r="V696" s="368"/>
      <c r="W696" s="368"/>
      <c r="X696" s="368"/>
      <c r="Y696" s="368"/>
      <c r="Z696" s="368"/>
      <c r="AA696" s="391"/>
      <c r="AB696" s="369"/>
      <c r="AC696" s="369"/>
      <c r="AD696" s="369"/>
      <c r="AE696" s="369"/>
      <c r="AF696" s="369"/>
      <c r="AG696" s="392"/>
      <c r="AH696" s="370"/>
      <c r="AI696" s="370"/>
      <c r="AJ696" s="370"/>
      <c r="AK696" s="370"/>
      <c r="AL696" s="370"/>
      <c r="AM696" s="365"/>
      <c r="AN696" s="366"/>
      <c r="AO696" s="366"/>
      <c r="AP696" s="366"/>
      <c r="AQ696" s="366"/>
      <c r="AR696" s="366"/>
      <c r="AS696" s="393"/>
      <c r="AT696" s="371"/>
      <c r="AU696" s="371"/>
      <c r="AV696" s="371"/>
      <c r="AW696" s="371"/>
      <c r="AX696" s="371"/>
      <c r="AY696" s="394"/>
      <c r="AZ696" s="372"/>
      <c r="BA696" s="372"/>
      <c r="BB696" s="372"/>
      <c r="BC696" s="372"/>
      <c r="BD696" s="372"/>
      <c r="BE696" s="365"/>
      <c r="BF696" s="366"/>
      <c r="BG696" s="366"/>
      <c r="BH696" s="366"/>
      <c r="BI696" s="366"/>
      <c r="BJ696" s="366"/>
      <c r="BK696" s="395"/>
      <c r="BL696" s="373"/>
      <c r="BM696" s="373"/>
      <c r="BN696" s="373"/>
      <c r="BO696" s="373"/>
      <c r="BP696" s="373"/>
      <c r="BQ696" s="390"/>
      <c r="BR696" s="368"/>
      <c r="BS696" s="368"/>
      <c r="BT696" s="368"/>
      <c r="BU696" s="368"/>
      <c r="BV696" s="368"/>
      <c r="BW696" s="394"/>
      <c r="BX696" s="372"/>
      <c r="BY696" s="372"/>
      <c r="BZ696" s="372"/>
      <c r="CA696" s="372"/>
      <c r="CB696" s="372"/>
      <c r="CC696" s="395"/>
      <c r="CD696" s="389"/>
      <c r="CE696" s="373"/>
      <c r="CF696" s="373"/>
      <c r="CG696" s="373"/>
      <c r="CH696" s="308"/>
    </row>
    <row r="697" spans="1:86" customFormat="1" hidden="1" x14ac:dyDescent="0.25">
      <c r="A697" s="510"/>
      <c r="B697" s="510"/>
      <c r="C697" s="510"/>
      <c r="D697" s="511"/>
      <c r="E697" s="510"/>
      <c r="F697" s="511"/>
      <c r="G697" s="512"/>
      <c r="H697" s="436"/>
      <c r="I697" s="433"/>
      <c r="J697" s="365"/>
      <c r="K697" s="365"/>
      <c r="L697" s="366"/>
      <c r="M697" s="366"/>
      <c r="N697" s="366"/>
      <c r="O697" s="389"/>
      <c r="P697" s="389"/>
      <c r="Q697" s="367"/>
      <c r="R697" s="367"/>
      <c r="S697" s="367"/>
      <c r="T697" s="367"/>
      <c r="U697" s="390"/>
      <c r="V697" s="368"/>
      <c r="W697" s="368"/>
      <c r="X697" s="368"/>
      <c r="Y697" s="368"/>
      <c r="Z697" s="368"/>
      <c r="AA697" s="391"/>
      <c r="AB697" s="369"/>
      <c r="AC697" s="369"/>
      <c r="AD697" s="369"/>
      <c r="AE697" s="369"/>
      <c r="AF697" s="369"/>
      <c r="AG697" s="392"/>
      <c r="AH697" s="370"/>
      <c r="AI697" s="370"/>
      <c r="AJ697" s="370"/>
      <c r="AK697" s="370"/>
      <c r="AL697" s="370"/>
      <c r="AM697" s="365"/>
      <c r="AN697" s="366"/>
      <c r="AO697" s="366"/>
      <c r="AP697" s="366"/>
      <c r="AQ697" s="366"/>
      <c r="AR697" s="366"/>
      <c r="AS697" s="393"/>
      <c r="AT697" s="371"/>
      <c r="AU697" s="371"/>
      <c r="AV697" s="371"/>
      <c r="AW697" s="371"/>
      <c r="AX697" s="371"/>
      <c r="AY697" s="394"/>
      <c r="AZ697" s="372"/>
      <c r="BA697" s="372"/>
      <c r="BB697" s="372"/>
      <c r="BC697" s="372"/>
      <c r="BD697" s="372"/>
      <c r="BE697" s="365"/>
      <c r="BF697" s="366"/>
      <c r="BG697" s="366"/>
      <c r="BH697" s="366"/>
      <c r="BI697" s="366"/>
      <c r="BJ697" s="366"/>
      <c r="BK697" s="395"/>
      <c r="BL697" s="373"/>
      <c r="BM697" s="373"/>
      <c r="BN697" s="373"/>
      <c r="BO697" s="373"/>
      <c r="BP697" s="373"/>
      <c r="BQ697" s="390"/>
      <c r="BR697" s="368"/>
      <c r="BS697" s="368"/>
      <c r="BT697" s="368"/>
      <c r="BU697" s="368"/>
      <c r="BV697" s="368"/>
      <c r="BW697" s="394"/>
      <c r="BX697" s="372"/>
      <c r="BY697" s="372"/>
      <c r="BZ697" s="372"/>
      <c r="CA697" s="372"/>
      <c r="CB697" s="372"/>
      <c r="CC697" s="395"/>
      <c r="CD697" s="389"/>
      <c r="CE697" s="373"/>
      <c r="CF697" s="373"/>
      <c r="CG697" s="373"/>
      <c r="CH697" s="308"/>
    </row>
    <row r="698" spans="1:86" customFormat="1" hidden="1" x14ac:dyDescent="0.25">
      <c r="A698" s="510"/>
      <c r="B698" s="510"/>
      <c r="C698" s="510"/>
      <c r="D698" s="511"/>
      <c r="E698" s="510"/>
      <c r="F698" s="511"/>
      <c r="G698" s="512"/>
      <c r="H698" s="436"/>
      <c r="I698" s="433"/>
      <c r="J698" s="365"/>
      <c r="K698" s="365"/>
      <c r="L698" s="366"/>
      <c r="M698" s="366"/>
      <c r="N698" s="366"/>
      <c r="O698" s="389"/>
      <c r="P698" s="389"/>
      <c r="Q698" s="367"/>
      <c r="R698" s="367"/>
      <c r="S698" s="367"/>
      <c r="T698" s="367"/>
      <c r="U698" s="390"/>
      <c r="V698" s="368"/>
      <c r="W698" s="368"/>
      <c r="X698" s="368"/>
      <c r="Y698" s="368"/>
      <c r="Z698" s="368"/>
      <c r="AA698" s="391"/>
      <c r="AB698" s="369"/>
      <c r="AC698" s="369"/>
      <c r="AD698" s="369"/>
      <c r="AE698" s="369"/>
      <c r="AF698" s="369"/>
      <c r="AG698" s="392"/>
      <c r="AH698" s="370"/>
      <c r="AI698" s="370"/>
      <c r="AJ698" s="370"/>
      <c r="AK698" s="370"/>
      <c r="AL698" s="370"/>
      <c r="AM698" s="365"/>
      <c r="AN698" s="366"/>
      <c r="AO698" s="366"/>
      <c r="AP698" s="366"/>
      <c r="AQ698" s="366"/>
      <c r="AR698" s="366"/>
      <c r="AS698" s="393"/>
      <c r="AT698" s="371"/>
      <c r="AU698" s="371"/>
      <c r="AV698" s="371"/>
      <c r="AW698" s="371"/>
      <c r="AX698" s="371"/>
      <c r="AY698" s="394"/>
      <c r="AZ698" s="372"/>
      <c r="BA698" s="372"/>
      <c r="BB698" s="372"/>
      <c r="BC698" s="372"/>
      <c r="BD698" s="372"/>
      <c r="BE698" s="365"/>
      <c r="BF698" s="366"/>
      <c r="BG698" s="366"/>
      <c r="BH698" s="366"/>
      <c r="BI698" s="366"/>
      <c r="BJ698" s="366"/>
      <c r="BK698" s="395"/>
      <c r="BL698" s="373"/>
      <c r="BM698" s="373"/>
      <c r="BN698" s="373"/>
      <c r="BO698" s="373"/>
      <c r="BP698" s="373"/>
      <c r="BQ698" s="390"/>
      <c r="BR698" s="368"/>
      <c r="BS698" s="368"/>
      <c r="BT698" s="368"/>
      <c r="BU698" s="368"/>
      <c r="BV698" s="368"/>
      <c r="BW698" s="394"/>
      <c r="BX698" s="372"/>
      <c r="BY698" s="372"/>
      <c r="BZ698" s="372"/>
      <c r="CA698" s="372"/>
      <c r="CB698" s="372"/>
      <c r="CC698" s="395"/>
      <c r="CD698" s="389"/>
      <c r="CE698" s="373"/>
      <c r="CF698" s="373"/>
      <c r="CG698" s="373"/>
      <c r="CH698" s="308"/>
    </row>
    <row r="699" spans="1:86" customFormat="1" hidden="1" x14ac:dyDescent="0.25">
      <c r="A699" s="510"/>
      <c r="B699" s="510"/>
      <c r="C699" s="510"/>
      <c r="D699" s="511"/>
      <c r="E699" s="510"/>
      <c r="F699" s="511"/>
      <c r="G699" s="481"/>
      <c r="H699" s="432"/>
      <c r="I699" s="433"/>
      <c r="J699" s="365"/>
      <c r="K699" s="365"/>
      <c r="L699" s="366"/>
      <c r="M699" s="366"/>
      <c r="N699" s="366"/>
      <c r="O699" s="389"/>
      <c r="P699" s="389"/>
      <c r="Q699" s="367"/>
      <c r="R699" s="367"/>
      <c r="S699" s="367"/>
      <c r="T699" s="367"/>
      <c r="U699" s="390"/>
      <c r="V699" s="368"/>
      <c r="W699" s="368"/>
      <c r="X699" s="368"/>
      <c r="Y699" s="368"/>
      <c r="Z699" s="368"/>
      <c r="AA699" s="391"/>
      <c r="AB699" s="369"/>
      <c r="AC699" s="369"/>
      <c r="AD699" s="369"/>
      <c r="AE699" s="369"/>
      <c r="AF699" s="369"/>
      <c r="AG699" s="392"/>
      <c r="AH699" s="370"/>
      <c r="AI699" s="370"/>
      <c r="AJ699" s="370"/>
      <c r="AK699" s="370"/>
      <c r="AL699" s="370"/>
      <c r="AM699" s="365"/>
      <c r="AN699" s="366"/>
      <c r="AO699" s="366"/>
      <c r="AP699" s="366"/>
      <c r="AQ699" s="366"/>
      <c r="AR699" s="366"/>
      <c r="AS699" s="393"/>
      <c r="AT699" s="371"/>
      <c r="AU699" s="371"/>
      <c r="AV699" s="371"/>
      <c r="AW699" s="371"/>
      <c r="AX699" s="371"/>
      <c r="AY699" s="394"/>
      <c r="AZ699" s="372"/>
      <c r="BA699" s="372"/>
      <c r="BB699" s="372"/>
      <c r="BC699" s="372"/>
      <c r="BD699" s="372"/>
      <c r="BE699" s="365"/>
      <c r="BF699" s="366"/>
      <c r="BG699" s="366"/>
      <c r="BH699" s="366"/>
      <c r="BI699" s="366"/>
      <c r="BJ699" s="366"/>
      <c r="BK699" s="395"/>
      <c r="BL699" s="373"/>
      <c r="BM699" s="373"/>
      <c r="BN699" s="373"/>
      <c r="BO699" s="373"/>
      <c r="BP699" s="373"/>
      <c r="BQ699" s="390"/>
      <c r="BR699" s="368"/>
      <c r="BS699" s="368"/>
      <c r="BT699" s="368"/>
      <c r="BU699" s="368"/>
      <c r="BV699" s="368"/>
      <c r="BW699" s="394"/>
      <c r="BX699" s="372"/>
      <c r="BY699" s="372"/>
      <c r="BZ699" s="372"/>
      <c r="CA699" s="372"/>
      <c r="CB699" s="372"/>
      <c r="CC699" s="395"/>
      <c r="CD699" s="389"/>
      <c r="CE699" s="373"/>
      <c r="CF699" s="373"/>
      <c r="CG699" s="373"/>
      <c r="CH699" s="308"/>
    </row>
    <row r="700" spans="1:86" customFormat="1" hidden="1" x14ac:dyDescent="0.25">
      <c r="A700" s="510"/>
      <c r="B700" s="510"/>
      <c r="C700" s="510"/>
      <c r="D700" s="511"/>
      <c r="E700" s="510"/>
      <c r="F700" s="511"/>
      <c r="G700" s="512"/>
      <c r="H700" s="436"/>
      <c r="I700" s="433"/>
      <c r="J700" s="365"/>
      <c r="K700" s="365"/>
      <c r="L700" s="366"/>
      <c r="M700" s="366"/>
      <c r="N700" s="366"/>
      <c r="O700" s="389"/>
      <c r="P700" s="389"/>
      <c r="Q700" s="367"/>
      <c r="R700" s="367"/>
      <c r="S700" s="367"/>
      <c r="T700" s="367"/>
      <c r="U700" s="390"/>
      <c r="V700" s="368"/>
      <c r="W700" s="368"/>
      <c r="X700" s="368"/>
      <c r="Y700" s="368"/>
      <c r="Z700" s="368"/>
      <c r="AA700" s="391"/>
      <c r="AB700" s="369"/>
      <c r="AC700" s="369"/>
      <c r="AD700" s="369"/>
      <c r="AE700" s="369"/>
      <c r="AF700" s="369"/>
      <c r="AG700" s="392"/>
      <c r="AH700" s="370"/>
      <c r="AI700" s="370"/>
      <c r="AJ700" s="370"/>
      <c r="AK700" s="370"/>
      <c r="AL700" s="370"/>
      <c r="AM700" s="365"/>
      <c r="AN700" s="366"/>
      <c r="AO700" s="366"/>
      <c r="AP700" s="366"/>
      <c r="AQ700" s="366"/>
      <c r="AR700" s="366"/>
      <c r="AS700" s="393"/>
      <c r="AT700" s="371"/>
      <c r="AU700" s="371"/>
      <c r="AV700" s="371"/>
      <c r="AW700" s="371"/>
      <c r="AX700" s="371"/>
      <c r="AY700" s="394"/>
      <c r="AZ700" s="372"/>
      <c r="BA700" s="372"/>
      <c r="BB700" s="372"/>
      <c r="BC700" s="372"/>
      <c r="BD700" s="372"/>
      <c r="BE700" s="365"/>
      <c r="BF700" s="366"/>
      <c r="BG700" s="366"/>
      <c r="BH700" s="366"/>
      <c r="BI700" s="366"/>
      <c r="BJ700" s="366"/>
      <c r="BK700" s="395"/>
      <c r="BL700" s="373"/>
      <c r="BM700" s="373"/>
      <c r="BN700" s="373"/>
      <c r="BO700" s="373"/>
      <c r="BP700" s="373"/>
      <c r="BQ700" s="390"/>
      <c r="BR700" s="368"/>
      <c r="BS700" s="368"/>
      <c r="BT700" s="368"/>
      <c r="BU700" s="368"/>
      <c r="BV700" s="368"/>
      <c r="BW700" s="394"/>
      <c r="BX700" s="372"/>
      <c r="BY700" s="372"/>
      <c r="BZ700" s="372"/>
      <c r="CA700" s="372"/>
      <c r="CB700" s="372"/>
      <c r="CC700" s="395"/>
      <c r="CD700" s="389"/>
      <c r="CE700" s="373"/>
      <c r="CF700" s="373"/>
      <c r="CG700" s="373"/>
      <c r="CH700" s="308"/>
    </row>
    <row r="701" spans="1:86" customFormat="1" hidden="1" x14ac:dyDescent="0.25">
      <c r="A701" s="510"/>
      <c r="B701" s="510"/>
      <c r="C701" s="510"/>
      <c r="D701" s="511"/>
      <c r="E701" s="510"/>
      <c r="F701" s="511"/>
      <c r="G701" s="512"/>
      <c r="H701" s="436"/>
      <c r="I701" s="433"/>
      <c r="J701" s="365"/>
      <c r="K701" s="365"/>
      <c r="L701" s="366"/>
      <c r="M701" s="366"/>
      <c r="N701" s="366"/>
      <c r="O701" s="389"/>
      <c r="P701" s="389"/>
      <c r="Q701" s="367"/>
      <c r="R701" s="367"/>
      <c r="S701" s="367"/>
      <c r="T701" s="367"/>
      <c r="U701" s="390"/>
      <c r="V701" s="368"/>
      <c r="W701" s="368"/>
      <c r="X701" s="368"/>
      <c r="Y701" s="368"/>
      <c r="Z701" s="368"/>
      <c r="AA701" s="391"/>
      <c r="AB701" s="369"/>
      <c r="AC701" s="369"/>
      <c r="AD701" s="369"/>
      <c r="AE701" s="369"/>
      <c r="AF701" s="369"/>
      <c r="AG701" s="392"/>
      <c r="AH701" s="370"/>
      <c r="AI701" s="370"/>
      <c r="AJ701" s="370"/>
      <c r="AK701" s="370"/>
      <c r="AL701" s="370"/>
      <c r="AM701" s="365"/>
      <c r="AN701" s="366"/>
      <c r="AO701" s="366"/>
      <c r="AP701" s="366"/>
      <c r="AQ701" s="366"/>
      <c r="AR701" s="366"/>
      <c r="AS701" s="393"/>
      <c r="AT701" s="371"/>
      <c r="AU701" s="371"/>
      <c r="AV701" s="371"/>
      <c r="AW701" s="371"/>
      <c r="AX701" s="371"/>
      <c r="AY701" s="394"/>
      <c r="AZ701" s="372"/>
      <c r="BA701" s="372"/>
      <c r="BB701" s="372"/>
      <c r="BC701" s="372"/>
      <c r="BD701" s="372"/>
      <c r="BE701" s="365"/>
      <c r="BF701" s="366"/>
      <c r="BG701" s="366"/>
      <c r="BH701" s="366"/>
      <c r="BI701" s="366"/>
      <c r="BJ701" s="366"/>
      <c r="BK701" s="395"/>
      <c r="BL701" s="373"/>
      <c r="BM701" s="373"/>
      <c r="BN701" s="373"/>
      <c r="BO701" s="373"/>
      <c r="BP701" s="373"/>
      <c r="BQ701" s="390"/>
      <c r="BR701" s="368"/>
      <c r="BS701" s="368"/>
      <c r="BT701" s="368"/>
      <c r="BU701" s="368"/>
      <c r="BV701" s="368"/>
      <c r="BW701" s="394"/>
      <c r="BX701" s="372"/>
      <c r="BY701" s="372"/>
      <c r="BZ701" s="372"/>
      <c r="CA701" s="372"/>
      <c r="CB701" s="372"/>
      <c r="CC701" s="395"/>
      <c r="CD701" s="389"/>
      <c r="CE701" s="373"/>
      <c r="CF701" s="373"/>
      <c r="CG701" s="373"/>
      <c r="CH701" s="308"/>
    </row>
    <row r="702" spans="1:86" customFormat="1" hidden="1" x14ac:dyDescent="0.25">
      <c r="A702" s="510"/>
      <c r="B702" s="510"/>
      <c r="C702" s="510"/>
      <c r="D702" s="511"/>
      <c r="E702" s="510"/>
      <c r="F702" s="511"/>
      <c r="G702" s="481"/>
      <c r="H702" s="432"/>
      <c r="I702" s="433"/>
      <c r="J702" s="365"/>
      <c r="K702" s="365"/>
      <c r="L702" s="366"/>
      <c r="M702" s="366"/>
      <c r="N702" s="366"/>
      <c r="O702" s="389"/>
      <c r="P702" s="389"/>
      <c r="Q702" s="367"/>
      <c r="R702" s="367"/>
      <c r="S702" s="367"/>
      <c r="T702" s="367"/>
      <c r="U702" s="390"/>
      <c r="V702" s="368"/>
      <c r="W702" s="368"/>
      <c r="X702" s="368"/>
      <c r="Y702" s="368"/>
      <c r="Z702" s="368"/>
      <c r="AA702" s="391"/>
      <c r="AB702" s="369"/>
      <c r="AC702" s="369"/>
      <c r="AD702" s="369"/>
      <c r="AE702" s="369"/>
      <c r="AF702" s="369"/>
      <c r="AG702" s="392"/>
      <c r="AH702" s="370"/>
      <c r="AI702" s="370"/>
      <c r="AJ702" s="370"/>
      <c r="AK702" s="370"/>
      <c r="AL702" s="370"/>
      <c r="AM702" s="365"/>
      <c r="AN702" s="366"/>
      <c r="AO702" s="366"/>
      <c r="AP702" s="366"/>
      <c r="AQ702" s="366"/>
      <c r="AR702" s="366"/>
      <c r="AS702" s="393"/>
      <c r="AT702" s="371"/>
      <c r="AU702" s="371"/>
      <c r="AV702" s="371"/>
      <c r="AW702" s="371"/>
      <c r="AX702" s="371"/>
      <c r="AY702" s="394"/>
      <c r="AZ702" s="372"/>
      <c r="BA702" s="372"/>
      <c r="BB702" s="372"/>
      <c r="BC702" s="372"/>
      <c r="BD702" s="372"/>
      <c r="BE702" s="365"/>
      <c r="BF702" s="366"/>
      <c r="BG702" s="366"/>
      <c r="BH702" s="366"/>
      <c r="BI702" s="366"/>
      <c r="BJ702" s="366"/>
      <c r="BK702" s="395"/>
      <c r="BL702" s="373"/>
      <c r="BM702" s="373"/>
      <c r="BN702" s="373"/>
      <c r="BO702" s="373"/>
      <c r="BP702" s="373"/>
      <c r="BQ702" s="390"/>
      <c r="BR702" s="368"/>
      <c r="BS702" s="368"/>
      <c r="BT702" s="368"/>
      <c r="BU702" s="368"/>
      <c r="BV702" s="368"/>
      <c r="BW702" s="394"/>
      <c r="BX702" s="372"/>
      <c r="BY702" s="372"/>
      <c r="BZ702" s="372"/>
      <c r="CA702" s="372"/>
      <c r="CB702" s="372"/>
      <c r="CC702" s="395"/>
      <c r="CD702" s="389"/>
      <c r="CE702" s="373"/>
      <c r="CF702" s="373"/>
      <c r="CG702" s="373"/>
      <c r="CH702" s="308"/>
    </row>
    <row r="703" spans="1:86" customFormat="1" hidden="1" x14ac:dyDescent="0.25">
      <c r="A703" s="510"/>
      <c r="B703" s="510"/>
      <c r="C703" s="510"/>
      <c r="D703" s="511"/>
      <c r="E703" s="510"/>
      <c r="F703" s="511"/>
      <c r="G703" s="481"/>
      <c r="H703" s="432"/>
      <c r="I703" s="433"/>
      <c r="J703" s="365"/>
      <c r="K703" s="365"/>
      <c r="L703" s="366"/>
      <c r="M703" s="366"/>
      <c r="N703" s="366"/>
      <c r="O703" s="389"/>
      <c r="P703" s="389"/>
      <c r="Q703" s="367"/>
      <c r="R703" s="367"/>
      <c r="S703" s="367"/>
      <c r="T703" s="367"/>
      <c r="U703" s="390"/>
      <c r="V703" s="368"/>
      <c r="W703" s="368"/>
      <c r="X703" s="368"/>
      <c r="Y703" s="368"/>
      <c r="Z703" s="368"/>
      <c r="AA703" s="391"/>
      <c r="AB703" s="369"/>
      <c r="AC703" s="369"/>
      <c r="AD703" s="369"/>
      <c r="AE703" s="369"/>
      <c r="AF703" s="369"/>
      <c r="AG703" s="392"/>
      <c r="AH703" s="370"/>
      <c r="AI703" s="370"/>
      <c r="AJ703" s="370"/>
      <c r="AK703" s="370"/>
      <c r="AL703" s="370"/>
      <c r="AM703" s="365"/>
      <c r="AN703" s="366"/>
      <c r="AO703" s="366"/>
      <c r="AP703" s="366"/>
      <c r="AQ703" s="366"/>
      <c r="AR703" s="366"/>
      <c r="AS703" s="393"/>
      <c r="AT703" s="371"/>
      <c r="AU703" s="371"/>
      <c r="AV703" s="371"/>
      <c r="AW703" s="371"/>
      <c r="AX703" s="371"/>
      <c r="AY703" s="394"/>
      <c r="AZ703" s="372"/>
      <c r="BA703" s="372"/>
      <c r="BB703" s="372"/>
      <c r="BC703" s="372"/>
      <c r="BD703" s="372"/>
      <c r="BE703" s="365"/>
      <c r="BF703" s="366"/>
      <c r="BG703" s="366"/>
      <c r="BH703" s="366"/>
      <c r="BI703" s="366"/>
      <c r="BJ703" s="366"/>
      <c r="BK703" s="395"/>
      <c r="BL703" s="373"/>
      <c r="BM703" s="373"/>
      <c r="BN703" s="373"/>
      <c r="BO703" s="373"/>
      <c r="BP703" s="373"/>
      <c r="BQ703" s="390"/>
      <c r="BR703" s="368"/>
      <c r="BS703" s="368"/>
      <c r="BT703" s="368"/>
      <c r="BU703" s="368"/>
      <c r="BV703" s="368"/>
      <c r="BW703" s="394"/>
      <c r="BX703" s="372"/>
      <c r="BY703" s="372"/>
      <c r="BZ703" s="372"/>
      <c r="CA703" s="372"/>
      <c r="CB703" s="372"/>
      <c r="CC703" s="395"/>
      <c r="CD703" s="389"/>
      <c r="CE703" s="373"/>
      <c r="CF703" s="373"/>
      <c r="CG703" s="373"/>
      <c r="CH703" s="308"/>
    </row>
    <row r="704" spans="1:86" customFormat="1" hidden="1" x14ac:dyDescent="0.25">
      <c r="A704" s="510"/>
      <c r="B704" s="510"/>
      <c r="C704" s="510"/>
      <c r="D704" s="511"/>
      <c r="E704" s="510"/>
      <c r="F704" s="511"/>
      <c r="G704" s="512"/>
      <c r="H704" s="436"/>
      <c r="I704" s="433"/>
      <c r="J704" s="365"/>
      <c r="K704" s="365"/>
      <c r="L704" s="366"/>
      <c r="M704" s="366"/>
      <c r="N704" s="366"/>
      <c r="O704" s="389"/>
      <c r="P704" s="389"/>
      <c r="Q704" s="367"/>
      <c r="R704" s="367"/>
      <c r="S704" s="367"/>
      <c r="T704" s="367"/>
      <c r="U704" s="390"/>
      <c r="V704" s="368"/>
      <c r="W704" s="368"/>
      <c r="X704" s="368"/>
      <c r="Y704" s="368"/>
      <c r="Z704" s="368"/>
      <c r="AA704" s="391"/>
      <c r="AB704" s="369"/>
      <c r="AC704" s="369"/>
      <c r="AD704" s="369"/>
      <c r="AE704" s="369"/>
      <c r="AF704" s="369"/>
      <c r="AG704" s="392"/>
      <c r="AH704" s="370"/>
      <c r="AI704" s="370"/>
      <c r="AJ704" s="370"/>
      <c r="AK704" s="370"/>
      <c r="AL704" s="370"/>
      <c r="AM704" s="365"/>
      <c r="AN704" s="366"/>
      <c r="AO704" s="366"/>
      <c r="AP704" s="366"/>
      <c r="AQ704" s="366"/>
      <c r="AR704" s="366"/>
      <c r="AS704" s="393"/>
      <c r="AT704" s="371"/>
      <c r="AU704" s="371"/>
      <c r="AV704" s="371"/>
      <c r="AW704" s="371"/>
      <c r="AX704" s="371"/>
      <c r="AY704" s="394"/>
      <c r="AZ704" s="372"/>
      <c r="BA704" s="372"/>
      <c r="BB704" s="372"/>
      <c r="BC704" s="372"/>
      <c r="BD704" s="372"/>
      <c r="BE704" s="365"/>
      <c r="BF704" s="366"/>
      <c r="BG704" s="366"/>
      <c r="BH704" s="366"/>
      <c r="BI704" s="366"/>
      <c r="BJ704" s="366"/>
      <c r="BK704" s="395"/>
      <c r="BL704" s="373"/>
      <c r="BM704" s="373"/>
      <c r="BN704" s="373"/>
      <c r="BO704" s="373"/>
      <c r="BP704" s="373"/>
      <c r="BQ704" s="390"/>
      <c r="BR704" s="368"/>
      <c r="BS704" s="368"/>
      <c r="BT704" s="368"/>
      <c r="BU704" s="368"/>
      <c r="BV704" s="368"/>
      <c r="BW704" s="394"/>
      <c r="BX704" s="372"/>
      <c r="BY704" s="372"/>
      <c r="BZ704" s="372"/>
      <c r="CA704" s="372"/>
      <c r="CB704" s="372"/>
      <c r="CC704" s="395"/>
      <c r="CD704" s="389"/>
      <c r="CE704" s="373"/>
      <c r="CF704" s="373"/>
      <c r="CG704" s="373"/>
      <c r="CH704" s="308"/>
    </row>
    <row r="705" spans="1:86" customFormat="1" hidden="1" x14ac:dyDescent="0.25">
      <c r="A705" s="510"/>
      <c r="B705" s="510"/>
      <c r="C705" s="510"/>
      <c r="D705" s="511"/>
      <c r="E705" s="510"/>
      <c r="F705" s="511"/>
      <c r="G705" s="512"/>
      <c r="H705" s="436"/>
      <c r="I705" s="433"/>
      <c r="J705" s="365"/>
      <c r="K705" s="365"/>
      <c r="L705" s="366"/>
      <c r="M705" s="366"/>
      <c r="N705" s="366"/>
      <c r="O705" s="389"/>
      <c r="P705" s="389"/>
      <c r="Q705" s="367"/>
      <c r="R705" s="367"/>
      <c r="S705" s="367"/>
      <c r="T705" s="367"/>
      <c r="U705" s="390"/>
      <c r="V705" s="368"/>
      <c r="W705" s="368"/>
      <c r="X705" s="368"/>
      <c r="Y705" s="368"/>
      <c r="Z705" s="368"/>
      <c r="AA705" s="391"/>
      <c r="AB705" s="369"/>
      <c r="AC705" s="369"/>
      <c r="AD705" s="369"/>
      <c r="AE705" s="369"/>
      <c r="AF705" s="369"/>
      <c r="AG705" s="392"/>
      <c r="AH705" s="370"/>
      <c r="AI705" s="370"/>
      <c r="AJ705" s="370"/>
      <c r="AK705" s="370"/>
      <c r="AL705" s="370"/>
      <c r="AM705" s="365"/>
      <c r="AN705" s="366"/>
      <c r="AO705" s="366"/>
      <c r="AP705" s="366"/>
      <c r="AQ705" s="366"/>
      <c r="AR705" s="366"/>
      <c r="AS705" s="393"/>
      <c r="AT705" s="371"/>
      <c r="AU705" s="371"/>
      <c r="AV705" s="371"/>
      <c r="AW705" s="371"/>
      <c r="AX705" s="371"/>
      <c r="AY705" s="394"/>
      <c r="AZ705" s="372"/>
      <c r="BA705" s="372"/>
      <c r="BB705" s="372"/>
      <c r="BC705" s="372"/>
      <c r="BD705" s="372"/>
      <c r="BE705" s="365"/>
      <c r="BF705" s="366"/>
      <c r="BG705" s="366"/>
      <c r="BH705" s="366"/>
      <c r="BI705" s="366"/>
      <c r="BJ705" s="366"/>
      <c r="BK705" s="395"/>
      <c r="BL705" s="373"/>
      <c r="BM705" s="373"/>
      <c r="BN705" s="373"/>
      <c r="BO705" s="373"/>
      <c r="BP705" s="373"/>
      <c r="BQ705" s="390"/>
      <c r="BR705" s="368"/>
      <c r="BS705" s="368"/>
      <c r="BT705" s="368"/>
      <c r="BU705" s="368"/>
      <c r="BV705" s="368"/>
      <c r="BW705" s="394"/>
      <c r="BX705" s="372"/>
      <c r="BY705" s="372"/>
      <c r="BZ705" s="372"/>
      <c r="CA705" s="372"/>
      <c r="CB705" s="372"/>
      <c r="CC705" s="395"/>
      <c r="CD705" s="389"/>
      <c r="CE705" s="373"/>
      <c r="CF705" s="373"/>
      <c r="CG705" s="373"/>
      <c r="CH705" s="308"/>
    </row>
    <row r="706" spans="1:86" customFormat="1" hidden="1" x14ac:dyDescent="0.25">
      <c r="A706" s="510"/>
      <c r="B706" s="510"/>
      <c r="C706" s="510"/>
      <c r="D706" s="511"/>
      <c r="E706" s="510"/>
      <c r="F706" s="511"/>
      <c r="G706" s="331"/>
      <c r="H706" s="432"/>
      <c r="I706" s="433"/>
      <c r="J706" s="366"/>
      <c r="K706" s="365"/>
      <c r="L706" s="366"/>
      <c r="M706" s="366"/>
      <c r="N706" s="366"/>
      <c r="O706" s="367"/>
      <c r="P706" s="367"/>
      <c r="Q706" s="367"/>
      <c r="R706" s="367"/>
      <c r="S706" s="367"/>
      <c r="T706" s="367"/>
      <c r="U706" s="368"/>
      <c r="V706" s="368"/>
      <c r="W706" s="368"/>
      <c r="X706" s="368"/>
      <c r="Y706" s="368"/>
      <c r="Z706" s="368"/>
      <c r="AA706" s="369"/>
      <c r="AB706" s="369"/>
      <c r="AC706" s="369"/>
      <c r="AD706" s="369"/>
      <c r="AE706" s="369"/>
      <c r="AF706" s="369"/>
      <c r="AG706" s="370"/>
      <c r="AH706" s="370"/>
      <c r="AI706" s="370"/>
      <c r="AJ706" s="370"/>
      <c r="AK706" s="370"/>
      <c r="AL706" s="370"/>
      <c r="AM706" s="366"/>
      <c r="AN706" s="366"/>
      <c r="AO706" s="366"/>
      <c r="AP706" s="366"/>
      <c r="AQ706" s="366"/>
      <c r="AR706" s="366"/>
      <c r="AS706" s="371"/>
      <c r="AT706" s="371"/>
      <c r="AU706" s="371"/>
      <c r="AV706" s="371"/>
      <c r="AW706" s="371"/>
      <c r="AX706" s="371"/>
      <c r="AY706" s="372"/>
      <c r="AZ706" s="372"/>
      <c r="BA706" s="372"/>
      <c r="BB706" s="372"/>
      <c r="BC706" s="372"/>
      <c r="BD706" s="372"/>
      <c r="BE706" s="366"/>
      <c r="BF706" s="366"/>
      <c r="BG706" s="366"/>
      <c r="BH706" s="366"/>
      <c r="BI706" s="366"/>
      <c r="BJ706" s="366"/>
      <c r="BK706" s="373"/>
      <c r="BL706" s="373"/>
      <c r="BM706" s="373"/>
      <c r="BN706" s="373"/>
      <c r="BO706" s="373"/>
      <c r="BP706" s="373"/>
      <c r="BQ706" s="368"/>
      <c r="BR706" s="368"/>
      <c r="BS706" s="368"/>
      <c r="BT706" s="368"/>
      <c r="BU706" s="368"/>
      <c r="BV706" s="368"/>
      <c r="BW706" s="372"/>
      <c r="BX706" s="372"/>
      <c r="BY706" s="372"/>
      <c r="BZ706" s="372"/>
      <c r="CA706" s="372"/>
      <c r="CB706" s="372"/>
      <c r="CC706" s="373"/>
      <c r="CD706" s="367"/>
      <c r="CE706" s="373"/>
      <c r="CF706" s="373"/>
      <c r="CG706" s="373"/>
      <c r="CH706" s="308"/>
    </row>
    <row r="707" spans="1:86" customFormat="1" hidden="1" x14ac:dyDescent="0.25">
      <c r="A707" s="510"/>
      <c r="B707" s="510"/>
      <c r="C707" s="510"/>
      <c r="D707" s="511"/>
      <c r="E707" s="510"/>
      <c r="F707" s="511"/>
      <c r="G707" s="481"/>
      <c r="H707" s="432"/>
      <c r="I707" s="433"/>
      <c r="J707" s="366"/>
      <c r="K707" s="365"/>
      <c r="L707" s="366"/>
      <c r="M707" s="366"/>
      <c r="N707" s="366"/>
      <c r="O707" s="367"/>
      <c r="P707" s="367"/>
      <c r="Q707" s="367"/>
      <c r="R707" s="367"/>
      <c r="S707" s="367"/>
      <c r="T707" s="367"/>
      <c r="U707" s="368"/>
      <c r="V707" s="368"/>
      <c r="W707" s="368"/>
      <c r="X707" s="368"/>
      <c r="Y707" s="368"/>
      <c r="Z707" s="368"/>
      <c r="AA707" s="369"/>
      <c r="AB707" s="369"/>
      <c r="AC707" s="369"/>
      <c r="AD707" s="369"/>
      <c r="AE707" s="369"/>
      <c r="AF707" s="369"/>
      <c r="AG707" s="370"/>
      <c r="AH707" s="370"/>
      <c r="AI707" s="370"/>
      <c r="AJ707" s="370"/>
      <c r="AK707" s="370"/>
      <c r="AL707" s="370"/>
      <c r="AM707" s="366"/>
      <c r="AN707" s="366"/>
      <c r="AO707" s="366"/>
      <c r="AP707" s="366"/>
      <c r="AQ707" s="366"/>
      <c r="AR707" s="366"/>
      <c r="AS707" s="371"/>
      <c r="AT707" s="371"/>
      <c r="AU707" s="371"/>
      <c r="AV707" s="371"/>
      <c r="AW707" s="371"/>
      <c r="AX707" s="371"/>
      <c r="AY707" s="372"/>
      <c r="AZ707" s="372"/>
      <c r="BA707" s="372"/>
      <c r="BB707" s="372"/>
      <c r="BC707" s="372"/>
      <c r="BD707" s="372"/>
      <c r="BE707" s="366"/>
      <c r="BF707" s="366"/>
      <c r="BG707" s="366"/>
      <c r="BH707" s="366"/>
      <c r="BI707" s="366"/>
      <c r="BJ707" s="366"/>
      <c r="BK707" s="373"/>
      <c r="BL707" s="373"/>
      <c r="BM707" s="373"/>
      <c r="BN707" s="373"/>
      <c r="BO707" s="373"/>
      <c r="BP707" s="373"/>
      <c r="BQ707" s="368"/>
      <c r="BR707" s="368"/>
      <c r="BS707" s="368"/>
      <c r="BT707" s="368"/>
      <c r="BU707" s="368"/>
      <c r="BV707" s="368"/>
      <c r="BW707" s="372"/>
      <c r="BX707" s="372"/>
      <c r="BY707" s="372"/>
      <c r="BZ707" s="372"/>
      <c r="CA707" s="372"/>
      <c r="CB707" s="372"/>
      <c r="CC707" s="373"/>
      <c r="CD707" s="367"/>
      <c r="CE707" s="373"/>
      <c r="CF707" s="373"/>
      <c r="CG707" s="373"/>
      <c r="CH707" s="308"/>
    </row>
    <row r="708" spans="1:86" customFormat="1" hidden="1" x14ac:dyDescent="0.25">
      <c r="A708" s="510"/>
      <c r="B708" s="510"/>
      <c r="C708" s="510"/>
      <c r="D708" s="511"/>
      <c r="E708" s="510"/>
      <c r="F708" s="511"/>
      <c r="G708" s="512"/>
      <c r="H708" s="436"/>
      <c r="I708" s="304"/>
      <c r="J708" s="366"/>
      <c r="K708" s="365"/>
      <c r="L708" s="366"/>
      <c r="M708" s="366"/>
      <c r="N708" s="366"/>
      <c r="O708" s="367"/>
      <c r="P708" s="367"/>
      <c r="Q708" s="367"/>
      <c r="R708" s="367"/>
      <c r="S708" s="367"/>
      <c r="T708" s="367"/>
      <c r="U708" s="368"/>
      <c r="V708" s="368"/>
      <c r="W708" s="368"/>
      <c r="X708" s="368"/>
      <c r="Y708" s="368"/>
      <c r="Z708" s="368"/>
      <c r="AA708" s="369"/>
      <c r="AB708" s="369"/>
      <c r="AC708" s="369"/>
      <c r="AD708" s="369"/>
      <c r="AE708" s="369"/>
      <c r="AF708" s="369"/>
      <c r="AG708" s="370"/>
      <c r="AH708" s="370"/>
      <c r="AI708" s="370"/>
      <c r="AJ708" s="370"/>
      <c r="AK708" s="370"/>
      <c r="AL708" s="370"/>
      <c r="AM708" s="366"/>
      <c r="AN708" s="366"/>
      <c r="AO708" s="366"/>
      <c r="AP708" s="366"/>
      <c r="AQ708" s="366"/>
      <c r="AR708" s="366"/>
      <c r="AS708" s="371"/>
      <c r="AT708" s="371"/>
      <c r="AU708" s="371"/>
      <c r="AV708" s="371"/>
      <c r="AW708" s="371"/>
      <c r="AX708" s="371"/>
      <c r="AY708" s="372"/>
      <c r="AZ708" s="372"/>
      <c r="BA708" s="372"/>
      <c r="BB708" s="372"/>
      <c r="BC708" s="372"/>
      <c r="BD708" s="372"/>
      <c r="BE708" s="366"/>
      <c r="BF708" s="366"/>
      <c r="BG708" s="366"/>
      <c r="BH708" s="366"/>
      <c r="BI708" s="366"/>
      <c r="BJ708" s="366"/>
      <c r="BK708" s="373"/>
      <c r="BL708" s="373"/>
      <c r="BM708" s="373"/>
      <c r="BN708" s="373"/>
      <c r="BO708" s="373"/>
      <c r="BP708" s="373"/>
      <c r="BQ708" s="368"/>
      <c r="BR708" s="368"/>
      <c r="BS708" s="368"/>
      <c r="BT708" s="368"/>
      <c r="BU708" s="368"/>
      <c r="BV708" s="368"/>
      <c r="BW708" s="372"/>
      <c r="BX708" s="372"/>
      <c r="BY708" s="372"/>
      <c r="BZ708" s="372"/>
      <c r="CA708" s="372"/>
      <c r="CB708" s="372"/>
      <c r="CC708" s="373"/>
      <c r="CD708" s="367"/>
      <c r="CE708" s="373"/>
      <c r="CF708" s="373"/>
      <c r="CG708" s="373"/>
      <c r="CH708" s="308"/>
    </row>
    <row r="709" spans="1:86" customFormat="1" hidden="1" x14ac:dyDescent="0.25">
      <c r="A709" s="510"/>
      <c r="B709" s="510"/>
      <c r="C709" s="510"/>
      <c r="D709" s="511"/>
      <c r="E709" s="510"/>
      <c r="F709" s="511"/>
      <c r="G709" s="512"/>
      <c r="H709" s="436"/>
      <c r="I709" s="433"/>
      <c r="J709" s="366"/>
      <c r="K709" s="365"/>
      <c r="L709" s="366"/>
      <c r="M709" s="366"/>
      <c r="N709" s="366"/>
      <c r="O709" s="367"/>
      <c r="P709" s="367"/>
      <c r="Q709" s="367"/>
      <c r="R709" s="367"/>
      <c r="S709" s="367"/>
      <c r="T709" s="367"/>
      <c r="U709" s="368"/>
      <c r="V709" s="368"/>
      <c r="W709" s="368"/>
      <c r="X709" s="368"/>
      <c r="Y709" s="368"/>
      <c r="Z709" s="368"/>
      <c r="AA709" s="369"/>
      <c r="AB709" s="369"/>
      <c r="AC709" s="369"/>
      <c r="AD709" s="369"/>
      <c r="AE709" s="369"/>
      <c r="AF709" s="369"/>
      <c r="AG709" s="370"/>
      <c r="AH709" s="370"/>
      <c r="AI709" s="370"/>
      <c r="AJ709" s="370"/>
      <c r="AK709" s="370"/>
      <c r="AL709" s="370"/>
      <c r="AM709" s="366"/>
      <c r="AN709" s="366"/>
      <c r="AO709" s="366"/>
      <c r="AP709" s="366"/>
      <c r="AQ709" s="366"/>
      <c r="AR709" s="366"/>
      <c r="AS709" s="371"/>
      <c r="AT709" s="371"/>
      <c r="AU709" s="371"/>
      <c r="AV709" s="371"/>
      <c r="AW709" s="371"/>
      <c r="AX709" s="371"/>
      <c r="AY709" s="372"/>
      <c r="AZ709" s="372"/>
      <c r="BA709" s="372"/>
      <c r="BB709" s="372"/>
      <c r="BC709" s="372"/>
      <c r="BD709" s="372"/>
      <c r="BE709" s="366"/>
      <c r="BF709" s="366"/>
      <c r="BG709" s="366"/>
      <c r="BH709" s="366"/>
      <c r="BI709" s="366"/>
      <c r="BJ709" s="366"/>
      <c r="BK709" s="373"/>
      <c r="BL709" s="373"/>
      <c r="BM709" s="373"/>
      <c r="BN709" s="373"/>
      <c r="BO709" s="373"/>
      <c r="BP709" s="373"/>
      <c r="BQ709" s="368"/>
      <c r="BR709" s="368"/>
      <c r="BS709" s="368"/>
      <c r="BT709" s="368"/>
      <c r="BU709" s="368"/>
      <c r="BV709" s="368"/>
      <c r="BW709" s="372"/>
      <c r="BX709" s="372"/>
      <c r="BY709" s="372"/>
      <c r="BZ709" s="372"/>
      <c r="CA709" s="372"/>
      <c r="CB709" s="372"/>
      <c r="CC709" s="373"/>
      <c r="CD709" s="367"/>
      <c r="CE709" s="373"/>
      <c r="CF709" s="373"/>
      <c r="CG709" s="373"/>
      <c r="CH709" s="308"/>
    </row>
    <row r="710" spans="1:86" customFormat="1" hidden="1" x14ac:dyDescent="0.25">
      <c r="A710" s="510"/>
      <c r="B710" s="510"/>
      <c r="C710" s="510"/>
      <c r="D710" s="511"/>
      <c r="E710" s="510"/>
      <c r="F710" s="511"/>
      <c r="G710" s="331"/>
      <c r="H710" s="432"/>
      <c r="I710" s="433"/>
      <c r="J710" s="366"/>
      <c r="K710" s="365"/>
      <c r="L710" s="366"/>
      <c r="M710" s="366"/>
      <c r="N710" s="366"/>
      <c r="O710" s="367"/>
      <c r="P710" s="367"/>
      <c r="Q710" s="367"/>
      <c r="R710" s="367"/>
      <c r="S710" s="367"/>
      <c r="T710" s="367"/>
      <c r="U710" s="368"/>
      <c r="V710" s="368"/>
      <c r="W710" s="368"/>
      <c r="X710" s="368"/>
      <c r="Y710" s="368"/>
      <c r="Z710" s="368"/>
      <c r="AA710" s="369"/>
      <c r="AB710" s="369"/>
      <c r="AC710" s="369"/>
      <c r="AD710" s="369"/>
      <c r="AE710" s="369"/>
      <c r="AF710" s="369"/>
      <c r="AG710" s="370"/>
      <c r="AH710" s="370"/>
      <c r="AI710" s="370"/>
      <c r="AJ710" s="370"/>
      <c r="AK710" s="370"/>
      <c r="AL710" s="370"/>
      <c r="AM710" s="366"/>
      <c r="AN710" s="366"/>
      <c r="AO710" s="366"/>
      <c r="AP710" s="366"/>
      <c r="AQ710" s="366"/>
      <c r="AR710" s="366"/>
      <c r="AS710" s="371"/>
      <c r="AT710" s="371"/>
      <c r="AU710" s="371"/>
      <c r="AV710" s="371"/>
      <c r="AW710" s="371"/>
      <c r="AX710" s="371"/>
      <c r="AY710" s="372"/>
      <c r="AZ710" s="372"/>
      <c r="BA710" s="372"/>
      <c r="BB710" s="372"/>
      <c r="BC710" s="372"/>
      <c r="BD710" s="372"/>
      <c r="BE710" s="366"/>
      <c r="BF710" s="366"/>
      <c r="BG710" s="366"/>
      <c r="BH710" s="366"/>
      <c r="BI710" s="366"/>
      <c r="BJ710" s="366"/>
      <c r="BK710" s="373"/>
      <c r="BL710" s="373"/>
      <c r="BM710" s="373"/>
      <c r="BN710" s="373"/>
      <c r="BO710" s="373"/>
      <c r="BP710" s="373"/>
      <c r="BQ710" s="368"/>
      <c r="BR710" s="368"/>
      <c r="BS710" s="368"/>
      <c r="BT710" s="368"/>
      <c r="BU710" s="368"/>
      <c r="BV710" s="368"/>
      <c r="BW710" s="372"/>
      <c r="BX710" s="372"/>
      <c r="BY710" s="372"/>
      <c r="BZ710" s="372"/>
      <c r="CA710" s="372"/>
      <c r="CB710" s="372"/>
      <c r="CC710" s="373"/>
      <c r="CD710" s="367"/>
      <c r="CE710" s="373"/>
      <c r="CF710" s="373"/>
      <c r="CG710" s="373"/>
      <c r="CH710" s="308"/>
    </row>
    <row r="711" spans="1:86" customFormat="1" hidden="1" x14ac:dyDescent="0.25">
      <c r="A711" s="510"/>
      <c r="B711" s="510"/>
      <c r="C711" s="510"/>
      <c r="D711" s="511"/>
      <c r="E711" s="510"/>
      <c r="F711" s="511"/>
      <c r="G711" s="331"/>
      <c r="H711" s="432"/>
      <c r="I711" s="433"/>
      <c r="J711" s="366"/>
      <c r="K711" s="365"/>
      <c r="L711" s="366"/>
      <c r="M711" s="366"/>
      <c r="N711" s="366"/>
      <c r="O711" s="367"/>
      <c r="P711" s="367"/>
      <c r="Q711" s="367"/>
      <c r="R711" s="367"/>
      <c r="S711" s="367"/>
      <c r="T711" s="367"/>
      <c r="U711" s="368"/>
      <c r="V711" s="368"/>
      <c r="W711" s="368"/>
      <c r="X711" s="368"/>
      <c r="Y711" s="368"/>
      <c r="Z711" s="368"/>
      <c r="AA711" s="369"/>
      <c r="AB711" s="369"/>
      <c r="AC711" s="369"/>
      <c r="AD711" s="369"/>
      <c r="AE711" s="369"/>
      <c r="AF711" s="369"/>
      <c r="AG711" s="370"/>
      <c r="AH711" s="370"/>
      <c r="AI711" s="370"/>
      <c r="AJ711" s="370"/>
      <c r="AK711" s="370"/>
      <c r="AL711" s="370"/>
      <c r="AM711" s="366"/>
      <c r="AN711" s="366"/>
      <c r="AO711" s="366"/>
      <c r="AP711" s="366"/>
      <c r="AQ711" s="366"/>
      <c r="AR711" s="366"/>
      <c r="AS711" s="371"/>
      <c r="AT711" s="371"/>
      <c r="AU711" s="371"/>
      <c r="AV711" s="371"/>
      <c r="AW711" s="371"/>
      <c r="AX711" s="371"/>
      <c r="AY711" s="372"/>
      <c r="AZ711" s="372"/>
      <c r="BA711" s="372"/>
      <c r="BB711" s="372"/>
      <c r="BC711" s="372"/>
      <c r="BD711" s="372"/>
      <c r="BE711" s="366"/>
      <c r="BF711" s="366"/>
      <c r="BG711" s="366"/>
      <c r="BH711" s="366"/>
      <c r="BI711" s="366"/>
      <c r="BJ711" s="366"/>
      <c r="BK711" s="373"/>
      <c r="BL711" s="373"/>
      <c r="BM711" s="373"/>
      <c r="BN711" s="373"/>
      <c r="BO711" s="373"/>
      <c r="BP711" s="373"/>
      <c r="BQ711" s="368"/>
      <c r="BR711" s="368"/>
      <c r="BS711" s="368"/>
      <c r="BT711" s="368"/>
      <c r="BU711" s="368"/>
      <c r="BV711" s="368"/>
      <c r="BW711" s="372"/>
      <c r="BX711" s="372"/>
      <c r="BY711" s="372"/>
      <c r="BZ711" s="372"/>
      <c r="CA711" s="372"/>
      <c r="CB711" s="372"/>
      <c r="CC711" s="373"/>
      <c r="CD711" s="367"/>
      <c r="CE711" s="373"/>
      <c r="CF711" s="373"/>
      <c r="CG711" s="373"/>
      <c r="CH711" s="308"/>
    </row>
    <row r="712" spans="1:86" customFormat="1" hidden="1" x14ac:dyDescent="0.25">
      <c r="A712" s="510"/>
      <c r="B712" s="510"/>
      <c r="C712" s="510"/>
      <c r="D712" s="511"/>
      <c r="E712" s="510"/>
      <c r="F712" s="511"/>
      <c r="G712" s="481"/>
      <c r="H712" s="432"/>
      <c r="I712" s="433"/>
      <c r="J712" s="366"/>
      <c r="K712" s="365"/>
      <c r="L712" s="366"/>
      <c r="M712" s="366"/>
      <c r="N712" s="366"/>
      <c r="O712" s="367"/>
      <c r="P712" s="367"/>
      <c r="Q712" s="367"/>
      <c r="R712" s="367"/>
      <c r="S712" s="367"/>
      <c r="T712" s="367"/>
      <c r="U712" s="368"/>
      <c r="V712" s="368"/>
      <c r="W712" s="368"/>
      <c r="X712" s="368"/>
      <c r="Y712" s="368"/>
      <c r="Z712" s="368"/>
      <c r="AA712" s="369"/>
      <c r="AB712" s="369"/>
      <c r="AC712" s="369"/>
      <c r="AD712" s="369"/>
      <c r="AE712" s="369"/>
      <c r="AF712" s="369"/>
      <c r="AG712" s="370"/>
      <c r="AH712" s="370"/>
      <c r="AI712" s="370"/>
      <c r="AJ712" s="370"/>
      <c r="AK712" s="370"/>
      <c r="AL712" s="370"/>
      <c r="AM712" s="366"/>
      <c r="AN712" s="366"/>
      <c r="AO712" s="366"/>
      <c r="AP712" s="366"/>
      <c r="AQ712" s="366"/>
      <c r="AR712" s="366"/>
      <c r="AS712" s="371"/>
      <c r="AT712" s="371"/>
      <c r="AU712" s="371"/>
      <c r="AV712" s="371"/>
      <c r="AW712" s="371"/>
      <c r="AX712" s="371"/>
      <c r="AY712" s="372"/>
      <c r="AZ712" s="372"/>
      <c r="BA712" s="372"/>
      <c r="BB712" s="372"/>
      <c r="BC712" s="372"/>
      <c r="BD712" s="372"/>
      <c r="BE712" s="366"/>
      <c r="BF712" s="366"/>
      <c r="BG712" s="366"/>
      <c r="BH712" s="366"/>
      <c r="BI712" s="366"/>
      <c r="BJ712" s="366"/>
      <c r="BK712" s="373"/>
      <c r="BL712" s="373"/>
      <c r="BM712" s="373"/>
      <c r="BN712" s="373"/>
      <c r="BO712" s="373"/>
      <c r="BP712" s="373"/>
      <c r="BQ712" s="368"/>
      <c r="BR712" s="368"/>
      <c r="BS712" s="368"/>
      <c r="BT712" s="368"/>
      <c r="BU712" s="368"/>
      <c r="BV712" s="368"/>
      <c r="BW712" s="372"/>
      <c r="BX712" s="372"/>
      <c r="BY712" s="372"/>
      <c r="BZ712" s="372"/>
      <c r="CA712" s="372"/>
      <c r="CB712" s="372"/>
      <c r="CC712" s="373"/>
      <c r="CD712" s="367"/>
      <c r="CE712" s="373"/>
      <c r="CF712" s="373"/>
      <c r="CG712" s="373"/>
      <c r="CH712" s="308"/>
    </row>
    <row r="713" spans="1:86" customFormat="1" hidden="1" x14ac:dyDescent="0.25">
      <c r="A713" s="510"/>
      <c r="B713" s="510"/>
      <c r="C713" s="510"/>
      <c r="D713" s="511"/>
      <c r="E713" s="510"/>
      <c r="F713" s="511"/>
      <c r="G713" s="512"/>
      <c r="H713" s="436"/>
      <c r="I713" s="433"/>
      <c r="J713" s="366"/>
      <c r="K713" s="365"/>
      <c r="L713" s="366"/>
      <c r="M713" s="366"/>
      <c r="N713" s="366"/>
      <c r="O713" s="367"/>
      <c r="P713" s="367"/>
      <c r="Q713" s="367"/>
      <c r="R713" s="367"/>
      <c r="S713" s="367"/>
      <c r="T713" s="367"/>
      <c r="U713" s="368"/>
      <c r="V713" s="368"/>
      <c r="W713" s="368"/>
      <c r="X713" s="368"/>
      <c r="Y713" s="368"/>
      <c r="Z713" s="368"/>
      <c r="AA713" s="369"/>
      <c r="AB713" s="369"/>
      <c r="AC713" s="369"/>
      <c r="AD713" s="369"/>
      <c r="AE713" s="369"/>
      <c r="AF713" s="369"/>
      <c r="AG713" s="370"/>
      <c r="AH713" s="370"/>
      <c r="AI713" s="370"/>
      <c r="AJ713" s="370"/>
      <c r="AK713" s="370"/>
      <c r="AL713" s="370"/>
      <c r="AM713" s="366"/>
      <c r="AN713" s="366"/>
      <c r="AO713" s="366"/>
      <c r="AP713" s="366"/>
      <c r="AQ713" s="366"/>
      <c r="AR713" s="366"/>
      <c r="AS713" s="371"/>
      <c r="AT713" s="371"/>
      <c r="AU713" s="371"/>
      <c r="AV713" s="371"/>
      <c r="AW713" s="371"/>
      <c r="AX713" s="371"/>
      <c r="AY713" s="372"/>
      <c r="AZ713" s="372"/>
      <c r="BA713" s="372"/>
      <c r="BB713" s="372"/>
      <c r="BC713" s="372"/>
      <c r="BD713" s="372"/>
      <c r="BE713" s="366"/>
      <c r="BF713" s="366"/>
      <c r="BG713" s="366"/>
      <c r="BH713" s="366"/>
      <c r="BI713" s="366"/>
      <c r="BJ713" s="366"/>
      <c r="BK713" s="373"/>
      <c r="BL713" s="373"/>
      <c r="BM713" s="373"/>
      <c r="BN713" s="373"/>
      <c r="BO713" s="373"/>
      <c r="BP713" s="373"/>
      <c r="BQ713" s="368"/>
      <c r="BR713" s="368"/>
      <c r="BS713" s="368"/>
      <c r="BT713" s="368"/>
      <c r="BU713" s="368"/>
      <c r="BV713" s="368"/>
      <c r="BW713" s="372"/>
      <c r="BX713" s="372"/>
      <c r="BY713" s="372"/>
      <c r="BZ713" s="372"/>
      <c r="CA713" s="372"/>
      <c r="CB713" s="372"/>
      <c r="CC713" s="373"/>
      <c r="CD713" s="367"/>
      <c r="CE713" s="373"/>
      <c r="CF713" s="373"/>
      <c r="CG713" s="373"/>
      <c r="CH713" s="308"/>
    </row>
    <row r="714" spans="1:86" customFormat="1" hidden="1" x14ac:dyDescent="0.25">
      <c r="A714" s="510"/>
      <c r="B714" s="510"/>
      <c r="C714" s="510"/>
      <c r="D714" s="511"/>
      <c r="E714" s="510"/>
      <c r="F714" s="511"/>
      <c r="G714" s="512"/>
      <c r="H714" s="436"/>
      <c r="I714" s="433"/>
      <c r="J714" s="366"/>
      <c r="K714" s="365"/>
      <c r="L714" s="366"/>
      <c r="M714" s="366"/>
      <c r="N714" s="366"/>
      <c r="O714" s="367"/>
      <c r="P714" s="367"/>
      <c r="Q714" s="367"/>
      <c r="R714" s="367"/>
      <c r="S714" s="367"/>
      <c r="T714" s="367"/>
      <c r="U714" s="368"/>
      <c r="V714" s="368"/>
      <c r="W714" s="368"/>
      <c r="X714" s="368"/>
      <c r="Y714" s="368"/>
      <c r="Z714" s="368"/>
      <c r="AA714" s="369"/>
      <c r="AB714" s="369"/>
      <c r="AC714" s="369"/>
      <c r="AD714" s="369"/>
      <c r="AE714" s="369"/>
      <c r="AF714" s="369"/>
      <c r="AG714" s="370"/>
      <c r="AH714" s="370"/>
      <c r="AI714" s="370"/>
      <c r="AJ714" s="370"/>
      <c r="AK714" s="370"/>
      <c r="AL714" s="370"/>
      <c r="AM714" s="366"/>
      <c r="AN714" s="366"/>
      <c r="AO714" s="366"/>
      <c r="AP714" s="366"/>
      <c r="AQ714" s="366"/>
      <c r="AR714" s="366"/>
      <c r="AS714" s="371"/>
      <c r="AT714" s="371"/>
      <c r="AU714" s="371"/>
      <c r="AV714" s="371"/>
      <c r="AW714" s="371"/>
      <c r="AX714" s="371"/>
      <c r="AY714" s="372"/>
      <c r="AZ714" s="372"/>
      <c r="BA714" s="372"/>
      <c r="BB714" s="372"/>
      <c r="BC714" s="372"/>
      <c r="BD714" s="372"/>
      <c r="BE714" s="366"/>
      <c r="BF714" s="366"/>
      <c r="BG714" s="366"/>
      <c r="BH714" s="366"/>
      <c r="BI714" s="366"/>
      <c r="BJ714" s="366"/>
      <c r="BK714" s="373"/>
      <c r="BL714" s="373"/>
      <c r="BM714" s="373"/>
      <c r="BN714" s="373"/>
      <c r="BO714" s="373"/>
      <c r="BP714" s="373"/>
      <c r="BQ714" s="368"/>
      <c r="BR714" s="368"/>
      <c r="BS714" s="368"/>
      <c r="BT714" s="368"/>
      <c r="BU714" s="368"/>
      <c r="BV714" s="368"/>
      <c r="BW714" s="372"/>
      <c r="BX714" s="372"/>
      <c r="BY714" s="372"/>
      <c r="BZ714" s="372"/>
      <c r="CA714" s="372"/>
      <c r="CB714" s="372"/>
      <c r="CC714" s="373"/>
      <c r="CD714" s="367"/>
      <c r="CE714" s="373"/>
      <c r="CF714" s="373"/>
      <c r="CG714" s="373"/>
      <c r="CH714" s="308"/>
    </row>
    <row r="715" spans="1:86" customFormat="1" hidden="1" x14ac:dyDescent="0.25">
      <c r="A715" s="510"/>
      <c r="B715" s="510"/>
      <c r="C715" s="510"/>
      <c r="D715" s="511"/>
      <c r="E715" s="510"/>
      <c r="F715" s="511"/>
      <c r="G715" s="331"/>
      <c r="H715" s="432"/>
      <c r="I715" s="433"/>
      <c r="J715" s="366"/>
      <c r="K715" s="365"/>
      <c r="L715" s="366"/>
      <c r="M715" s="366"/>
      <c r="N715" s="366"/>
      <c r="O715" s="367"/>
      <c r="P715" s="367"/>
      <c r="Q715" s="367"/>
      <c r="R715" s="367"/>
      <c r="S715" s="367"/>
      <c r="T715" s="367"/>
      <c r="U715" s="368"/>
      <c r="V715" s="368"/>
      <c r="W715" s="368"/>
      <c r="X715" s="368"/>
      <c r="Y715" s="368"/>
      <c r="Z715" s="368"/>
      <c r="AA715" s="369"/>
      <c r="AB715" s="369"/>
      <c r="AC715" s="369"/>
      <c r="AD715" s="369"/>
      <c r="AE715" s="369"/>
      <c r="AF715" s="369"/>
      <c r="AG715" s="370"/>
      <c r="AH715" s="370"/>
      <c r="AI715" s="370"/>
      <c r="AJ715" s="370"/>
      <c r="AK715" s="370"/>
      <c r="AL715" s="370"/>
      <c r="AM715" s="366"/>
      <c r="AN715" s="366"/>
      <c r="AO715" s="366"/>
      <c r="AP715" s="366"/>
      <c r="AQ715" s="366"/>
      <c r="AR715" s="366"/>
      <c r="AS715" s="371"/>
      <c r="AT715" s="371"/>
      <c r="AU715" s="371"/>
      <c r="AV715" s="371"/>
      <c r="AW715" s="371"/>
      <c r="AX715" s="371"/>
      <c r="AY715" s="372"/>
      <c r="AZ715" s="372"/>
      <c r="BA715" s="372"/>
      <c r="BB715" s="372"/>
      <c r="BC715" s="372"/>
      <c r="BD715" s="372"/>
      <c r="BE715" s="366"/>
      <c r="BF715" s="366"/>
      <c r="BG715" s="366"/>
      <c r="BH715" s="366"/>
      <c r="BI715" s="366"/>
      <c r="BJ715" s="366"/>
      <c r="BK715" s="373"/>
      <c r="BL715" s="373"/>
      <c r="BM715" s="373"/>
      <c r="BN715" s="373"/>
      <c r="BO715" s="373"/>
      <c r="BP715" s="373"/>
      <c r="BQ715" s="368"/>
      <c r="BR715" s="368"/>
      <c r="BS715" s="368"/>
      <c r="BT715" s="368"/>
      <c r="BU715" s="368"/>
      <c r="BV715" s="368"/>
      <c r="BW715" s="372"/>
      <c r="BX715" s="372"/>
      <c r="BY715" s="372"/>
      <c r="BZ715" s="372"/>
      <c r="CA715" s="372"/>
      <c r="CB715" s="372"/>
      <c r="CC715" s="373"/>
      <c r="CD715" s="367"/>
      <c r="CE715" s="373"/>
      <c r="CF715" s="373"/>
      <c r="CG715" s="373"/>
      <c r="CH715" s="308"/>
    </row>
    <row r="716" spans="1:86" customFormat="1" hidden="1" x14ac:dyDescent="0.25">
      <c r="A716" s="510"/>
      <c r="B716" s="510"/>
      <c r="C716" s="510"/>
      <c r="D716" s="511"/>
      <c r="E716" s="510"/>
      <c r="F716" s="511"/>
      <c r="G716" s="331"/>
      <c r="H716" s="432"/>
      <c r="I716" s="433"/>
      <c r="J716" s="366"/>
      <c r="K716" s="365"/>
      <c r="L716" s="366"/>
      <c r="M716" s="366"/>
      <c r="N716" s="366"/>
      <c r="O716" s="367"/>
      <c r="P716" s="367"/>
      <c r="Q716" s="367"/>
      <c r="R716" s="367"/>
      <c r="S716" s="367"/>
      <c r="T716" s="367"/>
      <c r="U716" s="368"/>
      <c r="V716" s="368"/>
      <c r="W716" s="368"/>
      <c r="X716" s="368"/>
      <c r="Y716" s="368"/>
      <c r="Z716" s="368"/>
      <c r="AA716" s="369"/>
      <c r="AB716" s="369"/>
      <c r="AC716" s="369"/>
      <c r="AD716" s="369"/>
      <c r="AE716" s="369"/>
      <c r="AF716" s="369"/>
      <c r="AG716" s="370"/>
      <c r="AH716" s="370"/>
      <c r="AI716" s="370"/>
      <c r="AJ716" s="370"/>
      <c r="AK716" s="370"/>
      <c r="AL716" s="370"/>
      <c r="AM716" s="366"/>
      <c r="AN716" s="366"/>
      <c r="AO716" s="366"/>
      <c r="AP716" s="366"/>
      <c r="AQ716" s="366"/>
      <c r="AR716" s="366"/>
      <c r="AS716" s="371"/>
      <c r="AT716" s="371"/>
      <c r="AU716" s="371"/>
      <c r="AV716" s="371"/>
      <c r="AW716" s="371"/>
      <c r="AX716" s="371"/>
      <c r="AY716" s="372"/>
      <c r="AZ716" s="372"/>
      <c r="BA716" s="372"/>
      <c r="BB716" s="372"/>
      <c r="BC716" s="372"/>
      <c r="BD716" s="372"/>
      <c r="BE716" s="366"/>
      <c r="BF716" s="366"/>
      <c r="BG716" s="366"/>
      <c r="BH716" s="366"/>
      <c r="BI716" s="366"/>
      <c r="BJ716" s="366"/>
      <c r="BK716" s="373"/>
      <c r="BL716" s="373"/>
      <c r="BM716" s="373"/>
      <c r="BN716" s="373"/>
      <c r="BO716" s="373"/>
      <c r="BP716" s="373"/>
      <c r="BQ716" s="368"/>
      <c r="BR716" s="368"/>
      <c r="BS716" s="368"/>
      <c r="BT716" s="368"/>
      <c r="BU716" s="368"/>
      <c r="BV716" s="368"/>
      <c r="BW716" s="372"/>
      <c r="BX716" s="372"/>
      <c r="BY716" s="372"/>
      <c r="BZ716" s="372"/>
      <c r="CA716" s="372"/>
      <c r="CB716" s="372"/>
      <c r="CC716" s="373"/>
      <c r="CD716" s="367"/>
      <c r="CE716" s="373"/>
      <c r="CF716" s="373"/>
      <c r="CG716" s="373"/>
      <c r="CH716" s="308"/>
    </row>
    <row r="717" spans="1:86" customFormat="1" hidden="1" x14ac:dyDescent="0.25">
      <c r="A717" s="510"/>
      <c r="B717" s="510"/>
      <c r="C717" s="510"/>
      <c r="D717" s="511"/>
      <c r="E717" s="510"/>
      <c r="F717" s="511"/>
      <c r="G717" s="481"/>
      <c r="H717" s="432"/>
      <c r="I717" s="433"/>
      <c r="J717" s="366"/>
      <c r="K717" s="365"/>
      <c r="L717" s="366"/>
      <c r="M717" s="366"/>
      <c r="N717" s="366"/>
      <c r="O717" s="367"/>
      <c r="P717" s="367"/>
      <c r="Q717" s="367"/>
      <c r="R717" s="367"/>
      <c r="S717" s="367"/>
      <c r="T717" s="367"/>
      <c r="U717" s="368"/>
      <c r="V717" s="368"/>
      <c r="W717" s="368"/>
      <c r="X717" s="368"/>
      <c r="Y717" s="368"/>
      <c r="Z717" s="368"/>
      <c r="AA717" s="369"/>
      <c r="AB717" s="369"/>
      <c r="AC717" s="369"/>
      <c r="AD717" s="369"/>
      <c r="AE717" s="369"/>
      <c r="AF717" s="369"/>
      <c r="AG717" s="370"/>
      <c r="AH717" s="370"/>
      <c r="AI717" s="370"/>
      <c r="AJ717" s="370"/>
      <c r="AK717" s="370"/>
      <c r="AL717" s="370"/>
      <c r="AM717" s="366"/>
      <c r="AN717" s="366"/>
      <c r="AO717" s="366"/>
      <c r="AP717" s="366"/>
      <c r="AQ717" s="366"/>
      <c r="AR717" s="366"/>
      <c r="AS717" s="371"/>
      <c r="AT717" s="371"/>
      <c r="AU717" s="371"/>
      <c r="AV717" s="371"/>
      <c r="AW717" s="371"/>
      <c r="AX717" s="371"/>
      <c r="AY717" s="372"/>
      <c r="AZ717" s="372"/>
      <c r="BA717" s="372"/>
      <c r="BB717" s="372"/>
      <c r="BC717" s="372"/>
      <c r="BD717" s="372"/>
      <c r="BE717" s="366"/>
      <c r="BF717" s="366"/>
      <c r="BG717" s="366"/>
      <c r="BH717" s="366"/>
      <c r="BI717" s="366"/>
      <c r="BJ717" s="366"/>
      <c r="BK717" s="373"/>
      <c r="BL717" s="373"/>
      <c r="BM717" s="373"/>
      <c r="BN717" s="373"/>
      <c r="BO717" s="373"/>
      <c r="BP717" s="373"/>
      <c r="BQ717" s="368"/>
      <c r="BR717" s="368"/>
      <c r="BS717" s="368"/>
      <c r="BT717" s="368"/>
      <c r="BU717" s="368"/>
      <c r="BV717" s="368"/>
      <c r="BW717" s="372"/>
      <c r="BX717" s="372"/>
      <c r="BY717" s="372"/>
      <c r="BZ717" s="372"/>
      <c r="CA717" s="372"/>
      <c r="CB717" s="372"/>
      <c r="CC717" s="373"/>
      <c r="CD717" s="367"/>
      <c r="CE717" s="373"/>
      <c r="CF717" s="373"/>
      <c r="CG717" s="373"/>
      <c r="CH717" s="308"/>
    </row>
    <row r="718" spans="1:86" customFormat="1" hidden="1" x14ac:dyDescent="0.25">
      <c r="A718" s="510"/>
      <c r="B718" s="510"/>
      <c r="C718" s="510"/>
      <c r="D718" s="511"/>
      <c r="E718" s="510"/>
      <c r="F718" s="511"/>
      <c r="G718" s="331"/>
      <c r="H718" s="436"/>
      <c r="I718" s="433"/>
      <c r="J718" s="366"/>
      <c r="K718" s="365"/>
      <c r="L718" s="366"/>
      <c r="M718" s="366"/>
      <c r="N718" s="366"/>
      <c r="O718" s="367"/>
      <c r="P718" s="367"/>
      <c r="Q718" s="367"/>
      <c r="R718" s="367"/>
      <c r="S718" s="367"/>
      <c r="T718" s="367"/>
      <c r="U718" s="368"/>
      <c r="V718" s="368"/>
      <c r="W718" s="368"/>
      <c r="X718" s="368"/>
      <c r="Y718" s="368"/>
      <c r="Z718" s="368"/>
      <c r="AA718" s="369"/>
      <c r="AB718" s="369"/>
      <c r="AC718" s="369"/>
      <c r="AD718" s="369"/>
      <c r="AE718" s="369"/>
      <c r="AF718" s="369"/>
      <c r="AG718" s="370"/>
      <c r="AH718" s="370"/>
      <c r="AI718" s="370"/>
      <c r="AJ718" s="370"/>
      <c r="AK718" s="370"/>
      <c r="AL718" s="370"/>
      <c r="AM718" s="366"/>
      <c r="AN718" s="366"/>
      <c r="AO718" s="366"/>
      <c r="AP718" s="366"/>
      <c r="AQ718" s="366"/>
      <c r="AR718" s="366"/>
      <c r="AS718" s="371"/>
      <c r="AT718" s="371"/>
      <c r="AU718" s="371"/>
      <c r="AV718" s="371"/>
      <c r="AW718" s="371"/>
      <c r="AX718" s="371"/>
      <c r="AY718" s="372"/>
      <c r="AZ718" s="372"/>
      <c r="BA718" s="372"/>
      <c r="BB718" s="372"/>
      <c r="BC718" s="372"/>
      <c r="BD718" s="372"/>
      <c r="BE718" s="366"/>
      <c r="BF718" s="366"/>
      <c r="BG718" s="366"/>
      <c r="BH718" s="366"/>
      <c r="BI718" s="366"/>
      <c r="BJ718" s="366"/>
      <c r="BK718" s="373"/>
      <c r="BL718" s="373"/>
      <c r="BM718" s="373"/>
      <c r="BN718" s="373"/>
      <c r="BO718" s="373"/>
      <c r="BP718" s="373"/>
      <c r="BQ718" s="368"/>
      <c r="BR718" s="368"/>
      <c r="BS718" s="368"/>
      <c r="BT718" s="368"/>
      <c r="BU718" s="368"/>
      <c r="BV718" s="368"/>
      <c r="BW718" s="372"/>
      <c r="BX718" s="372"/>
      <c r="BY718" s="372"/>
      <c r="BZ718" s="372"/>
      <c r="CA718" s="372"/>
      <c r="CB718" s="372"/>
      <c r="CC718" s="373"/>
      <c r="CD718" s="367"/>
      <c r="CE718" s="373"/>
      <c r="CF718" s="373"/>
      <c r="CG718" s="373"/>
      <c r="CH718" s="308"/>
    </row>
    <row r="719" spans="1:86" customFormat="1" hidden="1" x14ac:dyDescent="0.25">
      <c r="A719" s="510"/>
      <c r="B719" s="510"/>
      <c r="C719" s="510"/>
      <c r="D719" s="511"/>
      <c r="E719" s="510"/>
      <c r="F719" s="511"/>
      <c r="G719" s="331"/>
      <c r="H719" s="436"/>
      <c r="I719" s="433"/>
      <c r="J719" s="366"/>
      <c r="K719" s="365"/>
      <c r="L719" s="366"/>
      <c r="M719" s="366"/>
      <c r="N719" s="366"/>
      <c r="O719" s="367"/>
      <c r="P719" s="367"/>
      <c r="Q719" s="367"/>
      <c r="R719" s="367"/>
      <c r="S719" s="367"/>
      <c r="T719" s="367"/>
      <c r="U719" s="368"/>
      <c r="V719" s="368"/>
      <c r="W719" s="368"/>
      <c r="X719" s="368"/>
      <c r="Y719" s="368"/>
      <c r="Z719" s="368"/>
      <c r="AA719" s="369"/>
      <c r="AB719" s="369"/>
      <c r="AC719" s="369"/>
      <c r="AD719" s="369"/>
      <c r="AE719" s="369"/>
      <c r="AF719" s="369"/>
      <c r="AG719" s="370"/>
      <c r="AH719" s="370"/>
      <c r="AI719" s="370"/>
      <c r="AJ719" s="370"/>
      <c r="AK719" s="370"/>
      <c r="AL719" s="370"/>
      <c r="AM719" s="366"/>
      <c r="AN719" s="366"/>
      <c r="AO719" s="366"/>
      <c r="AP719" s="366"/>
      <c r="AQ719" s="366"/>
      <c r="AR719" s="366"/>
      <c r="AS719" s="371"/>
      <c r="AT719" s="371"/>
      <c r="AU719" s="371"/>
      <c r="AV719" s="371"/>
      <c r="AW719" s="371"/>
      <c r="AX719" s="371"/>
      <c r="AY719" s="372"/>
      <c r="AZ719" s="372"/>
      <c r="BA719" s="372"/>
      <c r="BB719" s="372"/>
      <c r="BC719" s="372"/>
      <c r="BD719" s="372"/>
      <c r="BE719" s="366"/>
      <c r="BF719" s="366"/>
      <c r="BG719" s="366"/>
      <c r="BH719" s="366"/>
      <c r="BI719" s="366"/>
      <c r="BJ719" s="366"/>
      <c r="BK719" s="373"/>
      <c r="BL719" s="373"/>
      <c r="BM719" s="373"/>
      <c r="BN719" s="373"/>
      <c r="BO719" s="373"/>
      <c r="BP719" s="373"/>
      <c r="BQ719" s="368"/>
      <c r="BR719" s="368"/>
      <c r="BS719" s="368"/>
      <c r="BT719" s="368"/>
      <c r="BU719" s="368"/>
      <c r="BV719" s="368"/>
      <c r="BW719" s="372"/>
      <c r="BX719" s="372"/>
      <c r="BY719" s="372"/>
      <c r="BZ719" s="372"/>
      <c r="CA719" s="372"/>
      <c r="CB719" s="372"/>
      <c r="CC719" s="373"/>
      <c r="CD719" s="367"/>
      <c r="CE719" s="373"/>
      <c r="CF719" s="373"/>
      <c r="CG719" s="373"/>
      <c r="CH719" s="308"/>
    </row>
    <row r="720" spans="1:86" customFormat="1" hidden="1" x14ac:dyDescent="0.25">
      <c r="A720" s="510"/>
      <c r="B720" s="510"/>
      <c r="C720" s="510"/>
      <c r="D720" s="511"/>
      <c r="E720" s="510"/>
      <c r="F720" s="511"/>
      <c r="G720" s="331"/>
      <c r="H720" s="432"/>
      <c r="I720" s="433"/>
      <c r="J720" s="366"/>
      <c r="K720" s="365"/>
      <c r="L720" s="366"/>
      <c r="M720" s="366"/>
      <c r="N720" s="366"/>
      <c r="O720" s="367"/>
      <c r="P720" s="367"/>
      <c r="Q720" s="367"/>
      <c r="R720" s="367"/>
      <c r="S720" s="367"/>
      <c r="T720" s="367"/>
      <c r="U720" s="368"/>
      <c r="V720" s="368"/>
      <c r="W720" s="368"/>
      <c r="X720" s="368"/>
      <c r="Y720" s="368"/>
      <c r="Z720" s="368"/>
      <c r="AA720" s="369"/>
      <c r="AB720" s="369"/>
      <c r="AC720" s="369"/>
      <c r="AD720" s="369"/>
      <c r="AE720" s="369"/>
      <c r="AF720" s="369"/>
      <c r="AG720" s="370"/>
      <c r="AH720" s="370"/>
      <c r="AI720" s="370"/>
      <c r="AJ720" s="370"/>
      <c r="AK720" s="370"/>
      <c r="AL720" s="370"/>
      <c r="AM720" s="366"/>
      <c r="AN720" s="366"/>
      <c r="AO720" s="366"/>
      <c r="AP720" s="366"/>
      <c r="AQ720" s="366"/>
      <c r="AR720" s="366"/>
      <c r="AS720" s="371"/>
      <c r="AT720" s="371"/>
      <c r="AU720" s="371"/>
      <c r="AV720" s="371"/>
      <c r="AW720" s="371"/>
      <c r="AX720" s="371"/>
      <c r="AY720" s="372"/>
      <c r="AZ720" s="372"/>
      <c r="BA720" s="372"/>
      <c r="BB720" s="372"/>
      <c r="BC720" s="372"/>
      <c r="BD720" s="372"/>
      <c r="BE720" s="366"/>
      <c r="BF720" s="366"/>
      <c r="BG720" s="366"/>
      <c r="BH720" s="366"/>
      <c r="BI720" s="366"/>
      <c r="BJ720" s="366"/>
      <c r="BK720" s="373"/>
      <c r="BL720" s="373"/>
      <c r="BM720" s="373"/>
      <c r="BN720" s="373"/>
      <c r="BO720" s="373"/>
      <c r="BP720" s="373"/>
      <c r="BQ720" s="368"/>
      <c r="BR720" s="368"/>
      <c r="BS720" s="368"/>
      <c r="BT720" s="368"/>
      <c r="BU720" s="368"/>
      <c r="BV720" s="368"/>
      <c r="BW720" s="372"/>
      <c r="BX720" s="372"/>
      <c r="BY720" s="372"/>
      <c r="BZ720" s="372"/>
      <c r="CA720" s="372"/>
      <c r="CB720" s="372"/>
      <c r="CC720" s="373"/>
      <c r="CD720" s="367"/>
      <c r="CE720" s="373"/>
      <c r="CF720" s="373"/>
      <c r="CG720" s="373"/>
      <c r="CH720" s="308"/>
    </row>
    <row r="721" spans="1:86" customFormat="1" hidden="1" x14ac:dyDescent="0.25">
      <c r="A721" s="510"/>
      <c r="B721" s="510"/>
      <c r="C721" s="510"/>
      <c r="D721" s="511"/>
      <c r="E721" s="510"/>
      <c r="F721" s="511"/>
      <c r="G721" s="331"/>
      <c r="H721" s="436"/>
      <c r="I721" s="433"/>
      <c r="J721" s="366"/>
      <c r="K721" s="365"/>
      <c r="L721" s="366"/>
      <c r="M721" s="366"/>
      <c r="N721" s="366"/>
      <c r="O721" s="367"/>
      <c r="P721" s="367"/>
      <c r="Q721" s="367"/>
      <c r="R721" s="367"/>
      <c r="S721" s="367"/>
      <c r="T721" s="367"/>
      <c r="U721" s="368"/>
      <c r="V721" s="368"/>
      <c r="W721" s="368"/>
      <c r="X721" s="368"/>
      <c r="Y721" s="368"/>
      <c r="Z721" s="368"/>
      <c r="AA721" s="369"/>
      <c r="AB721" s="369"/>
      <c r="AC721" s="369"/>
      <c r="AD721" s="369"/>
      <c r="AE721" s="369"/>
      <c r="AF721" s="369"/>
      <c r="AG721" s="370"/>
      <c r="AH721" s="370"/>
      <c r="AI721" s="370"/>
      <c r="AJ721" s="370"/>
      <c r="AK721" s="370"/>
      <c r="AL721" s="370"/>
      <c r="AM721" s="366"/>
      <c r="AN721" s="366"/>
      <c r="AO721" s="366"/>
      <c r="AP721" s="366"/>
      <c r="AQ721" s="366"/>
      <c r="AR721" s="366"/>
      <c r="AS721" s="371"/>
      <c r="AT721" s="371"/>
      <c r="AU721" s="371"/>
      <c r="AV721" s="371"/>
      <c r="AW721" s="371"/>
      <c r="AX721" s="371"/>
      <c r="AY721" s="372"/>
      <c r="AZ721" s="372"/>
      <c r="BA721" s="372"/>
      <c r="BB721" s="372"/>
      <c r="BC721" s="372"/>
      <c r="BD721" s="372"/>
      <c r="BE721" s="366"/>
      <c r="BF721" s="366"/>
      <c r="BG721" s="366"/>
      <c r="BH721" s="366"/>
      <c r="BI721" s="366"/>
      <c r="BJ721" s="366"/>
      <c r="BK721" s="373"/>
      <c r="BL721" s="373"/>
      <c r="BM721" s="373"/>
      <c r="BN721" s="373"/>
      <c r="BO721" s="373"/>
      <c r="BP721" s="373"/>
      <c r="BQ721" s="368"/>
      <c r="BR721" s="368"/>
      <c r="BS721" s="368"/>
      <c r="BT721" s="368"/>
      <c r="BU721" s="368"/>
      <c r="BV721" s="368"/>
      <c r="BW721" s="372"/>
      <c r="BX721" s="372"/>
      <c r="BY721" s="372"/>
      <c r="BZ721" s="372"/>
      <c r="CA721" s="372"/>
      <c r="CB721" s="372"/>
      <c r="CC721" s="373"/>
      <c r="CD721" s="367"/>
      <c r="CE721" s="373"/>
      <c r="CF721" s="373"/>
      <c r="CG721" s="373"/>
      <c r="CH721" s="308"/>
    </row>
    <row r="722" spans="1:86" customFormat="1" hidden="1" x14ac:dyDescent="0.25">
      <c r="A722" s="510"/>
      <c r="B722" s="510"/>
      <c r="C722" s="510"/>
      <c r="D722" s="511"/>
      <c r="E722" s="510"/>
      <c r="F722" s="511"/>
      <c r="G722" s="481"/>
      <c r="H722" s="436"/>
      <c r="I722" s="433"/>
      <c r="J722" s="365"/>
      <c r="K722" s="365"/>
      <c r="L722" s="366"/>
      <c r="M722" s="366"/>
      <c r="N722" s="366"/>
      <c r="O722" s="389"/>
      <c r="P722" s="389"/>
      <c r="Q722" s="367"/>
      <c r="R722" s="367"/>
      <c r="S722" s="367"/>
      <c r="T722" s="367"/>
      <c r="U722" s="390"/>
      <c r="V722" s="368"/>
      <c r="W722" s="368"/>
      <c r="X722" s="368"/>
      <c r="Y722" s="368"/>
      <c r="Z722" s="368"/>
      <c r="AA722" s="391"/>
      <c r="AB722" s="369"/>
      <c r="AC722" s="369"/>
      <c r="AD722" s="369"/>
      <c r="AE722" s="369"/>
      <c r="AF722" s="369"/>
      <c r="AG722" s="392"/>
      <c r="AH722" s="370"/>
      <c r="AI722" s="370"/>
      <c r="AJ722" s="370"/>
      <c r="AK722" s="370"/>
      <c r="AL722" s="370"/>
      <c r="AM722" s="365"/>
      <c r="AN722" s="366"/>
      <c r="AO722" s="366"/>
      <c r="AP722" s="366"/>
      <c r="AQ722" s="366"/>
      <c r="AR722" s="366"/>
      <c r="AS722" s="393"/>
      <c r="AT722" s="371"/>
      <c r="AU722" s="371"/>
      <c r="AV722" s="371"/>
      <c r="AW722" s="371"/>
      <c r="AX722" s="371"/>
      <c r="AY722" s="394"/>
      <c r="AZ722" s="372"/>
      <c r="BA722" s="372"/>
      <c r="BB722" s="372"/>
      <c r="BC722" s="372"/>
      <c r="BD722" s="372"/>
      <c r="BE722" s="365"/>
      <c r="BF722" s="366"/>
      <c r="BG722" s="366"/>
      <c r="BH722" s="366"/>
      <c r="BI722" s="366"/>
      <c r="BJ722" s="366"/>
      <c r="BK722" s="395"/>
      <c r="BL722" s="373"/>
      <c r="BM722" s="373"/>
      <c r="BN722" s="373"/>
      <c r="BO722" s="373"/>
      <c r="BP722" s="373"/>
      <c r="BQ722" s="390"/>
      <c r="BR722" s="368"/>
      <c r="BS722" s="368"/>
      <c r="BT722" s="368"/>
      <c r="BU722" s="368"/>
      <c r="BV722" s="368"/>
      <c r="BW722" s="394"/>
      <c r="BX722" s="372"/>
      <c r="BY722" s="372"/>
      <c r="BZ722" s="372"/>
      <c r="CA722" s="372"/>
      <c r="CB722" s="372"/>
      <c r="CC722" s="395"/>
      <c r="CD722" s="389"/>
      <c r="CE722" s="373"/>
      <c r="CF722" s="373"/>
      <c r="CG722" s="373"/>
      <c r="CH722" s="308"/>
    </row>
    <row r="723" spans="1:86" customFormat="1" hidden="1" x14ac:dyDescent="0.25">
      <c r="A723" s="510"/>
      <c r="B723" s="510"/>
      <c r="C723" s="510"/>
      <c r="D723" s="511"/>
      <c r="E723" s="510"/>
      <c r="F723" s="511"/>
      <c r="G723" s="481"/>
      <c r="H723" s="432"/>
      <c r="I723" s="433"/>
      <c r="J723" s="365"/>
      <c r="K723" s="365"/>
      <c r="L723" s="366"/>
      <c r="M723" s="366"/>
      <c r="N723" s="366"/>
      <c r="O723" s="389"/>
      <c r="P723" s="389"/>
      <c r="Q723" s="367"/>
      <c r="R723" s="367"/>
      <c r="S723" s="367"/>
      <c r="T723" s="367"/>
      <c r="U723" s="390"/>
      <c r="V723" s="368"/>
      <c r="W723" s="368"/>
      <c r="X723" s="368"/>
      <c r="Y723" s="368"/>
      <c r="Z723" s="368"/>
      <c r="AA723" s="391"/>
      <c r="AB723" s="369"/>
      <c r="AC723" s="369"/>
      <c r="AD723" s="369"/>
      <c r="AE723" s="369"/>
      <c r="AF723" s="369"/>
      <c r="AG723" s="392"/>
      <c r="AH723" s="370"/>
      <c r="AI723" s="370"/>
      <c r="AJ723" s="370"/>
      <c r="AK723" s="370"/>
      <c r="AL723" s="370"/>
      <c r="AM723" s="365"/>
      <c r="AN723" s="366"/>
      <c r="AO723" s="366"/>
      <c r="AP723" s="366"/>
      <c r="AQ723" s="366"/>
      <c r="AR723" s="366"/>
      <c r="AS723" s="393"/>
      <c r="AT723" s="371"/>
      <c r="AU723" s="371"/>
      <c r="AV723" s="371"/>
      <c r="AW723" s="371"/>
      <c r="AX723" s="371"/>
      <c r="AY723" s="394"/>
      <c r="AZ723" s="372"/>
      <c r="BA723" s="372"/>
      <c r="BB723" s="372"/>
      <c r="BC723" s="372"/>
      <c r="BD723" s="372"/>
      <c r="BE723" s="365"/>
      <c r="BF723" s="366"/>
      <c r="BG723" s="366"/>
      <c r="BH723" s="366"/>
      <c r="BI723" s="366"/>
      <c r="BJ723" s="366"/>
      <c r="BK723" s="395"/>
      <c r="BL723" s="373"/>
      <c r="BM723" s="373"/>
      <c r="BN723" s="373"/>
      <c r="BO723" s="373"/>
      <c r="BP723" s="373"/>
      <c r="BQ723" s="390"/>
      <c r="BR723" s="368"/>
      <c r="BS723" s="368"/>
      <c r="BT723" s="368"/>
      <c r="BU723" s="368"/>
      <c r="BV723" s="368"/>
      <c r="BW723" s="394"/>
      <c r="BX723" s="372"/>
      <c r="BY723" s="372"/>
      <c r="BZ723" s="372"/>
      <c r="CA723" s="372"/>
      <c r="CB723" s="372"/>
      <c r="CC723" s="395"/>
      <c r="CD723" s="389"/>
      <c r="CE723" s="373"/>
      <c r="CF723" s="373"/>
      <c r="CG723" s="373"/>
      <c r="CH723" s="308"/>
    </row>
    <row r="724" spans="1:86" customFormat="1" hidden="1" x14ac:dyDescent="0.25">
      <c r="A724" s="510"/>
      <c r="B724" s="510"/>
      <c r="C724" s="510"/>
      <c r="D724" s="511"/>
      <c r="E724" s="510"/>
      <c r="F724" s="511"/>
      <c r="G724" s="481"/>
      <c r="H724" s="432"/>
      <c r="I724" s="433"/>
      <c r="J724" s="365"/>
      <c r="K724" s="365"/>
      <c r="L724" s="366"/>
      <c r="M724" s="366"/>
      <c r="N724" s="366"/>
      <c r="O724" s="389"/>
      <c r="P724" s="389"/>
      <c r="Q724" s="367"/>
      <c r="R724" s="367"/>
      <c r="S724" s="367"/>
      <c r="T724" s="367"/>
      <c r="U724" s="390"/>
      <c r="V724" s="368"/>
      <c r="W724" s="368"/>
      <c r="X724" s="368"/>
      <c r="Y724" s="368"/>
      <c r="Z724" s="368"/>
      <c r="AA724" s="391"/>
      <c r="AB724" s="369"/>
      <c r="AC724" s="369"/>
      <c r="AD724" s="369"/>
      <c r="AE724" s="369"/>
      <c r="AF724" s="369"/>
      <c r="AG724" s="392"/>
      <c r="AH724" s="370"/>
      <c r="AI724" s="370"/>
      <c r="AJ724" s="370"/>
      <c r="AK724" s="370"/>
      <c r="AL724" s="370"/>
      <c r="AM724" s="365"/>
      <c r="AN724" s="366"/>
      <c r="AO724" s="366"/>
      <c r="AP724" s="366"/>
      <c r="AQ724" s="366"/>
      <c r="AR724" s="366"/>
      <c r="AS724" s="393"/>
      <c r="AT724" s="371"/>
      <c r="AU724" s="371"/>
      <c r="AV724" s="371"/>
      <c r="AW724" s="371"/>
      <c r="AX724" s="371"/>
      <c r="AY724" s="394"/>
      <c r="AZ724" s="372"/>
      <c r="BA724" s="372"/>
      <c r="BB724" s="372"/>
      <c r="BC724" s="372"/>
      <c r="BD724" s="372"/>
      <c r="BE724" s="365"/>
      <c r="BF724" s="366"/>
      <c r="BG724" s="366"/>
      <c r="BH724" s="366"/>
      <c r="BI724" s="366"/>
      <c r="BJ724" s="366"/>
      <c r="BK724" s="395"/>
      <c r="BL724" s="373"/>
      <c r="BM724" s="373"/>
      <c r="BN724" s="373"/>
      <c r="BO724" s="373"/>
      <c r="BP724" s="373"/>
      <c r="BQ724" s="390"/>
      <c r="BR724" s="368"/>
      <c r="BS724" s="368"/>
      <c r="BT724" s="368"/>
      <c r="BU724" s="368"/>
      <c r="BV724" s="368"/>
      <c r="BW724" s="394"/>
      <c r="BX724" s="372"/>
      <c r="BY724" s="372"/>
      <c r="BZ724" s="372"/>
      <c r="CA724" s="372"/>
      <c r="CB724" s="372"/>
      <c r="CC724" s="395"/>
      <c r="CD724" s="389"/>
      <c r="CE724" s="373"/>
      <c r="CF724" s="373"/>
      <c r="CG724" s="373"/>
      <c r="CH724" s="308"/>
    </row>
    <row r="725" spans="1:86" customFormat="1" hidden="1" x14ac:dyDescent="0.25">
      <c r="A725" s="510"/>
      <c r="B725" s="510"/>
      <c r="C725" s="510"/>
      <c r="D725" s="511"/>
      <c r="E725" s="510"/>
      <c r="F725" s="511"/>
      <c r="G725" s="481"/>
      <c r="H725" s="432"/>
      <c r="I725" s="433"/>
      <c r="J725" s="365"/>
      <c r="K725" s="365"/>
      <c r="L725" s="366"/>
      <c r="M725" s="366"/>
      <c r="N725" s="366"/>
      <c r="O725" s="389"/>
      <c r="P725" s="389"/>
      <c r="Q725" s="367"/>
      <c r="R725" s="367"/>
      <c r="S725" s="367"/>
      <c r="T725" s="367"/>
      <c r="U725" s="390"/>
      <c r="V725" s="368"/>
      <c r="W725" s="368"/>
      <c r="X725" s="368"/>
      <c r="Y725" s="368"/>
      <c r="Z725" s="368"/>
      <c r="AA725" s="391"/>
      <c r="AB725" s="369"/>
      <c r="AC725" s="369"/>
      <c r="AD725" s="369"/>
      <c r="AE725" s="369"/>
      <c r="AF725" s="369"/>
      <c r="AG725" s="392"/>
      <c r="AH725" s="370"/>
      <c r="AI725" s="370"/>
      <c r="AJ725" s="370"/>
      <c r="AK725" s="370"/>
      <c r="AL725" s="370"/>
      <c r="AM725" s="365"/>
      <c r="AN725" s="366"/>
      <c r="AO725" s="366"/>
      <c r="AP725" s="366"/>
      <c r="AQ725" s="366"/>
      <c r="AR725" s="366"/>
      <c r="AS725" s="393"/>
      <c r="AT725" s="371"/>
      <c r="AU725" s="371"/>
      <c r="AV725" s="371"/>
      <c r="AW725" s="371"/>
      <c r="AX725" s="371"/>
      <c r="AY725" s="394"/>
      <c r="AZ725" s="372"/>
      <c r="BA725" s="372"/>
      <c r="BB725" s="372"/>
      <c r="BC725" s="372"/>
      <c r="BD725" s="372"/>
      <c r="BE725" s="365"/>
      <c r="BF725" s="366"/>
      <c r="BG725" s="366"/>
      <c r="BH725" s="366"/>
      <c r="BI725" s="366"/>
      <c r="BJ725" s="366"/>
      <c r="BK725" s="395"/>
      <c r="BL725" s="373"/>
      <c r="BM725" s="373"/>
      <c r="BN725" s="373"/>
      <c r="BO725" s="373"/>
      <c r="BP725" s="373"/>
      <c r="BQ725" s="390"/>
      <c r="BR725" s="368"/>
      <c r="BS725" s="368"/>
      <c r="BT725" s="368"/>
      <c r="BU725" s="368"/>
      <c r="BV725" s="368"/>
      <c r="BW725" s="394"/>
      <c r="BX725" s="372"/>
      <c r="BY725" s="372"/>
      <c r="BZ725" s="372"/>
      <c r="CA725" s="372"/>
      <c r="CB725" s="372"/>
      <c r="CC725" s="395"/>
      <c r="CD725" s="389"/>
      <c r="CE725" s="373"/>
      <c r="CF725" s="373"/>
      <c r="CG725" s="373"/>
      <c r="CH725" s="308"/>
    </row>
    <row r="726" spans="1:86" customFormat="1" hidden="1" x14ac:dyDescent="0.25">
      <c r="A726" s="510"/>
      <c r="B726" s="510"/>
      <c r="C726" s="510"/>
      <c r="D726" s="511"/>
      <c r="E726" s="510"/>
      <c r="F726" s="511"/>
      <c r="G726" s="481"/>
      <c r="H726" s="432"/>
      <c r="I726" s="433"/>
      <c r="J726" s="365"/>
      <c r="K726" s="365"/>
      <c r="L726" s="366"/>
      <c r="M726" s="366"/>
      <c r="N726" s="366"/>
      <c r="O726" s="389"/>
      <c r="P726" s="389"/>
      <c r="Q726" s="367"/>
      <c r="R726" s="367"/>
      <c r="S726" s="367"/>
      <c r="T726" s="367"/>
      <c r="U726" s="390"/>
      <c r="V726" s="368"/>
      <c r="W726" s="368"/>
      <c r="X726" s="368"/>
      <c r="Y726" s="368"/>
      <c r="Z726" s="368"/>
      <c r="AA726" s="391"/>
      <c r="AB726" s="369"/>
      <c r="AC726" s="369"/>
      <c r="AD726" s="369"/>
      <c r="AE726" s="369"/>
      <c r="AF726" s="369"/>
      <c r="AG726" s="392"/>
      <c r="AH726" s="370"/>
      <c r="AI726" s="370"/>
      <c r="AJ726" s="370"/>
      <c r="AK726" s="370"/>
      <c r="AL726" s="370"/>
      <c r="AM726" s="365"/>
      <c r="AN726" s="366"/>
      <c r="AO726" s="366"/>
      <c r="AP726" s="366"/>
      <c r="AQ726" s="366"/>
      <c r="AR726" s="366"/>
      <c r="AS726" s="393"/>
      <c r="AT726" s="371"/>
      <c r="AU726" s="371"/>
      <c r="AV726" s="371"/>
      <c r="AW726" s="371"/>
      <c r="AX726" s="371"/>
      <c r="AY726" s="394"/>
      <c r="AZ726" s="372"/>
      <c r="BA726" s="372"/>
      <c r="BB726" s="372"/>
      <c r="BC726" s="372"/>
      <c r="BD726" s="372"/>
      <c r="BE726" s="365"/>
      <c r="BF726" s="366"/>
      <c r="BG726" s="366"/>
      <c r="BH726" s="366"/>
      <c r="BI726" s="366"/>
      <c r="BJ726" s="366"/>
      <c r="BK726" s="395"/>
      <c r="BL726" s="373"/>
      <c r="BM726" s="373"/>
      <c r="BN726" s="373"/>
      <c r="BO726" s="373"/>
      <c r="BP726" s="373"/>
      <c r="BQ726" s="390"/>
      <c r="BR726" s="368"/>
      <c r="BS726" s="368"/>
      <c r="BT726" s="368"/>
      <c r="BU726" s="368"/>
      <c r="BV726" s="368"/>
      <c r="BW726" s="394"/>
      <c r="BX726" s="372"/>
      <c r="BY726" s="372"/>
      <c r="BZ726" s="372"/>
      <c r="CA726" s="372"/>
      <c r="CB726" s="372"/>
      <c r="CC726" s="395"/>
      <c r="CD726" s="389"/>
      <c r="CE726" s="373"/>
      <c r="CF726" s="373"/>
      <c r="CG726" s="373"/>
      <c r="CH726" s="308"/>
    </row>
    <row r="727" spans="1:86" customFormat="1" hidden="1" x14ac:dyDescent="0.25">
      <c r="A727" s="510"/>
      <c r="B727" s="510"/>
      <c r="C727" s="510"/>
      <c r="D727" s="511"/>
      <c r="E727" s="510"/>
      <c r="F727" s="511"/>
      <c r="G727" s="512"/>
      <c r="H727" s="436"/>
      <c r="I727" s="529"/>
      <c r="J727" s="365"/>
      <c r="K727" s="365"/>
      <c r="L727" s="366"/>
      <c r="M727" s="366"/>
      <c r="N727" s="366"/>
      <c r="O727" s="389"/>
      <c r="P727" s="389"/>
      <c r="Q727" s="367"/>
      <c r="R727" s="367"/>
      <c r="S727" s="367"/>
      <c r="T727" s="367"/>
      <c r="U727" s="390"/>
      <c r="V727" s="368"/>
      <c r="W727" s="368"/>
      <c r="X727" s="368"/>
      <c r="Y727" s="368"/>
      <c r="Z727" s="368"/>
      <c r="AA727" s="391"/>
      <c r="AB727" s="369"/>
      <c r="AC727" s="369"/>
      <c r="AD727" s="369"/>
      <c r="AE727" s="369"/>
      <c r="AF727" s="369"/>
      <c r="AG727" s="392"/>
      <c r="AH727" s="370"/>
      <c r="AI727" s="370"/>
      <c r="AJ727" s="370"/>
      <c r="AK727" s="370"/>
      <c r="AL727" s="370"/>
      <c r="AM727" s="365"/>
      <c r="AN727" s="366"/>
      <c r="AO727" s="366"/>
      <c r="AP727" s="366"/>
      <c r="AQ727" s="366"/>
      <c r="AR727" s="366"/>
      <c r="AS727" s="393"/>
      <c r="AT727" s="371"/>
      <c r="AU727" s="371"/>
      <c r="AV727" s="371"/>
      <c r="AW727" s="371"/>
      <c r="AX727" s="371"/>
      <c r="AY727" s="394"/>
      <c r="AZ727" s="372"/>
      <c r="BA727" s="372"/>
      <c r="BB727" s="372"/>
      <c r="BC727" s="372"/>
      <c r="BD727" s="372"/>
      <c r="BE727" s="365"/>
      <c r="BF727" s="366"/>
      <c r="BG727" s="366"/>
      <c r="BH727" s="366"/>
      <c r="BI727" s="366"/>
      <c r="BJ727" s="366"/>
      <c r="BK727" s="395"/>
      <c r="BL727" s="373"/>
      <c r="BM727" s="373"/>
      <c r="BN727" s="373"/>
      <c r="BO727" s="373"/>
      <c r="BP727" s="373"/>
      <c r="BQ727" s="390"/>
      <c r="BR727" s="368"/>
      <c r="BS727" s="368"/>
      <c r="BT727" s="368"/>
      <c r="BU727" s="368"/>
      <c r="BV727" s="368"/>
      <c r="BW727" s="394"/>
      <c r="BX727" s="372"/>
      <c r="BY727" s="372"/>
      <c r="BZ727" s="372"/>
      <c r="CA727" s="372"/>
      <c r="CB727" s="372"/>
      <c r="CC727" s="395"/>
      <c r="CD727" s="389"/>
      <c r="CE727" s="373"/>
      <c r="CF727" s="373"/>
      <c r="CG727" s="373"/>
      <c r="CH727" s="308"/>
    </row>
    <row r="728" spans="1:86" customFormat="1" hidden="1" x14ac:dyDescent="0.25">
      <c r="A728" s="510"/>
      <c r="B728" s="510"/>
      <c r="C728" s="510"/>
      <c r="D728" s="511"/>
      <c r="E728" s="510"/>
      <c r="F728" s="511"/>
      <c r="G728" s="512"/>
      <c r="H728" s="436"/>
      <c r="I728" s="442"/>
      <c r="J728" s="365"/>
      <c r="K728" s="365"/>
      <c r="L728" s="366"/>
      <c r="M728" s="366"/>
      <c r="N728" s="366"/>
      <c r="O728" s="389"/>
      <c r="P728" s="389"/>
      <c r="Q728" s="367"/>
      <c r="R728" s="367"/>
      <c r="S728" s="367"/>
      <c r="T728" s="367"/>
      <c r="U728" s="390"/>
      <c r="V728" s="368"/>
      <c r="W728" s="368"/>
      <c r="X728" s="368"/>
      <c r="Y728" s="368"/>
      <c r="Z728" s="368"/>
      <c r="AA728" s="391"/>
      <c r="AB728" s="369"/>
      <c r="AC728" s="369"/>
      <c r="AD728" s="369"/>
      <c r="AE728" s="369"/>
      <c r="AF728" s="369"/>
      <c r="AG728" s="392"/>
      <c r="AH728" s="370"/>
      <c r="AI728" s="370"/>
      <c r="AJ728" s="370"/>
      <c r="AK728" s="370"/>
      <c r="AL728" s="370"/>
      <c r="AM728" s="365"/>
      <c r="AN728" s="366"/>
      <c r="AO728" s="366"/>
      <c r="AP728" s="366"/>
      <c r="AQ728" s="366"/>
      <c r="AR728" s="366"/>
      <c r="AS728" s="393"/>
      <c r="AT728" s="371"/>
      <c r="AU728" s="371"/>
      <c r="AV728" s="371"/>
      <c r="AW728" s="371"/>
      <c r="AX728" s="371"/>
      <c r="AY728" s="394"/>
      <c r="AZ728" s="372"/>
      <c r="BA728" s="372"/>
      <c r="BB728" s="372"/>
      <c r="BC728" s="372"/>
      <c r="BD728" s="372"/>
      <c r="BE728" s="365"/>
      <c r="BF728" s="366"/>
      <c r="BG728" s="366"/>
      <c r="BH728" s="366"/>
      <c r="BI728" s="366"/>
      <c r="BJ728" s="366"/>
      <c r="BK728" s="395"/>
      <c r="BL728" s="373"/>
      <c r="BM728" s="373"/>
      <c r="BN728" s="373"/>
      <c r="BO728" s="373"/>
      <c r="BP728" s="373"/>
      <c r="BQ728" s="390"/>
      <c r="BR728" s="368"/>
      <c r="BS728" s="368"/>
      <c r="BT728" s="368"/>
      <c r="BU728" s="368"/>
      <c r="BV728" s="368"/>
      <c r="BW728" s="394"/>
      <c r="BX728" s="372"/>
      <c r="BY728" s="372"/>
      <c r="BZ728" s="372"/>
      <c r="CA728" s="372"/>
      <c r="CB728" s="372"/>
      <c r="CC728" s="395"/>
      <c r="CD728" s="389"/>
      <c r="CE728" s="373"/>
      <c r="CF728" s="373"/>
      <c r="CG728" s="373"/>
      <c r="CH728" s="308"/>
    </row>
    <row r="729" spans="1:86" customFormat="1" hidden="1" x14ac:dyDescent="0.25">
      <c r="A729" s="375"/>
      <c r="B729" s="375"/>
      <c r="C729" s="375"/>
      <c r="D729" s="377"/>
      <c r="E729" s="375"/>
      <c r="F729" s="377"/>
      <c r="G729" s="378"/>
      <c r="H729" s="458"/>
      <c r="I729" s="408"/>
      <c r="J729" s="418"/>
      <c r="K729" s="418"/>
      <c r="L729" s="418"/>
      <c r="M729" s="418"/>
      <c r="N729" s="418"/>
      <c r="O729" s="419"/>
      <c r="P729" s="419"/>
      <c r="Q729" s="419"/>
      <c r="R729" s="419"/>
      <c r="S729" s="419"/>
      <c r="T729" s="419"/>
      <c r="U729" s="420"/>
      <c r="V729" s="420"/>
      <c r="W729" s="420"/>
      <c r="X729" s="420"/>
      <c r="Y729" s="420"/>
      <c r="Z729" s="420"/>
      <c r="AA729" s="421"/>
      <c r="AB729" s="421"/>
      <c r="AC729" s="421"/>
      <c r="AD729" s="421"/>
      <c r="AE729" s="421"/>
      <c r="AF729" s="421"/>
      <c r="AG729" s="422"/>
      <c r="AH729" s="422"/>
      <c r="AI729" s="422"/>
      <c r="AJ729" s="422"/>
      <c r="AK729" s="422"/>
      <c r="AL729" s="422"/>
      <c r="AM729" s="418"/>
      <c r="AN729" s="418"/>
      <c r="AO729" s="418"/>
      <c r="AP729" s="418"/>
      <c r="AQ729" s="418"/>
      <c r="AR729" s="418"/>
      <c r="AS729" s="423"/>
      <c r="AT729" s="423"/>
      <c r="AU729" s="423"/>
      <c r="AV729" s="423"/>
      <c r="AW729" s="423"/>
      <c r="AX729" s="423"/>
      <c r="AY729" s="424"/>
      <c r="AZ729" s="424"/>
      <c r="BA729" s="424"/>
      <c r="BB729" s="424"/>
      <c r="BC729" s="424"/>
      <c r="BD729" s="424"/>
      <c r="BE729" s="418"/>
      <c r="BF729" s="418"/>
      <c r="BG729" s="418"/>
      <c r="BH729" s="418"/>
      <c r="BI729" s="418"/>
      <c r="BJ729" s="418"/>
      <c r="BK729" s="425"/>
      <c r="BL729" s="425"/>
      <c r="BM729" s="425"/>
      <c r="BN729" s="425"/>
      <c r="BO729" s="425"/>
      <c r="BP729" s="425"/>
      <c r="BQ729" s="420"/>
      <c r="BR729" s="420"/>
      <c r="BS729" s="420"/>
      <c r="BT729" s="420"/>
      <c r="BU729" s="420"/>
      <c r="BV729" s="420"/>
      <c r="BW729" s="424"/>
      <c r="BX729" s="424"/>
      <c r="BY729" s="424"/>
      <c r="BZ729" s="424"/>
      <c r="CA729" s="424"/>
      <c r="CB729" s="424"/>
      <c r="CC729" s="425"/>
      <c r="CD729" s="419"/>
      <c r="CE729" s="425"/>
      <c r="CF729" s="425"/>
      <c r="CG729" s="425"/>
      <c r="CH729" s="425"/>
    </row>
    <row r="730" spans="1:86" customFormat="1" ht="15.75" thickBot="1" x14ac:dyDescent="0.3">
      <c r="A730" s="304"/>
      <c r="B730" s="304"/>
      <c r="C730" s="304"/>
      <c r="D730" s="304"/>
      <c r="E730" s="304"/>
      <c r="F730" s="304"/>
      <c r="G730" s="304"/>
      <c r="H730" s="561" t="s">
        <v>506</v>
      </c>
      <c r="I730" s="562">
        <f t="shared" ref="I730:BT730" si="53">+I729+I35+I77+I102+I131</f>
        <v>314720000</v>
      </c>
      <c r="J730" s="563">
        <f t="shared" si="53"/>
        <v>62944000</v>
      </c>
      <c r="K730" s="563">
        <f t="shared" si="53"/>
        <v>25793000</v>
      </c>
      <c r="L730" s="563">
        <f t="shared" si="53"/>
        <v>37151000</v>
      </c>
      <c r="M730" s="563">
        <f t="shared" si="53"/>
        <v>0</v>
      </c>
      <c r="N730" s="563">
        <f t="shared" si="53"/>
        <v>25793000</v>
      </c>
      <c r="O730" s="564">
        <f t="shared" si="53"/>
        <v>31472000</v>
      </c>
      <c r="P730" s="564">
        <f t="shared" si="53"/>
        <v>57265000</v>
      </c>
      <c r="Q730" s="564">
        <f t="shared" si="53"/>
        <v>24795000</v>
      </c>
      <c r="R730" s="564">
        <f t="shared" si="53"/>
        <v>32470000</v>
      </c>
      <c r="S730" s="564">
        <f t="shared" si="53"/>
        <v>0</v>
      </c>
      <c r="T730" s="564">
        <f t="shared" si="53"/>
        <v>24795000</v>
      </c>
      <c r="U730" s="565">
        <f t="shared" si="53"/>
        <v>22030400</v>
      </c>
      <c r="V730" s="565">
        <f t="shared" si="53"/>
        <v>46825400</v>
      </c>
      <c r="W730" s="565">
        <f t="shared" si="53"/>
        <v>24795000</v>
      </c>
      <c r="X730" s="565">
        <f t="shared" si="53"/>
        <v>22030400</v>
      </c>
      <c r="Y730" s="565">
        <f t="shared" si="53"/>
        <v>0</v>
      </c>
      <c r="Z730" s="565">
        <f t="shared" si="53"/>
        <v>24795000</v>
      </c>
      <c r="AA730" s="566">
        <f t="shared" si="53"/>
        <v>22030400</v>
      </c>
      <c r="AB730" s="566">
        <f t="shared" si="53"/>
        <v>46825400</v>
      </c>
      <c r="AC730" s="566">
        <f t="shared" si="53"/>
        <v>24795000</v>
      </c>
      <c r="AD730" s="566">
        <f t="shared" si="53"/>
        <v>22030400</v>
      </c>
      <c r="AE730" s="566">
        <f t="shared" si="53"/>
        <v>0</v>
      </c>
      <c r="AF730" s="566">
        <f t="shared" si="53"/>
        <v>24795000</v>
      </c>
      <c r="AG730" s="567">
        <f t="shared" si="53"/>
        <v>22030400</v>
      </c>
      <c r="AH730" s="567">
        <f t="shared" si="53"/>
        <v>46825400</v>
      </c>
      <c r="AI730" s="567">
        <f t="shared" si="53"/>
        <v>24795000</v>
      </c>
      <c r="AJ730" s="567">
        <f t="shared" si="53"/>
        <v>22030400</v>
      </c>
      <c r="AK730" s="567">
        <f t="shared" si="53"/>
        <v>2890000</v>
      </c>
      <c r="AL730" s="567">
        <f t="shared" si="53"/>
        <v>21905000</v>
      </c>
      <c r="AM730" s="563">
        <f t="shared" si="53"/>
        <v>22030400</v>
      </c>
      <c r="AN730" s="563">
        <f t="shared" si="53"/>
        <v>46825400</v>
      </c>
      <c r="AO730" s="563">
        <f t="shared" si="53"/>
        <v>24795000</v>
      </c>
      <c r="AP730" s="563">
        <f t="shared" si="53"/>
        <v>22030400</v>
      </c>
      <c r="AQ730" s="563">
        <f t="shared" si="53"/>
        <v>0</v>
      </c>
      <c r="AR730" s="563">
        <f t="shared" si="53"/>
        <v>24795000</v>
      </c>
      <c r="AS730" s="568">
        <f t="shared" si="53"/>
        <v>22030400</v>
      </c>
      <c r="AT730" s="568">
        <f t="shared" si="53"/>
        <v>46825400</v>
      </c>
      <c r="AU730" s="568">
        <f t="shared" si="53"/>
        <v>24795000</v>
      </c>
      <c r="AV730" s="568">
        <f t="shared" si="53"/>
        <v>22030400</v>
      </c>
      <c r="AW730" s="568">
        <f t="shared" si="53"/>
        <v>0</v>
      </c>
      <c r="AX730" s="568">
        <f t="shared" si="53"/>
        <v>24795000</v>
      </c>
      <c r="AY730" s="569">
        <f t="shared" si="53"/>
        <v>22030400</v>
      </c>
      <c r="AZ730" s="569">
        <f t="shared" si="53"/>
        <v>46825400</v>
      </c>
      <c r="BA730" s="569">
        <f t="shared" si="53"/>
        <v>24795000</v>
      </c>
      <c r="BB730" s="569">
        <f t="shared" si="53"/>
        <v>22030400</v>
      </c>
      <c r="BC730" s="569">
        <f t="shared" si="53"/>
        <v>0</v>
      </c>
      <c r="BD730" s="569">
        <f t="shared" si="53"/>
        <v>24795000</v>
      </c>
      <c r="BE730" s="563">
        <f t="shared" si="53"/>
        <v>22030400</v>
      </c>
      <c r="BF730" s="563">
        <f t="shared" si="53"/>
        <v>46825400</v>
      </c>
      <c r="BG730" s="563">
        <f t="shared" si="53"/>
        <v>24795000</v>
      </c>
      <c r="BH730" s="563">
        <f t="shared" si="53"/>
        <v>22030400</v>
      </c>
      <c r="BI730" s="563">
        <f t="shared" si="53"/>
        <v>0</v>
      </c>
      <c r="BJ730" s="563">
        <f t="shared" si="53"/>
        <v>24795000</v>
      </c>
      <c r="BK730" s="570">
        <f t="shared" si="53"/>
        <v>22030400</v>
      </c>
      <c r="BL730" s="570">
        <f t="shared" si="53"/>
        <v>46825400</v>
      </c>
      <c r="BM730" s="570">
        <f t="shared" si="53"/>
        <v>24795000</v>
      </c>
      <c r="BN730" s="570">
        <f t="shared" si="53"/>
        <v>22030400</v>
      </c>
      <c r="BO730" s="570">
        <f t="shared" si="53"/>
        <v>0</v>
      </c>
      <c r="BP730" s="570">
        <f t="shared" si="53"/>
        <v>24795000</v>
      </c>
      <c r="BQ730" s="565">
        <f t="shared" si="53"/>
        <v>22030400</v>
      </c>
      <c r="BR730" s="565">
        <f t="shared" si="53"/>
        <v>46825400</v>
      </c>
      <c r="BS730" s="565">
        <f t="shared" si="53"/>
        <v>24795000</v>
      </c>
      <c r="BT730" s="565">
        <f t="shared" si="53"/>
        <v>22030400</v>
      </c>
      <c r="BU730" s="565">
        <f t="shared" ref="BU730:CH730" si="54">+BU729+BU35+BU77+BU102+BU131</f>
        <v>507000</v>
      </c>
      <c r="BV730" s="565">
        <f t="shared" si="54"/>
        <v>24288000</v>
      </c>
      <c r="BW730" s="569">
        <f t="shared" si="54"/>
        <v>22030400</v>
      </c>
      <c r="BX730" s="569">
        <f t="shared" si="54"/>
        <v>46825400</v>
      </c>
      <c r="BY730" s="569">
        <f t="shared" si="54"/>
        <v>24795000</v>
      </c>
      <c r="BZ730" s="569">
        <f t="shared" si="54"/>
        <v>22030400</v>
      </c>
      <c r="CA730" s="569">
        <f t="shared" si="54"/>
        <v>0</v>
      </c>
      <c r="CB730" s="569">
        <f t="shared" si="54"/>
        <v>24795000</v>
      </c>
      <c r="CC730" s="570">
        <f t="shared" si="54"/>
        <v>314720000</v>
      </c>
      <c r="CD730" s="564">
        <f t="shared" si="54"/>
        <v>339515000</v>
      </c>
      <c r="CE730" s="570">
        <f t="shared" si="54"/>
        <v>0</v>
      </c>
      <c r="CF730" s="570">
        <f t="shared" si="54"/>
        <v>0</v>
      </c>
      <c r="CG730" s="570">
        <f t="shared" si="54"/>
        <v>0</v>
      </c>
      <c r="CH730" s="570">
        <f t="shared" si="54"/>
        <v>0</v>
      </c>
    </row>
    <row r="731" spans="1:86" customFormat="1" ht="15.75" thickTop="1" x14ac:dyDescent="0.25">
      <c r="A731" s="304"/>
      <c r="B731" s="304"/>
      <c r="C731" s="304"/>
      <c r="D731" s="304"/>
      <c r="E731" s="304"/>
      <c r="F731" s="304"/>
      <c r="G731" s="304"/>
      <c r="H731" s="306"/>
      <c r="I731" s="304"/>
      <c r="J731" s="308"/>
      <c r="K731" s="308"/>
      <c r="L731" s="304"/>
      <c r="M731" s="304"/>
      <c r="N731" s="304"/>
      <c r="O731" s="571"/>
      <c r="P731" s="571"/>
      <c r="Q731" s="304"/>
      <c r="R731" s="304"/>
      <c r="S731" s="304"/>
      <c r="T731" s="304"/>
      <c r="U731" s="571"/>
      <c r="V731" s="304"/>
      <c r="W731" s="304"/>
      <c r="X731" s="304"/>
      <c r="Y731" s="304"/>
      <c r="Z731" s="304"/>
      <c r="AA731" s="571"/>
      <c r="AB731" s="304"/>
      <c r="AC731" s="304"/>
      <c r="AD731" s="304"/>
      <c r="AE731" s="304"/>
      <c r="AF731" s="304"/>
      <c r="AG731" s="571"/>
      <c r="AH731" s="304"/>
      <c r="AI731" s="304"/>
      <c r="AJ731" s="304"/>
      <c r="AK731" s="304"/>
      <c r="AL731" s="304"/>
      <c r="AM731" s="571"/>
      <c r="AN731" s="304"/>
      <c r="AO731" s="304"/>
      <c r="AP731" s="304"/>
      <c r="AQ731" s="304"/>
      <c r="AR731" s="304"/>
      <c r="AS731" s="571"/>
      <c r="AT731" s="304"/>
      <c r="AU731" s="304"/>
      <c r="AV731" s="304"/>
      <c r="AW731" s="304"/>
      <c r="AX731" s="304"/>
      <c r="AY731" s="571"/>
      <c r="AZ731" s="304"/>
      <c r="BA731" s="304"/>
      <c r="BB731" s="304"/>
      <c r="BC731" s="304"/>
      <c r="BD731" s="304"/>
      <c r="BE731" s="571"/>
      <c r="BF731" s="304"/>
      <c r="BG731" s="304"/>
      <c r="BH731" s="304"/>
      <c r="BI731" s="304"/>
      <c r="BJ731" s="304"/>
      <c r="BK731" s="571"/>
      <c r="BL731" s="304"/>
      <c r="BM731" s="304"/>
      <c r="BN731" s="304"/>
      <c r="BO731" s="304"/>
      <c r="BP731" s="304"/>
      <c r="BQ731" s="571"/>
      <c r="BR731" s="304"/>
      <c r="BS731" s="304"/>
      <c r="BT731" s="304"/>
      <c r="BU731" s="304"/>
      <c r="BV731" s="304"/>
      <c r="BW731" s="571"/>
      <c r="BX731" s="304"/>
      <c r="BY731" s="304"/>
      <c r="BZ731" s="304"/>
      <c r="CA731" s="304"/>
      <c r="CB731" s="304"/>
      <c r="CC731" s="571">
        <f>+K35+Q35+W35+AC35+AI35+AO35+AU35+BA35+BG35+BM35+BS35+BY35</f>
        <v>298538000</v>
      </c>
      <c r="CD731" s="571"/>
      <c r="CE731" s="304"/>
      <c r="CF731" s="304"/>
      <c r="CG731" s="304"/>
      <c r="CH731" s="304"/>
    </row>
  </sheetData>
  <conditionalFormatting sqref="Q3 T3">
    <cfRule type="colorScale" priority="1">
      <colorScale>
        <cfvo type="formula" val="$Q$2"/>
        <cfvo type="max"/>
        <color rgb="FF00B050"/>
        <color rgb="FFFF0000"/>
      </colorScale>
    </cfRule>
  </conditionalFormatting>
  <conditionalFormatting sqref="W3">
    <cfRule type="colorScale" priority="2">
      <colorScale>
        <cfvo type="formula" val="$Q$2"/>
        <cfvo type="max"/>
        <color rgb="FF00B050"/>
        <color rgb="FFFF0000"/>
      </colorScale>
    </cfRule>
  </conditionalFormatting>
  <conditionalFormatting sqref="AC3">
    <cfRule type="colorScale" priority="3">
      <colorScale>
        <cfvo type="formula" val="$Q$2"/>
        <cfvo type="max"/>
        <color rgb="FF00B050"/>
        <color rgb="FFFF0000"/>
      </colorScale>
    </cfRule>
  </conditionalFormatting>
  <conditionalFormatting sqref="AI3">
    <cfRule type="colorScale" priority="4">
      <colorScale>
        <cfvo type="formula" val="$Q$2"/>
        <cfvo type="max"/>
        <color rgb="FF00B050"/>
        <color rgb="FFFF0000"/>
      </colorScale>
    </cfRule>
  </conditionalFormatting>
  <conditionalFormatting sqref="AO3">
    <cfRule type="colorScale" priority="5">
      <colorScale>
        <cfvo type="formula" val="$Q$2"/>
        <cfvo type="max"/>
        <color rgb="FF00B050"/>
        <color rgb="FFFF0000"/>
      </colorScale>
    </cfRule>
  </conditionalFormatting>
  <conditionalFormatting sqref="AU3">
    <cfRule type="colorScale" priority="6">
      <colorScale>
        <cfvo type="formula" val="$Q$2"/>
        <cfvo type="max"/>
        <color rgb="FF00B050"/>
        <color rgb="FFFF0000"/>
      </colorScale>
    </cfRule>
  </conditionalFormatting>
  <conditionalFormatting sqref="BA3">
    <cfRule type="colorScale" priority="7">
      <colorScale>
        <cfvo type="formula" val="$Q$2"/>
        <cfvo type="max"/>
        <color rgb="FF00B050"/>
        <color rgb="FFFF0000"/>
      </colorScale>
    </cfRule>
  </conditionalFormatting>
  <conditionalFormatting sqref="BG3">
    <cfRule type="colorScale" priority="8">
      <colorScale>
        <cfvo type="formula" val="$Q$2"/>
        <cfvo type="max"/>
        <color rgb="FF00B050"/>
        <color rgb="FFFF0000"/>
      </colorScale>
    </cfRule>
  </conditionalFormatting>
  <conditionalFormatting sqref="BM3">
    <cfRule type="colorScale" priority="9">
      <colorScale>
        <cfvo type="formula" val="$Q$2"/>
        <cfvo type="max"/>
        <color rgb="FF00B050"/>
        <color rgb="FFFF0000"/>
      </colorScale>
    </cfRule>
  </conditionalFormatting>
  <conditionalFormatting sqref="BS3">
    <cfRule type="colorScale" priority="10">
      <colorScale>
        <cfvo type="formula" val="$Q$2"/>
        <cfvo type="max"/>
        <color rgb="FF00B050"/>
        <color rgb="FFFF0000"/>
      </colorScale>
    </cfRule>
  </conditionalFormatting>
  <conditionalFormatting sqref="BY3">
    <cfRule type="colorScale" priority="11">
      <colorScale>
        <cfvo type="formula" val="$Q$2"/>
        <cfvo type="max"/>
        <color rgb="FF00B050"/>
        <color rgb="FFFF0000"/>
      </colorScale>
    </cfRule>
  </conditionalFormatting>
  <conditionalFormatting sqref="CE3">
    <cfRule type="colorScale" priority="12">
      <colorScale>
        <cfvo type="formula" val="$Q$2"/>
        <cfvo type="max"/>
        <color rgb="FF00B050"/>
        <color rgb="FFFF0000"/>
      </colorScale>
    </cfRule>
  </conditionalFormatting>
  <conditionalFormatting sqref="K3 N3">
    <cfRule type="colorScale" priority="13">
      <colorScale>
        <cfvo type="formula" val="+$K$2"/>
        <cfvo type="max"/>
        <color rgb="FF00B050"/>
        <color rgb="FFFF0000"/>
      </colorScale>
    </cfRule>
  </conditionalFormatting>
  <pageMargins left="0.7" right="0.7" top="0.75" bottom="0.75" header="0.3" footer="0.3"/>
  <pageSetup paperSize="9" scale="42" fitToHeight="2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H731"/>
  <sheetViews>
    <sheetView topLeftCell="O1" workbookViewId="0">
      <selection activeCell="H733" sqref="H733"/>
    </sheetView>
  </sheetViews>
  <sheetFormatPr defaultColWidth="9.140625" defaultRowHeight="12" x14ac:dyDescent="0.2"/>
  <cols>
    <col min="1" max="1" width="5.7109375" style="1" customWidth="1"/>
    <col min="2" max="2" width="6" style="1" customWidth="1"/>
    <col min="3" max="3" width="8.140625" style="1" customWidth="1"/>
    <col min="4" max="4" width="10.85546875" style="1" customWidth="1"/>
    <col min="5" max="5" width="11.140625" style="1" customWidth="1"/>
    <col min="6" max="6" width="14.5703125" style="1" customWidth="1"/>
    <col min="7" max="7" width="12.42578125" style="1" customWidth="1"/>
    <col min="8" max="8" width="48.85546875" style="3" customWidth="1"/>
    <col min="9" max="9" width="23.28515625" style="1" customWidth="1"/>
    <col min="10" max="10" width="14.85546875" style="5" customWidth="1"/>
    <col min="11" max="11" width="14.85546875" style="5" hidden="1" customWidth="1"/>
    <col min="12" max="14" width="14.85546875" style="1" hidden="1" customWidth="1"/>
    <col min="15" max="15" width="14.42578125" style="194" customWidth="1"/>
    <col min="16" max="16" width="14.42578125" style="194" hidden="1" customWidth="1"/>
    <col min="17" max="20" width="15.7109375" style="1" hidden="1" customWidth="1"/>
    <col min="21" max="21" width="14.42578125" style="194" customWidth="1"/>
    <col min="22" max="22" width="14.42578125" style="1" hidden="1" customWidth="1"/>
    <col min="23" max="23" width="15.7109375" style="1" hidden="1" customWidth="1"/>
    <col min="24" max="24" width="0" style="1" hidden="1" customWidth="1"/>
    <col min="25" max="25" width="13" style="1" hidden="1" customWidth="1"/>
    <col min="26" max="26" width="0" style="1" hidden="1" customWidth="1"/>
    <col min="27" max="27" width="14.42578125" style="194" customWidth="1"/>
    <col min="28" max="28" width="17.5703125" style="1" hidden="1" customWidth="1"/>
    <col min="29" max="29" width="15.7109375" style="1" hidden="1" customWidth="1"/>
    <col min="30" max="30" width="0" style="1" hidden="1" customWidth="1"/>
    <col min="31" max="31" width="13" style="1" hidden="1" customWidth="1"/>
    <col min="32" max="32" width="0" style="1" hidden="1" customWidth="1"/>
    <col min="33" max="33" width="14.42578125" style="194" customWidth="1"/>
    <col min="34" max="34" width="14" style="1" hidden="1" customWidth="1"/>
    <col min="35" max="35" width="15.7109375" style="1" hidden="1" customWidth="1"/>
    <col min="36" max="38" width="0" style="1" hidden="1" customWidth="1"/>
    <col min="39" max="39" width="14.42578125" style="194" customWidth="1"/>
    <col min="40" max="40" width="0" style="1" hidden="1" customWidth="1"/>
    <col min="41" max="41" width="15.7109375" style="1" hidden="1" customWidth="1"/>
    <col min="42" max="42" width="0" style="1" hidden="1" customWidth="1"/>
    <col min="43" max="43" width="12.42578125" style="1" hidden="1" customWidth="1"/>
    <col min="44" max="44" width="0" style="1" hidden="1" customWidth="1"/>
    <col min="45" max="45" width="14.42578125" style="194" customWidth="1"/>
    <col min="46" max="46" width="15.85546875" style="1" hidden="1" customWidth="1"/>
    <col min="47" max="47" width="16.42578125" style="1" hidden="1" customWidth="1"/>
    <col min="48" max="48" width="0" style="1" hidden="1" customWidth="1"/>
    <col min="49" max="49" width="11.85546875" style="1" hidden="1" customWidth="1"/>
    <col min="50" max="50" width="0" style="1" hidden="1" customWidth="1"/>
    <col min="51" max="51" width="14.42578125" style="194" customWidth="1"/>
    <col min="52" max="52" width="14.7109375" style="1" hidden="1" customWidth="1"/>
    <col min="53" max="53" width="15.7109375" style="1" hidden="1" customWidth="1"/>
    <col min="54" max="56" width="0" style="1" hidden="1" customWidth="1"/>
    <col min="57" max="57" width="14.42578125" style="194" customWidth="1"/>
    <col min="58" max="58" width="14.5703125" style="1" hidden="1" customWidth="1"/>
    <col min="59" max="59" width="15.7109375" style="1" hidden="1" customWidth="1"/>
    <col min="60" max="62" width="0" style="1" hidden="1" customWidth="1"/>
    <col min="63" max="63" width="14.42578125" style="194" customWidth="1"/>
    <col min="64" max="64" width="19.140625" style="1" hidden="1" customWidth="1"/>
    <col min="65" max="65" width="15.7109375" style="1" hidden="1" customWidth="1"/>
    <col min="66" max="68" width="0" style="1" hidden="1" customWidth="1"/>
    <col min="69" max="69" width="14.42578125" style="194" customWidth="1"/>
    <col min="70" max="70" width="16.42578125" style="1" hidden="1" customWidth="1"/>
    <col min="71" max="71" width="15.7109375" style="1" hidden="1" customWidth="1"/>
    <col min="72" max="72" width="12.28515625" style="1" hidden="1" customWidth="1"/>
    <col min="73" max="74" width="0" style="1" hidden="1" customWidth="1"/>
    <col min="75" max="75" width="14.42578125" style="194" customWidth="1"/>
    <col min="76" max="76" width="16.42578125" style="1" customWidth="1"/>
    <col min="77" max="77" width="15.7109375" style="1" customWidth="1"/>
    <col min="78" max="78" width="10.7109375" style="1" customWidth="1"/>
    <col min="79" max="79" width="13.140625" style="1" customWidth="1"/>
    <col min="80" max="80" width="9.140625" style="1"/>
    <col min="81" max="82" width="14.42578125" style="194" customWidth="1"/>
    <col min="83" max="83" width="15.7109375" style="1" customWidth="1"/>
    <col min="84" max="84" width="11.7109375" style="1" customWidth="1"/>
    <col min="85" max="16384" width="9.140625" style="1"/>
  </cols>
  <sheetData>
    <row r="1" spans="1:86" s="575" customFormat="1" x14ac:dyDescent="0.2">
      <c r="F1" s="575" t="s">
        <v>0</v>
      </c>
      <c r="G1" s="576">
        <v>2025</v>
      </c>
      <c r="H1" s="577"/>
      <c r="I1" s="578" t="s">
        <v>1</v>
      </c>
      <c r="J1" s="876">
        <f>LOOKUP('Organi opštine'!J6,Kvote!$B$4:$B$15,Kvote!$C$4:$C$15)</f>
        <v>0.2</v>
      </c>
      <c r="K1" s="579"/>
      <c r="L1" s="579"/>
      <c r="O1" s="876">
        <f>+VLOOKUP(O6,Kvote!$B$4:$C$15,2,0)</f>
        <v>0.1</v>
      </c>
      <c r="P1" s="765"/>
      <c r="U1" s="876">
        <f>+VLOOKUP(U6,Kvote!$B$4:$C$15,2,0)</f>
        <v>7.0000000000000007E-2</v>
      </c>
      <c r="AA1" s="876">
        <f>+VLOOKUP(AA6,Kvote!$B$4:$C$15,2,0)</f>
        <v>7.0000000000000007E-2</v>
      </c>
      <c r="AG1" s="876">
        <f>+VLOOKUP(AG6,Kvote!$B$4:$C$15,2,0)</f>
        <v>7.0000000000000007E-2</v>
      </c>
      <c r="AM1" s="876">
        <f>+VLOOKUP(AM6,Kvote!$B$4:$C$15,2,0)</f>
        <v>7.0000000000000007E-2</v>
      </c>
      <c r="AS1" s="876">
        <f>+VLOOKUP(AS6,Kvote!$B$4:$C$15,2,0)</f>
        <v>7.0000000000000007E-2</v>
      </c>
      <c r="AY1" s="876">
        <f>+VLOOKUP(AY6,Kvote!$B$4:$C$15,2,0)</f>
        <v>7.0000000000000007E-2</v>
      </c>
      <c r="BE1" s="876">
        <f>+VLOOKUP(BE6,Kvote!$B$4:$C$15,2,0)</f>
        <v>7.0000000000000007E-2</v>
      </c>
      <c r="BK1" s="876">
        <f>+VLOOKUP(BK6,Kvote!$B$4:$C$15,2,0)</f>
        <v>7.0000000000000007E-2</v>
      </c>
      <c r="BQ1" s="876">
        <f>+VLOOKUP(BQ6,Kvote!$B$4:$C$15,2,0)</f>
        <v>7.0000000000000007E-2</v>
      </c>
      <c r="BW1" s="876">
        <f>+VLOOKUP(BW6,Kvote!$B$4:$C$15,2,0)</f>
        <v>7.0000000000000007E-2</v>
      </c>
      <c r="CC1" s="877">
        <f>+J1+O1+U1+AA1+AG1+AM1+AS1+AY1+BE1+BK1+BQ1+BW1</f>
        <v>1.0000000000000004</v>
      </c>
      <c r="CD1" s="878">
        <f>+Kvote!C16</f>
        <v>0</v>
      </c>
      <c r="CE1" s="878">
        <f>+CC1+CD1</f>
        <v>1.0000000000000004</v>
      </c>
    </row>
    <row r="2" spans="1:86" x14ac:dyDescent="0.2">
      <c r="G2" s="2"/>
      <c r="I2" s="4"/>
      <c r="K2" s="5">
        <f>+$I$730*J1</f>
        <v>23303000</v>
      </c>
      <c r="L2" s="5"/>
      <c r="M2" s="5"/>
      <c r="N2" s="5"/>
      <c r="O2" s="1"/>
      <c r="P2" s="1"/>
      <c r="Q2" s="5">
        <f>+$I$730*O1</f>
        <v>11651500</v>
      </c>
      <c r="R2" s="5"/>
      <c r="S2" s="5"/>
      <c r="T2" s="5"/>
      <c r="U2" s="1"/>
      <c r="W2" s="5">
        <f>+$I$730*U1</f>
        <v>8156050.0000000009</v>
      </c>
      <c r="AA2" s="1"/>
      <c r="AC2" s="5">
        <f>+$I$730*AA1</f>
        <v>8156050.0000000009</v>
      </c>
      <c r="AG2" s="1"/>
      <c r="AI2" s="5">
        <f>+$I$730*AG1</f>
        <v>8156050.0000000009</v>
      </c>
      <c r="AM2" s="1"/>
      <c r="AO2" s="5">
        <f>+$I$730*AM1</f>
        <v>8156050.0000000009</v>
      </c>
      <c r="AS2" s="1"/>
      <c r="AU2" s="5">
        <f>+$I$730*AS1</f>
        <v>8156050.0000000009</v>
      </c>
      <c r="AY2" s="1"/>
      <c r="BA2" s="5">
        <f>+$I$730*AY1</f>
        <v>8156050.0000000009</v>
      </c>
      <c r="BE2" s="1"/>
      <c r="BG2" s="5">
        <f>+$I$730*BE1</f>
        <v>8156050.0000000009</v>
      </c>
      <c r="BK2" s="1"/>
      <c r="BM2" s="5">
        <f>+$I$730*BK1</f>
        <v>8156050.0000000009</v>
      </c>
      <c r="BQ2" s="1"/>
      <c r="BS2" s="5">
        <f>+$I$730*BQ1</f>
        <v>8156050.0000000009</v>
      </c>
      <c r="BW2" s="1"/>
      <c r="BY2" s="5">
        <f>+$I$730*BW1</f>
        <v>8156050.0000000009</v>
      </c>
      <c r="CC2" s="1"/>
      <c r="CD2" s="1"/>
      <c r="CE2" s="5">
        <f>+$I$730*CC1</f>
        <v>116515000.00000004</v>
      </c>
    </row>
    <row r="3" spans="1:86" x14ac:dyDescent="0.2">
      <c r="J3" s="1"/>
      <c r="K3" s="5">
        <f>+K730</f>
        <v>19692153</v>
      </c>
      <c r="L3" s="5">
        <f>+K2-K3</f>
        <v>3610847</v>
      </c>
      <c r="N3" s="5"/>
      <c r="O3" s="1"/>
      <c r="P3" s="1"/>
      <c r="Q3" s="5">
        <f>+Q730</f>
        <v>15380596</v>
      </c>
      <c r="R3" s="5">
        <f>+Q2-Q3</f>
        <v>-3729096</v>
      </c>
      <c r="T3" s="5"/>
      <c r="U3" s="1"/>
      <c r="W3" s="5">
        <f>+W730</f>
        <v>4853520</v>
      </c>
      <c r="X3" s="5">
        <f>+W2-W3</f>
        <v>3302530.0000000009</v>
      </c>
      <c r="AA3" s="1"/>
      <c r="AC3" s="5">
        <f>+AC730</f>
        <v>2580000</v>
      </c>
      <c r="AD3" s="5">
        <f>+AC2-AC3</f>
        <v>5576050.0000000009</v>
      </c>
      <c r="AG3" s="1"/>
      <c r="AI3" s="5">
        <f>+AI730</f>
        <v>2950000</v>
      </c>
      <c r="AJ3" s="5">
        <f>+AI2-AI3</f>
        <v>5206050.0000000009</v>
      </c>
      <c r="AM3" s="1"/>
      <c r="AO3" s="5">
        <f>+AO730</f>
        <v>3504000</v>
      </c>
      <c r="AP3" s="5">
        <f>+AO2-AO3</f>
        <v>4652050.0000000009</v>
      </c>
      <c r="AS3" s="1"/>
      <c r="AU3" s="5">
        <f>+AU730</f>
        <v>4050000</v>
      </c>
      <c r="AV3" s="5">
        <f>+AU2-AU3</f>
        <v>4106050.0000000009</v>
      </c>
      <c r="AY3" s="1"/>
      <c r="BA3" s="5">
        <f>+BA730</f>
        <v>550000</v>
      </c>
      <c r="BB3" s="5">
        <f>+BA2-BA3</f>
        <v>7606050.0000000009</v>
      </c>
      <c r="BE3" s="1"/>
      <c r="BG3" s="5">
        <f>+BG730</f>
        <v>550000</v>
      </c>
      <c r="BH3" s="5">
        <f>+BG2-BG3</f>
        <v>7606050.0000000009</v>
      </c>
      <c r="BK3" s="1"/>
      <c r="BM3" s="5">
        <f>+BM730</f>
        <v>550000</v>
      </c>
      <c r="BN3" s="5">
        <f>+BM2-BM3</f>
        <v>7606050.0000000009</v>
      </c>
      <c r="BQ3" s="1"/>
      <c r="BS3" s="5">
        <f>+BS730</f>
        <v>550000</v>
      </c>
      <c r="BT3" s="5">
        <f>+BS2-BS3</f>
        <v>7606050.0000000009</v>
      </c>
      <c r="BW3" s="1"/>
      <c r="BY3" s="5">
        <f>+BY730</f>
        <v>550000</v>
      </c>
      <c r="BZ3" s="5">
        <f>+BY2-BY3</f>
        <v>7606050.0000000009</v>
      </c>
      <c r="CC3" s="1"/>
      <c r="CD3" s="1"/>
      <c r="CE3" s="5">
        <f>+CE730</f>
        <v>550000</v>
      </c>
      <c r="CF3" s="5">
        <f>+CE2-CE3</f>
        <v>115965000.00000004</v>
      </c>
    </row>
    <row r="4" spans="1:86" ht="60" x14ac:dyDescent="0.2">
      <c r="A4" s="6"/>
      <c r="B4" s="6"/>
      <c r="C4" s="6"/>
      <c r="D4" s="7"/>
      <c r="E4" s="6"/>
      <c r="F4" s="581"/>
      <c r="G4" s="582"/>
      <c r="H4" s="583"/>
      <c r="I4" s="584" t="s">
        <v>2</v>
      </c>
      <c r="J4" s="879" t="s">
        <v>3</v>
      </c>
      <c r="K4" s="879" t="s">
        <v>4</v>
      </c>
      <c r="L4" s="880" t="s">
        <v>524</v>
      </c>
      <c r="M4" s="880" t="s">
        <v>507</v>
      </c>
      <c r="N4" s="880" t="s">
        <v>508</v>
      </c>
      <c r="O4" s="879" t="s">
        <v>3</v>
      </c>
      <c r="P4" s="879" t="s">
        <v>521</v>
      </c>
      <c r="Q4" s="880" t="s">
        <v>4</v>
      </c>
      <c r="R4" s="880" t="s">
        <v>524</v>
      </c>
      <c r="S4" s="880" t="s">
        <v>522</v>
      </c>
      <c r="T4" s="880" t="s">
        <v>508</v>
      </c>
      <c r="U4" s="879" t="s">
        <v>3</v>
      </c>
      <c r="V4" s="880" t="s">
        <v>521</v>
      </c>
      <c r="W4" s="880" t="s">
        <v>4</v>
      </c>
      <c r="X4" s="880" t="s">
        <v>524</v>
      </c>
      <c r="Y4" s="880" t="s">
        <v>522</v>
      </c>
      <c r="Z4" s="880" t="s">
        <v>508</v>
      </c>
      <c r="AA4" s="879" t="s">
        <v>3</v>
      </c>
      <c r="AB4" s="880" t="s">
        <v>521</v>
      </c>
      <c r="AC4" s="880" t="s">
        <v>4</v>
      </c>
      <c r="AD4" s="880" t="s">
        <v>524</v>
      </c>
      <c r="AE4" s="880" t="s">
        <v>522</v>
      </c>
      <c r="AF4" s="880" t="s">
        <v>508</v>
      </c>
      <c r="AG4" s="879" t="s">
        <v>3</v>
      </c>
      <c r="AH4" s="880" t="s">
        <v>521</v>
      </c>
      <c r="AI4" s="880" t="s">
        <v>4</v>
      </c>
      <c r="AJ4" s="880" t="s">
        <v>524</v>
      </c>
      <c r="AK4" s="880" t="s">
        <v>522</v>
      </c>
      <c r="AL4" s="880" t="s">
        <v>508</v>
      </c>
      <c r="AM4" s="879" t="s">
        <v>3</v>
      </c>
      <c r="AN4" s="880" t="s">
        <v>521</v>
      </c>
      <c r="AO4" s="880" t="s">
        <v>4</v>
      </c>
      <c r="AP4" s="880" t="s">
        <v>524</v>
      </c>
      <c r="AQ4" s="880" t="s">
        <v>522</v>
      </c>
      <c r="AR4" s="880" t="s">
        <v>508</v>
      </c>
      <c r="AS4" s="879" t="s">
        <v>3</v>
      </c>
      <c r="AT4" s="880" t="s">
        <v>521</v>
      </c>
      <c r="AU4" s="880" t="s">
        <v>4</v>
      </c>
      <c r="AV4" s="880" t="s">
        <v>524</v>
      </c>
      <c r="AW4" s="880" t="s">
        <v>522</v>
      </c>
      <c r="AX4" s="880" t="s">
        <v>508</v>
      </c>
      <c r="AY4" s="879" t="s">
        <v>3</v>
      </c>
      <c r="AZ4" s="880" t="s">
        <v>521</v>
      </c>
      <c r="BA4" s="880" t="s">
        <v>4</v>
      </c>
      <c r="BB4" s="880" t="s">
        <v>524</v>
      </c>
      <c r="BC4" s="880" t="s">
        <v>522</v>
      </c>
      <c r="BD4" s="880" t="s">
        <v>508</v>
      </c>
      <c r="BE4" s="879" t="s">
        <v>3</v>
      </c>
      <c r="BF4" s="880" t="s">
        <v>521</v>
      </c>
      <c r="BG4" s="880" t="s">
        <v>4</v>
      </c>
      <c r="BH4" s="880" t="s">
        <v>524</v>
      </c>
      <c r="BI4" s="880" t="s">
        <v>522</v>
      </c>
      <c r="BJ4" s="880" t="s">
        <v>508</v>
      </c>
      <c r="BK4" s="879" t="s">
        <v>3</v>
      </c>
      <c r="BL4" s="880" t="s">
        <v>521</v>
      </c>
      <c r="BM4" s="880" t="s">
        <v>4</v>
      </c>
      <c r="BN4" s="880" t="s">
        <v>524</v>
      </c>
      <c r="BO4" s="880" t="s">
        <v>522</v>
      </c>
      <c r="BP4" s="880" t="s">
        <v>508</v>
      </c>
      <c r="BQ4" s="879" t="s">
        <v>3</v>
      </c>
      <c r="BR4" s="880" t="s">
        <v>521</v>
      </c>
      <c r="BS4" s="880" t="s">
        <v>4</v>
      </c>
      <c r="BT4" s="880" t="s">
        <v>524</v>
      </c>
      <c r="BU4" s="880" t="s">
        <v>522</v>
      </c>
      <c r="BV4" s="880" t="s">
        <v>508</v>
      </c>
      <c r="BW4" s="879" t="s">
        <v>3</v>
      </c>
      <c r="BX4" s="263" t="s">
        <v>521</v>
      </c>
      <c r="BY4" s="263" t="s">
        <v>4</v>
      </c>
      <c r="BZ4" s="263" t="s">
        <v>524</v>
      </c>
      <c r="CA4" s="263" t="s">
        <v>522</v>
      </c>
      <c r="CB4" s="263" t="s">
        <v>508</v>
      </c>
      <c r="CC4" s="235" t="s">
        <v>3</v>
      </c>
      <c r="CD4" s="208" t="s">
        <v>521</v>
      </c>
      <c r="CE4" s="236" t="s">
        <v>4</v>
      </c>
      <c r="CF4" s="236" t="s">
        <v>507</v>
      </c>
      <c r="CG4" s="236" t="s">
        <v>508</v>
      </c>
    </row>
    <row r="5" spans="1:86" x14ac:dyDescent="0.2">
      <c r="A5" s="11" t="s">
        <v>5</v>
      </c>
      <c r="B5" s="11" t="s">
        <v>6</v>
      </c>
      <c r="C5" s="11" t="s">
        <v>7</v>
      </c>
      <c r="D5" s="11" t="s">
        <v>8</v>
      </c>
      <c r="E5" s="11" t="s">
        <v>9</v>
      </c>
      <c r="F5" s="585" t="s">
        <v>10</v>
      </c>
      <c r="G5" s="586" t="s">
        <v>11</v>
      </c>
      <c r="H5" s="587" t="s">
        <v>12</v>
      </c>
      <c r="I5" s="588">
        <v>2025</v>
      </c>
      <c r="J5" s="881" t="s">
        <v>505</v>
      </c>
      <c r="K5" s="882"/>
      <c r="L5" s="754"/>
      <c r="M5" s="754"/>
      <c r="N5" s="754"/>
      <c r="O5" s="881" t="s">
        <v>505</v>
      </c>
      <c r="P5" s="881"/>
      <c r="Q5" s="754"/>
      <c r="R5" s="754"/>
      <c r="S5" s="754"/>
      <c r="T5" s="754"/>
      <c r="U5" s="881" t="s">
        <v>505</v>
      </c>
      <c r="V5" s="754"/>
      <c r="W5" s="883" t="s">
        <v>523</v>
      </c>
      <c r="X5" s="754"/>
      <c r="Y5" s="754"/>
      <c r="Z5" s="754"/>
      <c r="AA5" s="881" t="s">
        <v>505</v>
      </c>
      <c r="AB5" s="754"/>
      <c r="AC5" s="880" t="s">
        <v>523</v>
      </c>
      <c r="AD5" s="754"/>
      <c r="AE5" s="754"/>
      <c r="AF5" s="754"/>
      <c r="AG5" s="881" t="s">
        <v>505</v>
      </c>
      <c r="AH5" s="754"/>
      <c r="AI5" s="880" t="s">
        <v>523</v>
      </c>
      <c r="AJ5" s="754"/>
      <c r="AK5" s="754"/>
      <c r="AL5" s="754"/>
      <c r="AM5" s="881" t="s">
        <v>505</v>
      </c>
      <c r="AN5" s="754"/>
      <c r="AO5" s="880" t="s">
        <v>523</v>
      </c>
      <c r="AP5" s="754"/>
      <c r="AQ5" s="754"/>
      <c r="AR5" s="754"/>
      <c r="AS5" s="881" t="s">
        <v>505</v>
      </c>
      <c r="AT5" s="754"/>
      <c r="AU5" s="880" t="s">
        <v>523</v>
      </c>
      <c r="AV5" s="754"/>
      <c r="AW5" s="754"/>
      <c r="AX5" s="754"/>
      <c r="AY5" s="881" t="s">
        <v>505</v>
      </c>
      <c r="AZ5" s="754"/>
      <c r="BA5" s="880" t="s">
        <v>523</v>
      </c>
      <c r="BB5" s="754"/>
      <c r="BC5" s="754"/>
      <c r="BD5" s="754"/>
      <c r="BE5" s="881" t="s">
        <v>505</v>
      </c>
      <c r="BF5" s="754"/>
      <c r="BG5" s="880" t="s">
        <v>523</v>
      </c>
      <c r="BH5" s="754"/>
      <c r="BI5" s="754"/>
      <c r="BJ5" s="754"/>
      <c r="BK5" s="881" t="s">
        <v>505</v>
      </c>
      <c r="BL5" s="754"/>
      <c r="BM5" s="880" t="s">
        <v>523</v>
      </c>
      <c r="BN5" s="754"/>
      <c r="BO5" s="754"/>
      <c r="BP5" s="754"/>
      <c r="BQ5" s="881" t="s">
        <v>505</v>
      </c>
      <c r="BR5" s="754"/>
      <c r="BS5" s="880" t="s">
        <v>523</v>
      </c>
      <c r="BT5" s="754"/>
      <c r="BU5" s="754"/>
      <c r="BV5" s="754"/>
      <c r="BW5" s="881" t="s">
        <v>505</v>
      </c>
      <c r="BX5" s="265"/>
      <c r="BY5" s="263" t="s">
        <v>523</v>
      </c>
      <c r="BZ5" s="265"/>
      <c r="CA5" s="265"/>
      <c r="CB5" s="265"/>
      <c r="CC5" s="237" t="s">
        <v>505</v>
      </c>
      <c r="CD5" s="210"/>
      <c r="CE5" s="238"/>
      <c r="CF5" s="238"/>
      <c r="CG5" s="238"/>
    </row>
    <row r="6" spans="1:86" x14ac:dyDescent="0.2">
      <c r="A6" s="16"/>
      <c r="B6" s="16"/>
      <c r="C6" s="17" t="s">
        <v>13</v>
      </c>
      <c r="D6" s="17" t="s">
        <v>14</v>
      </c>
      <c r="E6" s="17" t="s">
        <v>15</v>
      </c>
      <c r="F6" s="591" t="s">
        <v>16</v>
      </c>
      <c r="G6" s="592" t="s">
        <v>17</v>
      </c>
      <c r="H6" s="593"/>
      <c r="I6" s="592" t="s">
        <v>18</v>
      </c>
      <c r="J6" s="854" t="s">
        <v>503</v>
      </c>
      <c r="K6" s="854" t="s">
        <v>503</v>
      </c>
      <c r="L6" s="854" t="s">
        <v>503</v>
      </c>
      <c r="M6" s="854" t="s">
        <v>503</v>
      </c>
      <c r="N6" s="854" t="s">
        <v>503</v>
      </c>
      <c r="O6" s="854" t="s">
        <v>504</v>
      </c>
      <c r="P6" s="854" t="s">
        <v>504</v>
      </c>
      <c r="Q6" s="854" t="s">
        <v>504</v>
      </c>
      <c r="R6" s="854" t="s">
        <v>504</v>
      </c>
      <c r="S6" s="854" t="s">
        <v>504</v>
      </c>
      <c r="T6" s="854" t="s">
        <v>504</v>
      </c>
      <c r="U6" s="854" t="s">
        <v>509</v>
      </c>
      <c r="V6" s="854" t="s">
        <v>509</v>
      </c>
      <c r="W6" s="854" t="s">
        <v>509</v>
      </c>
      <c r="X6" s="854" t="s">
        <v>509</v>
      </c>
      <c r="Y6" s="854" t="s">
        <v>509</v>
      </c>
      <c r="Z6" s="854" t="s">
        <v>509</v>
      </c>
      <c r="AA6" s="854" t="s">
        <v>512</v>
      </c>
      <c r="AB6" s="854" t="s">
        <v>512</v>
      </c>
      <c r="AC6" s="854" t="s">
        <v>512</v>
      </c>
      <c r="AD6" s="854" t="s">
        <v>512</v>
      </c>
      <c r="AE6" s="854" t="s">
        <v>512</v>
      </c>
      <c r="AF6" s="854" t="s">
        <v>512</v>
      </c>
      <c r="AG6" s="854" t="s">
        <v>513</v>
      </c>
      <c r="AH6" s="854" t="s">
        <v>513</v>
      </c>
      <c r="AI6" s="854" t="s">
        <v>513</v>
      </c>
      <c r="AJ6" s="854" t="s">
        <v>513</v>
      </c>
      <c r="AK6" s="854" t="s">
        <v>513</v>
      </c>
      <c r="AL6" s="854" t="s">
        <v>513</v>
      </c>
      <c r="AM6" s="854" t="s">
        <v>514</v>
      </c>
      <c r="AN6" s="854" t="s">
        <v>514</v>
      </c>
      <c r="AO6" s="854" t="s">
        <v>514</v>
      </c>
      <c r="AP6" s="854" t="s">
        <v>514</v>
      </c>
      <c r="AQ6" s="854" t="s">
        <v>514</v>
      </c>
      <c r="AR6" s="854" t="s">
        <v>514</v>
      </c>
      <c r="AS6" s="854" t="s">
        <v>515</v>
      </c>
      <c r="AT6" s="854" t="s">
        <v>515</v>
      </c>
      <c r="AU6" s="854" t="s">
        <v>515</v>
      </c>
      <c r="AV6" s="854" t="s">
        <v>515</v>
      </c>
      <c r="AW6" s="854" t="s">
        <v>515</v>
      </c>
      <c r="AX6" s="854" t="s">
        <v>515</v>
      </c>
      <c r="AY6" s="854" t="s">
        <v>516</v>
      </c>
      <c r="AZ6" s="854" t="s">
        <v>516</v>
      </c>
      <c r="BA6" s="854" t="s">
        <v>516</v>
      </c>
      <c r="BB6" s="854" t="s">
        <v>516</v>
      </c>
      <c r="BC6" s="854" t="s">
        <v>516</v>
      </c>
      <c r="BD6" s="854" t="s">
        <v>516</v>
      </c>
      <c r="BE6" s="854" t="s">
        <v>517</v>
      </c>
      <c r="BF6" s="854" t="s">
        <v>517</v>
      </c>
      <c r="BG6" s="854" t="s">
        <v>517</v>
      </c>
      <c r="BH6" s="854" t="s">
        <v>517</v>
      </c>
      <c r="BI6" s="854" t="s">
        <v>517</v>
      </c>
      <c r="BJ6" s="854" t="s">
        <v>517</v>
      </c>
      <c r="BK6" s="854" t="s">
        <v>518</v>
      </c>
      <c r="BL6" s="854" t="s">
        <v>518</v>
      </c>
      <c r="BM6" s="854" t="s">
        <v>518</v>
      </c>
      <c r="BN6" s="854" t="s">
        <v>518</v>
      </c>
      <c r="BO6" s="854" t="s">
        <v>518</v>
      </c>
      <c r="BP6" s="854" t="s">
        <v>518</v>
      </c>
      <c r="BQ6" s="854" t="s">
        <v>519</v>
      </c>
      <c r="BR6" s="854" t="s">
        <v>519</v>
      </c>
      <c r="BS6" s="854" t="s">
        <v>519</v>
      </c>
      <c r="BT6" s="854" t="s">
        <v>519</v>
      </c>
      <c r="BU6" s="854" t="s">
        <v>519</v>
      </c>
      <c r="BV6" s="854" t="s">
        <v>519</v>
      </c>
      <c r="BW6" s="854" t="s">
        <v>520</v>
      </c>
      <c r="BX6" s="266" t="s">
        <v>520</v>
      </c>
      <c r="BY6" s="266" t="s">
        <v>520</v>
      </c>
      <c r="BZ6" s="266" t="s">
        <v>520</v>
      </c>
      <c r="CA6" s="266" t="s">
        <v>520</v>
      </c>
      <c r="CB6" s="266" t="s">
        <v>520</v>
      </c>
      <c r="CC6" s="271">
        <v>2025</v>
      </c>
      <c r="CD6" s="212"/>
      <c r="CE6" s="271">
        <v>2025</v>
      </c>
      <c r="CF6" s="271">
        <v>2025</v>
      </c>
      <c r="CG6" s="271">
        <v>2025</v>
      </c>
    </row>
    <row r="7" spans="1:86" ht="14.25" customHeight="1" x14ac:dyDescent="0.2">
      <c r="A7" s="17">
        <v>1</v>
      </c>
      <c r="B7" s="17">
        <v>2</v>
      </c>
      <c r="C7" s="17">
        <v>3</v>
      </c>
      <c r="D7" s="17">
        <v>4</v>
      </c>
      <c r="E7" s="17">
        <v>5</v>
      </c>
      <c r="F7" s="591">
        <v>6</v>
      </c>
      <c r="G7" s="592" t="s">
        <v>19</v>
      </c>
      <c r="H7" s="595">
        <v>8</v>
      </c>
      <c r="I7" s="591">
        <v>10</v>
      </c>
      <c r="J7" s="579"/>
      <c r="K7" s="579"/>
      <c r="L7" s="575"/>
      <c r="M7" s="575"/>
      <c r="N7" s="575"/>
      <c r="O7" s="575"/>
      <c r="P7" s="575"/>
      <c r="Q7" s="575"/>
      <c r="R7" s="575"/>
      <c r="S7" s="575"/>
      <c r="T7" s="575"/>
      <c r="U7" s="575"/>
      <c r="V7" s="575"/>
      <c r="W7" s="575"/>
      <c r="X7" s="575"/>
      <c r="Y7" s="575"/>
      <c r="Z7" s="575"/>
      <c r="AA7" s="575"/>
      <c r="AB7" s="575"/>
      <c r="AC7" s="575"/>
      <c r="AD7" s="575"/>
      <c r="AE7" s="575"/>
      <c r="AF7" s="575"/>
      <c r="AG7" s="575"/>
      <c r="AH7" s="575"/>
      <c r="AI7" s="575"/>
      <c r="AJ7" s="575"/>
      <c r="AK7" s="575"/>
      <c r="AL7" s="575"/>
      <c r="AM7" s="575"/>
      <c r="AN7" s="575"/>
      <c r="AO7" s="575"/>
      <c r="AP7" s="575"/>
      <c r="AQ7" s="575"/>
      <c r="AR7" s="575"/>
      <c r="AS7" s="575"/>
      <c r="AT7" s="575"/>
      <c r="AU7" s="575"/>
      <c r="AV7" s="575"/>
      <c r="AW7" s="575"/>
      <c r="AX7" s="575"/>
      <c r="AY7" s="575"/>
      <c r="AZ7" s="575"/>
      <c r="BA7" s="575"/>
      <c r="BB7" s="575"/>
      <c r="BC7" s="575"/>
      <c r="BD7" s="575"/>
      <c r="BE7" s="575"/>
      <c r="BF7" s="575"/>
      <c r="BG7" s="575"/>
      <c r="BH7" s="575"/>
      <c r="BI7" s="575"/>
      <c r="BJ7" s="575"/>
      <c r="BK7" s="575"/>
      <c r="BL7" s="575"/>
      <c r="BM7" s="575"/>
      <c r="BN7" s="575"/>
      <c r="BO7" s="575"/>
      <c r="BP7" s="575"/>
      <c r="BQ7" s="575"/>
      <c r="BR7" s="575"/>
      <c r="BS7" s="575"/>
      <c r="BT7" s="575"/>
      <c r="BU7" s="575"/>
      <c r="BV7" s="575"/>
      <c r="BW7" s="575"/>
      <c r="BX7" s="267"/>
      <c r="BY7" s="267"/>
      <c r="BZ7" s="267"/>
      <c r="CA7" s="267"/>
      <c r="CB7" s="267"/>
      <c r="CC7" s="240"/>
      <c r="CD7" s="213"/>
      <c r="CE7" s="240"/>
      <c r="CF7" s="240"/>
      <c r="CG7" s="240"/>
    </row>
    <row r="8" spans="1:86" ht="12.75" thickBot="1" x14ac:dyDescent="0.25">
      <c r="A8" s="22"/>
      <c r="B8" s="93"/>
      <c r="C8" s="34"/>
      <c r="D8" s="112"/>
      <c r="E8" s="93"/>
      <c r="F8" s="682"/>
      <c r="G8" s="694"/>
      <c r="H8" s="280"/>
      <c r="I8" s="682"/>
      <c r="J8" s="579"/>
      <c r="K8" s="579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  <c r="AO8" s="575"/>
      <c r="AP8" s="575"/>
      <c r="AQ8" s="575"/>
      <c r="AR8" s="575"/>
      <c r="AS8" s="575"/>
      <c r="AT8" s="575"/>
      <c r="AU8" s="575"/>
      <c r="AV8" s="575"/>
      <c r="AW8" s="575"/>
      <c r="AX8" s="575"/>
      <c r="AY8" s="575"/>
      <c r="AZ8" s="575"/>
      <c r="BA8" s="575"/>
      <c r="BB8" s="575"/>
      <c r="BC8" s="575"/>
      <c r="BD8" s="575"/>
      <c r="BE8" s="575"/>
      <c r="BF8" s="575"/>
      <c r="BG8" s="575"/>
      <c r="BH8" s="575"/>
      <c r="BI8" s="575"/>
      <c r="BJ8" s="575"/>
      <c r="BK8" s="575"/>
      <c r="BL8" s="575"/>
      <c r="BM8" s="575"/>
      <c r="BN8" s="575"/>
      <c r="BO8" s="575"/>
      <c r="BP8" s="575"/>
      <c r="BQ8" s="575"/>
      <c r="BR8" s="575"/>
      <c r="BS8" s="575"/>
      <c r="BT8" s="575"/>
      <c r="BU8" s="575"/>
      <c r="BV8" s="575"/>
      <c r="BW8" s="575"/>
      <c r="BX8" s="267"/>
      <c r="BY8" s="267"/>
      <c r="BZ8" s="267"/>
      <c r="CA8" s="267"/>
      <c r="CB8" s="267"/>
      <c r="CC8" s="240"/>
      <c r="CD8" s="213"/>
      <c r="CE8" s="240"/>
      <c r="CF8" s="240"/>
      <c r="CG8" s="240"/>
    </row>
    <row r="9" spans="1:86" x14ac:dyDescent="0.2">
      <c r="A9" s="22"/>
      <c r="B9" s="22" t="s">
        <v>540</v>
      </c>
      <c r="C9" s="93"/>
      <c r="D9" s="93"/>
      <c r="E9" s="22"/>
      <c r="F9" s="663"/>
      <c r="G9" s="623"/>
      <c r="H9" s="682" t="s">
        <v>541</v>
      </c>
      <c r="I9" s="682"/>
      <c r="J9" s="579"/>
      <c r="K9" s="579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  <c r="AO9" s="575"/>
      <c r="AP9" s="575"/>
      <c r="AQ9" s="575"/>
      <c r="AR9" s="575"/>
      <c r="AS9" s="575"/>
      <c r="AT9" s="575"/>
      <c r="AU9" s="575"/>
      <c r="AV9" s="575"/>
      <c r="AW9" s="575"/>
      <c r="AX9" s="575"/>
      <c r="AY9" s="575"/>
      <c r="AZ9" s="575"/>
      <c r="BA9" s="575"/>
      <c r="BB9" s="575"/>
      <c r="BC9" s="575"/>
      <c r="BD9" s="575"/>
      <c r="BE9" s="575"/>
      <c r="BF9" s="575"/>
      <c r="BG9" s="575"/>
      <c r="BH9" s="575"/>
      <c r="BI9" s="575"/>
      <c r="BJ9" s="575"/>
      <c r="BK9" s="575"/>
      <c r="BL9" s="575"/>
      <c r="BM9" s="575"/>
      <c r="BN9" s="575"/>
      <c r="BO9" s="575"/>
      <c r="BP9" s="575"/>
      <c r="BQ9" s="575"/>
      <c r="BR9" s="575"/>
      <c r="BS9" s="575"/>
      <c r="BT9" s="575"/>
      <c r="BU9" s="575"/>
      <c r="BV9" s="575"/>
      <c r="BW9" s="575"/>
      <c r="BX9" s="267"/>
      <c r="BY9" s="267"/>
      <c r="BZ9" s="267"/>
      <c r="CA9" s="267"/>
      <c r="CB9" s="267"/>
      <c r="CC9" s="240"/>
      <c r="CD9" s="213"/>
      <c r="CE9" s="240"/>
      <c r="CF9" s="240"/>
      <c r="CG9" s="240"/>
    </row>
    <row r="10" spans="1:86" x14ac:dyDescent="0.2">
      <c r="A10" s="22"/>
      <c r="B10" s="22"/>
      <c r="C10" s="51">
        <v>473</v>
      </c>
      <c r="D10" s="23"/>
      <c r="E10" s="22"/>
      <c r="F10" s="597"/>
      <c r="G10" s="848"/>
      <c r="H10" s="682" t="s">
        <v>112</v>
      </c>
      <c r="I10" s="682"/>
      <c r="J10" s="579"/>
      <c r="K10" s="579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  <c r="AO10" s="575"/>
      <c r="AP10" s="575"/>
      <c r="AQ10" s="575"/>
      <c r="AR10" s="575"/>
      <c r="AS10" s="575"/>
      <c r="AT10" s="575"/>
      <c r="AU10" s="575"/>
      <c r="AV10" s="575"/>
      <c r="AW10" s="575"/>
      <c r="AX10" s="575"/>
      <c r="AY10" s="575"/>
      <c r="AZ10" s="575"/>
      <c r="BA10" s="575"/>
      <c r="BB10" s="575"/>
      <c r="BC10" s="575"/>
      <c r="BD10" s="575"/>
      <c r="BE10" s="575"/>
      <c r="BF10" s="575"/>
      <c r="BG10" s="575"/>
      <c r="BH10" s="575"/>
      <c r="BI10" s="575"/>
      <c r="BJ10" s="575"/>
      <c r="BK10" s="575"/>
      <c r="BL10" s="575"/>
      <c r="BM10" s="575"/>
      <c r="BN10" s="575"/>
      <c r="BO10" s="575"/>
      <c r="BP10" s="575"/>
      <c r="BQ10" s="575"/>
      <c r="BR10" s="575"/>
      <c r="BS10" s="575"/>
      <c r="BT10" s="575"/>
      <c r="BU10" s="575"/>
      <c r="BV10" s="575"/>
      <c r="BW10" s="575"/>
      <c r="BX10" s="267"/>
      <c r="BY10" s="267"/>
      <c r="BZ10" s="267"/>
      <c r="CA10" s="267"/>
      <c r="CB10" s="267"/>
      <c r="CC10" s="240"/>
      <c r="CD10" s="213"/>
      <c r="CE10" s="240"/>
      <c r="CF10" s="240"/>
      <c r="CG10" s="240"/>
    </row>
    <row r="11" spans="1:86" x14ac:dyDescent="0.2">
      <c r="A11" s="22"/>
      <c r="B11" s="22"/>
      <c r="C11" s="51"/>
      <c r="D11" s="33">
        <v>1502</v>
      </c>
      <c r="E11" s="22"/>
      <c r="F11" s="597"/>
      <c r="G11" s="848"/>
      <c r="H11" s="682" t="s">
        <v>542</v>
      </c>
      <c r="I11" s="682"/>
      <c r="J11" s="579"/>
      <c r="K11" s="579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  <c r="AO11" s="575"/>
      <c r="AP11" s="575"/>
      <c r="AQ11" s="575"/>
      <c r="AR11" s="575"/>
      <c r="AS11" s="575"/>
      <c r="AT11" s="575"/>
      <c r="AU11" s="575"/>
      <c r="AV11" s="575"/>
      <c r="AW11" s="575"/>
      <c r="AX11" s="575"/>
      <c r="AY11" s="575"/>
      <c r="AZ11" s="575"/>
      <c r="BA11" s="575"/>
      <c r="BB11" s="575"/>
      <c r="BC11" s="575"/>
      <c r="BD11" s="575"/>
      <c r="BE11" s="575"/>
      <c r="BF11" s="575"/>
      <c r="BG11" s="575"/>
      <c r="BH11" s="575"/>
      <c r="BI11" s="575"/>
      <c r="BJ11" s="575"/>
      <c r="BK11" s="575"/>
      <c r="BL11" s="575"/>
      <c r="BM11" s="575"/>
      <c r="BN11" s="575"/>
      <c r="BO11" s="575"/>
      <c r="BP11" s="575"/>
      <c r="BQ11" s="575"/>
      <c r="BR11" s="575"/>
      <c r="BS11" s="575"/>
      <c r="BT11" s="575"/>
      <c r="BU11" s="575"/>
      <c r="BV11" s="575"/>
      <c r="BW11" s="575"/>
      <c r="BX11" s="267"/>
      <c r="BY11" s="267"/>
      <c r="BZ11" s="267"/>
      <c r="CA11" s="267"/>
      <c r="CB11" s="267"/>
      <c r="CC11" s="240"/>
      <c r="CD11" s="213"/>
      <c r="CE11" s="240"/>
      <c r="CF11" s="240"/>
      <c r="CG11" s="240"/>
    </row>
    <row r="12" spans="1:86" x14ac:dyDescent="0.2">
      <c r="A12" s="22"/>
      <c r="B12" s="22"/>
      <c r="C12" s="51"/>
      <c r="D12" s="33" t="s">
        <v>543</v>
      </c>
      <c r="E12" s="22"/>
      <c r="F12" s="597"/>
      <c r="G12" s="848"/>
      <c r="H12" s="664" t="s">
        <v>544</v>
      </c>
      <c r="I12" s="624"/>
      <c r="J12" s="579"/>
      <c r="K12" s="579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  <c r="AO12" s="575"/>
      <c r="AP12" s="575"/>
      <c r="AQ12" s="575"/>
      <c r="AR12" s="575"/>
      <c r="AS12" s="575"/>
      <c r="AT12" s="575"/>
      <c r="AU12" s="575"/>
      <c r="AV12" s="575"/>
      <c r="AW12" s="575"/>
      <c r="AX12" s="575"/>
      <c r="AY12" s="575"/>
      <c r="AZ12" s="575"/>
      <c r="BA12" s="575"/>
      <c r="BB12" s="575"/>
      <c r="BC12" s="575"/>
      <c r="BD12" s="575"/>
      <c r="BE12" s="575"/>
      <c r="BF12" s="575"/>
      <c r="BG12" s="575"/>
      <c r="BH12" s="575"/>
      <c r="BI12" s="575"/>
      <c r="BJ12" s="575"/>
      <c r="BK12" s="575"/>
      <c r="BL12" s="575"/>
      <c r="BM12" s="575"/>
      <c r="BN12" s="575"/>
      <c r="BO12" s="575"/>
      <c r="BP12" s="575"/>
      <c r="BQ12" s="575"/>
      <c r="BR12" s="575"/>
      <c r="BS12" s="575"/>
      <c r="BT12" s="575"/>
      <c r="BU12" s="575"/>
      <c r="BV12" s="575"/>
      <c r="BW12" s="575"/>
      <c r="BX12" s="267"/>
      <c r="BY12" s="267"/>
      <c r="BZ12" s="267"/>
      <c r="CA12" s="267"/>
      <c r="CB12" s="267"/>
      <c r="CC12" s="240"/>
      <c r="CD12" s="213"/>
      <c r="CE12" s="240"/>
      <c r="CF12" s="240"/>
      <c r="CG12" s="240"/>
    </row>
    <row r="13" spans="1:86" x14ac:dyDescent="0.2">
      <c r="A13" s="22"/>
      <c r="B13" s="22"/>
      <c r="C13" s="22"/>
      <c r="D13" s="34"/>
      <c r="E13" s="22">
        <v>168</v>
      </c>
      <c r="F13" s="607">
        <v>411</v>
      </c>
      <c r="G13" s="849"/>
      <c r="H13" s="602" t="s">
        <v>27</v>
      </c>
      <c r="I13" s="610">
        <v>32100000</v>
      </c>
      <c r="J13" s="579">
        <f t="shared" ref="J13:J29" si="0">+I13*$J$1</f>
        <v>6420000</v>
      </c>
      <c r="K13" s="884">
        <v>2545000</v>
      </c>
      <c r="L13" s="579">
        <f>+J13-K13</f>
        <v>3875000</v>
      </c>
      <c r="M13" s="579">
        <v>400000</v>
      </c>
      <c r="N13" s="579">
        <f t="shared" ref="N13:N27" si="1">+K13-M13</f>
        <v>2145000</v>
      </c>
      <c r="O13" s="579">
        <f t="shared" ref="O13:O29" si="2">+I13*$O$1</f>
        <v>3210000</v>
      </c>
      <c r="P13" s="579">
        <f>O13+K13</f>
        <v>5755000</v>
      </c>
      <c r="Q13" s="884">
        <v>2809680</v>
      </c>
      <c r="R13" s="579">
        <f>+P13-Q13</f>
        <v>2945320</v>
      </c>
      <c r="S13" s="579">
        <v>900000</v>
      </c>
      <c r="T13" s="579">
        <f>+Q13-S13</f>
        <v>1909680</v>
      </c>
      <c r="U13" s="579">
        <f t="shared" ref="U13:U29" si="3">$I13*$U$1</f>
        <v>2247000</v>
      </c>
      <c r="V13" s="579">
        <f>U13+Q13</f>
        <v>5056680</v>
      </c>
      <c r="W13" s="579">
        <f>+Q13/2*3</f>
        <v>4214520</v>
      </c>
      <c r="X13" s="579">
        <f>+V13-W13</f>
        <v>842160</v>
      </c>
      <c r="Y13" s="579">
        <v>1370000</v>
      </c>
      <c r="Z13" s="579">
        <f>+W13-Y13</f>
        <v>2844520</v>
      </c>
      <c r="AA13" s="579">
        <f t="shared" ref="AA13:AA29" si="4">$I13*$AA$1</f>
        <v>2247000</v>
      </c>
      <c r="AB13" s="579">
        <f>AA13+W13</f>
        <v>6461520</v>
      </c>
      <c r="AC13" s="579">
        <v>1700000</v>
      </c>
      <c r="AD13" s="579">
        <f>+AB13-AC13</f>
        <v>4761520</v>
      </c>
      <c r="AE13" s="579">
        <v>1650000</v>
      </c>
      <c r="AF13" s="579">
        <f>+AC13-AE13</f>
        <v>50000</v>
      </c>
      <c r="AG13" s="579">
        <f t="shared" ref="AG13:AG29" si="5">$I13*$AG$1</f>
        <v>2247000</v>
      </c>
      <c r="AH13" s="579">
        <f>AG13+AC13</f>
        <v>3947000</v>
      </c>
      <c r="AI13" s="579">
        <v>2000000</v>
      </c>
      <c r="AJ13" s="579">
        <f>+AH13-AI13</f>
        <v>1947000</v>
      </c>
      <c r="AK13" s="579">
        <v>1950000</v>
      </c>
      <c r="AL13" s="579">
        <f>+AI13-AK13</f>
        <v>50000</v>
      </c>
      <c r="AM13" s="579">
        <f t="shared" ref="AM13:AM29" si="6">$I13*$AM$1</f>
        <v>2247000</v>
      </c>
      <c r="AN13" s="579">
        <f>AM13+AI13</f>
        <v>4247000</v>
      </c>
      <c r="AO13" s="579">
        <v>2480000</v>
      </c>
      <c r="AP13" s="579">
        <f>+AN13-AO13</f>
        <v>1767000</v>
      </c>
      <c r="AQ13" s="579">
        <v>2470000</v>
      </c>
      <c r="AR13" s="579">
        <f>+AO13-AQ13</f>
        <v>10000</v>
      </c>
      <c r="AS13" s="579">
        <f t="shared" ref="AS13:AS29" si="7">$I13*$AS$1</f>
        <v>2247000</v>
      </c>
      <c r="AT13" s="579">
        <f>AS13+AO13</f>
        <v>4727000</v>
      </c>
      <c r="AU13" s="579">
        <v>2950000</v>
      </c>
      <c r="AV13" s="579">
        <f>+AT13-AU13</f>
        <v>1777000</v>
      </c>
      <c r="AW13" s="579">
        <v>440000</v>
      </c>
      <c r="AX13" s="579">
        <f>+AU13-AW13</f>
        <v>2510000</v>
      </c>
      <c r="AY13" s="579">
        <f t="shared" ref="AY13:AY29" si="8">$I13*$AY$1</f>
        <v>2247000</v>
      </c>
      <c r="AZ13" s="579">
        <f>AY13+AU13</f>
        <v>5197000</v>
      </c>
      <c r="BA13" s="579">
        <v>477000</v>
      </c>
      <c r="BB13" s="579">
        <f>+AZ13-BA13</f>
        <v>4720000</v>
      </c>
      <c r="BC13" s="579">
        <v>440000</v>
      </c>
      <c r="BD13" s="579">
        <f>+BA13-BC13</f>
        <v>37000</v>
      </c>
      <c r="BE13" s="579">
        <f t="shared" ref="BE13:BE29" si="9">$I13*$BE$1</f>
        <v>2247000</v>
      </c>
      <c r="BF13" s="579">
        <f>BE13+BA13</f>
        <v>2724000</v>
      </c>
      <c r="BG13" s="579">
        <v>477000</v>
      </c>
      <c r="BH13" s="579">
        <f>+BF13-BG13</f>
        <v>2247000</v>
      </c>
      <c r="BI13" s="579">
        <v>440000</v>
      </c>
      <c r="BJ13" s="579">
        <f>+BG13-BI13</f>
        <v>37000</v>
      </c>
      <c r="BK13" s="579">
        <f t="shared" ref="BK13:BK29" si="10">$I13*$BK$1</f>
        <v>2247000</v>
      </c>
      <c r="BL13" s="579">
        <f>BK13+BG13</f>
        <v>2724000</v>
      </c>
      <c r="BM13" s="579">
        <v>477000</v>
      </c>
      <c r="BN13" s="579">
        <f>+BL13-BM13</f>
        <v>2247000</v>
      </c>
      <c r="BO13" s="579">
        <v>440000</v>
      </c>
      <c r="BP13" s="579">
        <f>+BM13-BO13</f>
        <v>37000</v>
      </c>
      <c r="BQ13" s="579">
        <f t="shared" ref="BQ13:BQ29" si="11">$I13*$BQ$1</f>
        <v>2247000</v>
      </c>
      <c r="BR13" s="579">
        <f>BQ13+BM13</f>
        <v>2724000</v>
      </c>
      <c r="BS13" s="579">
        <v>477000</v>
      </c>
      <c r="BT13" s="579">
        <f>+BR13-BS13</f>
        <v>2247000</v>
      </c>
      <c r="BU13" s="579">
        <v>440000</v>
      </c>
      <c r="BV13" s="579">
        <f>+BS13-BU13</f>
        <v>37000</v>
      </c>
      <c r="BW13" s="579">
        <f t="shared" ref="BW13:BW29" si="12">$I13*$BW$1</f>
        <v>2247000</v>
      </c>
      <c r="BX13" s="268">
        <f>BW13+BS13</f>
        <v>2724000</v>
      </c>
      <c r="BY13" s="268">
        <v>477000</v>
      </c>
      <c r="BZ13" s="268">
        <f>+BX13-BY13</f>
        <v>2247000</v>
      </c>
      <c r="CA13" s="268">
        <v>440000</v>
      </c>
      <c r="CB13" s="268">
        <f>+BY13-CA13</f>
        <v>37000</v>
      </c>
      <c r="CC13" s="241">
        <f t="shared" ref="CC13:CC29" si="13">+J13+O13+U13+AA13+AG13+AM13+AS13+AY13+BE13+BK13+BQ13+BW13</f>
        <v>32100000</v>
      </c>
      <c r="CD13" s="214">
        <f>CC13+BY13</f>
        <v>32577000</v>
      </c>
      <c r="CE13" s="241">
        <v>477000</v>
      </c>
      <c r="CF13" s="241">
        <v>440000</v>
      </c>
      <c r="CG13" s="241">
        <f>+CE13-CF13</f>
        <v>37000</v>
      </c>
      <c r="CH13" s="5">
        <f t="shared" ref="CH13:CH35" si="14">+CC13-I13</f>
        <v>0</v>
      </c>
    </row>
    <row r="14" spans="1:86" x14ac:dyDescent="0.2">
      <c r="A14" s="22"/>
      <c r="B14" s="22"/>
      <c r="C14" s="22"/>
      <c r="D14" s="34"/>
      <c r="E14" s="22">
        <v>169</v>
      </c>
      <c r="F14" s="607">
        <v>412</v>
      </c>
      <c r="G14" s="849"/>
      <c r="H14" s="602" t="s">
        <v>28</v>
      </c>
      <c r="I14" s="610">
        <v>4863000</v>
      </c>
      <c r="J14" s="579">
        <f t="shared" si="0"/>
        <v>972600</v>
      </c>
      <c r="K14" s="884">
        <v>386000</v>
      </c>
      <c r="L14" s="579">
        <f>+J14-K14</f>
        <v>586600</v>
      </c>
      <c r="M14" s="579">
        <v>60000</v>
      </c>
      <c r="N14" s="579">
        <f t="shared" si="1"/>
        <v>326000</v>
      </c>
      <c r="O14" s="579">
        <f t="shared" si="2"/>
        <v>486300</v>
      </c>
      <c r="P14" s="579">
        <f t="shared" ref="P14:P29" si="15">O14+K14</f>
        <v>872300</v>
      </c>
      <c r="Q14" s="884">
        <v>426000</v>
      </c>
      <c r="R14" s="579">
        <f>+P14-Q14</f>
        <v>446300</v>
      </c>
      <c r="S14" s="579">
        <v>130000</v>
      </c>
      <c r="T14" s="579">
        <f t="shared" ref="T14:T29" si="16">+Q14-S14</f>
        <v>296000</v>
      </c>
      <c r="U14" s="579">
        <f t="shared" si="3"/>
        <v>340410.00000000006</v>
      </c>
      <c r="V14" s="579">
        <f t="shared" ref="V14:V29" si="17">U14+Q14</f>
        <v>766410</v>
      </c>
      <c r="W14" s="579">
        <f>+Q14/2*3</f>
        <v>639000</v>
      </c>
      <c r="X14" s="579">
        <f t="shared" ref="X14:X29" si="18">+V14-W14</f>
        <v>127410</v>
      </c>
      <c r="Y14" s="579">
        <v>200000</v>
      </c>
      <c r="Z14" s="579">
        <f t="shared" ref="Z14:Z29" si="19">+W14-Y14</f>
        <v>439000</v>
      </c>
      <c r="AA14" s="579">
        <f t="shared" si="4"/>
        <v>340410.00000000006</v>
      </c>
      <c r="AB14" s="579">
        <f t="shared" ref="AB14:AB29" si="20">AA14+W14</f>
        <v>979410</v>
      </c>
      <c r="AC14" s="579">
        <v>880000</v>
      </c>
      <c r="AD14" s="579">
        <f t="shared" ref="AD14:AD29" si="21">+AB14-AC14</f>
        <v>99410</v>
      </c>
      <c r="AE14" s="579">
        <v>850000</v>
      </c>
      <c r="AF14" s="579">
        <f t="shared" ref="AF14:AF29" si="22">+AC14-AE14</f>
        <v>30000</v>
      </c>
      <c r="AG14" s="579">
        <f t="shared" si="5"/>
        <v>340410.00000000006</v>
      </c>
      <c r="AH14" s="579">
        <f t="shared" ref="AH14:AH29" si="23">AG14+AC14</f>
        <v>1220410</v>
      </c>
      <c r="AI14" s="579">
        <v>950000</v>
      </c>
      <c r="AJ14" s="579">
        <f t="shared" ref="AJ14:AJ29" si="24">+AH14-AI14</f>
        <v>270410</v>
      </c>
      <c r="AK14" s="579">
        <v>940000</v>
      </c>
      <c r="AL14" s="579">
        <f t="shared" ref="AL14:AL29" si="25">+AI14-AK14</f>
        <v>10000</v>
      </c>
      <c r="AM14" s="579">
        <f t="shared" si="6"/>
        <v>340410.00000000006</v>
      </c>
      <c r="AN14" s="579">
        <f t="shared" ref="AN14:AN29" si="26">AM14+AI14</f>
        <v>1290410</v>
      </c>
      <c r="AO14" s="579">
        <v>1024000</v>
      </c>
      <c r="AP14" s="579">
        <f t="shared" ref="AP14:AP29" si="27">+AN14-AO14</f>
        <v>266410</v>
      </c>
      <c r="AQ14" s="579">
        <v>1020000</v>
      </c>
      <c r="AR14" s="579">
        <f t="shared" ref="AR14:AR29" si="28">+AO14-AQ14</f>
        <v>4000</v>
      </c>
      <c r="AS14" s="579">
        <f t="shared" si="7"/>
        <v>340410.00000000006</v>
      </c>
      <c r="AT14" s="579">
        <f t="shared" ref="AT14:AT29" si="29">AS14+AO14</f>
        <v>1364410</v>
      </c>
      <c r="AU14" s="579">
        <v>1100000</v>
      </c>
      <c r="AV14" s="579">
        <f t="shared" ref="AV14:AV29" si="30">+AT14-AU14</f>
        <v>264410</v>
      </c>
      <c r="AW14" s="579">
        <v>67000</v>
      </c>
      <c r="AX14" s="579">
        <f t="shared" ref="AX14:AX29" si="31">+AU14-AW14</f>
        <v>1033000</v>
      </c>
      <c r="AY14" s="579">
        <f t="shared" si="8"/>
        <v>340410.00000000006</v>
      </c>
      <c r="AZ14" s="579">
        <f t="shared" ref="AZ14:AZ29" si="32">AY14+AU14</f>
        <v>1440410</v>
      </c>
      <c r="BA14" s="579">
        <v>73000</v>
      </c>
      <c r="BB14" s="579">
        <f t="shared" ref="BB14:BB29" si="33">+AZ14-BA14</f>
        <v>1367410</v>
      </c>
      <c r="BC14" s="579">
        <v>67000</v>
      </c>
      <c r="BD14" s="579">
        <f t="shared" ref="BD14:BD29" si="34">+BA14-BC14</f>
        <v>6000</v>
      </c>
      <c r="BE14" s="579">
        <f t="shared" si="9"/>
        <v>340410.00000000006</v>
      </c>
      <c r="BF14" s="579">
        <f t="shared" ref="BF14:BF29" si="35">BE14+BA14</f>
        <v>413410.00000000006</v>
      </c>
      <c r="BG14" s="579">
        <v>73000</v>
      </c>
      <c r="BH14" s="579">
        <f t="shared" ref="BH14:BH29" si="36">+BF14-BG14</f>
        <v>340410.00000000006</v>
      </c>
      <c r="BI14" s="579">
        <v>67000</v>
      </c>
      <c r="BJ14" s="579">
        <f t="shared" ref="BJ14:BJ29" si="37">+BG14-BI14</f>
        <v>6000</v>
      </c>
      <c r="BK14" s="579">
        <f t="shared" si="10"/>
        <v>340410.00000000006</v>
      </c>
      <c r="BL14" s="579">
        <f t="shared" ref="BL14:BL29" si="38">BK14+BG14</f>
        <v>413410.00000000006</v>
      </c>
      <c r="BM14" s="579">
        <v>73000</v>
      </c>
      <c r="BN14" s="579">
        <f t="shared" ref="BN14:BN29" si="39">+BL14-BM14</f>
        <v>340410.00000000006</v>
      </c>
      <c r="BO14" s="579">
        <v>67000</v>
      </c>
      <c r="BP14" s="579">
        <f t="shared" ref="BP14:BP29" si="40">+BM14-BO14</f>
        <v>6000</v>
      </c>
      <c r="BQ14" s="579">
        <f t="shared" si="11"/>
        <v>340410.00000000006</v>
      </c>
      <c r="BR14" s="579">
        <f t="shared" ref="BR14:BR29" si="41">BQ14+BM14</f>
        <v>413410.00000000006</v>
      </c>
      <c r="BS14" s="579">
        <v>73000</v>
      </c>
      <c r="BT14" s="579">
        <f t="shared" ref="BT14:BT29" si="42">+BR14-BS14</f>
        <v>340410.00000000006</v>
      </c>
      <c r="BU14" s="579">
        <v>67000</v>
      </c>
      <c r="BV14" s="579">
        <f t="shared" ref="BV14:BV29" si="43">+BS14-BU14</f>
        <v>6000</v>
      </c>
      <c r="BW14" s="579">
        <f t="shared" si="12"/>
        <v>340410.00000000006</v>
      </c>
      <c r="BX14" s="268">
        <f t="shared" ref="BX14:BX29" si="44">BW14+BS14</f>
        <v>413410.00000000006</v>
      </c>
      <c r="BY14" s="268">
        <v>73000</v>
      </c>
      <c r="BZ14" s="268">
        <f t="shared" ref="BZ14:BZ29" si="45">+BX14-BY14</f>
        <v>340410.00000000006</v>
      </c>
      <c r="CA14" s="268">
        <v>67000</v>
      </c>
      <c r="CB14" s="268">
        <f t="shared" ref="CB14:CB29" si="46">+BY14-CA14</f>
        <v>6000</v>
      </c>
      <c r="CC14" s="241">
        <f t="shared" si="13"/>
        <v>4863000</v>
      </c>
      <c r="CD14" s="214">
        <f t="shared" ref="CD14:CD29" si="47">CC14+BY14</f>
        <v>4936000</v>
      </c>
      <c r="CE14" s="241">
        <v>73000</v>
      </c>
      <c r="CF14" s="241">
        <v>67000</v>
      </c>
      <c r="CG14" s="241">
        <f t="shared" ref="CG14:CG29" si="48">+CE14-CF14</f>
        <v>6000</v>
      </c>
      <c r="CH14" s="5">
        <f t="shared" si="14"/>
        <v>0</v>
      </c>
    </row>
    <row r="15" spans="1:86" x14ac:dyDescent="0.2">
      <c r="A15" s="22"/>
      <c r="B15" s="22"/>
      <c r="C15" s="22"/>
      <c r="D15" s="34"/>
      <c r="E15" s="22">
        <v>170</v>
      </c>
      <c r="F15" s="607">
        <v>413</v>
      </c>
      <c r="G15" s="849"/>
      <c r="H15" s="602" t="s">
        <v>65</v>
      </c>
      <c r="I15" s="610">
        <v>300000</v>
      </c>
      <c r="J15" s="579">
        <f t="shared" si="0"/>
        <v>60000</v>
      </c>
      <c r="K15" s="884">
        <v>0</v>
      </c>
      <c r="L15" s="579">
        <f t="shared" ref="L15:L29" si="49">+J15-K15</f>
        <v>60000</v>
      </c>
      <c r="M15" s="575"/>
      <c r="N15" s="579">
        <f t="shared" si="1"/>
        <v>0</v>
      </c>
      <c r="O15" s="579">
        <f t="shared" si="2"/>
        <v>30000</v>
      </c>
      <c r="P15" s="579">
        <f t="shared" si="15"/>
        <v>30000</v>
      </c>
      <c r="Q15" s="885">
        <v>0</v>
      </c>
      <c r="R15" s="579">
        <f t="shared" ref="R15:R29" si="50">+P15-Q15</f>
        <v>30000</v>
      </c>
      <c r="S15" s="575"/>
      <c r="T15" s="579">
        <f t="shared" si="16"/>
        <v>0</v>
      </c>
      <c r="U15" s="579">
        <f t="shared" si="3"/>
        <v>21000.000000000004</v>
      </c>
      <c r="V15" s="579">
        <f t="shared" si="17"/>
        <v>21000.000000000004</v>
      </c>
      <c r="W15" s="575"/>
      <c r="X15" s="579">
        <f t="shared" si="18"/>
        <v>21000.000000000004</v>
      </c>
      <c r="Y15" s="575"/>
      <c r="Z15" s="579">
        <f t="shared" si="19"/>
        <v>0</v>
      </c>
      <c r="AA15" s="579">
        <f t="shared" si="4"/>
        <v>21000.000000000004</v>
      </c>
      <c r="AB15" s="579">
        <f t="shared" si="20"/>
        <v>21000.000000000004</v>
      </c>
      <c r="AC15" s="575"/>
      <c r="AD15" s="579">
        <f t="shared" si="21"/>
        <v>21000.000000000004</v>
      </c>
      <c r="AE15" s="575"/>
      <c r="AF15" s="579">
        <f t="shared" si="22"/>
        <v>0</v>
      </c>
      <c r="AG15" s="579">
        <f t="shared" si="5"/>
        <v>21000.000000000004</v>
      </c>
      <c r="AH15" s="579">
        <f t="shared" si="23"/>
        <v>21000.000000000004</v>
      </c>
      <c r="AI15" s="575"/>
      <c r="AJ15" s="579">
        <f t="shared" si="24"/>
        <v>21000.000000000004</v>
      </c>
      <c r="AK15" s="575"/>
      <c r="AL15" s="579">
        <f t="shared" si="25"/>
        <v>0</v>
      </c>
      <c r="AM15" s="579">
        <f t="shared" si="6"/>
        <v>21000.000000000004</v>
      </c>
      <c r="AN15" s="579">
        <f t="shared" si="26"/>
        <v>21000.000000000004</v>
      </c>
      <c r="AO15" s="575"/>
      <c r="AP15" s="579">
        <f t="shared" si="27"/>
        <v>21000.000000000004</v>
      </c>
      <c r="AQ15" s="575"/>
      <c r="AR15" s="579">
        <f t="shared" si="28"/>
        <v>0</v>
      </c>
      <c r="AS15" s="579">
        <f t="shared" si="7"/>
        <v>21000.000000000004</v>
      </c>
      <c r="AT15" s="579">
        <f t="shared" si="29"/>
        <v>21000.000000000004</v>
      </c>
      <c r="AU15" s="575"/>
      <c r="AV15" s="579">
        <f t="shared" si="30"/>
        <v>21000.000000000004</v>
      </c>
      <c r="AW15" s="575"/>
      <c r="AX15" s="579">
        <f t="shared" si="31"/>
        <v>0</v>
      </c>
      <c r="AY15" s="579">
        <f t="shared" si="8"/>
        <v>21000.000000000004</v>
      </c>
      <c r="AZ15" s="579">
        <f t="shared" si="32"/>
        <v>21000.000000000004</v>
      </c>
      <c r="BA15" s="575"/>
      <c r="BB15" s="579">
        <f t="shared" si="33"/>
        <v>21000.000000000004</v>
      </c>
      <c r="BC15" s="575"/>
      <c r="BD15" s="579">
        <f t="shared" si="34"/>
        <v>0</v>
      </c>
      <c r="BE15" s="579">
        <f t="shared" si="9"/>
        <v>21000.000000000004</v>
      </c>
      <c r="BF15" s="579">
        <f t="shared" si="35"/>
        <v>21000.000000000004</v>
      </c>
      <c r="BG15" s="575"/>
      <c r="BH15" s="579">
        <f t="shared" si="36"/>
        <v>21000.000000000004</v>
      </c>
      <c r="BI15" s="575"/>
      <c r="BJ15" s="579">
        <f t="shared" si="37"/>
        <v>0</v>
      </c>
      <c r="BK15" s="579">
        <f t="shared" si="10"/>
        <v>21000.000000000004</v>
      </c>
      <c r="BL15" s="579">
        <f t="shared" si="38"/>
        <v>21000.000000000004</v>
      </c>
      <c r="BM15" s="575"/>
      <c r="BN15" s="579">
        <f t="shared" si="39"/>
        <v>21000.000000000004</v>
      </c>
      <c r="BO15" s="575"/>
      <c r="BP15" s="579">
        <f t="shared" si="40"/>
        <v>0</v>
      </c>
      <c r="BQ15" s="579">
        <f t="shared" si="11"/>
        <v>21000.000000000004</v>
      </c>
      <c r="BR15" s="579">
        <f t="shared" si="41"/>
        <v>21000.000000000004</v>
      </c>
      <c r="BS15" s="575"/>
      <c r="BT15" s="579">
        <f t="shared" si="42"/>
        <v>21000.000000000004</v>
      </c>
      <c r="BU15" s="575"/>
      <c r="BV15" s="579">
        <f t="shared" si="43"/>
        <v>0</v>
      </c>
      <c r="BW15" s="579">
        <f t="shared" si="12"/>
        <v>21000.000000000004</v>
      </c>
      <c r="BX15" s="268">
        <f t="shared" si="44"/>
        <v>21000.000000000004</v>
      </c>
      <c r="BY15" s="267"/>
      <c r="BZ15" s="268">
        <f t="shared" si="45"/>
        <v>21000.000000000004</v>
      </c>
      <c r="CA15" s="267"/>
      <c r="CB15" s="268">
        <f t="shared" si="46"/>
        <v>0</v>
      </c>
      <c r="CC15" s="241">
        <f t="shared" si="13"/>
        <v>300000</v>
      </c>
      <c r="CD15" s="214">
        <f t="shared" si="47"/>
        <v>300000</v>
      </c>
      <c r="CE15" s="240"/>
      <c r="CF15" s="240"/>
      <c r="CG15" s="241">
        <f t="shared" si="48"/>
        <v>0</v>
      </c>
      <c r="CH15" s="5">
        <f t="shared" si="14"/>
        <v>0</v>
      </c>
    </row>
    <row r="16" spans="1:86" x14ac:dyDescent="0.2">
      <c r="A16" s="22"/>
      <c r="B16" s="22"/>
      <c r="C16" s="22"/>
      <c r="D16" s="34"/>
      <c r="E16" s="22">
        <v>171</v>
      </c>
      <c r="F16" s="607">
        <v>414</v>
      </c>
      <c r="G16" s="849"/>
      <c r="H16" s="602" t="s">
        <v>530</v>
      </c>
      <c r="I16" s="281">
        <v>1200000</v>
      </c>
      <c r="J16" s="579">
        <f t="shared" si="0"/>
        <v>240000</v>
      </c>
      <c r="K16" s="884">
        <v>434000</v>
      </c>
      <c r="L16" s="579">
        <f t="shared" si="49"/>
        <v>-194000</v>
      </c>
      <c r="M16" s="575"/>
      <c r="N16" s="579">
        <f t="shared" si="1"/>
        <v>434000</v>
      </c>
      <c r="O16" s="579">
        <f t="shared" si="2"/>
        <v>120000</v>
      </c>
      <c r="P16" s="579">
        <f t="shared" si="15"/>
        <v>554000</v>
      </c>
      <c r="Q16" s="885">
        <v>0</v>
      </c>
      <c r="R16" s="579">
        <f t="shared" si="50"/>
        <v>554000</v>
      </c>
      <c r="S16" s="575"/>
      <c r="T16" s="579">
        <f t="shared" si="16"/>
        <v>0</v>
      </c>
      <c r="U16" s="579">
        <f t="shared" si="3"/>
        <v>84000.000000000015</v>
      </c>
      <c r="V16" s="579">
        <f t="shared" si="17"/>
        <v>84000.000000000015</v>
      </c>
      <c r="W16" s="575"/>
      <c r="X16" s="579">
        <f t="shared" si="18"/>
        <v>84000.000000000015</v>
      </c>
      <c r="Y16" s="575"/>
      <c r="Z16" s="579">
        <f t="shared" si="19"/>
        <v>0</v>
      </c>
      <c r="AA16" s="579">
        <f t="shared" si="4"/>
        <v>84000.000000000015</v>
      </c>
      <c r="AB16" s="579">
        <f t="shared" si="20"/>
        <v>84000.000000000015</v>
      </c>
      <c r="AC16" s="575"/>
      <c r="AD16" s="579">
        <f t="shared" si="21"/>
        <v>84000.000000000015</v>
      </c>
      <c r="AE16" s="575"/>
      <c r="AF16" s="579">
        <f t="shared" si="22"/>
        <v>0</v>
      </c>
      <c r="AG16" s="579">
        <f t="shared" si="5"/>
        <v>84000.000000000015</v>
      </c>
      <c r="AH16" s="579">
        <f t="shared" si="23"/>
        <v>84000.000000000015</v>
      </c>
      <c r="AI16" s="575"/>
      <c r="AJ16" s="579">
        <f t="shared" si="24"/>
        <v>84000.000000000015</v>
      </c>
      <c r="AK16" s="575"/>
      <c r="AL16" s="579">
        <f t="shared" si="25"/>
        <v>0</v>
      </c>
      <c r="AM16" s="579">
        <f t="shared" si="6"/>
        <v>84000.000000000015</v>
      </c>
      <c r="AN16" s="579">
        <f t="shared" si="26"/>
        <v>84000.000000000015</v>
      </c>
      <c r="AO16" s="575"/>
      <c r="AP16" s="579">
        <f t="shared" si="27"/>
        <v>84000.000000000015</v>
      </c>
      <c r="AQ16" s="575"/>
      <c r="AR16" s="579">
        <f t="shared" si="28"/>
        <v>0</v>
      </c>
      <c r="AS16" s="579">
        <f t="shared" si="7"/>
        <v>84000.000000000015</v>
      </c>
      <c r="AT16" s="579">
        <f t="shared" si="29"/>
        <v>84000.000000000015</v>
      </c>
      <c r="AU16" s="575"/>
      <c r="AV16" s="579">
        <f t="shared" si="30"/>
        <v>84000.000000000015</v>
      </c>
      <c r="AW16" s="575"/>
      <c r="AX16" s="579">
        <f t="shared" si="31"/>
        <v>0</v>
      </c>
      <c r="AY16" s="579">
        <f t="shared" si="8"/>
        <v>84000.000000000015</v>
      </c>
      <c r="AZ16" s="579">
        <f t="shared" si="32"/>
        <v>84000.000000000015</v>
      </c>
      <c r="BA16" s="575"/>
      <c r="BB16" s="579">
        <f t="shared" si="33"/>
        <v>84000.000000000015</v>
      </c>
      <c r="BC16" s="575"/>
      <c r="BD16" s="579">
        <f t="shared" si="34"/>
        <v>0</v>
      </c>
      <c r="BE16" s="579">
        <f t="shared" si="9"/>
        <v>84000.000000000015</v>
      </c>
      <c r="BF16" s="579">
        <f t="shared" si="35"/>
        <v>84000.000000000015</v>
      </c>
      <c r="BG16" s="575"/>
      <c r="BH16" s="579">
        <f t="shared" si="36"/>
        <v>84000.000000000015</v>
      </c>
      <c r="BI16" s="575"/>
      <c r="BJ16" s="579">
        <f t="shared" si="37"/>
        <v>0</v>
      </c>
      <c r="BK16" s="579">
        <f t="shared" si="10"/>
        <v>84000.000000000015</v>
      </c>
      <c r="BL16" s="579">
        <f t="shared" si="38"/>
        <v>84000.000000000015</v>
      </c>
      <c r="BM16" s="575"/>
      <c r="BN16" s="579">
        <f t="shared" si="39"/>
        <v>84000.000000000015</v>
      </c>
      <c r="BO16" s="575"/>
      <c r="BP16" s="579">
        <f t="shared" si="40"/>
        <v>0</v>
      </c>
      <c r="BQ16" s="579">
        <f t="shared" si="11"/>
        <v>84000.000000000015</v>
      </c>
      <c r="BR16" s="579">
        <f t="shared" si="41"/>
        <v>84000.000000000015</v>
      </c>
      <c r="BS16" s="575"/>
      <c r="BT16" s="579">
        <f t="shared" si="42"/>
        <v>84000.000000000015</v>
      </c>
      <c r="BU16" s="575"/>
      <c r="BV16" s="579">
        <f t="shared" si="43"/>
        <v>0</v>
      </c>
      <c r="BW16" s="579">
        <f t="shared" si="12"/>
        <v>84000.000000000015</v>
      </c>
      <c r="BX16" s="268">
        <f t="shared" si="44"/>
        <v>84000.000000000015</v>
      </c>
      <c r="BY16" s="267"/>
      <c r="BZ16" s="268">
        <f t="shared" si="45"/>
        <v>84000.000000000015</v>
      </c>
      <c r="CA16" s="267"/>
      <c r="CB16" s="268">
        <f t="shared" si="46"/>
        <v>0</v>
      </c>
      <c r="CC16" s="241">
        <f t="shared" si="13"/>
        <v>1200000</v>
      </c>
      <c r="CD16" s="214">
        <f t="shared" si="47"/>
        <v>1200000</v>
      </c>
      <c r="CE16" s="240"/>
      <c r="CF16" s="240"/>
      <c r="CG16" s="241">
        <f t="shared" si="48"/>
        <v>0</v>
      </c>
      <c r="CH16" s="5">
        <f t="shared" si="14"/>
        <v>0</v>
      </c>
    </row>
    <row r="17" spans="1:86" x14ac:dyDescent="0.2">
      <c r="A17" s="22"/>
      <c r="B17" s="22"/>
      <c r="C17" s="22"/>
      <c r="D17" s="34"/>
      <c r="E17" s="22">
        <v>172</v>
      </c>
      <c r="F17" s="607">
        <v>415</v>
      </c>
      <c r="G17" s="849"/>
      <c r="H17" s="602" t="s">
        <v>107</v>
      </c>
      <c r="I17" s="281">
        <v>1100000</v>
      </c>
      <c r="J17" s="579">
        <f t="shared" si="0"/>
        <v>220000</v>
      </c>
      <c r="K17" s="884">
        <v>90000</v>
      </c>
      <c r="L17" s="579">
        <f t="shared" si="49"/>
        <v>130000</v>
      </c>
      <c r="M17" s="575"/>
      <c r="N17" s="579">
        <f t="shared" si="1"/>
        <v>90000</v>
      </c>
      <c r="O17" s="579">
        <f t="shared" si="2"/>
        <v>110000</v>
      </c>
      <c r="P17" s="579">
        <f t="shared" si="15"/>
        <v>200000</v>
      </c>
      <c r="Q17" s="885">
        <v>90000</v>
      </c>
      <c r="R17" s="579">
        <f t="shared" si="50"/>
        <v>110000</v>
      </c>
      <c r="S17" s="575"/>
      <c r="T17" s="579">
        <f t="shared" si="16"/>
        <v>90000</v>
      </c>
      <c r="U17" s="579">
        <f t="shared" si="3"/>
        <v>77000.000000000015</v>
      </c>
      <c r="V17" s="579">
        <f t="shared" si="17"/>
        <v>167000</v>
      </c>
      <c r="W17" s="575"/>
      <c r="X17" s="579">
        <f t="shared" si="18"/>
        <v>167000</v>
      </c>
      <c r="Y17" s="575"/>
      <c r="Z17" s="579">
        <f t="shared" si="19"/>
        <v>0</v>
      </c>
      <c r="AA17" s="579">
        <f t="shared" si="4"/>
        <v>77000.000000000015</v>
      </c>
      <c r="AB17" s="579">
        <f t="shared" si="20"/>
        <v>77000.000000000015</v>
      </c>
      <c r="AC17" s="575"/>
      <c r="AD17" s="579">
        <f t="shared" si="21"/>
        <v>77000.000000000015</v>
      </c>
      <c r="AE17" s="575"/>
      <c r="AF17" s="579">
        <f t="shared" si="22"/>
        <v>0</v>
      </c>
      <c r="AG17" s="579">
        <f t="shared" si="5"/>
        <v>77000.000000000015</v>
      </c>
      <c r="AH17" s="579">
        <f t="shared" si="23"/>
        <v>77000.000000000015</v>
      </c>
      <c r="AI17" s="575"/>
      <c r="AJ17" s="579">
        <f t="shared" si="24"/>
        <v>77000.000000000015</v>
      </c>
      <c r="AK17" s="575"/>
      <c r="AL17" s="579">
        <f t="shared" si="25"/>
        <v>0</v>
      </c>
      <c r="AM17" s="579">
        <f t="shared" si="6"/>
        <v>77000.000000000015</v>
      </c>
      <c r="AN17" s="579">
        <f t="shared" si="26"/>
        <v>77000.000000000015</v>
      </c>
      <c r="AO17" s="575"/>
      <c r="AP17" s="579">
        <f t="shared" si="27"/>
        <v>77000.000000000015</v>
      </c>
      <c r="AQ17" s="575"/>
      <c r="AR17" s="579">
        <f t="shared" si="28"/>
        <v>0</v>
      </c>
      <c r="AS17" s="579">
        <f t="shared" si="7"/>
        <v>77000.000000000015</v>
      </c>
      <c r="AT17" s="579">
        <f t="shared" si="29"/>
        <v>77000.000000000015</v>
      </c>
      <c r="AU17" s="575"/>
      <c r="AV17" s="579">
        <f t="shared" si="30"/>
        <v>77000.000000000015</v>
      </c>
      <c r="AW17" s="575"/>
      <c r="AX17" s="579">
        <f t="shared" si="31"/>
        <v>0</v>
      </c>
      <c r="AY17" s="579">
        <f t="shared" si="8"/>
        <v>77000.000000000015</v>
      </c>
      <c r="AZ17" s="579">
        <f t="shared" si="32"/>
        <v>77000.000000000015</v>
      </c>
      <c r="BA17" s="575"/>
      <c r="BB17" s="579">
        <f t="shared" si="33"/>
        <v>77000.000000000015</v>
      </c>
      <c r="BC17" s="575"/>
      <c r="BD17" s="579">
        <f t="shared" si="34"/>
        <v>0</v>
      </c>
      <c r="BE17" s="579">
        <f t="shared" si="9"/>
        <v>77000.000000000015</v>
      </c>
      <c r="BF17" s="579">
        <f t="shared" si="35"/>
        <v>77000.000000000015</v>
      </c>
      <c r="BG17" s="575"/>
      <c r="BH17" s="579">
        <f t="shared" si="36"/>
        <v>77000.000000000015</v>
      </c>
      <c r="BI17" s="575"/>
      <c r="BJ17" s="579">
        <f t="shared" si="37"/>
        <v>0</v>
      </c>
      <c r="BK17" s="579">
        <f t="shared" si="10"/>
        <v>77000.000000000015</v>
      </c>
      <c r="BL17" s="579">
        <f t="shared" si="38"/>
        <v>77000.000000000015</v>
      </c>
      <c r="BM17" s="575"/>
      <c r="BN17" s="579">
        <f t="shared" si="39"/>
        <v>77000.000000000015</v>
      </c>
      <c r="BO17" s="575"/>
      <c r="BP17" s="579">
        <f t="shared" si="40"/>
        <v>0</v>
      </c>
      <c r="BQ17" s="579">
        <f t="shared" si="11"/>
        <v>77000.000000000015</v>
      </c>
      <c r="BR17" s="579">
        <f t="shared" si="41"/>
        <v>77000.000000000015</v>
      </c>
      <c r="BS17" s="575"/>
      <c r="BT17" s="579">
        <f t="shared" si="42"/>
        <v>77000.000000000015</v>
      </c>
      <c r="BU17" s="575"/>
      <c r="BV17" s="579">
        <f t="shared" si="43"/>
        <v>0</v>
      </c>
      <c r="BW17" s="579">
        <f t="shared" si="12"/>
        <v>77000.000000000015</v>
      </c>
      <c r="BX17" s="268">
        <f t="shared" si="44"/>
        <v>77000.000000000015</v>
      </c>
      <c r="BY17" s="267"/>
      <c r="BZ17" s="268">
        <f t="shared" si="45"/>
        <v>77000.000000000015</v>
      </c>
      <c r="CA17" s="267"/>
      <c r="CB17" s="268">
        <f t="shared" si="46"/>
        <v>0</v>
      </c>
      <c r="CC17" s="241">
        <f t="shared" si="13"/>
        <v>1100000</v>
      </c>
      <c r="CD17" s="214">
        <f t="shared" si="47"/>
        <v>1100000</v>
      </c>
      <c r="CE17" s="240"/>
      <c r="CF17" s="240"/>
      <c r="CG17" s="241">
        <f t="shared" si="48"/>
        <v>0</v>
      </c>
      <c r="CH17" s="5">
        <f t="shared" si="14"/>
        <v>0</v>
      </c>
    </row>
    <row r="18" spans="1:86" x14ac:dyDescent="0.2">
      <c r="A18" s="22"/>
      <c r="B18" s="22"/>
      <c r="C18" s="22"/>
      <c r="D18" s="34"/>
      <c r="E18" s="22">
        <v>173</v>
      </c>
      <c r="F18" s="607">
        <v>416</v>
      </c>
      <c r="G18" s="849"/>
      <c r="H18" s="602" t="s">
        <v>30</v>
      </c>
      <c r="I18" s="281">
        <v>800000</v>
      </c>
      <c r="J18" s="579">
        <f t="shared" si="0"/>
        <v>160000</v>
      </c>
      <c r="K18" s="884">
        <v>0</v>
      </c>
      <c r="L18" s="579">
        <f t="shared" si="49"/>
        <v>160000</v>
      </c>
      <c r="M18" s="575"/>
      <c r="N18" s="579">
        <f t="shared" si="1"/>
        <v>0</v>
      </c>
      <c r="O18" s="579">
        <f t="shared" si="2"/>
        <v>80000</v>
      </c>
      <c r="P18" s="579">
        <f t="shared" si="15"/>
        <v>80000</v>
      </c>
      <c r="Q18" s="885">
        <v>0</v>
      </c>
      <c r="R18" s="579">
        <f t="shared" si="50"/>
        <v>80000</v>
      </c>
      <c r="S18" s="575"/>
      <c r="T18" s="579">
        <f t="shared" si="16"/>
        <v>0</v>
      </c>
      <c r="U18" s="579">
        <f t="shared" si="3"/>
        <v>56000.000000000007</v>
      </c>
      <c r="V18" s="579">
        <f t="shared" si="17"/>
        <v>56000.000000000007</v>
      </c>
      <c r="W18" s="575"/>
      <c r="X18" s="579">
        <f t="shared" si="18"/>
        <v>56000.000000000007</v>
      </c>
      <c r="Y18" s="575"/>
      <c r="Z18" s="579">
        <f t="shared" si="19"/>
        <v>0</v>
      </c>
      <c r="AA18" s="579">
        <f t="shared" si="4"/>
        <v>56000.000000000007</v>
      </c>
      <c r="AB18" s="579">
        <f t="shared" si="20"/>
        <v>56000.000000000007</v>
      </c>
      <c r="AC18" s="575"/>
      <c r="AD18" s="579">
        <f t="shared" si="21"/>
        <v>56000.000000000007</v>
      </c>
      <c r="AE18" s="575"/>
      <c r="AF18" s="579">
        <f t="shared" si="22"/>
        <v>0</v>
      </c>
      <c r="AG18" s="579">
        <f t="shared" si="5"/>
        <v>56000.000000000007</v>
      </c>
      <c r="AH18" s="579">
        <f t="shared" si="23"/>
        <v>56000.000000000007</v>
      </c>
      <c r="AI18" s="575"/>
      <c r="AJ18" s="579">
        <f t="shared" si="24"/>
        <v>56000.000000000007</v>
      </c>
      <c r="AK18" s="575"/>
      <c r="AL18" s="579">
        <f t="shared" si="25"/>
        <v>0</v>
      </c>
      <c r="AM18" s="579">
        <f t="shared" si="6"/>
        <v>56000.000000000007</v>
      </c>
      <c r="AN18" s="579">
        <f t="shared" si="26"/>
        <v>56000.000000000007</v>
      </c>
      <c r="AO18" s="575"/>
      <c r="AP18" s="579">
        <f t="shared" si="27"/>
        <v>56000.000000000007</v>
      </c>
      <c r="AQ18" s="575"/>
      <c r="AR18" s="579">
        <f t="shared" si="28"/>
        <v>0</v>
      </c>
      <c r="AS18" s="579">
        <f t="shared" si="7"/>
        <v>56000.000000000007</v>
      </c>
      <c r="AT18" s="579">
        <f t="shared" si="29"/>
        <v>56000.000000000007</v>
      </c>
      <c r="AU18" s="575"/>
      <c r="AV18" s="579">
        <f t="shared" si="30"/>
        <v>56000.000000000007</v>
      </c>
      <c r="AW18" s="575"/>
      <c r="AX18" s="579">
        <f t="shared" si="31"/>
        <v>0</v>
      </c>
      <c r="AY18" s="579">
        <f t="shared" si="8"/>
        <v>56000.000000000007</v>
      </c>
      <c r="AZ18" s="579">
        <f t="shared" si="32"/>
        <v>56000.000000000007</v>
      </c>
      <c r="BA18" s="575"/>
      <c r="BB18" s="579">
        <f t="shared" si="33"/>
        <v>56000.000000000007</v>
      </c>
      <c r="BC18" s="575"/>
      <c r="BD18" s="579">
        <f t="shared" si="34"/>
        <v>0</v>
      </c>
      <c r="BE18" s="579">
        <f t="shared" si="9"/>
        <v>56000.000000000007</v>
      </c>
      <c r="BF18" s="579">
        <f t="shared" si="35"/>
        <v>56000.000000000007</v>
      </c>
      <c r="BG18" s="575"/>
      <c r="BH18" s="579">
        <f t="shared" si="36"/>
        <v>56000.000000000007</v>
      </c>
      <c r="BI18" s="575"/>
      <c r="BJ18" s="579">
        <f t="shared" si="37"/>
        <v>0</v>
      </c>
      <c r="BK18" s="579">
        <f t="shared" si="10"/>
        <v>56000.000000000007</v>
      </c>
      <c r="BL18" s="579">
        <f t="shared" si="38"/>
        <v>56000.000000000007</v>
      </c>
      <c r="BM18" s="575"/>
      <c r="BN18" s="579">
        <f t="shared" si="39"/>
        <v>56000.000000000007</v>
      </c>
      <c r="BO18" s="575"/>
      <c r="BP18" s="579">
        <f t="shared" si="40"/>
        <v>0</v>
      </c>
      <c r="BQ18" s="579">
        <f t="shared" si="11"/>
        <v>56000.000000000007</v>
      </c>
      <c r="BR18" s="579">
        <f t="shared" si="41"/>
        <v>56000.000000000007</v>
      </c>
      <c r="BS18" s="575"/>
      <c r="BT18" s="579">
        <f t="shared" si="42"/>
        <v>56000.000000000007</v>
      </c>
      <c r="BU18" s="575"/>
      <c r="BV18" s="579">
        <f t="shared" si="43"/>
        <v>0</v>
      </c>
      <c r="BW18" s="579">
        <f t="shared" si="12"/>
        <v>56000.000000000007</v>
      </c>
      <c r="BX18" s="268">
        <f t="shared" si="44"/>
        <v>56000.000000000007</v>
      </c>
      <c r="BY18" s="267"/>
      <c r="BZ18" s="268">
        <f t="shared" si="45"/>
        <v>56000.000000000007</v>
      </c>
      <c r="CA18" s="267"/>
      <c r="CB18" s="268">
        <f t="shared" si="46"/>
        <v>0</v>
      </c>
      <c r="CC18" s="241">
        <f t="shared" si="13"/>
        <v>800000</v>
      </c>
      <c r="CD18" s="214">
        <f t="shared" si="47"/>
        <v>800000</v>
      </c>
      <c r="CE18" s="240"/>
      <c r="CF18" s="240"/>
      <c r="CG18" s="241">
        <f t="shared" si="48"/>
        <v>0</v>
      </c>
      <c r="CH18" s="5">
        <f t="shared" si="14"/>
        <v>0</v>
      </c>
    </row>
    <row r="19" spans="1:86" x14ac:dyDescent="0.2">
      <c r="A19" s="22"/>
      <c r="B19" s="22"/>
      <c r="C19" s="22"/>
      <c r="D19" s="34"/>
      <c r="E19" s="22">
        <v>174</v>
      </c>
      <c r="F19" s="607">
        <v>421</v>
      </c>
      <c r="G19" s="849"/>
      <c r="H19" s="602" t="s">
        <v>31</v>
      </c>
      <c r="I19" s="281">
        <v>6800000</v>
      </c>
      <c r="J19" s="579">
        <f t="shared" si="0"/>
        <v>1360000</v>
      </c>
      <c r="K19" s="884">
        <v>69235</v>
      </c>
      <c r="L19" s="579">
        <f t="shared" si="49"/>
        <v>1290765</v>
      </c>
      <c r="M19" s="575"/>
      <c r="N19" s="579">
        <f t="shared" si="1"/>
        <v>69235</v>
      </c>
      <c r="O19" s="579">
        <f t="shared" si="2"/>
        <v>680000</v>
      </c>
      <c r="P19" s="579">
        <f t="shared" si="15"/>
        <v>749235</v>
      </c>
      <c r="Q19" s="885">
        <v>803696</v>
      </c>
      <c r="R19" s="579">
        <f t="shared" si="50"/>
        <v>-54461</v>
      </c>
      <c r="S19" s="575"/>
      <c r="T19" s="579">
        <f t="shared" si="16"/>
        <v>803696</v>
      </c>
      <c r="U19" s="579">
        <f t="shared" si="3"/>
        <v>476000.00000000006</v>
      </c>
      <c r="V19" s="579">
        <f t="shared" si="17"/>
        <v>1279696</v>
      </c>
      <c r="W19" s="575"/>
      <c r="X19" s="579">
        <f t="shared" si="18"/>
        <v>1279696</v>
      </c>
      <c r="Y19" s="575"/>
      <c r="Z19" s="579">
        <f t="shared" si="19"/>
        <v>0</v>
      </c>
      <c r="AA19" s="579">
        <f t="shared" si="4"/>
        <v>476000.00000000006</v>
      </c>
      <c r="AB19" s="579">
        <f t="shared" si="20"/>
        <v>476000.00000000006</v>
      </c>
      <c r="AC19" s="575"/>
      <c r="AD19" s="579">
        <f t="shared" si="21"/>
        <v>476000.00000000006</v>
      </c>
      <c r="AE19" s="575"/>
      <c r="AF19" s="579">
        <f t="shared" si="22"/>
        <v>0</v>
      </c>
      <c r="AG19" s="579">
        <f t="shared" si="5"/>
        <v>476000.00000000006</v>
      </c>
      <c r="AH19" s="579">
        <f t="shared" si="23"/>
        <v>476000.00000000006</v>
      </c>
      <c r="AI19" s="575"/>
      <c r="AJ19" s="579">
        <f t="shared" si="24"/>
        <v>476000.00000000006</v>
      </c>
      <c r="AK19" s="575"/>
      <c r="AL19" s="579">
        <f t="shared" si="25"/>
        <v>0</v>
      </c>
      <c r="AM19" s="579">
        <f t="shared" si="6"/>
        <v>476000.00000000006</v>
      </c>
      <c r="AN19" s="579">
        <f t="shared" si="26"/>
        <v>476000.00000000006</v>
      </c>
      <c r="AO19" s="575"/>
      <c r="AP19" s="579">
        <f t="shared" si="27"/>
        <v>476000.00000000006</v>
      </c>
      <c r="AQ19" s="575"/>
      <c r="AR19" s="579">
        <f t="shared" si="28"/>
        <v>0</v>
      </c>
      <c r="AS19" s="579">
        <f t="shared" si="7"/>
        <v>476000.00000000006</v>
      </c>
      <c r="AT19" s="579">
        <f t="shared" si="29"/>
        <v>476000.00000000006</v>
      </c>
      <c r="AU19" s="575"/>
      <c r="AV19" s="579">
        <f t="shared" si="30"/>
        <v>476000.00000000006</v>
      </c>
      <c r="AW19" s="575"/>
      <c r="AX19" s="579">
        <f t="shared" si="31"/>
        <v>0</v>
      </c>
      <c r="AY19" s="579">
        <f t="shared" si="8"/>
        <v>476000.00000000006</v>
      </c>
      <c r="AZ19" s="579">
        <f t="shared" si="32"/>
        <v>476000.00000000006</v>
      </c>
      <c r="BA19" s="575"/>
      <c r="BB19" s="579">
        <f t="shared" si="33"/>
        <v>476000.00000000006</v>
      </c>
      <c r="BC19" s="575"/>
      <c r="BD19" s="579">
        <f t="shared" si="34"/>
        <v>0</v>
      </c>
      <c r="BE19" s="579">
        <f t="shared" si="9"/>
        <v>476000.00000000006</v>
      </c>
      <c r="BF19" s="579">
        <f t="shared" si="35"/>
        <v>476000.00000000006</v>
      </c>
      <c r="BG19" s="575"/>
      <c r="BH19" s="579">
        <f t="shared" si="36"/>
        <v>476000.00000000006</v>
      </c>
      <c r="BI19" s="575"/>
      <c r="BJ19" s="579">
        <f t="shared" si="37"/>
        <v>0</v>
      </c>
      <c r="BK19" s="579">
        <f t="shared" si="10"/>
        <v>476000.00000000006</v>
      </c>
      <c r="BL19" s="579">
        <f t="shared" si="38"/>
        <v>476000.00000000006</v>
      </c>
      <c r="BM19" s="575"/>
      <c r="BN19" s="579">
        <f t="shared" si="39"/>
        <v>476000.00000000006</v>
      </c>
      <c r="BO19" s="575"/>
      <c r="BP19" s="579">
        <f t="shared" si="40"/>
        <v>0</v>
      </c>
      <c r="BQ19" s="579">
        <f t="shared" si="11"/>
        <v>476000.00000000006</v>
      </c>
      <c r="BR19" s="579">
        <f t="shared" si="41"/>
        <v>476000.00000000006</v>
      </c>
      <c r="BS19" s="575"/>
      <c r="BT19" s="579">
        <f t="shared" si="42"/>
        <v>476000.00000000006</v>
      </c>
      <c r="BU19" s="575"/>
      <c r="BV19" s="579">
        <f t="shared" si="43"/>
        <v>0</v>
      </c>
      <c r="BW19" s="579">
        <f t="shared" si="12"/>
        <v>476000.00000000006</v>
      </c>
      <c r="BX19" s="268">
        <f t="shared" si="44"/>
        <v>476000.00000000006</v>
      </c>
      <c r="BY19" s="267"/>
      <c r="BZ19" s="268">
        <f t="shared" si="45"/>
        <v>476000.00000000006</v>
      </c>
      <c r="CA19" s="267"/>
      <c r="CB19" s="268">
        <f t="shared" si="46"/>
        <v>0</v>
      </c>
      <c r="CC19" s="241">
        <f t="shared" si="13"/>
        <v>6800000</v>
      </c>
      <c r="CD19" s="214">
        <f t="shared" si="47"/>
        <v>6800000</v>
      </c>
      <c r="CE19" s="240"/>
      <c r="CF19" s="240"/>
      <c r="CG19" s="241">
        <f t="shared" si="48"/>
        <v>0</v>
      </c>
      <c r="CH19" s="5">
        <f t="shared" si="14"/>
        <v>0</v>
      </c>
    </row>
    <row r="20" spans="1:86" x14ac:dyDescent="0.2">
      <c r="A20" s="22"/>
      <c r="B20" s="22"/>
      <c r="C20" s="22"/>
      <c r="D20" s="34"/>
      <c r="E20" s="22">
        <v>175</v>
      </c>
      <c r="F20" s="607">
        <v>422</v>
      </c>
      <c r="G20" s="849"/>
      <c r="H20" s="602" t="s">
        <v>32</v>
      </c>
      <c r="I20" s="281">
        <v>20000</v>
      </c>
      <c r="J20" s="579">
        <f t="shared" si="0"/>
        <v>4000</v>
      </c>
      <c r="K20" s="884">
        <v>0</v>
      </c>
      <c r="L20" s="579">
        <f t="shared" si="49"/>
        <v>4000</v>
      </c>
      <c r="M20" s="575"/>
      <c r="N20" s="579">
        <f t="shared" si="1"/>
        <v>0</v>
      </c>
      <c r="O20" s="579">
        <f t="shared" si="2"/>
        <v>2000</v>
      </c>
      <c r="P20" s="579">
        <f t="shared" si="15"/>
        <v>2000</v>
      </c>
      <c r="Q20" s="885">
        <v>0</v>
      </c>
      <c r="R20" s="579">
        <f t="shared" si="50"/>
        <v>2000</v>
      </c>
      <c r="S20" s="575"/>
      <c r="T20" s="579">
        <f t="shared" si="16"/>
        <v>0</v>
      </c>
      <c r="U20" s="579">
        <f t="shared" si="3"/>
        <v>1400.0000000000002</v>
      </c>
      <c r="V20" s="579">
        <f t="shared" si="17"/>
        <v>1400.0000000000002</v>
      </c>
      <c r="W20" s="575"/>
      <c r="X20" s="579">
        <f t="shared" si="18"/>
        <v>1400.0000000000002</v>
      </c>
      <c r="Y20" s="575"/>
      <c r="Z20" s="579">
        <f t="shared" si="19"/>
        <v>0</v>
      </c>
      <c r="AA20" s="579">
        <f t="shared" si="4"/>
        <v>1400.0000000000002</v>
      </c>
      <c r="AB20" s="579">
        <f t="shared" si="20"/>
        <v>1400.0000000000002</v>
      </c>
      <c r="AC20" s="575"/>
      <c r="AD20" s="579">
        <f t="shared" si="21"/>
        <v>1400.0000000000002</v>
      </c>
      <c r="AE20" s="575"/>
      <c r="AF20" s="579">
        <f t="shared" si="22"/>
        <v>0</v>
      </c>
      <c r="AG20" s="579">
        <f t="shared" si="5"/>
        <v>1400.0000000000002</v>
      </c>
      <c r="AH20" s="579">
        <f t="shared" si="23"/>
        <v>1400.0000000000002</v>
      </c>
      <c r="AI20" s="575"/>
      <c r="AJ20" s="579">
        <f t="shared" si="24"/>
        <v>1400.0000000000002</v>
      </c>
      <c r="AK20" s="575"/>
      <c r="AL20" s="579">
        <f t="shared" si="25"/>
        <v>0</v>
      </c>
      <c r="AM20" s="579">
        <f t="shared" si="6"/>
        <v>1400.0000000000002</v>
      </c>
      <c r="AN20" s="579">
        <f t="shared" si="26"/>
        <v>1400.0000000000002</v>
      </c>
      <c r="AO20" s="575"/>
      <c r="AP20" s="579">
        <f t="shared" si="27"/>
        <v>1400.0000000000002</v>
      </c>
      <c r="AQ20" s="575"/>
      <c r="AR20" s="579">
        <f t="shared" si="28"/>
        <v>0</v>
      </c>
      <c r="AS20" s="579">
        <f t="shared" si="7"/>
        <v>1400.0000000000002</v>
      </c>
      <c r="AT20" s="579">
        <f t="shared" si="29"/>
        <v>1400.0000000000002</v>
      </c>
      <c r="AU20" s="575"/>
      <c r="AV20" s="579">
        <f t="shared" si="30"/>
        <v>1400.0000000000002</v>
      </c>
      <c r="AW20" s="575"/>
      <c r="AX20" s="579">
        <f t="shared" si="31"/>
        <v>0</v>
      </c>
      <c r="AY20" s="579">
        <f t="shared" si="8"/>
        <v>1400.0000000000002</v>
      </c>
      <c r="AZ20" s="579">
        <f t="shared" si="32"/>
        <v>1400.0000000000002</v>
      </c>
      <c r="BA20" s="575"/>
      <c r="BB20" s="579">
        <f t="shared" si="33"/>
        <v>1400.0000000000002</v>
      </c>
      <c r="BC20" s="575"/>
      <c r="BD20" s="579">
        <f t="shared" si="34"/>
        <v>0</v>
      </c>
      <c r="BE20" s="579">
        <f t="shared" si="9"/>
        <v>1400.0000000000002</v>
      </c>
      <c r="BF20" s="579">
        <f t="shared" si="35"/>
        <v>1400.0000000000002</v>
      </c>
      <c r="BG20" s="575"/>
      <c r="BH20" s="579">
        <f t="shared" si="36"/>
        <v>1400.0000000000002</v>
      </c>
      <c r="BI20" s="575"/>
      <c r="BJ20" s="579">
        <f t="shared" si="37"/>
        <v>0</v>
      </c>
      <c r="BK20" s="579">
        <f t="shared" si="10"/>
        <v>1400.0000000000002</v>
      </c>
      <c r="BL20" s="579">
        <f t="shared" si="38"/>
        <v>1400.0000000000002</v>
      </c>
      <c r="BM20" s="575"/>
      <c r="BN20" s="579">
        <f t="shared" si="39"/>
        <v>1400.0000000000002</v>
      </c>
      <c r="BO20" s="575"/>
      <c r="BP20" s="579">
        <f t="shared" si="40"/>
        <v>0</v>
      </c>
      <c r="BQ20" s="579">
        <f t="shared" si="11"/>
        <v>1400.0000000000002</v>
      </c>
      <c r="BR20" s="579">
        <f t="shared" si="41"/>
        <v>1400.0000000000002</v>
      </c>
      <c r="BS20" s="575"/>
      <c r="BT20" s="579">
        <f t="shared" si="42"/>
        <v>1400.0000000000002</v>
      </c>
      <c r="BU20" s="575"/>
      <c r="BV20" s="579">
        <f t="shared" si="43"/>
        <v>0</v>
      </c>
      <c r="BW20" s="579">
        <f t="shared" si="12"/>
        <v>1400.0000000000002</v>
      </c>
      <c r="BX20" s="268">
        <f t="shared" si="44"/>
        <v>1400.0000000000002</v>
      </c>
      <c r="BY20" s="267"/>
      <c r="BZ20" s="268">
        <f t="shared" si="45"/>
        <v>1400.0000000000002</v>
      </c>
      <c r="CA20" s="267"/>
      <c r="CB20" s="268">
        <f t="shared" si="46"/>
        <v>0</v>
      </c>
      <c r="CC20" s="241">
        <f t="shared" si="13"/>
        <v>20000</v>
      </c>
      <c r="CD20" s="214">
        <f t="shared" si="47"/>
        <v>20000</v>
      </c>
      <c r="CE20" s="240"/>
      <c r="CF20" s="240"/>
      <c r="CG20" s="241">
        <f t="shared" si="48"/>
        <v>0</v>
      </c>
      <c r="CH20" s="5">
        <f t="shared" si="14"/>
        <v>0</v>
      </c>
    </row>
    <row r="21" spans="1:86" x14ac:dyDescent="0.2">
      <c r="A21" s="22"/>
      <c r="B21" s="22"/>
      <c r="C21" s="22"/>
      <c r="D21" s="34"/>
      <c r="E21" s="22">
        <v>176</v>
      </c>
      <c r="F21" s="607">
        <v>425</v>
      </c>
      <c r="G21" s="849"/>
      <c r="H21" s="602" t="s">
        <v>34</v>
      </c>
      <c r="I21" s="281">
        <v>1500000</v>
      </c>
      <c r="J21" s="579">
        <f t="shared" si="0"/>
        <v>300000</v>
      </c>
      <c r="K21" s="884">
        <v>308000</v>
      </c>
      <c r="L21" s="579">
        <f t="shared" si="49"/>
        <v>-8000</v>
      </c>
      <c r="M21" s="575"/>
      <c r="N21" s="579">
        <f t="shared" si="1"/>
        <v>308000</v>
      </c>
      <c r="O21" s="579">
        <f t="shared" si="2"/>
        <v>150000</v>
      </c>
      <c r="P21" s="579">
        <f t="shared" si="15"/>
        <v>458000</v>
      </c>
      <c r="Q21" s="885">
        <v>50880</v>
      </c>
      <c r="R21" s="579">
        <f t="shared" si="50"/>
        <v>407120</v>
      </c>
      <c r="S21" s="575"/>
      <c r="T21" s="579">
        <f t="shared" si="16"/>
        <v>50880</v>
      </c>
      <c r="U21" s="579">
        <f t="shared" si="3"/>
        <v>105000.00000000001</v>
      </c>
      <c r="V21" s="579">
        <f t="shared" si="17"/>
        <v>155880</v>
      </c>
      <c r="W21" s="575"/>
      <c r="X21" s="579">
        <f t="shared" si="18"/>
        <v>155880</v>
      </c>
      <c r="Y21" s="575"/>
      <c r="Z21" s="579">
        <f t="shared" si="19"/>
        <v>0</v>
      </c>
      <c r="AA21" s="579">
        <f t="shared" si="4"/>
        <v>105000.00000000001</v>
      </c>
      <c r="AB21" s="579">
        <f t="shared" si="20"/>
        <v>105000.00000000001</v>
      </c>
      <c r="AC21" s="575"/>
      <c r="AD21" s="579">
        <f t="shared" si="21"/>
        <v>105000.00000000001</v>
      </c>
      <c r="AE21" s="575"/>
      <c r="AF21" s="579">
        <f t="shared" si="22"/>
        <v>0</v>
      </c>
      <c r="AG21" s="579">
        <f t="shared" si="5"/>
        <v>105000.00000000001</v>
      </c>
      <c r="AH21" s="579">
        <f t="shared" si="23"/>
        <v>105000.00000000001</v>
      </c>
      <c r="AI21" s="575"/>
      <c r="AJ21" s="579">
        <f t="shared" si="24"/>
        <v>105000.00000000001</v>
      </c>
      <c r="AK21" s="575"/>
      <c r="AL21" s="579">
        <f t="shared" si="25"/>
        <v>0</v>
      </c>
      <c r="AM21" s="579">
        <f t="shared" si="6"/>
        <v>105000.00000000001</v>
      </c>
      <c r="AN21" s="579">
        <f t="shared" si="26"/>
        <v>105000.00000000001</v>
      </c>
      <c r="AO21" s="575"/>
      <c r="AP21" s="579">
        <f t="shared" si="27"/>
        <v>105000.00000000001</v>
      </c>
      <c r="AQ21" s="575"/>
      <c r="AR21" s="579">
        <f t="shared" si="28"/>
        <v>0</v>
      </c>
      <c r="AS21" s="579">
        <f t="shared" si="7"/>
        <v>105000.00000000001</v>
      </c>
      <c r="AT21" s="579">
        <f t="shared" si="29"/>
        <v>105000.00000000001</v>
      </c>
      <c r="AU21" s="575"/>
      <c r="AV21" s="579">
        <f t="shared" si="30"/>
        <v>105000.00000000001</v>
      </c>
      <c r="AW21" s="575"/>
      <c r="AX21" s="579">
        <f t="shared" si="31"/>
        <v>0</v>
      </c>
      <c r="AY21" s="579">
        <f t="shared" si="8"/>
        <v>105000.00000000001</v>
      </c>
      <c r="AZ21" s="579">
        <f t="shared" si="32"/>
        <v>105000.00000000001</v>
      </c>
      <c r="BA21" s="575"/>
      <c r="BB21" s="579">
        <f t="shared" si="33"/>
        <v>105000.00000000001</v>
      </c>
      <c r="BC21" s="575"/>
      <c r="BD21" s="579">
        <f t="shared" si="34"/>
        <v>0</v>
      </c>
      <c r="BE21" s="579">
        <f t="shared" si="9"/>
        <v>105000.00000000001</v>
      </c>
      <c r="BF21" s="579">
        <f t="shared" si="35"/>
        <v>105000.00000000001</v>
      </c>
      <c r="BG21" s="575"/>
      <c r="BH21" s="579">
        <f t="shared" si="36"/>
        <v>105000.00000000001</v>
      </c>
      <c r="BI21" s="575"/>
      <c r="BJ21" s="579">
        <f t="shared" si="37"/>
        <v>0</v>
      </c>
      <c r="BK21" s="579">
        <f t="shared" si="10"/>
        <v>105000.00000000001</v>
      </c>
      <c r="BL21" s="579">
        <f t="shared" si="38"/>
        <v>105000.00000000001</v>
      </c>
      <c r="BM21" s="575"/>
      <c r="BN21" s="579">
        <f t="shared" si="39"/>
        <v>105000.00000000001</v>
      </c>
      <c r="BO21" s="575"/>
      <c r="BP21" s="579">
        <f t="shared" si="40"/>
        <v>0</v>
      </c>
      <c r="BQ21" s="579">
        <f t="shared" si="11"/>
        <v>105000.00000000001</v>
      </c>
      <c r="BR21" s="579">
        <f t="shared" si="41"/>
        <v>105000.00000000001</v>
      </c>
      <c r="BS21" s="575"/>
      <c r="BT21" s="579">
        <f t="shared" si="42"/>
        <v>105000.00000000001</v>
      </c>
      <c r="BU21" s="575"/>
      <c r="BV21" s="579">
        <f t="shared" si="43"/>
        <v>0</v>
      </c>
      <c r="BW21" s="579">
        <f t="shared" si="12"/>
        <v>105000.00000000001</v>
      </c>
      <c r="BX21" s="268">
        <f t="shared" si="44"/>
        <v>105000.00000000001</v>
      </c>
      <c r="BY21" s="267"/>
      <c r="BZ21" s="268">
        <f t="shared" si="45"/>
        <v>105000.00000000001</v>
      </c>
      <c r="CA21" s="267"/>
      <c r="CB21" s="268">
        <f t="shared" si="46"/>
        <v>0</v>
      </c>
      <c r="CC21" s="241">
        <f t="shared" si="13"/>
        <v>1500000</v>
      </c>
      <c r="CD21" s="214">
        <f t="shared" si="47"/>
        <v>1500000</v>
      </c>
      <c r="CE21" s="240"/>
      <c r="CF21" s="240"/>
      <c r="CG21" s="241">
        <f t="shared" si="48"/>
        <v>0</v>
      </c>
      <c r="CH21" s="5">
        <f t="shared" si="14"/>
        <v>0</v>
      </c>
    </row>
    <row r="22" spans="1:86" x14ac:dyDescent="0.2">
      <c r="A22" s="22"/>
      <c r="B22" s="22"/>
      <c r="C22" s="22"/>
      <c r="D22" s="34"/>
      <c r="E22" s="22">
        <v>177</v>
      </c>
      <c r="F22" s="607">
        <v>426</v>
      </c>
      <c r="G22" s="849"/>
      <c r="H22" s="602" t="s">
        <v>35</v>
      </c>
      <c r="I22" s="281">
        <v>2500000</v>
      </c>
      <c r="J22" s="579">
        <f t="shared" si="0"/>
        <v>500000</v>
      </c>
      <c r="K22" s="884">
        <v>85000</v>
      </c>
      <c r="L22" s="579">
        <f t="shared" si="49"/>
        <v>415000</v>
      </c>
      <c r="M22" s="575"/>
      <c r="N22" s="579">
        <f t="shared" si="1"/>
        <v>85000</v>
      </c>
      <c r="O22" s="579">
        <f t="shared" si="2"/>
        <v>250000</v>
      </c>
      <c r="P22" s="579">
        <f t="shared" si="15"/>
        <v>335000</v>
      </c>
      <c r="Q22" s="885">
        <v>90000</v>
      </c>
      <c r="R22" s="579">
        <f t="shared" si="50"/>
        <v>245000</v>
      </c>
      <c r="S22" s="575"/>
      <c r="T22" s="579">
        <f t="shared" si="16"/>
        <v>90000</v>
      </c>
      <c r="U22" s="579">
        <f t="shared" si="3"/>
        <v>175000.00000000003</v>
      </c>
      <c r="V22" s="579">
        <f t="shared" si="17"/>
        <v>265000</v>
      </c>
      <c r="W22" s="575"/>
      <c r="X22" s="579">
        <f t="shared" si="18"/>
        <v>265000</v>
      </c>
      <c r="Y22" s="575"/>
      <c r="Z22" s="579">
        <f t="shared" si="19"/>
        <v>0</v>
      </c>
      <c r="AA22" s="579">
        <f t="shared" si="4"/>
        <v>175000.00000000003</v>
      </c>
      <c r="AB22" s="579">
        <f t="shared" si="20"/>
        <v>175000.00000000003</v>
      </c>
      <c r="AC22" s="575"/>
      <c r="AD22" s="579">
        <f t="shared" si="21"/>
        <v>175000.00000000003</v>
      </c>
      <c r="AE22" s="575"/>
      <c r="AF22" s="579">
        <f t="shared" si="22"/>
        <v>0</v>
      </c>
      <c r="AG22" s="579">
        <f t="shared" si="5"/>
        <v>175000.00000000003</v>
      </c>
      <c r="AH22" s="579">
        <f t="shared" si="23"/>
        <v>175000.00000000003</v>
      </c>
      <c r="AI22" s="575"/>
      <c r="AJ22" s="579">
        <f t="shared" si="24"/>
        <v>175000.00000000003</v>
      </c>
      <c r="AK22" s="575"/>
      <c r="AL22" s="579">
        <f t="shared" si="25"/>
        <v>0</v>
      </c>
      <c r="AM22" s="579">
        <f t="shared" si="6"/>
        <v>175000.00000000003</v>
      </c>
      <c r="AN22" s="579">
        <f t="shared" si="26"/>
        <v>175000.00000000003</v>
      </c>
      <c r="AO22" s="575"/>
      <c r="AP22" s="579">
        <f t="shared" si="27"/>
        <v>175000.00000000003</v>
      </c>
      <c r="AQ22" s="575"/>
      <c r="AR22" s="579">
        <f t="shared" si="28"/>
        <v>0</v>
      </c>
      <c r="AS22" s="579">
        <f t="shared" si="7"/>
        <v>175000.00000000003</v>
      </c>
      <c r="AT22" s="579">
        <f t="shared" si="29"/>
        <v>175000.00000000003</v>
      </c>
      <c r="AU22" s="575"/>
      <c r="AV22" s="579">
        <f t="shared" si="30"/>
        <v>175000.00000000003</v>
      </c>
      <c r="AW22" s="575"/>
      <c r="AX22" s="579">
        <f t="shared" si="31"/>
        <v>0</v>
      </c>
      <c r="AY22" s="579">
        <f t="shared" si="8"/>
        <v>175000.00000000003</v>
      </c>
      <c r="AZ22" s="579">
        <f t="shared" si="32"/>
        <v>175000.00000000003</v>
      </c>
      <c r="BA22" s="575"/>
      <c r="BB22" s="579">
        <f t="shared" si="33"/>
        <v>175000.00000000003</v>
      </c>
      <c r="BC22" s="575"/>
      <c r="BD22" s="579">
        <f t="shared" si="34"/>
        <v>0</v>
      </c>
      <c r="BE22" s="579">
        <f t="shared" si="9"/>
        <v>175000.00000000003</v>
      </c>
      <c r="BF22" s="579">
        <f t="shared" si="35"/>
        <v>175000.00000000003</v>
      </c>
      <c r="BG22" s="575"/>
      <c r="BH22" s="579">
        <f t="shared" si="36"/>
        <v>175000.00000000003</v>
      </c>
      <c r="BI22" s="575"/>
      <c r="BJ22" s="579">
        <f t="shared" si="37"/>
        <v>0</v>
      </c>
      <c r="BK22" s="579">
        <f t="shared" si="10"/>
        <v>175000.00000000003</v>
      </c>
      <c r="BL22" s="579">
        <f t="shared" si="38"/>
        <v>175000.00000000003</v>
      </c>
      <c r="BM22" s="575"/>
      <c r="BN22" s="579">
        <f t="shared" si="39"/>
        <v>175000.00000000003</v>
      </c>
      <c r="BO22" s="575"/>
      <c r="BP22" s="579">
        <f t="shared" si="40"/>
        <v>0</v>
      </c>
      <c r="BQ22" s="579">
        <f t="shared" si="11"/>
        <v>175000.00000000003</v>
      </c>
      <c r="BR22" s="579">
        <f t="shared" si="41"/>
        <v>175000.00000000003</v>
      </c>
      <c r="BS22" s="575"/>
      <c r="BT22" s="579">
        <f t="shared" si="42"/>
        <v>175000.00000000003</v>
      </c>
      <c r="BU22" s="575"/>
      <c r="BV22" s="579">
        <f t="shared" si="43"/>
        <v>0</v>
      </c>
      <c r="BW22" s="579">
        <f t="shared" si="12"/>
        <v>175000.00000000003</v>
      </c>
      <c r="BX22" s="268">
        <f t="shared" si="44"/>
        <v>175000.00000000003</v>
      </c>
      <c r="BY22" s="267"/>
      <c r="BZ22" s="268">
        <f t="shared" si="45"/>
        <v>175000.00000000003</v>
      </c>
      <c r="CA22" s="267"/>
      <c r="CB22" s="268">
        <f t="shared" si="46"/>
        <v>0</v>
      </c>
      <c r="CC22" s="241">
        <f t="shared" si="13"/>
        <v>2500000</v>
      </c>
      <c r="CD22" s="214">
        <f t="shared" si="47"/>
        <v>2500000</v>
      </c>
      <c r="CE22" s="240"/>
      <c r="CF22" s="240"/>
      <c r="CG22" s="241">
        <f t="shared" si="48"/>
        <v>0</v>
      </c>
      <c r="CH22" s="5">
        <f t="shared" si="14"/>
        <v>0</v>
      </c>
    </row>
    <row r="23" spans="1:86" ht="24" x14ac:dyDescent="0.2">
      <c r="A23" s="22"/>
      <c r="B23" s="22"/>
      <c r="C23" s="22"/>
      <c r="D23" s="34"/>
      <c r="E23" s="22">
        <v>178</v>
      </c>
      <c r="F23" s="607">
        <v>482</v>
      </c>
      <c r="G23" s="849"/>
      <c r="H23" s="619" t="s">
        <v>67</v>
      </c>
      <c r="I23" s="281">
        <v>20000</v>
      </c>
      <c r="J23" s="579">
        <f t="shared" si="0"/>
        <v>4000</v>
      </c>
      <c r="K23" s="884"/>
      <c r="L23" s="579">
        <f t="shared" si="49"/>
        <v>4000</v>
      </c>
      <c r="M23" s="575"/>
      <c r="N23" s="579">
        <f t="shared" si="1"/>
        <v>0</v>
      </c>
      <c r="O23" s="579">
        <f t="shared" si="2"/>
        <v>2000</v>
      </c>
      <c r="P23" s="579">
        <f t="shared" si="15"/>
        <v>2000</v>
      </c>
      <c r="Q23" s="885"/>
      <c r="R23" s="579">
        <f t="shared" si="50"/>
        <v>2000</v>
      </c>
      <c r="S23" s="575"/>
      <c r="T23" s="579">
        <f t="shared" si="16"/>
        <v>0</v>
      </c>
      <c r="U23" s="579">
        <f t="shared" si="3"/>
        <v>1400.0000000000002</v>
      </c>
      <c r="V23" s="579">
        <f t="shared" si="17"/>
        <v>1400.0000000000002</v>
      </c>
      <c r="W23" s="575"/>
      <c r="X23" s="579">
        <f t="shared" si="18"/>
        <v>1400.0000000000002</v>
      </c>
      <c r="Y23" s="575"/>
      <c r="Z23" s="579">
        <f t="shared" si="19"/>
        <v>0</v>
      </c>
      <c r="AA23" s="579">
        <f t="shared" si="4"/>
        <v>1400.0000000000002</v>
      </c>
      <c r="AB23" s="579">
        <f t="shared" si="20"/>
        <v>1400.0000000000002</v>
      </c>
      <c r="AC23" s="575"/>
      <c r="AD23" s="579">
        <f t="shared" si="21"/>
        <v>1400.0000000000002</v>
      </c>
      <c r="AE23" s="575"/>
      <c r="AF23" s="579">
        <f t="shared" si="22"/>
        <v>0</v>
      </c>
      <c r="AG23" s="579">
        <f t="shared" si="5"/>
        <v>1400.0000000000002</v>
      </c>
      <c r="AH23" s="579">
        <f t="shared" si="23"/>
        <v>1400.0000000000002</v>
      </c>
      <c r="AI23" s="575"/>
      <c r="AJ23" s="579">
        <f t="shared" si="24"/>
        <v>1400.0000000000002</v>
      </c>
      <c r="AK23" s="575"/>
      <c r="AL23" s="579">
        <f t="shared" si="25"/>
        <v>0</v>
      </c>
      <c r="AM23" s="579">
        <f t="shared" si="6"/>
        <v>1400.0000000000002</v>
      </c>
      <c r="AN23" s="579">
        <f t="shared" si="26"/>
        <v>1400.0000000000002</v>
      </c>
      <c r="AO23" s="575"/>
      <c r="AP23" s="579">
        <f t="shared" si="27"/>
        <v>1400.0000000000002</v>
      </c>
      <c r="AQ23" s="575"/>
      <c r="AR23" s="579">
        <f t="shared" si="28"/>
        <v>0</v>
      </c>
      <c r="AS23" s="579">
        <f t="shared" si="7"/>
        <v>1400.0000000000002</v>
      </c>
      <c r="AT23" s="579">
        <f t="shared" si="29"/>
        <v>1400.0000000000002</v>
      </c>
      <c r="AU23" s="575"/>
      <c r="AV23" s="579">
        <f t="shared" si="30"/>
        <v>1400.0000000000002</v>
      </c>
      <c r="AW23" s="575"/>
      <c r="AX23" s="579">
        <f t="shared" si="31"/>
        <v>0</v>
      </c>
      <c r="AY23" s="579">
        <f t="shared" si="8"/>
        <v>1400.0000000000002</v>
      </c>
      <c r="AZ23" s="579">
        <f t="shared" si="32"/>
        <v>1400.0000000000002</v>
      </c>
      <c r="BA23" s="575"/>
      <c r="BB23" s="579">
        <f t="shared" si="33"/>
        <v>1400.0000000000002</v>
      </c>
      <c r="BC23" s="575"/>
      <c r="BD23" s="579">
        <f t="shared" si="34"/>
        <v>0</v>
      </c>
      <c r="BE23" s="579">
        <f t="shared" si="9"/>
        <v>1400.0000000000002</v>
      </c>
      <c r="BF23" s="579">
        <f t="shared" si="35"/>
        <v>1400.0000000000002</v>
      </c>
      <c r="BG23" s="575"/>
      <c r="BH23" s="579">
        <f t="shared" si="36"/>
        <v>1400.0000000000002</v>
      </c>
      <c r="BI23" s="575"/>
      <c r="BJ23" s="579">
        <f t="shared" si="37"/>
        <v>0</v>
      </c>
      <c r="BK23" s="579">
        <f t="shared" si="10"/>
        <v>1400.0000000000002</v>
      </c>
      <c r="BL23" s="579">
        <f t="shared" si="38"/>
        <v>1400.0000000000002</v>
      </c>
      <c r="BM23" s="575"/>
      <c r="BN23" s="579">
        <f t="shared" si="39"/>
        <v>1400.0000000000002</v>
      </c>
      <c r="BO23" s="575"/>
      <c r="BP23" s="579">
        <f t="shared" si="40"/>
        <v>0</v>
      </c>
      <c r="BQ23" s="579">
        <f t="shared" si="11"/>
        <v>1400.0000000000002</v>
      </c>
      <c r="BR23" s="579">
        <f t="shared" si="41"/>
        <v>1400.0000000000002</v>
      </c>
      <c r="BS23" s="575"/>
      <c r="BT23" s="579">
        <f t="shared" si="42"/>
        <v>1400.0000000000002</v>
      </c>
      <c r="BU23" s="575"/>
      <c r="BV23" s="579">
        <f t="shared" si="43"/>
        <v>0</v>
      </c>
      <c r="BW23" s="579">
        <f t="shared" si="12"/>
        <v>1400.0000000000002</v>
      </c>
      <c r="BX23" s="268">
        <f t="shared" si="44"/>
        <v>1400.0000000000002</v>
      </c>
      <c r="BY23" s="267"/>
      <c r="BZ23" s="268">
        <f t="shared" si="45"/>
        <v>1400.0000000000002</v>
      </c>
      <c r="CA23" s="267"/>
      <c r="CB23" s="268">
        <f t="shared" si="46"/>
        <v>0</v>
      </c>
      <c r="CC23" s="241">
        <f t="shared" si="13"/>
        <v>20000</v>
      </c>
      <c r="CD23" s="214">
        <f t="shared" si="47"/>
        <v>20000</v>
      </c>
      <c r="CE23" s="240"/>
      <c r="CF23" s="240"/>
      <c r="CG23" s="241">
        <f t="shared" si="48"/>
        <v>0</v>
      </c>
      <c r="CH23" s="5">
        <f t="shared" si="14"/>
        <v>0</v>
      </c>
    </row>
    <row r="24" spans="1:86" x14ac:dyDescent="0.2">
      <c r="A24" s="22"/>
      <c r="B24" s="22"/>
      <c r="C24" s="22"/>
      <c r="D24" s="34"/>
      <c r="E24" s="22">
        <v>179</v>
      </c>
      <c r="F24" s="607">
        <v>511</v>
      </c>
      <c r="G24" s="849"/>
      <c r="H24" s="602" t="s">
        <v>111</v>
      </c>
      <c r="I24" s="281">
        <v>0</v>
      </c>
      <c r="J24" s="579">
        <f t="shared" si="0"/>
        <v>0</v>
      </c>
      <c r="K24" s="884"/>
      <c r="L24" s="579">
        <f t="shared" si="49"/>
        <v>0</v>
      </c>
      <c r="M24" s="575"/>
      <c r="N24" s="579">
        <f t="shared" si="1"/>
        <v>0</v>
      </c>
      <c r="O24" s="579">
        <f t="shared" si="2"/>
        <v>0</v>
      </c>
      <c r="P24" s="579">
        <f t="shared" si="15"/>
        <v>0</v>
      </c>
      <c r="Q24" s="885"/>
      <c r="R24" s="579">
        <f t="shared" si="50"/>
        <v>0</v>
      </c>
      <c r="S24" s="575"/>
      <c r="T24" s="579">
        <f t="shared" si="16"/>
        <v>0</v>
      </c>
      <c r="U24" s="579">
        <f t="shared" si="3"/>
        <v>0</v>
      </c>
      <c r="V24" s="579">
        <f t="shared" si="17"/>
        <v>0</v>
      </c>
      <c r="W24" s="575"/>
      <c r="X24" s="579">
        <f t="shared" si="18"/>
        <v>0</v>
      </c>
      <c r="Y24" s="575"/>
      <c r="Z24" s="579">
        <f t="shared" si="19"/>
        <v>0</v>
      </c>
      <c r="AA24" s="579">
        <f t="shared" si="4"/>
        <v>0</v>
      </c>
      <c r="AB24" s="579">
        <f t="shared" si="20"/>
        <v>0</v>
      </c>
      <c r="AC24" s="575"/>
      <c r="AD24" s="579">
        <f t="shared" si="21"/>
        <v>0</v>
      </c>
      <c r="AE24" s="575"/>
      <c r="AF24" s="579">
        <f t="shared" si="22"/>
        <v>0</v>
      </c>
      <c r="AG24" s="579">
        <f t="shared" si="5"/>
        <v>0</v>
      </c>
      <c r="AH24" s="579">
        <f t="shared" si="23"/>
        <v>0</v>
      </c>
      <c r="AI24" s="575"/>
      <c r="AJ24" s="579">
        <f t="shared" si="24"/>
        <v>0</v>
      </c>
      <c r="AK24" s="575"/>
      <c r="AL24" s="579">
        <f t="shared" si="25"/>
        <v>0</v>
      </c>
      <c r="AM24" s="579">
        <f t="shared" si="6"/>
        <v>0</v>
      </c>
      <c r="AN24" s="579">
        <f t="shared" si="26"/>
        <v>0</v>
      </c>
      <c r="AO24" s="575"/>
      <c r="AP24" s="579">
        <f t="shared" si="27"/>
        <v>0</v>
      </c>
      <c r="AQ24" s="575"/>
      <c r="AR24" s="579">
        <f t="shared" si="28"/>
        <v>0</v>
      </c>
      <c r="AS24" s="579">
        <f t="shared" si="7"/>
        <v>0</v>
      </c>
      <c r="AT24" s="579">
        <f t="shared" si="29"/>
        <v>0</v>
      </c>
      <c r="AU24" s="575"/>
      <c r="AV24" s="579">
        <f t="shared" si="30"/>
        <v>0</v>
      </c>
      <c r="AW24" s="575"/>
      <c r="AX24" s="579">
        <f t="shared" si="31"/>
        <v>0</v>
      </c>
      <c r="AY24" s="579">
        <f t="shared" si="8"/>
        <v>0</v>
      </c>
      <c r="AZ24" s="579">
        <f t="shared" si="32"/>
        <v>0</v>
      </c>
      <c r="BA24" s="575"/>
      <c r="BB24" s="579">
        <f t="shared" si="33"/>
        <v>0</v>
      </c>
      <c r="BC24" s="575"/>
      <c r="BD24" s="579">
        <f t="shared" si="34"/>
        <v>0</v>
      </c>
      <c r="BE24" s="579">
        <f t="shared" si="9"/>
        <v>0</v>
      </c>
      <c r="BF24" s="579">
        <f t="shared" si="35"/>
        <v>0</v>
      </c>
      <c r="BG24" s="575"/>
      <c r="BH24" s="579">
        <f t="shared" si="36"/>
        <v>0</v>
      </c>
      <c r="BI24" s="575"/>
      <c r="BJ24" s="579">
        <f t="shared" si="37"/>
        <v>0</v>
      </c>
      <c r="BK24" s="579">
        <f t="shared" si="10"/>
        <v>0</v>
      </c>
      <c r="BL24" s="579">
        <f t="shared" si="38"/>
        <v>0</v>
      </c>
      <c r="BM24" s="575"/>
      <c r="BN24" s="579">
        <f t="shared" si="39"/>
        <v>0</v>
      </c>
      <c r="BO24" s="575"/>
      <c r="BP24" s="579">
        <f t="shared" si="40"/>
        <v>0</v>
      </c>
      <c r="BQ24" s="579">
        <f t="shared" si="11"/>
        <v>0</v>
      </c>
      <c r="BR24" s="579">
        <f t="shared" si="41"/>
        <v>0</v>
      </c>
      <c r="BS24" s="575"/>
      <c r="BT24" s="579">
        <f t="shared" si="42"/>
        <v>0</v>
      </c>
      <c r="BU24" s="575"/>
      <c r="BV24" s="579">
        <f t="shared" si="43"/>
        <v>0</v>
      </c>
      <c r="BW24" s="579">
        <f t="shared" si="12"/>
        <v>0</v>
      </c>
      <c r="BX24" s="268">
        <f t="shared" si="44"/>
        <v>0</v>
      </c>
      <c r="BY24" s="267"/>
      <c r="BZ24" s="268">
        <f t="shared" si="45"/>
        <v>0</v>
      </c>
      <c r="CA24" s="267"/>
      <c r="CB24" s="268">
        <f t="shared" si="46"/>
        <v>0</v>
      </c>
      <c r="CC24" s="241">
        <f t="shared" si="13"/>
        <v>0</v>
      </c>
      <c r="CD24" s="214">
        <f t="shared" si="47"/>
        <v>0</v>
      </c>
      <c r="CE24" s="240"/>
      <c r="CF24" s="240"/>
      <c r="CG24" s="241">
        <f t="shared" si="48"/>
        <v>0</v>
      </c>
      <c r="CH24" s="5">
        <f t="shared" si="14"/>
        <v>0</v>
      </c>
    </row>
    <row r="25" spans="1:86" x14ac:dyDescent="0.2">
      <c r="A25" s="22"/>
      <c r="B25" s="22"/>
      <c r="C25" s="22"/>
      <c r="D25" s="34"/>
      <c r="E25" s="22">
        <v>180</v>
      </c>
      <c r="F25" s="607">
        <v>512</v>
      </c>
      <c r="G25" s="849"/>
      <c r="H25" s="602" t="s">
        <v>37</v>
      </c>
      <c r="I25" s="281">
        <v>100000</v>
      </c>
      <c r="J25" s="579">
        <f t="shared" si="0"/>
        <v>20000</v>
      </c>
      <c r="K25" s="884">
        <v>1840000</v>
      </c>
      <c r="L25" s="579">
        <f t="shared" si="49"/>
        <v>-1820000</v>
      </c>
      <c r="M25" s="575"/>
      <c r="N25" s="579">
        <f t="shared" si="1"/>
        <v>1840000</v>
      </c>
      <c r="O25" s="579">
        <f t="shared" si="2"/>
        <v>10000</v>
      </c>
      <c r="P25" s="579">
        <f t="shared" si="15"/>
        <v>1850000</v>
      </c>
      <c r="Q25" s="885"/>
      <c r="R25" s="579">
        <f t="shared" si="50"/>
        <v>1850000</v>
      </c>
      <c r="S25" s="575"/>
      <c r="T25" s="579">
        <f t="shared" si="16"/>
        <v>0</v>
      </c>
      <c r="U25" s="579">
        <f t="shared" si="3"/>
        <v>7000.0000000000009</v>
      </c>
      <c r="V25" s="579">
        <f t="shared" si="17"/>
        <v>7000.0000000000009</v>
      </c>
      <c r="W25" s="575"/>
      <c r="X25" s="579">
        <f t="shared" si="18"/>
        <v>7000.0000000000009</v>
      </c>
      <c r="Y25" s="575"/>
      <c r="Z25" s="579">
        <f t="shared" si="19"/>
        <v>0</v>
      </c>
      <c r="AA25" s="579">
        <f t="shared" si="4"/>
        <v>7000.0000000000009</v>
      </c>
      <c r="AB25" s="579">
        <f t="shared" si="20"/>
        <v>7000.0000000000009</v>
      </c>
      <c r="AC25" s="575"/>
      <c r="AD25" s="579">
        <f t="shared" si="21"/>
        <v>7000.0000000000009</v>
      </c>
      <c r="AE25" s="575"/>
      <c r="AF25" s="579">
        <f t="shared" si="22"/>
        <v>0</v>
      </c>
      <c r="AG25" s="579">
        <f t="shared" si="5"/>
        <v>7000.0000000000009</v>
      </c>
      <c r="AH25" s="579">
        <f t="shared" si="23"/>
        <v>7000.0000000000009</v>
      </c>
      <c r="AI25" s="575"/>
      <c r="AJ25" s="579">
        <f t="shared" si="24"/>
        <v>7000.0000000000009</v>
      </c>
      <c r="AK25" s="575"/>
      <c r="AL25" s="579">
        <f t="shared" si="25"/>
        <v>0</v>
      </c>
      <c r="AM25" s="579">
        <f t="shared" si="6"/>
        <v>7000.0000000000009</v>
      </c>
      <c r="AN25" s="579">
        <f t="shared" si="26"/>
        <v>7000.0000000000009</v>
      </c>
      <c r="AO25" s="575"/>
      <c r="AP25" s="579">
        <f t="shared" si="27"/>
        <v>7000.0000000000009</v>
      </c>
      <c r="AQ25" s="575"/>
      <c r="AR25" s="579">
        <f t="shared" si="28"/>
        <v>0</v>
      </c>
      <c r="AS25" s="579">
        <f t="shared" si="7"/>
        <v>7000.0000000000009</v>
      </c>
      <c r="AT25" s="579">
        <f t="shared" si="29"/>
        <v>7000.0000000000009</v>
      </c>
      <c r="AU25" s="575"/>
      <c r="AV25" s="579">
        <f t="shared" si="30"/>
        <v>7000.0000000000009</v>
      </c>
      <c r="AW25" s="575"/>
      <c r="AX25" s="579">
        <f t="shared" si="31"/>
        <v>0</v>
      </c>
      <c r="AY25" s="579">
        <f t="shared" si="8"/>
        <v>7000.0000000000009</v>
      </c>
      <c r="AZ25" s="579">
        <f t="shared" si="32"/>
        <v>7000.0000000000009</v>
      </c>
      <c r="BA25" s="575"/>
      <c r="BB25" s="579">
        <f t="shared" si="33"/>
        <v>7000.0000000000009</v>
      </c>
      <c r="BC25" s="575"/>
      <c r="BD25" s="579">
        <f t="shared" si="34"/>
        <v>0</v>
      </c>
      <c r="BE25" s="579">
        <f t="shared" si="9"/>
        <v>7000.0000000000009</v>
      </c>
      <c r="BF25" s="579">
        <f t="shared" si="35"/>
        <v>7000.0000000000009</v>
      </c>
      <c r="BG25" s="575"/>
      <c r="BH25" s="579">
        <f t="shared" si="36"/>
        <v>7000.0000000000009</v>
      </c>
      <c r="BI25" s="575"/>
      <c r="BJ25" s="579">
        <f t="shared" si="37"/>
        <v>0</v>
      </c>
      <c r="BK25" s="579">
        <f t="shared" si="10"/>
        <v>7000.0000000000009</v>
      </c>
      <c r="BL25" s="579">
        <f t="shared" si="38"/>
        <v>7000.0000000000009</v>
      </c>
      <c r="BM25" s="575"/>
      <c r="BN25" s="579">
        <f t="shared" si="39"/>
        <v>7000.0000000000009</v>
      </c>
      <c r="BO25" s="575"/>
      <c r="BP25" s="579">
        <f t="shared" si="40"/>
        <v>0</v>
      </c>
      <c r="BQ25" s="579">
        <f t="shared" si="11"/>
        <v>7000.0000000000009</v>
      </c>
      <c r="BR25" s="579">
        <f t="shared" si="41"/>
        <v>7000.0000000000009</v>
      </c>
      <c r="BS25" s="575"/>
      <c r="BT25" s="579">
        <f t="shared" si="42"/>
        <v>7000.0000000000009</v>
      </c>
      <c r="BU25" s="575"/>
      <c r="BV25" s="579">
        <f t="shared" si="43"/>
        <v>0</v>
      </c>
      <c r="BW25" s="579">
        <f t="shared" si="12"/>
        <v>7000.0000000000009</v>
      </c>
      <c r="BX25" s="268">
        <f t="shared" si="44"/>
        <v>7000.0000000000009</v>
      </c>
      <c r="BY25" s="267"/>
      <c r="BZ25" s="268">
        <f t="shared" si="45"/>
        <v>7000.0000000000009</v>
      </c>
      <c r="CA25" s="267"/>
      <c r="CB25" s="268">
        <f t="shared" si="46"/>
        <v>0</v>
      </c>
      <c r="CC25" s="241">
        <f t="shared" si="13"/>
        <v>100000</v>
      </c>
      <c r="CD25" s="214">
        <f t="shared" si="47"/>
        <v>100000</v>
      </c>
      <c r="CE25" s="240"/>
      <c r="CF25" s="240"/>
      <c r="CG25" s="241">
        <f t="shared" si="48"/>
        <v>0</v>
      </c>
      <c r="CH25" s="5">
        <f t="shared" si="14"/>
        <v>0</v>
      </c>
    </row>
    <row r="26" spans="1:86" x14ac:dyDescent="0.2">
      <c r="A26" s="22"/>
      <c r="B26" s="22"/>
      <c r="C26" s="22"/>
      <c r="D26" s="33">
        <v>1502</v>
      </c>
      <c r="E26" s="22"/>
      <c r="F26" s="607"/>
      <c r="G26" s="849"/>
      <c r="H26" s="682" t="s">
        <v>542</v>
      </c>
      <c r="I26" s="281"/>
      <c r="J26" s="579">
        <f t="shared" si="0"/>
        <v>0</v>
      </c>
      <c r="K26" s="884"/>
      <c r="L26" s="579">
        <f t="shared" si="49"/>
        <v>0</v>
      </c>
      <c r="M26" s="575"/>
      <c r="N26" s="579">
        <f t="shared" si="1"/>
        <v>0</v>
      </c>
      <c r="O26" s="579">
        <f t="shared" si="2"/>
        <v>0</v>
      </c>
      <c r="P26" s="579">
        <f t="shared" si="15"/>
        <v>0</v>
      </c>
      <c r="Q26" s="885"/>
      <c r="R26" s="579">
        <f t="shared" si="50"/>
        <v>0</v>
      </c>
      <c r="S26" s="575"/>
      <c r="T26" s="579">
        <f t="shared" si="16"/>
        <v>0</v>
      </c>
      <c r="U26" s="579">
        <f t="shared" si="3"/>
        <v>0</v>
      </c>
      <c r="V26" s="579">
        <f t="shared" si="17"/>
        <v>0</v>
      </c>
      <c r="W26" s="575"/>
      <c r="X26" s="579">
        <f t="shared" si="18"/>
        <v>0</v>
      </c>
      <c r="Y26" s="575"/>
      <c r="Z26" s="579">
        <f t="shared" si="19"/>
        <v>0</v>
      </c>
      <c r="AA26" s="579">
        <f t="shared" si="4"/>
        <v>0</v>
      </c>
      <c r="AB26" s="579">
        <f t="shared" si="20"/>
        <v>0</v>
      </c>
      <c r="AC26" s="575"/>
      <c r="AD26" s="579">
        <f t="shared" si="21"/>
        <v>0</v>
      </c>
      <c r="AE26" s="575"/>
      <c r="AF26" s="579">
        <f t="shared" si="22"/>
        <v>0</v>
      </c>
      <c r="AG26" s="579">
        <f t="shared" si="5"/>
        <v>0</v>
      </c>
      <c r="AH26" s="579">
        <f t="shared" si="23"/>
        <v>0</v>
      </c>
      <c r="AI26" s="575"/>
      <c r="AJ26" s="579">
        <f t="shared" si="24"/>
        <v>0</v>
      </c>
      <c r="AK26" s="575"/>
      <c r="AL26" s="579">
        <f t="shared" si="25"/>
        <v>0</v>
      </c>
      <c r="AM26" s="579">
        <f t="shared" si="6"/>
        <v>0</v>
      </c>
      <c r="AN26" s="579">
        <f t="shared" si="26"/>
        <v>0</v>
      </c>
      <c r="AO26" s="575"/>
      <c r="AP26" s="579">
        <f t="shared" si="27"/>
        <v>0</v>
      </c>
      <c r="AQ26" s="575"/>
      <c r="AR26" s="579">
        <f t="shared" si="28"/>
        <v>0</v>
      </c>
      <c r="AS26" s="579">
        <f t="shared" si="7"/>
        <v>0</v>
      </c>
      <c r="AT26" s="579">
        <f t="shared" si="29"/>
        <v>0</v>
      </c>
      <c r="AU26" s="575"/>
      <c r="AV26" s="579">
        <f t="shared" si="30"/>
        <v>0</v>
      </c>
      <c r="AW26" s="575"/>
      <c r="AX26" s="579">
        <f t="shared" si="31"/>
        <v>0</v>
      </c>
      <c r="AY26" s="579">
        <f t="shared" si="8"/>
        <v>0</v>
      </c>
      <c r="AZ26" s="579">
        <f t="shared" si="32"/>
        <v>0</v>
      </c>
      <c r="BA26" s="575"/>
      <c r="BB26" s="579">
        <f t="shared" si="33"/>
        <v>0</v>
      </c>
      <c r="BC26" s="575"/>
      <c r="BD26" s="579">
        <f t="shared" si="34"/>
        <v>0</v>
      </c>
      <c r="BE26" s="579">
        <f t="shared" si="9"/>
        <v>0</v>
      </c>
      <c r="BF26" s="579">
        <f t="shared" si="35"/>
        <v>0</v>
      </c>
      <c r="BG26" s="575"/>
      <c r="BH26" s="579">
        <f t="shared" si="36"/>
        <v>0</v>
      </c>
      <c r="BI26" s="575"/>
      <c r="BJ26" s="579">
        <f t="shared" si="37"/>
        <v>0</v>
      </c>
      <c r="BK26" s="579">
        <f t="shared" si="10"/>
        <v>0</v>
      </c>
      <c r="BL26" s="579">
        <f t="shared" si="38"/>
        <v>0</v>
      </c>
      <c r="BM26" s="575"/>
      <c r="BN26" s="579">
        <f t="shared" si="39"/>
        <v>0</v>
      </c>
      <c r="BO26" s="575"/>
      <c r="BP26" s="579">
        <f t="shared" si="40"/>
        <v>0</v>
      </c>
      <c r="BQ26" s="579">
        <f t="shared" si="11"/>
        <v>0</v>
      </c>
      <c r="BR26" s="579">
        <f t="shared" si="41"/>
        <v>0</v>
      </c>
      <c r="BS26" s="575"/>
      <c r="BT26" s="579">
        <f t="shared" si="42"/>
        <v>0</v>
      </c>
      <c r="BU26" s="575"/>
      <c r="BV26" s="579">
        <f t="shared" si="43"/>
        <v>0</v>
      </c>
      <c r="BW26" s="579">
        <f t="shared" si="12"/>
        <v>0</v>
      </c>
      <c r="BX26" s="268">
        <f t="shared" si="44"/>
        <v>0</v>
      </c>
      <c r="BY26" s="267"/>
      <c r="BZ26" s="268">
        <f t="shared" si="45"/>
        <v>0</v>
      </c>
      <c r="CA26" s="267"/>
      <c r="CB26" s="268">
        <f t="shared" si="46"/>
        <v>0</v>
      </c>
      <c r="CC26" s="241">
        <f t="shared" si="13"/>
        <v>0</v>
      </c>
      <c r="CD26" s="214">
        <f t="shared" si="47"/>
        <v>0</v>
      </c>
      <c r="CE26" s="240"/>
      <c r="CF26" s="240"/>
      <c r="CG26" s="241">
        <f t="shared" si="48"/>
        <v>0</v>
      </c>
      <c r="CH26" s="5">
        <f t="shared" si="14"/>
        <v>0</v>
      </c>
    </row>
    <row r="27" spans="1:86" x14ac:dyDescent="0.2">
      <c r="A27" s="22"/>
      <c r="B27" s="22"/>
      <c r="C27" s="22"/>
      <c r="D27" s="33" t="s">
        <v>545</v>
      </c>
      <c r="E27" s="22"/>
      <c r="F27" s="607"/>
      <c r="G27" s="282"/>
      <c r="H27" s="664" t="s">
        <v>546</v>
      </c>
      <c r="I27" s="281"/>
      <c r="J27" s="579">
        <f t="shared" si="0"/>
        <v>0</v>
      </c>
      <c r="K27" s="884"/>
      <c r="L27" s="579">
        <f t="shared" si="49"/>
        <v>0</v>
      </c>
      <c r="M27" s="575"/>
      <c r="N27" s="579">
        <f t="shared" si="1"/>
        <v>0</v>
      </c>
      <c r="O27" s="579">
        <f t="shared" si="2"/>
        <v>0</v>
      </c>
      <c r="P27" s="579">
        <f t="shared" si="15"/>
        <v>0</v>
      </c>
      <c r="Q27" s="885"/>
      <c r="R27" s="579">
        <f t="shared" si="50"/>
        <v>0</v>
      </c>
      <c r="S27" s="575"/>
      <c r="T27" s="579">
        <f t="shared" si="16"/>
        <v>0</v>
      </c>
      <c r="U27" s="579">
        <f t="shared" si="3"/>
        <v>0</v>
      </c>
      <c r="V27" s="579">
        <f t="shared" si="17"/>
        <v>0</v>
      </c>
      <c r="W27" s="575"/>
      <c r="X27" s="579">
        <f t="shared" si="18"/>
        <v>0</v>
      </c>
      <c r="Y27" s="575"/>
      <c r="Z27" s="579">
        <f t="shared" si="19"/>
        <v>0</v>
      </c>
      <c r="AA27" s="579">
        <f t="shared" si="4"/>
        <v>0</v>
      </c>
      <c r="AB27" s="579">
        <f t="shared" si="20"/>
        <v>0</v>
      </c>
      <c r="AC27" s="575"/>
      <c r="AD27" s="579">
        <f t="shared" si="21"/>
        <v>0</v>
      </c>
      <c r="AE27" s="575"/>
      <c r="AF27" s="579">
        <f t="shared" si="22"/>
        <v>0</v>
      </c>
      <c r="AG27" s="579">
        <f t="shared" si="5"/>
        <v>0</v>
      </c>
      <c r="AH27" s="579">
        <f t="shared" si="23"/>
        <v>0</v>
      </c>
      <c r="AI27" s="575"/>
      <c r="AJ27" s="579">
        <f t="shared" si="24"/>
        <v>0</v>
      </c>
      <c r="AK27" s="575"/>
      <c r="AL27" s="579">
        <f t="shared" si="25"/>
        <v>0</v>
      </c>
      <c r="AM27" s="579">
        <f t="shared" si="6"/>
        <v>0</v>
      </c>
      <c r="AN27" s="579">
        <f t="shared" si="26"/>
        <v>0</v>
      </c>
      <c r="AO27" s="575"/>
      <c r="AP27" s="579">
        <f t="shared" si="27"/>
        <v>0</v>
      </c>
      <c r="AQ27" s="575"/>
      <c r="AR27" s="579">
        <f t="shared" si="28"/>
        <v>0</v>
      </c>
      <c r="AS27" s="579">
        <f t="shared" si="7"/>
        <v>0</v>
      </c>
      <c r="AT27" s="579">
        <f t="shared" si="29"/>
        <v>0</v>
      </c>
      <c r="AU27" s="575"/>
      <c r="AV27" s="579">
        <f t="shared" si="30"/>
        <v>0</v>
      </c>
      <c r="AW27" s="575"/>
      <c r="AX27" s="579">
        <f t="shared" si="31"/>
        <v>0</v>
      </c>
      <c r="AY27" s="579">
        <f t="shared" si="8"/>
        <v>0</v>
      </c>
      <c r="AZ27" s="579">
        <f t="shared" si="32"/>
        <v>0</v>
      </c>
      <c r="BA27" s="575"/>
      <c r="BB27" s="579">
        <f t="shared" si="33"/>
        <v>0</v>
      </c>
      <c r="BC27" s="575"/>
      <c r="BD27" s="579">
        <f t="shared" si="34"/>
        <v>0</v>
      </c>
      <c r="BE27" s="579">
        <f t="shared" si="9"/>
        <v>0</v>
      </c>
      <c r="BF27" s="579">
        <f t="shared" si="35"/>
        <v>0</v>
      </c>
      <c r="BG27" s="575"/>
      <c r="BH27" s="579">
        <f t="shared" si="36"/>
        <v>0</v>
      </c>
      <c r="BI27" s="575"/>
      <c r="BJ27" s="579">
        <f t="shared" si="37"/>
        <v>0</v>
      </c>
      <c r="BK27" s="579">
        <f t="shared" si="10"/>
        <v>0</v>
      </c>
      <c r="BL27" s="579">
        <f t="shared" si="38"/>
        <v>0</v>
      </c>
      <c r="BM27" s="575"/>
      <c r="BN27" s="579">
        <f t="shared" si="39"/>
        <v>0</v>
      </c>
      <c r="BO27" s="575"/>
      <c r="BP27" s="579">
        <f t="shared" si="40"/>
        <v>0</v>
      </c>
      <c r="BQ27" s="579">
        <f t="shared" si="11"/>
        <v>0</v>
      </c>
      <c r="BR27" s="579">
        <f t="shared" si="41"/>
        <v>0</v>
      </c>
      <c r="BS27" s="575"/>
      <c r="BT27" s="579">
        <f t="shared" si="42"/>
        <v>0</v>
      </c>
      <c r="BU27" s="575"/>
      <c r="BV27" s="579">
        <f t="shared" si="43"/>
        <v>0</v>
      </c>
      <c r="BW27" s="579">
        <f t="shared" si="12"/>
        <v>0</v>
      </c>
      <c r="BX27" s="268">
        <f t="shared" si="44"/>
        <v>0</v>
      </c>
      <c r="BY27" s="267"/>
      <c r="BZ27" s="268">
        <f t="shared" si="45"/>
        <v>0</v>
      </c>
      <c r="CA27" s="267"/>
      <c r="CB27" s="268">
        <f t="shared" si="46"/>
        <v>0</v>
      </c>
      <c r="CC27" s="241">
        <f t="shared" si="13"/>
        <v>0</v>
      </c>
      <c r="CD27" s="214">
        <f t="shared" si="47"/>
        <v>0</v>
      </c>
      <c r="CE27" s="240"/>
      <c r="CF27" s="240"/>
      <c r="CG27" s="241">
        <f t="shared" si="48"/>
        <v>0</v>
      </c>
      <c r="CH27" s="5">
        <f t="shared" si="14"/>
        <v>0</v>
      </c>
    </row>
    <row r="28" spans="1:86" x14ac:dyDescent="0.2">
      <c r="A28" s="105"/>
      <c r="B28" s="22"/>
      <c r="C28" s="22"/>
      <c r="D28" s="34"/>
      <c r="E28" s="22">
        <v>181</v>
      </c>
      <c r="F28" s="607">
        <v>423</v>
      </c>
      <c r="G28" s="849"/>
      <c r="H28" s="602" t="s">
        <v>44</v>
      </c>
      <c r="I28" s="281">
        <f>15500000-577000+289000</f>
        <v>15212000</v>
      </c>
      <c r="J28" s="579">
        <f t="shared" si="0"/>
        <v>3042400</v>
      </c>
      <c r="K28" s="884">
        <v>2079000</v>
      </c>
      <c r="L28" s="579">
        <f t="shared" si="49"/>
        <v>963400</v>
      </c>
      <c r="M28" s="575"/>
      <c r="N28" s="579">
        <f>+K28-M28</f>
        <v>2079000</v>
      </c>
      <c r="O28" s="579">
        <f t="shared" si="2"/>
        <v>1521200</v>
      </c>
      <c r="P28" s="579">
        <f t="shared" si="15"/>
        <v>3600200</v>
      </c>
      <c r="Q28" s="885">
        <v>1540000</v>
      </c>
      <c r="R28" s="579">
        <f t="shared" si="50"/>
        <v>2060200</v>
      </c>
      <c r="S28" s="575"/>
      <c r="T28" s="579">
        <f t="shared" si="16"/>
        <v>1540000</v>
      </c>
      <c r="U28" s="579">
        <f t="shared" si="3"/>
        <v>1064840</v>
      </c>
      <c r="V28" s="579">
        <f t="shared" si="17"/>
        <v>2604840</v>
      </c>
      <c r="W28" s="575"/>
      <c r="X28" s="579">
        <f t="shared" si="18"/>
        <v>2604840</v>
      </c>
      <c r="Y28" s="575"/>
      <c r="Z28" s="579">
        <f t="shared" si="19"/>
        <v>0</v>
      </c>
      <c r="AA28" s="579">
        <f t="shared" si="4"/>
        <v>1064840</v>
      </c>
      <c r="AB28" s="579">
        <f t="shared" si="20"/>
        <v>1064840</v>
      </c>
      <c r="AC28" s="575"/>
      <c r="AD28" s="579">
        <f t="shared" si="21"/>
        <v>1064840</v>
      </c>
      <c r="AE28" s="575"/>
      <c r="AF28" s="579">
        <f t="shared" si="22"/>
        <v>0</v>
      </c>
      <c r="AG28" s="579">
        <f t="shared" si="5"/>
        <v>1064840</v>
      </c>
      <c r="AH28" s="579">
        <f t="shared" si="23"/>
        <v>1064840</v>
      </c>
      <c r="AI28" s="575"/>
      <c r="AJ28" s="579">
        <f t="shared" si="24"/>
        <v>1064840</v>
      </c>
      <c r="AK28" s="575"/>
      <c r="AL28" s="579">
        <f t="shared" si="25"/>
        <v>0</v>
      </c>
      <c r="AM28" s="579">
        <f t="shared" si="6"/>
        <v>1064840</v>
      </c>
      <c r="AN28" s="579">
        <f t="shared" si="26"/>
        <v>1064840</v>
      </c>
      <c r="AO28" s="575"/>
      <c r="AP28" s="579">
        <f t="shared" si="27"/>
        <v>1064840</v>
      </c>
      <c r="AQ28" s="575"/>
      <c r="AR28" s="579">
        <f t="shared" si="28"/>
        <v>0</v>
      </c>
      <c r="AS28" s="579">
        <f t="shared" si="7"/>
        <v>1064840</v>
      </c>
      <c r="AT28" s="579">
        <f t="shared" si="29"/>
        <v>1064840</v>
      </c>
      <c r="AU28" s="575"/>
      <c r="AV28" s="579">
        <f t="shared" si="30"/>
        <v>1064840</v>
      </c>
      <c r="AW28" s="575"/>
      <c r="AX28" s="579">
        <f t="shared" si="31"/>
        <v>0</v>
      </c>
      <c r="AY28" s="579">
        <f t="shared" si="8"/>
        <v>1064840</v>
      </c>
      <c r="AZ28" s="579">
        <f t="shared" si="32"/>
        <v>1064840</v>
      </c>
      <c r="BA28" s="575"/>
      <c r="BB28" s="579">
        <f t="shared" si="33"/>
        <v>1064840</v>
      </c>
      <c r="BC28" s="575"/>
      <c r="BD28" s="579">
        <f t="shared" si="34"/>
        <v>0</v>
      </c>
      <c r="BE28" s="579">
        <f t="shared" si="9"/>
        <v>1064840</v>
      </c>
      <c r="BF28" s="579">
        <f t="shared" si="35"/>
        <v>1064840</v>
      </c>
      <c r="BG28" s="575"/>
      <c r="BH28" s="579">
        <f t="shared" si="36"/>
        <v>1064840</v>
      </c>
      <c r="BI28" s="575"/>
      <c r="BJ28" s="579">
        <f t="shared" si="37"/>
        <v>0</v>
      </c>
      <c r="BK28" s="579">
        <f t="shared" si="10"/>
        <v>1064840</v>
      </c>
      <c r="BL28" s="579">
        <f t="shared" si="38"/>
        <v>1064840</v>
      </c>
      <c r="BM28" s="575"/>
      <c r="BN28" s="579">
        <f t="shared" si="39"/>
        <v>1064840</v>
      </c>
      <c r="BO28" s="575"/>
      <c r="BP28" s="579">
        <f t="shared" si="40"/>
        <v>0</v>
      </c>
      <c r="BQ28" s="579">
        <f t="shared" si="11"/>
        <v>1064840</v>
      </c>
      <c r="BR28" s="579">
        <f t="shared" si="41"/>
        <v>1064840</v>
      </c>
      <c r="BS28" s="575"/>
      <c r="BT28" s="579">
        <f t="shared" si="42"/>
        <v>1064840</v>
      </c>
      <c r="BU28" s="575"/>
      <c r="BV28" s="579">
        <f t="shared" si="43"/>
        <v>0</v>
      </c>
      <c r="BW28" s="579">
        <f t="shared" si="12"/>
        <v>1064840</v>
      </c>
      <c r="BX28" s="268">
        <f t="shared" si="44"/>
        <v>1064840</v>
      </c>
      <c r="BY28" s="267"/>
      <c r="BZ28" s="268">
        <f t="shared" si="45"/>
        <v>1064840</v>
      </c>
      <c r="CA28" s="267"/>
      <c r="CB28" s="268">
        <f t="shared" si="46"/>
        <v>0</v>
      </c>
      <c r="CC28" s="241">
        <f t="shared" si="13"/>
        <v>15212000</v>
      </c>
      <c r="CD28" s="214">
        <f t="shared" si="47"/>
        <v>15212000</v>
      </c>
      <c r="CE28" s="240"/>
      <c r="CF28" s="240"/>
      <c r="CG28" s="241">
        <f t="shared" si="48"/>
        <v>0</v>
      </c>
      <c r="CH28" s="5">
        <f t="shared" si="14"/>
        <v>0</v>
      </c>
    </row>
    <row r="29" spans="1:86" x14ac:dyDescent="0.2">
      <c r="A29" s="22"/>
      <c r="B29" s="22"/>
      <c r="C29" s="22"/>
      <c r="D29" s="34"/>
      <c r="E29" s="22">
        <v>182</v>
      </c>
      <c r="F29" s="607">
        <v>424</v>
      </c>
      <c r="G29" s="849"/>
      <c r="H29" s="602" t="s">
        <v>45</v>
      </c>
      <c r="I29" s="281">
        <f>30000000+20000000</f>
        <v>50000000</v>
      </c>
      <c r="J29" s="579">
        <f t="shared" si="0"/>
        <v>10000000</v>
      </c>
      <c r="K29" s="884">
        <v>11855918</v>
      </c>
      <c r="L29" s="579">
        <f t="shared" si="49"/>
        <v>-1855918</v>
      </c>
      <c r="M29" s="575"/>
      <c r="N29" s="579">
        <f>+K29-M29</f>
        <v>11855918</v>
      </c>
      <c r="O29" s="579">
        <f t="shared" si="2"/>
        <v>5000000</v>
      </c>
      <c r="P29" s="579">
        <f t="shared" si="15"/>
        <v>16855918</v>
      </c>
      <c r="Q29" s="885">
        <v>9570340</v>
      </c>
      <c r="R29" s="579">
        <f t="shared" si="50"/>
        <v>7285578</v>
      </c>
      <c r="S29" s="575"/>
      <c r="T29" s="579">
        <f t="shared" si="16"/>
        <v>9570340</v>
      </c>
      <c r="U29" s="579">
        <f t="shared" si="3"/>
        <v>3500000.0000000005</v>
      </c>
      <c r="V29" s="579">
        <f t="shared" si="17"/>
        <v>13070340</v>
      </c>
      <c r="W29" s="575"/>
      <c r="X29" s="579">
        <f t="shared" si="18"/>
        <v>13070340</v>
      </c>
      <c r="Y29" s="575"/>
      <c r="Z29" s="579">
        <f t="shared" si="19"/>
        <v>0</v>
      </c>
      <c r="AA29" s="579">
        <f t="shared" si="4"/>
        <v>3500000.0000000005</v>
      </c>
      <c r="AB29" s="579">
        <f t="shared" si="20"/>
        <v>3500000.0000000005</v>
      </c>
      <c r="AC29" s="575"/>
      <c r="AD29" s="579">
        <f t="shared" si="21"/>
        <v>3500000.0000000005</v>
      </c>
      <c r="AE29" s="575"/>
      <c r="AF29" s="579">
        <f t="shared" si="22"/>
        <v>0</v>
      </c>
      <c r="AG29" s="579">
        <f t="shared" si="5"/>
        <v>3500000.0000000005</v>
      </c>
      <c r="AH29" s="579">
        <f t="shared" si="23"/>
        <v>3500000.0000000005</v>
      </c>
      <c r="AI29" s="575"/>
      <c r="AJ29" s="579">
        <f t="shared" si="24"/>
        <v>3500000.0000000005</v>
      </c>
      <c r="AK29" s="575"/>
      <c r="AL29" s="579">
        <f t="shared" si="25"/>
        <v>0</v>
      </c>
      <c r="AM29" s="579">
        <f t="shared" si="6"/>
        <v>3500000.0000000005</v>
      </c>
      <c r="AN29" s="579">
        <f t="shared" si="26"/>
        <v>3500000.0000000005</v>
      </c>
      <c r="AO29" s="575"/>
      <c r="AP29" s="579">
        <f t="shared" si="27"/>
        <v>3500000.0000000005</v>
      </c>
      <c r="AQ29" s="575"/>
      <c r="AR29" s="579">
        <f t="shared" si="28"/>
        <v>0</v>
      </c>
      <c r="AS29" s="579">
        <f t="shared" si="7"/>
        <v>3500000.0000000005</v>
      </c>
      <c r="AT29" s="579">
        <f t="shared" si="29"/>
        <v>3500000.0000000005</v>
      </c>
      <c r="AU29" s="575"/>
      <c r="AV29" s="579">
        <f t="shared" si="30"/>
        <v>3500000.0000000005</v>
      </c>
      <c r="AW29" s="575"/>
      <c r="AX29" s="579">
        <f t="shared" si="31"/>
        <v>0</v>
      </c>
      <c r="AY29" s="579">
        <f t="shared" si="8"/>
        <v>3500000.0000000005</v>
      </c>
      <c r="AZ29" s="579">
        <f t="shared" si="32"/>
        <v>3500000.0000000005</v>
      </c>
      <c r="BA29" s="575"/>
      <c r="BB29" s="579">
        <f t="shared" si="33"/>
        <v>3500000.0000000005</v>
      </c>
      <c r="BC29" s="575"/>
      <c r="BD29" s="579">
        <f t="shared" si="34"/>
        <v>0</v>
      </c>
      <c r="BE29" s="579">
        <f t="shared" si="9"/>
        <v>3500000.0000000005</v>
      </c>
      <c r="BF29" s="579">
        <f t="shared" si="35"/>
        <v>3500000.0000000005</v>
      </c>
      <c r="BG29" s="575"/>
      <c r="BH29" s="579">
        <f t="shared" si="36"/>
        <v>3500000.0000000005</v>
      </c>
      <c r="BI29" s="575"/>
      <c r="BJ29" s="579">
        <f t="shared" si="37"/>
        <v>0</v>
      </c>
      <c r="BK29" s="579">
        <f t="shared" si="10"/>
        <v>3500000.0000000005</v>
      </c>
      <c r="BL29" s="579">
        <f t="shared" si="38"/>
        <v>3500000.0000000005</v>
      </c>
      <c r="BM29" s="575"/>
      <c r="BN29" s="579">
        <f t="shared" si="39"/>
        <v>3500000.0000000005</v>
      </c>
      <c r="BO29" s="575"/>
      <c r="BP29" s="579">
        <f t="shared" si="40"/>
        <v>0</v>
      </c>
      <c r="BQ29" s="579">
        <f t="shared" si="11"/>
        <v>3500000.0000000005</v>
      </c>
      <c r="BR29" s="579">
        <f t="shared" si="41"/>
        <v>3500000.0000000005</v>
      </c>
      <c r="BS29" s="575"/>
      <c r="BT29" s="579">
        <f t="shared" si="42"/>
        <v>3500000.0000000005</v>
      </c>
      <c r="BU29" s="575"/>
      <c r="BV29" s="579">
        <f t="shared" si="43"/>
        <v>0</v>
      </c>
      <c r="BW29" s="579">
        <f t="shared" si="12"/>
        <v>3500000.0000000005</v>
      </c>
      <c r="BX29" s="268">
        <f t="shared" si="44"/>
        <v>3500000.0000000005</v>
      </c>
      <c r="BY29" s="267"/>
      <c r="BZ29" s="268">
        <f t="shared" si="45"/>
        <v>3500000.0000000005</v>
      </c>
      <c r="CA29" s="267"/>
      <c r="CB29" s="268">
        <f t="shared" si="46"/>
        <v>0</v>
      </c>
      <c r="CC29" s="241">
        <f t="shared" si="13"/>
        <v>50000000</v>
      </c>
      <c r="CD29" s="214">
        <f t="shared" si="47"/>
        <v>50000000</v>
      </c>
      <c r="CE29" s="240"/>
      <c r="CF29" s="240"/>
      <c r="CG29" s="241">
        <f t="shared" si="48"/>
        <v>0</v>
      </c>
      <c r="CH29" s="5">
        <f t="shared" si="14"/>
        <v>0</v>
      </c>
    </row>
    <row r="30" spans="1:86" x14ac:dyDescent="0.2">
      <c r="A30" s="105"/>
      <c r="B30" s="105"/>
      <c r="C30" s="105"/>
      <c r="D30" s="107"/>
      <c r="E30" s="105"/>
      <c r="F30" s="677"/>
      <c r="G30" s="853"/>
      <c r="H30" s="677"/>
      <c r="I30" s="629"/>
      <c r="J30" s="579"/>
      <c r="K30" s="579"/>
      <c r="L30" s="579"/>
      <c r="M30" s="575"/>
      <c r="N30" s="579"/>
      <c r="O30" s="579"/>
      <c r="P30" s="579"/>
      <c r="Q30" s="886"/>
      <c r="R30" s="579"/>
      <c r="S30" s="575"/>
      <c r="T30" s="579"/>
      <c r="U30" s="579"/>
      <c r="V30" s="579"/>
      <c r="W30" s="575"/>
      <c r="X30" s="579"/>
      <c r="Y30" s="575"/>
      <c r="Z30" s="579"/>
      <c r="AA30" s="579"/>
      <c r="AB30" s="579"/>
      <c r="AC30" s="575"/>
      <c r="AD30" s="579"/>
      <c r="AE30" s="575"/>
      <c r="AF30" s="579"/>
      <c r="AG30" s="579"/>
      <c r="AH30" s="579"/>
      <c r="AI30" s="575"/>
      <c r="AJ30" s="579"/>
      <c r="AK30" s="575"/>
      <c r="AL30" s="579"/>
      <c r="AM30" s="579"/>
      <c r="AN30" s="579"/>
      <c r="AO30" s="575"/>
      <c r="AP30" s="579"/>
      <c r="AQ30" s="575"/>
      <c r="AR30" s="579"/>
      <c r="AS30" s="579"/>
      <c r="AT30" s="579"/>
      <c r="AU30" s="575"/>
      <c r="AV30" s="579"/>
      <c r="AW30" s="575"/>
      <c r="AX30" s="579"/>
      <c r="AY30" s="579"/>
      <c r="AZ30" s="579"/>
      <c r="BA30" s="575"/>
      <c r="BB30" s="579"/>
      <c r="BC30" s="575"/>
      <c r="BD30" s="579"/>
      <c r="BE30" s="579"/>
      <c r="BF30" s="579"/>
      <c r="BG30" s="575"/>
      <c r="BH30" s="579"/>
      <c r="BI30" s="575"/>
      <c r="BJ30" s="579"/>
      <c r="BK30" s="579"/>
      <c r="BL30" s="579"/>
      <c r="BM30" s="575"/>
      <c r="BN30" s="579"/>
      <c r="BO30" s="575"/>
      <c r="BP30" s="579"/>
      <c r="BQ30" s="579"/>
      <c r="BR30" s="579"/>
      <c r="BS30" s="575"/>
      <c r="BT30" s="579"/>
      <c r="BU30" s="575"/>
      <c r="BV30" s="579"/>
      <c r="BW30" s="579"/>
      <c r="BX30" s="268"/>
      <c r="BY30" s="267"/>
      <c r="BZ30" s="268"/>
      <c r="CA30" s="267"/>
      <c r="CB30" s="268"/>
      <c r="CC30" s="241"/>
      <c r="CD30" s="214"/>
      <c r="CE30" s="240"/>
      <c r="CF30" s="240"/>
      <c r="CG30" s="241"/>
      <c r="CH30" s="5"/>
    </row>
    <row r="31" spans="1:86" x14ac:dyDescent="0.2">
      <c r="A31" s="22"/>
      <c r="B31" s="22"/>
      <c r="C31" s="22"/>
      <c r="D31" s="33"/>
      <c r="E31" s="49"/>
      <c r="F31" s="607"/>
      <c r="G31" s="608"/>
      <c r="H31" s="609"/>
      <c r="I31" s="618"/>
      <c r="J31" s="579"/>
      <c r="K31" s="579"/>
      <c r="L31" s="579"/>
      <c r="M31" s="575"/>
      <c r="N31" s="579"/>
      <c r="O31" s="579"/>
      <c r="P31" s="579"/>
      <c r="Q31" s="575"/>
      <c r="R31" s="579"/>
      <c r="S31" s="575"/>
      <c r="T31" s="579"/>
      <c r="U31" s="579"/>
      <c r="V31" s="579"/>
      <c r="W31" s="575"/>
      <c r="X31" s="579"/>
      <c r="Y31" s="575"/>
      <c r="Z31" s="579"/>
      <c r="AA31" s="579"/>
      <c r="AB31" s="579"/>
      <c r="AC31" s="575"/>
      <c r="AD31" s="579"/>
      <c r="AE31" s="575"/>
      <c r="AF31" s="579"/>
      <c r="AG31" s="579"/>
      <c r="AH31" s="579"/>
      <c r="AI31" s="575"/>
      <c r="AJ31" s="579"/>
      <c r="AK31" s="575"/>
      <c r="AL31" s="579"/>
      <c r="AM31" s="579"/>
      <c r="AN31" s="579"/>
      <c r="AO31" s="575"/>
      <c r="AP31" s="579"/>
      <c r="AQ31" s="575"/>
      <c r="AR31" s="579"/>
      <c r="AS31" s="579"/>
      <c r="AT31" s="579"/>
      <c r="AU31" s="575"/>
      <c r="AV31" s="579"/>
      <c r="AW31" s="575"/>
      <c r="AX31" s="579"/>
      <c r="AY31" s="579"/>
      <c r="AZ31" s="579"/>
      <c r="BA31" s="575"/>
      <c r="BB31" s="579"/>
      <c r="BC31" s="575"/>
      <c r="BD31" s="579"/>
      <c r="BE31" s="579"/>
      <c r="BF31" s="579"/>
      <c r="BG31" s="575"/>
      <c r="BH31" s="579"/>
      <c r="BI31" s="575"/>
      <c r="BJ31" s="579"/>
      <c r="BK31" s="579"/>
      <c r="BL31" s="579"/>
      <c r="BM31" s="575"/>
      <c r="BN31" s="579"/>
      <c r="BO31" s="575"/>
      <c r="BP31" s="579"/>
      <c r="BQ31" s="579"/>
      <c r="BR31" s="579"/>
      <c r="BS31" s="575"/>
      <c r="BT31" s="579"/>
      <c r="BU31" s="575"/>
      <c r="BV31" s="579"/>
      <c r="BW31" s="579"/>
      <c r="BX31" s="268"/>
      <c r="BY31" s="267"/>
      <c r="BZ31" s="268"/>
      <c r="CA31" s="267"/>
      <c r="CB31" s="268"/>
      <c r="CC31" s="241"/>
      <c r="CD31" s="214"/>
      <c r="CE31" s="240"/>
      <c r="CF31" s="240"/>
      <c r="CG31" s="241"/>
      <c r="CH31" s="5"/>
    </row>
    <row r="32" spans="1:86" x14ac:dyDescent="0.2">
      <c r="A32" s="22"/>
      <c r="B32" s="22"/>
      <c r="C32" s="22"/>
      <c r="D32" s="33"/>
      <c r="E32" s="49"/>
      <c r="F32" s="607"/>
      <c r="G32" s="608"/>
      <c r="H32" s="609"/>
      <c r="I32" s="618"/>
      <c r="J32" s="579"/>
      <c r="K32" s="579"/>
      <c r="L32" s="579"/>
      <c r="M32" s="575"/>
      <c r="N32" s="579"/>
      <c r="O32" s="579"/>
      <c r="P32" s="579"/>
      <c r="Q32" s="575"/>
      <c r="R32" s="579"/>
      <c r="S32" s="575"/>
      <c r="T32" s="579"/>
      <c r="U32" s="579"/>
      <c r="V32" s="579"/>
      <c r="W32" s="575"/>
      <c r="X32" s="579"/>
      <c r="Y32" s="575"/>
      <c r="Z32" s="579"/>
      <c r="AA32" s="579"/>
      <c r="AB32" s="579"/>
      <c r="AC32" s="575"/>
      <c r="AD32" s="579"/>
      <c r="AE32" s="575"/>
      <c r="AF32" s="579"/>
      <c r="AG32" s="579"/>
      <c r="AH32" s="579"/>
      <c r="AI32" s="575"/>
      <c r="AJ32" s="579"/>
      <c r="AK32" s="575"/>
      <c r="AL32" s="579"/>
      <c r="AM32" s="579"/>
      <c r="AN32" s="579"/>
      <c r="AO32" s="575"/>
      <c r="AP32" s="579"/>
      <c r="AQ32" s="575"/>
      <c r="AR32" s="579"/>
      <c r="AS32" s="579"/>
      <c r="AT32" s="579"/>
      <c r="AU32" s="575"/>
      <c r="AV32" s="579"/>
      <c r="AW32" s="575"/>
      <c r="AX32" s="579"/>
      <c r="AY32" s="579"/>
      <c r="AZ32" s="579"/>
      <c r="BA32" s="575"/>
      <c r="BB32" s="579"/>
      <c r="BC32" s="575"/>
      <c r="BD32" s="579"/>
      <c r="BE32" s="579"/>
      <c r="BF32" s="579"/>
      <c r="BG32" s="575"/>
      <c r="BH32" s="579"/>
      <c r="BI32" s="575"/>
      <c r="BJ32" s="579"/>
      <c r="BK32" s="579"/>
      <c r="BL32" s="579"/>
      <c r="BM32" s="575"/>
      <c r="BN32" s="579"/>
      <c r="BO32" s="575"/>
      <c r="BP32" s="579"/>
      <c r="BQ32" s="579"/>
      <c r="BR32" s="579"/>
      <c r="BS32" s="575"/>
      <c r="BT32" s="579"/>
      <c r="BU32" s="575"/>
      <c r="BV32" s="579"/>
      <c r="BW32" s="579"/>
      <c r="BX32" s="268"/>
      <c r="BY32" s="267"/>
      <c r="BZ32" s="268"/>
      <c r="CA32" s="267"/>
      <c r="CB32" s="268"/>
      <c r="CC32" s="241"/>
      <c r="CD32" s="214"/>
      <c r="CE32" s="240"/>
      <c r="CF32" s="240"/>
      <c r="CG32" s="241"/>
      <c r="CH32" s="5"/>
    </row>
    <row r="33" spans="1:86" x14ac:dyDescent="0.2">
      <c r="A33" s="22"/>
      <c r="B33" s="22"/>
      <c r="C33" s="22"/>
      <c r="D33" s="33"/>
      <c r="E33" s="49"/>
      <c r="F33" s="607"/>
      <c r="G33" s="608"/>
      <c r="H33" s="609"/>
      <c r="I33" s="618"/>
      <c r="J33" s="579"/>
      <c r="K33" s="579"/>
      <c r="L33" s="579"/>
      <c r="M33" s="575"/>
      <c r="N33" s="579"/>
      <c r="O33" s="579"/>
      <c r="P33" s="579"/>
      <c r="Q33" s="575"/>
      <c r="R33" s="579"/>
      <c r="S33" s="575"/>
      <c r="T33" s="579"/>
      <c r="U33" s="579"/>
      <c r="V33" s="579"/>
      <c r="W33" s="575"/>
      <c r="X33" s="579"/>
      <c r="Y33" s="575"/>
      <c r="Z33" s="579"/>
      <c r="AA33" s="579"/>
      <c r="AB33" s="579"/>
      <c r="AC33" s="575"/>
      <c r="AD33" s="579"/>
      <c r="AE33" s="575"/>
      <c r="AF33" s="579"/>
      <c r="AG33" s="579"/>
      <c r="AH33" s="579"/>
      <c r="AI33" s="575"/>
      <c r="AJ33" s="579"/>
      <c r="AK33" s="575"/>
      <c r="AL33" s="579"/>
      <c r="AM33" s="579"/>
      <c r="AN33" s="579"/>
      <c r="AO33" s="575"/>
      <c r="AP33" s="579"/>
      <c r="AQ33" s="575"/>
      <c r="AR33" s="579"/>
      <c r="AS33" s="579"/>
      <c r="AT33" s="579"/>
      <c r="AU33" s="575"/>
      <c r="AV33" s="579"/>
      <c r="AW33" s="575"/>
      <c r="AX33" s="579"/>
      <c r="AY33" s="579"/>
      <c r="AZ33" s="579"/>
      <c r="BA33" s="575"/>
      <c r="BB33" s="579"/>
      <c r="BC33" s="575"/>
      <c r="BD33" s="579"/>
      <c r="BE33" s="579"/>
      <c r="BF33" s="579"/>
      <c r="BG33" s="575"/>
      <c r="BH33" s="579"/>
      <c r="BI33" s="575"/>
      <c r="BJ33" s="579"/>
      <c r="BK33" s="579"/>
      <c r="BL33" s="579"/>
      <c r="BM33" s="575"/>
      <c r="BN33" s="579"/>
      <c r="BO33" s="575"/>
      <c r="BP33" s="579"/>
      <c r="BQ33" s="579"/>
      <c r="BR33" s="579"/>
      <c r="BS33" s="575"/>
      <c r="BT33" s="579"/>
      <c r="BU33" s="575"/>
      <c r="BV33" s="579"/>
      <c r="BW33" s="579"/>
      <c r="BX33" s="268"/>
      <c r="BY33" s="267"/>
      <c r="BZ33" s="268"/>
      <c r="CA33" s="267"/>
      <c r="CB33" s="268"/>
      <c r="CC33" s="241"/>
      <c r="CD33" s="214"/>
      <c r="CE33" s="240"/>
      <c r="CF33" s="240"/>
      <c r="CG33" s="241"/>
      <c r="CH33" s="5"/>
    </row>
    <row r="34" spans="1:86" x14ac:dyDescent="0.2">
      <c r="A34" s="22"/>
      <c r="B34" s="22"/>
      <c r="C34" s="22"/>
      <c r="D34" s="33"/>
      <c r="E34" s="49"/>
      <c r="F34" s="607"/>
      <c r="G34" s="608"/>
      <c r="H34" s="609"/>
      <c r="I34" s="618"/>
      <c r="J34" s="579"/>
      <c r="K34" s="579"/>
      <c r="L34" s="579"/>
      <c r="M34" s="575"/>
      <c r="N34" s="579"/>
      <c r="O34" s="579"/>
      <c r="P34" s="579"/>
      <c r="Q34" s="575"/>
      <c r="R34" s="579"/>
      <c r="S34" s="575"/>
      <c r="T34" s="579"/>
      <c r="U34" s="579"/>
      <c r="V34" s="579"/>
      <c r="W34" s="575"/>
      <c r="X34" s="579"/>
      <c r="Y34" s="575"/>
      <c r="Z34" s="579"/>
      <c r="AA34" s="579"/>
      <c r="AB34" s="579"/>
      <c r="AC34" s="575"/>
      <c r="AD34" s="579"/>
      <c r="AE34" s="575"/>
      <c r="AF34" s="579"/>
      <c r="AG34" s="579"/>
      <c r="AH34" s="579"/>
      <c r="AI34" s="575"/>
      <c r="AJ34" s="579"/>
      <c r="AK34" s="575"/>
      <c r="AL34" s="579"/>
      <c r="AM34" s="579"/>
      <c r="AN34" s="579"/>
      <c r="AO34" s="575"/>
      <c r="AP34" s="579"/>
      <c r="AQ34" s="575"/>
      <c r="AR34" s="579"/>
      <c r="AS34" s="579"/>
      <c r="AT34" s="579"/>
      <c r="AU34" s="575"/>
      <c r="AV34" s="579"/>
      <c r="AW34" s="575"/>
      <c r="AX34" s="579"/>
      <c r="AY34" s="579"/>
      <c r="AZ34" s="579"/>
      <c r="BA34" s="575"/>
      <c r="BB34" s="579"/>
      <c r="BC34" s="575"/>
      <c r="BD34" s="579"/>
      <c r="BE34" s="579"/>
      <c r="BF34" s="579"/>
      <c r="BG34" s="575"/>
      <c r="BH34" s="579"/>
      <c r="BI34" s="575"/>
      <c r="BJ34" s="579"/>
      <c r="BK34" s="579"/>
      <c r="BL34" s="579"/>
      <c r="BM34" s="575"/>
      <c r="BN34" s="579"/>
      <c r="BO34" s="575"/>
      <c r="BP34" s="579"/>
      <c r="BQ34" s="579"/>
      <c r="BR34" s="579"/>
      <c r="BS34" s="575"/>
      <c r="BT34" s="579"/>
      <c r="BU34" s="575"/>
      <c r="BV34" s="579"/>
      <c r="BW34" s="579"/>
      <c r="BX34" s="268"/>
      <c r="BY34" s="267"/>
      <c r="BZ34" s="268"/>
      <c r="CA34" s="267"/>
      <c r="CB34" s="268"/>
      <c r="CC34" s="241"/>
      <c r="CD34" s="214"/>
      <c r="CE34" s="240"/>
      <c r="CF34" s="240"/>
      <c r="CG34" s="241"/>
      <c r="CH34" s="5"/>
    </row>
    <row r="35" spans="1:86" x14ac:dyDescent="0.2">
      <c r="A35" s="7"/>
      <c r="B35" s="7"/>
      <c r="C35" s="7"/>
      <c r="D35" s="56"/>
      <c r="E35" s="7"/>
      <c r="F35" s="626"/>
      <c r="G35" s="627"/>
      <c r="H35" s="583"/>
      <c r="I35" s="628">
        <f>SUM(I13:I34)</f>
        <v>116515000</v>
      </c>
      <c r="J35" s="629">
        <f t="shared" ref="J35:BU35" si="51">SUM(J13:J34)</f>
        <v>23303000</v>
      </c>
      <c r="K35" s="629">
        <f>SUM(K13:K34)</f>
        <v>19692153</v>
      </c>
      <c r="L35" s="629">
        <f t="shared" ref="L35" si="52">SUM(L13:L34)</f>
        <v>3610847</v>
      </c>
      <c r="M35" s="629">
        <f t="shared" si="51"/>
        <v>460000</v>
      </c>
      <c r="N35" s="629">
        <f t="shared" si="51"/>
        <v>19232153</v>
      </c>
      <c r="O35" s="629">
        <f t="shared" si="51"/>
        <v>11651500</v>
      </c>
      <c r="P35" s="629">
        <f t="shared" si="51"/>
        <v>31343653</v>
      </c>
      <c r="Q35" s="629">
        <f t="shared" si="51"/>
        <v>15380596</v>
      </c>
      <c r="R35" s="629">
        <f t="shared" si="51"/>
        <v>15963057</v>
      </c>
      <c r="S35" s="629">
        <f t="shared" si="51"/>
        <v>1030000</v>
      </c>
      <c r="T35" s="629">
        <f t="shared" si="51"/>
        <v>14350596</v>
      </c>
      <c r="U35" s="629">
        <f t="shared" si="51"/>
        <v>8156050</v>
      </c>
      <c r="V35" s="629">
        <f t="shared" si="51"/>
        <v>23536646</v>
      </c>
      <c r="W35" s="629">
        <f t="shared" si="51"/>
        <v>4853520</v>
      </c>
      <c r="X35" s="629">
        <f t="shared" si="51"/>
        <v>18683126</v>
      </c>
      <c r="Y35" s="629">
        <f t="shared" si="51"/>
        <v>1570000</v>
      </c>
      <c r="Z35" s="629">
        <f t="shared" si="51"/>
        <v>3283520</v>
      </c>
      <c r="AA35" s="629">
        <f t="shared" si="51"/>
        <v>8156050</v>
      </c>
      <c r="AB35" s="629">
        <f t="shared" si="51"/>
        <v>13009570</v>
      </c>
      <c r="AC35" s="629">
        <f t="shared" si="51"/>
        <v>2580000</v>
      </c>
      <c r="AD35" s="629">
        <f t="shared" si="51"/>
        <v>10429570</v>
      </c>
      <c r="AE35" s="629">
        <f t="shared" si="51"/>
        <v>2500000</v>
      </c>
      <c r="AF35" s="629">
        <f t="shared" si="51"/>
        <v>80000</v>
      </c>
      <c r="AG35" s="629">
        <f t="shared" si="51"/>
        <v>8156050</v>
      </c>
      <c r="AH35" s="629">
        <f t="shared" si="51"/>
        <v>10736050</v>
      </c>
      <c r="AI35" s="629">
        <f t="shared" si="51"/>
        <v>2950000</v>
      </c>
      <c r="AJ35" s="629">
        <f t="shared" si="51"/>
        <v>7786050</v>
      </c>
      <c r="AK35" s="629">
        <f t="shared" si="51"/>
        <v>2890000</v>
      </c>
      <c r="AL35" s="629">
        <f t="shared" si="51"/>
        <v>60000</v>
      </c>
      <c r="AM35" s="629">
        <f t="shared" si="51"/>
        <v>8156050</v>
      </c>
      <c r="AN35" s="629">
        <f t="shared" si="51"/>
        <v>11106050</v>
      </c>
      <c r="AO35" s="629">
        <f t="shared" si="51"/>
        <v>3504000</v>
      </c>
      <c r="AP35" s="629">
        <f t="shared" si="51"/>
        <v>7602050</v>
      </c>
      <c r="AQ35" s="629">
        <f t="shared" si="51"/>
        <v>3490000</v>
      </c>
      <c r="AR35" s="629">
        <f t="shared" si="51"/>
        <v>14000</v>
      </c>
      <c r="AS35" s="629">
        <f t="shared" si="51"/>
        <v>8156050</v>
      </c>
      <c r="AT35" s="629">
        <f t="shared" si="51"/>
        <v>11660050</v>
      </c>
      <c r="AU35" s="629">
        <f t="shared" si="51"/>
        <v>4050000</v>
      </c>
      <c r="AV35" s="629">
        <f t="shared" si="51"/>
        <v>7610050</v>
      </c>
      <c r="AW35" s="629">
        <f t="shared" si="51"/>
        <v>507000</v>
      </c>
      <c r="AX35" s="629">
        <f t="shared" si="51"/>
        <v>3543000</v>
      </c>
      <c r="AY35" s="629">
        <f t="shared" si="51"/>
        <v>8156050</v>
      </c>
      <c r="AZ35" s="629">
        <f t="shared" si="51"/>
        <v>12206050</v>
      </c>
      <c r="BA35" s="629">
        <f t="shared" si="51"/>
        <v>550000</v>
      </c>
      <c r="BB35" s="629">
        <f t="shared" si="51"/>
        <v>11656050</v>
      </c>
      <c r="BC35" s="629">
        <f t="shared" si="51"/>
        <v>507000</v>
      </c>
      <c r="BD35" s="629">
        <f t="shared" si="51"/>
        <v>43000</v>
      </c>
      <c r="BE35" s="629">
        <f t="shared" si="51"/>
        <v>8156050</v>
      </c>
      <c r="BF35" s="629">
        <f t="shared" si="51"/>
        <v>8706050</v>
      </c>
      <c r="BG35" s="629">
        <f t="shared" si="51"/>
        <v>550000</v>
      </c>
      <c r="BH35" s="629">
        <f t="shared" si="51"/>
        <v>8156050</v>
      </c>
      <c r="BI35" s="629">
        <f t="shared" si="51"/>
        <v>507000</v>
      </c>
      <c r="BJ35" s="629">
        <f t="shared" si="51"/>
        <v>43000</v>
      </c>
      <c r="BK35" s="629">
        <f t="shared" si="51"/>
        <v>8156050</v>
      </c>
      <c r="BL35" s="629">
        <f t="shared" si="51"/>
        <v>8706050</v>
      </c>
      <c r="BM35" s="629">
        <f t="shared" si="51"/>
        <v>550000</v>
      </c>
      <c r="BN35" s="629">
        <f t="shared" si="51"/>
        <v>8156050</v>
      </c>
      <c r="BO35" s="629">
        <f t="shared" si="51"/>
        <v>507000</v>
      </c>
      <c r="BP35" s="629">
        <f t="shared" si="51"/>
        <v>43000</v>
      </c>
      <c r="BQ35" s="629">
        <f t="shared" si="51"/>
        <v>8156050</v>
      </c>
      <c r="BR35" s="629">
        <f t="shared" si="51"/>
        <v>8706050</v>
      </c>
      <c r="BS35" s="629">
        <f t="shared" si="51"/>
        <v>550000</v>
      </c>
      <c r="BT35" s="629">
        <f t="shared" si="51"/>
        <v>8156050</v>
      </c>
      <c r="BU35" s="629">
        <f t="shared" si="51"/>
        <v>507000</v>
      </c>
      <c r="BV35" s="629">
        <f t="shared" ref="BV35:CG35" si="53">SUM(BV13:BV34)</f>
        <v>43000</v>
      </c>
      <c r="BW35" s="629">
        <f t="shared" si="53"/>
        <v>8156050</v>
      </c>
      <c r="BX35" s="269">
        <f t="shared" si="53"/>
        <v>8706050</v>
      </c>
      <c r="BY35" s="269">
        <f t="shared" si="53"/>
        <v>550000</v>
      </c>
      <c r="BZ35" s="269">
        <f t="shared" si="53"/>
        <v>8156050</v>
      </c>
      <c r="CA35" s="269">
        <f t="shared" si="53"/>
        <v>507000</v>
      </c>
      <c r="CB35" s="269">
        <f t="shared" si="53"/>
        <v>43000</v>
      </c>
      <c r="CC35" s="242">
        <f t="shared" si="53"/>
        <v>116515000</v>
      </c>
      <c r="CD35" s="215">
        <f t="shared" si="53"/>
        <v>117065000</v>
      </c>
      <c r="CE35" s="242">
        <f t="shared" si="53"/>
        <v>550000</v>
      </c>
      <c r="CF35" s="242">
        <f t="shared" si="53"/>
        <v>507000</v>
      </c>
      <c r="CG35" s="242">
        <f t="shared" si="53"/>
        <v>43000</v>
      </c>
      <c r="CH35" s="5">
        <f t="shared" si="14"/>
        <v>0</v>
      </c>
    </row>
    <row r="36" spans="1:86" hidden="1" x14ac:dyDescent="0.2">
      <c r="A36" s="60"/>
      <c r="B36" s="60"/>
      <c r="C36" s="6"/>
      <c r="D36" s="56"/>
      <c r="E36" s="60"/>
      <c r="F36" s="626"/>
      <c r="G36" s="627"/>
      <c r="H36" s="631"/>
      <c r="I36" s="632"/>
      <c r="J36" s="579"/>
      <c r="K36" s="579"/>
      <c r="L36" s="575"/>
      <c r="M36" s="575"/>
      <c r="N36" s="575"/>
      <c r="O36" s="579"/>
      <c r="P36" s="579"/>
      <c r="Q36" s="575"/>
      <c r="R36" s="575"/>
      <c r="S36" s="575"/>
      <c r="T36" s="575"/>
      <c r="U36" s="579"/>
      <c r="V36" s="575"/>
      <c r="W36" s="575"/>
      <c r="X36" s="575"/>
      <c r="Y36" s="575"/>
      <c r="Z36" s="575"/>
      <c r="AA36" s="579"/>
      <c r="AB36" s="575"/>
      <c r="AC36" s="575"/>
      <c r="AD36" s="575"/>
      <c r="AE36" s="575"/>
      <c r="AF36" s="575"/>
      <c r="AG36" s="579"/>
      <c r="AH36" s="575"/>
      <c r="AI36" s="575"/>
      <c r="AJ36" s="575"/>
      <c r="AK36" s="575"/>
      <c r="AL36" s="575"/>
      <c r="AM36" s="579"/>
      <c r="AN36" s="575"/>
      <c r="AO36" s="575"/>
      <c r="AP36" s="575"/>
      <c r="AQ36" s="575"/>
      <c r="AR36" s="575"/>
      <c r="AS36" s="579"/>
      <c r="AT36" s="575"/>
      <c r="AU36" s="575"/>
      <c r="AV36" s="575"/>
      <c r="AW36" s="575"/>
      <c r="AX36" s="575"/>
      <c r="AY36" s="579"/>
      <c r="AZ36" s="575"/>
      <c r="BA36" s="575"/>
      <c r="BB36" s="575"/>
      <c r="BC36" s="575"/>
      <c r="BD36" s="575"/>
      <c r="BE36" s="579"/>
      <c r="BF36" s="575"/>
      <c r="BG36" s="575"/>
      <c r="BH36" s="575"/>
      <c r="BI36" s="575"/>
      <c r="BJ36" s="575"/>
      <c r="BK36" s="579"/>
      <c r="BL36" s="575"/>
      <c r="BM36" s="575"/>
      <c r="BN36" s="575"/>
      <c r="BO36" s="575"/>
      <c r="BP36" s="575"/>
      <c r="BQ36" s="579"/>
      <c r="BR36" s="575"/>
      <c r="BS36" s="575"/>
      <c r="BT36" s="575"/>
      <c r="BU36" s="575"/>
      <c r="BV36" s="575"/>
      <c r="BW36" s="579"/>
      <c r="BX36" s="267"/>
      <c r="BY36" s="267"/>
      <c r="BZ36" s="267"/>
      <c r="CA36" s="267"/>
      <c r="CB36" s="267"/>
      <c r="CC36" s="241"/>
      <c r="CD36" s="214"/>
      <c r="CE36" s="240"/>
      <c r="CF36" s="240"/>
      <c r="CG36" s="240"/>
      <c r="CH36" s="5"/>
    </row>
    <row r="37" spans="1:86" hidden="1" x14ac:dyDescent="0.2">
      <c r="A37" s="63"/>
      <c r="B37" s="63"/>
      <c r="C37" s="15"/>
      <c r="D37" s="64"/>
      <c r="E37" s="63"/>
      <c r="F37" s="634"/>
      <c r="G37" s="586"/>
      <c r="H37" s="635"/>
      <c r="I37" s="636"/>
      <c r="J37" s="579"/>
      <c r="K37" s="579"/>
      <c r="L37" s="575"/>
      <c r="M37" s="575"/>
      <c r="N37" s="575"/>
      <c r="O37" s="579"/>
      <c r="P37" s="579"/>
      <c r="Q37" s="575"/>
      <c r="R37" s="575"/>
      <c r="S37" s="575"/>
      <c r="T37" s="575"/>
      <c r="U37" s="579"/>
      <c r="V37" s="575"/>
      <c r="W37" s="575"/>
      <c r="X37" s="575"/>
      <c r="Y37" s="575"/>
      <c r="Z37" s="575"/>
      <c r="AA37" s="579"/>
      <c r="AB37" s="575"/>
      <c r="AC37" s="575"/>
      <c r="AD37" s="575"/>
      <c r="AE37" s="575"/>
      <c r="AF37" s="575"/>
      <c r="AG37" s="579"/>
      <c r="AH37" s="575"/>
      <c r="AI37" s="575"/>
      <c r="AJ37" s="575"/>
      <c r="AK37" s="575"/>
      <c r="AL37" s="575"/>
      <c r="AM37" s="579"/>
      <c r="AN37" s="575"/>
      <c r="AO37" s="575"/>
      <c r="AP37" s="575"/>
      <c r="AQ37" s="575"/>
      <c r="AR37" s="575"/>
      <c r="AS37" s="579"/>
      <c r="AT37" s="575"/>
      <c r="AU37" s="575"/>
      <c r="AV37" s="575"/>
      <c r="AW37" s="575"/>
      <c r="AX37" s="575"/>
      <c r="AY37" s="579"/>
      <c r="AZ37" s="575"/>
      <c r="BA37" s="575"/>
      <c r="BB37" s="575"/>
      <c r="BC37" s="575"/>
      <c r="BD37" s="575"/>
      <c r="BE37" s="579"/>
      <c r="BF37" s="575"/>
      <c r="BG37" s="575"/>
      <c r="BH37" s="575"/>
      <c r="BI37" s="575"/>
      <c r="BJ37" s="575"/>
      <c r="BK37" s="579"/>
      <c r="BL37" s="575"/>
      <c r="BM37" s="575"/>
      <c r="BN37" s="575"/>
      <c r="BO37" s="575"/>
      <c r="BP37" s="575"/>
      <c r="BQ37" s="579"/>
      <c r="BR37" s="575"/>
      <c r="BS37" s="575"/>
      <c r="BT37" s="575"/>
      <c r="BU37" s="575"/>
      <c r="BV37" s="575"/>
      <c r="BW37" s="579"/>
      <c r="BX37" s="267"/>
      <c r="BY37" s="267"/>
      <c r="BZ37" s="267"/>
      <c r="CA37" s="267"/>
      <c r="CB37" s="267"/>
      <c r="CC37" s="241"/>
      <c r="CD37" s="214"/>
      <c r="CE37" s="240"/>
      <c r="CF37" s="240"/>
      <c r="CG37" s="240"/>
      <c r="CH37" s="5"/>
    </row>
    <row r="38" spans="1:86" hidden="1" x14ac:dyDescent="0.2">
      <c r="A38" s="63"/>
      <c r="B38" s="63"/>
      <c r="C38" s="15"/>
      <c r="D38" s="64"/>
      <c r="E38" s="63"/>
      <c r="F38" s="634"/>
      <c r="G38" s="586"/>
      <c r="H38" s="637"/>
      <c r="I38" s="636"/>
      <c r="J38" s="579"/>
      <c r="K38" s="579"/>
      <c r="L38" s="575"/>
      <c r="M38" s="575"/>
      <c r="N38" s="575"/>
      <c r="O38" s="579"/>
      <c r="P38" s="579"/>
      <c r="Q38" s="575"/>
      <c r="R38" s="575"/>
      <c r="S38" s="575"/>
      <c r="T38" s="575"/>
      <c r="U38" s="579"/>
      <c r="V38" s="575"/>
      <c r="W38" s="575"/>
      <c r="X38" s="575"/>
      <c r="Y38" s="575"/>
      <c r="Z38" s="575"/>
      <c r="AA38" s="579"/>
      <c r="AB38" s="575"/>
      <c r="AC38" s="575"/>
      <c r="AD38" s="575"/>
      <c r="AE38" s="575"/>
      <c r="AF38" s="575"/>
      <c r="AG38" s="579"/>
      <c r="AH38" s="575"/>
      <c r="AI38" s="575"/>
      <c r="AJ38" s="575"/>
      <c r="AK38" s="575"/>
      <c r="AL38" s="575"/>
      <c r="AM38" s="579"/>
      <c r="AN38" s="575"/>
      <c r="AO38" s="575"/>
      <c r="AP38" s="575"/>
      <c r="AQ38" s="575"/>
      <c r="AR38" s="575"/>
      <c r="AS38" s="579"/>
      <c r="AT38" s="575"/>
      <c r="AU38" s="575"/>
      <c r="AV38" s="575"/>
      <c r="AW38" s="575"/>
      <c r="AX38" s="575"/>
      <c r="AY38" s="579"/>
      <c r="AZ38" s="575"/>
      <c r="BA38" s="575"/>
      <c r="BB38" s="575"/>
      <c r="BC38" s="575"/>
      <c r="BD38" s="575"/>
      <c r="BE38" s="579"/>
      <c r="BF38" s="575"/>
      <c r="BG38" s="575"/>
      <c r="BH38" s="575"/>
      <c r="BI38" s="575"/>
      <c r="BJ38" s="575"/>
      <c r="BK38" s="579"/>
      <c r="BL38" s="575"/>
      <c r="BM38" s="575"/>
      <c r="BN38" s="575"/>
      <c r="BO38" s="575"/>
      <c r="BP38" s="575"/>
      <c r="BQ38" s="579"/>
      <c r="BR38" s="575"/>
      <c r="BS38" s="575"/>
      <c r="BT38" s="575"/>
      <c r="BU38" s="575"/>
      <c r="BV38" s="575"/>
      <c r="BW38" s="579"/>
      <c r="BX38" s="267"/>
      <c r="BY38" s="267"/>
      <c r="BZ38" s="267"/>
      <c r="CA38" s="267"/>
      <c r="CB38" s="267"/>
      <c r="CC38" s="241"/>
      <c r="CD38" s="214"/>
      <c r="CE38" s="240"/>
      <c r="CF38" s="240"/>
      <c r="CG38" s="240"/>
      <c r="CH38" s="5"/>
    </row>
    <row r="39" spans="1:86" hidden="1" x14ac:dyDescent="0.2">
      <c r="A39" s="63"/>
      <c r="B39" s="63"/>
      <c r="C39" s="15"/>
      <c r="D39" s="64"/>
      <c r="E39" s="63"/>
      <c r="F39" s="634"/>
      <c r="G39" s="575"/>
      <c r="H39" s="638"/>
      <c r="I39" s="636"/>
      <c r="J39" s="579"/>
      <c r="K39" s="579"/>
      <c r="L39" s="575"/>
      <c r="M39" s="575"/>
      <c r="N39" s="575"/>
      <c r="O39" s="579"/>
      <c r="P39" s="579"/>
      <c r="Q39" s="575"/>
      <c r="R39" s="575"/>
      <c r="S39" s="575"/>
      <c r="T39" s="575"/>
      <c r="U39" s="579"/>
      <c r="V39" s="575"/>
      <c r="W39" s="575"/>
      <c r="X39" s="575"/>
      <c r="Y39" s="575"/>
      <c r="Z39" s="575"/>
      <c r="AA39" s="579"/>
      <c r="AB39" s="575"/>
      <c r="AC39" s="575"/>
      <c r="AD39" s="575"/>
      <c r="AE39" s="575"/>
      <c r="AF39" s="575"/>
      <c r="AG39" s="579"/>
      <c r="AH39" s="575"/>
      <c r="AI39" s="575"/>
      <c r="AJ39" s="575"/>
      <c r="AK39" s="575"/>
      <c r="AL39" s="575"/>
      <c r="AM39" s="579"/>
      <c r="AN39" s="575"/>
      <c r="AO39" s="575"/>
      <c r="AP39" s="575"/>
      <c r="AQ39" s="575"/>
      <c r="AR39" s="575"/>
      <c r="AS39" s="579"/>
      <c r="AT39" s="575"/>
      <c r="AU39" s="575"/>
      <c r="AV39" s="575"/>
      <c r="AW39" s="575"/>
      <c r="AX39" s="575"/>
      <c r="AY39" s="579"/>
      <c r="AZ39" s="575"/>
      <c r="BA39" s="575"/>
      <c r="BB39" s="575"/>
      <c r="BC39" s="575"/>
      <c r="BD39" s="575"/>
      <c r="BE39" s="579"/>
      <c r="BF39" s="575"/>
      <c r="BG39" s="575"/>
      <c r="BH39" s="575"/>
      <c r="BI39" s="575"/>
      <c r="BJ39" s="575"/>
      <c r="BK39" s="579"/>
      <c r="BL39" s="575"/>
      <c r="BM39" s="575"/>
      <c r="BN39" s="575"/>
      <c r="BO39" s="575"/>
      <c r="BP39" s="575"/>
      <c r="BQ39" s="579"/>
      <c r="BR39" s="575"/>
      <c r="BS39" s="575"/>
      <c r="BT39" s="575"/>
      <c r="BU39" s="575"/>
      <c r="BV39" s="575"/>
      <c r="BW39" s="579"/>
      <c r="BX39" s="267"/>
      <c r="BY39" s="267"/>
      <c r="BZ39" s="267"/>
      <c r="CA39" s="267"/>
      <c r="CB39" s="267"/>
      <c r="CC39" s="241"/>
      <c r="CD39" s="214"/>
      <c r="CE39" s="240"/>
      <c r="CF39" s="240"/>
      <c r="CG39" s="240"/>
      <c r="CH39" s="5"/>
    </row>
    <row r="40" spans="1:86" hidden="1" x14ac:dyDescent="0.2">
      <c r="A40" s="63"/>
      <c r="B40" s="63"/>
      <c r="C40" s="15"/>
      <c r="D40" s="64"/>
      <c r="E40" s="63"/>
      <c r="F40" s="634"/>
      <c r="G40" s="575"/>
      <c r="H40" s="639"/>
      <c r="I40" s="636"/>
      <c r="J40" s="579"/>
      <c r="K40" s="579"/>
      <c r="L40" s="575"/>
      <c r="M40" s="575"/>
      <c r="N40" s="575"/>
      <c r="O40" s="579"/>
      <c r="P40" s="579"/>
      <c r="Q40" s="575"/>
      <c r="R40" s="575"/>
      <c r="S40" s="575"/>
      <c r="T40" s="575"/>
      <c r="U40" s="579"/>
      <c r="V40" s="575"/>
      <c r="W40" s="575"/>
      <c r="X40" s="575"/>
      <c r="Y40" s="575"/>
      <c r="Z40" s="575"/>
      <c r="AA40" s="579"/>
      <c r="AB40" s="575"/>
      <c r="AC40" s="575"/>
      <c r="AD40" s="575"/>
      <c r="AE40" s="575"/>
      <c r="AF40" s="575"/>
      <c r="AG40" s="579"/>
      <c r="AH40" s="575"/>
      <c r="AI40" s="575"/>
      <c r="AJ40" s="575"/>
      <c r="AK40" s="575"/>
      <c r="AL40" s="575"/>
      <c r="AM40" s="579"/>
      <c r="AN40" s="575"/>
      <c r="AO40" s="575"/>
      <c r="AP40" s="575"/>
      <c r="AQ40" s="575"/>
      <c r="AR40" s="575"/>
      <c r="AS40" s="579"/>
      <c r="AT40" s="575"/>
      <c r="AU40" s="575"/>
      <c r="AV40" s="575"/>
      <c r="AW40" s="575"/>
      <c r="AX40" s="575"/>
      <c r="AY40" s="579"/>
      <c r="AZ40" s="575"/>
      <c r="BA40" s="575"/>
      <c r="BB40" s="575"/>
      <c r="BC40" s="575"/>
      <c r="BD40" s="575"/>
      <c r="BE40" s="579"/>
      <c r="BF40" s="575"/>
      <c r="BG40" s="575"/>
      <c r="BH40" s="575"/>
      <c r="BI40" s="575"/>
      <c r="BJ40" s="575"/>
      <c r="BK40" s="579"/>
      <c r="BL40" s="575"/>
      <c r="BM40" s="575"/>
      <c r="BN40" s="575"/>
      <c r="BO40" s="575"/>
      <c r="BP40" s="575"/>
      <c r="BQ40" s="579"/>
      <c r="BR40" s="575"/>
      <c r="BS40" s="575"/>
      <c r="BT40" s="575"/>
      <c r="BU40" s="575"/>
      <c r="BV40" s="575"/>
      <c r="BW40" s="579"/>
      <c r="BX40" s="267"/>
      <c r="BY40" s="267"/>
      <c r="BZ40" s="267"/>
      <c r="CA40" s="267"/>
      <c r="CB40" s="267"/>
      <c r="CC40" s="241"/>
      <c r="CD40" s="214"/>
      <c r="CE40" s="240"/>
      <c r="CF40" s="240"/>
      <c r="CG40" s="240"/>
      <c r="CH40" s="5"/>
    </row>
    <row r="41" spans="1:86" hidden="1" x14ac:dyDescent="0.2">
      <c r="A41" s="63"/>
      <c r="B41" s="63"/>
      <c r="C41" s="15"/>
      <c r="D41" s="64"/>
      <c r="E41" s="63"/>
      <c r="F41" s="634"/>
      <c r="G41" s="586"/>
      <c r="H41" s="635"/>
      <c r="I41" s="636"/>
      <c r="J41" s="579"/>
      <c r="K41" s="579"/>
      <c r="L41" s="575"/>
      <c r="M41" s="575"/>
      <c r="N41" s="575"/>
      <c r="O41" s="579"/>
      <c r="P41" s="579"/>
      <c r="Q41" s="575"/>
      <c r="R41" s="575"/>
      <c r="S41" s="575"/>
      <c r="T41" s="575"/>
      <c r="U41" s="579"/>
      <c r="V41" s="575"/>
      <c r="W41" s="575"/>
      <c r="X41" s="575"/>
      <c r="Y41" s="575"/>
      <c r="Z41" s="575"/>
      <c r="AA41" s="579"/>
      <c r="AB41" s="575"/>
      <c r="AC41" s="575"/>
      <c r="AD41" s="575"/>
      <c r="AE41" s="575"/>
      <c r="AF41" s="575"/>
      <c r="AG41" s="579"/>
      <c r="AH41" s="575"/>
      <c r="AI41" s="575"/>
      <c r="AJ41" s="575"/>
      <c r="AK41" s="575"/>
      <c r="AL41" s="575"/>
      <c r="AM41" s="579"/>
      <c r="AN41" s="575"/>
      <c r="AO41" s="575"/>
      <c r="AP41" s="575"/>
      <c r="AQ41" s="575"/>
      <c r="AR41" s="575"/>
      <c r="AS41" s="579"/>
      <c r="AT41" s="575"/>
      <c r="AU41" s="575"/>
      <c r="AV41" s="575"/>
      <c r="AW41" s="575"/>
      <c r="AX41" s="575"/>
      <c r="AY41" s="579"/>
      <c r="AZ41" s="575"/>
      <c r="BA41" s="575"/>
      <c r="BB41" s="575"/>
      <c r="BC41" s="575"/>
      <c r="BD41" s="575"/>
      <c r="BE41" s="579"/>
      <c r="BF41" s="575"/>
      <c r="BG41" s="575"/>
      <c r="BH41" s="575"/>
      <c r="BI41" s="575"/>
      <c r="BJ41" s="575"/>
      <c r="BK41" s="579"/>
      <c r="BL41" s="575"/>
      <c r="BM41" s="575"/>
      <c r="BN41" s="575"/>
      <c r="BO41" s="575"/>
      <c r="BP41" s="575"/>
      <c r="BQ41" s="579"/>
      <c r="BR41" s="575"/>
      <c r="BS41" s="575"/>
      <c r="BT41" s="575"/>
      <c r="BU41" s="575"/>
      <c r="BV41" s="575"/>
      <c r="BW41" s="579"/>
      <c r="BX41" s="267"/>
      <c r="BY41" s="267"/>
      <c r="BZ41" s="267"/>
      <c r="CA41" s="267"/>
      <c r="CB41" s="267"/>
      <c r="CC41" s="241"/>
      <c r="CD41" s="214"/>
      <c r="CE41" s="240"/>
      <c r="CF41" s="240"/>
      <c r="CG41" s="240"/>
      <c r="CH41" s="5"/>
    </row>
    <row r="42" spans="1:86" hidden="1" x14ac:dyDescent="0.2">
      <c r="A42" s="63"/>
      <c r="B42" s="63"/>
      <c r="C42" s="15"/>
      <c r="D42" s="64"/>
      <c r="E42" s="63"/>
      <c r="F42" s="634"/>
      <c r="G42" s="575"/>
      <c r="H42" s="638"/>
      <c r="I42" s="636"/>
      <c r="J42" s="579"/>
      <c r="K42" s="579"/>
      <c r="L42" s="575"/>
      <c r="M42" s="575"/>
      <c r="N42" s="575"/>
      <c r="O42" s="579"/>
      <c r="P42" s="579"/>
      <c r="Q42" s="575"/>
      <c r="R42" s="575"/>
      <c r="S42" s="575"/>
      <c r="T42" s="575"/>
      <c r="U42" s="579"/>
      <c r="V42" s="575"/>
      <c r="W42" s="575"/>
      <c r="X42" s="575"/>
      <c r="Y42" s="575"/>
      <c r="Z42" s="575"/>
      <c r="AA42" s="579"/>
      <c r="AB42" s="575"/>
      <c r="AC42" s="575"/>
      <c r="AD42" s="575"/>
      <c r="AE42" s="575"/>
      <c r="AF42" s="575"/>
      <c r="AG42" s="579"/>
      <c r="AH42" s="575"/>
      <c r="AI42" s="575"/>
      <c r="AJ42" s="575"/>
      <c r="AK42" s="575"/>
      <c r="AL42" s="575"/>
      <c r="AM42" s="579"/>
      <c r="AN42" s="575"/>
      <c r="AO42" s="575"/>
      <c r="AP42" s="575"/>
      <c r="AQ42" s="575"/>
      <c r="AR42" s="575"/>
      <c r="AS42" s="579"/>
      <c r="AT42" s="575"/>
      <c r="AU42" s="575"/>
      <c r="AV42" s="575"/>
      <c r="AW42" s="575"/>
      <c r="AX42" s="575"/>
      <c r="AY42" s="579"/>
      <c r="AZ42" s="575"/>
      <c r="BA42" s="575"/>
      <c r="BB42" s="575"/>
      <c r="BC42" s="575"/>
      <c r="BD42" s="575"/>
      <c r="BE42" s="579"/>
      <c r="BF42" s="575"/>
      <c r="BG42" s="575"/>
      <c r="BH42" s="575"/>
      <c r="BI42" s="575"/>
      <c r="BJ42" s="575"/>
      <c r="BK42" s="579"/>
      <c r="BL42" s="575"/>
      <c r="BM42" s="575"/>
      <c r="BN42" s="575"/>
      <c r="BO42" s="575"/>
      <c r="BP42" s="575"/>
      <c r="BQ42" s="579"/>
      <c r="BR42" s="575"/>
      <c r="BS42" s="575"/>
      <c r="BT42" s="575"/>
      <c r="BU42" s="575"/>
      <c r="BV42" s="575"/>
      <c r="BW42" s="579"/>
      <c r="BX42" s="267"/>
      <c r="BY42" s="267"/>
      <c r="BZ42" s="267"/>
      <c r="CA42" s="267"/>
      <c r="CB42" s="267"/>
      <c r="CC42" s="241"/>
      <c r="CD42" s="214"/>
      <c r="CE42" s="240"/>
      <c r="CF42" s="240"/>
      <c r="CG42" s="240"/>
      <c r="CH42" s="5"/>
    </row>
    <row r="43" spans="1:86" hidden="1" x14ac:dyDescent="0.2">
      <c r="C43" s="15"/>
      <c r="D43" s="64"/>
      <c r="E43" s="63"/>
      <c r="F43" s="634"/>
      <c r="G43" s="640"/>
      <c r="H43" s="639"/>
      <c r="I43" s="636"/>
      <c r="J43" s="579"/>
      <c r="K43" s="579"/>
      <c r="L43" s="575"/>
      <c r="M43" s="575"/>
      <c r="N43" s="575"/>
      <c r="O43" s="579"/>
      <c r="P43" s="579"/>
      <c r="Q43" s="575"/>
      <c r="R43" s="575"/>
      <c r="S43" s="575"/>
      <c r="T43" s="575"/>
      <c r="U43" s="579"/>
      <c r="V43" s="575"/>
      <c r="W43" s="575"/>
      <c r="X43" s="575"/>
      <c r="Y43" s="575"/>
      <c r="Z43" s="575"/>
      <c r="AA43" s="579"/>
      <c r="AB43" s="575"/>
      <c r="AC43" s="575"/>
      <c r="AD43" s="575"/>
      <c r="AE43" s="575"/>
      <c r="AF43" s="575"/>
      <c r="AG43" s="579"/>
      <c r="AH43" s="575"/>
      <c r="AI43" s="575"/>
      <c r="AJ43" s="575"/>
      <c r="AK43" s="575"/>
      <c r="AL43" s="575"/>
      <c r="AM43" s="579"/>
      <c r="AN43" s="575"/>
      <c r="AO43" s="575"/>
      <c r="AP43" s="575"/>
      <c r="AQ43" s="575"/>
      <c r="AR43" s="575"/>
      <c r="AS43" s="579"/>
      <c r="AT43" s="575"/>
      <c r="AU43" s="575"/>
      <c r="AV43" s="575"/>
      <c r="AW43" s="575"/>
      <c r="AX43" s="575"/>
      <c r="AY43" s="579"/>
      <c r="AZ43" s="575"/>
      <c r="BA43" s="575"/>
      <c r="BB43" s="575"/>
      <c r="BC43" s="575"/>
      <c r="BD43" s="575"/>
      <c r="BE43" s="579"/>
      <c r="BF43" s="575"/>
      <c r="BG43" s="575"/>
      <c r="BH43" s="575"/>
      <c r="BI43" s="575"/>
      <c r="BJ43" s="575"/>
      <c r="BK43" s="579"/>
      <c r="BL43" s="575"/>
      <c r="BM43" s="575"/>
      <c r="BN43" s="575"/>
      <c r="BO43" s="575"/>
      <c r="BP43" s="575"/>
      <c r="BQ43" s="579"/>
      <c r="BR43" s="575"/>
      <c r="BS43" s="575"/>
      <c r="BT43" s="575"/>
      <c r="BU43" s="575"/>
      <c r="BV43" s="575"/>
      <c r="BW43" s="579"/>
      <c r="BX43" s="267"/>
      <c r="BY43" s="267"/>
      <c r="BZ43" s="267"/>
      <c r="CA43" s="267"/>
      <c r="CB43" s="267"/>
      <c r="CC43" s="241"/>
      <c r="CD43" s="214"/>
      <c r="CE43" s="240"/>
      <c r="CF43" s="240"/>
      <c r="CG43" s="240"/>
      <c r="CH43" s="5"/>
    </row>
    <row r="44" spans="1:86" hidden="1" x14ac:dyDescent="0.2">
      <c r="A44" s="63"/>
      <c r="B44" s="63"/>
      <c r="C44" s="15"/>
      <c r="D44" s="64"/>
      <c r="E44" s="63"/>
      <c r="F44" s="634"/>
      <c r="G44" s="586"/>
      <c r="H44" s="635"/>
      <c r="I44" s="636"/>
      <c r="J44" s="579"/>
      <c r="K44" s="579"/>
      <c r="L44" s="575"/>
      <c r="M44" s="575"/>
      <c r="N44" s="575"/>
      <c r="O44" s="579"/>
      <c r="P44" s="579"/>
      <c r="Q44" s="575"/>
      <c r="R44" s="575"/>
      <c r="S44" s="575"/>
      <c r="T44" s="575"/>
      <c r="U44" s="579"/>
      <c r="V44" s="575"/>
      <c r="W44" s="575"/>
      <c r="X44" s="575"/>
      <c r="Y44" s="575"/>
      <c r="Z44" s="575"/>
      <c r="AA44" s="579"/>
      <c r="AB44" s="575"/>
      <c r="AC44" s="575"/>
      <c r="AD44" s="575"/>
      <c r="AE44" s="575"/>
      <c r="AF44" s="575"/>
      <c r="AG44" s="579"/>
      <c r="AH44" s="575"/>
      <c r="AI44" s="575"/>
      <c r="AJ44" s="575"/>
      <c r="AK44" s="575"/>
      <c r="AL44" s="575"/>
      <c r="AM44" s="579"/>
      <c r="AN44" s="575"/>
      <c r="AO44" s="575"/>
      <c r="AP44" s="575"/>
      <c r="AQ44" s="575"/>
      <c r="AR44" s="575"/>
      <c r="AS44" s="579"/>
      <c r="AT44" s="575"/>
      <c r="AU44" s="575"/>
      <c r="AV44" s="575"/>
      <c r="AW44" s="575"/>
      <c r="AX44" s="575"/>
      <c r="AY44" s="579"/>
      <c r="AZ44" s="575"/>
      <c r="BA44" s="575"/>
      <c r="BB44" s="575"/>
      <c r="BC44" s="575"/>
      <c r="BD44" s="575"/>
      <c r="BE44" s="579"/>
      <c r="BF44" s="575"/>
      <c r="BG44" s="575"/>
      <c r="BH44" s="575"/>
      <c r="BI44" s="575"/>
      <c r="BJ44" s="575"/>
      <c r="BK44" s="579"/>
      <c r="BL44" s="575"/>
      <c r="BM44" s="575"/>
      <c r="BN44" s="575"/>
      <c r="BO44" s="575"/>
      <c r="BP44" s="575"/>
      <c r="BQ44" s="579"/>
      <c r="BR44" s="575"/>
      <c r="BS44" s="575"/>
      <c r="BT44" s="575"/>
      <c r="BU44" s="575"/>
      <c r="BV44" s="575"/>
      <c r="BW44" s="579"/>
      <c r="BX44" s="267"/>
      <c r="BY44" s="267"/>
      <c r="BZ44" s="267"/>
      <c r="CA44" s="267"/>
      <c r="CB44" s="267"/>
      <c r="CC44" s="241"/>
      <c r="CD44" s="214"/>
      <c r="CE44" s="240"/>
      <c r="CF44" s="240"/>
      <c r="CG44" s="240"/>
      <c r="CH44" s="5"/>
    </row>
    <row r="45" spans="1:86" hidden="1" x14ac:dyDescent="0.2">
      <c r="A45" s="63"/>
      <c r="B45" s="63"/>
      <c r="C45" s="15"/>
      <c r="D45" s="64"/>
      <c r="E45" s="63"/>
      <c r="F45" s="634"/>
      <c r="G45" s="586"/>
      <c r="H45" s="635"/>
      <c r="I45" s="636"/>
      <c r="J45" s="579"/>
      <c r="K45" s="579"/>
      <c r="L45" s="575"/>
      <c r="M45" s="575"/>
      <c r="N45" s="575"/>
      <c r="O45" s="579"/>
      <c r="P45" s="579"/>
      <c r="Q45" s="575"/>
      <c r="R45" s="575"/>
      <c r="S45" s="575"/>
      <c r="T45" s="575"/>
      <c r="U45" s="579"/>
      <c r="V45" s="575"/>
      <c r="W45" s="575"/>
      <c r="X45" s="575"/>
      <c r="Y45" s="575"/>
      <c r="Z45" s="575"/>
      <c r="AA45" s="579"/>
      <c r="AB45" s="575"/>
      <c r="AC45" s="575"/>
      <c r="AD45" s="575"/>
      <c r="AE45" s="575"/>
      <c r="AF45" s="575"/>
      <c r="AG45" s="579"/>
      <c r="AH45" s="575"/>
      <c r="AI45" s="575"/>
      <c r="AJ45" s="575"/>
      <c r="AK45" s="575"/>
      <c r="AL45" s="575"/>
      <c r="AM45" s="579"/>
      <c r="AN45" s="575"/>
      <c r="AO45" s="575"/>
      <c r="AP45" s="575"/>
      <c r="AQ45" s="575"/>
      <c r="AR45" s="575"/>
      <c r="AS45" s="579"/>
      <c r="AT45" s="575"/>
      <c r="AU45" s="575"/>
      <c r="AV45" s="575"/>
      <c r="AW45" s="575"/>
      <c r="AX45" s="575"/>
      <c r="AY45" s="579"/>
      <c r="AZ45" s="575"/>
      <c r="BA45" s="575"/>
      <c r="BB45" s="575"/>
      <c r="BC45" s="575"/>
      <c r="BD45" s="575"/>
      <c r="BE45" s="579"/>
      <c r="BF45" s="575"/>
      <c r="BG45" s="575"/>
      <c r="BH45" s="575"/>
      <c r="BI45" s="575"/>
      <c r="BJ45" s="575"/>
      <c r="BK45" s="579"/>
      <c r="BL45" s="575"/>
      <c r="BM45" s="575"/>
      <c r="BN45" s="575"/>
      <c r="BO45" s="575"/>
      <c r="BP45" s="575"/>
      <c r="BQ45" s="579"/>
      <c r="BR45" s="575"/>
      <c r="BS45" s="575"/>
      <c r="BT45" s="575"/>
      <c r="BU45" s="575"/>
      <c r="BV45" s="575"/>
      <c r="BW45" s="579"/>
      <c r="BX45" s="267"/>
      <c r="BY45" s="267"/>
      <c r="BZ45" s="267"/>
      <c r="CA45" s="267"/>
      <c r="CB45" s="267"/>
      <c r="CC45" s="241"/>
      <c r="CD45" s="214"/>
      <c r="CE45" s="240"/>
      <c r="CF45" s="240"/>
      <c r="CG45" s="240"/>
      <c r="CH45" s="5"/>
    </row>
    <row r="46" spans="1:86" hidden="1" x14ac:dyDescent="0.2">
      <c r="A46" s="63"/>
      <c r="B46" s="63"/>
      <c r="C46" s="15"/>
      <c r="D46" s="64"/>
      <c r="E46" s="63"/>
      <c r="F46" s="634"/>
      <c r="G46" s="586"/>
      <c r="H46" s="635"/>
      <c r="I46" s="636"/>
      <c r="J46" s="579"/>
      <c r="K46" s="579"/>
      <c r="L46" s="575"/>
      <c r="M46" s="575"/>
      <c r="N46" s="575"/>
      <c r="O46" s="579"/>
      <c r="P46" s="579"/>
      <c r="Q46" s="575"/>
      <c r="R46" s="575"/>
      <c r="S46" s="575"/>
      <c r="T46" s="575"/>
      <c r="U46" s="579"/>
      <c r="V46" s="575"/>
      <c r="W46" s="575"/>
      <c r="X46" s="575"/>
      <c r="Y46" s="575"/>
      <c r="Z46" s="575"/>
      <c r="AA46" s="579"/>
      <c r="AB46" s="575"/>
      <c r="AC46" s="575"/>
      <c r="AD46" s="575"/>
      <c r="AE46" s="575"/>
      <c r="AF46" s="575"/>
      <c r="AG46" s="579"/>
      <c r="AH46" s="575"/>
      <c r="AI46" s="575"/>
      <c r="AJ46" s="575"/>
      <c r="AK46" s="575"/>
      <c r="AL46" s="575"/>
      <c r="AM46" s="579"/>
      <c r="AN46" s="575"/>
      <c r="AO46" s="575"/>
      <c r="AP46" s="575"/>
      <c r="AQ46" s="575"/>
      <c r="AR46" s="575"/>
      <c r="AS46" s="579"/>
      <c r="AT46" s="575"/>
      <c r="AU46" s="575"/>
      <c r="AV46" s="575"/>
      <c r="AW46" s="575"/>
      <c r="AX46" s="575"/>
      <c r="AY46" s="579"/>
      <c r="AZ46" s="575"/>
      <c r="BA46" s="575"/>
      <c r="BB46" s="575"/>
      <c r="BC46" s="575"/>
      <c r="BD46" s="575"/>
      <c r="BE46" s="579"/>
      <c r="BF46" s="575"/>
      <c r="BG46" s="575"/>
      <c r="BH46" s="575"/>
      <c r="BI46" s="575"/>
      <c r="BJ46" s="575"/>
      <c r="BK46" s="579"/>
      <c r="BL46" s="575"/>
      <c r="BM46" s="575"/>
      <c r="BN46" s="575"/>
      <c r="BO46" s="575"/>
      <c r="BP46" s="575"/>
      <c r="BQ46" s="579"/>
      <c r="BR46" s="575"/>
      <c r="BS46" s="575"/>
      <c r="BT46" s="575"/>
      <c r="BU46" s="575"/>
      <c r="BV46" s="575"/>
      <c r="BW46" s="579"/>
      <c r="BX46" s="267"/>
      <c r="BY46" s="267"/>
      <c r="BZ46" s="267"/>
      <c r="CA46" s="267"/>
      <c r="CB46" s="267"/>
      <c r="CC46" s="241"/>
      <c r="CD46" s="214"/>
      <c r="CE46" s="240"/>
      <c r="CF46" s="240"/>
      <c r="CG46" s="240"/>
      <c r="CH46" s="5"/>
    </row>
    <row r="47" spans="1:86" hidden="1" x14ac:dyDescent="0.2">
      <c r="A47" s="63"/>
      <c r="B47" s="63"/>
      <c r="C47" s="15"/>
      <c r="D47" s="64"/>
      <c r="E47" s="63"/>
      <c r="F47" s="634"/>
      <c r="G47" s="586"/>
      <c r="H47" s="639"/>
      <c r="I47" s="636"/>
      <c r="J47" s="579"/>
      <c r="K47" s="579"/>
      <c r="L47" s="575"/>
      <c r="M47" s="575"/>
      <c r="N47" s="575"/>
      <c r="O47" s="579"/>
      <c r="P47" s="579"/>
      <c r="Q47" s="575"/>
      <c r="R47" s="575"/>
      <c r="S47" s="575"/>
      <c r="T47" s="575"/>
      <c r="U47" s="579"/>
      <c r="V47" s="575"/>
      <c r="W47" s="575"/>
      <c r="X47" s="575"/>
      <c r="Y47" s="575"/>
      <c r="Z47" s="575"/>
      <c r="AA47" s="579"/>
      <c r="AB47" s="575"/>
      <c r="AC47" s="575"/>
      <c r="AD47" s="575"/>
      <c r="AE47" s="575"/>
      <c r="AF47" s="575"/>
      <c r="AG47" s="579"/>
      <c r="AH47" s="575"/>
      <c r="AI47" s="575"/>
      <c r="AJ47" s="575"/>
      <c r="AK47" s="575"/>
      <c r="AL47" s="575"/>
      <c r="AM47" s="579"/>
      <c r="AN47" s="575"/>
      <c r="AO47" s="575"/>
      <c r="AP47" s="575"/>
      <c r="AQ47" s="575"/>
      <c r="AR47" s="575"/>
      <c r="AS47" s="579"/>
      <c r="AT47" s="575"/>
      <c r="AU47" s="575"/>
      <c r="AV47" s="575"/>
      <c r="AW47" s="575"/>
      <c r="AX47" s="575"/>
      <c r="AY47" s="579"/>
      <c r="AZ47" s="575"/>
      <c r="BA47" s="575"/>
      <c r="BB47" s="575"/>
      <c r="BC47" s="575"/>
      <c r="BD47" s="575"/>
      <c r="BE47" s="579"/>
      <c r="BF47" s="575"/>
      <c r="BG47" s="575"/>
      <c r="BH47" s="575"/>
      <c r="BI47" s="575"/>
      <c r="BJ47" s="575"/>
      <c r="BK47" s="579"/>
      <c r="BL47" s="575"/>
      <c r="BM47" s="575"/>
      <c r="BN47" s="575"/>
      <c r="BO47" s="575"/>
      <c r="BP47" s="575"/>
      <c r="BQ47" s="579"/>
      <c r="BR47" s="575"/>
      <c r="BS47" s="575"/>
      <c r="BT47" s="575"/>
      <c r="BU47" s="575"/>
      <c r="BV47" s="575"/>
      <c r="BW47" s="579"/>
      <c r="BX47" s="267"/>
      <c r="BY47" s="267"/>
      <c r="BZ47" s="267"/>
      <c r="CA47" s="267"/>
      <c r="CB47" s="267"/>
      <c r="CC47" s="241"/>
      <c r="CD47" s="214"/>
      <c r="CE47" s="240"/>
      <c r="CF47" s="240"/>
      <c r="CG47" s="240"/>
      <c r="CH47" s="5"/>
    </row>
    <row r="48" spans="1:86" hidden="1" x14ac:dyDescent="0.2">
      <c r="A48" s="63"/>
      <c r="B48" s="63"/>
      <c r="C48" s="15"/>
      <c r="D48" s="64"/>
      <c r="E48" s="63"/>
      <c r="F48" s="634"/>
      <c r="G48" s="640"/>
      <c r="H48" s="639"/>
      <c r="I48" s="636"/>
      <c r="J48" s="579"/>
      <c r="K48" s="579"/>
      <c r="L48" s="575"/>
      <c r="M48" s="575"/>
      <c r="N48" s="575"/>
      <c r="O48" s="579"/>
      <c r="P48" s="579"/>
      <c r="Q48" s="575"/>
      <c r="R48" s="575"/>
      <c r="S48" s="575"/>
      <c r="T48" s="575"/>
      <c r="U48" s="579"/>
      <c r="V48" s="575"/>
      <c r="W48" s="575"/>
      <c r="X48" s="575"/>
      <c r="Y48" s="575"/>
      <c r="Z48" s="575"/>
      <c r="AA48" s="579"/>
      <c r="AB48" s="575"/>
      <c r="AC48" s="575"/>
      <c r="AD48" s="575"/>
      <c r="AE48" s="575"/>
      <c r="AF48" s="575"/>
      <c r="AG48" s="579"/>
      <c r="AH48" s="575"/>
      <c r="AI48" s="575"/>
      <c r="AJ48" s="575"/>
      <c r="AK48" s="575"/>
      <c r="AL48" s="575"/>
      <c r="AM48" s="579"/>
      <c r="AN48" s="575"/>
      <c r="AO48" s="575"/>
      <c r="AP48" s="575"/>
      <c r="AQ48" s="575"/>
      <c r="AR48" s="575"/>
      <c r="AS48" s="579"/>
      <c r="AT48" s="575"/>
      <c r="AU48" s="575"/>
      <c r="AV48" s="575"/>
      <c r="AW48" s="575"/>
      <c r="AX48" s="575"/>
      <c r="AY48" s="579"/>
      <c r="AZ48" s="575"/>
      <c r="BA48" s="575"/>
      <c r="BB48" s="575"/>
      <c r="BC48" s="575"/>
      <c r="BD48" s="575"/>
      <c r="BE48" s="579"/>
      <c r="BF48" s="575"/>
      <c r="BG48" s="575"/>
      <c r="BH48" s="575"/>
      <c r="BI48" s="575"/>
      <c r="BJ48" s="575"/>
      <c r="BK48" s="579"/>
      <c r="BL48" s="575"/>
      <c r="BM48" s="575"/>
      <c r="BN48" s="575"/>
      <c r="BO48" s="575"/>
      <c r="BP48" s="575"/>
      <c r="BQ48" s="579"/>
      <c r="BR48" s="575"/>
      <c r="BS48" s="575"/>
      <c r="BT48" s="575"/>
      <c r="BU48" s="575"/>
      <c r="BV48" s="575"/>
      <c r="BW48" s="579"/>
      <c r="BX48" s="267"/>
      <c r="BY48" s="267"/>
      <c r="BZ48" s="267"/>
      <c r="CA48" s="267"/>
      <c r="CB48" s="267"/>
      <c r="CC48" s="241"/>
      <c r="CD48" s="214"/>
      <c r="CE48" s="240"/>
      <c r="CF48" s="240"/>
      <c r="CG48" s="240"/>
      <c r="CH48" s="5"/>
    </row>
    <row r="49" spans="1:86" hidden="1" x14ac:dyDescent="0.2">
      <c r="A49" s="63"/>
      <c r="B49" s="63"/>
      <c r="C49" s="15"/>
      <c r="D49" s="64"/>
      <c r="E49" s="63"/>
      <c r="F49" s="634"/>
      <c r="G49" s="586"/>
      <c r="H49" s="635"/>
      <c r="I49" s="636"/>
      <c r="J49" s="579"/>
      <c r="K49" s="579"/>
      <c r="L49" s="575"/>
      <c r="M49" s="575"/>
      <c r="N49" s="575"/>
      <c r="O49" s="579"/>
      <c r="P49" s="579"/>
      <c r="Q49" s="575"/>
      <c r="R49" s="575"/>
      <c r="S49" s="575"/>
      <c r="T49" s="575"/>
      <c r="U49" s="579"/>
      <c r="V49" s="575"/>
      <c r="W49" s="575"/>
      <c r="X49" s="575"/>
      <c r="Y49" s="575"/>
      <c r="Z49" s="575"/>
      <c r="AA49" s="579"/>
      <c r="AB49" s="575"/>
      <c r="AC49" s="575"/>
      <c r="AD49" s="575"/>
      <c r="AE49" s="575"/>
      <c r="AF49" s="575"/>
      <c r="AG49" s="579"/>
      <c r="AH49" s="575"/>
      <c r="AI49" s="575"/>
      <c r="AJ49" s="575"/>
      <c r="AK49" s="575"/>
      <c r="AL49" s="575"/>
      <c r="AM49" s="579"/>
      <c r="AN49" s="575"/>
      <c r="AO49" s="575"/>
      <c r="AP49" s="575"/>
      <c r="AQ49" s="575"/>
      <c r="AR49" s="575"/>
      <c r="AS49" s="579"/>
      <c r="AT49" s="575"/>
      <c r="AU49" s="575"/>
      <c r="AV49" s="575"/>
      <c r="AW49" s="575"/>
      <c r="AX49" s="575"/>
      <c r="AY49" s="579"/>
      <c r="AZ49" s="575"/>
      <c r="BA49" s="575"/>
      <c r="BB49" s="575"/>
      <c r="BC49" s="575"/>
      <c r="BD49" s="575"/>
      <c r="BE49" s="579"/>
      <c r="BF49" s="575"/>
      <c r="BG49" s="575"/>
      <c r="BH49" s="575"/>
      <c r="BI49" s="575"/>
      <c r="BJ49" s="575"/>
      <c r="BK49" s="579"/>
      <c r="BL49" s="575"/>
      <c r="BM49" s="575"/>
      <c r="BN49" s="575"/>
      <c r="BO49" s="575"/>
      <c r="BP49" s="575"/>
      <c r="BQ49" s="579"/>
      <c r="BR49" s="575"/>
      <c r="BS49" s="575"/>
      <c r="BT49" s="575"/>
      <c r="BU49" s="575"/>
      <c r="BV49" s="575"/>
      <c r="BW49" s="579"/>
      <c r="BX49" s="267"/>
      <c r="BY49" s="267"/>
      <c r="BZ49" s="267"/>
      <c r="CA49" s="267"/>
      <c r="CB49" s="267"/>
      <c r="CC49" s="241"/>
      <c r="CD49" s="214"/>
      <c r="CE49" s="240"/>
      <c r="CF49" s="240"/>
      <c r="CG49" s="240"/>
      <c r="CH49" s="5"/>
    </row>
    <row r="50" spans="1:86" hidden="1" x14ac:dyDescent="0.2">
      <c r="A50" s="63"/>
      <c r="B50" s="63"/>
      <c r="C50" s="15"/>
      <c r="D50" s="64"/>
      <c r="E50" s="63"/>
      <c r="F50" s="634"/>
      <c r="G50" s="586"/>
      <c r="H50" s="635"/>
      <c r="I50" s="636"/>
      <c r="J50" s="579"/>
      <c r="K50" s="579"/>
      <c r="L50" s="575"/>
      <c r="M50" s="575"/>
      <c r="N50" s="575"/>
      <c r="O50" s="579"/>
      <c r="P50" s="579"/>
      <c r="Q50" s="575"/>
      <c r="R50" s="575"/>
      <c r="S50" s="575"/>
      <c r="T50" s="575"/>
      <c r="U50" s="579"/>
      <c r="V50" s="575"/>
      <c r="W50" s="575"/>
      <c r="X50" s="575"/>
      <c r="Y50" s="575"/>
      <c r="Z50" s="575"/>
      <c r="AA50" s="579"/>
      <c r="AB50" s="575"/>
      <c r="AC50" s="575"/>
      <c r="AD50" s="575"/>
      <c r="AE50" s="575"/>
      <c r="AF50" s="575"/>
      <c r="AG50" s="579"/>
      <c r="AH50" s="575"/>
      <c r="AI50" s="575"/>
      <c r="AJ50" s="575"/>
      <c r="AK50" s="575"/>
      <c r="AL50" s="575"/>
      <c r="AM50" s="579"/>
      <c r="AN50" s="575"/>
      <c r="AO50" s="575"/>
      <c r="AP50" s="575"/>
      <c r="AQ50" s="575"/>
      <c r="AR50" s="575"/>
      <c r="AS50" s="579"/>
      <c r="AT50" s="575"/>
      <c r="AU50" s="575"/>
      <c r="AV50" s="575"/>
      <c r="AW50" s="575"/>
      <c r="AX50" s="575"/>
      <c r="AY50" s="579"/>
      <c r="AZ50" s="575"/>
      <c r="BA50" s="575"/>
      <c r="BB50" s="575"/>
      <c r="BC50" s="575"/>
      <c r="BD50" s="575"/>
      <c r="BE50" s="579"/>
      <c r="BF50" s="575"/>
      <c r="BG50" s="575"/>
      <c r="BH50" s="575"/>
      <c r="BI50" s="575"/>
      <c r="BJ50" s="575"/>
      <c r="BK50" s="579"/>
      <c r="BL50" s="575"/>
      <c r="BM50" s="575"/>
      <c r="BN50" s="575"/>
      <c r="BO50" s="575"/>
      <c r="BP50" s="575"/>
      <c r="BQ50" s="579"/>
      <c r="BR50" s="575"/>
      <c r="BS50" s="575"/>
      <c r="BT50" s="575"/>
      <c r="BU50" s="575"/>
      <c r="BV50" s="575"/>
      <c r="BW50" s="579"/>
      <c r="BX50" s="267"/>
      <c r="BY50" s="267"/>
      <c r="BZ50" s="267"/>
      <c r="CA50" s="267"/>
      <c r="CB50" s="267"/>
      <c r="CC50" s="241"/>
      <c r="CD50" s="214"/>
      <c r="CE50" s="240"/>
      <c r="CF50" s="240"/>
      <c r="CG50" s="240"/>
      <c r="CH50" s="5"/>
    </row>
    <row r="51" spans="1:86" hidden="1" x14ac:dyDescent="0.2">
      <c r="A51" s="63"/>
      <c r="B51" s="63"/>
      <c r="C51" s="15"/>
      <c r="D51" s="64"/>
      <c r="E51" s="63"/>
      <c r="F51" s="634"/>
      <c r="G51" s="586"/>
      <c r="H51" s="635"/>
      <c r="I51" s="636"/>
      <c r="J51" s="579"/>
      <c r="K51" s="579"/>
      <c r="L51" s="575"/>
      <c r="M51" s="575"/>
      <c r="N51" s="575"/>
      <c r="O51" s="579"/>
      <c r="P51" s="579"/>
      <c r="Q51" s="575"/>
      <c r="R51" s="575"/>
      <c r="S51" s="575"/>
      <c r="T51" s="575"/>
      <c r="U51" s="579"/>
      <c r="V51" s="575"/>
      <c r="W51" s="575"/>
      <c r="X51" s="575"/>
      <c r="Y51" s="575"/>
      <c r="Z51" s="575"/>
      <c r="AA51" s="579"/>
      <c r="AB51" s="575"/>
      <c r="AC51" s="575"/>
      <c r="AD51" s="575"/>
      <c r="AE51" s="575"/>
      <c r="AF51" s="575"/>
      <c r="AG51" s="579"/>
      <c r="AH51" s="575"/>
      <c r="AI51" s="575"/>
      <c r="AJ51" s="575"/>
      <c r="AK51" s="575"/>
      <c r="AL51" s="575"/>
      <c r="AM51" s="579"/>
      <c r="AN51" s="575"/>
      <c r="AO51" s="575"/>
      <c r="AP51" s="575"/>
      <c r="AQ51" s="575"/>
      <c r="AR51" s="575"/>
      <c r="AS51" s="579"/>
      <c r="AT51" s="575"/>
      <c r="AU51" s="575"/>
      <c r="AV51" s="575"/>
      <c r="AW51" s="575"/>
      <c r="AX51" s="575"/>
      <c r="AY51" s="579"/>
      <c r="AZ51" s="575"/>
      <c r="BA51" s="575"/>
      <c r="BB51" s="575"/>
      <c r="BC51" s="575"/>
      <c r="BD51" s="575"/>
      <c r="BE51" s="579"/>
      <c r="BF51" s="575"/>
      <c r="BG51" s="575"/>
      <c r="BH51" s="575"/>
      <c r="BI51" s="575"/>
      <c r="BJ51" s="575"/>
      <c r="BK51" s="579"/>
      <c r="BL51" s="575"/>
      <c r="BM51" s="575"/>
      <c r="BN51" s="575"/>
      <c r="BO51" s="575"/>
      <c r="BP51" s="575"/>
      <c r="BQ51" s="579"/>
      <c r="BR51" s="575"/>
      <c r="BS51" s="575"/>
      <c r="BT51" s="575"/>
      <c r="BU51" s="575"/>
      <c r="BV51" s="575"/>
      <c r="BW51" s="579"/>
      <c r="BX51" s="267"/>
      <c r="BY51" s="267"/>
      <c r="BZ51" s="267"/>
      <c r="CA51" s="267"/>
      <c r="CB51" s="267"/>
      <c r="CC51" s="241"/>
      <c r="CD51" s="214"/>
      <c r="CE51" s="240"/>
      <c r="CF51" s="240"/>
      <c r="CG51" s="240"/>
      <c r="CH51" s="5"/>
    </row>
    <row r="52" spans="1:86" hidden="1" x14ac:dyDescent="0.2">
      <c r="A52" s="63"/>
      <c r="B52" s="63"/>
      <c r="C52" s="15"/>
      <c r="D52" s="64"/>
      <c r="E52" s="63"/>
      <c r="F52" s="634"/>
      <c r="G52" s="586"/>
      <c r="H52" s="637"/>
      <c r="I52" s="636"/>
      <c r="J52" s="579"/>
      <c r="K52" s="579"/>
      <c r="L52" s="575"/>
      <c r="M52" s="575"/>
      <c r="N52" s="575"/>
      <c r="O52" s="579"/>
      <c r="P52" s="579"/>
      <c r="Q52" s="575"/>
      <c r="R52" s="575"/>
      <c r="S52" s="575"/>
      <c r="T52" s="575"/>
      <c r="U52" s="579"/>
      <c r="V52" s="575"/>
      <c r="W52" s="575"/>
      <c r="X52" s="575"/>
      <c r="Y52" s="575"/>
      <c r="Z52" s="575"/>
      <c r="AA52" s="579"/>
      <c r="AB52" s="575"/>
      <c r="AC52" s="575"/>
      <c r="AD52" s="575"/>
      <c r="AE52" s="575"/>
      <c r="AF52" s="575"/>
      <c r="AG52" s="579"/>
      <c r="AH52" s="575"/>
      <c r="AI52" s="575"/>
      <c r="AJ52" s="575"/>
      <c r="AK52" s="575"/>
      <c r="AL52" s="575"/>
      <c r="AM52" s="579"/>
      <c r="AN52" s="575"/>
      <c r="AO52" s="575"/>
      <c r="AP52" s="575"/>
      <c r="AQ52" s="575"/>
      <c r="AR52" s="575"/>
      <c r="AS52" s="579"/>
      <c r="AT52" s="575"/>
      <c r="AU52" s="575"/>
      <c r="AV52" s="575"/>
      <c r="AW52" s="575"/>
      <c r="AX52" s="575"/>
      <c r="AY52" s="579"/>
      <c r="AZ52" s="575"/>
      <c r="BA52" s="575"/>
      <c r="BB52" s="575"/>
      <c r="BC52" s="575"/>
      <c r="BD52" s="575"/>
      <c r="BE52" s="579"/>
      <c r="BF52" s="575"/>
      <c r="BG52" s="575"/>
      <c r="BH52" s="575"/>
      <c r="BI52" s="575"/>
      <c r="BJ52" s="575"/>
      <c r="BK52" s="579"/>
      <c r="BL52" s="575"/>
      <c r="BM52" s="575"/>
      <c r="BN52" s="575"/>
      <c r="BO52" s="575"/>
      <c r="BP52" s="575"/>
      <c r="BQ52" s="579"/>
      <c r="BR52" s="575"/>
      <c r="BS52" s="575"/>
      <c r="BT52" s="575"/>
      <c r="BU52" s="575"/>
      <c r="BV52" s="575"/>
      <c r="BW52" s="579"/>
      <c r="BX52" s="267"/>
      <c r="BY52" s="267"/>
      <c r="BZ52" s="267"/>
      <c r="CA52" s="267"/>
      <c r="CB52" s="267"/>
      <c r="CC52" s="241"/>
      <c r="CD52" s="214"/>
      <c r="CE52" s="240"/>
      <c r="CF52" s="240"/>
      <c r="CG52" s="240"/>
      <c r="CH52" s="5"/>
    </row>
    <row r="53" spans="1:86" hidden="1" x14ac:dyDescent="0.2">
      <c r="A53" s="16"/>
      <c r="B53" s="16"/>
      <c r="C53" s="20"/>
      <c r="D53" s="71"/>
      <c r="E53" s="16"/>
      <c r="F53" s="641"/>
      <c r="G53" s="592"/>
      <c r="H53" s="642"/>
      <c r="I53" s="643"/>
      <c r="J53" s="579"/>
      <c r="K53" s="579"/>
      <c r="L53" s="575"/>
      <c r="M53" s="575"/>
      <c r="N53" s="575"/>
      <c r="O53" s="579"/>
      <c r="P53" s="579"/>
      <c r="Q53" s="575"/>
      <c r="R53" s="575"/>
      <c r="S53" s="575"/>
      <c r="T53" s="575"/>
      <c r="U53" s="579"/>
      <c r="V53" s="575"/>
      <c r="W53" s="575"/>
      <c r="X53" s="575"/>
      <c r="Y53" s="575"/>
      <c r="Z53" s="575"/>
      <c r="AA53" s="579"/>
      <c r="AB53" s="575"/>
      <c r="AC53" s="575"/>
      <c r="AD53" s="575"/>
      <c r="AE53" s="575"/>
      <c r="AF53" s="575"/>
      <c r="AG53" s="579"/>
      <c r="AH53" s="575"/>
      <c r="AI53" s="575"/>
      <c r="AJ53" s="575"/>
      <c r="AK53" s="575"/>
      <c r="AL53" s="575"/>
      <c r="AM53" s="579"/>
      <c r="AN53" s="575"/>
      <c r="AO53" s="575"/>
      <c r="AP53" s="575"/>
      <c r="AQ53" s="575"/>
      <c r="AR53" s="575"/>
      <c r="AS53" s="579"/>
      <c r="AT53" s="575"/>
      <c r="AU53" s="575"/>
      <c r="AV53" s="575"/>
      <c r="AW53" s="575"/>
      <c r="AX53" s="575"/>
      <c r="AY53" s="579"/>
      <c r="AZ53" s="575"/>
      <c r="BA53" s="575"/>
      <c r="BB53" s="575"/>
      <c r="BC53" s="575"/>
      <c r="BD53" s="575"/>
      <c r="BE53" s="579"/>
      <c r="BF53" s="575"/>
      <c r="BG53" s="575"/>
      <c r="BH53" s="575"/>
      <c r="BI53" s="575"/>
      <c r="BJ53" s="575"/>
      <c r="BK53" s="579"/>
      <c r="BL53" s="575"/>
      <c r="BM53" s="575"/>
      <c r="BN53" s="575"/>
      <c r="BO53" s="575"/>
      <c r="BP53" s="575"/>
      <c r="BQ53" s="579"/>
      <c r="BR53" s="575"/>
      <c r="BS53" s="575"/>
      <c r="BT53" s="575"/>
      <c r="BU53" s="575"/>
      <c r="BV53" s="575"/>
      <c r="BW53" s="579"/>
      <c r="BX53" s="267"/>
      <c r="BY53" s="267"/>
      <c r="BZ53" s="267"/>
      <c r="CA53" s="267"/>
      <c r="CB53" s="267"/>
      <c r="CC53" s="241"/>
      <c r="CD53" s="214"/>
      <c r="CE53" s="240"/>
      <c r="CF53" s="240"/>
      <c r="CG53" s="240"/>
      <c r="CH53" s="5"/>
    </row>
    <row r="54" spans="1:86" hidden="1" x14ac:dyDescent="0.2">
      <c r="A54" s="11"/>
      <c r="B54" s="63"/>
      <c r="C54" s="15"/>
      <c r="D54" s="64"/>
      <c r="E54" s="63"/>
      <c r="F54" s="634"/>
      <c r="G54" s="640"/>
      <c r="H54" s="639"/>
      <c r="I54" s="644"/>
      <c r="J54" s="579"/>
      <c r="K54" s="579"/>
      <c r="L54" s="575"/>
      <c r="M54" s="575"/>
      <c r="N54" s="575"/>
      <c r="O54" s="579"/>
      <c r="P54" s="579"/>
      <c r="Q54" s="575"/>
      <c r="R54" s="575"/>
      <c r="S54" s="575"/>
      <c r="T54" s="575"/>
      <c r="U54" s="579"/>
      <c r="V54" s="575"/>
      <c r="W54" s="575"/>
      <c r="X54" s="575"/>
      <c r="Y54" s="575"/>
      <c r="Z54" s="575"/>
      <c r="AA54" s="579"/>
      <c r="AB54" s="575"/>
      <c r="AC54" s="575"/>
      <c r="AD54" s="575"/>
      <c r="AE54" s="575"/>
      <c r="AF54" s="575"/>
      <c r="AG54" s="579"/>
      <c r="AH54" s="575"/>
      <c r="AI54" s="575"/>
      <c r="AJ54" s="575"/>
      <c r="AK54" s="575"/>
      <c r="AL54" s="575"/>
      <c r="AM54" s="579"/>
      <c r="AN54" s="575"/>
      <c r="AO54" s="575"/>
      <c r="AP54" s="575"/>
      <c r="AQ54" s="575"/>
      <c r="AR54" s="575"/>
      <c r="AS54" s="579"/>
      <c r="AT54" s="575"/>
      <c r="AU54" s="575"/>
      <c r="AV54" s="575"/>
      <c r="AW54" s="575"/>
      <c r="AX54" s="575"/>
      <c r="AY54" s="579"/>
      <c r="AZ54" s="575"/>
      <c r="BA54" s="575"/>
      <c r="BB54" s="575"/>
      <c r="BC54" s="575"/>
      <c r="BD54" s="575"/>
      <c r="BE54" s="579"/>
      <c r="BF54" s="575"/>
      <c r="BG54" s="575"/>
      <c r="BH54" s="575"/>
      <c r="BI54" s="575"/>
      <c r="BJ54" s="575"/>
      <c r="BK54" s="579"/>
      <c r="BL54" s="575"/>
      <c r="BM54" s="575"/>
      <c r="BN54" s="575"/>
      <c r="BO54" s="575"/>
      <c r="BP54" s="575"/>
      <c r="BQ54" s="579"/>
      <c r="BR54" s="575"/>
      <c r="BS54" s="575"/>
      <c r="BT54" s="575"/>
      <c r="BU54" s="575"/>
      <c r="BV54" s="575"/>
      <c r="BW54" s="579"/>
      <c r="BX54" s="267"/>
      <c r="BY54" s="267"/>
      <c r="BZ54" s="267"/>
      <c r="CA54" s="267"/>
      <c r="CB54" s="267"/>
      <c r="CC54" s="241"/>
      <c r="CD54" s="214"/>
      <c r="CE54" s="240"/>
      <c r="CF54" s="240"/>
      <c r="CG54" s="240"/>
      <c r="CH54" s="5"/>
    </row>
    <row r="55" spans="1:86" hidden="1" x14ac:dyDescent="0.2">
      <c r="A55" s="22"/>
      <c r="B55" s="22"/>
      <c r="C55" s="22"/>
      <c r="D55" s="23"/>
      <c r="E55" s="22"/>
      <c r="F55" s="597"/>
      <c r="G55" s="599"/>
      <c r="H55" s="645"/>
      <c r="I55" s="624"/>
      <c r="J55" s="579"/>
      <c r="K55" s="579"/>
      <c r="L55" s="575"/>
      <c r="M55" s="575"/>
      <c r="N55" s="575"/>
      <c r="O55" s="579"/>
      <c r="P55" s="579"/>
      <c r="Q55" s="575"/>
      <c r="R55" s="575"/>
      <c r="S55" s="575"/>
      <c r="T55" s="575"/>
      <c r="U55" s="579"/>
      <c r="V55" s="575"/>
      <c r="W55" s="575"/>
      <c r="X55" s="575"/>
      <c r="Y55" s="575"/>
      <c r="Z55" s="575"/>
      <c r="AA55" s="579"/>
      <c r="AB55" s="575"/>
      <c r="AC55" s="575"/>
      <c r="AD55" s="575"/>
      <c r="AE55" s="575"/>
      <c r="AF55" s="575"/>
      <c r="AG55" s="579"/>
      <c r="AH55" s="575"/>
      <c r="AI55" s="575"/>
      <c r="AJ55" s="575"/>
      <c r="AK55" s="575"/>
      <c r="AL55" s="575"/>
      <c r="AM55" s="579"/>
      <c r="AN55" s="575"/>
      <c r="AO55" s="575"/>
      <c r="AP55" s="575"/>
      <c r="AQ55" s="575"/>
      <c r="AR55" s="575"/>
      <c r="AS55" s="579"/>
      <c r="AT55" s="575"/>
      <c r="AU55" s="575"/>
      <c r="AV55" s="575"/>
      <c r="AW55" s="575"/>
      <c r="AX55" s="575"/>
      <c r="AY55" s="579"/>
      <c r="AZ55" s="575"/>
      <c r="BA55" s="575"/>
      <c r="BB55" s="575"/>
      <c r="BC55" s="575"/>
      <c r="BD55" s="575"/>
      <c r="BE55" s="579"/>
      <c r="BF55" s="575"/>
      <c r="BG55" s="575"/>
      <c r="BH55" s="575"/>
      <c r="BI55" s="575"/>
      <c r="BJ55" s="575"/>
      <c r="BK55" s="579"/>
      <c r="BL55" s="575"/>
      <c r="BM55" s="575"/>
      <c r="BN55" s="575"/>
      <c r="BO55" s="575"/>
      <c r="BP55" s="575"/>
      <c r="BQ55" s="579"/>
      <c r="BR55" s="575"/>
      <c r="BS55" s="575"/>
      <c r="BT55" s="575"/>
      <c r="BU55" s="575"/>
      <c r="BV55" s="575"/>
      <c r="BW55" s="579"/>
      <c r="BX55" s="267"/>
      <c r="BY55" s="267"/>
      <c r="BZ55" s="267"/>
      <c r="CA55" s="267"/>
      <c r="CB55" s="267"/>
      <c r="CC55" s="241"/>
      <c r="CD55" s="214"/>
      <c r="CE55" s="240"/>
      <c r="CF55" s="240"/>
      <c r="CG55" s="240"/>
      <c r="CH55" s="5"/>
    </row>
    <row r="56" spans="1:86" hidden="1" x14ac:dyDescent="0.2">
      <c r="A56" s="22"/>
      <c r="B56" s="22"/>
      <c r="C56" s="29"/>
      <c r="D56" s="23"/>
      <c r="E56" s="22"/>
      <c r="F56" s="597"/>
      <c r="G56" s="599"/>
      <c r="H56" s="605"/>
      <c r="I56" s="646"/>
      <c r="J56" s="579"/>
      <c r="K56" s="579"/>
      <c r="L56" s="575"/>
      <c r="M56" s="575"/>
      <c r="N56" s="575"/>
      <c r="O56" s="579"/>
      <c r="P56" s="579"/>
      <c r="Q56" s="575"/>
      <c r="R56" s="575"/>
      <c r="S56" s="575"/>
      <c r="T56" s="575"/>
      <c r="U56" s="579"/>
      <c r="V56" s="575"/>
      <c r="W56" s="575"/>
      <c r="X56" s="575"/>
      <c r="Y56" s="575"/>
      <c r="Z56" s="575"/>
      <c r="AA56" s="579"/>
      <c r="AB56" s="575"/>
      <c r="AC56" s="575"/>
      <c r="AD56" s="575"/>
      <c r="AE56" s="575"/>
      <c r="AF56" s="575"/>
      <c r="AG56" s="579"/>
      <c r="AH56" s="575"/>
      <c r="AI56" s="575"/>
      <c r="AJ56" s="575"/>
      <c r="AK56" s="575"/>
      <c r="AL56" s="575"/>
      <c r="AM56" s="579"/>
      <c r="AN56" s="575"/>
      <c r="AO56" s="575"/>
      <c r="AP56" s="575"/>
      <c r="AQ56" s="575"/>
      <c r="AR56" s="575"/>
      <c r="AS56" s="579"/>
      <c r="AT56" s="575"/>
      <c r="AU56" s="575"/>
      <c r="AV56" s="575"/>
      <c r="AW56" s="575"/>
      <c r="AX56" s="575"/>
      <c r="AY56" s="579"/>
      <c r="AZ56" s="575"/>
      <c r="BA56" s="575"/>
      <c r="BB56" s="575"/>
      <c r="BC56" s="575"/>
      <c r="BD56" s="575"/>
      <c r="BE56" s="579"/>
      <c r="BF56" s="575"/>
      <c r="BG56" s="575"/>
      <c r="BH56" s="575"/>
      <c r="BI56" s="575"/>
      <c r="BJ56" s="575"/>
      <c r="BK56" s="579"/>
      <c r="BL56" s="575"/>
      <c r="BM56" s="575"/>
      <c r="BN56" s="575"/>
      <c r="BO56" s="575"/>
      <c r="BP56" s="575"/>
      <c r="BQ56" s="579"/>
      <c r="BR56" s="575"/>
      <c r="BS56" s="575"/>
      <c r="BT56" s="575"/>
      <c r="BU56" s="575"/>
      <c r="BV56" s="575"/>
      <c r="BW56" s="579"/>
      <c r="BX56" s="267"/>
      <c r="BY56" s="267"/>
      <c r="BZ56" s="267"/>
      <c r="CA56" s="267"/>
      <c r="CB56" s="267"/>
      <c r="CC56" s="241"/>
      <c r="CD56" s="214"/>
      <c r="CE56" s="240"/>
      <c r="CF56" s="240"/>
      <c r="CG56" s="240"/>
      <c r="CH56" s="5"/>
    </row>
    <row r="57" spans="1:86" hidden="1" x14ac:dyDescent="0.2">
      <c r="A57" s="22"/>
      <c r="B57" s="22"/>
      <c r="C57" s="29"/>
      <c r="D57" s="31"/>
      <c r="E57" s="22"/>
      <c r="F57" s="597"/>
      <c r="G57" s="599"/>
      <c r="H57" s="605"/>
      <c r="I57" s="646"/>
      <c r="J57" s="579"/>
      <c r="K57" s="579"/>
      <c r="L57" s="575"/>
      <c r="M57" s="575"/>
      <c r="N57" s="575"/>
      <c r="O57" s="579"/>
      <c r="P57" s="579"/>
      <c r="Q57" s="575"/>
      <c r="R57" s="575"/>
      <c r="S57" s="575"/>
      <c r="T57" s="575"/>
      <c r="U57" s="579"/>
      <c r="V57" s="575"/>
      <c r="W57" s="575"/>
      <c r="X57" s="575"/>
      <c r="Y57" s="575"/>
      <c r="Z57" s="575"/>
      <c r="AA57" s="579"/>
      <c r="AB57" s="575"/>
      <c r="AC57" s="575"/>
      <c r="AD57" s="575"/>
      <c r="AE57" s="575"/>
      <c r="AF57" s="575"/>
      <c r="AG57" s="579"/>
      <c r="AH57" s="575"/>
      <c r="AI57" s="575"/>
      <c r="AJ57" s="575"/>
      <c r="AK57" s="575"/>
      <c r="AL57" s="575"/>
      <c r="AM57" s="579"/>
      <c r="AN57" s="575"/>
      <c r="AO57" s="575"/>
      <c r="AP57" s="575"/>
      <c r="AQ57" s="575"/>
      <c r="AR57" s="575"/>
      <c r="AS57" s="579"/>
      <c r="AT57" s="575"/>
      <c r="AU57" s="575"/>
      <c r="AV57" s="575"/>
      <c r="AW57" s="575"/>
      <c r="AX57" s="575"/>
      <c r="AY57" s="579"/>
      <c r="AZ57" s="575"/>
      <c r="BA57" s="575"/>
      <c r="BB57" s="575"/>
      <c r="BC57" s="575"/>
      <c r="BD57" s="575"/>
      <c r="BE57" s="579"/>
      <c r="BF57" s="575"/>
      <c r="BG57" s="575"/>
      <c r="BH57" s="575"/>
      <c r="BI57" s="575"/>
      <c r="BJ57" s="575"/>
      <c r="BK57" s="579"/>
      <c r="BL57" s="575"/>
      <c r="BM57" s="575"/>
      <c r="BN57" s="575"/>
      <c r="BO57" s="575"/>
      <c r="BP57" s="575"/>
      <c r="BQ57" s="579"/>
      <c r="BR57" s="575"/>
      <c r="BS57" s="575"/>
      <c r="BT57" s="575"/>
      <c r="BU57" s="575"/>
      <c r="BV57" s="575"/>
      <c r="BW57" s="579"/>
      <c r="BX57" s="267"/>
      <c r="BY57" s="267"/>
      <c r="BZ57" s="267"/>
      <c r="CA57" s="267"/>
      <c r="CB57" s="267"/>
      <c r="CC57" s="241"/>
      <c r="CD57" s="214"/>
      <c r="CE57" s="240"/>
      <c r="CF57" s="240"/>
      <c r="CG57" s="240"/>
      <c r="CH57" s="5"/>
    </row>
    <row r="58" spans="1:86" hidden="1" x14ac:dyDescent="0.2">
      <c r="A58" s="22"/>
      <c r="B58" s="22"/>
      <c r="C58" s="29"/>
      <c r="D58" s="33"/>
      <c r="E58" s="22"/>
      <c r="F58" s="597"/>
      <c r="G58" s="599"/>
      <c r="H58" s="605"/>
      <c r="I58" s="646"/>
      <c r="J58" s="579"/>
      <c r="K58" s="579"/>
      <c r="L58" s="575"/>
      <c r="M58" s="575"/>
      <c r="N58" s="575"/>
      <c r="O58" s="579"/>
      <c r="P58" s="579"/>
      <c r="Q58" s="575"/>
      <c r="R58" s="575"/>
      <c r="S58" s="575"/>
      <c r="T58" s="575"/>
      <c r="U58" s="579"/>
      <c r="V58" s="575"/>
      <c r="W58" s="575"/>
      <c r="X58" s="575"/>
      <c r="Y58" s="575"/>
      <c r="Z58" s="575"/>
      <c r="AA58" s="579"/>
      <c r="AB58" s="575"/>
      <c r="AC58" s="575"/>
      <c r="AD58" s="575"/>
      <c r="AE58" s="575"/>
      <c r="AF58" s="575"/>
      <c r="AG58" s="579"/>
      <c r="AH58" s="575"/>
      <c r="AI58" s="575"/>
      <c r="AJ58" s="575"/>
      <c r="AK58" s="575"/>
      <c r="AL58" s="575"/>
      <c r="AM58" s="579"/>
      <c r="AN58" s="575"/>
      <c r="AO58" s="575"/>
      <c r="AP58" s="575"/>
      <c r="AQ58" s="575"/>
      <c r="AR58" s="575"/>
      <c r="AS58" s="579"/>
      <c r="AT58" s="575"/>
      <c r="AU58" s="575"/>
      <c r="AV58" s="575"/>
      <c r="AW58" s="575"/>
      <c r="AX58" s="575"/>
      <c r="AY58" s="579"/>
      <c r="AZ58" s="575"/>
      <c r="BA58" s="575"/>
      <c r="BB58" s="575"/>
      <c r="BC58" s="575"/>
      <c r="BD58" s="575"/>
      <c r="BE58" s="579"/>
      <c r="BF58" s="575"/>
      <c r="BG58" s="575"/>
      <c r="BH58" s="575"/>
      <c r="BI58" s="575"/>
      <c r="BJ58" s="575"/>
      <c r="BK58" s="579"/>
      <c r="BL58" s="575"/>
      <c r="BM58" s="575"/>
      <c r="BN58" s="575"/>
      <c r="BO58" s="575"/>
      <c r="BP58" s="575"/>
      <c r="BQ58" s="579"/>
      <c r="BR58" s="575"/>
      <c r="BS58" s="575"/>
      <c r="BT58" s="575"/>
      <c r="BU58" s="575"/>
      <c r="BV58" s="575"/>
      <c r="BW58" s="579"/>
      <c r="BX58" s="267"/>
      <c r="BY58" s="267"/>
      <c r="BZ58" s="267"/>
      <c r="CA58" s="267"/>
      <c r="CB58" s="267"/>
      <c r="CC58" s="241"/>
      <c r="CD58" s="214"/>
      <c r="CE58" s="240"/>
      <c r="CF58" s="240"/>
      <c r="CG58" s="240"/>
      <c r="CH58" s="5"/>
    </row>
    <row r="59" spans="1:86" hidden="1" x14ac:dyDescent="0.2">
      <c r="A59" s="22"/>
      <c r="B59" s="22"/>
      <c r="C59" s="22"/>
      <c r="D59" s="34"/>
      <c r="E59" s="49"/>
      <c r="F59" s="607"/>
      <c r="G59" s="608"/>
      <c r="H59" s="609"/>
      <c r="I59" s="647"/>
      <c r="J59" s="579"/>
      <c r="K59" s="579"/>
      <c r="L59" s="575"/>
      <c r="M59" s="575"/>
      <c r="N59" s="579"/>
      <c r="O59" s="579"/>
      <c r="P59" s="579"/>
      <c r="Q59" s="579"/>
      <c r="R59" s="579"/>
      <c r="S59" s="575"/>
      <c r="T59" s="579"/>
      <c r="U59" s="579"/>
      <c r="V59" s="579"/>
      <c r="W59" s="579"/>
      <c r="X59" s="579"/>
      <c r="Y59" s="575"/>
      <c r="Z59" s="579"/>
      <c r="AA59" s="579"/>
      <c r="AB59" s="579"/>
      <c r="AC59" s="579"/>
      <c r="AD59" s="579"/>
      <c r="AE59" s="575"/>
      <c r="AF59" s="579"/>
      <c r="AG59" s="579"/>
      <c r="AH59" s="579"/>
      <c r="AI59" s="579"/>
      <c r="AJ59" s="579"/>
      <c r="AK59" s="575"/>
      <c r="AL59" s="579"/>
      <c r="AM59" s="579"/>
      <c r="AN59" s="579"/>
      <c r="AO59" s="579"/>
      <c r="AP59" s="579"/>
      <c r="AQ59" s="575"/>
      <c r="AR59" s="579"/>
      <c r="AS59" s="579"/>
      <c r="AT59" s="579"/>
      <c r="AU59" s="579"/>
      <c r="AV59" s="579"/>
      <c r="AW59" s="575"/>
      <c r="AX59" s="579"/>
      <c r="AY59" s="579"/>
      <c r="AZ59" s="579"/>
      <c r="BA59" s="579"/>
      <c r="BB59" s="579"/>
      <c r="BC59" s="575"/>
      <c r="BD59" s="579"/>
      <c r="BE59" s="579"/>
      <c r="BF59" s="579"/>
      <c r="BG59" s="579"/>
      <c r="BH59" s="579"/>
      <c r="BI59" s="575"/>
      <c r="BJ59" s="579"/>
      <c r="BK59" s="579"/>
      <c r="BL59" s="579"/>
      <c r="BM59" s="579"/>
      <c r="BN59" s="579"/>
      <c r="BO59" s="575"/>
      <c r="BP59" s="579"/>
      <c r="BQ59" s="579"/>
      <c r="BR59" s="579"/>
      <c r="BS59" s="579"/>
      <c r="BT59" s="579"/>
      <c r="BU59" s="575"/>
      <c r="BV59" s="579"/>
      <c r="BW59" s="579"/>
      <c r="BX59" s="268"/>
      <c r="BY59" s="268"/>
      <c r="BZ59" s="268"/>
      <c r="CA59" s="267"/>
      <c r="CB59" s="268"/>
      <c r="CC59" s="241"/>
      <c r="CD59" s="214"/>
      <c r="CE59" s="241"/>
      <c r="CF59" s="240"/>
      <c r="CG59" s="241"/>
      <c r="CH59" s="5"/>
    </row>
    <row r="60" spans="1:86" hidden="1" x14ac:dyDescent="0.2">
      <c r="A60" s="22"/>
      <c r="B60" s="22"/>
      <c r="C60" s="22"/>
      <c r="D60" s="34"/>
      <c r="E60" s="22"/>
      <c r="F60" s="607"/>
      <c r="G60" s="608"/>
      <c r="H60" s="609"/>
      <c r="I60" s="647"/>
      <c r="J60" s="579"/>
      <c r="K60" s="579"/>
      <c r="L60" s="575"/>
      <c r="M60" s="575"/>
      <c r="N60" s="579"/>
      <c r="O60" s="579"/>
      <c r="P60" s="579"/>
      <c r="Q60" s="579"/>
      <c r="R60" s="579"/>
      <c r="S60" s="575"/>
      <c r="T60" s="579"/>
      <c r="U60" s="579"/>
      <c r="V60" s="579"/>
      <c r="W60" s="579"/>
      <c r="X60" s="579"/>
      <c r="Y60" s="575"/>
      <c r="Z60" s="579"/>
      <c r="AA60" s="579"/>
      <c r="AB60" s="579"/>
      <c r="AC60" s="579"/>
      <c r="AD60" s="579"/>
      <c r="AE60" s="575"/>
      <c r="AF60" s="579"/>
      <c r="AG60" s="579"/>
      <c r="AH60" s="579"/>
      <c r="AI60" s="579"/>
      <c r="AJ60" s="579"/>
      <c r="AK60" s="575"/>
      <c r="AL60" s="579"/>
      <c r="AM60" s="579"/>
      <c r="AN60" s="579"/>
      <c r="AO60" s="579"/>
      <c r="AP60" s="579"/>
      <c r="AQ60" s="575"/>
      <c r="AR60" s="579"/>
      <c r="AS60" s="579"/>
      <c r="AT60" s="579"/>
      <c r="AU60" s="579"/>
      <c r="AV60" s="579"/>
      <c r="AW60" s="575"/>
      <c r="AX60" s="579"/>
      <c r="AY60" s="579"/>
      <c r="AZ60" s="579"/>
      <c r="BA60" s="579"/>
      <c r="BB60" s="579"/>
      <c r="BC60" s="575"/>
      <c r="BD60" s="579"/>
      <c r="BE60" s="579"/>
      <c r="BF60" s="579"/>
      <c r="BG60" s="579"/>
      <c r="BH60" s="579"/>
      <c r="BI60" s="575"/>
      <c r="BJ60" s="579"/>
      <c r="BK60" s="579"/>
      <c r="BL60" s="579"/>
      <c r="BM60" s="579"/>
      <c r="BN60" s="579"/>
      <c r="BO60" s="575"/>
      <c r="BP60" s="579"/>
      <c r="BQ60" s="579"/>
      <c r="BR60" s="579"/>
      <c r="BS60" s="579"/>
      <c r="BT60" s="579"/>
      <c r="BU60" s="575"/>
      <c r="BV60" s="579"/>
      <c r="BW60" s="579"/>
      <c r="BX60" s="268"/>
      <c r="BY60" s="268"/>
      <c r="BZ60" s="268"/>
      <c r="CA60" s="267"/>
      <c r="CB60" s="268"/>
      <c r="CC60" s="241"/>
      <c r="CD60" s="214"/>
      <c r="CE60" s="241"/>
      <c r="CF60" s="240"/>
      <c r="CG60" s="241"/>
      <c r="CH60" s="5"/>
    </row>
    <row r="61" spans="1:86" hidden="1" x14ac:dyDescent="0.2">
      <c r="A61" s="22"/>
      <c r="B61" s="22"/>
      <c r="C61" s="22"/>
      <c r="D61" s="34"/>
      <c r="E61" s="22"/>
      <c r="F61" s="607"/>
      <c r="G61" s="620"/>
      <c r="H61" s="609"/>
      <c r="I61" s="610"/>
      <c r="J61" s="579"/>
      <c r="K61" s="579"/>
      <c r="L61" s="575"/>
      <c r="M61" s="575"/>
      <c r="N61" s="579"/>
      <c r="O61" s="579"/>
      <c r="P61" s="579"/>
      <c r="Q61" s="575"/>
      <c r="R61" s="579"/>
      <c r="S61" s="575"/>
      <c r="T61" s="579"/>
      <c r="U61" s="579"/>
      <c r="V61" s="579"/>
      <c r="W61" s="575"/>
      <c r="X61" s="579"/>
      <c r="Y61" s="575"/>
      <c r="Z61" s="579"/>
      <c r="AA61" s="579"/>
      <c r="AB61" s="579"/>
      <c r="AC61" s="575"/>
      <c r="AD61" s="579"/>
      <c r="AE61" s="575"/>
      <c r="AF61" s="579"/>
      <c r="AG61" s="579"/>
      <c r="AH61" s="579"/>
      <c r="AI61" s="575"/>
      <c r="AJ61" s="579"/>
      <c r="AK61" s="575"/>
      <c r="AL61" s="579"/>
      <c r="AM61" s="579"/>
      <c r="AN61" s="579"/>
      <c r="AO61" s="575"/>
      <c r="AP61" s="579"/>
      <c r="AQ61" s="575"/>
      <c r="AR61" s="579"/>
      <c r="AS61" s="579"/>
      <c r="AT61" s="579"/>
      <c r="AU61" s="575"/>
      <c r="AV61" s="579"/>
      <c r="AW61" s="575"/>
      <c r="AX61" s="579"/>
      <c r="AY61" s="579"/>
      <c r="AZ61" s="579"/>
      <c r="BA61" s="575"/>
      <c r="BB61" s="579"/>
      <c r="BC61" s="575"/>
      <c r="BD61" s="579"/>
      <c r="BE61" s="579"/>
      <c r="BF61" s="579"/>
      <c r="BG61" s="575"/>
      <c r="BH61" s="579"/>
      <c r="BI61" s="575"/>
      <c r="BJ61" s="579"/>
      <c r="BK61" s="579"/>
      <c r="BL61" s="579"/>
      <c r="BM61" s="575"/>
      <c r="BN61" s="579"/>
      <c r="BO61" s="575"/>
      <c r="BP61" s="579"/>
      <c r="BQ61" s="579"/>
      <c r="BR61" s="579"/>
      <c r="BS61" s="575"/>
      <c r="BT61" s="579"/>
      <c r="BU61" s="575"/>
      <c r="BV61" s="579"/>
      <c r="BW61" s="579"/>
      <c r="BX61" s="268"/>
      <c r="BY61" s="267"/>
      <c r="BZ61" s="268"/>
      <c r="CA61" s="267"/>
      <c r="CB61" s="268"/>
      <c r="CC61" s="241"/>
      <c r="CD61" s="214"/>
      <c r="CE61" s="240"/>
      <c r="CF61" s="240"/>
      <c r="CG61" s="241"/>
      <c r="CH61" s="5"/>
    </row>
    <row r="62" spans="1:86" hidden="1" x14ac:dyDescent="0.2">
      <c r="A62" s="22"/>
      <c r="B62" s="22"/>
      <c r="C62" s="22"/>
      <c r="D62" s="34"/>
      <c r="E62" s="22"/>
      <c r="F62" s="607"/>
      <c r="G62" s="620"/>
      <c r="H62" s="609"/>
      <c r="I62" s="647"/>
      <c r="J62" s="579"/>
      <c r="K62" s="579"/>
      <c r="L62" s="575"/>
      <c r="M62" s="575"/>
      <c r="N62" s="579"/>
      <c r="O62" s="579"/>
      <c r="P62" s="579"/>
      <c r="Q62" s="575"/>
      <c r="R62" s="579"/>
      <c r="S62" s="575"/>
      <c r="T62" s="579"/>
      <c r="U62" s="579"/>
      <c r="V62" s="579"/>
      <c r="W62" s="575"/>
      <c r="X62" s="579"/>
      <c r="Y62" s="575"/>
      <c r="Z62" s="579"/>
      <c r="AA62" s="579"/>
      <c r="AB62" s="579"/>
      <c r="AC62" s="575"/>
      <c r="AD62" s="579"/>
      <c r="AE62" s="575"/>
      <c r="AF62" s="579"/>
      <c r="AG62" s="579"/>
      <c r="AH62" s="579"/>
      <c r="AI62" s="575"/>
      <c r="AJ62" s="579"/>
      <c r="AK62" s="575"/>
      <c r="AL62" s="579"/>
      <c r="AM62" s="579"/>
      <c r="AN62" s="579"/>
      <c r="AO62" s="575"/>
      <c r="AP62" s="579"/>
      <c r="AQ62" s="575"/>
      <c r="AR62" s="579"/>
      <c r="AS62" s="579"/>
      <c r="AT62" s="579"/>
      <c r="AU62" s="575"/>
      <c r="AV62" s="579"/>
      <c r="AW62" s="575"/>
      <c r="AX62" s="579"/>
      <c r="AY62" s="579"/>
      <c r="AZ62" s="579"/>
      <c r="BA62" s="575"/>
      <c r="BB62" s="579"/>
      <c r="BC62" s="575"/>
      <c r="BD62" s="579"/>
      <c r="BE62" s="579"/>
      <c r="BF62" s="579"/>
      <c r="BG62" s="575"/>
      <c r="BH62" s="579"/>
      <c r="BI62" s="575"/>
      <c r="BJ62" s="579"/>
      <c r="BK62" s="579"/>
      <c r="BL62" s="579"/>
      <c r="BM62" s="575"/>
      <c r="BN62" s="579"/>
      <c r="BO62" s="575"/>
      <c r="BP62" s="579"/>
      <c r="BQ62" s="579"/>
      <c r="BR62" s="579"/>
      <c r="BS62" s="575"/>
      <c r="BT62" s="579"/>
      <c r="BU62" s="575"/>
      <c r="BV62" s="579"/>
      <c r="BW62" s="579"/>
      <c r="BX62" s="268"/>
      <c r="BY62" s="267"/>
      <c r="BZ62" s="268"/>
      <c r="CA62" s="267"/>
      <c r="CB62" s="268"/>
      <c r="CC62" s="241"/>
      <c r="CD62" s="214"/>
      <c r="CE62" s="240"/>
      <c r="CF62" s="240"/>
      <c r="CG62" s="241"/>
      <c r="CH62" s="5"/>
    </row>
    <row r="63" spans="1:86" hidden="1" x14ac:dyDescent="0.2">
      <c r="A63" s="22"/>
      <c r="B63" s="22"/>
      <c r="C63" s="22"/>
      <c r="D63" s="34"/>
      <c r="E63" s="22"/>
      <c r="F63" s="607"/>
      <c r="G63" s="608"/>
      <c r="H63" s="609"/>
      <c r="I63" s="648"/>
      <c r="J63" s="579"/>
      <c r="K63" s="579"/>
      <c r="L63" s="575"/>
      <c r="M63" s="575"/>
      <c r="N63" s="579"/>
      <c r="O63" s="579"/>
      <c r="P63" s="579"/>
      <c r="Q63" s="575"/>
      <c r="R63" s="579"/>
      <c r="S63" s="575"/>
      <c r="T63" s="579"/>
      <c r="U63" s="579"/>
      <c r="V63" s="579"/>
      <c r="W63" s="575"/>
      <c r="X63" s="579"/>
      <c r="Y63" s="575"/>
      <c r="Z63" s="579"/>
      <c r="AA63" s="579"/>
      <c r="AB63" s="579"/>
      <c r="AC63" s="575"/>
      <c r="AD63" s="579"/>
      <c r="AE63" s="575"/>
      <c r="AF63" s="579"/>
      <c r="AG63" s="579"/>
      <c r="AH63" s="579"/>
      <c r="AI63" s="575"/>
      <c r="AJ63" s="579"/>
      <c r="AK63" s="575"/>
      <c r="AL63" s="579"/>
      <c r="AM63" s="579"/>
      <c r="AN63" s="579"/>
      <c r="AO63" s="575"/>
      <c r="AP63" s="579"/>
      <c r="AQ63" s="575"/>
      <c r="AR63" s="579"/>
      <c r="AS63" s="579"/>
      <c r="AT63" s="579"/>
      <c r="AU63" s="575"/>
      <c r="AV63" s="579"/>
      <c r="AW63" s="575"/>
      <c r="AX63" s="579"/>
      <c r="AY63" s="579"/>
      <c r="AZ63" s="579"/>
      <c r="BA63" s="575"/>
      <c r="BB63" s="579"/>
      <c r="BC63" s="575"/>
      <c r="BD63" s="579"/>
      <c r="BE63" s="579"/>
      <c r="BF63" s="579"/>
      <c r="BG63" s="575"/>
      <c r="BH63" s="579"/>
      <c r="BI63" s="575"/>
      <c r="BJ63" s="579"/>
      <c r="BK63" s="579"/>
      <c r="BL63" s="579"/>
      <c r="BM63" s="575"/>
      <c r="BN63" s="579"/>
      <c r="BO63" s="575"/>
      <c r="BP63" s="579"/>
      <c r="BQ63" s="579"/>
      <c r="BR63" s="579"/>
      <c r="BS63" s="575"/>
      <c r="BT63" s="579"/>
      <c r="BU63" s="575"/>
      <c r="BV63" s="579"/>
      <c r="BW63" s="579"/>
      <c r="BX63" s="268"/>
      <c r="BY63" s="267"/>
      <c r="BZ63" s="268"/>
      <c r="CA63" s="267"/>
      <c r="CB63" s="268"/>
      <c r="CC63" s="241"/>
      <c r="CD63" s="214"/>
      <c r="CE63" s="240"/>
      <c r="CF63" s="240"/>
      <c r="CG63" s="241"/>
      <c r="CH63" s="5"/>
    </row>
    <row r="64" spans="1:86" hidden="1" x14ac:dyDescent="0.2">
      <c r="A64" s="22"/>
      <c r="B64" s="22"/>
      <c r="C64" s="22"/>
      <c r="D64" s="34"/>
      <c r="E64" s="22"/>
      <c r="F64" s="607"/>
      <c r="G64" s="608"/>
      <c r="H64" s="609"/>
      <c r="I64" s="648"/>
      <c r="J64" s="579"/>
      <c r="K64" s="579"/>
      <c r="L64" s="575"/>
      <c r="M64" s="575"/>
      <c r="N64" s="579"/>
      <c r="O64" s="579"/>
      <c r="P64" s="579"/>
      <c r="Q64" s="575"/>
      <c r="R64" s="579"/>
      <c r="S64" s="575"/>
      <c r="T64" s="579"/>
      <c r="U64" s="579"/>
      <c r="V64" s="579"/>
      <c r="W64" s="575"/>
      <c r="X64" s="579"/>
      <c r="Y64" s="575"/>
      <c r="Z64" s="579"/>
      <c r="AA64" s="579"/>
      <c r="AB64" s="579"/>
      <c r="AC64" s="575"/>
      <c r="AD64" s="579"/>
      <c r="AE64" s="575"/>
      <c r="AF64" s="579"/>
      <c r="AG64" s="579"/>
      <c r="AH64" s="579"/>
      <c r="AI64" s="575"/>
      <c r="AJ64" s="579"/>
      <c r="AK64" s="575"/>
      <c r="AL64" s="579"/>
      <c r="AM64" s="579"/>
      <c r="AN64" s="579"/>
      <c r="AO64" s="575"/>
      <c r="AP64" s="579"/>
      <c r="AQ64" s="575"/>
      <c r="AR64" s="579"/>
      <c r="AS64" s="579"/>
      <c r="AT64" s="579"/>
      <c r="AU64" s="575"/>
      <c r="AV64" s="579"/>
      <c r="AW64" s="575"/>
      <c r="AX64" s="579"/>
      <c r="AY64" s="579"/>
      <c r="AZ64" s="579"/>
      <c r="BA64" s="575"/>
      <c r="BB64" s="579"/>
      <c r="BC64" s="575"/>
      <c r="BD64" s="579"/>
      <c r="BE64" s="579"/>
      <c r="BF64" s="579"/>
      <c r="BG64" s="575"/>
      <c r="BH64" s="579"/>
      <c r="BI64" s="575"/>
      <c r="BJ64" s="579"/>
      <c r="BK64" s="579"/>
      <c r="BL64" s="579"/>
      <c r="BM64" s="575"/>
      <c r="BN64" s="579"/>
      <c r="BO64" s="575"/>
      <c r="BP64" s="579"/>
      <c r="BQ64" s="579"/>
      <c r="BR64" s="579"/>
      <c r="BS64" s="575"/>
      <c r="BT64" s="579"/>
      <c r="BU64" s="575"/>
      <c r="BV64" s="579"/>
      <c r="BW64" s="579"/>
      <c r="BX64" s="268"/>
      <c r="BY64" s="267"/>
      <c r="BZ64" s="268"/>
      <c r="CA64" s="267"/>
      <c r="CB64" s="268"/>
      <c r="CC64" s="241"/>
      <c r="CD64" s="214"/>
      <c r="CE64" s="240"/>
      <c r="CF64" s="240"/>
      <c r="CG64" s="241"/>
      <c r="CH64" s="5"/>
    </row>
    <row r="65" spans="1:86" hidden="1" x14ac:dyDescent="0.2">
      <c r="A65" s="22"/>
      <c r="B65" s="22"/>
      <c r="C65" s="22"/>
      <c r="D65" s="34"/>
      <c r="E65" s="22"/>
      <c r="F65" s="607"/>
      <c r="G65" s="608"/>
      <c r="H65" s="609"/>
      <c r="I65" s="648"/>
      <c r="J65" s="579"/>
      <c r="K65" s="579"/>
      <c r="L65" s="575"/>
      <c r="M65" s="575"/>
      <c r="N65" s="579"/>
      <c r="O65" s="579"/>
      <c r="P65" s="579"/>
      <c r="Q65" s="575"/>
      <c r="R65" s="579"/>
      <c r="S65" s="575"/>
      <c r="T65" s="579"/>
      <c r="U65" s="579"/>
      <c r="V65" s="579"/>
      <c r="W65" s="575"/>
      <c r="X65" s="579"/>
      <c r="Y65" s="575"/>
      <c r="Z65" s="579"/>
      <c r="AA65" s="579"/>
      <c r="AB65" s="579"/>
      <c r="AC65" s="575"/>
      <c r="AD65" s="579"/>
      <c r="AE65" s="575"/>
      <c r="AF65" s="579"/>
      <c r="AG65" s="579"/>
      <c r="AH65" s="579"/>
      <c r="AI65" s="575"/>
      <c r="AJ65" s="579"/>
      <c r="AK65" s="575"/>
      <c r="AL65" s="579"/>
      <c r="AM65" s="579"/>
      <c r="AN65" s="579"/>
      <c r="AO65" s="575"/>
      <c r="AP65" s="579"/>
      <c r="AQ65" s="575"/>
      <c r="AR65" s="579"/>
      <c r="AS65" s="579"/>
      <c r="AT65" s="579"/>
      <c r="AU65" s="575"/>
      <c r="AV65" s="579"/>
      <c r="AW65" s="575"/>
      <c r="AX65" s="579"/>
      <c r="AY65" s="579"/>
      <c r="AZ65" s="579"/>
      <c r="BA65" s="575"/>
      <c r="BB65" s="579"/>
      <c r="BC65" s="575"/>
      <c r="BD65" s="579"/>
      <c r="BE65" s="579"/>
      <c r="BF65" s="579"/>
      <c r="BG65" s="575"/>
      <c r="BH65" s="579"/>
      <c r="BI65" s="575"/>
      <c r="BJ65" s="579"/>
      <c r="BK65" s="579"/>
      <c r="BL65" s="579"/>
      <c r="BM65" s="575"/>
      <c r="BN65" s="579"/>
      <c r="BO65" s="575"/>
      <c r="BP65" s="579"/>
      <c r="BQ65" s="579"/>
      <c r="BR65" s="579"/>
      <c r="BS65" s="575"/>
      <c r="BT65" s="579"/>
      <c r="BU65" s="575"/>
      <c r="BV65" s="579"/>
      <c r="BW65" s="579"/>
      <c r="BX65" s="268"/>
      <c r="BY65" s="267"/>
      <c r="BZ65" s="268"/>
      <c r="CA65" s="267"/>
      <c r="CB65" s="268"/>
      <c r="CC65" s="241"/>
      <c r="CD65" s="214"/>
      <c r="CE65" s="240"/>
      <c r="CF65" s="240"/>
      <c r="CG65" s="241"/>
      <c r="CH65" s="5"/>
    </row>
    <row r="66" spans="1:86" hidden="1" x14ac:dyDescent="0.2">
      <c r="A66" s="38"/>
      <c r="B66" s="38"/>
      <c r="C66" s="38"/>
      <c r="D66" s="39"/>
      <c r="E66" s="22"/>
      <c r="F66" s="612"/>
      <c r="G66" s="613"/>
      <c r="H66" s="614"/>
      <c r="I66" s="648"/>
      <c r="J66" s="579"/>
      <c r="K66" s="579"/>
      <c r="L66" s="575"/>
      <c r="M66" s="575"/>
      <c r="N66" s="579"/>
      <c r="O66" s="579"/>
      <c r="P66" s="579"/>
      <c r="Q66" s="575"/>
      <c r="R66" s="579"/>
      <c r="S66" s="575"/>
      <c r="T66" s="579"/>
      <c r="U66" s="579"/>
      <c r="V66" s="579"/>
      <c r="W66" s="575"/>
      <c r="X66" s="579"/>
      <c r="Y66" s="575"/>
      <c r="Z66" s="579"/>
      <c r="AA66" s="579"/>
      <c r="AB66" s="579"/>
      <c r="AC66" s="575"/>
      <c r="AD66" s="579"/>
      <c r="AE66" s="575"/>
      <c r="AF66" s="579"/>
      <c r="AG66" s="579"/>
      <c r="AH66" s="579"/>
      <c r="AI66" s="575"/>
      <c r="AJ66" s="579"/>
      <c r="AK66" s="575"/>
      <c r="AL66" s="579"/>
      <c r="AM66" s="579"/>
      <c r="AN66" s="579"/>
      <c r="AO66" s="575"/>
      <c r="AP66" s="579"/>
      <c r="AQ66" s="575"/>
      <c r="AR66" s="579"/>
      <c r="AS66" s="579"/>
      <c r="AT66" s="579"/>
      <c r="AU66" s="575"/>
      <c r="AV66" s="579"/>
      <c r="AW66" s="575"/>
      <c r="AX66" s="579"/>
      <c r="AY66" s="579"/>
      <c r="AZ66" s="579"/>
      <c r="BA66" s="575"/>
      <c r="BB66" s="579"/>
      <c r="BC66" s="575"/>
      <c r="BD66" s="579"/>
      <c r="BE66" s="579"/>
      <c r="BF66" s="579"/>
      <c r="BG66" s="575"/>
      <c r="BH66" s="579"/>
      <c r="BI66" s="575"/>
      <c r="BJ66" s="579"/>
      <c r="BK66" s="579"/>
      <c r="BL66" s="579"/>
      <c r="BM66" s="575"/>
      <c r="BN66" s="579"/>
      <c r="BO66" s="575"/>
      <c r="BP66" s="579"/>
      <c r="BQ66" s="579"/>
      <c r="BR66" s="579"/>
      <c r="BS66" s="575"/>
      <c r="BT66" s="579"/>
      <c r="BU66" s="575"/>
      <c r="BV66" s="579"/>
      <c r="BW66" s="579"/>
      <c r="BX66" s="268"/>
      <c r="BY66" s="267"/>
      <c r="BZ66" s="268"/>
      <c r="CA66" s="267"/>
      <c r="CB66" s="268"/>
      <c r="CC66" s="241"/>
      <c r="CD66" s="214"/>
      <c r="CE66" s="240"/>
      <c r="CF66" s="240"/>
      <c r="CG66" s="241"/>
      <c r="CH66" s="5"/>
    </row>
    <row r="67" spans="1:86" hidden="1" x14ac:dyDescent="0.2">
      <c r="A67" s="22"/>
      <c r="B67" s="22"/>
      <c r="C67" s="22"/>
      <c r="D67" s="34"/>
      <c r="E67" s="22"/>
      <c r="F67" s="607"/>
      <c r="G67" s="608"/>
      <c r="H67" s="609"/>
      <c r="I67" s="648"/>
      <c r="J67" s="579"/>
      <c r="K67" s="579"/>
      <c r="L67" s="575"/>
      <c r="M67" s="575"/>
      <c r="N67" s="579"/>
      <c r="O67" s="579"/>
      <c r="P67" s="579"/>
      <c r="Q67" s="575"/>
      <c r="R67" s="579"/>
      <c r="S67" s="575"/>
      <c r="T67" s="579"/>
      <c r="U67" s="579"/>
      <c r="V67" s="579"/>
      <c r="W67" s="575"/>
      <c r="X67" s="579"/>
      <c r="Y67" s="575"/>
      <c r="Z67" s="579"/>
      <c r="AA67" s="579"/>
      <c r="AB67" s="579"/>
      <c r="AC67" s="575"/>
      <c r="AD67" s="579"/>
      <c r="AE67" s="575"/>
      <c r="AF67" s="579"/>
      <c r="AG67" s="579"/>
      <c r="AH67" s="579"/>
      <c r="AI67" s="575"/>
      <c r="AJ67" s="579"/>
      <c r="AK67" s="575"/>
      <c r="AL67" s="579"/>
      <c r="AM67" s="579"/>
      <c r="AN67" s="579"/>
      <c r="AO67" s="575"/>
      <c r="AP67" s="579"/>
      <c r="AQ67" s="575"/>
      <c r="AR67" s="579"/>
      <c r="AS67" s="579"/>
      <c r="AT67" s="579"/>
      <c r="AU67" s="575"/>
      <c r="AV67" s="579"/>
      <c r="AW67" s="575"/>
      <c r="AX67" s="579"/>
      <c r="AY67" s="579"/>
      <c r="AZ67" s="579"/>
      <c r="BA67" s="575"/>
      <c r="BB67" s="579"/>
      <c r="BC67" s="575"/>
      <c r="BD67" s="579"/>
      <c r="BE67" s="579"/>
      <c r="BF67" s="579"/>
      <c r="BG67" s="575"/>
      <c r="BH67" s="579"/>
      <c r="BI67" s="575"/>
      <c r="BJ67" s="579"/>
      <c r="BK67" s="579"/>
      <c r="BL67" s="579"/>
      <c r="BM67" s="575"/>
      <c r="BN67" s="579"/>
      <c r="BO67" s="575"/>
      <c r="BP67" s="579"/>
      <c r="BQ67" s="579"/>
      <c r="BR67" s="579"/>
      <c r="BS67" s="575"/>
      <c r="BT67" s="579"/>
      <c r="BU67" s="575"/>
      <c r="BV67" s="579"/>
      <c r="BW67" s="579"/>
      <c r="BX67" s="268"/>
      <c r="BY67" s="267"/>
      <c r="BZ67" s="268"/>
      <c r="CA67" s="267"/>
      <c r="CB67" s="268"/>
      <c r="CC67" s="241"/>
      <c r="CD67" s="214"/>
      <c r="CE67" s="240"/>
      <c r="CF67" s="240"/>
      <c r="CG67" s="241"/>
      <c r="CH67" s="5"/>
    </row>
    <row r="68" spans="1:86" hidden="1" x14ac:dyDescent="0.2">
      <c r="A68" s="22"/>
      <c r="B68" s="22"/>
      <c r="C68" s="22"/>
      <c r="D68" s="34"/>
      <c r="E68" s="22"/>
      <c r="F68" s="607"/>
      <c r="G68" s="608"/>
      <c r="H68" s="609"/>
      <c r="I68" s="648"/>
      <c r="J68" s="579"/>
      <c r="K68" s="579"/>
      <c r="L68" s="575"/>
      <c r="M68" s="575"/>
      <c r="N68" s="579"/>
      <c r="O68" s="579"/>
      <c r="P68" s="579"/>
      <c r="Q68" s="575"/>
      <c r="R68" s="579"/>
      <c r="S68" s="575"/>
      <c r="T68" s="579"/>
      <c r="U68" s="579"/>
      <c r="V68" s="579"/>
      <c r="W68" s="575"/>
      <c r="X68" s="579"/>
      <c r="Y68" s="575"/>
      <c r="Z68" s="579"/>
      <c r="AA68" s="579"/>
      <c r="AB68" s="579"/>
      <c r="AC68" s="575"/>
      <c r="AD68" s="579"/>
      <c r="AE68" s="575"/>
      <c r="AF68" s="579"/>
      <c r="AG68" s="579"/>
      <c r="AH68" s="579"/>
      <c r="AI68" s="575"/>
      <c r="AJ68" s="579"/>
      <c r="AK68" s="575"/>
      <c r="AL68" s="579"/>
      <c r="AM68" s="579"/>
      <c r="AN68" s="579"/>
      <c r="AO68" s="575"/>
      <c r="AP68" s="579"/>
      <c r="AQ68" s="575"/>
      <c r="AR68" s="579"/>
      <c r="AS68" s="579"/>
      <c r="AT68" s="579"/>
      <c r="AU68" s="575"/>
      <c r="AV68" s="579"/>
      <c r="AW68" s="575"/>
      <c r="AX68" s="579"/>
      <c r="AY68" s="579"/>
      <c r="AZ68" s="579"/>
      <c r="BA68" s="575"/>
      <c r="BB68" s="579"/>
      <c r="BC68" s="575"/>
      <c r="BD68" s="579"/>
      <c r="BE68" s="579"/>
      <c r="BF68" s="579"/>
      <c r="BG68" s="575"/>
      <c r="BH68" s="579"/>
      <c r="BI68" s="575"/>
      <c r="BJ68" s="579"/>
      <c r="BK68" s="579"/>
      <c r="BL68" s="579"/>
      <c r="BM68" s="575"/>
      <c r="BN68" s="579"/>
      <c r="BO68" s="575"/>
      <c r="BP68" s="579"/>
      <c r="BQ68" s="579"/>
      <c r="BR68" s="579"/>
      <c r="BS68" s="575"/>
      <c r="BT68" s="579"/>
      <c r="BU68" s="575"/>
      <c r="BV68" s="579"/>
      <c r="BW68" s="579"/>
      <c r="BX68" s="268"/>
      <c r="BY68" s="267"/>
      <c r="BZ68" s="268"/>
      <c r="CA68" s="267"/>
      <c r="CB68" s="268"/>
      <c r="CC68" s="241"/>
      <c r="CD68" s="214"/>
      <c r="CE68" s="240"/>
      <c r="CF68" s="240"/>
      <c r="CG68" s="241"/>
      <c r="CH68" s="5"/>
    </row>
    <row r="69" spans="1:86" hidden="1" x14ac:dyDescent="0.2">
      <c r="A69" s="22"/>
      <c r="B69" s="22"/>
      <c r="C69" s="22"/>
      <c r="D69" s="34"/>
      <c r="E69" s="22"/>
      <c r="F69" s="607"/>
      <c r="G69" s="608"/>
      <c r="H69" s="609"/>
      <c r="I69" s="648"/>
      <c r="J69" s="579"/>
      <c r="K69" s="579"/>
      <c r="L69" s="575"/>
      <c r="M69" s="575"/>
      <c r="N69" s="579"/>
      <c r="O69" s="579"/>
      <c r="P69" s="579"/>
      <c r="Q69" s="575"/>
      <c r="R69" s="579"/>
      <c r="S69" s="575"/>
      <c r="T69" s="579"/>
      <c r="U69" s="579"/>
      <c r="V69" s="579"/>
      <c r="W69" s="575"/>
      <c r="X69" s="579"/>
      <c r="Y69" s="575"/>
      <c r="Z69" s="579"/>
      <c r="AA69" s="579"/>
      <c r="AB69" s="579"/>
      <c r="AC69" s="575"/>
      <c r="AD69" s="579"/>
      <c r="AE69" s="575"/>
      <c r="AF69" s="579"/>
      <c r="AG69" s="579"/>
      <c r="AH69" s="579"/>
      <c r="AI69" s="575"/>
      <c r="AJ69" s="579"/>
      <c r="AK69" s="575"/>
      <c r="AL69" s="579"/>
      <c r="AM69" s="579"/>
      <c r="AN69" s="579"/>
      <c r="AO69" s="575"/>
      <c r="AP69" s="579"/>
      <c r="AQ69" s="575"/>
      <c r="AR69" s="579"/>
      <c r="AS69" s="579"/>
      <c r="AT69" s="579"/>
      <c r="AU69" s="575"/>
      <c r="AV69" s="579"/>
      <c r="AW69" s="575"/>
      <c r="AX69" s="579"/>
      <c r="AY69" s="579"/>
      <c r="AZ69" s="579"/>
      <c r="BA69" s="575"/>
      <c r="BB69" s="579"/>
      <c r="BC69" s="575"/>
      <c r="BD69" s="579"/>
      <c r="BE69" s="579"/>
      <c r="BF69" s="579"/>
      <c r="BG69" s="575"/>
      <c r="BH69" s="579"/>
      <c r="BI69" s="575"/>
      <c r="BJ69" s="579"/>
      <c r="BK69" s="579"/>
      <c r="BL69" s="579"/>
      <c r="BM69" s="575"/>
      <c r="BN69" s="579"/>
      <c r="BO69" s="575"/>
      <c r="BP69" s="579"/>
      <c r="BQ69" s="579"/>
      <c r="BR69" s="579"/>
      <c r="BS69" s="575"/>
      <c r="BT69" s="579"/>
      <c r="BU69" s="575"/>
      <c r="BV69" s="579"/>
      <c r="BW69" s="579"/>
      <c r="BX69" s="268"/>
      <c r="BY69" s="267"/>
      <c r="BZ69" s="268"/>
      <c r="CA69" s="267"/>
      <c r="CB69" s="268"/>
      <c r="CC69" s="241"/>
      <c r="CD69" s="214"/>
      <c r="CE69" s="240"/>
      <c r="CF69" s="240"/>
      <c r="CG69" s="241"/>
      <c r="CH69" s="5"/>
    </row>
    <row r="70" spans="1:86" hidden="1" x14ac:dyDescent="0.2">
      <c r="A70" s="7"/>
      <c r="B70" s="43"/>
      <c r="C70" s="7"/>
      <c r="D70" s="44"/>
      <c r="E70" s="22"/>
      <c r="F70" s="649"/>
      <c r="G70" s="617"/>
      <c r="H70" s="650"/>
      <c r="I70" s="651"/>
      <c r="J70" s="579"/>
      <c r="K70" s="579"/>
      <c r="L70" s="575"/>
      <c r="M70" s="575"/>
      <c r="N70" s="579"/>
      <c r="O70" s="579"/>
      <c r="P70" s="579"/>
      <c r="Q70" s="575"/>
      <c r="R70" s="579"/>
      <c r="S70" s="575"/>
      <c r="T70" s="579"/>
      <c r="U70" s="579"/>
      <c r="V70" s="579"/>
      <c r="W70" s="575"/>
      <c r="X70" s="579"/>
      <c r="Y70" s="575"/>
      <c r="Z70" s="579"/>
      <c r="AA70" s="579"/>
      <c r="AB70" s="579"/>
      <c r="AC70" s="575"/>
      <c r="AD70" s="579"/>
      <c r="AE70" s="575"/>
      <c r="AF70" s="579"/>
      <c r="AG70" s="579"/>
      <c r="AH70" s="579"/>
      <c r="AI70" s="575"/>
      <c r="AJ70" s="579"/>
      <c r="AK70" s="575"/>
      <c r="AL70" s="579"/>
      <c r="AM70" s="579"/>
      <c r="AN70" s="579"/>
      <c r="AO70" s="575"/>
      <c r="AP70" s="579"/>
      <c r="AQ70" s="575"/>
      <c r="AR70" s="579"/>
      <c r="AS70" s="579"/>
      <c r="AT70" s="579"/>
      <c r="AU70" s="575"/>
      <c r="AV70" s="579"/>
      <c r="AW70" s="575"/>
      <c r="AX70" s="579"/>
      <c r="AY70" s="579"/>
      <c r="AZ70" s="579"/>
      <c r="BA70" s="575"/>
      <c r="BB70" s="579"/>
      <c r="BC70" s="575"/>
      <c r="BD70" s="579"/>
      <c r="BE70" s="579"/>
      <c r="BF70" s="579"/>
      <c r="BG70" s="575"/>
      <c r="BH70" s="579"/>
      <c r="BI70" s="575"/>
      <c r="BJ70" s="579"/>
      <c r="BK70" s="579"/>
      <c r="BL70" s="579"/>
      <c r="BM70" s="575"/>
      <c r="BN70" s="579"/>
      <c r="BO70" s="575"/>
      <c r="BP70" s="579"/>
      <c r="BQ70" s="579"/>
      <c r="BR70" s="579"/>
      <c r="BS70" s="575"/>
      <c r="BT70" s="579"/>
      <c r="BU70" s="575"/>
      <c r="BV70" s="579"/>
      <c r="BW70" s="579"/>
      <c r="BX70" s="268"/>
      <c r="BY70" s="267"/>
      <c r="BZ70" s="268"/>
      <c r="CA70" s="267"/>
      <c r="CB70" s="268"/>
      <c r="CC70" s="241"/>
      <c r="CD70" s="214"/>
      <c r="CE70" s="240"/>
      <c r="CF70" s="240"/>
      <c r="CG70" s="241"/>
      <c r="CH70" s="5"/>
    </row>
    <row r="71" spans="1:86" hidden="1" x14ac:dyDescent="0.2">
      <c r="A71" s="22"/>
      <c r="B71" s="22"/>
      <c r="C71" s="22"/>
      <c r="D71" s="34"/>
      <c r="E71" s="22"/>
      <c r="F71" s="607"/>
      <c r="G71" s="608"/>
      <c r="H71" s="609"/>
      <c r="I71" s="648"/>
      <c r="J71" s="579"/>
      <c r="K71" s="579"/>
      <c r="L71" s="575"/>
      <c r="M71" s="575"/>
      <c r="N71" s="579"/>
      <c r="O71" s="579"/>
      <c r="P71" s="579"/>
      <c r="Q71" s="575"/>
      <c r="R71" s="579"/>
      <c r="S71" s="575"/>
      <c r="T71" s="579"/>
      <c r="U71" s="579"/>
      <c r="V71" s="579"/>
      <c r="W71" s="575"/>
      <c r="X71" s="579"/>
      <c r="Y71" s="575"/>
      <c r="Z71" s="579"/>
      <c r="AA71" s="579"/>
      <c r="AB71" s="579"/>
      <c r="AC71" s="575"/>
      <c r="AD71" s="579"/>
      <c r="AE71" s="575"/>
      <c r="AF71" s="579"/>
      <c r="AG71" s="579"/>
      <c r="AH71" s="579"/>
      <c r="AI71" s="575"/>
      <c r="AJ71" s="579"/>
      <c r="AK71" s="575"/>
      <c r="AL71" s="579"/>
      <c r="AM71" s="579"/>
      <c r="AN71" s="579"/>
      <c r="AO71" s="575"/>
      <c r="AP71" s="579"/>
      <c r="AQ71" s="575"/>
      <c r="AR71" s="579"/>
      <c r="AS71" s="579"/>
      <c r="AT71" s="579"/>
      <c r="AU71" s="575"/>
      <c r="AV71" s="579"/>
      <c r="AW71" s="575"/>
      <c r="AX71" s="579"/>
      <c r="AY71" s="579"/>
      <c r="AZ71" s="579"/>
      <c r="BA71" s="575"/>
      <c r="BB71" s="579"/>
      <c r="BC71" s="575"/>
      <c r="BD71" s="579"/>
      <c r="BE71" s="579"/>
      <c r="BF71" s="579"/>
      <c r="BG71" s="575"/>
      <c r="BH71" s="579"/>
      <c r="BI71" s="575"/>
      <c r="BJ71" s="579"/>
      <c r="BK71" s="579"/>
      <c r="BL71" s="579"/>
      <c r="BM71" s="575"/>
      <c r="BN71" s="579"/>
      <c r="BO71" s="575"/>
      <c r="BP71" s="579"/>
      <c r="BQ71" s="579"/>
      <c r="BR71" s="579"/>
      <c r="BS71" s="575"/>
      <c r="BT71" s="579"/>
      <c r="BU71" s="575"/>
      <c r="BV71" s="579"/>
      <c r="BW71" s="579"/>
      <c r="BX71" s="268"/>
      <c r="BY71" s="267"/>
      <c r="BZ71" s="268"/>
      <c r="CA71" s="267"/>
      <c r="CB71" s="268"/>
      <c r="CC71" s="241"/>
      <c r="CD71" s="214"/>
      <c r="CE71" s="240"/>
      <c r="CF71" s="240"/>
      <c r="CG71" s="241"/>
      <c r="CH71" s="5"/>
    </row>
    <row r="72" spans="1:86" hidden="1" x14ac:dyDescent="0.2">
      <c r="A72" s="22"/>
      <c r="B72" s="22"/>
      <c r="C72" s="22"/>
      <c r="D72" s="34"/>
      <c r="E72" s="22"/>
      <c r="F72" s="607"/>
      <c r="G72" s="608"/>
      <c r="H72" s="600"/>
      <c r="I72" s="648"/>
      <c r="J72" s="579"/>
      <c r="K72" s="579"/>
      <c r="L72" s="575"/>
      <c r="M72" s="575"/>
      <c r="N72" s="579"/>
      <c r="O72" s="579"/>
      <c r="P72" s="579"/>
      <c r="Q72" s="575"/>
      <c r="R72" s="579"/>
      <c r="S72" s="575"/>
      <c r="T72" s="579"/>
      <c r="U72" s="579"/>
      <c r="V72" s="579"/>
      <c r="W72" s="575"/>
      <c r="X72" s="579"/>
      <c r="Y72" s="575"/>
      <c r="Z72" s="579"/>
      <c r="AA72" s="579"/>
      <c r="AB72" s="579"/>
      <c r="AC72" s="575"/>
      <c r="AD72" s="579"/>
      <c r="AE72" s="575"/>
      <c r="AF72" s="579"/>
      <c r="AG72" s="579"/>
      <c r="AH72" s="579"/>
      <c r="AI72" s="575"/>
      <c r="AJ72" s="579"/>
      <c r="AK72" s="575"/>
      <c r="AL72" s="579"/>
      <c r="AM72" s="579"/>
      <c r="AN72" s="579"/>
      <c r="AO72" s="575"/>
      <c r="AP72" s="579"/>
      <c r="AQ72" s="575"/>
      <c r="AR72" s="579"/>
      <c r="AS72" s="579"/>
      <c r="AT72" s="579"/>
      <c r="AU72" s="575"/>
      <c r="AV72" s="579"/>
      <c r="AW72" s="575"/>
      <c r="AX72" s="579"/>
      <c r="AY72" s="579"/>
      <c r="AZ72" s="579"/>
      <c r="BA72" s="575"/>
      <c r="BB72" s="579"/>
      <c r="BC72" s="575"/>
      <c r="BD72" s="579"/>
      <c r="BE72" s="579"/>
      <c r="BF72" s="579"/>
      <c r="BG72" s="575"/>
      <c r="BH72" s="579"/>
      <c r="BI72" s="575"/>
      <c r="BJ72" s="579"/>
      <c r="BK72" s="579"/>
      <c r="BL72" s="579"/>
      <c r="BM72" s="575"/>
      <c r="BN72" s="579"/>
      <c r="BO72" s="575"/>
      <c r="BP72" s="579"/>
      <c r="BQ72" s="579"/>
      <c r="BR72" s="579"/>
      <c r="BS72" s="575"/>
      <c r="BT72" s="579"/>
      <c r="BU72" s="575"/>
      <c r="BV72" s="579"/>
      <c r="BW72" s="579"/>
      <c r="BX72" s="268"/>
      <c r="BY72" s="267"/>
      <c r="BZ72" s="268"/>
      <c r="CA72" s="267"/>
      <c r="CB72" s="268"/>
      <c r="CC72" s="241"/>
      <c r="CD72" s="214"/>
      <c r="CE72" s="240"/>
      <c r="CF72" s="240"/>
      <c r="CG72" s="241"/>
      <c r="CH72" s="5"/>
    </row>
    <row r="73" spans="1:86" hidden="1" x14ac:dyDescent="0.2">
      <c r="A73" s="22"/>
      <c r="B73" s="22"/>
      <c r="C73" s="22"/>
      <c r="D73" s="34"/>
      <c r="E73" s="22"/>
      <c r="F73" s="607"/>
      <c r="G73" s="608"/>
      <c r="H73" s="600"/>
      <c r="I73" s="648"/>
      <c r="J73" s="579"/>
      <c r="K73" s="579"/>
      <c r="L73" s="575"/>
      <c r="M73" s="575"/>
      <c r="N73" s="579"/>
      <c r="O73" s="579"/>
      <c r="P73" s="579"/>
      <c r="Q73" s="575"/>
      <c r="R73" s="579"/>
      <c r="S73" s="575"/>
      <c r="T73" s="579"/>
      <c r="U73" s="579"/>
      <c r="V73" s="579"/>
      <c r="W73" s="575"/>
      <c r="X73" s="579"/>
      <c r="Y73" s="575"/>
      <c r="Z73" s="579"/>
      <c r="AA73" s="579"/>
      <c r="AB73" s="579"/>
      <c r="AC73" s="575"/>
      <c r="AD73" s="579"/>
      <c r="AE73" s="575"/>
      <c r="AF73" s="579"/>
      <c r="AG73" s="579"/>
      <c r="AH73" s="579"/>
      <c r="AI73" s="575"/>
      <c r="AJ73" s="579"/>
      <c r="AK73" s="575"/>
      <c r="AL73" s="579"/>
      <c r="AM73" s="579"/>
      <c r="AN73" s="579"/>
      <c r="AO73" s="575"/>
      <c r="AP73" s="579"/>
      <c r="AQ73" s="575"/>
      <c r="AR73" s="579"/>
      <c r="AS73" s="579"/>
      <c r="AT73" s="579"/>
      <c r="AU73" s="575"/>
      <c r="AV73" s="579"/>
      <c r="AW73" s="575"/>
      <c r="AX73" s="579"/>
      <c r="AY73" s="579"/>
      <c r="AZ73" s="579"/>
      <c r="BA73" s="575"/>
      <c r="BB73" s="579"/>
      <c r="BC73" s="575"/>
      <c r="BD73" s="579"/>
      <c r="BE73" s="579"/>
      <c r="BF73" s="579"/>
      <c r="BG73" s="575"/>
      <c r="BH73" s="579"/>
      <c r="BI73" s="575"/>
      <c r="BJ73" s="579"/>
      <c r="BK73" s="579"/>
      <c r="BL73" s="579"/>
      <c r="BM73" s="575"/>
      <c r="BN73" s="579"/>
      <c r="BO73" s="575"/>
      <c r="BP73" s="579"/>
      <c r="BQ73" s="579"/>
      <c r="BR73" s="579"/>
      <c r="BS73" s="575"/>
      <c r="BT73" s="579"/>
      <c r="BU73" s="575"/>
      <c r="BV73" s="579"/>
      <c r="BW73" s="579"/>
      <c r="BX73" s="268"/>
      <c r="BY73" s="267"/>
      <c r="BZ73" s="268"/>
      <c r="CA73" s="267"/>
      <c r="CB73" s="268"/>
      <c r="CC73" s="241"/>
      <c r="CD73" s="214"/>
      <c r="CE73" s="240"/>
      <c r="CF73" s="240"/>
      <c r="CG73" s="241"/>
      <c r="CH73" s="5"/>
    </row>
    <row r="74" spans="1:86" hidden="1" x14ac:dyDescent="0.2">
      <c r="A74" s="22"/>
      <c r="B74" s="22"/>
      <c r="C74" s="22"/>
      <c r="D74" s="31"/>
      <c r="E74" s="22"/>
      <c r="F74" s="607"/>
      <c r="G74" s="599"/>
      <c r="H74" s="605"/>
      <c r="I74" s="648"/>
      <c r="J74" s="579"/>
      <c r="K74" s="579"/>
      <c r="L74" s="575"/>
      <c r="M74" s="575"/>
      <c r="N74" s="579"/>
      <c r="O74" s="579"/>
      <c r="P74" s="579"/>
      <c r="Q74" s="575"/>
      <c r="R74" s="579"/>
      <c r="S74" s="575"/>
      <c r="T74" s="579"/>
      <c r="U74" s="579"/>
      <c r="V74" s="579"/>
      <c r="W74" s="575"/>
      <c r="X74" s="579"/>
      <c r="Y74" s="575"/>
      <c r="Z74" s="579"/>
      <c r="AA74" s="579"/>
      <c r="AB74" s="579"/>
      <c r="AC74" s="575"/>
      <c r="AD74" s="579"/>
      <c r="AE74" s="575"/>
      <c r="AF74" s="579"/>
      <c r="AG74" s="579"/>
      <c r="AH74" s="579"/>
      <c r="AI74" s="575"/>
      <c r="AJ74" s="579"/>
      <c r="AK74" s="575"/>
      <c r="AL74" s="579"/>
      <c r="AM74" s="579"/>
      <c r="AN74" s="579"/>
      <c r="AO74" s="575"/>
      <c r="AP74" s="579"/>
      <c r="AQ74" s="575"/>
      <c r="AR74" s="579"/>
      <c r="AS74" s="579"/>
      <c r="AT74" s="579"/>
      <c r="AU74" s="575"/>
      <c r="AV74" s="579"/>
      <c r="AW74" s="575"/>
      <c r="AX74" s="579"/>
      <c r="AY74" s="579"/>
      <c r="AZ74" s="579"/>
      <c r="BA74" s="575"/>
      <c r="BB74" s="579"/>
      <c r="BC74" s="575"/>
      <c r="BD74" s="579"/>
      <c r="BE74" s="579"/>
      <c r="BF74" s="579"/>
      <c r="BG74" s="575"/>
      <c r="BH74" s="579"/>
      <c r="BI74" s="575"/>
      <c r="BJ74" s="579"/>
      <c r="BK74" s="579"/>
      <c r="BL74" s="579"/>
      <c r="BM74" s="575"/>
      <c r="BN74" s="579"/>
      <c r="BO74" s="575"/>
      <c r="BP74" s="579"/>
      <c r="BQ74" s="579"/>
      <c r="BR74" s="579"/>
      <c r="BS74" s="575"/>
      <c r="BT74" s="579"/>
      <c r="BU74" s="575"/>
      <c r="BV74" s="579"/>
      <c r="BW74" s="579"/>
      <c r="BX74" s="268"/>
      <c r="BY74" s="267"/>
      <c r="BZ74" s="268"/>
      <c r="CA74" s="267"/>
      <c r="CB74" s="268"/>
      <c r="CC74" s="241"/>
      <c r="CD74" s="214"/>
      <c r="CE74" s="240"/>
      <c r="CF74" s="240"/>
      <c r="CG74" s="241"/>
      <c r="CH74" s="5"/>
    </row>
    <row r="75" spans="1:86" hidden="1" x14ac:dyDescent="0.2">
      <c r="A75" s="22"/>
      <c r="B75" s="22"/>
      <c r="C75" s="22"/>
      <c r="D75" s="33"/>
      <c r="E75" s="22"/>
      <c r="F75" s="607"/>
      <c r="G75" s="608"/>
      <c r="H75" s="645"/>
      <c r="I75" s="648"/>
      <c r="J75" s="579"/>
      <c r="K75" s="579"/>
      <c r="L75" s="575"/>
      <c r="M75" s="575"/>
      <c r="N75" s="579"/>
      <c r="O75" s="579"/>
      <c r="P75" s="579"/>
      <c r="Q75" s="575"/>
      <c r="R75" s="579"/>
      <c r="S75" s="575"/>
      <c r="T75" s="579"/>
      <c r="U75" s="579"/>
      <c r="V75" s="579"/>
      <c r="W75" s="575"/>
      <c r="X75" s="579"/>
      <c r="Y75" s="575"/>
      <c r="Z75" s="579"/>
      <c r="AA75" s="579"/>
      <c r="AB75" s="579"/>
      <c r="AC75" s="575"/>
      <c r="AD75" s="579"/>
      <c r="AE75" s="575"/>
      <c r="AF75" s="579"/>
      <c r="AG75" s="579"/>
      <c r="AH75" s="579"/>
      <c r="AI75" s="575"/>
      <c r="AJ75" s="579"/>
      <c r="AK75" s="575"/>
      <c r="AL75" s="579"/>
      <c r="AM75" s="579"/>
      <c r="AN75" s="579"/>
      <c r="AO75" s="575"/>
      <c r="AP75" s="579"/>
      <c r="AQ75" s="575"/>
      <c r="AR75" s="579"/>
      <c r="AS75" s="579"/>
      <c r="AT75" s="579"/>
      <c r="AU75" s="575"/>
      <c r="AV75" s="579"/>
      <c r="AW75" s="575"/>
      <c r="AX75" s="579"/>
      <c r="AY75" s="579"/>
      <c r="AZ75" s="579"/>
      <c r="BA75" s="575"/>
      <c r="BB75" s="579"/>
      <c r="BC75" s="575"/>
      <c r="BD75" s="579"/>
      <c r="BE75" s="579"/>
      <c r="BF75" s="579"/>
      <c r="BG75" s="575"/>
      <c r="BH75" s="579"/>
      <c r="BI75" s="575"/>
      <c r="BJ75" s="579"/>
      <c r="BK75" s="579"/>
      <c r="BL75" s="579"/>
      <c r="BM75" s="575"/>
      <c r="BN75" s="579"/>
      <c r="BO75" s="575"/>
      <c r="BP75" s="579"/>
      <c r="BQ75" s="579"/>
      <c r="BR75" s="579"/>
      <c r="BS75" s="575"/>
      <c r="BT75" s="579"/>
      <c r="BU75" s="575"/>
      <c r="BV75" s="579"/>
      <c r="BW75" s="579"/>
      <c r="BX75" s="268"/>
      <c r="BY75" s="267"/>
      <c r="BZ75" s="268"/>
      <c r="CA75" s="267"/>
      <c r="CB75" s="268"/>
      <c r="CC75" s="241"/>
      <c r="CD75" s="214"/>
      <c r="CE75" s="240"/>
      <c r="CF75" s="240"/>
      <c r="CG75" s="241"/>
      <c r="CH75" s="5"/>
    </row>
    <row r="76" spans="1:86" hidden="1" x14ac:dyDescent="0.2">
      <c r="A76" s="22"/>
      <c r="B76" s="22"/>
      <c r="C76" s="22"/>
      <c r="D76" s="34"/>
      <c r="E76" s="22"/>
      <c r="F76" s="607"/>
      <c r="G76" s="608"/>
      <c r="H76" s="609"/>
      <c r="I76" s="648"/>
      <c r="J76" s="579"/>
      <c r="K76" s="579"/>
      <c r="L76" s="575"/>
      <c r="M76" s="575"/>
      <c r="N76" s="579"/>
      <c r="O76" s="579"/>
      <c r="P76" s="579"/>
      <c r="Q76" s="575"/>
      <c r="R76" s="579"/>
      <c r="S76" s="575"/>
      <c r="T76" s="579"/>
      <c r="U76" s="579"/>
      <c r="V76" s="579"/>
      <c r="W76" s="575"/>
      <c r="X76" s="579"/>
      <c r="Y76" s="575"/>
      <c r="Z76" s="579"/>
      <c r="AA76" s="579"/>
      <c r="AB76" s="579"/>
      <c r="AC76" s="575"/>
      <c r="AD76" s="579"/>
      <c r="AE76" s="575"/>
      <c r="AF76" s="579"/>
      <c r="AG76" s="579"/>
      <c r="AH76" s="579"/>
      <c r="AI76" s="575"/>
      <c r="AJ76" s="579"/>
      <c r="AK76" s="575"/>
      <c r="AL76" s="579"/>
      <c r="AM76" s="579"/>
      <c r="AN76" s="579"/>
      <c r="AO76" s="575"/>
      <c r="AP76" s="579"/>
      <c r="AQ76" s="575"/>
      <c r="AR76" s="579"/>
      <c r="AS76" s="579"/>
      <c r="AT76" s="579"/>
      <c r="AU76" s="575"/>
      <c r="AV76" s="579"/>
      <c r="AW76" s="575"/>
      <c r="AX76" s="579"/>
      <c r="AY76" s="579"/>
      <c r="AZ76" s="579"/>
      <c r="BA76" s="575"/>
      <c r="BB76" s="579"/>
      <c r="BC76" s="575"/>
      <c r="BD76" s="579"/>
      <c r="BE76" s="579"/>
      <c r="BF76" s="579"/>
      <c r="BG76" s="575"/>
      <c r="BH76" s="579"/>
      <c r="BI76" s="575"/>
      <c r="BJ76" s="579"/>
      <c r="BK76" s="579"/>
      <c r="BL76" s="579"/>
      <c r="BM76" s="575"/>
      <c r="BN76" s="579"/>
      <c r="BO76" s="575"/>
      <c r="BP76" s="579"/>
      <c r="BQ76" s="579"/>
      <c r="BR76" s="579"/>
      <c r="BS76" s="575"/>
      <c r="BT76" s="579"/>
      <c r="BU76" s="575"/>
      <c r="BV76" s="579"/>
      <c r="BW76" s="579"/>
      <c r="BX76" s="268"/>
      <c r="BY76" s="267"/>
      <c r="BZ76" s="268"/>
      <c r="CA76" s="267"/>
      <c r="CB76" s="268"/>
      <c r="CC76" s="241"/>
      <c r="CD76" s="214"/>
      <c r="CE76" s="240"/>
      <c r="CF76" s="240"/>
      <c r="CG76" s="241"/>
      <c r="CH76" s="5"/>
    </row>
    <row r="77" spans="1:86" hidden="1" x14ac:dyDescent="0.2">
      <c r="A77" s="82"/>
      <c r="B77" s="82"/>
      <c r="C77" s="82"/>
      <c r="D77" s="83"/>
      <c r="E77" s="82"/>
      <c r="F77" s="626"/>
      <c r="G77" s="654"/>
      <c r="H77" s="593"/>
      <c r="I77" s="629"/>
      <c r="J77" s="629"/>
      <c r="K77" s="629"/>
      <c r="L77" s="629"/>
      <c r="M77" s="629"/>
      <c r="N77" s="629"/>
      <c r="O77" s="629"/>
      <c r="P77" s="629"/>
      <c r="Q77" s="629"/>
      <c r="R77" s="629"/>
      <c r="S77" s="629"/>
      <c r="T77" s="629"/>
      <c r="U77" s="629"/>
      <c r="V77" s="629"/>
      <c r="W77" s="629"/>
      <c r="X77" s="629"/>
      <c r="Y77" s="629"/>
      <c r="Z77" s="629"/>
      <c r="AA77" s="629"/>
      <c r="AB77" s="629"/>
      <c r="AC77" s="629"/>
      <c r="AD77" s="629"/>
      <c r="AE77" s="629"/>
      <c r="AF77" s="629"/>
      <c r="AG77" s="629"/>
      <c r="AH77" s="629"/>
      <c r="AI77" s="629"/>
      <c r="AJ77" s="629"/>
      <c r="AK77" s="629"/>
      <c r="AL77" s="629"/>
      <c r="AM77" s="629"/>
      <c r="AN77" s="629"/>
      <c r="AO77" s="629"/>
      <c r="AP77" s="629"/>
      <c r="AQ77" s="629"/>
      <c r="AR77" s="629"/>
      <c r="AS77" s="629"/>
      <c r="AT77" s="629"/>
      <c r="AU77" s="629"/>
      <c r="AV77" s="629"/>
      <c r="AW77" s="629"/>
      <c r="AX77" s="629"/>
      <c r="AY77" s="629"/>
      <c r="AZ77" s="629"/>
      <c r="BA77" s="629"/>
      <c r="BB77" s="629"/>
      <c r="BC77" s="629"/>
      <c r="BD77" s="629"/>
      <c r="BE77" s="629"/>
      <c r="BF77" s="629"/>
      <c r="BG77" s="629"/>
      <c r="BH77" s="629"/>
      <c r="BI77" s="629"/>
      <c r="BJ77" s="629"/>
      <c r="BK77" s="629"/>
      <c r="BL77" s="629"/>
      <c r="BM77" s="629"/>
      <c r="BN77" s="629"/>
      <c r="BO77" s="629"/>
      <c r="BP77" s="629"/>
      <c r="BQ77" s="629"/>
      <c r="BR77" s="629"/>
      <c r="BS77" s="629"/>
      <c r="BT77" s="629"/>
      <c r="BU77" s="629"/>
      <c r="BV77" s="629"/>
      <c r="BW77" s="629"/>
      <c r="BX77" s="269"/>
      <c r="BY77" s="269"/>
      <c r="BZ77" s="269"/>
      <c r="CA77" s="269"/>
      <c r="CB77" s="269"/>
      <c r="CC77" s="242"/>
      <c r="CD77" s="215"/>
      <c r="CE77" s="242"/>
      <c r="CF77" s="242"/>
      <c r="CG77" s="242"/>
      <c r="CH77" s="5"/>
    </row>
    <row r="78" spans="1:86" hidden="1" x14ac:dyDescent="0.2">
      <c r="A78" s="7"/>
      <c r="B78" s="7"/>
      <c r="C78" s="7"/>
      <c r="D78" s="56"/>
      <c r="E78" s="7"/>
      <c r="F78" s="626"/>
      <c r="G78" s="627"/>
      <c r="H78" s="631"/>
      <c r="I78" s="632"/>
      <c r="J78" s="579"/>
      <c r="K78" s="579"/>
      <c r="L78" s="575"/>
      <c r="M78" s="575"/>
      <c r="N78" s="575"/>
      <c r="O78" s="579"/>
      <c r="P78" s="579"/>
      <c r="Q78" s="575"/>
      <c r="R78" s="575"/>
      <c r="S78" s="575"/>
      <c r="T78" s="575"/>
      <c r="U78" s="579"/>
      <c r="V78" s="575"/>
      <c r="W78" s="575"/>
      <c r="X78" s="575"/>
      <c r="Y78" s="575"/>
      <c r="Z78" s="575"/>
      <c r="AA78" s="579"/>
      <c r="AB78" s="575"/>
      <c r="AC78" s="575"/>
      <c r="AD78" s="575"/>
      <c r="AE78" s="575"/>
      <c r="AF78" s="575"/>
      <c r="AG78" s="579"/>
      <c r="AH78" s="575"/>
      <c r="AI78" s="575"/>
      <c r="AJ78" s="575"/>
      <c r="AK78" s="575"/>
      <c r="AL78" s="575"/>
      <c r="AM78" s="579"/>
      <c r="AN78" s="575"/>
      <c r="AO78" s="575"/>
      <c r="AP78" s="575"/>
      <c r="AQ78" s="575"/>
      <c r="AR78" s="575"/>
      <c r="AS78" s="579"/>
      <c r="AT78" s="575"/>
      <c r="AU78" s="575"/>
      <c r="AV78" s="575"/>
      <c r="AW78" s="575"/>
      <c r="AX78" s="575"/>
      <c r="AY78" s="579"/>
      <c r="AZ78" s="575"/>
      <c r="BA78" s="575"/>
      <c r="BB78" s="575"/>
      <c r="BC78" s="575"/>
      <c r="BD78" s="575"/>
      <c r="BE78" s="579"/>
      <c r="BF78" s="575"/>
      <c r="BG78" s="575"/>
      <c r="BH78" s="575"/>
      <c r="BI78" s="575"/>
      <c r="BJ78" s="575"/>
      <c r="BK78" s="579"/>
      <c r="BL78" s="575"/>
      <c r="BM78" s="575"/>
      <c r="BN78" s="575"/>
      <c r="BO78" s="575"/>
      <c r="BP78" s="575"/>
      <c r="BQ78" s="579"/>
      <c r="BR78" s="575"/>
      <c r="BS78" s="575"/>
      <c r="BT78" s="575"/>
      <c r="BU78" s="575"/>
      <c r="BV78" s="575"/>
      <c r="BW78" s="579"/>
      <c r="BX78" s="267"/>
      <c r="BY78" s="267"/>
      <c r="BZ78" s="267"/>
      <c r="CA78" s="267"/>
      <c r="CB78" s="267"/>
      <c r="CC78" s="241"/>
      <c r="CD78" s="214"/>
      <c r="CE78" s="240"/>
      <c r="CF78" s="240"/>
      <c r="CG78" s="240"/>
      <c r="CH78" s="5"/>
    </row>
    <row r="79" spans="1:86" hidden="1" x14ac:dyDescent="0.2">
      <c r="A79" s="11"/>
      <c r="B79" s="11"/>
      <c r="C79" s="11"/>
      <c r="D79" s="64"/>
      <c r="E79" s="11"/>
      <c r="F79" s="634"/>
      <c r="G79" s="586"/>
      <c r="H79" s="635"/>
      <c r="I79" s="636"/>
      <c r="J79" s="579"/>
      <c r="K79" s="579"/>
      <c r="L79" s="575"/>
      <c r="M79" s="575"/>
      <c r="N79" s="575"/>
      <c r="O79" s="579"/>
      <c r="P79" s="579"/>
      <c r="Q79" s="575"/>
      <c r="R79" s="575"/>
      <c r="S79" s="575"/>
      <c r="T79" s="575"/>
      <c r="U79" s="579"/>
      <c r="V79" s="575"/>
      <c r="W79" s="575"/>
      <c r="X79" s="575"/>
      <c r="Y79" s="575"/>
      <c r="Z79" s="575"/>
      <c r="AA79" s="579"/>
      <c r="AB79" s="575"/>
      <c r="AC79" s="575"/>
      <c r="AD79" s="575"/>
      <c r="AE79" s="575"/>
      <c r="AF79" s="575"/>
      <c r="AG79" s="579"/>
      <c r="AH79" s="575"/>
      <c r="AI79" s="575"/>
      <c r="AJ79" s="575"/>
      <c r="AK79" s="575"/>
      <c r="AL79" s="575"/>
      <c r="AM79" s="579"/>
      <c r="AN79" s="575"/>
      <c r="AO79" s="575"/>
      <c r="AP79" s="575"/>
      <c r="AQ79" s="575"/>
      <c r="AR79" s="575"/>
      <c r="AS79" s="579"/>
      <c r="AT79" s="575"/>
      <c r="AU79" s="575"/>
      <c r="AV79" s="575"/>
      <c r="AW79" s="575"/>
      <c r="AX79" s="575"/>
      <c r="AY79" s="579"/>
      <c r="AZ79" s="575"/>
      <c r="BA79" s="575"/>
      <c r="BB79" s="575"/>
      <c r="BC79" s="575"/>
      <c r="BD79" s="575"/>
      <c r="BE79" s="579"/>
      <c r="BF79" s="575"/>
      <c r="BG79" s="575"/>
      <c r="BH79" s="575"/>
      <c r="BI79" s="575"/>
      <c r="BJ79" s="575"/>
      <c r="BK79" s="579"/>
      <c r="BL79" s="575"/>
      <c r="BM79" s="575"/>
      <c r="BN79" s="575"/>
      <c r="BO79" s="575"/>
      <c r="BP79" s="575"/>
      <c r="BQ79" s="579"/>
      <c r="BR79" s="575"/>
      <c r="BS79" s="575"/>
      <c r="BT79" s="575"/>
      <c r="BU79" s="575"/>
      <c r="BV79" s="575"/>
      <c r="BW79" s="579"/>
      <c r="BX79" s="267"/>
      <c r="BY79" s="267"/>
      <c r="BZ79" s="267"/>
      <c r="CA79" s="267"/>
      <c r="CB79" s="267"/>
      <c r="CC79" s="241"/>
      <c r="CD79" s="214"/>
      <c r="CE79" s="240"/>
      <c r="CF79" s="240"/>
      <c r="CG79" s="240"/>
      <c r="CH79" s="5"/>
    </row>
    <row r="80" spans="1:86" hidden="1" x14ac:dyDescent="0.2">
      <c r="A80" s="11"/>
      <c r="B80" s="11"/>
      <c r="C80" s="11"/>
      <c r="D80" s="64"/>
      <c r="E80" s="11"/>
      <c r="F80" s="634"/>
      <c r="G80" s="586"/>
      <c r="H80" s="637"/>
      <c r="I80" s="636"/>
      <c r="J80" s="579"/>
      <c r="K80" s="579"/>
      <c r="L80" s="575"/>
      <c r="M80" s="575"/>
      <c r="N80" s="575"/>
      <c r="O80" s="579"/>
      <c r="P80" s="579"/>
      <c r="Q80" s="575"/>
      <c r="R80" s="575"/>
      <c r="S80" s="575"/>
      <c r="T80" s="575"/>
      <c r="U80" s="579"/>
      <c r="V80" s="575"/>
      <c r="W80" s="575"/>
      <c r="X80" s="575"/>
      <c r="Y80" s="575"/>
      <c r="Z80" s="575"/>
      <c r="AA80" s="579"/>
      <c r="AB80" s="575"/>
      <c r="AC80" s="575"/>
      <c r="AD80" s="575"/>
      <c r="AE80" s="575"/>
      <c r="AF80" s="575"/>
      <c r="AG80" s="579"/>
      <c r="AH80" s="575"/>
      <c r="AI80" s="575"/>
      <c r="AJ80" s="575"/>
      <c r="AK80" s="575"/>
      <c r="AL80" s="575"/>
      <c r="AM80" s="579"/>
      <c r="AN80" s="575"/>
      <c r="AO80" s="575"/>
      <c r="AP80" s="575"/>
      <c r="AQ80" s="575"/>
      <c r="AR80" s="575"/>
      <c r="AS80" s="579"/>
      <c r="AT80" s="575"/>
      <c r="AU80" s="575"/>
      <c r="AV80" s="575"/>
      <c r="AW80" s="575"/>
      <c r="AX80" s="575"/>
      <c r="AY80" s="579"/>
      <c r="AZ80" s="575"/>
      <c r="BA80" s="575"/>
      <c r="BB80" s="575"/>
      <c r="BC80" s="575"/>
      <c r="BD80" s="575"/>
      <c r="BE80" s="579"/>
      <c r="BF80" s="575"/>
      <c r="BG80" s="575"/>
      <c r="BH80" s="575"/>
      <c r="BI80" s="575"/>
      <c r="BJ80" s="575"/>
      <c r="BK80" s="579"/>
      <c r="BL80" s="575"/>
      <c r="BM80" s="575"/>
      <c r="BN80" s="575"/>
      <c r="BO80" s="575"/>
      <c r="BP80" s="575"/>
      <c r="BQ80" s="579"/>
      <c r="BR80" s="575"/>
      <c r="BS80" s="575"/>
      <c r="BT80" s="575"/>
      <c r="BU80" s="575"/>
      <c r="BV80" s="575"/>
      <c r="BW80" s="579"/>
      <c r="BX80" s="267"/>
      <c r="BY80" s="267"/>
      <c r="BZ80" s="267"/>
      <c r="CA80" s="267"/>
      <c r="CB80" s="267"/>
      <c r="CC80" s="241"/>
      <c r="CD80" s="214"/>
      <c r="CE80" s="240"/>
      <c r="CF80" s="240"/>
      <c r="CG80" s="240"/>
      <c r="CH80" s="5"/>
    </row>
    <row r="81" spans="1:86" hidden="1" x14ac:dyDescent="0.2">
      <c r="A81" s="11"/>
      <c r="B81" s="11"/>
      <c r="C81" s="11"/>
      <c r="D81" s="64"/>
      <c r="E81" s="11"/>
      <c r="F81" s="634"/>
      <c r="G81" s="586"/>
      <c r="H81" s="639"/>
      <c r="I81" s="636"/>
      <c r="J81" s="579"/>
      <c r="K81" s="579"/>
      <c r="L81" s="575"/>
      <c r="M81" s="575"/>
      <c r="N81" s="575"/>
      <c r="O81" s="579"/>
      <c r="P81" s="579"/>
      <c r="Q81" s="575"/>
      <c r="R81" s="575"/>
      <c r="S81" s="575"/>
      <c r="T81" s="575"/>
      <c r="U81" s="579"/>
      <c r="V81" s="575"/>
      <c r="W81" s="575"/>
      <c r="X81" s="575"/>
      <c r="Y81" s="575"/>
      <c r="Z81" s="575"/>
      <c r="AA81" s="579"/>
      <c r="AB81" s="575"/>
      <c r="AC81" s="575"/>
      <c r="AD81" s="575"/>
      <c r="AE81" s="575"/>
      <c r="AF81" s="575"/>
      <c r="AG81" s="579"/>
      <c r="AH81" s="575"/>
      <c r="AI81" s="575"/>
      <c r="AJ81" s="575"/>
      <c r="AK81" s="575"/>
      <c r="AL81" s="575"/>
      <c r="AM81" s="579"/>
      <c r="AN81" s="575"/>
      <c r="AO81" s="575"/>
      <c r="AP81" s="575"/>
      <c r="AQ81" s="575"/>
      <c r="AR81" s="575"/>
      <c r="AS81" s="579"/>
      <c r="AT81" s="575"/>
      <c r="AU81" s="575"/>
      <c r="AV81" s="575"/>
      <c r="AW81" s="575"/>
      <c r="AX81" s="575"/>
      <c r="AY81" s="579"/>
      <c r="AZ81" s="575"/>
      <c r="BA81" s="575"/>
      <c r="BB81" s="575"/>
      <c r="BC81" s="575"/>
      <c r="BD81" s="575"/>
      <c r="BE81" s="579"/>
      <c r="BF81" s="575"/>
      <c r="BG81" s="575"/>
      <c r="BH81" s="575"/>
      <c r="BI81" s="575"/>
      <c r="BJ81" s="575"/>
      <c r="BK81" s="579"/>
      <c r="BL81" s="575"/>
      <c r="BM81" s="575"/>
      <c r="BN81" s="575"/>
      <c r="BO81" s="575"/>
      <c r="BP81" s="575"/>
      <c r="BQ81" s="579"/>
      <c r="BR81" s="575"/>
      <c r="BS81" s="575"/>
      <c r="BT81" s="575"/>
      <c r="BU81" s="575"/>
      <c r="BV81" s="575"/>
      <c r="BW81" s="579"/>
      <c r="BX81" s="267"/>
      <c r="BY81" s="267"/>
      <c r="BZ81" s="267"/>
      <c r="CA81" s="267"/>
      <c r="CB81" s="267"/>
      <c r="CC81" s="241"/>
      <c r="CD81" s="214"/>
      <c r="CE81" s="240"/>
      <c r="CF81" s="240"/>
      <c r="CG81" s="240"/>
      <c r="CH81" s="5"/>
    </row>
    <row r="82" spans="1:86" hidden="1" x14ac:dyDescent="0.2">
      <c r="A82" s="11"/>
      <c r="B82" s="11"/>
      <c r="C82" s="11"/>
      <c r="D82" s="64"/>
      <c r="E82" s="11"/>
      <c r="F82" s="634"/>
      <c r="G82" s="640"/>
      <c r="H82" s="639"/>
      <c r="I82" s="636"/>
      <c r="J82" s="579"/>
      <c r="K82" s="579"/>
      <c r="L82" s="575"/>
      <c r="M82" s="575"/>
      <c r="N82" s="575"/>
      <c r="O82" s="579"/>
      <c r="P82" s="579"/>
      <c r="Q82" s="575"/>
      <c r="R82" s="575"/>
      <c r="S82" s="575"/>
      <c r="T82" s="575"/>
      <c r="U82" s="579"/>
      <c r="V82" s="575"/>
      <c r="W82" s="575"/>
      <c r="X82" s="575"/>
      <c r="Y82" s="575"/>
      <c r="Z82" s="575"/>
      <c r="AA82" s="579"/>
      <c r="AB82" s="575"/>
      <c r="AC82" s="575"/>
      <c r="AD82" s="575"/>
      <c r="AE82" s="575"/>
      <c r="AF82" s="575"/>
      <c r="AG82" s="579"/>
      <c r="AH82" s="575"/>
      <c r="AI82" s="575"/>
      <c r="AJ82" s="575"/>
      <c r="AK82" s="575"/>
      <c r="AL82" s="575"/>
      <c r="AM82" s="579"/>
      <c r="AN82" s="575"/>
      <c r="AO82" s="575"/>
      <c r="AP82" s="575"/>
      <c r="AQ82" s="575"/>
      <c r="AR82" s="575"/>
      <c r="AS82" s="579"/>
      <c r="AT82" s="575"/>
      <c r="AU82" s="575"/>
      <c r="AV82" s="575"/>
      <c r="AW82" s="575"/>
      <c r="AX82" s="575"/>
      <c r="AY82" s="579"/>
      <c r="AZ82" s="575"/>
      <c r="BA82" s="575"/>
      <c r="BB82" s="575"/>
      <c r="BC82" s="575"/>
      <c r="BD82" s="575"/>
      <c r="BE82" s="579"/>
      <c r="BF82" s="575"/>
      <c r="BG82" s="575"/>
      <c r="BH82" s="575"/>
      <c r="BI82" s="575"/>
      <c r="BJ82" s="575"/>
      <c r="BK82" s="579"/>
      <c r="BL82" s="575"/>
      <c r="BM82" s="575"/>
      <c r="BN82" s="575"/>
      <c r="BO82" s="575"/>
      <c r="BP82" s="575"/>
      <c r="BQ82" s="579"/>
      <c r="BR82" s="575"/>
      <c r="BS82" s="575"/>
      <c r="BT82" s="575"/>
      <c r="BU82" s="575"/>
      <c r="BV82" s="575"/>
      <c r="BW82" s="579"/>
      <c r="BX82" s="267"/>
      <c r="BY82" s="267"/>
      <c r="BZ82" s="267"/>
      <c r="CA82" s="267"/>
      <c r="CB82" s="267"/>
      <c r="CC82" s="241"/>
      <c r="CD82" s="214"/>
      <c r="CE82" s="240"/>
      <c r="CF82" s="240"/>
      <c r="CG82" s="240"/>
      <c r="CH82" s="5"/>
    </row>
    <row r="83" spans="1:86" hidden="1" x14ac:dyDescent="0.2">
      <c r="A83" s="11"/>
      <c r="B83" s="11"/>
      <c r="C83" s="11"/>
      <c r="D83" s="64"/>
      <c r="E83" s="11"/>
      <c r="F83" s="634"/>
      <c r="G83" s="586"/>
      <c r="H83" s="635"/>
      <c r="I83" s="636"/>
      <c r="J83" s="579"/>
      <c r="K83" s="579"/>
      <c r="L83" s="575"/>
      <c r="M83" s="575"/>
      <c r="N83" s="575"/>
      <c r="O83" s="579"/>
      <c r="P83" s="579"/>
      <c r="Q83" s="575"/>
      <c r="R83" s="575"/>
      <c r="S83" s="575"/>
      <c r="T83" s="575"/>
      <c r="U83" s="579"/>
      <c r="V83" s="575"/>
      <c r="W83" s="575"/>
      <c r="X83" s="575"/>
      <c r="Y83" s="575"/>
      <c r="Z83" s="575"/>
      <c r="AA83" s="579"/>
      <c r="AB83" s="575"/>
      <c r="AC83" s="575"/>
      <c r="AD83" s="575"/>
      <c r="AE83" s="575"/>
      <c r="AF83" s="575"/>
      <c r="AG83" s="579"/>
      <c r="AH83" s="575"/>
      <c r="AI83" s="575"/>
      <c r="AJ83" s="575"/>
      <c r="AK83" s="575"/>
      <c r="AL83" s="575"/>
      <c r="AM83" s="579"/>
      <c r="AN83" s="575"/>
      <c r="AO83" s="575"/>
      <c r="AP83" s="575"/>
      <c r="AQ83" s="575"/>
      <c r="AR83" s="575"/>
      <c r="AS83" s="579"/>
      <c r="AT83" s="575"/>
      <c r="AU83" s="575"/>
      <c r="AV83" s="575"/>
      <c r="AW83" s="575"/>
      <c r="AX83" s="575"/>
      <c r="AY83" s="579"/>
      <c r="AZ83" s="575"/>
      <c r="BA83" s="575"/>
      <c r="BB83" s="575"/>
      <c r="BC83" s="575"/>
      <c r="BD83" s="575"/>
      <c r="BE83" s="579"/>
      <c r="BF83" s="575"/>
      <c r="BG83" s="575"/>
      <c r="BH83" s="575"/>
      <c r="BI83" s="575"/>
      <c r="BJ83" s="575"/>
      <c r="BK83" s="579"/>
      <c r="BL83" s="575"/>
      <c r="BM83" s="575"/>
      <c r="BN83" s="575"/>
      <c r="BO83" s="575"/>
      <c r="BP83" s="575"/>
      <c r="BQ83" s="579"/>
      <c r="BR83" s="575"/>
      <c r="BS83" s="575"/>
      <c r="BT83" s="575"/>
      <c r="BU83" s="575"/>
      <c r="BV83" s="575"/>
      <c r="BW83" s="579"/>
      <c r="BX83" s="267"/>
      <c r="BY83" s="267"/>
      <c r="BZ83" s="267"/>
      <c r="CA83" s="267"/>
      <c r="CB83" s="267"/>
      <c r="CC83" s="241"/>
      <c r="CD83" s="214"/>
      <c r="CE83" s="240"/>
      <c r="CF83" s="240"/>
      <c r="CG83" s="240"/>
      <c r="CH83" s="5"/>
    </row>
    <row r="84" spans="1:86" hidden="1" x14ac:dyDescent="0.2">
      <c r="A84" s="11"/>
      <c r="B84" s="11"/>
      <c r="C84" s="11"/>
      <c r="D84" s="64"/>
      <c r="E84" s="11"/>
      <c r="F84" s="634"/>
      <c r="G84" s="640"/>
      <c r="H84" s="639"/>
      <c r="I84" s="636"/>
      <c r="J84" s="579"/>
      <c r="K84" s="579"/>
      <c r="L84" s="575"/>
      <c r="M84" s="575"/>
      <c r="N84" s="575"/>
      <c r="O84" s="579"/>
      <c r="P84" s="579"/>
      <c r="Q84" s="575"/>
      <c r="R84" s="575"/>
      <c r="S84" s="575"/>
      <c r="T84" s="575"/>
      <c r="U84" s="579"/>
      <c r="V84" s="575"/>
      <c r="W84" s="575"/>
      <c r="X84" s="575"/>
      <c r="Y84" s="575"/>
      <c r="Z84" s="575"/>
      <c r="AA84" s="579"/>
      <c r="AB84" s="575"/>
      <c r="AC84" s="575"/>
      <c r="AD84" s="575"/>
      <c r="AE84" s="575"/>
      <c r="AF84" s="575"/>
      <c r="AG84" s="579"/>
      <c r="AH84" s="575"/>
      <c r="AI84" s="575"/>
      <c r="AJ84" s="575"/>
      <c r="AK84" s="575"/>
      <c r="AL84" s="575"/>
      <c r="AM84" s="579"/>
      <c r="AN84" s="575"/>
      <c r="AO84" s="575"/>
      <c r="AP84" s="575"/>
      <c r="AQ84" s="575"/>
      <c r="AR84" s="575"/>
      <c r="AS84" s="579"/>
      <c r="AT84" s="575"/>
      <c r="AU84" s="575"/>
      <c r="AV84" s="575"/>
      <c r="AW84" s="575"/>
      <c r="AX84" s="575"/>
      <c r="AY84" s="579"/>
      <c r="AZ84" s="575"/>
      <c r="BA84" s="575"/>
      <c r="BB84" s="575"/>
      <c r="BC84" s="575"/>
      <c r="BD84" s="575"/>
      <c r="BE84" s="579"/>
      <c r="BF84" s="575"/>
      <c r="BG84" s="575"/>
      <c r="BH84" s="575"/>
      <c r="BI84" s="575"/>
      <c r="BJ84" s="575"/>
      <c r="BK84" s="579"/>
      <c r="BL84" s="575"/>
      <c r="BM84" s="575"/>
      <c r="BN84" s="575"/>
      <c r="BO84" s="575"/>
      <c r="BP84" s="575"/>
      <c r="BQ84" s="579"/>
      <c r="BR84" s="575"/>
      <c r="BS84" s="575"/>
      <c r="BT84" s="575"/>
      <c r="BU84" s="575"/>
      <c r="BV84" s="575"/>
      <c r="BW84" s="579"/>
      <c r="BX84" s="267"/>
      <c r="BY84" s="267"/>
      <c r="BZ84" s="267"/>
      <c r="CA84" s="267"/>
      <c r="CB84" s="267"/>
      <c r="CC84" s="241"/>
      <c r="CD84" s="214"/>
      <c r="CE84" s="240"/>
      <c r="CF84" s="240"/>
      <c r="CG84" s="240"/>
      <c r="CH84" s="5"/>
    </row>
    <row r="85" spans="1:86" hidden="1" x14ac:dyDescent="0.2">
      <c r="A85" s="11"/>
      <c r="B85" s="11"/>
      <c r="C85" s="11"/>
      <c r="D85" s="64"/>
      <c r="E85" s="11"/>
      <c r="F85" s="634"/>
      <c r="G85" s="640"/>
      <c r="H85" s="639"/>
      <c r="I85" s="636"/>
      <c r="J85" s="579"/>
      <c r="K85" s="579"/>
      <c r="L85" s="575"/>
      <c r="M85" s="575"/>
      <c r="N85" s="575"/>
      <c r="O85" s="579"/>
      <c r="P85" s="579"/>
      <c r="Q85" s="575"/>
      <c r="R85" s="575"/>
      <c r="S85" s="575"/>
      <c r="T85" s="575"/>
      <c r="U85" s="579"/>
      <c r="V85" s="575"/>
      <c r="W85" s="575"/>
      <c r="X85" s="575"/>
      <c r="Y85" s="575"/>
      <c r="Z85" s="575"/>
      <c r="AA85" s="579"/>
      <c r="AB85" s="575"/>
      <c r="AC85" s="575"/>
      <c r="AD85" s="575"/>
      <c r="AE85" s="575"/>
      <c r="AF85" s="575"/>
      <c r="AG85" s="579"/>
      <c r="AH85" s="575"/>
      <c r="AI85" s="575"/>
      <c r="AJ85" s="575"/>
      <c r="AK85" s="575"/>
      <c r="AL85" s="575"/>
      <c r="AM85" s="579"/>
      <c r="AN85" s="575"/>
      <c r="AO85" s="575"/>
      <c r="AP85" s="575"/>
      <c r="AQ85" s="575"/>
      <c r="AR85" s="575"/>
      <c r="AS85" s="579"/>
      <c r="AT85" s="575"/>
      <c r="AU85" s="575"/>
      <c r="AV85" s="575"/>
      <c r="AW85" s="575"/>
      <c r="AX85" s="575"/>
      <c r="AY85" s="579"/>
      <c r="AZ85" s="575"/>
      <c r="BA85" s="575"/>
      <c r="BB85" s="575"/>
      <c r="BC85" s="575"/>
      <c r="BD85" s="575"/>
      <c r="BE85" s="579"/>
      <c r="BF85" s="575"/>
      <c r="BG85" s="575"/>
      <c r="BH85" s="575"/>
      <c r="BI85" s="575"/>
      <c r="BJ85" s="575"/>
      <c r="BK85" s="579"/>
      <c r="BL85" s="575"/>
      <c r="BM85" s="575"/>
      <c r="BN85" s="575"/>
      <c r="BO85" s="575"/>
      <c r="BP85" s="575"/>
      <c r="BQ85" s="579"/>
      <c r="BR85" s="575"/>
      <c r="BS85" s="575"/>
      <c r="BT85" s="575"/>
      <c r="BU85" s="575"/>
      <c r="BV85" s="575"/>
      <c r="BW85" s="579"/>
      <c r="BX85" s="267"/>
      <c r="BY85" s="267"/>
      <c r="BZ85" s="267"/>
      <c r="CA85" s="267"/>
      <c r="CB85" s="267"/>
      <c r="CC85" s="241"/>
      <c r="CD85" s="214"/>
      <c r="CE85" s="240"/>
      <c r="CF85" s="240"/>
      <c r="CG85" s="240"/>
      <c r="CH85" s="5"/>
    </row>
    <row r="86" spans="1:86" hidden="1" x14ac:dyDescent="0.2">
      <c r="A86" s="11"/>
      <c r="B86" s="11"/>
      <c r="C86" s="11"/>
      <c r="D86" s="64"/>
      <c r="E86" s="11"/>
      <c r="F86" s="634"/>
      <c r="G86" s="586"/>
      <c r="H86" s="635"/>
      <c r="I86" s="636"/>
      <c r="J86" s="579"/>
      <c r="K86" s="579"/>
      <c r="L86" s="575"/>
      <c r="M86" s="575"/>
      <c r="N86" s="575"/>
      <c r="O86" s="579"/>
      <c r="P86" s="579"/>
      <c r="Q86" s="575"/>
      <c r="R86" s="575"/>
      <c r="S86" s="575"/>
      <c r="T86" s="575"/>
      <c r="U86" s="579"/>
      <c r="V86" s="575"/>
      <c r="W86" s="575"/>
      <c r="X86" s="575"/>
      <c r="Y86" s="575"/>
      <c r="Z86" s="575"/>
      <c r="AA86" s="579"/>
      <c r="AB86" s="575"/>
      <c r="AC86" s="575"/>
      <c r="AD86" s="575"/>
      <c r="AE86" s="575"/>
      <c r="AF86" s="575"/>
      <c r="AG86" s="579"/>
      <c r="AH86" s="575"/>
      <c r="AI86" s="575"/>
      <c r="AJ86" s="575"/>
      <c r="AK86" s="575"/>
      <c r="AL86" s="575"/>
      <c r="AM86" s="579"/>
      <c r="AN86" s="575"/>
      <c r="AO86" s="575"/>
      <c r="AP86" s="575"/>
      <c r="AQ86" s="575"/>
      <c r="AR86" s="575"/>
      <c r="AS86" s="579"/>
      <c r="AT86" s="575"/>
      <c r="AU86" s="575"/>
      <c r="AV86" s="575"/>
      <c r="AW86" s="575"/>
      <c r="AX86" s="575"/>
      <c r="AY86" s="579"/>
      <c r="AZ86" s="575"/>
      <c r="BA86" s="575"/>
      <c r="BB86" s="575"/>
      <c r="BC86" s="575"/>
      <c r="BD86" s="575"/>
      <c r="BE86" s="579"/>
      <c r="BF86" s="575"/>
      <c r="BG86" s="575"/>
      <c r="BH86" s="575"/>
      <c r="BI86" s="575"/>
      <c r="BJ86" s="575"/>
      <c r="BK86" s="579"/>
      <c r="BL86" s="575"/>
      <c r="BM86" s="575"/>
      <c r="BN86" s="575"/>
      <c r="BO86" s="575"/>
      <c r="BP86" s="575"/>
      <c r="BQ86" s="579"/>
      <c r="BR86" s="575"/>
      <c r="BS86" s="575"/>
      <c r="BT86" s="575"/>
      <c r="BU86" s="575"/>
      <c r="BV86" s="575"/>
      <c r="BW86" s="579"/>
      <c r="BX86" s="267"/>
      <c r="BY86" s="267"/>
      <c r="BZ86" s="267"/>
      <c r="CA86" s="267"/>
      <c r="CB86" s="267"/>
      <c r="CC86" s="241"/>
      <c r="CD86" s="214"/>
      <c r="CE86" s="240"/>
      <c r="CF86" s="240"/>
      <c r="CG86" s="240"/>
      <c r="CH86" s="5"/>
    </row>
    <row r="87" spans="1:86" hidden="1" x14ac:dyDescent="0.2">
      <c r="A87" s="11"/>
      <c r="B87" s="11"/>
      <c r="C87" s="11"/>
      <c r="D87" s="64"/>
      <c r="E87" s="11"/>
      <c r="F87" s="634"/>
      <c r="G87" s="586"/>
      <c r="H87" s="637"/>
      <c r="I87" s="636"/>
      <c r="J87" s="579"/>
      <c r="K87" s="579"/>
      <c r="L87" s="575"/>
      <c r="M87" s="575"/>
      <c r="N87" s="575"/>
      <c r="O87" s="579"/>
      <c r="P87" s="579"/>
      <c r="Q87" s="575"/>
      <c r="R87" s="575"/>
      <c r="S87" s="575"/>
      <c r="T87" s="575"/>
      <c r="U87" s="579"/>
      <c r="V87" s="575"/>
      <c r="W87" s="575"/>
      <c r="X87" s="575"/>
      <c r="Y87" s="575"/>
      <c r="Z87" s="575"/>
      <c r="AA87" s="579"/>
      <c r="AB87" s="575"/>
      <c r="AC87" s="575"/>
      <c r="AD87" s="575"/>
      <c r="AE87" s="575"/>
      <c r="AF87" s="575"/>
      <c r="AG87" s="579"/>
      <c r="AH87" s="575"/>
      <c r="AI87" s="575"/>
      <c r="AJ87" s="575"/>
      <c r="AK87" s="575"/>
      <c r="AL87" s="575"/>
      <c r="AM87" s="579"/>
      <c r="AN87" s="575"/>
      <c r="AO87" s="575"/>
      <c r="AP87" s="575"/>
      <c r="AQ87" s="575"/>
      <c r="AR87" s="575"/>
      <c r="AS87" s="579"/>
      <c r="AT87" s="575"/>
      <c r="AU87" s="575"/>
      <c r="AV87" s="575"/>
      <c r="AW87" s="575"/>
      <c r="AX87" s="575"/>
      <c r="AY87" s="579"/>
      <c r="AZ87" s="575"/>
      <c r="BA87" s="575"/>
      <c r="BB87" s="575"/>
      <c r="BC87" s="575"/>
      <c r="BD87" s="575"/>
      <c r="BE87" s="579"/>
      <c r="BF87" s="575"/>
      <c r="BG87" s="575"/>
      <c r="BH87" s="575"/>
      <c r="BI87" s="575"/>
      <c r="BJ87" s="575"/>
      <c r="BK87" s="579"/>
      <c r="BL87" s="575"/>
      <c r="BM87" s="575"/>
      <c r="BN87" s="575"/>
      <c r="BO87" s="575"/>
      <c r="BP87" s="575"/>
      <c r="BQ87" s="579"/>
      <c r="BR87" s="575"/>
      <c r="BS87" s="575"/>
      <c r="BT87" s="575"/>
      <c r="BU87" s="575"/>
      <c r="BV87" s="575"/>
      <c r="BW87" s="579"/>
      <c r="BX87" s="267"/>
      <c r="BY87" s="267"/>
      <c r="BZ87" s="267"/>
      <c r="CA87" s="267"/>
      <c r="CB87" s="267"/>
      <c r="CC87" s="241"/>
      <c r="CD87" s="214"/>
      <c r="CE87" s="240"/>
      <c r="CF87" s="240"/>
      <c r="CG87" s="240"/>
      <c r="CH87" s="5"/>
    </row>
    <row r="88" spans="1:86" hidden="1" x14ac:dyDescent="0.2">
      <c r="A88" s="17"/>
      <c r="B88" s="17"/>
      <c r="C88" s="17"/>
      <c r="D88" s="71"/>
      <c r="E88" s="17"/>
      <c r="F88" s="641"/>
      <c r="G88" s="655"/>
      <c r="H88" s="642"/>
      <c r="I88" s="643"/>
      <c r="J88" s="579"/>
      <c r="K88" s="579"/>
      <c r="L88" s="575"/>
      <c r="M88" s="575"/>
      <c r="N88" s="575"/>
      <c r="O88" s="579"/>
      <c r="P88" s="579"/>
      <c r="Q88" s="575"/>
      <c r="R88" s="575"/>
      <c r="S88" s="575"/>
      <c r="T88" s="575"/>
      <c r="U88" s="579"/>
      <c r="V88" s="575"/>
      <c r="W88" s="575"/>
      <c r="X88" s="575"/>
      <c r="Y88" s="575"/>
      <c r="Z88" s="575"/>
      <c r="AA88" s="579"/>
      <c r="AB88" s="575"/>
      <c r="AC88" s="575"/>
      <c r="AD88" s="575"/>
      <c r="AE88" s="575"/>
      <c r="AF88" s="575"/>
      <c r="AG88" s="579"/>
      <c r="AH88" s="575"/>
      <c r="AI88" s="575"/>
      <c r="AJ88" s="575"/>
      <c r="AK88" s="575"/>
      <c r="AL88" s="575"/>
      <c r="AM88" s="579"/>
      <c r="AN88" s="575"/>
      <c r="AO88" s="575"/>
      <c r="AP88" s="575"/>
      <c r="AQ88" s="575"/>
      <c r="AR88" s="575"/>
      <c r="AS88" s="579"/>
      <c r="AT88" s="575"/>
      <c r="AU88" s="575"/>
      <c r="AV88" s="575"/>
      <c r="AW88" s="575"/>
      <c r="AX88" s="575"/>
      <c r="AY88" s="579"/>
      <c r="AZ88" s="575"/>
      <c r="BA88" s="575"/>
      <c r="BB88" s="575"/>
      <c r="BC88" s="575"/>
      <c r="BD88" s="575"/>
      <c r="BE88" s="579"/>
      <c r="BF88" s="575"/>
      <c r="BG88" s="575"/>
      <c r="BH88" s="575"/>
      <c r="BI88" s="575"/>
      <c r="BJ88" s="575"/>
      <c r="BK88" s="579"/>
      <c r="BL88" s="575"/>
      <c r="BM88" s="575"/>
      <c r="BN88" s="575"/>
      <c r="BO88" s="575"/>
      <c r="BP88" s="575"/>
      <c r="BQ88" s="579"/>
      <c r="BR88" s="575"/>
      <c r="BS88" s="575"/>
      <c r="BT88" s="575"/>
      <c r="BU88" s="575"/>
      <c r="BV88" s="575"/>
      <c r="BW88" s="579"/>
      <c r="BX88" s="267"/>
      <c r="BY88" s="267"/>
      <c r="BZ88" s="267"/>
      <c r="CA88" s="267"/>
      <c r="CB88" s="267"/>
      <c r="CC88" s="241"/>
      <c r="CD88" s="214"/>
      <c r="CE88" s="240"/>
      <c r="CF88" s="240"/>
      <c r="CG88" s="240"/>
      <c r="CH88" s="5"/>
    </row>
    <row r="89" spans="1:86" hidden="1" x14ac:dyDescent="0.2">
      <c r="A89" s="11"/>
      <c r="B89" s="63"/>
      <c r="C89" s="15"/>
      <c r="D89" s="64"/>
      <c r="E89" s="63"/>
      <c r="F89" s="634"/>
      <c r="G89" s="640"/>
      <c r="H89" s="639"/>
      <c r="I89" s="644"/>
      <c r="J89" s="579"/>
      <c r="K89" s="579"/>
      <c r="L89" s="575"/>
      <c r="M89" s="575"/>
      <c r="N89" s="575"/>
      <c r="O89" s="579"/>
      <c r="P89" s="579"/>
      <c r="Q89" s="575"/>
      <c r="R89" s="575"/>
      <c r="S89" s="575"/>
      <c r="T89" s="575"/>
      <c r="U89" s="579"/>
      <c r="V89" s="575"/>
      <c r="W89" s="575"/>
      <c r="X89" s="575"/>
      <c r="Y89" s="575"/>
      <c r="Z89" s="575"/>
      <c r="AA89" s="579"/>
      <c r="AB89" s="575"/>
      <c r="AC89" s="575"/>
      <c r="AD89" s="575"/>
      <c r="AE89" s="575"/>
      <c r="AF89" s="575"/>
      <c r="AG89" s="579"/>
      <c r="AH89" s="575"/>
      <c r="AI89" s="575"/>
      <c r="AJ89" s="575"/>
      <c r="AK89" s="575"/>
      <c r="AL89" s="575"/>
      <c r="AM89" s="579"/>
      <c r="AN89" s="575"/>
      <c r="AO89" s="575"/>
      <c r="AP89" s="575"/>
      <c r="AQ89" s="575"/>
      <c r="AR89" s="575"/>
      <c r="AS89" s="579"/>
      <c r="AT89" s="575"/>
      <c r="AU89" s="575"/>
      <c r="AV89" s="575"/>
      <c r="AW89" s="575"/>
      <c r="AX89" s="575"/>
      <c r="AY89" s="579"/>
      <c r="AZ89" s="575"/>
      <c r="BA89" s="575"/>
      <c r="BB89" s="575"/>
      <c r="BC89" s="575"/>
      <c r="BD89" s="575"/>
      <c r="BE89" s="579"/>
      <c r="BF89" s="575"/>
      <c r="BG89" s="575"/>
      <c r="BH89" s="575"/>
      <c r="BI89" s="575"/>
      <c r="BJ89" s="575"/>
      <c r="BK89" s="579"/>
      <c r="BL89" s="575"/>
      <c r="BM89" s="575"/>
      <c r="BN89" s="575"/>
      <c r="BO89" s="575"/>
      <c r="BP89" s="575"/>
      <c r="BQ89" s="579"/>
      <c r="BR89" s="575"/>
      <c r="BS89" s="575"/>
      <c r="BT89" s="575"/>
      <c r="BU89" s="575"/>
      <c r="BV89" s="575"/>
      <c r="BW89" s="579"/>
      <c r="BX89" s="267"/>
      <c r="BY89" s="267"/>
      <c r="BZ89" s="267"/>
      <c r="CA89" s="267"/>
      <c r="CB89" s="267"/>
      <c r="CC89" s="241"/>
      <c r="CD89" s="214"/>
      <c r="CE89" s="240"/>
      <c r="CF89" s="240"/>
      <c r="CG89" s="240"/>
      <c r="CH89" s="5"/>
    </row>
    <row r="90" spans="1:86" hidden="1" x14ac:dyDescent="0.2">
      <c r="A90" s="22"/>
      <c r="B90" s="22"/>
      <c r="C90" s="22"/>
      <c r="D90" s="23"/>
      <c r="E90" s="22"/>
      <c r="F90" s="597"/>
      <c r="G90" s="599"/>
      <c r="H90" s="645"/>
      <c r="I90" s="624"/>
      <c r="J90" s="579"/>
      <c r="K90" s="579"/>
      <c r="L90" s="575"/>
      <c r="M90" s="575"/>
      <c r="N90" s="575"/>
      <c r="O90" s="579"/>
      <c r="P90" s="579"/>
      <c r="Q90" s="575"/>
      <c r="R90" s="575"/>
      <c r="S90" s="575"/>
      <c r="T90" s="575"/>
      <c r="U90" s="579"/>
      <c r="V90" s="575"/>
      <c r="W90" s="575"/>
      <c r="X90" s="575"/>
      <c r="Y90" s="575"/>
      <c r="Z90" s="575"/>
      <c r="AA90" s="579"/>
      <c r="AB90" s="575"/>
      <c r="AC90" s="575"/>
      <c r="AD90" s="575"/>
      <c r="AE90" s="575"/>
      <c r="AF90" s="575"/>
      <c r="AG90" s="579"/>
      <c r="AH90" s="575"/>
      <c r="AI90" s="575"/>
      <c r="AJ90" s="575"/>
      <c r="AK90" s="575"/>
      <c r="AL90" s="575"/>
      <c r="AM90" s="579"/>
      <c r="AN90" s="575"/>
      <c r="AO90" s="575"/>
      <c r="AP90" s="575"/>
      <c r="AQ90" s="575"/>
      <c r="AR90" s="575"/>
      <c r="AS90" s="579"/>
      <c r="AT90" s="575"/>
      <c r="AU90" s="575"/>
      <c r="AV90" s="575"/>
      <c r="AW90" s="575"/>
      <c r="AX90" s="575"/>
      <c r="AY90" s="579"/>
      <c r="AZ90" s="575"/>
      <c r="BA90" s="575"/>
      <c r="BB90" s="575"/>
      <c r="BC90" s="575"/>
      <c r="BD90" s="575"/>
      <c r="BE90" s="579"/>
      <c r="BF90" s="575"/>
      <c r="BG90" s="575"/>
      <c r="BH90" s="575"/>
      <c r="BI90" s="575"/>
      <c r="BJ90" s="575"/>
      <c r="BK90" s="579"/>
      <c r="BL90" s="575"/>
      <c r="BM90" s="575"/>
      <c r="BN90" s="575"/>
      <c r="BO90" s="575"/>
      <c r="BP90" s="575"/>
      <c r="BQ90" s="579"/>
      <c r="BR90" s="575"/>
      <c r="BS90" s="575"/>
      <c r="BT90" s="575"/>
      <c r="BU90" s="575"/>
      <c r="BV90" s="575"/>
      <c r="BW90" s="579"/>
      <c r="BX90" s="267"/>
      <c r="BY90" s="267"/>
      <c r="BZ90" s="267"/>
      <c r="CA90" s="267"/>
      <c r="CB90" s="267"/>
      <c r="CC90" s="241"/>
      <c r="CD90" s="214"/>
      <c r="CE90" s="240"/>
      <c r="CF90" s="240"/>
      <c r="CG90" s="240"/>
      <c r="CH90" s="5"/>
    </row>
    <row r="91" spans="1:86" hidden="1" x14ac:dyDescent="0.2">
      <c r="A91" s="22"/>
      <c r="B91" s="22"/>
      <c r="C91" s="29"/>
      <c r="D91" s="23"/>
      <c r="E91" s="22"/>
      <c r="F91" s="597"/>
      <c r="G91" s="599"/>
      <c r="H91" s="605"/>
      <c r="I91" s="646"/>
      <c r="J91" s="579"/>
      <c r="K91" s="579"/>
      <c r="L91" s="575"/>
      <c r="M91" s="575"/>
      <c r="N91" s="575"/>
      <c r="O91" s="579"/>
      <c r="P91" s="579"/>
      <c r="Q91" s="575"/>
      <c r="R91" s="575"/>
      <c r="S91" s="575"/>
      <c r="T91" s="575"/>
      <c r="U91" s="579"/>
      <c r="V91" s="575"/>
      <c r="W91" s="575"/>
      <c r="X91" s="575"/>
      <c r="Y91" s="575"/>
      <c r="Z91" s="575"/>
      <c r="AA91" s="579"/>
      <c r="AB91" s="575"/>
      <c r="AC91" s="575"/>
      <c r="AD91" s="575"/>
      <c r="AE91" s="575"/>
      <c r="AF91" s="575"/>
      <c r="AG91" s="579"/>
      <c r="AH91" s="575"/>
      <c r="AI91" s="575"/>
      <c r="AJ91" s="575"/>
      <c r="AK91" s="575"/>
      <c r="AL91" s="575"/>
      <c r="AM91" s="579"/>
      <c r="AN91" s="575"/>
      <c r="AO91" s="575"/>
      <c r="AP91" s="575"/>
      <c r="AQ91" s="575"/>
      <c r="AR91" s="575"/>
      <c r="AS91" s="579"/>
      <c r="AT91" s="575"/>
      <c r="AU91" s="575"/>
      <c r="AV91" s="575"/>
      <c r="AW91" s="575"/>
      <c r="AX91" s="575"/>
      <c r="AY91" s="579"/>
      <c r="AZ91" s="575"/>
      <c r="BA91" s="575"/>
      <c r="BB91" s="575"/>
      <c r="BC91" s="575"/>
      <c r="BD91" s="575"/>
      <c r="BE91" s="579"/>
      <c r="BF91" s="575"/>
      <c r="BG91" s="575"/>
      <c r="BH91" s="575"/>
      <c r="BI91" s="575"/>
      <c r="BJ91" s="575"/>
      <c r="BK91" s="579"/>
      <c r="BL91" s="575"/>
      <c r="BM91" s="575"/>
      <c r="BN91" s="575"/>
      <c r="BO91" s="575"/>
      <c r="BP91" s="575"/>
      <c r="BQ91" s="579"/>
      <c r="BR91" s="575"/>
      <c r="BS91" s="575"/>
      <c r="BT91" s="575"/>
      <c r="BU91" s="575"/>
      <c r="BV91" s="575"/>
      <c r="BW91" s="579"/>
      <c r="BX91" s="267"/>
      <c r="BY91" s="267"/>
      <c r="BZ91" s="267"/>
      <c r="CA91" s="267"/>
      <c r="CB91" s="267"/>
      <c r="CC91" s="241"/>
      <c r="CD91" s="214"/>
      <c r="CE91" s="240"/>
      <c r="CF91" s="240"/>
      <c r="CG91" s="240"/>
      <c r="CH91" s="5"/>
    </row>
    <row r="92" spans="1:86" hidden="1" x14ac:dyDescent="0.2">
      <c r="A92" s="22"/>
      <c r="B92" s="22"/>
      <c r="C92" s="29"/>
      <c r="D92" s="31"/>
      <c r="E92" s="22"/>
      <c r="F92" s="597"/>
      <c r="G92" s="599"/>
      <c r="H92" s="605"/>
      <c r="I92" s="646"/>
      <c r="J92" s="579"/>
      <c r="K92" s="579"/>
      <c r="L92" s="575"/>
      <c r="M92" s="575"/>
      <c r="N92" s="575"/>
      <c r="O92" s="579"/>
      <c r="P92" s="579"/>
      <c r="Q92" s="575"/>
      <c r="R92" s="575"/>
      <c r="S92" s="575"/>
      <c r="T92" s="575"/>
      <c r="U92" s="579"/>
      <c r="V92" s="575"/>
      <c r="W92" s="575"/>
      <c r="X92" s="575"/>
      <c r="Y92" s="575"/>
      <c r="Z92" s="575"/>
      <c r="AA92" s="579"/>
      <c r="AB92" s="575"/>
      <c r="AC92" s="575"/>
      <c r="AD92" s="575"/>
      <c r="AE92" s="575"/>
      <c r="AF92" s="575"/>
      <c r="AG92" s="579"/>
      <c r="AH92" s="575"/>
      <c r="AI92" s="575"/>
      <c r="AJ92" s="575"/>
      <c r="AK92" s="575"/>
      <c r="AL92" s="575"/>
      <c r="AM92" s="579"/>
      <c r="AN92" s="575"/>
      <c r="AO92" s="575"/>
      <c r="AP92" s="575"/>
      <c r="AQ92" s="575"/>
      <c r="AR92" s="575"/>
      <c r="AS92" s="579"/>
      <c r="AT92" s="575"/>
      <c r="AU92" s="575"/>
      <c r="AV92" s="575"/>
      <c r="AW92" s="575"/>
      <c r="AX92" s="575"/>
      <c r="AY92" s="579"/>
      <c r="AZ92" s="575"/>
      <c r="BA92" s="575"/>
      <c r="BB92" s="575"/>
      <c r="BC92" s="575"/>
      <c r="BD92" s="575"/>
      <c r="BE92" s="579"/>
      <c r="BF92" s="575"/>
      <c r="BG92" s="575"/>
      <c r="BH92" s="575"/>
      <c r="BI92" s="575"/>
      <c r="BJ92" s="575"/>
      <c r="BK92" s="579"/>
      <c r="BL92" s="575"/>
      <c r="BM92" s="575"/>
      <c r="BN92" s="575"/>
      <c r="BO92" s="575"/>
      <c r="BP92" s="575"/>
      <c r="BQ92" s="579"/>
      <c r="BR92" s="575"/>
      <c r="BS92" s="575"/>
      <c r="BT92" s="575"/>
      <c r="BU92" s="575"/>
      <c r="BV92" s="575"/>
      <c r="BW92" s="579"/>
      <c r="BX92" s="267"/>
      <c r="BY92" s="267"/>
      <c r="BZ92" s="267"/>
      <c r="CA92" s="267"/>
      <c r="CB92" s="267"/>
      <c r="CC92" s="241"/>
      <c r="CD92" s="214"/>
      <c r="CE92" s="240"/>
      <c r="CF92" s="240"/>
      <c r="CG92" s="240"/>
      <c r="CH92" s="5"/>
    </row>
    <row r="93" spans="1:86" hidden="1" x14ac:dyDescent="0.2">
      <c r="A93" s="22"/>
      <c r="B93" s="22"/>
      <c r="C93" s="29"/>
      <c r="D93" s="33"/>
      <c r="E93" s="22"/>
      <c r="F93" s="597"/>
      <c r="G93" s="599"/>
      <c r="H93" s="605"/>
      <c r="I93" s="646"/>
      <c r="J93" s="579"/>
      <c r="K93" s="579"/>
      <c r="L93" s="575"/>
      <c r="M93" s="575"/>
      <c r="N93" s="575"/>
      <c r="O93" s="579"/>
      <c r="P93" s="579"/>
      <c r="Q93" s="575"/>
      <c r="R93" s="575"/>
      <c r="S93" s="575"/>
      <c r="T93" s="575"/>
      <c r="U93" s="579"/>
      <c r="V93" s="575"/>
      <c r="W93" s="575"/>
      <c r="X93" s="575"/>
      <c r="Y93" s="575"/>
      <c r="Z93" s="575"/>
      <c r="AA93" s="579"/>
      <c r="AB93" s="575"/>
      <c r="AC93" s="575"/>
      <c r="AD93" s="575"/>
      <c r="AE93" s="575"/>
      <c r="AF93" s="575"/>
      <c r="AG93" s="579"/>
      <c r="AH93" s="575"/>
      <c r="AI93" s="575"/>
      <c r="AJ93" s="575"/>
      <c r="AK93" s="575"/>
      <c r="AL93" s="575"/>
      <c r="AM93" s="579"/>
      <c r="AN93" s="575"/>
      <c r="AO93" s="575"/>
      <c r="AP93" s="575"/>
      <c r="AQ93" s="575"/>
      <c r="AR93" s="575"/>
      <c r="AS93" s="579"/>
      <c r="AT93" s="575"/>
      <c r="AU93" s="575"/>
      <c r="AV93" s="575"/>
      <c r="AW93" s="575"/>
      <c r="AX93" s="575"/>
      <c r="AY93" s="579"/>
      <c r="AZ93" s="575"/>
      <c r="BA93" s="575"/>
      <c r="BB93" s="575"/>
      <c r="BC93" s="575"/>
      <c r="BD93" s="575"/>
      <c r="BE93" s="579"/>
      <c r="BF93" s="575"/>
      <c r="BG93" s="575"/>
      <c r="BH93" s="575"/>
      <c r="BI93" s="575"/>
      <c r="BJ93" s="575"/>
      <c r="BK93" s="579"/>
      <c r="BL93" s="575"/>
      <c r="BM93" s="575"/>
      <c r="BN93" s="575"/>
      <c r="BO93" s="575"/>
      <c r="BP93" s="575"/>
      <c r="BQ93" s="579"/>
      <c r="BR93" s="575"/>
      <c r="BS93" s="575"/>
      <c r="BT93" s="575"/>
      <c r="BU93" s="575"/>
      <c r="BV93" s="575"/>
      <c r="BW93" s="579"/>
      <c r="BX93" s="267"/>
      <c r="BY93" s="267"/>
      <c r="BZ93" s="267"/>
      <c r="CA93" s="267"/>
      <c r="CB93" s="267"/>
      <c r="CC93" s="241"/>
      <c r="CD93" s="214"/>
      <c r="CE93" s="240"/>
      <c r="CF93" s="240"/>
      <c r="CG93" s="240"/>
      <c r="CH93" s="5"/>
    </row>
    <row r="94" spans="1:86" hidden="1" x14ac:dyDescent="0.2">
      <c r="A94" s="22"/>
      <c r="B94" s="22"/>
      <c r="C94" s="22"/>
      <c r="D94" s="34"/>
      <c r="E94" s="49"/>
      <c r="F94" s="607"/>
      <c r="G94" s="608"/>
      <c r="H94" s="609"/>
      <c r="I94" s="610"/>
      <c r="J94" s="579"/>
      <c r="K94" s="579"/>
      <c r="L94" s="575"/>
      <c r="M94" s="575"/>
      <c r="N94" s="579"/>
      <c r="O94" s="579"/>
      <c r="P94" s="579"/>
      <c r="Q94" s="579"/>
      <c r="R94" s="579"/>
      <c r="S94" s="575"/>
      <c r="T94" s="579"/>
      <c r="U94" s="579"/>
      <c r="V94" s="579"/>
      <c r="W94" s="579"/>
      <c r="X94" s="579"/>
      <c r="Y94" s="575"/>
      <c r="Z94" s="579"/>
      <c r="AA94" s="579"/>
      <c r="AB94" s="579"/>
      <c r="AC94" s="579"/>
      <c r="AD94" s="579"/>
      <c r="AE94" s="575"/>
      <c r="AF94" s="579"/>
      <c r="AG94" s="579"/>
      <c r="AH94" s="579"/>
      <c r="AI94" s="579"/>
      <c r="AJ94" s="579"/>
      <c r="AK94" s="575"/>
      <c r="AL94" s="579"/>
      <c r="AM94" s="579"/>
      <c r="AN94" s="579"/>
      <c r="AO94" s="579"/>
      <c r="AP94" s="579"/>
      <c r="AQ94" s="575"/>
      <c r="AR94" s="579"/>
      <c r="AS94" s="579"/>
      <c r="AT94" s="579"/>
      <c r="AU94" s="579"/>
      <c r="AV94" s="579"/>
      <c r="AW94" s="575"/>
      <c r="AX94" s="579"/>
      <c r="AY94" s="579"/>
      <c r="AZ94" s="579"/>
      <c r="BA94" s="579"/>
      <c r="BB94" s="579"/>
      <c r="BC94" s="575"/>
      <c r="BD94" s="579"/>
      <c r="BE94" s="579"/>
      <c r="BF94" s="579"/>
      <c r="BG94" s="579"/>
      <c r="BH94" s="579"/>
      <c r="BI94" s="575"/>
      <c r="BJ94" s="579"/>
      <c r="BK94" s="579"/>
      <c r="BL94" s="579"/>
      <c r="BM94" s="579"/>
      <c r="BN94" s="579"/>
      <c r="BO94" s="575"/>
      <c r="BP94" s="579"/>
      <c r="BQ94" s="579"/>
      <c r="BR94" s="579"/>
      <c r="BS94" s="579"/>
      <c r="BT94" s="579"/>
      <c r="BU94" s="575"/>
      <c r="BV94" s="579"/>
      <c r="BW94" s="579"/>
      <c r="BX94" s="268"/>
      <c r="BY94" s="268"/>
      <c r="BZ94" s="268"/>
      <c r="CA94" s="267"/>
      <c r="CB94" s="268"/>
      <c r="CC94" s="241"/>
      <c r="CD94" s="214"/>
      <c r="CE94" s="241"/>
      <c r="CF94" s="240"/>
      <c r="CG94" s="241"/>
      <c r="CH94" s="5"/>
    </row>
    <row r="95" spans="1:86" hidden="1" x14ac:dyDescent="0.2">
      <c r="A95" s="22"/>
      <c r="B95" s="22"/>
      <c r="C95" s="22"/>
      <c r="D95" s="34"/>
      <c r="E95" s="22"/>
      <c r="F95" s="607"/>
      <c r="G95" s="608"/>
      <c r="H95" s="609"/>
      <c r="I95" s="610"/>
      <c r="J95" s="579"/>
      <c r="K95" s="579"/>
      <c r="L95" s="575"/>
      <c r="M95" s="575"/>
      <c r="N95" s="579"/>
      <c r="O95" s="579"/>
      <c r="P95" s="579"/>
      <c r="Q95" s="579"/>
      <c r="R95" s="579"/>
      <c r="S95" s="575"/>
      <c r="T95" s="579"/>
      <c r="U95" s="579"/>
      <c r="V95" s="579"/>
      <c r="W95" s="579"/>
      <c r="X95" s="579"/>
      <c r="Y95" s="575"/>
      <c r="Z95" s="579"/>
      <c r="AA95" s="579"/>
      <c r="AB95" s="579"/>
      <c r="AC95" s="579"/>
      <c r="AD95" s="579"/>
      <c r="AE95" s="575"/>
      <c r="AF95" s="579"/>
      <c r="AG95" s="579"/>
      <c r="AH95" s="579"/>
      <c r="AI95" s="579"/>
      <c r="AJ95" s="579"/>
      <c r="AK95" s="575"/>
      <c r="AL95" s="579"/>
      <c r="AM95" s="579"/>
      <c r="AN95" s="579"/>
      <c r="AO95" s="579"/>
      <c r="AP95" s="579"/>
      <c r="AQ95" s="575"/>
      <c r="AR95" s="579"/>
      <c r="AS95" s="579"/>
      <c r="AT95" s="579"/>
      <c r="AU95" s="579"/>
      <c r="AV95" s="579"/>
      <c r="AW95" s="575"/>
      <c r="AX95" s="579"/>
      <c r="AY95" s="579"/>
      <c r="AZ95" s="579"/>
      <c r="BA95" s="579"/>
      <c r="BB95" s="579"/>
      <c r="BC95" s="575"/>
      <c r="BD95" s="579"/>
      <c r="BE95" s="579"/>
      <c r="BF95" s="579"/>
      <c r="BG95" s="579"/>
      <c r="BH95" s="579"/>
      <c r="BI95" s="575"/>
      <c r="BJ95" s="579"/>
      <c r="BK95" s="579"/>
      <c r="BL95" s="579"/>
      <c r="BM95" s="579"/>
      <c r="BN95" s="579"/>
      <c r="BO95" s="575"/>
      <c r="BP95" s="579"/>
      <c r="BQ95" s="579"/>
      <c r="BR95" s="579"/>
      <c r="BS95" s="579"/>
      <c r="BT95" s="579"/>
      <c r="BU95" s="575"/>
      <c r="BV95" s="579"/>
      <c r="BW95" s="579"/>
      <c r="BX95" s="268"/>
      <c r="BY95" s="268"/>
      <c r="BZ95" s="268"/>
      <c r="CA95" s="267"/>
      <c r="CB95" s="268"/>
      <c r="CC95" s="241"/>
      <c r="CD95" s="214"/>
      <c r="CE95" s="241"/>
      <c r="CF95" s="240"/>
      <c r="CG95" s="241"/>
      <c r="CH95" s="5"/>
    </row>
    <row r="96" spans="1:86" hidden="1" x14ac:dyDescent="0.2">
      <c r="A96" s="22"/>
      <c r="B96" s="22"/>
      <c r="C96" s="22"/>
      <c r="D96" s="34"/>
      <c r="E96" s="22"/>
      <c r="F96" s="607"/>
      <c r="G96" s="620"/>
      <c r="H96" s="609"/>
      <c r="I96" s="610"/>
      <c r="J96" s="579"/>
      <c r="K96" s="579"/>
      <c r="L96" s="575"/>
      <c r="M96" s="575"/>
      <c r="N96" s="579"/>
      <c r="O96" s="579"/>
      <c r="P96" s="579"/>
      <c r="Q96" s="575"/>
      <c r="R96" s="579"/>
      <c r="S96" s="575"/>
      <c r="T96" s="579"/>
      <c r="U96" s="579"/>
      <c r="V96" s="579"/>
      <c r="W96" s="575"/>
      <c r="X96" s="579"/>
      <c r="Y96" s="575"/>
      <c r="Z96" s="579"/>
      <c r="AA96" s="579"/>
      <c r="AB96" s="579"/>
      <c r="AC96" s="575"/>
      <c r="AD96" s="579"/>
      <c r="AE96" s="575"/>
      <c r="AF96" s="579"/>
      <c r="AG96" s="579"/>
      <c r="AH96" s="579"/>
      <c r="AI96" s="575"/>
      <c r="AJ96" s="579"/>
      <c r="AK96" s="575"/>
      <c r="AL96" s="579"/>
      <c r="AM96" s="579"/>
      <c r="AN96" s="579"/>
      <c r="AO96" s="575"/>
      <c r="AP96" s="579"/>
      <c r="AQ96" s="575"/>
      <c r="AR96" s="579"/>
      <c r="AS96" s="579"/>
      <c r="AT96" s="579"/>
      <c r="AU96" s="575"/>
      <c r="AV96" s="579"/>
      <c r="AW96" s="575"/>
      <c r="AX96" s="579"/>
      <c r="AY96" s="579"/>
      <c r="AZ96" s="579"/>
      <c r="BA96" s="575"/>
      <c r="BB96" s="579"/>
      <c r="BC96" s="575"/>
      <c r="BD96" s="579"/>
      <c r="BE96" s="579"/>
      <c r="BF96" s="579"/>
      <c r="BG96" s="575"/>
      <c r="BH96" s="579"/>
      <c r="BI96" s="575"/>
      <c r="BJ96" s="579"/>
      <c r="BK96" s="579"/>
      <c r="BL96" s="579"/>
      <c r="BM96" s="575"/>
      <c r="BN96" s="579"/>
      <c r="BO96" s="575"/>
      <c r="BP96" s="579"/>
      <c r="BQ96" s="579"/>
      <c r="BR96" s="579"/>
      <c r="BS96" s="575"/>
      <c r="BT96" s="579"/>
      <c r="BU96" s="575"/>
      <c r="BV96" s="579"/>
      <c r="BW96" s="579"/>
      <c r="BX96" s="268"/>
      <c r="BY96" s="267"/>
      <c r="BZ96" s="268"/>
      <c r="CA96" s="267"/>
      <c r="CB96" s="268"/>
      <c r="CC96" s="241"/>
      <c r="CD96" s="214"/>
      <c r="CE96" s="240"/>
      <c r="CF96" s="240"/>
      <c r="CG96" s="241"/>
      <c r="CH96" s="5"/>
    </row>
    <row r="97" spans="1:86" hidden="1" x14ac:dyDescent="0.2">
      <c r="A97" s="22"/>
      <c r="B97" s="22"/>
      <c r="C97" s="22"/>
      <c r="D97" s="34"/>
      <c r="E97" s="22"/>
      <c r="F97" s="607"/>
      <c r="G97" s="620"/>
      <c r="H97" s="609"/>
      <c r="I97" s="610"/>
      <c r="J97" s="579"/>
      <c r="K97" s="579"/>
      <c r="L97" s="575"/>
      <c r="M97" s="575"/>
      <c r="N97" s="579"/>
      <c r="O97" s="579"/>
      <c r="P97" s="579"/>
      <c r="Q97" s="575"/>
      <c r="R97" s="579"/>
      <c r="S97" s="575"/>
      <c r="T97" s="579"/>
      <c r="U97" s="579"/>
      <c r="V97" s="579"/>
      <c r="W97" s="575"/>
      <c r="X97" s="579"/>
      <c r="Y97" s="575"/>
      <c r="Z97" s="579"/>
      <c r="AA97" s="579"/>
      <c r="AB97" s="579"/>
      <c r="AC97" s="575"/>
      <c r="AD97" s="579"/>
      <c r="AE97" s="575"/>
      <c r="AF97" s="579"/>
      <c r="AG97" s="579"/>
      <c r="AH97" s="579"/>
      <c r="AI97" s="575"/>
      <c r="AJ97" s="579"/>
      <c r="AK97" s="575"/>
      <c r="AL97" s="579"/>
      <c r="AM97" s="579"/>
      <c r="AN97" s="579"/>
      <c r="AO97" s="575"/>
      <c r="AP97" s="579"/>
      <c r="AQ97" s="575"/>
      <c r="AR97" s="579"/>
      <c r="AS97" s="579"/>
      <c r="AT97" s="579"/>
      <c r="AU97" s="575"/>
      <c r="AV97" s="579"/>
      <c r="AW97" s="575"/>
      <c r="AX97" s="579"/>
      <c r="AY97" s="579"/>
      <c r="AZ97" s="579"/>
      <c r="BA97" s="575"/>
      <c r="BB97" s="579"/>
      <c r="BC97" s="575"/>
      <c r="BD97" s="579"/>
      <c r="BE97" s="579"/>
      <c r="BF97" s="579"/>
      <c r="BG97" s="575"/>
      <c r="BH97" s="579"/>
      <c r="BI97" s="575"/>
      <c r="BJ97" s="579"/>
      <c r="BK97" s="579"/>
      <c r="BL97" s="579"/>
      <c r="BM97" s="575"/>
      <c r="BN97" s="579"/>
      <c r="BO97" s="575"/>
      <c r="BP97" s="579"/>
      <c r="BQ97" s="579"/>
      <c r="BR97" s="579"/>
      <c r="BS97" s="575"/>
      <c r="BT97" s="579"/>
      <c r="BU97" s="575"/>
      <c r="BV97" s="579"/>
      <c r="BW97" s="579"/>
      <c r="BX97" s="268"/>
      <c r="BY97" s="267"/>
      <c r="BZ97" s="268"/>
      <c r="CA97" s="267"/>
      <c r="CB97" s="268"/>
      <c r="CC97" s="241"/>
      <c r="CD97" s="214"/>
      <c r="CE97" s="240"/>
      <c r="CF97" s="240"/>
      <c r="CG97" s="241"/>
      <c r="CH97" s="5"/>
    </row>
    <row r="98" spans="1:86" hidden="1" x14ac:dyDescent="0.2">
      <c r="A98" s="22"/>
      <c r="B98" s="22"/>
      <c r="C98" s="22"/>
      <c r="D98" s="34"/>
      <c r="E98" s="22"/>
      <c r="F98" s="607"/>
      <c r="G98" s="620"/>
      <c r="H98" s="609"/>
      <c r="I98" s="610"/>
      <c r="J98" s="579"/>
      <c r="K98" s="579"/>
      <c r="L98" s="575"/>
      <c r="M98" s="575"/>
      <c r="N98" s="579"/>
      <c r="O98" s="579"/>
      <c r="P98" s="579"/>
      <c r="Q98" s="575"/>
      <c r="R98" s="579"/>
      <c r="S98" s="575"/>
      <c r="T98" s="579"/>
      <c r="U98" s="579"/>
      <c r="V98" s="579"/>
      <c r="W98" s="575"/>
      <c r="X98" s="579"/>
      <c r="Y98" s="575"/>
      <c r="Z98" s="579"/>
      <c r="AA98" s="579"/>
      <c r="AB98" s="579"/>
      <c r="AC98" s="575"/>
      <c r="AD98" s="579"/>
      <c r="AE98" s="575"/>
      <c r="AF98" s="579"/>
      <c r="AG98" s="579"/>
      <c r="AH98" s="579"/>
      <c r="AI98" s="575"/>
      <c r="AJ98" s="579"/>
      <c r="AK98" s="575"/>
      <c r="AL98" s="579"/>
      <c r="AM98" s="579"/>
      <c r="AN98" s="579"/>
      <c r="AO98" s="575"/>
      <c r="AP98" s="579"/>
      <c r="AQ98" s="575"/>
      <c r="AR98" s="579"/>
      <c r="AS98" s="579"/>
      <c r="AT98" s="579"/>
      <c r="AU98" s="575"/>
      <c r="AV98" s="579"/>
      <c r="AW98" s="575"/>
      <c r="AX98" s="579"/>
      <c r="AY98" s="579"/>
      <c r="AZ98" s="579"/>
      <c r="BA98" s="575"/>
      <c r="BB98" s="579"/>
      <c r="BC98" s="575"/>
      <c r="BD98" s="579"/>
      <c r="BE98" s="579"/>
      <c r="BF98" s="579"/>
      <c r="BG98" s="575"/>
      <c r="BH98" s="579"/>
      <c r="BI98" s="575"/>
      <c r="BJ98" s="579"/>
      <c r="BK98" s="579"/>
      <c r="BL98" s="579"/>
      <c r="BM98" s="575"/>
      <c r="BN98" s="579"/>
      <c r="BO98" s="575"/>
      <c r="BP98" s="579"/>
      <c r="BQ98" s="579"/>
      <c r="BR98" s="579"/>
      <c r="BS98" s="575"/>
      <c r="BT98" s="579"/>
      <c r="BU98" s="575"/>
      <c r="BV98" s="579"/>
      <c r="BW98" s="579"/>
      <c r="BX98" s="268"/>
      <c r="BY98" s="267"/>
      <c r="BZ98" s="268"/>
      <c r="CA98" s="267"/>
      <c r="CB98" s="268"/>
      <c r="CC98" s="241"/>
      <c r="CD98" s="214"/>
      <c r="CE98" s="240"/>
      <c r="CF98" s="240"/>
      <c r="CG98" s="241"/>
      <c r="CH98" s="5"/>
    </row>
    <row r="99" spans="1:86" hidden="1" x14ac:dyDescent="0.2">
      <c r="A99" s="22"/>
      <c r="B99" s="22"/>
      <c r="C99" s="22"/>
      <c r="D99" s="34"/>
      <c r="E99" s="22"/>
      <c r="F99" s="607"/>
      <c r="G99" s="608"/>
      <c r="H99" s="609"/>
      <c r="I99" s="601"/>
      <c r="J99" s="579"/>
      <c r="K99" s="579"/>
      <c r="L99" s="575"/>
      <c r="M99" s="575"/>
      <c r="N99" s="579"/>
      <c r="O99" s="579"/>
      <c r="P99" s="579"/>
      <c r="Q99" s="575"/>
      <c r="R99" s="579"/>
      <c r="S99" s="575"/>
      <c r="T99" s="579"/>
      <c r="U99" s="579"/>
      <c r="V99" s="579"/>
      <c r="W99" s="575"/>
      <c r="X99" s="579"/>
      <c r="Y99" s="575"/>
      <c r="Z99" s="579"/>
      <c r="AA99" s="579"/>
      <c r="AB99" s="579"/>
      <c r="AC99" s="575"/>
      <c r="AD99" s="579"/>
      <c r="AE99" s="575"/>
      <c r="AF99" s="579"/>
      <c r="AG99" s="579"/>
      <c r="AH99" s="579"/>
      <c r="AI99" s="575"/>
      <c r="AJ99" s="579"/>
      <c r="AK99" s="575"/>
      <c r="AL99" s="579"/>
      <c r="AM99" s="579"/>
      <c r="AN99" s="579"/>
      <c r="AO99" s="575"/>
      <c r="AP99" s="579"/>
      <c r="AQ99" s="575"/>
      <c r="AR99" s="579"/>
      <c r="AS99" s="579"/>
      <c r="AT99" s="579"/>
      <c r="AU99" s="575"/>
      <c r="AV99" s="579"/>
      <c r="AW99" s="575"/>
      <c r="AX99" s="579"/>
      <c r="AY99" s="579"/>
      <c r="AZ99" s="579"/>
      <c r="BA99" s="575"/>
      <c r="BB99" s="579"/>
      <c r="BC99" s="575"/>
      <c r="BD99" s="579"/>
      <c r="BE99" s="579"/>
      <c r="BF99" s="579"/>
      <c r="BG99" s="575"/>
      <c r="BH99" s="579"/>
      <c r="BI99" s="575"/>
      <c r="BJ99" s="579"/>
      <c r="BK99" s="579"/>
      <c r="BL99" s="579"/>
      <c r="BM99" s="575"/>
      <c r="BN99" s="579"/>
      <c r="BO99" s="575"/>
      <c r="BP99" s="579"/>
      <c r="BQ99" s="579"/>
      <c r="BR99" s="579"/>
      <c r="BS99" s="575"/>
      <c r="BT99" s="579"/>
      <c r="BU99" s="575"/>
      <c r="BV99" s="579"/>
      <c r="BW99" s="579"/>
      <c r="BX99" s="268"/>
      <c r="BY99" s="267"/>
      <c r="BZ99" s="268"/>
      <c r="CA99" s="267"/>
      <c r="CB99" s="268"/>
      <c r="CC99" s="241"/>
      <c r="CD99" s="214"/>
      <c r="CE99" s="240"/>
      <c r="CF99" s="240"/>
      <c r="CG99" s="241"/>
      <c r="CH99" s="5"/>
    </row>
    <row r="100" spans="1:86" hidden="1" x14ac:dyDescent="0.2">
      <c r="A100" s="22"/>
      <c r="B100" s="22"/>
      <c r="C100" s="22"/>
      <c r="D100" s="34"/>
      <c r="E100" s="22"/>
      <c r="F100" s="607"/>
      <c r="G100" s="608"/>
      <c r="H100" s="609"/>
      <c r="I100" s="601"/>
      <c r="J100" s="579"/>
      <c r="K100" s="579"/>
      <c r="L100" s="575"/>
      <c r="M100" s="575"/>
      <c r="N100" s="579"/>
      <c r="O100" s="579"/>
      <c r="P100" s="579"/>
      <c r="Q100" s="575"/>
      <c r="R100" s="579"/>
      <c r="S100" s="575"/>
      <c r="T100" s="579"/>
      <c r="U100" s="579"/>
      <c r="V100" s="579"/>
      <c r="W100" s="575"/>
      <c r="X100" s="579"/>
      <c r="Y100" s="575"/>
      <c r="Z100" s="579"/>
      <c r="AA100" s="579"/>
      <c r="AB100" s="579"/>
      <c r="AC100" s="575"/>
      <c r="AD100" s="579"/>
      <c r="AE100" s="575"/>
      <c r="AF100" s="579"/>
      <c r="AG100" s="579"/>
      <c r="AH100" s="579"/>
      <c r="AI100" s="575"/>
      <c r="AJ100" s="579"/>
      <c r="AK100" s="575"/>
      <c r="AL100" s="579"/>
      <c r="AM100" s="579"/>
      <c r="AN100" s="579"/>
      <c r="AO100" s="575"/>
      <c r="AP100" s="579"/>
      <c r="AQ100" s="575"/>
      <c r="AR100" s="579"/>
      <c r="AS100" s="579"/>
      <c r="AT100" s="579"/>
      <c r="AU100" s="575"/>
      <c r="AV100" s="579"/>
      <c r="AW100" s="575"/>
      <c r="AX100" s="579"/>
      <c r="AY100" s="579"/>
      <c r="AZ100" s="579"/>
      <c r="BA100" s="575"/>
      <c r="BB100" s="579"/>
      <c r="BC100" s="575"/>
      <c r="BD100" s="579"/>
      <c r="BE100" s="579"/>
      <c r="BF100" s="579"/>
      <c r="BG100" s="575"/>
      <c r="BH100" s="579"/>
      <c r="BI100" s="575"/>
      <c r="BJ100" s="579"/>
      <c r="BK100" s="579"/>
      <c r="BL100" s="579"/>
      <c r="BM100" s="575"/>
      <c r="BN100" s="579"/>
      <c r="BO100" s="575"/>
      <c r="BP100" s="579"/>
      <c r="BQ100" s="579"/>
      <c r="BR100" s="579"/>
      <c r="BS100" s="575"/>
      <c r="BT100" s="579"/>
      <c r="BU100" s="575"/>
      <c r="BV100" s="579"/>
      <c r="BW100" s="579"/>
      <c r="BX100" s="268"/>
      <c r="BY100" s="267"/>
      <c r="BZ100" s="268"/>
      <c r="CA100" s="267"/>
      <c r="CB100" s="268"/>
      <c r="CC100" s="241"/>
      <c r="CD100" s="214"/>
      <c r="CE100" s="240"/>
      <c r="CF100" s="240"/>
      <c r="CG100" s="241"/>
      <c r="CH100" s="5"/>
    </row>
    <row r="101" spans="1:86" hidden="1" x14ac:dyDescent="0.2">
      <c r="A101" s="22"/>
      <c r="B101" s="22"/>
      <c r="C101" s="22"/>
      <c r="D101" s="34"/>
      <c r="E101" s="22"/>
      <c r="F101" s="607"/>
      <c r="G101" s="608"/>
      <c r="H101" s="609"/>
      <c r="I101" s="601"/>
      <c r="J101" s="579"/>
      <c r="K101" s="579"/>
      <c r="L101" s="575"/>
      <c r="M101" s="575"/>
      <c r="N101" s="579"/>
      <c r="O101" s="579"/>
      <c r="P101" s="579"/>
      <c r="Q101" s="575"/>
      <c r="R101" s="579"/>
      <c r="S101" s="575"/>
      <c r="T101" s="579"/>
      <c r="U101" s="579"/>
      <c r="V101" s="579"/>
      <c r="W101" s="575"/>
      <c r="X101" s="579"/>
      <c r="Y101" s="575"/>
      <c r="Z101" s="579"/>
      <c r="AA101" s="579"/>
      <c r="AB101" s="579"/>
      <c r="AC101" s="575"/>
      <c r="AD101" s="579"/>
      <c r="AE101" s="575"/>
      <c r="AF101" s="579"/>
      <c r="AG101" s="579"/>
      <c r="AH101" s="579"/>
      <c r="AI101" s="575"/>
      <c r="AJ101" s="579"/>
      <c r="AK101" s="575"/>
      <c r="AL101" s="579"/>
      <c r="AM101" s="579"/>
      <c r="AN101" s="579"/>
      <c r="AO101" s="575"/>
      <c r="AP101" s="579"/>
      <c r="AQ101" s="575"/>
      <c r="AR101" s="579"/>
      <c r="AS101" s="579"/>
      <c r="AT101" s="579"/>
      <c r="AU101" s="575"/>
      <c r="AV101" s="579"/>
      <c r="AW101" s="575"/>
      <c r="AX101" s="579"/>
      <c r="AY101" s="579"/>
      <c r="AZ101" s="579"/>
      <c r="BA101" s="575"/>
      <c r="BB101" s="579"/>
      <c r="BC101" s="575"/>
      <c r="BD101" s="579"/>
      <c r="BE101" s="579"/>
      <c r="BF101" s="579"/>
      <c r="BG101" s="575"/>
      <c r="BH101" s="579"/>
      <c r="BI101" s="575"/>
      <c r="BJ101" s="579"/>
      <c r="BK101" s="579"/>
      <c r="BL101" s="579"/>
      <c r="BM101" s="575"/>
      <c r="BN101" s="579"/>
      <c r="BO101" s="575"/>
      <c r="BP101" s="579"/>
      <c r="BQ101" s="579"/>
      <c r="BR101" s="579"/>
      <c r="BS101" s="575"/>
      <c r="BT101" s="579"/>
      <c r="BU101" s="575"/>
      <c r="BV101" s="579"/>
      <c r="BW101" s="579"/>
      <c r="BX101" s="268"/>
      <c r="BY101" s="267"/>
      <c r="BZ101" s="268"/>
      <c r="CA101" s="267"/>
      <c r="CB101" s="268"/>
      <c r="CC101" s="241"/>
      <c r="CD101" s="214"/>
      <c r="CE101" s="240"/>
      <c r="CF101" s="240"/>
      <c r="CG101" s="241"/>
      <c r="CH101" s="5"/>
    </row>
    <row r="102" spans="1:86" hidden="1" x14ac:dyDescent="0.2">
      <c r="A102" s="82"/>
      <c r="B102" s="82"/>
      <c r="C102" s="82"/>
      <c r="D102" s="83"/>
      <c r="E102" s="82"/>
      <c r="F102" s="626"/>
      <c r="G102" s="654"/>
      <c r="H102" s="593"/>
      <c r="I102" s="629"/>
      <c r="J102" s="629"/>
      <c r="K102" s="629"/>
      <c r="L102" s="629"/>
      <c r="M102" s="629"/>
      <c r="N102" s="629"/>
      <c r="O102" s="629"/>
      <c r="P102" s="629"/>
      <c r="Q102" s="629"/>
      <c r="R102" s="629"/>
      <c r="S102" s="629"/>
      <c r="T102" s="629"/>
      <c r="U102" s="629"/>
      <c r="V102" s="629"/>
      <c r="W102" s="629"/>
      <c r="X102" s="629"/>
      <c r="Y102" s="629"/>
      <c r="Z102" s="629"/>
      <c r="AA102" s="629"/>
      <c r="AB102" s="629"/>
      <c r="AC102" s="629"/>
      <c r="AD102" s="629"/>
      <c r="AE102" s="629"/>
      <c r="AF102" s="629"/>
      <c r="AG102" s="629"/>
      <c r="AH102" s="629"/>
      <c r="AI102" s="629"/>
      <c r="AJ102" s="629"/>
      <c r="AK102" s="629"/>
      <c r="AL102" s="629"/>
      <c r="AM102" s="629"/>
      <c r="AN102" s="629"/>
      <c r="AO102" s="629"/>
      <c r="AP102" s="629"/>
      <c r="AQ102" s="629"/>
      <c r="AR102" s="629"/>
      <c r="AS102" s="629"/>
      <c r="AT102" s="629"/>
      <c r="AU102" s="629"/>
      <c r="AV102" s="629"/>
      <c r="AW102" s="629"/>
      <c r="AX102" s="629"/>
      <c r="AY102" s="629"/>
      <c r="AZ102" s="629"/>
      <c r="BA102" s="629"/>
      <c r="BB102" s="629"/>
      <c r="BC102" s="629"/>
      <c r="BD102" s="629"/>
      <c r="BE102" s="629"/>
      <c r="BF102" s="629"/>
      <c r="BG102" s="629"/>
      <c r="BH102" s="629"/>
      <c r="BI102" s="629"/>
      <c r="BJ102" s="629"/>
      <c r="BK102" s="629"/>
      <c r="BL102" s="629"/>
      <c r="BM102" s="629"/>
      <c r="BN102" s="629"/>
      <c r="BO102" s="629"/>
      <c r="BP102" s="629"/>
      <c r="BQ102" s="629"/>
      <c r="BR102" s="629"/>
      <c r="BS102" s="629"/>
      <c r="BT102" s="629"/>
      <c r="BU102" s="629"/>
      <c r="BV102" s="629"/>
      <c r="BW102" s="629"/>
      <c r="BX102" s="269"/>
      <c r="BY102" s="269"/>
      <c r="BZ102" s="269"/>
      <c r="CA102" s="269"/>
      <c r="CB102" s="269"/>
      <c r="CC102" s="242"/>
      <c r="CD102" s="215"/>
      <c r="CE102" s="242"/>
      <c r="CF102" s="242"/>
      <c r="CG102" s="242"/>
      <c r="CH102" s="5"/>
    </row>
    <row r="103" spans="1:86" hidden="1" x14ac:dyDescent="0.2">
      <c r="A103" s="7"/>
      <c r="B103" s="7"/>
      <c r="C103" s="7"/>
      <c r="D103" s="56"/>
      <c r="E103" s="7"/>
      <c r="F103" s="626"/>
      <c r="G103" s="627"/>
      <c r="H103" s="631"/>
      <c r="I103" s="632"/>
      <c r="J103" s="579"/>
      <c r="K103" s="579"/>
      <c r="L103" s="575"/>
      <c r="M103" s="575"/>
      <c r="N103" s="575"/>
      <c r="O103" s="579"/>
      <c r="P103" s="579"/>
      <c r="Q103" s="575"/>
      <c r="R103" s="575"/>
      <c r="S103" s="575"/>
      <c r="T103" s="575"/>
      <c r="U103" s="579"/>
      <c r="V103" s="575"/>
      <c r="W103" s="575"/>
      <c r="X103" s="575"/>
      <c r="Y103" s="575"/>
      <c r="Z103" s="575"/>
      <c r="AA103" s="579"/>
      <c r="AB103" s="575"/>
      <c r="AC103" s="575"/>
      <c r="AD103" s="575"/>
      <c r="AE103" s="575"/>
      <c r="AF103" s="575"/>
      <c r="AG103" s="579"/>
      <c r="AH103" s="575"/>
      <c r="AI103" s="575"/>
      <c r="AJ103" s="575"/>
      <c r="AK103" s="575"/>
      <c r="AL103" s="575"/>
      <c r="AM103" s="579"/>
      <c r="AN103" s="575"/>
      <c r="AO103" s="575"/>
      <c r="AP103" s="575"/>
      <c r="AQ103" s="575"/>
      <c r="AR103" s="575"/>
      <c r="AS103" s="579"/>
      <c r="AT103" s="575"/>
      <c r="AU103" s="575"/>
      <c r="AV103" s="575"/>
      <c r="AW103" s="575"/>
      <c r="AX103" s="575"/>
      <c r="AY103" s="579"/>
      <c r="AZ103" s="575"/>
      <c r="BA103" s="575"/>
      <c r="BB103" s="575"/>
      <c r="BC103" s="575"/>
      <c r="BD103" s="575"/>
      <c r="BE103" s="579"/>
      <c r="BF103" s="575"/>
      <c r="BG103" s="575"/>
      <c r="BH103" s="575"/>
      <c r="BI103" s="575"/>
      <c r="BJ103" s="575"/>
      <c r="BK103" s="579"/>
      <c r="BL103" s="575"/>
      <c r="BM103" s="575"/>
      <c r="BN103" s="575"/>
      <c r="BO103" s="575"/>
      <c r="BP103" s="575"/>
      <c r="BQ103" s="579"/>
      <c r="BR103" s="575"/>
      <c r="BS103" s="575"/>
      <c r="BT103" s="575"/>
      <c r="BU103" s="575"/>
      <c r="BV103" s="575"/>
      <c r="BW103" s="579"/>
      <c r="BX103" s="267"/>
      <c r="BY103" s="267"/>
      <c r="BZ103" s="267"/>
      <c r="CA103" s="267"/>
      <c r="CB103" s="267"/>
      <c r="CC103" s="241"/>
      <c r="CD103" s="214"/>
      <c r="CE103" s="240"/>
      <c r="CF103" s="240"/>
      <c r="CG103" s="240"/>
      <c r="CH103" s="5"/>
    </row>
    <row r="104" spans="1:86" hidden="1" x14ac:dyDescent="0.2">
      <c r="A104" s="11"/>
      <c r="B104" s="11"/>
      <c r="C104" s="11"/>
      <c r="D104" s="64"/>
      <c r="E104" s="11"/>
      <c r="F104" s="634"/>
      <c r="G104" s="586"/>
      <c r="H104" s="635"/>
      <c r="I104" s="636"/>
      <c r="J104" s="579"/>
      <c r="K104" s="579"/>
      <c r="L104" s="575"/>
      <c r="M104" s="575"/>
      <c r="N104" s="575"/>
      <c r="O104" s="579"/>
      <c r="P104" s="579"/>
      <c r="Q104" s="575"/>
      <c r="R104" s="575"/>
      <c r="S104" s="575"/>
      <c r="T104" s="575"/>
      <c r="U104" s="579"/>
      <c r="V104" s="575"/>
      <c r="W104" s="575"/>
      <c r="X104" s="575"/>
      <c r="Y104" s="575"/>
      <c r="Z104" s="575"/>
      <c r="AA104" s="579"/>
      <c r="AB104" s="575"/>
      <c r="AC104" s="575"/>
      <c r="AD104" s="575"/>
      <c r="AE104" s="575"/>
      <c r="AF104" s="575"/>
      <c r="AG104" s="579"/>
      <c r="AH104" s="575"/>
      <c r="AI104" s="575"/>
      <c r="AJ104" s="575"/>
      <c r="AK104" s="575"/>
      <c r="AL104" s="575"/>
      <c r="AM104" s="579"/>
      <c r="AN104" s="575"/>
      <c r="AO104" s="575"/>
      <c r="AP104" s="575"/>
      <c r="AQ104" s="575"/>
      <c r="AR104" s="575"/>
      <c r="AS104" s="579"/>
      <c r="AT104" s="575"/>
      <c r="AU104" s="575"/>
      <c r="AV104" s="575"/>
      <c r="AW104" s="575"/>
      <c r="AX104" s="575"/>
      <c r="AY104" s="579"/>
      <c r="AZ104" s="575"/>
      <c r="BA104" s="575"/>
      <c r="BB104" s="575"/>
      <c r="BC104" s="575"/>
      <c r="BD104" s="575"/>
      <c r="BE104" s="579"/>
      <c r="BF104" s="575"/>
      <c r="BG104" s="575"/>
      <c r="BH104" s="575"/>
      <c r="BI104" s="575"/>
      <c r="BJ104" s="575"/>
      <c r="BK104" s="579"/>
      <c r="BL104" s="575"/>
      <c r="BM104" s="575"/>
      <c r="BN104" s="575"/>
      <c r="BO104" s="575"/>
      <c r="BP104" s="575"/>
      <c r="BQ104" s="579"/>
      <c r="BR104" s="575"/>
      <c r="BS104" s="575"/>
      <c r="BT104" s="575"/>
      <c r="BU104" s="575"/>
      <c r="BV104" s="575"/>
      <c r="BW104" s="579"/>
      <c r="BX104" s="267"/>
      <c r="BY104" s="267"/>
      <c r="BZ104" s="267"/>
      <c r="CA104" s="267"/>
      <c r="CB104" s="267"/>
      <c r="CC104" s="241"/>
      <c r="CD104" s="214"/>
      <c r="CE104" s="240"/>
      <c r="CF104" s="240"/>
      <c r="CG104" s="240"/>
      <c r="CH104" s="5"/>
    </row>
    <row r="105" spans="1:86" hidden="1" x14ac:dyDescent="0.2">
      <c r="A105" s="11"/>
      <c r="B105" s="11"/>
      <c r="C105" s="11"/>
      <c r="D105" s="64"/>
      <c r="E105" s="11"/>
      <c r="F105" s="634"/>
      <c r="G105" s="586"/>
      <c r="H105" s="637"/>
      <c r="I105" s="636"/>
      <c r="J105" s="579"/>
      <c r="K105" s="579"/>
      <c r="L105" s="575"/>
      <c r="M105" s="575"/>
      <c r="N105" s="575"/>
      <c r="O105" s="579"/>
      <c r="P105" s="579"/>
      <c r="Q105" s="575"/>
      <c r="R105" s="575"/>
      <c r="S105" s="575"/>
      <c r="T105" s="575"/>
      <c r="U105" s="579"/>
      <c r="V105" s="575"/>
      <c r="W105" s="575"/>
      <c r="X105" s="575"/>
      <c r="Y105" s="575"/>
      <c r="Z105" s="575"/>
      <c r="AA105" s="579"/>
      <c r="AB105" s="575"/>
      <c r="AC105" s="575"/>
      <c r="AD105" s="575"/>
      <c r="AE105" s="575"/>
      <c r="AF105" s="575"/>
      <c r="AG105" s="579"/>
      <c r="AH105" s="575"/>
      <c r="AI105" s="575"/>
      <c r="AJ105" s="575"/>
      <c r="AK105" s="575"/>
      <c r="AL105" s="575"/>
      <c r="AM105" s="579"/>
      <c r="AN105" s="575"/>
      <c r="AO105" s="575"/>
      <c r="AP105" s="575"/>
      <c r="AQ105" s="575"/>
      <c r="AR105" s="575"/>
      <c r="AS105" s="579"/>
      <c r="AT105" s="575"/>
      <c r="AU105" s="575"/>
      <c r="AV105" s="575"/>
      <c r="AW105" s="575"/>
      <c r="AX105" s="575"/>
      <c r="AY105" s="579"/>
      <c r="AZ105" s="575"/>
      <c r="BA105" s="575"/>
      <c r="BB105" s="575"/>
      <c r="BC105" s="575"/>
      <c r="BD105" s="575"/>
      <c r="BE105" s="579"/>
      <c r="BF105" s="575"/>
      <c r="BG105" s="575"/>
      <c r="BH105" s="575"/>
      <c r="BI105" s="575"/>
      <c r="BJ105" s="575"/>
      <c r="BK105" s="579"/>
      <c r="BL105" s="575"/>
      <c r="BM105" s="575"/>
      <c r="BN105" s="575"/>
      <c r="BO105" s="575"/>
      <c r="BP105" s="575"/>
      <c r="BQ105" s="579"/>
      <c r="BR105" s="575"/>
      <c r="BS105" s="575"/>
      <c r="BT105" s="575"/>
      <c r="BU105" s="575"/>
      <c r="BV105" s="575"/>
      <c r="BW105" s="579"/>
      <c r="BX105" s="267"/>
      <c r="BY105" s="267"/>
      <c r="BZ105" s="267"/>
      <c r="CA105" s="267"/>
      <c r="CB105" s="267"/>
      <c r="CC105" s="241"/>
      <c r="CD105" s="214"/>
      <c r="CE105" s="240"/>
      <c r="CF105" s="240"/>
      <c r="CG105" s="240"/>
      <c r="CH105" s="5"/>
    </row>
    <row r="106" spans="1:86" hidden="1" x14ac:dyDescent="0.2">
      <c r="A106" s="11"/>
      <c r="B106" s="11"/>
      <c r="C106" s="11"/>
      <c r="D106" s="64"/>
      <c r="E106" s="11"/>
      <c r="F106" s="634"/>
      <c r="G106" s="586"/>
      <c r="H106" s="639"/>
      <c r="I106" s="636"/>
      <c r="J106" s="579"/>
      <c r="K106" s="579"/>
      <c r="L106" s="575"/>
      <c r="M106" s="575"/>
      <c r="N106" s="575"/>
      <c r="O106" s="579"/>
      <c r="P106" s="579"/>
      <c r="Q106" s="575"/>
      <c r="R106" s="575"/>
      <c r="S106" s="575"/>
      <c r="T106" s="575"/>
      <c r="U106" s="579"/>
      <c r="V106" s="575"/>
      <c r="W106" s="575"/>
      <c r="X106" s="575"/>
      <c r="Y106" s="575"/>
      <c r="Z106" s="575"/>
      <c r="AA106" s="579"/>
      <c r="AB106" s="575"/>
      <c r="AC106" s="575"/>
      <c r="AD106" s="575"/>
      <c r="AE106" s="575"/>
      <c r="AF106" s="575"/>
      <c r="AG106" s="579"/>
      <c r="AH106" s="575"/>
      <c r="AI106" s="575"/>
      <c r="AJ106" s="575"/>
      <c r="AK106" s="575"/>
      <c r="AL106" s="575"/>
      <c r="AM106" s="579"/>
      <c r="AN106" s="575"/>
      <c r="AO106" s="575"/>
      <c r="AP106" s="575"/>
      <c r="AQ106" s="575"/>
      <c r="AR106" s="575"/>
      <c r="AS106" s="579"/>
      <c r="AT106" s="575"/>
      <c r="AU106" s="575"/>
      <c r="AV106" s="575"/>
      <c r="AW106" s="575"/>
      <c r="AX106" s="575"/>
      <c r="AY106" s="579"/>
      <c r="AZ106" s="575"/>
      <c r="BA106" s="575"/>
      <c r="BB106" s="575"/>
      <c r="BC106" s="575"/>
      <c r="BD106" s="575"/>
      <c r="BE106" s="579"/>
      <c r="BF106" s="575"/>
      <c r="BG106" s="575"/>
      <c r="BH106" s="575"/>
      <c r="BI106" s="575"/>
      <c r="BJ106" s="575"/>
      <c r="BK106" s="579"/>
      <c r="BL106" s="575"/>
      <c r="BM106" s="575"/>
      <c r="BN106" s="575"/>
      <c r="BO106" s="575"/>
      <c r="BP106" s="575"/>
      <c r="BQ106" s="579"/>
      <c r="BR106" s="575"/>
      <c r="BS106" s="575"/>
      <c r="BT106" s="575"/>
      <c r="BU106" s="575"/>
      <c r="BV106" s="575"/>
      <c r="BW106" s="579"/>
      <c r="BX106" s="267"/>
      <c r="BY106" s="267"/>
      <c r="BZ106" s="267"/>
      <c r="CA106" s="267"/>
      <c r="CB106" s="267"/>
      <c r="CC106" s="241"/>
      <c r="CD106" s="214"/>
      <c r="CE106" s="240"/>
      <c r="CF106" s="240"/>
      <c r="CG106" s="240"/>
      <c r="CH106" s="5"/>
    </row>
    <row r="107" spans="1:86" hidden="1" x14ac:dyDescent="0.2">
      <c r="A107" s="11"/>
      <c r="B107" s="11"/>
      <c r="C107" s="11"/>
      <c r="D107" s="64"/>
      <c r="E107" s="11"/>
      <c r="F107" s="634"/>
      <c r="G107" s="640"/>
      <c r="H107" s="639"/>
      <c r="I107" s="636"/>
      <c r="J107" s="579"/>
      <c r="K107" s="579"/>
      <c r="L107" s="575"/>
      <c r="M107" s="575"/>
      <c r="N107" s="575"/>
      <c r="O107" s="579"/>
      <c r="P107" s="579"/>
      <c r="Q107" s="575"/>
      <c r="R107" s="575"/>
      <c r="S107" s="575"/>
      <c r="T107" s="575"/>
      <c r="U107" s="579"/>
      <c r="V107" s="575"/>
      <c r="W107" s="575"/>
      <c r="X107" s="575"/>
      <c r="Y107" s="575"/>
      <c r="Z107" s="575"/>
      <c r="AA107" s="579"/>
      <c r="AB107" s="575"/>
      <c r="AC107" s="575"/>
      <c r="AD107" s="575"/>
      <c r="AE107" s="575"/>
      <c r="AF107" s="575"/>
      <c r="AG107" s="579"/>
      <c r="AH107" s="575"/>
      <c r="AI107" s="575"/>
      <c r="AJ107" s="575"/>
      <c r="AK107" s="575"/>
      <c r="AL107" s="575"/>
      <c r="AM107" s="579"/>
      <c r="AN107" s="575"/>
      <c r="AO107" s="575"/>
      <c r="AP107" s="575"/>
      <c r="AQ107" s="575"/>
      <c r="AR107" s="575"/>
      <c r="AS107" s="579"/>
      <c r="AT107" s="575"/>
      <c r="AU107" s="575"/>
      <c r="AV107" s="575"/>
      <c r="AW107" s="575"/>
      <c r="AX107" s="575"/>
      <c r="AY107" s="579"/>
      <c r="AZ107" s="575"/>
      <c r="BA107" s="575"/>
      <c r="BB107" s="575"/>
      <c r="BC107" s="575"/>
      <c r="BD107" s="575"/>
      <c r="BE107" s="579"/>
      <c r="BF107" s="575"/>
      <c r="BG107" s="575"/>
      <c r="BH107" s="575"/>
      <c r="BI107" s="575"/>
      <c r="BJ107" s="575"/>
      <c r="BK107" s="579"/>
      <c r="BL107" s="575"/>
      <c r="BM107" s="575"/>
      <c r="BN107" s="575"/>
      <c r="BO107" s="575"/>
      <c r="BP107" s="575"/>
      <c r="BQ107" s="579"/>
      <c r="BR107" s="575"/>
      <c r="BS107" s="575"/>
      <c r="BT107" s="575"/>
      <c r="BU107" s="575"/>
      <c r="BV107" s="575"/>
      <c r="BW107" s="579"/>
      <c r="BX107" s="267"/>
      <c r="BY107" s="267"/>
      <c r="BZ107" s="267"/>
      <c r="CA107" s="267"/>
      <c r="CB107" s="267"/>
      <c r="CC107" s="241"/>
      <c r="CD107" s="214"/>
      <c r="CE107" s="240"/>
      <c r="CF107" s="240"/>
      <c r="CG107" s="240"/>
      <c r="CH107" s="5"/>
    </row>
    <row r="108" spans="1:86" hidden="1" x14ac:dyDescent="0.2">
      <c r="A108" s="11"/>
      <c r="B108" s="11"/>
      <c r="C108" s="11"/>
      <c r="D108" s="64"/>
      <c r="E108" s="11"/>
      <c r="F108" s="634"/>
      <c r="G108" s="586"/>
      <c r="H108" s="635"/>
      <c r="I108" s="636"/>
      <c r="J108" s="579"/>
      <c r="K108" s="579"/>
      <c r="L108" s="575"/>
      <c r="M108" s="575"/>
      <c r="N108" s="575"/>
      <c r="O108" s="579"/>
      <c r="P108" s="579"/>
      <c r="Q108" s="575"/>
      <c r="R108" s="575"/>
      <c r="S108" s="575"/>
      <c r="T108" s="575"/>
      <c r="U108" s="579"/>
      <c r="V108" s="575"/>
      <c r="W108" s="575"/>
      <c r="X108" s="575"/>
      <c r="Y108" s="575"/>
      <c r="Z108" s="575"/>
      <c r="AA108" s="579"/>
      <c r="AB108" s="575"/>
      <c r="AC108" s="575"/>
      <c r="AD108" s="575"/>
      <c r="AE108" s="575"/>
      <c r="AF108" s="575"/>
      <c r="AG108" s="579"/>
      <c r="AH108" s="575"/>
      <c r="AI108" s="575"/>
      <c r="AJ108" s="575"/>
      <c r="AK108" s="575"/>
      <c r="AL108" s="575"/>
      <c r="AM108" s="579"/>
      <c r="AN108" s="575"/>
      <c r="AO108" s="575"/>
      <c r="AP108" s="575"/>
      <c r="AQ108" s="575"/>
      <c r="AR108" s="575"/>
      <c r="AS108" s="579"/>
      <c r="AT108" s="575"/>
      <c r="AU108" s="575"/>
      <c r="AV108" s="575"/>
      <c r="AW108" s="575"/>
      <c r="AX108" s="575"/>
      <c r="AY108" s="579"/>
      <c r="AZ108" s="575"/>
      <c r="BA108" s="575"/>
      <c r="BB108" s="575"/>
      <c r="BC108" s="575"/>
      <c r="BD108" s="575"/>
      <c r="BE108" s="579"/>
      <c r="BF108" s="575"/>
      <c r="BG108" s="575"/>
      <c r="BH108" s="575"/>
      <c r="BI108" s="575"/>
      <c r="BJ108" s="575"/>
      <c r="BK108" s="579"/>
      <c r="BL108" s="575"/>
      <c r="BM108" s="575"/>
      <c r="BN108" s="575"/>
      <c r="BO108" s="575"/>
      <c r="BP108" s="575"/>
      <c r="BQ108" s="579"/>
      <c r="BR108" s="575"/>
      <c r="BS108" s="575"/>
      <c r="BT108" s="575"/>
      <c r="BU108" s="575"/>
      <c r="BV108" s="575"/>
      <c r="BW108" s="579"/>
      <c r="BX108" s="267"/>
      <c r="BY108" s="267"/>
      <c r="BZ108" s="267"/>
      <c r="CA108" s="267"/>
      <c r="CB108" s="267"/>
      <c r="CC108" s="241"/>
      <c r="CD108" s="214"/>
      <c r="CE108" s="240"/>
      <c r="CF108" s="240"/>
      <c r="CG108" s="240"/>
      <c r="CH108" s="5"/>
    </row>
    <row r="109" spans="1:86" hidden="1" x14ac:dyDescent="0.2">
      <c r="A109" s="11"/>
      <c r="B109" s="11"/>
      <c r="C109" s="11"/>
      <c r="D109" s="64"/>
      <c r="E109" s="11"/>
      <c r="F109" s="634"/>
      <c r="G109" s="586"/>
      <c r="H109" s="637"/>
      <c r="I109" s="636"/>
      <c r="J109" s="579"/>
      <c r="K109" s="579"/>
      <c r="L109" s="575"/>
      <c r="M109" s="575"/>
      <c r="N109" s="575"/>
      <c r="O109" s="579"/>
      <c r="P109" s="579"/>
      <c r="Q109" s="575"/>
      <c r="R109" s="575"/>
      <c r="S109" s="575"/>
      <c r="T109" s="575"/>
      <c r="U109" s="579"/>
      <c r="V109" s="575"/>
      <c r="W109" s="575"/>
      <c r="X109" s="575"/>
      <c r="Y109" s="575"/>
      <c r="Z109" s="575"/>
      <c r="AA109" s="579"/>
      <c r="AB109" s="575"/>
      <c r="AC109" s="575"/>
      <c r="AD109" s="575"/>
      <c r="AE109" s="575"/>
      <c r="AF109" s="575"/>
      <c r="AG109" s="579"/>
      <c r="AH109" s="575"/>
      <c r="AI109" s="575"/>
      <c r="AJ109" s="575"/>
      <c r="AK109" s="575"/>
      <c r="AL109" s="575"/>
      <c r="AM109" s="579"/>
      <c r="AN109" s="575"/>
      <c r="AO109" s="575"/>
      <c r="AP109" s="575"/>
      <c r="AQ109" s="575"/>
      <c r="AR109" s="575"/>
      <c r="AS109" s="579"/>
      <c r="AT109" s="575"/>
      <c r="AU109" s="575"/>
      <c r="AV109" s="575"/>
      <c r="AW109" s="575"/>
      <c r="AX109" s="575"/>
      <c r="AY109" s="579"/>
      <c r="AZ109" s="575"/>
      <c r="BA109" s="575"/>
      <c r="BB109" s="575"/>
      <c r="BC109" s="575"/>
      <c r="BD109" s="575"/>
      <c r="BE109" s="579"/>
      <c r="BF109" s="575"/>
      <c r="BG109" s="575"/>
      <c r="BH109" s="575"/>
      <c r="BI109" s="575"/>
      <c r="BJ109" s="575"/>
      <c r="BK109" s="579"/>
      <c r="BL109" s="575"/>
      <c r="BM109" s="575"/>
      <c r="BN109" s="575"/>
      <c r="BO109" s="575"/>
      <c r="BP109" s="575"/>
      <c r="BQ109" s="579"/>
      <c r="BR109" s="575"/>
      <c r="BS109" s="575"/>
      <c r="BT109" s="575"/>
      <c r="BU109" s="575"/>
      <c r="BV109" s="575"/>
      <c r="BW109" s="579"/>
      <c r="BX109" s="267"/>
      <c r="BY109" s="267"/>
      <c r="BZ109" s="267"/>
      <c r="CA109" s="267"/>
      <c r="CB109" s="267"/>
      <c r="CC109" s="241"/>
      <c r="CD109" s="214"/>
      <c r="CE109" s="240"/>
      <c r="CF109" s="240"/>
      <c r="CG109" s="240"/>
      <c r="CH109" s="5"/>
    </row>
    <row r="110" spans="1:86" hidden="1" x14ac:dyDescent="0.2">
      <c r="A110" s="17"/>
      <c r="B110" s="17"/>
      <c r="C110" s="17"/>
      <c r="D110" s="71"/>
      <c r="E110" s="17"/>
      <c r="F110" s="641"/>
      <c r="G110" s="655"/>
      <c r="H110" s="642"/>
      <c r="I110" s="643"/>
      <c r="J110" s="579"/>
      <c r="K110" s="579"/>
      <c r="L110" s="575"/>
      <c r="M110" s="575"/>
      <c r="N110" s="575"/>
      <c r="O110" s="579"/>
      <c r="P110" s="579"/>
      <c r="Q110" s="575"/>
      <c r="R110" s="575"/>
      <c r="S110" s="575"/>
      <c r="T110" s="575"/>
      <c r="U110" s="579"/>
      <c r="V110" s="575"/>
      <c r="W110" s="575"/>
      <c r="X110" s="575"/>
      <c r="Y110" s="575"/>
      <c r="Z110" s="575"/>
      <c r="AA110" s="579"/>
      <c r="AB110" s="575"/>
      <c r="AC110" s="575"/>
      <c r="AD110" s="575"/>
      <c r="AE110" s="575"/>
      <c r="AF110" s="575"/>
      <c r="AG110" s="579"/>
      <c r="AH110" s="575"/>
      <c r="AI110" s="575"/>
      <c r="AJ110" s="575"/>
      <c r="AK110" s="575"/>
      <c r="AL110" s="575"/>
      <c r="AM110" s="579"/>
      <c r="AN110" s="575"/>
      <c r="AO110" s="575"/>
      <c r="AP110" s="575"/>
      <c r="AQ110" s="575"/>
      <c r="AR110" s="575"/>
      <c r="AS110" s="579"/>
      <c r="AT110" s="575"/>
      <c r="AU110" s="575"/>
      <c r="AV110" s="575"/>
      <c r="AW110" s="575"/>
      <c r="AX110" s="575"/>
      <c r="AY110" s="579"/>
      <c r="AZ110" s="575"/>
      <c r="BA110" s="575"/>
      <c r="BB110" s="575"/>
      <c r="BC110" s="575"/>
      <c r="BD110" s="575"/>
      <c r="BE110" s="579"/>
      <c r="BF110" s="575"/>
      <c r="BG110" s="575"/>
      <c r="BH110" s="575"/>
      <c r="BI110" s="575"/>
      <c r="BJ110" s="575"/>
      <c r="BK110" s="579"/>
      <c r="BL110" s="575"/>
      <c r="BM110" s="575"/>
      <c r="BN110" s="575"/>
      <c r="BO110" s="575"/>
      <c r="BP110" s="575"/>
      <c r="BQ110" s="579"/>
      <c r="BR110" s="575"/>
      <c r="BS110" s="575"/>
      <c r="BT110" s="575"/>
      <c r="BU110" s="575"/>
      <c r="BV110" s="575"/>
      <c r="BW110" s="579"/>
      <c r="BX110" s="267"/>
      <c r="BY110" s="267"/>
      <c r="BZ110" s="267"/>
      <c r="CA110" s="267"/>
      <c r="CB110" s="267"/>
      <c r="CC110" s="241"/>
      <c r="CD110" s="214"/>
      <c r="CE110" s="240"/>
      <c r="CF110" s="240"/>
      <c r="CG110" s="240"/>
      <c r="CH110" s="5"/>
    </row>
    <row r="111" spans="1:86" hidden="1" x14ac:dyDescent="0.2">
      <c r="A111" s="11"/>
      <c r="B111" s="82"/>
      <c r="C111" s="82"/>
      <c r="D111" s="83"/>
      <c r="E111" s="82"/>
      <c r="F111" s="653"/>
      <c r="G111" s="654"/>
      <c r="H111" s="656"/>
      <c r="I111" s="594"/>
      <c r="J111" s="579"/>
      <c r="K111" s="579"/>
      <c r="L111" s="575"/>
      <c r="M111" s="575"/>
      <c r="N111" s="575"/>
      <c r="O111" s="579"/>
      <c r="P111" s="579"/>
      <c r="Q111" s="575"/>
      <c r="R111" s="575"/>
      <c r="S111" s="575"/>
      <c r="T111" s="575"/>
      <c r="U111" s="579"/>
      <c r="V111" s="575"/>
      <c r="W111" s="575"/>
      <c r="X111" s="575"/>
      <c r="Y111" s="575"/>
      <c r="Z111" s="575"/>
      <c r="AA111" s="579"/>
      <c r="AB111" s="575"/>
      <c r="AC111" s="575"/>
      <c r="AD111" s="575"/>
      <c r="AE111" s="575"/>
      <c r="AF111" s="575"/>
      <c r="AG111" s="579"/>
      <c r="AH111" s="575"/>
      <c r="AI111" s="575"/>
      <c r="AJ111" s="575"/>
      <c r="AK111" s="575"/>
      <c r="AL111" s="575"/>
      <c r="AM111" s="579"/>
      <c r="AN111" s="575"/>
      <c r="AO111" s="575"/>
      <c r="AP111" s="575"/>
      <c r="AQ111" s="575"/>
      <c r="AR111" s="575"/>
      <c r="AS111" s="579"/>
      <c r="AT111" s="575"/>
      <c r="AU111" s="575"/>
      <c r="AV111" s="575"/>
      <c r="AW111" s="575"/>
      <c r="AX111" s="575"/>
      <c r="AY111" s="579"/>
      <c r="AZ111" s="575"/>
      <c r="BA111" s="575"/>
      <c r="BB111" s="575"/>
      <c r="BC111" s="575"/>
      <c r="BD111" s="575"/>
      <c r="BE111" s="579"/>
      <c r="BF111" s="575"/>
      <c r="BG111" s="575"/>
      <c r="BH111" s="575"/>
      <c r="BI111" s="575"/>
      <c r="BJ111" s="575"/>
      <c r="BK111" s="579"/>
      <c r="BL111" s="575"/>
      <c r="BM111" s="575"/>
      <c r="BN111" s="575"/>
      <c r="BO111" s="575"/>
      <c r="BP111" s="575"/>
      <c r="BQ111" s="579"/>
      <c r="BR111" s="575"/>
      <c r="BS111" s="575"/>
      <c r="BT111" s="575"/>
      <c r="BU111" s="575"/>
      <c r="BV111" s="575"/>
      <c r="BW111" s="579"/>
      <c r="BX111" s="267"/>
      <c r="BY111" s="267"/>
      <c r="BZ111" s="267"/>
      <c r="CA111" s="267"/>
      <c r="CB111" s="267"/>
      <c r="CC111" s="241"/>
      <c r="CD111" s="214"/>
      <c r="CE111" s="240"/>
      <c r="CF111" s="240"/>
      <c r="CG111" s="240"/>
      <c r="CH111" s="5"/>
    </row>
    <row r="112" spans="1:86" hidden="1" x14ac:dyDescent="0.2">
      <c r="A112" s="22"/>
      <c r="B112" s="22"/>
      <c r="C112" s="22"/>
      <c r="D112" s="87"/>
      <c r="E112" s="22"/>
      <c r="F112" s="607"/>
      <c r="G112" s="620"/>
      <c r="H112" s="605"/>
      <c r="I112" s="658"/>
      <c r="J112" s="579"/>
      <c r="K112" s="579"/>
      <c r="L112" s="575"/>
      <c r="M112" s="575"/>
      <c r="N112" s="575"/>
      <c r="O112" s="579"/>
      <c r="P112" s="579"/>
      <c r="Q112" s="575"/>
      <c r="R112" s="575"/>
      <c r="S112" s="575"/>
      <c r="T112" s="575"/>
      <c r="U112" s="579"/>
      <c r="V112" s="575"/>
      <c r="W112" s="575"/>
      <c r="X112" s="575"/>
      <c r="Y112" s="575"/>
      <c r="Z112" s="575"/>
      <c r="AA112" s="579"/>
      <c r="AB112" s="575"/>
      <c r="AC112" s="575"/>
      <c r="AD112" s="575"/>
      <c r="AE112" s="575"/>
      <c r="AF112" s="575"/>
      <c r="AG112" s="579"/>
      <c r="AH112" s="575"/>
      <c r="AI112" s="575"/>
      <c r="AJ112" s="575"/>
      <c r="AK112" s="575"/>
      <c r="AL112" s="575"/>
      <c r="AM112" s="579"/>
      <c r="AN112" s="575"/>
      <c r="AO112" s="575"/>
      <c r="AP112" s="575"/>
      <c r="AQ112" s="575"/>
      <c r="AR112" s="575"/>
      <c r="AS112" s="579"/>
      <c r="AT112" s="575"/>
      <c r="AU112" s="575"/>
      <c r="AV112" s="575"/>
      <c r="AW112" s="575"/>
      <c r="AX112" s="575"/>
      <c r="AY112" s="579"/>
      <c r="AZ112" s="575"/>
      <c r="BA112" s="575"/>
      <c r="BB112" s="575"/>
      <c r="BC112" s="575"/>
      <c r="BD112" s="575"/>
      <c r="BE112" s="579"/>
      <c r="BF112" s="575"/>
      <c r="BG112" s="575"/>
      <c r="BH112" s="575"/>
      <c r="BI112" s="575"/>
      <c r="BJ112" s="575"/>
      <c r="BK112" s="579"/>
      <c r="BL112" s="575"/>
      <c r="BM112" s="575"/>
      <c r="BN112" s="575"/>
      <c r="BO112" s="575"/>
      <c r="BP112" s="575"/>
      <c r="BQ112" s="579"/>
      <c r="BR112" s="575"/>
      <c r="BS112" s="575"/>
      <c r="BT112" s="575"/>
      <c r="BU112" s="575"/>
      <c r="BV112" s="575"/>
      <c r="BW112" s="579"/>
      <c r="BX112" s="267"/>
      <c r="BY112" s="267"/>
      <c r="BZ112" s="267"/>
      <c r="CA112" s="267"/>
      <c r="CB112" s="267"/>
      <c r="CC112" s="241"/>
      <c r="CD112" s="214"/>
      <c r="CE112" s="240"/>
      <c r="CF112" s="240"/>
      <c r="CG112" s="240"/>
      <c r="CH112" s="5"/>
    </row>
    <row r="113" spans="1:86" hidden="1" x14ac:dyDescent="0.2">
      <c r="A113" s="22"/>
      <c r="B113" s="22"/>
      <c r="C113" s="22"/>
      <c r="D113" s="87"/>
      <c r="E113" s="22"/>
      <c r="F113" s="607"/>
      <c r="G113" s="620"/>
      <c r="H113" s="605"/>
      <c r="I113" s="658"/>
      <c r="J113" s="579"/>
      <c r="K113" s="579"/>
      <c r="L113" s="575"/>
      <c r="M113" s="575"/>
      <c r="N113" s="575"/>
      <c r="O113" s="579"/>
      <c r="P113" s="579"/>
      <c r="Q113" s="575"/>
      <c r="R113" s="575"/>
      <c r="S113" s="575"/>
      <c r="T113" s="575"/>
      <c r="U113" s="579"/>
      <c r="V113" s="575"/>
      <c r="W113" s="575"/>
      <c r="X113" s="575"/>
      <c r="Y113" s="575"/>
      <c r="Z113" s="575"/>
      <c r="AA113" s="579"/>
      <c r="AB113" s="575"/>
      <c r="AC113" s="575"/>
      <c r="AD113" s="575"/>
      <c r="AE113" s="575"/>
      <c r="AF113" s="575"/>
      <c r="AG113" s="579"/>
      <c r="AH113" s="575"/>
      <c r="AI113" s="575"/>
      <c r="AJ113" s="575"/>
      <c r="AK113" s="575"/>
      <c r="AL113" s="575"/>
      <c r="AM113" s="579"/>
      <c r="AN113" s="575"/>
      <c r="AO113" s="575"/>
      <c r="AP113" s="575"/>
      <c r="AQ113" s="575"/>
      <c r="AR113" s="575"/>
      <c r="AS113" s="579"/>
      <c r="AT113" s="575"/>
      <c r="AU113" s="575"/>
      <c r="AV113" s="575"/>
      <c r="AW113" s="575"/>
      <c r="AX113" s="575"/>
      <c r="AY113" s="579"/>
      <c r="AZ113" s="575"/>
      <c r="BA113" s="575"/>
      <c r="BB113" s="575"/>
      <c r="BC113" s="575"/>
      <c r="BD113" s="575"/>
      <c r="BE113" s="579"/>
      <c r="BF113" s="575"/>
      <c r="BG113" s="575"/>
      <c r="BH113" s="575"/>
      <c r="BI113" s="575"/>
      <c r="BJ113" s="575"/>
      <c r="BK113" s="579"/>
      <c r="BL113" s="575"/>
      <c r="BM113" s="575"/>
      <c r="BN113" s="575"/>
      <c r="BO113" s="575"/>
      <c r="BP113" s="575"/>
      <c r="BQ113" s="579"/>
      <c r="BR113" s="575"/>
      <c r="BS113" s="575"/>
      <c r="BT113" s="575"/>
      <c r="BU113" s="575"/>
      <c r="BV113" s="575"/>
      <c r="BW113" s="579"/>
      <c r="BX113" s="267"/>
      <c r="BY113" s="267"/>
      <c r="BZ113" s="267"/>
      <c r="CA113" s="267"/>
      <c r="CB113" s="267"/>
      <c r="CC113" s="241"/>
      <c r="CD113" s="214"/>
      <c r="CE113" s="240"/>
      <c r="CF113" s="240"/>
      <c r="CG113" s="240"/>
      <c r="CH113" s="5"/>
    </row>
    <row r="114" spans="1:86" hidden="1" x14ac:dyDescent="0.2">
      <c r="A114" s="22"/>
      <c r="B114" s="22"/>
      <c r="C114" s="22"/>
      <c r="D114" s="34"/>
      <c r="E114" s="22"/>
      <c r="F114" s="607"/>
      <c r="G114" s="620"/>
      <c r="H114" s="605"/>
      <c r="I114" s="658"/>
      <c r="J114" s="579"/>
      <c r="K114" s="579"/>
      <c r="L114" s="575"/>
      <c r="M114" s="575"/>
      <c r="N114" s="575"/>
      <c r="O114" s="579"/>
      <c r="P114" s="579"/>
      <c r="Q114" s="575"/>
      <c r="R114" s="575"/>
      <c r="S114" s="575"/>
      <c r="T114" s="575"/>
      <c r="U114" s="579"/>
      <c r="V114" s="575"/>
      <c r="W114" s="575"/>
      <c r="X114" s="575"/>
      <c r="Y114" s="575"/>
      <c r="Z114" s="575"/>
      <c r="AA114" s="579"/>
      <c r="AB114" s="575"/>
      <c r="AC114" s="575"/>
      <c r="AD114" s="575"/>
      <c r="AE114" s="575"/>
      <c r="AF114" s="575"/>
      <c r="AG114" s="579"/>
      <c r="AH114" s="575"/>
      <c r="AI114" s="575"/>
      <c r="AJ114" s="575"/>
      <c r="AK114" s="575"/>
      <c r="AL114" s="575"/>
      <c r="AM114" s="579"/>
      <c r="AN114" s="575"/>
      <c r="AO114" s="575"/>
      <c r="AP114" s="575"/>
      <c r="AQ114" s="575"/>
      <c r="AR114" s="575"/>
      <c r="AS114" s="579"/>
      <c r="AT114" s="575"/>
      <c r="AU114" s="575"/>
      <c r="AV114" s="575"/>
      <c r="AW114" s="575"/>
      <c r="AX114" s="575"/>
      <c r="AY114" s="579"/>
      <c r="AZ114" s="575"/>
      <c r="BA114" s="575"/>
      <c r="BB114" s="575"/>
      <c r="BC114" s="575"/>
      <c r="BD114" s="575"/>
      <c r="BE114" s="579"/>
      <c r="BF114" s="575"/>
      <c r="BG114" s="575"/>
      <c r="BH114" s="575"/>
      <c r="BI114" s="575"/>
      <c r="BJ114" s="575"/>
      <c r="BK114" s="579"/>
      <c r="BL114" s="575"/>
      <c r="BM114" s="575"/>
      <c r="BN114" s="575"/>
      <c r="BO114" s="575"/>
      <c r="BP114" s="575"/>
      <c r="BQ114" s="579"/>
      <c r="BR114" s="575"/>
      <c r="BS114" s="575"/>
      <c r="BT114" s="575"/>
      <c r="BU114" s="575"/>
      <c r="BV114" s="575"/>
      <c r="BW114" s="579"/>
      <c r="BX114" s="267"/>
      <c r="BY114" s="267"/>
      <c r="BZ114" s="267"/>
      <c r="CA114" s="267"/>
      <c r="CB114" s="267"/>
      <c r="CC114" s="241"/>
      <c r="CD114" s="214"/>
      <c r="CE114" s="240"/>
      <c r="CF114" s="240"/>
      <c r="CG114" s="240"/>
      <c r="CH114" s="5"/>
    </row>
    <row r="115" spans="1:86" hidden="1" x14ac:dyDescent="0.2">
      <c r="A115" s="22"/>
      <c r="B115" s="22"/>
      <c r="C115" s="22"/>
      <c r="D115" s="31"/>
      <c r="E115" s="22"/>
      <c r="F115" s="607"/>
      <c r="G115" s="599"/>
      <c r="H115" s="605"/>
      <c r="I115" s="646"/>
      <c r="J115" s="579"/>
      <c r="K115" s="579"/>
      <c r="L115" s="575"/>
      <c r="M115" s="575"/>
      <c r="N115" s="575"/>
      <c r="O115" s="579"/>
      <c r="P115" s="579"/>
      <c r="Q115" s="575"/>
      <c r="R115" s="575"/>
      <c r="S115" s="575"/>
      <c r="T115" s="575"/>
      <c r="U115" s="579"/>
      <c r="V115" s="575"/>
      <c r="W115" s="575"/>
      <c r="X115" s="575"/>
      <c r="Y115" s="575"/>
      <c r="Z115" s="575"/>
      <c r="AA115" s="579"/>
      <c r="AB115" s="575"/>
      <c r="AC115" s="575"/>
      <c r="AD115" s="575"/>
      <c r="AE115" s="575"/>
      <c r="AF115" s="575"/>
      <c r="AG115" s="579"/>
      <c r="AH115" s="575"/>
      <c r="AI115" s="575"/>
      <c r="AJ115" s="575"/>
      <c r="AK115" s="575"/>
      <c r="AL115" s="575"/>
      <c r="AM115" s="579"/>
      <c r="AN115" s="575"/>
      <c r="AO115" s="575"/>
      <c r="AP115" s="575"/>
      <c r="AQ115" s="575"/>
      <c r="AR115" s="575"/>
      <c r="AS115" s="579"/>
      <c r="AT115" s="575"/>
      <c r="AU115" s="575"/>
      <c r="AV115" s="575"/>
      <c r="AW115" s="575"/>
      <c r="AX115" s="575"/>
      <c r="AY115" s="579"/>
      <c r="AZ115" s="575"/>
      <c r="BA115" s="575"/>
      <c r="BB115" s="575"/>
      <c r="BC115" s="575"/>
      <c r="BD115" s="575"/>
      <c r="BE115" s="579"/>
      <c r="BF115" s="575"/>
      <c r="BG115" s="575"/>
      <c r="BH115" s="575"/>
      <c r="BI115" s="575"/>
      <c r="BJ115" s="575"/>
      <c r="BK115" s="579"/>
      <c r="BL115" s="575"/>
      <c r="BM115" s="575"/>
      <c r="BN115" s="575"/>
      <c r="BO115" s="575"/>
      <c r="BP115" s="575"/>
      <c r="BQ115" s="579"/>
      <c r="BR115" s="575"/>
      <c r="BS115" s="575"/>
      <c r="BT115" s="575"/>
      <c r="BU115" s="575"/>
      <c r="BV115" s="575"/>
      <c r="BW115" s="579"/>
      <c r="BX115" s="267"/>
      <c r="BY115" s="267"/>
      <c r="BZ115" s="267"/>
      <c r="CA115" s="267"/>
      <c r="CB115" s="267"/>
      <c r="CC115" s="241"/>
      <c r="CD115" s="214"/>
      <c r="CE115" s="240"/>
      <c r="CF115" s="240"/>
      <c r="CG115" s="240"/>
      <c r="CH115" s="5"/>
    </row>
    <row r="116" spans="1:86" hidden="1" x14ac:dyDescent="0.2">
      <c r="A116" s="22"/>
      <c r="B116" s="22"/>
      <c r="C116" s="22"/>
      <c r="D116" s="33"/>
      <c r="E116" s="22"/>
      <c r="F116" s="607"/>
      <c r="G116" s="620"/>
      <c r="H116" s="645"/>
      <c r="I116" s="624"/>
      <c r="J116" s="579"/>
      <c r="K116" s="579"/>
      <c r="L116" s="575"/>
      <c r="M116" s="575"/>
      <c r="N116" s="575"/>
      <c r="O116" s="579"/>
      <c r="P116" s="579"/>
      <c r="Q116" s="575"/>
      <c r="R116" s="575"/>
      <c r="S116" s="575"/>
      <c r="T116" s="575"/>
      <c r="U116" s="579"/>
      <c r="V116" s="575"/>
      <c r="W116" s="575"/>
      <c r="X116" s="575"/>
      <c r="Y116" s="575"/>
      <c r="Z116" s="575"/>
      <c r="AA116" s="579"/>
      <c r="AB116" s="575"/>
      <c r="AC116" s="575"/>
      <c r="AD116" s="575"/>
      <c r="AE116" s="575"/>
      <c r="AF116" s="575"/>
      <c r="AG116" s="579"/>
      <c r="AH116" s="575"/>
      <c r="AI116" s="575"/>
      <c r="AJ116" s="575"/>
      <c r="AK116" s="575"/>
      <c r="AL116" s="575"/>
      <c r="AM116" s="579"/>
      <c r="AN116" s="575"/>
      <c r="AO116" s="575"/>
      <c r="AP116" s="575"/>
      <c r="AQ116" s="575"/>
      <c r="AR116" s="575"/>
      <c r="AS116" s="579"/>
      <c r="AT116" s="575"/>
      <c r="AU116" s="575"/>
      <c r="AV116" s="575"/>
      <c r="AW116" s="575"/>
      <c r="AX116" s="575"/>
      <c r="AY116" s="579"/>
      <c r="AZ116" s="575"/>
      <c r="BA116" s="575"/>
      <c r="BB116" s="575"/>
      <c r="BC116" s="575"/>
      <c r="BD116" s="575"/>
      <c r="BE116" s="579"/>
      <c r="BF116" s="575"/>
      <c r="BG116" s="575"/>
      <c r="BH116" s="575"/>
      <c r="BI116" s="575"/>
      <c r="BJ116" s="575"/>
      <c r="BK116" s="579"/>
      <c r="BL116" s="575"/>
      <c r="BM116" s="575"/>
      <c r="BN116" s="575"/>
      <c r="BO116" s="575"/>
      <c r="BP116" s="575"/>
      <c r="BQ116" s="579"/>
      <c r="BR116" s="575"/>
      <c r="BS116" s="575"/>
      <c r="BT116" s="575"/>
      <c r="BU116" s="575"/>
      <c r="BV116" s="575"/>
      <c r="BW116" s="579"/>
      <c r="BX116" s="267"/>
      <c r="BY116" s="267"/>
      <c r="BZ116" s="267"/>
      <c r="CA116" s="267"/>
      <c r="CB116" s="267"/>
      <c r="CC116" s="241"/>
      <c r="CD116" s="214"/>
      <c r="CE116" s="240"/>
      <c r="CF116" s="240"/>
      <c r="CG116" s="240"/>
      <c r="CH116" s="5"/>
    </row>
    <row r="117" spans="1:86" hidden="1" x14ac:dyDescent="0.2">
      <c r="A117" s="22"/>
      <c r="B117" s="22"/>
      <c r="C117" s="22"/>
      <c r="D117" s="34"/>
      <c r="E117" s="22"/>
      <c r="F117" s="607"/>
      <c r="G117" s="620"/>
      <c r="H117" s="609"/>
      <c r="I117" s="610"/>
      <c r="J117" s="579"/>
      <c r="K117" s="579"/>
      <c r="L117" s="575"/>
      <c r="M117" s="575"/>
      <c r="N117" s="579"/>
      <c r="O117" s="579"/>
      <c r="P117" s="579"/>
      <c r="Q117" s="579"/>
      <c r="R117" s="579"/>
      <c r="S117" s="575"/>
      <c r="T117" s="579"/>
      <c r="U117" s="579"/>
      <c r="V117" s="579"/>
      <c r="W117" s="579"/>
      <c r="X117" s="579"/>
      <c r="Y117" s="575"/>
      <c r="Z117" s="579"/>
      <c r="AA117" s="579"/>
      <c r="AB117" s="579"/>
      <c r="AC117" s="579"/>
      <c r="AD117" s="579"/>
      <c r="AE117" s="575"/>
      <c r="AF117" s="579"/>
      <c r="AG117" s="579"/>
      <c r="AH117" s="579"/>
      <c r="AI117" s="579"/>
      <c r="AJ117" s="579"/>
      <c r="AK117" s="575"/>
      <c r="AL117" s="579"/>
      <c r="AM117" s="579"/>
      <c r="AN117" s="579"/>
      <c r="AO117" s="579"/>
      <c r="AP117" s="579"/>
      <c r="AQ117" s="575"/>
      <c r="AR117" s="579"/>
      <c r="AS117" s="579"/>
      <c r="AT117" s="579"/>
      <c r="AU117" s="579"/>
      <c r="AV117" s="579"/>
      <c r="AW117" s="575"/>
      <c r="AX117" s="579"/>
      <c r="AY117" s="579"/>
      <c r="AZ117" s="579"/>
      <c r="BA117" s="579"/>
      <c r="BB117" s="579"/>
      <c r="BC117" s="575"/>
      <c r="BD117" s="579"/>
      <c r="BE117" s="579"/>
      <c r="BF117" s="579"/>
      <c r="BG117" s="579"/>
      <c r="BH117" s="579"/>
      <c r="BI117" s="575"/>
      <c r="BJ117" s="579"/>
      <c r="BK117" s="579"/>
      <c r="BL117" s="579"/>
      <c r="BM117" s="579"/>
      <c r="BN117" s="579"/>
      <c r="BO117" s="575"/>
      <c r="BP117" s="579"/>
      <c r="BQ117" s="579"/>
      <c r="BR117" s="579"/>
      <c r="BS117" s="579"/>
      <c r="BT117" s="579"/>
      <c r="BU117" s="575"/>
      <c r="BV117" s="579"/>
      <c r="BW117" s="579"/>
      <c r="BX117" s="268"/>
      <c r="BY117" s="268"/>
      <c r="BZ117" s="268"/>
      <c r="CA117" s="267"/>
      <c r="CB117" s="268"/>
      <c r="CC117" s="241"/>
      <c r="CD117" s="214"/>
      <c r="CE117" s="241"/>
      <c r="CF117" s="240"/>
      <c r="CG117" s="241"/>
      <c r="CH117" s="5"/>
    </row>
    <row r="118" spans="1:86" hidden="1" x14ac:dyDescent="0.2">
      <c r="A118" s="22"/>
      <c r="B118" s="22"/>
      <c r="C118" s="22"/>
      <c r="D118" s="34"/>
      <c r="E118" s="22"/>
      <c r="F118" s="607"/>
      <c r="G118" s="620"/>
      <c r="H118" s="609"/>
      <c r="I118" s="610"/>
      <c r="J118" s="579"/>
      <c r="K118" s="579"/>
      <c r="L118" s="575"/>
      <c r="M118" s="575"/>
      <c r="N118" s="579"/>
      <c r="O118" s="579"/>
      <c r="P118" s="579"/>
      <c r="Q118" s="579"/>
      <c r="R118" s="579"/>
      <c r="S118" s="575"/>
      <c r="T118" s="579"/>
      <c r="U118" s="579"/>
      <c r="V118" s="579"/>
      <c r="W118" s="579"/>
      <c r="X118" s="579"/>
      <c r="Y118" s="575"/>
      <c r="Z118" s="579"/>
      <c r="AA118" s="579"/>
      <c r="AB118" s="579"/>
      <c r="AC118" s="579"/>
      <c r="AD118" s="579"/>
      <c r="AE118" s="575"/>
      <c r="AF118" s="579"/>
      <c r="AG118" s="579"/>
      <c r="AH118" s="579"/>
      <c r="AI118" s="579"/>
      <c r="AJ118" s="579"/>
      <c r="AK118" s="575"/>
      <c r="AL118" s="579"/>
      <c r="AM118" s="579"/>
      <c r="AN118" s="579"/>
      <c r="AO118" s="579"/>
      <c r="AP118" s="579"/>
      <c r="AQ118" s="575"/>
      <c r="AR118" s="579"/>
      <c r="AS118" s="579"/>
      <c r="AT118" s="579"/>
      <c r="AU118" s="579"/>
      <c r="AV118" s="579"/>
      <c r="AW118" s="575"/>
      <c r="AX118" s="579"/>
      <c r="AY118" s="579"/>
      <c r="AZ118" s="579"/>
      <c r="BA118" s="579"/>
      <c r="BB118" s="579"/>
      <c r="BC118" s="575"/>
      <c r="BD118" s="579"/>
      <c r="BE118" s="579"/>
      <c r="BF118" s="579"/>
      <c r="BG118" s="579"/>
      <c r="BH118" s="579"/>
      <c r="BI118" s="575"/>
      <c r="BJ118" s="579"/>
      <c r="BK118" s="579"/>
      <c r="BL118" s="579"/>
      <c r="BM118" s="579"/>
      <c r="BN118" s="579"/>
      <c r="BO118" s="575"/>
      <c r="BP118" s="579"/>
      <c r="BQ118" s="579"/>
      <c r="BR118" s="579"/>
      <c r="BS118" s="579"/>
      <c r="BT118" s="579"/>
      <c r="BU118" s="575"/>
      <c r="BV118" s="579"/>
      <c r="BW118" s="579"/>
      <c r="BX118" s="268"/>
      <c r="BY118" s="268"/>
      <c r="BZ118" s="268"/>
      <c r="CA118" s="267"/>
      <c r="CB118" s="268"/>
      <c r="CC118" s="241"/>
      <c r="CD118" s="214"/>
      <c r="CE118" s="241"/>
      <c r="CF118" s="240"/>
      <c r="CG118" s="241"/>
      <c r="CH118" s="5"/>
    </row>
    <row r="119" spans="1:86" hidden="1" x14ac:dyDescent="0.2">
      <c r="A119" s="22"/>
      <c r="B119" s="22"/>
      <c r="C119" s="22"/>
      <c r="D119" s="34"/>
      <c r="E119" s="22"/>
      <c r="F119" s="607"/>
      <c r="G119" s="620"/>
      <c r="H119" s="609"/>
      <c r="I119" s="610"/>
      <c r="J119" s="579"/>
      <c r="K119" s="579"/>
      <c r="L119" s="575"/>
      <c r="M119" s="575"/>
      <c r="N119" s="579"/>
      <c r="O119" s="579"/>
      <c r="P119" s="579"/>
      <c r="Q119" s="575"/>
      <c r="R119" s="579"/>
      <c r="S119" s="575"/>
      <c r="T119" s="579"/>
      <c r="U119" s="579"/>
      <c r="V119" s="579"/>
      <c r="W119" s="575"/>
      <c r="X119" s="579"/>
      <c r="Y119" s="575"/>
      <c r="Z119" s="579"/>
      <c r="AA119" s="579"/>
      <c r="AB119" s="579"/>
      <c r="AC119" s="575"/>
      <c r="AD119" s="579"/>
      <c r="AE119" s="575"/>
      <c r="AF119" s="579"/>
      <c r="AG119" s="579"/>
      <c r="AH119" s="579"/>
      <c r="AI119" s="575"/>
      <c r="AJ119" s="579"/>
      <c r="AK119" s="575"/>
      <c r="AL119" s="579"/>
      <c r="AM119" s="579"/>
      <c r="AN119" s="579"/>
      <c r="AO119" s="575"/>
      <c r="AP119" s="579"/>
      <c r="AQ119" s="575"/>
      <c r="AR119" s="579"/>
      <c r="AS119" s="579"/>
      <c r="AT119" s="579"/>
      <c r="AU119" s="575"/>
      <c r="AV119" s="579"/>
      <c r="AW119" s="575"/>
      <c r="AX119" s="579"/>
      <c r="AY119" s="579"/>
      <c r="AZ119" s="579"/>
      <c r="BA119" s="575"/>
      <c r="BB119" s="579"/>
      <c r="BC119" s="575"/>
      <c r="BD119" s="579"/>
      <c r="BE119" s="579"/>
      <c r="BF119" s="579"/>
      <c r="BG119" s="575"/>
      <c r="BH119" s="579"/>
      <c r="BI119" s="575"/>
      <c r="BJ119" s="579"/>
      <c r="BK119" s="579"/>
      <c r="BL119" s="579"/>
      <c r="BM119" s="575"/>
      <c r="BN119" s="579"/>
      <c r="BO119" s="575"/>
      <c r="BP119" s="579"/>
      <c r="BQ119" s="579"/>
      <c r="BR119" s="579"/>
      <c r="BS119" s="575"/>
      <c r="BT119" s="579"/>
      <c r="BU119" s="575"/>
      <c r="BV119" s="579"/>
      <c r="BW119" s="579"/>
      <c r="BX119" s="268"/>
      <c r="BY119" s="267"/>
      <c r="BZ119" s="268"/>
      <c r="CA119" s="267"/>
      <c r="CB119" s="268"/>
      <c r="CC119" s="241"/>
      <c r="CD119" s="214"/>
      <c r="CE119" s="240"/>
      <c r="CF119" s="240"/>
      <c r="CG119" s="241"/>
      <c r="CH119" s="5"/>
    </row>
    <row r="120" spans="1:86" hidden="1" x14ac:dyDescent="0.2">
      <c r="A120" s="22"/>
      <c r="B120" s="22"/>
      <c r="C120" s="22"/>
      <c r="D120" s="34"/>
      <c r="E120" s="22"/>
      <c r="F120" s="607"/>
      <c r="G120" s="620"/>
      <c r="H120" s="609"/>
      <c r="I120" s="601"/>
      <c r="J120" s="579"/>
      <c r="K120" s="579"/>
      <c r="L120" s="575"/>
      <c r="M120" s="575"/>
      <c r="N120" s="579"/>
      <c r="O120" s="579"/>
      <c r="P120" s="579"/>
      <c r="Q120" s="575"/>
      <c r="R120" s="579"/>
      <c r="S120" s="575"/>
      <c r="T120" s="579"/>
      <c r="U120" s="579"/>
      <c r="V120" s="579"/>
      <c r="W120" s="575"/>
      <c r="X120" s="579"/>
      <c r="Y120" s="575"/>
      <c r="Z120" s="579"/>
      <c r="AA120" s="579"/>
      <c r="AB120" s="579"/>
      <c r="AC120" s="575"/>
      <c r="AD120" s="579"/>
      <c r="AE120" s="575"/>
      <c r="AF120" s="579"/>
      <c r="AG120" s="579"/>
      <c r="AH120" s="579"/>
      <c r="AI120" s="575"/>
      <c r="AJ120" s="579"/>
      <c r="AK120" s="575"/>
      <c r="AL120" s="579"/>
      <c r="AM120" s="579"/>
      <c r="AN120" s="579"/>
      <c r="AO120" s="575"/>
      <c r="AP120" s="579"/>
      <c r="AQ120" s="575"/>
      <c r="AR120" s="579"/>
      <c r="AS120" s="579"/>
      <c r="AT120" s="579"/>
      <c r="AU120" s="575"/>
      <c r="AV120" s="579"/>
      <c r="AW120" s="575"/>
      <c r="AX120" s="579"/>
      <c r="AY120" s="579"/>
      <c r="AZ120" s="579"/>
      <c r="BA120" s="575"/>
      <c r="BB120" s="579"/>
      <c r="BC120" s="575"/>
      <c r="BD120" s="579"/>
      <c r="BE120" s="579"/>
      <c r="BF120" s="579"/>
      <c r="BG120" s="575"/>
      <c r="BH120" s="579"/>
      <c r="BI120" s="575"/>
      <c r="BJ120" s="579"/>
      <c r="BK120" s="579"/>
      <c r="BL120" s="579"/>
      <c r="BM120" s="575"/>
      <c r="BN120" s="579"/>
      <c r="BO120" s="575"/>
      <c r="BP120" s="579"/>
      <c r="BQ120" s="579"/>
      <c r="BR120" s="579"/>
      <c r="BS120" s="575"/>
      <c r="BT120" s="579"/>
      <c r="BU120" s="575"/>
      <c r="BV120" s="579"/>
      <c r="BW120" s="579"/>
      <c r="BX120" s="268"/>
      <c r="BY120" s="267"/>
      <c r="BZ120" s="268"/>
      <c r="CA120" s="267"/>
      <c r="CB120" s="268"/>
      <c r="CC120" s="241"/>
      <c r="CD120" s="214"/>
      <c r="CE120" s="240"/>
      <c r="CF120" s="240"/>
      <c r="CG120" s="241"/>
      <c r="CH120" s="5"/>
    </row>
    <row r="121" spans="1:86" hidden="1" x14ac:dyDescent="0.2">
      <c r="A121" s="22"/>
      <c r="B121" s="22"/>
      <c r="C121" s="22"/>
      <c r="D121" s="34"/>
      <c r="E121" s="22"/>
      <c r="F121" s="607"/>
      <c r="G121" s="620"/>
      <c r="H121" s="609"/>
      <c r="I121" s="601"/>
      <c r="J121" s="579"/>
      <c r="K121" s="579"/>
      <c r="L121" s="575"/>
      <c r="M121" s="575"/>
      <c r="N121" s="579"/>
      <c r="O121" s="579"/>
      <c r="P121" s="579"/>
      <c r="Q121" s="575"/>
      <c r="R121" s="579"/>
      <c r="S121" s="575"/>
      <c r="T121" s="579"/>
      <c r="U121" s="579"/>
      <c r="V121" s="579"/>
      <c r="W121" s="575"/>
      <c r="X121" s="579"/>
      <c r="Y121" s="575"/>
      <c r="Z121" s="579"/>
      <c r="AA121" s="579"/>
      <c r="AB121" s="579"/>
      <c r="AC121" s="575"/>
      <c r="AD121" s="579"/>
      <c r="AE121" s="575"/>
      <c r="AF121" s="579"/>
      <c r="AG121" s="579"/>
      <c r="AH121" s="579"/>
      <c r="AI121" s="575"/>
      <c r="AJ121" s="579"/>
      <c r="AK121" s="575"/>
      <c r="AL121" s="579"/>
      <c r="AM121" s="579"/>
      <c r="AN121" s="579"/>
      <c r="AO121" s="575"/>
      <c r="AP121" s="579"/>
      <c r="AQ121" s="575"/>
      <c r="AR121" s="579"/>
      <c r="AS121" s="579"/>
      <c r="AT121" s="579"/>
      <c r="AU121" s="575"/>
      <c r="AV121" s="579"/>
      <c r="AW121" s="575"/>
      <c r="AX121" s="579"/>
      <c r="AY121" s="579"/>
      <c r="AZ121" s="579"/>
      <c r="BA121" s="575"/>
      <c r="BB121" s="579"/>
      <c r="BC121" s="575"/>
      <c r="BD121" s="579"/>
      <c r="BE121" s="579"/>
      <c r="BF121" s="579"/>
      <c r="BG121" s="575"/>
      <c r="BH121" s="579"/>
      <c r="BI121" s="575"/>
      <c r="BJ121" s="579"/>
      <c r="BK121" s="579"/>
      <c r="BL121" s="579"/>
      <c r="BM121" s="575"/>
      <c r="BN121" s="579"/>
      <c r="BO121" s="575"/>
      <c r="BP121" s="579"/>
      <c r="BQ121" s="579"/>
      <c r="BR121" s="579"/>
      <c r="BS121" s="575"/>
      <c r="BT121" s="579"/>
      <c r="BU121" s="575"/>
      <c r="BV121" s="579"/>
      <c r="BW121" s="579"/>
      <c r="BX121" s="268"/>
      <c r="BY121" s="267"/>
      <c r="BZ121" s="268"/>
      <c r="CA121" s="267"/>
      <c r="CB121" s="268"/>
      <c r="CC121" s="241"/>
      <c r="CD121" s="214"/>
      <c r="CE121" s="240"/>
      <c r="CF121" s="240"/>
      <c r="CG121" s="241"/>
      <c r="CH121" s="5"/>
    </row>
    <row r="122" spans="1:86" hidden="1" x14ac:dyDescent="0.2">
      <c r="A122" s="22"/>
      <c r="B122" s="22"/>
      <c r="C122" s="22"/>
      <c r="D122" s="34"/>
      <c r="E122" s="22"/>
      <c r="F122" s="607"/>
      <c r="G122" s="620"/>
      <c r="H122" s="609"/>
      <c r="I122" s="601"/>
      <c r="J122" s="579"/>
      <c r="K122" s="579"/>
      <c r="L122" s="575"/>
      <c r="M122" s="575"/>
      <c r="N122" s="579"/>
      <c r="O122" s="579"/>
      <c r="P122" s="579"/>
      <c r="Q122" s="575"/>
      <c r="R122" s="579"/>
      <c r="S122" s="575"/>
      <c r="T122" s="579"/>
      <c r="U122" s="579"/>
      <c r="V122" s="579"/>
      <c r="W122" s="575"/>
      <c r="X122" s="579"/>
      <c r="Y122" s="575"/>
      <c r="Z122" s="579"/>
      <c r="AA122" s="579"/>
      <c r="AB122" s="579"/>
      <c r="AC122" s="575"/>
      <c r="AD122" s="579"/>
      <c r="AE122" s="575"/>
      <c r="AF122" s="579"/>
      <c r="AG122" s="579"/>
      <c r="AH122" s="579"/>
      <c r="AI122" s="575"/>
      <c r="AJ122" s="579"/>
      <c r="AK122" s="575"/>
      <c r="AL122" s="579"/>
      <c r="AM122" s="579"/>
      <c r="AN122" s="579"/>
      <c r="AO122" s="575"/>
      <c r="AP122" s="579"/>
      <c r="AQ122" s="575"/>
      <c r="AR122" s="579"/>
      <c r="AS122" s="579"/>
      <c r="AT122" s="579"/>
      <c r="AU122" s="575"/>
      <c r="AV122" s="579"/>
      <c r="AW122" s="575"/>
      <c r="AX122" s="579"/>
      <c r="AY122" s="579"/>
      <c r="AZ122" s="579"/>
      <c r="BA122" s="575"/>
      <c r="BB122" s="579"/>
      <c r="BC122" s="575"/>
      <c r="BD122" s="579"/>
      <c r="BE122" s="579"/>
      <c r="BF122" s="579"/>
      <c r="BG122" s="575"/>
      <c r="BH122" s="579"/>
      <c r="BI122" s="575"/>
      <c r="BJ122" s="579"/>
      <c r="BK122" s="579"/>
      <c r="BL122" s="579"/>
      <c r="BM122" s="575"/>
      <c r="BN122" s="579"/>
      <c r="BO122" s="575"/>
      <c r="BP122" s="579"/>
      <c r="BQ122" s="579"/>
      <c r="BR122" s="579"/>
      <c r="BS122" s="575"/>
      <c r="BT122" s="579"/>
      <c r="BU122" s="575"/>
      <c r="BV122" s="579"/>
      <c r="BW122" s="579"/>
      <c r="BX122" s="268"/>
      <c r="BY122" s="267"/>
      <c r="BZ122" s="268"/>
      <c r="CA122" s="267"/>
      <c r="CB122" s="268"/>
      <c r="CC122" s="241"/>
      <c r="CD122" s="214"/>
      <c r="CE122" s="240"/>
      <c r="CF122" s="240"/>
      <c r="CG122" s="241"/>
      <c r="CH122" s="5"/>
    </row>
    <row r="123" spans="1:86" hidden="1" x14ac:dyDescent="0.2">
      <c r="A123" s="22"/>
      <c r="B123" s="22"/>
      <c r="C123" s="22"/>
      <c r="D123" s="34"/>
      <c r="E123" s="22"/>
      <c r="F123" s="607"/>
      <c r="G123" s="620"/>
      <c r="H123" s="609"/>
      <c r="I123" s="601"/>
      <c r="J123" s="579"/>
      <c r="K123" s="579"/>
      <c r="L123" s="575"/>
      <c r="M123" s="575"/>
      <c r="N123" s="579"/>
      <c r="O123" s="579"/>
      <c r="P123" s="579"/>
      <c r="Q123" s="575"/>
      <c r="R123" s="579"/>
      <c r="S123" s="575"/>
      <c r="T123" s="579"/>
      <c r="U123" s="579"/>
      <c r="V123" s="579"/>
      <c r="W123" s="575"/>
      <c r="X123" s="579"/>
      <c r="Y123" s="575"/>
      <c r="Z123" s="579"/>
      <c r="AA123" s="579"/>
      <c r="AB123" s="579"/>
      <c r="AC123" s="575"/>
      <c r="AD123" s="579"/>
      <c r="AE123" s="575"/>
      <c r="AF123" s="579"/>
      <c r="AG123" s="579"/>
      <c r="AH123" s="579"/>
      <c r="AI123" s="575"/>
      <c r="AJ123" s="579"/>
      <c r="AK123" s="575"/>
      <c r="AL123" s="579"/>
      <c r="AM123" s="579"/>
      <c r="AN123" s="579"/>
      <c r="AO123" s="575"/>
      <c r="AP123" s="579"/>
      <c r="AQ123" s="575"/>
      <c r="AR123" s="579"/>
      <c r="AS123" s="579"/>
      <c r="AT123" s="579"/>
      <c r="AU123" s="575"/>
      <c r="AV123" s="579"/>
      <c r="AW123" s="575"/>
      <c r="AX123" s="579"/>
      <c r="AY123" s="579"/>
      <c r="AZ123" s="579"/>
      <c r="BA123" s="575"/>
      <c r="BB123" s="579"/>
      <c r="BC123" s="575"/>
      <c r="BD123" s="579"/>
      <c r="BE123" s="579"/>
      <c r="BF123" s="579"/>
      <c r="BG123" s="575"/>
      <c r="BH123" s="579"/>
      <c r="BI123" s="575"/>
      <c r="BJ123" s="579"/>
      <c r="BK123" s="579"/>
      <c r="BL123" s="579"/>
      <c r="BM123" s="575"/>
      <c r="BN123" s="579"/>
      <c r="BO123" s="575"/>
      <c r="BP123" s="579"/>
      <c r="BQ123" s="579"/>
      <c r="BR123" s="579"/>
      <c r="BS123" s="575"/>
      <c r="BT123" s="579"/>
      <c r="BU123" s="575"/>
      <c r="BV123" s="579"/>
      <c r="BW123" s="579"/>
      <c r="BX123" s="268"/>
      <c r="BY123" s="267"/>
      <c r="BZ123" s="268"/>
      <c r="CA123" s="267"/>
      <c r="CB123" s="268"/>
      <c r="CC123" s="241"/>
      <c r="CD123" s="214"/>
      <c r="CE123" s="240"/>
      <c r="CF123" s="240"/>
      <c r="CG123" s="241"/>
      <c r="CH123" s="5"/>
    </row>
    <row r="124" spans="1:86" hidden="1" x14ac:dyDescent="0.2">
      <c r="A124" s="22"/>
      <c r="B124" s="22"/>
      <c r="C124" s="22"/>
      <c r="D124" s="34"/>
      <c r="E124" s="22"/>
      <c r="F124" s="607"/>
      <c r="G124" s="620"/>
      <c r="H124" s="609"/>
      <c r="I124" s="601"/>
      <c r="J124" s="579"/>
      <c r="K124" s="579"/>
      <c r="L124" s="575"/>
      <c r="M124" s="575"/>
      <c r="N124" s="579"/>
      <c r="O124" s="579"/>
      <c r="P124" s="579"/>
      <c r="Q124" s="575"/>
      <c r="R124" s="579"/>
      <c r="S124" s="575"/>
      <c r="T124" s="579"/>
      <c r="U124" s="579"/>
      <c r="V124" s="579"/>
      <c r="W124" s="575"/>
      <c r="X124" s="579"/>
      <c r="Y124" s="575"/>
      <c r="Z124" s="579"/>
      <c r="AA124" s="579"/>
      <c r="AB124" s="579"/>
      <c r="AC124" s="575"/>
      <c r="AD124" s="579"/>
      <c r="AE124" s="575"/>
      <c r="AF124" s="579"/>
      <c r="AG124" s="579"/>
      <c r="AH124" s="579"/>
      <c r="AI124" s="575"/>
      <c r="AJ124" s="579"/>
      <c r="AK124" s="575"/>
      <c r="AL124" s="579"/>
      <c r="AM124" s="579"/>
      <c r="AN124" s="579"/>
      <c r="AO124" s="575"/>
      <c r="AP124" s="579"/>
      <c r="AQ124" s="575"/>
      <c r="AR124" s="579"/>
      <c r="AS124" s="579"/>
      <c r="AT124" s="579"/>
      <c r="AU124" s="575"/>
      <c r="AV124" s="579"/>
      <c r="AW124" s="575"/>
      <c r="AX124" s="579"/>
      <c r="AY124" s="579"/>
      <c r="AZ124" s="579"/>
      <c r="BA124" s="575"/>
      <c r="BB124" s="579"/>
      <c r="BC124" s="575"/>
      <c r="BD124" s="579"/>
      <c r="BE124" s="579"/>
      <c r="BF124" s="579"/>
      <c r="BG124" s="575"/>
      <c r="BH124" s="579"/>
      <c r="BI124" s="575"/>
      <c r="BJ124" s="579"/>
      <c r="BK124" s="579"/>
      <c r="BL124" s="579"/>
      <c r="BM124" s="575"/>
      <c r="BN124" s="579"/>
      <c r="BO124" s="575"/>
      <c r="BP124" s="579"/>
      <c r="BQ124" s="579"/>
      <c r="BR124" s="579"/>
      <c r="BS124" s="575"/>
      <c r="BT124" s="579"/>
      <c r="BU124" s="575"/>
      <c r="BV124" s="579"/>
      <c r="BW124" s="579"/>
      <c r="BX124" s="268"/>
      <c r="BY124" s="267"/>
      <c r="BZ124" s="268"/>
      <c r="CA124" s="267"/>
      <c r="CB124" s="268"/>
      <c r="CC124" s="241"/>
      <c r="CD124" s="214"/>
      <c r="CE124" s="240"/>
      <c r="CF124" s="240"/>
      <c r="CG124" s="241"/>
      <c r="CH124" s="5"/>
    </row>
    <row r="125" spans="1:86" hidden="1" x14ac:dyDescent="0.2">
      <c r="A125" s="22"/>
      <c r="B125" s="22"/>
      <c r="C125" s="22"/>
      <c r="D125" s="34"/>
      <c r="E125" s="22"/>
      <c r="F125" s="607"/>
      <c r="G125" s="608"/>
      <c r="H125" s="609"/>
      <c r="I125" s="601"/>
      <c r="J125" s="579"/>
      <c r="K125" s="579"/>
      <c r="L125" s="575"/>
      <c r="M125" s="575"/>
      <c r="N125" s="579"/>
      <c r="O125" s="579"/>
      <c r="P125" s="579"/>
      <c r="Q125" s="575"/>
      <c r="R125" s="579"/>
      <c r="S125" s="575"/>
      <c r="T125" s="579"/>
      <c r="U125" s="579"/>
      <c r="V125" s="579"/>
      <c r="W125" s="575"/>
      <c r="X125" s="579"/>
      <c r="Y125" s="575"/>
      <c r="Z125" s="579"/>
      <c r="AA125" s="579"/>
      <c r="AB125" s="579"/>
      <c r="AC125" s="575"/>
      <c r="AD125" s="579"/>
      <c r="AE125" s="575"/>
      <c r="AF125" s="579"/>
      <c r="AG125" s="579"/>
      <c r="AH125" s="579"/>
      <c r="AI125" s="575"/>
      <c r="AJ125" s="579"/>
      <c r="AK125" s="575"/>
      <c r="AL125" s="579"/>
      <c r="AM125" s="579"/>
      <c r="AN125" s="579"/>
      <c r="AO125" s="575"/>
      <c r="AP125" s="579"/>
      <c r="AQ125" s="575"/>
      <c r="AR125" s="579"/>
      <c r="AS125" s="579"/>
      <c r="AT125" s="579"/>
      <c r="AU125" s="575"/>
      <c r="AV125" s="579"/>
      <c r="AW125" s="575"/>
      <c r="AX125" s="579"/>
      <c r="AY125" s="579"/>
      <c r="AZ125" s="579"/>
      <c r="BA125" s="575"/>
      <c r="BB125" s="579"/>
      <c r="BC125" s="575"/>
      <c r="BD125" s="579"/>
      <c r="BE125" s="579"/>
      <c r="BF125" s="579"/>
      <c r="BG125" s="575"/>
      <c r="BH125" s="579"/>
      <c r="BI125" s="575"/>
      <c r="BJ125" s="579"/>
      <c r="BK125" s="579"/>
      <c r="BL125" s="579"/>
      <c r="BM125" s="575"/>
      <c r="BN125" s="579"/>
      <c r="BO125" s="575"/>
      <c r="BP125" s="579"/>
      <c r="BQ125" s="579"/>
      <c r="BR125" s="579"/>
      <c r="BS125" s="575"/>
      <c r="BT125" s="579"/>
      <c r="BU125" s="575"/>
      <c r="BV125" s="579"/>
      <c r="BW125" s="579"/>
      <c r="BX125" s="268"/>
      <c r="BY125" s="267"/>
      <c r="BZ125" s="268"/>
      <c r="CA125" s="267"/>
      <c r="CB125" s="268"/>
      <c r="CC125" s="241"/>
      <c r="CD125" s="214"/>
      <c r="CE125" s="240"/>
      <c r="CF125" s="240"/>
      <c r="CG125" s="241"/>
      <c r="CH125" s="5"/>
    </row>
    <row r="126" spans="1:86" hidden="1" x14ac:dyDescent="0.2">
      <c r="A126" s="22"/>
      <c r="B126" s="22"/>
      <c r="C126" s="22"/>
      <c r="D126" s="34"/>
      <c r="E126" s="22"/>
      <c r="F126" s="607"/>
      <c r="G126" s="620"/>
      <c r="H126" s="609"/>
      <c r="I126" s="601"/>
      <c r="J126" s="579"/>
      <c r="K126" s="579"/>
      <c r="L126" s="575"/>
      <c r="M126" s="575"/>
      <c r="N126" s="579"/>
      <c r="O126" s="579"/>
      <c r="P126" s="579"/>
      <c r="Q126" s="575"/>
      <c r="R126" s="579"/>
      <c r="S126" s="575"/>
      <c r="T126" s="579"/>
      <c r="U126" s="579"/>
      <c r="V126" s="579"/>
      <c r="W126" s="575"/>
      <c r="X126" s="579"/>
      <c r="Y126" s="575"/>
      <c r="Z126" s="579"/>
      <c r="AA126" s="579"/>
      <c r="AB126" s="579"/>
      <c r="AC126" s="575"/>
      <c r="AD126" s="579"/>
      <c r="AE126" s="575"/>
      <c r="AF126" s="579"/>
      <c r="AG126" s="579"/>
      <c r="AH126" s="579"/>
      <c r="AI126" s="575"/>
      <c r="AJ126" s="579"/>
      <c r="AK126" s="575"/>
      <c r="AL126" s="579"/>
      <c r="AM126" s="579"/>
      <c r="AN126" s="579"/>
      <c r="AO126" s="575"/>
      <c r="AP126" s="579"/>
      <c r="AQ126" s="575"/>
      <c r="AR126" s="579"/>
      <c r="AS126" s="579"/>
      <c r="AT126" s="579"/>
      <c r="AU126" s="575"/>
      <c r="AV126" s="579"/>
      <c r="AW126" s="575"/>
      <c r="AX126" s="579"/>
      <c r="AY126" s="579"/>
      <c r="AZ126" s="579"/>
      <c r="BA126" s="575"/>
      <c r="BB126" s="579"/>
      <c r="BC126" s="575"/>
      <c r="BD126" s="579"/>
      <c r="BE126" s="579"/>
      <c r="BF126" s="579"/>
      <c r="BG126" s="575"/>
      <c r="BH126" s="579"/>
      <c r="BI126" s="575"/>
      <c r="BJ126" s="579"/>
      <c r="BK126" s="579"/>
      <c r="BL126" s="579"/>
      <c r="BM126" s="575"/>
      <c r="BN126" s="579"/>
      <c r="BO126" s="575"/>
      <c r="BP126" s="579"/>
      <c r="BQ126" s="579"/>
      <c r="BR126" s="579"/>
      <c r="BS126" s="575"/>
      <c r="BT126" s="579"/>
      <c r="BU126" s="575"/>
      <c r="BV126" s="579"/>
      <c r="BW126" s="579"/>
      <c r="BX126" s="268"/>
      <c r="BY126" s="267"/>
      <c r="BZ126" s="268"/>
      <c r="CA126" s="267"/>
      <c r="CB126" s="268"/>
      <c r="CC126" s="241"/>
      <c r="CD126" s="214"/>
      <c r="CE126" s="240"/>
      <c r="CF126" s="240"/>
      <c r="CG126" s="241"/>
      <c r="CH126" s="5"/>
    </row>
    <row r="127" spans="1:86" hidden="1" x14ac:dyDescent="0.2">
      <c r="A127" s="7"/>
      <c r="B127" s="43"/>
      <c r="C127" s="7"/>
      <c r="D127" s="44"/>
      <c r="E127" s="22"/>
      <c r="F127" s="649"/>
      <c r="G127" s="617"/>
      <c r="H127" s="659"/>
      <c r="I127" s="660"/>
      <c r="J127" s="579"/>
      <c r="K127" s="579"/>
      <c r="L127" s="575"/>
      <c r="M127" s="575"/>
      <c r="N127" s="579"/>
      <c r="O127" s="579"/>
      <c r="P127" s="579"/>
      <c r="Q127" s="575"/>
      <c r="R127" s="579"/>
      <c r="S127" s="575"/>
      <c r="T127" s="579"/>
      <c r="U127" s="579"/>
      <c r="V127" s="579"/>
      <c r="W127" s="575"/>
      <c r="X127" s="579"/>
      <c r="Y127" s="575"/>
      <c r="Z127" s="579"/>
      <c r="AA127" s="579"/>
      <c r="AB127" s="579"/>
      <c r="AC127" s="575"/>
      <c r="AD127" s="579"/>
      <c r="AE127" s="575"/>
      <c r="AF127" s="579"/>
      <c r="AG127" s="579"/>
      <c r="AH127" s="579"/>
      <c r="AI127" s="575"/>
      <c r="AJ127" s="579"/>
      <c r="AK127" s="575"/>
      <c r="AL127" s="579"/>
      <c r="AM127" s="579"/>
      <c r="AN127" s="579"/>
      <c r="AO127" s="575"/>
      <c r="AP127" s="579"/>
      <c r="AQ127" s="575"/>
      <c r="AR127" s="579"/>
      <c r="AS127" s="579"/>
      <c r="AT127" s="579"/>
      <c r="AU127" s="575"/>
      <c r="AV127" s="579"/>
      <c r="AW127" s="575"/>
      <c r="AX127" s="579"/>
      <c r="AY127" s="579"/>
      <c r="AZ127" s="579"/>
      <c r="BA127" s="575"/>
      <c r="BB127" s="579"/>
      <c r="BC127" s="575"/>
      <c r="BD127" s="579"/>
      <c r="BE127" s="579"/>
      <c r="BF127" s="579"/>
      <c r="BG127" s="575"/>
      <c r="BH127" s="579"/>
      <c r="BI127" s="575"/>
      <c r="BJ127" s="579"/>
      <c r="BK127" s="579"/>
      <c r="BL127" s="579"/>
      <c r="BM127" s="575"/>
      <c r="BN127" s="579"/>
      <c r="BO127" s="575"/>
      <c r="BP127" s="579"/>
      <c r="BQ127" s="579"/>
      <c r="BR127" s="579"/>
      <c r="BS127" s="575"/>
      <c r="BT127" s="579"/>
      <c r="BU127" s="575"/>
      <c r="BV127" s="579"/>
      <c r="BW127" s="579"/>
      <c r="BX127" s="268"/>
      <c r="BY127" s="267"/>
      <c r="BZ127" s="268"/>
      <c r="CA127" s="267"/>
      <c r="CB127" s="268"/>
      <c r="CC127" s="241"/>
      <c r="CD127" s="214"/>
      <c r="CE127" s="240"/>
      <c r="CF127" s="240"/>
      <c r="CG127" s="241"/>
      <c r="CH127" s="5"/>
    </row>
    <row r="128" spans="1:86" hidden="1" x14ac:dyDescent="0.2">
      <c r="A128" s="7"/>
      <c r="B128" s="43"/>
      <c r="C128" s="7"/>
      <c r="D128" s="44"/>
      <c r="E128" s="22"/>
      <c r="F128" s="616"/>
      <c r="G128" s="617"/>
      <c r="H128" s="659"/>
      <c r="I128" s="660"/>
      <c r="J128" s="579"/>
      <c r="K128" s="579"/>
      <c r="L128" s="575"/>
      <c r="M128" s="575"/>
      <c r="N128" s="579"/>
      <c r="O128" s="579"/>
      <c r="P128" s="579"/>
      <c r="Q128" s="575"/>
      <c r="R128" s="579"/>
      <c r="S128" s="575"/>
      <c r="T128" s="579"/>
      <c r="U128" s="579"/>
      <c r="V128" s="579"/>
      <c r="W128" s="575"/>
      <c r="X128" s="579"/>
      <c r="Y128" s="575"/>
      <c r="Z128" s="579"/>
      <c r="AA128" s="579"/>
      <c r="AB128" s="579"/>
      <c r="AC128" s="575"/>
      <c r="AD128" s="579"/>
      <c r="AE128" s="575"/>
      <c r="AF128" s="579"/>
      <c r="AG128" s="579"/>
      <c r="AH128" s="579"/>
      <c r="AI128" s="575"/>
      <c r="AJ128" s="579"/>
      <c r="AK128" s="575"/>
      <c r="AL128" s="579"/>
      <c r="AM128" s="579"/>
      <c r="AN128" s="579"/>
      <c r="AO128" s="575"/>
      <c r="AP128" s="579"/>
      <c r="AQ128" s="575"/>
      <c r="AR128" s="579"/>
      <c r="AS128" s="579"/>
      <c r="AT128" s="579"/>
      <c r="AU128" s="575"/>
      <c r="AV128" s="579"/>
      <c r="AW128" s="575"/>
      <c r="AX128" s="579"/>
      <c r="AY128" s="579"/>
      <c r="AZ128" s="579"/>
      <c r="BA128" s="575"/>
      <c r="BB128" s="579"/>
      <c r="BC128" s="575"/>
      <c r="BD128" s="579"/>
      <c r="BE128" s="579"/>
      <c r="BF128" s="579"/>
      <c r="BG128" s="575"/>
      <c r="BH128" s="579"/>
      <c r="BI128" s="575"/>
      <c r="BJ128" s="579"/>
      <c r="BK128" s="579"/>
      <c r="BL128" s="579"/>
      <c r="BM128" s="575"/>
      <c r="BN128" s="579"/>
      <c r="BO128" s="575"/>
      <c r="BP128" s="579"/>
      <c r="BQ128" s="579"/>
      <c r="BR128" s="579"/>
      <c r="BS128" s="575"/>
      <c r="BT128" s="579"/>
      <c r="BU128" s="575"/>
      <c r="BV128" s="579"/>
      <c r="BW128" s="579"/>
      <c r="BX128" s="268"/>
      <c r="BY128" s="267"/>
      <c r="BZ128" s="268"/>
      <c r="CA128" s="267"/>
      <c r="CB128" s="268"/>
      <c r="CC128" s="241"/>
      <c r="CD128" s="214"/>
      <c r="CE128" s="240"/>
      <c r="CF128" s="240"/>
      <c r="CG128" s="241"/>
      <c r="CH128" s="5"/>
    </row>
    <row r="129" spans="1:86" hidden="1" x14ac:dyDescent="0.2">
      <c r="A129" s="7"/>
      <c r="B129" s="43"/>
      <c r="C129" s="7"/>
      <c r="D129" s="44"/>
      <c r="E129" s="22"/>
      <c r="F129" s="616"/>
      <c r="G129" s="617"/>
      <c r="H129" s="659"/>
      <c r="I129" s="660"/>
      <c r="J129" s="579"/>
      <c r="K129" s="579"/>
      <c r="L129" s="575"/>
      <c r="M129" s="575"/>
      <c r="N129" s="579"/>
      <c r="O129" s="579"/>
      <c r="P129" s="579"/>
      <c r="Q129" s="575"/>
      <c r="R129" s="579"/>
      <c r="S129" s="575"/>
      <c r="T129" s="579"/>
      <c r="U129" s="579"/>
      <c r="V129" s="579"/>
      <c r="W129" s="575"/>
      <c r="X129" s="579"/>
      <c r="Y129" s="575"/>
      <c r="Z129" s="579"/>
      <c r="AA129" s="579"/>
      <c r="AB129" s="579"/>
      <c r="AC129" s="575"/>
      <c r="AD129" s="579"/>
      <c r="AE129" s="575"/>
      <c r="AF129" s="579"/>
      <c r="AG129" s="579"/>
      <c r="AH129" s="579"/>
      <c r="AI129" s="575"/>
      <c r="AJ129" s="579"/>
      <c r="AK129" s="575"/>
      <c r="AL129" s="579"/>
      <c r="AM129" s="579"/>
      <c r="AN129" s="579"/>
      <c r="AO129" s="575"/>
      <c r="AP129" s="579"/>
      <c r="AQ129" s="575"/>
      <c r="AR129" s="579"/>
      <c r="AS129" s="579"/>
      <c r="AT129" s="579"/>
      <c r="AU129" s="575"/>
      <c r="AV129" s="579"/>
      <c r="AW129" s="575"/>
      <c r="AX129" s="579"/>
      <c r="AY129" s="579"/>
      <c r="AZ129" s="579"/>
      <c r="BA129" s="575"/>
      <c r="BB129" s="579"/>
      <c r="BC129" s="575"/>
      <c r="BD129" s="579"/>
      <c r="BE129" s="579"/>
      <c r="BF129" s="579"/>
      <c r="BG129" s="575"/>
      <c r="BH129" s="579"/>
      <c r="BI129" s="575"/>
      <c r="BJ129" s="579"/>
      <c r="BK129" s="579"/>
      <c r="BL129" s="579"/>
      <c r="BM129" s="575"/>
      <c r="BN129" s="579"/>
      <c r="BO129" s="575"/>
      <c r="BP129" s="579"/>
      <c r="BQ129" s="579"/>
      <c r="BR129" s="579"/>
      <c r="BS129" s="575"/>
      <c r="BT129" s="579"/>
      <c r="BU129" s="575"/>
      <c r="BV129" s="579"/>
      <c r="BW129" s="579"/>
      <c r="BX129" s="268"/>
      <c r="BY129" s="267"/>
      <c r="BZ129" s="268"/>
      <c r="CA129" s="267"/>
      <c r="CB129" s="268"/>
      <c r="CC129" s="241"/>
      <c r="CD129" s="214"/>
      <c r="CE129" s="240"/>
      <c r="CF129" s="240"/>
      <c r="CG129" s="241"/>
      <c r="CH129" s="5"/>
    </row>
    <row r="130" spans="1:86" hidden="1" x14ac:dyDescent="0.2">
      <c r="A130" s="22"/>
      <c r="B130" s="22"/>
      <c r="C130" s="22"/>
      <c r="D130" s="34"/>
      <c r="E130" s="22"/>
      <c r="F130" s="607"/>
      <c r="G130" s="620"/>
      <c r="H130" s="609"/>
      <c r="I130" s="601"/>
      <c r="J130" s="579"/>
      <c r="K130" s="579"/>
      <c r="L130" s="575"/>
      <c r="M130" s="575"/>
      <c r="N130" s="579"/>
      <c r="O130" s="579"/>
      <c r="P130" s="579"/>
      <c r="Q130" s="575"/>
      <c r="R130" s="579"/>
      <c r="S130" s="575"/>
      <c r="T130" s="579"/>
      <c r="U130" s="579"/>
      <c r="V130" s="579"/>
      <c r="W130" s="575"/>
      <c r="X130" s="579"/>
      <c r="Y130" s="575"/>
      <c r="Z130" s="579"/>
      <c r="AA130" s="579"/>
      <c r="AB130" s="579"/>
      <c r="AC130" s="575"/>
      <c r="AD130" s="579"/>
      <c r="AE130" s="575"/>
      <c r="AF130" s="579"/>
      <c r="AG130" s="579"/>
      <c r="AH130" s="579"/>
      <c r="AI130" s="575"/>
      <c r="AJ130" s="579"/>
      <c r="AK130" s="575"/>
      <c r="AL130" s="579"/>
      <c r="AM130" s="579"/>
      <c r="AN130" s="579"/>
      <c r="AO130" s="575"/>
      <c r="AP130" s="579"/>
      <c r="AQ130" s="575"/>
      <c r="AR130" s="579"/>
      <c r="AS130" s="579"/>
      <c r="AT130" s="579"/>
      <c r="AU130" s="575"/>
      <c r="AV130" s="579"/>
      <c r="AW130" s="575"/>
      <c r="AX130" s="579"/>
      <c r="AY130" s="579"/>
      <c r="AZ130" s="579"/>
      <c r="BA130" s="575"/>
      <c r="BB130" s="579"/>
      <c r="BC130" s="575"/>
      <c r="BD130" s="579"/>
      <c r="BE130" s="579"/>
      <c r="BF130" s="579"/>
      <c r="BG130" s="575"/>
      <c r="BH130" s="579"/>
      <c r="BI130" s="575"/>
      <c r="BJ130" s="579"/>
      <c r="BK130" s="579"/>
      <c r="BL130" s="579"/>
      <c r="BM130" s="575"/>
      <c r="BN130" s="579"/>
      <c r="BO130" s="575"/>
      <c r="BP130" s="579"/>
      <c r="BQ130" s="579"/>
      <c r="BR130" s="579"/>
      <c r="BS130" s="575"/>
      <c r="BT130" s="579"/>
      <c r="BU130" s="575"/>
      <c r="BV130" s="579"/>
      <c r="BW130" s="579"/>
      <c r="BX130" s="268"/>
      <c r="BY130" s="267"/>
      <c r="BZ130" s="268"/>
      <c r="CA130" s="267"/>
      <c r="CB130" s="268"/>
      <c r="CC130" s="241"/>
      <c r="CD130" s="214"/>
      <c r="CE130" s="240"/>
      <c r="CF130" s="240"/>
      <c r="CG130" s="241"/>
      <c r="CH130" s="5"/>
    </row>
    <row r="131" spans="1:86" hidden="1" x14ac:dyDescent="0.2">
      <c r="A131" s="82"/>
      <c r="B131" s="82"/>
      <c r="C131" s="82"/>
      <c r="D131" s="83"/>
      <c r="E131" s="82"/>
      <c r="F131" s="626"/>
      <c r="G131" s="654"/>
      <c r="H131" s="661"/>
      <c r="I131" s="629"/>
      <c r="J131" s="629"/>
      <c r="K131" s="629"/>
      <c r="L131" s="629"/>
      <c r="M131" s="629"/>
      <c r="N131" s="629"/>
      <c r="O131" s="629"/>
      <c r="P131" s="629"/>
      <c r="Q131" s="629"/>
      <c r="R131" s="629"/>
      <c r="S131" s="629"/>
      <c r="T131" s="629"/>
      <c r="U131" s="629"/>
      <c r="V131" s="629"/>
      <c r="W131" s="629"/>
      <c r="X131" s="629"/>
      <c r="Y131" s="629"/>
      <c r="Z131" s="629"/>
      <c r="AA131" s="629"/>
      <c r="AB131" s="629"/>
      <c r="AC131" s="629"/>
      <c r="AD131" s="629"/>
      <c r="AE131" s="629"/>
      <c r="AF131" s="629"/>
      <c r="AG131" s="629"/>
      <c r="AH131" s="629"/>
      <c r="AI131" s="629"/>
      <c r="AJ131" s="629"/>
      <c r="AK131" s="629"/>
      <c r="AL131" s="629"/>
      <c r="AM131" s="629"/>
      <c r="AN131" s="629"/>
      <c r="AO131" s="629"/>
      <c r="AP131" s="629"/>
      <c r="AQ131" s="629"/>
      <c r="AR131" s="629"/>
      <c r="AS131" s="629"/>
      <c r="AT131" s="629"/>
      <c r="AU131" s="629"/>
      <c r="AV131" s="629"/>
      <c r="AW131" s="629"/>
      <c r="AX131" s="629"/>
      <c r="AY131" s="629"/>
      <c r="AZ131" s="629"/>
      <c r="BA131" s="629"/>
      <c r="BB131" s="629"/>
      <c r="BC131" s="629"/>
      <c r="BD131" s="629"/>
      <c r="BE131" s="629"/>
      <c r="BF131" s="629"/>
      <c r="BG131" s="629"/>
      <c r="BH131" s="629"/>
      <c r="BI131" s="629"/>
      <c r="BJ131" s="629"/>
      <c r="BK131" s="629"/>
      <c r="BL131" s="629"/>
      <c r="BM131" s="629"/>
      <c r="BN131" s="629"/>
      <c r="BO131" s="629"/>
      <c r="BP131" s="629"/>
      <c r="BQ131" s="629"/>
      <c r="BR131" s="629"/>
      <c r="BS131" s="629"/>
      <c r="BT131" s="629"/>
      <c r="BU131" s="629"/>
      <c r="BV131" s="629"/>
      <c r="BW131" s="629"/>
      <c r="BX131" s="269"/>
      <c r="BY131" s="269"/>
      <c r="BZ131" s="269"/>
      <c r="CA131" s="269"/>
      <c r="CB131" s="269"/>
      <c r="CC131" s="242"/>
      <c r="CD131" s="215"/>
      <c r="CE131" s="242"/>
      <c r="CF131" s="242"/>
      <c r="CG131" s="242"/>
      <c r="CH131" s="5"/>
    </row>
    <row r="132" spans="1:86" hidden="1" x14ac:dyDescent="0.2">
      <c r="A132" s="7"/>
      <c r="B132" s="7"/>
      <c r="C132" s="7"/>
      <c r="D132" s="56"/>
      <c r="E132" s="7"/>
      <c r="F132" s="626"/>
      <c r="G132" s="627"/>
      <c r="H132" s="631"/>
      <c r="I132" s="632"/>
      <c r="J132" s="579"/>
      <c r="K132" s="579"/>
      <c r="L132" s="575"/>
      <c r="M132" s="575"/>
      <c r="N132" s="575"/>
      <c r="O132" s="579"/>
      <c r="P132" s="579"/>
      <c r="Q132" s="575"/>
      <c r="R132" s="575"/>
      <c r="S132" s="575"/>
      <c r="T132" s="575"/>
      <c r="U132" s="579"/>
      <c r="V132" s="575"/>
      <c r="W132" s="575"/>
      <c r="X132" s="575"/>
      <c r="Y132" s="575"/>
      <c r="Z132" s="575"/>
      <c r="AA132" s="579"/>
      <c r="AB132" s="575"/>
      <c r="AC132" s="575"/>
      <c r="AD132" s="575"/>
      <c r="AE132" s="575"/>
      <c r="AF132" s="575"/>
      <c r="AG132" s="579"/>
      <c r="AH132" s="575"/>
      <c r="AI132" s="575"/>
      <c r="AJ132" s="575"/>
      <c r="AK132" s="575"/>
      <c r="AL132" s="575"/>
      <c r="AM132" s="579"/>
      <c r="AN132" s="575"/>
      <c r="AO132" s="575"/>
      <c r="AP132" s="575"/>
      <c r="AQ132" s="575"/>
      <c r="AR132" s="575"/>
      <c r="AS132" s="579"/>
      <c r="AT132" s="575"/>
      <c r="AU132" s="575"/>
      <c r="AV132" s="575"/>
      <c r="AW132" s="575"/>
      <c r="AX132" s="575"/>
      <c r="AY132" s="579"/>
      <c r="AZ132" s="575"/>
      <c r="BA132" s="575"/>
      <c r="BB132" s="575"/>
      <c r="BC132" s="575"/>
      <c r="BD132" s="575"/>
      <c r="BE132" s="579"/>
      <c r="BF132" s="575"/>
      <c r="BG132" s="575"/>
      <c r="BH132" s="575"/>
      <c r="BI132" s="575"/>
      <c r="BJ132" s="575"/>
      <c r="BK132" s="579"/>
      <c r="BL132" s="575"/>
      <c r="BM132" s="575"/>
      <c r="BN132" s="575"/>
      <c r="BO132" s="575"/>
      <c r="BP132" s="575"/>
      <c r="BQ132" s="579"/>
      <c r="BR132" s="575"/>
      <c r="BS132" s="575"/>
      <c r="BT132" s="575"/>
      <c r="BU132" s="575"/>
      <c r="BV132" s="575"/>
      <c r="BW132" s="579"/>
      <c r="BX132" s="267"/>
      <c r="BY132" s="267"/>
      <c r="BZ132" s="267"/>
      <c r="CA132" s="267"/>
      <c r="CB132" s="267"/>
      <c r="CC132" s="241"/>
      <c r="CD132" s="214"/>
      <c r="CE132" s="240"/>
      <c r="CF132" s="240"/>
      <c r="CG132" s="240"/>
      <c r="CH132" s="5"/>
    </row>
    <row r="133" spans="1:86" hidden="1" x14ac:dyDescent="0.2">
      <c r="A133" s="11"/>
      <c r="B133" s="11"/>
      <c r="C133" s="11"/>
      <c r="D133" s="64"/>
      <c r="E133" s="11"/>
      <c r="F133" s="634"/>
      <c r="G133" s="586"/>
      <c r="H133" s="635"/>
      <c r="I133" s="636"/>
      <c r="J133" s="579"/>
      <c r="K133" s="579"/>
      <c r="L133" s="575"/>
      <c r="M133" s="575"/>
      <c r="N133" s="575"/>
      <c r="O133" s="579"/>
      <c r="P133" s="579"/>
      <c r="Q133" s="575"/>
      <c r="R133" s="575"/>
      <c r="S133" s="575"/>
      <c r="T133" s="575"/>
      <c r="U133" s="579"/>
      <c r="V133" s="575"/>
      <c r="W133" s="575"/>
      <c r="X133" s="575"/>
      <c r="Y133" s="575"/>
      <c r="Z133" s="575"/>
      <c r="AA133" s="579"/>
      <c r="AB133" s="575"/>
      <c r="AC133" s="575"/>
      <c r="AD133" s="575"/>
      <c r="AE133" s="575"/>
      <c r="AF133" s="575"/>
      <c r="AG133" s="579"/>
      <c r="AH133" s="575"/>
      <c r="AI133" s="575"/>
      <c r="AJ133" s="575"/>
      <c r="AK133" s="575"/>
      <c r="AL133" s="575"/>
      <c r="AM133" s="579"/>
      <c r="AN133" s="575"/>
      <c r="AO133" s="575"/>
      <c r="AP133" s="575"/>
      <c r="AQ133" s="575"/>
      <c r="AR133" s="575"/>
      <c r="AS133" s="579"/>
      <c r="AT133" s="575"/>
      <c r="AU133" s="575"/>
      <c r="AV133" s="575"/>
      <c r="AW133" s="575"/>
      <c r="AX133" s="575"/>
      <c r="AY133" s="579"/>
      <c r="AZ133" s="575"/>
      <c r="BA133" s="575"/>
      <c r="BB133" s="575"/>
      <c r="BC133" s="575"/>
      <c r="BD133" s="575"/>
      <c r="BE133" s="579"/>
      <c r="BF133" s="575"/>
      <c r="BG133" s="575"/>
      <c r="BH133" s="575"/>
      <c r="BI133" s="575"/>
      <c r="BJ133" s="575"/>
      <c r="BK133" s="579"/>
      <c r="BL133" s="575"/>
      <c r="BM133" s="575"/>
      <c r="BN133" s="575"/>
      <c r="BO133" s="575"/>
      <c r="BP133" s="575"/>
      <c r="BQ133" s="579"/>
      <c r="BR133" s="575"/>
      <c r="BS133" s="575"/>
      <c r="BT133" s="575"/>
      <c r="BU133" s="575"/>
      <c r="BV133" s="575"/>
      <c r="BW133" s="579"/>
      <c r="BX133" s="267"/>
      <c r="BY133" s="267"/>
      <c r="BZ133" s="267"/>
      <c r="CA133" s="267"/>
      <c r="CB133" s="267"/>
      <c r="CC133" s="241"/>
      <c r="CD133" s="214"/>
      <c r="CE133" s="240"/>
      <c r="CF133" s="240"/>
      <c r="CG133" s="240"/>
      <c r="CH133" s="5"/>
    </row>
    <row r="134" spans="1:86" hidden="1" x14ac:dyDescent="0.2">
      <c r="A134" s="11"/>
      <c r="B134" s="11"/>
      <c r="C134" s="11"/>
      <c r="D134" s="64"/>
      <c r="E134" s="11"/>
      <c r="F134" s="634"/>
      <c r="G134" s="586"/>
      <c r="H134" s="637"/>
      <c r="I134" s="636"/>
      <c r="J134" s="579"/>
      <c r="K134" s="579"/>
      <c r="L134" s="575"/>
      <c r="M134" s="575"/>
      <c r="N134" s="575"/>
      <c r="O134" s="579"/>
      <c r="P134" s="579"/>
      <c r="Q134" s="575"/>
      <c r="R134" s="575"/>
      <c r="S134" s="575"/>
      <c r="T134" s="575"/>
      <c r="U134" s="579"/>
      <c r="V134" s="575"/>
      <c r="W134" s="575"/>
      <c r="X134" s="575"/>
      <c r="Y134" s="575"/>
      <c r="Z134" s="575"/>
      <c r="AA134" s="579"/>
      <c r="AB134" s="575"/>
      <c r="AC134" s="575"/>
      <c r="AD134" s="575"/>
      <c r="AE134" s="575"/>
      <c r="AF134" s="575"/>
      <c r="AG134" s="579"/>
      <c r="AH134" s="575"/>
      <c r="AI134" s="575"/>
      <c r="AJ134" s="575"/>
      <c r="AK134" s="575"/>
      <c r="AL134" s="575"/>
      <c r="AM134" s="579"/>
      <c r="AN134" s="575"/>
      <c r="AO134" s="575"/>
      <c r="AP134" s="575"/>
      <c r="AQ134" s="575"/>
      <c r="AR134" s="575"/>
      <c r="AS134" s="579"/>
      <c r="AT134" s="575"/>
      <c r="AU134" s="575"/>
      <c r="AV134" s="575"/>
      <c r="AW134" s="575"/>
      <c r="AX134" s="575"/>
      <c r="AY134" s="579"/>
      <c r="AZ134" s="575"/>
      <c r="BA134" s="575"/>
      <c r="BB134" s="575"/>
      <c r="BC134" s="575"/>
      <c r="BD134" s="575"/>
      <c r="BE134" s="579"/>
      <c r="BF134" s="575"/>
      <c r="BG134" s="575"/>
      <c r="BH134" s="575"/>
      <c r="BI134" s="575"/>
      <c r="BJ134" s="575"/>
      <c r="BK134" s="579"/>
      <c r="BL134" s="575"/>
      <c r="BM134" s="575"/>
      <c r="BN134" s="575"/>
      <c r="BO134" s="575"/>
      <c r="BP134" s="575"/>
      <c r="BQ134" s="579"/>
      <c r="BR134" s="575"/>
      <c r="BS134" s="575"/>
      <c r="BT134" s="575"/>
      <c r="BU134" s="575"/>
      <c r="BV134" s="575"/>
      <c r="BW134" s="579"/>
      <c r="BX134" s="267"/>
      <c r="BY134" s="267"/>
      <c r="BZ134" s="267"/>
      <c r="CA134" s="267"/>
      <c r="CB134" s="267"/>
      <c r="CC134" s="241"/>
      <c r="CD134" s="214"/>
      <c r="CE134" s="240"/>
      <c r="CF134" s="240"/>
      <c r="CG134" s="240"/>
      <c r="CH134" s="5"/>
    </row>
    <row r="135" spans="1:86" hidden="1" x14ac:dyDescent="0.2">
      <c r="A135" s="11"/>
      <c r="B135" s="11"/>
      <c r="C135" s="11"/>
      <c r="D135" s="64"/>
      <c r="E135" s="11"/>
      <c r="F135" s="634"/>
      <c r="G135" s="586"/>
      <c r="H135" s="639"/>
      <c r="I135" s="636"/>
      <c r="J135" s="579"/>
      <c r="K135" s="579"/>
      <c r="L135" s="575"/>
      <c r="M135" s="575"/>
      <c r="N135" s="575"/>
      <c r="O135" s="579"/>
      <c r="P135" s="579"/>
      <c r="Q135" s="575"/>
      <c r="R135" s="575"/>
      <c r="S135" s="575"/>
      <c r="T135" s="575"/>
      <c r="U135" s="579"/>
      <c r="V135" s="575"/>
      <c r="W135" s="575"/>
      <c r="X135" s="575"/>
      <c r="Y135" s="575"/>
      <c r="Z135" s="575"/>
      <c r="AA135" s="579"/>
      <c r="AB135" s="575"/>
      <c r="AC135" s="575"/>
      <c r="AD135" s="575"/>
      <c r="AE135" s="575"/>
      <c r="AF135" s="575"/>
      <c r="AG135" s="579"/>
      <c r="AH135" s="575"/>
      <c r="AI135" s="575"/>
      <c r="AJ135" s="575"/>
      <c r="AK135" s="575"/>
      <c r="AL135" s="575"/>
      <c r="AM135" s="579"/>
      <c r="AN135" s="575"/>
      <c r="AO135" s="575"/>
      <c r="AP135" s="575"/>
      <c r="AQ135" s="575"/>
      <c r="AR135" s="575"/>
      <c r="AS135" s="579"/>
      <c r="AT135" s="575"/>
      <c r="AU135" s="575"/>
      <c r="AV135" s="575"/>
      <c r="AW135" s="575"/>
      <c r="AX135" s="575"/>
      <c r="AY135" s="579"/>
      <c r="AZ135" s="575"/>
      <c r="BA135" s="575"/>
      <c r="BB135" s="575"/>
      <c r="BC135" s="575"/>
      <c r="BD135" s="575"/>
      <c r="BE135" s="579"/>
      <c r="BF135" s="575"/>
      <c r="BG135" s="575"/>
      <c r="BH135" s="575"/>
      <c r="BI135" s="575"/>
      <c r="BJ135" s="575"/>
      <c r="BK135" s="579"/>
      <c r="BL135" s="575"/>
      <c r="BM135" s="575"/>
      <c r="BN135" s="575"/>
      <c r="BO135" s="575"/>
      <c r="BP135" s="575"/>
      <c r="BQ135" s="579"/>
      <c r="BR135" s="575"/>
      <c r="BS135" s="575"/>
      <c r="BT135" s="575"/>
      <c r="BU135" s="575"/>
      <c r="BV135" s="575"/>
      <c r="BW135" s="579"/>
      <c r="BX135" s="267"/>
      <c r="BY135" s="267"/>
      <c r="BZ135" s="267"/>
      <c r="CA135" s="267"/>
      <c r="CB135" s="267"/>
      <c r="CC135" s="241"/>
      <c r="CD135" s="214"/>
      <c r="CE135" s="240"/>
      <c r="CF135" s="240"/>
      <c r="CG135" s="240"/>
      <c r="CH135" s="5"/>
    </row>
    <row r="136" spans="1:86" hidden="1" x14ac:dyDescent="0.2">
      <c r="A136" s="11"/>
      <c r="B136" s="11"/>
      <c r="C136" s="11"/>
      <c r="D136" s="64"/>
      <c r="E136" s="11"/>
      <c r="F136" s="634"/>
      <c r="G136" s="640"/>
      <c r="H136" s="639"/>
      <c r="I136" s="636"/>
      <c r="J136" s="579"/>
      <c r="K136" s="579"/>
      <c r="L136" s="575"/>
      <c r="M136" s="575"/>
      <c r="N136" s="575"/>
      <c r="O136" s="579"/>
      <c r="P136" s="579"/>
      <c r="Q136" s="575"/>
      <c r="R136" s="575"/>
      <c r="S136" s="575"/>
      <c r="T136" s="575"/>
      <c r="U136" s="579"/>
      <c r="V136" s="575"/>
      <c r="W136" s="575"/>
      <c r="X136" s="575"/>
      <c r="Y136" s="575"/>
      <c r="Z136" s="575"/>
      <c r="AA136" s="579"/>
      <c r="AB136" s="575"/>
      <c r="AC136" s="575"/>
      <c r="AD136" s="575"/>
      <c r="AE136" s="575"/>
      <c r="AF136" s="575"/>
      <c r="AG136" s="579"/>
      <c r="AH136" s="575"/>
      <c r="AI136" s="575"/>
      <c r="AJ136" s="575"/>
      <c r="AK136" s="575"/>
      <c r="AL136" s="575"/>
      <c r="AM136" s="579"/>
      <c r="AN136" s="575"/>
      <c r="AO136" s="575"/>
      <c r="AP136" s="575"/>
      <c r="AQ136" s="575"/>
      <c r="AR136" s="575"/>
      <c r="AS136" s="579"/>
      <c r="AT136" s="575"/>
      <c r="AU136" s="575"/>
      <c r="AV136" s="575"/>
      <c r="AW136" s="575"/>
      <c r="AX136" s="575"/>
      <c r="AY136" s="579"/>
      <c r="AZ136" s="575"/>
      <c r="BA136" s="575"/>
      <c r="BB136" s="575"/>
      <c r="BC136" s="575"/>
      <c r="BD136" s="575"/>
      <c r="BE136" s="579"/>
      <c r="BF136" s="575"/>
      <c r="BG136" s="575"/>
      <c r="BH136" s="575"/>
      <c r="BI136" s="575"/>
      <c r="BJ136" s="575"/>
      <c r="BK136" s="579"/>
      <c r="BL136" s="575"/>
      <c r="BM136" s="575"/>
      <c r="BN136" s="575"/>
      <c r="BO136" s="575"/>
      <c r="BP136" s="575"/>
      <c r="BQ136" s="579"/>
      <c r="BR136" s="575"/>
      <c r="BS136" s="575"/>
      <c r="BT136" s="575"/>
      <c r="BU136" s="575"/>
      <c r="BV136" s="575"/>
      <c r="BW136" s="579"/>
      <c r="BX136" s="267"/>
      <c r="BY136" s="267"/>
      <c r="BZ136" s="267"/>
      <c r="CA136" s="267"/>
      <c r="CB136" s="267"/>
      <c r="CC136" s="241"/>
      <c r="CD136" s="214"/>
      <c r="CE136" s="240"/>
      <c r="CF136" s="240"/>
      <c r="CG136" s="240"/>
      <c r="CH136" s="5"/>
    </row>
    <row r="137" spans="1:86" hidden="1" x14ac:dyDescent="0.2">
      <c r="A137" s="11"/>
      <c r="B137" s="11"/>
      <c r="C137" s="11"/>
      <c r="D137" s="64"/>
      <c r="E137" s="11"/>
      <c r="F137" s="634"/>
      <c r="G137" s="586"/>
      <c r="H137" s="635"/>
      <c r="I137" s="636"/>
      <c r="J137" s="579"/>
      <c r="K137" s="579"/>
      <c r="L137" s="575"/>
      <c r="M137" s="575"/>
      <c r="N137" s="575"/>
      <c r="O137" s="579"/>
      <c r="P137" s="579"/>
      <c r="Q137" s="575"/>
      <c r="R137" s="575"/>
      <c r="S137" s="575"/>
      <c r="T137" s="575"/>
      <c r="U137" s="579"/>
      <c r="V137" s="575"/>
      <c r="W137" s="575"/>
      <c r="X137" s="575"/>
      <c r="Y137" s="575"/>
      <c r="Z137" s="575"/>
      <c r="AA137" s="579"/>
      <c r="AB137" s="575"/>
      <c r="AC137" s="575"/>
      <c r="AD137" s="575"/>
      <c r="AE137" s="575"/>
      <c r="AF137" s="575"/>
      <c r="AG137" s="579"/>
      <c r="AH137" s="575"/>
      <c r="AI137" s="575"/>
      <c r="AJ137" s="575"/>
      <c r="AK137" s="575"/>
      <c r="AL137" s="575"/>
      <c r="AM137" s="579"/>
      <c r="AN137" s="575"/>
      <c r="AO137" s="575"/>
      <c r="AP137" s="575"/>
      <c r="AQ137" s="575"/>
      <c r="AR137" s="575"/>
      <c r="AS137" s="579"/>
      <c r="AT137" s="575"/>
      <c r="AU137" s="575"/>
      <c r="AV137" s="575"/>
      <c r="AW137" s="575"/>
      <c r="AX137" s="575"/>
      <c r="AY137" s="579"/>
      <c r="AZ137" s="575"/>
      <c r="BA137" s="575"/>
      <c r="BB137" s="575"/>
      <c r="BC137" s="575"/>
      <c r="BD137" s="575"/>
      <c r="BE137" s="579"/>
      <c r="BF137" s="575"/>
      <c r="BG137" s="575"/>
      <c r="BH137" s="575"/>
      <c r="BI137" s="575"/>
      <c r="BJ137" s="575"/>
      <c r="BK137" s="579"/>
      <c r="BL137" s="575"/>
      <c r="BM137" s="575"/>
      <c r="BN137" s="575"/>
      <c r="BO137" s="575"/>
      <c r="BP137" s="575"/>
      <c r="BQ137" s="579"/>
      <c r="BR137" s="575"/>
      <c r="BS137" s="575"/>
      <c r="BT137" s="575"/>
      <c r="BU137" s="575"/>
      <c r="BV137" s="575"/>
      <c r="BW137" s="579"/>
      <c r="BX137" s="267"/>
      <c r="BY137" s="267"/>
      <c r="BZ137" s="267"/>
      <c r="CA137" s="267"/>
      <c r="CB137" s="267"/>
      <c r="CC137" s="241"/>
      <c r="CD137" s="214"/>
      <c r="CE137" s="240"/>
      <c r="CF137" s="240"/>
      <c r="CG137" s="240"/>
      <c r="CH137" s="5"/>
    </row>
    <row r="138" spans="1:86" hidden="1" x14ac:dyDescent="0.2">
      <c r="A138" s="11"/>
      <c r="B138" s="11"/>
      <c r="C138" s="11"/>
      <c r="D138" s="64"/>
      <c r="E138" s="11"/>
      <c r="F138" s="634"/>
      <c r="G138" s="586"/>
      <c r="H138" s="637"/>
      <c r="I138" s="636"/>
      <c r="J138" s="579"/>
      <c r="K138" s="579"/>
      <c r="L138" s="575"/>
      <c r="M138" s="575"/>
      <c r="N138" s="575"/>
      <c r="O138" s="579"/>
      <c r="P138" s="579"/>
      <c r="Q138" s="575"/>
      <c r="R138" s="575"/>
      <c r="S138" s="575"/>
      <c r="T138" s="575"/>
      <c r="U138" s="579"/>
      <c r="V138" s="575"/>
      <c r="W138" s="575"/>
      <c r="X138" s="575"/>
      <c r="Y138" s="575"/>
      <c r="Z138" s="575"/>
      <c r="AA138" s="579"/>
      <c r="AB138" s="575"/>
      <c r="AC138" s="575"/>
      <c r="AD138" s="575"/>
      <c r="AE138" s="575"/>
      <c r="AF138" s="575"/>
      <c r="AG138" s="579"/>
      <c r="AH138" s="575"/>
      <c r="AI138" s="575"/>
      <c r="AJ138" s="575"/>
      <c r="AK138" s="575"/>
      <c r="AL138" s="575"/>
      <c r="AM138" s="579"/>
      <c r="AN138" s="575"/>
      <c r="AO138" s="575"/>
      <c r="AP138" s="575"/>
      <c r="AQ138" s="575"/>
      <c r="AR138" s="575"/>
      <c r="AS138" s="579"/>
      <c r="AT138" s="575"/>
      <c r="AU138" s="575"/>
      <c r="AV138" s="575"/>
      <c r="AW138" s="575"/>
      <c r="AX138" s="575"/>
      <c r="AY138" s="579"/>
      <c r="AZ138" s="575"/>
      <c r="BA138" s="575"/>
      <c r="BB138" s="575"/>
      <c r="BC138" s="575"/>
      <c r="BD138" s="575"/>
      <c r="BE138" s="579"/>
      <c r="BF138" s="575"/>
      <c r="BG138" s="575"/>
      <c r="BH138" s="575"/>
      <c r="BI138" s="575"/>
      <c r="BJ138" s="575"/>
      <c r="BK138" s="579"/>
      <c r="BL138" s="575"/>
      <c r="BM138" s="575"/>
      <c r="BN138" s="575"/>
      <c r="BO138" s="575"/>
      <c r="BP138" s="575"/>
      <c r="BQ138" s="579"/>
      <c r="BR138" s="575"/>
      <c r="BS138" s="575"/>
      <c r="BT138" s="575"/>
      <c r="BU138" s="575"/>
      <c r="BV138" s="575"/>
      <c r="BW138" s="579"/>
      <c r="BX138" s="267"/>
      <c r="BY138" s="267"/>
      <c r="BZ138" s="267"/>
      <c r="CA138" s="267"/>
      <c r="CB138" s="267"/>
      <c r="CC138" s="241"/>
      <c r="CD138" s="214"/>
      <c r="CE138" s="240"/>
      <c r="CF138" s="240"/>
      <c r="CG138" s="240"/>
      <c r="CH138" s="5"/>
    </row>
    <row r="139" spans="1:86" hidden="1" x14ac:dyDescent="0.2">
      <c r="A139" s="17"/>
      <c r="B139" s="17"/>
      <c r="C139" s="17"/>
      <c r="D139" s="71"/>
      <c r="E139" s="17"/>
      <c r="F139" s="641"/>
      <c r="G139" s="592"/>
      <c r="H139" s="642"/>
      <c r="I139" s="643"/>
      <c r="J139" s="579"/>
      <c r="K139" s="579"/>
      <c r="L139" s="575"/>
      <c r="M139" s="575"/>
      <c r="N139" s="575"/>
      <c r="O139" s="579"/>
      <c r="P139" s="579"/>
      <c r="Q139" s="575"/>
      <c r="R139" s="575"/>
      <c r="S139" s="575"/>
      <c r="T139" s="575"/>
      <c r="U139" s="579"/>
      <c r="V139" s="575"/>
      <c r="W139" s="575"/>
      <c r="X139" s="575"/>
      <c r="Y139" s="575"/>
      <c r="Z139" s="575"/>
      <c r="AA139" s="579"/>
      <c r="AB139" s="575"/>
      <c r="AC139" s="575"/>
      <c r="AD139" s="575"/>
      <c r="AE139" s="575"/>
      <c r="AF139" s="575"/>
      <c r="AG139" s="579"/>
      <c r="AH139" s="575"/>
      <c r="AI139" s="575"/>
      <c r="AJ139" s="575"/>
      <c r="AK139" s="575"/>
      <c r="AL139" s="575"/>
      <c r="AM139" s="579"/>
      <c r="AN139" s="575"/>
      <c r="AO139" s="575"/>
      <c r="AP139" s="575"/>
      <c r="AQ139" s="575"/>
      <c r="AR139" s="575"/>
      <c r="AS139" s="579"/>
      <c r="AT139" s="575"/>
      <c r="AU139" s="575"/>
      <c r="AV139" s="575"/>
      <c r="AW139" s="575"/>
      <c r="AX139" s="575"/>
      <c r="AY139" s="579"/>
      <c r="AZ139" s="575"/>
      <c r="BA139" s="575"/>
      <c r="BB139" s="575"/>
      <c r="BC139" s="575"/>
      <c r="BD139" s="575"/>
      <c r="BE139" s="579"/>
      <c r="BF139" s="575"/>
      <c r="BG139" s="575"/>
      <c r="BH139" s="575"/>
      <c r="BI139" s="575"/>
      <c r="BJ139" s="575"/>
      <c r="BK139" s="579"/>
      <c r="BL139" s="575"/>
      <c r="BM139" s="575"/>
      <c r="BN139" s="575"/>
      <c r="BO139" s="575"/>
      <c r="BP139" s="575"/>
      <c r="BQ139" s="579"/>
      <c r="BR139" s="575"/>
      <c r="BS139" s="575"/>
      <c r="BT139" s="575"/>
      <c r="BU139" s="575"/>
      <c r="BV139" s="575"/>
      <c r="BW139" s="579"/>
      <c r="BX139" s="267"/>
      <c r="BY139" s="267"/>
      <c r="BZ139" s="267"/>
      <c r="CA139" s="267"/>
      <c r="CB139" s="267"/>
      <c r="CC139" s="241"/>
      <c r="CD139" s="214"/>
      <c r="CE139" s="240"/>
      <c r="CF139" s="240"/>
      <c r="CG139" s="240"/>
      <c r="CH139" s="5"/>
    </row>
    <row r="140" spans="1:86" hidden="1" x14ac:dyDescent="0.2">
      <c r="A140" s="11"/>
      <c r="B140" s="11"/>
      <c r="C140" s="11"/>
      <c r="D140" s="64"/>
      <c r="E140" s="11"/>
      <c r="F140" s="634"/>
      <c r="G140" s="640"/>
      <c r="H140" s="662"/>
      <c r="I140" s="575"/>
      <c r="J140" s="579"/>
      <c r="K140" s="579"/>
      <c r="L140" s="575"/>
      <c r="M140" s="575"/>
      <c r="N140" s="575"/>
      <c r="O140" s="579"/>
      <c r="P140" s="579"/>
      <c r="Q140" s="575"/>
      <c r="R140" s="575"/>
      <c r="S140" s="575"/>
      <c r="T140" s="575"/>
      <c r="U140" s="579"/>
      <c r="V140" s="575"/>
      <c r="W140" s="575"/>
      <c r="X140" s="575"/>
      <c r="Y140" s="575"/>
      <c r="Z140" s="575"/>
      <c r="AA140" s="579"/>
      <c r="AB140" s="575"/>
      <c r="AC140" s="575"/>
      <c r="AD140" s="575"/>
      <c r="AE140" s="575"/>
      <c r="AF140" s="575"/>
      <c r="AG140" s="579"/>
      <c r="AH140" s="575"/>
      <c r="AI140" s="575"/>
      <c r="AJ140" s="575"/>
      <c r="AK140" s="575"/>
      <c r="AL140" s="575"/>
      <c r="AM140" s="579"/>
      <c r="AN140" s="575"/>
      <c r="AO140" s="575"/>
      <c r="AP140" s="575"/>
      <c r="AQ140" s="575"/>
      <c r="AR140" s="575"/>
      <c r="AS140" s="579"/>
      <c r="AT140" s="575"/>
      <c r="AU140" s="575"/>
      <c r="AV140" s="575"/>
      <c r="AW140" s="575"/>
      <c r="AX140" s="575"/>
      <c r="AY140" s="579"/>
      <c r="AZ140" s="575"/>
      <c r="BA140" s="575"/>
      <c r="BB140" s="575"/>
      <c r="BC140" s="575"/>
      <c r="BD140" s="575"/>
      <c r="BE140" s="579"/>
      <c r="BF140" s="575"/>
      <c r="BG140" s="575"/>
      <c r="BH140" s="575"/>
      <c r="BI140" s="575"/>
      <c r="BJ140" s="575"/>
      <c r="BK140" s="579"/>
      <c r="BL140" s="575"/>
      <c r="BM140" s="575"/>
      <c r="BN140" s="575"/>
      <c r="BO140" s="575"/>
      <c r="BP140" s="575"/>
      <c r="BQ140" s="579"/>
      <c r="BR140" s="575"/>
      <c r="BS140" s="575"/>
      <c r="BT140" s="575"/>
      <c r="BU140" s="575"/>
      <c r="BV140" s="575"/>
      <c r="BW140" s="579"/>
      <c r="BX140" s="267"/>
      <c r="BY140" s="267"/>
      <c r="BZ140" s="267"/>
      <c r="CA140" s="267"/>
      <c r="CB140" s="267"/>
      <c r="CC140" s="241"/>
      <c r="CD140" s="214"/>
      <c r="CE140" s="240"/>
      <c r="CF140" s="240"/>
      <c r="CG140" s="240"/>
      <c r="CH140" s="5"/>
    </row>
    <row r="141" spans="1:86" hidden="1" x14ac:dyDescent="0.2">
      <c r="A141" s="22"/>
      <c r="B141" s="28"/>
      <c r="C141" s="93"/>
      <c r="D141" s="94"/>
      <c r="E141" s="28"/>
      <c r="F141" s="664"/>
      <c r="G141" s="665"/>
      <c r="H141" s="600"/>
      <c r="I141" s="666"/>
      <c r="J141" s="579"/>
      <c r="K141" s="579"/>
      <c r="L141" s="575"/>
      <c r="M141" s="575"/>
      <c r="N141" s="575"/>
      <c r="O141" s="579"/>
      <c r="P141" s="579"/>
      <c r="Q141" s="575"/>
      <c r="R141" s="575"/>
      <c r="S141" s="575"/>
      <c r="T141" s="575"/>
      <c r="U141" s="579"/>
      <c r="V141" s="575"/>
      <c r="W141" s="575"/>
      <c r="X141" s="575"/>
      <c r="Y141" s="575"/>
      <c r="Z141" s="575"/>
      <c r="AA141" s="579"/>
      <c r="AB141" s="575"/>
      <c r="AC141" s="575"/>
      <c r="AD141" s="575"/>
      <c r="AE141" s="575"/>
      <c r="AF141" s="575"/>
      <c r="AG141" s="579"/>
      <c r="AH141" s="575"/>
      <c r="AI141" s="575"/>
      <c r="AJ141" s="575"/>
      <c r="AK141" s="575"/>
      <c r="AL141" s="575"/>
      <c r="AM141" s="579"/>
      <c r="AN141" s="575"/>
      <c r="AO141" s="575"/>
      <c r="AP141" s="575"/>
      <c r="AQ141" s="575"/>
      <c r="AR141" s="575"/>
      <c r="AS141" s="579"/>
      <c r="AT141" s="575"/>
      <c r="AU141" s="575"/>
      <c r="AV141" s="575"/>
      <c r="AW141" s="575"/>
      <c r="AX141" s="575"/>
      <c r="AY141" s="579"/>
      <c r="AZ141" s="575"/>
      <c r="BA141" s="575"/>
      <c r="BB141" s="575"/>
      <c r="BC141" s="575"/>
      <c r="BD141" s="575"/>
      <c r="BE141" s="579"/>
      <c r="BF141" s="575"/>
      <c r="BG141" s="575"/>
      <c r="BH141" s="575"/>
      <c r="BI141" s="575"/>
      <c r="BJ141" s="575"/>
      <c r="BK141" s="579"/>
      <c r="BL141" s="575"/>
      <c r="BM141" s="575"/>
      <c r="BN141" s="575"/>
      <c r="BO141" s="575"/>
      <c r="BP141" s="575"/>
      <c r="BQ141" s="579"/>
      <c r="BR141" s="575"/>
      <c r="BS141" s="575"/>
      <c r="BT141" s="575"/>
      <c r="BU141" s="575"/>
      <c r="BV141" s="575"/>
      <c r="BW141" s="579"/>
      <c r="BX141" s="267"/>
      <c r="BY141" s="267"/>
      <c r="BZ141" s="267"/>
      <c r="CA141" s="267"/>
      <c r="CB141" s="267"/>
      <c r="CC141" s="241"/>
      <c r="CD141" s="214"/>
      <c r="CE141" s="240"/>
      <c r="CF141" s="240"/>
      <c r="CG141" s="240"/>
      <c r="CH141" s="5"/>
    </row>
    <row r="142" spans="1:86" hidden="1" x14ac:dyDescent="0.2">
      <c r="A142" s="22"/>
      <c r="B142" s="22"/>
      <c r="C142" s="51"/>
      <c r="D142" s="94"/>
      <c r="E142" s="28"/>
      <c r="F142" s="664"/>
      <c r="G142" s="665"/>
      <c r="H142" s="600"/>
      <c r="I142" s="666"/>
      <c r="J142" s="579"/>
      <c r="K142" s="579"/>
      <c r="L142" s="575"/>
      <c r="M142" s="575"/>
      <c r="N142" s="575"/>
      <c r="O142" s="579"/>
      <c r="P142" s="579"/>
      <c r="Q142" s="575"/>
      <c r="R142" s="575"/>
      <c r="S142" s="575"/>
      <c r="T142" s="575"/>
      <c r="U142" s="579"/>
      <c r="V142" s="575"/>
      <c r="W142" s="575"/>
      <c r="X142" s="575"/>
      <c r="Y142" s="575"/>
      <c r="Z142" s="575"/>
      <c r="AA142" s="579"/>
      <c r="AB142" s="575"/>
      <c r="AC142" s="575"/>
      <c r="AD142" s="575"/>
      <c r="AE142" s="575"/>
      <c r="AF142" s="575"/>
      <c r="AG142" s="579"/>
      <c r="AH142" s="575"/>
      <c r="AI142" s="575"/>
      <c r="AJ142" s="575"/>
      <c r="AK142" s="575"/>
      <c r="AL142" s="575"/>
      <c r="AM142" s="579"/>
      <c r="AN142" s="575"/>
      <c r="AO142" s="575"/>
      <c r="AP142" s="575"/>
      <c r="AQ142" s="575"/>
      <c r="AR142" s="575"/>
      <c r="AS142" s="579"/>
      <c r="AT142" s="575"/>
      <c r="AU142" s="575"/>
      <c r="AV142" s="575"/>
      <c r="AW142" s="575"/>
      <c r="AX142" s="575"/>
      <c r="AY142" s="579"/>
      <c r="AZ142" s="575"/>
      <c r="BA142" s="575"/>
      <c r="BB142" s="575"/>
      <c r="BC142" s="575"/>
      <c r="BD142" s="575"/>
      <c r="BE142" s="579"/>
      <c r="BF142" s="575"/>
      <c r="BG142" s="575"/>
      <c r="BH142" s="575"/>
      <c r="BI142" s="575"/>
      <c r="BJ142" s="575"/>
      <c r="BK142" s="579"/>
      <c r="BL142" s="575"/>
      <c r="BM142" s="575"/>
      <c r="BN142" s="575"/>
      <c r="BO142" s="575"/>
      <c r="BP142" s="575"/>
      <c r="BQ142" s="579"/>
      <c r="BR142" s="575"/>
      <c r="BS142" s="575"/>
      <c r="BT142" s="575"/>
      <c r="BU142" s="575"/>
      <c r="BV142" s="575"/>
      <c r="BW142" s="579"/>
      <c r="BX142" s="267"/>
      <c r="BY142" s="267"/>
      <c r="BZ142" s="267"/>
      <c r="CA142" s="267"/>
      <c r="CB142" s="267"/>
      <c r="CC142" s="241"/>
      <c r="CD142" s="214"/>
      <c r="CE142" s="240"/>
      <c r="CF142" s="240"/>
      <c r="CG142" s="240"/>
      <c r="CH142" s="5"/>
    </row>
    <row r="143" spans="1:86" hidden="1" x14ac:dyDescent="0.2">
      <c r="A143" s="22"/>
      <c r="B143" s="28"/>
      <c r="C143" s="51"/>
      <c r="D143" s="94"/>
      <c r="E143" s="28"/>
      <c r="F143" s="664"/>
      <c r="G143" s="665"/>
      <c r="H143" s="600"/>
      <c r="I143" s="666"/>
      <c r="J143" s="579"/>
      <c r="K143" s="579"/>
      <c r="L143" s="575"/>
      <c r="M143" s="575"/>
      <c r="N143" s="575"/>
      <c r="O143" s="579"/>
      <c r="P143" s="579"/>
      <c r="Q143" s="575"/>
      <c r="R143" s="575"/>
      <c r="S143" s="575"/>
      <c r="T143" s="575"/>
      <c r="U143" s="579"/>
      <c r="V143" s="575"/>
      <c r="W143" s="575"/>
      <c r="X143" s="575"/>
      <c r="Y143" s="575"/>
      <c r="Z143" s="575"/>
      <c r="AA143" s="579"/>
      <c r="AB143" s="575"/>
      <c r="AC143" s="575"/>
      <c r="AD143" s="575"/>
      <c r="AE143" s="575"/>
      <c r="AF143" s="575"/>
      <c r="AG143" s="579"/>
      <c r="AH143" s="575"/>
      <c r="AI143" s="575"/>
      <c r="AJ143" s="575"/>
      <c r="AK143" s="575"/>
      <c r="AL143" s="575"/>
      <c r="AM143" s="579"/>
      <c r="AN143" s="575"/>
      <c r="AO143" s="575"/>
      <c r="AP143" s="575"/>
      <c r="AQ143" s="575"/>
      <c r="AR143" s="575"/>
      <c r="AS143" s="579"/>
      <c r="AT143" s="575"/>
      <c r="AU143" s="575"/>
      <c r="AV143" s="575"/>
      <c r="AW143" s="575"/>
      <c r="AX143" s="575"/>
      <c r="AY143" s="579"/>
      <c r="AZ143" s="575"/>
      <c r="BA143" s="575"/>
      <c r="BB143" s="575"/>
      <c r="BC143" s="575"/>
      <c r="BD143" s="575"/>
      <c r="BE143" s="579"/>
      <c r="BF143" s="575"/>
      <c r="BG143" s="575"/>
      <c r="BH143" s="575"/>
      <c r="BI143" s="575"/>
      <c r="BJ143" s="575"/>
      <c r="BK143" s="579"/>
      <c r="BL143" s="575"/>
      <c r="BM143" s="575"/>
      <c r="BN143" s="575"/>
      <c r="BO143" s="575"/>
      <c r="BP143" s="575"/>
      <c r="BQ143" s="579"/>
      <c r="BR143" s="575"/>
      <c r="BS143" s="575"/>
      <c r="BT143" s="575"/>
      <c r="BU143" s="575"/>
      <c r="BV143" s="575"/>
      <c r="BW143" s="579"/>
      <c r="BX143" s="267"/>
      <c r="BY143" s="267"/>
      <c r="BZ143" s="267"/>
      <c r="CA143" s="267"/>
      <c r="CB143" s="267"/>
      <c r="CC143" s="241"/>
      <c r="CD143" s="214"/>
      <c r="CE143" s="240"/>
      <c r="CF143" s="240"/>
      <c r="CG143" s="240"/>
      <c r="CH143" s="5"/>
    </row>
    <row r="144" spans="1:86" hidden="1" x14ac:dyDescent="0.2">
      <c r="A144" s="22"/>
      <c r="B144" s="28"/>
      <c r="C144" s="51"/>
      <c r="D144" s="31"/>
      <c r="E144" s="28"/>
      <c r="F144" s="664"/>
      <c r="G144" s="599"/>
      <c r="H144" s="605"/>
      <c r="I144" s="646"/>
      <c r="J144" s="579"/>
      <c r="K144" s="579"/>
      <c r="L144" s="575"/>
      <c r="M144" s="575"/>
      <c r="N144" s="575"/>
      <c r="O144" s="579"/>
      <c r="P144" s="579"/>
      <c r="Q144" s="575"/>
      <c r="R144" s="575"/>
      <c r="S144" s="575"/>
      <c r="T144" s="575"/>
      <c r="U144" s="579"/>
      <c r="V144" s="575"/>
      <c r="W144" s="575"/>
      <c r="X144" s="575"/>
      <c r="Y144" s="575"/>
      <c r="Z144" s="575"/>
      <c r="AA144" s="579"/>
      <c r="AB144" s="575"/>
      <c r="AC144" s="575"/>
      <c r="AD144" s="575"/>
      <c r="AE144" s="575"/>
      <c r="AF144" s="575"/>
      <c r="AG144" s="579"/>
      <c r="AH144" s="575"/>
      <c r="AI144" s="575"/>
      <c r="AJ144" s="575"/>
      <c r="AK144" s="575"/>
      <c r="AL144" s="575"/>
      <c r="AM144" s="579"/>
      <c r="AN144" s="575"/>
      <c r="AO144" s="575"/>
      <c r="AP144" s="575"/>
      <c r="AQ144" s="575"/>
      <c r="AR144" s="575"/>
      <c r="AS144" s="579"/>
      <c r="AT144" s="575"/>
      <c r="AU144" s="575"/>
      <c r="AV144" s="575"/>
      <c r="AW144" s="575"/>
      <c r="AX144" s="575"/>
      <c r="AY144" s="579"/>
      <c r="AZ144" s="575"/>
      <c r="BA144" s="575"/>
      <c r="BB144" s="575"/>
      <c r="BC144" s="575"/>
      <c r="BD144" s="575"/>
      <c r="BE144" s="579"/>
      <c r="BF144" s="575"/>
      <c r="BG144" s="575"/>
      <c r="BH144" s="575"/>
      <c r="BI144" s="575"/>
      <c r="BJ144" s="575"/>
      <c r="BK144" s="579"/>
      <c r="BL144" s="575"/>
      <c r="BM144" s="575"/>
      <c r="BN144" s="575"/>
      <c r="BO144" s="575"/>
      <c r="BP144" s="575"/>
      <c r="BQ144" s="579"/>
      <c r="BR144" s="575"/>
      <c r="BS144" s="575"/>
      <c r="BT144" s="575"/>
      <c r="BU144" s="575"/>
      <c r="BV144" s="575"/>
      <c r="BW144" s="579"/>
      <c r="BX144" s="267"/>
      <c r="BY144" s="267"/>
      <c r="BZ144" s="267"/>
      <c r="CA144" s="267"/>
      <c r="CB144" s="267"/>
      <c r="CC144" s="241"/>
      <c r="CD144" s="214"/>
      <c r="CE144" s="240"/>
      <c r="CF144" s="240"/>
      <c r="CG144" s="240"/>
      <c r="CH144" s="5"/>
    </row>
    <row r="145" spans="1:86" hidden="1" x14ac:dyDescent="0.2">
      <c r="A145" s="22"/>
      <c r="B145" s="28"/>
      <c r="C145" s="51"/>
      <c r="D145" s="33"/>
      <c r="E145" s="28"/>
      <c r="F145" s="664"/>
      <c r="G145" s="599"/>
      <c r="H145" s="605"/>
      <c r="I145" s="646"/>
      <c r="J145" s="579"/>
      <c r="K145" s="579"/>
      <c r="L145" s="575"/>
      <c r="M145" s="575"/>
      <c r="N145" s="575"/>
      <c r="O145" s="579"/>
      <c r="P145" s="579"/>
      <c r="Q145" s="575"/>
      <c r="R145" s="575"/>
      <c r="S145" s="575"/>
      <c r="T145" s="575"/>
      <c r="U145" s="579"/>
      <c r="V145" s="575"/>
      <c r="W145" s="575"/>
      <c r="X145" s="575"/>
      <c r="Y145" s="575"/>
      <c r="Z145" s="575"/>
      <c r="AA145" s="579"/>
      <c r="AB145" s="575"/>
      <c r="AC145" s="575"/>
      <c r="AD145" s="575"/>
      <c r="AE145" s="575"/>
      <c r="AF145" s="575"/>
      <c r="AG145" s="579"/>
      <c r="AH145" s="575"/>
      <c r="AI145" s="575"/>
      <c r="AJ145" s="575"/>
      <c r="AK145" s="575"/>
      <c r="AL145" s="575"/>
      <c r="AM145" s="579"/>
      <c r="AN145" s="575"/>
      <c r="AO145" s="575"/>
      <c r="AP145" s="575"/>
      <c r="AQ145" s="575"/>
      <c r="AR145" s="575"/>
      <c r="AS145" s="579"/>
      <c r="AT145" s="575"/>
      <c r="AU145" s="575"/>
      <c r="AV145" s="575"/>
      <c r="AW145" s="575"/>
      <c r="AX145" s="575"/>
      <c r="AY145" s="579"/>
      <c r="AZ145" s="575"/>
      <c r="BA145" s="575"/>
      <c r="BB145" s="575"/>
      <c r="BC145" s="575"/>
      <c r="BD145" s="575"/>
      <c r="BE145" s="579"/>
      <c r="BF145" s="575"/>
      <c r="BG145" s="575"/>
      <c r="BH145" s="575"/>
      <c r="BI145" s="575"/>
      <c r="BJ145" s="575"/>
      <c r="BK145" s="579"/>
      <c r="BL145" s="575"/>
      <c r="BM145" s="575"/>
      <c r="BN145" s="575"/>
      <c r="BO145" s="575"/>
      <c r="BP145" s="575"/>
      <c r="BQ145" s="579"/>
      <c r="BR145" s="575"/>
      <c r="BS145" s="575"/>
      <c r="BT145" s="575"/>
      <c r="BU145" s="575"/>
      <c r="BV145" s="575"/>
      <c r="BW145" s="579"/>
      <c r="BX145" s="267"/>
      <c r="BY145" s="267"/>
      <c r="BZ145" s="267"/>
      <c r="CA145" s="267"/>
      <c r="CB145" s="267"/>
      <c r="CC145" s="241"/>
      <c r="CD145" s="214"/>
      <c r="CE145" s="240"/>
      <c r="CF145" s="240"/>
      <c r="CG145" s="240"/>
      <c r="CH145" s="5"/>
    </row>
    <row r="146" spans="1:86" hidden="1" x14ac:dyDescent="0.2">
      <c r="A146" s="22"/>
      <c r="B146" s="22"/>
      <c r="C146" s="22"/>
      <c r="D146" s="34"/>
      <c r="E146" s="22"/>
      <c r="F146" s="607"/>
      <c r="G146" s="620"/>
      <c r="H146" s="609"/>
      <c r="I146" s="610"/>
      <c r="J146" s="579"/>
      <c r="K146" s="579"/>
      <c r="L146" s="575"/>
      <c r="M146" s="575"/>
      <c r="N146" s="579"/>
      <c r="O146" s="579"/>
      <c r="P146" s="579"/>
      <c r="Q146" s="579"/>
      <c r="R146" s="579"/>
      <c r="S146" s="575"/>
      <c r="T146" s="579"/>
      <c r="U146" s="579"/>
      <c r="V146" s="579"/>
      <c r="W146" s="579"/>
      <c r="X146" s="579"/>
      <c r="Y146" s="575"/>
      <c r="Z146" s="579"/>
      <c r="AA146" s="579"/>
      <c r="AB146" s="579"/>
      <c r="AC146" s="579"/>
      <c r="AD146" s="579"/>
      <c r="AE146" s="575"/>
      <c r="AF146" s="579"/>
      <c r="AG146" s="579"/>
      <c r="AH146" s="579"/>
      <c r="AI146" s="579"/>
      <c r="AJ146" s="579"/>
      <c r="AK146" s="575"/>
      <c r="AL146" s="579"/>
      <c r="AM146" s="579"/>
      <c r="AN146" s="579"/>
      <c r="AO146" s="579"/>
      <c r="AP146" s="579"/>
      <c r="AQ146" s="575"/>
      <c r="AR146" s="579"/>
      <c r="AS146" s="579"/>
      <c r="AT146" s="579"/>
      <c r="AU146" s="579"/>
      <c r="AV146" s="579"/>
      <c r="AW146" s="575"/>
      <c r="AX146" s="579"/>
      <c r="AY146" s="579"/>
      <c r="AZ146" s="579"/>
      <c r="BA146" s="579"/>
      <c r="BB146" s="579"/>
      <c r="BC146" s="575"/>
      <c r="BD146" s="579"/>
      <c r="BE146" s="579"/>
      <c r="BF146" s="579"/>
      <c r="BG146" s="579"/>
      <c r="BH146" s="579"/>
      <c r="BI146" s="575"/>
      <c r="BJ146" s="579"/>
      <c r="BK146" s="579"/>
      <c r="BL146" s="579"/>
      <c r="BM146" s="579"/>
      <c r="BN146" s="579"/>
      <c r="BO146" s="575"/>
      <c r="BP146" s="579"/>
      <c r="BQ146" s="579"/>
      <c r="BR146" s="579"/>
      <c r="BS146" s="579"/>
      <c r="BT146" s="579"/>
      <c r="BU146" s="575"/>
      <c r="BV146" s="579"/>
      <c r="BW146" s="579"/>
      <c r="BX146" s="268"/>
      <c r="BY146" s="268"/>
      <c r="BZ146" s="268"/>
      <c r="CA146" s="267"/>
      <c r="CB146" s="268"/>
      <c r="CC146" s="241"/>
      <c r="CD146" s="214"/>
      <c r="CE146" s="241"/>
      <c r="CF146" s="240"/>
      <c r="CG146" s="241"/>
      <c r="CH146" s="5"/>
    </row>
    <row r="147" spans="1:86" hidden="1" x14ac:dyDescent="0.2">
      <c r="A147" s="22"/>
      <c r="B147" s="22"/>
      <c r="C147" s="22"/>
      <c r="D147" s="34"/>
      <c r="E147" s="22"/>
      <c r="F147" s="607"/>
      <c r="G147" s="620"/>
      <c r="H147" s="609"/>
      <c r="I147" s="610"/>
      <c r="J147" s="579"/>
      <c r="K147" s="579"/>
      <c r="L147" s="575"/>
      <c r="M147" s="575"/>
      <c r="N147" s="579"/>
      <c r="O147" s="579"/>
      <c r="P147" s="579"/>
      <c r="Q147" s="579"/>
      <c r="R147" s="579"/>
      <c r="S147" s="575"/>
      <c r="T147" s="579"/>
      <c r="U147" s="579"/>
      <c r="V147" s="579"/>
      <c r="W147" s="579"/>
      <c r="X147" s="579"/>
      <c r="Y147" s="575"/>
      <c r="Z147" s="579"/>
      <c r="AA147" s="579"/>
      <c r="AB147" s="579"/>
      <c r="AC147" s="579"/>
      <c r="AD147" s="579"/>
      <c r="AE147" s="575"/>
      <c r="AF147" s="579"/>
      <c r="AG147" s="579"/>
      <c r="AH147" s="579"/>
      <c r="AI147" s="579"/>
      <c r="AJ147" s="579"/>
      <c r="AK147" s="575"/>
      <c r="AL147" s="579"/>
      <c r="AM147" s="579"/>
      <c r="AN147" s="579"/>
      <c r="AO147" s="579"/>
      <c r="AP147" s="579"/>
      <c r="AQ147" s="575"/>
      <c r="AR147" s="579"/>
      <c r="AS147" s="579"/>
      <c r="AT147" s="579"/>
      <c r="AU147" s="579"/>
      <c r="AV147" s="579"/>
      <c r="AW147" s="575"/>
      <c r="AX147" s="579"/>
      <c r="AY147" s="579"/>
      <c r="AZ147" s="579"/>
      <c r="BA147" s="579"/>
      <c r="BB147" s="579"/>
      <c r="BC147" s="575"/>
      <c r="BD147" s="579"/>
      <c r="BE147" s="579"/>
      <c r="BF147" s="579"/>
      <c r="BG147" s="579"/>
      <c r="BH147" s="579"/>
      <c r="BI147" s="575"/>
      <c r="BJ147" s="579"/>
      <c r="BK147" s="579"/>
      <c r="BL147" s="579"/>
      <c r="BM147" s="579"/>
      <c r="BN147" s="579"/>
      <c r="BO147" s="575"/>
      <c r="BP147" s="579"/>
      <c r="BQ147" s="579"/>
      <c r="BR147" s="579"/>
      <c r="BS147" s="579"/>
      <c r="BT147" s="579"/>
      <c r="BU147" s="575"/>
      <c r="BV147" s="579"/>
      <c r="BW147" s="579"/>
      <c r="BX147" s="268"/>
      <c r="BY147" s="268"/>
      <c r="BZ147" s="268"/>
      <c r="CA147" s="267"/>
      <c r="CB147" s="268"/>
      <c r="CC147" s="241"/>
      <c r="CD147" s="214"/>
      <c r="CE147" s="241"/>
      <c r="CF147" s="240"/>
      <c r="CG147" s="241"/>
      <c r="CH147" s="5"/>
    </row>
    <row r="148" spans="1:86" hidden="1" x14ac:dyDescent="0.2">
      <c r="A148" s="22"/>
      <c r="B148" s="22"/>
      <c r="C148" s="22"/>
      <c r="D148" s="34"/>
      <c r="E148" s="22"/>
      <c r="F148" s="607"/>
      <c r="G148" s="620"/>
      <c r="H148" s="609"/>
      <c r="I148" s="610"/>
      <c r="J148" s="579"/>
      <c r="K148" s="579"/>
      <c r="L148" s="575"/>
      <c r="M148" s="575"/>
      <c r="N148" s="579"/>
      <c r="O148" s="579"/>
      <c r="P148" s="579"/>
      <c r="Q148" s="575"/>
      <c r="R148" s="579"/>
      <c r="S148" s="575"/>
      <c r="T148" s="579"/>
      <c r="U148" s="579"/>
      <c r="V148" s="579"/>
      <c r="W148" s="575"/>
      <c r="X148" s="579"/>
      <c r="Y148" s="575"/>
      <c r="Z148" s="579"/>
      <c r="AA148" s="579"/>
      <c r="AB148" s="579"/>
      <c r="AC148" s="575"/>
      <c r="AD148" s="579"/>
      <c r="AE148" s="575"/>
      <c r="AF148" s="579"/>
      <c r="AG148" s="579"/>
      <c r="AH148" s="579"/>
      <c r="AI148" s="575"/>
      <c r="AJ148" s="579"/>
      <c r="AK148" s="575"/>
      <c r="AL148" s="579"/>
      <c r="AM148" s="579"/>
      <c r="AN148" s="579"/>
      <c r="AO148" s="575"/>
      <c r="AP148" s="579"/>
      <c r="AQ148" s="575"/>
      <c r="AR148" s="579"/>
      <c r="AS148" s="579"/>
      <c r="AT148" s="579"/>
      <c r="AU148" s="575"/>
      <c r="AV148" s="579"/>
      <c r="AW148" s="575"/>
      <c r="AX148" s="579"/>
      <c r="AY148" s="579"/>
      <c r="AZ148" s="579"/>
      <c r="BA148" s="575"/>
      <c r="BB148" s="579"/>
      <c r="BC148" s="575"/>
      <c r="BD148" s="579"/>
      <c r="BE148" s="579"/>
      <c r="BF148" s="579"/>
      <c r="BG148" s="575"/>
      <c r="BH148" s="579"/>
      <c r="BI148" s="575"/>
      <c r="BJ148" s="579"/>
      <c r="BK148" s="579"/>
      <c r="BL148" s="579"/>
      <c r="BM148" s="575"/>
      <c r="BN148" s="579"/>
      <c r="BO148" s="575"/>
      <c r="BP148" s="579"/>
      <c r="BQ148" s="579"/>
      <c r="BR148" s="579"/>
      <c r="BS148" s="575"/>
      <c r="BT148" s="579"/>
      <c r="BU148" s="575"/>
      <c r="BV148" s="579"/>
      <c r="BW148" s="579"/>
      <c r="BX148" s="268"/>
      <c r="BY148" s="267"/>
      <c r="BZ148" s="268"/>
      <c r="CA148" s="267"/>
      <c r="CB148" s="268"/>
      <c r="CC148" s="241"/>
      <c r="CD148" s="214"/>
      <c r="CE148" s="240"/>
      <c r="CF148" s="240"/>
      <c r="CG148" s="241"/>
      <c r="CH148" s="5"/>
    </row>
    <row r="149" spans="1:86" hidden="1" x14ac:dyDescent="0.2">
      <c r="A149" s="22"/>
      <c r="B149" s="22"/>
      <c r="C149" s="22"/>
      <c r="D149" s="34"/>
      <c r="E149" s="22"/>
      <c r="F149" s="607"/>
      <c r="G149" s="620"/>
      <c r="H149" s="609"/>
      <c r="I149" s="610"/>
      <c r="J149" s="579"/>
      <c r="K149" s="579"/>
      <c r="L149" s="575"/>
      <c r="M149" s="575"/>
      <c r="N149" s="579"/>
      <c r="O149" s="579"/>
      <c r="P149" s="579"/>
      <c r="Q149" s="575"/>
      <c r="R149" s="579"/>
      <c r="S149" s="575"/>
      <c r="T149" s="579"/>
      <c r="U149" s="579"/>
      <c r="V149" s="579"/>
      <c r="W149" s="575"/>
      <c r="X149" s="579"/>
      <c r="Y149" s="575"/>
      <c r="Z149" s="579"/>
      <c r="AA149" s="579"/>
      <c r="AB149" s="579"/>
      <c r="AC149" s="575"/>
      <c r="AD149" s="579"/>
      <c r="AE149" s="575"/>
      <c r="AF149" s="579"/>
      <c r="AG149" s="579"/>
      <c r="AH149" s="579"/>
      <c r="AI149" s="575"/>
      <c r="AJ149" s="579"/>
      <c r="AK149" s="575"/>
      <c r="AL149" s="579"/>
      <c r="AM149" s="579"/>
      <c r="AN149" s="579"/>
      <c r="AO149" s="575"/>
      <c r="AP149" s="579"/>
      <c r="AQ149" s="575"/>
      <c r="AR149" s="579"/>
      <c r="AS149" s="579"/>
      <c r="AT149" s="579"/>
      <c r="AU149" s="575"/>
      <c r="AV149" s="579"/>
      <c r="AW149" s="575"/>
      <c r="AX149" s="579"/>
      <c r="AY149" s="579"/>
      <c r="AZ149" s="579"/>
      <c r="BA149" s="575"/>
      <c r="BB149" s="579"/>
      <c r="BC149" s="575"/>
      <c r="BD149" s="579"/>
      <c r="BE149" s="579"/>
      <c r="BF149" s="579"/>
      <c r="BG149" s="575"/>
      <c r="BH149" s="579"/>
      <c r="BI149" s="575"/>
      <c r="BJ149" s="579"/>
      <c r="BK149" s="579"/>
      <c r="BL149" s="579"/>
      <c r="BM149" s="575"/>
      <c r="BN149" s="579"/>
      <c r="BO149" s="575"/>
      <c r="BP149" s="579"/>
      <c r="BQ149" s="579"/>
      <c r="BR149" s="579"/>
      <c r="BS149" s="575"/>
      <c r="BT149" s="579"/>
      <c r="BU149" s="575"/>
      <c r="BV149" s="579"/>
      <c r="BW149" s="579"/>
      <c r="BX149" s="268"/>
      <c r="BY149" s="267"/>
      <c r="BZ149" s="268"/>
      <c r="CA149" s="267"/>
      <c r="CB149" s="268"/>
      <c r="CC149" s="241"/>
      <c r="CD149" s="214"/>
      <c r="CE149" s="240"/>
      <c r="CF149" s="240"/>
      <c r="CG149" s="241"/>
      <c r="CH149" s="5"/>
    </row>
    <row r="150" spans="1:86" hidden="1" x14ac:dyDescent="0.2">
      <c r="A150" s="22"/>
      <c r="B150" s="22"/>
      <c r="C150" s="22"/>
      <c r="D150" s="34"/>
      <c r="E150" s="22"/>
      <c r="F150" s="607"/>
      <c r="G150" s="620"/>
      <c r="H150" s="609"/>
      <c r="I150" s="610"/>
      <c r="J150" s="579"/>
      <c r="K150" s="579"/>
      <c r="L150" s="575"/>
      <c r="M150" s="575"/>
      <c r="N150" s="579"/>
      <c r="O150" s="579"/>
      <c r="P150" s="579"/>
      <c r="Q150" s="575"/>
      <c r="R150" s="579"/>
      <c r="S150" s="575"/>
      <c r="T150" s="579"/>
      <c r="U150" s="579"/>
      <c r="V150" s="579"/>
      <c r="W150" s="575"/>
      <c r="X150" s="579"/>
      <c r="Y150" s="575"/>
      <c r="Z150" s="579"/>
      <c r="AA150" s="579"/>
      <c r="AB150" s="579"/>
      <c r="AC150" s="575"/>
      <c r="AD150" s="579"/>
      <c r="AE150" s="575"/>
      <c r="AF150" s="579"/>
      <c r="AG150" s="579"/>
      <c r="AH150" s="579"/>
      <c r="AI150" s="575"/>
      <c r="AJ150" s="579"/>
      <c r="AK150" s="575"/>
      <c r="AL150" s="579"/>
      <c r="AM150" s="579"/>
      <c r="AN150" s="579"/>
      <c r="AO150" s="575"/>
      <c r="AP150" s="579"/>
      <c r="AQ150" s="575"/>
      <c r="AR150" s="579"/>
      <c r="AS150" s="579"/>
      <c r="AT150" s="579"/>
      <c r="AU150" s="575"/>
      <c r="AV150" s="579"/>
      <c r="AW150" s="575"/>
      <c r="AX150" s="579"/>
      <c r="AY150" s="579"/>
      <c r="AZ150" s="579"/>
      <c r="BA150" s="575"/>
      <c r="BB150" s="579"/>
      <c r="BC150" s="575"/>
      <c r="BD150" s="579"/>
      <c r="BE150" s="579"/>
      <c r="BF150" s="579"/>
      <c r="BG150" s="575"/>
      <c r="BH150" s="579"/>
      <c r="BI150" s="575"/>
      <c r="BJ150" s="579"/>
      <c r="BK150" s="579"/>
      <c r="BL150" s="579"/>
      <c r="BM150" s="575"/>
      <c r="BN150" s="579"/>
      <c r="BO150" s="575"/>
      <c r="BP150" s="579"/>
      <c r="BQ150" s="579"/>
      <c r="BR150" s="579"/>
      <c r="BS150" s="575"/>
      <c r="BT150" s="579"/>
      <c r="BU150" s="575"/>
      <c r="BV150" s="579"/>
      <c r="BW150" s="579"/>
      <c r="BX150" s="268"/>
      <c r="BY150" s="267"/>
      <c r="BZ150" s="268"/>
      <c r="CA150" s="267"/>
      <c r="CB150" s="268"/>
      <c r="CC150" s="241"/>
      <c r="CD150" s="214"/>
      <c r="CE150" s="240"/>
      <c r="CF150" s="240"/>
      <c r="CG150" s="241"/>
      <c r="CH150" s="5"/>
    </row>
    <row r="151" spans="1:86" hidden="1" x14ac:dyDescent="0.2">
      <c r="A151" s="22"/>
      <c r="B151" s="22"/>
      <c r="C151" s="22"/>
      <c r="D151" s="34"/>
      <c r="E151" s="22"/>
      <c r="F151" s="607"/>
      <c r="G151" s="620"/>
      <c r="H151" s="609"/>
      <c r="I151" s="610"/>
      <c r="J151" s="579"/>
      <c r="K151" s="579"/>
      <c r="L151" s="575"/>
      <c r="M151" s="575"/>
      <c r="N151" s="579"/>
      <c r="O151" s="579"/>
      <c r="P151" s="579"/>
      <c r="Q151" s="575"/>
      <c r="R151" s="579"/>
      <c r="S151" s="575"/>
      <c r="T151" s="579"/>
      <c r="U151" s="579"/>
      <c r="V151" s="579"/>
      <c r="W151" s="575"/>
      <c r="X151" s="579"/>
      <c r="Y151" s="575"/>
      <c r="Z151" s="579"/>
      <c r="AA151" s="579"/>
      <c r="AB151" s="579"/>
      <c r="AC151" s="575"/>
      <c r="AD151" s="579"/>
      <c r="AE151" s="575"/>
      <c r="AF151" s="579"/>
      <c r="AG151" s="579"/>
      <c r="AH151" s="579"/>
      <c r="AI151" s="575"/>
      <c r="AJ151" s="579"/>
      <c r="AK151" s="575"/>
      <c r="AL151" s="579"/>
      <c r="AM151" s="579"/>
      <c r="AN151" s="579"/>
      <c r="AO151" s="575"/>
      <c r="AP151" s="579"/>
      <c r="AQ151" s="575"/>
      <c r="AR151" s="579"/>
      <c r="AS151" s="579"/>
      <c r="AT151" s="579"/>
      <c r="AU151" s="575"/>
      <c r="AV151" s="579"/>
      <c r="AW151" s="575"/>
      <c r="AX151" s="579"/>
      <c r="AY151" s="579"/>
      <c r="AZ151" s="579"/>
      <c r="BA151" s="575"/>
      <c r="BB151" s="579"/>
      <c r="BC151" s="575"/>
      <c r="BD151" s="579"/>
      <c r="BE151" s="579"/>
      <c r="BF151" s="579"/>
      <c r="BG151" s="575"/>
      <c r="BH151" s="579"/>
      <c r="BI151" s="575"/>
      <c r="BJ151" s="579"/>
      <c r="BK151" s="579"/>
      <c r="BL151" s="579"/>
      <c r="BM151" s="575"/>
      <c r="BN151" s="579"/>
      <c r="BO151" s="575"/>
      <c r="BP151" s="579"/>
      <c r="BQ151" s="579"/>
      <c r="BR151" s="579"/>
      <c r="BS151" s="575"/>
      <c r="BT151" s="579"/>
      <c r="BU151" s="575"/>
      <c r="BV151" s="579"/>
      <c r="BW151" s="579"/>
      <c r="BX151" s="268"/>
      <c r="BY151" s="267"/>
      <c r="BZ151" s="268"/>
      <c r="CA151" s="267"/>
      <c r="CB151" s="268"/>
      <c r="CC151" s="241"/>
      <c r="CD151" s="214"/>
      <c r="CE151" s="240"/>
      <c r="CF151" s="240"/>
      <c r="CG151" s="241"/>
      <c r="CH151" s="5"/>
    </row>
    <row r="152" spans="1:86" hidden="1" x14ac:dyDescent="0.2">
      <c r="A152" s="22"/>
      <c r="B152" s="22"/>
      <c r="C152" s="22"/>
      <c r="D152" s="34"/>
      <c r="E152" s="22"/>
      <c r="F152" s="607"/>
      <c r="G152" s="620"/>
      <c r="H152" s="609"/>
      <c r="I152" s="610"/>
      <c r="J152" s="579"/>
      <c r="K152" s="579"/>
      <c r="L152" s="575"/>
      <c r="M152" s="575"/>
      <c r="N152" s="579"/>
      <c r="O152" s="579"/>
      <c r="P152" s="579"/>
      <c r="Q152" s="575"/>
      <c r="R152" s="579"/>
      <c r="S152" s="575"/>
      <c r="T152" s="579"/>
      <c r="U152" s="579"/>
      <c r="V152" s="579"/>
      <c r="W152" s="575"/>
      <c r="X152" s="579"/>
      <c r="Y152" s="575"/>
      <c r="Z152" s="579"/>
      <c r="AA152" s="579"/>
      <c r="AB152" s="579"/>
      <c r="AC152" s="575"/>
      <c r="AD152" s="579"/>
      <c r="AE152" s="575"/>
      <c r="AF152" s="579"/>
      <c r="AG152" s="579"/>
      <c r="AH152" s="579"/>
      <c r="AI152" s="575"/>
      <c r="AJ152" s="579"/>
      <c r="AK152" s="575"/>
      <c r="AL152" s="579"/>
      <c r="AM152" s="579"/>
      <c r="AN152" s="579"/>
      <c r="AO152" s="575"/>
      <c r="AP152" s="579"/>
      <c r="AQ152" s="575"/>
      <c r="AR152" s="579"/>
      <c r="AS152" s="579"/>
      <c r="AT152" s="579"/>
      <c r="AU152" s="575"/>
      <c r="AV152" s="579"/>
      <c r="AW152" s="575"/>
      <c r="AX152" s="579"/>
      <c r="AY152" s="579"/>
      <c r="AZ152" s="579"/>
      <c r="BA152" s="575"/>
      <c r="BB152" s="579"/>
      <c r="BC152" s="575"/>
      <c r="BD152" s="579"/>
      <c r="BE152" s="579"/>
      <c r="BF152" s="579"/>
      <c r="BG152" s="575"/>
      <c r="BH152" s="579"/>
      <c r="BI152" s="575"/>
      <c r="BJ152" s="579"/>
      <c r="BK152" s="579"/>
      <c r="BL152" s="579"/>
      <c r="BM152" s="575"/>
      <c r="BN152" s="579"/>
      <c r="BO152" s="575"/>
      <c r="BP152" s="579"/>
      <c r="BQ152" s="579"/>
      <c r="BR152" s="579"/>
      <c r="BS152" s="575"/>
      <c r="BT152" s="579"/>
      <c r="BU152" s="575"/>
      <c r="BV152" s="579"/>
      <c r="BW152" s="579"/>
      <c r="BX152" s="268"/>
      <c r="BY152" s="267"/>
      <c r="BZ152" s="268"/>
      <c r="CA152" s="267"/>
      <c r="CB152" s="268"/>
      <c r="CC152" s="241"/>
      <c r="CD152" s="214"/>
      <c r="CE152" s="240"/>
      <c r="CF152" s="240"/>
      <c r="CG152" s="241"/>
      <c r="CH152" s="5"/>
    </row>
    <row r="153" spans="1:86" hidden="1" x14ac:dyDescent="0.2">
      <c r="A153" s="43"/>
      <c r="B153" s="7"/>
      <c r="C153" s="43"/>
      <c r="D153" s="44"/>
      <c r="E153" s="22"/>
      <c r="F153" s="626"/>
      <c r="G153" s="667"/>
      <c r="H153" s="583"/>
      <c r="I153" s="668"/>
      <c r="J153" s="579"/>
      <c r="K153" s="579"/>
      <c r="L153" s="575"/>
      <c r="M153" s="575"/>
      <c r="N153" s="579"/>
      <c r="O153" s="579"/>
      <c r="P153" s="579"/>
      <c r="Q153" s="575"/>
      <c r="R153" s="579"/>
      <c r="S153" s="575"/>
      <c r="T153" s="579"/>
      <c r="U153" s="579"/>
      <c r="V153" s="579"/>
      <c r="W153" s="575"/>
      <c r="X153" s="579"/>
      <c r="Y153" s="575"/>
      <c r="Z153" s="579"/>
      <c r="AA153" s="579"/>
      <c r="AB153" s="579"/>
      <c r="AC153" s="575"/>
      <c r="AD153" s="579"/>
      <c r="AE153" s="575"/>
      <c r="AF153" s="579"/>
      <c r="AG153" s="579"/>
      <c r="AH153" s="579"/>
      <c r="AI153" s="575"/>
      <c r="AJ153" s="579"/>
      <c r="AK153" s="575"/>
      <c r="AL153" s="579"/>
      <c r="AM153" s="579"/>
      <c r="AN153" s="579"/>
      <c r="AO153" s="575"/>
      <c r="AP153" s="579"/>
      <c r="AQ153" s="575"/>
      <c r="AR153" s="579"/>
      <c r="AS153" s="579"/>
      <c r="AT153" s="579"/>
      <c r="AU153" s="575"/>
      <c r="AV153" s="579"/>
      <c r="AW153" s="575"/>
      <c r="AX153" s="579"/>
      <c r="AY153" s="579"/>
      <c r="AZ153" s="579"/>
      <c r="BA153" s="575"/>
      <c r="BB153" s="579"/>
      <c r="BC153" s="575"/>
      <c r="BD153" s="579"/>
      <c r="BE153" s="579"/>
      <c r="BF153" s="579"/>
      <c r="BG153" s="575"/>
      <c r="BH153" s="579"/>
      <c r="BI153" s="575"/>
      <c r="BJ153" s="579"/>
      <c r="BK153" s="579"/>
      <c r="BL153" s="579"/>
      <c r="BM153" s="575"/>
      <c r="BN153" s="579"/>
      <c r="BO153" s="575"/>
      <c r="BP153" s="579"/>
      <c r="BQ153" s="579"/>
      <c r="BR153" s="579"/>
      <c r="BS153" s="575"/>
      <c r="BT153" s="579"/>
      <c r="BU153" s="575"/>
      <c r="BV153" s="579"/>
      <c r="BW153" s="579"/>
      <c r="BX153" s="268"/>
      <c r="BY153" s="267"/>
      <c r="BZ153" s="268"/>
      <c r="CA153" s="267"/>
      <c r="CB153" s="268"/>
      <c r="CC153" s="241"/>
      <c r="CD153" s="214"/>
      <c r="CE153" s="240"/>
      <c r="CF153" s="240"/>
      <c r="CG153" s="241"/>
      <c r="CH153" s="5"/>
    </row>
    <row r="154" spans="1:86" hidden="1" x14ac:dyDescent="0.2">
      <c r="A154" s="43"/>
      <c r="B154" s="7"/>
      <c r="C154" s="43"/>
      <c r="D154" s="34"/>
      <c r="E154" s="22"/>
      <c r="F154" s="626"/>
      <c r="G154" s="667"/>
      <c r="H154" s="609"/>
      <c r="I154" s="668"/>
      <c r="J154" s="579"/>
      <c r="K154" s="579"/>
      <c r="L154" s="575"/>
      <c r="M154" s="575"/>
      <c r="N154" s="579"/>
      <c r="O154" s="579"/>
      <c r="P154" s="579"/>
      <c r="Q154" s="575"/>
      <c r="R154" s="579"/>
      <c r="S154" s="575"/>
      <c r="T154" s="579"/>
      <c r="U154" s="579"/>
      <c r="V154" s="579"/>
      <c r="W154" s="575"/>
      <c r="X154" s="579"/>
      <c r="Y154" s="575"/>
      <c r="Z154" s="579"/>
      <c r="AA154" s="579"/>
      <c r="AB154" s="579"/>
      <c r="AC154" s="575"/>
      <c r="AD154" s="579"/>
      <c r="AE154" s="575"/>
      <c r="AF154" s="579"/>
      <c r="AG154" s="579"/>
      <c r="AH154" s="579"/>
      <c r="AI154" s="575"/>
      <c r="AJ154" s="579"/>
      <c r="AK154" s="575"/>
      <c r="AL154" s="579"/>
      <c r="AM154" s="579"/>
      <c r="AN154" s="579"/>
      <c r="AO154" s="575"/>
      <c r="AP154" s="579"/>
      <c r="AQ154" s="575"/>
      <c r="AR154" s="579"/>
      <c r="AS154" s="579"/>
      <c r="AT154" s="579"/>
      <c r="AU154" s="575"/>
      <c r="AV154" s="579"/>
      <c r="AW154" s="575"/>
      <c r="AX154" s="579"/>
      <c r="AY154" s="579"/>
      <c r="AZ154" s="579"/>
      <c r="BA154" s="575"/>
      <c r="BB154" s="579"/>
      <c r="BC154" s="575"/>
      <c r="BD154" s="579"/>
      <c r="BE154" s="579"/>
      <c r="BF154" s="579"/>
      <c r="BG154" s="575"/>
      <c r="BH154" s="579"/>
      <c r="BI154" s="575"/>
      <c r="BJ154" s="579"/>
      <c r="BK154" s="579"/>
      <c r="BL154" s="579"/>
      <c r="BM154" s="575"/>
      <c r="BN154" s="579"/>
      <c r="BO154" s="575"/>
      <c r="BP154" s="579"/>
      <c r="BQ154" s="579"/>
      <c r="BR154" s="579"/>
      <c r="BS154" s="575"/>
      <c r="BT154" s="579"/>
      <c r="BU154" s="575"/>
      <c r="BV154" s="579"/>
      <c r="BW154" s="579"/>
      <c r="BX154" s="268"/>
      <c r="BY154" s="267"/>
      <c r="BZ154" s="268"/>
      <c r="CA154" s="267"/>
      <c r="CB154" s="268"/>
      <c r="CC154" s="241"/>
      <c r="CD154" s="214"/>
      <c r="CE154" s="240"/>
      <c r="CF154" s="240"/>
      <c r="CG154" s="241"/>
      <c r="CH154" s="5"/>
    </row>
    <row r="155" spans="1:86" hidden="1" x14ac:dyDescent="0.2">
      <c r="A155" s="43"/>
      <c r="B155" s="7"/>
      <c r="C155" s="43"/>
      <c r="D155" s="34"/>
      <c r="E155" s="22"/>
      <c r="F155" s="607"/>
      <c r="G155" s="608"/>
      <c r="H155" s="609"/>
      <c r="I155" s="668"/>
      <c r="J155" s="579"/>
      <c r="K155" s="579"/>
      <c r="L155" s="575"/>
      <c r="M155" s="575"/>
      <c r="N155" s="579"/>
      <c r="O155" s="579"/>
      <c r="P155" s="579"/>
      <c r="Q155" s="575"/>
      <c r="R155" s="579"/>
      <c r="S155" s="575"/>
      <c r="T155" s="579"/>
      <c r="U155" s="579"/>
      <c r="V155" s="579"/>
      <c r="W155" s="575"/>
      <c r="X155" s="579"/>
      <c r="Y155" s="575"/>
      <c r="Z155" s="579"/>
      <c r="AA155" s="579"/>
      <c r="AB155" s="579"/>
      <c r="AC155" s="575"/>
      <c r="AD155" s="579"/>
      <c r="AE155" s="575"/>
      <c r="AF155" s="579"/>
      <c r="AG155" s="579"/>
      <c r="AH155" s="579"/>
      <c r="AI155" s="575"/>
      <c r="AJ155" s="579"/>
      <c r="AK155" s="575"/>
      <c r="AL155" s="579"/>
      <c r="AM155" s="579"/>
      <c r="AN155" s="579"/>
      <c r="AO155" s="575"/>
      <c r="AP155" s="579"/>
      <c r="AQ155" s="575"/>
      <c r="AR155" s="579"/>
      <c r="AS155" s="579"/>
      <c r="AT155" s="579"/>
      <c r="AU155" s="575"/>
      <c r="AV155" s="579"/>
      <c r="AW155" s="575"/>
      <c r="AX155" s="579"/>
      <c r="AY155" s="579"/>
      <c r="AZ155" s="579"/>
      <c r="BA155" s="575"/>
      <c r="BB155" s="579"/>
      <c r="BC155" s="575"/>
      <c r="BD155" s="579"/>
      <c r="BE155" s="579"/>
      <c r="BF155" s="579"/>
      <c r="BG155" s="575"/>
      <c r="BH155" s="579"/>
      <c r="BI155" s="575"/>
      <c r="BJ155" s="579"/>
      <c r="BK155" s="579"/>
      <c r="BL155" s="579"/>
      <c r="BM155" s="575"/>
      <c r="BN155" s="579"/>
      <c r="BO155" s="575"/>
      <c r="BP155" s="579"/>
      <c r="BQ155" s="579"/>
      <c r="BR155" s="579"/>
      <c r="BS155" s="575"/>
      <c r="BT155" s="579"/>
      <c r="BU155" s="575"/>
      <c r="BV155" s="579"/>
      <c r="BW155" s="579"/>
      <c r="BX155" s="268"/>
      <c r="BY155" s="267"/>
      <c r="BZ155" s="268"/>
      <c r="CA155" s="267"/>
      <c r="CB155" s="268"/>
      <c r="CC155" s="241"/>
      <c r="CD155" s="214"/>
      <c r="CE155" s="240"/>
      <c r="CF155" s="240"/>
      <c r="CG155" s="241"/>
      <c r="CH155" s="5"/>
    </row>
    <row r="156" spans="1:86" hidden="1" x14ac:dyDescent="0.2">
      <c r="A156" s="22"/>
      <c r="B156" s="22"/>
      <c r="C156" s="22"/>
      <c r="D156" s="34"/>
      <c r="E156" s="22"/>
      <c r="F156" s="607"/>
      <c r="G156" s="620"/>
      <c r="H156" s="609"/>
      <c r="I156" s="610"/>
      <c r="J156" s="579"/>
      <c r="K156" s="579"/>
      <c r="L156" s="575"/>
      <c r="M156" s="575"/>
      <c r="N156" s="579"/>
      <c r="O156" s="579"/>
      <c r="P156" s="579"/>
      <c r="Q156" s="575"/>
      <c r="R156" s="579"/>
      <c r="S156" s="575"/>
      <c r="T156" s="579"/>
      <c r="U156" s="579"/>
      <c r="V156" s="579"/>
      <c r="W156" s="575"/>
      <c r="X156" s="579"/>
      <c r="Y156" s="575"/>
      <c r="Z156" s="579"/>
      <c r="AA156" s="579"/>
      <c r="AB156" s="579"/>
      <c r="AC156" s="575"/>
      <c r="AD156" s="579"/>
      <c r="AE156" s="575"/>
      <c r="AF156" s="579"/>
      <c r="AG156" s="579"/>
      <c r="AH156" s="579"/>
      <c r="AI156" s="575"/>
      <c r="AJ156" s="579"/>
      <c r="AK156" s="575"/>
      <c r="AL156" s="579"/>
      <c r="AM156" s="579"/>
      <c r="AN156" s="579"/>
      <c r="AO156" s="575"/>
      <c r="AP156" s="579"/>
      <c r="AQ156" s="575"/>
      <c r="AR156" s="579"/>
      <c r="AS156" s="579"/>
      <c r="AT156" s="579"/>
      <c r="AU156" s="575"/>
      <c r="AV156" s="579"/>
      <c r="AW156" s="575"/>
      <c r="AX156" s="579"/>
      <c r="AY156" s="579"/>
      <c r="AZ156" s="579"/>
      <c r="BA156" s="575"/>
      <c r="BB156" s="579"/>
      <c r="BC156" s="575"/>
      <c r="BD156" s="579"/>
      <c r="BE156" s="579"/>
      <c r="BF156" s="579"/>
      <c r="BG156" s="575"/>
      <c r="BH156" s="579"/>
      <c r="BI156" s="575"/>
      <c r="BJ156" s="579"/>
      <c r="BK156" s="579"/>
      <c r="BL156" s="579"/>
      <c r="BM156" s="575"/>
      <c r="BN156" s="579"/>
      <c r="BO156" s="575"/>
      <c r="BP156" s="579"/>
      <c r="BQ156" s="579"/>
      <c r="BR156" s="579"/>
      <c r="BS156" s="575"/>
      <c r="BT156" s="579"/>
      <c r="BU156" s="575"/>
      <c r="BV156" s="579"/>
      <c r="BW156" s="579"/>
      <c r="BX156" s="268"/>
      <c r="BY156" s="267"/>
      <c r="BZ156" s="268"/>
      <c r="CA156" s="267"/>
      <c r="CB156" s="268"/>
      <c r="CC156" s="241"/>
      <c r="CD156" s="214"/>
      <c r="CE156" s="240"/>
      <c r="CF156" s="240"/>
      <c r="CG156" s="241"/>
      <c r="CH156" s="5"/>
    </row>
    <row r="157" spans="1:86" hidden="1" x14ac:dyDescent="0.2">
      <c r="A157" s="22"/>
      <c r="B157" s="22"/>
      <c r="C157" s="22"/>
      <c r="D157" s="34"/>
      <c r="E157" s="22"/>
      <c r="F157" s="607"/>
      <c r="G157" s="620"/>
      <c r="H157" s="609"/>
      <c r="I157" s="610"/>
      <c r="J157" s="579"/>
      <c r="K157" s="579"/>
      <c r="L157" s="575"/>
      <c r="M157" s="575"/>
      <c r="N157" s="579"/>
      <c r="O157" s="579"/>
      <c r="P157" s="579"/>
      <c r="Q157" s="575"/>
      <c r="R157" s="579"/>
      <c r="S157" s="575"/>
      <c r="T157" s="579"/>
      <c r="U157" s="579"/>
      <c r="V157" s="579"/>
      <c r="W157" s="575"/>
      <c r="X157" s="579"/>
      <c r="Y157" s="575"/>
      <c r="Z157" s="579"/>
      <c r="AA157" s="579"/>
      <c r="AB157" s="579"/>
      <c r="AC157" s="575"/>
      <c r="AD157" s="579"/>
      <c r="AE157" s="575"/>
      <c r="AF157" s="579"/>
      <c r="AG157" s="579"/>
      <c r="AH157" s="579"/>
      <c r="AI157" s="575"/>
      <c r="AJ157" s="579"/>
      <c r="AK157" s="575"/>
      <c r="AL157" s="579"/>
      <c r="AM157" s="579"/>
      <c r="AN157" s="579"/>
      <c r="AO157" s="575"/>
      <c r="AP157" s="579"/>
      <c r="AQ157" s="575"/>
      <c r="AR157" s="579"/>
      <c r="AS157" s="579"/>
      <c r="AT157" s="579"/>
      <c r="AU157" s="575"/>
      <c r="AV157" s="579"/>
      <c r="AW157" s="575"/>
      <c r="AX157" s="579"/>
      <c r="AY157" s="579"/>
      <c r="AZ157" s="579"/>
      <c r="BA157" s="575"/>
      <c r="BB157" s="579"/>
      <c r="BC157" s="575"/>
      <c r="BD157" s="579"/>
      <c r="BE157" s="579"/>
      <c r="BF157" s="579"/>
      <c r="BG157" s="575"/>
      <c r="BH157" s="579"/>
      <c r="BI157" s="575"/>
      <c r="BJ157" s="579"/>
      <c r="BK157" s="579"/>
      <c r="BL157" s="579"/>
      <c r="BM157" s="575"/>
      <c r="BN157" s="579"/>
      <c r="BO157" s="575"/>
      <c r="BP157" s="579"/>
      <c r="BQ157" s="579"/>
      <c r="BR157" s="579"/>
      <c r="BS157" s="575"/>
      <c r="BT157" s="579"/>
      <c r="BU157" s="575"/>
      <c r="BV157" s="579"/>
      <c r="BW157" s="579"/>
      <c r="BX157" s="268"/>
      <c r="BY157" s="267"/>
      <c r="BZ157" s="268"/>
      <c r="CA157" s="267"/>
      <c r="CB157" s="268"/>
      <c r="CC157" s="241"/>
      <c r="CD157" s="214"/>
      <c r="CE157" s="240"/>
      <c r="CF157" s="240"/>
      <c r="CG157" s="241"/>
      <c r="CH157" s="5"/>
    </row>
    <row r="158" spans="1:86" hidden="1" x14ac:dyDescent="0.2">
      <c r="A158" s="43"/>
      <c r="B158" s="43"/>
      <c r="C158" s="7"/>
      <c r="D158" s="44"/>
      <c r="E158" s="22"/>
      <c r="F158" s="616"/>
      <c r="G158" s="667"/>
      <c r="H158" s="619"/>
      <c r="I158" s="610"/>
      <c r="J158" s="579"/>
      <c r="K158" s="579"/>
      <c r="L158" s="575"/>
      <c r="M158" s="575"/>
      <c r="N158" s="579"/>
      <c r="O158" s="579"/>
      <c r="P158" s="579"/>
      <c r="Q158" s="575"/>
      <c r="R158" s="579"/>
      <c r="S158" s="575"/>
      <c r="T158" s="579"/>
      <c r="U158" s="579"/>
      <c r="V158" s="579"/>
      <c r="W158" s="575"/>
      <c r="X158" s="579"/>
      <c r="Y158" s="575"/>
      <c r="Z158" s="579"/>
      <c r="AA158" s="579"/>
      <c r="AB158" s="579"/>
      <c r="AC158" s="575"/>
      <c r="AD158" s="579"/>
      <c r="AE158" s="575"/>
      <c r="AF158" s="579"/>
      <c r="AG158" s="579"/>
      <c r="AH158" s="579"/>
      <c r="AI158" s="575"/>
      <c r="AJ158" s="579"/>
      <c r="AK158" s="575"/>
      <c r="AL158" s="579"/>
      <c r="AM158" s="579"/>
      <c r="AN158" s="579"/>
      <c r="AO158" s="575"/>
      <c r="AP158" s="579"/>
      <c r="AQ158" s="575"/>
      <c r="AR158" s="579"/>
      <c r="AS158" s="579"/>
      <c r="AT158" s="579"/>
      <c r="AU158" s="575"/>
      <c r="AV158" s="579"/>
      <c r="AW158" s="575"/>
      <c r="AX158" s="579"/>
      <c r="AY158" s="579"/>
      <c r="AZ158" s="579"/>
      <c r="BA158" s="575"/>
      <c r="BB158" s="579"/>
      <c r="BC158" s="575"/>
      <c r="BD158" s="579"/>
      <c r="BE158" s="579"/>
      <c r="BF158" s="579"/>
      <c r="BG158" s="575"/>
      <c r="BH158" s="579"/>
      <c r="BI158" s="575"/>
      <c r="BJ158" s="579"/>
      <c r="BK158" s="579"/>
      <c r="BL158" s="579"/>
      <c r="BM158" s="575"/>
      <c r="BN158" s="579"/>
      <c r="BO158" s="575"/>
      <c r="BP158" s="579"/>
      <c r="BQ158" s="579"/>
      <c r="BR158" s="579"/>
      <c r="BS158" s="575"/>
      <c r="BT158" s="579"/>
      <c r="BU158" s="575"/>
      <c r="BV158" s="579"/>
      <c r="BW158" s="579"/>
      <c r="BX158" s="268"/>
      <c r="BY158" s="267"/>
      <c r="BZ158" s="268"/>
      <c r="CA158" s="267"/>
      <c r="CB158" s="268"/>
      <c r="CC158" s="241"/>
      <c r="CD158" s="214"/>
      <c r="CE158" s="240"/>
      <c r="CF158" s="240"/>
      <c r="CG158" s="241"/>
      <c r="CH158" s="5"/>
    </row>
    <row r="159" spans="1:86" hidden="1" x14ac:dyDescent="0.2">
      <c r="A159" s="43"/>
      <c r="B159" s="43"/>
      <c r="C159" s="7"/>
      <c r="D159" s="44"/>
      <c r="E159" s="22"/>
      <c r="F159" s="649"/>
      <c r="G159" s="669"/>
      <c r="H159" s="670"/>
      <c r="I159" s="671"/>
      <c r="J159" s="579"/>
      <c r="K159" s="579"/>
      <c r="L159" s="575"/>
      <c r="M159" s="575"/>
      <c r="N159" s="579"/>
      <c r="O159" s="579"/>
      <c r="P159" s="579"/>
      <c r="Q159" s="575"/>
      <c r="R159" s="579"/>
      <c r="S159" s="575"/>
      <c r="T159" s="579"/>
      <c r="U159" s="579"/>
      <c r="V159" s="579"/>
      <c r="W159" s="575"/>
      <c r="X159" s="579"/>
      <c r="Y159" s="575"/>
      <c r="Z159" s="579"/>
      <c r="AA159" s="579"/>
      <c r="AB159" s="579"/>
      <c r="AC159" s="575"/>
      <c r="AD159" s="579"/>
      <c r="AE159" s="575"/>
      <c r="AF159" s="579"/>
      <c r="AG159" s="579"/>
      <c r="AH159" s="579"/>
      <c r="AI159" s="575"/>
      <c r="AJ159" s="579"/>
      <c r="AK159" s="575"/>
      <c r="AL159" s="579"/>
      <c r="AM159" s="579"/>
      <c r="AN159" s="579"/>
      <c r="AO159" s="575"/>
      <c r="AP159" s="579"/>
      <c r="AQ159" s="575"/>
      <c r="AR159" s="579"/>
      <c r="AS159" s="579"/>
      <c r="AT159" s="579"/>
      <c r="AU159" s="575"/>
      <c r="AV159" s="579"/>
      <c r="AW159" s="575"/>
      <c r="AX159" s="579"/>
      <c r="AY159" s="579"/>
      <c r="AZ159" s="579"/>
      <c r="BA159" s="575"/>
      <c r="BB159" s="579"/>
      <c r="BC159" s="575"/>
      <c r="BD159" s="579"/>
      <c r="BE159" s="579"/>
      <c r="BF159" s="579"/>
      <c r="BG159" s="575"/>
      <c r="BH159" s="579"/>
      <c r="BI159" s="575"/>
      <c r="BJ159" s="579"/>
      <c r="BK159" s="579"/>
      <c r="BL159" s="579"/>
      <c r="BM159" s="575"/>
      <c r="BN159" s="579"/>
      <c r="BO159" s="575"/>
      <c r="BP159" s="579"/>
      <c r="BQ159" s="579"/>
      <c r="BR159" s="579"/>
      <c r="BS159" s="575"/>
      <c r="BT159" s="579"/>
      <c r="BU159" s="575"/>
      <c r="BV159" s="579"/>
      <c r="BW159" s="579"/>
      <c r="BX159" s="268"/>
      <c r="BY159" s="267"/>
      <c r="BZ159" s="268"/>
      <c r="CA159" s="267"/>
      <c r="CB159" s="268"/>
      <c r="CC159" s="241"/>
      <c r="CD159" s="214"/>
      <c r="CE159" s="240"/>
      <c r="CF159" s="240"/>
      <c r="CG159" s="241"/>
      <c r="CH159" s="5"/>
    </row>
    <row r="160" spans="1:86" hidden="1" x14ac:dyDescent="0.2">
      <c r="A160" s="43"/>
      <c r="B160" s="43"/>
      <c r="C160" s="7"/>
      <c r="D160" s="44"/>
      <c r="E160" s="22"/>
      <c r="F160" s="616"/>
      <c r="G160" s="669"/>
      <c r="H160" s="670"/>
      <c r="I160" s="671"/>
      <c r="J160" s="579"/>
      <c r="K160" s="579"/>
      <c r="L160" s="575"/>
      <c r="M160" s="575"/>
      <c r="N160" s="579"/>
      <c r="O160" s="579"/>
      <c r="P160" s="579"/>
      <c r="Q160" s="575"/>
      <c r="R160" s="579"/>
      <c r="S160" s="575"/>
      <c r="T160" s="579"/>
      <c r="U160" s="579"/>
      <c r="V160" s="579"/>
      <c r="W160" s="575"/>
      <c r="X160" s="579"/>
      <c r="Y160" s="575"/>
      <c r="Z160" s="579"/>
      <c r="AA160" s="579"/>
      <c r="AB160" s="579"/>
      <c r="AC160" s="575"/>
      <c r="AD160" s="579"/>
      <c r="AE160" s="575"/>
      <c r="AF160" s="579"/>
      <c r="AG160" s="579"/>
      <c r="AH160" s="579"/>
      <c r="AI160" s="575"/>
      <c r="AJ160" s="579"/>
      <c r="AK160" s="575"/>
      <c r="AL160" s="579"/>
      <c r="AM160" s="579"/>
      <c r="AN160" s="579"/>
      <c r="AO160" s="575"/>
      <c r="AP160" s="579"/>
      <c r="AQ160" s="575"/>
      <c r="AR160" s="579"/>
      <c r="AS160" s="579"/>
      <c r="AT160" s="579"/>
      <c r="AU160" s="575"/>
      <c r="AV160" s="579"/>
      <c r="AW160" s="575"/>
      <c r="AX160" s="579"/>
      <c r="AY160" s="579"/>
      <c r="AZ160" s="579"/>
      <c r="BA160" s="575"/>
      <c r="BB160" s="579"/>
      <c r="BC160" s="575"/>
      <c r="BD160" s="579"/>
      <c r="BE160" s="579"/>
      <c r="BF160" s="579"/>
      <c r="BG160" s="575"/>
      <c r="BH160" s="579"/>
      <c r="BI160" s="575"/>
      <c r="BJ160" s="579"/>
      <c r="BK160" s="579"/>
      <c r="BL160" s="579"/>
      <c r="BM160" s="575"/>
      <c r="BN160" s="579"/>
      <c r="BO160" s="575"/>
      <c r="BP160" s="579"/>
      <c r="BQ160" s="579"/>
      <c r="BR160" s="579"/>
      <c r="BS160" s="575"/>
      <c r="BT160" s="579"/>
      <c r="BU160" s="575"/>
      <c r="BV160" s="579"/>
      <c r="BW160" s="579"/>
      <c r="BX160" s="268"/>
      <c r="BY160" s="267"/>
      <c r="BZ160" s="268"/>
      <c r="CA160" s="267"/>
      <c r="CB160" s="268"/>
      <c r="CC160" s="241"/>
      <c r="CD160" s="214"/>
      <c r="CE160" s="240"/>
      <c r="CF160" s="240"/>
      <c r="CG160" s="241"/>
      <c r="CH160" s="5"/>
    </row>
    <row r="161" spans="1:86" hidden="1" x14ac:dyDescent="0.2">
      <c r="A161" s="22"/>
      <c r="B161" s="22"/>
      <c r="C161" s="82"/>
      <c r="D161" s="34"/>
      <c r="E161" s="22"/>
      <c r="F161" s="607"/>
      <c r="G161" s="608"/>
      <c r="H161" s="609"/>
      <c r="I161" s="610"/>
      <c r="J161" s="579"/>
      <c r="K161" s="579"/>
      <c r="L161" s="575"/>
      <c r="M161" s="575"/>
      <c r="N161" s="579"/>
      <c r="O161" s="579"/>
      <c r="P161" s="579"/>
      <c r="Q161" s="575"/>
      <c r="R161" s="579"/>
      <c r="S161" s="575"/>
      <c r="T161" s="579"/>
      <c r="U161" s="579"/>
      <c r="V161" s="579"/>
      <c r="W161" s="575"/>
      <c r="X161" s="579"/>
      <c r="Y161" s="575"/>
      <c r="Z161" s="579"/>
      <c r="AA161" s="579"/>
      <c r="AB161" s="579"/>
      <c r="AC161" s="575"/>
      <c r="AD161" s="579"/>
      <c r="AE161" s="575"/>
      <c r="AF161" s="579"/>
      <c r="AG161" s="579"/>
      <c r="AH161" s="579"/>
      <c r="AI161" s="575"/>
      <c r="AJ161" s="579"/>
      <c r="AK161" s="575"/>
      <c r="AL161" s="579"/>
      <c r="AM161" s="579"/>
      <c r="AN161" s="579"/>
      <c r="AO161" s="575"/>
      <c r="AP161" s="579"/>
      <c r="AQ161" s="575"/>
      <c r="AR161" s="579"/>
      <c r="AS161" s="579"/>
      <c r="AT161" s="579"/>
      <c r="AU161" s="575"/>
      <c r="AV161" s="579"/>
      <c r="AW161" s="575"/>
      <c r="AX161" s="579"/>
      <c r="AY161" s="579"/>
      <c r="AZ161" s="579"/>
      <c r="BA161" s="575"/>
      <c r="BB161" s="579"/>
      <c r="BC161" s="575"/>
      <c r="BD161" s="579"/>
      <c r="BE161" s="579"/>
      <c r="BF161" s="579"/>
      <c r="BG161" s="575"/>
      <c r="BH161" s="579"/>
      <c r="BI161" s="575"/>
      <c r="BJ161" s="579"/>
      <c r="BK161" s="579"/>
      <c r="BL161" s="579"/>
      <c r="BM161" s="575"/>
      <c r="BN161" s="579"/>
      <c r="BO161" s="575"/>
      <c r="BP161" s="579"/>
      <c r="BQ161" s="579"/>
      <c r="BR161" s="579"/>
      <c r="BS161" s="575"/>
      <c r="BT161" s="579"/>
      <c r="BU161" s="575"/>
      <c r="BV161" s="579"/>
      <c r="BW161" s="579"/>
      <c r="BX161" s="268"/>
      <c r="BY161" s="267"/>
      <c r="BZ161" s="268"/>
      <c r="CA161" s="267"/>
      <c r="CB161" s="268"/>
      <c r="CC161" s="241"/>
      <c r="CD161" s="214"/>
      <c r="CE161" s="240"/>
      <c r="CF161" s="240"/>
      <c r="CG161" s="241"/>
      <c r="CH161" s="5"/>
    </row>
    <row r="162" spans="1:86" hidden="1" x14ac:dyDescent="0.2">
      <c r="A162" s="22"/>
      <c r="B162" s="22"/>
      <c r="C162" s="102"/>
      <c r="D162" s="34"/>
      <c r="E162" s="22"/>
      <c r="F162" s="607"/>
      <c r="G162" s="620"/>
      <c r="H162" s="609"/>
      <c r="I162" s="610"/>
      <c r="J162" s="579"/>
      <c r="K162" s="579"/>
      <c r="L162" s="575"/>
      <c r="M162" s="575"/>
      <c r="N162" s="579"/>
      <c r="O162" s="579"/>
      <c r="P162" s="579"/>
      <c r="Q162" s="575"/>
      <c r="R162" s="579"/>
      <c r="S162" s="575"/>
      <c r="T162" s="579"/>
      <c r="U162" s="579"/>
      <c r="V162" s="579"/>
      <c r="W162" s="575"/>
      <c r="X162" s="579"/>
      <c r="Y162" s="575"/>
      <c r="Z162" s="579"/>
      <c r="AA162" s="579"/>
      <c r="AB162" s="579"/>
      <c r="AC162" s="575"/>
      <c r="AD162" s="579"/>
      <c r="AE162" s="575"/>
      <c r="AF162" s="579"/>
      <c r="AG162" s="579"/>
      <c r="AH162" s="579"/>
      <c r="AI162" s="575"/>
      <c r="AJ162" s="579"/>
      <c r="AK162" s="575"/>
      <c r="AL162" s="579"/>
      <c r="AM162" s="579"/>
      <c r="AN162" s="579"/>
      <c r="AO162" s="575"/>
      <c r="AP162" s="579"/>
      <c r="AQ162" s="575"/>
      <c r="AR162" s="579"/>
      <c r="AS162" s="579"/>
      <c r="AT162" s="579"/>
      <c r="AU162" s="575"/>
      <c r="AV162" s="579"/>
      <c r="AW162" s="575"/>
      <c r="AX162" s="579"/>
      <c r="AY162" s="579"/>
      <c r="AZ162" s="579"/>
      <c r="BA162" s="575"/>
      <c r="BB162" s="579"/>
      <c r="BC162" s="575"/>
      <c r="BD162" s="579"/>
      <c r="BE162" s="579"/>
      <c r="BF162" s="579"/>
      <c r="BG162" s="575"/>
      <c r="BH162" s="579"/>
      <c r="BI162" s="575"/>
      <c r="BJ162" s="579"/>
      <c r="BK162" s="579"/>
      <c r="BL162" s="579"/>
      <c r="BM162" s="575"/>
      <c r="BN162" s="579"/>
      <c r="BO162" s="575"/>
      <c r="BP162" s="579"/>
      <c r="BQ162" s="579"/>
      <c r="BR162" s="579"/>
      <c r="BS162" s="575"/>
      <c r="BT162" s="579"/>
      <c r="BU162" s="575"/>
      <c r="BV162" s="579"/>
      <c r="BW162" s="579"/>
      <c r="BX162" s="268"/>
      <c r="BY162" s="267"/>
      <c r="BZ162" s="268"/>
      <c r="CA162" s="267"/>
      <c r="CB162" s="268"/>
      <c r="CC162" s="241"/>
      <c r="CD162" s="214"/>
      <c r="CE162" s="240"/>
      <c r="CF162" s="240"/>
      <c r="CG162" s="241"/>
      <c r="CH162" s="5"/>
    </row>
    <row r="163" spans="1:86" hidden="1" x14ac:dyDescent="0.2">
      <c r="A163" s="22"/>
      <c r="B163" s="22"/>
      <c r="C163" s="22"/>
      <c r="D163" s="34"/>
      <c r="E163" s="22"/>
      <c r="F163" s="607"/>
      <c r="G163" s="620"/>
      <c r="H163" s="673"/>
      <c r="I163" s="610"/>
      <c r="J163" s="579"/>
      <c r="K163" s="579"/>
      <c r="L163" s="575"/>
      <c r="M163" s="575"/>
      <c r="N163" s="579"/>
      <c r="O163" s="579"/>
      <c r="P163" s="579"/>
      <c r="Q163" s="575"/>
      <c r="R163" s="579"/>
      <c r="S163" s="575"/>
      <c r="T163" s="579"/>
      <c r="U163" s="579"/>
      <c r="V163" s="579"/>
      <c r="W163" s="575"/>
      <c r="X163" s="579"/>
      <c r="Y163" s="575"/>
      <c r="Z163" s="579"/>
      <c r="AA163" s="579"/>
      <c r="AB163" s="579"/>
      <c r="AC163" s="575"/>
      <c r="AD163" s="579"/>
      <c r="AE163" s="575"/>
      <c r="AF163" s="579"/>
      <c r="AG163" s="579"/>
      <c r="AH163" s="579"/>
      <c r="AI163" s="575"/>
      <c r="AJ163" s="579"/>
      <c r="AK163" s="575"/>
      <c r="AL163" s="579"/>
      <c r="AM163" s="579"/>
      <c r="AN163" s="579"/>
      <c r="AO163" s="575"/>
      <c r="AP163" s="579"/>
      <c r="AQ163" s="575"/>
      <c r="AR163" s="579"/>
      <c r="AS163" s="579"/>
      <c r="AT163" s="579"/>
      <c r="AU163" s="575"/>
      <c r="AV163" s="579"/>
      <c r="AW163" s="575"/>
      <c r="AX163" s="579"/>
      <c r="AY163" s="579"/>
      <c r="AZ163" s="579"/>
      <c r="BA163" s="575"/>
      <c r="BB163" s="579"/>
      <c r="BC163" s="575"/>
      <c r="BD163" s="579"/>
      <c r="BE163" s="579"/>
      <c r="BF163" s="579"/>
      <c r="BG163" s="575"/>
      <c r="BH163" s="579"/>
      <c r="BI163" s="575"/>
      <c r="BJ163" s="579"/>
      <c r="BK163" s="579"/>
      <c r="BL163" s="579"/>
      <c r="BM163" s="575"/>
      <c r="BN163" s="579"/>
      <c r="BO163" s="575"/>
      <c r="BP163" s="579"/>
      <c r="BQ163" s="579"/>
      <c r="BR163" s="579"/>
      <c r="BS163" s="575"/>
      <c r="BT163" s="579"/>
      <c r="BU163" s="575"/>
      <c r="BV163" s="579"/>
      <c r="BW163" s="579"/>
      <c r="BX163" s="268"/>
      <c r="BY163" s="267"/>
      <c r="BZ163" s="268"/>
      <c r="CA163" s="267"/>
      <c r="CB163" s="268"/>
      <c r="CC163" s="241"/>
      <c r="CD163" s="214"/>
      <c r="CE163" s="240"/>
      <c r="CF163" s="240"/>
      <c r="CG163" s="241"/>
      <c r="CH163" s="5"/>
    </row>
    <row r="164" spans="1:86" hidden="1" x14ac:dyDescent="0.2">
      <c r="A164" s="22"/>
      <c r="B164" s="22"/>
      <c r="C164" s="22"/>
      <c r="D164" s="22"/>
      <c r="E164" s="22"/>
      <c r="F164" s="607"/>
      <c r="G164" s="620"/>
      <c r="H164" s="673"/>
      <c r="I164" s="610"/>
      <c r="J164" s="579"/>
      <c r="K164" s="579"/>
      <c r="L164" s="575"/>
      <c r="M164" s="575"/>
      <c r="N164" s="579"/>
      <c r="O164" s="579"/>
      <c r="P164" s="579"/>
      <c r="Q164" s="575"/>
      <c r="R164" s="579"/>
      <c r="S164" s="575"/>
      <c r="T164" s="579"/>
      <c r="U164" s="579"/>
      <c r="V164" s="579"/>
      <c r="W164" s="575"/>
      <c r="X164" s="579"/>
      <c r="Y164" s="575"/>
      <c r="Z164" s="579"/>
      <c r="AA164" s="579"/>
      <c r="AB164" s="579"/>
      <c r="AC164" s="575"/>
      <c r="AD164" s="579"/>
      <c r="AE164" s="575"/>
      <c r="AF164" s="579"/>
      <c r="AG164" s="579"/>
      <c r="AH164" s="579"/>
      <c r="AI164" s="575"/>
      <c r="AJ164" s="579"/>
      <c r="AK164" s="575"/>
      <c r="AL164" s="579"/>
      <c r="AM164" s="579"/>
      <c r="AN164" s="579"/>
      <c r="AO164" s="575"/>
      <c r="AP164" s="579"/>
      <c r="AQ164" s="575"/>
      <c r="AR164" s="579"/>
      <c r="AS164" s="579"/>
      <c r="AT164" s="579"/>
      <c r="AU164" s="575"/>
      <c r="AV164" s="579"/>
      <c r="AW164" s="575"/>
      <c r="AX164" s="579"/>
      <c r="AY164" s="579"/>
      <c r="AZ164" s="579"/>
      <c r="BA164" s="575"/>
      <c r="BB164" s="579"/>
      <c r="BC164" s="575"/>
      <c r="BD164" s="579"/>
      <c r="BE164" s="579"/>
      <c r="BF164" s="579"/>
      <c r="BG164" s="575"/>
      <c r="BH164" s="579"/>
      <c r="BI164" s="575"/>
      <c r="BJ164" s="579"/>
      <c r="BK164" s="579"/>
      <c r="BL164" s="579"/>
      <c r="BM164" s="575"/>
      <c r="BN164" s="579"/>
      <c r="BO164" s="575"/>
      <c r="BP164" s="579"/>
      <c r="BQ164" s="579"/>
      <c r="BR164" s="579"/>
      <c r="BS164" s="575"/>
      <c r="BT164" s="579"/>
      <c r="BU164" s="575"/>
      <c r="BV164" s="579"/>
      <c r="BW164" s="579"/>
      <c r="BX164" s="268"/>
      <c r="BY164" s="267"/>
      <c r="BZ164" s="268"/>
      <c r="CA164" s="267"/>
      <c r="CB164" s="268"/>
      <c r="CC164" s="241"/>
      <c r="CD164" s="214"/>
      <c r="CE164" s="240"/>
      <c r="CF164" s="240"/>
      <c r="CG164" s="241"/>
      <c r="CH164" s="5"/>
    </row>
    <row r="165" spans="1:86" hidden="1" x14ac:dyDescent="0.2">
      <c r="A165" s="22"/>
      <c r="B165" s="22"/>
      <c r="C165" s="22"/>
      <c r="D165" s="22"/>
      <c r="E165" s="22"/>
      <c r="F165" s="607"/>
      <c r="G165" s="620"/>
      <c r="H165" s="673"/>
      <c r="I165" s="610"/>
      <c r="J165" s="579"/>
      <c r="K165" s="579"/>
      <c r="L165" s="575"/>
      <c r="M165" s="575"/>
      <c r="N165" s="579"/>
      <c r="O165" s="579"/>
      <c r="P165" s="579"/>
      <c r="Q165" s="575"/>
      <c r="R165" s="579"/>
      <c r="S165" s="575"/>
      <c r="T165" s="579"/>
      <c r="U165" s="579"/>
      <c r="V165" s="579"/>
      <c r="W165" s="575"/>
      <c r="X165" s="579"/>
      <c r="Y165" s="575"/>
      <c r="Z165" s="579"/>
      <c r="AA165" s="579"/>
      <c r="AB165" s="579"/>
      <c r="AC165" s="575"/>
      <c r="AD165" s="579"/>
      <c r="AE165" s="575"/>
      <c r="AF165" s="579"/>
      <c r="AG165" s="579"/>
      <c r="AH165" s="579"/>
      <c r="AI165" s="575"/>
      <c r="AJ165" s="579"/>
      <c r="AK165" s="575"/>
      <c r="AL165" s="579"/>
      <c r="AM165" s="579"/>
      <c r="AN165" s="579"/>
      <c r="AO165" s="575"/>
      <c r="AP165" s="579"/>
      <c r="AQ165" s="575"/>
      <c r="AR165" s="579"/>
      <c r="AS165" s="579"/>
      <c r="AT165" s="579"/>
      <c r="AU165" s="575"/>
      <c r="AV165" s="579"/>
      <c r="AW165" s="575"/>
      <c r="AX165" s="579"/>
      <c r="AY165" s="579"/>
      <c r="AZ165" s="579"/>
      <c r="BA165" s="575"/>
      <c r="BB165" s="579"/>
      <c r="BC165" s="575"/>
      <c r="BD165" s="579"/>
      <c r="BE165" s="579"/>
      <c r="BF165" s="579"/>
      <c r="BG165" s="575"/>
      <c r="BH165" s="579"/>
      <c r="BI165" s="575"/>
      <c r="BJ165" s="579"/>
      <c r="BK165" s="579"/>
      <c r="BL165" s="579"/>
      <c r="BM165" s="575"/>
      <c r="BN165" s="579"/>
      <c r="BO165" s="575"/>
      <c r="BP165" s="579"/>
      <c r="BQ165" s="579"/>
      <c r="BR165" s="579"/>
      <c r="BS165" s="575"/>
      <c r="BT165" s="579"/>
      <c r="BU165" s="575"/>
      <c r="BV165" s="579"/>
      <c r="BW165" s="579"/>
      <c r="BX165" s="268"/>
      <c r="BY165" s="267"/>
      <c r="BZ165" s="268"/>
      <c r="CA165" s="267"/>
      <c r="CB165" s="268"/>
      <c r="CC165" s="241"/>
      <c r="CD165" s="214"/>
      <c r="CE165" s="240"/>
      <c r="CF165" s="240"/>
      <c r="CG165" s="241"/>
      <c r="CH165" s="5"/>
    </row>
    <row r="166" spans="1:86" hidden="1" x14ac:dyDescent="0.2">
      <c r="A166" s="22"/>
      <c r="B166" s="22"/>
      <c r="C166" s="22"/>
      <c r="D166" s="22"/>
      <c r="E166" s="22"/>
      <c r="F166" s="607"/>
      <c r="G166" s="620"/>
      <c r="H166" s="674"/>
      <c r="I166" s="610"/>
      <c r="J166" s="579"/>
      <c r="K166" s="579"/>
      <c r="L166" s="575"/>
      <c r="M166" s="575"/>
      <c r="N166" s="579"/>
      <c r="O166" s="579"/>
      <c r="P166" s="579"/>
      <c r="Q166" s="575"/>
      <c r="R166" s="579"/>
      <c r="S166" s="575"/>
      <c r="T166" s="579"/>
      <c r="U166" s="579"/>
      <c r="V166" s="579"/>
      <c r="W166" s="575"/>
      <c r="X166" s="579"/>
      <c r="Y166" s="575"/>
      <c r="Z166" s="579"/>
      <c r="AA166" s="579"/>
      <c r="AB166" s="579"/>
      <c r="AC166" s="575"/>
      <c r="AD166" s="579"/>
      <c r="AE166" s="575"/>
      <c r="AF166" s="579"/>
      <c r="AG166" s="579"/>
      <c r="AH166" s="579"/>
      <c r="AI166" s="575"/>
      <c r="AJ166" s="579"/>
      <c r="AK166" s="575"/>
      <c r="AL166" s="579"/>
      <c r="AM166" s="579"/>
      <c r="AN166" s="579"/>
      <c r="AO166" s="575"/>
      <c r="AP166" s="579"/>
      <c r="AQ166" s="575"/>
      <c r="AR166" s="579"/>
      <c r="AS166" s="579"/>
      <c r="AT166" s="579"/>
      <c r="AU166" s="575"/>
      <c r="AV166" s="579"/>
      <c r="AW166" s="575"/>
      <c r="AX166" s="579"/>
      <c r="AY166" s="579"/>
      <c r="AZ166" s="579"/>
      <c r="BA166" s="575"/>
      <c r="BB166" s="579"/>
      <c r="BC166" s="575"/>
      <c r="BD166" s="579"/>
      <c r="BE166" s="579"/>
      <c r="BF166" s="579"/>
      <c r="BG166" s="575"/>
      <c r="BH166" s="579"/>
      <c r="BI166" s="575"/>
      <c r="BJ166" s="579"/>
      <c r="BK166" s="579"/>
      <c r="BL166" s="579"/>
      <c r="BM166" s="575"/>
      <c r="BN166" s="579"/>
      <c r="BO166" s="575"/>
      <c r="BP166" s="579"/>
      <c r="BQ166" s="579"/>
      <c r="BR166" s="579"/>
      <c r="BS166" s="575"/>
      <c r="BT166" s="579"/>
      <c r="BU166" s="575"/>
      <c r="BV166" s="579"/>
      <c r="BW166" s="579"/>
      <c r="BX166" s="268"/>
      <c r="BY166" s="267"/>
      <c r="BZ166" s="268"/>
      <c r="CA166" s="267"/>
      <c r="CB166" s="268"/>
      <c r="CC166" s="241"/>
      <c r="CD166" s="214"/>
      <c r="CE166" s="240"/>
      <c r="CF166" s="240"/>
      <c r="CG166" s="241"/>
      <c r="CH166" s="5"/>
    </row>
    <row r="167" spans="1:86" hidden="1" x14ac:dyDescent="0.2">
      <c r="A167" s="105"/>
      <c r="B167" s="105"/>
      <c r="C167" s="105"/>
      <c r="D167" s="106"/>
      <c r="E167" s="105"/>
      <c r="F167" s="677"/>
      <c r="G167" s="678"/>
      <c r="H167" s="661"/>
      <c r="I167" s="629"/>
      <c r="J167" s="629"/>
      <c r="K167" s="629"/>
      <c r="L167" s="629"/>
      <c r="M167" s="629"/>
      <c r="N167" s="629"/>
      <c r="O167" s="629"/>
      <c r="P167" s="629"/>
      <c r="Q167" s="629"/>
      <c r="R167" s="629"/>
      <c r="S167" s="629"/>
      <c r="T167" s="629"/>
      <c r="U167" s="629"/>
      <c r="V167" s="629"/>
      <c r="W167" s="629"/>
      <c r="X167" s="629"/>
      <c r="Y167" s="629"/>
      <c r="Z167" s="629"/>
      <c r="AA167" s="629"/>
      <c r="AB167" s="629"/>
      <c r="AC167" s="629"/>
      <c r="AD167" s="629"/>
      <c r="AE167" s="629"/>
      <c r="AF167" s="629"/>
      <c r="AG167" s="629"/>
      <c r="AH167" s="629"/>
      <c r="AI167" s="629"/>
      <c r="AJ167" s="629"/>
      <c r="AK167" s="629"/>
      <c r="AL167" s="629"/>
      <c r="AM167" s="629"/>
      <c r="AN167" s="629"/>
      <c r="AO167" s="629"/>
      <c r="AP167" s="629"/>
      <c r="AQ167" s="629"/>
      <c r="AR167" s="629"/>
      <c r="AS167" s="629"/>
      <c r="AT167" s="629"/>
      <c r="AU167" s="629"/>
      <c r="AV167" s="629"/>
      <c r="AW167" s="629"/>
      <c r="AX167" s="629"/>
      <c r="AY167" s="629"/>
      <c r="AZ167" s="629"/>
      <c r="BA167" s="629"/>
      <c r="BB167" s="629"/>
      <c r="BC167" s="629"/>
      <c r="BD167" s="629"/>
      <c r="BE167" s="629"/>
      <c r="BF167" s="629"/>
      <c r="BG167" s="629"/>
      <c r="BH167" s="629"/>
      <c r="BI167" s="629"/>
      <c r="BJ167" s="629"/>
      <c r="BK167" s="629"/>
      <c r="BL167" s="629"/>
      <c r="BM167" s="629"/>
      <c r="BN167" s="629"/>
      <c r="BO167" s="629"/>
      <c r="BP167" s="629"/>
      <c r="BQ167" s="629"/>
      <c r="BR167" s="629"/>
      <c r="BS167" s="629"/>
      <c r="BT167" s="629"/>
      <c r="BU167" s="629"/>
      <c r="BV167" s="629"/>
      <c r="BW167" s="629"/>
      <c r="BX167" s="269"/>
      <c r="BY167" s="269"/>
      <c r="BZ167" s="269"/>
      <c r="CA167" s="269"/>
      <c r="CB167" s="269"/>
      <c r="CC167" s="242"/>
      <c r="CD167" s="215"/>
      <c r="CE167" s="242"/>
      <c r="CF167" s="242"/>
      <c r="CG167" s="242"/>
      <c r="CH167" s="5"/>
    </row>
    <row r="168" spans="1:86" hidden="1" x14ac:dyDescent="0.2">
      <c r="A168" s="7"/>
      <c r="B168" s="7"/>
      <c r="C168" s="7"/>
      <c r="D168" s="56"/>
      <c r="E168" s="7"/>
      <c r="F168" s="626"/>
      <c r="G168" s="627"/>
      <c r="H168" s="631"/>
      <c r="I168" s="632"/>
      <c r="J168" s="579"/>
      <c r="K168" s="579"/>
      <c r="L168" s="575"/>
      <c r="M168" s="575"/>
      <c r="N168" s="575"/>
      <c r="O168" s="579"/>
      <c r="P168" s="579"/>
      <c r="Q168" s="575"/>
      <c r="R168" s="575"/>
      <c r="S168" s="575"/>
      <c r="T168" s="575"/>
      <c r="U168" s="579"/>
      <c r="V168" s="575"/>
      <c r="W168" s="575"/>
      <c r="X168" s="575"/>
      <c r="Y168" s="575"/>
      <c r="Z168" s="575"/>
      <c r="AA168" s="579"/>
      <c r="AB168" s="575"/>
      <c r="AC168" s="575"/>
      <c r="AD168" s="575"/>
      <c r="AE168" s="575"/>
      <c r="AF168" s="575"/>
      <c r="AG168" s="579"/>
      <c r="AH168" s="575"/>
      <c r="AI168" s="575"/>
      <c r="AJ168" s="575"/>
      <c r="AK168" s="575"/>
      <c r="AL168" s="575"/>
      <c r="AM168" s="579"/>
      <c r="AN168" s="575"/>
      <c r="AO168" s="575"/>
      <c r="AP168" s="575"/>
      <c r="AQ168" s="575"/>
      <c r="AR168" s="575"/>
      <c r="AS168" s="579"/>
      <c r="AT168" s="575"/>
      <c r="AU168" s="575"/>
      <c r="AV168" s="575"/>
      <c r="AW168" s="575"/>
      <c r="AX168" s="575"/>
      <c r="AY168" s="579"/>
      <c r="AZ168" s="575"/>
      <c r="BA168" s="575"/>
      <c r="BB168" s="575"/>
      <c r="BC168" s="575"/>
      <c r="BD168" s="575"/>
      <c r="BE168" s="579"/>
      <c r="BF168" s="575"/>
      <c r="BG168" s="575"/>
      <c r="BH168" s="575"/>
      <c r="BI168" s="575"/>
      <c r="BJ168" s="575"/>
      <c r="BK168" s="579"/>
      <c r="BL168" s="575"/>
      <c r="BM168" s="575"/>
      <c r="BN168" s="575"/>
      <c r="BO168" s="575"/>
      <c r="BP168" s="575"/>
      <c r="BQ168" s="579"/>
      <c r="BR168" s="575"/>
      <c r="BS168" s="575"/>
      <c r="BT168" s="575"/>
      <c r="BU168" s="575"/>
      <c r="BV168" s="575"/>
      <c r="BW168" s="579"/>
      <c r="BX168" s="267"/>
      <c r="BY168" s="267"/>
      <c r="BZ168" s="267"/>
      <c r="CA168" s="267"/>
      <c r="CB168" s="267"/>
      <c r="CC168" s="241"/>
      <c r="CD168" s="214"/>
      <c r="CE168" s="240"/>
      <c r="CF168" s="240"/>
      <c r="CG168" s="240"/>
      <c r="CH168" s="5"/>
    </row>
    <row r="169" spans="1:86" hidden="1" x14ac:dyDescent="0.2">
      <c r="A169" s="11"/>
      <c r="B169" s="11"/>
      <c r="C169" s="11"/>
      <c r="D169" s="64"/>
      <c r="E169" s="11"/>
      <c r="F169" s="634"/>
      <c r="G169" s="586"/>
      <c r="H169" s="635"/>
      <c r="I169" s="636"/>
      <c r="J169" s="579"/>
      <c r="K169" s="579"/>
      <c r="L169" s="575"/>
      <c r="M169" s="575"/>
      <c r="N169" s="575"/>
      <c r="O169" s="579"/>
      <c r="P169" s="579"/>
      <c r="Q169" s="575"/>
      <c r="R169" s="575"/>
      <c r="S169" s="575"/>
      <c r="T169" s="575"/>
      <c r="U169" s="579"/>
      <c r="V169" s="575"/>
      <c r="W169" s="575"/>
      <c r="X169" s="575"/>
      <c r="Y169" s="575"/>
      <c r="Z169" s="575"/>
      <c r="AA169" s="579"/>
      <c r="AB169" s="575"/>
      <c r="AC169" s="575"/>
      <c r="AD169" s="575"/>
      <c r="AE169" s="575"/>
      <c r="AF169" s="575"/>
      <c r="AG169" s="579"/>
      <c r="AH169" s="575"/>
      <c r="AI169" s="575"/>
      <c r="AJ169" s="575"/>
      <c r="AK169" s="575"/>
      <c r="AL169" s="575"/>
      <c r="AM169" s="579"/>
      <c r="AN169" s="575"/>
      <c r="AO169" s="575"/>
      <c r="AP169" s="575"/>
      <c r="AQ169" s="575"/>
      <c r="AR169" s="575"/>
      <c r="AS169" s="579"/>
      <c r="AT169" s="575"/>
      <c r="AU169" s="575"/>
      <c r="AV169" s="575"/>
      <c r="AW169" s="575"/>
      <c r="AX169" s="575"/>
      <c r="AY169" s="579"/>
      <c r="AZ169" s="575"/>
      <c r="BA169" s="575"/>
      <c r="BB169" s="575"/>
      <c r="BC169" s="575"/>
      <c r="BD169" s="575"/>
      <c r="BE169" s="579"/>
      <c r="BF169" s="575"/>
      <c r="BG169" s="575"/>
      <c r="BH169" s="575"/>
      <c r="BI169" s="575"/>
      <c r="BJ169" s="575"/>
      <c r="BK169" s="579"/>
      <c r="BL169" s="575"/>
      <c r="BM169" s="575"/>
      <c r="BN169" s="575"/>
      <c r="BO169" s="575"/>
      <c r="BP169" s="575"/>
      <c r="BQ169" s="579"/>
      <c r="BR169" s="575"/>
      <c r="BS169" s="575"/>
      <c r="BT169" s="575"/>
      <c r="BU169" s="575"/>
      <c r="BV169" s="575"/>
      <c r="BW169" s="579"/>
      <c r="BX169" s="267"/>
      <c r="BY169" s="267"/>
      <c r="BZ169" s="267"/>
      <c r="CA169" s="267"/>
      <c r="CB169" s="267"/>
      <c r="CC169" s="241"/>
      <c r="CD169" s="214"/>
      <c r="CE169" s="240"/>
      <c r="CF169" s="240"/>
      <c r="CG169" s="240"/>
      <c r="CH169" s="5"/>
    </row>
    <row r="170" spans="1:86" hidden="1" x14ac:dyDescent="0.2">
      <c r="A170" s="11"/>
      <c r="B170" s="11"/>
      <c r="C170" s="11"/>
      <c r="D170" s="64"/>
      <c r="E170" s="11"/>
      <c r="F170" s="634"/>
      <c r="G170" s="679"/>
      <c r="H170" s="635"/>
      <c r="I170" s="636"/>
      <c r="J170" s="579"/>
      <c r="K170" s="579"/>
      <c r="L170" s="575"/>
      <c r="M170" s="575"/>
      <c r="N170" s="575"/>
      <c r="O170" s="579"/>
      <c r="P170" s="579"/>
      <c r="Q170" s="575"/>
      <c r="R170" s="575"/>
      <c r="S170" s="575"/>
      <c r="T170" s="575"/>
      <c r="U170" s="579"/>
      <c r="V170" s="575"/>
      <c r="W170" s="575"/>
      <c r="X170" s="575"/>
      <c r="Y170" s="575"/>
      <c r="Z170" s="575"/>
      <c r="AA170" s="579"/>
      <c r="AB170" s="575"/>
      <c r="AC170" s="575"/>
      <c r="AD170" s="575"/>
      <c r="AE170" s="575"/>
      <c r="AF170" s="575"/>
      <c r="AG170" s="579"/>
      <c r="AH170" s="575"/>
      <c r="AI170" s="575"/>
      <c r="AJ170" s="575"/>
      <c r="AK170" s="575"/>
      <c r="AL170" s="575"/>
      <c r="AM170" s="579"/>
      <c r="AN170" s="575"/>
      <c r="AO170" s="575"/>
      <c r="AP170" s="575"/>
      <c r="AQ170" s="575"/>
      <c r="AR170" s="575"/>
      <c r="AS170" s="579"/>
      <c r="AT170" s="575"/>
      <c r="AU170" s="575"/>
      <c r="AV170" s="575"/>
      <c r="AW170" s="575"/>
      <c r="AX170" s="575"/>
      <c r="AY170" s="579"/>
      <c r="AZ170" s="575"/>
      <c r="BA170" s="575"/>
      <c r="BB170" s="575"/>
      <c r="BC170" s="575"/>
      <c r="BD170" s="575"/>
      <c r="BE170" s="579"/>
      <c r="BF170" s="575"/>
      <c r="BG170" s="575"/>
      <c r="BH170" s="575"/>
      <c r="BI170" s="575"/>
      <c r="BJ170" s="575"/>
      <c r="BK170" s="579"/>
      <c r="BL170" s="575"/>
      <c r="BM170" s="575"/>
      <c r="BN170" s="575"/>
      <c r="BO170" s="575"/>
      <c r="BP170" s="575"/>
      <c r="BQ170" s="579"/>
      <c r="BR170" s="575"/>
      <c r="BS170" s="575"/>
      <c r="BT170" s="575"/>
      <c r="BU170" s="575"/>
      <c r="BV170" s="575"/>
      <c r="BW170" s="579"/>
      <c r="BX170" s="267"/>
      <c r="BY170" s="267"/>
      <c r="BZ170" s="267"/>
      <c r="CA170" s="267"/>
      <c r="CB170" s="267"/>
      <c r="CC170" s="241"/>
      <c r="CD170" s="214"/>
      <c r="CE170" s="240"/>
      <c r="CF170" s="240"/>
      <c r="CG170" s="240"/>
      <c r="CH170" s="5"/>
    </row>
    <row r="171" spans="1:86" hidden="1" x14ac:dyDescent="0.2">
      <c r="A171" s="11"/>
      <c r="B171" s="11"/>
      <c r="C171" s="11"/>
      <c r="D171" s="64"/>
      <c r="E171" s="11"/>
      <c r="F171" s="634"/>
      <c r="G171" s="586"/>
      <c r="H171" s="637"/>
      <c r="I171" s="636"/>
      <c r="J171" s="579"/>
      <c r="K171" s="579"/>
      <c r="L171" s="575"/>
      <c r="M171" s="575"/>
      <c r="N171" s="575"/>
      <c r="O171" s="579"/>
      <c r="P171" s="579"/>
      <c r="Q171" s="575"/>
      <c r="R171" s="575"/>
      <c r="S171" s="575"/>
      <c r="T171" s="575"/>
      <c r="U171" s="579"/>
      <c r="V171" s="575"/>
      <c r="W171" s="575"/>
      <c r="X171" s="575"/>
      <c r="Y171" s="575"/>
      <c r="Z171" s="575"/>
      <c r="AA171" s="579"/>
      <c r="AB171" s="575"/>
      <c r="AC171" s="575"/>
      <c r="AD171" s="575"/>
      <c r="AE171" s="575"/>
      <c r="AF171" s="575"/>
      <c r="AG171" s="579"/>
      <c r="AH171" s="575"/>
      <c r="AI171" s="575"/>
      <c r="AJ171" s="575"/>
      <c r="AK171" s="575"/>
      <c r="AL171" s="575"/>
      <c r="AM171" s="579"/>
      <c r="AN171" s="575"/>
      <c r="AO171" s="575"/>
      <c r="AP171" s="575"/>
      <c r="AQ171" s="575"/>
      <c r="AR171" s="575"/>
      <c r="AS171" s="579"/>
      <c r="AT171" s="575"/>
      <c r="AU171" s="575"/>
      <c r="AV171" s="575"/>
      <c r="AW171" s="575"/>
      <c r="AX171" s="575"/>
      <c r="AY171" s="579"/>
      <c r="AZ171" s="575"/>
      <c r="BA171" s="575"/>
      <c r="BB171" s="575"/>
      <c r="BC171" s="575"/>
      <c r="BD171" s="575"/>
      <c r="BE171" s="579"/>
      <c r="BF171" s="575"/>
      <c r="BG171" s="575"/>
      <c r="BH171" s="575"/>
      <c r="BI171" s="575"/>
      <c r="BJ171" s="575"/>
      <c r="BK171" s="579"/>
      <c r="BL171" s="575"/>
      <c r="BM171" s="575"/>
      <c r="BN171" s="575"/>
      <c r="BO171" s="575"/>
      <c r="BP171" s="575"/>
      <c r="BQ171" s="579"/>
      <c r="BR171" s="575"/>
      <c r="BS171" s="575"/>
      <c r="BT171" s="575"/>
      <c r="BU171" s="575"/>
      <c r="BV171" s="575"/>
      <c r="BW171" s="579"/>
      <c r="BX171" s="267"/>
      <c r="BY171" s="267"/>
      <c r="BZ171" s="267"/>
      <c r="CA171" s="267"/>
      <c r="CB171" s="267"/>
      <c r="CC171" s="241"/>
      <c r="CD171" s="214"/>
      <c r="CE171" s="240"/>
      <c r="CF171" s="240"/>
      <c r="CG171" s="240"/>
      <c r="CH171" s="5"/>
    </row>
    <row r="172" spans="1:86" hidden="1" x14ac:dyDescent="0.2">
      <c r="A172" s="11"/>
      <c r="B172" s="11"/>
      <c r="C172" s="11"/>
      <c r="D172" s="64"/>
      <c r="E172" s="11"/>
      <c r="F172" s="634"/>
      <c r="G172" s="586"/>
      <c r="H172" s="637"/>
      <c r="I172" s="636"/>
      <c r="J172" s="579"/>
      <c r="K172" s="579"/>
      <c r="L172" s="575"/>
      <c r="M172" s="575"/>
      <c r="N172" s="575"/>
      <c r="O172" s="579"/>
      <c r="P172" s="579"/>
      <c r="Q172" s="575"/>
      <c r="R172" s="575"/>
      <c r="S172" s="575"/>
      <c r="T172" s="575"/>
      <c r="U172" s="579"/>
      <c r="V172" s="575"/>
      <c r="W172" s="575"/>
      <c r="X172" s="575"/>
      <c r="Y172" s="575"/>
      <c r="Z172" s="575"/>
      <c r="AA172" s="579"/>
      <c r="AB172" s="575"/>
      <c r="AC172" s="575"/>
      <c r="AD172" s="575"/>
      <c r="AE172" s="575"/>
      <c r="AF172" s="575"/>
      <c r="AG172" s="579"/>
      <c r="AH172" s="575"/>
      <c r="AI172" s="575"/>
      <c r="AJ172" s="575"/>
      <c r="AK172" s="575"/>
      <c r="AL172" s="575"/>
      <c r="AM172" s="579"/>
      <c r="AN172" s="575"/>
      <c r="AO172" s="575"/>
      <c r="AP172" s="575"/>
      <c r="AQ172" s="575"/>
      <c r="AR172" s="575"/>
      <c r="AS172" s="579"/>
      <c r="AT172" s="575"/>
      <c r="AU172" s="575"/>
      <c r="AV172" s="575"/>
      <c r="AW172" s="575"/>
      <c r="AX172" s="575"/>
      <c r="AY172" s="579"/>
      <c r="AZ172" s="575"/>
      <c r="BA172" s="575"/>
      <c r="BB172" s="575"/>
      <c r="BC172" s="575"/>
      <c r="BD172" s="575"/>
      <c r="BE172" s="579"/>
      <c r="BF172" s="575"/>
      <c r="BG172" s="575"/>
      <c r="BH172" s="575"/>
      <c r="BI172" s="575"/>
      <c r="BJ172" s="575"/>
      <c r="BK172" s="579"/>
      <c r="BL172" s="575"/>
      <c r="BM172" s="575"/>
      <c r="BN172" s="575"/>
      <c r="BO172" s="575"/>
      <c r="BP172" s="575"/>
      <c r="BQ172" s="579"/>
      <c r="BR172" s="575"/>
      <c r="BS172" s="575"/>
      <c r="BT172" s="575"/>
      <c r="BU172" s="575"/>
      <c r="BV172" s="575"/>
      <c r="BW172" s="579"/>
      <c r="BX172" s="267"/>
      <c r="BY172" s="267"/>
      <c r="BZ172" s="267"/>
      <c r="CA172" s="267"/>
      <c r="CB172" s="267"/>
      <c r="CC172" s="241"/>
      <c r="CD172" s="214"/>
      <c r="CE172" s="240"/>
      <c r="CF172" s="240"/>
      <c r="CG172" s="240"/>
      <c r="CH172" s="5"/>
    </row>
    <row r="173" spans="1:86" hidden="1" x14ac:dyDescent="0.2">
      <c r="A173" s="11"/>
      <c r="B173" s="11"/>
      <c r="C173" s="11"/>
      <c r="D173" s="64"/>
      <c r="E173" s="11"/>
      <c r="F173" s="634"/>
      <c r="G173" s="586"/>
      <c r="H173" s="639"/>
      <c r="I173" s="636"/>
      <c r="J173" s="579"/>
      <c r="K173" s="579"/>
      <c r="L173" s="575"/>
      <c r="M173" s="575"/>
      <c r="N173" s="575"/>
      <c r="O173" s="579"/>
      <c r="P173" s="579"/>
      <c r="Q173" s="575"/>
      <c r="R173" s="575"/>
      <c r="S173" s="575"/>
      <c r="T173" s="575"/>
      <c r="U173" s="579"/>
      <c r="V173" s="575"/>
      <c r="W173" s="575"/>
      <c r="X173" s="575"/>
      <c r="Y173" s="575"/>
      <c r="Z173" s="575"/>
      <c r="AA173" s="579"/>
      <c r="AB173" s="575"/>
      <c r="AC173" s="575"/>
      <c r="AD173" s="575"/>
      <c r="AE173" s="575"/>
      <c r="AF173" s="575"/>
      <c r="AG173" s="579"/>
      <c r="AH173" s="575"/>
      <c r="AI173" s="575"/>
      <c r="AJ173" s="575"/>
      <c r="AK173" s="575"/>
      <c r="AL173" s="575"/>
      <c r="AM173" s="579"/>
      <c r="AN173" s="575"/>
      <c r="AO173" s="575"/>
      <c r="AP173" s="575"/>
      <c r="AQ173" s="575"/>
      <c r="AR173" s="575"/>
      <c r="AS173" s="579"/>
      <c r="AT173" s="575"/>
      <c r="AU173" s="575"/>
      <c r="AV173" s="575"/>
      <c r="AW173" s="575"/>
      <c r="AX173" s="575"/>
      <c r="AY173" s="579"/>
      <c r="AZ173" s="575"/>
      <c r="BA173" s="575"/>
      <c r="BB173" s="575"/>
      <c r="BC173" s="575"/>
      <c r="BD173" s="575"/>
      <c r="BE173" s="579"/>
      <c r="BF173" s="575"/>
      <c r="BG173" s="575"/>
      <c r="BH173" s="575"/>
      <c r="BI173" s="575"/>
      <c r="BJ173" s="575"/>
      <c r="BK173" s="579"/>
      <c r="BL173" s="575"/>
      <c r="BM173" s="575"/>
      <c r="BN173" s="575"/>
      <c r="BO173" s="575"/>
      <c r="BP173" s="575"/>
      <c r="BQ173" s="579"/>
      <c r="BR173" s="575"/>
      <c r="BS173" s="575"/>
      <c r="BT173" s="575"/>
      <c r="BU173" s="575"/>
      <c r="BV173" s="575"/>
      <c r="BW173" s="579"/>
      <c r="BX173" s="267"/>
      <c r="BY173" s="267"/>
      <c r="BZ173" s="267"/>
      <c r="CA173" s="267"/>
      <c r="CB173" s="267"/>
      <c r="CC173" s="241"/>
      <c r="CD173" s="214"/>
      <c r="CE173" s="240"/>
      <c r="CF173" s="240"/>
      <c r="CG173" s="240"/>
      <c r="CH173" s="5"/>
    </row>
    <row r="174" spans="1:86" hidden="1" x14ac:dyDescent="0.2">
      <c r="A174" s="11"/>
      <c r="B174" s="11"/>
      <c r="C174" s="11"/>
      <c r="D174" s="64"/>
      <c r="E174" s="11"/>
      <c r="F174" s="634"/>
      <c r="G174" s="586"/>
      <c r="H174" s="639"/>
      <c r="I174" s="636"/>
      <c r="J174" s="579"/>
      <c r="K174" s="579"/>
      <c r="L174" s="575"/>
      <c r="M174" s="575"/>
      <c r="N174" s="575"/>
      <c r="O174" s="579"/>
      <c r="P174" s="579"/>
      <c r="Q174" s="575"/>
      <c r="R174" s="575"/>
      <c r="S174" s="575"/>
      <c r="T174" s="575"/>
      <c r="U174" s="579"/>
      <c r="V174" s="575"/>
      <c r="W174" s="575"/>
      <c r="X174" s="575"/>
      <c r="Y174" s="575"/>
      <c r="Z174" s="575"/>
      <c r="AA174" s="579"/>
      <c r="AB174" s="575"/>
      <c r="AC174" s="575"/>
      <c r="AD174" s="575"/>
      <c r="AE174" s="575"/>
      <c r="AF174" s="575"/>
      <c r="AG174" s="579"/>
      <c r="AH174" s="575"/>
      <c r="AI174" s="575"/>
      <c r="AJ174" s="575"/>
      <c r="AK174" s="575"/>
      <c r="AL174" s="575"/>
      <c r="AM174" s="579"/>
      <c r="AN174" s="575"/>
      <c r="AO174" s="575"/>
      <c r="AP174" s="575"/>
      <c r="AQ174" s="575"/>
      <c r="AR174" s="575"/>
      <c r="AS174" s="579"/>
      <c r="AT174" s="575"/>
      <c r="AU174" s="575"/>
      <c r="AV174" s="575"/>
      <c r="AW174" s="575"/>
      <c r="AX174" s="575"/>
      <c r="AY174" s="579"/>
      <c r="AZ174" s="575"/>
      <c r="BA174" s="575"/>
      <c r="BB174" s="575"/>
      <c r="BC174" s="575"/>
      <c r="BD174" s="575"/>
      <c r="BE174" s="579"/>
      <c r="BF174" s="575"/>
      <c r="BG174" s="575"/>
      <c r="BH174" s="575"/>
      <c r="BI174" s="575"/>
      <c r="BJ174" s="575"/>
      <c r="BK174" s="579"/>
      <c r="BL174" s="575"/>
      <c r="BM174" s="575"/>
      <c r="BN174" s="575"/>
      <c r="BO174" s="575"/>
      <c r="BP174" s="575"/>
      <c r="BQ174" s="579"/>
      <c r="BR174" s="575"/>
      <c r="BS174" s="575"/>
      <c r="BT174" s="575"/>
      <c r="BU174" s="575"/>
      <c r="BV174" s="575"/>
      <c r="BW174" s="579"/>
      <c r="BX174" s="267"/>
      <c r="BY174" s="267"/>
      <c r="BZ174" s="267"/>
      <c r="CA174" s="267"/>
      <c r="CB174" s="267"/>
      <c r="CC174" s="241"/>
      <c r="CD174" s="214"/>
      <c r="CE174" s="240"/>
      <c r="CF174" s="240"/>
      <c r="CG174" s="240"/>
      <c r="CH174" s="5"/>
    </row>
    <row r="175" spans="1:86" hidden="1" x14ac:dyDescent="0.2">
      <c r="A175" s="11"/>
      <c r="B175" s="11"/>
      <c r="C175" s="11"/>
      <c r="D175" s="64"/>
      <c r="E175" s="11"/>
      <c r="F175" s="634"/>
      <c r="G175" s="586"/>
      <c r="H175" s="635"/>
      <c r="I175" s="636"/>
      <c r="J175" s="579"/>
      <c r="K175" s="579"/>
      <c r="L175" s="575"/>
      <c r="M175" s="575"/>
      <c r="N175" s="575"/>
      <c r="O175" s="579"/>
      <c r="P175" s="579"/>
      <c r="Q175" s="575"/>
      <c r="R175" s="575"/>
      <c r="S175" s="575"/>
      <c r="T175" s="575"/>
      <c r="U175" s="579"/>
      <c r="V175" s="575"/>
      <c r="W175" s="575"/>
      <c r="X175" s="575"/>
      <c r="Y175" s="575"/>
      <c r="Z175" s="575"/>
      <c r="AA175" s="579"/>
      <c r="AB175" s="575"/>
      <c r="AC175" s="575"/>
      <c r="AD175" s="575"/>
      <c r="AE175" s="575"/>
      <c r="AF175" s="575"/>
      <c r="AG175" s="579"/>
      <c r="AH175" s="575"/>
      <c r="AI175" s="575"/>
      <c r="AJ175" s="575"/>
      <c r="AK175" s="575"/>
      <c r="AL175" s="575"/>
      <c r="AM175" s="579"/>
      <c r="AN175" s="575"/>
      <c r="AO175" s="575"/>
      <c r="AP175" s="575"/>
      <c r="AQ175" s="575"/>
      <c r="AR175" s="575"/>
      <c r="AS175" s="579"/>
      <c r="AT175" s="575"/>
      <c r="AU175" s="575"/>
      <c r="AV175" s="575"/>
      <c r="AW175" s="575"/>
      <c r="AX175" s="575"/>
      <c r="AY175" s="579"/>
      <c r="AZ175" s="575"/>
      <c r="BA175" s="575"/>
      <c r="BB175" s="575"/>
      <c r="BC175" s="575"/>
      <c r="BD175" s="575"/>
      <c r="BE175" s="579"/>
      <c r="BF175" s="575"/>
      <c r="BG175" s="575"/>
      <c r="BH175" s="575"/>
      <c r="BI175" s="575"/>
      <c r="BJ175" s="575"/>
      <c r="BK175" s="579"/>
      <c r="BL175" s="575"/>
      <c r="BM175" s="575"/>
      <c r="BN175" s="575"/>
      <c r="BO175" s="575"/>
      <c r="BP175" s="575"/>
      <c r="BQ175" s="579"/>
      <c r="BR175" s="575"/>
      <c r="BS175" s="575"/>
      <c r="BT175" s="575"/>
      <c r="BU175" s="575"/>
      <c r="BV175" s="575"/>
      <c r="BW175" s="579"/>
      <c r="BX175" s="267"/>
      <c r="BY175" s="267"/>
      <c r="BZ175" s="267"/>
      <c r="CA175" s="267"/>
      <c r="CB175" s="267"/>
      <c r="CC175" s="241"/>
      <c r="CD175" s="214"/>
      <c r="CE175" s="240"/>
      <c r="CF175" s="240"/>
      <c r="CG175" s="240"/>
      <c r="CH175" s="5"/>
    </row>
    <row r="176" spans="1:86" hidden="1" x14ac:dyDescent="0.2">
      <c r="A176" s="11"/>
      <c r="B176" s="11"/>
      <c r="C176" s="11"/>
      <c r="D176" s="64"/>
      <c r="E176" s="11"/>
      <c r="F176" s="634"/>
      <c r="G176" s="586"/>
      <c r="H176" s="639"/>
      <c r="I176" s="636"/>
      <c r="J176" s="579"/>
      <c r="K176" s="579"/>
      <c r="L176" s="575"/>
      <c r="M176" s="575"/>
      <c r="N176" s="575"/>
      <c r="O176" s="579"/>
      <c r="P176" s="579"/>
      <c r="Q176" s="575"/>
      <c r="R176" s="575"/>
      <c r="S176" s="575"/>
      <c r="T176" s="575"/>
      <c r="U176" s="579"/>
      <c r="V176" s="575"/>
      <c r="W176" s="575"/>
      <c r="X176" s="575"/>
      <c r="Y176" s="575"/>
      <c r="Z176" s="575"/>
      <c r="AA176" s="579"/>
      <c r="AB176" s="575"/>
      <c r="AC176" s="575"/>
      <c r="AD176" s="575"/>
      <c r="AE176" s="575"/>
      <c r="AF176" s="575"/>
      <c r="AG176" s="579"/>
      <c r="AH176" s="575"/>
      <c r="AI176" s="575"/>
      <c r="AJ176" s="575"/>
      <c r="AK176" s="575"/>
      <c r="AL176" s="575"/>
      <c r="AM176" s="579"/>
      <c r="AN176" s="575"/>
      <c r="AO176" s="575"/>
      <c r="AP176" s="575"/>
      <c r="AQ176" s="575"/>
      <c r="AR176" s="575"/>
      <c r="AS176" s="579"/>
      <c r="AT176" s="575"/>
      <c r="AU176" s="575"/>
      <c r="AV176" s="575"/>
      <c r="AW176" s="575"/>
      <c r="AX176" s="575"/>
      <c r="AY176" s="579"/>
      <c r="AZ176" s="575"/>
      <c r="BA176" s="575"/>
      <c r="BB176" s="575"/>
      <c r="BC176" s="575"/>
      <c r="BD176" s="575"/>
      <c r="BE176" s="579"/>
      <c r="BF176" s="575"/>
      <c r="BG176" s="575"/>
      <c r="BH176" s="575"/>
      <c r="BI176" s="575"/>
      <c r="BJ176" s="575"/>
      <c r="BK176" s="579"/>
      <c r="BL176" s="575"/>
      <c r="BM176" s="575"/>
      <c r="BN176" s="575"/>
      <c r="BO176" s="575"/>
      <c r="BP176" s="575"/>
      <c r="BQ176" s="579"/>
      <c r="BR176" s="575"/>
      <c r="BS176" s="575"/>
      <c r="BT176" s="575"/>
      <c r="BU176" s="575"/>
      <c r="BV176" s="575"/>
      <c r="BW176" s="579"/>
      <c r="BX176" s="267"/>
      <c r="BY176" s="267"/>
      <c r="BZ176" s="267"/>
      <c r="CA176" s="267"/>
      <c r="CB176" s="267"/>
      <c r="CC176" s="241"/>
      <c r="CD176" s="214"/>
      <c r="CE176" s="240"/>
      <c r="CF176" s="240"/>
      <c r="CG176" s="240"/>
      <c r="CH176" s="5"/>
    </row>
    <row r="177" spans="1:86" hidden="1" x14ac:dyDescent="0.2">
      <c r="A177" s="11"/>
      <c r="B177" s="11"/>
      <c r="C177" s="11"/>
      <c r="D177" s="64"/>
      <c r="E177" s="11"/>
      <c r="F177" s="634"/>
      <c r="G177" s="586"/>
      <c r="H177" s="639"/>
      <c r="I177" s="636"/>
      <c r="J177" s="579"/>
      <c r="K177" s="579"/>
      <c r="L177" s="575"/>
      <c r="M177" s="575"/>
      <c r="N177" s="575"/>
      <c r="O177" s="579"/>
      <c r="P177" s="579"/>
      <c r="Q177" s="575"/>
      <c r="R177" s="575"/>
      <c r="S177" s="575"/>
      <c r="T177" s="575"/>
      <c r="U177" s="579"/>
      <c r="V177" s="575"/>
      <c r="W177" s="575"/>
      <c r="X177" s="575"/>
      <c r="Y177" s="575"/>
      <c r="Z177" s="575"/>
      <c r="AA177" s="579"/>
      <c r="AB177" s="575"/>
      <c r="AC177" s="575"/>
      <c r="AD177" s="575"/>
      <c r="AE177" s="575"/>
      <c r="AF177" s="575"/>
      <c r="AG177" s="579"/>
      <c r="AH177" s="575"/>
      <c r="AI177" s="575"/>
      <c r="AJ177" s="575"/>
      <c r="AK177" s="575"/>
      <c r="AL177" s="575"/>
      <c r="AM177" s="579"/>
      <c r="AN177" s="575"/>
      <c r="AO177" s="575"/>
      <c r="AP177" s="575"/>
      <c r="AQ177" s="575"/>
      <c r="AR177" s="575"/>
      <c r="AS177" s="579"/>
      <c r="AT177" s="575"/>
      <c r="AU177" s="575"/>
      <c r="AV177" s="575"/>
      <c r="AW177" s="575"/>
      <c r="AX177" s="575"/>
      <c r="AY177" s="579"/>
      <c r="AZ177" s="575"/>
      <c r="BA177" s="575"/>
      <c r="BB177" s="575"/>
      <c r="BC177" s="575"/>
      <c r="BD177" s="575"/>
      <c r="BE177" s="579"/>
      <c r="BF177" s="575"/>
      <c r="BG177" s="575"/>
      <c r="BH177" s="575"/>
      <c r="BI177" s="575"/>
      <c r="BJ177" s="575"/>
      <c r="BK177" s="579"/>
      <c r="BL177" s="575"/>
      <c r="BM177" s="575"/>
      <c r="BN177" s="575"/>
      <c r="BO177" s="575"/>
      <c r="BP177" s="575"/>
      <c r="BQ177" s="579"/>
      <c r="BR177" s="575"/>
      <c r="BS177" s="575"/>
      <c r="BT177" s="575"/>
      <c r="BU177" s="575"/>
      <c r="BV177" s="575"/>
      <c r="BW177" s="579"/>
      <c r="BX177" s="267"/>
      <c r="BY177" s="267"/>
      <c r="BZ177" s="267"/>
      <c r="CA177" s="267"/>
      <c r="CB177" s="267"/>
      <c r="CC177" s="241"/>
      <c r="CD177" s="214"/>
      <c r="CE177" s="240"/>
      <c r="CF177" s="240"/>
      <c r="CG177" s="240"/>
      <c r="CH177" s="5"/>
    </row>
    <row r="178" spans="1:86" hidden="1" x14ac:dyDescent="0.2">
      <c r="A178" s="11"/>
      <c r="B178" s="11"/>
      <c r="C178" s="11"/>
      <c r="D178" s="64"/>
      <c r="E178" s="11"/>
      <c r="F178" s="634"/>
      <c r="G178" s="586"/>
      <c r="H178" s="635"/>
      <c r="I178" s="636"/>
      <c r="J178" s="579"/>
      <c r="K178" s="579"/>
      <c r="L178" s="575"/>
      <c r="M178" s="575"/>
      <c r="N178" s="575"/>
      <c r="O178" s="579"/>
      <c r="P178" s="579"/>
      <c r="Q178" s="575"/>
      <c r="R178" s="575"/>
      <c r="S178" s="575"/>
      <c r="T178" s="575"/>
      <c r="U178" s="579"/>
      <c r="V178" s="575"/>
      <c r="W178" s="575"/>
      <c r="X178" s="575"/>
      <c r="Y178" s="575"/>
      <c r="Z178" s="575"/>
      <c r="AA178" s="579"/>
      <c r="AB178" s="575"/>
      <c r="AC178" s="575"/>
      <c r="AD178" s="575"/>
      <c r="AE178" s="575"/>
      <c r="AF178" s="575"/>
      <c r="AG178" s="579"/>
      <c r="AH178" s="575"/>
      <c r="AI178" s="575"/>
      <c r="AJ178" s="575"/>
      <c r="AK178" s="575"/>
      <c r="AL178" s="575"/>
      <c r="AM178" s="579"/>
      <c r="AN178" s="575"/>
      <c r="AO178" s="575"/>
      <c r="AP178" s="575"/>
      <c r="AQ178" s="575"/>
      <c r="AR178" s="575"/>
      <c r="AS178" s="579"/>
      <c r="AT178" s="575"/>
      <c r="AU178" s="575"/>
      <c r="AV178" s="575"/>
      <c r="AW178" s="575"/>
      <c r="AX178" s="575"/>
      <c r="AY178" s="579"/>
      <c r="AZ178" s="575"/>
      <c r="BA178" s="575"/>
      <c r="BB178" s="575"/>
      <c r="BC178" s="575"/>
      <c r="BD178" s="575"/>
      <c r="BE178" s="579"/>
      <c r="BF178" s="575"/>
      <c r="BG178" s="575"/>
      <c r="BH178" s="575"/>
      <c r="BI178" s="575"/>
      <c r="BJ178" s="575"/>
      <c r="BK178" s="579"/>
      <c r="BL178" s="575"/>
      <c r="BM178" s="575"/>
      <c r="BN178" s="575"/>
      <c r="BO178" s="575"/>
      <c r="BP178" s="575"/>
      <c r="BQ178" s="579"/>
      <c r="BR178" s="575"/>
      <c r="BS178" s="575"/>
      <c r="BT178" s="575"/>
      <c r="BU178" s="575"/>
      <c r="BV178" s="575"/>
      <c r="BW178" s="579"/>
      <c r="BX178" s="267"/>
      <c r="BY178" s="267"/>
      <c r="BZ178" s="267"/>
      <c r="CA178" s="267"/>
      <c r="CB178" s="267"/>
      <c r="CC178" s="241"/>
      <c r="CD178" s="214"/>
      <c r="CE178" s="240"/>
      <c r="CF178" s="240"/>
      <c r="CG178" s="240"/>
      <c r="CH178" s="5"/>
    </row>
    <row r="179" spans="1:86" hidden="1" x14ac:dyDescent="0.2">
      <c r="A179" s="11"/>
      <c r="B179" s="11"/>
      <c r="C179" s="11"/>
      <c r="D179" s="64"/>
      <c r="E179" s="11"/>
      <c r="F179" s="634"/>
      <c r="G179" s="679"/>
      <c r="H179" s="635"/>
      <c r="I179" s="636"/>
      <c r="J179" s="579"/>
      <c r="K179" s="579"/>
      <c r="L179" s="575"/>
      <c r="M179" s="575"/>
      <c r="N179" s="575"/>
      <c r="O179" s="579"/>
      <c r="P179" s="579"/>
      <c r="Q179" s="575"/>
      <c r="R179" s="575"/>
      <c r="S179" s="575"/>
      <c r="T179" s="575"/>
      <c r="U179" s="579"/>
      <c r="V179" s="575"/>
      <c r="W179" s="575"/>
      <c r="X179" s="575"/>
      <c r="Y179" s="575"/>
      <c r="Z179" s="575"/>
      <c r="AA179" s="579"/>
      <c r="AB179" s="575"/>
      <c r="AC179" s="575"/>
      <c r="AD179" s="575"/>
      <c r="AE179" s="575"/>
      <c r="AF179" s="575"/>
      <c r="AG179" s="579"/>
      <c r="AH179" s="575"/>
      <c r="AI179" s="575"/>
      <c r="AJ179" s="575"/>
      <c r="AK179" s="575"/>
      <c r="AL179" s="575"/>
      <c r="AM179" s="579"/>
      <c r="AN179" s="575"/>
      <c r="AO179" s="575"/>
      <c r="AP179" s="575"/>
      <c r="AQ179" s="575"/>
      <c r="AR179" s="575"/>
      <c r="AS179" s="579"/>
      <c r="AT179" s="575"/>
      <c r="AU179" s="575"/>
      <c r="AV179" s="575"/>
      <c r="AW179" s="575"/>
      <c r="AX179" s="575"/>
      <c r="AY179" s="579"/>
      <c r="AZ179" s="575"/>
      <c r="BA179" s="575"/>
      <c r="BB179" s="575"/>
      <c r="BC179" s="575"/>
      <c r="BD179" s="575"/>
      <c r="BE179" s="579"/>
      <c r="BF179" s="575"/>
      <c r="BG179" s="575"/>
      <c r="BH179" s="575"/>
      <c r="BI179" s="575"/>
      <c r="BJ179" s="575"/>
      <c r="BK179" s="579"/>
      <c r="BL179" s="575"/>
      <c r="BM179" s="575"/>
      <c r="BN179" s="575"/>
      <c r="BO179" s="575"/>
      <c r="BP179" s="575"/>
      <c r="BQ179" s="579"/>
      <c r="BR179" s="575"/>
      <c r="BS179" s="575"/>
      <c r="BT179" s="575"/>
      <c r="BU179" s="575"/>
      <c r="BV179" s="575"/>
      <c r="BW179" s="579"/>
      <c r="BX179" s="267"/>
      <c r="BY179" s="267"/>
      <c r="BZ179" s="267"/>
      <c r="CA179" s="267"/>
      <c r="CB179" s="267"/>
      <c r="CC179" s="241"/>
      <c r="CD179" s="214"/>
      <c r="CE179" s="240"/>
      <c r="CF179" s="240"/>
      <c r="CG179" s="240"/>
      <c r="CH179" s="5"/>
    </row>
    <row r="180" spans="1:86" hidden="1" x14ac:dyDescent="0.2">
      <c r="A180" s="11"/>
      <c r="B180" s="11"/>
      <c r="C180" s="11"/>
      <c r="D180" s="64"/>
      <c r="E180" s="11"/>
      <c r="F180" s="634"/>
      <c r="G180" s="586"/>
      <c r="H180" s="637"/>
      <c r="I180" s="636"/>
      <c r="J180" s="579"/>
      <c r="K180" s="579"/>
      <c r="L180" s="575"/>
      <c r="M180" s="575"/>
      <c r="N180" s="575"/>
      <c r="O180" s="579"/>
      <c r="P180" s="579"/>
      <c r="Q180" s="575"/>
      <c r="R180" s="575"/>
      <c r="S180" s="575"/>
      <c r="T180" s="575"/>
      <c r="U180" s="579"/>
      <c r="V180" s="575"/>
      <c r="W180" s="575"/>
      <c r="X180" s="575"/>
      <c r="Y180" s="575"/>
      <c r="Z180" s="575"/>
      <c r="AA180" s="579"/>
      <c r="AB180" s="575"/>
      <c r="AC180" s="575"/>
      <c r="AD180" s="575"/>
      <c r="AE180" s="575"/>
      <c r="AF180" s="575"/>
      <c r="AG180" s="579"/>
      <c r="AH180" s="575"/>
      <c r="AI180" s="575"/>
      <c r="AJ180" s="575"/>
      <c r="AK180" s="575"/>
      <c r="AL180" s="575"/>
      <c r="AM180" s="579"/>
      <c r="AN180" s="575"/>
      <c r="AO180" s="575"/>
      <c r="AP180" s="575"/>
      <c r="AQ180" s="575"/>
      <c r="AR180" s="575"/>
      <c r="AS180" s="579"/>
      <c r="AT180" s="575"/>
      <c r="AU180" s="575"/>
      <c r="AV180" s="575"/>
      <c r="AW180" s="575"/>
      <c r="AX180" s="575"/>
      <c r="AY180" s="579"/>
      <c r="AZ180" s="575"/>
      <c r="BA180" s="575"/>
      <c r="BB180" s="575"/>
      <c r="BC180" s="575"/>
      <c r="BD180" s="575"/>
      <c r="BE180" s="579"/>
      <c r="BF180" s="575"/>
      <c r="BG180" s="575"/>
      <c r="BH180" s="575"/>
      <c r="BI180" s="575"/>
      <c r="BJ180" s="575"/>
      <c r="BK180" s="579"/>
      <c r="BL180" s="575"/>
      <c r="BM180" s="575"/>
      <c r="BN180" s="575"/>
      <c r="BO180" s="575"/>
      <c r="BP180" s="575"/>
      <c r="BQ180" s="579"/>
      <c r="BR180" s="575"/>
      <c r="BS180" s="575"/>
      <c r="BT180" s="575"/>
      <c r="BU180" s="575"/>
      <c r="BV180" s="575"/>
      <c r="BW180" s="579"/>
      <c r="BX180" s="267"/>
      <c r="BY180" s="267"/>
      <c r="BZ180" s="267"/>
      <c r="CA180" s="267"/>
      <c r="CB180" s="267"/>
      <c r="CC180" s="241"/>
      <c r="CD180" s="214"/>
      <c r="CE180" s="240"/>
      <c r="CF180" s="240"/>
      <c r="CG180" s="240"/>
      <c r="CH180" s="5"/>
    </row>
    <row r="181" spans="1:86" hidden="1" x14ac:dyDescent="0.2">
      <c r="A181" s="11"/>
      <c r="B181" s="11"/>
      <c r="C181" s="11"/>
      <c r="D181" s="64"/>
      <c r="E181" s="11"/>
      <c r="F181" s="634"/>
      <c r="G181" s="586"/>
      <c r="H181" s="637"/>
      <c r="I181" s="636"/>
      <c r="J181" s="579"/>
      <c r="K181" s="579"/>
      <c r="L181" s="575"/>
      <c r="M181" s="575"/>
      <c r="N181" s="575"/>
      <c r="O181" s="579"/>
      <c r="P181" s="579"/>
      <c r="Q181" s="575"/>
      <c r="R181" s="575"/>
      <c r="S181" s="575"/>
      <c r="T181" s="575"/>
      <c r="U181" s="579"/>
      <c r="V181" s="575"/>
      <c r="W181" s="575"/>
      <c r="X181" s="575"/>
      <c r="Y181" s="575"/>
      <c r="Z181" s="575"/>
      <c r="AA181" s="579"/>
      <c r="AB181" s="575"/>
      <c r="AC181" s="575"/>
      <c r="AD181" s="575"/>
      <c r="AE181" s="575"/>
      <c r="AF181" s="575"/>
      <c r="AG181" s="579"/>
      <c r="AH181" s="575"/>
      <c r="AI181" s="575"/>
      <c r="AJ181" s="575"/>
      <c r="AK181" s="575"/>
      <c r="AL181" s="575"/>
      <c r="AM181" s="579"/>
      <c r="AN181" s="575"/>
      <c r="AO181" s="575"/>
      <c r="AP181" s="575"/>
      <c r="AQ181" s="575"/>
      <c r="AR181" s="575"/>
      <c r="AS181" s="579"/>
      <c r="AT181" s="575"/>
      <c r="AU181" s="575"/>
      <c r="AV181" s="575"/>
      <c r="AW181" s="575"/>
      <c r="AX181" s="575"/>
      <c r="AY181" s="579"/>
      <c r="AZ181" s="575"/>
      <c r="BA181" s="575"/>
      <c r="BB181" s="575"/>
      <c r="BC181" s="575"/>
      <c r="BD181" s="575"/>
      <c r="BE181" s="579"/>
      <c r="BF181" s="575"/>
      <c r="BG181" s="575"/>
      <c r="BH181" s="575"/>
      <c r="BI181" s="575"/>
      <c r="BJ181" s="575"/>
      <c r="BK181" s="579"/>
      <c r="BL181" s="575"/>
      <c r="BM181" s="575"/>
      <c r="BN181" s="575"/>
      <c r="BO181" s="575"/>
      <c r="BP181" s="575"/>
      <c r="BQ181" s="579"/>
      <c r="BR181" s="575"/>
      <c r="BS181" s="575"/>
      <c r="BT181" s="575"/>
      <c r="BU181" s="575"/>
      <c r="BV181" s="575"/>
      <c r="BW181" s="579"/>
      <c r="BX181" s="267"/>
      <c r="BY181" s="267"/>
      <c r="BZ181" s="267"/>
      <c r="CA181" s="267"/>
      <c r="CB181" s="267"/>
      <c r="CC181" s="241"/>
      <c r="CD181" s="214"/>
      <c r="CE181" s="240"/>
      <c r="CF181" s="240"/>
      <c r="CG181" s="240"/>
      <c r="CH181" s="5"/>
    </row>
    <row r="182" spans="1:86" hidden="1" x14ac:dyDescent="0.2">
      <c r="A182" s="17"/>
      <c r="B182" s="17"/>
      <c r="C182" s="17"/>
      <c r="D182" s="71"/>
      <c r="E182" s="17"/>
      <c r="F182" s="641"/>
      <c r="G182" s="592"/>
      <c r="H182" s="642"/>
      <c r="I182" s="643"/>
      <c r="J182" s="579"/>
      <c r="K182" s="579"/>
      <c r="L182" s="575"/>
      <c r="M182" s="575"/>
      <c r="N182" s="575"/>
      <c r="O182" s="579"/>
      <c r="P182" s="579"/>
      <c r="Q182" s="575"/>
      <c r="R182" s="575"/>
      <c r="S182" s="575"/>
      <c r="T182" s="575"/>
      <c r="U182" s="579"/>
      <c r="V182" s="575"/>
      <c r="W182" s="575"/>
      <c r="X182" s="575"/>
      <c r="Y182" s="575"/>
      <c r="Z182" s="575"/>
      <c r="AA182" s="579"/>
      <c r="AB182" s="575"/>
      <c r="AC182" s="575"/>
      <c r="AD182" s="575"/>
      <c r="AE182" s="575"/>
      <c r="AF182" s="575"/>
      <c r="AG182" s="579"/>
      <c r="AH182" s="575"/>
      <c r="AI182" s="575"/>
      <c r="AJ182" s="575"/>
      <c r="AK182" s="575"/>
      <c r="AL182" s="575"/>
      <c r="AM182" s="579"/>
      <c r="AN182" s="575"/>
      <c r="AO182" s="575"/>
      <c r="AP182" s="575"/>
      <c r="AQ182" s="575"/>
      <c r="AR182" s="575"/>
      <c r="AS182" s="579"/>
      <c r="AT182" s="575"/>
      <c r="AU182" s="575"/>
      <c r="AV182" s="575"/>
      <c r="AW182" s="575"/>
      <c r="AX182" s="575"/>
      <c r="AY182" s="579"/>
      <c r="AZ182" s="575"/>
      <c r="BA182" s="575"/>
      <c r="BB182" s="575"/>
      <c r="BC182" s="575"/>
      <c r="BD182" s="575"/>
      <c r="BE182" s="579"/>
      <c r="BF182" s="575"/>
      <c r="BG182" s="575"/>
      <c r="BH182" s="575"/>
      <c r="BI182" s="575"/>
      <c r="BJ182" s="575"/>
      <c r="BK182" s="579"/>
      <c r="BL182" s="575"/>
      <c r="BM182" s="575"/>
      <c r="BN182" s="575"/>
      <c r="BO182" s="575"/>
      <c r="BP182" s="575"/>
      <c r="BQ182" s="579"/>
      <c r="BR182" s="575"/>
      <c r="BS182" s="575"/>
      <c r="BT182" s="575"/>
      <c r="BU182" s="575"/>
      <c r="BV182" s="575"/>
      <c r="BW182" s="579"/>
      <c r="BX182" s="267"/>
      <c r="BY182" s="267"/>
      <c r="BZ182" s="267"/>
      <c r="CA182" s="267"/>
      <c r="CB182" s="267"/>
      <c r="CC182" s="241"/>
      <c r="CD182" s="214"/>
      <c r="CE182" s="240"/>
      <c r="CF182" s="240"/>
      <c r="CG182" s="240"/>
      <c r="CH182" s="5"/>
    </row>
    <row r="183" spans="1:86" hidden="1" x14ac:dyDescent="0.2">
      <c r="A183" s="17"/>
      <c r="B183" s="17"/>
      <c r="C183" s="17"/>
      <c r="D183" s="71"/>
      <c r="E183" s="17"/>
      <c r="F183" s="641"/>
      <c r="G183" s="592"/>
      <c r="H183" s="642"/>
      <c r="I183" s="643"/>
      <c r="J183" s="579"/>
      <c r="K183" s="579"/>
      <c r="L183" s="575"/>
      <c r="M183" s="575"/>
      <c r="N183" s="575"/>
      <c r="O183" s="579"/>
      <c r="P183" s="579"/>
      <c r="Q183" s="575"/>
      <c r="R183" s="575"/>
      <c r="S183" s="575"/>
      <c r="T183" s="575"/>
      <c r="U183" s="579"/>
      <c r="V183" s="575"/>
      <c r="W183" s="575"/>
      <c r="X183" s="575"/>
      <c r="Y183" s="575"/>
      <c r="Z183" s="575"/>
      <c r="AA183" s="579"/>
      <c r="AB183" s="575"/>
      <c r="AC183" s="575"/>
      <c r="AD183" s="575"/>
      <c r="AE183" s="575"/>
      <c r="AF183" s="575"/>
      <c r="AG183" s="579"/>
      <c r="AH183" s="575"/>
      <c r="AI183" s="575"/>
      <c r="AJ183" s="575"/>
      <c r="AK183" s="575"/>
      <c r="AL183" s="575"/>
      <c r="AM183" s="579"/>
      <c r="AN183" s="575"/>
      <c r="AO183" s="575"/>
      <c r="AP183" s="575"/>
      <c r="AQ183" s="575"/>
      <c r="AR183" s="575"/>
      <c r="AS183" s="579"/>
      <c r="AT183" s="575"/>
      <c r="AU183" s="575"/>
      <c r="AV183" s="575"/>
      <c r="AW183" s="575"/>
      <c r="AX183" s="575"/>
      <c r="AY183" s="579"/>
      <c r="AZ183" s="575"/>
      <c r="BA183" s="575"/>
      <c r="BB183" s="575"/>
      <c r="BC183" s="575"/>
      <c r="BD183" s="575"/>
      <c r="BE183" s="579"/>
      <c r="BF183" s="575"/>
      <c r="BG183" s="575"/>
      <c r="BH183" s="575"/>
      <c r="BI183" s="575"/>
      <c r="BJ183" s="575"/>
      <c r="BK183" s="579"/>
      <c r="BL183" s="575"/>
      <c r="BM183" s="575"/>
      <c r="BN183" s="575"/>
      <c r="BO183" s="575"/>
      <c r="BP183" s="575"/>
      <c r="BQ183" s="579"/>
      <c r="BR183" s="575"/>
      <c r="BS183" s="575"/>
      <c r="BT183" s="575"/>
      <c r="BU183" s="575"/>
      <c r="BV183" s="575"/>
      <c r="BW183" s="579"/>
      <c r="BX183" s="267"/>
      <c r="BY183" s="267"/>
      <c r="BZ183" s="267"/>
      <c r="CA183" s="267"/>
      <c r="CB183" s="267"/>
      <c r="CC183" s="241"/>
      <c r="CD183" s="214"/>
      <c r="CE183" s="240"/>
      <c r="CF183" s="240"/>
      <c r="CG183" s="240"/>
      <c r="CH183" s="5"/>
    </row>
    <row r="184" spans="1:86" hidden="1" x14ac:dyDescent="0.2">
      <c r="A184" s="17"/>
      <c r="B184" s="17"/>
      <c r="C184" s="17"/>
      <c r="D184" s="71"/>
      <c r="E184" s="17"/>
      <c r="F184" s="641"/>
      <c r="G184" s="592"/>
      <c r="H184" s="642"/>
      <c r="I184" s="680"/>
      <c r="J184" s="579"/>
      <c r="K184" s="579"/>
      <c r="L184" s="575"/>
      <c r="M184" s="575"/>
      <c r="N184" s="575"/>
      <c r="O184" s="579"/>
      <c r="P184" s="579"/>
      <c r="Q184" s="575"/>
      <c r="R184" s="575"/>
      <c r="S184" s="575"/>
      <c r="T184" s="575"/>
      <c r="U184" s="579"/>
      <c r="V184" s="575"/>
      <c r="W184" s="575"/>
      <c r="X184" s="575"/>
      <c r="Y184" s="575"/>
      <c r="Z184" s="575"/>
      <c r="AA184" s="579"/>
      <c r="AB184" s="575"/>
      <c r="AC184" s="575"/>
      <c r="AD184" s="575"/>
      <c r="AE184" s="575"/>
      <c r="AF184" s="575"/>
      <c r="AG184" s="579"/>
      <c r="AH184" s="575"/>
      <c r="AI184" s="575"/>
      <c r="AJ184" s="575"/>
      <c r="AK184" s="575"/>
      <c r="AL184" s="575"/>
      <c r="AM184" s="579"/>
      <c r="AN184" s="575"/>
      <c r="AO184" s="575"/>
      <c r="AP184" s="575"/>
      <c r="AQ184" s="575"/>
      <c r="AR184" s="575"/>
      <c r="AS184" s="579"/>
      <c r="AT184" s="575"/>
      <c r="AU184" s="575"/>
      <c r="AV184" s="575"/>
      <c r="AW184" s="575"/>
      <c r="AX184" s="575"/>
      <c r="AY184" s="579"/>
      <c r="AZ184" s="575"/>
      <c r="BA184" s="575"/>
      <c r="BB184" s="575"/>
      <c r="BC184" s="575"/>
      <c r="BD184" s="575"/>
      <c r="BE184" s="579"/>
      <c r="BF184" s="575"/>
      <c r="BG184" s="575"/>
      <c r="BH184" s="575"/>
      <c r="BI184" s="575"/>
      <c r="BJ184" s="575"/>
      <c r="BK184" s="579"/>
      <c r="BL184" s="575"/>
      <c r="BM184" s="575"/>
      <c r="BN184" s="575"/>
      <c r="BO184" s="575"/>
      <c r="BP184" s="575"/>
      <c r="BQ184" s="579"/>
      <c r="BR184" s="575"/>
      <c r="BS184" s="575"/>
      <c r="BT184" s="575"/>
      <c r="BU184" s="575"/>
      <c r="BV184" s="575"/>
      <c r="BW184" s="579"/>
      <c r="BX184" s="267"/>
      <c r="BY184" s="267"/>
      <c r="BZ184" s="267"/>
      <c r="CA184" s="267"/>
      <c r="CB184" s="267"/>
      <c r="CC184" s="241"/>
      <c r="CD184" s="214"/>
      <c r="CE184" s="240"/>
      <c r="CF184" s="240"/>
      <c r="CG184" s="240"/>
      <c r="CH184" s="5"/>
    </row>
    <row r="185" spans="1:86" hidden="1" x14ac:dyDescent="0.2">
      <c r="A185" s="22"/>
      <c r="B185" s="111"/>
      <c r="C185" s="93"/>
      <c r="D185" s="52"/>
      <c r="E185" s="22"/>
      <c r="F185" s="624"/>
      <c r="G185" s="625"/>
      <c r="H185" s="600"/>
      <c r="I185" s="682"/>
      <c r="J185" s="579"/>
      <c r="K185" s="579"/>
      <c r="L185" s="575"/>
      <c r="M185" s="575"/>
      <c r="N185" s="575"/>
      <c r="O185" s="579"/>
      <c r="P185" s="579"/>
      <c r="Q185" s="575"/>
      <c r="R185" s="575"/>
      <c r="S185" s="575"/>
      <c r="T185" s="575"/>
      <c r="U185" s="579"/>
      <c r="V185" s="575"/>
      <c r="W185" s="575"/>
      <c r="X185" s="575"/>
      <c r="Y185" s="575"/>
      <c r="Z185" s="575"/>
      <c r="AA185" s="579"/>
      <c r="AB185" s="575"/>
      <c r="AC185" s="575"/>
      <c r="AD185" s="575"/>
      <c r="AE185" s="575"/>
      <c r="AF185" s="575"/>
      <c r="AG185" s="579"/>
      <c r="AH185" s="575"/>
      <c r="AI185" s="575"/>
      <c r="AJ185" s="575"/>
      <c r="AK185" s="575"/>
      <c r="AL185" s="575"/>
      <c r="AM185" s="579"/>
      <c r="AN185" s="575"/>
      <c r="AO185" s="575"/>
      <c r="AP185" s="575"/>
      <c r="AQ185" s="575"/>
      <c r="AR185" s="575"/>
      <c r="AS185" s="579"/>
      <c r="AT185" s="575"/>
      <c r="AU185" s="575"/>
      <c r="AV185" s="575"/>
      <c r="AW185" s="575"/>
      <c r="AX185" s="575"/>
      <c r="AY185" s="579"/>
      <c r="AZ185" s="575"/>
      <c r="BA185" s="575"/>
      <c r="BB185" s="575"/>
      <c r="BC185" s="575"/>
      <c r="BD185" s="575"/>
      <c r="BE185" s="579"/>
      <c r="BF185" s="575"/>
      <c r="BG185" s="575"/>
      <c r="BH185" s="575"/>
      <c r="BI185" s="575"/>
      <c r="BJ185" s="575"/>
      <c r="BK185" s="579"/>
      <c r="BL185" s="575"/>
      <c r="BM185" s="575"/>
      <c r="BN185" s="575"/>
      <c r="BO185" s="575"/>
      <c r="BP185" s="575"/>
      <c r="BQ185" s="579"/>
      <c r="BR185" s="575"/>
      <c r="BS185" s="575"/>
      <c r="BT185" s="575"/>
      <c r="BU185" s="575"/>
      <c r="BV185" s="575"/>
      <c r="BW185" s="579"/>
      <c r="BX185" s="267"/>
      <c r="BY185" s="267"/>
      <c r="BZ185" s="267"/>
      <c r="CA185" s="267"/>
      <c r="CB185" s="267"/>
      <c r="CC185" s="241"/>
      <c r="CD185" s="214"/>
      <c r="CE185" s="240"/>
      <c r="CF185" s="240"/>
      <c r="CG185" s="240"/>
      <c r="CH185" s="5"/>
    </row>
    <row r="186" spans="1:86" hidden="1" x14ac:dyDescent="0.2">
      <c r="A186" s="22"/>
      <c r="B186" s="22"/>
      <c r="C186" s="93"/>
      <c r="D186" s="52"/>
      <c r="E186" s="22"/>
      <c r="F186" s="624"/>
      <c r="G186" s="625"/>
      <c r="H186" s="645"/>
      <c r="I186" s="624"/>
      <c r="J186" s="579"/>
      <c r="K186" s="579"/>
      <c r="L186" s="575"/>
      <c r="M186" s="575"/>
      <c r="N186" s="575"/>
      <c r="O186" s="579"/>
      <c r="P186" s="579"/>
      <c r="Q186" s="575"/>
      <c r="R186" s="575"/>
      <c r="S186" s="575"/>
      <c r="T186" s="575"/>
      <c r="U186" s="579"/>
      <c r="V186" s="575"/>
      <c r="W186" s="575"/>
      <c r="X186" s="575"/>
      <c r="Y186" s="575"/>
      <c r="Z186" s="575"/>
      <c r="AA186" s="579"/>
      <c r="AB186" s="575"/>
      <c r="AC186" s="575"/>
      <c r="AD186" s="575"/>
      <c r="AE186" s="575"/>
      <c r="AF186" s="575"/>
      <c r="AG186" s="579"/>
      <c r="AH186" s="575"/>
      <c r="AI186" s="575"/>
      <c r="AJ186" s="575"/>
      <c r="AK186" s="575"/>
      <c r="AL186" s="575"/>
      <c r="AM186" s="579"/>
      <c r="AN186" s="575"/>
      <c r="AO186" s="575"/>
      <c r="AP186" s="575"/>
      <c r="AQ186" s="575"/>
      <c r="AR186" s="575"/>
      <c r="AS186" s="579"/>
      <c r="AT186" s="575"/>
      <c r="AU186" s="575"/>
      <c r="AV186" s="575"/>
      <c r="AW186" s="575"/>
      <c r="AX186" s="575"/>
      <c r="AY186" s="579"/>
      <c r="AZ186" s="575"/>
      <c r="BA186" s="575"/>
      <c r="BB186" s="575"/>
      <c r="BC186" s="575"/>
      <c r="BD186" s="575"/>
      <c r="BE186" s="579"/>
      <c r="BF186" s="575"/>
      <c r="BG186" s="575"/>
      <c r="BH186" s="575"/>
      <c r="BI186" s="575"/>
      <c r="BJ186" s="575"/>
      <c r="BK186" s="579"/>
      <c r="BL186" s="575"/>
      <c r="BM186" s="575"/>
      <c r="BN186" s="575"/>
      <c r="BO186" s="575"/>
      <c r="BP186" s="575"/>
      <c r="BQ186" s="579"/>
      <c r="BR186" s="575"/>
      <c r="BS186" s="575"/>
      <c r="BT186" s="575"/>
      <c r="BU186" s="575"/>
      <c r="BV186" s="575"/>
      <c r="BW186" s="579"/>
      <c r="BX186" s="267"/>
      <c r="BY186" s="267"/>
      <c r="BZ186" s="267"/>
      <c r="CA186" s="267"/>
      <c r="CB186" s="267"/>
      <c r="CC186" s="241"/>
      <c r="CD186" s="214"/>
      <c r="CE186" s="240"/>
      <c r="CF186" s="240"/>
      <c r="CG186" s="240"/>
      <c r="CH186" s="5"/>
    </row>
    <row r="187" spans="1:86" hidden="1" x14ac:dyDescent="0.2">
      <c r="A187" s="22"/>
      <c r="B187" s="22"/>
      <c r="C187" s="51"/>
      <c r="D187" s="52"/>
      <c r="E187" s="22"/>
      <c r="F187" s="624"/>
      <c r="G187" s="625"/>
      <c r="H187" s="600"/>
      <c r="I187" s="666"/>
      <c r="J187" s="579"/>
      <c r="K187" s="579"/>
      <c r="L187" s="575"/>
      <c r="M187" s="575"/>
      <c r="N187" s="575"/>
      <c r="O187" s="579"/>
      <c r="P187" s="579"/>
      <c r="Q187" s="575"/>
      <c r="R187" s="575"/>
      <c r="S187" s="575"/>
      <c r="T187" s="575"/>
      <c r="U187" s="579"/>
      <c r="V187" s="575"/>
      <c r="W187" s="575"/>
      <c r="X187" s="575"/>
      <c r="Y187" s="575"/>
      <c r="Z187" s="575"/>
      <c r="AA187" s="579"/>
      <c r="AB187" s="575"/>
      <c r="AC187" s="575"/>
      <c r="AD187" s="575"/>
      <c r="AE187" s="575"/>
      <c r="AF187" s="575"/>
      <c r="AG187" s="579"/>
      <c r="AH187" s="575"/>
      <c r="AI187" s="575"/>
      <c r="AJ187" s="575"/>
      <c r="AK187" s="575"/>
      <c r="AL187" s="575"/>
      <c r="AM187" s="579"/>
      <c r="AN187" s="575"/>
      <c r="AO187" s="575"/>
      <c r="AP187" s="575"/>
      <c r="AQ187" s="575"/>
      <c r="AR187" s="575"/>
      <c r="AS187" s="579"/>
      <c r="AT187" s="575"/>
      <c r="AU187" s="575"/>
      <c r="AV187" s="575"/>
      <c r="AW187" s="575"/>
      <c r="AX187" s="575"/>
      <c r="AY187" s="579"/>
      <c r="AZ187" s="575"/>
      <c r="BA187" s="575"/>
      <c r="BB187" s="575"/>
      <c r="BC187" s="575"/>
      <c r="BD187" s="575"/>
      <c r="BE187" s="579"/>
      <c r="BF187" s="575"/>
      <c r="BG187" s="575"/>
      <c r="BH187" s="575"/>
      <c r="BI187" s="575"/>
      <c r="BJ187" s="575"/>
      <c r="BK187" s="579"/>
      <c r="BL187" s="575"/>
      <c r="BM187" s="575"/>
      <c r="BN187" s="575"/>
      <c r="BO187" s="575"/>
      <c r="BP187" s="575"/>
      <c r="BQ187" s="579"/>
      <c r="BR187" s="575"/>
      <c r="BS187" s="575"/>
      <c r="BT187" s="575"/>
      <c r="BU187" s="575"/>
      <c r="BV187" s="575"/>
      <c r="BW187" s="579"/>
      <c r="BX187" s="267"/>
      <c r="BY187" s="267"/>
      <c r="BZ187" s="267"/>
      <c r="CA187" s="267"/>
      <c r="CB187" s="267"/>
      <c r="CC187" s="241"/>
      <c r="CD187" s="214"/>
      <c r="CE187" s="240"/>
      <c r="CF187" s="240"/>
      <c r="CG187" s="240"/>
      <c r="CH187" s="5"/>
    </row>
    <row r="188" spans="1:86" hidden="1" x14ac:dyDescent="0.2">
      <c r="A188" s="22"/>
      <c r="B188" s="22"/>
      <c r="C188" s="51"/>
      <c r="D188" s="31"/>
      <c r="E188" s="22"/>
      <c r="F188" s="624"/>
      <c r="G188" s="599"/>
      <c r="H188" s="605"/>
      <c r="I188" s="646"/>
      <c r="J188" s="579"/>
      <c r="K188" s="579"/>
      <c r="L188" s="575"/>
      <c r="M188" s="575"/>
      <c r="N188" s="575"/>
      <c r="O188" s="579"/>
      <c r="P188" s="579"/>
      <c r="Q188" s="575"/>
      <c r="R188" s="575"/>
      <c r="S188" s="575"/>
      <c r="T188" s="575"/>
      <c r="U188" s="579"/>
      <c r="V188" s="575"/>
      <c r="W188" s="575"/>
      <c r="X188" s="575"/>
      <c r="Y188" s="575"/>
      <c r="Z188" s="575"/>
      <c r="AA188" s="579"/>
      <c r="AB188" s="575"/>
      <c r="AC188" s="575"/>
      <c r="AD188" s="575"/>
      <c r="AE188" s="575"/>
      <c r="AF188" s="575"/>
      <c r="AG188" s="579"/>
      <c r="AH188" s="575"/>
      <c r="AI188" s="575"/>
      <c r="AJ188" s="575"/>
      <c r="AK188" s="575"/>
      <c r="AL188" s="575"/>
      <c r="AM188" s="579"/>
      <c r="AN188" s="575"/>
      <c r="AO188" s="575"/>
      <c r="AP188" s="575"/>
      <c r="AQ188" s="575"/>
      <c r="AR188" s="575"/>
      <c r="AS188" s="579"/>
      <c r="AT188" s="575"/>
      <c r="AU188" s="575"/>
      <c r="AV188" s="575"/>
      <c r="AW188" s="575"/>
      <c r="AX188" s="575"/>
      <c r="AY188" s="579"/>
      <c r="AZ188" s="575"/>
      <c r="BA188" s="575"/>
      <c r="BB188" s="575"/>
      <c r="BC188" s="575"/>
      <c r="BD188" s="575"/>
      <c r="BE188" s="579"/>
      <c r="BF188" s="575"/>
      <c r="BG188" s="575"/>
      <c r="BH188" s="575"/>
      <c r="BI188" s="575"/>
      <c r="BJ188" s="575"/>
      <c r="BK188" s="579"/>
      <c r="BL188" s="575"/>
      <c r="BM188" s="575"/>
      <c r="BN188" s="575"/>
      <c r="BO188" s="575"/>
      <c r="BP188" s="575"/>
      <c r="BQ188" s="579"/>
      <c r="BR188" s="575"/>
      <c r="BS188" s="575"/>
      <c r="BT188" s="575"/>
      <c r="BU188" s="575"/>
      <c r="BV188" s="575"/>
      <c r="BW188" s="579"/>
      <c r="BX188" s="267"/>
      <c r="BY188" s="267"/>
      <c r="BZ188" s="267"/>
      <c r="CA188" s="267"/>
      <c r="CB188" s="267"/>
      <c r="CC188" s="241"/>
      <c r="CD188" s="214"/>
      <c r="CE188" s="240"/>
      <c r="CF188" s="240"/>
      <c r="CG188" s="240"/>
      <c r="CH188" s="5"/>
    </row>
    <row r="189" spans="1:86" hidden="1" x14ac:dyDescent="0.2">
      <c r="A189" s="22"/>
      <c r="B189" s="22"/>
      <c r="C189" s="51"/>
      <c r="D189" s="33"/>
      <c r="E189" s="22"/>
      <c r="F189" s="624"/>
      <c r="G189" s="599"/>
      <c r="H189" s="605"/>
      <c r="I189" s="646"/>
      <c r="J189" s="579"/>
      <c r="K189" s="579"/>
      <c r="L189" s="575"/>
      <c r="M189" s="575"/>
      <c r="N189" s="575"/>
      <c r="O189" s="579"/>
      <c r="P189" s="579"/>
      <c r="Q189" s="575"/>
      <c r="R189" s="575"/>
      <c r="S189" s="575"/>
      <c r="T189" s="575"/>
      <c r="U189" s="579"/>
      <c r="V189" s="575"/>
      <c r="W189" s="575"/>
      <c r="X189" s="575"/>
      <c r="Y189" s="575"/>
      <c r="Z189" s="575"/>
      <c r="AA189" s="579"/>
      <c r="AB189" s="575"/>
      <c r="AC189" s="575"/>
      <c r="AD189" s="575"/>
      <c r="AE189" s="575"/>
      <c r="AF189" s="575"/>
      <c r="AG189" s="579"/>
      <c r="AH189" s="575"/>
      <c r="AI189" s="575"/>
      <c r="AJ189" s="575"/>
      <c r="AK189" s="575"/>
      <c r="AL189" s="575"/>
      <c r="AM189" s="579"/>
      <c r="AN189" s="575"/>
      <c r="AO189" s="575"/>
      <c r="AP189" s="575"/>
      <c r="AQ189" s="575"/>
      <c r="AR189" s="575"/>
      <c r="AS189" s="579"/>
      <c r="AT189" s="575"/>
      <c r="AU189" s="575"/>
      <c r="AV189" s="575"/>
      <c r="AW189" s="575"/>
      <c r="AX189" s="575"/>
      <c r="AY189" s="579"/>
      <c r="AZ189" s="575"/>
      <c r="BA189" s="575"/>
      <c r="BB189" s="575"/>
      <c r="BC189" s="575"/>
      <c r="BD189" s="575"/>
      <c r="BE189" s="579"/>
      <c r="BF189" s="575"/>
      <c r="BG189" s="575"/>
      <c r="BH189" s="575"/>
      <c r="BI189" s="575"/>
      <c r="BJ189" s="575"/>
      <c r="BK189" s="579"/>
      <c r="BL189" s="575"/>
      <c r="BM189" s="575"/>
      <c r="BN189" s="575"/>
      <c r="BO189" s="575"/>
      <c r="BP189" s="575"/>
      <c r="BQ189" s="579"/>
      <c r="BR189" s="575"/>
      <c r="BS189" s="575"/>
      <c r="BT189" s="575"/>
      <c r="BU189" s="575"/>
      <c r="BV189" s="575"/>
      <c r="BW189" s="579"/>
      <c r="BX189" s="267"/>
      <c r="BY189" s="267"/>
      <c r="BZ189" s="267"/>
      <c r="CA189" s="267"/>
      <c r="CB189" s="267"/>
      <c r="CC189" s="241"/>
      <c r="CD189" s="214"/>
      <c r="CE189" s="240"/>
      <c r="CF189" s="240"/>
      <c r="CG189" s="240"/>
      <c r="CH189" s="5"/>
    </row>
    <row r="190" spans="1:86" hidden="1" x14ac:dyDescent="0.2">
      <c r="A190" s="22"/>
      <c r="B190" s="22"/>
      <c r="C190" s="22"/>
      <c r="D190" s="34"/>
      <c r="E190" s="22"/>
      <c r="F190" s="607"/>
      <c r="G190" s="620"/>
      <c r="H190" s="609"/>
      <c r="I190" s="601"/>
      <c r="J190" s="579"/>
      <c r="K190" s="579"/>
      <c r="L190" s="575"/>
      <c r="M190" s="575"/>
      <c r="N190" s="579"/>
      <c r="O190" s="579"/>
      <c r="P190" s="579"/>
      <c r="Q190" s="575"/>
      <c r="R190" s="579"/>
      <c r="S190" s="575"/>
      <c r="T190" s="579"/>
      <c r="U190" s="579"/>
      <c r="V190" s="579"/>
      <c r="W190" s="575"/>
      <c r="X190" s="579"/>
      <c r="Y190" s="575"/>
      <c r="Z190" s="579"/>
      <c r="AA190" s="579"/>
      <c r="AB190" s="579"/>
      <c r="AC190" s="575"/>
      <c r="AD190" s="579"/>
      <c r="AE190" s="575"/>
      <c r="AF190" s="579"/>
      <c r="AG190" s="579"/>
      <c r="AH190" s="579"/>
      <c r="AI190" s="575"/>
      <c r="AJ190" s="579"/>
      <c r="AK190" s="575"/>
      <c r="AL190" s="579"/>
      <c r="AM190" s="579"/>
      <c r="AN190" s="579"/>
      <c r="AO190" s="575"/>
      <c r="AP190" s="579"/>
      <c r="AQ190" s="575"/>
      <c r="AR190" s="579"/>
      <c r="AS190" s="579"/>
      <c r="AT190" s="579"/>
      <c r="AU190" s="575"/>
      <c r="AV190" s="579"/>
      <c r="AW190" s="575"/>
      <c r="AX190" s="579"/>
      <c r="AY190" s="579"/>
      <c r="AZ190" s="579"/>
      <c r="BA190" s="575"/>
      <c r="BB190" s="579"/>
      <c r="BC190" s="575"/>
      <c r="BD190" s="579"/>
      <c r="BE190" s="579"/>
      <c r="BF190" s="579"/>
      <c r="BG190" s="575"/>
      <c r="BH190" s="579"/>
      <c r="BI190" s="575"/>
      <c r="BJ190" s="579"/>
      <c r="BK190" s="579"/>
      <c r="BL190" s="579"/>
      <c r="BM190" s="575"/>
      <c r="BN190" s="579"/>
      <c r="BO190" s="575"/>
      <c r="BP190" s="579"/>
      <c r="BQ190" s="579"/>
      <c r="BR190" s="579"/>
      <c r="BS190" s="575"/>
      <c r="BT190" s="579"/>
      <c r="BU190" s="575"/>
      <c r="BV190" s="579"/>
      <c r="BW190" s="579"/>
      <c r="BX190" s="268"/>
      <c r="BY190" s="267"/>
      <c r="BZ190" s="268"/>
      <c r="CA190" s="267"/>
      <c r="CB190" s="268"/>
      <c r="CC190" s="241"/>
      <c r="CD190" s="214"/>
      <c r="CE190" s="240"/>
      <c r="CF190" s="240"/>
      <c r="CG190" s="241"/>
      <c r="CH190" s="5"/>
    </row>
    <row r="191" spans="1:86" hidden="1" x14ac:dyDescent="0.2">
      <c r="A191" s="11"/>
      <c r="B191" s="11"/>
      <c r="C191" s="11"/>
      <c r="D191" s="64"/>
      <c r="E191" s="11"/>
      <c r="F191" s="634"/>
      <c r="G191" s="640"/>
      <c r="H191" s="683"/>
      <c r="I191" s="636"/>
      <c r="J191" s="579"/>
      <c r="K191" s="579"/>
      <c r="L191" s="575"/>
      <c r="M191" s="575"/>
      <c r="N191" s="575"/>
      <c r="O191" s="579"/>
      <c r="P191" s="579"/>
      <c r="Q191" s="575"/>
      <c r="R191" s="575"/>
      <c r="S191" s="575"/>
      <c r="T191" s="575"/>
      <c r="U191" s="579"/>
      <c r="V191" s="575"/>
      <c r="W191" s="575"/>
      <c r="X191" s="575"/>
      <c r="Y191" s="575"/>
      <c r="Z191" s="575"/>
      <c r="AA191" s="579"/>
      <c r="AB191" s="575"/>
      <c r="AC191" s="575"/>
      <c r="AD191" s="575"/>
      <c r="AE191" s="575"/>
      <c r="AF191" s="575"/>
      <c r="AG191" s="579"/>
      <c r="AH191" s="575"/>
      <c r="AI191" s="575"/>
      <c r="AJ191" s="575"/>
      <c r="AK191" s="575"/>
      <c r="AL191" s="575"/>
      <c r="AM191" s="579"/>
      <c r="AN191" s="575"/>
      <c r="AO191" s="575"/>
      <c r="AP191" s="575"/>
      <c r="AQ191" s="575"/>
      <c r="AR191" s="575"/>
      <c r="AS191" s="579"/>
      <c r="AT191" s="575"/>
      <c r="AU191" s="575"/>
      <c r="AV191" s="575"/>
      <c r="AW191" s="575"/>
      <c r="AX191" s="575"/>
      <c r="AY191" s="579"/>
      <c r="AZ191" s="575"/>
      <c r="BA191" s="575"/>
      <c r="BB191" s="575"/>
      <c r="BC191" s="575"/>
      <c r="BD191" s="575"/>
      <c r="BE191" s="579"/>
      <c r="BF191" s="575"/>
      <c r="BG191" s="575"/>
      <c r="BH191" s="575"/>
      <c r="BI191" s="575"/>
      <c r="BJ191" s="575"/>
      <c r="BK191" s="579"/>
      <c r="BL191" s="575"/>
      <c r="BM191" s="575"/>
      <c r="BN191" s="575"/>
      <c r="BO191" s="575"/>
      <c r="BP191" s="575"/>
      <c r="BQ191" s="579"/>
      <c r="BR191" s="575"/>
      <c r="BS191" s="575"/>
      <c r="BT191" s="575"/>
      <c r="BU191" s="575"/>
      <c r="BV191" s="575"/>
      <c r="BW191" s="579"/>
      <c r="BX191" s="267"/>
      <c r="BY191" s="267"/>
      <c r="BZ191" s="267"/>
      <c r="CA191" s="267"/>
      <c r="CB191" s="267"/>
      <c r="CC191" s="241"/>
      <c r="CD191" s="214"/>
      <c r="CE191" s="240"/>
      <c r="CF191" s="240"/>
      <c r="CG191" s="240"/>
      <c r="CH191" s="5"/>
    </row>
    <row r="192" spans="1:86" hidden="1" x14ac:dyDescent="0.2">
      <c r="A192" s="11"/>
      <c r="B192" s="11"/>
      <c r="C192" s="11"/>
      <c r="D192" s="64"/>
      <c r="E192" s="11"/>
      <c r="F192" s="634"/>
      <c r="G192" s="640"/>
      <c r="H192" s="684"/>
      <c r="I192" s="636"/>
      <c r="J192" s="579"/>
      <c r="K192" s="579"/>
      <c r="L192" s="575"/>
      <c r="M192" s="575"/>
      <c r="N192" s="575"/>
      <c r="O192" s="579"/>
      <c r="P192" s="579"/>
      <c r="Q192" s="575"/>
      <c r="R192" s="575"/>
      <c r="S192" s="575"/>
      <c r="T192" s="575"/>
      <c r="U192" s="579"/>
      <c r="V192" s="575"/>
      <c r="W192" s="575"/>
      <c r="X192" s="575"/>
      <c r="Y192" s="575"/>
      <c r="Z192" s="575"/>
      <c r="AA192" s="579"/>
      <c r="AB192" s="575"/>
      <c r="AC192" s="575"/>
      <c r="AD192" s="575"/>
      <c r="AE192" s="575"/>
      <c r="AF192" s="575"/>
      <c r="AG192" s="579"/>
      <c r="AH192" s="575"/>
      <c r="AI192" s="575"/>
      <c r="AJ192" s="575"/>
      <c r="AK192" s="575"/>
      <c r="AL192" s="575"/>
      <c r="AM192" s="579"/>
      <c r="AN192" s="575"/>
      <c r="AO192" s="575"/>
      <c r="AP192" s="575"/>
      <c r="AQ192" s="575"/>
      <c r="AR192" s="575"/>
      <c r="AS192" s="579"/>
      <c r="AT192" s="575"/>
      <c r="AU192" s="575"/>
      <c r="AV192" s="575"/>
      <c r="AW192" s="575"/>
      <c r="AX192" s="575"/>
      <c r="AY192" s="579"/>
      <c r="AZ192" s="575"/>
      <c r="BA192" s="575"/>
      <c r="BB192" s="575"/>
      <c r="BC192" s="575"/>
      <c r="BD192" s="575"/>
      <c r="BE192" s="579"/>
      <c r="BF192" s="575"/>
      <c r="BG192" s="575"/>
      <c r="BH192" s="575"/>
      <c r="BI192" s="575"/>
      <c r="BJ192" s="575"/>
      <c r="BK192" s="579"/>
      <c r="BL192" s="575"/>
      <c r="BM192" s="575"/>
      <c r="BN192" s="575"/>
      <c r="BO192" s="575"/>
      <c r="BP192" s="575"/>
      <c r="BQ192" s="579"/>
      <c r="BR192" s="575"/>
      <c r="BS192" s="575"/>
      <c r="BT192" s="575"/>
      <c r="BU192" s="575"/>
      <c r="BV192" s="575"/>
      <c r="BW192" s="579"/>
      <c r="BX192" s="267"/>
      <c r="BY192" s="267"/>
      <c r="BZ192" s="267"/>
      <c r="CA192" s="267"/>
      <c r="CB192" s="267"/>
      <c r="CC192" s="241"/>
      <c r="CD192" s="214"/>
      <c r="CE192" s="240"/>
      <c r="CF192" s="240"/>
      <c r="CG192" s="240"/>
      <c r="CH192" s="5"/>
    </row>
    <row r="193" spans="1:86" hidden="1" x14ac:dyDescent="0.2">
      <c r="A193" s="22"/>
      <c r="B193" s="22"/>
      <c r="C193" s="22"/>
      <c r="D193" s="34"/>
      <c r="E193" s="22"/>
      <c r="F193" s="607"/>
      <c r="G193" s="620"/>
      <c r="H193" s="609"/>
      <c r="I193" s="601"/>
      <c r="J193" s="579"/>
      <c r="K193" s="579"/>
      <c r="L193" s="575"/>
      <c r="M193" s="575"/>
      <c r="N193" s="579"/>
      <c r="O193" s="579"/>
      <c r="P193" s="579"/>
      <c r="Q193" s="575"/>
      <c r="R193" s="579"/>
      <c r="S193" s="575"/>
      <c r="T193" s="579"/>
      <c r="U193" s="579"/>
      <c r="V193" s="579"/>
      <c r="W193" s="575"/>
      <c r="X193" s="579"/>
      <c r="Y193" s="575"/>
      <c r="Z193" s="579"/>
      <c r="AA193" s="579"/>
      <c r="AB193" s="579"/>
      <c r="AC193" s="575"/>
      <c r="AD193" s="579"/>
      <c r="AE193" s="575"/>
      <c r="AF193" s="579"/>
      <c r="AG193" s="579"/>
      <c r="AH193" s="579"/>
      <c r="AI193" s="575"/>
      <c r="AJ193" s="579"/>
      <c r="AK193" s="575"/>
      <c r="AL193" s="579"/>
      <c r="AM193" s="579"/>
      <c r="AN193" s="579"/>
      <c r="AO193" s="575"/>
      <c r="AP193" s="579"/>
      <c r="AQ193" s="575"/>
      <c r="AR193" s="579"/>
      <c r="AS193" s="579"/>
      <c r="AT193" s="579"/>
      <c r="AU193" s="575"/>
      <c r="AV193" s="579"/>
      <c r="AW193" s="575"/>
      <c r="AX193" s="579"/>
      <c r="AY193" s="579"/>
      <c r="AZ193" s="579"/>
      <c r="BA193" s="575"/>
      <c r="BB193" s="579"/>
      <c r="BC193" s="575"/>
      <c r="BD193" s="579"/>
      <c r="BE193" s="579"/>
      <c r="BF193" s="579"/>
      <c r="BG193" s="575"/>
      <c r="BH193" s="579"/>
      <c r="BI193" s="575"/>
      <c r="BJ193" s="579"/>
      <c r="BK193" s="579"/>
      <c r="BL193" s="579"/>
      <c r="BM193" s="575"/>
      <c r="BN193" s="579"/>
      <c r="BO193" s="575"/>
      <c r="BP193" s="579"/>
      <c r="BQ193" s="579"/>
      <c r="BR193" s="579"/>
      <c r="BS193" s="575"/>
      <c r="BT193" s="579"/>
      <c r="BU193" s="575"/>
      <c r="BV193" s="579"/>
      <c r="BW193" s="579"/>
      <c r="BX193" s="268"/>
      <c r="BY193" s="267"/>
      <c r="BZ193" s="268"/>
      <c r="CA193" s="267"/>
      <c r="CB193" s="268"/>
      <c r="CC193" s="241"/>
      <c r="CD193" s="214"/>
      <c r="CE193" s="240"/>
      <c r="CF193" s="240"/>
      <c r="CG193" s="241"/>
      <c r="CH193" s="5"/>
    </row>
    <row r="194" spans="1:86" hidden="1" x14ac:dyDescent="0.2">
      <c r="A194" s="11"/>
      <c r="B194" s="11"/>
      <c r="C194" s="11"/>
      <c r="D194" s="64"/>
      <c r="E194" s="11"/>
      <c r="F194" s="634"/>
      <c r="G194" s="640"/>
      <c r="H194" s="683"/>
      <c r="I194" s="636"/>
      <c r="J194" s="579"/>
      <c r="K194" s="579"/>
      <c r="L194" s="575"/>
      <c r="M194" s="575"/>
      <c r="N194" s="575"/>
      <c r="O194" s="579"/>
      <c r="P194" s="579"/>
      <c r="Q194" s="575"/>
      <c r="R194" s="575"/>
      <c r="S194" s="575"/>
      <c r="T194" s="575"/>
      <c r="U194" s="579"/>
      <c r="V194" s="575"/>
      <c r="W194" s="575"/>
      <c r="X194" s="575"/>
      <c r="Y194" s="575"/>
      <c r="Z194" s="575"/>
      <c r="AA194" s="579"/>
      <c r="AB194" s="575"/>
      <c r="AC194" s="575"/>
      <c r="AD194" s="575"/>
      <c r="AE194" s="575"/>
      <c r="AF194" s="575"/>
      <c r="AG194" s="579"/>
      <c r="AH194" s="575"/>
      <c r="AI194" s="575"/>
      <c r="AJ194" s="575"/>
      <c r="AK194" s="575"/>
      <c r="AL194" s="575"/>
      <c r="AM194" s="579"/>
      <c r="AN194" s="575"/>
      <c r="AO194" s="575"/>
      <c r="AP194" s="575"/>
      <c r="AQ194" s="575"/>
      <c r="AR194" s="575"/>
      <c r="AS194" s="579"/>
      <c r="AT194" s="575"/>
      <c r="AU194" s="575"/>
      <c r="AV194" s="575"/>
      <c r="AW194" s="575"/>
      <c r="AX194" s="575"/>
      <c r="AY194" s="579"/>
      <c r="AZ194" s="575"/>
      <c r="BA194" s="575"/>
      <c r="BB194" s="575"/>
      <c r="BC194" s="575"/>
      <c r="BD194" s="575"/>
      <c r="BE194" s="579"/>
      <c r="BF194" s="575"/>
      <c r="BG194" s="575"/>
      <c r="BH194" s="575"/>
      <c r="BI194" s="575"/>
      <c r="BJ194" s="575"/>
      <c r="BK194" s="579"/>
      <c r="BL194" s="575"/>
      <c r="BM194" s="575"/>
      <c r="BN194" s="575"/>
      <c r="BO194" s="575"/>
      <c r="BP194" s="575"/>
      <c r="BQ194" s="579"/>
      <c r="BR194" s="575"/>
      <c r="BS194" s="575"/>
      <c r="BT194" s="575"/>
      <c r="BU194" s="575"/>
      <c r="BV194" s="575"/>
      <c r="BW194" s="579"/>
      <c r="BX194" s="267"/>
      <c r="BY194" s="267"/>
      <c r="BZ194" s="267"/>
      <c r="CA194" s="267"/>
      <c r="CB194" s="267"/>
      <c r="CC194" s="241"/>
      <c r="CD194" s="214"/>
      <c r="CE194" s="240"/>
      <c r="CF194" s="240"/>
      <c r="CG194" s="240"/>
      <c r="CH194" s="5"/>
    </row>
    <row r="195" spans="1:86" hidden="1" x14ac:dyDescent="0.2">
      <c r="A195" s="11"/>
      <c r="B195" s="11"/>
      <c r="C195" s="11"/>
      <c r="D195" s="64"/>
      <c r="E195" s="11"/>
      <c r="F195" s="634"/>
      <c r="G195" s="640"/>
      <c r="H195" s="683"/>
      <c r="I195" s="636"/>
      <c r="J195" s="579"/>
      <c r="K195" s="579"/>
      <c r="L195" s="575"/>
      <c r="M195" s="575"/>
      <c r="N195" s="575"/>
      <c r="O195" s="579"/>
      <c r="P195" s="579"/>
      <c r="Q195" s="575"/>
      <c r="R195" s="575"/>
      <c r="S195" s="575"/>
      <c r="T195" s="575"/>
      <c r="U195" s="579"/>
      <c r="V195" s="575"/>
      <c r="W195" s="575"/>
      <c r="X195" s="575"/>
      <c r="Y195" s="575"/>
      <c r="Z195" s="575"/>
      <c r="AA195" s="579"/>
      <c r="AB195" s="575"/>
      <c r="AC195" s="575"/>
      <c r="AD195" s="575"/>
      <c r="AE195" s="575"/>
      <c r="AF195" s="575"/>
      <c r="AG195" s="579"/>
      <c r="AH195" s="575"/>
      <c r="AI195" s="575"/>
      <c r="AJ195" s="575"/>
      <c r="AK195" s="575"/>
      <c r="AL195" s="575"/>
      <c r="AM195" s="579"/>
      <c r="AN195" s="575"/>
      <c r="AO195" s="575"/>
      <c r="AP195" s="575"/>
      <c r="AQ195" s="575"/>
      <c r="AR195" s="575"/>
      <c r="AS195" s="579"/>
      <c r="AT195" s="575"/>
      <c r="AU195" s="575"/>
      <c r="AV195" s="575"/>
      <c r="AW195" s="575"/>
      <c r="AX195" s="575"/>
      <c r="AY195" s="579"/>
      <c r="AZ195" s="575"/>
      <c r="BA195" s="575"/>
      <c r="BB195" s="575"/>
      <c r="BC195" s="575"/>
      <c r="BD195" s="575"/>
      <c r="BE195" s="579"/>
      <c r="BF195" s="575"/>
      <c r="BG195" s="575"/>
      <c r="BH195" s="575"/>
      <c r="BI195" s="575"/>
      <c r="BJ195" s="575"/>
      <c r="BK195" s="579"/>
      <c r="BL195" s="575"/>
      <c r="BM195" s="575"/>
      <c r="BN195" s="575"/>
      <c r="BO195" s="575"/>
      <c r="BP195" s="575"/>
      <c r="BQ195" s="579"/>
      <c r="BR195" s="575"/>
      <c r="BS195" s="575"/>
      <c r="BT195" s="575"/>
      <c r="BU195" s="575"/>
      <c r="BV195" s="575"/>
      <c r="BW195" s="579"/>
      <c r="BX195" s="267"/>
      <c r="BY195" s="267"/>
      <c r="BZ195" s="267"/>
      <c r="CA195" s="267"/>
      <c r="CB195" s="267"/>
      <c r="CC195" s="241"/>
      <c r="CD195" s="214"/>
      <c r="CE195" s="240"/>
      <c r="CF195" s="240"/>
      <c r="CG195" s="240"/>
      <c r="CH195" s="5"/>
    </row>
    <row r="196" spans="1:86" hidden="1" x14ac:dyDescent="0.2">
      <c r="F196" s="575"/>
      <c r="G196" s="575"/>
      <c r="H196" s="577"/>
      <c r="I196" s="575"/>
      <c r="J196" s="579"/>
      <c r="K196" s="579"/>
      <c r="L196" s="575"/>
      <c r="M196" s="575"/>
      <c r="N196" s="575"/>
      <c r="O196" s="579"/>
      <c r="P196" s="579"/>
      <c r="Q196" s="575"/>
      <c r="R196" s="575"/>
      <c r="S196" s="575"/>
      <c r="T196" s="575"/>
      <c r="U196" s="579"/>
      <c r="V196" s="575"/>
      <c r="W196" s="575"/>
      <c r="X196" s="575"/>
      <c r="Y196" s="575"/>
      <c r="Z196" s="575"/>
      <c r="AA196" s="579"/>
      <c r="AB196" s="575"/>
      <c r="AC196" s="575"/>
      <c r="AD196" s="575"/>
      <c r="AE196" s="575"/>
      <c r="AF196" s="575"/>
      <c r="AG196" s="579"/>
      <c r="AH196" s="575"/>
      <c r="AI196" s="575"/>
      <c r="AJ196" s="575"/>
      <c r="AK196" s="575"/>
      <c r="AL196" s="575"/>
      <c r="AM196" s="579"/>
      <c r="AN196" s="575"/>
      <c r="AO196" s="575"/>
      <c r="AP196" s="575"/>
      <c r="AQ196" s="575"/>
      <c r="AR196" s="575"/>
      <c r="AS196" s="579"/>
      <c r="AT196" s="575"/>
      <c r="AU196" s="575"/>
      <c r="AV196" s="575"/>
      <c r="AW196" s="575"/>
      <c r="AX196" s="575"/>
      <c r="AY196" s="579"/>
      <c r="AZ196" s="575"/>
      <c r="BA196" s="575"/>
      <c r="BB196" s="575"/>
      <c r="BC196" s="575"/>
      <c r="BD196" s="575"/>
      <c r="BE196" s="579"/>
      <c r="BF196" s="575"/>
      <c r="BG196" s="575"/>
      <c r="BH196" s="575"/>
      <c r="BI196" s="575"/>
      <c r="BJ196" s="575"/>
      <c r="BK196" s="579"/>
      <c r="BL196" s="575"/>
      <c r="BM196" s="575"/>
      <c r="BN196" s="575"/>
      <c r="BO196" s="575"/>
      <c r="BP196" s="575"/>
      <c r="BQ196" s="579"/>
      <c r="BR196" s="575"/>
      <c r="BS196" s="575"/>
      <c r="BT196" s="575"/>
      <c r="BU196" s="575"/>
      <c r="BV196" s="575"/>
      <c r="BW196" s="579"/>
      <c r="BX196" s="267"/>
      <c r="BY196" s="267"/>
      <c r="BZ196" s="267"/>
      <c r="CA196" s="267"/>
      <c r="CB196" s="267"/>
      <c r="CC196" s="241"/>
      <c r="CD196" s="214"/>
      <c r="CE196" s="240"/>
      <c r="CF196" s="240"/>
      <c r="CG196" s="240"/>
      <c r="CH196" s="5"/>
    </row>
    <row r="197" spans="1:86" hidden="1" x14ac:dyDescent="0.2">
      <c r="A197" s="22"/>
      <c r="B197" s="22"/>
      <c r="C197" s="51"/>
      <c r="D197" s="52"/>
      <c r="E197" s="22"/>
      <c r="F197" s="624"/>
      <c r="G197" s="625"/>
      <c r="H197" s="600"/>
      <c r="I197" s="601"/>
      <c r="J197" s="579"/>
      <c r="K197" s="579"/>
      <c r="L197" s="575"/>
      <c r="M197" s="575"/>
      <c r="N197" s="575"/>
      <c r="O197" s="579"/>
      <c r="P197" s="579"/>
      <c r="Q197" s="575"/>
      <c r="R197" s="575"/>
      <c r="S197" s="575"/>
      <c r="T197" s="575"/>
      <c r="U197" s="579"/>
      <c r="V197" s="575"/>
      <c r="W197" s="575"/>
      <c r="X197" s="575"/>
      <c r="Y197" s="575"/>
      <c r="Z197" s="575"/>
      <c r="AA197" s="579"/>
      <c r="AB197" s="575"/>
      <c r="AC197" s="575"/>
      <c r="AD197" s="575"/>
      <c r="AE197" s="575"/>
      <c r="AF197" s="575"/>
      <c r="AG197" s="579"/>
      <c r="AH197" s="575"/>
      <c r="AI197" s="575"/>
      <c r="AJ197" s="575"/>
      <c r="AK197" s="575"/>
      <c r="AL197" s="575"/>
      <c r="AM197" s="579"/>
      <c r="AN197" s="575"/>
      <c r="AO197" s="575"/>
      <c r="AP197" s="575"/>
      <c r="AQ197" s="575"/>
      <c r="AR197" s="575"/>
      <c r="AS197" s="579"/>
      <c r="AT197" s="575"/>
      <c r="AU197" s="575"/>
      <c r="AV197" s="575"/>
      <c r="AW197" s="575"/>
      <c r="AX197" s="575"/>
      <c r="AY197" s="579"/>
      <c r="AZ197" s="575"/>
      <c r="BA197" s="575"/>
      <c r="BB197" s="575"/>
      <c r="BC197" s="575"/>
      <c r="BD197" s="575"/>
      <c r="BE197" s="579"/>
      <c r="BF197" s="575"/>
      <c r="BG197" s="575"/>
      <c r="BH197" s="575"/>
      <c r="BI197" s="575"/>
      <c r="BJ197" s="575"/>
      <c r="BK197" s="579"/>
      <c r="BL197" s="575"/>
      <c r="BM197" s="575"/>
      <c r="BN197" s="575"/>
      <c r="BO197" s="575"/>
      <c r="BP197" s="575"/>
      <c r="BQ197" s="579"/>
      <c r="BR197" s="575"/>
      <c r="BS197" s="575"/>
      <c r="BT197" s="575"/>
      <c r="BU197" s="575"/>
      <c r="BV197" s="575"/>
      <c r="BW197" s="579"/>
      <c r="BX197" s="267"/>
      <c r="BY197" s="267"/>
      <c r="BZ197" s="267"/>
      <c r="CA197" s="267"/>
      <c r="CB197" s="267"/>
      <c r="CC197" s="241"/>
      <c r="CD197" s="214"/>
      <c r="CE197" s="240"/>
      <c r="CF197" s="240"/>
      <c r="CG197" s="240"/>
      <c r="CH197" s="5"/>
    </row>
    <row r="198" spans="1:86" hidden="1" x14ac:dyDescent="0.2">
      <c r="A198" s="22"/>
      <c r="B198" s="22"/>
      <c r="C198" s="51"/>
      <c r="D198" s="31"/>
      <c r="E198" s="22"/>
      <c r="F198" s="624"/>
      <c r="G198" s="599"/>
      <c r="H198" s="605"/>
      <c r="I198" s="601"/>
      <c r="J198" s="579"/>
      <c r="K198" s="579"/>
      <c r="L198" s="575"/>
      <c r="M198" s="575"/>
      <c r="N198" s="575"/>
      <c r="O198" s="579"/>
      <c r="P198" s="579"/>
      <c r="Q198" s="575"/>
      <c r="R198" s="575"/>
      <c r="S198" s="575"/>
      <c r="T198" s="575"/>
      <c r="U198" s="579"/>
      <c r="V198" s="575"/>
      <c r="W198" s="575"/>
      <c r="X198" s="575"/>
      <c r="Y198" s="575"/>
      <c r="Z198" s="575"/>
      <c r="AA198" s="579"/>
      <c r="AB198" s="575"/>
      <c r="AC198" s="575"/>
      <c r="AD198" s="575"/>
      <c r="AE198" s="575"/>
      <c r="AF198" s="575"/>
      <c r="AG198" s="579"/>
      <c r="AH198" s="575"/>
      <c r="AI198" s="575"/>
      <c r="AJ198" s="575"/>
      <c r="AK198" s="575"/>
      <c r="AL198" s="575"/>
      <c r="AM198" s="579"/>
      <c r="AN198" s="575"/>
      <c r="AO198" s="575"/>
      <c r="AP198" s="575"/>
      <c r="AQ198" s="575"/>
      <c r="AR198" s="575"/>
      <c r="AS198" s="579"/>
      <c r="AT198" s="575"/>
      <c r="AU198" s="575"/>
      <c r="AV198" s="575"/>
      <c r="AW198" s="575"/>
      <c r="AX198" s="575"/>
      <c r="AY198" s="579"/>
      <c r="AZ198" s="575"/>
      <c r="BA198" s="575"/>
      <c r="BB198" s="575"/>
      <c r="BC198" s="575"/>
      <c r="BD198" s="575"/>
      <c r="BE198" s="579"/>
      <c r="BF198" s="575"/>
      <c r="BG198" s="575"/>
      <c r="BH198" s="575"/>
      <c r="BI198" s="575"/>
      <c r="BJ198" s="575"/>
      <c r="BK198" s="579"/>
      <c r="BL198" s="575"/>
      <c r="BM198" s="575"/>
      <c r="BN198" s="575"/>
      <c r="BO198" s="575"/>
      <c r="BP198" s="575"/>
      <c r="BQ198" s="579"/>
      <c r="BR198" s="575"/>
      <c r="BS198" s="575"/>
      <c r="BT198" s="575"/>
      <c r="BU198" s="575"/>
      <c r="BV198" s="575"/>
      <c r="BW198" s="579"/>
      <c r="BX198" s="267"/>
      <c r="BY198" s="267"/>
      <c r="BZ198" s="267"/>
      <c r="CA198" s="267"/>
      <c r="CB198" s="267"/>
      <c r="CC198" s="241"/>
      <c r="CD198" s="214"/>
      <c r="CE198" s="240"/>
      <c r="CF198" s="240"/>
      <c r="CG198" s="240"/>
      <c r="CH198" s="5"/>
    </row>
    <row r="199" spans="1:86" hidden="1" x14ac:dyDescent="0.2">
      <c r="A199" s="22"/>
      <c r="B199" s="22"/>
      <c r="C199" s="51"/>
      <c r="D199" s="33"/>
      <c r="E199" s="22"/>
      <c r="F199" s="624"/>
      <c r="G199" s="599"/>
      <c r="H199" s="605"/>
      <c r="I199" s="601"/>
      <c r="J199" s="579"/>
      <c r="K199" s="579"/>
      <c r="L199" s="575"/>
      <c r="M199" s="575"/>
      <c r="N199" s="575"/>
      <c r="O199" s="579"/>
      <c r="P199" s="579"/>
      <c r="Q199" s="575"/>
      <c r="R199" s="575"/>
      <c r="S199" s="575"/>
      <c r="T199" s="575"/>
      <c r="U199" s="579"/>
      <c r="V199" s="575"/>
      <c r="W199" s="575"/>
      <c r="X199" s="575"/>
      <c r="Y199" s="575"/>
      <c r="Z199" s="575"/>
      <c r="AA199" s="579"/>
      <c r="AB199" s="575"/>
      <c r="AC199" s="575"/>
      <c r="AD199" s="575"/>
      <c r="AE199" s="575"/>
      <c r="AF199" s="575"/>
      <c r="AG199" s="579"/>
      <c r="AH199" s="575"/>
      <c r="AI199" s="575"/>
      <c r="AJ199" s="575"/>
      <c r="AK199" s="575"/>
      <c r="AL199" s="575"/>
      <c r="AM199" s="579"/>
      <c r="AN199" s="575"/>
      <c r="AO199" s="575"/>
      <c r="AP199" s="575"/>
      <c r="AQ199" s="575"/>
      <c r="AR199" s="575"/>
      <c r="AS199" s="579"/>
      <c r="AT199" s="575"/>
      <c r="AU199" s="575"/>
      <c r="AV199" s="575"/>
      <c r="AW199" s="575"/>
      <c r="AX199" s="575"/>
      <c r="AY199" s="579"/>
      <c r="AZ199" s="575"/>
      <c r="BA199" s="575"/>
      <c r="BB199" s="575"/>
      <c r="BC199" s="575"/>
      <c r="BD199" s="575"/>
      <c r="BE199" s="579"/>
      <c r="BF199" s="575"/>
      <c r="BG199" s="575"/>
      <c r="BH199" s="575"/>
      <c r="BI199" s="575"/>
      <c r="BJ199" s="575"/>
      <c r="BK199" s="579"/>
      <c r="BL199" s="575"/>
      <c r="BM199" s="575"/>
      <c r="BN199" s="575"/>
      <c r="BO199" s="575"/>
      <c r="BP199" s="575"/>
      <c r="BQ199" s="579"/>
      <c r="BR199" s="575"/>
      <c r="BS199" s="575"/>
      <c r="BT199" s="575"/>
      <c r="BU199" s="575"/>
      <c r="BV199" s="575"/>
      <c r="BW199" s="579"/>
      <c r="BX199" s="267"/>
      <c r="BY199" s="267"/>
      <c r="BZ199" s="267"/>
      <c r="CA199" s="267"/>
      <c r="CB199" s="267"/>
      <c r="CC199" s="241"/>
      <c r="CD199" s="214"/>
      <c r="CE199" s="240"/>
      <c r="CF199" s="240"/>
      <c r="CG199" s="240"/>
      <c r="CH199" s="5"/>
    </row>
    <row r="200" spans="1:86" hidden="1" x14ac:dyDescent="0.2">
      <c r="A200" s="22"/>
      <c r="B200" s="22"/>
      <c r="C200" s="22"/>
      <c r="D200" s="34"/>
      <c r="E200" s="22"/>
      <c r="F200" s="607"/>
      <c r="G200" s="620"/>
      <c r="H200" s="609"/>
      <c r="I200" s="601"/>
      <c r="J200" s="579"/>
      <c r="K200" s="579"/>
      <c r="L200" s="575"/>
      <c r="M200" s="575"/>
      <c r="N200" s="579"/>
      <c r="O200" s="579"/>
      <c r="P200" s="579"/>
      <c r="Q200" s="575"/>
      <c r="R200" s="579"/>
      <c r="S200" s="575"/>
      <c r="T200" s="579"/>
      <c r="U200" s="579"/>
      <c r="V200" s="579"/>
      <c r="W200" s="575"/>
      <c r="X200" s="579"/>
      <c r="Y200" s="575"/>
      <c r="Z200" s="579"/>
      <c r="AA200" s="579"/>
      <c r="AB200" s="579"/>
      <c r="AC200" s="575"/>
      <c r="AD200" s="579"/>
      <c r="AE200" s="575"/>
      <c r="AF200" s="579"/>
      <c r="AG200" s="579"/>
      <c r="AH200" s="579"/>
      <c r="AI200" s="575"/>
      <c r="AJ200" s="579"/>
      <c r="AK200" s="575"/>
      <c r="AL200" s="579"/>
      <c r="AM200" s="579"/>
      <c r="AN200" s="579"/>
      <c r="AO200" s="575"/>
      <c r="AP200" s="579"/>
      <c r="AQ200" s="575"/>
      <c r="AR200" s="579"/>
      <c r="AS200" s="579"/>
      <c r="AT200" s="579"/>
      <c r="AU200" s="575"/>
      <c r="AV200" s="579"/>
      <c r="AW200" s="575"/>
      <c r="AX200" s="579"/>
      <c r="AY200" s="579"/>
      <c r="AZ200" s="579"/>
      <c r="BA200" s="575"/>
      <c r="BB200" s="579"/>
      <c r="BC200" s="575"/>
      <c r="BD200" s="579"/>
      <c r="BE200" s="579"/>
      <c r="BF200" s="579"/>
      <c r="BG200" s="575"/>
      <c r="BH200" s="579"/>
      <c r="BI200" s="575"/>
      <c r="BJ200" s="579"/>
      <c r="BK200" s="579"/>
      <c r="BL200" s="579"/>
      <c r="BM200" s="575"/>
      <c r="BN200" s="579"/>
      <c r="BO200" s="575"/>
      <c r="BP200" s="579"/>
      <c r="BQ200" s="579"/>
      <c r="BR200" s="579"/>
      <c r="BS200" s="575"/>
      <c r="BT200" s="579"/>
      <c r="BU200" s="575"/>
      <c r="BV200" s="579"/>
      <c r="BW200" s="579"/>
      <c r="BX200" s="268"/>
      <c r="BY200" s="267"/>
      <c r="BZ200" s="268"/>
      <c r="CA200" s="267"/>
      <c r="CB200" s="268"/>
      <c r="CC200" s="241"/>
      <c r="CD200" s="214"/>
      <c r="CE200" s="240"/>
      <c r="CF200" s="240"/>
      <c r="CG200" s="241"/>
      <c r="CH200" s="5"/>
    </row>
    <row r="201" spans="1:86" hidden="1" x14ac:dyDescent="0.2">
      <c r="A201" s="7"/>
      <c r="B201" s="7"/>
      <c r="C201" s="7"/>
      <c r="D201" s="56"/>
      <c r="E201" s="7"/>
      <c r="F201" s="626"/>
      <c r="G201" s="627"/>
      <c r="H201" s="622"/>
      <c r="I201" s="629"/>
      <c r="J201" s="629"/>
      <c r="K201" s="629"/>
      <c r="L201" s="629"/>
      <c r="M201" s="629"/>
      <c r="N201" s="629"/>
      <c r="O201" s="629"/>
      <c r="P201" s="629"/>
      <c r="Q201" s="629"/>
      <c r="R201" s="629"/>
      <c r="S201" s="629"/>
      <c r="T201" s="629"/>
      <c r="U201" s="629"/>
      <c r="V201" s="629"/>
      <c r="W201" s="629"/>
      <c r="X201" s="629"/>
      <c r="Y201" s="629"/>
      <c r="Z201" s="629"/>
      <c r="AA201" s="629"/>
      <c r="AB201" s="629"/>
      <c r="AC201" s="629"/>
      <c r="AD201" s="629"/>
      <c r="AE201" s="629"/>
      <c r="AF201" s="629"/>
      <c r="AG201" s="629"/>
      <c r="AH201" s="629"/>
      <c r="AI201" s="629"/>
      <c r="AJ201" s="629"/>
      <c r="AK201" s="629"/>
      <c r="AL201" s="629"/>
      <c r="AM201" s="629"/>
      <c r="AN201" s="629"/>
      <c r="AO201" s="629"/>
      <c r="AP201" s="629"/>
      <c r="AQ201" s="629"/>
      <c r="AR201" s="629"/>
      <c r="AS201" s="629"/>
      <c r="AT201" s="629"/>
      <c r="AU201" s="629"/>
      <c r="AV201" s="629"/>
      <c r="AW201" s="629"/>
      <c r="AX201" s="629"/>
      <c r="AY201" s="629"/>
      <c r="AZ201" s="629"/>
      <c r="BA201" s="629"/>
      <c r="BB201" s="629"/>
      <c r="BC201" s="629"/>
      <c r="BD201" s="629"/>
      <c r="BE201" s="629"/>
      <c r="BF201" s="629"/>
      <c r="BG201" s="629"/>
      <c r="BH201" s="629"/>
      <c r="BI201" s="629"/>
      <c r="BJ201" s="629"/>
      <c r="BK201" s="629"/>
      <c r="BL201" s="629"/>
      <c r="BM201" s="629"/>
      <c r="BN201" s="629"/>
      <c r="BO201" s="629"/>
      <c r="BP201" s="629"/>
      <c r="BQ201" s="629"/>
      <c r="BR201" s="629"/>
      <c r="BS201" s="629"/>
      <c r="BT201" s="629"/>
      <c r="BU201" s="629"/>
      <c r="BV201" s="629"/>
      <c r="BW201" s="629"/>
      <c r="BX201" s="269"/>
      <c r="BY201" s="269"/>
      <c r="BZ201" s="269"/>
      <c r="CA201" s="269"/>
      <c r="CB201" s="269"/>
      <c r="CC201" s="242"/>
      <c r="CD201" s="215"/>
      <c r="CE201" s="242"/>
      <c r="CF201" s="242"/>
      <c r="CG201" s="242"/>
      <c r="CH201" s="5"/>
    </row>
    <row r="202" spans="1:86" hidden="1" x14ac:dyDescent="0.2">
      <c r="A202" s="7"/>
      <c r="B202" s="7"/>
      <c r="C202" s="7"/>
      <c r="D202" s="56"/>
      <c r="E202" s="7"/>
      <c r="F202" s="626"/>
      <c r="G202" s="627"/>
      <c r="H202" s="631"/>
      <c r="I202" s="632"/>
      <c r="J202" s="579"/>
      <c r="K202" s="579"/>
      <c r="L202" s="575"/>
      <c r="M202" s="575"/>
      <c r="N202" s="575"/>
      <c r="O202" s="579"/>
      <c r="P202" s="579"/>
      <c r="Q202" s="575"/>
      <c r="R202" s="575"/>
      <c r="S202" s="575"/>
      <c r="T202" s="575"/>
      <c r="U202" s="579"/>
      <c r="V202" s="575"/>
      <c r="W202" s="575"/>
      <c r="X202" s="575"/>
      <c r="Y202" s="575"/>
      <c r="Z202" s="575"/>
      <c r="AA202" s="579"/>
      <c r="AB202" s="575"/>
      <c r="AC202" s="575"/>
      <c r="AD202" s="575"/>
      <c r="AE202" s="575"/>
      <c r="AF202" s="575"/>
      <c r="AG202" s="579"/>
      <c r="AH202" s="575"/>
      <c r="AI202" s="575"/>
      <c r="AJ202" s="575"/>
      <c r="AK202" s="575"/>
      <c r="AL202" s="575"/>
      <c r="AM202" s="579"/>
      <c r="AN202" s="575"/>
      <c r="AO202" s="575"/>
      <c r="AP202" s="575"/>
      <c r="AQ202" s="575"/>
      <c r="AR202" s="575"/>
      <c r="AS202" s="579"/>
      <c r="AT202" s="575"/>
      <c r="AU202" s="575"/>
      <c r="AV202" s="575"/>
      <c r="AW202" s="575"/>
      <c r="AX202" s="575"/>
      <c r="AY202" s="579"/>
      <c r="AZ202" s="575"/>
      <c r="BA202" s="575"/>
      <c r="BB202" s="575"/>
      <c r="BC202" s="575"/>
      <c r="BD202" s="575"/>
      <c r="BE202" s="579"/>
      <c r="BF202" s="575"/>
      <c r="BG202" s="575"/>
      <c r="BH202" s="575"/>
      <c r="BI202" s="575"/>
      <c r="BJ202" s="575"/>
      <c r="BK202" s="579"/>
      <c r="BL202" s="575"/>
      <c r="BM202" s="575"/>
      <c r="BN202" s="575"/>
      <c r="BO202" s="575"/>
      <c r="BP202" s="575"/>
      <c r="BQ202" s="579"/>
      <c r="BR202" s="575"/>
      <c r="BS202" s="575"/>
      <c r="BT202" s="575"/>
      <c r="BU202" s="575"/>
      <c r="BV202" s="575"/>
      <c r="BW202" s="579"/>
      <c r="BX202" s="267"/>
      <c r="BY202" s="267"/>
      <c r="BZ202" s="267"/>
      <c r="CA202" s="267"/>
      <c r="CB202" s="267"/>
      <c r="CC202" s="241"/>
      <c r="CD202" s="214"/>
      <c r="CE202" s="240"/>
      <c r="CF202" s="240"/>
      <c r="CG202" s="240"/>
      <c r="CH202" s="5"/>
    </row>
    <row r="203" spans="1:86" hidden="1" x14ac:dyDescent="0.2">
      <c r="A203" s="11"/>
      <c r="B203" s="11"/>
      <c r="C203" s="11"/>
      <c r="D203" s="64"/>
      <c r="E203" s="11"/>
      <c r="F203" s="634"/>
      <c r="G203" s="586"/>
      <c r="H203" s="635"/>
      <c r="I203" s="636"/>
      <c r="J203" s="579"/>
      <c r="K203" s="579"/>
      <c r="L203" s="575"/>
      <c r="M203" s="575"/>
      <c r="N203" s="575"/>
      <c r="O203" s="579"/>
      <c r="P203" s="579"/>
      <c r="Q203" s="575"/>
      <c r="R203" s="575"/>
      <c r="S203" s="575"/>
      <c r="T203" s="575"/>
      <c r="U203" s="579"/>
      <c r="V203" s="575"/>
      <c r="W203" s="575"/>
      <c r="X203" s="575"/>
      <c r="Y203" s="575"/>
      <c r="Z203" s="575"/>
      <c r="AA203" s="579"/>
      <c r="AB203" s="575"/>
      <c r="AC203" s="575"/>
      <c r="AD203" s="575"/>
      <c r="AE203" s="575"/>
      <c r="AF203" s="575"/>
      <c r="AG203" s="579"/>
      <c r="AH203" s="575"/>
      <c r="AI203" s="575"/>
      <c r="AJ203" s="575"/>
      <c r="AK203" s="575"/>
      <c r="AL203" s="575"/>
      <c r="AM203" s="579"/>
      <c r="AN203" s="575"/>
      <c r="AO203" s="575"/>
      <c r="AP203" s="575"/>
      <c r="AQ203" s="575"/>
      <c r="AR203" s="575"/>
      <c r="AS203" s="579"/>
      <c r="AT203" s="575"/>
      <c r="AU203" s="575"/>
      <c r="AV203" s="575"/>
      <c r="AW203" s="575"/>
      <c r="AX203" s="575"/>
      <c r="AY203" s="579"/>
      <c r="AZ203" s="575"/>
      <c r="BA203" s="575"/>
      <c r="BB203" s="575"/>
      <c r="BC203" s="575"/>
      <c r="BD203" s="575"/>
      <c r="BE203" s="579"/>
      <c r="BF203" s="575"/>
      <c r="BG203" s="575"/>
      <c r="BH203" s="575"/>
      <c r="BI203" s="575"/>
      <c r="BJ203" s="575"/>
      <c r="BK203" s="579"/>
      <c r="BL203" s="575"/>
      <c r="BM203" s="575"/>
      <c r="BN203" s="575"/>
      <c r="BO203" s="575"/>
      <c r="BP203" s="575"/>
      <c r="BQ203" s="579"/>
      <c r="BR203" s="575"/>
      <c r="BS203" s="575"/>
      <c r="BT203" s="575"/>
      <c r="BU203" s="575"/>
      <c r="BV203" s="575"/>
      <c r="BW203" s="579"/>
      <c r="BX203" s="267"/>
      <c r="BY203" s="267"/>
      <c r="BZ203" s="267"/>
      <c r="CA203" s="267"/>
      <c r="CB203" s="267"/>
      <c r="CC203" s="241"/>
      <c r="CD203" s="214"/>
      <c r="CE203" s="240"/>
      <c r="CF203" s="240"/>
      <c r="CG203" s="240"/>
      <c r="CH203" s="5"/>
    </row>
    <row r="204" spans="1:86" hidden="1" x14ac:dyDescent="0.2">
      <c r="A204" s="11"/>
      <c r="B204" s="11"/>
      <c r="C204" s="11"/>
      <c r="D204" s="64"/>
      <c r="E204" s="11"/>
      <c r="F204" s="634"/>
      <c r="G204" s="640"/>
      <c r="H204" s="639"/>
      <c r="I204" s="636"/>
      <c r="J204" s="579"/>
      <c r="K204" s="579"/>
      <c r="L204" s="575"/>
      <c r="M204" s="575"/>
      <c r="N204" s="575"/>
      <c r="O204" s="579"/>
      <c r="P204" s="579"/>
      <c r="Q204" s="575"/>
      <c r="R204" s="575"/>
      <c r="S204" s="575"/>
      <c r="T204" s="575"/>
      <c r="U204" s="579"/>
      <c r="V204" s="575"/>
      <c r="W204" s="575"/>
      <c r="X204" s="575"/>
      <c r="Y204" s="575"/>
      <c r="Z204" s="575"/>
      <c r="AA204" s="579"/>
      <c r="AB204" s="575"/>
      <c r="AC204" s="575"/>
      <c r="AD204" s="575"/>
      <c r="AE204" s="575"/>
      <c r="AF204" s="575"/>
      <c r="AG204" s="579"/>
      <c r="AH204" s="575"/>
      <c r="AI204" s="575"/>
      <c r="AJ204" s="575"/>
      <c r="AK204" s="575"/>
      <c r="AL204" s="575"/>
      <c r="AM204" s="579"/>
      <c r="AN204" s="575"/>
      <c r="AO204" s="575"/>
      <c r="AP204" s="575"/>
      <c r="AQ204" s="575"/>
      <c r="AR204" s="575"/>
      <c r="AS204" s="579"/>
      <c r="AT204" s="575"/>
      <c r="AU204" s="575"/>
      <c r="AV204" s="575"/>
      <c r="AW204" s="575"/>
      <c r="AX204" s="575"/>
      <c r="AY204" s="579"/>
      <c r="AZ204" s="575"/>
      <c r="BA204" s="575"/>
      <c r="BB204" s="575"/>
      <c r="BC204" s="575"/>
      <c r="BD204" s="575"/>
      <c r="BE204" s="579"/>
      <c r="BF204" s="575"/>
      <c r="BG204" s="575"/>
      <c r="BH204" s="575"/>
      <c r="BI204" s="575"/>
      <c r="BJ204" s="575"/>
      <c r="BK204" s="579"/>
      <c r="BL204" s="575"/>
      <c r="BM204" s="575"/>
      <c r="BN204" s="575"/>
      <c r="BO204" s="575"/>
      <c r="BP204" s="575"/>
      <c r="BQ204" s="579"/>
      <c r="BR204" s="575"/>
      <c r="BS204" s="575"/>
      <c r="BT204" s="575"/>
      <c r="BU204" s="575"/>
      <c r="BV204" s="575"/>
      <c r="BW204" s="579"/>
      <c r="BX204" s="267"/>
      <c r="BY204" s="267"/>
      <c r="BZ204" s="267"/>
      <c r="CA204" s="267"/>
      <c r="CB204" s="267"/>
      <c r="CC204" s="241"/>
      <c r="CD204" s="214"/>
      <c r="CE204" s="240"/>
      <c r="CF204" s="240"/>
      <c r="CG204" s="240"/>
      <c r="CH204" s="5"/>
    </row>
    <row r="205" spans="1:86" hidden="1" x14ac:dyDescent="0.2">
      <c r="A205" s="15"/>
      <c r="B205" s="15"/>
      <c r="C205" s="15"/>
      <c r="D205" s="15"/>
      <c r="E205" s="15"/>
      <c r="F205" s="589"/>
      <c r="G205" s="685"/>
      <c r="H205" s="639"/>
      <c r="I205" s="686"/>
      <c r="J205" s="579"/>
      <c r="K205" s="579"/>
      <c r="L205" s="575"/>
      <c r="M205" s="575"/>
      <c r="N205" s="575"/>
      <c r="O205" s="579"/>
      <c r="P205" s="579"/>
      <c r="Q205" s="575"/>
      <c r="R205" s="575"/>
      <c r="S205" s="575"/>
      <c r="T205" s="575"/>
      <c r="U205" s="579"/>
      <c r="V205" s="575"/>
      <c r="W205" s="575"/>
      <c r="X205" s="575"/>
      <c r="Y205" s="575"/>
      <c r="Z205" s="575"/>
      <c r="AA205" s="579"/>
      <c r="AB205" s="575"/>
      <c r="AC205" s="575"/>
      <c r="AD205" s="575"/>
      <c r="AE205" s="575"/>
      <c r="AF205" s="575"/>
      <c r="AG205" s="579"/>
      <c r="AH205" s="575"/>
      <c r="AI205" s="575"/>
      <c r="AJ205" s="575"/>
      <c r="AK205" s="575"/>
      <c r="AL205" s="575"/>
      <c r="AM205" s="579"/>
      <c r="AN205" s="575"/>
      <c r="AO205" s="575"/>
      <c r="AP205" s="575"/>
      <c r="AQ205" s="575"/>
      <c r="AR205" s="575"/>
      <c r="AS205" s="579"/>
      <c r="AT205" s="575"/>
      <c r="AU205" s="575"/>
      <c r="AV205" s="575"/>
      <c r="AW205" s="575"/>
      <c r="AX205" s="575"/>
      <c r="AY205" s="579"/>
      <c r="AZ205" s="575"/>
      <c r="BA205" s="575"/>
      <c r="BB205" s="575"/>
      <c r="BC205" s="575"/>
      <c r="BD205" s="575"/>
      <c r="BE205" s="579"/>
      <c r="BF205" s="575"/>
      <c r="BG205" s="575"/>
      <c r="BH205" s="575"/>
      <c r="BI205" s="575"/>
      <c r="BJ205" s="575"/>
      <c r="BK205" s="579"/>
      <c r="BL205" s="575"/>
      <c r="BM205" s="575"/>
      <c r="BN205" s="575"/>
      <c r="BO205" s="575"/>
      <c r="BP205" s="575"/>
      <c r="BQ205" s="579"/>
      <c r="BR205" s="575"/>
      <c r="BS205" s="575"/>
      <c r="BT205" s="575"/>
      <c r="BU205" s="575"/>
      <c r="BV205" s="575"/>
      <c r="BW205" s="579"/>
      <c r="BX205" s="267"/>
      <c r="BY205" s="267"/>
      <c r="BZ205" s="267"/>
      <c r="CA205" s="267"/>
      <c r="CB205" s="267"/>
      <c r="CC205" s="241"/>
      <c r="CD205" s="214"/>
      <c r="CE205" s="240"/>
      <c r="CF205" s="240"/>
      <c r="CG205" s="240"/>
      <c r="CH205" s="5"/>
    </row>
    <row r="206" spans="1:86" hidden="1" x14ac:dyDescent="0.2">
      <c r="A206" s="15"/>
      <c r="B206" s="15"/>
      <c r="C206" s="15"/>
      <c r="D206" s="15"/>
      <c r="E206" s="15"/>
      <c r="F206" s="589"/>
      <c r="G206" s="687"/>
      <c r="H206" s="635"/>
      <c r="I206" s="686"/>
      <c r="J206" s="579"/>
      <c r="K206" s="579"/>
      <c r="L206" s="575"/>
      <c r="M206" s="575"/>
      <c r="N206" s="575"/>
      <c r="O206" s="579"/>
      <c r="P206" s="579"/>
      <c r="Q206" s="575"/>
      <c r="R206" s="575"/>
      <c r="S206" s="575"/>
      <c r="T206" s="575"/>
      <c r="U206" s="579"/>
      <c r="V206" s="575"/>
      <c r="W206" s="575"/>
      <c r="X206" s="575"/>
      <c r="Y206" s="575"/>
      <c r="Z206" s="575"/>
      <c r="AA206" s="579"/>
      <c r="AB206" s="575"/>
      <c r="AC206" s="575"/>
      <c r="AD206" s="575"/>
      <c r="AE206" s="575"/>
      <c r="AF206" s="575"/>
      <c r="AG206" s="579"/>
      <c r="AH206" s="575"/>
      <c r="AI206" s="575"/>
      <c r="AJ206" s="575"/>
      <c r="AK206" s="575"/>
      <c r="AL206" s="575"/>
      <c r="AM206" s="579"/>
      <c r="AN206" s="575"/>
      <c r="AO206" s="575"/>
      <c r="AP206" s="575"/>
      <c r="AQ206" s="575"/>
      <c r="AR206" s="575"/>
      <c r="AS206" s="579"/>
      <c r="AT206" s="575"/>
      <c r="AU206" s="575"/>
      <c r="AV206" s="575"/>
      <c r="AW206" s="575"/>
      <c r="AX206" s="575"/>
      <c r="AY206" s="579"/>
      <c r="AZ206" s="575"/>
      <c r="BA206" s="575"/>
      <c r="BB206" s="575"/>
      <c r="BC206" s="575"/>
      <c r="BD206" s="575"/>
      <c r="BE206" s="579"/>
      <c r="BF206" s="575"/>
      <c r="BG206" s="575"/>
      <c r="BH206" s="575"/>
      <c r="BI206" s="575"/>
      <c r="BJ206" s="575"/>
      <c r="BK206" s="579"/>
      <c r="BL206" s="575"/>
      <c r="BM206" s="575"/>
      <c r="BN206" s="575"/>
      <c r="BO206" s="575"/>
      <c r="BP206" s="575"/>
      <c r="BQ206" s="579"/>
      <c r="BR206" s="575"/>
      <c r="BS206" s="575"/>
      <c r="BT206" s="575"/>
      <c r="BU206" s="575"/>
      <c r="BV206" s="575"/>
      <c r="BW206" s="579"/>
      <c r="BX206" s="267"/>
      <c r="BY206" s="267"/>
      <c r="BZ206" s="267"/>
      <c r="CA206" s="267"/>
      <c r="CB206" s="267"/>
      <c r="CC206" s="241"/>
      <c r="CD206" s="214"/>
      <c r="CE206" s="240"/>
      <c r="CF206" s="240"/>
      <c r="CG206" s="240"/>
      <c r="CH206" s="5"/>
    </row>
    <row r="207" spans="1:86" hidden="1" x14ac:dyDescent="0.2">
      <c r="A207" s="20"/>
      <c r="B207" s="20"/>
      <c r="C207" s="20"/>
      <c r="D207" s="20"/>
      <c r="E207" s="20"/>
      <c r="F207" s="594"/>
      <c r="G207" s="688"/>
      <c r="H207" s="642"/>
      <c r="I207" s="643"/>
      <c r="J207" s="579"/>
      <c r="K207" s="579"/>
      <c r="L207" s="575"/>
      <c r="M207" s="575"/>
      <c r="N207" s="575"/>
      <c r="O207" s="579"/>
      <c r="P207" s="579"/>
      <c r="Q207" s="575"/>
      <c r="R207" s="575"/>
      <c r="S207" s="575"/>
      <c r="T207" s="575"/>
      <c r="U207" s="579"/>
      <c r="V207" s="575"/>
      <c r="W207" s="575"/>
      <c r="X207" s="575"/>
      <c r="Y207" s="575"/>
      <c r="Z207" s="575"/>
      <c r="AA207" s="579"/>
      <c r="AB207" s="575"/>
      <c r="AC207" s="575"/>
      <c r="AD207" s="575"/>
      <c r="AE207" s="575"/>
      <c r="AF207" s="575"/>
      <c r="AG207" s="579"/>
      <c r="AH207" s="575"/>
      <c r="AI207" s="575"/>
      <c r="AJ207" s="575"/>
      <c r="AK207" s="575"/>
      <c r="AL207" s="575"/>
      <c r="AM207" s="579"/>
      <c r="AN207" s="575"/>
      <c r="AO207" s="575"/>
      <c r="AP207" s="575"/>
      <c r="AQ207" s="575"/>
      <c r="AR207" s="575"/>
      <c r="AS207" s="579"/>
      <c r="AT207" s="575"/>
      <c r="AU207" s="575"/>
      <c r="AV207" s="575"/>
      <c r="AW207" s="575"/>
      <c r="AX207" s="575"/>
      <c r="AY207" s="579"/>
      <c r="AZ207" s="575"/>
      <c r="BA207" s="575"/>
      <c r="BB207" s="575"/>
      <c r="BC207" s="575"/>
      <c r="BD207" s="575"/>
      <c r="BE207" s="579"/>
      <c r="BF207" s="575"/>
      <c r="BG207" s="575"/>
      <c r="BH207" s="575"/>
      <c r="BI207" s="575"/>
      <c r="BJ207" s="575"/>
      <c r="BK207" s="579"/>
      <c r="BL207" s="575"/>
      <c r="BM207" s="575"/>
      <c r="BN207" s="575"/>
      <c r="BO207" s="575"/>
      <c r="BP207" s="575"/>
      <c r="BQ207" s="579"/>
      <c r="BR207" s="575"/>
      <c r="BS207" s="575"/>
      <c r="BT207" s="575"/>
      <c r="BU207" s="575"/>
      <c r="BV207" s="575"/>
      <c r="BW207" s="579"/>
      <c r="BX207" s="267"/>
      <c r="BY207" s="267"/>
      <c r="BZ207" s="267"/>
      <c r="CA207" s="267"/>
      <c r="CB207" s="267"/>
      <c r="CC207" s="241"/>
      <c r="CD207" s="214"/>
      <c r="CE207" s="240"/>
      <c r="CF207" s="240"/>
      <c r="CG207" s="240"/>
      <c r="CH207" s="5"/>
    </row>
    <row r="208" spans="1:86" hidden="1" x14ac:dyDescent="0.2">
      <c r="A208" s="11"/>
      <c r="B208" s="11"/>
      <c r="C208" s="11"/>
      <c r="D208" s="64"/>
      <c r="E208" s="11"/>
      <c r="F208" s="634"/>
      <c r="G208" s="640"/>
      <c r="H208" s="683"/>
      <c r="I208" s="633"/>
      <c r="J208" s="579"/>
      <c r="K208" s="579"/>
      <c r="L208" s="575"/>
      <c r="M208" s="575"/>
      <c r="N208" s="575"/>
      <c r="O208" s="579"/>
      <c r="P208" s="579"/>
      <c r="Q208" s="575"/>
      <c r="R208" s="575"/>
      <c r="S208" s="575"/>
      <c r="T208" s="575"/>
      <c r="U208" s="579"/>
      <c r="V208" s="575"/>
      <c r="W208" s="575"/>
      <c r="X208" s="575"/>
      <c r="Y208" s="575"/>
      <c r="Z208" s="575"/>
      <c r="AA208" s="579"/>
      <c r="AB208" s="575"/>
      <c r="AC208" s="575"/>
      <c r="AD208" s="575"/>
      <c r="AE208" s="575"/>
      <c r="AF208" s="575"/>
      <c r="AG208" s="579"/>
      <c r="AH208" s="575"/>
      <c r="AI208" s="575"/>
      <c r="AJ208" s="575"/>
      <c r="AK208" s="575"/>
      <c r="AL208" s="575"/>
      <c r="AM208" s="579"/>
      <c r="AN208" s="575"/>
      <c r="AO208" s="575"/>
      <c r="AP208" s="575"/>
      <c r="AQ208" s="575"/>
      <c r="AR208" s="575"/>
      <c r="AS208" s="579"/>
      <c r="AT208" s="575"/>
      <c r="AU208" s="575"/>
      <c r="AV208" s="575"/>
      <c r="AW208" s="575"/>
      <c r="AX208" s="575"/>
      <c r="AY208" s="579"/>
      <c r="AZ208" s="575"/>
      <c r="BA208" s="575"/>
      <c r="BB208" s="575"/>
      <c r="BC208" s="575"/>
      <c r="BD208" s="575"/>
      <c r="BE208" s="579"/>
      <c r="BF208" s="575"/>
      <c r="BG208" s="575"/>
      <c r="BH208" s="575"/>
      <c r="BI208" s="575"/>
      <c r="BJ208" s="575"/>
      <c r="BK208" s="579"/>
      <c r="BL208" s="575"/>
      <c r="BM208" s="575"/>
      <c r="BN208" s="575"/>
      <c r="BO208" s="575"/>
      <c r="BP208" s="575"/>
      <c r="BQ208" s="579"/>
      <c r="BR208" s="575"/>
      <c r="BS208" s="575"/>
      <c r="BT208" s="575"/>
      <c r="BU208" s="575"/>
      <c r="BV208" s="575"/>
      <c r="BW208" s="579"/>
      <c r="BX208" s="267"/>
      <c r="BY208" s="267"/>
      <c r="BZ208" s="267"/>
      <c r="CA208" s="267"/>
      <c r="CB208" s="267"/>
      <c r="CC208" s="241"/>
      <c r="CD208" s="214"/>
      <c r="CE208" s="240"/>
      <c r="CF208" s="240"/>
      <c r="CG208" s="240"/>
      <c r="CH208" s="5"/>
    </row>
    <row r="209" spans="1:86" hidden="1" x14ac:dyDescent="0.2">
      <c r="A209" s="22"/>
      <c r="B209" s="22"/>
      <c r="C209" s="119"/>
      <c r="D209" s="34"/>
      <c r="E209" s="22"/>
      <c r="F209" s="607"/>
      <c r="G209" s="620"/>
      <c r="H209" s="600"/>
      <c r="I209" s="666"/>
      <c r="J209" s="579"/>
      <c r="K209" s="579"/>
      <c r="L209" s="575"/>
      <c r="M209" s="575"/>
      <c r="N209" s="575"/>
      <c r="O209" s="579"/>
      <c r="P209" s="579"/>
      <c r="Q209" s="575"/>
      <c r="R209" s="575"/>
      <c r="S209" s="575"/>
      <c r="T209" s="575"/>
      <c r="U209" s="579"/>
      <c r="V209" s="575"/>
      <c r="W209" s="575"/>
      <c r="X209" s="575"/>
      <c r="Y209" s="575"/>
      <c r="Z209" s="575"/>
      <c r="AA209" s="579"/>
      <c r="AB209" s="575"/>
      <c r="AC209" s="575"/>
      <c r="AD209" s="575"/>
      <c r="AE209" s="575"/>
      <c r="AF209" s="575"/>
      <c r="AG209" s="579"/>
      <c r="AH209" s="575"/>
      <c r="AI209" s="575"/>
      <c r="AJ209" s="575"/>
      <c r="AK209" s="575"/>
      <c r="AL209" s="575"/>
      <c r="AM209" s="579"/>
      <c r="AN209" s="575"/>
      <c r="AO209" s="575"/>
      <c r="AP209" s="575"/>
      <c r="AQ209" s="575"/>
      <c r="AR209" s="575"/>
      <c r="AS209" s="579"/>
      <c r="AT209" s="575"/>
      <c r="AU209" s="575"/>
      <c r="AV209" s="575"/>
      <c r="AW209" s="575"/>
      <c r="AX209" s="575"/>
      <c r="AY209" s="579"/>
      <c r="AZ209" s="575"/>
      <c r="BA209" s="575"/>
      <c r="BB209" s="575"/>
      <c r="BC209" s="575"/>
      <c r="BD209" s="575"/>
      <c r="BE209" s="579"/>
      <c r="BF209" s="575"/>
      <c r="BG209" s="575"/>
      <c r="BH209" s="575"/>
      <c r="BI209" s="575"/>
      <c r="BJ209" s="575"/>
      <c r="BK209" s="579"/>
      <c r="BL209" s="575"/>
      <c r="BM209" s="575"/>
      <c r="BN209" s="575"/>
      <c r="BO209" s="575"/>
      <c r="BP209" s="575"/>
      <c r="BQ209" s="579"/>
      <c r="BR209" s="575"/>
      <c r="BS209" s="575"/>
      <c r="BT209" s="575"/>
      <c r="BU209" s="575"/>
      <c r="BV209" s="575"/>
      <c r="BW209" s="579"/>
      <c r="BX209" s="267"/>
      <c r="BY209" s="267"/>
      <c r="BZ209" s="267"/>
      <c r="CA209" s="267"/>
      <c r="CB209" s="267"/>
      <c r="CC209" s="241"/>
      <c r="CD209" s="214"/>
      <c r="CE209" s="240"/>
      <c r="CF209" s="240"/>
      <c r="CG209" s="240"/>
      <c r="CH209" s="5"/>
    </row>
    <row r="210" spans="1:86" hidden="1" x14ac:dyDescent="0.2">
      <c r="A210" s="22"/>
      <c r="B210" s="22"/>
      <c r="C210" s="120"/>
      <c r="D210" s="34"/>
      <c r="E210" s="22"/>
      <c r="F210" s="607"/>
      <c r="G210" s="620"/>
      <c r="H210" s="600"/>
      <c r="I210" s="666"/>
      <c r="J210" s="579"/>
      <c r="K210" s="579"/>
      <c r="L210" s="575"/>
      <c r="M210" s="575"/>
      <c r="N210" s="575"/>
      <c r="O210" s="579"/>
      <c r="P210" s="579"/>
      <c r="Q210" s="575"/>
      <c r="R210" s="575"/>
      <c r="S210" s="575"/>
      <c r="T210" s="575"/>
      <c r="U210" s="579"/>
      <c r="V210" s="575"/>
      <c r="W210" s="575"/>
      <c r="X210" s="575"/>
      <c r="Y210" s="575"/>
      <c r="Z210" s="575"/>
      <c r="AA210" s="579"/>
      <c r="AB210" s="575"/>
      <c r="AC210" s="575"/>
      <c r="AD210" s="575"/>
      <c r="AE210" s="575"/>
      <c r="AF210" s="575"/>
      <c r="AG210" s="579"/>
      <c r="AH210" s="575"/>
      <c r="AI210" s="575"/>
      <c r="AJ210" s="575"/>
      <c r="AK210" s="575"/>
      <c r="AL210" s="575"/>
      <c r="AM210" s="579"/>
      <c r="AN210" s="575"/>
      <c r="AO210" s="575"/>
      <c r="AP210" s="575"/>
      <c r="AQ210" s="575"/>
      <c r="AR210" s="575"/>
      <c r="AS210" s="579"/>
      <c r="AT210" s="575"/>
      <c r="AU210" s="575"/>
      <c r="AV210" s="575"/>
      <c r="AW210" s="575"/>
      <c r="AX210" s="575"/>
      <c r="AY210" s="579"/>
      <c r="AZ210" s="575"/>
      <c r="BA210" s="575"/>
      <c r="BB210" s="575"/>
      <c r="BC210" s="575"/>
      <c r="BD210" s="575"/>
      <c r="BE210" s="579"/>
      <c r="BF210" s="575"/>
      <c r="BG210" s="575"/>
      <c r="BH210" s="575"/>
      <c r="BI210" s="575"/>
      <c r="BJ210" s="575"/>
      <c r="BK210" s="579"/>
      <c r="BL210" s="575"/>
      <c r="BM210" s="575"/>
      <c r="BN210" s="575"/>
      <c r="BO210" s="575"/>
      <c r="BP210" s="575"/>
      <c r="BQ210" s="579"/>
      <c r="BR210" s="575"/>
      <c r="BS210" s="575"/>
      <c r="BT210" s="575"/>
      <c r="BU210" s="575"/>
      <c r="BV210" s="575"/>
      <c r="BW210" s="579"/>
      <c r="BX210" s="267"/>
      <c r="BY210" s="267"/>
      <c r="BZ210" s="267"/>
      <c r="CA210" s="267"/>
      <c r="CB210" s="267"/>
      <c r="CC210" s="241"/>
      <c r="CD210" s="214"/>
      <c r="CE210" s="240"/>
      <c r="CF210" s="240"/>
      <c r="CG210" s="240"/>
      <c r="CH210" s="5"/>
    </row>
    <row r="211" spans="1:86" hidden="1" x14ac:dyDescent="0.2">
      <c r="A211" s="22"/>
      <c r="B211" s="22"/>
      <c r="C211" s="120"/>
      <c r="D211" s="121"/>
      <c r="E211" s="22"/>
      <c r="F211" s="607"/>
      <c r="G211" s="620"/>
      <c r="H211" s="600"/>
      <c r="I211" s="666"/>
      <c r="J211" s="579"/>
      <c r="K211" s="579"/>
      <c r="L211" s="575"/>
      <c r="M211" s="575"/>
      <c r="N211" s="575"/>
      <c r="O211" s="579"/>
      <c r="P211" s="579"/>
      <c r="Q211" s="575"/>
      <c r="R211" s="575"/>
      <c r="S211" s="575"/>
      <c r="T211" s="575"/>
      <c r="U211" s="579"/>
      <c r="V211" s="575"/>
      <c r="W211" s="575"/>
      <c r="X211" s="575"/>
      <c r="Y211" s="575"/>
      <c r="Z211" s="575"/>
      <c r="AA211" s="579"/>
      <c r="AB211" s="575"/>
      <c r="AC211" s="575"/>
      <c r="AD211" s="575"/>
      <c r="AE211" s="575"/>
      <c r="AF211" s="575"/>
      <c r="AG211" s="579"/>
      <c r="AH211" s="575"/>
      <c r="AI211" s="575"/>
      <c r="AJ211" s="575"/>
      <c r="AK211" s="575"/>
      <c r="AL211" s="575"/>
      <c r="AM211" s="579"/>
      <c r="AN211" s="575"/>
      <c r="AO211" s="575"/>
      <c r="AP211" s="575"/>
      <c r="AQ211" s="575"/>
      <c r="AR211" s="575"/>
      <c r="AS211" s="579"/>
      <c r="AT211" s="575"/>
      <c r="AU211" s="575"/>
      <c r="AV211" s="575"/>
      <c r="AW211" s="575"/>
      <c r="AX211" s="575"/>
      <c r="AY211" s="579"/>
      <c r="AZ211" s="575"/>
      <c r="BA211" s="575"/>
      <c r="BB211" s="575"/>
      <c r="BC211" s="575"/>
      <c r="BD211" s="575"/>
      <c r="BE211" s="579"/>
      <c r="BF211" s="575"/>
      <c r="BG211" s="575"/>
      <c r="BH211" s="575"/>
      <c r="BI211" s="575"/>
      <c r="BJ211" s="575"/>
      <c r="BK211" s="579"/>
      <c r="BL211" s="575"/>
      <c r="BM211" s="575"/>
      <c r="BN211" s="575"/>
      <c r="BO211" s="575"/>
      <c r="BP211" s="575"/>
      <c r="BQ211" s="579"/>
      <c r="BR211" s="575"/>
      <c r="BS211" s="575"/>
      <c r="BT211" s="575"/>
      <c r="BU211" s="575"/>
      <c r="BV211" s="575"/>
      <c r="BW211" s="579"/>
      <c r="BX211" s="267"/>
      <c r="BY211" s="267"/>
      <c r="BZ211" s="267"/>
      <c r="CA211" s="267"/>
      <c r="CB211" s="267"/>
      <c r="CC211" s="241"/>
      <c r="CD211" s="214"/>
      <c r="CE211" s="240"/>
      <c r="CF211" s="240"/>
      <c r="CG211" s="240"/>
      <c r="CH211" s="5"/>
    </row>
    <row r="212" spans="1:86" hidden="1" x14ac:dyDescent="0.2">
      <c r="A212" s="22"/>
      <c r="B212" s="22"/>
      <c r="C212" s="120"/>
      <c r="D212" s="33"/>
      <c r="E212" s="22"/>
      <c r="F212" s="607"/>
      <c r="G212" s="620"/>
      <c r="H212" s="645"/>
      <c r="I212" s="624"/>
      <c r="J212" s="579"/>
      <c r="K212" s="579"/>
      <c r="L212" s="575"/>
      <c r="M212" s="575"/>
      <c r="N212" s="575"/>
      <c r="O212" s="579"/>
      <c r="P212" s="579"/>
      <c r="Q212" s="575"/>
      <c r="R212" s="575"/>
      <c r="S212" s="575"/>
      <c r="T212" s="575"/>
      <c r="U212" s="579"/>
      <c r="V212" s="575"/>
      <c r="W212" s="575"/>
      <c r="X212" s="575"/>
      <c r="Y212" s="575"/>
      <c r="Z212" s="575"/>
      <c r="AA212" s="579"/>
      <c r="AB212" s="575"/>
      <c r="AC212" s="575"/>
      <c r="AD212" s="575"/>
      <c r="AE212" s="575"/>
      <c r="AF212" s="575"/>
      <c r="AG212" s="579"/>
      <c r="AH212" s="575"/>
      <c r="AI212" s="575"/>
      <c r="AJ212" s="575"/>
      <c r="AK212" s="575"/>
      <c r="AL212" s="575"/>
      <c r="AM212" s="579"/>
      <c r="AN212" s="575"/>
      <c r="AO212" s="575"/>
      <c r="AP212" s="575"/>
      <c r="AQ212" s="575"/>
      <c r="AR212" s="575"/>
      <c r="AS212" s="579"/>
      <c r="AT212" s="575"/>
      <c r="AU212" s="575"/>
      <c r="AV212" s="575"/>
      <c r="AW212" s="575"/>
      <c r="AX212" s="575"/>
      <c r="AY212" s="579"/>
      <c r="AZ212" s="575"/>
      <c r="BA212" s="575"/>
      <c r="BB212" s="575"/>
      <c r="BC212" s="575"/>
      <c r="BD212" s="575"/>
      <c r="BE212" s="579"/>
      <c r="BF212" s="575"/>
      <c r="BG212" s="575"/>
      <c r="BH212" s="575"/>
      <c r="BI212" s="575"/>
      <c r="BJ212" s="575"/>
      <c r="BK212" s="579"/>
      <c r="BL212" s="575"/>
      <c r="BM212" s="575"/>
      <c r="BN212" s="575"/>
      <c r="BO212" s="575"/>
      <c r="BP212" s="575"/>
      <c r="BQ212" s="579"/>
      <c r="BR212" s="575"/>
      <c r="BS212" s="575"/>
      <c r="BT212" s="575"/>
      <c r="BU212" s="575"/>
      <c r="BV212" s="575"/>
      <c r="BW212" s="579"/>
      <c r="BX212" s="267"/>
      <c r="BY212" s="267"/>
      <c r="BZ212" s="267"/>
      <c r="CA212" s="267"/>
      <c r="CB212" s="267"/>
      <c r="CC212" s="241"/>
      <c r="CD212" s="214"/>
      <c r="CE212" s="240"/>
      <c r="CF212" s="240"/>
      <c r="CG212" s="240"/>
      <c r="CH212" s="5"/>
    </row>
    <row r="213" spans="1:86" hidden="1" x14ac:dyDescent="0.2">
      <c r="A213" s="22"/>
      <c r="B213" s="22"/>
      <c r="C213" s="93"/>
      <c r="D213" s="34"/>
      <c r="E213" s="22"/>
      <c r="F213" s="607"/>
      <c r="G213" s="620"/>
      <c r="H213" s="609"/>
      <c r="I213" s="601"/>
      <c r="J213" s="579"/>
      <c r="K213" s="579"/>
      <c r="L213" s="575"/>
      <c r="M213" s="575"/>
      <c r="N213" s="579"/>
      <c r="O213" s="579"/>
      <c r="P213" s="579"/>
      <c r="Q213" s="575"/>
      <c r="R213" s="579"/>
      <c r="S213" s="575"/>
      <c r="T213" s="579"/>
      <c r="U213" s="579"/>
      <c r="V213" s="579"/>
      <c r="W213" s="575"/>
      <c r="X213" s="579"/>
      <c r="Y213" s="575"/>
      <c r="Z213" s="579"/>
      <c r="AA213" s="579"/>
      <c r="AB213" s="579"/>
      <c r="AC213" s="575"/>
      <c r="AD213" s="579"/>
      <c r="AE213" s="575"/>
      <c r="AF213" s="579"/>
      <c r="AG213" s="579"/>
      <c r="AH213" s="579"/>
      <c r="AI213" s="575"/>
      <c r="AJ213" s="579"/>
      <c r="AK213" s="575"/>
      <c r="AL213" s="579"/>
      <c r="AM213" s="579"/>
      <c r="AN213" s="579"/>
      <c r="AO213" s="575"/>
      <c r="AP213" s="579"/>
      <c r="AQ213" s="575"/>
      <c r="AR213" s="579"/>
      <c r="AS213" s="579"/>
      <c r="AT213" s="579"/>
      <c r="AU213" s="575"/>
      <c r="AV213" s="579"/>
      <c r="AW213" s="575"/>
      <c r="AX213" s="579"/>
      <c r="AY213" s="579"/>
      <c r="AZ213" s="579"/>
      <c r="BA213" s="575"/>
      <c r="BB213" s="579"/>
      <c r="BC213" s="575"/>
      <c r="BD213" s="579"/>
      <c r="BE213" s="579"/>
      <c r="BF213" s="579"/>
      <c r="BG213" s="575"/>
      <c r="BH213" s="579"/>
      <c r="BI213" s="575"/>
      <c r="BJ213" s="579"/>
      <c r="BK213" s="579"/>
      <c r="BL213" s="579"/>
      <c r="BM213" s="575"/>
      <c r="BN213" s="579"/>
      <c r="BO213" s="575"/>
      <c r="BP213" s="579"/>
      <c r="BQ213" s="579"/>
      <c r="BR213" s="579"/>
      <c r="BS213" s="575"/>
      <c r="BT213" s="579"/>
      <c r="BU213" s="575"/>
      <c r="BV213" s="579"/>
      <c r="BW213" s="579"/>
      <c r="BX213" s="268"/>
      <c r="BY213" s="267"/>
      <c r="BZ213" s="268"/>
      <c r="CA213" s="267"/>
      <c r="CB213" s="268"/>
      <c r="CC213" s="241"/>
      <c r="CD213" s="214"/>
      <c r="CE213" s="240"/>
      <c r="CF213" s="240"/>
      <c r="CG213" s="241"/>
      <c r="CH213" s="5"/>
    </row>
    <row r="214" spans="1:86" hidden="1" x14ac:dyDescent="0.2">
      <c r="A214" s="82"/>
      <c r="B214" s="82"/>
      <c r="C214" s="82"/>
      <c r="D214" s="83"/>
      <c r="E214" s="82"/>
      <c r="F214" s="653"/>
      <c r="G214" s="654"/>
      <c r="H214" s="692"/>
      <c r="I214" s="629"/>
      <c r="J214" s="629"/>
      <c r="K214" s="629"/>
      <c r="L214" s="629"/>
      <c r="M214" s="629"/>
      <c r="N214" s="629"/>
      <c r="O214" s="629"/>
      <c r="P214" s="629"/>
      <c r="Q214" s="629"/>
      <c r="R214" s="629"/>
      <c r="S214" s="629"/>
      <c r="T214" s="629"/>
      <c r="U214" s="629"/>
      <c r="V214" s="629"/>
      <c r="W214" s="629"/>
      <c r="X214" s="629"/>
      <c r="Y214" s="629"/>
      <c r="Z214" s="629"/>
      <c r="AA214" s="629"/>
      <c r="AB214" s="629"/>
      <c r="AC214" s="629"/>
      <c r="AD214" s="629"/>
      <c r="AE214" s="629"/>
      <c r="AF214" s="629"/>
      <c r="AG214" s="629"/>
      <c r="AH214" s="629"/>
      <c r="AI214" s="629"/>
      <c r="AJ214" s="629"/>
      <c r="AK214" s="629"/>
      <c r="AL214" s="629"/>
      <c r="AM214" s="629"/>
      <c r="AN214" s="629"/>
      <c r="AO214" s="629"/>
      <c r="AP214" s="629"/>
      <c r="AQ214" s="629"/>
      <c r="AR214" s="629"/>
      <c r="AS214" s="629"/>
      <c r="AT214" s="629"/>
      <c r="AU214" s="629"/>
      <c r="AV214" s="629"/>
      <c r="AW214" s="629"/>
      <c r="AX214" s="629"/>
      <c r="AY214" s="629"/>
      <c r="AZ214" s="629"/>
      <c r="BA214" s="629"/>
      <c r="BB214" s="629"/>
      <c r="BC214" s="629"/>
      <c r="BD214" s="629"/>
      <c r="BE214" s="629"/>
      <c r="BF214" s="629"/>
      <c r="BG214" s="629"/>
      <c r="BH214" s="629"/>
      <c r="BI214" s="629"/>
      <c r="BJ214" s="629"/>
      <c r="BK214" s="629"/>
      <c r="BL214" s="629"/>
      <c r="BM214" s="629"/>
      <c r="BN214" s="629"/>
      <c r="BO214" s="629"/>
      <c r="BP214" s="629"/>
      <c r="BQ214" s="629"/>
      <c r="BR214" s="629"/>
      <c r="BS214" s="629"/>
      <c r="BT214" s="629"/>
      <c r="BU214" s="629"/>
      <c r="BV214" s="629"/>
      <c r="BW214" s="629"/>
      <c r="BX214" s="269"/>
      <c r="BY214" s="269"/>
      <c r="BZ214" s="269"/>
      <c r="CA214" s="269"/>
      <c r="CB214" s="269"/>
      <c r="CC214" s="242"/>
      <c r="CD214" s="215"/>
      <c r="CE214" s="242"/>
      <c r="CF214" s="242"/>
      <c r="CG214" s="242"/>
      <c r="CH214" s="5"/>
    </row>
    <row r="215" spans="1:86" hidden="1" x14ac:dyDescent="0.2">
      <c r="A215" s="11"/>
      <c r="B215" s="11"/>
      <c r="C215" s="11"/>
      <c r="D215" s="64"/>
      <c r="E215" s="11"/>
      <c r="F215" s="634"/>
      <c r="G215" s="640"/>
      <c r="H215" s="639"/>
      <c r="I215" s="636"/>
      <c r="J215" s="579"/>
      <c r="K215" s="579"/>
      <c r="L215" s="575"/>
      <c r="M215" s="575"/>
      <c r="N215" s="575"/>
      <c r="O215" s="579"/>
      <c r="P215" s="579"/>
      <c r="Q215" s="575"/>
      <c r="R215" s="575"/>
      <c r="S215" s="575"/>
      <c r="T215" s="575"/>
      <c r="U215" s="579"/>
      <c r="V215" s="575"/>
      <c r="W215" s="575"/>
      <c r="X215" s="575"/>
      <c r="Y215" s="575"/>
      <c r="Z215" s="575"/>
      <c r="AA215" s="579"/>
      <c r="AB215" s="575"/>
      <c r="AC215" s="575"/>
      <c r="AD215" s="575"/>
      <c r="AE215" s="575"/>
      <c r="AF215" s="575"/>
      <c r="AG215" s="579"/>
      <c r="AH215" s="575"/>
      <c r="AI215" s="575"/>
      <c r="AJ215" s="575"/>
      <c r="AK215" s="575"/>
      <c r="AL215" s="575"/>
      <c r="AM215" s="579"/>
      <c r="AN215" s="575"/>
      <c r="AO215" s="575"/>
      <c r="AP215" s="575"/>
      <c r="AQ215" s="575"/>
      <c r="AR215" s="575"/>
      <c r="AS215" s="579"/>
      <c r="AT215" s="575"/>
      <c r="AU215" s="575"/>
      <c r="AV215" s="575"/>
      <c r="AW215" s="575"/>
      <c r="AX215" s="575"/>
      <c r="AY215" s="579"/>
      <c r="AZ215" s="575"/>
      <c r="BA215" s="575"/>
      <c r="BB215" s="575"/>
      <c r="BC215" s="575"/>
      <c r="BD215" s="575"/>
      <c r="BE215" s="579"/>
      <c r="BF215" s="575"/>
      <c r="BG215" s="575"/>
      <c r="BH215" s="575"/>
      <c r="BI215" s="575"/>
      <c r="BJ215" s="575"/>
      <c r="BK215" s="579"/>
      <c r="BL215" s="575"/>
      <c r="BM215" s="575"/>
      <c r="BN215" s="575"/>
      <c r="BO215" s="575"/>
      <c r="BP215" s="575"/>
      <c r="BQ215" s="579"/>
      <c r="BR215" s="575"/>
      <c r="BS215" s="575"/>
      <c r="BT215" s="575"/>
      <c r="BU215" s="575"/>
      <c r="BV215" s="575"/>
      <c r="BW215" s="579"/>
      <c r="BX215" s="267"/>
      <c r="BY215" s="267"/>
      <c r="BZ215" s="267"/>
      <c r="CA215" s="267"/>
      <c r="CB215" s="267"/>
      <c r="CC215" s="241"/>
      <c r="CD215" s="214"/>
      <c r="CE215" s="240"/>
      <c r="CF215" s="240"/>
      <c r="CG215" s="240"/>
      <c r="CH215" s="5"/>
    </row>
    <row r="216" spans="1:86" hidden="1" x14ac:dyDescent="0.2">
      <c r="A216" s="11"/>
      <c r="B216" s="11"/>
      <c r="C216" s="11"/>
      <c r="D216" s="64"/>
      <c r="E216" s="11"/>
      <c r="F216" s="634"/>
      <c r="G216" s="586"/>
      <c r="H216" s="635"/>
      <c r="I216" s="636"/>
      <c r="J216" s="579"/>
      <c r="K216" s="579"/>
      <c r="L216" s="575"/>
      <c r="M216" s="575"/>
      <c r="N216" s="575"/>
      <c r="O216" s="579"/>
      <c r="P216" s="579"/>
      <c r="Q216" s="575"/>
      <c r="R216" s="575"/>
      <c r="S216" s="575"/>
      <c r="T216" s="575"/>
      <c r="U216" s="579"/>
      <c r="V216" s="575"/>
      <c r="W216" s="575"/>
      <c r="X216" s="575"/>
      <c r="Y216" s="575"/>
      <c r="Z216" s="575"/>
      <c r="AA216" s="579"/>
      <c r="AB216" s="575"/>
      <c r="AC216" s="575"/>
      <c r="AD216" s="575"/>
      <c r="AE216" s="575"/>
      <c r="AF216" s="575"/>
      <c r="AG216" s="579"/>
      <c r="AH216" s="575"/>
      <c r="AI216" s="575"/>
      <c r="AJ216" s="575"/>
      <c r="AK216" s="575"/>
      <c r="AL216" s="575"/>
      <c r="AM216" s="579"/>
      <c r="AN216" s="575"/>
      <c r="AO216" s="575"/>
      <c r="AP216" s="575"/>
      <c r="AQ216" s="575"/>
      <c r="AR216" s="575"/>
      <c r="AS216" s="579"/>
      <c r="AT216" s="575"/>
      <c r="AU216" s="575"/>
      <c r="AV216" s="575"/>
      <c r="AW216" s="575"/>
      <c r="AX216" s="575"/>
      <c r="AY216" s="579"/>
      <c r="AZ216" s="575"/>
      <c r="BA216" s="575"/>
      <c r="BB216" s="575"/>
      <c r="BC216" s="575"/>
      <c r="BD216" s="575"/>
      <c r="BE216" s="579"/>
      <c r="BF216" s="575"/>
      <c r="BG216" s="575"/>
      <c r="BH216" s="575"/>
      <c r="BI216" s="575"/>
      <c r="BJ216" s="575"/>
      <c r="BK216" s="579"/>
      <c r="BL216" s="575"/>
      <c r="BM216" s="575"/>
      <c r="BN216" s="575"/>
      <c r="BO216" s="575"/>
      <c r="BP216" s="575"/>
      <c r="BQ216" s="579"/>
      <c r="BR216" s="575"/>
      <c r="BS216" s="575"/>
      <c r="BT216" s="575"/>
      <c r="BU216" s="575"/>
      <c r="BV216" s="575"/>
      <c r="BW216" s="579"/>
      <c r="BX216" s="267"/>
      <c r="BY216" s="267"/>
      <c r="BZ216" s="267"/>
      <c r="CA216" s="267"/>
      <c r="CB216" s="267"/>
      <c r="CC216" s="241"/>
      <c r="CD216" s="214"/>
      <c r="CE216" s="240"/>
      <c r="CF216" s="240"/>
      <c r="CG216" s="240"/>
      <c r="CH216" s="5"/>
    </row>
    <row r="217" spans="1:86" hidden="1" x14ac:dyDescent="0.2">
      <c r="A217" s="11"/>
      <c r="B217" s="11"/>
      <c r="C217" s="11"/>
      <c r="D217" s="64"/>
      <c r="E217" s="11"/>
      <c r="F217" s="634"/>
      <c r="G217" s="586"/>
      <c r="H217" s="635"/>
      <c r="I217" s="636"/>
      <c r="J217" s="579"/>
      <c r="K217" s="579"/>
      <c r="L217" s="575"/>
      <c r="M217" s="575"/>
      <c r="N217" s="575"/>
      <c r="O217" s="579"/>
      <c r="P217" s="579"/>
      <c r="Q217" s="575"/>
      <c r="R217" s="575"/>
      <c r="S217" s="575"/>
      <c r="T217" s="575"/>
      <c r="U217" s="579"/>
      <c r="V217" s="575"/>
      <c r="W217" s="575"/>
      <c r="X217" s="575"/>
      <c r="Y217" s="575"/>
      <c r="Z217" s="575"/>
      <c r="AA217" s="579"/>
      <c r="AB217" s="575"/>
      <c r="AC217" s="575"/>
      <c r="AD217" s="575"/>
      <c r="AE217" s="575"/>
      <c r="AF217" s="575"/>
      <c r="AG217" s="579"/>
      <c r="AH217" s="575"/>
      <c r="AI217" s="575"/>
      <c r="AJ217" s="575"/>
      <c r="AK217" s="575"/>
      <c r="AL217" s="575"/>
      <c r="AM217" s="579"/>
      <c r="AN217" s="575"/>
      <c r="AO217" s="575"/>
      <c r="AP217" s="575"/>
      <c r="AQ217" s="575"/>
      <c r="AR217" s="575"/>
      <c r="AS217" s="579"/>
      <c r="AT217" s="575"/>
      <c r="AU217" s="575"/>
      <c r="AV217" s="575"/>
      <c r="AW217" s="575"/>
      <c r="AX217" s="575"/>
      <c r="AY217" s="579"/>
      <c r="AZ217" s="575"/>
      <c r="BA217" s="575"/>
      <c r="BB217" s="575"/>
      <c r="BC217" s="575"/>
      <c r="BD217" s="575"/>
      <c r="BE217" s="579"/>
      <c r="BF217" s="575"/>
      <c r="BG217" s="575"/>
      <c r="BH217" s="575"/>
      <c r="BI217" s="575"/>
      <c r="BJ217" s="575"/>
      <c r="BK217" s="579"/>
      <c r="BL217" s="575"/>
      <c r="BM217" s="575"/>
      <c r="BN217" s="575"/>
      <c r="BO217" s="575"/>
      <c r="BP217" s="575"/>
      <c r="BQ217" s="579"/>
      <c r="BR217" s="575"/>
      <c r="BS217" s="575"/>
      <c r="BT217" s="575"/>
      <c r="BU217" s="575"/>
      <c r="BV217" s="575"/>
      <c r="BW217" s="579"/>
      <c r="BX217" s="267"/>
      <c r="BY217" s="267"/>
      <c r="BZ217" s="267"/>
      <c r="CA217" s="267"/>
      <c r="CB217" s="267"/>
      <c r="CC217" s="241"/>
      <c r="CD217" s="214"/>
      <c r="CE217" s="240"/>
      <c r="CF217" s="240"/>
      <c r="CG217" s="240"/>
      <c r="CH217" s="5"/>
    </row>
    <row r="218" spans="1:86" hidden="1" x14ac:dyDescent="0.2">
      <c r="A218" s="11"/>
      <c r="B218" s="11"/>
      <c r="C218" s="11"/>
      <c r="D218" s="64"/>
      <c r="E218" s="11"/>
      <c r="F218" s="634"/>
      <c r="G218" s="586"/>
      <c r="H218" s="639"/>
      <c r="I218" s="636"/>
      <c r="J218" s="579"/>
      <c r="K218" s="579"/>
      <c r="L218" s="575"/>
      <c r="M218" s="575"/>
      <c r="N218" s="575"/>
      <c r="O218" s="579"/>
      <c r="P218" s="579"/>
      <c r="Q218" s="575"/>
      <c r="R218" s="575"/>
      <c r="S218" s="575"/>
      <c r="T218" s="575"/>
      <c r="U218" s="579"/>
      <c r="V218" s="575"/>
      <c r="W218" s="575"/>
      <c r="X218" s="575"/>
      <c r="Y218" s="575"/>
      <c r="Z218" s="575"/>
      <c r="AA218" s="579"/>
      <c r="AB218" s="575"/>
      <c r="AC218" s="575"/>
      <c r="AD218" s="575"/>
      <c r="AE218" s="575"/>
      <c r="AF218" s="575"/>
      <c r="AG218" s="579"/>
      <c r="AH218" s="575"/>
      <c r="AI218" s="575"/>
      <c r="AJ218" s="575"/>
      <c r="AK218" s="575"/>
      <c r="AL218" s="575"/>
      <c r="AM218" s="579"/>
      <c r="AN218" s="575"/>
      <c r="AO218" s="575"/>
      <c r="AP218" s="575"/>
      <c r="AQ218" s="575"/>
      <c r="AR218" s="575"/>
      <c r="AS218" s="579"/>
      <c r="AT218" s="575"/>
      <c r="AU218" s="575"/>
      <c r="AV218" s="575"/>
      <c r="AW218" s="575"/>
      <c r="AX218" s="575"/>
      <c r="AY218" s="579"/>
      <c r="AZ218" s="575"/>
      <c r="BA218" s="575"/>
      <c r="BB218" s="575"/>
      <c r="BC218" s="575"/>
      <c r="BD218" s="575"/>
      <c r="BE218" s="579"/>
      <c r="BF218" s="575"/>
      <c r="BG218" s="575"/>
      <c r="BH218" s="575"/>
      <c r="BI218" s="575"/>
      <c r="BJ218" s="575"/>
      <c r="BK218" s="579"/>
      <c r="BL218" s="575"/>
      <c r="BM218" s="575"/>
      <c r="BN218" s="575"/>
      <c r="BO218" s="575"/>
      <c r="BP218" s="575"/>
      <c r="BQ218" s="579"/>
      <c r="BR218" s="575"/>
      <c r="BS218" s="575"/>
      <c r="BT218" s="575"/>
      <c r="BU218" s="575"/>
      <c r="BV218" s="575"/>
      <c r="BW218" s="579"/>
      <c r="BX218" s="267"/>
      <c r="BY218" s="267"/>
      <c r="BZ218" s="267"/>
      <c r="CA218" s="267"/>
      <c r="CB218" s="267"/>
      <c r="CC218" s="241"/>
      <c r="CD218" s="214"/>
      <c r="CE218" s="240"/>
      <c r="CF218" s="240"/>
      <c r="CG218" s="240"/>
      <c r="CH218" s="5"/>
    </row>
    <row r="219" spans="1:86" hidden="1" x14ac:dyDescent="0.2">
      <c r="A219" s="11"/>
      <c r="B219" s="11"/>
      <c r="C219" s="11"/>
      <c r="D219" s="64"/>
      <c r="E219" s="11"/>
      <c r="F219" s="634"/>
      <c r="G219" s="685"/>
      <c r="H219" s="639"/>
      <c r="I219" s="686"/>
      <c r="J219" s="579"/>
      <c r="K219" s="579"/>
      <c r="L219" s="575"/>
      <c r="M219" s="575"/>
      <c r="N219" s="575"/>
      <c r="O219" s="579"/>
      <c r="P219" s="579"/>
      <c r="Q219" s="575"/>
      <c r="R219" s="575"/>
      <c r="S219" s="575"/>
      <c r="T219" s="575"/>
      <c r="U219" s="579"/>
      <c r="V219" s="575"/>
      <c r="W219" s="575"/>
      <c r="X219" s="575"/>
      <c r="Y219" s="575"/>
      <c r="Z219" s="575"/>
      <c r="AA219" s="579"/>
      <c r="AB219" s="575"/>
      <c r="AC219" s="575"/>
      <c r="AD219" s="575"/>
      <c r="AE219" s="575"/>
      <c r="AF219" s="575"/>
      <c r="AG219" s="579"/>
      <c r="AH219" s="575"/>
      <c r="AI219" s="575"/>
      <c r="AJ219" s="575"/>
      <c r="AK219" s="575"/>
      <c r="AL219" s="575"/>
      <c r="AM219" s="579"/>
      <c r="AN219" s="575"/>
      <c r="AO219" s="575"/>
      <c r="AP219" s="575"/>
      <c r="AQ219" s="575"/>
      <c r="AR219" s="575"/>
      <c r="AS219" s="579"/>
      <c r="AT219" s="575"/>
      <c r="AU219" s="575"/>
      <c r="AV219" s="575"/>
      <c r="AW219" s="575"/>
      <c r="AX219" s="575"/>
      <c r="AY219" s="579"/>
      <c r="AZ219" s="575"/>
      <c r="BA219" s="575"/>
      <c r="BB219" s="575"/>
      <c r="BC219" s="575"/>
      <c r="BD219" s="575"/>
      <c r="BE219" s="579"/>
      <c r="BF219" s="575"/>
      <c r="BG219" s="575"/>
      <c r="BH219" s="575"/>
      <c r="BI219" s="575"/>
      <c r="BJ219" s="575"/>
      <c r="BK219" s="579"/>
      <c r="BL219" s="575"/>
      <c r="BM219" s="575"/>
      <c r="BN219" s="575"/>
      <c r="BO219" s="575"/>
      <c r="BP219" s="575"/>
      <c r="BQ219" s="579"/>
      <c r="BR219" s="575"/>
      <c r="BS219" s="575"/>
      <c r="BT219" s="575"/>
      <c r="BU219" s="575"/>
      <c r="BV219" s="575"/>
      <c r="BW219" s="579"/>
      <c r="BX219" s="267"/>
      <c r="BY219" s="267"/>
      <c r="BZ219" s="267"/>
      <c r="CA219" s="267"/>
      <c r="CB219" s="267"/>
      <c r="CC219" s="241"/>
      <c r="CD219" s="214"/>
      <c r="CE219" s="240"/>
      <c r="CF219" s="240"/>
      <c r="CG219" s="240"/>
      <c r="CH219" s="5"/>
    </row>
    <row r="220" spans="1:86" hidden="1" x14ac:dyDescent="0.2">
      <c r="A220" s="11"/>
      <c r="B220" s="11"/>
      <c r="C220" s="11"/>
      <c r="D220" s="64"/>
      <c r="E220" s="11"/>
      <c r="F220" s="634"/>
      <c r="G220" s="687"/>
      <c r="H220" s="635"/>
      <c r="I220" s="686"/>
      <c r="J220" s="579"/>
      <c r="K220" s="579"/>
      <c r="L220" s="575"/>
      <c r="M220" s="575"/>
      <c r="N220" s="575"/>
      <c r="O220" s="579"/>
      <c r="P220" s="579"/>
      <c r="Q220" s="575"/>
      <c r="R220" s="575"/>
      <c r="S220" s="575"/>
      <c r="T220" s="575"/>
      <c r="U220" s="579"/>
      <c r="V220" s="575"/>
      <c r="W220" s="575"/>
      <c r="X220" s="575"/>
      <c r="Y220" s="575"/>
      <c r="Z220" s="575"/>
      <c r="AA220" s="579"/>
      <c r="AB220" s="575"/>
      <c r="AC220" s="575"/>
      <c r="AD220" s="575"/>
      <c r="AE220" s="575"/>
      <c r="AF220" s="575"/>
      <c r="AG220" s="579"/>
      <c r="AH220" s="575"/>
      <c r="AI220" s="575"/>
      <c r="AJ220" s="575"/>
      <c r="AK220" s="575"/>
      <c r="AL220" s="575"/>
      <c r="AM220" s="579"/>
      <c r="AN220" s="575"/>
      <c r="AO220" s="575"/>
      <c r="AP220" s="575"/>
      <c r="AQ220" s="575"/>
      <c r="AR220" s="575"/>
      <c r="AS220" s="579"/>
      <c r="AT220" s="575"/>
      <c r="AU220" s="575"/>
      <c r="AV220" s="575"/>
      <c r="AW220" s="575"/>
      <c r="AX220" s="575"/>
      <c r="AY220" s="579"/>
      <c r="AZ220" s="575"/>
      <c r="BA220" s="575"/>
      <c r="BB220" s="575"/>
      <c r="BC220" s="575"/>
      <c r="BD220" s="575"/>
      <c r="BE220" s="579"/>
      <c r="BF220" s="575"/>
      <c r="BG220" s="575"/>
      <c r="BH220" s="575"/>
      <c r="BI220" s="575"/>
      <c r="BJ220" s="575"/>
      <c r="BK220" s="579"/>
      <c r="BL220" s="575"/>
      <c r="BM220" s="575"/>
      <c r="BN220" s="575"/>
      <c r="BO220" s="575"/>
      <c r="BP220" s="575"/>
      <c r="BQ220" s="579"/>
      <c r="BR220" s="575"/>
      <c r="BS220" s="575"/>
      <c r="BT220" s="575"/>
      <c r="BU220" s="575"/>
      <c r="BV220" s="575"/>
      <c r="BW220" s="579"/>
      <c r="BX220" s="267"/>
      <c r="BY220" s="267"/>
      <c r="BZ220" s="267"/>
      <c r="CA220" s="267"/>
      <c r="CB220" s="267"/>
      <c r="CC220" s="241"/>
      <c r="CD220" s="214"/>
      <c r="CE220" s="240"/>
      <c r="CF220" s="240"/>
      <c r="CG220" s="240"/>
      <c r="CH220" s="5"/>
    </row>
    <row r="221" spans="1:86" hidden="1" x14ac:dyDescent="0.2">
      <c r="A221" s="11"/>
      <c r="B221" s="11"/>
      <c r="C221" s="11"/>
      <c r="D221" s="64"/>
      <c r="E221" s="11"/>
      <c r="F221" s="634"/>
      <c r="G221" s="687"/>
      <c r="H221" s="635"/>
      <c r="I221" s="686"/>
      <c r="J221" s="579"/>
      <c r="K221" s="579"/>
      <c r="L221" s="575"/>
      <c r="M221" s="575"/>
      <c r="N221" s="575"/>
      <c r="O221" s="579"/>
      <c r="P221" s="579"/>
      <c r="Q221" s="575"/>
      <c r="R221" s="575"/>
      <c r="S221" s="575"/>
      <c r="T221" s="575"/>
      <c r="U221" s="579"/>
      <c r="V221" s="575"/>
      <c r="W221" s="575"/>
      <c r="X221" s="575"/>
      <c r="Y221" s="575"/>
      <c r="Z221" s="575"/>
      <c r="AA221" s="579"/>
      <c r="AB221" s="575"/>
      <c r="AC221" s="575"/>
      <c r="AD221" s="575"/>
      <c r="AE221" s="575"/>
      <c r="AF221" s="575"/>
      <c r="AG221" s="579"/>
      <c r="AH221" s="575"/>
      <c r="AI221" s="575"/>
      <c r="AJ221" s="575"/>
      <c r="AK221" s="575"/>
      <c r="AL221" s="575"/>
      <c r="AM221" s="579"/>
      <c r="AN221" s="575"/>
      <c r="AO221" s="575"/>
      <c r="AP221" s="575"/>
      <c r="AQ221" s="575"/>
      <c r="AR221" s="575"/>
      <c r="AS221" s="579"/>
      <c r="AT221" s="575"/>
      <c r="AU221" s="575"/>
      <c r="AV221" s="575"/>
      <c r="AW221" s="575"/>
      <c r="AX221" s="575"/>
      <c r="AY221" s="579"/>
      <c r="AZ221" s="575"/>
      <c r="BA221" s="575"/>
      <c r="BB221" s="575"/>
      <c r="BC221" s="575"/>
      <c r="BD221" s="575"/>
      <c r="BE221" s="579"/>
      <c r="BF221" s="575"/>
      <c r="BG221" s="575"/>
      <c r="BH221" s="575"/>
      <c r="BI221" s="575"/>
      <c r="BJ221" s="575"/>
      <c r="BK221" s="579"/>
      <c r="BL221" s="575"/>
      <c r="BM221" s="575"/>
      <c r="BN221" s="575"/>
      <c r="BO221" s="575"/>
      <c r="BP221" s="575"/>
      <c r="BQ221" s="579"/>
      <c r="BR221" s="575"/>
      <c r="BS221" s="575"/>
      <c r="BT221" s="575"/>
      <c r="BU221" s="575"/>
      <c r="BV221" s="575"/>
      <c r="BW221" s="579"/>
      <c r="BX221" s="267"/>
      <c r="BY221" s="267"/>
      <c r="BZ221" s="267"/>
      <c r="CA221" s="267"/>
      <c r="CB221" s="267"/>
      <c r="CC221" s="241"/>
      <c r="CD221" s="214"/>
      <c r="CE221" s="240"/>
      <c r="CF221" s="240"/>
      <c r="CG221" s="240"/>
      <c r="CH221" s="5"/>
    </row>
    <row r="222" spans="1:86" hidden="1" x14ac:dyDescent="0.2">
      <c r="A222" s="11"/>
      <c r="B222" s="11"/>
      <c r="C222" s="11"/>
      <c r="D222" s="64"/>
      <c r="E222" s="11"/>
      <c r="F222" s="634"/>
      <c r="G222" s="688"/>
      <c r="H222" s="642"/>
      <c r="I222" s="693"/>
      <c r="J222" s="579"/>
      <c r="K222" s="579"/>
      <c r="L222" s="575"/>
      <c r="M222" s="575"/>
      <c r="N222" s="575"/>
      <c r="O222" s="579"/>
      <c r="P222" s="579"/>
      <c r="Q222" s="575"/>
      <c r="R222" s="575"/>
      <c r="S222" s="575"/>
      <c r="T222" s="575"/>
      <c r="U222" s="579"/>
      <c r="V222" s="575"/>
      <c r="W222" s="575"/>
      <c r="X222" s="575"/>
      <c r="Y222" s="575"/>
      <c r="Z222" s="575"/>
      <c r="AA222" s="579"/>
      <c r="AB222" s="575"/>
      <c r="AC222" s="575"/>
      <c r="AD222" s="575"/>
      <c r="AE222" s="575"/>
      <c r="AF222" s="575"/>
      <c r="AG222" s="579"/>
      <c r="AH222" s="575"/>
      <c r="AI222" s="575"/>
      <c r="AJ222" s="575"/>
      <c r="AK222" s="575"/>
      <c r="AL222" s="575"/>
      <c r="AM222" s="579"/>
      <c r="AN222" s="575"/>
      <c r="AO222" s="575"/>
      <c r="AP222" s="575"/>
      <c r="AQ222" s="575"/>
      <c r="AR222" s="575"/>
      <c r="AS222" s="579"/>
      <c r="AT222" s="575"/>
      <c r="AU222" s="575"/>
      <c r="AV222" s="575"/>
      <c r="AW222" s="575"/>
      <c r="AX222" s="575"/>
      <c r="AY222" s="579"/>
      <c r="AZ222" s="575"/>
      <c r="BA222" s="575"/>
      <c r="BB222" s="575"/>
      <c r="BC222" s="575"/>
      <c r="BD222" s="575"/>
      <c r="BE222" s="579"/>
      <c r="BF222" s="575"/>
      <c r="BG222" s="575"/>
      <c r="BH222" s="575"/>
      <c r="BI222" s="575"/>
      <c r="BJ222" s="575"/>
      <c r="BK222" s="579"/>
      <c r="BL222" s="575"/>
      <c r="BM222" s="575"/>
      <c r="BN222" s="575"/>
      <c r="BO222" s="575"/>
      <c r="BP222" s="575"/>
      <c r="BQ222" s="579"/>
      <c r="BR222" s="575"/>
      <c r="BS222" s="575"/>
      <c r="BT222" s="575"/>
      <c r="BU222" s="575"/>
      <c r="BV222" s="575"/>
      <c r="BW222" s="579"/>
      <c r="BX222" s="267"/>
      <c r="BY222" s="267"/>
      <c r="BZ222" s="267"/>
      <c r="CA222" s="267"/>
      <c r="CB222" s="267"/>
      <c r="CC222" s="241"/>
      <c r="CD222" s="214"/>
      <c r="CE222" s="240"/>
      <c r="CF222" s="240"/>
      <c r="CG222" s="240"/>
      <c r="CH222" s="5"/>
    </row>
    <row r="223" spans="1:86" hidden="1" x14ac:dyDescent="0.2">
      <c r="A223" s="22"/>
      <c r="B223" s="22"/>
      <c r="C223" s="93"/>
      <c r="D223" s="112"/>
      <c r="E223" s="22"/>
      <c r="F223" s="682"/>
      <c r="G223" s="694"/>
      <c r="H223" s="600"/>
      <c r="I223" s="601"/>
      <c r="J223" s="579"/>
      <c r="K223" s="579"/>
      <c r="L223" s="575"/>
      <c r="M223" s="575"/>
      <c r="N223" s="575"/>
      <c r="O223" s="579"/>
      <c r="P223" s="579"/>
      <c r="Q223" s="575"/>
      <c r="R223" s="575"/>
      <c r="S223" s="575"/>
      <c r="T223" s="575"/>
      <c r="U223" s="579"/>
      <c r="V223" s="575"/>
      <c r="W223" s="575"/>
      <c r="X223" s="575"/>
      <c r="Y223" s="575"/>
      <c r="Z223" s="575"/>
      <c r="AA223" s="579"/>
      <c r="AB223" s="575"/>
      <c r="AC223" s="575"/>
      <c r="AD223" s="575"/>
      <c r="AE223" s="575"/>
      <c r="AF223" s="575"/>
      <c r="AG223" s="579"/>
      <c r="AH223" s="575"/>
      <c r="AI223" s="575"/>
      <c r="AJ223" s="575"/>
      <c r="AK223" s="575"/>
      <c r="AL223" s="575"/>
      <c r="AM223" s="579"/>
      <c r="AN223" s="575"/>
      <c r="AO223" s="575"/>
      <c r="AP223" s="575"/>
      <c r="AQ223" s="575"/>
      <c r="AR223" s="575"/>
      <c r="AS223" s="579"/>
      <c r="AT223" s="575"/>
      <c r="AU223" s="575"/>
      <c r="AV223" s="575"/>
      <c r="AW223" s="575"/>
      <c r="AX223" s="575"/>
      <c r="AY223" s="579"/>
      <c r="AZ223" s="575"/>
      <c r="BA223" s="575"/>
      <c r="BB223" s="575"/>
      <c r="BC223" s="575"/>
      <c r="BD223" s="575"/>
      <c r="BE223" s="579"/>
      <c r="BF223" s="575"/>
      <c r="BG223" s="575"/>
      <c r="BH223" s="575"/>
      <c r="BI223" s="575"/>
      <c r="BJ223" s="575"/>
      <c r="BK223" s="579"/>
      <c r="BL223" s="575"/>
      <c r="BM223" s="575"/>
      <c r="BN223" s="575"/>
      <c r="BO223" s="575"/>
      <c r="BP223" s="575"/>
      <c r="BQ223" s="579"/>
      <c r="BR223" s="575"/>
      <c r="BS223" s="575"/>
      <c r="BT223" s="575"/>
      <c r="BU223" s="575"/>
      <c r="BV223" s="575"/>
      <c r="BW223" s="579"/>
      <c r="BX223" s="267"/>
      <c r="BY223" s="267"/>
      <c r="BZ223" s="267"/>
      <c r="CA223" s="267"/>
      <c r="CB223" s="267"/>
      <c r="CC223" s="241"/>
      <c r="CD223" s="214"/>
      <c r="CE223" s="240"/>
      <c r="CF223" s="240"/>
      <c r="CG223" s="240"/>
      <c r="CH223" s="5"/>
    </row>
    <row r="224" spans="1:86" hidden="1" x14ac:dyDescent="0.2">
      <c r="A224" s="22"/>
      <c r="B224" s="22"/>
      <c r="C224" s="120"/>
      <c r="D224" s="112"/>
      <c r="E224" s="22"/>
      <c r="F224" s="682"/>
      <c r="G224" s="694"/>
      <c r="H224" s="600"/>
      <c r="I224" s="601"/>
      <c r="J224" s="579"/>
      <c r="K224" s="579"/>
      <c r="L224" s="575"/>
      <c r="M224" s="575"/>
      <c r="N224" s="575"/>
      <c r="O224" s="579"/>
      <c r="P224" s="579"/>
      <c r="Q224" s="575"/>
      <c r="R224" s="575"/>
      <c r="S224" s="575"/>
      <c r="T224" s="575"/>
      <c r="U224" s="579"/>
      <c r="V224" s="575"/>
      <c r="W224" s="575"/>
      <c r="X224" s="575"/>
      <c r="Y224" s="575"/>
      <c r="Z224" s="575"/>
      <c r="AA224" s="579"/>
      <c r="AB224" s="575"/>
      <c r="AC224" s="575"/>
      <c r="AD224" s="575"/>
      <c r="AE224" s="575"/>
      <c r="AF224" s="575"/>
      <c r="AG224" s="579"/>
      <c r="AH224" s="575"/>
      <c r="AI224" s="575"/>
      <c r="AJ224" s="575"/>
      <c r="AK224" s="575"/>
      <c r="AL224" s="575"/>
      <c r="AM224" s="579"/>
      <c r="AN224" s="575"/>
      <c r="AO224" s="575"/>
      <c r="AP224" s="575"/>
      <c r="AQ224" s="575"/>
      <c r="AR224" s="575"/>
      <c r="AS224" s="579"/>
      <c r="AT224" s="575"/>
      <c r="AU224" s="575"/>
      <c r="AV224" s="575"/>
      <c r="AW224" s="575"/>
      <c r="AX224" s="575"/>
      <c r="AY224" s="579"/>
      <c r="AZ224" s="575"/>
      <c r="BA224" s="575"/>
      <c r="BB224" s="575"/>
      <c r="BC224" s="575"/>
      <c r="BD224" s="575"/>
      <c r="BE224" s="579"/>
      <c r="BF224" s="575"/>
      <c r="BG224" s="575"/>
      <c r="BH224" s="575"/>
      <c r="BI224" s="575"/>
      <c r="BJ224" s="575"/>
      <c r="BK224" s="579"/>
      <c r="BL224" s="575"/>
      <c r="BM224" s="575"/>
      <c r="BN224" s="575"/>
      <c r="BO224" s="575"/>
      <c r="BP224" s="575"/>
      <c r="BQ224" s="579"/>
      <c r="BR224" s="575"/>
      <c r="BS224" s="575"/>
      <c r="BT224" s="575"/>
      <c r="BU224" s="575"/>
      <c r="BV224" s="575"/>
      <c r="BW224" s="579"/>
      <c r="BX224" s="267"/>
      <c r="BY224" s="267"/>
      <c r="BZ224" s="267"/>
      <c r="CA224" s="267"/>
      <c r="CB224" s="267"/>
      <c r="CC224" s="241"/>
      <c r="CD224" s="214"/>
      <c r="CE224" s="240"/>
      <c r="CF224" s="240"/>
      <c r="CG224" s="240"/>
      <c r="CH224" s="5"/>
    </row>
    <row r="225" spans="1:86" hidden="1" x14ac:dyDescent="0.2">
      <c r="A225" s="22"/>
      <c r="B225" s="22"/>
      <c r="C225" s="51"/>
      <c r="D225" s="121"/>
      <c r="E225" s="22"/>
      <c r="F225" s="682"/>
      <c r="G225" s="694"/>
      <c r="H225" s="600"/>
      <c r="I225" s="601"/>
      <c r="J225" s="579"/>
      <c r="K225" s="579"/>
      <c r="L225" s="575"/>
      <c r="M225" s="575"/>
      <c r="N225" s="575"/>
      <c r="O225" s="579"/>
      <c r="P225" s="579"/>
      <c r="Q225" s="575"/>
      <c r="R225" s="575"/>
      <c r="S225" s="575"/>
      <c r="T225" s="575"/>
      <c r="U225" s="579"/>
      <c r="V225" s="575"/>
      <c r="W225" s="575"/>
      <c r="X225" s="575"/>
      <c r="Y225" s="575"/>
      <c r="Z225" s="575"/>
      <c r="AA225" s="579"/>
      <c r="AB225" s="575"/>
      <c r="AC225" s="575"/>
      <c r="AD225" s="575"/>
      <c r="AE225" s="575"/>
      <c r="AF225" s="575"/>
      <c r="AG225" s="579"/>
      <c r="AH225" s="575"/>
      <c r="AI225" s="575"/>
      <c r="AJ225" s="575"/>
      <c r="AK225" s="575"/>
      <c r="AL225" s="575"/>
      <c r="AM225" s="579"/>
      <c r="AN225" s="575"/>
      <c r="AO225" s="575"/>
      <c r="AP225" s="575"/>
      <c r="AQ225" s="575"/>
      <c r="AR225" s="575"/>
      <c r="AS225" s="579"/>
      <c r="AT225" s="575"/>
      <c r="AU225" s="575"/>
      <c r="AV225" s="575"/>
      <c r="AW225" s="575"/>
      <c r="AX225" s="575"/>
      <c r="AY225" s="579"/>
      <c r="AZ225" s="575"/>
      <c r="BA225" s="575"/>
      <c r="BB225" s="575"/>
      <c r="BC225" s="575"/>
      <c r="BD225" s="575"/>
      <c r="BE225" s="579"/>
      <c r="BF225" s="575"/>
      <c r="BG225" s="575"/>
      <c r="BH225" s="575"/>
      <c r="BI225" s="575"/>
      <c r="BJ225" s="575"/>
      <c r="BK225" s="579"/>
      <c r="BL225" s="575"/>
      <c r="BM225" s="575"/>
      <c r="BN225" s="575"/>
      <c r="BO225" s="575"/>
      <c r="BP225" s="575"/>
      <c r="BQ225" s="579"/>
      <c r="BR225" s="575"/>
      <c r="BS225" s="575"/>
      <c r="BT225" s="575"/>
      <c r="BU225" s="575"/>
      <c r="BV225" s="575"/>
      <c r="BW225" s="579"/>
      <c r="BX225" s="267"/>
      <c r="BY225" s="267"/>
      <c r="BZ225" s="267"/>
      <c r="CA225" s="267"/>
      <c r="CB225" s="267"/>
      <c r="CC225" s="241"/>
      <c r="CD225" s="214"/>
      <c r="CE225" s="240"/>
      <c r="CF225" s="240"/>
      <c r="CG225" s="240"/>
      <c r="CH225" s="5"/>
    </row>
    <row r="226" spans="1:86" hidden="1" x14ac:dyDescent="0.2">
      <c r="A226" s="22"/>
      <c r="B226" s="22"/>
      <c r="C226" s="51"/>
      <c r="D226" s="33"/>
      <c r="E226" s="22"/>
      <c r="F226" s="682"/>
      <c r="G226" s="694"/>
      <c r="H226" s="645"/>
      <c r="I226" s="601"/>
      <c r="J226" s="579"/>
      <c r="K226" s="579"/>
      <c r="L226" s="575"/>
      <c r="M226" s="575"/>
      <c r="N226" s="575"/>
      <c r="O226" s="579"/>
      <c r="P226" s="579"/>
      <c r="Q226" s="575"/>
      <c r="R226" s="575"/>
      <c r="S226" s="575"/>
      <c r="T226" s="575"/>
      <c r="U226" s="579"/>
      <c r="V226" s="575"/>
      <c r="W226" s="575"/>
      <c r="X226" s="575"/>
      <c r="Y226" s="575"/>
      <c r="Z226" s="575"/>
      <c r="AA226" s="579"/>
      <c r="AB226" s="575"/>
      <c r="AC226" s="575"/>
      <c r="AD226" s="575"/>
      <c r="AE226" s="575"/>
      <c r="AF226" s="575"/>
      <c r="AG226" s="579"/>
      <c r="AH226" s="575"/>
      <c r="AI226" s="575"/>
      <c r="AJ226" s="575"/>
      <c r="AK226" s="575"/>
      <c r="AL226" s="575"/>
      <c r="AM226" s="579"/>
      <c r="AN226" s="575"/>
      <c r="AO226" s="575"/>
      <c r="AP226" s="575"/>
      <c r="AQ226" s="575"/>
      <c r="AR226" s="575"/>
      <c r="AS226" s="579"/>
      <c r="AT226" s="575"/>
      <c r="AU226" s="575"/>
      <c r="AV226" s="575"/>
      <c r="AW226" s="575"/>
      <c r="AX226" s="575"/>
      <c r="AY226" s="579"/>
      <c r="AZ226" s="575"/>
      <c r="BA226" s="575"/>
      <c r="BB226" s="575"/>
      <c r="BC226" s="575"/>
      <c r="BD226" s="575"/>
      <c r="BE226" s="579"/>
      <c r="BF226" s="575"/>
      <c r="BG226" s="575"/>
      <c r="BH226" s="575"/>
      <c r="BI226" s="575"/>
      <c r="BJ226" s="575"/>
      <c r="BK226" s="579"/>
      <c r="BL226" s="575"/>
      <c r="BM226" s="575"/>
      <c r="BN226" s="575"/>
      <c r="BO226" s="575"/>
      <c r="BP226" s="575"/>
      <c r="BQ226" s="579"/>
      <c r="BR226" s="575"/>
      <c r="BS226" s="575"/>
      <c r="BT226" s="575"/>
      <c r="BU226" s="575"/>
      <c r="BV226" s="575"/>
      <c r="BW226" s="579"/>
      <c r="BX226" s="267"/>
      <c r="BY226" s="267"/>
      <c r="BZ226" s="267"/>
      <c r="CA226" s="267"/>
      <c r="CB226" s="267"/>
      <c r="CC226" s="241"/>
      <c r="CD226" s="214"/>
      <c r="CE226" s="240"/>
      <c r="CF226" s="240"/>
      <c r="CG226" s="240"/>
      <c r="CH226" s="5"/>
    </row>
    <row r="227" spans="1:86" hidden="1" x14ac:dyDescent="0.2">
      <c r="A227" s="22"/>
      <c r="B227" s="22"/>
      <c r="C227" s="22"/>
      <c r="D227" s="34"/>
      <c r="E227" s="22"/>
      <c r="F227" s="607"/>
      <c r="G227" s="620"/>
      <c r="H227" s="695"/>
      <c r="I227" s="601"/>
      <c r="J227" s="579"/>
      <c r="K227" s="579"/>
      <c r="L227" s="575"/>
      <c r="M227" s="575"/>
      <c r="N227" s="579"/>
      <c r="O227" s="579"/>
      <c r="P227" s="579"/>
      <c r="Q227" s="575"/>
      <c r="R227" s="579"/>
      <c r="S227" s="575"/>
      <c r="T227" s="579"/>
      <c r="U227" s="579"/>
      <c r="V227" s="579"/>
      <c r="W227" s="575"/>
      <c r="X227" s="579"/>
      <c r="Y227" s="575"/>
      <c r="Z227" s="579"/>
      <c r="AA227" s="579"/>
      <c r="AB227" s="579"/>
      <c r="AC227" s="575"/>
      <c r="AD227" s="579"/>
      <c r="AE227" s="575"/>
      <c r="AF227" s="579"/>
      <c r="AG227" s="579"/>
      <c r="AH227" s="579"/>
      <c r="AI227" s="575"/>
      <c r="AJ227" s="579"/>
      <c r="AK227" s="575"/>
      <c r="AL227" s="579"/>
      <c r="AM227" s="579"/>
      <c r="AN227" s="579"/>
      <c r="AO227" s="575"/>
      <c r="AP227" s="579"/>
      <c r="AQ227" s="575"/>
      <c r="AR227" s="579"/>
      <c r="AS227" s="579"/>
      <c r="AT227" s="579"/>
      <c r="AU227" s="575"/>
      <c r="AV227" s="579"/>
      <c r="AW227" s="575"/>
      <c r="AX227" s="579"/>
      <c r="AY227" s="579"/>
      <c r="AZ227" s="579"/>
      <c r="BA227" s="575"/>
      <c r="BB227" s="579"/>
      <c r="BC227" s="575"/>
      <c r="BD227" s="579"/>
      <c r="BE227" s="579"/>
      <c r="BF227" s="579"/>
      <c r="BG227" s="575"/>
      <c r="BH227" s="579"/>
      <c r="BI227" s="575"/>
      <c r="BJ227" s="579"/>
      <c r="BK227" s="579"/>
      <c r="BL227" s="579"/>
      <c r="BM227" s="575"/>
      <c r="BN227" s="579"/>
      <c r="BO227" s="575"/>
      <c r="BP227" s="579"/>
      <c r="BQ227" s="579"/>
      <c r="BR227" s="579"/>
      <c r="BS227" s="575"/>
      <c r="BT227" s="579"/>
      <c r="BU227" s="575"/>
      <c r="BV227" s="579"/>
      <c r="BW227" s="579"/>
      <c r="BX227" s="268"/>
      <c r="BY227" s="267"/>
      <c r="BZ227" s="268"/>
      <c r="CA227" s="267"/>
      <c r="CB227" s="268"/>
      <c r="CC227" s="241"/>
      <c r="CD227" s="214"/>
      <c r="CE227" s="240"/>
      <c r="CF227" s="240"/>
      <c r="CG227" s="241"/>
      <c r="CH227" s="5"/>
    </row>
    <row r="228" spans="1:86" hidden="1" x14ac:dyDescent="0.2">
      <c r="A228" s="22"/>
      <c r="B228" s="22"/>
      <c r="C228" s="22"/>
      <c r="D228" s="34"/>
      <c r="E228" s="22"/>
      <c r="F228" s="607"/>
      <c r="G228" s="620"/>
      <c r="H228" s="696"/>
      <c r="I228" s="601"/>
      <c r="J228" s="579"/>
      <c r="K228" s="579"/>
      <c r="L228" s="575"/>
      <c r="M228" s="575"/>
      <c r="N228" s="579"/>
      <c r="O228" s="579"/>
      <c r="P228" s="579"/>
      <c r="Q228" s="575"/>
      <c r="R228" s="579"/>
      <c r="S228" s="575"/>
      <c r="T228" s="579"/>
      <c r="U228" s="579"/>
      <c r="V228" s="579"/>
      <c r="W228" s="575"/>
      <c r="X228" s="579"/>
      <c r="Y228" s="575"/>
      <c r="Z228" s="579"/>
      <c r="AA228" s="579"/>
      <c r="AB228" s="579"/>
      <c r="AC228" s="575"/>
      <c r="AD228" s="579"/>
      <c r="AE228" s="575"/>
      <c r="AF228" s="579"/>
      <c r="AG228" s="579"/>
      <c r="AH228" s="579"/>
      <c r="AI228" s="575"/>
      <c r="AJ228" s="579"/>
      <c r="AK228" s="575"/>
      <c r="AL228" s="579"/>
      <c r="AM228" s="579"/>
      <c r="AN228" s="579"/>
      <c r="AO228" s="575"/>
      <c r="AP228" s="579"/>
      <c r="AQ228" s="575"/>
      <c r="AR228" s="579"/>
      <c r="AS228" s="579"/>
      <c r="AT228" s="579"/>
      <c r="AU228" s="575"/>
      <c r="AV228" s="579"/>
      <c r="AW228" s="575"/>
      <c r="AX228" s="579"/>
      <c r="AY228" s="579"/>
      <c r="AZ228" s="579"/>
      <c r="BA228" s="575"/>
      <c r="BB228" s="579"/>
      <c r="BC228" s="575"/>
      <c r="BD228" s="579"/>
      <c r="BE228" s="579"/>
      <c r="BF228" s="579"/>
      <c r="BG228" s="575"/>
      <c r="BH228" s="579"/>
      <c r="BI228" s="575"/>
      <c r="BJ228" s="579"/>
      <c r="BK228" s="579"/>
      <c r="BL228" s="579"/>
      <c r="BM228" s="575"/>
      <c r="BN228" s="579"/>
      <c r="BO228" s="575"/>
      <c r="BP228" s="579"/>
      <c r="BQ228" s="579"/>
      <c r="BR228" s="579"/>
      <c r="BS228" s="575"/>
      <c r="BT228" s="579"/>
      <c r="BU228" s="575"/>
      <c r="BV228" s="579"/>
      <c r="BW228" s="579"/>
      <c r="BX228" s="268"/>
      <c r="BY228" s="267"/>
      <c r="BZ228" s="268"/>
      <c r="CA228" s="267"/>
      <c r="CB228" s="268"/>
      <c r="CC228" s="241"/>
      <c r="CD228" s="214"/>
      <c r="CE228" s="240"/>
      <c r="CF228" s="240"/>
      <c r="CG228" s="241"/>
      <c r="CH228" s="5"/>
    </row>
    <row r="229" spans="1:86" hidden="1" x14ac:dyDescent="0.2">
      <c r="A229" s="102"/>
      <c r="B229" s="82"/>
      <c r="C229" s="82"/>
      <c r="D229" s="83"/>
      <c r="E229" s="82"/>
      <c r="F229" s="653"/>
      <c r="G229" s="654"/>
      <c r="H229" s="692"/>
      <c r="I229" s="629"/>
      <c r="J229" s="629"/>
      <c r="K229" s="629"/>
      <c r="L229" s="629"/>
      <c r="M229" s="629"/>
      <c r="N229" s="629"/>
      <c r="O229" s="629"/>
      <c r="P229" s="629"/>
      <c r="Q229" s="629"/>
      <c r="R229" s="629"/>
      <c r="S229" s="629"/>
      <c r="T229" s="629"/>
      <c r="U229" s="629"/>
      <c r="V229" s="629"/>
      <c r="W229" s="629"/>
      <c r="X229" s="629"/>
      <c r="Y229" s="629"/>
      <c r="Z229" s="629"/>
      <c r="AA229" s="629"/>
      <c r="AB229" s="629"/>
      <c r="AC229" s="629"/>
      <c r="AD229" s="629"/>
      <c r="AE229" s="629"/>
      <c r="AF229" s="629"/>
      <c r="AG229" s="629"/>
      <c r="AH229" s="629"/>
      <c r="AI229" s="629"/>
      <c r="AJ229" s="629"/>
      <c r="AK229" s="629"/>
      <c r="AL229" s="629"/>
      <c r="AM229" s="629"/>
      <c r="AN229" s="629"/>
      <c r="AO229" s="629"/>
      <c r="AP229" s="629"/>
      <c r="AQ229" s="629"/>
      <c r="AR229" s="629"/>
      <c r="AS229" s="629"/>
      <c r="AT229" s="629"/>
      <c r="AU229" s="629"/>
      <c r="AV229" s="629"/>
      <c r="AW229" s="629"/>
      <c r="AX229" s="629"/>
      <c r="AY229" s="629"/>
      <c r="AZ229" s="629"/>
      <c r="BA229" s="629"/>
      <c r="BB229" s="629"/>
      <c r="BC229" s="629"/>
      <c r="BD229" s="629"/>
      <c r="BE229" s="629"/>
      <c r="BF229" s="629"/>
      <c r="BG229" s="629"/>
      <c r="BH229" s="629"/>
      <c r="BI229" s="629"/>
      <c r="BJ229" s="629"/>
      <c r="BK229" s="629"/>
      <c r="BL229" s="629"/>
      <c r="BM229" s="629"/>
      <c r="BN229" s="629"/>
      <c r="BO229" s="629"/>
      <c r="BP229" s="629"/>
      <c r="BQ229" s="629"/>
      <c r="BR229" s="629"/>
      <c r="BS229" s="629"/>
      <c r="BT229" s="629"/>
      <c r="BU229" s="629"/>
      <c r="BV229" s="629"/>
      <c r="BW229" s="629"/>
      <c r="BX229" s="269"/>
      <c r="BY229" s="269"/>
      <c r="BZ229" s="269"/>
      <c r="CA229" s="269"/>
      <c r="CB229" s="269"/>
      <c r="CC229" s="242"/>
      <c r="CD229" s="215"/>
      <c r="CE229" s="242"/>
      <c r="CF229" s="242"/>
      <c r="CG229" s="242"/>
      <c r="CH229" s="5"/>
    </row>
    <row r="230" spans="1:86" hidden="1" x14ac:dyDescent="0.2">
      <c r="A230" s="127"/>
      <c r="B230" s="11"/>
      <c r="C230" s="11"/>
      <c r="D230" s="64"/>
      <c r="E230" s="11"/>
      <c r="F230" s="634"/>
      <c r="G230" s="640"/>
      <c r="H230" s="639"/>
      <c r="I230" s="644"/>
      <c r="J230" s="579"/>
      <c r="K230" s="579"/>
      <c r="L230" s="575"/>
      <c r="M230" s="575"/>
      <c r="N230" s="575"/>
      <c r="O230" s="579"/>
      <c r="P230" s="579"/>
      <c r="Q230" s="575"/>
      <c r="R230" s="575"/>
      <c r="S230" s="575"/>
      <c r="T230" s="575"/>
      <c r="U230" s="579"/>
      <c r="V230" s="575"/>
      <c r="W230" s="575"/>
      <c r="X230" s="575"/>
      <c r="Y230" s="575"/>
      <c r="Z230" s="575"/>
      <c r="AA230" s="579"/>
      <c r="AB230" s="575"/>
      <c r="AC230" s="575"/>
      <c r="AD230" s="575"/>
      <c r="AE230" s="575"/>
      <c r="AF230" s="575"/>
      <c r="AG230" s="579"/>
      <c r="AH230" s="575"/>
      <c r="AI230" s="575"/>
      <c r="AJ230" s="575"/>
      <c r="AK230" s="575"/>
      <c r="AL230" s="575"/>
      <c r="AM230" s="579"/>
      <c r="AN230" s="575"/>
      <c r="AO230" s="575"/>
      <c r="AP230" s="575"/>
      <c r="AQ230" s="575"/>
      <c r="AR230" s="575"/>
      <c r="AS230" s="579"/>
      <c r="AT230" s="575"/>
      <c r="AU230" s="575"/>
      <c r="AV230" s="575"/>
      <c r="AW230" s="575"/>
      <c r="AX230" s="575"/>
      <c r="AY230" s="579"/>
      <c r="AZ230" s="575"/>
      <c r="BA230" s="575"/>
      <c r="BB230" s="575"/>
      <c r="BC230" s="575"/>
      <c r="BD230" s="575"/>
      <c r="BE230" s="579"/>
      <c r="BF230" s="575"/>
      <c r="BG230" s="575"/>
      <c r="BH230" s="575"/>
      <c r="BI230" s="575"/>
      <c r="BJ230" s="575"/>
      <c r="BK230" s="579"/>
      <c r="BL230" s="575"/>
      <c r="BM230" s="575"/>
      <c r="BN230" s="575"/>
      <c r="BO230" s="575"/>
      <c r="BP230" s="575"/>
      <c r="BQ230" s="579"/>
      <c r="BR230" s="575"/>
      <c r="BS230" s="575"/>
      <c r="BT230" s="575"/>
      <c r="BU230" s="575"/>
      <c r="BV230" s="575"/>
      <c r="BW230" s="579"/>
      <c r="BX230" s="267"/>
      <c r="BY230" s="267"/>
      <c r="BZ230" s="267"/>
      <c r="CA230" s="267"/>
      <c r="CB230" s="267"/>
      <c r="CC230" s="241"/>
      <c r="CD230" s="214"/>
      <c r="CE230" s="240"/>
      <c r="CF230" s="240"/>
      <c r="CG230" s="240"/>
      <c r="CH230" s="5"/>
    </row>
    <row r="231" spans="1:86" hidden="1" x14ac:dyDescent="0.2">
      <c r="A231" s="127"/>
      <c r="B231" s="11"/>
      <c r="C231" s="11"/>
      <c r="D231" s="64"/>
      <c r="E231" s="11"/>
      <c r="F231" s="634"/>
      <c r="G231" s="586"/>
      <c r="H231" s="635"/>
      <c r="I231" s="636"/>
      <c r="J231" s="579"/>
      <c r="K231" s="579"/>
      <c r="L231" s="575"/>
      <c r="M231" s="575"/>
      <c r="N231" s="575"/>
      <c r="O231" s="579"/>
      <c r="P231" s="579"/>
      <c r="Q231" s="575"/>
      <c r="R231" s="575"/>
      <c r="S231" s="575"/>
      <c r="T231" s="575"/>
      <c r="U231" s="579"/>
      <c r="V231" s="575"/>
      <c r="W231" s="575"/>
      <c r="X231" s="575"/>
      <c r="Y231" s="575"/>
      <c r="Z231" s="575"/>
      <c r="AA231" s="579"/>
      <c r="AB231" s="575"/>
      <c r="AC231" s="575"/>
      <c r="AD231" s="575"/>
      <c r="AE231" s="575"/>
      <c r="AF231" s="575"/>
      <c r="AG231" s="579"/>
      <c r="AH231" s="575"/>
      <c r="AI231" s="575"/>
      <c r="AJ231" s="575"/>
      <c r="AK231" s="575"/>
      <c r="AL231" s="575"/>
      <c r="AM231" s="579"/>
      <c r="AN231" s="575"/>
      <c r="AO231" s="575"/>
      <c r="AP231" s="575"/>
      <c r="AQ231" s="575"/>
      <c r="AR231" s="575"/>
      <c r="AS231" s="579"/>
      <c r="AT231" s="575"/>
      <c r="AU231" s="575"/>
      <c r="AV231" s="575"/>
      <c r="AW231" s="575"/>
      <c r="AX231" s="575"/>
      <c r="AY231" s="579"/>
      <c r="AZ231" s="575"/>
      <c r="BA231" s="575"/>
      <c r="BB231" s="575"/>
      <c r="BC231" s="575"/>
      <c r="BD231" s="575"/>
      <c r="BE231" s="579"/>
      <c r="BF231" s="575"/>
      <c r="BG231" s="575"/>
      <c r="BH231" s="575"/>
      <c r="BI231" s="575"/>
      <c r="BJ231" s="575"/>
      <c r="BK231" s="579"/>
      <c r="BL231" s="575"/>
      <c r="BM231" s="575"/>
      <c r="BN231" s="575"/>
      <c r="BO231" s="575"/>
      <c r="BP231" s="575"/>
      <c r="BQ231" s="579"/>
      <c r="BR231" s="575"/>
      <c r="BS231" s="575"/>
      <c r="BT231" s="575"/>
      <c r="BU231" s="575"/>
      <c r="BV231" s="575"/>
      <c r="BW231" s="579"/>
      <c r="BX231" s="267"/>
      <c r="BY231" s="267"/>
      <c r="BZ231" s="267"/>
      <c r="CA231" s="267"/>
      <c r="CB231" s="267"/>
      <c r="CC231" s="241"/>
      <c r="CD231" s="214"/>
      <c r="CE231" s="240"/>
      <c r="CF231" s="240"/>
      <c r="CG231" s="240"/>
      <c r="CH231" s="5"/>
    </row>
    <row r="232" spans="1:86" hidden="1" x14ac:dyDescent="0.2">
      <c r="A232" s="127"/>
      <c r="B232" s="11"/>
      <c r="C232" s="11"/>
      <c r="D232" s="64"/>
      <c r="E232" s="11"/>
      <c r="F232" s="634"/>
      <c r="G232" s="586"/>
      <c r="H232" s="635"/>
      <c r="I232" s="636"/>
      <c r="J232" s="579"/>
      <c r="K232" s="579"/>
      <c r="L232" s="575"/>
      <c r="M232" s="575"/>
      <c r="N232" s="575"/>
      <c r="O232" s="579"/>
      <c r="P232" s="579"/>
      <c r="Q232" s="575"/>
      <c r="R232" s="575"/>
      <c r="S232" s="575"/>
      <c r="T232" s="575"/>
      <c r="U232" s="579"/>
      <c r="V232" s="575"/>
      <c r="W232" s="575"/>
      <c r="X232" s="575"/>
      <c r="Y232" s="575"/>
      <c r="Z232" s="575"/>
      <c r="AA232" s="579"/>
      <c r="AB232" s="575"/>
      <c r="AC232" s="575"/>
      <c r="AD232" s="575"/>
      <c r="AE232" s="575"/>
      <c r="AF232" s="575"/>
      <c r="AG232" s="579"/>
      <c r="AH232" s="575"/>
      <c r="AI232" s="575"/>
      <c r="AJ232" s="575"/>
      <c r="AK232" s="575"/>
      <c r="AL232" s="575"/>
      <c r="AM232" s="579"/>
      <c r="AN232" s="575"/>
      <c r="AO232" s="575"/>
      <c r="AP232" s="575"/>
      <c r="AQ232" s="575"/>
      <c r="AR232" s="575"/>
      <c r="AS232" s="579"/>
      <c r="AT232" s="575"/>
      <c r="AU232" s="575"/>
      <c r="AV232" s="575"/>
      <c r="AW232" s="575"/>
      <c r="AX232" s="575"/>
      <c r="AY232" s="579"/>
      <c r="AZ232" s="575"/>
      <c r="BA232" s="575"/>
      <c r="BB232" s="575"/>
      <c r="BC232" s="575"/>
      <c r="BD232" s="575"/>
      <c r="BE232" s="579"/>
      <c r="BF232" s="575"/>
      <c r="BG232" s="575"/>
      <c r="BH232" s="575"/>
      <c r="BI232" s="575"/>
      <c r="BJ232" s="575"/>
      <c r="BK232" s="579"/>
      <c r="BL232" s="575"/>
      <c r="BM232" s="575"/>
      <c r="BN232" s="575"/>
      <c r="BO232" s="575"/>
      <c r="BP232" s="575"/>
      <c r="BQ232" s="579"/>
      <c r="BR232" s="575"/>
      <c r="BS232" s="575"/>
      <c r="BT232" s="575"/>
      <c r="BU232" s="575"/>
      <c r="BV232" s="575"/>
      <c r="BW232" s="579"/>
      <c r="BX232" s="267"/>
      <c r="BY232" s="267"/>
      <c r="BZ232" s="267"/>
      <c r="CA232" s="267"/>
      <c r="CB232" s="267"/>
      <c r="CC232" s="241"/>
      <c r="CD232" s="214"/>
      <c r="CE232" s="240"/>
      <c r="CF232" s="240"/>
      <c r="CG232" s="240"/>
      <c r="CH232" s="5"/>
    </row>
    <row r="233" spans="1:86" hidden="1" x14ac:dyDescent="0.2">
      <c r="A233" s="127"/>
      <c r="B233" s="11"/>
      <c r="C233" s="11"/>
      <c r="D233" s="64"/>
      <c r="E233" s="11"/>
      <c r="F233" s="634"/>
      <c r="G233" s="586"/>
      <c r="H233" s="639"/>
      <c r="I233" s="636"/>
      <c r="J233" s="579"/>
      <c r="K233" s="579"/>
      <c r="L233" s="575"/>
      <c r="M233" s="575"/>
      <c r="N233" s="575"/>
      <c r="O233" s="579"/>
      <c r="P233" s="579"/>
      <c r="Q233" s="575"/>
      <c r="R233" s="575"/>
      <c r="S233" s="575"/>
      <c r="T233" s="575"/>
      <c r="U233" s="579"/>
      <c r="V233" s="575"/>
      <c r="W233" s="575"/>
      <c r="X233" s="575"/>
      <c r="Y233" s="575"/>
      <c r="Z233" s="575"/>
      <c r="AA233" s="579"/>
      <c r="AB233" s="575"/>
      <c r="AC233" s="575"/>
      <c r="AD233" s="575"/>
      <c r="AE233" s="575"/>
      <c r="AF233" s="575"/>
      <c r="AG233" s="579"/>
      <c r="AH233" s="575"/>
      <c r="AI233" s="575"/>
      <c r="AJ233" s="575"/>
      <c r="AK233" s="575"/>
      <c r="AL233" s="575"/>
      <c r="AM233" s="579"/>
      <c r="AN233" s="575"/>
      <c r="AO233" s="575"/>
      <c r="AP233" s="575"/>
      <c r="AQ233" s="575"/>
      <c r="AR233" s="575"/>
      <c r="AS233" s="579"/>
      <c r="AT233" s="575"/>
      <c r="AU233" s="575"/>
      <c r="AV233" s="575"/>
      <c r="AW233" s="575"/>
      <c r="AX233" s="575"/>
      <c r="AY233" s="579"/>
      <c r="AZ233" s="575"/>
      <c r="BA233" s="575"/>
      <c r="BB233" s="575"/>
      <c r="BC233" s="575"/>
      <c r="BD233" s="575"/>
      <c r="BE233" s="579"/>
      <c r="BF233" s="575"/>
      <c r="BG233" s="575"/>
      <c r="BH233" s="575"/>
      <c r="BI233" s="575"/>
      <c r="BJ233" s="575"/>
      <c r="BK233" s="579"/>
      <c r="BL233" s="575"/>
      <c r="BM233" s="575"/>
      <c r="BN233" s="575"/>
      <c r="BO233" s="575"/>
      <c r="BP233" s="575"/>
      <c r="BQ233" s="579"/>
      <c r="BR233" s="575"/>
      <c r="BS233" s="575"/>
      <c r="BT233" s="575"/>
      <c r="BU233" s="575"/>
      <c r="BV233" s="575"/>
      <c r="BW233" s="579"/>
      <c r="BX233" s="267"/>
      <c r="BY233" s="267"/>
      <c r="BZ233" s="267"/>
      <c r="CA233" s="267"/>
      <c r="CB233" s="267"/>
      <c r="CC233" s="241"/>
      <c r="CD233" s="214"/>
      <c r="CE233" s="240"/>
      <c r="CF233" s="240"/>
      <c r="CG233" s="240"/>
      <c r="CH233" s="5"/>
    </row>
    <row r="234" spans="1:86" hidden="1" x14ac:dyDescent="0.2">
      <c r="A234" s="127"/>
      <c r="B234" s="11"/>
      <c r="C234" s="11"/>
      <c r="D234" s="64"/>
      <c r="E234" s="11"/>
      <c r="F234" s="634"/>
      <c r="G234" s="685"/>
      <c r="H234" s="639"/>
      <c r="I234" s="686"/>
      <c r="J234" s="579"/>
      <c r="K234" s="579"/>
      <c r="L234" s="575"/>
      <c r="M234" s="575"/>
      <c r="N234" s="575"/>
      <c r="O234" s="579"/>
      <c r="P234" s="579"/>
      <c r="Q234" s="575"/>
      <c r="R234" s="575"/>
      <c r="S234" s="575"/>
      <c r="T234" s="575"/>
      <c r="U234" s="579"/>
      <c r="V234" s="575"/>
      <c r="W234" s="575"/>
      <c r="X234" s="575"/>
      <c r="Y234" s="575"/>
      <c r="Z234" s="575"/>
      <c r="AA234" s="579"/>
      <c r="AB234" s="575"/>
      <c r="AC234" s="575"/>
      <c r="AD234" s="575"/>
      <c r="AE234" s="575"/>
      <c r="AF234" s="575"/>
      <c r="AG234" s="579"/>
      <c r="AH234" s="575"/>
      <c r="AI234" s="575"/>
      <c r="AJ234" s="575"/>
      <c r="AK234" s="575"/>
      <c r="AL234" s="575"/>
      <c r="AM234" s="579"/>
      <c r="AN234" s="575"/>
      <c r="AO234" s="575"/>
      <c r="AP234" s="575"/>
      <c r="AQ234" s="575"/>
      <c r="AR234" s="575"/>
      <c r="AS234" s="579"/>
      <c r="AT234" s="575"/>
      <c r="AU234" s="575"/>
      <c r="AV234" s="575"/>
      <c r="AW234" s="575"/>
      <c r="AX234" s="575"/>
      <c r="AY234" s="579"/>
      <c r="AZ234" s="575"/>
      <c r="BA234" s="575"/>
      <c r="BB234" s="575"/>
      <c r="BC234" s="575"/>
      <c r="BD234" s="575"/>
      <c r="BE234" s="579"/>
      <c r="BF234" s="575"/>
      <c r="BG234" s="575"/>
      <c r="BH234" s="575"/>
      <c r="BI234" s="575"/>
      <c r="BJ234" s="575"/>
      <c r="BK234" s="579"/>
      <c r="BL234" s="575"/>
      <c r="BM234" s="575"/>
      <c r="BN234" s="575"/>
      <c r="BO234" s="575"/>
      <c r="BP234" s="575"/>
      <c r="BQ234" s="579"/>
      <c r="BR234" s="575"/>
      <c r="BS234" s="575"/>
      <c r="BT234" s="575"/>
      <c r="BU234" s="575"/>
      <c r="BV234" s="575"/>
      <c r="BW234" s="579"/>
      <c r="BX234" s="267"/>
      <c r="BY234" s="267"/>
      <c r="BZ234" s="267"/>
      <c r="CA234" s="267"/>
      <c r="CB234" s="267"/>
      <c r="CC234" s="241"/>
      <c r="CD234" s="214"/>
      <c r="CE234" s="240"/>
      <c r="CF234" s="240"/>
      <c r="CG234" s="240"/>
      <c r="CH234" s="5"/>
    </row>
    <row r="235" spans="1:86" hidden="1" x14ac:dyDescent="0.2">
      <c r="A235" s="127"/>
      <c r="B235" s="11"/>
      <c r="C235" s="11"/>
      <c r="D235" s="64"/>
      <c r="E235" s="11"/>
      <c r="F235" s="634"/>
      <c r="G235" s="687"/>
      <c r="H235" s="635"/>
      <c r="I235" s="686"/>
      <c r="J235" s="579"/>
      <c r="K235" s="579"/>
      <c r="L235" s="575"/>
      <c r="M235" s="575"/>
      <c r="N235" s="575"/>
      <c r="O235" s="579"/>
      <c r="P235" s="579"/>
      <c r="Q235" s="575"/>
      <c r="R235" s="575"/>
      <c r="S235" s="575"/>
      <c r="T235" s="575"/>
      <c r="U235" s="579"/>
      <c r="V235" s="575"/>
      <c r="W235" s="575"/>
      <c r="X235" s="575"/>
      <c r="Y235" s="575"/>
      <c r="Z235" s="575"/>
      <c r="AA235" s="579"/>
      <c r="AB235" s="575"/>
      <c r="AC235" s="575"/>
      <c r="AD235" s="575"/>
      <c r="AE235" s="575"/>
      <c r="AF235" s="575"/>
      <c r="AG235" s="579"/>
      <c r="AH235" s="575"/>
      <c r="AI235" s="575"/>
      <c r="AJ235" s="575"/>
      <c r="AK235" s="575"/>
      <c r="AL235" s="575"/>
      <c r="AM235" s="579"/>
      <c r="AN235" s="575"/>
      <c r="AO235" s="575"/>
      <c r="AP235" s="575"/>
      <c r="AQ235" s="575"/>
      <c r="AR235" s="575"/>
      <c r="AS235" s="579"/>
      <c r="AT235" s="575"/>
      <c r="AU235" s="575"/>
      <c r="AV235" s="575"/>
      <c r="AW235" s="575"/>
      <c r="AX235" s="575"/>
      <c r="AY235" s="579"/>
      <c r="AZ235" s="575"/>
      <c r="BA235" s="575"/>
      <c r="BB235" s="575"/>
      <c r="BC235" s="575"/>
      <c r="BD235" s="575"/>
      <c r="BE235" s="579"/>
      <c r="BF235" s="575"/>
      <c r="BG235" s="575"/>
      <c r="BH235" s="575"/>
      <c r="BI235" s="575"/>
      <c r="BJ235" s="575"/>
      <c r="BK235" s="579"/>
      <c r="BL235" s="575"/>
      <c r="BM235" s="575"/>
      <c r="BN235" s="575"/>
      <c r="BO235" s="575"/>
      <c r="BP235" s="575"/>
      <c r="BQ235" s="579"/>
      <c r="BR235" s="575"/>
      <c r="BS235" s="575"/>
      <c r="BT235" s="575"/>
      <c r="BU235" s="575"/>
      <c r="BV235" s="575"/>
      <c r="BW235" s="579"/>
      <c r="BX235" s="267"/>
      <c r="BY235" s="267"/>
      <c r="BZ235" s="267"/>
      <c r="CA235" s="267"/>
      <c r="CB235" s="267"/>
      <c r="CC235" s="241"/>
      <c r="CD235" s="214"/>
      <c r="CE235" s="240"/>
      <c r="CF235" s="240"/>
      <c r="CG235" s="240"/>
      <c r="CH235" s="5"/>
    </row>
    <row r="236" spans="1:86" hidden="1" x14ac:dyDescent="0.2">
      <c r="A236" s="127"/>
      <c r="B236" s="11"/>
      <c r="C236" s="11"/>
      <c r="D236" s="64"/>
      <c r="E236" s="11"/>
      <c r="F236" s="634"/>
      <c r="G236" s="586"/>
      <c r="H236" s="635"/>
      <c r="I236" s="686"/>
      <c r="J236" s="579"/>
      <c r="K236" s="579"/>
      <c r="L236" s="575"/>
      <c r="M236" s="575"/>
      <c r="N236" s="575"/>
      <c r="O236" s="579"/>
      <c r="P236" s="579"/>
      <c r="Q236" s="575"/>
      <c r="R236" s="575"/>
      <c r="S236" s="575"/>
      <c r="T236" s="575"/>
      <c r="U236" s="579"/>
      <c r="V236" s="575"/>
      <c r="W236" s="575"/>
      <c r="X236" s="575"/>
      <c r="Y236" s="575"/>
      <c r="Z236" s="575"/>
      <c r="AA236" s="579"/>
      <c r="AB236" s="575"/>
      <c r="AC236" s="575"/>
      <c r="AD236" s="575"/>
      <c r="AE236" s="575"/>
      <c r="AF236" s="575"/>
      <c r="AG236" s="579"/>
      <c r="AH236" s="575"/>
      <c r="AI236" s="575"/>
      <c r="AJ236" s="575"/>
      <c r="AK236" s="575"/>
      <c r="AL236" s="575"/>
      <c r="AM236" s="579"/>
      <c r="AN236" s="575"/>
      <c r="AO236" s="575"/>
      <c r="AP236" s="575"/>
      <c r="AQ236" s="575"/>
      <c r="AR236" s="575"/>
      <c r="AS236" s="579"/>
      <c r="AT236" s="575"/>
      <c r="AU236" s="575"/>
      <c r="AV236" s="575"/>
      <c r="AW236" s="575"/>
      <c r="AX236" s="575"/>
      <c r="AY236" s="579"/>
      <c r="AZ236" s="575"/>
      <c r="BA236" s="575"/>
      <c r="BB236" s="575"/>
      <c r="BC236" s="575"/>
      <c r="BD236" s="575"/>
      <c r="BE236" s="579"/>
      <c r="BF236" s="575"/>
      <c r="BG236" s="575"/>
      <c r="BH236" s="575"/>
      <c r="BI236" s="575"/>
      <c r="BJ236" s="575"/>
      <c r="BK236" s="579"/>
      <c r="BL236" s="575"/>
      <c r="BM236" s="575"/>
      <c r="BN236" s="575"/>
      <c r="BO236" s="575"/>
      <c r="BP236" s="575"/>
      <c r="BQ236" s="579"/>
      <c r="BR236" s="575"/>
      <c r="BS236" s="575"/>
      <c r="BT236" s="575"/>
      <c r="BU236" s="575"/>
      <c r="BV236" s="575"/>
      <c r="BW236" s="579"/>
      <c r="BX236" s="267"/>
      <c r="BY236" s="267"/>
      <c r="BZ236" s="267"/>
      <c r="CA236" s="267"/>
      <c r="CB236" s="267"/>
      <c r="CC236" s="241"/>
      <c r="CD236" s="214"/>
      <c r="CE236" s="240"/>
      <c r="CF236" s="240"/>
      <c r="CG236" s="240"/>
      <c r="CH236" s="5"/>
    </row>
    <row r="237" spans="1:86" hidden="1" x14ac:dyDescent="0.2">
      <c r="A237" s="127"/>
      <c r="B237" s="11"/>
      <c r="C237" s="11"/>
      <c r="D237" s="64"/>
      <c r="E237" s="11"/>
      <c r="F237" s="634"/>
      <c r="G237" s="685"/>
      <c r="H237" s="639"/>
      <c r="I237" s="644"/>
      <c r="J237" s="579"/>
      <c r="K237" s="579"/>
      <c r="L237" s="575"/>
      <c r="M237" s="575"/>
      <c r="N237" s="575"/>
      <c r="O237" s="579"/>
      <c r="P237" s="579"/>
      <c r="Q237" s="575"/>
      <c r="R237" s="575"/>
      <c r="S237" s="575"/>
      <c r="T237" s="575"/>
      <c r="U237" s="579"/>
      <c r="V237" s="575"/>
      <c r="W237" s="575"/>
      <c r="X237" s="575"/>
      <c r="Y237" s="575"/>
      <c r="Z237" s="575"/>
      <c r="AA237" s="579"/>
      <c r="AB237" s="575"/>
      <c r="AC237" s="575"/>
      <c r="AD237" s="575"/>
      <c r="AE237" s="575"/>
      <c r="AF237" s="575"/>
      <c r="AG237" s="579"/>
      <c r="AH237" s="575"/>
      <c r="AI237" s="575"/>
      <c r="AJ237" s="575"/>
      <c r="AK237" s="575"/>
      <c r="AL237" s="575"/>
      <c r="AM237" s="579"/>
      <c r="AN237" s="575"/>
      <c r="AO237" s="575"/>
      <c r="AP237" s="575"/>
      <c r="AQ237" s="575"/>
      <c r="AR237" s="575"/>
      <c r="AS237" s="579"/>
      <c r="AT237" s="575"/>
      <c r="AU237" s="575"/>
      <c r="AV237" s="575"/>
      <c r="AW237" s="575"/>
      <c r="AX237" s="575"/>
      <c r="AY237" s="579"/>
      <c r="AZ237" s="575"/>
      <c r="BA237" s="575"/>
      <c r="BB237" s="575"/>
      <c r="BC237" s="575"/>
      <c r="BD237" s="575"/>
      <c r="BE237" s="579"/>
      <c r="BF237" s="575"/>
      <c r="BG237" s="575"/>
      <c r="BH237" s="575"/>
      <c r="BI237" s="575"/>
      <c r="BJ237" s="575"/>
      <c r="BK237" s="579"/>
      <c r="BL237" s="575"/>
      <c r="BM237" s="575"/>
      <c r="BN237" s="575"/>
      <c r="BO237" s="575"/>
      <c r="BP237" s="575"/>
      <c r="BQ237" s="579"/>
      <c r="BR237" s="575"/>
      <c r="BS237" s="575"/>
      <c r="BT237" s="575"/>
      <c r="BU237" s="575"/>
      <c r="BV237" s="575"/>
      <c r="BW237" s="579"/>
      <c r="BX237" s="267"/>
      <c r="BY237" s="267"/>
      <c r="BZ237" s="267"/>
      <c r="CA237" s="267"/>
      <c r="CB237" s="267"/>
      <c r="CC237" s="241"/>
      <c r="CD237" s="214"/>
      <c r="CE237" s="240"/>
      <c r="CF237" s="240"/>
      <c r="CG237" s="240"/>
      <c r="CH237" s="5"/>
    </row>
    <row r="238" spans="1:86" hidden="1" x14ac:dyDescent="0.2">
      <c r="A238" s="22"/>
      <c r="B238" s="22"/>
      <c r="C238" s="93"/>
      <c r="D238" s="34"/>
      <c r="E238" s="22"/>
      <c r="F238" s="607"/>
      <c r="G238" s="620"/>
      <c r="H238" s="609"/>
      <c r="I238" s="602"/>
      <c r="J238" s="579"/>
      <c r="K238" s="579"/>
      <c r="L238" s="575"/>
      <c r="M238" s="575"/>
      <c r="N238" s="575"/>
      <c r="O238" s="579"/>
      <c r="P238" s="579"/>
      <c r="Q238" s="575"/>
      <c r="R238" s="575"/>
      <c r="S238" s="575"/>
      <c r="T238" s="575"/>
      <c r="U238" s="579"/>
      <c r="V238" s="575"/>
      <c r="W238" s="575"/>
      <c r="X238" s="575"/>
      <c r="Y238" s="575"/>
      <c r="Z238" s="575"/>
      <c r="AA238" s="579"/>
      <c r="AB238" s="575"/>
      <c r="AC238" s="575"/>
      <c r="AD238" s="575"/>
      <c r="AE238" s="575"/>
      <c r="AF238" s="575"/>
      <c r="AG238" s="579"/>
      <c r="AH238" s="575"/>
      <c r="AI238" s="575"/>
      <c r="AJ238" s="575"/>
      <c r="AK238" s="575"/>
      <c r="AL238" s="575"/>
      <c r="AM238" s="579"/>
      <c r="AN238" s="575"/>
      <c r="AO238" s="575"/>
      <c r="AP238" s="575"/>
      <c r="AQ238" s="575"/>
      <c r="AR238" s="575"/>
      <c r="AS238" s="579"/>
      <c r="AT238" s="575"/>
      <c r="AU238" s="575"/>
      <c r="AV238" s="575"/>
      <c r="AW238" s="575"/>
      <c r="AX238" s="575"/>
      <c r="AY238" s="579"/>
      <c r="AZ238" s="575"/>
      <c r="BA238" s="575"/>
      <c r="BB238" s="575"/>
      <c r="BC238" s="575"/>
      <c r="BD238" s="575"/>
      <c r="BE238" s="579"/>
      <c r="BF238" s="575"/>
      <c r="BG238" s="575"/>
      <c r="BH238" s="575"/>
      <c r="BI238" s="575"/>
      <c r="BJ238" s="575"/>
      <c r="BK238" s="579"/>
      <c r="BL238" s="575"/>
      <c r="BM238" s="575"/>
      <c r="BN238" s="575"/>
      <c r="BO238" s="575"/>
      <c r="BP238" s="575"/>
      <c r="BQ238" s="579"/>
      <c r="BR238" s="575"/>
      <c r="BS238" s="575"/>
      <c r="BT238" s="575"/>
      <c r="BU238" s="575"/>
      <c r="BV238" s="575"/>
      <c r="BW238" s="579"/>
      <c r="BX238" s="267"/>
      <c r="BY238" s="267"/>
      <c r="BZ238" s="267"/>
      <c r="CA238" s="267"/>
      <c r="CB238" s="267"/>
      <c r="CC238" s="241"/>
      <c r="CD238" s="214"/>
      <c r="CE238" s="240"/>
      <c r="CF238" s="240"/>
      <c r="CG238" s="240"/>
      <c r="CH238" s="5"/>
    </row>
    <row r="239" spans="1:86" hidden="1" x14ac:dyDescent="0.2">
      <c r="A239" s="22"/>
      <c r="B239" s="22"/>
      <c r="C239" s="93"/>
      <c r="D239" s="112"/>
      <c r="E239" s="22"/>
      <c r="F239" s="682"/>
      <c r="G239" s="694"/>
      <c r="H239" s="600"/>
      <c r="I239" s="682"/>
      <c r="J239" s="579"/>
      <c r="K239" s="579"/>
      <c r="L239" s="575"/>
      <c r="M239" s="575"/>
      <c r="N239" s="575"/>
      <c r="O239" s="579"/>
      <c r="P239" s="579"/>
      <c r="Q239" s="575"/>
      <c r="R239" s="575"/>
      <c r="S239" s="575"/>
      <c r="T239" s="575"/>
      <c r="U239" s="579"/>
      <c r="V239" s="575"/>
      <c r="W239" s="575"/>
      <c r="X239" s="575"/>
      <c r="Y239" s="575"/>
      <c r="Z239" s="575"/>
      <c r="AA239" s="579"/>
      <c r="AB239" s="575"/>
      <c r="AC239" s="575"/>
      <c r="AD239" s="575"/>
      <c r="AE239" s="575"/>
      <c r="AF239" s="575"/>
      <c r="AG239" s="579"/>
      <c r="AH239" s="575"/>
      <c r="AI239" s="575"/>
      <c r="AJ239" s="575"/>
      <c r="AK239" s="575"/>
      <c r="AL239" s="575"/>
      <c r="AM239" s="579"/>
      <c r="AN239" s="575"/>
      <c r="AO239" s="575"/>
      <c r="AP239" s="575"/>
      <c r="AQ239" s="575"/>
      <c r="AR239" s="575"/>
      <c r="AS239" s="579"/>
      <c r="AT239" s="575"/>
      <c r="AU239" s="575"/>
      <c r="AV239" s="575"/>
      <c r="AW239" s="575"/>
      <c r="AX239" s="575"/>
      <c r="AY239" s="579"/>
      <c r="AZ239" s="575"/>
      <c r="BA239" s="575"/>
      <c r="BB239" s="575"/>
      <c r="BC239" s="575"/>
      <c r="BD239" s="575"/>
      <c r="BE239" s="579"/>
      <c r="BF239" s="575"/>
      <c r="BG239" s="575"/>
      <c r="BH239" s="575"/>
      <c r="BI239" s="575"/>
      <c r="BJ239" s="575"/>
      <c r="BK239" s="579"/>
      <c r="BL239" s="575"/>
      <c r="BM239" s="575"/>
      <c r="BN239" s="575"/>
      <c r="BO239" s="575"/>
      <c r="BP239" s="575"/>
      <c r="BQ239" s="579"/>
      <c r="BR239" s="575"/>
      <c r="BS239" s="575"/>
      <c r="BT239" s="575"/>
      <c r="BU239" s="575"/>
      <c r="BV239" s="575"/>
      <c r="BW239" s="579"/>
      <c r="BX239" s="267"/>
      <c r="BY239" s="267"/>
      <c r="BZ239" s="267"/>
      <c r="CA239" s="267"/>
      <c r="CB239" s="267"/>
      <c r="CC239" s="241"/>
      <c r="CD239" s="214"/>
      <c r="CE239" s="240"/>
      <c r="CF239" s="240"/>
      <c r="CG239" s="240"/>
      <c r="CH239" s="5"/>
    </row>
    <row r="240" spans="1:86" hidden="1" x14ac:dyDescent="0.2">
      <c r="A240" s="22"/>
      <c r="B240" s="22"/>
      <c r="C240" s="22"/>
      <c r="D240" s="28"/>
      <c r="E240" s="22"/>
      <c r="F240" s="602"/>
      <c r="G240" s="698"/>
      <c r="H240" s="600"/>
      <c r="I240" s="682"/>
      <c r="J240" s="579"/>
      <c r="K240" s="579"/>
      <c r="L240" s="575"/>
      <c r="M240" s="575"/>
      <c r="N240" s="575"/>
      <c r="O240" s="579"/>
      <c r="P240" s="579"/>
      <c r="Q240" s="575"/>
      <c r="R240" s="575"/>
      <c r="S240" s="575"/>
      <c r="T240" s="575"/>
      <c r="U240" s="579"/>
      <c r="V240" s="575"/>
      <c r="W240" s="575"/>
      <c r="X240" s="575"/>
      <c r="Y240" s="575"/>
      <c r="Z240" s="575"/>
      <c r="AA240" s="579"/>
      <c r="AB240" s="575"/>
      <c r="AC240" s="575"/>
      <c r="AD240" s="575"/>
      <c r="AE240" s="575"/>
      <c r="AF240" s="575"/>
      <c r="AG240" s="579"/>
      <c r="AH240" s="575"/>
      <c r="AI240" s="575"/>
      <c r="AJ240" s="575"/>
      <c r="AK240" s="575"/>
      <c r="AL240" s="575"/>
      <c r="AM240" s="579"/>
      <c r="AN240" s="575"/>
      <c r="AO240" s="575"/>
      <c r="AP240" s="575"/>
      <c r="AQ240" s="575"/>
      <c r="AR240" s="575"/>
      <c r="AS240" s="579"/>
      <c r="AT240" s="575"/>
      <c r="AU240" s="575"/>
      <c r="AV240" s="575"/>
      <c r="AW240" s="575"/>
      <c r="AX240" s="575"/>
      <c r="AY240" s="579"/>
      <c r="AZ240" s="575"/>
      <c r="BA240" s="575"/>
      <c r="BB240" s="575"/>
      <c r="BC240" s="575"/>
      <c r="BD240" s="575"/>
      <c r="BE240" s="579"/>
      <c r="BF240" s="575"/>
      <c r="BG240" s="575"/>
      <c r="BH240" s="575"/>
      <c r="BI240" s="575"/>
      <c r="BJ240" s="575"/>
      <c r="BK240" s="579"/>
      <c r="BL240" s="575"/>
      <c r="BM240" s="575"/>
      <c r="BN240" s="575"/>
      <c r="BO240" s="575"/>
      <c r="BP240" s="575"/>
      <c r="BQ240" s="579"/>
      <c r="BR240" s="575"/>
      <c r="BS240" s="575"/>
      <c r="BT240" s="575"/>
      <c r="BU240" s="575"/>
      <c r="BV240" s="575"/>
      <c r="BW240" s="579"/>
      <c r="BX240" s="267"/>
      <c r="BY240" s="267"/>
      <c r="BZ240" s="267"/>
      <c r="CA240" s="267"/>
      <c r="CB240" s="267"/>
      <c r="CC240" s="241"/>
      <c r="CD240" s="214"/>
      <c r="CE240" s="240"/>
      <c r="CF240" s="240"/>
      <c r="CG240" s="240"/>
      <c r="CH240" s="5"/>
    </row>
    <row r="241" spans="1:86" hidden="1" x14ac:dyDescent="0.2">
      <c r="A241" s="22"/>
      <c r="B241" s="22"/>
      <c r="C241" s="129"/>
      <c r="D241" s="28"/>
      <c r="E241" s="22"/>
      <c r="F241" s="602"/>
      <c r="G241" s="698"/>
      <c r="H241" s="600"/>
      <c r="I241" s="682"/>
      <c r="J241" s="579"/>
      <c r="K241" s="579"/>
      <c r="L241" s="575"/>
      <c r="M241" s="575"/>
      <c r="N241" s="575"/>
      <c r="O241" s="579"/>
      <c r="P241" s="579"/>
      <c r="Q241" s="575"/>
      <c r="R241" s="575"/>
      <c r="S241" s="575"/>
      <c r="T241" s="575"/>
      <c r="U241" s="579"/>
      <c r="V241" s="575"/>
      <c r="W241" s="575"/>
      <c r="X241" s="575"/>
      <c r="Y241" s="575"/>
      <c r="Z241" s="575"/>
      <c r="AA241" s="579"/>
      <c r="AB241" s="575"/>
      <c r="AC241" s="575"/>
      <c r="AD241" s="575"/>
      <c r="AE241" s="575"/>
      <c r="AF241" s="575"/>
      <c r="AG241" s="579"/>
      <c r="AH241" s="575"/>
      <c r="AI241" s="575"/>
      <c r="AJ241" s="575"/>
      <c r="AK241" s="575"/>
      <c r="AL241" s="575"/>
      <c r="AM241" s="579"/>
      <c r="AN241" s="575"/>
      <c r="AO241" s="575"/>
      <c r="AP241" s="575"/>
      <c r="AQ241" s="575"/>
      <c r="AR241" s="575"/>
      <c r="AS241" s="579"/>
      <c r="AT241" s="575"/>
      <c r="AU241" s="575"/>
      <c r="AV241" s="575"/>
      <c r="AW241" s="575"/>
      <c r="AX241" s="575"/>
      <c r="AY241" s="579"/>
      <c r="AZ241" s="575"/>
      <c r="BA241" s="575"/>
      <c r="BB241" s="575"/>
      <c r="BC241" s="575"/>
      <c r="BD241" s="575"/>
      <c r="BE241" s="579"/>
      <c r="BF241" s="575"/>
      <c r="BG241" s="575"/>
      <c r="BH241" s="575"/>
      <c r="BI241" s="575"/>
      <c r="BJ241" s="575"/>
      <c r="BK241" s="579"/>
      <c r="BL241" s="575"/>
      <c r="BM241" s="575"/>
      <c r="BN241" s="575"/>
      <c r="BO241" s="575"/>
      <c r="BP241" s="575"/>
      <c r="BQ241" s="579"/>
      <c r="BR241" s="575"/>
      <c r="BS241" s="575"/>
      <c r="BT241" s="575"/>
      <c r="BU241" s="575"/>
      <c r="BV241" s="575"/>
      <c r="BW241" s="579"/>
      <c r="BX241" s="267"/>
      <c r="BY241" s="267"/>
      <c r="BZ241" s="267"/>
      <c r="CA241" s="267"/>
      <c r="CB241" s="267"/>
      <c r="CC241" s="241"/>
      <c r="CD241" s="214"/>
      <c r="CE241" s="240"/>
      <c r="CF241" s="240"/>
      <c r="CG241" s="240"/>
      <c r="CH241" s="5"/>
    </row>
    <row r="242" spans="1:86" hidden="1" x14ac:dyDescent="0.2">
      <c r="A242" s="22"/>
      <c r="B242" s="22"/>
      <c r="C242" s="129"/>
      <c r="D242" s="121"/>
      <c r="E242" s="22"/>
      <c r="F242" s="602"/>
      <c r="G242" s="599"/>
      <c r="H242" s="600"/>
      <c r="I242" s="666"/>
      <c r="J242" s="579"/>
      <c r="K242" s="579"/>
      <c r="L242" s="575"/>
      <c r="M242" s="575"/>
      <c r="N242" s="575"/>
      <c r="O242" s="579"/>
      <c r="P242" s="579"/>
      <c r="Q242" s="575"/>
      <c r="R242" s="575"/>
      <c r="S242" s="575"/>
      <c r="T242" s="575"/>
      <c r="U242" s="579"/>
      <c r="V242" s="575"/>
      <c r="W242" s="575"/>
      <c r="X242" s="575"/>
      <c r="Y242" s="575"/>
      <c r="Z242" s="575"/>
      <c r="AA242" s="579"/>
      <c r="AB242" s="575"/>
      <c r="AC242" s="575"/>
      <c r="AD242" s="575"/>
      <c r="AE242" s="575"/>
      <c r="AF242" s="575"/>
      <c r="AG242" s="579"/>
      <c r="AH242" s="575"/>
      <c r="AI242" s="575"/>
      <c r="AJ242" s="575"/>
      <c r="AK242" s="575"/>
      <c r="AL242" s="575"/>
      <c r="AM242" s="579"/>
      <c r="AN242" s="575"/>
      <c r="AO242" s="575"/>
      <c r="AP242" s="575"/>
      <c r="AQ242" s="575"/>
      <c r="AR242" s="575"/>
      <c r="AS242" s="579"/>
      <c r="AT242" s="575"/>
      <c r="AU242" s="575"/>
      <c r="AV242" s="575"/>
      <c r="AW242" s="575"/>
      <c r="AX242" s="575"/>
      <c r="AY242" s="579"/>
      <c r="AZ242" s="575"/>
      <c r="BA242" s="575"/>
      <c r="BB242" s="575"/>
      <c r="BC242" s="575"/>
      <c r="BD242" s="575"/>
      <c r="BE242" s="579"/>
      <c r="BF242" s="575"/>
      <c r="BG242" s="575"/>
      <c r="BH242" s="575"/>
      <c r="BI242" s="575"/>
      <c r="BJ242" s="575"/>
      <c r="BK242" s="579"/>
      <c r="BL242" s="575"/>
      <c r="BM242" s="575"/>
      <c r="BN242" s="575"/>
      <c r="BO242" s="575"/>
      <c r="BP242" s="575"/>
      <c r="BQ242" s="579"/>
      <c r="BR242" s="575"/>
      <c r="BS242" s="575"/>
      <c r="BT242" s="575"/>
      <c r="BU242" s="575"/>
      <c r="BV242" s="575"/>
      <c r="BW242" s="579"/>
      <c r="BX242" s="267"/>
      <c r="BY242" s="267"/>
      <c r="BZ242" s="267"/>
      <c r="CA242" s="267"/>
      <c r="CB242" s="267"/>
      <c r="CC242" s="241"/>
      <c r="CD242" s="214"/>
      <c r="CE242" s="240"/>
      <c r="CF242" s="240"/>
      <c r="CG242" s="240"/>
      <c r="CH242" s="5"/>
    </row>
    <row r="243" spans="1:86" hidden="1" x14ac:dyDescent="0.2">
      <c r="A243" s="22"/>
      <c r="B243" s="22"/>
      <c r="C243" s="129"/>
      <c r="D243" s="33"/>
      <c r="E243" s="22"/>
      <c r="F243" s="602"/>
      <c r="G243" s="599"/>
      <c r="H243" s="645"/>
      <c r="I243" s="624"/>
      <c r="J243" s="579"/>
      <c r="K243" s="579"/>
      <c r="L243" s="575"/>
      <c r="M243" s="575"/>
      <c r="N243" s="575"/>
      <c r="O243" s="579"/>
      <c r="P243" s="579"/>
      <c r="Q243" s="575"/>
      <c r="R243" s="575"/>
      <c r="S243" s="575"/>
      <c r="T243" s="575"/>
      <c r="U243" s="579"/>
      <c r="V243" s="575"/>
      <c r="W243" s="575"/>
      <c r="X243" s="575"/>
      <c r="Y243" s="575"/>
      <c r="Z243" s="575"/>
      <c r="AA243" s="579"/>
      <c r="AB243" s="575"/>
      <c r="AC243" s="575"/>
      <c r="AD243" s="575"/>
      <c r="AE243" s="575"/>
      <c r="AF243" s="575"/>
      <c r="AG243" s="579"/>
      <c r="AH243" s="575"/>
      <c r="AI243" s="575"/>
      <c r="AJ243" s="575"/>
      <c r="AK243" s="575"/>
      <c r="AL243" s="575"/>
      <c r="AM243" s="579"/>
      <c r="AN243" s="575"/>
      <c r="AO243" s="575"/>
      <c r="AP243" s="575"/>
      <c r="AQ243" s="575"/>
      <c r="AR243" s="575"/>
      <c r="AS243" s="579"/>
      <c r="AT243" s="575"/>
      <c r="AU243" s="575"/>
      <c r="AV243" s="575"/>
      <c r="AW243" s="575"/>
      <c r="AX243" s="575"/>
      <c r="AY243" s="579"/>
      <c r="AZ243" s="575"/>
      <c r="BA243" s="575"/>
      <c r="BB243" s="575"/>
      <c r="BC243" s="575"/>
      <c r="BD243" s="575"/>
      <c r="BE243" s="579"/>
      <c r="BF243" s="575"/>
      <c r="BG243" s="575"/>
      <c r="BH243" s="575"/>
      <c r="BI243" s="575"/>
      <c r="BJ243" s="575"/>
      <c r="BK243" s="579"/>
      <c r="BL243" s="575"/>
      <c r="BM243" s="575"/>
      <c r="BN243" s="575"/>
      <c r="BO243" s="575"/>
      <c r="BP243" s="575"/>
      <c r="BQ243" s="579"/>
      <c r="BR243" s="575"/>
      <c r="BS243" s="575"/>
      <c r="BT243" s="575"/>
      <c r="BU243" s="575"/>
      <c r="BV243" s="575"/>
      <c r="BW243" s="579"/>
      <c r="BX243" s="267"/>
      <c r="BY243" s="267"/>
      <c r="BZ243" s="267"/>
      <c r="CA243" s="267"/>
      <c r="CB243" s="267"/>
      <c r="CC243" s="241"/>
      <c r="CD243" s="214"/>
      <c r="CE243" s="240"/>
      <c r="CF243" s="240"/>
      <c r="CG243" s="240"/>
      <c r="CH243" s="5"/>
    </row>
    <row r="244" spans="1:86" hidden="1" x14ac:dyDescent="0.2">
      <c r="A244" s="22"/>
      <c r="B244" s="22"/>
      <c r="C244" s="130"/>
      <c r="D244" s="34"/>
      <c r="E244" s="22"/>
      <c r="F244" s="607"/>
      <c r="G244" s="620"/>
      <c r="H244" s="609"/>
      <c r="I244" s="601"/>
      <c r="J244" s="579"/>
      <c r="K244" s="579"/>
      <c r="L244" s="575"/>
      <c r="M244" s="575"/>
      <c r="N244" s="579"/>
      <c r="O244" s="579"/>
      <c r="P244" s="579"/>
      <c r="Q244" s="575"/>
      <c r="R244" s="579"/>
      <c r="S244" s="575"/>
      <c r="T244" s="579"/>
      <c r="U244" s="579"/>
      <c r="V244" s="579"/>
      <c r="W244" s="575"/>
      <c r="X244" s="579"/>
      <c r="Y244" s="575"/>
      <c r="Z244" s="579"/>
      <c r="AA244" s="579"/>
      <c r="AB244" s="579"/>
      <c r="AC244" s="575"/>
      <c r="AD244" s="579"/>
      <c r="AE244" s="575"/>
      <c r="AF244" s="579"/>
      <c r="AG244" s="579"/>
      <c r="AH244" s="579"/>
      <c r="AI244" s="575"/>
      <c r="AJ244" s="579"/>
      <c r="AK244" s="575"/>
      <c r="AL244" s="579"/>
      <c r="AM244" s="579"/>
      <c r="AN244" s="579"/>
      <c r="AO244" s="575"/>
      <c r="AP244" s="579"/>
      <c r="AQ244" s="575"/>
      <c r="AR244" s="579"/>
      <c r="AS244" s="579"/>
      <c r="AT244" s="579"/>
      <c r="AU244" s="575"/>
      <c r="AV244" s="579"/>
      <c r="AW244" s="575"/>
      <c r="AX244" s="579"/>
      <c r="AY244" s="579"/>
      <c r="AZ244" s="579"/>
      <c r="BA244" s="575"/>
      <c r="BB244" s="579"/>
      <c r="BC244" s="575"/>
      <c r="BD244" s="579"/>
      <c r="BE244" s="579"/>
      <c r="BF244" s="579"/>
      <c r="BG244" s="575"/>
      <c r="BH244" s="579"/>
      <c r="BI244" s="575"/>
      <c r="BJ244" s="579"/>
      <c r="BK244" s="579"/>
      <c r="BL244" s="579"/>
      <c r="BM244" s="575"/>
      <c r="BN244" s="579"/>
      <c r="BO244" s="575"/>
      <c r="BP244" s="579"/>
      <c r="BQ244" s="579"/>
      <c r="BR244" s="579"/>
      <c r="BS244" s="575"/>
      <c r="BT244" s="579"/>
      <c r="BU244" s="575"/>
      <c r="BV244" s="579"/>
      <c r="BW244" s="579"/>
      <c r="BX244" s="268"/>
      <c r="BY244" s="267"/>
      <c r="BZ244" s="268"/>
      <c r="CA244" s="267"/>
      <c r="CB244" s="268"/>
      <c r="CC244" s="241"/>
      <c r="CD244" s="214"/>
      <c r="CE244" s="240"/>
      <c r="CF244" s="240"/>
      <c r="CG244" s="241"/>
      <c r="CH244" s="5"/>
    </row>
    <row r="245" spans="1:86" hidden="1" x14ac:dyDescent="0.2">
      <c r="A245" s="22"/>
      <c r="B245" s="22"/>
      <c r="C245" s="130"/>
      <c r="D245" s="121"/>
      <c r="E245" s="22"/>
      <c r="F245" s="607"/>
      <c r="G245" s="620"/>
      <c r="H245" s="600"/>
      <c r="I245" s="601"/>
      <c r="J245" s="579"/>
      <c r="K245" s="579"/>
      <c r="L245" s="575"/>
      <c r="M245" s="575"/>
      <c r="N245" s="575"/>
      <c r="O245" s="579"/>
      <c r="P245" s="579"/>
      <c r="Q245" s="575"/>
      <c r="R245" s="575"/>
      <c r="S245" s="575"/>
      <c r="T245" s="575"/>
      <c r="U245" s="579"/>
      <c r="V245" s="575"/>
      <c r="W245" s="575"/>
      <c r="X245" s="575"/>
      <c r="Y245" s="575"/>
      <c r="Z245" s="575"/>
      <c r="AA245" s="579"/>
      <c r="AB245" s="575"/>
      <c r="AC245" s="575"/>
      <c r="AD245" s="575"/>
      <c r="AE245" s="575"/>
      <c r="AF245" s="575"/>
      <c r="AG245" s="579"/>
      <c r="AH245" s="575"/>
      <c r="AI245" s="575"/>
      <c r="AJ245" s="575"/>
      <c r="AK245" s="575"/>
      <c r="AL245" s="575"/>
      <c r="AM245" s="579"/>
      <c r="AN245" s="575"/>
      <c r="AO245" s="575"/>
      <c r="AP245" s="575"/>
      <c r="AQ245" s="575"/>
      <c r="AR245" s="575"/>
      <c r="AS245" s="579"/>
      <c r="AT245" s="575"/>
      <c r="AU245" s="575"/>
      <c r="AV245" s="575"/>
      <c r="AW245" s="575"/>
      <c r="AX245" s="575"/>
      <c r="AY245" s="579"/>
      <c r="AZ245" s="575"/>
      <c r="BA245" s="575"/>
      <c r="BB245" s="575"/>
      <c r="BC245" s="575"/>
      <c r="BD245" s="575"/>
      <c r="BE245" s="579"/>
      <c r="BF245" s="575"/>
      <c r="BG245" s="575"/>
      <c r="BH245" s="575"/>
      <c r="BI245" s="575"/>
      <c r="BJ245" s="575"/>
      <c r="BK245" s="579"/>
      <c r="BL245" s="575"/>
      <c r="BM245" s="575"/>
      <c r="BN245" s="575"/>
      <c r="BO245" s="575"/>
      <c r="BP245" s="575"/>
      <c r="BQ245" s="579"/>
      <c r="BR245" s="575"/>
      <c r="BS245" s="575"/>
      <c r="BT245" s="575"/>
      <c r="BU245" s="575"/>
      <c r="BV245" s="575"/>
      <c r="BW245" s="579"/>
      <c r="BX245" s="267"/>
      <c r="BY245" s="267"/>
      <c r="BZ245" s="267"/>
      <c r="CA245" s="267"/>
      <c r="CB245" s="267"/>
      <c r="CC245" s="241"/>
      <c r="CD245" s="214"/>
      <c r="CE245" s="240"/>
      <c r="CF245" s="240"/>
      <c r="CG245" s="240"/>
      <c r="CH245" s="5"/>
    </row>
    <row r="246" spans="1:86" hidden="1" x14ac:dyDescent="0.2">
      <c r="A246" s="22"/>
      <c r="B246" s="22"/>
      <c r="C246" s="130"/>
      <c r="D246" s="33"/>
      <c r="E246" s="22"/>
      <c r="F246" s="607"/>
      <c r="G246" s="620"/>
      <c r="H246" s="645"/>
      <c r="I246" s="601"/>
      <c r="J246" s="579"/>
      <c r="K246" s="579"/>
      <c r="L246" s="575"/>
      <c r="M246" s="575"/>
      <c r="N246" s="575"/>
      <c r="O246" s="579"/>
      <c r="P246" s="579"/>
      <c r="Q246" s="575"/>
      <c r="R246" s="575"/>
      <c r="S246" s="575"/>
      <c r="T246" s="575"/>
      <c r="U246" s="579"/>
      <c r="V246" s="575"/>
      <c r="W246" s="575"/>
      <c r="X246" s="575"/>
      <c r="Y246" s="575"/>
      <c r="Z246" s="575"/>
      <c r="AA246" s="579"/>
      <c r="AB246" s="575"/>
      <c r="AC246" s="575"/>
      <c r="AD246" s="575"/>
      <c r="AE246" s="575"/>
      <c r="AF246" s="575"/>
      <c r="AG246" s="579"/>
      <c r="AH246" s="575"/>
      <c r="AI246" s="575"/>
      <c r="AJ246" s="575"/>
      <c r="AK246" s="575"/>
      <c r="AL246" s="575"/>
      <c r="AM246" s="579"/>
      <c r="AN246" s="575"/>
      <c r="AO246" s="575"/>
      <c r="AP246" s="575"/>
      <c r="AQ246" s="575"/>
      <c r="AR246" s="575"/>
      <c r="AS246" s="579"/>
      <c r="AT246" s="575"/>
      <c r="AU246" s="575"/>
      <c r="AV246" s="575"/>
      <c r="AW246" s="575"/>
      <c r="AX246" s="575"/>
      <c r="AY246" s="579"/>
      <c r="AZ246" s="575"/>
      <c r="BA246" s="575"/>
      <c r="BB246" s="575"/>
      <c r="BC246" s="575"/>
      <c r="BD246" s="575"/>
      <c r="BE246" s="579"/>
      <c r="BF246" s="575"/>
      <c r="BG246" s="575"/>
      <c r="BH246" s="575"/>
      <c r="BI246" s="575"/>
      <c r="BJ246" s="575"/>
      <c r="BK246" s="579"/>
      <c r="BL246" s="575"/>
      <c r="BM246" s="575"/>
      <c r="BN246" s="575"/>
      <c r="BO246" s="575"/>
      <c r="BP246" s="575"/>
      <c r="BQ246" s="579"/>
      <c r="BR246" s="575"/>
      <c r="BS246" s="575"/>
      <c r="BT246" s="575"/>
      <c r="BU246" s="575"/>
      <c r="BV246" s="575"/>
      <c r="BW246" s="579"/>
      <c r="BX246" s="267"/>
      <c r="BY246" s="267"/>
      <c r="BZ246" s="267"/>
      <c r="CA246" s="267"/>
      <c r="CB246" s="267"/>
      <c r="CC246" s="241"/>
      <c r="CD246" s="214"/>
      <c r="CE246" s="240"/>
      <c r="CF246" s="240"/>
      <c r="CG246" s="240"/>
      <c r="CH246" s="5"/>
    </row>
    <row r="247" spans="1:86" hidden="1" x14ac:dyDescent="0.2">
      <c r="A247" s="22"/>
      <c r="B247" s="22"/>
      <c r="C247" s="22"/>
      <c r="D247" s="34"/>
      <c r="E247" s="22"/>
      <c r="F247" s="607"/>
      <c r="G247" s="620"/>
      <c r="H247" s="609"/>
      <c r="I247" s="601"/>
      <c r="J247" s="579"/>
      <c r="K247" s="579"/>
      <c r="L247" s="575"/>
      <c r="M247" s="575"/>
      <c r="N247" s="579"/>
      <c r="O247" s="579"/>
      <c r="P247" s="579"/>
      <c r="Q247" s="575"/>
      <c r="R247" s="579"/>
      <c r="S247" s="575"/>
      <c r="T247" s="579"/>
      <c r="U247" s="579"/>
      <c r="V247" s="579"/>
      <c r="W247" s="575"/>
      <c r="X247" s="579"/>
      <c r="Y247" s="575"/>
      <c r="Z247" s="579"/>
      <c r="AA247" s="579"/>
      <c r="AB247" s="579"/>
      <c r="AC247" s="575"/>
      <c r="AD247" s="579"/>
      <c r="AE247" s="575"/>
      <c r="AF247" s="579"/>
      <c r="AG247" s="579"/>
      <c r="AH247" s="579"/>
      <c r="AI247" s="575"/>
      <c r="AJ247" s="579"/>
      <c r="AK247" s="575"/>
      <c r="AL247" s="579"/>
      <c r="AM247" s="579"/>
      <c r="AN247" s="579"/>
      <c r="AO247" s="575"/>
      <c r="AP247" s="579"/>
      <c r="AQ247" s="575"/>
      <c r="AR247" s="579"/>
      <c r="AS247" s="579"/>
      <c r="AT247" s="579"/>
      <c r="AU247" s="575"/>
      <c r="AV247" s="579"/>
      <c r="AW247" s="575"/>
      <c r="AX247" s="579"/>
      <c r="AY247" s="579"/>
      <c r="AZ247" s="579"/>
      <c r="BA247" s="575"/>
      <c r="BB247" s="579"/>
      <c r="BC247" s="575"/>
      <c r="BD247" s="579"/>
      <c r="BE247" s="579"/>
      <c r="BF247" s="579"/>
      <c r="BG247" s="575"/>
      <c r="BH247" s="579"/>
      <c r="BI247" s="575"/>
      <c r="BJ247" s="579"/>
      <c r="BK247" s="579"/>
      <c r="BL247" s="579"/>
      <c r="BM247" s="575"/>
      <c r="BN247" s="579"/>
      <c r="BO247" s="575"/>
      <c r="BP247" s="579"/>
      <c r="BQ247" s="579"/>
      <c r="BR247" s="579"/>
      <c r="BS247" s="575"/>
      <c r="BT247" s="579"/>
      <c r="BU247" s="575"/>
      <c r="BV247" s="579"/>
      <c r="BW247" s="579"/>
      <c r="BX247" s="268"/>
      <c r="BY247" s="267"/>
      <c r="BZ247" s="268"/>
      <c r="CA247" s="267"/>
      <c r="CB247" s="268"/>
      <c r="CC247" s="241"/>
      <c r="CD247" s="214"/>
      <c r="CE247" s="240"/>
      <c r="CF247" s="240"/>
      <c r="CG247" s="241"/>
      <c r="CH247" s="5"/>
    </row>
    <row r="248" spans="1:86" hidden="1" x14ac:dyDescent="0.2">
      <c r="A248" s="22"/>
      <c r="B248" s="22"/>
      <c r="C248" s="22"/>
      <c r="D248" s="34"/>
      <c r="E248" s="22"/>
      <c r="F248" s="607"/>
      <c r="G248" s="620"/>
      <c r="H248" s="609"/>
      <c r="I248" s="601"/>
      <c r="J248" s="579"/>
      <c r="K248" s="579"/>
      <c r="L248" s="575"/>
      <c r="M248" s="575"/>
      <c r="N248" s="575"/>
      <c r="O248" s="579"/>
      <c r="P248" s="579"/>
      <c r="Q248" s="575"/>
      <c r="R248" s="575"/>
      <c r="S248" s="575"/>
      <c r="T248" s="575"/>
      <c r="U248" s="579"/>
      <c r="V248" s="575"/>
      <c r="W248" s="575"/>
      <c r="X248" s="575"/>
      <c r="Y248" s="575"/>
      <c r="Z248" s="575"/>
      <c r="AA248" s="579"/>
      <c r="AB248" s="575"/>
      <c r="AC248" s="575"/>
      <c r="AD248" s="575"/>
      <c r="AE248" s="575"/>
      <c r="AF248" s="575"/>
      <c r="AG248" s="579"/>
      <c r="AH248" s="575"/>
      <c r="AI248" s="575"/>
      <c r="AJ248" s="575"/>
      <c r="AK248" s="575"/>
      <c r="AL248" s="575"/>
      <c r="AM248" s="579"/>
      <c r="AN248" s="575"/>
      <c r="AO248" s="575"/>
      <c r="AP248" s="575"/>
      <c r="AQ248" s="575"/>
      <c r="AR248" s="575"/>
      <c r="AS248" s="579"/>
      <c r="AT248" s="575"/>
      <c r="AU248" s="575"/>
      <c r="AV248" s="575"/>
      <c r="AW248" s="575"/>
      <c r="AX248" s="575"/>
      <c r="AY248" s="579"/>
      <c r="AZ248" s="575"/>
      <c r="BA248" s="575"/>
      <c r="BB248" s="575"/>
      <c r="BC248" s="575"/>
      <c r="BD248" s="575"/>
      <c r="BE248" s="579"/>
      <c r="BF248" s="575"/>
      <c r="BG248" s="575"/>
      <c r="BH248" s="575"/>
      <c r="BI248" s="575"/>
      <c r="BJ248" s="575"/>
      <c r="BK248" s="579"/>
      <c r="BL248" s="575"/>
      <c r="BM248" s="575"/>
      <c r="BN248" s="575"/>
      <c r="BO248" s="575"/>
      <c r="BP248" s="575"/>
      <c r="BQ248" s="579"/>
      <c r="BR248" s="575"/>
      <c r="BS248" s="575"/>
      <c r="BT248" s="575"/>
      <c r="BU248" s="575"/>
      <c r="BV248" s="575"/>
      <c r="BW248" s="579"/>
      <c r="BX248" s="267"/>
      <c r="BY248" s="267"/>
      <c r="BZ248" s="267"/>
      <c r="CA248" s="267"/>
      <c r="CB248" s="267"/>
      <c r="CC248" s="241"/>
      <c r="CD248" s="214"/>
      <c r="CE248" s="240"/>
      <c r="CF248" s="240"/>
      <c r="CG248" s="240"/>
      <c r="CH248" s="5"/>
    </row>
    <row r="249" spans="1:86" hidden="1" x14ac:dyDescent="0.2">
      <c r="A249" s="22"/>
      <c r="B249" s="22"/>
      <c r="C249" s="35"/>
      <c r="D249" s="34"/>
      <c r="E249" s="22"/>
      <c r="F249" s="607"/>
      <c r="G249" s="620"/>
      <c r="H249" s="600"/>
      <c r="I249" s="601"/>
      <c r="J249" s="579"/>
      <c r="K249" s="579"/>
      <c r="L249" s="575"/>
      <c r="M249" s="575"/>
      <c r="N249" s="575"/>
      <c r="O249" s="579"/>
      <c r="P249" s="579"/>
      <c r="Q249" s="575"/>
      <c r="R249" s="575"/>
      <c r="S249" s="575"/>
      <c r="T249" s="575"/>
      <c r="U249" s="579"/>
      <c r="V249" s="575"/>
      <c r="W249" s="575"/>
      <c r="X249" s="575"/>
      <c r="Y249" s="575"/>
      <c r="Z249" s="575"/>
      <c r="AA249" s="579"/>
      <c r="AB249" s="575"/>
      <c r="AC249" s="575"/>
      <c r="AD249" s="575"/>
      <c r="AE249" s="575"/>
      <c r="AF249" s="575"/>
      <c r="AG249" s="579"/>
      <c r="AH249" s="575"/>
      <c r="AI249" s="575"/>
      <c r="AJ249" s="575"/>
      <c r="AK249" s="575"/>
      <c r="AL249" s="575"/>
      <c r="AM249" s="579"/>
      <c r="AN249" s="575"/>
      <c r="AO249" s="575"/>
      <c r="AP249" s="575"/>
      <c r="AQ249" s="575"/>
      <c r="AR249" s="575"/>
      <c r="AS249" s="579"/>
      <c r="AT249" s="575"/>
      <c r="AU249" s="575"/>
      <c r="AV249" s="575"/>
      <c r="AW249" s="575"/>
      <c r="AX249" s="575"/>
      <c r="AY249" s="579"/>
      <c r="AZ249" s="575"/>
      <c r="BA249" s="575"/>
      <c r="BB249" s="575"/>
      <c r="BC249" s="575"/>
      <c r="BD249" s="575"/>
      <c r="BE249" s="579"/>
      <c r="BF249" s="575"/>
      <c r="BG249" s="575"/>
      <c r="BH249" s="575"/>
      <c r="BI249" s="575"/>
      <c r="BJ249" s="575"/>
      <c r="BK249" s="579"/>
      <c r="BL249" s="575"/>
      <c r="BM249" s="575"/>
      <c r="BN249" s="575"/>
      <c r="BO249" s="575"/>
      <c r="BP249" s="575"/>
      <c r="BQ249" s="579"/>
      <c r="BR249" s="575"/>
      <c r="BS249" s="575"/>
      <c r="BT249" s="575"/>
      <c r="BU249" s="575"/>
      <c r="BV249" s="575"/>
      <c r="BW249" s="579"/>
      <c r="BX249" s="267"/>
      <c r="BY249" s="267"/>
      <c r="BZ249" s="267"/>
      <c r="CA249" s="267"/>
      <c r="CB249" s="267"/>
      <c r="CC249" s="241"/>
      <c r="CD249" s="214"/>
      <c r="CE249" s="240"/>
      <c r="CF249" s="240"/>
      <c r="CG249" s="240"/>
      <c r="CH249" s="5"/>
    </row>
    <row r="250" spans="1:86" hidden="1" x14ac:dyDescent="0.2">
      <c r="A250" s="22"/>
      <c r="B250" s="22"/>
      <c r="C250" s="22"/>
      <c r="D250" s="35"/>
      <c r="E250" s="22"/>
      <c r="F250" s="607"/>
      <c r="G250" s="620"/>
      <c r="H250" s="600"/>
      <c r="I250" s="601"/>
      <c r="J250" s="579"/>
      <c r="K250" s="579"/>
      <c r="L250" s="575"/>
      <c r="M250" s="575"/>
      <c r="N250" s="575"/>
      <c r="O250" s="579"/>
      <c r="P250" s="579"/>
      <c r="Q250" s="575"/>
      <c r="R250" s="575"/>
      <c r="S250" s="575"/>
      <c r="T250" s="575"/>
      <c r="U250" s="579"/>
      <c r="V250" s="575"/>
      <c r="W250" s="575"/>
      <c r="X250" s="575"/>
      <c r="Y250" s="575"/>
      <c r="Z250" s="575"/>
      <c r="AA250" s="579"/>
      <c r="AB250" s="575"/>
      <c r="AC250" s="575"/>
      <c r="AD250" s="575"/>
      <c r="AE250" s="575"/>
      <c r="AF250" s="575"/>
      <c r="AG250" s="579"/>
      <c r="AH250" s="575"/>
      <c r="AI250" s="575"/>
      <c r="AJ250" s="575"/>
      <c r="AK250" s="575"/>
      <c r="AL250" s="575"/>
      <c r="AM250" s="579"/>
      <c r="AN250" s="575"/>
      <c r="AO250" s="575"/>
      <c r="AP250" s="575"/>
      <c r="AQ250" s="575"/>
      <c r="AR250" s="575"/>
      <c r="AS250" s="579"/>
      <c r="AT250" s="575"/>
      <c r="AU250" s="575"/>
      <c r="AV250" s="575"/>
      <c r="AW250" s="575"/>
      <c r="AX250" s="575"/>
      <c r="AY250" s="579"/>
      <c r="AZ250" s="575"/>
      <c r="BA250" s="575"/>
      <c r="BB250" s="575"/>
      <c r="BC250" s="575"/>
      <c r="BD250" s="575"/>
      <c r="BE250" s="579"/>
      <c r="BF250" s="575"/>
      <c r="BG250" s="575"/>
      <c r="BH250" s="575"/>
      <c r="BI250" s="575"/>
      <c r="BJ250" s="575"/>
      <c r="BK250" s="579"/>
      <c r="BL250" s="575"/>
      <c r="BM250" s="575"/>
      <c r="BN250" s="575"/>
      <c r="BO250" s="575"/>
      <c r="BP250" s="575"/>
      <c r="BQ250" s="579"/>
      <c r="BR250" s="575"/>
      <c r="BS250" s="575"/>
      <c r="BT250" s="575"/>
      <c r="BU250" s="575"/>
      <c r="BV250" s="575"/>
      <c r="BW250" s="579"/>
      <c r="BX250" s="267"/>
      <c r="BY250" s="267"/>
      <c r="BZ250" s="267"/>
      <c r="CA250" s="267"/>
      <c r="CB250" s="267"/>
      <c r="CC250" s="241"/>
      <c r="CD250" s="214"/>
      <c r="CE250" s="240"/>
      <c r="CF250" s="240"/>
      <c r="CG250" s="240"/>
      <c r="CH250" s="5"/>
    </row>
    <row r="251" spans="1:86" hidden="1" x14ac:dyDescent="0.2">
      <c r="A251" s="22"/>
      <c r="B251" s="22"/>
      <c r="C251" s="22"/>
      <c r="D251" s="35"/>
      <c r="E251" s="22"/>
      <c r="F251" s="607"/>
      <c r="G251" s="620"/>
      <c r="H251" s="600"/>
      <c r="I251" s="601"/>
      <c r="J251" s="579"/>
      <c r="K251" s="579"/>
      <c r="L251" s="575"/>
      <c r="M251" s="575"/>
      <c r="N251" s="575"/>
      <c r="O251" s="579"/>
      <c r="P251" s="579"/>
      <c r="Q251" s="575"/>
      <c r="R251" s="575"/>
      <c r="S251" s="575"/>
      <c r="T251" s="575"/>
      <c r="U251" s="579"/>
      <c r="V251" s="575"/>
      <c r="W251" s="575"/>
      <c r="X251" s="575"/>
      <c r="Y251" s="575"/>
      <c r="Z251" s="575"/>
      <c r="AA251" s="579"/>
      <c r="AB251" s="575"/>
      <c r="AC251" s="575"/>
      <c r="AD251" s="575"/>
      <c r="AE251" s="575"/>
      <c r="AF251" s="575"/>
      <c r="AG251" s="579"/>
      <c r="AH251" s="575"/>
      <c r="AI251" s="575"/>
      <c r="AJ251" s="575"/>
      <c r="AK251" s="575"/>
      <c r="AL251" s="575"/>
      <c r="AM251" s="579"/>
      <c r="AN251" s="575"/>
      <c r="AO251" s="575"/>
      <c r="AP251" s="575"/>
      <c r="AQ251" s="575"/>
      <c r="AR251" s="575"/>
      <c r="AS251" s="579"/>
      <c r="AT251" s="575"/>
      <c r="AU251" s="575"/>
      <c r="AV251" s="575"/>
      <c r="AW251" s="575"/>
      <c r="AX251" s="575"/>
      <c r="AY251" s="579"/>
      <c r="AZ251" s="575"/>
      <c r="BA251" s="575"/>
      <c r="BB251" s="575"/>
      <c r="BC251" s="575"/>
      <c r="BD251" s="575"/>
      <c r="BE251" s="579"/>
      <c r="BF251" s="575"/>
      <c r="BG251" s="575"/>
      <c r="BH251" s="575"/>
      <c r="BI251" s="575"/>
      <c r="BJ251" s="575"/>
      <c r="BK251" s="579"/>
      <c r="BL251" s="575"/>
      <c r="BM251" s="575"/>
      <c r="BN251" s="575"/>
      <c r="BO251" s="575"/>
      <c r="BP251" s="575"/>
      <c r="BQ251" s="579"/>
      <c r="BR251" s="575"/>
      <c r="BS251" s="575"/>
      <c r="BT251" s="575"/>
      <c r="BU251" s="575"/>
      <c r="BV251" s="575"/>
      <c r="BW251" s="579"/>
      <c r="BX251" s="267"/>
      <c r="BY251" s="267"/>
      <c r="BZ251" s="267"/>
      <c r="CA251" s="267"/>
      <c r="CB251" s="267"/>
      <c r="CC251" s="241"/>
      <c r="CD251" s="214"/>
      <c r="CE251" s="240"/>
      <c r="CF251" s="240"/>
      <c r="CG251" s="240"/>
      <c r="CH251" s="5"/>
    </row>
    <row r="252" spans="1:86" hidden="1" x14ac:dyDescent="0.2">
      <c r="A252" s="22"/>
      <c r="B252" s="22"/>
      <c r="C252" s="28"/>
      <c r="D252" s="34"/>
      <c r="E252" s="22"/>
      <c r="F252" s="607"/>
      <c r="G252" s="620"/>
      <c r="H252" s="609"/>
      <c r="I252" s="601"/>
      <c r="J252" s="579"/>
      <c r="K252" s="579"/>
      <c r="L252" s="575"/>
      <c r="M252" s="575"/>
      <c r="N252" s="579"/>
      <c r="O252" s="579"/>
      <c r="P252" s="579"/>
      <c r="Q252" s="575"/>
      <c r="R252" s="579"/>
      <c r="S252" s="575"/>
      <c r="T252" s="579"/>
      <c r="U252" s="579"/>
      <c r="V252" s="579"/>
      <c r="W252" s="575"/>
      <c r="X252" s="579"/>
      <c r="Y252" s="575"/>
      <c r="Z252" s="579"/>
      <c r="AA252" s="579"/>
      <c r="AB252" s="579"/>
      <c r="AC252" s="575"/>
      <c r="AD252" s="579"/>
      <c r="AE252" s="575"/>
      <c r="AF252" s="579"/>
      <c r="AG252" s="579"/>
      <c r="AH252" s="579"/>
      <c r="AI252" s="575"/>
      <c r="AJ252" s="579"/>
      <c r="AK252" s="575"/>
      <c r="AL252" s="579"/>
      <c r="AM252" s="579"/>
      <c r="AN252" s="579"/>
      <c r="AO252" s="575"/>
      <c r="AP252" s="579"/>
      <c r="AQ252" s="575"/>
      <c r="AR252" s="579"/>
      <c r="AS252" s="579"/>
      <c r="AT252" s="579"/>
      <c r="AU252" s="575"/>
      <c r="AV252" s="579"/>
      <c r="AW252" s="575"/>
      <c r="AX252" s="579"/>
      <c r="AY252" s="579"/>
      <c r="AZ252" s="579"/>
      <c r="BA252" s="575"/>
      <c r="BB252" s="579"/>
      <c r="BC252" s="575"/>
      <c r="BD252" s="579"/>
      <c r="BE252" s="579"/>
      <c r="BF252" s="579"/>
      <c r="BG252" s="575"/>
      <c r="BH252" s="579"/>
      <c r="BI252" s="575"/>
      <c r="BJ252" s="579"/>
      <c r="BK252" s="579"/>
      <c r="BL252" s="579"/>
      <c r="BM252" s="575"/>
      <c r="BN252" s="579"/>
      <c r="BO252" s="575"/>
      <c r="BP252" s="579"/>
      <c r="BQ252" s="579"/>
      <c r="BR252" s="579"/>
      <c r="BS252" s="575"/>
      <c r="BT252" s="579"/>
      <c r="BU252" s="575"/>
      <c r="BV252" s="579"/>
      <c r="BW252" s="579"/>
      <c r="BX252" s="268"/>
      <c r="BY252" s="267"/>
      <c r="BZ252" s="268"/>
      <c r="CA252" s="267"/>
      <c r="CB252" s="268"/>
      <c r="CC252" s="241"/>
      <c r="CD252" s="214"/>
      <c r="CE252" s="240"/>
      <c r="CF252" s="240"/>
      <c r="CG252" s="241"/>
      <c r="CH252" s="5"/>
    </row>
    <row r="253" spans="1:86" hidden="1" x14ac:dyDescent="0.2">
      <c r="A253" s="131"/>
      <c r="B253" s="131"/>
      <c r="C253" s="43"/>
      <c r="D253" s="44"/>
      <c r="E253" s="131"/>
      <c r="F253" s="616"/>
      <c r="G253" s="667"/>
      <c r="H253" s="622"/>
      <c r="I253" s="628"/>
      <c r="J253" s="629"/>
      <c r="K253" s="629"/>
      <c r="L253" s="629"/>
      <c r="M253" s="629"/>
      <c r="N253" s="629"/>
      <c r="O253" s="629"/>
      <c r="P253" s="629"/>
      <c r="Q253" s="629"/>
      <c r="R253" s="629"/>
      <c r="S253" s="629"/>
      <c r="T253" s="629"/>
      <c r="U253" s="629"/>
      <c r="V253" s="629"/>
      <c r="W253" s="629"/>
      <c r="X253" s="629"/>
      <c r="Y253" s="629"/>
      <c r="Z253" s="629"/>
      <c r="AA253" s="629"/>
      <c r="AB253" s="629"/>
      <c r="AC253" s="629"/>
      <c r="AD253" s="629"/>
      <c r="AE253" s="629"/>
      <c r="AF253" s="629"/>
      <c r="AG253" s="629"/>
      <c r="AH253" s="629"/>
      <c r="AI253" s="629"/>
      <c r="AJ253" s="629"/>
      <c r="AK253" s="629"/>
      <c r="AL253" s="629"/>
      <c r="AM253" s="629"/>
      <c r="AN253" s="629"/>
      <c r="AO253" s="629"/>
      <c r="AP253" s="629"/>
      <c r="AQ253" s="629"/>
      <c r="AR253" s="629"/>
      <c r="AS253" s="629"/>
      <c r="AT253" s="629"/>
      <c r="AU253" s="629"/>
      <c r="AV253" s="629"/>
      <c r="AW253" s="629"/>
      <c r="AX253" s="629"/>
      <c r="AY253" s="629"/>
      <c r="AZ253" s="629"/>
      <c r="BA253" s="629"/>
      <c r="BB253" s="629"/>
      <c r="BC253" s="629"/>
      <c r="BD253" s="629"/>
      <c r="BE253" s="629"/>
      <c r="BF253" s="629"/>
      <c r="BG253" s="629"/>
      <c r="BH253" s="629"/>
      <c r="BI253" s="629"/>
      <c r="BJ253" s="629"/>
      <c r="BK253" s="629"/>
      <c r="BL253" s="629"/>
      <c r="BM253" s="629"/>
      <c r="BN253" s="629"/>
      <c r="BO253" s="629"/>
      <c r="BP253" s="629"/>
      <c r="BQ253" s="629"/>
      <c r="BR253" s="629"/>
      <c r="BS253" s="629"/>
      <c r="BT253" s="629"/>
      <c r="BU253" s="629"/>
      <c r="BV253" s="629"/>
      <c r="BW253" s="629"/>
      <c r="BX253" s="269"/>
      <c r="BY253" s="269"/>
      <c r="BZ253" s="269"/>
      <c r="CA253" s="269"/>
      <c r="CB253" s="269"/>
      <c r="CC253" s="242"/>
      <c r="CD253" s="215"/>
      <c r="CE253" s="242"/>
      <c r="CF253" s="242"/>
      <c r="CG253" s="242"/>
      <c r="CH253" s="5"/>
    </row>
    <row r="254" spans="1:86" hidden="1" x14ac:dyDescent="0.2">
      <c r="A254" s="132"/>
      <c r="B254" s="7"/>
      <c r="C254" s="60"/>
      <c r="D254" s="56"/>
      <c r="E254" s="7"/>
      <c r="F254" s="626"/>
      <c r="G254" s="703"/>
      <c r="H254" s="631"/>
      <c r="I254" s="704"/>
      <c r="J254" s="579"/>
      <c r="K254" s="579"/>
      <c r="L254" s="575"/>
      <c r="M254" s="575"/>
      <c r="N254" s="575"/>
      <c r="O254" s="579"/>
      <c r="P254" s="579"/>
      <c r="Q254" s="575"/>
      <c r="R254" s="575"/>
      <c r="S254" s="575"/>
      <c r="T254" s="575"/>
      <c r="U254" s="579"/>
      <c r="V254" s="575"/>
      <c r="W254" s="575"/>
      <c r="X254" s="575"/>
      <c r="Y254" s="575"/>
      <c r="Z254" s="575"/>
      <c r="AA254" s="579"/>
      <c r="AB254" s="575"/>
      <c r="AC254" s="575"/>
      <c r="AD254" s="575"/>
      <c r="AE254" s="575"/>
      <c r="AF254" s="575"/>
      <c r="AG254" s="579"/>
      <c r="AH254" s="575"/>
      <c r="AI254" s="575"/>
      <c r="AJ254" s="575"/>
      <c r="AK254" s="575"/>
      <c r="AL254" s="575"/>
      <c r="AM254" s="579"/>
      <c r="AN254" s="575"/>
      <c r="AO254" s="575"/>
      <c r="AP254" s="575"/>
      <c r="AQ254" s="575"/>
      <c r="AR254" s="575"/>
      <c r="AS254" s="579"/>
      <c r="AT254" s="575"/>
      <c r="AU254" s="575"/>
      <c r="AV254" s="575"/>
      <c r="AW254" s="575"/>
      <c r="AX254" s="575"/>
      <c r="AY254" s="579"/>
      <c r="AZ254" s="575"/>
      <c r="BA254" s="575"/>
      <c r="BB254" s="575"/>
      <c r="BC254" s="575"/>
      <c r="BD254" s="575"/>
      <c r="BE254" s="579"/>
      <c r="BF254" s="575"/>
      <c r="BG254" s="575"/>
      <c r="BH254" s="575"/>
      <c r="BI254" s="575"/>
      <c r="BJ254" s="575"/>
      <c r="BK254" s="579"/>
      <c r="BL254" s="575"/>
      <c r="BM254" s="575"/>
      <c r="BN254" s="575"/>
      <c r="BO254" s="575"/>
      <c r="BP254" s="575"/>
      <c r="BQ254" s="579"/>
      <c r="BR254" s="575"/>
      <c r="BS254" s="575"/>
      <c r="BT254" s="575"/>
      <c r="BU254" s="575"/>
      <c r="BV254" s="575"/>
      <c r="BW254" s="579"/>
      <c r="BX254" s="267"/>
      <c r="BY254" s="267"/>
      <c r="BZ254" s="267"/>
      <c r="CA254" s="267"/>
      <c r="CB254" s="267"/>
      <c r="CC254" s="241"/>
      <c r="CD254" s="214"/>
      <c r="CE254" s="240"/>
      <c r="CF254" s="240"/>
      <c r="CG254" s="240"/>
      <c r="CH254" s="5"/>
    </row>
    <row r="255" spans="1:86" hidden="1" x14ac:dyDescent="0.2">
      <c r="A255" s="127"/>
      <c r="B255" s="11"/>
      <c r="C255" s="63"/>
      <c r="D255" s="64"/>
      <c r="E255" s="11"/>
      <c r="F255" s="634"/>
      <c r="G255" s="679"/>
      <c r="H255" s="635"/>
      <c r="I255" s="636"/>
      <c r="J255" s="579"/>
      <c r="K255" s="579"/>
      <c r="L255" s="575"/>
      <c r="M255" s="575"/>
      <c r="N255" s="575"/>
      <c r="O255" s="579"/>
      <c r="P255" s="579"/>
      <c r="Q255" s="575"/>
      <c r="R255" s="575"/>
      <c r="S255" s="575"/>
      <c r="T255" s="575"/>
      <c r="U255" s="579"/>
      <c r="V255" s="575"/>
      <c r="W255" s="575"/>
      <c r="X255" s="575"/>
      <c r="Y255" s="575"/>
      <c r="Z255" s="575"/>
      <c r="AA255" s="579"/>
      <c r="AB255" s="575"/>
      <c r="AC255" s="575"/>
      <c r="AD255" s="575"/>
      <c r="AE255" s="575"/>
      <c r="AF255" s="575"/>
      <c r="AG255" s="579"/>
      <c r="AH255" s="575"/>
      <c r="AI255" s="575"/>
      <c r="AJ255" s="575"/>
      <c r="AK255" s="575"/>
      <c r="AL255" s="575"/>
      <c r="AM255" s="579"/>
      <c r="AN255" s="575"/>
      <c r="AO255" s="575"/>
      <c r="AP255" s="575"/>
      <c r="AQ255" s="575"/>
      <c r="AR255" s="575"/>
      <c r="AS255" s="579"/>
      <c r="AT255" s="575"/>
      <c r="AU255" s="575"/>
      <c r="AV255" s="575"/>
      <c r="AW255" s="575"/>
      <c r="AX255" s="575"/>
      <c r="AY255" s="579"/>
      <c r="AZ255" s="575"/>
      <c r="BA255" s="575"/>
      <c r="BB255" s="575"/>
      <c r="BC255" s="575"/>
      <c r="BD255" s="575"/>
      <c r="BE255" s="579"/>
      <c r="BF255" s="575"/>
      <c r="BG255" s="575"/>
      <c r="BH255" s="575"/>
      <c r="BI255" s="575"/>
      <c r="BJ255" s="575"/>
      <c r="BK255" s="579"/>
      <c r="BL255" s="575"/>
      <c r="BM255" s="575"/>
      <c r="BN255" s="575"/>
      <c r="BO255" s="575"/>
      <c r="BP255" s="575"/>
      <c r="BQ255" s="579"/>
      <c r="BR255" s="575"/>
      <c r="BS255" s="575"/>
      <c r="BT255" s="575"/>
      <c r="BU255" s="575"/>
      <c r="BV255" s="575"/>
      <c r="BW255" s="579"/>
      <c r="BX255" s="267"/>
      <c r="BY255" s="267"/>
      <c r="BZ255" s="267"/>
      <c r="CA255" s="267"/>
      <c r="CB255" s="267"/>
      <c r="CC255" s="241"/>
      <c r="CD255" s="214"/>
      <c r="CE255" s="240"/>
      <c r="CF255" s="240"/>
      <c r="CG255" s="240"/>
      <c r="CH255" s="5"/>
    </row>
    <row r="256" spans="1:86" hidden="1" x14ac:dyDescent="0.2">
      <c r="A256" s="127"/>
      <c r="B256" s="11"/>
      <c r="C256" s="63"/>
      <c r="D256" s="64"/>
      <c r="E256" s="11"/>
      <c r="F256" s="634"/>
      <c r="G256" s="679"/>
      <c r="H256" s="635"/>
      <c r="I256" s="636"/>
      <c r="J256" s="579"/>
      <c r="K256" s="579"/>
      <c r="L256" s="575"/>
      <c r="M256" s="575"/>
      <c r="N256" s="575"/>
      <c r="O256" s="579"/>
      <c r="P256" s="579"/>
      <c r="Q256" s="575"/>
      <c r="R256" s="575"/>
      <c r="S256" s="575"/>
      <c r="T256" s="575"/>
      <c r="U256" s="579"/>
      <c r="V256" s="575"/>
      <c r="W256" s="575"/>
      <c r="X256" s="575"/>
      <c r="Y256" s="575"/>
      <c r="Z256" s="575"/>
      <c r="AA256" s="579"/>
      <c r="AB256" s="575"/>
      <c r="AC256" s="575"/>
      <c r="AD256" s="575"/>
      <c r="AE256" s="575"/>
      <c r="AF256" s="575"/>
      <c r="AG256" s="579"/>
      <c r="AH256" s="575"/>
      <c r="AI256" s="575"/>
      <c r="AJ256" s="575"/>
      <c r="AK256" s="575"/>
      <c r="AL256" s="575"/>
      <c r="AM256" s="579"/>
      <c r="AN256" s="575"/>
      <c r="AO256" s="575"/>
      <c r="AP256" s="575"/>
      <c r="AQ256" s="575"/>
      <c r="AR256" s="575"/>
      <c r="AS256" s="579"/>
      <c r="AT256" s="575"/>
      <c r="AU256" s="575"/>
      <c r="AV256" s="575"/>
      <c r="AW256" s="575"/>
      <c r="AX256" s="575"/>
      <c r="AY256" s="579"/>
      <c r="AZ256" s="575"/>
      <c r="BA256" s="575"/>
      <c r="BB256" s="575"/>
      <c r="BC256" s="575"/>
      <c r="BD256" s="575"/>
      <c r="BE256" s="579"/>
      <c r="BF256" s="575"/>
      <c r="BG256" s="575"/>
      <c r="BH256" s="575"/>
      <c r="BI256" s="575"/>
      <c r="BJ256" s="575"/>
      <c r="BK256" s="579"/>
      <c r="BL256" s="575"/>
      <c r="BM256" s="575"/>
      <c r="BN256" s="575"/>
      <c r="BO256" s="575"/>
      <c r="BP256" s="575"/>
      <c r="BQ256" s="579"/>
      <c r="BR256" s="575"/>
      <c r="BS256" s="575"/>
      <c r="BT256" s="575"/>
      <c r="BU256" s="575"/>
      <c r="BV256" s="575"/>
      <c r="BW256" s="579"/>
      <c r="BX256" s="267"/>
      <c r="BY256" s="267"/>
      <c r="BZ256" s="267"/>
      <c r="CA256" s="267"/>
      <c r="CB256" s="267"/>
      <c r="CC256" s="241"/>
      <c r="CD256" s="214"/>
      <c r="CE256" s="240"/>
      <c r="CF256" s="240"/>
      <c r="CG256" s="240"/>
      <c r="CH256" s="5"/>
    </row>
    <row r="257" spans="1:86" hidden="1" x14ac:dyDescent="0.2">
      <c r="A257" s="127"/>
      <c r="B257" s="11"/>
      <c r="C257" s="63"/>
      <c r="D257" s="64"/>
      <c r="E257" s="11"/>
      <c r="F257" s="634"/>
      <c r="G257" s="586"/>
      <c r="H257" s="635"/>
      <c r="I257" s="636"/>
      <c r="J257" s="579"/>
      <c r="K257" s="579"/>
      <c r="L257" s="575"/>
      <c r="M257" s="575"/>
      <c r="N257" s="575"/>
      <c r="O257" s="579"/>
      <c r="P257" s="579"/>
      <c r="Q257" s="575"/>
      <c r="R257" s="575"/>
      <c r="S257" s="575"/>
      <c r="T257" s="575"/>
      <c r="U257" s="579"/>
      <c r="V257" s="575"/>
      <c r="W257" s="575"/>
      <c r="X257" s="575"/>
      <c r="Y257" s="575"/>
      <c r="Z257" s="575"/>
      <c r="AA257" s="579"/>
      <c r="AB257" s="575"/>
      <c r="AC257" s="575"/>
      <c r="AD257" s="575"/>
      <c r="AE257" s="575"/>
      <c r="AF257" s="575"/>
      <c r="AG257" s="579"/>
      <c r="AH257" s="575"/>
      <c r="AI257" s="575"/>
      <c r="AJ257" s="575"/>
      <c r="AK257" s="575"/>
      <c r="AL257" s="575"/>
      <c r="AM257" s="579"/>
      <c r="AN257" s="575"/>
      <c r="AO257" s="575"/>
      <c r="AP257" s="575"/>
      <c r="AQ257" s="575"/>
      <c r="AR257" s="575"/>
      <c r="AS257" s="579"/>
      <c r="AT257" s="575"/>
      <c r="AU257" s="575"/>
      <c r="AV257" s="575"/>
      <c r="AW257" s="575"/>
      <c r="AX257" s="575"/>
      <c r="AY257" s="579"/>
      <c r="AZ257" s="575"/>
      <c r="BA257" s="575"/>
      <c r="BB257" s="575"/>
      <c r="BC257" s="575"/>
      <c r="BD257" s="575"/>
      <c r="BE257" s="579"/>
      <c r="BF257" s="575"/>
      <c r="BG257" s="575"/>
      <c r="BH257" s="575"/>
      <c r="BI257" s="575"/>
      <c r="BJ257" s="575"/>
      <c r="BK257" s="579"/>
      <c r="BL257" s="575"/>
      <c r="BM257" s="575"/>
      <c r="BN257" s="575"/>
      <c r="BO257" s="575"/>
      <c r="BP257" s="575"/>
      <c r="BQ257" s="579"/>
      <c r="BR257" s="575"/>
      <c r="BS257" s="575"/>
      <c r="BT257" s="575"/>
      <c r="BU257" s="575"/>
      <c r="BV257" s="575"/>
      <c r="BW257" s="579"/>
      <c r="BX257" s="267"/>
      <c r="BY257" s="267"/>
      <c r="BZ257" s="267"/>
      <c r="CA257" s="267"/>
      <c r="CB257" s="267"/>
      <c r="CC257" s="241"/>
      <c r="CD257" s="214"/>
      <c r="CE257" s="240"/>
      <c r="CF257" s="240"/>
      <c r="CG257" s="240"/>
      <c r="CH257" s="5"/>
    </row>
    <row r="258" spans="1:86" hidden="1" x14ac:dyDescent="0.2">
      <c r="A258" s="127"/>
      <c r="B258" s="11"/>
      <c r="C258" s="63"/>
      <c r="D258" s="64"/>
      <c r="E258" s="11"/>
      <c r="F258" s="634"/>
      <c r="G258" s="679"/>
      <c r="H258" s="639"/>
      <c r="I258" s="636"/>
      <c r="J258" s="579"/>
      <c r="K258" s="579"/>
      <c r="L258" s="575"/>
      <c r="M258" s="575"/>
      <c r="N258" s="575"/>
      <c r="O258" s="579"/>
      <c r="P258" s="579"/>
      <c r="Q258" s="575"/>
      <c r="R258" s="575"/>
      <c r="S258" s="575"/>
      <c r="T258" s="575"/>
      <c r="U258" s="579"/>
      <c r="V258" s="575"/>
      <c r="W258" s="575"/>
      <c r="X258" s="575"/>
      <c r="Y258" s="575"/>
      <c r="Z258" s="575"/>
      <c r="AA258" s="579"/>
      <c r="AB258" s="575"/>
      <c r="AC258" s="575"/>
      <c r="AD258" s="575"/>
      <c r="AE258" s="575"/>
      <c r="AF258" s="575"/>
      <c r="AG258" s="579"/>
      <c r="AH258" s="575"/>
      <c r="AI258" s="575"/>
      <c r="AJ258" s="575"/>
      <c r="AK258" s="575"/>
      <c r="AL258" s="575"/>
      <c r="AM258" s="579"/>
      <c r="AN258" s="575"/>
      <c r="AO258" s="575"/>
      <c r="AP258" s="575"/>
      <c r="AQ258" s="575"/>
      <c r="AR258" s="575"/>
      <c r="AS258" s="579"/>
      <c r="AT258" s="575"/>
      <c r="AU258" s="575"/>
      <c r="AV258" s="575"/>
      <c r="AW258" s="575"/>
      <c r="AX258" s="575"/>
      <c r="AY258" s="579"/>
      <c r="AZ258" s="575"/>
      <c r="BA258" s="575"/>
      <c r="BB258" s="575"/>
      <c r="BC258" s="575"/>
      <c r="BD258" s="575"/>
      <c r="BE258" s="579"/>
      <c r="BF258" s="575"/>
      <c r="BG258" s="575"/>
      <c r="BH258" s="575"/>
      <c r="BI258" s="575"/>
      <c r="BJ258" s="575"/>
      <c r="BK258" s="579"/>
      <c r="BL258" s="575"/>
      <c r="BM258" s="575"/>
      <c r="BN258" s="575"/>
      <c r="BO258" s="575"/>
      <c r="BP258" s="575"/>
      <c r="BQ258" s="579"/>
      <c r="BR258" s="575"/>
      <c r="BS258" s="575"/>
      <c r="BT258" s="575"/>
      <c r="BU258" s="575"/>
      <c r="BV258" s="575"/>
      <c r="BW258" s="579"/>
      <c r="BX258" s="267"/>
      <c r="BY258" s="267"/>
      <c r="BZ258" s="267"/>
      <c r="CA258" s="267"/>
      <c r="CB258" s="267"/>
      <c r="CC258" s="241"/>
      <c r="CD258" s="214"/>
      <c r="CE258" s="240"/>
      <c r="CF258" s="240"/>
      <c r="CG258" s="240"/>
      <c r="CH258" s="5"/>
    </row>
    <row r="259" spans="1:86" hidden="1" x14ac:dyDescent="0.2">
      <c r="C259" s="63"/>
      <c r="D259" s="64"/>
      <c r="E259" s="11"/>
      <c r="F259" s="634"/>
      <c r="G259" s="640"/>
      <c r="H259" s="639"/>
      <c r="I259" s="636"/>
      <c r="J259" s="579"/>
      <c r="K259" s="579"/>
      <c r="L259" s="575"/>
      <c r="M259" s="575"/>
      <c r="N259" s="575"/>
      <c r="O259" s="579"/>
      <c r="P259" s="579"/>
      <c r="Q259" s="575"/>
      <c r="R259" s="575"/>
      <c r="S259" s="575"/>
      <c r="T259" s="575"/>
      <c r="U259" s="579"/>
      <c r="V259" s="575"/>
      <c r="W259" s="575"/>
      <c r="X259" s="575"/>
      <c r="Y259" s="575"/>
      <c r="Z259" s="575"/>
      <c r="AA259" s="579"/>
      <c r="AB259" s="575"/>
      <c r="AC259" s="575"/>
      <c r="AD259" s="575"/>
      <c r="AE259" s="575"/>
      <c r="AF259" s="575"/>
      <c r="AG259" s="579"/>
      <c r="AH259" s="575"/>
      <c r="AI259" s="575"/>
      <c r="AJ259" s="575"/>
      <c r="AK259" s="575"/>
      <c r="AL259" s="575"/>
      <c r="AM259" s="579"/>
      <c r="AN259" s="575"/>
      <c r="AO259" s="575"/>
      <c r="AP259" s="575"/>
      <c r="AQ259" s="575"/>
      <c r="AR259" s="575"/>
      <c r="AS259" s="579"/>
      <c r="AT259" s="575"/>
      <c r="AU259" s="575"/>
      <c r="AV259" s="575"/>
      <c r="AW259" s="575"/>
      <c r="AX259" s="575"/>
      <c r="AY259" s="579"/>
      <c r="AZ259" s="575"/>
      <c r="BA259" s="575"/>
      <c r="BB259" s="575"/>
      <c r="BC259" s="575"/>
      <c r="BD259" s="575"/>
      <c r="BE259" s="579"/>
      <c r="BF259" s="575"/>
      <c r="BG259" s="575"/>
      <c r="BH259" s="575"/>
      <c r="BI259" s="575"/>
      <c r="BJ259" s="575"/>
      <c r="BK259" s="579"/>
      <c r="BL259" s="575"/>
      <c r="BM259" s="575"/>
      <c r="BN259" s="575"/>
      <c r="BO259" s="575"/>
      <c r="BP259" s="575"/>
      <c r="BQ259" s="579"/>
      <c r="BR259" s="575"/>
      <c r="BS259" s="575"/>
      <c r="BT259" s="575"/>
      <c r="BU259" s="575"/>
      <c r="BV259" s="575"/>
      <c r="BW259" s="579"/>
      <c r="BX259" s="267"/>
      <c r="BY259" s="267"/>
      <c r="BZ259" s="267"/>
      <c r="CA259" s="267"/>
      <c r="CB259" s="267"/>
      <c r="CC259" s="241"/>
      <c r="CD259" s="214"/>
      <c r="CE259" s="240"/>
      <c r="CF259" s="240"/>
      <c r="CG259" s="240"/>
      <c r="CH259" s="5"/>
    </row>
    <row r="260" spans="1:86" hidden="1" x14ac:dyDescent="0.2">
      <c r="A260" s="127"/>
      <c r="B260" s="11"/>
      <c r="C260" s="63"/>
      <c r="D260" s="64"/>
      <c r="E260" s="11"/>
      <c r="F260" s="634"/>
      <c r="G260" s="679"/>
      <c r="H260" s="635"/>
      <c r="I260" s="636"/>
      <c r="J260" s="579"/>
      <c r="K260" s="579"/>
      <c r="L260" s="575"/>
      <c r="M260" s="575"/>
      <c r="N260" s="575"/>
      <c r="O260" s="579"/>
      <c r="P260" s="579"/>
      <c r="Q260" s="575"/>
      <c r="R260" s="575"/>
      <c r="S260" s="575"/>
      <c r="T260" s="575"/>
      <c r="U260" s="579"/>
      <c r="V260" s="575"/>
      <c r="W260" s="575"/>
      <c r="X260" s="575"/>
      <c r="Y260" s="575"/>
      <c r="Z260" s="575"/>
      <c r="AA260" s="579"/>
      <c r="AB260" s="575"/>
      <c r="AC260" s="575"/>
      <c r="AD260" s="575"/>
      <c r="AE260" s="575"/>
      <c r="AF260" s="575"/>
      <c r="AG260" s="579"/>
      <c r="AH260" s="575"/>
      <c r="AI260" s="575"/>
      <c r="AJ260" s="575"/>
      <c r="AK260" s="575"/>
      <c r="AL260" s="575"/>
      <c r="AM260" s="579"/>
      <c r="AN260" s="575"/>
      <c r="AO260" s="575"/>
      <c r="AP260" s="575"/>
      <c r="AQ260" s="575"/>
      <c r="AR260" s="575"/>
      <c r="AS260" s="579"/>
      <c r="AT260" s="575"/>
      <c r="AU260" s="575"/>
      <c r="AV260" s="575"/>
      <c r="AW260" s="575"/>
      <c r="AX260" s="575"/>
      <c r="AY260" s="579"/>
      <c r="AZ260" s="575"/>
      <c r="BA260" s="575"/>
      <c r="BB260" s="575"/>
      <c r="BC260" s="575"/>
      <c r="BD260" s="575"/>
      <c r="BE260" s="579"/>
      <c r="BF260" s="575"/>
      <c r="BG260" s="575"/>
      <c r="BH260" s="575"/>
      <c r="BI260" s="575"/>
      <c r="BJ260" s="575"/>
      <c r="BK260" s="579"/>
      <c r="BL260" s="575"/>
      <c r="BM260" s="575"/>
      <c r="BN260" s="575"/>
      <c r="BO260" s="575"/>
      <c r="BP260" s="575"/>
      <c r="BQ260" s="579"/>
      <c r="BR260" s="575"/>
      <c r="BS260" s="575"/>
      <c r="BT260" s="575"/>
      <c r="BU260" s="575"/>
      <c r="BV260" s="575"/>
      <c r="BW260" s="579"/>
      <c r="BX260" s="267"/>
      <c r="BY260" s="267"/>
      <c r="BZ260" s="267"/>
      <c r="CA260" s="267"/>
      <c r="CB260" s="267"/>
      <c r="CC260" s="241"/>
      <c r="CD260" s="214"/>
      <c r="CE260" s="240"/>
      <c r="CF260" s="240"/>
      <c r="CG260" s="240"/>
      <c r="CH260" s="5"/>
    </row>
    <row r="261" spans="1:86" hidden="1" x14ac:dyDescent="0.2">
      <c r="A261" s="127"/>
      <c r="B261" s="11"/>
      <c r="C261" s="63"/>
      <c r="D261" s="64"/>
      <c r="E261" s="11"/>
      <c r="F261" s="634"/>
      <c r="G261" s="586"/>
      <c r="H261" s="635"/>
      <c r="I261" s="636"/>
      <c r="J261" s="579"/>
      <c r="K261" s="579"/>
      <c r="L261" s="575"/>
      <c r="M261" s="575"/>
      <c r="N261" s="575"/>
      <c r="O261" s="579"/>
      <c r="P261" s="579"/>
      <c r="Q261" s="575"/>
      <c r="R261" s="575"/>
      <c r="S261" s="575"/>
      <c r="T261" s="575"/>
      <c r="U261" s="579"/>
      <c r="V261" s="575"/>
      <c r="W261" s="575"/>
      <c r="X261" s="575"/>
      <c r="Y261" s="575"/>
      <c r="Z261" s="575"/>
      <c r="AA261" s="579"/>
      <c r="AB261" s="575"/>
      <c r="AC261" s="575"/>
      <c r="AD261" s="575"/>
      <c r="AE261" s="575"/>
      <c r="AF261" s="575"/>
      <c r="AG261" s="579"/>
      <c r="AH261" s="575"/>
      <c r="AI261" s="575"/>
      <c r="AJ261" s="575"/>
      <c r="AK261" s="575"/>
      <c r="AL261" s="575"/>
      <c r="AM261" s="579"/>
      <c r="AN261" s="575"/>
      <c r="AO261" s="575"/>
      <c r="AP261" s="575"/>
      <c r="AQ261" s="575"/>
      <c r="AR261" s="575"/>
      <c r="AS261" s="579"/>
      <c r="AT261" s="575"/>
      <c r="AU261" s="575"/>
      <c r="AV261" s="575"/>
      <c r="AW261" s="575"/>
      <c r="AX261" s="575"/>
      <c r="AY261" s="579"/>
      <c r="AZ261" s="575"/>
      <c r="BA261" s="575"/>
      <c r="BB261" s="575"/>
      <c r="BC261" s="575"/>
      <c r="BD261" s="575"/>
      <c r="BE261" s="579"/>
      <c r="BF261" s="575"/>
      <c r="BG261" s="575"/>
      <c r="BH261" s="575"/>
      <c r="BI261" s="575"/>
      <c r="BJ261" s="575"/>
      <c r="BK261" s="579"/>
      <c r="BL261" s="575"/>
      <c r="BM261" s="575"/>
      <c r="BN261" s="575"/>
      <c r="BO261" s="575"/>
      <c r="BP261" s="575"/>
      <c r="BQ261" s="579"/>
      <c r="BR261" s="575"/>
      <c r="BS261" s="575"/>
      <c r="BT261" s="575"/>
      <c r="BU261" s="575"/>
      <c r="BV261" s="575"/>
      <c r="BW261" s="579"/>
      <c r="BX261" s="267"/>
      <c r="BY261" s="267"/>
      <c r="BZ261" s="267"/>
      <c r="CA261" s="267"/>
      <c r="CB261" s="267"/>
      <c r="CC261" s="241"/>
      <c r="CD261" s="214"/>
      <c r="CE261" s="240"/>
      <c r="CF261" s="240"/>
      <c r="CG261" s="240"/>
      <c r="CH261" s="5"/>
    </row>
    <row r="262" spans="1:86" hidden="1" x14ac:dyDescent="0.2">
      <c r="A262" s="135"/>
      <c r="B262" s="17"/>
      <c r="C262" s="16"/>
      <c r="D262" s="71"/>
      <c r="E262" s="17"/>
      <c r="F262" s="641"/>
      <c r="G262" s="655"/>
      <c r="H262" s="642"/>
      <c r="I262" s="643"/>
      <c r="J262" s="579"/>
      <c r="K262" s="579"/>
      <c r="L262" s="575"/>
      <c r="M262" s="575"/>
      <c r="N262" s="575"/>
      <c r="O262" s="579"/>
      <c r="P262" s="579"/>
      <c r="Q262" s="575"/>
      <c r="R262" s="575"/>
      <c r="S262" s="575"/>
      <c r="T262" s="575"/>
      <c r="U262" s="579"/>
      <c r="V262" s="575"/>
      <c r="W262" s="575"/>
      <c r="X262" s="575"/>
      <c r="Y262" s="575"/>
      <c r="Z262" s="575"/>
      <c r="AA262" s="579"/>
      <c r="AB262" s="575"/>
      <c r="AC262" s="575"/>
      <c r="AD262" s="575"/>
      <c r="AE262" s="575"/>
      <c r="AF262" s="575"/>
      <c r="AG262" s="579"/>
      <c r="AH262" s="575"/>
      <c r="AI262" s="575"/>
      <c r="AJ262" s="575"/>
      <c r="AK262" s="575"/>
      <c r="AL262" s="575"/>
      <c r="AM262" s="579"/>
      <c r="AN262" s="575"/>
      <c r="AO262" s="575"/>
      <c r="AP262" s="575"/>
      <c r="AQ262" s="575"/>
      <c r="AR262" s="575"/>
      <c r="AS262" s="579"/>
      <c r="AT262" s="575"/>
      <c r="AU262" s="575"/>
      <c r="AV262" s="575"/>
      <c r="AW262" s="575"/>
      <c r="AX262" s="575"/>
      <c r="AY262" s="579"/>
      <c r="AZ262" s="575"/>
      <c r="BA262" s="575"/>
      <c r="BB262" s="575"/>
      <c r="BC262" s="575"/>
      <c r="BD262" s="575"/>
      <c r="BE262" s="579"/>
      <c r="BF262" s="575"/>
      <c r="BG262" s="575"/>
      <c r="BH262" s="575"/>
      <c r="BI262" s="575"/>
      <c r="BJ262" s="575"/>
      <c r="BK262" s="579"/>
      <c r="BL262" s="575"/>
      <c r="BM262" s="575"/>
      <c r="BN262" s="575"/>
      <c r="BO262" s="575"/>
      <c r="BP262" s="575"/>
      <c r="BQ262" s="579"/>
      <c r="BR262" s="575"/>
      <c r="BS262" s="575"/>
      <c r="BT262" s="575"/>
      <c r="BU262" s="575"/>
      <c r="BV262" s="575"/>
      <c r="BW262" s="579"/>
      <c r="BX262" s="267"/>
      <c r="BY262" s="267"/>
      <c r="BZ262" s="267"/>
      <c r="CA262" s="267"/>
      <c r="CB262" s="267"/>
      <c r="CC262" s="241"/>
      <c r="CD262" s="214"/>
      <c r="CE262" s="240"/>
      <c r="CF262" s="240"/>
      <c r="CG262" s="240"/>
      <c r="CH262" s="5"/>
    </row>
    <row r="263" spans="1:86" hidden="1" x14ac:dyDescent="0.2">
      <c r="A263" s="22"/>
      <c r="B263" s="22"/>
      <c r="C263" s="28"/>
      <c r="D263" s="34"/>
      <c r="E263" s="22"/>
      <c r="F263" s="607"/>
      <c r="G263" s="620"/>
      <c r="H263" s="609"/>
      <c r="I263" s="602"/>
      <c r="J263" s="579"/>
      <c r="K263" s="579"/>
      <c r="L263" s="575"/>
      <c r="M263" s="575"/>
      <c r="N263" s="575"/>
      <c r="O263" s="579"/>
      <c r="P263" s="579"/>
      <c r="Q263" s="575"/>
      <c r="R263" s="575"/>
      <c r="S263" s="575"/>
      <c r="T263" s="575"/>
      <c r="U263" s="579"/>
      <c r="V263" s="575"/>
      <c r="W263" s="575"/>
      <c r="X263" s="575"/>
      <c r="Y263" s="575"/>
      <c r="Z263" s="575"/>
      <c r="AA263" s="579"/>
      <c r="AB263" s="575"/>
      <c r="AC263" s="575"/>
      <c r="AD263" s="575"/>
      <c r="AE263" s="575"/>
      <c r="AF263" s="575"/>
      <c r="AG263" s="579"/>
      <c r="AH263" s="575"/>
      <c r="AI263" s="575"/>
      <c r="AJ263" s="575"/>
      <c r="AK263" s="575"/>
      <c r="AL263" s="575"/>
      <c r="AM263" s="579"/>
      <c r="AN263" s="575"/>
      <c r="AO263" s="575"/>
      <c r="AP263" s="575"/>
      <c r="AQ263" s="575"/>
      <c r="AR263" s="575"/>
      <c r="AS263" s="579"/>
      <c r="AT263" s="575"/>
      <c r="AU263" s="575"/>
      <c r="AV263" s="575"/>
      <c r="AW263" s="575"/>
      <c r="AX263" s="575"/>
      <c r="AY263" s="579"/>
      <c r="AZ263" s="575"/>
      <c r="BA263" s="575"/>
      <c r="BB263" s="575"/>
      <c r="BC263" s="575"/>
      <c r="BD263" s="575"/>
      <c r="BE263" s="579"/>
      <c r="BF263" s="575"/>
      <c r="BG263" s="575"/>
      <c r="BH263" s="575"/>
      <c r="BI263" s="575"/>
      <c r="BJ263" s="575"/>
      <c r="BK263" s="579"/>
      <c r="BL263" s="575"/>
      <c r="BM263" s="575"/>
      <c r="BN263" s="575"/>
      <c r="BO263" s="575"/>
      <c r="BP263" s="575"/>
      <c r="BQ263" s="579"/>
      <c r="BR263" s="575"/>
      <c r="BS263" s="575"/>
      <c r="BT263" s="575"/>
      <c r="BU263" s="575"/>
      <c r="BV263" s="575"/>
      <c r="BW263" s="579"/>
      <c r="BX263" s="267"/>
      <c r="BY263" s="267"/>
      <c r="BZ263" s="267"/>
      <c r="CA263" s="267"/>
      <c r="CB263" s="267"/>
      <c r="CC263" s="241"/>
      <c r="CD263" s="214"/>
      <c r="CE263" s="240"/>
      <c r="CF263" s="240"/>
      <c r="CG263" s="240"/>
      <c r="CH263" s="5"/>
    </row>
    <row r="264" spans="1:86" hidden="1" x14ac:dyDescent="0.2">
      <c r="A264" s="22"/>
      <c r="B264" s="22"/>
      <c r="C264" s="129"/>
      <c r="D264" s="28"/>
      <c r="E264" s="22"/>
      <c r="F264" s="602"/>
      <c r="G264" s="698"/>
      <c r="H264" s="600"/>
      <c r="I264" s="682"/>
      <c r="J264" s="579"/>
      <c r="K264" s="579"/>
      <c r="L264" s="575"/>
      <c r="M264" s="575"/>
      <c r="N264" s="575"/>
      <c r="O264" s="579"/>
      <c r="P264" s="579"/>
      <c r="Q264" s="575"/>
      <c r="R264" s="575"/>
      <c r="S264" s="575"/>
      <c r="T264" s="575"/>
      <c r="U264" s="579"/>
      <c r="V264" s="575"/>
      <c r="W264" s="575"/>
      <c r="X264" s="575"/>
      <c r="Y264" s="575"/>
      <c r="Z264" s="575"/>
      <c r="AA264" s="579"/>
      <c r="AB264" s="575"/>
      <c r="AC264" s="575"/>
      <c r="AD264" s="575"/>
      <c r="AE264" s="575"/>
      <c r="AF264" s="575"/>
      <c r="AG264" s="579"/>
      <c r="AH264" s="575"/>
      <c r="AI264" s="575"/>
      <c r="AJ264" s="575"/>
      <c r="AK264" s="575"/>
      <c r="AL264" s="575"/>
      <c r="AM264" s="579"/>
      <c r="AN264" s="575"/>
      <c r="AO264" s="575"/>
      <c r="AP264" s="575"/>
      <c r="AQ264" s="575"/>
      <c r="AR264" s="575"/>
      <c r="AS264" s="579"/>
      <c r="AT264" s="575"/>
      <c r="AU264" s="575"/>
      <c r="AV264" s="575"/>
      <c r="AW264" s="575"/>
      <c r="AX264" s="575"/>
      <c r="AY264" s="579"/>
      <c r="AZ264" s="575"/>
      <c r="BA264" s="575"/>
      <c r="BB264" s="575"/>
      <c r="BC264" s="575"/>
      <c r="BD264" s="575"/>
      <c r="BE264" s="579"/>
      <c r="BF264" s="575"/>
      <c r="BG264" s="575"/>
      <c r="BH264" s="575"/>
      <c r="BI264" s="575"/>
      <c r="BJ264" s="575"/>
      <c r="BK264" s="579"/>
      <c r="BL264" s="575"/>
      <c r="BM264" s="575"/>
      <c r="BN264" s="575"/>
      <c r="BO264" s="575"/>
      <c r="BP264" s="575"/>
      <c r="BQ264" s="579"/>
      <c r="BR264" s="575"/>
      <c r="BS264" s="575"/>
      <c r="BT264" s="575"/>
      <c r="BU264" s="575"/>
      <c r="BV264" s="575"/>
      <c r="BW264" s="579"/>
      <c r="BX264" s="267"/>
      <c r="BY264" s="267"/>
      <c r="BZ264" s="267"/>
      <c r="CA264" s="267"/>
      <c r="CB264" s="267"/>
      <c r="CC264" s="241"/>
      <c r="CD264" s="214"/>
      <c r="CE264" s="240"/>
      <c r="CF264" s="240"/>
      <c r="CG264" s="240"/>
      <c r="CH264" s="5"/>
    </row>
    <row r="265" spans="1:86" hidden="1" x14ac:dyDescent="0.2">
      <c r="A265" s="22"/>
      <c r="B265" s="22"/>
      <c r="C265" s="129"/>
      <c r="D265" s="28"/>
      <c r="E265" s="22"/>
      <c r="F265" s="602"/>
      <c r="G265" s="698"/>
      <c r="H265" s="600"/>
      <c r="I265" s="682"/>
      <c r="J265" s="579"/>
      <c r="K265" s="579"/>
      <c r="L265" s="575"/>
      <c r="M265" s="575"/>
      <c r="N265" s="575"/>
      <c r="O265" s="579"/>
      <c r="P265" s="579"/>
      <c r="Q265" s="575"/>
      <c r="R265" s="575"/>
      <c r="S265" s="575"/>
      <c r="T265" s="575"/>
      <c r="U265" s="579"/>
      <c r="V265" s="575"/>
      <c r="W265" s="575"/>
      <c r="X265" s="575"/>
      <c r="Y265" s="575"/>
      <c r="Z265" s="575"/>
      <c r="AA265" s="579"/>
      <c r="AB265" s="575"/>
      <c r="AC265" s="575"/>
      <c r="AD265" s="575"/>
      <c r="AE265" s="575"/>
      <c r="AF265" s="575"/>
      <c r="AG265" s="579"/>
      <c r="AH265" s="575"/>
      <c r="AI265" s="575"/>
      <c r="AJ265" s="575"/>
      <c r="AK265" s="575"/>
      <c r="AL265" s="575"/>
      <c r="AM265" s="579"/>
      <c r="AN265" s="575"/>
      <c r="AO265" s="575"/>
      <c r="AP265" s="575"/>
      <c r="AQ265" s="575"/>
      <c r="AR265" s="575"/>
      <c r="AS265" s="579"/>
      <c r="AT265" s="575"/>
      <c r="AU265" s="575"/>
      <c r="AV265" s="575"/>
      <c r="AW265" s="575"/>
      <c r="AX265" s="575"/>
      <c r="AY265" s="579"/>
      <c r="AZ265" s="575"/>
      <c r="BA265" s="575"/>
      <c r="BB265" s="575"/>
      <c r="BC265" s="575"/>
      <c r="BD265" s="575"/>
      <c r="BE265" s="579"/>
      <c r="BF265" s="575"/>
      <c r="BG265" s="575"/>
      <c r="BH265" s="575"/>
      <c r="BI265" s="575"/>
      <c r="BJ265" s="575"/>
      <c r="BK265" s="579"/>
      <c r="BL265" s="575"/>
      <c r="BM265" s="575"/>
      <c r="BN265" s="575"/>
      <c r="BO265" s="575"/>
      <c r="BP265" s="575"/>
      <c r="BQ265" s="579"/>
      <c r="BR265" s="575"/>
      <c r="BS265" s="575"/>
      <c r="BT265" s="575"/>
      <c r="BU265" s="575"/>
      <c r="BV265" s="575"/>
      <c r="BW265" s="579"/>
      <c r="BX265" s="267"/>
      <c r="BY265" s="267"/>
      <c r="BZ265" s="267"/>
      <c r="CA265" s="267"/>
      <c r="CB265" s="267"/>
      <c r="CC265" s="241"/>
      <c r="CD265" s="214"/>
      <c r="CE265" s="240"/>
      <c r="CF265" s="240"/>
      <c r="CG265" s="240"/>
      <c r="CH265" s="5"/>
    </row>
    <row r="266" spans="1:86" hidden="1" x14ac:dyDescent="0.2">
      <c r="A266" s="22"/>
      <c r="B266" s="22"/>
      <c r="C266" s="129"/>
      <c r="D266" s="35"/>
      <c r="E266" s="136"/>
      <c r="F266" s="654"/>
      <c r="G266" s="654"/>
      <c r="H266" s="707"/>
      <c r="I266" s="682"/>
      <c r="J266" s="579"/>
      <c r="K266" s="579"/>
      <c r="L266" s="575"/>
      <c r="M266" s="575"/>
      <c r="N266" s="575"/>
      <c r="O266" s="579"/>
      <c r="P266" s="579"/>
      <c r="Q266" s="575"/>
      <c r="R266" s="575"/>
      <c r="S266" s="575"/>
      <c r="T266" s="575"/>
      <c r="U266" s="579"/>
      <c r="V266" s="575"/>
      <c r="W266" s="575"/>
      <c r="X266" s="575"/>
      <c r="Y266" s="575"/>
      <c r="Z266" s="575"/>
      <c r="AA266" s="579"/>
      <c r="AB266" s="575"/>
      <c r="AC266" s="575"/>
      <c r="AD266" s="575"/>
      <c r="AE266" s="575"/>
      <c r="AF266" s="575"/>
      <c r="AG266" s="579"/>
      <c r="AH266" s="575"/>
      <c r="AI266" s="575"/>
      <c r="AJ266" s="575"/>
      <c r="AK266" s="575"/>
      <c r="AL266" s="575"/>
      <c r="AM266" s="579"/>
      <c r="AN266" s="575"/>
      <c r="AO266" s="575"/>
      <c r="AP266" s="575"/>
      <c r="AQ266" s="575"/>
      <c r="AR266" s="575"/>
      <c r="AS266" s="579"/>
      <c r="AT266" s="575"/>
      <c r="AU266" s="575"/>
      <c r="AV266" s="575"/>
      <c r="AW266" s="575"/>
      <c r="AX266" s="575"/>
      <c r="AY266" s="579"/>
      <c r="AZ266" s="575"/>
      <c r="BA266" s="575"/>
      <c r="BB266" s="575"/>
      <c r="BC266" s="575"/>
      <c r="BD266" s="575"/>
      <c r="BE266" s="579"/>
      <c r="BF266" s="575"/>
      <c r="BG266" s="575"/>
      <c r="BH266" s="575"/>
      <c r="BI266" s="575"/>
      <c r="BJ266" s="575"/>
      <c r="BK266" s="579"/>
      <c r="BL266" s="575"/>
      <c r="BM266" s="575"/>
      <c r="BN266" s="575"/>
      <c r="BO266" s="575"/>
      <c r="BP266" s="575"/>
      <c r="BQ266" s="579"/>
      <c r="BR266" s="575"/>
      <c r="BS266" s="575"/>
      <c r="BT266" s="575"/>
      <c r="BU266" s="575"/>
      <c r="BV266" s="575"/>
      <c r="BW266" s="579"/>
      <c r="BX266" s="267"/>
      <c r="BY266" s="267"/>
      <c r="BZ266" s="267"/>
      <c r="CA266" s="267"/>
      <c r="CB266" s="267"/>
      <c r="CC266" s="241"/>
      <c r="CD266" s="214"/>
      <c r="CE266" s="240"/>
      <c r="CF266" s="240"/>
      <c r="CG266" s="240"/>
      <c r="CH266" s="5"/>
    </row>
    <row r="267" spans="1:86" hidden="1" x14ac:dyDescent="0.2">
      <c r="A267" s="22"/>
      <c r="B267" s="22"/>
      <c r="C267" s="129"/>
      <c r="D267" s="35"/>
      <c r="E267" s="35"/>
      <c r="F267" s="620"/>
      <c r="G267" s="620"/>
      <c r="H267" s="707"/>
      <c r="I267" s="682"/>
      <c r="J267" s="579"/>
      <c r="K267" s="579"/>
      <c r="L267" s="575"/>
      <c r="M267" s="575"/>
      <c r="N267" s="575"/>
      <c r="O267" s="579"/>
      <c r="P267" s="579"/>
      <c r="Q267" s="575"/>
      <c r="R267" s="575"/>
      <c r="S267" s="575"/>
      <c r="T267" s="575"/>
      <c r="U267" s="579"/>
      <c r="V267" s="575"/>
      <c r="W267" s="575"/>
      <c r="X267" s="575"/>
      <c r="Y267" s="575"/>
      <c r="Z267" s="575"/>
      <c r="AA267" s="579"/>
      <c r="AB267" s="575"/>
      <c r="AC267" s="575"/>
      <c r="AD267" s="575"/>
      <c r="AE267" s="575"/>
      <c r="AF267" s="575"/>
      <c r="AG267" s="579"/>
      <c r="AH267" s="575"/>
      <c r="AI267" s="575"/>
      <c r="AJ267" s="575"/>
      <c r="AK267" s="575"/>
      <c r="AL267" s="575"/>
      <c r="AM267" s="579"/>
      <c r="AN267" s="575"/>
      <c r="AO267" s="575"/>
      <c r="AP267" s="575"/>
      <c r="AQ267" s="575"/>
      <c r="AR267" s="575"/>
      <c r="AS267" s="579"/>
      <c r="AT267" s="575"/>
      <c r="AU267" s="575"/>
      <c r="AV267" s="575"/>
      <c r="AW267" s="575"/>
      <c r="AX267" s="575"/>
      <c r="AY267" s="579"/>
      <c r="AZ267" s="575"/>
      <c r="BA267" s="575"/>
      <c r="BB267" s="575"/>
      <c r="BC267" s="575"/>
      <c r="BD267" s="575"/>
      <c r="BE267" s="579"/>
      <c r="BF267" s="575"/>
      <c r="BG267" s="575"/>
      <c r="BH267" s="575"/>
      <c r="BI267" s="575"/>
      <c r="BJ267" s="575"/>
      <c r="BK267" s="579"/>
      <c r="BL267" s="575"/>
      <c r="BM267" s="575"/>
      <c r="BN267" s="575"/>
      <c r="BO267" s="575"/>
      <c r="BP267" s="575"/>
      <c r="BQ267" s="579"/>
      <c r="BR267" s="575"/>
      <c r="BS267" s="575"/>
      <c r="BT267" s="575"/>
      <c r="BU267" s="575"/>
      <c r="BV267" s="575"/>
      <c r="BW267" s="579"/>
      <c r="BX267" s="267"/>
      <c r="BY267" s="267"/>
      <c r="BZ267" s="267"/>
      <c r="CA267" s="267"/>
      <c r="CB267" s="267"/>
      <c r="CC267" s="241"/>
      <c r="CD267" s="214"/>
      <c r="CE267" s="240"/>
      <c r="CF267" s="240"/>
      <c r="CG267" s="240"/>
      <c r="CH267" s="5"/>
    </row>
    <row r="268" spans="1:86" hidden="1" x14ac:dyDescent="0.2">
      <c r="A268" s="22"/>
      <c r="B268" s="22"/>
      <c r="C268" s="129"/>
      <c r="D268" s="28"/>
      <c r="E268" s="22"/>
      <c r="F268" s="607"/>
      <c r="G268" s="698"/>
      <c r="H268" s="609"/>
      <c r="I268" s="708"/>
      <c r="J268" s="579"/>
      <c r="K268" s="579"/>
      <c r="L268" s="575"/>
      <c r="M268" s="575"/>
      <c r="N268" s="579"/>
      <c r="O268" s="579"/>
      <c r="P268" s="579"/>
      <c r="Q268" s="575"/>
      <c r="R268" s="579"/>
      <c r="S268" s="575"/>
      <c r="T268" s="579"/>
      <c r="U268" s="579"/>
      <c r="V268" s="579"/>
      <c r="W268" s="575"/>
      <c r="X268" s="579"/>
      <c r="Y268" s="575"/>
      <c r="Z268" s="579"/>
      <c r="AA268" s="579"/>
      <c r="AB268" s="579"/>
      <c r="AC268" s="575"/>
      <c r="AD268" s="579"/>
      <c r="AE268" s="575"/>
      <c r="AF268" s="579"/>
      <c r="AG268" s="579"/>
      <c r="AH268" s="579"/>
      <c r="AI268" s="575"/>
      <c r="AJ268" s="579"/>
      <c r="AK268" s="575"/>
      <c r="AL268" s="579"/>
      <c r="AM268" s="579"/>
      <c r="AN268" s="579"/>
      <c r="AO268" s="575"/>
      <c r="AP268" s="579"/>
      <c r="AQ268" s="575"/>
      <c r="AR268" s="579"/>
      <c r="AS268" s="579"/>
      <c r="AT268" s="579"/>
      <c r="AU268" s="575"/>
      <c r="AV268" s="579"/>
      <c r="AW268" s="575"/>
      <c r="AX268" s="579"/>
      <c r="AY268" s="579"/>
      <c r="AZ268" s="579"/>
      <c r="BA268" s="575"/>
      <c r="BB268" s="579"/>
      <c r="BC268" s="575"/>
      <c r="BD268" s="579"/>
      <c r="BE268" s="579"/>
      <c r="BF268" s="579"/>
      <c r="BG268" s="575"/>
      <c r="BH268" s="579"/>
      <c r="BI268" s="575"/>
      <c r="BJ268" s="579"/>
      <c r="BK268" s="579"/>
      <c r="BL268" s="579"/>
      <c r="BM268" s="575"/>
      <c r="BN268" s="579"/>
      <c r="BO268" s="575"/>
      <c r="BP268" s="579"/>
      <c r="BQ268" s="579"/>
      <c r="BR268" s="579"/>
      <c r="BS268" s="575"/>
      <c r="BT268" s="579"/>
      <c r="BU268" s="575"/>
      <c r="BV268" s="579"/>
      <c r="BW268" s="579"/>
      <c r="BX268" s="268"/>
      <c r="BY268" s="267"/>
      <c r="BZ268" s="268"/>
      <c r="CA268" s="267"/>
      <c r="CB268" s="268"/>
      <c r="CC268" s="241"/>
      <c r="CD268" s="214"/>
      <c r="CE268" s="240"/>
      <c r="CF268" s="240"/>
      <c r="CG268" s="241"/>
      <c r="CH268" s="5"/>
    </row>
    <row r="269" spans="1:86" hidden="1" x14ac:dyDescent="0.2">
      <c r="A269" s="22"/>
      <c r="B269" s="22"/>
      <c r="C269" s="129"/>
      <c r="D269" s="28"/>
      <c r="E269" s="22"/>
      <c r="F269" s="607"/>
      <c r="G269" s="698"/>
      <c r="H269" s="709"/>
      <c r="I269" s="708"/>
      <c r="J269" s="579"/>
      <c r="K269" s="579"/>
      <c r="L269" s="575"/>
      <c r="M269" s="575"/>
      <c r="N269" s="579"/>
      <c r="O269" s="579"/>
      <c r="P269" s="579"/>
      <c r="Q269" s="575"/>
      <c r="R269" s="579"/>
      <c r="S269" s="575"/>
      <c r="T269" s="579"/>
      <c r="U269" s="579"/>
      <c r="V269" s="579"/>
      <c r="W269" s="575"/>
      <c r="X269" s="579"/>
      <c r="Y269" s="575"/>
      <c r="Z269" s="579"/>
      <c r="AA269" s="579"/>
      <c r="AB269" s="579"/>
      <c r="AC269" s="575"/>
      <c r="AD269" s="579"/>
      <c r="AE269" s="575"/>
      <c r="AF269" s="579"/>
      <c r="AG269" s="579"/>
      <c r="AH269" s="579"/>
      <c r="AI269" s="575"/>
      <c r="AJ269" s="579"/>
      <c r="AK269" s="575"/>
      <c r="AL269" s="579"/>
      <c r="AM269" s="579"/>
      <c r="AN269" s="579"/>
      <c r="AO269" s="575"/>
      <c r="AP269" s="579"/>
      <c r="AQ269" s="575"/>
      <c r="AR269" s="579"/>
      <c r="AS269" s="579"/>
      <c r="AT269" s="579"/>
      <c r="AU269" s="575"/>
      <c r="AV269" s="579"/>
      <c r="AW269" s="575"/>
      <c r="AX269" s="579"/>
      <c r="AY269" s="579"/>
      <c r="AZ269" s="579"/>
      <c r="BA269" s="575"/>
      <c r="BB269" s="579"/>
      <c r="BC269" s="575"/>
      <c r="BD269" s="579"/>
      <c r="BE269" s="579"/>
      <c r="BF269" s="579"/>
      <c r="BG269" s="575"/>
      <c r="BH269" s="579"/>
      <c r="BI269" s="575"/>
      <c r="BJ269" s="579"/>
      <c r="BK269" s="579"/>
      <c r="BL269" s="579"/>
      <c r="BM269" s="575"/>
      <c r="BN269" s="579"/>
      <c r="BO269" s="575"/>
      <c r="BP269" s="579"/>
      <c r="BQ269" s="579"/>
      <c r="BR269" s="579"/>
      <c r="BS269" s="575"/>
      <c r="BT269" s="579"/>
      <c r="BU269" s="575"/>
      <c r="BV269" s="579"/>
      <c r="BW269" s="579"/>
      <c r="BX269" s="268"/>
      <c r="BY269" s="267"/>
      <c r="BZ269" s="268"/>
      <c r="CA269" s="267"/>
      <c r="CB269" s="268"/>
      <c r="CC269" s="241"/>
      <c r="CD269" s="214"/>
      <c r="CE269" s="240"/>
      <c r="CF269" s="240"/>
      <c r="CG269" s="241"/>
      <c r="CH269" s="5"/>
    </row>
    <row r="270" spans="1:86" hidden="1" x14ac:dyDescent="0.2">
      <c r="A270" s="22"/>
      <c r="B270" s="22"/>
      <c r="C270" s="129"/>
      <c r="D270" s="28"/>
      <c r="E270" s="22"/>
      <c r="F270" s="607"/>
      <c r="G270" s="698"/>
      <c r="H270" s="709"/>
      <c r="I270" s="708"/>
      <c r="J270" s="579"/>
      <c r="K270" s="579"/>
      <c r="L270" s="575"/>
      <c r="M270" s="575"/>
      <c r="N270" s="579"/>
      <c r="O270" s="579"/>
      <c r="P270" s="579"/>
      <c r="Q270" s="575"/>
      <c r="R270" s="579"/>
      <c r="S270" s="575"/>
      <c r="T270" s="579"/>
      <c r="U270" s="579"/>
      <c r="V270" s="579"/>
      <c r="W270" s="575"/>
      <c r="X270" s="579"/>
      <c r="Y270" s="575"/>
      <c r="Z270" s="579"/>
      <c r="AA270" s="579"/>
      <c r="AB270" s="579"/>
      <c r="AC270" s="575"/>
      <c r="AD270" s="579"/>
      <c r="AE270" s="575"/>
      <c r="AF270" s="579"/>
      <c r="AG270" s="579"/>
      <c r="AH270" s="579"/>
      <c r="AI270" s="575"/>
      <c r="AJ270" s="579"/>
      <c r="AK270" s="575"/>
      <c r="AL270" s="579"/>
      <c r="AM270" s="579"/>
      <c r="AN270" s="579"/>
      <c r="AO270" s="575"/>
      <c r="AP270" s="579"/>
      <c r="AQ270" s="575"/>
      <c r="AR270" s="579"/>
      <c r="AS270" s="579"/>
      <c r="AT270" s="579"/>
      <c r="AU270" s="575"/>
      <c r="AV270" s="579"/>
      <c r="AW270" s="575"/>
      <c r="AX270" s="579"/>
      <c r="AY270" s="579"/>
      <c r="AZ270" s="579"/>
      <c r="BA270" s="575"/>
      <c r="BB270" s="579"/>
      <c r="BC270" s="575"/>
      <c r="BD270" s="579"/>
      <c r="BE270" s="579"/>
      <c r="BF270" s="579"/>
      <c r="BG270" s="575"/>
      <c r="BH270" s="579"/>
      <c r="BI270" s="575"/>
      <c r="BJ270" s="579"/>
      <c r="BK270" s="579"/>
      <c r="BL270" s="579"/>
      <c r="BM270" s="575"/>
      <c r="BN270" s="579"/>
      <c r="BO270" s="575"/>
      <c r="BP270" s="579"/>
      <c r="BQ270" s="579"/>
      <c r="BR270" s="579"/>
      <c r="BS270" s="575"/>
      <c r="BT270" s="579"/>
      <c r="BU270" s="575"/>
      <c r="BV270" s="579"/>
      <c r="BW270" s="579"/>
      <c r="BX270" s="268"/>
      <c r="BY270" s="267"/>
      <c r="BZ270" s="268"/>
      <c r="CA270" s="267"/>
      <c r="CB270" s="268"/>
      <c r="CC270" s="241"/>
      <c r="CD270" s="214"/>
      <c r="CE270" s="240"/>
      <c r="CF270" s="240"/>
      <c r="CG270" s="241"/>
      <c r="CH270" s="5"/>
    </row>
    <row r="271" spans="1:86" hidden="1" x14ac:dyDescent="0.2">
      <c r="A271" s="22"/>
      <c r="B271" s="22"/>
      <c r="C271" s="129"/>
      <c r="D271" s="28"/>
      <c r="E271" s="22"/>
      <c r="F271" s="602"/>
      <c r="G271" s="698"/>
      <c r="H271" s="600"/>
      <c r="I271" s="682"/>
      <c r="J271" s="579"/>
      <c r="K271" s="579"/>
      <c r="L271" s="575"/>
      <c r="M271" s="575"/>
      <c r="N271" s="575"/>
      <c r="O271" s="579"/>
      <c r="P271" s="579"/>
      <c r="Q271" s="575"/>
      <c r="R271" s="575"/>
      <c r="S271" s="575"/>
      <c r="T271" s="575"/>
      <c r="U271" s="579"/>
      <c r="V271" s="575"/>
      <c r="W271" s="575"/>
      <c r="X271" s="575"/>
      <c r="Y271" s="575"/>
      <c r="Z271" s="575"/>
      <c r="AA271" s="579"/>
      <c r="AB271" s="575"/>
      <c r="AC271" s="575"/>
      <c r="AD271" s="575"/>
      <c r="AE271" s="575"/>
      <c r="AF271" s="575"/>
      <c r="AG271" s="579"/>
      <c r="AH271" s="575"/>
      <c r="AI271" s="575"/>
      <c r="AJ271" s="575"/>
      <c r="AK271" s="575"/>
      <c r="AL271" s="575"/>
      <c r="AM271" s="579"/>
      <c r="AN271" s="575"/>
      <c r="AO271" s="575"/>
      <c r="AP271" s="575"/>
      <c r="AQ271" s="575"/>
      <c r="AR271" s="575"/>
      <c r="AS271" s="579"/>
      <c r="AT271" s="575"/>
      <c r="AU271" s="575"/>
      <c r="AV271" s="575"/>
      <c r="AW271" s="575"/>
      <c r="AX271" s="575"/>
      <c r="AY271" s="579"/>
      <c r="AZ271" s="575"/>
      <c r="BA271" s="575"/>
      <c r="BB271" s="575"/>
      <c r="BC271" s="575"/>
      <c r="BD271" s="575"/>
      <c r="BE271" s="579"/>
      <c r="BF271" s="575"/>
      <c r="BG271" s="575"/>
      <c r="BH271" s="575"/>
      <c r="BI271" s="575"/>
      <c r="BJ271" s="575"/>
      <c r="BK271" s="579"/>
      <c r="BL271" s="575"/>
      <c r="BM271" s="575"/>
      <c r="BN271" s="575"/>
      <c r="BO271" s="575"/>
      <c r="BP271" s="575"/>
      <c r="BQ271" s="579"/>
      <c r="BR271" s="575"/>
      <c r="BS271" s="575"/>
      <c r="BT271" s="575"/>
      <c r="BU271" s="575"/>
      <c r="BV271" s="575"/>
      <c r="BW271" s="579"/>
      <c r="BX271" s="267"/>
      <c r="BY271" s="267"/>
      <c r="BZ271" s="267"/>
      <c r="CA271" s="267"/>
      <c r="CB271" s="267"/>
      <c r="CC271" s="241"/>
      <c r="CD271" s="214"/>
      <c r="CE271" s="240"/>
      <c r="CF271" s="240"/>
      <c r="CG271" s="240"/>
      <c r="CH271" s="5"/>
    </row>
    <row r="272" spans="1:86" hidden="1" x14ac:dyDescent="0.2">
      <c r="A272" s="22"/>
      <c r="B272" s="22"/>
      <c r="C272" s="22"/>
      <c r="D272" s="22"/>
      <c r="E272" s="22"/>
      <c r="F272" s="607"/>
      <c r="G272" s="620"/>
      <c r="H272" s="707"/>
      <c r="I272" s="601"/>
      <c r="J272" s="579"/>
      <c r="K272" s="579"/>
      <c r="L272" s="575"/>
      <c r="M272" s="575"/>
      <c r="N272" s="575"/>
      <c r="O272" s="579"/>
      <c r="P272" s="579"/>
      <c r="Q272" s="575"/>
      <c r="R272" s="575"/>
      <c r="S272" s="575"/>
      <c r="T272" s="575"/>
      <c r="U272" s="579"/>
      <c r="V272" s="575"/>
      <c r="W272" s="575"/>
      <c r="X272" s="575"/>
      <c r="Y272" s="575"/>
      <c r="Z272" s="575"/>
      <c r="AA272" s="579"/>
      <c r="AB272" s="575"/>
      <c r="AC272" s="575"/>
      <c r="AD272" s="575"/>
      <c r="AE272" s="575"/>
      <c r="AF272" s="575"/>
      <c r="AG272" s="579"/>
      <c r="AH272" s="575"/>
      <c r="AI272" s="575"/>
      <c r="AJ272" s="575"/>
      <c r="AK272" s="575"/>
      <c r="AL272" s="575"/>
      <c r="AM272" s="579"/>
      <c r="AN272" s="575"/>
      <c r="AO272" s="575"/>
      <c r="AP272" s="575"/>
      <c r="AQ272" s="575"/>
      <c r="AR272" s="575"/>
      <c r="AS272" s="579"/>
      <c r="AT272" s="575"/>
      <c r="AU272" s="575"/>
      <c r="AV272" s="575"/>
      <c r="AW272" s="575"/>
      <c r="AX272" s="575"/>
      <c r="AY272" s="579"/>
      <c r="AZ272" s="575"/>
      <c r="BA272" s="575"/>
      <c r="BB272" s="575"/>
      <c r="BC272" s="575"/>
      <c r="BD272" s="575"/>
      <c r="BE272" s="579"/>
      <c r="BF272" s="575"/>
      <c r="BG272" s="575"/>
      <c r="BH272" s="575"/>
      <c r="BI272" s="575"/>
      <c r="BJ272" s="575"/>
      <c r="BK272" s="579"/>
      <c r="BL272" s="575"/>
      <c r="BM272" s="575"/>
      <c r="BN272" s="575"/>
      <c r="BO272" s="575"/>
      <c r="BP272" s="575"/>
      <c r="BQ272" s="579"/>
      <c r="BR272" s="575"/>
      <c r="BS272" s="575"/>
      <c r="BT272" s="575"/>
      <c r="BU272" s="575"/>
      <c r="BV272" s="575"/>
      <c r="BW272" s="579"/>
      <c r="BX272" s="267"/>
      <c r="BY272" s="267"/>
      <c r="BZ272" s="267"/>
      <c r="CA272" s="267"/>
      <c r="CB272" s="267"/>
      <c r="CC272" s="241"/>
      <c r="CD272" s="214"/>
      <c r="CE272" s="240"/>
      <c r="CF272" s="240"/>
      <c r="CG272" s="240"/>
      <c r="CH272" s="5"/>
    </row>
    <row r="273" spans="1:86" hidden="1" x14ac:dyDescent="0.2">
      <c r="A273" s="22"/>
      <c r="B273" s="22"/>
      <c r="C273" s="22"/>
      <c r="D273" s="22"/>
      <c r="E273" s="22"/>
      <c r="F273" s="607"/>
      <c r="G273" s="620"/>
      <c r="H273" s="707"/>
      <c r="I273" s="601"/>
      <c r="J273" s="579"/>
      <c r="K273" s="579"/>
      <c r="L273" s="575"/>
      <c r="M273" s="575"/>
      <c r="N273" s="575"/>
      <c r="O273" s="579"/>
      <c r="P273" s="579"/>
      <c r="Q273" s="575"/>
      <c r="R273" s="575"/>
      <c r="S273" s="575"/>
      <c r="T273" s="575"/>
      <c r="U273" s="579"/>
      <c r="V273" s="575"/>
      <c r="W273" s="575"/>
      <c r="X273" s="575"/>
      <c r="Y273" s="575"/>
      <c r="Z273" s="575"/>
      <c r="AA273" s="579"/>
      <c r="AB273" s="575"/>
      <c r="AC273" s="575"/>
      <c r="AD273" s="575"/>
      <c r="AE273" s="575"/>
      <c r="AF273" s="575"/>
      <c r="AG273" s="579"/>
      <c r="AH273" s="575"/>
      <c r="AI273" s="575"/>
      <c r="AJ273" s="575"/>
      <c r="AK273" s="575"/>
      <c r="AL273" s="575"/>
      <c r="AM273" s="579"/>
      <c r="AN273" s="575"/>
      <c r="AO273" s="575"/>
      <c r="AP273" s="575"/>
      <c r="AQ273" s="575"/>
      <c r="AR273" s="575"/>
      <c r="AS273" s="579"/>
      <c r="AT273" s="575"/>
      <c r="AU273" s="575"/>
      <c r="AV273" s="575"/>
      <c r="AW273" s="575"/>
      <c r="AX273" s="575"/>
      <c r="AY273" s="579"/>
      <c r="AZ273" s="575"/>
      <c r="BA273" s="575"/>
      <c r="BB273" s="575"/>
      <c r="BC273" s="575"/>
      <c r="BD273" s="575"/>
      <c r="BE273" s="579"/>
      <c r="BF273" s="575"/>
      <c r="BG273" s="575"/>
      <c r="BH273" s="575"/>
      <c r="BI273" s="575"/>
      <c r="BJ273" s="575"/>
      <c r="BK273" s="579"/>
      <c r="BL273" s="575"/>
      <c r="BM273" s="575"/>
      <c r="BN273" s="575"/>
      <c r="BO273" s="575"/>
      <c r="BP273" s="575"/>
      <c r="BQ273" s="579"/>
      <c r="BR273" s="575"/>
      <c r="BS273" s="575"/>
      <c r="BT273" s="575"/>
      <c r="BU273" s="575"/>
      <c r="BV273" s="575"/>
      <c r="BW273" s="579"/>
      <c r="BX273" s="267"/>
      <c r="BY273" s="267"/>
      <c r="BZ273" s="267"/>
      <c r="CA273" s="267"/>
      <c r="CB273" s="267"/>
      <c r="CC273" s="241"/>
      <c r="CD273" s="214"/>
      <c r="CE273" s="240"/>
      <c r="CF273" s="240"/>
      <c r="CG273" s="240"/>
      <c r="CH273" s="5"/>
    </row>
    <row r="274" spans="1:86" hidden="1" x14ac:dyDescent="0.2">
      <c r="A274" s="22"/>
      <c r="B274" s="22"/>
      <c r="C274" s="22"/>
      <c r="D274" s="34"/>
      <c r="E274" s="22"/>
      <c r="F274" s="607"/>
      <c r="G274" s="620"/>
      <c r="H274" s="609"/>
      <c r="I274" s="601"/>
      <c r="J274" s="579"/>
      <c r="K274" s="579"/>
      <c r="L274" s="575"/>
      <c r="M274" s="575"/>
      <c r="N274" s="579"/>
      <c r="O274" s="579"/>
      <c r="P274" s="579"/>
      <c r="Q274" s="575"/>
      <c r="R274" s="579"/>
      <c r="S274" s="575"/>
      <c r="T274" s="579"/>
      <c r="U274" s="579"/>
      <c r="V274" s="579"/>
      <c r="W274" s="575"/>
      <c r="X274" s="579"/>
      <c r="Y274" s="575"/>
      <c r="Z274" s="579"/>
      <c r="AA274" s="579"/>
      <c r="AB274" s="579"/>
      <c r="AC274" s="575"/>
      <c r="AD274" s="579"/>
      <c r="AE274" s="575"/>
      <c r="AF274" s="579"/>
      <c r="AG274" s="579"/>
      <c r="AH274" s="579"/>
      <c r="AI274" s="575"/>
      <c r="AJ274" s="579"/>
      <c r="AK274" s="575"/>
      <c r="AL274" s="579"/>
      <c r="AM274" s="579"/>
      <c r="AN274" s="579"/>
      <c r="AO274" s="575"/>
      <c r="AP274" s="579"/>
      <c r="AQ274" s="575"/>
      <c r="AR274" s="579"/>
      <c r="AS274" s="579"/>
      <c r="AT274" s="579"/>
      <c r="AU274" s="575"/>
      <c r="AV274" s="579"/>
      <c r="AW274" s="575"/>
      <c r="AX274" s="579"/>
      <c r="AY274" s="579"/>
      <c r="AZ274" s="579"/>
      <c r="BA274" s="575"/>
      <c r="BB274" s="579"/>
      <c r="BC274" s="575"/>
      <c r="BD274" s="579"/>
      <c r="BE274" s="579"/>
      <c r="BF274" s="579"/>
      <c r="BG274" s="575"/>
      <c r="BH274" s="579"/>
      <c r="BI274" s="575"/>
      <c r="BJ274" s="579"/>
      <c r="BK274" s="579"/>
      <c r="BL274" s="579"/>
      <c r="BM274" s="575"/>
      <c r="BN274" s="579"/>
      <c r="BO274" s="575"/>
      <c r="BP274" s="579"/>
      <c r="BQ274" s="579"/>
      <c r="BR274" s="579"/>
      <c r="BS274" s="575"/>
      <c r="BT274" s="579"/>
      <c r="BU274" s="575"/>
      <c r="BV274" s="579"/>
      <c r="BW274" s="579"/>
      <c r="BX274" s="268"/>
      <c r="BY274" s="267"/>
      <c r="BZ274" s="268"/>
      <c r="CA274" s="267"/>
      <c r="CB274" s="268"/>
      <c r="CC274" s="241"/>
      <c r="CD274" s="214"/>
      <c r="CE274" s="240"/>
      <c r="CF274" s="240"/>
      <c r="CG274" s="241"/>
      <c r="CH274" s="5"/>
    </row>
    <row r="275" spans="1:86" hidden="1" x14ac:dyDescent="0.2">
      <c r="A275" s="22"/>
      <c r="B275" s="22"/>
      <c r="C275" s="22"/>
      <c r="D275" s="34"/>
      <c r="E275" s="22"/>
      <c r="F275" s="607"/>
      <c r="G275" s="620"/>
      <c r="H275" s="609"/>
      <c r="I275" s="601"/>
      <c r="J275" s="579"/>
      <c r="K275" s="579"/>
      <c r="L275" s="575"/>
      <c r="M275" s="575"/>
      <c r="N275" s="575"/>
      <c r="O275" s="579"/>
      <c r="P275" s="579"/>
      <c r="Q275" s="575"/>
      <c r="R275" s="575"/>
      <c r="S275" s="575"/>
      <c r="T275" s="575"/>
      <c r="U275" s="579"/>
      <c r="V275" s="575"/>
      <c r="W275" s="575"/>
      <c r="X275" s="575"/>
      <c r="Y275" s="575"/>
      <c r="Z275" s="575"/>
      <c r="AA275" s="579"/>
      <c r="AB275" s="575"/>
      <c r="AC275" s="575"/>
      <c r="AD275" s="575"/>
      <c r="AE275" s="575"/>
      <c r="AF275" s="575"/>
      <c r="AG275" s="579"/>
      <c r="AH275" s="575"/>
      <c r="AI275" s="575"/>
      <c r="AJ275" s="575"/>
      <c r="AK275" s="575"/>
      <c r="AL275" s="575"/>
      <c r="AM275" s="579"/>
      <c r="AN275" s="575"/>
      <c r="AO275" s="575"/>
      <c r="AP275" s="575"/>
      <c r="AQ275" s="575"/>
      <c r="AR275" s="575"/>
      <c r="AS275" s="579"/>
      <c r="AT275" s="575"/>
      <c r="AU275" s="575"/>
      <c r="AV275" s="575"/>
      <c r="AW275" s="575"/>
      <c r="AX275" s="575"/>
      <c r="AY275" s="579"/>
      <c r="AZ275" s="575"/>
      <c r="BA275" s="575"/>
      <c r="BB275" s="575"/>
      <c r="BC275" s="575"/>
      <c r="BD275" s="575"/>
      <c r="BE275" s="579"/>
      <c r="BF275" s="575"/>
      <c r="BG275" s="575"/>
      <c r="BH275" s="575"/>
      <c r="BI275" s="575"/>
      <c r="BJ275" s="575"/>
      <c r="BK275" s="579"/>
      <c r="BL275" s="575"/>
      <c r="BM275" s="575"/>
      <c r="BN275" s="575"/>
      <c r="BO275" s="575"/>
      <c r="BP275" s="575"/>
      <c r="BQ275" s="579"/>
      <c r="BR275" s="575"/>
      <c r="BS275" s="575"/>
      <c r="BT275" s="575"/>
      <c r="BU275" s="575"/>
      <c r="BV275" s="575"/>
      <c r="BW275" s="579"/>
      <c r="BX275" s="267"/>
      <c r="BY275" s="267"/>
      <c r="BZ275" s="267"/>
      <c r="CA275" s="267"/>
      <c r="CB275" s="267"/>
      <c r="CC275" s="241"/>
      <c r="CD275" s="214"/>
      <c r="CE275" s="240"/>
      <c r="CF275" s="240"/>
      <c r="CG275" s="240"/>
      <c r="CH275" s="5"/>
    </row>
    <row r="276" spans="1:86" hidden="1" x14ac:dyDescent="0.2">
      <c r="A276" s="22"/>
      <c r="B276" s="22"/>
      <c r="C276" s="22"/>
      <c r="D276" s="35"/>
      <c r="E276" s="35"/>
      <c r="F276" s="620"/>
      <c r="G276" s="620"/>
      <c r="H276" s="707"/>
      <c r="I276" s="601"/>
      <c r="J276" s="579"/>
      <c r="K276" s="579"/>
      <c r="L276" s="575"/>
      <c r="M276" s="575"/>
      <c r="N276" s="575"/>
      <c r="O276" s="579"/>
      <c r="P276" s="579"/>
      <c r="Q276" s="575"/>
      <c r="R276" s="575"/>
      <c r="S276" s="575"/>
      <c r="T276" s="575"/>
      <c r="U276" s="579"/>
      <c r="V276" s="575"/>
      <c r="W276" s="575"/>
      <c r="X276" s="575"/>
      <c r="Y276" s="575"/>
      <c r="Z276" s="575"/>
      <c r="AA276" s="579"/>
      <c r="AB276" s="575"/>
      <c r="AC276" s="575"/>
      <c r="AD276" s="575"/>
      <c r="AE276" s="575"/>
      <c r="AF276" s="575"/>
      <c r="AG276" s="579"/>
      <c r="AH276" s="575"/>
      <c r="AI276" s="575"/>
      <c r="AJ276" s="575"/>
      <c r="AK276" s="575"/>
      <c r="AL276" s="575"/>
      <c r="AM276" s="579"/>
      <c r="AN276" s="575"/>
      <c r="AO276" s="575"/>
      <c r="AP276" s="575"/>
      <c r="AQ276" s="575"/>
      <c r="AR276" s="575"/>
      <c r="AS276" s="579"/>
      <c r="AT276" s="575"/>
      <c r="AU276" s="575"/>
      <c r="AV276" s="575"/>
      <c r="AW276" s="575"/>
      <c r="AX276" s="575"/>
      <c r="AY276" s="579"/>
      <c r="AZ276" s="575"/>
      <c r="BA276" s="575"/>
      <c r="BB276" s="575"/>
      <c r="BC276" s="575"/>
      <c r="BD276" s="575"/>
      <c r="BE276" s="579"/>
      <c r="BF276" s="575"/>
      <c r="BG276" s="575"/>
      <c r="BH276" s="575"/>
      <c r="BI276" s="575"/>
      <c r="BJ276" s="575"/>
      <c r="BK276" s="579"/>
      <c r="BL276" s="575"/>
      <c r="BM276" s="575"/>
      <c r="BN276" s="575"/>
      <c r="BO276" s="575"/>
      <c r="BP276" s="575"/>
      <c r="BQ276" s="579"/>
      <c r="BR276" s="575"/>
      <c r="BS276" s="575"/>
      <c r="BT276" s="575"/>
      <c r="BU276" s="575"/>
      <c r="BV276" s="575"/>
      <c r="BW276" s="579"/>
      <c r="BX276" s="267"/>
      <c r="BY276" s="267"/>
      <c r="BZ276" s="267"/>
      <c r="CA276" s="267"/>
      <c r="CB276" s="267"/>
      <c r="CC276" s="241"/>
      <c r="CD276" s="214"/>
      <c r="CE276" s="240"/>
      <c r="CF276" s="240"/>
      <c r="CG276" s="240"/>
      <c r="CH276" s="5"/>
    </row>
    <row r="277" spans="1:86" hidden="1" x14ac:dyDescent="0.2">
      <c r="A277" s="22"/>
      <c r="B277" s="22"/>
      <c r="C277" s="22"/>
      <c r="D277" s="48"/>
      <c r="E277" s="35"/>
      <c r="F277" s="620"/>
      <c r="G277" s="620"/>
      <c r="H277" s="707"/>
      <c r="I277" s="601"/>
      <c r="J277" s="579"/>
      <c r="K277" s="579"/>
      <c r="L277" s="575"/>
      <c r="M277" s="575"/>
      <c r="N277" s="575"/>
      <c r="O277" s="579"/>
      <c r="P277" s="579"/>
      <c r="Q277" s="575"/>
      <c r="R277" s="575"/>
      <c r="S277" s="575"/>
      <c r="T277" s="575"/>
      <c r="U277" s="579"/>
      <c r="V277" s="575"/>
      <c r="W277" s="575"/>
      <c r="X277" s="575"/>
      <c r="Y277" s="575"/>
      <c r="Z277" s="575"/>
      <c r="AA277" s="579"/>
      <c r="AB277" s="575"/>
      <c r="AC277" s="575"/>
      <c r="AD277" s="575"/>
      <c r="AE277" s="575"/>
      <c r="AF277" s="575"/>
      <c r="AG277" s="579"/>
      <c r="AH277" s="575"/>
      <c r="AI277" s="575"/>
      <c r="AJ277" s="575"/>
      <c r="AK277" s="575"/>
      <c r="AL277" s="575"/>
      <c r="AM277" s="579"/>
      <c r="AN277" s="575"/>
      <c r="AO277" s="575"/>
      <c r="AP277" s="575"/>
      <c r="AQ277" s="575"/>
      <c r="AR277" s="575"/>
      <c r="AS277" s="579"/>
      <c r="AT277" s="575"/>
      <c r="AU277" s="575"/>
      <c r="AV277" s="575"/>
      <c r="AW277" s="575"/>
      <c r="AX277" s="575"/>
      <c r="AY277" s="579"/>
      <c r="AZ277" s="575"/>
      <c r="BA277" s="575"/>
      <c r="BB277" s="575"/>
      <c r="BC277" s="575"/>
      <c r="BD277" s="575"/>
      <c r="BE277" s="579"/>
      <c r="BF277" s="575"/>
      <c r="BG277" s="575"/>
      <c r="BH277" s="575"/>
      <c r="BI277" s="575"/>
      <c r="BJ277" s="575"/>
      <c r="BK277" s="579"/>
      <c r="BL277" s="575"/>
      <c r="BM277" s="575"/>
      <c r="BN277" s="575"/>
      <c r="BO277" s="575"/>
      <c r="BP277" s="575"/>
      <c r="BQ277" s="579"/>
      <c r="BR277" s="575"/>
      <c r="BS277" s="575"/>
      <c r="BT277" s="575"/>
      <c r="BU277" s="575"/>
      <c r="BV277" s="575"/>
      <c r="BW277" s="579"/>
      <c r="BX277" s="267"/>
      <c r="BY277" s="267"/>
      <c r="BZ277" s="267"/>
      <c r="CA277" s="267"/>
      <c r="CB277" s="267"/>
      <c r="CC277" s="241"/>
      <c r="CD277" s="214"/>
      <c r="CE277" s="240"/>
      <c r="CF277" s="240"/>
      <c r="CG277" s="240"/>
      <c r="CH277" s="5"/>
    </row>
    <row r="278" spans="1:86" hidden="1" x14ac:dyDescent="0.2">
      <c r="A278" s="22"/>
      <c r="B278" s="22"/>
      <c r="C278" s="22"/>
      <c r="D278" s="48"/>
      <c r="E278" s="22"/>
      <c r="F278" s="620"/>
      <c r="G278" s="620"/>
      <c r="H278" s="609"/>
      <c r="I278" s="601"/>
      <c r="J278" s="579"/>
      <c r="K278" s="579"/>
      <c r="L278" s="575"/>
      <c r="M278" s="575"/>
      <c r="N278" s="579"/>
      <c r="O278" s="579"/>
      <c r="P278" s="579"/>
      <c r="Q278" s="575"/>
      <c r="R278" s="579"/>
      <c r="S278" s="575"/>
      <c r="T278" s="579"/>
      <c r="U278" s="579"/>
      <c r="V278" s="579"/>
      <c r="W278" s="575"/>
      <c r="X278" s="579"/>
      <c r="Y278" s="575"/>
      <c r="Z278" s="579"/>
      <c r="AA278" s="579"/>
      <c r="AB278" s="579"/>
      <c r="AC278" s="575"/>
      <c r="AD278" s="579"/>
      <c r="AE278" s="575"/>
      <c r="AF278" s="579"/>
      <c r="AG278" s="579"/>
      <c r="AH278" s="579"/>
      <c r="AI278" s="575"/>
      <c r="AJ278" s="579"/>
      <c r="AK278" s="575"/>
      <c r="AL278" s="579"/>
      <c r="AM278" s="579"/>
      <c r="AN278" s="579"/>
      <c r="AO278" s="575"/>
      <c r="AP278" s="579"/>
      <c r="AQ278" s="575"/>
      <c r="AR278" s="579"/>
      <c r="AS278" s="579"/>
      <c r="AT278" s="579"/>
      <c r="AU278" s="575"/>
      <c r="AV278" s="579"/>
      <c r="AW278" s="575"/>
      <c r="AX278" s="579"/>
      <c r="AY278" s="579"/>
      <c r="AZ278" s="579"/>
      <c r="BA278" s="575"/>
      <c r="BB278" s="579"/>
      <c r="BC278" s="575"/>
      <c r="BD278" s="579"/>
      <c r="BE278" s="579"/>
      <c r="BF278" s="579"/>
      <c r="BG278" s="575"/>
      <c r="BH278" s="579"/>
      <c r="BI278" s="575"/>
      <c r="BJ278" s="579"/>
      <c r="BK278" s="579"/>
      <c r="BL278" s="579"/>
      <c r="BM278" s="575"/>
      <c r="BN278" s="579"/>
      <c r="BO278" s="575"/>
      <c r="BP278" s="579"/>
      <c r="BQ278" s="579"/>
      <c r="BR278" s="579"/>
      <c r="BS278" s="575"/>
      <c r="BT278" s="579"/>
      <c r="BU278" s="575"/>
      <c r="BV278" s="579"/>
      <c r="BW278" s="579"/>
      <c r="BX278" s="268"/>
      <c r="BY278" s="267"/>
      <c r="BZ278" s="268"/>
      <c r="CA278" s="267"/>
      <c r="CB278" s="268"/>
      <c r="CC278" s="241"/>
      <c r="CD278" s="214"/>
      <c r="CE278" s="240"/>
      <c r="CF278" s="240"/>
      <c r="CG278" s="241"/>
      <c r="CH278" s="5"/>
    </row>
    <row r="279" spans="1:86" hidden="1" x14ac:dyDescent="0.2">
      <c r="A279" s="22"/>
      <c r="B279" s="22"/>
      <c r="C279" s="22"/>
      <c r="D279" s="48"/>
      <c r="E279" s="22"/>
      <c r="F279" s="620"/>
      <c r="G279" s="620"/>
      <c r="H279" s="609"/>
      <c r="I279" s="601"/>
      <c r="J279" s="579"/>
      <c r="K279" s="579"/>
      <c r="L279" s="575"/>
      <c r="M279" s="575"/>
      <c r="N279" s="579"/>
      <c r="O279" s="579"/>
      <c r="P279" s="579"/>
      <c r="Q279" s="575"/>
      <c r="R279" s="579"/>
      <c r="S279" s="575"/>
      <c r="T279" s="579"/>
      <c r="U279" s="579"/>
      <c r="V279" s="579"/>
      <c r="W279" s="575"/>
      <c r="X279" s="579"/>
      <c r="Y279" s="575"/>
      <c r="Z279" s="579"/>
      <c r="AA279" s="579"/>
      <c r="AB279" s="579"/>
      <c r="AC279" s="575"/>
      <c r="AD279" s="579"/>
      <c r="AE279" s="575"/>
      <c r="AF279" s="579"/>
      <c r="AG279" s="579"/>
      <c r="AH279" s="579"/>
      <c r="AI279" s="575"/>
      <c r="AJ279" s="579"/>
      <c r="AK279" s="575"/>
      <c r="AL279" s="579"/>
      <c r="AM279" s="579"/>
      <c r="AN279" s="579"/>
      <c r="AO279" s="575"/>
      <c r="AP279" s="579"/>
      <c r="AQ279" s="575"/>
      <c r="AR279" s="579"/>
      <c r="AS279" s="579"/>
      <c r="AT279" s="579"/>
      <c r="AU279" s="575"/>
      <c r="AV279" s="579"/>
      <c r="AW279" s="575"/>
      <c r="AX279" s="579"/>
      <c r="AY279" s="579"/>
      <c r="AZ279" s="579"/>
      <c r="BA279" s="575"/>
      <c r="BB279" s="579"/>
      <c r="BC279" s="575"/>
      <c r="BD279" s="579"/>
      <c r="BE279" s="579"/>
      <c r="BF279" s="579"/>
      <c r="BG279" s="575"/>
      <c r="BH279" s="579"/>
      <c r="BI279" s="575"/>
      <c r="BJ279" s="579"/>
      <c r="BK279" s="579"/>
      <c r="BL279" s="579"/>
      <c r="BM279" s="575"/>
      <c r="BN279" s="579"/>
      <c r="BO279" s="575"/>
      <c r="BP279" s="579"/>
      <c r="BQ279" s="579"/>
      <c r="BR279" s="579"/>
      <c r="BS279" s="575"/>
      <c r="BT279" s="579"/>
      <c r="BU279" s="575"/>
      <c r="BV279" s="579"/>
      <c r="BW279" s="579"/>
      <c r="BX279" s="268"/>
      <c r="BY279" s="267"/>
      <c r="BZ279" s="268"/>
      <c r="CA279" s="267"/>
      <c r="CB279" s="268"/>
      <c r="CC279" s="241"/>
      <c r="CD279" s="214"/>
      <c r="CE279" s="240"/>
      <c r="CF279" s="240"/>
      <c r="CG279" s="241"/>
      <c r="CH279" s="5"/>
    </row>
    <row r="280" spans="1:86" hidden="1" x14ac:dyDescent="0.2">
      <c r="A280" s="22"/>
      <c r="B280" s="22"/>
      <c r="C280" s="22"/>
      <c r="D280" s="48"/>
      <c r="E280" s="22"/>
      <c r="F280" s="620"/>
      <c r="G280" s="620"/>
      <c r="H280" s="609"/>
      <c r="I280" s="601"/>
      <c r="J280" s="579"/>
      <c r="K280" s="579"/>
      <c r="L280" s="575"/>
      <c r="M280" s="575"/>
      <c r="N280" s="579"/>
      <c r="O280" s="579"/>
      <c r="P280" s="579"/>
      <c r="Q280" s="575"/>
      <c r="R280" s="579"/>
      <c r="S280" s="575"/>
      <c r="T280" s="579"/>
      <c r="U280" s="579"/>
      <c r="V280" s="579"/>
      <c r="W280" s="575"/>
      <c r="X280" s="579"/>
      <c r="Y280" s="575"/>
      <c r="Z280" s="579"/>
      <c r="AA280" s="579"/>
      <c r="AB280" s="579"/>
      <c r="AC280" s="575"/>
      <c r="AD280" s="579"/>
      <c r="AE280" s="575"/>
      <c r="AF280" s="579"/>
      <c r="AG280" s="579"/>
      <c r="AH280" s="579"/>
      <c r="AI280" s="575"/>
      <c r="AJ280" s="579"/>
      <c r="AK280" s="575"/>
      <c r="AL280" s="579"/>
      <c r="AM280" s="579"/>
      <c r="AN280" s="579"/>
      <c r="AO280" s="575"/>
      <c r="AP280" s="579"/>
      <c r="AQ280" s="575"/>
      <c r="AR280" s="579"/>
      <c r="AS280" s="579"/>
      <c r="AT280" s="579"/>
      <c r="AU280" s="575"/>
      <c r="AV280" s="579"/>
      <c r="AW280" s="575"/>
      <c r="AX280" s="579"/>
      <c r="AY280" s="579"/>
      <c r="AZ280" s="579"/>
      <c r="BA280" s="575"/>
      <c r="BB280" s="579"/>
      <c r="BC280" s="575"/>
      <c r="BD280" s="579"/>
      <c r="BE280" s="579"/>
      <c r="BF280" s="579"/>
      <c r="BG280" s="575"/>
      <c r="BH280" s="579"/>
      <c r="BI280" s="575"/>
      <c r="BJ280" s="579"/>
      <c r="BK280" s="579"/>
      <c r="BL280" s="579"/>
      <c r="BM280" s="575"/>
      <c r="BN280" s="579"/>
      <c r="BO280" s="575"/>
      <c r="BP280" s="579"/>
      <c r="BQ280" s="579"/>
      <c r="BR280" s="579"/>
      <c r="BS280" s="575"/>
      <c r="BT280" s="579"/>
      <c r="BU280" s="575"/>
      <c r="BV280" s="579"/>
      <c r="BW280" s="579"/>
      <c r="BX280" s="268"/>
      <c r="BY280" s="267"/>
      <c r="BZ280" s="268"/>
      <c r="CA280" s="267"/>
      <c r="CB280" s="268"/>
      <c r="CC280" s="241"/>
      <c r="CD280" s="214"/>
      <c r="CE280" s="240"/>
      <c r="CF280" s="240"/>
      <c r="CG280" s="241"/>
      <c r="CH280" s="5"/>
    </row>
    <row r="281" spans="1:86" hidden="1" x14ac:dyDescent="0.2">
      <c r="A281" s="22"/>
      <c r="B281" s="22"/>
      <c r="C281" s="22"/>
      <c r="D281" s="48"/>
      <c r="E281" s="22"/>
      <c r="F281" s="620"/>
      <c r="G281" s="620"/>
      <c r="H281" s="609"/>
      <c r="I281" s="601"/>
      <c r="J281" s="579"/>
      <c r="K281" s="579"/>
      <c r="L281" s="575"/>
      <c r="M281" s="575"/>
      <c r="N281" s="579"/>
      <c r="O281" s="579"/>
      <c r="P281" s="579"/>
      <c r="Q281" s="575"/>
      <c r="R281" s="579"/>
      <c r="S281" s="575"/>
      <c r="T281" s="579"/>
      <c r="U281" s="579"/>
      <c r="V281" s="579"/>
      <c r="W281" s="575"/>
      <c r="X281" s="579"/>
      <c r="Y281" s="575"/>
      <c r="Z281" s="579"/>
      <c r="AA281" s="579"/>
      <c r="AB281" s="579"/>
      <c r="AC281" s="575"/>
      <c r="AD281" s="579"/>
      <c r="AE281" s="575"/>
      <c r="AF281" s="579"/>
      <c r="AG281" s="579"/>
      <c r="AH281" s="579"/>
      <c r="AI281" s="575"/>
      <c r="AJ281" s="579"/>
      <c r="AK281" s="575"/>
      <c r="AL281" s="579"/>
      <c r="AM281" s="579"/>
      <c r="AN281" s="579"/>
      <c r="AO281" s="575"/>
      <c r="AP281" s="579"/>
      <c r="AQ281" s="575"/>
      <c r="AR281" s="579"/>
      <c r="AS281" s="579"/>
      <c r="AT281" s="579"/>
      <c r="AU281" s="575"/>
      <c r="AV281" s="579"/>
      <c r="AW281" s="575"/>
      <c r="AX281" s="579"/>
      <c r="AY281" s="579"/>
      <c r="AZ281" s="579"/>
      <c r="BA281" s="575"/>
      <c r="BB281" s="579"/>
      <c r="BC281" s="575"/>
      <c r="BD281" s="579"/>
      <c r="BE281" s="579"/>
      <c r="BF281" s="579"/>
      <c r="BG281" s="575"/>
      <c r="BH281" s="579"/>
      <c r="BI281" s="575"/>
      <c r="BJ281" s="579"/>
      <c r="BK281" s="579"/>
      <c r="BL281" s="579"/>
      <c r="BM281" s="575"/>
      <c r="BN281" s="579"/>
      <c r="BO281" s="575"/>
      <c r="BP281" s="579"/>
      <c r="BQ281" s="579"/>
      <c r="BR281" s="579"/>
      <c r="BS281" s="575"/>
      <c r="BT281" s="579"/>
      <c r="BU281" s="575"/>
      <c r="BV281" s="579"/>
      <c r="BW281" s="579"/>
      <c r="BX281" s="268"/>
      <c r="BY281" s="267"/>
      <c r="BZ281" s="268"/>
      <c r="CA281" s="267"/>
      <c r="CB281" s="268"/>
      <c r="CC281" s="241"/>
      <c r="CD281" s="214"/>
      <c r="CE281" s="240"/>
      <c r="CF281" s="240"/>
      <c r="CG281" s="241"/>
      <c r="CH281" s="5"/>
    </row>
    <row r="282" spans="1:86" hidden="1" x14ac:dyDescent="0.2">
      <c r="A282" s="22"/>
      <c r="B282" s="22"/>
      <c r="C282" s="22"/>
      <c r="D282" s="48"/>
      <c r="E282" s="35"/>
      <c r="F282" s="620"/>
      <c r="G282" s="620"/>
      <c r="H282" s="609"/>
      <c r="I282" s="601"/>
      <c r="J282" s="579"/>
      <c r="K282" s="579"/>
      <c r="L282" s="575"/>
      <c r="M282" s="575"/>
      <c r="N282" s="575"/>
      <c r="O282" s="579"/>
      <c r="P282" s="579"/>
      <c r="Q282" s="575"/>
      <c r="R282" s="575"/>
      <c r="S282" s="575"/>
      <c r="T282" s="575"/>
      <c r="U282" s="579"/>
      <c r="V282" s="575"/>
      <c r="W282" s="575"/>
      <c r="X282" s="575"/>
      <c r="Y282" s="575"/>
      <c r="Z282" s="575"/>
      <c r="AA282" s="579"/>
      <c r="AB282" s="575"/>
      <c r="AC282" s="575"/>
      <c r="AD282" s="575"/>
      <c r="AE282" s="575"/>
      <c r="AF282" s="575"/>
      <c r="AG282" s="579"/>
      <c r="AH282" s="575"/>
      <c r="AI282" s="575"/>
      <c r="AJ282" s="575"/>
      <c r="AK282" s="575"/>
      <c r="AL282" s="575"/>
      <c r="AM282" s="579"/>
      <c r="AN282" s="575"/>
      <c r="AO282" s="575"/>
      <c r="AP282" s="575"/>
      <c r="AQ282" s="575"/>
      <c r="AR282" s="575"/>
      <c r="AS282" s="579"/>
      <c r="AT282" s="575"/>
      <c r="AU282" s="575"/>
      <c r="AV282" s="575"/>
      <c r="AW282" s="575"/>
      <c r="AX282" s="575"/>
      <c r="AY282" s="579"/>
      <c r="AZ282" s="575"/>
      <c r="BA282" s="575"/>
      <c r="BB282" s="575"/>
      <c r="BC282" s="575"/>
      <c r="BD282" s="575"/>
      <c r="BE282" s="579"/>
      <c r="BF282" s="575"/>
      <c r="BG282" s="575"/>
      <c r="BH282" s="575"/>
      <c r="BI282" s="575"/>
      <c r="BJ282" s="575"/>
      <c r="BK282" s="579"/>
      <c r="BL282" s="575"/>
      <c r="BM282" s="575"/>
      <c r="BN282" s="575"/>
      <c r="BO282" s="575"/>
      <c r="BP282" s="575"/>
      <c r="BQ282" s="579"/>
      <c r="BR282" s="575"/>
      <c r="BS282" s="575"/>
      <c r="BT282" s="575"/>
      <c r="BU282" s="575"/>
      <c r="BV282" s="575"/>
      <c r="BW282" s="579"/>
      <c r="BX282" s="267"/>
      <c r="BY282" s="267"/>
      <c r="BZ282" s="267"/>
      <c r="CA282" s="267"/>
      <c r="CB282" s="267"/>
      <c r="CC282" s="241"/>
      <c r="CD282" s="214"/>
      <c r="CE282" s="240"/>
      <c r="CF282" s="240"/>
      <c r="CG282" s="240"/>
      <c r="CH282" s="5"/>
    </row>
    <row r="283" spans="1:86" hidden="1" x14ac:dyDescent="0.2">
      <c r="A283" s="22"/>
      <c r="B283" s="22"/>
      <c r="C283" s="22"/>
      <c r="D283" s="35"/>
      <c r="E283" s="35"/>
      <c r="F283" s="620"/>
      <c r="G283" s="620"/>
      <c r="H283" s="707"/>
      <c r="I283" s="601"/>
      <c r="J283" s="579"/>
      <c r="K283" s="579"/>
      <c r="L283" s="575"/>
      <c r="M283" s="575"/>
      <c r="N283" s="575"/>
      <c r="O283" s="579"/>
      <c r="P283" s="579"/>
      <c r="Q283" s="575"/>
      <c r="R283" s="575"/>
      <c r="S283" s="575"/>
      <c r="T283" s="575"/>
      <c r="U283" s="579"/>
      <c r="V283" s="575"/>
      <c r="W283" s="575"/>
      <c r="X283" s="575"/>
      <c r="Y283" s="575"/>
      <c r="Z283" s="575"/>
      <c r="AA283" s="579"/>
      <c r="AB283" s="575"/>
      <c r="AC283" s="575"/>
      <c r="AD283" s="575"/>
      <c r="AE283" s="575"/>
      <c r="AF283" s="575"/>
      <c r="AG283" s="579"/>
      <c r="AH283" s="575"/>
      <c r="AI283" s="575"/>
      <c r="AJ283" s="575"/>
      <c r="AK283" s="575"/>
      <c r="AL283" s="575"/>
      <c r="AM283" s="579"/>
      <c r="AN283" s="575"/>
      <c r="AO283" s="575"/>
      <c r="AP283" s="575"/>
      <c r="AQ283" s="575"/>
      <c r="AR283" s="575"/>
      <c r="AS283" s="579"/>
      <c r="AT283" s="575"/>
      <c r="AU283" s="575"/>
      <c r="AV283" s="575"/>
      <c r="AW283" s="575"/>
      <c r="AX283" s="575"/>
      <c r="AY283" s="579"/>
      <c r="AZ283" s="575"/>
      <c r="BA283" s="575"/>
      <c r="BB283" s="575"/>
      <c r="BC283" s="575"/>
      <c r="BD283" s="575"/>
      <c r="BE283" s="579"/>
      <c r="BF283" s="575"/>
      <c r="BG283" s="575"/>
      <c r="BH283" s="575"/>
      <c r="BI283" s="575"/>
      <c r="BJ283" s="575"/>
      <c r="BK283" s="579"/>
      <c r="BL283" s="575"/>
      <c r="BM283" s="575"/>
      <c r="BN283" s="575"/>
      <c r="BO283" s="575"/>
      <c r="BP283" s="575"/>
      <c r="BQ283" s="579"/>
      <c r="BR283" s="575"/>
      <c r="BS283" s="575"/>
      <c r="BT283" s="575"/>
      <c r="BU283" s="575"/>
      <c r="BV283" s="575"/>
      <c r="BW283" s="579"/>
      <c r="BX283" s="267"/>
      <c r="BY283" s="267"/>
      <c r="BZ283" s="267"/>
      <c r="CA283" s="267"/>
      <c r="CB283" s="267"/>
      <c r="CC283" s="241"/>
      <c r="CD283" s="214"/>
      <c r="CE283" s="240"/>
      <c r="CF283" s="240"/>
      <c r="CG283" s="240"/>
      <c r="CH283" s="5"/>
    </row>
    <row r="284" spans="1:86" hidden="1" x14ac:dyDescent="0.2">
      <c r="A284" s="22"/>
      <c r="B284" s="22"/>
      <c r="C284" s="22"/>
      <c r="D284" s="35"/>
      <c r="E284" s="35"/>
      <c r="F284" s="620"/>
      <c r="G284" s="620"/>
      <c r="H284" s="707"/>
      <c r="I284" s="601"/>
      <c r="J284" s="579"/>
      <c r="K284" s="579"/>
      <c r="L284" s="575"/>
      <c r="M284" s="575"/>
      <c r="N284" s="575"/>
      <c r="O284" s="579"/>
      <c r="P284" s="579"/>
      <c r="Q284" s="575"/>
      <c r="R284" s="575"/>
      <c r="S284" s="575"/>
      <c r="T284" s="575"/>
      <c r="U284" s="579"/>
      <c r="V284" s="575"/>
      <c r="W284" s="575"/>
      <c r="X284" s="575"/>
      <c r="Y284" s="575"/>
      <c r="Z284" s="575"/>
      <c r="AA284" s="579"/>
      <c r="AB284" s="575"/>
      <c r="AC284" s="575"/>
      <c r="AD284" s="575"/>
      <c r="AE284" s="575"/>
      <c r="AF284" s="575"/>
      <c r="AG284" s="579"/>
      <c r="AH284" s="575"/>
      <c r="AI284" s="575"/>
      <c r="AJ284" s="575"/>
      <c r="AK284" s="575"/>
      <c r="AL284" s="575"/>
      <c r="AM284" s="579"/>
      <c r="AN284" s="575"/>
      <c r="AO284" s="575"/>
      <c r="AP284" s="575"/>
      <c r="AQ284" s="575"/>
      <c r="AR284" s="575"/>
      <c r="AS284" s="579"/>
      <c r="AT284" s="575"/>
      <c r="AU284" s="575"/>
      <c r="AV284" s="575"/>
      <c r="AW284" s="575"/>
      <c r="AX284" s="575"/>
      <c r="AY284" s="579"/>
      <c r="AZ284" s="575"/>
      <c r="BA284" s="575"/>
      <c r="BB284" s="575"/>
      <c r="BC284" s="575"/>
      <c r="BD284" s="575"/>
      <c r="BE284" s="579"/>
      <c r="BF284" s="575"/>
      <c r="BG284" s="575"/>
      <c r="BH284" s="575"/>
      <c r="BI284" s="575"/>
      <c r="BJ284" s="575"/>
      <c r="BK284" s="579"/>
      <c r="BL284" s="575"/>
      <c r="BM284" s="575"/>
      <c r="BN284" s="575"/>
      <c r="BO284" s="575"/>
      <c r="BP284" s="575"/>
      <c r="BQ284" s="579"/>
      <c r="BR284" s="575"/>
      <c r="BS284" s="575"/>
      <c r="BT284" s="575"/>
      <c r="BU284" s="575"/>
      <c r="BV284" s="575"/>
      <c r="BW284" s="579"/>
      <c r="BX284" s="267"/>
      <c r="BY284" s="267"/>
      <c r="BZ284" s="267"/>
      <c r="CA284" s="267"/>
      <c r="CB284" s="267"/>
      <c r="CC284" s="241"/>
      <c r="CD284" s="214"/>
      <c r="CE284" s="240"/>
      <c r="CF284" s="240"/>
      <c r="CG284" s="240"/>
      <c r="CH284" s="5"/>
    </row>
    <row r="285" spans="1:86" hidden="1" x14ac:dyDescent="0.2">
      <c r="A285" s="22"/>
      <c r="B285" s="22"/>
      <c r="C285" s="22"/>
      <c r="D285" s="48"/>
      <c r="E285" s="22"/>
      <c r="F285" s="620"/>
      <c r="G285" s="620"/>
      <c r="H285" s="609"/>
      <c r="I285" s="601"/>
      <c r="J285" s="579"/>
      <c r="K285" s="579"/>
      <c r="L285" s="575"/>
      <c r="M285" s="575"/>
      <c r="N285" s="579"/>
      <c r="O285" s="579"/>
      <c r="P285" s="579"/>
      <c r="Q285" s="575"/>
      <c r="R285" s="579"/>
      <c r="S285" s="575"/>
      <c r="T285" s="579"/>
      <c r="U285" s="579"/>
      <c r="V285" s="579"/>
      <c r="W285" s="575"/>
      <c r="X285" s="579"/>
      <c r="Y285" s="575"/>
      <c r="Z285" s="579"/>
      <c r="AA285" s="579"/>
      <c r="AB285" s="579"/>
      <c r="AC285" s="575"/>
      <c r="AD285" s="579"/>
      <c r="AE285" s="575"/>
      <c r="AF285" s="579"/>
      <c r="AG285" s="579"/>
      <c r="AH285" s="579"/>
      <c r="AI285" s="575"/>
      <c r="AJ285" s="579"/>
      <c r="AK285" s="575"/>
      <c r="AL285" s="579"/>
      <c r="AM285" s="579"/>
      <c r="AN285" s="579"/>
      <c r="AO285" s="575"/>
      <c r="AP285" s="579"/>
      <c r="AQ285" s="575"/>
      <c r="AR285" s="579"/>
      <c r="AS285" s="579"/>
      <c r="AT285" s="579"/>
      <c r="AU285" s="575"/>
      <c r="AV285" s="579"/>
      <c r="AW285" s="575"/>
      <c r="AX285" s="579"/>
      <c r="AY285" s="579"/>
      <c r="AZ285" s="579"/>
      <c r="BA285" s="575"/>
      <c r="BB285" s="579"/>
      <c r="BC285" s="575"/>
      <c r="BD285" s="579"/>
      <c r="BE285" s="579"/>
      <c r="BF285" s="579"/>
      <c r="BG285" s="575"/>
      <c r="BH285" s="579"/>
      <c r="BI285" s="575"/>
      <c r="BJ285" s="579"/>
      <c r="BK285" s="579"/>
      <c r="BL285" s="579"/>
      <c r="BM285" s="575"/>
      <c r="BN285" s="579"/>
      <c r="BO285" s="575"/>
      <c r="BP285" s="579"/>
      <c r="BQ285" s="579"/>
      <c r="BR285" s="579"/>
      <c r="BS285" s="575"/>
      <c r="BT285" s="579"/>
      <c r="BU285" s="575"/>
      <c r="BV285" s="579"/>
      <c r="BW285" s="579"/>
      <c r="BX285" s="268"/>
      <c r="BY285" s="267"/>
      <c r="BZ285" s="268"/>
      <c r="CA285" s="267"/>
      <c r="CB285" s="268"/>
      <c r="CC285" s="241"/>
      <c r="CD285" s="214"/>
      <c r="CE285" s="240"/>
      <c r="CF285" s="240"/>
      <c r="CG285" s="241"/>
      <c r="CH285" s="5"/>
    </row>
    <row r="286" spans="1:86" hidden="1" x14ac:dyDescent="0.2">
      <c r="A286" s="22"/>
      <c r="B286" s="22"/>
      <c r="C286" s="22"/>
      <c r="D286" s="48"/>
      <c r="E286" s="22"/>
      <c r="F286" s="620"/>
      <c r="G286" s="620"/>
      <c r="H286" s="609"/>
      <c r="I286" s="601"/>
      <c r="J286" s="579"/>
      <c r="K286" s="579"/>
      <c r="L286" s="575"/>
      <c r="M286" s="575"/>
      <c r="N286" s="579"/>
      <c r="O286" s="579"/>
      <c r="P286" s="579"/>
      <c r="Q286" s="575"/>
      <c r="R286" s="579"/>
      <c r="S286" s="575"/>
      <c r="T286" s="579"/>
      <c r="U286" s="579"/>
      <c r="V286" s="579"/>
      <c r="W286" s="575"/>
      <c r="X286" s="579"/>
      <c r="Y286" s="575"/>
      <c r="Z286" s="579"/>
      <c r="AA286" s="579"/>
      <c r="AB286" s="579"/>
      <c r="AC286" s="575"/>
      <c r="AD286" s="579"/>
      <c r="AE286" s="575"/>
      <c r="AF286" s="579"/>
      <c r="AG286" s="579"/>
      <c r="AH286" s="579"/>
      <c r="AI286" s="575"/>
      <c r="AJ286" s="579"/>
      <c r="AK286" s="575"/>
      <c r="AL286" s="579"/>
      <c r="AM286" s="579"/>
      <c r="AN286" s="579"/>
      <c r="AO286" s="575"/>
      <c r="AP286" s="579"/>
      <c r="AQ286" s="575"/>
      <c r="AR286" s="579"/>
      <c r="AS286" s="579"/>
      <c r="AT286" s="579"/>
      <c r="AU286" s="575"/>
      <c r="AV286" s="579"/>
      <c r="AW286" s="575"/>
      <c r="AX286" s="579"/>
      <c r="AY286" s="579"/>
      <c r="AZ286" s="579"/>
      <c r="BA286" s="575"/>
      <c r="BB286" s="579"/>
      <c r="BC286" s="575"/>
      <c r="BD286" s="579"/>
      <c r="BE286" s="579"/>
      <c r="BF286" s="579"/>
      <c r="BG286" s="575"/>
      <c r="BH286" s="579"/>
      <c r="BI286" s="575"/>
      <c r="BJ286" s="579"/>
      <c r="BK286" s="579"/>
      <c r="BL286" s="579"/>
      <c r="BM286" s="575"/>
      <c r="BN286" s="579"/>
      <c r="BO286" s="575"/>
      <c r="BP286" s="579"/>
      <c r="BQ286" s="579"/>
      <c r="BR286" s="579"/>
      <c r="BS286" s="575"/>
      <c r="BT286" s="579"/>
      <c r="BU286" s="575"/>
      <c r="BV286" s="579"/>
      <c r="BW286" s="579"/>
      <c r="BX286" s="268"/>
      <c r="BY286" s="267"/>
      <c r="BZ286" s="268"/>
      <c r="CA286" s="267"/>
      <c r="CB286" s="268"/>
      <c r="CC286" s="241"/>
      <c r="CD286" s="214"/>
      <c r="CE286" s="240"/>
      <c r="CF286" s="240"/>
      <c r="CG286" s="241"/>
      <c r="CH286" s="5"/>
    </row>
    <row r="287" spans="1:86" hidden="1" x14ac:dyDescent="0.2">
      <c r="A287" s="22"/>
      <c r="B287" s="22"/>
      <c r="C287" s="22"/>
      <c r="D287" s="48"/>
      <c r="E287" s="22"/>
      <c r="F287" s="620"/>
      <c r="G287" s="620"/>
      <c r="H287" s="609"/>
      <c r="I287" s="601"/>
      <c r="J287" s="579"/>
      <c r="K287" s="579"/>
      <c r="L287" s="575"/>
      <c r="M287" s="575"/>
      <c r="N287" s="579"/>
      <c r="O287" s="579"/>
      <c r="P287" s="579"/>
      <c r="Q287" s="575"/>
      <c r="R287" s="579"/>
      <c r="S287" s="575"/>
      <c r="T287" s="579"/>
      <c r="U287" s="579"/>
      <c r="V287" s="579"/>
      <c r="W287" s="575"/>
      <c r="X287" s="579"/>
      <c r="Y287" s="575"/>
      <c r="Z287" s="579"/>
      <c r="AA287" s="579"/>
      <c r="AB287" s="579"/>
      <c r="AC287" s="575"/>
      <c r="AD287" s="579"/>
      <c r="AE287" s="575"/>
      <c r="AF287" s="579"/>
      <c r="AG287" s="579"/>
      <c r="AH287" s="579"/>
      <c r="AI287" s="575"/>
      <c r="AJ287" s="579"/>
      <c r="AK287" s="575"/>
      <c r="AL287" s="579"/>
      <c r="AM287" s="579"/>
      <c r="AN287" s="579"/>
      <c r="AO287" s="575"/>
      <c r="AP287" s="579"/>
      <c r="AQ287" s="575"/>
      <c r="AR287" s="579"/>
      <c r="AS287" s="579"/>
      <c r="AT287" s="579"/>
      <c r="AU287" s="575"/>
      <c r="AV287" s="579"/>
      <c r="AW287" s="575"/>
      <c r="AX287" s="579"/>
      <c r="AY287" s="579"/>
      <c r="AZ287" s="579"/>
      <c r="BA287" s="575"/>
      <c r="BB287" s="579"/>
      <c r="BC287" s="575"/>
      <c r="BD287" s="579"/>
      <c r="BE287" s="579"/>
      <c r="BF287" s="579"/>
      <c r="BG287" s="575"/>
      <c r="BH287" s="579"/>
      <c r="BI287" s="575"/>
      <c r="BJ287" s="579"/>
      <c r="BK287" s="579"/>
      <c r="BL287" s="579"/>
      <c r="BM287" s="575"/>
      <c r="BN287" s="579"/>
      <c r="BO287" s="575"/>
      <c r="BP287" s="579"/>
      <c r="BQ287" s="579"/>
      <c r="BR287" s="579"/>
      <c r="BS287" s="575"/>
      <c r="BT287" s="579"/>
      <c r="BU287" s="575"/>
      <c r="BV287" s="579"/>
      <c r="BW287" s="579"/>
      <c r="BX287" s="268"/>
      <c r="BY287" s="267"/>
      <c r="BZ287" s="268"/>
      <c r="CA287" s="267"/>
      <c r="CB287" s="268"/>
      <c r="CC287" s="241"/>
      <c r="CD287" s="214"/>
      <c r="CE287" s="240"/>
      <c r="CF287" s="240"/>
      <c r="CG287" s="241"/>
      <c r="CH287" s="5"/>
    </row>
    <row r="288" spans="1:86" hidden="1" x14ac:dyDescent="0.2">
      <c r="A288" s="82"/>
      <c r="B288" s="82"/>
      <c r="C288" s="82"/>
      <c r="D288" s="84"/>
      <c r="E288" s="136"/>
      <c r="F288" s="654"/>
      <c r="G288" s="654"/>
      <c r="H288" s="710"/>
      <c r="I288" s="601"/>
      <c r="J288" s="579"/>
      <c r="K288" s="579"/>
      <c r="L288" s="575"/>
      <c r="M288" s="575"/>
      <c r="N288" s="575"/>
      <c r="O288" s="579"/>
      <c r="P288" s="579"/>
      <c r="Q288" s="575"/>
      <c r="R288" s="575"/>
      <c r="S288" s="575"/>
      <c r="T288" s="575"/>
      <c r="U288" s="579"/>
      <c r="V288" s="575"/>
      <c r="W288" s="575"/>
      <c r="X288" s="575"/>
      <c r="Y288" s="575"/>
      <c r="Z288" s="575"/>
      <c r="AA288" s="579"/>
      <c r="AB288" s="575"/>
      <c r="AC288" s="575"/>
      <c r="AD288" s="575"/>
      <c r="AE288" s="575"/>
      <c r="AF288" s="575"/>
      <c r="AG288" s="579"/>
      <c r="AH288" s="575"/>
      <c r="AI288" s="575"/>
      <c r="AJ288" s="575"/>
      <c r="AK288" s="575"/>
      <c r="AL288" s="575"/>
      <c r="AM288" s="579"/>
      <c r="AN288" s="575"/>
      <c r="AO288" s="575"/>
      <c r="AP288" s="575"/>
      <c r="AQ288" s="575"/>
      <c r="AR288" s="575"/>
      <c r="AS288" s="579"/>
      <c r="AT288" s="575"/>
      <c r="AU288" s="575"/>
      <c r="AV288" s="575"/>
      <c r="AW288" s="575"/>
      <c r="AX288" s="575"/>
      <c r="AY288" s="579"/>
      <c r="AZ288" s="575"/>
      <c r="BA288" s="575"/>
      <c r="BB288" s="575"/>
      <c r="BC288" s="575"/>
      <c r="BD288" s="575"/>
      <c r="BE288" s="579"/>
      <c r="BF288" s="575"/>
      <c r="BG288" s="575"/>
      <c r="BH288" s="575"/>
      <c r="BI288" s="575"/>
      <c r="BJ288" s="575"/>
      <c r="BK288" s="579"/>
      <c r="BL288" s="575"/>
      <c r="BM288" s="575"/>
      <c r="BN288" s="575"/>
      <c r="BO288" s="575"/>
      <c r="BP288" s="575"/>
      <c r="BQ288" s="579"/>
      <c r="BR288" s="575"/>
      <c r="BS288" s="575"/>
      <c r="BT288" s="575"/>
      <c r="BU288" s="575"/>
      <c r="BV288" s="575"/>
      <c r="BW288" s="579"/>
      <c r="BX288" s="267"/>
      <c r="BY288" s="267"/>
      <c r="BZ288" s="267"/>
      <c r="CA288" s="267"/>
      <c r="CB288" s="267"/>
      <c r="CC288" s="241"/>
      <c r="CD288" s="214"/>
      <c r="CE288" s="240"/>
      <c r="CF288" s="240"/>
      <c r="CG288" s="240"/>
      <c r="CH288" s="5"/>
    </row>
    <row r="289" spans="1:86" hidden="1" x14ac:dyDescent="0.2">
      <c r="A289" s="105"/>
      <c r="B289" s="105"/>
      <c r="C289" s="105"/>
      <c r="D289" s="107"/>
      <c r="E289" s="105"/>
      <c r="F289" s="677"/>
      <c r="G289" s="678"/>
      <c r="H289" s="661"/>
      <c r="I289" s="629"/>
      <c r="J289" s="629"/>
      <c r="K289" s="629"/>
      <c r="L289" s="629"/>
      <c r="M289" s="629"/>
      <c r="N289" s="629"/>
      <c r="O289" s="629"/>
      <c r="P289" s="629"/>
      <c r="Q289" s="629"/>
      <c r="R289" s="629"/>
      <c r="S289" s="629"/>
      <c r="T289" s="629"/>
      <c r="U289" s="629"/>
      <c r="V289" s="629"/>
      <c r="W289" s="629"/>
      <c r="X289" s="629"/>
      <c r="Y289" s="629"/>
      <c r="Z289" s="629"/>
      <c r="AA289" s="629"/>
      <c r="AB289" s="629"/>
      <c r="AC289" s="629"/>
      <c r="AD289" s="629"/>
      <c r="AE289" s="629"/>
      <c r="AF289" s="629"/>
      <c r="AG289" s="629"/>
      <c r="AH289" s="629"/>
      <c r="AI289" s="629"/>
      <c r="AJ289" s="629"/>
      <c r="AK289" s="629"/>
      <c r="AL289" s="629"/>
      <c r="AM289" s="629"/>
      <c r="AN289" s="629"/>
      <c r="AO289" s="629"/>
      <c r="AP289" s="629"/>
      <c r="AQ289" s="629"/>
      <c r="AR289" s="629"/>
      <c r="AS289" s="629"/>
      <c r="AT289" s="629"/>
      <c r="AU289" s="629"/>
      <c r="AV289" s="629"/>
      <c r="AW289" s="629"/>
      <c r="AX289" s="629"/>
      <c r="AY289" s="629"/>
      <c r="AZ289" s="629"/>
      <c r="BA289" s="629"/>
      <c r="BB289" s="629"/>
      <c r="BC289" s="629"/>
      <c r="BD289" s="629"/>
      <c r="BE289" s="629"/>
      <c r="BF289" s="629"/>
      <c r="BG289" s="629"/>
      <c r="BH289" s="629"/>
      <c r="BI289" s="629"/>
      <c r="BJ289" s="629"/>
      <c r="BK289" s="629"/>
      <c r="BL289" s="629"/>
      <c r="BM289" s="629"/>
      <c r="BN289" s="629"/>
      <c r="BO289" s="629"/>
      <c r="BP289" s="629"/>
      <c r="BQ289" s="629"/>
      <c r="BR289" s="629"/>
      <c r="BS289" s="629"/>
      <c r="BT289" s="629"/>
      <c r="BU289" s="629"/>
      <c r="BV289" s="629"/>
      <c r="BW289" s="629"/>
      <c r="BX289" s="269"/>
      <c r="BY289" s="269"/>
      <c r="BZ289" s="269"/>
      <c r="CA289" s="269"/>
      <c r="CB289" s="269"/>
      <c r="CC289" s="242"/>
      <c r="CD289" s="215"/>
      <c r="CE289" s="242"/>
      <c r="CF289" s="242"/>
      <c r="CG289" s="242"/>
      <c r="CH289" s="5"/>
    </row>
    <row r="290" spans="1:86" hidden="1" x14ac:dyDescent="0.2">
      <c r="A290" s="141"/>
      <c r="B290" s="141"/>
      <c r="C290" s="141"/>
      <c r="D290" s="142"/>
      <c r="E290" s="141"/>
      <c r="F290" s="712"/>
      <c r="G290" s="713"/>
      <c r="H290" s="639"/>
      <c r="I290" s="714"/>
      <c r="J290" s="575"/>
      <c r="K290" s="579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  <c r="AO290" s="575"/>
      <c r="AP290" s="575"/>
      <c r="AQ290" s="575"/>
      <c r="AR290" s="575"/>
      <c r="AS290" s="575"/>
      <c r="AT290" s="575"/>
      <c r="AU290" s="575"/>
      <c r="AV290" s="575"/>
      <c r="AW290" s="575"/>
      <c r="AX290" s="575"/>
      <c r="AY290" s="575"/>
      <c r="AZ290" s="575"/>
      <c r="BA290" s="575"/>
      <c r="BB290" s="575"/>
      <c r="BC290" s="575"/>
      <c r="BD290" s="575"/>
      <c r="BE290" s="575"/>
      <c r="BF290" s="575"/>
      <c r="BG290" s="575"/>
      <c r="BH290" s="575"/>
      <c r="BI290" s="575"/>
      <c r="BJ290" s="575"/>
      <c r="BK290" s="575"/>
      <c r="BL290" s="575"/>
      <c r="BM290" s="575"/>
      <c r="BN290" s="575"/>
      <c r="BO290" s="575"/>
      <c r="BP290" s="575"/>
      <c r="BQ290" s="575"/>
      <c r="BR290" s="575"/>
      <c r="BS290" s="575"/>
      <c r="BT290" s="575"/>
      <c r="BU290" s="575"/>
      <c r="BV290" s="575"/>
      <c r="BW290" s="575"/>
      <c r="BX290" s="267"/>
      <c r="BY290" s="267"/>
      <c r="BZ290" s="267"/>
      <c r="CA290" s="267"/>
      <c r="CB290" s="267"/>
      <c r="CC290" s="240"/>
      <c r="CD290" s="213"/>
      <c r="CE290" s="240"/>
      <c r="CF290" s="240"/>
      <c r="CG290" s="240"/>
      <c r="CH290" s="5"/>
    </row>
    <row r="291" spans="1:86" hidden="1" x14ac:dyDescent="0.2">
      <c r="A291" s="141"/>
      <c r="B291" s="141"/>
      <c r="C291" s="141"/>
      <c r="D291" s="142"/>
      <c r="E291" s="141"/>
      <c r="F291" s="712"/>
      <c r="G291" s="679"/>
      <c r="H291" s="635"/>
      <c r="I291" s="715"/>
      <c r="J291" s="575"/>
      <c r="K291" s="579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  <c r="AO291" s="575"/>
      <c r="AP291" s="575"/>
      <c r="AQ291" s="575"/>
      <c r="AR291" s="575"/>
      <c r="AS291" s="575"/>
      <c r="AT291" s="575"/>
      <c r="AU291" s="575"/>
      <c r="AV291" s="575"/>
      <c r="AW291" s="575"/>
      <c r="AX291" s="575"/>
      <c r="AY291" s="575"/>
      <c r="AZ291" s="575"/>
      <c r="BA291" s="575"/>
      <c r="BB291" s="575"/>
      <c r="BC291" s="575"/>
      <c r="BD291" s="575"/>
      <c r="BE291" s="575"/>
      <c r="BF291" s="575"/>
      <c r="BG291" s="575"/>
      <c r="BH291" s="575"/>
      <c r="BI291" s="575"/>
      <c r="BJ291" s="575"/>
      <c r="BK291" s="575"/>
      <c r="BL291" s="575"/>
      <c r="BM291" s="575"/>
      <c r="BN291" s="575"/>
      <c r="BO291" s="575"/>
      <c r="BP291" s="575"/>
      <c r="BQ291" s="575"/>
      <c r="BR291" s="575"/>
      <c r="BS291" s="575"/>
      <c r="BT291" s="575"/>
      <c r="BU291" s="575"/>
      <c r="BV291" s="575"/>
      <c r="BW291" s="575"/>
      <c r="BX291" s="267"/>
      <c r="BY291" s="267"/>
      <c r="BZ291" s="267"/>
      <c r="CA291" s="267"/>
      <c r="CB291" s="267"/>
      <c r="CC291" s="240"/>
      <c r="CD291" s="213"/>
      <c r="CE291" s="240"/>
      <c r="CF291" s="240"/>
      <c r="CG291" s="240"/>
      <c r="CH291" s="5"/>
    </row>
    <row r="292" spans="1:86" hidden="1" x14ac:dyDescent="0.2">
      <c r="A292" s="141"/>
      <c r="B292" s="141"/>
      <c r="C292" s="141"/>
      <c r="D292" s="142"/>
      <c r="E292" s="141"/>
      <c r="F292" s="712"/>
      <c r="G292" s="679"/>
      <c r="H292" s="639"/>
      <c r="I292" s="715"/>
      <c r="J292" s="575"/>
      <c r="K292" s="579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  <c r="AO292" s="575"/>
      <c r="AP292" s="575"/>
      <c r="AQ292" s="575"/>
      <c r="AR292" s="575"/>
      <c r="AS292" s="575"/>
      <c r="AT292" s="575"/>
      <c r="AU292" s="575"/>
      <c r="AV292" s="575"/>
      <c r="AW292" s="575"/>
      <c r="AX292" s="575"/>
      <c r="AY292" s="575"/>
      <c r="AZ292" s="575"/>
      <c r="BA292" s="575"/>
      <c r="BB292" s="575"/>
      <c r="BC292" s="575"/>
      <c r="BD292" s="575"/>
      <c r="BE292" s="575"/>
      <c r="BF292" s="575"/>
      <c r="BG292" s="575"/>
      <c r="BH292" s="575"/>
      <c r="BI292" s="575"/>
      <c r="BJ292" s="575"/>
      <c r="BK292" s="575"/>
      <c r="BL292" s="575"/>
      <c r="BM292" s="575"/>
      <c r="BN292" s="575"/>
      <c r="BO292" s="575"/>
      <c r="BP292" s="575"/>
      <c r="BQ292" s="575"/>
      <c r="BR292" s="575"/>
      <c r="BS292" s="575"/>
      <c r="BT292" s="575"/>
      <c r="BU292" s="575"/>
      <c r="BV292" s="575"/>
      <c r="BW292" s="575"/>
      <c r="BX292" s="267"/>
      <c r="BY292" s="267"/>
      <c r="BZ292" s="267"/>
      <c r="CA292" s="267"/>
      <c r="CB292" s="267"/>
      <c r="CC292" s="240"/>
      <c r="CD292" s="213"/>
      <c r="CE292" s="240"/>
      <c r="CF292" s="240"/>
      <c r="CG292" s="240"/>
      <c r="CH292" s="5"/>
    </row>
    <row r="293" spans="1:86" hidden="1" x14ac:dyDescent="0.2">
      <c r="A293" s="141"/>
      <c r="B293" s="141"/>
      <c r="C293" s="141"/>
      <c r="D293" s="142"/>
      <c r="E293" s="141"/>
      <c r="F293" s="712"/>
      <c r="G293" s="713"/>
      <c r="H293" s="639"/>
      <c r="I293" s="636"/>
      <c r="J293" s="575"/>
      <c r="K293" s="579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  <c r="AO293" s="575"/>
      <c r="AP293" s="575"/>
      <c r="AQ293" s="575"/>
      <c r="AR293" s="575"/>
      <c r="AS293" s="575"/>
      <c r="AT293" s="575"/>
      <c r="AU293" s="575"/>
      <c r="AV293" s="575"/>
      <c r="AW293" s="575"/>
      <c r="AX293" s="575"/>
      <c r="AY293" s="575"/>
      <c r="AZ293" s="575"/>
      <c r="BA293" s="575"/>
      <c r="BB293" s="575"/>
      <c r="BC293" s="575"/>
      <c r="BD293" s="575"/>
      <c r="BE293" s="575"/>
      <c r="BF293" s="575"/>
      <c r="BG293" s="575"/>
      <c r="BH293" s="575"/>
      <c r="BI293" s="575"/>
      <c r="BJ293" s="575"/>
      <c r="BK293" s="575"/>
      <c r="BL293" s="575"/>
      <c r="BM293" s="575"/>
      <c r="BN293" s="575"/>
      <c r="BO293" s="575"/>
      <c r="BP293" s="575"/>
      <c r="BQ293" s="575"/>
      <c r="BR293" s="575"/>
      <c r="BS293" s="575"/>
      <c r="BT293" s="575"/>
      <c r="BU293" s="575"/>
      <c r="BV293" s="575"/>
      <c r="BW293" s="575"/>
      <c r="BX293" s="267"/>
      <c r="BY293" s="267"/>
      <c r="BZ293" s="267"/>
      <c r="CA293" s="267"/>
      <c r="CB293" s="267"/>
      <c r="CC293" s="240"/>
      <c r="CD293" s="213"/>
      <c r="CE293" s="240"/>
      <c r="CF293" s="240"/>
      <c r="CG293" s="240"/>
      <c r="CH293" s="5"/>
    </row>
    <row r="294" spans="1:86" hidden="1" x14ac:dyDescent="0.2">
      <c r="A294" s="141"/>
      <c r="B294" s="141"/>
      <c r="C294" s="141"/>
      <c r="D294" s="142"/>
      <c r="E294" s="141"/>
      <c r="F294" s="712"/>
      <c r="G294" s="679"/>
      <c r="H294" s="635"/>
      <c r="I294" s="636"/>
      <c r="J294" s="575"/>
      <c r="K294" s="579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  <c r="AO294" s="575"/>
      <c r="AP294" s="575"/>
      <c r="AQ294" s="575"/>
      <c r="AR294" s="575"/>
      <c r="AS294" s="575"/>
      <c r="AT294" s="575"/>
      <c r="AU294" s="575"/>
      <c r="AV294" s="575"/>
      <c r="AW294" s="575"/>
      <c r="AX294" s="575"/>
      <c r="AY294" s="575"/>
      <c r="AZ294" s="575"/>
      <c r="BA294" s="575"/>
      <c r="BB294" s="575"/>
      <c r="BC294" s="575"/>
      <c r="BD294" s="575"/>
      <c r="BE294" s="575"/>
      <c r="BF294" s="575"/>
      <c r="BG294" s="575"/>
      <c r="BH294" s="575"/>
      <c r="BI294" s="575"/>
      <c r="BJ294" s="575"/>
      <c r="BK294" s="575"/>
      <c r="BL294" s="575"/>
      <c r="BM294" s="575"/>
      <c r="BN294" s="575"/>
      <c r="BO294" s="575"/>
      <c r="BP294" s="575"/>
      <c r="BQ294" s="575"/>
      <c r="BR294" s="575"/>
      <c r="BS294" s="575"/>
      <c r="BT294" s="575"/>
      <c r="BU294" s="575"/>
      <c r="BV294" s="575"/>
      <c r="BW294" s="575"/>
      <c r="BX294" s="267"/>
      <c r="BY294" s="267"/>
      <c r="BZ294" s="267"/>
      <c r="CA294" s="267"/>
      <c r="CB294" s="267"/>
      <c r="CC294" s="240"/>
      <c r="CD294" s="213"/>
      <c r="CE294" s="240"/>
      <c r="CF294" s="240"/>
      <c r="CG294" s="240"/>
      <c r="CH294" s="5"/>
    </row>
    <row r="295" spans="1:86" hidden="1" x14ac:dyDescent="0.2">
      <c r="A295" s="141"/>
      <c r="B295" s="141"/>
      <c r="C295" s="141"/>
      <c r="D295" s="142"/>
      <c r="E295" s="141"/>
      <c r="F295" s="712"/>
      <c r="G295" s="679"/>
      <c r="H295" s="635"/>
      <c r="I295" s="636"/>
      <c r="J295" s="575"/>
      <c r="K295" s="579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  <c r="AO295" s="575"/>
      <c r="AP295" s="575"/>
      <c r="AQ295" s="575"/>
      <c r="AR295" s="575"/>
      <c r="AS295" s="575"/>
      <c r="AT295" s="575"/>
      <c r="AU295" s="575"/>
      <c r="AV295" s="575"/>
      <c r="AW295" s="575"/>
      <c r="AX295" s="575"/>
      <c r="AY295" s="575"/>
      <c r="AZ295" s="575"/>
      <c r="BA295" s="575"/>
      <c r="BB295" s="575"/>
      <c r="BC295" s="575"/>
      <c r="BD295" s="575"/>
      <c r="BE295" s="575"/>
      <c r="BF295" s="575"/>
      <c r="BG295" s="575"/>
      <c r="BH295" s="575"/>
      <c r="BI295" s="575"/>
      <c r="BJ295" s="575"/>
      <c r="BK295" s="575"/>
      <c r="BL295" s="575"/>
      <c r="BM295" s="575"/>
      <c r="BN295" s="575"/>
      <c r="BO295" s="575"/>
      <c r="BP295" s="575"/>
      <c r="BQ295" s="575"/>
      <c r="BR295" s="575"/>
      <c r="BS295" s="575"/>
      <c r="BT295" s="575"/>
      <c r="BU295" s="575"/>
      <c r="BV295" s="575"/>
      <c r="BW295" s="575"/>
      <c r="BX295" s="267"/>
      <c r="BY295" s="267"/>
      <c r="BZ295" s="267"/>
      <c r="CA295" s="267"/>
      <c r="CB295" s="267"/>
      <c r="CC295" s="240"/>
      <c r="CD295" s="213"/>
      <c r="CE295" s="240"/>
      <c r="CF295" s="240"/>
      <c r="CG295" s="240"/>
      <c r="CH295" s="5"/>
    </row>
    <row r="296" spans="1:86" hidden="1" x14ac:dyDescent="0.2">
      <c r="A296" s="141"/>
      <c r="B296" s="141"/>
      <c r="C296" s="141"/>
      <c r="D296" s="142"/>
      <c r="E296" s="141"/>
      <c r="F296" s="712"/>
      <c r="G296" s="679"/>
      <c r="H296" s="635"/>
      <c r="I296" s="636"/>
      <c r="J296" s="575"/>
      <c r="K296" s="579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  <c r="AO296" s="575"/>
      <c r="AP296" s="575"/>
      <c r="AQ296" s="575"/>
      <c r="AR296" s="575"/>
      <c r="AS296" s="575"/>
      <c r="AT296" s="575"/>
      <c r="AU296" s="575"/>
      <c r="AV296" s="575"/>
      <c r="AW296" s="575"/>
      <c r="AX296" s="575"/>
      <c r="AY296" s="575"/>
      <c r="AZ296" s="575"/>
      <c r="BA296" s="575"/>
      <c r="BB296" s="575"/>
      <c r="BC296" s="575"/>
      <c r="BD296" s="575"/>
      <c r="BE296" s="575"/>
      <c r="BF296" s="575"/>
      <c r="BG296" s="575"/>
      <c r="BH296" s="575"/>
      <c r="BI296" s="575"/>
      <c r="BJ296" s="575"/>
      <c r="BK296" s="575"/>
      <c r="BL296" s="575"/>
      <c r="BM296" s="575"/>
      <c r="BN296" s="575"/>
      <c r="BO296" s="575"/>
      <c r="BP296" s="575"/>
      <c r="BQ296" s="575"/>
      <c r="BR296" s="575"/>
      <c r="BS296" s="575"/>
      <c r="BT296" s="575"/>
      <c r="BU296" s="575"/>
      <c r="BV296" s="575"/>
      <c r="BW296" s="575"/>
      <c r="BX296" s="267"/>
      <c r="BY296" s="267"/>
      <c r="BZ296" s="267"/>
      <c r="CA296" s="267"/>
      <c r="CB296" s="267"/>
      <c r="CC296" s="240"/>
      <c r="CD296" s="213"/>
      <c r="CE296" s="240"/>
      <c r="CF296" s="240"/>
      <c r="CG296" s="240"/>
      <c r="CH296" s="5"/>
    </row>
    <row r="297" spans="1:86" hidden="1" x14ac:dyDescent="0.2">
      <c r="A297" s="141"/>
      <c r="B297" s="141"/>
      <c r="C297" s="141"/>
      <c r="D297" s="142"/>
      <c r="E297" s="141"/>
      <c r="F297" s="712"/>
      <c r="G297" s="679"/>
      <c r="H297" s="639"/>
      <c r="I297" s="636"/>
      <c r="J297" s="575"/>
      <c r="K297" s="579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  <c r="AO297" s="575"/>
      <c r="AP297" s="575"/>
      <c r="AQ297" s="575"/>
      <c r="AR297" s="575"/>
      <c r="AS297" s="575"/>
      <c r="AT297" s="575"/>
      <c r="AU297" s="575"/>
      <c r="AV297" s="575"/>
      <c r="AW297" s="575"/>
      <c r="AX297" s="575"/>
      <c r="AY297" s="575"/>
      <c r="AZ297" s="575"/>
      <c r="BA297" s="575"/>
      <c r="BB297" s="575"/>
      <c r="BC297" s="575"/>
      <c r="BD297" s="575"/>
      <c r="BE297" s="575"/>
      <c r="BF297" s="575"/>
      <c r="BG297" s="575"/>
      <c r="BH297" s="575"/>
      <c r="BI297" s="575"/>
      <c r="BJ297" s="575"/>
      <c r="BK297" s="575"/>
      <c r="BL297" s="575"/>
      <c r="BM297" s="575"/>
      <c r="BN297" s="575"/>
      <c r="BO297" s="575"/>
      <c r="BP297" s="575"/>
      <c r="BQ297" s="575"/>
      <c r="BR297" s="575"/>
      <c r="BS297" s="575"/>
      <c r="BT297" s="575"/>
      <c r="BU297" s="575"/>
      <c r="BV297" s="575"/>
      <c r="BW297" s="575"/>
      <c r="BX297" s="267"/>
      <c r="BY297" s="267"/>
      <c r="BZ297" s="267"/>
      <c r="CA297" s="267"/>
      <c r="CB297" s="267"/>
      <c r="CC297" s="240"/>
      <c r="CD297" s="213"/>
      <c r="CE297" s="240"/>
      <c r="CF297" s="240"/>
      <c r="CG297" s="240"/>
      <c r="CH297" s="5"/>
    </row>
    <row r="298" spans="1:86" hidden="1" x14ac:dyDescent="0.2">
      <c r="A298" s="141"/>
      <c r="B298" s="141"/>
      <c r="C298" s="141"/>
      <c r="D298" s="142"/>
      <c r="E298" s="141"/>
      <c r="F298" s="712"/>
      <c r="G298" s="679"/>
      <c r="H298" s="639"/>
      <c r="I298" s="636"/>
      <c r="J298" s="575"/>
      <c r="K298" s="579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  <c r="AO298" s="575"/>
      <c r="AP298" s="575"/>
      <c r="AQ298" s="575"/>
      <c r="AR298" s="575"/>
      <c r="AS298" s="575"/>
      <c r="AT298" s="575"/>
      <c r="AU298" s="575"/>
      <c r="AV298" s="575"/>
      <c r="AW298" s="575"/>
      <c r="AX298" s="575"/>
      <c r="AY298" s="575"/>
      <c r="AZ298" s="575"/>
      <c r="BA298" s="575"/>
      <c r="BB298" s="575"/>
      <c r="BC298" s="575"/>
      <c r="BD298" s="575"/>
      <c r="BE298" s="575"/>
      <c r="BF298" s="575"/>
      <c r="BG298" s="575"/>
      <c r="BH298" s="575"/>
      <c r="BI298" s="575"/>
      <c r="BJ298" s="575"/>
      <c r="BK298" s="575"/>
      <c r="BL298" s="575"/>
      <c r="BM298" s="575"/>
      <c r="BN298" s="575"/>
      <c r="BO298" s="575"/>
      <c r="BP298" s="575"/>
      <c r="BQ298" s="575"/>
      <c r="BR298" s="575"/>
      <c r="BS298" s="575"/>
      <c r="BT298" s="575"/>
      <c r="BU298" s="575"/>
      <c r="BV298" s="575"/>
      <c r="BW298" s="575"/>
      <c r="BX298" s="267"/>
      <c r="BY298" s="267"/>
      <c r="BZ298" s="267"/>
      <c r="CA298" s="267"/>
      <c r="CB298" s="267"/>
      <c r="CC298" s="240"/>
      <c r="CD298" s="213"/>
      <c r="CE298" s="240"/>
      <c r="CF298" s="240"/>
      <c r="CG298" s="240"/>
      <c r="CH298" s="5"/>
    </row>
    <row r="299" spans="1:86" hidden="1" x14ac:dyDescent="0.2">
      <c r="A299" s="141"/>
      <c r="B299" s="141"/>
      <c r="C299" s="141"/>
      <c r="D299" s="142"/>
      <c r="E299" s="141"/>
      <c r="F299" s="712"/>
      <c r="G299" s="679"/>
      <c r="H299" s="635"/>
      <c r="I299" s="636"/>
      <c r="J299" s="575"/>
      <c r="K299" s="579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  <c r="AO299" s="575"/>
      <c r="AP299" s="575"/>
      <c r="AQ299" s="575"/>
      <c r="AR299" s="575"/>
      <c r="AS299" s="575"/>
      <c r="AT299" s="575"/>
      <c r="AU299" s="575"/>
      <c r="AV299" s="575"/>
      <c r="AW299" s="575"/>
      <c r="AX299" s="575"/>
      <c r="AY299" s="575"/>
      <c r="AZ299" s="575"/>
      <c r="BA299" s="575"/>
      <c r="BB299" s="575"/>
      <c r="BC299" s="575"/>
      <c r="BD299" s="575"/>
      <c r="BE299" s="575"/>
      <c r="BF299" s="575"/>
      <c r="BG299" s="575"/>
      <c r="BH299" s="575"/>
      <c r="BI299" s="575"/>
      <c r="BJ299" s="575"/>
      <c r="BK299" s="575"/>
      <c r="BL299" s="575"/>
      <c r="BM299" s="575"/>
      <c r="BN299" s="575"/>
      <c r="BO299" s="575"/>
      <c r="BP299" s="575"/>
      <c r="BQ299" s="575"/>
      <c r="BR299" s="575"/>
      <c r="BS299" s="575"/>
      <c r="BT299" s="575"/>
      <c r="BU299" s="575"/>
      <c r="BV299" s="575"/>
      <c r="BW299" s="575"/>
      <c r="BX299" s="267"/>
      <c r="BY299" s="267"/>
      <c r="BZ299" s="267"/>
      <c r="CA299" s="267"/>
      <c r="CB299" s="267"/>
      <c r="CC299" s="240"/>
      <c r="CD299" s="213"/>
      <c r="CE299" s="240"/>
      <c r="CF299" s="240"/>
      <c r="CG299" s="240"/>
      <c r="CH299" s="5"/>
    </row>
    <row r="300" spans="1:86" hidden="1" x14ac:dyDescent="0.2">
      <c r="A300" s="141"/>
      <c r="B300" s="141"/>
      <c r="C300" s="141"/>
      <c r="D300" s="142"/>
      <c r="E300" s="141"/>
      <c r="F300" s="712"/>
      <c r="G300" s="679"/>
      <c r="H300" s="635"/>
      <c r="I300" s="636"/>
      <c r="J300" s="575"/>
      <c r="K300" s="579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  <c r="AO300" s="575"/>
      <c r="AP300" s="575"/>
      <c r="AQ300" s="575"/>
      <c r="AR300" s="575"/>
      <c r="AS300" s="575"/>
      <c r="AT300" s="575"/>
      <c r="AU300" s="575"/>
      <c r="AV300" s="575"/>
      <c r="AW300" s="575"/>
      <c r="AX300" s="575"/>
      <c r="AY300" s="575"/>
      <c r="AZ300" s="575"/>
      <c r="BA300" s="575"/>
      <c r="BB300" s="575"/>
      <c r="BC300" s="575"/>
      <c r="BD300" s="575"/>
      <c r="BE300" s="575"/>
      <c r="BF300" s="575"/>
      <c r="BG300" s="575"/>
      <c r="BH300" s="575"/>
      <c r="BI300" s="575"/>
      <c r="BJ300" s="575"/>
      <c r="BK300" s="575"/>
      <c r="BL300" s="575"/>
      <c r="BM300" s="575"/>
      <c r="BN300" s="575"/>
      <c r="BO300" s="575"/>
      <c r="BP300" s="575"/>
      <c r="BQ300" s="575"/>
      <c r="BR300" s="575"/>
      <c r="BS300" s="575"/>
      <c r="BT300" s="575"/>
      <c r="BU300" s="575"/>
      <c r="BV300" s="575"/>
      <c r="BW300" s="575"/>
      <c r="BX300" s="267"/>
      <c r="BY300" s="267"/>
      <c r="BZ300" s="267"/>
      <c r="CA300" s="267"/>
      <c r="CB300" s="267"/>
      <c r="CC300" s="240"/>
      <c r="CD300" s="213"/>
      <c r="CE300" s="240"/>
      <c r="CF300" s="240"/>
      <c r="CG300" s="240"/>
      <c r="CH300" s="5"/>
    </row>
    <row r="301" spans="1:86" hidden="1" x14ac:dyDescent="0.2">
      <c r="A301" s="141"/>
      <c r="B301" s="141"/>
      <c r="C301" s="141"/>
      <c r="D301" s="142"/>
      <c r="E301" s="141"/>
      <c r="F301" s="712"/>
      <c r="G301" s="679"/>
      <c r="H301" s="635"/>
      <c r="I301" s="636"/>
      <c r="J301" s="575"/>
      <c r="K301" s="579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  <c r="AO301" s="575"/>
      <c r="AP301" s="575"/>
      <c r="AQ301" s="575"/>
      <c r="AR301" s="575"/>
      <c r="AS301" s="575"/>
      <c r="AT301" s="575"/>
      <c r="AU301" s="575"/>
      <c r="AV301" s="575"/>
      <c r="AW301" s="575"/>
      <c r="AX301" s="575"/>
      <c r="AY301" s="575"/>
      <c r="AZ301" s="575"/>
      <c r="BA301" s="575"/>
      <c r="BB301" s="575"/>
      <c r="BC301" s="575"/>
      <c r="BD301" s="575"/>
      <c r="BE301" s="575"/>
      <c r="BF301" s="575"/>
      <c r="BG301" s="575"/>
      <c r="BH301" s="575"/>
      <c r="BI301" s="575"/>
      <c r="BJ301" s="575"/>
      <c r="BK301" s="575"/>
      <c r="BL301" s="575"/>
      <c r="BM301" s="575"/>
      <c r="BN301" s="575"/>
      <c r="BO301" s="575"/>
      <c r="BP301" s="575"/>
      <c r="BQ301" s="575"/>
      <c r="BR301" s="575"/>
      <c r="BS301" s="575"/>
      <c r="BT301" s="575"/>
      <c r="BU301" s="575"/>
      <c r="BV301" s="575"/>
      <c r="BW301" s="575"/>
      <c r="BX301" s="267"/>
      <c r="BY301" s="267"/>
      <c r="BZ301" s="267"/>
      <c r="CA301" s="267"/>
      <c r="CB301" s="267"/>
      <c r="CC301" s="240"/>
      <c r="CD301" s="213"/>
      <c r="CE301" s="240"/>
      <c r="CF301" s="240"/>
      <c r="CG301" s="240"/>
      <c r="CH301" s="5"/>
    </row>
    <row r="302" spans="1:86" hidden="1" x14ac:dyDescent="0.2">
      <c r="A302" s="146"/>
      <c r="B302" s="146"/>
      <c r="C302" s="146"/>
      <c r="D302" s="147"/>
      <c r="E302" s="146"/>
      <c r="F302" s="717"/>
      <c r="G302" s="718"/>
      <c r="H302" s="642"/>
      <c r="I302" s="719"/>
      <c r="J302" s="575"/>
      <c r="K302" s="579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  <c r="AO302" s="575"/>
      <c r="AP302" s="575"/>
      <c r="AQ302" s="575"/>
      <c r="AR302" s="575"/>
      <c r="AS302" s="575"/>
      <c r="AT302" s="575"/>
      <c r="AU302" s="575"/>
      <c r="AV302" s="575"/>
      <c r="AW302" s="575"/>
      <c r="AX302" s="575"/>
      <c r="AY302" s="575"/>
      <c r="AZ302" s="575"/>
      <c r="BA302" s="575"/>
      <c r="BB302" s="575"/>
      <c r="BC302" s="575"/>
      <c r="BD302" s="575"/>
      <c r="BE302" s="575"/>
      <c r="BF302" s="575"/>
      <c r="BG302" s="575"/>
      <c r="BH302" s="575"/>
      <c r="BI302" s="575"/>
      <c r="BJ302" s="575"/>
      <c r="BK302" s="575"/>
      <c r="BL302" s="575"/>
      <c r="BM302" s="575"/>
      <c r="BN302" s="575"/>
      <c r="BO302" s="575"/>
      <c r="BP302" s="575"/>
      <c r="BQ302" s="575"/>
      <c r="BR302" s="575"/>
      <c r="BS302" s="575"/>
      <c r="BT302" s="575"/>
      <c r="BU302" s="575"/>
      <c r="BV302" s="575"/>
      <c r="BW302" s="575"/>
      <c r="BX302" s="267"/>
      <c r="BY302" s="267"/>
      <c r="BZ302" s="267"/>
      <c r="CA302" s="267"/>
      <c r="CB302" s="267"/>
      <c r="CC302" s="240"/>
      <c r="CD302" s="213"/>
      <c r="CE302" s="240"/>
      <c r="CF302" s="240"/>
      <c r="CG302" s="240"/>
      <c r="CH302" s="5"/>
    </row>
    <row r="303" spans="1:86" hidden="1" x14ac:dyDescent="0.2">
      <c r="A303" s="146"/>
      <c r="B303" s="146"/>
      <c r="C303" s="146"/>
      <c r="D303" s="147"/>
      <c r="E303" s="146"/>
      <c r="F303" s="717"/>
      <c r="G303" s="718"/>
      <c r="H303" s="642"/>
      <c r="I303" s="719"/>
      <c r="J303" s="575"/>
      <c r="K303" s="579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  <c r="AO303" s="575"/>
      <c r="AP303" s="575"/>
      <c r="AQ303" s="575"/>
      <c r="AR303" s="575"/>
      <c r="AS303" s="575"/>
      <c r="AT303" s="575"/>
      <c r="AU303" s="575"/>
      <c r="AV303" s="575"/>
      <c r="AW303" s="575"/>
      <c r="AX303" s="575"/>
      <c r="AY303" s="575"/>
      <c r="AZ303" s="575"/>
      <c r="BA303" s="575"/>
      <c r="BB303" s="575"/>
      <c r="BC303" s="575"/>
      <c r="BD303" s="575"/>
      <c r="BE303" s="575"/>
      <c r="BF303" s="575"/>
      <c r="BG303" s="575"/>
      <c r="BH303" s="575"/>
      <c r="BI303" s="575"/>
      <c r="BJ303" s="575"/>
      <c r="BK303" s="575"/>
      <c r="BL303" s="575"/>
      <c r="BM303" s="575"/>
      <c r="BN303" s="575"/>
      <c r="BO303" s="575"/>
      <c r="BP303" s="575"/>
      <c r="BQ303" s="575"/>
      <c r="BR303" s="575"/>
      <c r="BS303" s="575"/>
      <c r="BT303" s="575"/>
      <c r="BU303" s="575"/>
      <c r="BV303" s="575"/>
      <c r="BW303" s="575"/>
      <c r="BX303" s="267"/>
      <c r="BY303" s="267"/>
      <c r="BZ303" s="267"/>
      <c r="CA303" s="267"/>
      <c r="CB303" s="267"/>
      <c r="CC303" s="240"/>
      <c r="CD303" s="213"/>
      <c r="CE303" s="240"/>
      <c r="CF303" s="240"/>
      <c r="CG303" s="240"/>
      <c r="CH303" s="5"/>
    </row>
    <row r="304" spans="1:86" hidden="1" x14ac:dyDescent="0.2">
      <c r="A304" s="23"/>
      <c r="B304" s="29"/>
      <c r="C304" s="23"/>
      <c r="D304" s="23"/>
      <c r="E304" s="23"/>
      <c r="F304" s="597"/>
      <c r="G304" s="599"/>
      <c r="H304" s="605"/>
      <c r="I304" s="658"/>
      <c r="J304" s="575"/>
      <c r="K304" s="579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  <c r="AO304" s="575"/>
      <c r="AP304" s="575"/>
      <c r="AQ304" s="575"/>
      <c r="AR304" s="575"/>
      <c r="AS304" s="575"/>
      <c r="AT304" s="575"/>
      <c r="AU304" s="575"/>
      <c r="AV304" s="575"/>
      <c r="AW304" s="575"/>
      <c r="AX304" s="575"/>
      <c r="AY304" s="575"/>
      <c r="AZ304" s="575"/>
      <c r="BA304" s="575"/>
      <c r="BB304" s="575"/>
      <c r="BC304" s="575"/>
      <c r="BD304" s="575"/>
      <c r="BE304" s="575"/>
      <c r="BF304" s="575"/>
      <c r="BG304" s="575"/>
      <c r="BH304" s="575"/>
      <c r="BI304" s="575"/>
      <c r="BJ304" s="575"/>
      <c r="BK304" s="575"/>
      <c r="BL304" s="575"/>
      <c r="BM304" s="575"/>
      <c r="BN304" s="575"/>
      <c r="BO304" s="575"/>
      <c r="BP304" s="575"/>
      <c r="BQ304" s="575"/>
      <c r="BR304" s="575"/>
      <c r="BS304" s="575"/>
      <c r="BT304" s="575"/>
      <c r="BU304" s="575"/>
      <c r="BV304" s="575"/>
      <c r="BW304" s="575"/>
      <c r="BX304" s="267"/>
      <c r="BY304" s="267"/>
      <c r="BZ304" s="267"/>
      <c r="CA304" s="267"/>
      <c r="CB304" s="267"/>
      <c r="CC304" s="240"/>
      <c r="CD304" s="213"/>
      <c r="CE304" s="240"/>
      <c r="CF304" s="240"/>
      <c r="CG304" s="240"/>
      <c r="CH304" s="5"/>
    </row>
    <row r="305" spans="1:86" hidden="1" x14ac:dyDescent="0.2">
      <c r="A305" s="23"/>
      <c r="B305" s="23"/>
      <c r="C305" s="51"/>
      <c r="D305" s="112"/>
      <c r="E305" s="22"/>
      <c r="F305" s="682"/>
      <c r="G305" s="694"/>
      <c r="H305" s="600"/>
      <c r="I305" s="682"/>
      <c r="J305" s="575"/>
      <c r="K305" s="579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  <c r="AO305" s="575"/>
      <c r="AP305" s="575"/>
      <c r="AQ305" s="575"/>
      <c r="AR305" s="575"/>
      <c r="AS305" s="575"/>
      <c r="AT305" s="575"/>
      <c r="AU305" s="575"/>
      <c r="AV305" s="575"/>
      <c r="AW305" s="575"/>
      <c r="AX305" s="575"/>
      <c r="AY305" s="575"/>
      <c r="AZ305" s="575"/>
      <c r="BA305" s="575"/>
      <c r="BB305" s="575"/>
      <c r="BC305" s="575"/>
      <c r="BD305" s="575"/>
      <c r="BE305" s="575"/>
      <c r="BF305" s="575"/>
      <c r="BG305" s="575"/>
      <c r="BH305" s="575"/>
      <c r="BI305" s="575"/>
      <c r="BJ305" s="575"/>
      <c r="BK305" s="575"/>
      <c r="BL305" s="575"/>
      <c r="BM305" s="575"/>
      <c r="BN305" s="575"/>
      <c r="BO305" s="575"/>
      <c r="BP305" s="575"/>
      <c r="BQ305" s="575"/>
      <c r="BR305" s="575"/>
      <c r="BS305" s="575"/>
      <c r="BT305" s="575"/>
      <c r="BU305" s="575"/>
      <c r="BV305" s="575"/>
      <c r="BW305" s="575"/>
      <c r="BX305" s="267"/>
      <c r="BY305" s="267"/>
      <c r="BZ305" s="267"/>
      <c r="CA305" s="267"/>
      <c r="CB305" s="267"/>
      <c r="CC305" s="240"/>
      <c r="CD305" s="213"/>
      <c r="CE305" s="240"/>
      <c r="CF305" s="240"/>
      <c r="CG305" s="240"/>
      <c r="CH305" s="5"/>
    </row>
    <row r="306" spans="1:86" hidden="1" x14ac:dyDescent="0.2">
      <c r="A306" s="23"/>
      <c r="B306" s="23"/>
      <c r="C306" s="51"/>
      <c r="D306" s="121"/>
      <c r="E306" s="23"/>
      <c r="F306" s="597"/>
      <c r="G306" s="599"/>
      <c r="H306" s="605"/>
      <c r="I306" s="658"/>
      <c r="J306" s="579"/>
      <c r="K306" s="579"/>
      <c r="L306" s="575"/>
      <c r="M306" s="575"/>
      <c r="N306" s="575"/>
      <c r="O306" s="579"/>
      <c r="P306" s="579"/>
      <c r="Q306" s="575"/>
      <c r="R306" s="575"/>
      <c r="S306" s="575"/>
      <c r="T306" s="575"/>
      <c r="U306" s="579"/>
      <c r="V306" s="575"/>
      <c r="W306" s="575"/>
      <c r="X306" s="575"/>
      <c r="Y306" s="575"/>
      <c r="Z306" s="575"/>
      <c r="AA306" s="579"/>
      <c r="AB306" s="575"/>
      <c r="AC306" s="575"/>
      <c r="AD306" s="575"/>
      <c r="AE306" s="575"/>
      <c r="AF306" s="575"/>
      <c r="AG306" s="579"/>
      <c r="AH306" s="575"/>
      <c r="AI306" s="575"/>
      <c r="AJ306" s="575"/>
      <c r="AK306" s="575"/>
      <c r="AL306" s="575"/>
      <c r="AM306" s="579"/>
      <c r="AN306" s="575"/>
      <c r="AO306" s="575"/>
      <c r="AP306" s="575"/>
      <c r="AQ306" s="575"/>
      <c r="AR306" s="575"/>
      <c r="AS306" s="579"/>
      <c r="AT306" s="575"/>
      <c r="AU306" s="575"/>
      <c r="AV306" s="575"/>
      <c r="AW306" s="575"/>
      <c r="AX306" s="575"/>
      <c r="AY306" s="579"/>
      <c r="AZ306" s="575"/>
      <c r="BA306" s="575"/>
      <c r="BB306" s="575"/>
      <c r="BC306" s="575"/>
      <c r="BD306" s="575"/>
      <c r="BE306" s="579"/>
      <c r="BF306" s="575"/>
      <c r="BG306" s="575"/>
      <c r="BH306" s="575"/>
      <c r="BI306" s="575"/>
      <c r="BJ306" s="575"/>
      <c r="BK306" s="579"/>
      <c r="BL306" s="575"/>
      <c r="BM306" s="575"/>
      <c r="BN306" s="575"/>
      <c r="BO306" s="575"/>
      <c r="BP306" s="575"/>
      <c r="BQ306" s="579"/>
      <c r="BR306" s="575"/>
      <c r="BS306" s="575"/>
      <c r="BT306" s="575"/>
      <c r="BU306" s="575"/>
      <c r="BV306" s="575"/>
      <c r="BW306" s="579"/>
      <c r="BX306" s="267"/>
      <c r="BY306" s="267"/>
      <c r="BZ306" s="267"/>
      <c r="CA306" s="267"/>
      <c r="CB306" s="267"/>
      <c r="CC306" s="241"/>
      <c r="CD306" s="214"/>
      <c r="CE306" s="240"/>
      <c r="CF306" s="240"/>
      <c r="CG306" s="240"/>
      <c r="CH306" s="5"/>
    </row>
    <row r="307" spans="1:86" hidden="1" x14ac:dyDescent="0.2">
      <c r="A307" s="23"/>
      <c r="B307" s="23"/>
      <c r="C307" s="51"/>
      <c r="D307" s="121"/>
      <c r="E307" s="23"/>
      <c r="F307" s="597"/>
      <c r="G307" s="694"/>
      <c r="H307" s="645"/>
      <c r="I307" s="624"/>
      <c r="J307" s="579"/>
      <c r="K307" s="579"/>
      <c r="L307" s="575"/>
      <c r="M307" s="575"/>
      <c r="N307" s="575"/>
      <c r="O307" s="579"/>
      <c r="P307" s="579"/>
      <c r="Q307" s="575"/>
      <c r="R307" s="575"/>
      <c r="S307" s="575"/>
      <c r="T307" s="575"/>
      <c r="U307" s="579"/>
      <c r="V307" s="575"/>
      <c r="W307" s="575"/>
      <c r="X307" s="575"/>
      <c r="Y307" s="575"/>
      <c r="Z307" s="575"/>
      <c r="AA307" s="579"/>
      <c r="AB307" s="575"/>
      <c r="AC307" s="575"/>
      <c r="AD307" s="575"/>
      <c r="AE307" s="575"/>
      <c r="AF307" s="575"/>
      <c r="AG307" s="579"/>
      <c r="AH307" s="575"/>
      <c r="AI307" s="575"/>
      <c r="AJ307" s="575"/>
      <c r="AK307" s="575"/>
      <c r="AL307" s="575"/>
      <c r="AM307" s="579"/>
      <c r="AN307" s="575"/>
      <c r="AO307" s="575"/>
      <c r="AP307" s="575"/>
      <c r="AQ307" s="575"/>
      <c r="AR307" s="575"/>
      <c r="AS307" s="579"/>
      <c r="AT307" s="575"/>
      <c r="AU307" s="575"/>
      <c r="AV307" s="575"/>
      <c r="AW307" s="575"/>
      <c r="AX307" s="575"/>
      <c r="AY307" s="579"/>
      <c r="AZ307" s="575"/>
      <c r="BA307" s="575"/>
      <c r="BB307" s="575"/>
      <c r="BC307" s="575"/>
      <c r="BD307" s="575"/>
      <c r="BE307" s="579"/>
      <c r="BF307" s="575"/>
      <c r="BG307" s="575"/>
      <c r="BH307" s="575"/>
      <c r="BI307" s="575"/>
      <c r="BJ307" s="575"/>
      <c r="BK307" s="579"/>
      <c r="BL307" s="575"/>
      <c r="BM307" s="575"/>
      <c r="BN307" s="575"/>
      <c r="BO307" s="575"/>
      <c r="BP307" s="575"/>
      <c r="BQ307" s="579"/>
      <c r="BR307" s="575"/>
      <c r="BS307" s="575"/>
      <c r="BT307" s="575"/>
      <c r="BU307" s="575"/>
      <c r="BV307" s="575"/>
      <c r="BW307" s="579"/>
      <c r="BX307" s="267"/>
      <c r="BY307" s="267"/>
      <c r="BZ307" s="267"/>
      <c r="CA307" s="267"/>
      <c r="CB307" s="267"/>
      <c r="CC307" s="241"/>
      <c r="CD307" s="214"/>
      <c r="CE307" s="240"/>
      <c r="CF307" s="240"/>
      <c r="CG307" s="240"/>
      <c r="CH307" s="5"/>
    </row>
    <row r="308" spans="1:86" hidden="1" x14ac:dyDescent="0.2">
      <c r="A308" s="22"/>
      <c r="B308" s="22"/>
      <c r="C308" s="22"/>
      <c r="D308" s="34"/>
      <c r="E308" s="22"/>
      <c r="F308" s="607"/>
      <c r="G308" s="620"/>
      <c r="H308" s="609"/>
      <c r="I308" s="601"/>
      <c r="J308" s="579"/>
      <c r="K308" s="579"/>
      <c r="L308" s="575"/>
      <c r="M308" s="575"/>
      <c r="N308" s="579"/>
      <c r="O308" s="579"/>
      <c r="P308" s="579"/>
      <c r="Q308" s="575"/>
      <c r="R308" s="579"/>
      <c r="S308" s="575"/>
      <c r="T308" s="579"/>
      <c r="U308" s="579"/>
      <c r="V308" s="579"/>
      <c r="W308" s="575"/>
      <c r="X308" s="579"/>
      <c r="Y308" s="575"/>
      <c r="Z308" s="579"/>
      <c r="AA308" s="579"/>
      <c r="AB308" s="579"/>
      <c r="AC308" s="575"/>
      <c r="AD308" s="579"/>
      <c r="AE308" s="575"/>
      <c r="AF308" s="579"/>
      <c r="AG308" s="579"/>
      <c r="AH308" s="579"/>
      <c r="AI308" s="575"/>
      <c r="AJ308" s="579"/>
      <c r="AK308" s="575"/>
      <c r="AL308" s="579"/>
      <c r="AM308" s="579"/>
      <c r="AN308" s="579"/>
      <c r="AO308" s="575"/>
      <c r="AP308" s="579"/>
      <c r="AQ308" s="575"/>
      <c r="AR308" s="579"/>
      <c r="AS308" s="579"/>
      <c r="AT308" s="579"/>
      <c r="AU308" s="575"/>
      <c r="AV308" s="579"/>
      <c r="AW308" s="575"/>
      <c r="AX308" s="579"/>
      <c r="AY308" s="579"/>
      <c r="AZ308" s="579"/>
      <c r="BA308" s="575"/>
      <c r="BB308" s="579"/>
      <c r="BC308" s="575"/>
      <c r="BD308" s="579"/>
      <c r="BE308" s="579"/>
      <c r="BF308" s="579"/>
      <c r="BG308" s="575"/>
      <c r="BH308" s="579"/>
      <c r="BI308" s="575"/>
      <c r="BJ308" s="579"/>
      <c r="BK308" s="579"/>
      <c r="BL308" s="579"/>
      <c r="BM308" s="575"/>
      <c r="BN308" s="579"/>
      <c r="BO308" s="575"/>
      <c r="BP308" s="579"/>
      <c r="BQ308" s="579"/>
      <c r="BR308" s="579"/>
      <c r="BS308" s="575"/>
      <c r="BT308" s="579"/>
      <c r="BU308" s="575"/>
      <c r="BV308" s="579"/>
      <c r="BW308" s="579"/>
      <c r="BX308" s="268"/>
      <c r="BY308" s="267"/>
      <c r="BZ308" s="268"/>
      <c r="CA308" s="267"/>
      <c r="CB308" s="268"/>
      <c r="CC308" s="241"/>
      <c r="CD308" s="214"/>
      <c r="CE308" s="240"/>
      <c r="CF308" s="240"/>
      <c r="CG308" s="241"/>
      <c r="CH308" s="5"/>
    </row>
    <row r="309" spans="1:86" hidden="1" x14ac:dyDescent="0.2">
      <c r="A309" s="105"/>
      <c r="B309" s="105"/>
      <c r="C309" s="105"/>
      <c r="D309" s="107"/>
      <c r="E309" s="105"/>
      <c r="F309" s="677"/>
      <c r="G309" s="678"/>
      <c r="H309" s="661"/>
      <c r="I309" s="629"/>
      <c r="J309" s="629"/>
      <c r="K309" s="629"/>
      <c r="L309" s="629"/>
      <c r="M309" s="629"/>
      <c r="N309" s="629"/>
      <c r="O309" s="629"/>
      <c r="P309" s="629"/>
      <c r="Q309" s="629"/>
      <c r="R309" s="629"/>
      <c r="S309" s="629"/>
      <c r="T309" s="629"/>
      <c r="U309" s="629"/>
      <c r="V309" s="629"/>
      <c r="W309" s="629"/>
      <c r="X309" s="629"/>
      <c r="Y309" s="629"/>
      <c r="Z309" s="629"/>
      <c r="AA309" s="629"/>
      <c r="AB309" s="629"/>
      <c r="AC309" s="629"/>
      <c r="AD309" s="629"/>
      <c r="AE309" s="629"/>
      <c r="AF309" s="629"/>
      <c r="AG309" s="629"/>
      <c r="AH309" s="629"/>
      <c r="AI309" s="629"/>
      <c r="AJ309" s="629"/>
      <c r="AK309" s="629"/>
      <c r="AL309" s="629"/>
      <c r="AM309" s="629"/>
      <c r="AN309" s="629"/>
      <c r="AO309" s="629"/>
      <c r="AP309" s="629"/>
      <c r="AQ309" s="629"/>
      <c r="AR309" s="629"/>
      <c r="AS309" s="629"/>
      <c r="AT309" s="629"/>
      <c r="AU309" s="629"/>
      <c r="AV309" s="629"/>
      <c r="AW309" s="629"/>
      <c r="AX309" s="629"/>
      <c r="AY309" s="629"/>
      <c r="AZ309" s="629"/>
      <c r="BA309" s="629"/>
      <c r="BB309" s="629"/>
      <c r="BC309" s="629"/>
      <c r="BD309" s="629"/>
      <c r="BE309" s="629"/>
      <c r="BF309" s="629"/>
      <c r="BG309" s="629"/>
      <c r="BH309" s="629"/>
      <c r="BI309" s="629"/>
      <c r="BJ309" s="629"/>
      <c r="BK309" s="629"/>
      <c r="BL309" s="629"/>
      <c r="BM309" s="629"/>
      <c r="BN309" s="629"/>
      <c r="BO309" s="629"/>
      <c r="BP309" s="629"/>
      <c r="BQ309" s="629"/>
      <c r="BR309" s="629"/>
      <c r="BS309" s="629"/>
      <c r="BT309" s="629"/>
      <c r="BU309" s="629"/>
      <c r="BV309" s="629"/>
      <c r="BW309" s="629"/>
      <c r="BX309" s="269"/>
      <c r="BY309" s="269"/>
      <c r="BZ309" s="269"/>
      <c r="CA309" s="269"/>
      <c r="CB309" s="269"/>
      <c r="CC309" s="242"/>
      <c r="CD309" s="215"/>
      <c r="CE309" s="242"/>
      <c r="CF309" s="242"/>
      <c r="CG309" s="242"/>
      <c r="CH309" s="5"/>
    </row>
    <row r="310" spans="1:86" hidden="1" x14ac:dyDescent="0.2">
      <c r="A310" s="141"/>
      <c r="B310" s="141"/>
      <c r="C310" s="141"/>
      <c r="D310" s="142"/>
      <c r="E310" s="141"/>
      <c r="F310" s="712"/>
      <c r="G310" s="713"/>
      <c r="H310" s="639"/>
      <c r="I310" s="714"/>
      <c r="J310" s="579"/>
      <c r="K310" s="579"/>
      <c r="L310" s="575"/>
      <c r="M310" s="575"/>
      <c r="N310" s="575"/>
      <c r="O310" s="579"/>
      <c r="P310" s="579"/>
      <c r="Q310" s="575"/>
      <c r="R310" s="575"/>
      <c r="S310" s="575"/>
      <c r="T310" s="575"/>
      <c r="U310" s="579"/>
      <c r="V310" s="575"/>
      <c r="W310" s="575"/>
      <c r="X310" s="575"/>
      <c r="Y310" s="575"/>
      <c r="Z310" s="575"/>
      <c r="AA310" s="579"/>
      <c r="AB310" s="575"/>
      <c r="AC310" s="575"/>
      <c r="AD310" s="575"/>
      <c r="AE310" s="575"/>
      <c r="AF310" s="575"/>
      <c r="AG310" s="579"/>
      <c r="AH310" s="575"/>
      <c r="AI310" s="575"/>
      <c r="AJ310" s="575"/>
      <c r="AK310" s="575"/>
      <c r="AL310" s="575"/>
      <c r="AM310" s="579"/>
      <c r="AN310" s="575"/>
      <c r="AO310" s="575"/>
      <c r="AP310" s="575"/>
      <c r="AQ310" s="575"/>
      <c r="AR310" s="575"/>
      <c r="AS310" s="579"/>
      <c r="AT310" s="575"/>
      <c r="AU310" s="575"/>
      <c r="AV310" s="575"/>
      <c r="AW310" s="575"/>
      <c r="AX310" s="575"/>
      <c r="AY310" s="579"/>
      <c r="AZ310" s="575"/>
      <c r="BA310" s="575"/>
      <c r="BB310" s="575"/>
      <c r="BC310" s="575"/>
      <c r="BD310" s="575"/>
      <c r="BE310" s="579"/>
      <c r="BF310" s="575"/>
      <c r="BG310" s="575"/>
      <c r="BH310" s="575"/>
      <c r="BI310" s="575"/>
      <c r="BJ310" s="575"/>
      <c r="BK310" s="579"/>
      <c r="BL310" s="575"/>
      <c r="BM310" s="575"/>
      <c r="BN310" s="575"/>
      <c r="BO310" s="575"/>
      <c r="BP310" s="575"/>
      <c r="BQ310" s="579"/>
      <c r="BR310" s="575"/>
      <c r="BS310" s="575"/>
      <c r="BT310" s="575"/>
      <c r="BU310" s="575"/>
      <c r="BV310" s="575"/>
      <c r="BW310" s="579"/>
      <c r="BX310" s="267"/>
      <c r="BY310" s="267"/>
      <c r="BZ310" s="267"/>
      <c r="CA310" s="267"/>
      <c r="CB310" s="267"/>
      <c r="CC310" s="241"/>
      <c r="CD310" s="214"/>
      <c r="CE310" s="240"/>
      <c r="CF310" s="240"/>
      <c r="CG310" s="240"/>
      <c r="CH310" s="5"/>
    </row>
    <row r="311" spans="1:86" hidden="1" x14ac:dyDescent="0.2">
      <c r="A311" s="141"/>
      <c r="B311" s="141"/>
      <c r="C311" s="141"/>
      <c r="D311" s="142"/>
      <c r="E311" s="141"/>
      <c r="F311" s="712"/>
      <c r="G311" s="679"/>
      <c r="H311" s="635"/>
      <c r="I311" s="715"/>
      <c r="J311" s="579"/>
      <c r="K311" s="579"/>
      <c r="L311" s="575"/>
      <c r="M311" s="575"/>
      <c r="N311" s="575"/>
      <c r="O311" s="579"/>
      <c r="P311" s="579"/>
      <c r="Q311" s="575"/>
      <c r="R311" s="575"/>
      <c r="S311" s="575"/>
      <c r="T311" s="575"/>
      <c r="U311" s="579"/>
      <c r="V311" s="575"/>
      <c r="W311" s="575"/>
      <c r="X311" s="575"/>
      <c r="Y311" s="575"/>
      <c r="Z311" s="575"/>
      <c r="AA311" s="579"/>
      <c r="AB311" s="575"/>
      <c r="AC311" s="575"/>
      <c r="AD311" s="575"/>
      <c r="AE311" s="575"/>
      <c r="AF311" s="575"/>
      <c r="AG311" s="579"/>
      <c r="AH311" s="575"/>
      <c r="AI311" s="575"/>
      <c r="AJ311" s="575"/>
      <c r="AK311" s="575"/>
      <c r="AL311" s="575"/>
      <c r="AM311" s="579"/>
      <c r="AN311" s="575"/>
      <c r="AO311" s="575"/>
      <c r="AP311" s="575"/>
      <c r="AQ311" s="575"/>
      <c r="AR311" s="575"/>
      <c r="AS311" s="579"/>
      <c r="AT311" s="575"/>
      <c r="AU311" s="575"/>
      <c r="AV311" s="575"/>
      <c r="AW311" s="575"/>
      <c r="AX311" s="575"/>
      <c r="AY311" s="579"/>
      <c r="AZ311" s="575"/>
      <c r="BA311" s="575"/>
      <c r="BB311" s="575"/>
      <c r="BC311" s="575"/>
      <c r="BD311" s="575"/>
      <c r="BE311" s="579"/>
      <c r="BF311" s="575"/>
      <c r="BG311" s="575"/>
      <c r="BH311" s="575"/>
      <c r="BI311" s="575"/>
      <c r="BJ311" s="575"/>
      <c r="BK311" s="579"/>
      <c r="BL311" s="575"/>
      <c r="BM311" s="575"/>
      <c r="BN311" s="575"/>
      <c r="BO311" s="575"/>
      <c r="BP311" s="575"/>
      <c r="BQ311" s="579"/>
      <c r="BR311" s="575"/>
      <c r="BS311" s="575"/>
      <c r="BT311" s="575"/>
      <c r="BU311" s="575"/>
      <c r="BV311" s="575"/>
      <c r="BW311" s="579"/>
      <c r="BX311" s="267"/>
      <c r="BY311" s="267"/>
      <c r="BZ311" s="267"/>
      <c r="CA311" s="267"/>
      <c r="CB311" s="267"/>
      <c r="CC311" s="241"/>
      <c r="CD311" s="214"/>
      <c r="CE311" s="240"/>
      <c r="CF311" s="240"/>
      <c r="CG311" s="240"/>
      <c r="CH311" s="5"/>
    </row>
    <row r="312" spans="1:86" hidden="1" x14ac:dyDescent="0.2">
      <c r="A312" s="141"/>
      <c r="B312" s="141"/>
      <c r="C312" s="141"/>
      <c r="D312" s="142"/>
      <c r="E312" s="141"/>
      <c r="F312" s="712"/>
      <c r="G312" s="679"/>
      <c r="H312" s="639"/>
      <c r="I312" s="714"/>
      <c r="J312" s="579"/>
      <c r="K312" s="579"/>
      <c r="L312" s="575"/>
      <c r="M312" s="575"/>
      <c r="N312" s="575"/>
      <c r="O312" s="579"/>
      <c r="P312" s="579"/>
      <c r="Q312" s="575"/>
      <c r="R312" s="575"/>
      <c r="S312" s="575"/>
      <c r="T312" s="575"/>
      <c r="U312" s="579"/>
      <c r="V312" s="575"/>
      <c r="W312" s="575"/>
      <c r="X312" s="575"/>
      <c r="Y312" s="575"/>
      <c r="Z312" s="575"/>
      <c r="AA312" s="579"/>
      <c r="AB312" s="575"/>
      <c r="AC312" s="575"/>
      <c r="AD312" s="575"/>
      <c r="AE312" s="575"/>
      <c r="AF312" s="575"/>
      <c r="AG312" s="579"/>
      <c r="AH312" s="575"/>
      <c r="AI312" s="575"/>
      <c r="AJ312" s="575"/>
      <c r="AK312" s="575"/>
      <c r="AL312" s="575"/>
      <c r="AM312" s="579"/>
      <c r="AN312" s="575"/>
      <c r="AO312" s="575"/>
      <c r="AP312" s="575"/>
      <c r="AQ312" s="575"/>
      <c r="AR312" s="575"/>
      <c r="AS312" s="579"/>
      <c r="AT312" s="575"/>
      <c r="AU312" s="575"/>
      <c r="AV312" s="575"/>
      <c r="AW312" s="575"/>
      <c r="AX312" s="575"/>
      <c r="AY312" s="579"/>
      <c r="AZ312" s="575"/>
      <c r="BA312" s="575"/>
      <c r="BB312" s="575"/>
      <c r="BC312" s="575"/>
      <c r="BD312" s="575"/>
      <c r="BE312" s="579"/>
      <c r="BF312" s="575"/>
      <c r="BG312" s="575"/>
      <c r="BH312" s="575"/>
      <c r="BI312" s="575"/>
      <c r="BJ312" s="575"/>
      <c r="BK312" s="579"/>
      <c r="BL312" s="575"/>
      <c r="BM312" s="575"/>
      <c r="BN312" s="575"/>
      <c r="BO312" s="575"/>
      <c r="BP312" s="575"/>
      <c r="BQ312" s="579"/>
      <c r="BR312" s="575"/>
      <c r="BS312" s="575"/>
      <c r="BT312" s="575"/>
      <c r="BU312" s="575"/>
      <c r="BV312" s="575"/>
      <c r="BW312" s="579"/>
      <c r="BX312" s="267"/>
      <c r="BY312" s="267"/>
      <c r="BZ312" s="267"/>
      <c r="CA312" s="267"/>
      <c r="CB312" s="267"/>
      <c r="CC312" s="241"/>
      <c r="CD312" s="214"/>
      <c r="CE312" s="240"/>
      <c r="CF312" s="240"/>
      <c r="CG312" s="240"/>
      <c r="CH312" s="5"/>
    </row>
    <row r="313" spans="1:86" hidden="1" x14ac:dyDescent="0.2">
      <c r="A313" s="141"/>
      <c r="B313" s="141"/>
      <c r="C313" s="141"/>
      <c r="D313" s="142"/>
      <c r="E313" s="141"/>
      <c r="F313" s="712"/>
      <c r="G313" s="679"/>
      <c r="H313" s="639"/>
      <c r="I313" s="714"/>
      <c r="J313" s="579"/>
      <c r="K313" s="579"/>
      <c r="L313" s="575"/>
      <c r="M313" s="575"/>
      <c r="N313" s="575"/>
      <c r="O313" s="579"/>
      <c r="P313" s="579"/>
      <c r="Q313" s="575"/>
      <c r="R313" s="575"/>
      <c r="S313" s="575"/>
      <c r="T313" s="575"/>
      <c r="U313" s="579"/>
      <c r="V313" s="575"/>
      <c r="W313" s="575"/>
      <c r="X313" s="575"/>
      <c r="Y313" s="575"/>
      <c r="Z313" s="575"/>
      <c r="AA313" s="579"/>
      <c r="AB313" s="575"/>
      <c r="AC313" s="575"/>
      <c r="AD313" s="575"/>
      <c r="AE313" s="575"/>
      <c r="AF313" s="575"/>
      <c r="AG313" s="579"/>
      <c r="AH313" s="575"/>
      <c r="AI313" s="575"/>
      <c r="AJ313" s="575"/>
      <c r="AK313" s="575"/>
      <c r="AL313" s="575"/>
      <c r="AM313" s="579"/>
      <c r="AN313" s="575"/>
      <c r="AO313" s="575"/>
      <c r="AP313" s="575"/>
      <c r="AQ313" s="575"/>
      <c r="AR313" s="575"/>
      <c r="AS313" s="579"/>
      <c r="AT313" s="575"/>
      <c r="AU313" s="575"/>
      <c r="AV313" s="575"/>
      <c r="AW313" s="575"/>
      <c r="AX313" s="575"/>
      <c r="AY313" s="579"/>
      <c r="AZ313" s="575"/>
      <c r="BA313" s="575"/>
      <c r="BB313" s="575"/>
      <c r="BC313" s="575"/>
      <c r="BD313" s="575"/>
      <c r="BE313" s="579"/>
      <c r="BF313" s="575"/>
      <c r="BG313" s="575"/>
      <c r="BH313" s="575"/>
      <c r="BI313" s="575"/>
      <c r="BJ313" s="575"/>
      <c r="BK313" s="579"/>
      <c r="BL313" s="575"/>
      <c r="BM313" s="575"/>
      <c r="BN313" s="575"/>
      <c r="BO313" s="575"/>
      <c r="BP313" s="575"/>
      <c r="BQ313" s="579"/>
      <c r="BR313" s="575"/>
      <c r="BS313" s="575"/>
      <c r="BT313" s="575"/>
      <c r="BU313" s="575"/>
      <c r="BV313" s="575"/>
      <c r="BW313" s="579"/>
      <c r="BX313" s="267"/>
      <c r="BY313" s="267"/>
      <c r="BZ313" s="267"/>
      <c r="CA313" s="267"/>
      <c r="CB313" s="267"/>
      <c r="CC313" s="241"/>
      <c r="CD313" s="214"/>
      <c r="CE313" s="240"/>
      <c r="CF313" s="240"/>
      <c r="CG313" s="240"/>
      <c r="CH313" s="5"/>
    </row>
    <row r="314" spans="1:86" hidden="1" x14ac:dyDescent="0.2">
      <c r="A314" s="141"/>
      <c r="B314" s="141"/>
      <c r="C314" s="141"/>
      <c r="D314" s="142"/>
      <c r="E314" s="141"/>
      <c r="F314" s="712"/>
      <c r="G314" s="679"/>
      <c r="H314" s="635"/>
      <c r="I314" s="715"/>
      <c r="J314" s="579"/>
      <c r="K314" s="579"/>
      <c r="L314" s="575"/>
      <c r="M314" s="575"/>
      <c r="N314" s="575"/>
      <c r="O314" s="579"/>
      <c r="P314" s="579"/>
      <c r="Q314" s="575"/>
      <c r="R314" s="575"/>
      <c r="S314" s="575"/>
      <c r="T314" s="575"/>
      <c r="U314" s="579"/>
      <c r="V314" s="575"/>
      <c r="W314" s="575"/>
      <c r="X314" s="575"/>
      <c r="Y314" s="575"/>
      <c r="Z314" s="575"/>
      <c r="AA314" s="579"/>
      <c r="AB314" s="575"/>
      <c r="AC314" s="575"/>
      <c r="AD314" s="575"/>
      <c r="AE314" s="575"/>
      <c r="AF314" s="575"/>
      <c r="AG314" s="579"/>
      <c r="AH314" s="575"/>
      <c r="AI314" s="575"/>
      <c r="AJ314" s="575"/>
      <c r="AK314" s="575"/>
      <c r="AL314" s="575"/>
      <c r="AM314" s="579"/>
      <c r="AN314" s="575"/>
      <c r="AO314" s="575"/>
      <c r="AP314" s="575"/>
      <c r="AQ314" s="575"/>
      <c r="AR314" s="575"/>
      <c r="AS314" s="579"/>
      <c r="AT314" s="575"/>
      <c r="AU314" s="575"/>
      <c r="AV314" s="575"/>
      <c r="AW314" s="575"/>
      <c r="AX314" s="575"/>
      <c r="AY314" s="579"/>
      <c r="AZ314" s="575"/>
      <c r="BA314" s="575"/>
      <c r="BB314" s="575"/>
      <c r="BC314" s="575"/>
      <c r="BD314" s="575"/>
      <c r="BE314" s="579"/>
      <c r="BF314" s="575"/>
      <c r="BG314" s="575"/>
      <c r="BH314" s="575"/>
      <c r="BI314" s="575"/>
      <c r="BJ314" s="575"/>
      <c r="BK314" s="579"/>
      <c r="BL314" s="575"/>
      <c r="BM314" s="575"/>
      <c r="BN314" s="575"/>
      <c r="BO314" s="575"/>
      <c r="BP314" s="575"/>
      <c r="BQ314" s="579"/>
      <c r="BR314" s="575"/>
      <c r="BS314" s="575"/>
      <c r="BT314" s="575"/>
      <c r="BU314" s="575"/>
      <c r="BV314" s="575"/>
      <c r="BW314" s="579"/>
      <c r="BX314" s="267"/>
      <c r="BY314" s="267"/>
      <c r="BZ314" s="267"/>
      <c r="CA314" s="267"/>
      <c r="CB314" s="267"/>
      <c r="CC314" s="241"/>
      <c r="CD314" s="214"/>
      <c r="CE314" s="240"/>
      <c r="CF314" s="240"/>
      <c r="CG314" s="240"/>
      <c r="CH314" s="5"/>
    </row>
    <row r="315" spans="1:86" hidden="1" x14ac:dyDescent="0.2">
      <c r="A315" s="146"/>
      <c r="B315" s="146"/>
      <c r="C315" s="146"/>
      <c r="D315" s="147"/>
      <c r="E315" s="146"/>
      <c r="F315" s="717"/>
      <c r="G315" s="718"/>
      <c r="H315" s="642"/>
      <c r="I315" s="720"/>
      <c r="J315" s="579"/>
      <c r="K315" s="579"/>
      <c r="L315" s="575"/>
      <c r="M315" s="575"/>
      <c r="N315" s="575"/>
      <c r="O315" s="579"/>
      <c r="P315" s="579"/>
      <c r="Q315" s="575"/>
      <c r="R315" s="575"/>
      <c r="S315" s="575"/>
      <c r="T315" s="575"/>
      <c r="U315" s="579"/>
      <c r="V315" s="575"/>
      <c r="W315" s="575"/>
      <c r="X315" s="575"/>
      <c r="Y315" s="575"/>
      <c r="Z315" s="575"/>
      <c r="AA315" s="579"/>
      <c r="AB315" s="575"/>
      <c r="AC315" s="575"/>
      <c r="AD315" s="575"/>
      <c r="AE315" s="575"/>
      <c r="AF315" s="575"/>
      <c r="AG315" s="579"/>
      <c r="AH315" s="575"/>
      <c r="AI315" s="575"/>
      <c r="AJ315" s="575"/>
      <c r="AK315" s="575"/>
      <c r="AL315" s="575"/>
      <c r="AM315" s="579"/>
      <c r="AN315" s="575"/>
      <c r="AO315" s="575"/>
      <c r="AP315" s="575"/>
      <c r="AQ315" s="575"/>
      <c r="AR315" s="575"/>
      <c r="AS315" s="579"/>
      <c r="AT315" s="575"/>
      <c r="AU315" s="575"/>
      <c r="AV315" s="575"/>
      <c r="AW315" s="575"/>
      <c r="AX315" s="575"/>
      <c r="AY315" s="579"/>
      <c r="AZ315" s="575"/>
      <c r="BA315" s="575"/>
      <c r="BB315" s="575"/>
      <c r="BC315" s="575"/>
      <c r="BD315" s="575"/>
      <c r="BE315" s="579"/>
      <c r="BF315" s="575"/>
      <c r="BG315" s="575"/>
      <c r="BH315" s="575"/>
      <c r="BI315" s="575"/>
      <c r="BJ315" s="575"/>
      <c r="BK315" s="579"/>
      <c r="BL315" s="575"/>
      <c r="BM315" s="575"/>
      <c r="BN315" s="575"/>
      <c r="BO315" s="575"/>
      <c r="BP315" s="575"/>
      <c r="BQ315" s="579"/>
      <c r="BR315" s="575"/>
      <c r="BS315" s="575"/>
      <c r="BT315" s="575"/>
      <c r="BU315" s="575"/>
      <c r="BV315" s="575"/>
      <c r="BW315" s="579"/>
      <c r="BX315" s="267"/>
      <c r="BY315" s="267"/>
      <c r="BZ315" s="267"/>
      <c r="CA315" s="267"/>
      <c r="CB315" s="267"/>
      <c r="CC315" s="241"/>
      <c r="CD315" s="214"/>
      <c r="CE315" s="240"/>
      <c r="CF315" s="240"/>
      <c r="CG315" s="240"/>
      <c r="CH315" s="5"/>
    </row>
    <row r="316" spans="1:86" hidden="1" x14ac:dyDescent="0.2">
      <c r="A316" s="146"/>
      <c r="B316" s="146"/>
      <c r="C316" s="146"/>
      <c r="D316" s="147"/>
      <c r="E316" s="146"/>
      <c r="F316" s="717"/>
      <c r="G316" s="718"/>
      <c r="H316" s="642"/>
      <c r="I316" s="719"/>
      <c r="J316" s="579"/>
      <c r="K316" s="579"/>
      <c r="L316" s="575"/>
      <c r="M316" s="575"/>
      <c r="N316" s="575"/>
      <c r="O316" s="579"/>
      <c r="P316" s="579"/>
      <c r="Q316" s="575"/>
      <c r="R316" s="575"/>
      <c r="S316" s="575"/>
      <c r="T316" s="575"/>
      <c r="U316" s="579"/>
      <c r="V316" s="575"/>
      <c r="W316" s="575"/>
      <c r="X316" s="575"/>
      <c r="Y316" s="575"/>
      <c r="Z316" s="575"/>
      <c r="AA316" s="579"/>
      <c r="AB316" s="575"/>
      <c r="AC316" s="575"/>
      <c r="AD316" s="575"/>
      <c r="AE316" s="575"/>
      <c r="AF316" s="575"/>
      <c r="AG316" s="579"/>
      <c r="AH316" s="575"/>
      <c r="AI316" s="575"/>
      <c r="AJ316" s="575"/>
      <c r="AK316" s="575"/>
      <c r="AL316" s="575"/>
      <c r="AM316" s="579"/>
      <c r="AN316" s="575"/>
      <c r="AO316" s="575"/>
      <c r="AP316" s="575"/>
      <c r="AQ316" s="575"/>
      <c r="AR316" s="575"/>
      <c r="AS316" s="579"/>
      <c r="AT316" s="575"/>
      <c r="AU316" s="575"/>
      <c r="AV316" s="575"/>
      <c r="AW316" s="575"/>
      <c r="AX316" s="575"/>
      <c r="AY316" s="579"/>
      <c r="AZ316" s="575"/>
      <c r="BA316" s="575"/>
      <c r="BB316" s="575"/>
      <c r="BC316" s="575"/>
      <c r="BD316" s="575"/>
      <c r="BE316" s="579"/>
      <c r="BF316" s="575"/>
      <c r="BG316" s="575"/>
      <c r="BH316" s="575"/>
      <c r="BI316" s="575"/>
      <c r="BJ316" s="575"/>
      <c r="BK316" s="579"/>
      <c r="BL316" s="575"/>
      <c r="BM316" s="575"/>
      <c r="BN316" s="575"/>
      <c r="BO316" s="575"/>
      <c r="BP316" s="575"/>
      <c r="BQ316" s="579"/>
      <c r="BR316" s="575"/>
      <c r="BS316" s="575"/>
      <c r="BT316" s="575"/>
      <c r="BU316" s="575"/>
      <c r="BV316" s="575"/>
      <c r="BW316" s="579"/>
      <c r="BX316" s="267"/>
      <c r="BY316" s="267"/>
      <c r="BZ316" s="267"/>
      <c r="CA316" s="267"/>
      <c r="CB316" s="267"/>
      <c r="CC316" s="241"/>
      <c r="CD316" s="214"/>
      <c r="CE316" s="240"/>
      <c r="CF316" s="240"/>
      <c r="CG316" s="240"/>
      <c r="CH316" s="5"/>
    </row>
    <row r="317" spans="1:86" hidden="1" x14ac:dyDescent="0.2">
      <c r="A317" s="22"/>
      <c r="B317" s="22"/>
      <c r="C317" s="93"/>
      <c r="D317" s="34"/>
      <c r="E317" s="22"/>
      <c r="F317" s="607"/>
      <c r="G317" s="620"/>
      <c r="H317" s="600"/>
      <c r="I317" s="601"/>
      <c r="J317" s="579"/>
      <c r="K317" s="579"/>
      <c r="L317" s="575"/>
      <c r="M317" s="575"/>
      <c r="N317" s="575"/>
      <c r="O317" s="579"/>
      <c r="P317" s="579"/>
      <c r="Q317" s="575"/>
      <c r="R317" s="575"/>
      <c r="S317" s="575"/>
      <c r="T317" s="575"/>
      <c r="U317" s="579"/>
      <c r="V317" s="575"/>
      <c r="W317" s="575"/>
      <c r="X317" s="575"/>
      <c r="Y317" s="575"/>
      <c r="Z317" s="575"/>
      <c r="AA317" s="579"/>
      <c r="AB317" s="575"/>
      <c r="AC317" s="575"/>
      <c r="AD317" s="575"/>
      <c r="AE317" s="575"/>
      <c r="AF317" s="575"/>
      <c r="AG317" s="579"/>
      <c r="AH317" s="575"/>
      <c r="AI317" s="575"/>
      <c r="AJ317" s="575"/>
      <c r="AK317" s="575"/>
      <c r="AL317" s="575"/>
      <c r="AM317" s="579"/>
      <c r="AN317" s="575"/>
      <c r="AO317" s="575"/>
      <c r="AP317" s="575"/>
      <c r="AQ317" s="575"/>
      <c r="AR317" s="575"/>
      <c r="AS317" s="579"/>
      <c r="AT317" s="575"/>
      <c r="AU317" s="575"/>
      <c r="AV317" s="575"/>
      <c r="AW317" s="575"/>
      <c r="AX317" s="575"/>
      <c r="AY317" s="579"/>
      <c r="AZ317" s="575"/>
      <c r="BA317" s="575"/>
      <c r="BB317" s="575"/>
      <c r="BC317" s="575"/>
      <c r="BD317" s="575"/>
      <c r="BE317" s="579"/>
      <c r="BF317" s="575"/>
      <c r="BG317" s="575"/>
      <c r="BH317" s="575"/>
      <c r="BI317" s="575"/>
      <c r="BJ317" s="575"/>
      <c r="BK317" s="579"/>
      <c r="BL317" s="575"/>
      <c r="BM317" s="575"/>
      <c r="BN317" s="575"/>
      <c r="BO317" s="575"/>
      <c r="BP317" s="575"/>
      <c r="BQ317" s="579"/>
      <c r="BR317" s="575"/>
      <c r="BS317" s="575"/>
      <c r="BT317" s="575"/>
      <c r="BU317" s="575"/>
      <c r="BV317" s="575"/>
      <c r="BW317" s="579"/>
      <c r="BX317" s="267"/>
      <c r="BY317" s="267"/>
      <c r="BZ317" s="267"/>
      <c r="CA317" s="267"/>
      <c r="CB317" s="267"/>
      <c r="CC317" s="241"/>
      <c r="CD317" s="214"/>
      <c r="CE317" s="240"/>
      <c r="CF317" s="240"/>
      <c r="CG317" s="240"/>
      <c r="CH317" s="5"/>
    </row>
    <row r="318" spans="1:86" hidden="1" x14ac:dyDescent="0.2">
      <c r="A318" s="22"/>
      <c r="B318" s="22"/>
      <c r="C318" s="51"/>
      <c r="E318" s="22"/>
      <c r="F318" s="607"/>
      <c r="G318" s="620"/>
      <c r="H318" s="600"/>
      <c r="I318" s="601"/>
      <c r="J318" s="579"/>
      <c r="K318" s="579"/>
      <c r="L318" s="575"/>
      <c r="M318" s="575"/>
      <c r="N318" s="575"/>
      <c r="O318" s="579"/>
      <c r="P318" s="579"/>
      <c r="Q318" s="575"/>
      <c r="R318" s="575"/>
      <c r="S318" s="575"/>
      <c r="T318" s="575"/>
      <c r="U318" s="579"/>
      <c r="V318" s="575"/>
      <c r="W318" s="575"/>
      <c r="X318" s="575"/>
      <c r="Y318" s="575"/>
      <c r="Z318" s="575"/>
      <c r="AA318" s="579"/>
      <c r="AB318" s="575"/>
      <c r="AC318" s="575"/>
      <c r="AD318" s="575"/>
      <c r="AE318" s="575"/>
      <c r="AF318" s="575"/>
      <c r="AG318" s="579"/>
      <c r="AH318" s="575"/>
      <c r="AI318" s="575"/>
      <c r="AJ318" s="575"/>
      <c r="AK318" s="575"/>
      <c r="AL318" s="575"/>
      <c r="AM318" s="579"/>
      <c r="AN318" s="575"/>
      <c r="AO318" s="575"/>
      <c r="AP318" s="575"/>
      <c r="AQ318" s="575"/>
      <c r="AR318" s="575"/>
      <c r="AS318" s="579"/>
      <c r="AT318" s="575"/>
      <c r="AU318" s="575"/>
      <c r="AV318" s="575"/>
      <c r="AW318" s="575"/>
      <c r="AX318" s="575"/>
      <c r="AY318" s="579"/>
      <c r="AZ318" s="575"/>
      <c r="BA318" s="575"/>
      <c r="BB318" s="575"/>
      <c r="BC318" s="575"/>
      <c r="BD318" s="575"/>
      <c r="BE318" s="579"/>
      <c r="BF318" s="575"/>
      <c r="BG318" s="575"/>
      <c r="BH318" s="575"/>
      <c r="BI318" s="575"/>
      <c r="BJ318" s="575"/>
      <c r="BK318" s="579"/>
      <c r="BL318" s="575"/>
      <c r="BM318" s="575"/>
      <c r="BN318" s="575"/>
      <c r="BO318" s="575"/>
      <c r="BP318" s="575"/>
      <c r="BQ318" s="579"/>
      <c r="BR318" s="575"/>
      <c r="BS318" s="575"/>
      <c r="BT318" s="575"/>
      <c r="BU318" s="575"/>
      <c r="BV318" s="575"/>
      <c r="BW318" s="579"/>
      <c r="BX318" s="267"/>
      <c r="BY318" s="267"/>
      <c r="BZ318" s="267"/>
      <c r="CA318" s="267"/>
      <c r="CB318" s="267"/>
      <c r="CC318" s="241"/>
      <c r="CD318" s="214"/>
      <c r="CE318" s="240"/>
      <c r="CF318" s="240"/>
      <c r="CG318" s="240"/>
      <c r="CH318" s="5"/>
    </row>
    <row r="319" spans="1:86" hidden="1" x14ac:dyDescent="0.2">
      <c r="A319" s="22"/>
      <c r="B319" s="22"/>
      <c r="C319" s="51"/>
      <c r="D319" s="31"/>
      <c r="E319" s="22"/>
      <c r="F319" s="607"/>
      <c r="G319" s="620"/>
      <c r="H319" s="605"/>
      <c r="I319" s="601"/>
      <c r="J319" s="579"/>
      <c r="K319" s="579"/>
      <c r="L319" s="575"/>
      <c r="M319" s="575"/>
      <c r="N319" s="575"/>
      <c r="O319" s="579"/>
      <c r="P319" s="579"/>
      <c r="Q319" s="575"/>
      <c r="R319" s="575"/>
      <c r="S319" s="575"/>
      <c r="T319" s="575"/>
      <c r="U319" s="579"/>
      <c r="V319" s="575"/>
      <c r="W319" s="575"/>
      <c r="X319" s="575"/>
      <c r="Y319" s="575"/>
      <c r="Z319" s="575"/>
      <c r="AA319" s="579"/>
      <c r="AB319" s="575"/>
      <c r="AC319" s="575"/>
      <c r="AD319" s="575"/>
      <c r="AE319" s="575"/>
      <c r="AF319" s="575"/>
      <c r="AG319" s="579"/>
      <c r="AH319" s="575"/>
      <c r="AI319" s="575"/>
      <c r="AJ319" s="575"/>
      <c r="AK319" s="575"/>
      <c r="AL319" s="575"/>
      <c r="AM319" s="579"/>
      <c r="AN319" s="575"/>
      <c r="AO319" s="575"/>
      <c r="AP319" s="575"/>
      <c r="AQ319" s="575"/>
      <c r="AR319" s="575"/>
      <c r="AS319" s="579"/>
      <c r="AT319" s="575"/>
      <c r="AU319" s="575"/>
      <c r="AV319" s="575"/>
      <c r="AW319" s="575"/>
      <c r="AX319" s="575"/>
      <c r="AY319" s="579"/>
      <c r="AZ319" s="575"/>
      <c r="BA319" s="575"/>
      <c r="BB319" s="575"/>
      <c r="BC319" s="575"/>
      <c r="BD319" s="575"/>
      <c r="BE319" s="579"/>
      <c r="BF319" s="575"/>
      <c r="BG319" s="575"/>
      <c r="BH319" s="575"/>
      <c r="BI319" s="575"/>
      <c r="BJ319" s="575"/>
      <c r="BK319" s="579"/>
      <c r="BL319" s="575"/>
      <c r="BM319" s="575"/>
      <c r="BN319" s="575"/>
      <c r="BO319" s="575"/>
      <c r="BP319" s="575"/>
      <c r="BQ319" s="579"/>
      <c r="BR319" s="575"/>
      <c r="BS319" s="575"/>
      <c r="BT319" s="575"/>
      <c r="BU319" s="575"/>
      <c r="BV319" s="575"/>
      <c r="BW319" s="579"/>
      <c r="BX319" s="267"/>
      <c r="BY319" s="267"/>
      <c r="BZ319" s="267"/>
      <c r="CA319" s="267"/>
      <c r="CB319" s="267"/>
      <c r="CC319" s="241"/>
      <c r="CD319" s="214"/>
      <c r="CE319" s="240"/>
      <c r="CF319" s="240"/>
      <c r="CG319" s="240"/>
      <c r="CH319" s="5"/>
    </row>
    <row r="320" spans="1:86" hidden="1" x14ac:dyDescent="0.2">
      <c r="A320" s="22"/>
      <c r="B320" s="22"/>
      <c r="C320" s="51"/>
      <c r="D320" s="33"/>
      <c r="E320" s="22"/>
      <c r="F320" s="607"/>
      <c r="G320" s="620"/>
      <c r="H320" s="605"/>
      <c r="I320" s="601"/>
      <c r="J320" s="579"/>
      <c r="K320" s="579"/>
      <c r="L320" s="575"/>
      <c r="M320" s="575"/>
      <c r="N320" s="575"/>
      <c r="O320" s="579"/>
      <c r="P320" s="579"/>
      <c r="Q320" s="575"/>
      <c r="R320" s="575"/>
      <c r="S320" s="575"/>
      <c r="T320" s="575"/>
      <c r="U320" s="579"/>
      <c r="V320" s="575"/>
      <c r="W320" s="575"/>
      <c r="X320" s="575"/>
      <c r="Y320" s="575"/>
      <c r="Z320" s="575"/>
      <c r="AA320" s="579"/>
      <c r="AB320" s="575"/>
      <c r="AC320" s="575"/>
      <c r="AD320" s="575"/>
      <c r="AE320" s="575"/>
      <c r="AF320" s="575"/>
      <c r="AG320" s="579"/>
      <c r="AH320" s="575"/>
      <c r="AI320" s="575"/>
      <c r="AJ320" s="575"/>
      <c r="AK320" s="575"/>
      <c r="AL320" s="575"/>
      <c r="AM320" s="579"/>
      <c r="AN320" s="575"/>
      <c r="AO320" s="575"/>
      <c r="AP320" s="575"/>
      <c r="AQ320" s="575"/>
      <c r="AR320" s="575"/>
      <c r="AS320" s="579"/>
      <c r="AT320" s="575"/>
      <c r="AU320" s="575"/>
      <c r="AV320" s="575"/>
      <c r="AW320" s="575"/>
      <c r="AX320" s="575"/>
      <c r="AY320" s="579"/>
      <c r="AZ320" s="575"/>
      <c r="BA320" s="575"/>
      <c r="BB320" s="575"/>
      <c r="BC320" s="575"/>
      <c r="BD320" s="575"/>
      <c r="BE320" s="579"/>
      <c r="BF320" s="575"/>
      <c r="BG320" s="575"/>
      <c r="BH320" s="575"/>
      <c r="BI320" s="575"/>
      <c r="BJ320" s="575"/>
      <c r="BK320" s="579"/>
      <c r="BL320" s="575"/>
      <c r="BM320" s="575"/>
      <c r="BN320" s="575"/>
      <c r="BO320" s="575"/>
      <c r="BP320" s="575"/>
      <c r="BQ320" s="579"/>
      <c r="BR320" s="575"/>
      <c r="BS320" s="575"/>
      <c r="BT320" s="575"/>
      <c r="BU320" s="575"/>
      <c r="BV320" s="575"/>
      <c r="BW320" s="579"/>
      <c r="BX320" s="267"/>
      <c r="BY320" s="267"/>
      <c r="BZ320" s="267"/>
      <c r="CA320" s="267"/>
      <c r="CB320" s="267"/>
      <c r="CC320" s="241"/>
      <c r="CD320" s="214"/>
      <c r="CE320" s="240"/>
      <c r="CF320" s="240"/>
      <c r="CG320" s="240"/>
      <c r="CH320" s="5"/>
    </row>
    <row r="321" spans="1:86" hidden="1" x14ac:dyDescent="0.2">
      <c r="A321" s="22"/>
      <c r="B321" s="22"/>
      <c r="C321" s="28"/>
      <c r="D321" s="34"/>
      <c r="E321" s="22"/>
      <c r="F321" s="607"/>
      <c r="G321" s="620"/>
      <c r="H321" s="609"/>
      <c r="I321" s="601"/>
      <c r="J321" s="579"/>
      <c r="K321" s="579"/>
      <c r="L321" s="575"/>
      <c r="M321" s="575"/>
      <c r="N321" s="579"/>
      <c r="O321" s="579"/>
      <c r="P321" s="579"/>
      <c r="Q321" s="575"/>
      <c r="R321" s="579"/>
      <c r="S321" s="575"/>
      <c r="T321" s="579"/>
      <c r="U321" s="579"/>
      <c r="V321" s="579"/>
      <c r="W321" s="575"/>
      <c r="X321" s="579"/>
      <c r="Y321" s="575"/>
      <c r="Z321" s="579"/>
      <c r="AA321" s="579"/>
      <c r="AB321" s="579"/>
      <c r="AC321" s="575"/>
      <c r="AD321" s="579"/>
      <c r="AE321" s="575"/>
      <c r="AF321" s="579"/>
      <c r="AG321" s="579"/>
      <c r="AH321" s="579"/>
      <c r="AI321" s="575"/>
      <c r="AJ321" s="579"/>
      <c r="AK321" s="575"/>
      <c r="AL321" s="579"/>
      <c r="AM321" s="579"/>
      <c r="AN321" s="579"/>
      <c r="AO321" s="575"/>
      <c r="AP321" s="579"/>
      <c r="AQ321" s="575"/>
      <c r="AR321" s="579"/>
      <c r="AS321" s="579"/>
      <c r="AT321" s="579"/>
      <c r="AU321" s="575"/>
      <c r="AV321" s="579"/>
      <c r="AW321" s="575"/>
      <c r="AX321" s="579"/>
      <c r="AY321" s="579"/>
      <c r="AZ321" s="579"/>
      <c r="BA321" s="575"/>
      <c r="BB321" s="579"/>
      <c r="BC321" s="575"/>
      <c r="BD321" s="579"/>
      <c r="BE321" s="579"/>
      <c r="BF321" s="579"/>
      <c r="BG321" s="575"/>
      <c r="BH321" s="579"/>
      <c r="BI321" s="575"/>
      <c r="BJ321" s="579"/>
      <c r="BK321" s="579"/>
      <c r="BL321" s="579"/>
      <c r="BM321" s="575"/>
      <c r="BN321" s="579"/>
      <c r="BO321" s="575"/>
      <c r="BP321" s="579"/>
      <c r="BQ321" s="579"/>
      <c r="BR321" s="579"/>
      <c r="BS321" s="575"/>
      <c r="BT321" s="579"/>
      <c r="BU321" s="575"/>
      <c r="BV321" s="579"/>
      <c r="BW321" s="579"/>
      <c r="BX321" s="268"/>
      <c r="BY321" s="267"/>
      <c r="BZ321" s="268"/>
      <c r="CA321" s="267"/>
      <c r="CB321" s="268"/>
      <c r="CC321" s="241"/>
      <c r="CD321" s="214"/>
      <c r="CE321" s="240"/>
      <c r="CF321" s="240"/>
      <c r="CG321" s="241"/>
      <c r="CH321" s="5"/>
    </row>
    <row r="322" spans="1:86" hidden="1" x14ac:dyDescent="0.2">
      <c r="A322" s="17"/>
      <c r="B322" s="17"/>
      <c r="C322" s="16"/>
      <c r="D322" s="71"/>
      <c r="E322" s="17"/>
      <c r="F322" s="641"/>
      <c r="G322" s="655"/>
      <c r="H322" s="593"/>
      <c r="I322" s="719"/>
      <c r="J322" s="579"/>
      <c r="K322" s="579"/>
      <c r="L322" s="575"/>
      <c r="M322" s="575"/>
      <c r="N322" s="575"/>
      <c r="O322" s="579"/>
      <c r="P322" s="579"/>
      <c r="Q322" s="575"/>
      <c r="R322" s="575"/>
      <c r="S322" s="575"/>
      <c r="T322" s="575"/>
      <c r="U322" s="579"/>
      <c r="V322" s="575"/>
      <c r="W322" s="575"/>
      <c r="X322" s="575"/>
      <c r="Y322" s="575"/>
      <c r="Z322" s="575"/>
      <c r="AA322" s="579"/>
      <c r="AB322" s="575"/>
      <c r="AC322" s="575"/>
      <c r="AD322" s="575"/>
      <c r="AE322" s="575"/>
      <c r="AF322" s="575"/>
      <c r="AG322" s="579"/>
      <c r="AH322" s="575"/>
      <c r="AI322" s="575"/>
      <c r="AJ322" s="575"/>
      <c r="AK322" s="575"/>
      <c r="AL322" s="575"/>
      <c r="AM322" s="579"/>
      <c r="AN322" s="575"/>
      <c r="AO322" s="575"/>
      <c r="AP322" s="575"/>
      <c r="AQ322" s="575"/>
      <c r="AR322" s="575"/>
      <c r="AS322" s="579"/>
      <c r="AT322" s="575"/>
      <c r="AU322" s="575"/>
      <c r="AV322" s="575"/>
      <c r="AW322" s="575"/>
      <c r="AX322" s="575"/>
      <c r="AY322" s="579"/>
      <c r="AZ322" s="575"/>
      <c r="BA322" s="575"/>
      <c r="BB322" s="575"/>
      <c r="BC322" s="575"/>
      <c r="BD322" s="575"/>
      <c r="BE322" s="579"/>
      <c r="BF322" s="575"/>
      <c r="BG322" s="575"/>
      <c r="BH322" s="575"/>
      <c r="BI322" s="575"/>
      <c r="BJ322" s="575"/>
      <c r="BK322" s="579"/>
      <c r="BL322" s="575"/>
      <c r="BM322" s="575"/>
      <c r="BN322" s="575"/>
      <c r="BO322" s="575"/>
      <c r="BP322" s="575"/>
      <c r="BQ322" s="579"/>
      <c r="BR322" s="575"/>
      <c r="BS322" s="575"/>
      <c r="BT322" s="575"/>
      <c r="BU322" s="575"/>
      <c r="BV322" s="575"/>
      <c r="BW322" s="579"/>
      <c r="BX322" s="267"/>
      <c r="BY322" s="267"/>
      <c r="BZ322" s="267"/>
      <c r="CA322" s="267"/>
      <c r="CB322" s="267"/>
      <c r="CC322" s="241"/>
      <c r="CD322" s="214"/>
      <c r="CE322" s="240"/>
      <c r="CF322" s="240"/>
      <c r="CG322" s="240"/>
      <c r="CH322" s="5"/>
    </row>
    <row r="323" spans="1:86" hidden="1" x14ac:dyDescent="0.2">
      <c r="A323" s="28"/>
      <c r="B323" s="22"/>
      <c r="C323" s="22"/>
      <c r="D323" s="34"/>
      <c r="E323" s="28"/>
      <c r="F323" s="607"/>
      <c r="G323" s="620"/>
      <c r="H323" s="600"/>
      <c r="I323" s="601"/>
      <c r="J323" s="579"/>
      <c r="K323" s="579"/>
      <c r="L323" s="575"/>
      <c r="M323" s="575"/>
      <c r="N323" s="575"/>
      <c r="O323" s="579"/>
      <c r="P323" s="579"/>
      <c r="Q323" s="575"/>
      <c r="R323" s="575"/>
      <c r="S323" s="575"/>
      <c r="T323" s="575"/>
      <c r="U323" s="579"/>
      <c r="V323" s="575"/>
      <c r="W323" s="575"/>
      <c r="X323" s="575"/>
      <c r="Y323" s="575"/>
      <c r="Z323" s="575"/>
      <c r="AA323" s="579"/>
      <c r="AB323" s="575"/>
      <c r="AC323" s="575"/>
      <c r="AD323" s="575"/>
      <c r="AE323" s="575"/>
      <c r="AF323" s="575"/>
      <c r="AG323" s="579"/>
      <c r="AH323" s="575"/>
      <c r="AI323" s="575"/>
      <c r="AJ323" s="575"/>
      <c r="AK323" s="575"/>
      <c r="AL323" s="575"/>
      <c r="AM323" s="579"/>
      <c r="AN323" s="575"/>
      <c r="AO323" s="575"/>
      <c r="AP323" s="575"/>
      <c r="AQ323" s="575"/>
      <c r="AR323" s="575"/>
      <c r="AS323" s="579"/>
      <c r="AT323" s="575"/>
      <c r="AU323" s="575"/>
      <c r="AV323" s="575"/>
      <c r="AW323" s="575"/>
      <c r="AX323" s="575"/>
      <c r="AY323" s="579"/>
      <c r="AZ323" s="575"/>
      <c r="BA323" s="575"/>
      <c r="BB323" s="575"/>
      <c r="BC323" s="575"/>
      <c r="BD323" s="575"/>
      <c r="BE323" s="579"/>
      <c r="BF323" s="575"/>
      <c r="BG323" s="575"/>
      <c r="BH323" s="575"/>
      <c r="BI323" s="575"/>
      <c r="BJ323" s="575"/>
      <c r="BK323" s="579"/>
      <c r="BL323" s="575"/>
      <c r="BM323" s="575"/>
      <c r="BN323" s="575"/>
      <c r="BO323" s="575"/>
      <c r="BP323" s="575"/>
      <c r="BQ323" s="579"/>
      <c r="BR323" s="575"/>
      <c r="BS323" s="575"/>
      <c r="BT323" s="575"/>
      <c r="BU323" s="575"/>
      <c r="BV323" s="575"/>
      <c r="BW323" s="579"/>
      <c r="BX323" s="267"/>
      <c r="BY323" s="267"/>
      <c r="BZ323" s="267"/>
      <c r="CA323" s="267"/>
      <c r="CB323" s="267"/>
      <c r="CC323" s="241"/>
      <c r="CD323" s="214"/>
      <c r="CE323" s="240"/>
      <c r="CF323" s="240"/>
      <c r="CG323" s="240"/>
      <c r="CH323" s="5"/>
    </row>
    <row r="324" spans="1:86" hidden="1" x14ac:dyDescent="0.2">
      <c r="A324" s="28"/>
      <c r="B324" s="28"/>
      <c r="C324" s="51"/>
      <c r="D324" s="34"/>
      <c r="E324" s="28"/>
      <c r="F324" s="607"/>
      <c r="G324" s="620"/>
      <c r="H324" s="600"/>
      <c r="I324" s="601"/>
      <c r="J324" s="579"/>
      <c r="K324" s="579"/>
      <c r="L324" s="575"/>
      <c r="M324" s="575"/>
      <c r="N324" s="575"/>
      <c r="O324" s="579"/>
      <c r="P324" s="579"/>
      <c r="Q324" s="575"/>
      <c r="R324" s="575"/>
      <c r="S324" s="575"/>
      <c r="T324" s="575"/>
      <c r="U324" s="579"/>
      <c r="V324" s="575"/>
      <c r="W324" s="575"/>
      <c r="X324" s="575"/>
      <c r="Y324" s="575"/>
      <c r="Z324" s="575"/>
      <c r="AA324" s="579"/>
      <c r="AB324" s="575"/>
      <c r="AC324" s="575"/>
      <c r="AD324" s="575"/>
      <c r="AE324" s="575"/>
      <c r="AF324" s="575"/>
      <c r="AG324" s="579"/>
      <c r="AH324" s="575"/>
      <c r="AI324" s="575"/>
      <c r="AJ324" s="575"/>
      <c r="AK324" s="575"/>
      <c r="AL324" s="575"/>
      <c r="AM324" s="579"/>
      <c r="AN324" s="575"/>
      <c r="AO324" s="575"/>
      <c r="AP324" s="575"/>
      <c r="AQ324" s="575"/>
      <c r="AR324" s="575"/>
      <c r="AS324" s="579"/>
      <c r="AT324" s="575"/>
      <c r="AU324" s="575"/>
      <c r="AV324" s="575"/>
      <c r="AW324" s="575"/>
      <c r="AX324" s="575"/>
      <c r="AY324" s="579"/>
      <c r="AZ324" s="575"/>
      <c r="BA324" s="575"/>
      <c r="BB324" s="575"/>
      <c r="BC324" s="575"/>
      <c r="BD324" s="575"/>
      <c r="BE324" s="579"/>
      <c r="BF324" s="575"/>
      <c r="BG324" s="575"/>
      <c r="BH324" s="575"/>
      <c r="BI324" s="575"/>
      <c r="BJ324" s="575"/>
      <c r="BK324" s="579"/>
      <c r="BL324" s="575"/>
      <c r="BM324" s="575"/>
      <c r="BN324" s="575"/>
      <c r="BO324" s="575"/>
      <c r="BP324" s="575"/>
      <c r="BQ324" s="579"/>
      <c r="BR324" s="575"/>
      <c r="BS324" s="575"/>
      <c r="BT324" s="575"/>
      <c r="BU324" s="575"/>
      <c r="BV324" s="575"/>
      <c r="BW324" s="579"/>
      <c r="BX324" s="267"/>
      <c r="BY324" s="267"/>
      <c r="BZ324" s="267"/>
      <c r="CA324" s="267"/>
      <c r="CB324" s="267"/>
      <c r="CC324" s="241"/>
      <c r="CD324" s="214"/>
      <c r="CE324" s="240"/>
      <c r="CF324" s="240"/>
      <c r="CG324" s="240"/>
      <c r="CH324" s="5"/>
    </row>
    <row r="325" spans="1:86" hidden="1" x14ac:dyDescent="0.2">
      <c r="A325" s="28"/>
      <c r="B325" s="28"/>
      <c r="C325" s="51"/>
      <c r="D325" s="33"/>
      <c r="E325" s="28"/>
      <c r="F325" s="607"/>
      <c r="G325" s="620"/>
      <c r="H325" s="600"/>
      <c r="I325" s="601"/>
      <c r="J325" s="579"/>
      <c r="K325" s="579"/>
      <c r="L325" s="575"/>
      <c r="M325" s="575"/>
      <c r="N325" s="575"/>
      <c r="O325" s="579"/>
      <c r="P325" s="579"/>
      <c r="Q325" s="575"/>
      <c r="R325" s="575"/>
      <c r="S325" s="575"/>
      <c r="T325" s="575"/>
      <c r="U325" s="579"/>
      <c r="V325" s="575"/>
      <c r="W325" s="575"/>
      <c r="X325" s="575"/>
      <c r="Y325" s="575"/>
      <c r="Z325" s="575"/>
      <c r="AA325" s="579"/>
      <c r="AB325" s="575"/>
      <c r="AC325" s="575"/>
      <c r="AD325" s="575"/>
      <c r="AE325" s="575"/>
      <c r="AF325" s="575"/>
      <c r="AG325" s="579"/>
      <c r="AH325" s="575"/>
      <c r="AI325" s="575"/>
      <c r="AJ325" s="575"/>
      <c r="AK325" s="575"/>
      <c r="AL325" s="575"/>
      <c r="AM325" s="579"/>
      <c r="AN325" s="575"/>
      <c r="AO325" s="575"/>
      <c r="AP325" s="575"/>
      <c r="AQ325" s="575"/>
      <c r="AR325" s="575"/>
      <c r="AS325" s="579"/>
      <c r="AT325" s="575"/>
      <c r="AU325" s="575"/>
      <c r="AV325" s="575"/>
      <c r="AW325" s="575"/>
      <c r="AX325" s="575"/>
      <c r="AY325" s="579"/>
      <c r="AZ325" s="575"/>
      <c r="BA325" s="575"/>
      <c r="BB325" s="575"/>
      <c r="BC325" s="575"/>
      <c r="BD325" s="575"/>
      <c r="BE325" s="579"/>
      <c r="BF325" s="575"/>
      <c r="BG325" s="575"/>
      <c r="BH325" s="575"/>
      <c r="BI325" s="575"/>
      <c r="BJ325" s="575"/>
      <c r="BK325" s="579"/>
      <c r="BL325" s="575"/>
      <c r="BM325" s="575"/>
      <c r="BN325" s="575"/>
      <c r="BO325" s="575"/>
      <c r="BP325" s="575"/>
      <c r="BQ325" s="579"/>
      <c r="BR325" s="575"/>
      <c r="BS325" s="575"/>
      <c r="BT325" s="575"/>
      <c r="BU325" s="575"/>
      <c r="BV325" s="575"/>
      <c r="BW325" s="579"/>
      <c r="BX325" s="267"/>
      <c r="BY325" s="267"/>
      <c r="BZ325" s="267"/>
      <c r="CA325" s="267"/>
      <c r="CB325" s="267"/>
      <c r="CC325" s="241"/>
      <c r="CD325" s="214"/>
      <c r="CE325" s="240"/>
      <c r="CF325" s="240"/>
      <c r="CG325" s="240"/>
      <c r="CH325" s="5"/>
    </row>
    <row r="326" spans="1:86" hidden="1" x14ac:dyDescent="0.2">
      <c r="A326" s="28"/>
      <c r="B326" s="28"/>
      <c r="C326" s="51"/>
      <c r="D326" s="33"/>
      <c r="E326" s="28"/>
      <c r="F326" s="607"/>
      <c r="G326" s="620"/>
      <c r="H326" s="645"/>
      <c r="I326" s="601"/>
      <c r="J326" s="579"/>
      <c r="K326" s="579"/>
      <c r="L326" s="575"/>
      <c r="M326" s="575"/>
      <c r="N326" s="575"/>
      <c r="O326" s="579"/>
      <c r="P326" s="579"/>
      <c r="Q326" s="575"/>
      <c r="R326" s="575"/>
      <c r="S326" s="575"/>
      <c r="T326" s="575"/>
      <c r="U326" s="579"/>
      <c r="V326" s="575"/>
      <c r="W326" s="575"/>
      <c r="X326" s="575"/>
      <c r="Y326" s="575"/>
      <c r="Z326" s="575"/>
      <c r="AA326" s="579"/>
      <c r="AB326" s="575"/>
      <c r="AC326" s="575"/>
      <c r="AD326" s="575"/>
      <c r="AE326" s="575"/>
      <c r="AF326" s="575"/>
      <c r="AG326" s="579"/>
      <c r="AH326" s="575"/>
      <c r="AI326" s="575"/>
      <c r="AJ326" s="575"/>
      <c r="AK326" s="575"/>
      <c r="AL326" s="575"/>
      <c r="AM326" s="579"/>
      <c r="AN326" s="575"/>
      <c r="AO326" s="575"/>
      <c r="AP326" s="575"/>
      <c r="AQ326" s="575"/>
      <c r="AR326" s="575"/>
      <c r="AS326" s="579"/>
      <c r="AT326" s="575"/>
      <c r="AU326" s="575"/>
      <c r="AV326" s="575"/>
      <c r="AW326" s="575"/>
      <c r="AX326" s="575"/>
      <c r="AY326" s="579"/>
      <c r="AZ326" s="575"/>
      <c r="BA326" s="575"/>
      <c r="BB326" s="575"/>
      <c r="BC326" s="575"/>
      <c r="BD326" s="575"/>
      <c r="BE326" s="579"/>
      <c r="BF326" s="575"/>
      <c r="BG326" s="575"/>
      <c r="BH326" s="575"/>
      <c r="BI326" s="575"/>
      <c r="BJ326" s="575"/>
      <c r="BK326" s="579"/>
      <c r="BL326" s="575"/>
      <c r="BM326" s="575"/>
      <c r="BN326" s="575"/>
      <c r="BO326" s="575"/>
      <c r="BP326" s="575"/>
      <c r="BQ326" s="579"/>
      <c r="BR326" s="575"/>
      <c r="BS326" s="575"/>
      <c r="BT326" s="575"/>
      <c r="BU326" s="575"/>
      <c r="BV326" s="575"/>
      <c r="BW326" s="579"/>
      <c r="BX326" s="267"/>
      <c r="BY326" s="267"/>
      <c r="BZ326" s="267"/>
      <c r="CA326" s="267"/>
      <c r="CB326" s="267"/>
      <c r="CC326" s="241"/>
      <c r="CD326" s="214"/>
      <c r="CE326" s="240"/>
      <c r="CF326" s="240"/>
      <c r="CG326" s="240"/>
      <c r="CH326" s="5"/>
    </row>
    <row r="327" spans="1:86" hidden="1" x14ac:dyDescent="0.2">
      <c r="A327" s="22"/>
      <c r="B327" s="22"/>
      <c r="C327" s="51"/>
      <c r="D327" s="34"/>
      <c r="E327" s="49"/>
      <c r="F327" s="607"/>
      <c r="G327" s="620"/>
      <c r="H327" s="609"/>
      <c r="I327" s="601"/>
      <c r="J327" s="579"/>
      <c r="K327" s="579"/>
      <c r="L327" s="575"/>
      <c r="M327" s="575"/>
      <c r="N327" s="579"/>
      <c r="O327" s="579"/>
      <c r="P327" s="579"/>
      <c r="Q327" s="575"/>
      <c r="R327" s="579"/>
      <c r="S327" s="575"/>
      <c r="T327" s="579"/>
      <c r="U327" s="579"/>
      <c r="V327" s="579"/>
      <c r="W327" s="575"/>
      <c r="X327" s="579"/>
      <c r="Y327" s="575"/>
      <c r="Z327" s="579"/>
      <c r="AA327" s="579"/>
      <c r="AB327" s="579"/>
      <c r="AC327" s="575"/>
      <c r="AD327" s="579"/>
      <c r="AE327" s="575"/>
      <c r="AF327" s="579"/>
      <c r="AG327" s="579"/>
      <c r="AH327" s="579"/>
      <c r="AI327" s="575"/>
      <c r="AJ327" s="579"/>
      <c r="AK327" s="575"/>
      <c r="AL327" s="579"/>
      <c r="AM327" s="579"/>
      <c r="AN327" s="579"/>
      <c r="AO327" s="575"/>
      <c r="AP327" s="579"/>
      <c r="AQ327" s="575"/>
      <c r="AR327" s="579"/>
      <c r="AS327" s="579"/>
      <c r="AT327" s="579"/>
      <c r="AU327" s="575"/>
      <c r="AV327" s="579"/>
      <c r="AW327" s="575"/>
      <c r="AX327" s="579"/>
      <c r="AY327" s="579"/>
      <c r="AZ327" s="579"/>
      <c r="BA327" s="575"/>
      <c r="BB327" s="579"/>
      <c r="BC327" s="575"/>
      <c r="BD327" s="579"/>
      <c r="BE327" s="579"/>
      <c r="BF327" s="579"/>
      <c r="BG327" s="575"/>
      <c r="BH327" s="579"/>
      <c r="BI327" s="575"/>
      <c r="BJ327" s="579"/>
      <c r="BK327" s="579"/>
      <c r="BL327" s="579"/>
      <c r="BM327" s="575"/>
      <c r="BN327" s="579"/>
      <c r="BO327" s="575"/>
      <c r="BP327" s="579"/>
      <c r="BQ327" s="579"/>
      <c r="BR327" s="579"/>
      <c r="BS327" s="575"/>
      <c r="BT327" s="579"/>
      <c r="BU327" s="575"/>
      <c r="BV327" s="579"/>
      <c r="BW327" s="579"/>
      <c r="BX327" s="268"/>
      <c r="BY327" s="267"/>
      <c r="BZ327" s="268"/>
      <c r="CA327" s="267"/>
      <c r="CB327" s="268"/>
      <c r="CC327" s="241"/>
      <c r="CD327" s="214"/>
      <c r="CE327" s="240"/>
      <c r="CF327" s="240"/>
      <c r="CG327" s="241"/>
      <c r="CH327" s="5"/>
    </row>
    <row r="328" spans="1:86" hidden="1" x14ac:dyDescent="0.2">
      <c r="A328" s="105"/>
      <c r="B328" s="105"/>
      <c r="C328" s="105"/>
      <c r="D328" s="106"/>
      <c r="E328" s="105"/>
      <c r="F328" s="677"/>
      <c r="G328" s="678"/>
      <c r="H328" s="661"/>
      <c r="I328" s="629"/>
      <c r="J328" s="629"/>
      <c r="K328" s="629"/>
      <c r="L328" s="629"/>
      <c r="M328" s="629"/>
      <c r="N328" s="629"/>
      <c r="O328" s="629"/>
      <c r="P328" s="629"/>
      <c r="Q328" s="629"/>
      <c r="R328" s="629"/>
      <c r="S328" s="629"/>
      <c r="T328" s="629"/>
      <c r="U328" s="629"/>
      <c r="V328" s="629"/>
      <c r="W328" s="629"/>
      <c r="X328" s="629"/>
      <c r="Y328" s="629"/>
      <c r="Z328" s="629"/>
      <c r="AA328" s="629"/>
      <c r="AB328" s="629"/>
      <c r="AC328" s="629"/>
      <c r="AD328" s="629"/>
      <c r="AE328" s="629"/>
      <c r="AF328" s="629"/>
      <c r="AG328" s="629"/>
      <c r="AH328" s="629"/>
      <c r="AI328" s="629"/>
      <c r="AJ328" s="629"/>
      <c r="AK328" s="629"/>
      <c r="AL328" s="629"/>
      <c r="AM328" s="629"/>
      <c r="AN328" s="629"/>
      <c r="AO328" s="629"/>
      <c r="AP328" s="629"/>
      <c r="AQ328" s="629"/>
      <c r="AR328" s="629"/>
      <c r="AS328" s="629"/>
      <c r="AT328" s="629"/>
      <c r="AU328" s="629"/>
      <c r="AV328" s="629"/>
      <c r="AW328" s="629"/>
      <c r="AX328" s="629"/>
      <c r="AY328" s="629"/>
      <c r="AZ328" s="629"/>
      <c r="BA328" s="629"/>
      <c r="BB328" s="629"/>
      <c r="BC328" s="629"/>
      <c r="BD328" s="629"/>
      <c r="BE328" s="629"/>
      <c r="BF328" s="629"/>
      <c r="BG328" s="629"/>
      <c r="BH328" s="629"/>
      <c r="BI328" s="629"/>
      <c r="BJ328" s="629"/>
      <c r="BK328" s="629"/>
      <c r="BL328" s="629"/>
      <c r="BM328" s="629"/>
      <c r="BN328" s="629"/>
      <c r="BO328" s="629"/>
      <c r="BP328" s="629"/>
      <c r="BQ328" s="629"/>
      <c r="BR328" s="629"/>
      <c r="BS328" s="629"/>
      <c r="BT328" s="629"/>
      <c r="BU328" s="629"/>
      <c r="BV328" s="629"/>
      <c r="BW328" s="629"/>
      <c r="BX328" s="269"/>
      <c r="BY328" s="269"/>
      <c r="BZ328" s="269"/>
      <c r="CA328" s="269"/>
      <c r="CB328" s="269"/>
      <c r="CC328" s="242"/>
      <c r="CD328" s="215"/>
      <c r="CE328" s="242"/>
      <c r="CF328" s="242"/>
      <c r="CG328" s="242"/>
      <c r="CH328" s="5"/>
    </row>
    <row r="329" spans="1:86" hidden="1" x14ac:dyDescent="0.2">
      <c r="A329" s="6"/>
      <c r="B329" s="6"/>
      <c r="C329" s="6"/>
      <c r="D329" s="6"/>
      <c r="E329" s="6"/>
      <c r="F329" s="580"/>
      <c r="G329" s="627"/>
      <c r="H329" s="631"/>
      <c r="I329" s="632"/>
      <c r="J329" s="579"/>
      <c r="K329" s="579"/>
      <c r="L329" s="575"/>
      <c r="M329" s="575"/>
      <c r="N329" s="575"/>
      <c r="O329" s="579"/>
      <c r="P329" s="579"/>
      <c r="Q329" s="575"/>
      <c r="R329" s="575"/>
      <c r="S329" s="575"/>
      <c r="T329" s="575"/>
      <c r="U329" s="579"/>
      <c r="V329" s="575"/>
      <c r="W329" s="575"/>
      <c r="X329" s="575"/>
      <c r="Y329" s="575"/>
      <c r="Z329" s="575"/>
      <c r="AA329" s="579"/>
      <c r="AB329" s="575"/>
      <c r="AC329" s="575"/>
      <c r="AD329" s="575"/>
      <c r="AE329" s="575"/>
      <c r="AF329" s="575"/>
      <c r="AG329" s="579"/>
      <c r="AH329" s="575"/>
      <c r="AI329" s="575"/>
      <c r="AJ329" s="575"/>
      <c r="AK329" s="575"/>
      <c r="AL329" s="575"/>
      <c r="AM329" s="579"/>
      <c r="AN329" s="575"/>
      <c r="AO329" s="575"/>
      <c r="AP329" s="575"/>
      <c r="AQ329" s="575"/>
      <c r="AR329" s="575"/>
      <c r="AS329" s="579"/>
      <c r="AT329" s="575"/>
      <c r="AU329" s="575"/>
      <c r="AV329" s="575"/>
      <c r="AW329" s="575"/>
      <c r="AX329" s="575"/>
      <c r="AY329" s="579"/>
      <c r="AZ329" s="575"/>
      <c r="BA329" s="575"/>
      <c r="BB329" s="575"/>
      <c r="BC329" s="575"/>
      <c r="BD329" s="575"/>
      <c r="BE329" s="579"/>
      <c r="BF329" s="575"/>
      <c r="BG329" s="575"/>
      <c r="BH329" s="575"/>
      <c r="BI329" s="575"/>
      <c r="BJ329" s="575"/>
      <c r="BK329" s="579"/>
      <c r="BL329" s="575"/>
      <c r="BM329" s="575"/>
      <c r="BN329" s="575"/>
      <c r="BO329" s="575"/>
      <c r="BP329" s="575"/>
      <c r="BQ329" s="579"/>
      <c r="BR329" s="575"/>
      <c r="BS329" s="575"/>
      <c r="BT329" s="575"/>
      <c r="BU329" s="575"/>
      <c r="BV329" s="575"/>
      <c r="BW329" s="579"/>
      <c r="BX329" s="267"/>
      <c r="BY329" s="267"/>
      <c r="BZ329" s="267"/>
      <c r="CA329" s="267"/>
      <c r="CB329" s="267"/>
      <c r="CC329" s="241"/>
      <c r="CD329" s="214"/>
      <c r="CE329" s="240"/>
      <c r="CF329" s="240"/>
      <c r="CG329" s="240"/>
      <c r="CH329" s="5"/>
    </row>
    <row r="330" spans="1:86" hidden="1" x14ac:dyDescent="0.2">
      <c r="A330" s="15"/>
      <c r="B330" s="15"/>
      <c r="C330" s="15"/>
      <c r="D330" s="15"/>
      <c r="E330" s="15"/>
      <c r="F330" s="589"/>
      <c r="G330" s="586"/>
      <c r="H330" s="635"/>
      <c r="I330" s="686"/>
      <c r="J330" s="579"/>
      <c r="K330" s="579"/>
      <c r="L330" s="575"/>
      <c r="M330" s="575"/>
      <c r="N330" s="575"/>
      <c r="O330" s="579"/>
      <c r="P330" s="579"/>
      <c r="Q330" s="575"/>
      <c r="R330" s="575"/>
      <c r="S330" s="575"/>
      <c r="T330" s="575"/>
      <c r="U330" s="579"/>
      <c r="V330" s="575"/>
      <c r="W330" s="575"/>
      <c r="X330" s="575"/>
      <c r="Y330" s="575"/>
      <c r="Z330" s="575"/>
      <c r="AA330" s="579"/>
      <c r="AB330" s="575"/>
      <c r="AC330" s="575"/>
      <c r="AD330" s="575"/>
      <c r="AE330" s="575"/>
      <c r="AF330" s="575"/>
      <c r="AG330" s="579"/>
      <c r="AH330" s="575"/>
      <c r="AI330" s="575"/>
      <c r="AJ330" s="575"/>
      <c r="AK330" s="575"/>
      <c r="AL330" s="575"/>
      <c r="AM330" s="579"/>
      <c r="AN330" s="575"/>
      <c r="AO330" s="575"/>
      <c r="AP330" s="575"/>
      <c r="AQ330" s="575"/>
      <c r="AR330" s="575"/>
      <c r="AS330" s="579"/>
      <c r="AT330" s="575"/>
      <c r="AU330" s="575"/>
      <c r="AV330" s="575"/>
      <c r="AW330" s="575"/>
      <c r="AX330" s="575"/>
      <c r="AY330" s="579"/>
      <c r="AZ330" s="575"/>
      <c r="BA330" s="575"/>
      <c r="BB330" s="575"/>
      <c r="BC330" s="575"/>
      <c r="BD330" s="575"/>
      <c r="BE330" s="579"/>
      <c r="BF330" s="575"/>
      <c r="BG330" s="575"/>
      <c r="BH330" s="575"/>
      <c r="BI330" s="575"/>
      <c r="BJ330" s="575"/>
      <c r="BK330" s="579"/>
      <c r="BL330" s="575"/>
      <c r="BM330" s="575"/>
      <c r="BN330" s="575"/>
      <c r="BO330" s="575"/>
      <c r="BP330" s="575"/>
      <c r="BQ330" s="579"/>
      <c r="BR330" s="575"/>
      <c r="BS330" s="575"/>
      <c r="BT330" s="575"/>
      <c r="BU330" s="575"/>
      <c r="BV330" s="575"/>
      <c r="BW330" s="579"/>
      <c r="BX330" s="267"/>
      <c r="BY330" s="267"/>
      <c r="BZ330" s="267"/>
      <c r="CA330" s="267"/>
      <c r="CB330" s="267"/>
      <c r="CC330" s="241"/>
      <c r="CD330" s="214"/>
      <c r="CE330" s="240"/>
      <c r="CF330" s="240"/>
      <c r="CG330" s="240"/>
      <c r="CH330" s="5"/>
    </row>
    <row r="331" spans="1:86" hidden="1" x14ac:dyDescent="0.2">
      <c r="A331" s="15"/>
      <c r="B331" s="15"/>
      <c r="C331" s="15"/>
      <c r="D331" s="15"/>
      <c r="E331" s="15"/>
      <c r="F331" s="589"/>
      <c r="G331" s="640"/>
      <c r="H331" s="639"/>
      <c r="I331" s="686"/>
      <c r="J331" s="579"/>
      <c r="K331" s="579"/>
      <c r="L331" s="575"/>
      <c r="M331" s="575"/>
      <c r="N331" s="575"/>
      <c r="O331" s="579"/>
      <c r="P331" s="579"/>
      <c r="Q331" s="575"/>
      <c r="R331" s="575"/>
      <c r="S331" s="575"/>
      <c r="T331" s="575"/>
      <c r="U331" s="579"/>
      <c r="V331" s="575"/>
      <c r="W331" s="575"/>
      <c r="X331" s="575"/>
      <c r="Y331" s="575"/>
      <c r="Z331" s="575"/>
      <c r="AA331" s="579"/>
      <c r="AB331" s="575"/>
      <c r="AC331" s="575"/>
      <c r="AD331" s="575"/>
      <c r="AE331" s="575"/>
      <c r="AF331" s="575"/>
      <c r="AG331" s="579"/>
      <c r="AH331" s="575"/>
      <c r="AI331" s="575"/>
      <c r="AJ331" s="575"/>
      <c r="AK331" s="575"/>
      <c r="AL331" s="575"/>
      <c r="AM331" s="579"/>
      <c r="AN331" s="575"/>
      <c r="AO331" s="575"/>
      <c r="AP331" s="575"/>
      <c r="AQ331" s="575"/>
      <c r="AR331" s="575"/>
      <c r="AS331" s="579"/>
      <c r="AT331" s="575"/>
      <c r="AU331" s="575"/>
      <c r="AV331" s="575"/>
      <c r="AW331" s="575"/>
      <c r="AX331" s="575"/>
      <c r="AY331" s="579"/>
      <c r="AZ331" s="575"/>
      <c r="BA331" s="575"/>
      <c r="BB331" s="575"/>
      <c r="BC331" s="575"/>
      <c r="BD331" s="575"/>
      <c r="BE331" s="579"/>
      <c r="BF331" s="575"/>
      <c r="BG331" s="575"/>
      <c r="BH331" s="575"/>
      <c r="BI331" s="575"/>
      <c r="BJ331" s="575"/>
      <c r="BK331" s="579"/>
      <c r="BL331" s="575"/>
      <c r="BM331" s="575"/>
      <c r="BN331" s="575"/>
      <c r="BO331" s="575"/>
      <c r="BP331" s="575"/>
      <c r="BQ331" s="579"/>
      <c r="BR331" s="575"/>
      <c r="BS331" s="575"/>
      <c r="BT331" s="575"/>
      <c r="BU331" s="575"/>
      <c r="BV331" s="575"/>
      <c r="BW331" s="579"/>
      <c r="BX331" s="267"/>
      <c r="BY331" s="267"/>
      <c r="BZ331" s="267"/>
      <c r="CA331" s="267"/>
      <c r="CB331" s="267"/>
      <c r="CC331" s="241"/>
      <c r="CD331" s="214"/>
      <c r="CE331" s="240"/>
      <c r="CF331" s="240"/>
      <c r="CG331" s="240"/>
      <c r="CH331" s="5"/>
    </row>
    <row r="332" spans="1:86" hidden="1" x14ac:dyDescent="0.2">
      <c r="A332" s="15"/>
      <c r="B332" s="15"/>
      <c r="C332" s="15"/>
      <c r="D332" s="15"/>
      <c r="E332" s="15"/>
      <c r="F332" s="589"/>
      <c r="G332" s="640"/>
      <c r="H332" s="639"/>
      <c r="I332" s="686"/>
      <c r="J332" s="579"/>
      <c r="K332" s="579"/>
      <c r="L332" s="575"/>
      <c r="M332" s="575"/>
      <c r="N332" s="575"/>
      <c r="O332" s="579"/>
      <c r="P332" s="579"/>
      <c r="Q332" s="575"/>
      <c r="R332" s="575"/>
      <c r="S332" s="575"/>
      <c r="T332" s="575"/>
      <c r="U332" s="579"/>
      <c r="V332" s="575"/>
      <c r="W332" s="575"/>
      <c r="X332" s="575"/>
      <c r="Y332" s="575"/>
      <c r="Z332" s="575"/>
      <c r="AA332" s="579"/>
      <c r="AB332" s="575"/>
      <c r="AC332" s="575"/>
      <c r="AD332" s="575"/>
      <c r="AE332" s="575"/>
      <c r="AF332" s="575"/>
      <c r="AG332" s="579"/>
      <c r="AH332" s="575"/>
      <c r="AI332" s="575"/>
      <c r="AJ332" s="575"/>
      <c r="AK332" s="575"/>
      <c r="AL332" s="575"/>
      <c r="AM332" s="579"/>
      <c r="AN332" s="575"/>
      <c r="AO332" s="575"/>
      <c r="AP332" s="575"/>
      <c r="AQ332" s="575"/>
      <c r="AR332" s="575"/>
      <c r="AS332" s="579"/>
      <c r="AT332" s="575"/>
      <c r="AU332" s="575"/>
      <c r="AV332" s="575"/>
      <c r="AW332" s="575"/>
      <c r="AX332" s="575"/>
      <c r="AY332" s="579"/>
      <c r="AZ332" s="575"/>
      <c r="BA332" s="575"/>
      <c r="BB332" s="575"/>
      <c r="BC332" s="575"/>
      <c r="BD332" s="575"/>
      <c r="BE332" s="579"/>
      <c r="BF332" s="575"/>
      <c r="BG332" s="575"/>
      <c r="BH332" s="575"/>
      <c r="BI332" s="575"/>
      <c r="BJ332" s="575"/>
      <c r="BK332" s="579"/>
      <c r="BL332" s="575"/>
      <c r="BM332" s="575"/>
      <c r="BN332" s="575"/>
      <c r="BO332" s="575"/>
      <c r="BP332" s="575"/>
      <c r="BQ332" s="579"/>
      <c r="BR332" s="575"/>
      <c r="BS332" s="575"/>
      <c r="BT332" s="575"/>
      <c r="BU332" s="575"/>
      <c r="BV332" s="575"/>
      <c r="BW332" s="579"/>
      <c r="BX332" s="267"/>
      <c r="BY332" s="267"/>
      <c r="BZ332" s="267"/>
      <c r="CA332" s="267"/>
      <c r="CB332" s="267"/>
      <c r="CC332" s="241"/>
      <c r="CD332" s="214"/>
      <c r="CE332" s="240"/>
      <c r="CF332" s="240"/>
      <c r="CG332" s="240"/>
      <c r="CH332" s="5"/>
    </row>
    <row r="333" spans="1:86" hidden="1" x14ac:dyDescent="0.2">
      <c r="A333" s="15"/>
      <c r="B333" s="15"/>
      <c r="C333" s="15"/>
      <c r="D333" s="15"/>
      <c r="E333" s="15"/>
      <c r="F333" s="589"/>
      <c r="G333" s="586"/>
      <c r="H333" s="635"/>
      <c r="I333" s="686"/>
      <c r="J333" s="579"/>
      <c r="K333" s="579"/>
      <c r="L333" s="575"/>
      <c r="M333" s="575"/>
      <c r="N333" s="575"/>
      <c r="O333" s="579"/>
      <c r="P333" s="579"/>
      <c r="Q333" s="575"/>
      <c r="R333" s="575"/>
      <c r="S333" s="575"/>
      <c r="T333" s="575"/>
      <c r="U333" s="579"/>
      <c r="V333" s="575"/>
      <c r="W333" s="575"/>
      <c r="X333" s="575"/>
      <c r="Y333" s="575"/>
      <c r="Z333" s="575"/>
      <c r="AA333" s="579"/>
      <c r="AB333" s="575"/>
      <c r="AC333" s="575"/>
      <c r="AD333" s="575"/>
      <c r="AE333" s="575"/>
      <c r="AF333" s="575"/>
      <c r="AG333" s="579"/>
      <c r="AH333" s="575"/>
      <c r="AI333" s="575"/>
      <c r="AJ333" s="575"/>
      <c r="AK333" s="575"/>
      <c r="AL333" s="575"/>
      <c r="AM333" s="579"/>
      <c r="AN333" s="575"/>
      <c r="AO333" s="575"/>
      <c r="AP333" s="575"/>
      <c r="AQ333" s="575"/>
      <c r="AR333" s="575"/>
      <c r="AS333" s="579"/>
      <c r="AT333" s="575"/>
      <c r="AU333" s="575"/>
      <c r="AV333" s="575"/>
      <c r="AW333" s="575"/>
      <c r="AX333" s="575"/>
      <c r="AY333" s="579"/>
      <c r="AZ333" s="575"/>
      <c r="BA333" s="575"/>
      <c r="BB333" s="575"/>
      <c r="BC333" s="575"/>
      <c r="BD333" s="575"/>
      <c r="BE333" s="579"/>
      <c r="BF333" s="575"/>
      <c r="BG333" s="575"/>
      <c r="BH333" s="575"/>
      <c r="BI333" s="575"/>
      <c r="BJ333" s="575"/>
      <c r="BK333" s="579"/>
      <c r="BL333" s="575"/>
      <c r="BM333" s="575"/>
      <c r="BN333" s="575"/>
      <c r="BO333" s="575"/>
      <c r="BP333" s="575"/>
      <c r="BQ333" s="579"/>
      <c r="BR333" s="575"/>
      <c r="BS333" s="575"/>
      <c r="BT333" s="575"/>
      <c r="BU333" s="575"/>
      <c r="BV333" s="575"/>
      <c r="BW333" s="579"/>
      <c r="BX333" s="267"/>
      <c r="BY333" s="267"/>
      <c r="BZ333" s="267"/>
      <c r="CA333" s="267"/>
      <c r="CB333" s="267"/>
      <c r="CC333" s="241"/>
      <c r="CD333" s="214"/>
      <c r="CE333" s="240"/>
      <c r="CF333" s="240"/>
      <c r="CG333" s="240"/>
      <c r="CH333" s="5"/>
    </row>
    <row r="334" spans="1:86" hidden="1" x14ac:dyDescent="0.2">
      <c r="A334" s="20"/>
      <c r="B334" s="20"/>
      <c r="C334" s="20"/>
      <c r="D334" s="20"/>
      <c r="E334" s="20"/>
      <c r="F334" s="594"/>
      <c r="G334" s="655"/>
      <c r="H334" s="642"/>
      <c r="I334" s="643"/>
      <c r="J334" s="579"/>
      <c r="K334" s="579"/>
      <c r="L334" s="575"/>
      <c r="M334" s="575"/>
      <c r="N334" s="575"/>
      <c r="O334" s="579"/>
      <c r="P334" s="579"/>
      <c r="Q334" s="575"/>
      <c r="R334" s="575"/>
      <c r="S334" s="575"/>
      <c r="T334" s="575"/>
      <c r="U334" s="579"/>
      <c r="V334" s="575"/>
      <c r="W334" s="575"/>
      <c r="X334" s="575"/>
      <c r="Y334" s="575"/>
      <c r="Z334" s="575"/>
      <c r="AA334" s="579"/>
      <c r="AB334" s="575"/>
      <c r="AC334" s="575"/>
      <c r="AD334" s="575"/>
      <c r="AE334" s="575"/>
      <c r="AF334" s="575"/>
      <c r="AG334" s="579"/>
      <c r="AH334" s="575"/>
      <c r="AI334" s="575"/>
      <c r="AJ334" s="575"/>
      <c r="AK334" s="575"/>
      <c r="AL334" s="575"/>
      <c r="AM334" s="579"/>
      <c r="AN334" s="575"/>
      <c r="AO334" s="575"/>
      <c r="AP334" s="575"/>
      <c r="AQ334" s="575"/>
      <c r="AR334" s="575"/>
      <c r="AS334" s="579"/>
      <c r="AT334" s="575"/>
      <c r="AU334" s="575"/>
      <c r="AV334" s="575"/>
      <c r="AW334" s="575"/>
      <c r="AX334" s="575"/>
      <c r="AY334" s="579"/>
      <c r="AZ334" s="575"/>
      <c r="BA334" s="575"/>
      <c r="BB334" s="575"/>
      <c r="BC334" s="575"/>
      <c r="BD334" s="575"/>
      <c r="BE334" s="579"/>
      <c r="BF334" s="575"/>
      <c r="BG334" s="575"/>
      <c r="BH334" s="575"/>
      <c r="BI334" s="575"/>
      <c r="BJ334" s="575"/>
      <c r="BK334" s="579"/>
      <c r="BL334" s="575"/>
      <c r="BM334" s="575"/>
      <c r="BN334" s="575"/>
      <c r="BO334" s="575"/>
      <c r="BP334" s="575"/>
      <c r="BQ334" s="579"/>
      <c r="BR334" s="575"/>
      <c r="BS334" s="575"/>
      <c r="BT334" s="575"/>
      <c r="BU334" s="575"/>
      <c r="BV334" s="575"/>
      <c r="BW334" s="579"/>
      <c r="BX334" s="267"/>
      <c r="BY334" s="267"/>
      <c r="BZ334" s="267"/>
      <c r="CA334" s="267"/>
      <c r="CB334" s="267"/>
      <c r="CC334" s="241"/>
      <c r="CD334" s="214"/>
      <c r="CE334" s="240"/>
      <c r="CF334" s="240"/>
      <c r="CG334" s="240"/>
      <c r="CH334" s="5"/>
    </row>
    <row r="335" spans="1:86" hidden="1" x14ac:dyDescent="0.2">
      <c r="A335" s="146"/>
      <c r="B335" s="146"/>
      <c r="C335" s="146"/>
      <c r="D335" s="147"/>
      <c r="E335" s="146"/>
      <c r="F335" s="717"/>
      <c r="G335" s="718"/>
      <c r="H335" s="642"/>
      <c r="I335" s="643"/>
      <c r="J335" s="579"/>
      <c r="K335" s="579"/>
      <c r="L335" s="575"/>
      <c r="M335" s="575"/>
      <c r="N335" s="575"/>
      <c r="O335" s="579"/>
      <c r="P335" s="579"/>
      <c r="Q335" s="575"/>
      <c r="R335" s="575"/>
      <c r="S335" s="575"/>
      <c r="T335" s="575"/>
      <c r="U335" s="579"/>
      <c r="V335" s="575"/>
      <c r="W335" s="575"/>
      <c r="X335" s="575"/>
      <c r="Y335" s="575"/>
      <c r="Z335" s="575"/>
      <c r="AA335" s="579"/>
      <c r="AB335" s="575"/>
      <c r="AC335" s="575"/>
      <c r="AD335" s="575"/>
      <c r="AE335" s="575"/>
      <c r="AF335" s="575"/>
      <c r="AG335" s="579"/>
      <c r="AH335" s="575"/>
      <c r="AI335" s="575"/>
      <c r="AJ335" s="575"/>
      <c r="AK335" s="575"/>
      <c r="AL335" s="575"/>
      <c r="AM335" s="579"/>
      <c r="AN335" s="575"/>
      <c r="AO335" s="575"/>
      <c r="AP335" s="575"/>
      <c r="AQ335" s="575"/>
      <c r="AR335" s="575"/>
      <c r="AS335" s="579"/>
      <c r="AT335" s="575"/>
      <c r="AU335" s="575"/>
      <c r="AV335" s="575"/>
      <c r="AW335" s="575"/>
      <c r="AX335" s="575"/>
      <c r="AY335" s="579"/>
      <c r="AZ335" s="575"/>
      <c r="BA335" s="575"/>
      <c r="BB335" s="575"/>
      <c r="BC335" s="575"/>
      <c r="BD335" s="575"/>
      <c r="BE335" s="579"/>
      <c r="BF335" s="575"/>
      <c r="BG335" s="575"/>
      <c r="BH335" s="575"/>
      <c r="BI335" s="575"/>
      <c r="BJ335" s="575"/>
      <c r="BK335" s="579"/>
      <c r="BL335" s="575"/>
      <c r="BM335" s="575"/>
      <c r="BN335" s="575"/>
      <c r="BO335" s="575"/>
      <c r="BP335" s="575"/>
      <c r="BQ335" s="579"/>
      <c r="BR335" s="575"/>
      <c r="BS335" s="575"/>
      <c r="BT335" s="575"/>
      <c r="BU335" s="575"/>
      <c r="BV335" s="575"/>
      <c r="BW335" s="579"/>
      <c r="BX335" s="267"/>
      <c r="BY335" s="267"/>
      <c r="BZ335" s="267"/>
      <c r="CA335" s="267"/>
      <c r="CB335" s="267"/>
      <c r="CC335" s="241"/>
      <c r="CD335" s="214"/>
      <c r="CE335" s="240"/>
      <c r="CF335" s="240"/>
      <c r="CG335" s="240"/>
      <c r="CH335" s="5"/>
    </row>
    <row r="336" spans="1:86" hidden="1" x14ac:dyDescent="0.2">
      <c r="A336" s="28"/>
      <c r="B336" s="22"/>
      <c r="C336" s="51"/>
      <c r="D336" s="34"/>
      <c r="E336" s="28"/>
      <c r="F336" s="607"/>
      <c r="G336" s="620"/>
      <c r="H336" s="600"/>
      <c r="I336" s="682"/>
      <c r="J336" s="579"/>
      <c r="K336" s="579"/>
      <c r="L336" s="575"/>
      <c r="M336" s="575"/>
      <c r="N336" s="575"/>
      <c r="O336" s="579"/>
      <c r="P336" s="579"/>
      <c r="Q336" s="575"/>
      <c r="R336" s="575"/>
      <c r="S336" s="575"/>
      <c r="T336" s="575"/>
      <c r="U336" s="579"/>
      <c r="V336" s="575"/>
      <c r="W336" s="575"/>
      <c r="X336" s="575"/>
      <c r="Y336" s="575"/>
      <c r="Z336" s="575"/>
      <c r="AA336" s="579"/>
      <c r="AB336" s="575"/>
      <c r="AC336" s="575"/>
      <c r="AD336" s="575"/>
      <c r="AE336" s="575"/>
      <c r="AF336" s="575"/>
      <c r="AG336" s="579"/>
      <c r="AH336" s="575"/>
      <c r="AI336" s="575"/>
      <c r="AJ336" s="575"/>
      <c r="AK336" s="575"/>
      <c r="AL336" s="575"/>
      <c r="AM336" s="579"/>
      <c r="AN336" s="575"/>
      <c r="AO336" s="575"/>
      <c r="AP336" s="575"/>
      <c r="AQ336" s="575"/>
      <c r="AR336" s="575"/>
      <c r="AS336" s="579"/>
      <c r="AT336" s="575"/>
      <c r="AU336" s="575"/>
      <c r="AV336" s="575"/>
      <c r="AW336" s="575"/>
      <c r="AX336" s="575"/>
      <c r="AY336" s="579"/>
      <c r="AZ336" s="575"/>
      <c r="BA336" s="575"/>
      <c r="BB336" s="575"/>
      <c r="BC336" s="575"/>
      <c r="BD336" s="575"/>
      <c r="BE336" s="579"/>
      <c r="BF336" s="575"/>
      <c r="BG336" s="575"/>
      <c r="BH336" s="575"/>
      <c r="BI336" s="575"/>
      <c r="BJ336" s="575"/>
      <c r="BK336" s="579"/>
      <c r="BL336" s="575"/>
      <c r="BM336" s="575"/>
      <c r="BN336" s="575"/>
      <c r="BO336" s="575"/>
      <c r="BP336" s="575"/>
      <c r="BQ336" s="579"/>
      <c r="BR336" s="575"/>
      <c r="BS336" s="575"/>
      <c r="BT336" s="575"/>
      <c r="BU336" s="575"/>
      <c r="BV336" s="575"/>
      <c r="BW336" s="579"/>
      <c r="BX336" s="267"/>
      <c r="BY336" s="267"/>
      <c r="BZ336" s="267"/>
      <c r="CA336" s="267"/>
      <c r="CB336" s="267"/>
      <c r="CC336" s="241"/>
      <c r="CD336" s="214"/>
      <c r="CE336" s="240"/>
      <c r="CF336" s="240"/>
      <c r="CG336" s="240"/>
      <c r="CH336" s="5"/>
    </row>
    <row r="337" spans="1:86" hidden="1" x14ac:dyDescent="0.2">
      <c r="A337" s="28"/>
      <c r="B337" s="28"/>
      <c r="C337" s="51"/>
      <c r="D337" s="34"/>
      <c r="E337" s="28"/>
      <c r="F337" s="607"/>
      <c r="G337" s="620"/>
      <c r="H337" s="600"/>
      <c r="I337" s="682"/>
      <c r="J337" s="579"/>
      <c r="K337" s="579"/>
      <c r="L337" s="575"/>
      <c r="M337" s="575"/>
      <c r="N337" s="575"/>
      <c r="O337" s="579"/>
      <c r="P337" s="579"/>
      <c r="Q337" s="575"/>
      <c r="R337" s="575"/>
      <c r="S337" s="575"/>
      <c r="T337" s="575"/>
      <c r="U337" s="579"/>
      <c r="V337" s="575"/>
      <c r="W337" s="575"/>
      <c r="X337" s="575"/>
      <c r="Y337" s="575"/>
      <c r="Z337" s="575"/>
      <c r="AA337" s="579"/>
      <c r="AB337" s="575"/>
      <c r="AC337" s="575"/>
      <c r="AD337" s="575"/>
      <c r="AE337" s="575"/>
      <c r="AF337" s="575"/>
      <c r="AG337" s="579"/>
      <c r="AH337" s="575"/>
      <c r="AI337" s="575"/>
      <c r="AJ337" s="575"/>
      <c r="AK337" s="575"/>
      <c r="AL337" s="575"/>
      <c r="AM337" s="579"/>
      <c r="AN337" s="575"/>
      <c r="AO337" s="575"/>
      <c r="AP337" s="575"/>
      <c r="AQ337" s="575"/>
      <c r="AR337" s="575"/>
      <c r="AS337" s="579"/>
      <c r="AT337" s="575"/>
      <c r="AU337" s="575"/>
      <c r="AV337" s="575"/>
      <c r="AW337" s="575"/>
      <c r="AX337" s="575"/>
      <c r="AY337" s="579"/>
      <c r="AZ337" s="575"/>
      <c r="BA337" s="575"/>
      <c r="BB337" s="575"/>
      <c r="BC337" s="575"/>
      <c r="BD337" s="575"/>
      <c r="BE337" s="579"/>
      <c r="BF337" s="575"/>
      <c r="BG337" s="575"/>
      <c r="BH337" s="575"/>
      <c r="BI337" s="575"/>
      <c r="BJ337" s="575"/>
      <c r="BK337" s="579"/>
      <c r="BL337" s="575"/>
      <c r="BM337" s="575"/>
      <c r="BN337" s="575"/>
      <c r="BO337" s="575"/>
      <c r="BP337" s="575"/>
      <c r="BQ337" s="579"/>
      <c r="BR337" s="575"/>
      <c r="BS337" s="575"/>
      <c r="BT337" s="575"/>
      <c r="BU337" s="575"/>
      <c r="BV337" s="575"/>
      <c r="BW337" s="579"/>
      <c r="BX337" s="267"/>
      <c r="BY337" s="267"/>
      <c r="BZ337" s="267"/>
      <c r="CA337" s="267"/>
      <c r="CB337" s="267"/>
      <c r="CC337" s="241"/>
      <c r="CD337" s="214"/>
      <c r="CE337" s="240"/>
      <c r="CF337" s="240"/>
      <c r="CG337" s="240"/>
      <c r="CH337" s="5"/>
    </row>
    <row r="338" spans="1:86" hidden="1" x14ac:dyDescent="0.2">
      <c r="A338" s="28"/>
      <c r="B338" s="28"/>
      <c r="C338" s="51"/>
      <c r="D338" s="31"/>
      <c r="E338" s="28"/>
      <c r="F338" s="607"/>
      <c r="G338" s="599"/>
      <c r="H338" s="605"/>
      <c r="I338" s="646"/>
      <c r="J338" s="579"/>
      <c r="K338" s="579"/>
      <c r="L338" s="575"/>
      <c r="M338" s="575"/>
      <c r="N338" s="575"/>
      <c r="O338" s="579"/>
      <c r="P338" s="579"/>
      <c r="Q338" s="575"/>
      <c r="R338" s="575"/>
      <c r="S338" s="575"/>
      <c r="T338" s="575"/>
      <c r="U338" s="579"/>
      <c r="V338" s="575"/>
      <c r="W338" s="575"/>
      <c r="X338" s="575"/>
      <c r="Y338" s="575"/>
      <c r="Z338" s="575"/>
      <c r="AA338" s="579"/>
      <c r="AB338" s="575"/>
      <c r="AC338" s="575"/>
      <c r="AD338" s="575"/>
      <c r="AE338" s="575"/>
      <c r="AF338" s="575"/>
      <c r="AG338" s="579"/>
      <c r="AH338" s="575"/>
      <c r="AI338" s="575"/>
      <c r="AJ338" s="575"/>
      <c r="AK338" s="575"/>
      <c r="AL338" s="575"/>
      <c r="AM338" s="579"/>
      <c r="AN338" s="575"/>
      <c r="AO338" s="575"/>
      <c r="AP338" s="575"/>
      <c r="AQ338" s="575"/>
      <c r="AR338" s="575"/>
      <c r="AS338" s="579"/>
      <c r="AT338" s="575"/>
      <c r="AU338" s="575"/>
      <c r="AV338" s="575"/>
      <c r="AW338" s="575"/>
      <c r="AX338" s="575"/>
      <c r="AY338" s="579"/>
      <c r="AZ338" s="575"/>
      <c r="BA338" s="575"/>
      <c r="BB338" s="575"/>
      <c r="BC338" s="575"/>
      <c r="BD338" s="575"/>
      <c r="BE338" s="579"/>
      <c r="BF338" s="575"/>
      <c r="BG338" s="575"/>
      <c r="BH338" s="575"/>
      <c r="BI338" s="575"/>
      <c r="BJ338" s="575"/>
      <c r="BK338" s="579"/>
      <c r="BL338" s="575"/>
      <c r="BM338" s="575"/>
      <c r="BN338" s="575"/>
      <c r="BO338" s="575"/>
      <c r="BP338" s="575"/>
      <c r="BQ338" s="579"/>
      <c r="BR338" s="575"/>
      <c r="BS338" s="575"/>
      <c r="BT338" s="575"/>
      <c r="BU338" s="575"/>
      <c r="BV338" s="575"/>
      <c r="BW338" s="579"/>
      <c r="BX338" s="267"/>
      <c r="BY338" s="267"/>
      <c r="BZ338" s="267"/>
      <c r="CA338" s="267"/>
      <c r="CB338" s="267"/>
      <c r="CC338" s="241"/>
      <c r="CD338" s="214"/>
      <c r="CE338" s="240"/>
      <c r="CF338" s="240"/>
      <c r="CG338" s="240"/>
      <c r="CH338" s="5"/>
    </row>
    <row r="339" spans="1:86" hidden="1" x14ac:dyDescent="0.2">
      <c r="A339" s="28"/>
      <c r="B339" s="28"/>
      <c r="C339" s="51"/>
      <c r="D339" s="33"/>
      <c r="E339" s="28"/>
      <c r="F339" s="607"/>
      <c r="G339" s="620"/>
      <c r="H339" s="645"/>
      <c r="I339" s="624"/>
      <c r="J339" s="579"/>
      <c r="K339" s="579"/>
      <c r="L339" s="575"/>
      <c r="M339" s="575"/>
      <c r="N339" s="575"/>
      <c r="O339" s="579"/>
      <c r="P339" s="579"/>
      <c r="Q339" s="575"/>
      <c r="R339" s="575"/>
      <c r="S339" s="575"/>
      <c r="T339" s="575"/>
      <c r="U339" s="579"/>
      <c r="V339" s="575"/>
      <c r="W339" s="575"/>
      <c r="X339" s="575"/>
      <c r="Y339" s="575"/>
      <c r="Z339" s="575"/>
      <c r="AA339" s="579"/>
      <c r="AB339" s="575"/>
      <c r="AC339" s="575"/>
      <c r="AD339" s="575"/>
      <c r="AE339" s="575"/>
      <c r="AF339" s="575"/>
      <c r="AG339" s="579"/>
      <c r="AH339" s="575"/>
      <c r="AI339" s="575"/>
      <c r="AJ339" s="575"/>
      <c r="AK339" s="575"/>
      <c r="AL339" s="575"/>
      <c r="AM339" s="579"/>
      <c r="AN339" s="575"/>
      <c r="AO339" s="575"/>
      <c r="AP339" s="575"/>
      <c r="AQ339" s="575"/>
      <c r="AR339" s="575"/>
      <c r="AS339" s="579"/>
      <c r="AT339" s="575"/>
      <c r="AU339" s="575"/>
      <c r="AV339" s="575"/>
      <c r="AW339" s="575"/>
      <c r="AX339" s="575"/>
      <c r="AY339" s="579"/>
      <c r="AZ339" s="575"/>
      <c r="BA339" s="575"/>
      <c r="BB339" s="575"/>
      <c r="BC339" s="575"/>
      <c r="BD339" s="575"/>
      <c r="BE339" s="579"/>
      <c r="BF339" s="575"/>
      <c r="BG339" s="575"/>
      <c r="BH339" s="575"/>
      <c r="BI339" s="575"/>
      <c r="BJ339" s="575"/>
      <c r="BK339" s="579"/>
      <c r="BL339" s="575"/>
      <c r="BM339" s="575"/>
      <c r="BN339" s="575"/>
      <c r="BO339" s="575"/>
      <c r="BP339" s="575"/>
      <c r="BQ339" s="579"/>
      <c r="BR339" s="575"/>
      <c r="BS339" s="575"/>
      <c r="BT339" s="575"/>
      <c r="BU339" s="575"/>
      <c r="BV339" s="575"/>
      <c r="BW339" s="579"/>
      <c r="BX339" s="267"/>
      <c r="BY339" s="267"/>
      <c r="BZ339" s="267"/>
      <c r="CA339" s="267"/>
      <c r="CB339" s="267"/>
      <c r="CC339" s="241"/>
      <c r="CD339" s="214"/>
      <c r="CE339" s="240"/>
      <c r="CF339" s="240"/>
      <c r="CG339" s="240"/>
      <c r="CH339" s="5"/>
    </row>
    <row r="340" spans="1:86" hidden="1" x14ac:dyDescent="0.2">
      <c r="A340" s="22"/>
      <c r="B340" s="22"/>
      <c r="C340" s="22"/>
      <c r="D340" s="34"/>
      <c r="E340" s="22"/>
      <c r="F340" s="607"/>
      <c r="G340" s="620"/>
      <c r="H340" s="609"/>
      <c r="I340" s="610"/>
      <c r="J340" s="579"/>
      <c r="K340" s="579"/>
      <c r="L340" s="575"/>
      <c r="M340" s="575"/>
      <c r="N340" s="579"/>
      <c r="O340" s="579"/>
      <c r="P340" s="579"/>
      <c r="Q340" s="575"/>
      <c r="R340" s="579"/>
      <c r="S340" s="575"/>
      <c r="T340" s="579"/>
      <c r="U340" s="579"/>
      <c r="V340" s="579"/>
      <c r="W340" s="575"/>
      <c r="X340" s="579"/>
      <c r="Y340" s="575"/>
      <c r="Z340" s="579"/>
      <c r="AA340" s="579"/>
      <c r="AB340" s="579"/>
      <c r="AC340" s="575"/>
      <c r="AD340" s="579"/>
      <c r="AE340" s="575"/>
      <c r="AF340" s="579"/>
      <c r="AG340" s="579"/>
      <c r="AH340" s="579"/>
      <c r="AI340" s="575"/>
      <c r="AJ340" s="579"/>
      <c r="AK340" s="575"/>
      <c r="AL340" s="579"/>
      <c r="AM340" s="579"/>
      <c r="AN340" s="579"/>
      <c r="AO340" s="575"/>
      <c r="AP340" s="579"/>
      <c r="AQ340" s="575"/>
      <c r="AR340" s="579"/>
      <c r="AS340" s="579"/>
      <c r="AT340" s="579"/>
      <c r="AU340" s="575"/>
      <c r="AV340" s="579"/>
      <c r="AW340" s="575"/>
      <c r="AX340" s="579"/>
      <c r="AY340" s="579"/>
      <c r="AZ340" s="579"/>
      <c r="BA340" s="575"/>
      <c r="BB340" s="579"/>
      <c r="BC340" s="575"/>
      <c r="BD340" s="579"/>
      <c r="BE340" s="579"/>
      <c r="BF340" s="579"/>
      <c r="BG340" s="575"/>
      <c r="BH340" s="579"/>
      <c r="BI340" s="575"/>
      <c r="BJ340" s="579"/>
      <c r="BK340" s="579"/>
      <c r="BL340" s="579"/>
      <c r="BM340" s="575"/>
      <c r="BN340" s="579"/>
      <c r="BO340" s="575"/>
      <c r="BP340" s="579"/>
      <c r="BQ340" s="579"/>
      <c r="BR340" s="579"/>
      <c r="BS340" s="575"/>
      <c r="BT340" s="579"/>
      <c r="BU340" s="575"/>
      <c r="BV340" s="579"/>
      <c r="BW340" s="579"/>
      <c r="BX340" s="268"/>
      <c r="BY340" s="267"/>
      <c r="BZ340" s="268"/>
      <c r="CA340" s="267"/>
      <c r="CB340" s="268"/>
      <c r="CC340" s="241"/>
      <c r="CD340" s="214"/>
      <c r="CE340" s="240"/>
      <c r="CF340" s="240"/>
      <c r="CG340" s="241"/>
      <c r="CH340" s="5"/>
    </row>
    <row r="341" spans="1:86" hidden="1" x14ac:dyDescent="0.2">
      <c r="A341" s="22"/>
      <c r="B341" s="22"/>
      <c r="C341" s="22"/>
      <c r="D341" s="34"/>
      <c r="E341" s="22"/>
      <c r="F341" s="607"/>
      <c r="G341" s="620"/>
      <c r="H341" s="609"/>
      <c r="I341" s="610"/>
      <c r="J341" s="579"/>
      <c r="K341" s="579"/>
      <c r="L341" s="575"/>
      <c r="M341" s="575"/>
      <c r="N341" s="579"/>
      <c r="O341" s="579"/>
      <c r="P341" s="579"/>
      <c r="Q341" s="575"/>
      <c r="R341" s="579"/>
      <c r="S341" s="575"/>
      <c r="T341" s="579"/>
      <c r="U341" s="579"/>
      <c r="V341" s="579"/>
      <c r="W341" s="575"/>
      <c r="X341" s="579"/>
      <c r="Y341" s="575"/>
      <c r="Z341" s="579"/>
      <c r="AA341" s="579"/>
      <c r="AB341" s="579"/>
      <c r="AC341" s="575"/>
      <c r="AD341" s="579"/>
      <c r="AE341" s="575"/>
      <c r="AF341" s="579"/>
      <c r="AG341" s="579"/>
      <c r="AH341" s="579"/>
      <c r="AI341" s="575"/>
      <c r="AJ341" s="579"/>
      <c r="AK341" s="575"/>
      <c r="AL341" s="579"/>
      <c r="AM341" s="579"/>
      <c r="AN341" s="579"/>
      <c r="AO341" s="575"/>
      <c r="AP341" s="579"/>
      <c r="AQ341" s="575"/>
      <c r="AR341" s="579"/>
      <c r="AS341" s="579"/>
      <c r="AT341" s="579"/>
      <c r="AU341" s="575"/>
      <c r="AV341" s="579"/>
      <c r="AW341" s="575"/>
      <c r="AX341" s="579"/>
      <c r="AY341" s="579"/>
      <c r="AZ341" s="579"/>
      <c r="BA341" s="575"/>
      <c r="BB341" s="579"/>
      <c r="BC341" s="575"/>
      <c r="BD341" s="579"/>
      <c r="BE341" s="579"/>
      <c r="BF341" s="579"/>
      <c r="BG341" s="575"/>
      <c r="BH341" s="579"/>
      <c r="BI341" s="575"/>
      <c r="BJ341" s="579"/>
      <c r="BK341" s="579"/>
      <c r="BL341" s="579"/>
      <c r="BM341" s="575"/>
      <c r="BN341" s="579"/>
      <c r="BO341" s="575"/>
      <c r="BP341" s="579"/>
      <c r="BQ341" s="579"/>
      <c r="BR341" s="579"/>
      <c r="BS341" s="575"/>
      <c r="BT341" s="579"/>
      <c r="BU341" s="575"/>
      <c r="BV341" s="579"/>
      <c r="BW341" s="579"/>
      <c r="BX341" s="268"/>
      <c r="BY341" s="267"/>
      <c r="BZ341" s="268"/>
      <c r="CA341" s="267"/>
      <c r="CB341" s="268"/>
      <c r="CC341" s="241"/>
      <c r="CD341" s="214"/>
      <c r="CE341" s="240"/>
      <c r="CF341" s="240"/>
      <c r="CG341" s="241"/>
      <c r="CH341" s="5"/>
    </row>
    <row r="342" spans="1:86" hidden="1" x14ac:dyDescent="0.2">
      <c r="A342" s="22"/>
      <c r="B342" s="22"/>
      <c r="C342" s="22"/>
      <c r="D342" s="34"/>
      <c r="E342" s="22"/>
      <c r="F342" s="607"/>
      <c r="G342" s="620"/>
      <c r="H342" s="609"/>
      <c r="I342" s="610"/>
      <c r="J342" s="579"/>
      <c r="K342" s="579"/>
      <c r="L342" s="575"/>
      <c r="M342" s="575"/>
      <c r="N342" s="579"/>
      <c r="O342" s="579"/>
      <c r="P342" s="579"/>
      <c r="Q342" s="575"/>
      <c r="R342" s="579"/>
      <c r="S342" s="575"/>
      <c r="T342" s="579"/>
      <c r="U342" s="579"/>
      <c r="V342" s="579"/>
      <c r="W342" s="575"/>
      <c r="X342" s="579"/>
      <c r="Y342" s="575"/>
      <c r="Z342" s="579"/>
      <c r="AA342" s="579"/>
      <c r="AB342" s="579"/>
      <c r="AC342" s="575"/>
      <c r="AD342" s="579"/>
      <c r="AE342" s="575"/>
      <c r="AF342" s="579"/>
      <c r="AG342" s="579"/>
      <c r="AH342" s="579"/>
      <c r="AI342" s="575"/>
      <c r="AJ342" s="579"/>
      <c r="AK342" s="575"/>
      <c r="AL342" s="579"/>
      <c r="AM342" s="579"/>
      <c r="AN342" s="579"/>
      <c r="AO342" s="575"/>
      <c r="AP342" s="579"/>
      <c r="AQ342" s="575"/>
      <c r="AR342" s="579"/>
      <c r="AS342" s="579"/>
      <c r="AT342" s="579"/>
      <c r="AU342" s="575"/>
      <c r="AV342" s="579"/>
      <c r="AW342" s="575"/>
      <c r="AX342" s="579"/>
      <c r="AY342" s="579"/>
      <c r="AZ342" s="579"/>
      <c r="BA342" s="575"/>
      <c r="BB342" s="579"/>
      <c r="BC342" s="575"/>
      <c r="BD342" s="579"/>
      <c r="BE342" s="579"/>
      <c r="BF342" s="579"/>
      <c r="BG342" s="575"/>
      <c r="BH342" s="579"/>
      <c r="BI342" s="575"/>
      <c r="BJ342" s="579"/>
      <c r="BK342" s="579"/>
      <c r="BL342" s="579"/>
      <c r="BM342" s="575"/>
      <c r="BN342" s="579"/>
      <c r="BO342" s="575"/>
      <c r="BP342" s="579"/>
      <c r="BQ342" s="579"/>
      <c r="BR342" s="579"/>
      <c r="BS342" s="575"/>
      <c r="BT342" s="579"/>
      <c r="BU342" s="575"/>
      <c r="BV342" s="579"/>
      <c r="BW342" s="579"/>
      <c r="BX342" s="268"/>
      <c r="BY342" s="267"/>
      <c r="BZ342" s="268"/>
      <c r="CA342" s="267"/>
      <c r="CB342" s="268"/>
      <c r="CC342" s="241"/>
      <c r="CD342" s="214"/>
      <c r="CE342" s="240"/>
      <c r="CF342" s="240"/>
      <c r="CG342" s="241"/>
      <c r="CH342" s="5"/>
    </row>
    <row r="343" spans="1:86" hidden="1" x14ac:dyDescent="0.2">
      <c r="A343" s="105"/>
      <c r="B343" s="105"/>
      <c r="C343" s="105"/>
      <c r="D343" s="106"/>
      <c r="E343" s="105"/>
      <c r="F343" s="677"/>
      <c r="G343" s="678"/>
      <c r="H343" s="661"/>
      <c r="I343" s="629"/>
      <c r="J343" s="629"/>
      <c r="K343" s="629"/>
      <c r="L343" s="629"/>
      <c r="M343" s="629"/>
      <c r="N343" s="629"/>
      <c r="O343" s="629"/>
      <c r="P343" s="629"/>
      <c r="Q343" s="629"/>
      <c r="R343" s="629"/>
      <c r="S343" s="629"/>
      <c r="T343" s="629"/>
      <c r="U343" s="629"/>
      <c r="V343" s="629"/>
      <c r="W343" s="629"/>
      <c r="X343" s="629"/>
      <c r="Y343" s="629"/>
      <c r="Z343" s="629"/>
      <c r="AA343" s="629"/>
      <c r="AB343" s="629"/>
      <c r="AC343" s="629"/>
      <c r="AD343" s="629"/>
      <c r="AE343" s="629"/>
      <c r="AF343" s="629"/>
      <c r="AG343" s="629"/>
      <c r="AH343" s="629"/>
      <c r="AI343" s="629"/>
      <c r="AJ343" s="629"/>
      <c r="AK343" s="629"/>
      <c r="AL343" s="629"/>
      <c r="AM343" s="629"/>
      <c r="AN343" s="629"/>
      <c r="AO343" s="629"/>
      <c r="AP343" s="629"/>
      <c r="AQ343" s="629"/>
      <c r="AR343" s="629"/>
      <c r="AS343" s="629"/>
      <c r="AT343" s="629"/>
      <c r="AU343" s="629"/>
      <c r="AV343" s="629"/>
      <c r="AW343" s="629"/>
      <c r="AX343" s="629"/>
      <c r="AY343" s="629"/>
      <c r="AZ343" s="629"/>
      <c r="BA343" s="629"/>
      <c r="BB343" s="629"/>
      <c r="BC343" s="629"/>
      <c r="BD343" s="629"/>
      <c r="BE343" s="629"/>
      <c r="BF343" s="629"/>
      <c r="BG343" s="629"/>
      <c r="BH343" s="629"/>
      <c r="BI343" s="629"/>
      <c r="BJ343" s="629"/>
      <c r="BK343" s="629"/>
      <c r="BL343" s="629"/>
      <c r="BM343" s="629"/>
      <c r="BN343" s="629"/>
      <c r="BO343" s="629"/>
      <c r="BP343" s="629"/>
      <c r="BQ343" s="629"/>
      <c r="BR343" s="629"/>
      <c r="BS343" s="629"/>
      <c r="BT343" s="629"/>
      <c r="BU343" s="629"/>
      <c r="BV343" s="629"/>
      <c r="BW343" s="629"/>
      <c r="BX343" s="269"/>
      <c r="BY343" s="269"/>
      <c r="BZ343" s="269"/>
      <c r="CA343" s="269"/>
      <c r="CB343" s="269"/>
      <c r="CC343" s="242"/>
      <c r="CD343" s="215"/>
      <c r="CE343" s="242"/>
      <c r="CF343" s="242"/>
      <c r="CG343" s="242"/>
      <c r="CH343" s="5"/>
    </row>
    <row r="344" spans="1:86" hidden="1" x14ac:dyDescent="0.2">
      <c r="A344" s="151"/>
      <c r="B344" s="151"/>
      <c r="C344" s="151"/>
      <c r="D344" s="106"/>
      <c r="E344" s="151"/>
      <c r="F344" s="676"/>
      <c r="G344" s="703"/>
      <c r="H344" s="639"/>
      <c r="I344" s="575"/>
      <c r="J344" s="579"/>
      <c r="K344" s="579"/>
      <c r="L344" s="575"/>
      <c r="M344" s="575"/>
      <c r="N344" s="575"/>
      <c r="O344" s="579"/>
      <c r="P344" s="579"/>
      <c r="Q344" s="575"/>
      <c r="R344" s="575"/>
      <c r="S344" s="575"/>
      <c r="T344" s="575"/>
      <c r="U344" s="579"/>
      <c r="V344" s="575"/>
      <c r="W344" s="575"/>
      <c r="X344" s="575"/>
      <c r="Y344" s="575"/>
      <c r="Z344" s="575"/>
      <c r="AA344" s="579"/>
      <c r="AB344" s="575"/>
      <c r="AC344" s="575"/>
      <c r="AD344" s="575"/>
      <c r="AE344" s="575"/>
      <c r="AF344" s="575"/>
      <c r="AG344" s="579"/>
      <c r="AH344" s="575"/>
      <c r="AI344" s="575"/>
      <c r="AJ344" s="575"/>
      <c r="AK344" s="575"/>
      <c r="AL344" s="575"/>
      <c r="AM344" s="579"/>
      <c r="AN344" s="575"/>
      <c r="AO344" s="575"/>
      <c r="AP344" s="575"/>
      <c r="AQ344" s="575"/>
      <c r="AR344" s="575"/>
      <c r="AS344" s="579"/>
      <c r="AT344" s="575"/>
      <c r="AU344" s="575"/>
      <c r="AV344" s="575"/>
      <c r="AW344" s="575"/>
      <c r="AX344" s="575"/>
      <c r="AY344" s="579"/>
      <c r="AZ344" s="575"/>
      <c r="BA344" s="575"/>
      <c r="BB344" s="575"/>
      <c r="BC344" s="575"/>
      <c r="BD344" s="575"/>
      <c r="BE344" s="579"/>
      <c r="BF344" s="575"/>
      <c r="BG344" s="575"/>
      <c r="BH344" s="575"/>
      <c r="BI344" s="575"/>
      <c r="BJ344" s="575"/>
      <c r="BK344" s="579"/>
      <c r="BL344" s="575"/>
      <c r="BM344" s="575"/>
      <c r="BN344" s="575"/>
      <c r="BO344" s="575"/>
      <c r="BP344" s="575"/>
      <c r="BQ344" s="579"/>
      <c r="BR344" s="575"/>
      <c r="BS344" s="575"/>
      <c r="BT344" s="575"/>
      <c r="BU344" s="575"/>
      <c r="BV344" s="575"/>
      <c r="BW344" s="579"/>
      <c r="BX344" s="267"/>
      <c r="BY344" s="267"/>
      <c r="BZ344" s="267"/>
      <c r="CA344" s="267"/>
      <c r="CB344" s="267"/>
      <c r="CC344" s="241"/>
      <c r="CD344" s="214"/>
      <c r="CE344" s="240"/>
      <c r="CF344" s="240"/>
      <c r="CG344" s="240"/>
      <c r="CH344" s="5"/>
    </row>
    <row r="345" spans="1:86" hidden="1" x14ac:dyDescent="0.2">
      <c r="A345" s="141"/>
      <c r="B345" s="141"/>
      <c r="C345" s="141"/>
      <c r="D345" s="142"/>
      <c r="E345" s="141"/>
      <c r="F345" s="712"/>
      <c r="G345" s="679"/>
      <c r="H345" s="635"/>
      <c r="I345" s="636"/>
      <c r="J345" s="579"/>
      <c r="K345" s="579"/>
      <c r="L345" s="575"/>
      <c r="M345" s="575"/>
      <c r="N345" s="575"/>
      <c r="O345" s="579"/>
      <c r="P345" s="579"/>
      <c r="Q345" s="575"/>
      <c r="R345" s="575"/>
      <c r="S345" s="575"/>
      <c r="T345" s="575"/>
      <c r="U345" s="579"/>
      <c r="V345" s="575"/>
      <c r="W345" s="575"/>
      <c r="X345" s="575"/>
      <c r="Y345" s="575"/>
      <c r="Z345" s="575"/>
      <c r="AA345" s="579"/>
      <c r="AB345" s="575"/>
      <c r="AC345" s="575"/>
      <c r="AD345" s="575"/>
      <c r="AE345" s="575"/>
      <c r="AF345" s="575"/>
      <c r="AG345" s="579"/>
      <c r="AH345" s="575"/>
      <c r="AI345" s="575"/>
      <c r="AJ345" s="575"/>
      <c r="AK345" s="575"/>
      <c r="AL345" s="575"/>
      <c r="AM345" s="579"/>
      <c r="AN345" s="575"/>
      <c r="AO345" s="575"/>
      <c r="AP345" s="575"/>
      <c r="AQ345" s="575"/>
      <c r="AR345" s="575"/>
      <c r="AS345" s="579"/>
      <c r="AT345" s="575"/>
      <c r="AU345" s="575"/>
      <c r="AV345" s="575"/>
      <c r="AW345" s="575"/>
      <c r="AX345" s="575"/>
      <c r="AY345" s="579"/>
      <c r="AZ345" s="575"/>
      <c r="BA345" s="575"/>
      <c r="BB345" s="575"/>
      <c r="BC345" s="575"/>
      <c r="BD345" s="575"/>
      <c r="BE345" s="579"/>
      <c r="BF345" s="575"/>
      <c r="BG345" s="575"/>
      <c r="BH345" s="575"/>
      <c r="BI345" s="575"/>
      <c r="BJ345" s="575"/>
      <c r="BK345" s="579"/>
      <c r="BL345" s="575"/>
      <c r="BM345" s="575"/>
      <c r="BN345" s="575"/>
      <c r="BO345" s="575"/>
      <c r="BP345" s="575"/>
      <c r="BQ345" s="579"/>
      <c r="BR345" s="575"/>
      <c r="BS345" s="575"/>
      <c r="BT345" s="575"/>
      <c r="BU345" s="575"/>
      <c r="BV345" s="575"/>
      <c r="BW345" s="579"/>
      <c r="BX345" s="267"/>
      <c r="BY345" s="267"/>
      <c r="BZ345" s="267"/>
      <c r="CA345" s="267"/>
      <c r="CB345" s="267"/>
      <c r="CC345" s="241"/>
      <c r="CD345" s="214"/>
      <c r="CE345" s="240"/>
      <c r="CF345" s="240"/>
      <c r="CG345" s="240"/>
      <c r="CH345" s="5"/>
    </row>
    <row r="346" spans="1:86" hidden="1" x14ac:dyDescent="0.2">
      <c r="A346" s="141"/>
      <c r="B346" s="141"/>
      <c r="C346" s="141"/>
      <c r="D346" s="142"/>
      <c r="E346" s="141"/>
      <c r="F346" s="712"/>
      <c r="G346" s="679"/>
      <c r="H346" s="639"/>
      <c r="I346" s="636"/>
      <c r="J346" s="579"/>
      <c r="K346" s="579"/>
      <c r="L346" s="575"/>
      <c r="M346" s="575"/>
      <c r="N346" s="575"/>
      <c r="O346" s="579"/>
      <c r="P346" s="579"/>
      <c r="Q346" s="575"/>
      <c r="R346" s="575"/>
      <c r="S346" s="575"/>
      <c r="T346" s="575"/>
      <c r="U346" s="579"/>
      <c r="V346" s="575"/>
      <c r="W346" s="575"/>
      <c r="X346" s="575"/>
      <c r="Y346" s="575"/>
      <c r="Z346" s="575"/>
      <c r="AA346" s="579"/>
      <c r="AB346" s="575"/>
      <c r="AC346" s="575"/>
      <c r="AD346" s="575"/>
      <c r="AE346" s="575"/>
      <c r="AF346" s="575"/>
      <c r="AG346" s="579"/>
      <c r="AH346" s="575"/>
      <c r="AI346" s="575"/>
      <c r="AJ346" s="575"/>
      <c r="AK346" s="575"/>
      <c r="AL346" s="575"/>
      <c r="AM346" s="579"/>
      <c r="AN346" s="575"/>
      <c r="AO346" s="575"/>
      <c r="AP346" s="575"/>
      <c r="AQ346" s="575"/>
      <c r="AR346" s="575"/>
      <c r="AS346" s="579"/>
      <c r="AT346" s="575"/>
      <c r="AU346" s="575"/>
      <c r="AV346" s="575"/>
      <c r="AW346" s="575"/>
      <c r="AX346" s="575"/>
      <c r="AY346" s="579"/>
      <c r="AZ346" s="575"/>
      <c r="BA346" s="575"/>
      <c r="BB346" s="575"/>
      <c r="BC346" s="575"/>
      <c r="BD346" s="575"/>
      <c r="BE346" s="579"/>
      <c r="BF346" s="575"/>
      <c r="BG346" s="575"/>
      <c r="BH346" s="575"/>
      <c r="BI346" s="575"/>
      <c r="BJ346" s="575"/>
      <c r="BK346" s="579"/>
      <c r="BL346" s="575"/>
      <c r="BM346" s="575"/>
      <c r="BN346" s="575"/>
      <c r="BO346" s="575"/>
      <c r="BP346" s="575"/>
      <c r="BQ346" s="579"/>
      <c r="BR346" s="575"/>
      <c r="BS346" s="575"/>
      <c r="BT346" s="575"/>
      <c r="BU346" s="575"/>
      <c r="BV346" s="575"/>
      <c r="BW346" s="579"/>
      <c r="BX346" s="267"/>
      <c r="BY346" s="267"/>
      <c r="BZ346" s="267"/>
      <c r="CA346" s="267"/>
      <c r="CB346" s="267"/>
      <c r="CC346" s="241"/>
      <c r="CD346" s="214"/>
      <c r="CE346" s="240"/>
      <c r="CF346" s="240"/>
      <c r="CG346" s="240"/>
      <c r="CH346" s="5"/>
    </row>
    <row r="347" spans="1:86" hidden="1" x14ac:dyDescent="0.2">
      <c r="A347" s="141"/>
      <c r="B347" s="141"/>
      <c r="C347" s="141"/>
      <c r="D347" s="142"/>
      <c r="E347" s="141"/>
      <c r="F347" s="712"/>
      <c r="G347" s="679"/>
      <c r="H347" s="639"/>
      <c r="I347" s="636"/>
      <c r="J347" s="579"/>
      <c r="K347" s="579"/>
      <c r="L347" s="575"/>
      <c r="M347" s="575"/>
      <c r="N347" s="575"/>
      <c r="O347" s="579"/>
      <c r="P347" s="579"/>
      <c r="Q347" s="575"/>
      <c r="R347" s="575"/>
      <c r="S347" s="575"/>
      <c r="T347" s="575"/>
      <c r="U347" s="579"/>
      <c r="V347" s="575"/>
      <c r="W347" s="575"/>
      <c r="X347" s="575"/>
      <c r="Y347" s="575"/>
      <c r="Z347" s="575"/>
      <c r="AA347" s="579"/>
      <c r="AB347" s="575"/>
      <c r="AC347" s="575"/>
      <c r="AD347" s="575"/>
      <c r="AE347" s="575"/>
      <c r="AF347" s="575"/>
      <c r="AG347" s="579"/>
      <c r="AH347" s="575"/>
      <c r="AI347" s="575"/>
      <c r="AJ347" s="575"/>
      <c r="AK347" s="575"/>
      <c r="AL347" s="575"/>
      <c r="AM347" s="579"/>
      <c r="AN347" s="575"/>
      <c r="AO347" s="575"/>
      <c r="AP347" s="575"/>
      <c r="AQ347" s="575"/>
      <c r="AR347" s="575"/>
      <c r="AS347" s="579"/>
      <c r="AT347" s="575"/>
      <c r="AU347" s="575"/>
      <c r="AV347" s="575"/>
      <c r="AW347" s="575"/>
      <c r="AX347" s="575"/>
      <c r="AY347" s="579"/>
      <c r="AZ347" s="575"/>
      <c r="BA347" s="575"/>
      <c r="BB347" s="575"/>
      <c r="BC347" s="575"/>
      <c r="BD347" s="575"/>
      <c r="BE347" s="579"/>
      <c r="BF347" s="575"/>
      <c r="BG347" s="575"/>
      <c r="BH347" s="575"/>
      <c r="BI347" s="575"/>
      <c r="BJ347" s="575"/>
      <c r="BK347" s="579"/>
      <c r="BL347" s="575"/>
      <c r="BM347" s="575"/>
      <c r="BN347" s="575"/>
      <c r="BO347" s="575"/>
      <c r="BP347" s="575"/>
      <c r="BQ347" s="579"/>
      <c r="BR347" s="575"/>
      <c r="BS347" s="575"/>
      <c r="BT347" s="575"/>
      <c r="BU347" s="575"/>
      <c r="BV347" s="575"/>
      <c r="BW347" s="579"/>
      <c r="BX347" s="267"/>
      <c r="BY347" s="267"/>
      <c r="BZ347" s="267"/>
      <c r="CA347" s="267"/>
      <c r="CB347" s="267"/>
      <c r="CC347" s="241"/>
      <c r="CD347" s="214"/>
      <c r="CE347" s="240"/>
      <c r="CF347" s="240"/>
      <c r="CG347" s="240"/>
      <c r="CH347" s="5"/>
    </row>
    <row r="348" spans="1:86" hidden="1" x14ac:dyDescent="0.2">
      <c r="A348" s="141"/>
      <c r="B348" s="141"/>
      <c r="C348" s="141"/>
      <c r="D348" s="142"/>
      <c r="E348" s="141"/>
      <c r="F348" s="712"/>
      <c r="G348" s="679"/>
      <c r="H348" s="635"/>
      <c r="I348" s="636"/>
      <c r="J348" s="579"/>
      <c r="K348" s="579"/>
      <c r="L348" s="575"/>
      <c r="M348" s="575"/>
      <c r="N348" s="575"/>
      <c r="O348" s="579"/>
      <c r="P348" s="579"/>
      <c r="Q348" s="575"/>
      <c r="R348" s="575"/>
      <c r="S348" s="575"/>
      <c r="T348" s="575"/>
      <c r="U348" s="579"/>
      <c r="V348" s="575"/>
      <c r="W348" s="575"/>
      <c r="X348" s="575"/>
      <c r="Y348" s="575"/>
      <c r="Z348" s="575"/>
      <c r="AA348" s="579"/>
      <c r="AB348" s="575"/>
      <c r="AC348" s="575"/>
      <c r="AD348" s="575"/>
      <c r="AE348" s="575"/>
      <c r="AF348" s="575"/>
      <c r="AG348" s="579"/>
      <c r="AH348" s="575"/>
      <c r="AI348" s="575"/>
      <c r="AJ348" s="575"/>
      <c r="AK348" s="575"/>
      <c r="AL348" s="575"/>
      <c r="AM348" s="579"/>
      <c r="AN348" s="575"/>
      <c r="AO348" s="575"/>
      <c r="AP348" s="575"/>
      <c r="AQ348" s="575"/>
      <c r="AR348" s="575"/>
      <c r="AS348" s="579"/>
      <c r="AT348" s="575"/>
      <c r="AU348" s="575"/>
      <c r="AV348" s="575"/>
      <c r="AW348" s="575"/>
      <c r="AX348" s="575"/>
      <c r="AY348" s="579"/>
      <c r="AZ348" s="575"/>
      <c r="BA348" s="575"/>
      <c r="BB348" s="575"/>
      <c r="BC348" s="575"/>
      <c r="BD348" s="575"/>
      <c r="BE348" s="579"/>
      <c r="BF348" s="575"/>
      <c r="BG348" s="575"/>
      <c r="BH348" s="575"/>
      <c r="BI348" s="575"/>
      <c r="BJ348" s="575"/>
      <c r="BK348" s="579"/>
      <c r="BL348" s="575"/>
      <c r="BM348" s="575"/>
      <c r="BN348" s="575"/>
      <c r="BO348" s="575"/>
      <c r="BP348" s="575"/>
      <c r="BQ348" s="579"/>
      <c r="BR348" s="575"/>
      <c r="BS348" s="575"/>
      <c r="BT348" s="575"/>
      <c r="BU348" s="575"/>
      <c r="BV348" s="575"/>
      <c r="BW348" s="579"/>
      <c r="BX348" s="267"/>
      <c r="BY348" s="267"/>
      <c r="BZ348" s="267"/>
      <c r="CA348" s="267"/>
      <c r="CB348" s="267"/>
      <c r="CC348" s="241"/>
      <c r="CD348" s="214"/>
      <c r="CE348" s="240"/>
      <c r="CF348" s="240"/>
      <c r="CG348" s="240"/>
      <c r="CH348" s="5"/>
    </row>
    <row r="349" spans="1:86" hidden="1" x14ac:dyDescent="0.2">
      <c r="A349" s="146"/>
      <c r="B349" s="146"/>
      <c r="C349" s="146"/>
      <c r="D349" s="147"/>
      <c r="E349" s="146"/>
      <c r="F349" s="717"/>
      <c r="G349" s="718"/>
      <c r="H349" s="642"/>
      <c r="I349" s="643"/>
      <c r="J349" s="579"/>
      <c r="K349" s="579"/>
      <c r="L349" s="575"/>
      <c r="M349" s="575"/>
      <c r="N349" s="575"/>
      <c r="O349" s="579"/>
      <c r="P349" s="579"/>
      <c r="Q349" s="575"/>
      <c r="R349" s="575"/>
      <c r="S349" s="575"/>
      <c r="T349" s="575"/>
      <c r="U349" s="579"/>
      <c r="V349" s="575"/>
      <c r="W349" s="575"/>
      <c r="X349" s="575"/>
      <c r="Y349" s="575"/>
      <c r="Z349" s="575"/>
      <c r="AA349" s="579"/>
      <c r="AB349" s="575"/>
      <c r="AC349" s="575"/>
      <c r="AD349" s="575"/>
      <c r="AE349" s="575"/>
      <c r="AF349" s="575"/>
      <c r="AG349" s="579"/>
      <c r="AH349" s="575"/>
      <c r="AI349" s="575"/>
      <c r="AJ349" s="575"/>
      <c r="AK349" s="575"/>
      <c r="AL349" s="575"/>
      <c r="AM349" s="579"/>
      <c r="AN349" s="575"/>
      <c r="AO349" s="575"/>
      <c r="AP349" s="575"/>
      <c r="AQ349" s="575"/>
      <c r="AR349" s="575"/>
      <c r="AS349" s="579"/>
      <c r="AT349" s="575"/>
      <c r="AU349" s="575"/>
      <c r="AV349" s="575"/>
      <c r="AW349" s="575"/>
      <c r="AX349" s="575"/>
      <c r="AY349" s="579"/>
      <c r="AZ349" s="575"/>
      <c r="BA349" s="575"/>
      <c r="BB349" s="575"/>
      <c r="BC349" s="575"/>
      <c r="BD349" s="575"/>
      <c r="BE349" s="579"/>
      <c r="BF349" s="575"/>
      <c r="BG349" s="575"/>
      <c r="BH349" s="575"/>
      <c r="BI349" s="575"/>
      <c r="BJ349" s="575"/>
      <c r="BK349" s="579"/>
      <c r="BL349" s="575"/>
      <c r="BM349" s="575"/>
      <c r="BN349" s="575"/>
      <c r="BO349" s="575"/>
      <c r="BP349" s="575"/>
      <c r="BQ349" s="579"/>
      <c r="BR349" s="575"/>
      <c r="BS349" s="575"/>
      <c r="BT349" s="575"/>
      <c r="BU349" s="575"/>
      <c r="BV349" s="575"/>
      <c r="BW349" s="579"/>
      <c r="BX349" s="267"/>
      <c r="BY349" s="267"/>
      <c r="BZ349" s="267"/>
      <c r="CA349" s="267"/>
      <c r="CB349" s="267"/>
      <c r="CC349" s="241"/>
      <c r="CD349" s="214"/>
      <c r="CE349" s="240"/>
      <c r="CF349" s="240"/>
      <c r="CG349" s="240"/>
      <c r="CH349" s="5"/>
    </row>
    <row r="350" spans="1:86" hidden="1" x14ac:dyDescent="0.2">
      <c r="A350" s="146"/>
      <c r="B350" s="146"/>
      <c r="C350" s="146"/>
      <c r="D350" s="147"/>
      <c r="E350" s="146"/>
      <c r="F350" s="717"/>
      <c r="G350" s="718"/>
      <c r="H350" s="642"/>
      <c r="I350" s="643"/>
      <c r="J350" s="579"/>
      <c r="K350" s="579"/>
      <c r="L350" s="575"/>
      <c r="M350" s="575"/>
      <c r="N350" s="575"/>
      <c r="O350" s="579"/>
      <c r="P350" s="579"/>
      <c r="Q350" s="575"/>
      <c r="R350" s="575"/>
      <c r="S350" s="575"/>
      <c r="T350" s="575"/>
      <c r="U350" s="579"/>
      <c r="V350" s="575"/>
      <c r="W350" s="575"/>
      <c r="X350" s="575"/>
      <c r="Y350" s="575"/>
      <c r="Z350" s="575"/>
      <c r="AA350" s="579"/>
      <c r="AB350" s="575"/>
      <c r="AC350" s="575"/>
      <c r="AD350" s="575"/>
      <c r="AE350" s="575"/>
      <c r="AF350" s="575"/>
      <c r="AG350" s="579"/>
      <c r="AH350" s="575"/>
      <c r="AI350" s="575"/>
      <c r="AJ350" s="575"/>
      <c r="AK350" s="575"/>
      <c r="AL350" s="575"/>
      <c r="AM350" s="579"/>
      <c r="AN350" s="575"/>
      <c r="AO350" s="575"/>
      <c r="AP350" s="575"/>
      <c r="AQ350" s="575"/>
      <c r="AR350" s="575"/>
      <c r="AS350" s="579"/>
      <c r="AT350" s="575"/>
      <c r="AU350" s="575"/>
      <c r="AV350" s="575"/>
      <c r="AW350" s="575"/>
      <c r="AX350" s="575"/>
      <c r="AY350" s="579"/>
      <c r="AZ350" s="575"/>
      <c r="BA350" s="575"/>
      <c r="BB350" s="575"/>
      <c r="BC350" s="575"/>
      <c r="BD350" s="575"/>
      <c r="BE350" s="579"/>
      <c r="BF350" s="575"/>
      <c r="BG350" s="575"/>
      <c r="BH350" s="575"/>
      <c r="BI350" s="575"/>
      <c r="BJ350" s="575"/>
      <c r="BK350" s="579"/>
      <c r="BL350" s="575"/>
      <c r="BM350" s="575"/>
      <c r="BN350" s="575"/>
      <c r="BO350" s="575"/>
      <c r="BP350" s="575"/>
      <c r="BQ350" s="579"/>
      <c r="BR350" s="575"/>
      <c r="BS350" s="575"/>
      <c r="BT350" s="575"/>
      <c r="BU350" s="575"/>
      <c r="BV350" s="575"/>
      <c r="BW350" s="579"/>
      <c r="BX350" s="267"/>
      <c r="BY350" s="267"/>
      <c r="BZ350" s="267"/>
      <c r="CA350" s="267"/>
      <c r="CB350" s="267"/>
      <c r="CC350" s="241"/>
      <c r="CD350" s="214"/>
      <c r="CE350" s="240"/>
      <c r="CF350" s="240"/>
      <c r="CG350" s="240"/>
      <c r="CH350" s="5"/>
    </row>
    <row r="351" spans="1:86" hidden="1" x14ac:dyDescent="0.2">
      <c r="A351" s="28"/>
      <c r="B351" s="22"/>
      <c r="C351" s="22"/>
      <c r="D351" s="34"/>
      <c r="E351" s="28"/>
      <c r="F351" s="607"/>
      <c r="G351" s="620"/>
      <c r="H351" s="600"/>
      <c r="I351" s="682"/>
      <c r="J351" s="579"/>
      <c r="K351" s="579"/>
      <c r="L351" s="575"/>
      <c r="M351" s="575"/>
      <c r="N351" s="575"/>
      <c r="O351" s="579"/>
      <c r="P351" s="579"/>
      <c r="Q351" s="575"/>
      <c r="R351" s="575"/>
      <c r="S351" s="575"/>
      <c r="T351" s="575"/>
      <c r="U351" s="579"/>
      <c r="V351" s="575"/>
      <c r="W351" s="575"/>
      <c r="X351" s="575"/>
      <c r="Y351" s="575"/>
      <c r="Z351" s="575"/>
      <c r="AA351" s="579"/>
      <c r="AB351" s="575"/>
      <c r="AC351" s="575"/>
      <c r="AD351" s="575"/>
      <c r="AE351" s="575"/>
      <c r="AF351" s="575"/>
      <c r="AG351" s="579"/>
      <c r="AH351" s="575"/>
      <c r="AI351" s="575"/>
      <c r="AJ351" s="575"/>
      <c r="AK351" s="575"/>
      <c r="AL351" s="575"/>
      <c r="AM351" s="579"/>
      <c r="AN351" s="575"/>
      <c r="AO351" s="575"/>
      <c r="AP351" s="575"/>
      <c r="AQ351" s="575"/>
      <c r="AR351" s="575"/>
      <c r="AS351" s="579"/>
      <c r="AT351" s="575"/>
      <c r="AU351" s="575"/>
      <c r="AV351" s="575"/>
      <c r="AW351" s="575"/>
      <c r="AX351" s="575"/>
      <c r="AY351" s="579"/>
      <c r="AZ351" s="575"/>
      <c r="BA351" s="575"/>
      <c r="BB351" s="575"/>
      <c r="BC351" s="575"/>
      <c r="BD351" s="575"/>
      <c r="BE351" s="579"/>
      <c r="BF351" s="575"/>
      <c r="BG351" s="575"/>
      <c r="BH351" s="575"/>
      <c r="BI351" s="575"/>
      <c r="BJ351" s="575"/>
      <c r="BK351" s="579"/>
      <c r="BL351" s="575"/>
      <c r="BM351" s="575"/>
      <c r="BN351" s="575"/>
      <c r="BO351" s="575"/>
      <c r="BP351" s="575"/>
      <c r="BQ351" s="579"/>
      <c r="BR351" s="575"/>
      <c r="BS351" s="575"/>
      <c r="BT351" s="575"/>
      <c r="BU351" s="575"/>
      <c r="BV351" s="575"/>
      <c r="BW351" s="579"/>
      <c r="BX351" s="267"/>
      <c r="BY351" s="267"/>
      <c r="BZ351" s="267"/>
      <c r="CA351" s="267"/>
      <c r="CB351" s="267"/>
      <c r="CC351" s="241"/>
      <c r="CD351" s="214"/>
      <c r="CE351" s="240"/>
      <c r="CF351" s="240"/>
      <c r="CG351" s="240"/>
      <c r="CH351" s="5"/>
    </row>
    <row r="352" spans="1:86" hidden="1" x14ac:dyDescent="0.2">
      <c r="A352" s="131"/>
      <c r="B352" s="43"/>
      <c r="C352" s="43"/>
      <c r="D352" s="44"/>
      <c r="E352" s="28"/>
      <c r="F352" s="607"/>
      <c r="G352" s="620"/>
      <c r="H352" s="600"/>
      <c r="I352" s="722"/>
      <c r="J352" s="579"/>
      <c r="K352" s="579"/>
      <c r="L352" s="575"/>
      <c r="M352" s="575"/>
      <c r="N352" s="575"/>
      <c r="O352" s="579"/>
      <c r="P352" s="579"/>
      <c r="Q352" s="575"/>
      <c r="R352" s="575"/>
      <c r="S352" s="575"/>
      <c r="T352" s="575"/>
      <c r="U352" s="579"/>
      <c r="V352" s="575"/>
      <c r="W352" s="575"/>
      <c r="X352" s="575"/>
      <c r="Y352" s="575"/>
      <c r="Z352" s="575"/>
      <c r="AA352" s="579"/>
      <c r="AB352" s="575"/>
      <c r="AC352" s="575"/>
      <c r="AD352" s="575"/>
      <c r="AE352" s="575"/>
      <c r="AF352" s="575"/>
      <c r="AG352" s="579"/>
      <c r="AH352" s="575"/>
      <c r="AI352" s="575"/>
      <c r="AJ352" s="575"/>
      <c r="AK352" s="575"/>
      <c r="AL352" s="575"/>
      <c r="AM352" s="579"/>
      <c r="AN352" s="575"/>
      <c r="AO352" s="575"/>
      <c r="AP352" s="575"/>
      <c r="AQ352" s="575"/>
      <c r="AR352" s="575"/>
      <c r="AS352" s="579"/>
      <c r="AT352" s="575"/>
      <c r="AU352" s="575"/>
      <c r="AV352" s="575"/>
      <c r="AW352" s="575"/>
      <c r="AX352" s="575"/>
      <c r="AY352" s="579"/>
      <c r="AZ352" s="575"/>
      <c r="BA352" s="575"/>
      <c r="BB352" s="575"/>
      <c r="BC352" s="575"/>
      <c r="BD352" s="575"/>
      <c r="BE352" s="579"/>
      <c r="BF352" s="575"/>
      <c r="BG352" s="575"/>
      <c r="BH352" s="575"/>
      <c r="BI352" s="575"/>
      <c r="BJ352" s="575"/>
      <c r="BK352" s="579"/>
      <c r="BL352" s="575"/>
      <c r="BM352" s="575"/>
      <c r="BN352" s="575"/>
      <c r="BO352" s="575"/>
      <c r="BP352" s="575"/>
      <c r="BQ352" s="579"/>
      <c r="BR352" s="575"/>
      <c r="BS352" s="575"/>
      <c r="BT352" s="575"/>
      <c r="BU352" s="575"/>
      <c r="BV352" s="575"/>
      <c r="BW352" s="579"/>
      <c r="BX352" s="267"/>
      <c r="BY352" s="267"/>
      <c r="BZ352" s="267"/>
      <c r="CA352" s="267"/>
      <c r="CB352" s="267"/>
      <c r="CC352" s="241"/>
      <c r="CD352" s="214"/>
      <c r="CE352" s="240"/>
      <c r="CF352" s="240"/>
      <c r="CG352" s="240"/>
      <c r="CH352" s="5"/>
    </row>
    <row r="353" spans="1:86" hidden="1" x14ac:dyDescent="0.2">
      <c r="A353" s="131"/>
      <c r="B353" s="7"/>
      <c r="C353" s="43"/>
      <c r="D353" s="31"/>
      <c r="E353" s="28"/>
      <c r="F353" s="607"/>
      <c r="G353" s="599"/>
      <c r="H353" s="605"/>
      <c r="I353" s="723"/>
      <c r="J353" s="579"/>
      <c r="K353" s="579"/>
      <c r="L353" s="575"/>
      <c r="M353" s="575"/>
      <c r="N353" s="575"/>
      <c r="O353" s="579"/>
      <c r="P353" s="579"/>
      <c r="Q353" s="575"/>
      <c r="R353" s="575"/>
      <c r="S353" s="575"/>
      <c r="T353" s="575"/>
      <c r="U353" s="579"/>
      <c r="V353" s="575"/>
      <c r="W353" s="575"/>
      <c r="X353" s="575"/>
      <c r="Y353" s="575"/>
      <c r="Z353" s="575"/>
      <c r="AA353" s="579"/>
      <c r="AB353" s="575"/>
      <c r="AC353" s="575"/>
      <c r="AD353" s="575"/>
      <c r="AE353" s="575"/>
      <c r="AF353" s="575"/>
      <c r="AG353" s="579"/>
      <c r="AH353" s="575"/>
      <c r="AI353" s="575"/>
      <c r="AJ353" s="575"/>
      <c r="AK353" s="575"/>
      <c r="AL353" s="575"/>
      <c r="AM353" s="579"/>
      <c r="AN353" s="575"/>
      <c r="AO353" s="575"/>
      <c r="AP353" s="575"/>
      <c r="AQ353" s="575"/>
      <c r="AR353" s="575"/>
      <c r="AS353" s="579"/>
      <c r="AT353" s="575"/>
      <c r="AU353" s="575"/>
      <c r="AV353" s="575"/>
      <c r="AW353" s="575"/>
      <c r="AX353" s="575"/>
      <c r="AY353" s="579"/>
      <c r="AZ353" s="575"/>
      <c r="BA353" s="575"/>
      <c r="BB353" s="575"/>
      <c r="BC353" s="575"/>
      <c r="BD353" s="575"/>
      <c r="BE353" s="579"/>
      <c r="BF353" s="575"/>
      <c r="BG353" s="575"/>
      <c r="BH353" s="575"/>
      <c r="BI353" s="575"/>
      <c r="BJ353" s="575"/>
      <c r="BK353" s="579"/>
      <c r="BL353" s="575"/>
      <c r="BM353" s="575"/>
      <c r="BN353" s="575"/>
      <c r="BO353" s="575"/>
      <c r="BP353" s="575"/>
      <c r="BQ353" s="579"/>
      <c r="BR353" s="575"/>
      <c r="BS353" s="575"/>
      <c r="BT353" s="575"/>
      <c r="BU353" s="575"/>
      <c r="BV353" s="575"/>
      <c r="BW353" s="579"/>
      <c r="BX353" s="267"/>
      <c r="BY353" s="267"/>
      <c r="BZ353" s="267"/>
      <c r="CA353" s="267"/>
      <c r="CB353" s="267"/>
      <c r="CC353" s="241"/>
      <c r="CD353" s="214"/>
      <c r="CE353" s="240"/>
      <c r="CF353" s="240"/>
      <c r="CG353" s="240"/>
      <c r="CH353" s="5"/>
    </row>
    <row r="354" spans="1:86" hidden="1" x14ac:dyDescent="0.2">
      <c r="A354" s="131"/>
      <c r="B354" s="7"/>
      <c r="C354" s="43"/>
      <c r="D354" s="33"/>
      <c r="E354" s="28"/>
      <c r="F354" s="607"/>
      <c r="G354" s="599"/>
      <c r="H354" s="605"/>
      <c r="I354" s="723"/>
      <c r="J354" s="579"/>
      <c r="K354" s="579"/>
      <c r="L354" s="575"/>
      <c r="M354" s="575"/>
      <c r="N354" s="575"/>
      <c r="O354" s="579"/>
      <c r="P354" s="579"/>
      <c r="Q354" s="575"/>
      <c r="R354" s="575"/>
      <c r="S354" s="575"/>
      <c r="T354" s="575"/>
      <c r="U354" s="579"/>
      <c r="V354" s="575"/>
      <c r="W354" s="575"/>
      <c r="X354" s="575"/>
      <c r="Y354" s="575"/>
      <c r="Z354" s="575"/>
      <c r="AA354" s="579"/>
      <c r="AB354" s="575"/>
      <c r="AC354" s="575"/>
      <c r="AD354" s="575"/>
      <c r="AE354" s="575"/>
      <c r="AF354" s="575"/>
      <c r="AG354" s="579"/>
      <c r="AH354" s="575"/>
      <c r="AI354" s="575"/>
      <c r="AJ354" s="575"/>
      <c r="AK354" s="575"/>
      <c r="AL354" s="575"/>
      <c r="AM354" s="579"/>
      <c r="AN354" s="575"/>
      <c r="AO354" s="575"/>
      <c r="AP354" s="575"/>
      <c r="AQ354" s="575"/>
      <c r="AR354" s="575"/>
      <c r="AS354" s="579"/>
      <c r="AT354" s="575"/>
      <c r="AU354" s="575"/>
      <c r="AV354" s="575"/>
      <c r="AW354" s="575"/>
      <c r="AX354" s="575"/>
      <c r="AY354" s="579"/>
      <c r="AZ354" s="575"/>
      <c r="BA354" s="575"/>
      <c r="BB354" s="575"/>
      <c r="BC354" s="575"/>
      <c r="BD354" s="575"/>
      <c r="BE354" s="579"/>
      <c r="BF354" s="575"/>
      <c r="BG354" s="575"/>
      <c r="BH354" s="575"/>
      <c r="BI354" s="575"/>
      <c r="BJ354" s="575"/>
      <c r="BK354" s="579"/>
      <c r="BL354" s="575"/>
      <c r="BM354" s="575"/>
      <c r="BN354" s="575"/>
      <c r="BO354" s="575"/>
      <c r="BP354" s="575"/>
      <c r="BQ354" s="579"/>
      <c r="BR354" s="575"/>
      <c r="BS354" s="575"/>
      <c r="BT354" s="575"/>
      <c r="BU354" s="575"/>
      <c r="BV354" s="575"/>
      <c r="BW354" s="579"/>
      <c r="BX354" s="267"/>
      <c r="BY354" s="267"/>
      <c r="BZ354" s="267"/>
      <c r="CA354" s="267"/>
      <c r="CB354" s="267"/>
      <c r="CC354" s="241"/>
      <c r="CD354" s="214"/>
      <c r="CE354" s="240"/>
      <c r="CF354" s="240"/>
      <c r="CG354" s="240"/>
      <c r="CH354" s="5"/>
    </row>
    <row r="355" spans="1:86" hidden="1" x14ac:dyDescent="0.2">
      <c r="A355" s="131"/>
      <c r="B355" s="7"/>
      <c r="C355" s="43"/>
      <c r="D355" s="154"/>
      <c r="E355" s="43"/>
      <c r="F355" s="607"/>
      <c r="G355" s="608"/>
      <c r="H355" s="609"/>
      <c r="I355" s="618"/>
      <c r="J355" s="579"/>
      <c r="K355" s="579"/>
      <c r="L355" s="575"/>
      <c r="M355" s="575"/>
      <c r="N355" s="579"/>
      <c r="O355" s="579"/>
      <c r="P355" s="579"/>
      <c r="Q355" s="575"/>
      <c r="R355" s="579"/>
      <c r="S355" s="575"/>
      <c r="T355" s="579"/>
      <c r="U355" s="579"/>
      <c r="V355" s="579"/>
      <c r="W355" s="575"/>
      <c r="X355" s="579"/>
      <c r="Y355" s="575"/>
      <c r="Z355" s="579"/>
      <c r="AA355" s="579"/>
      <c r="AB355" s="579"/>
      <c r="AC355" s="575"/>
      <c r="AD355" s="579"/>
      <c r="AE355" s="575"/>
      <c r="AF355" s="579"/>
      <c r="AG355" s="579"/>
      <c r="AH355" s="579"/>
      <c r="AI355" s="575"/>
      <c r="AJ355" s="579"/>
      <c r="AK355" s="575"/>
      <c r="AL355" s="579"/>
      <c r="AM355" s="579"/>
      <c r="AN355" s="579"/>
      <c r="AO355" s="575"/>
      <c r="AP355" s="579"/>
      <c r="AQ355" s="575"/>
      <c r="AR355" s="579"/>
      <c r="AS355" s="579"/>
      <c r="AT355" s="579"/>
      <c r="AU355" s="575"/>
      <c r="AV355" s="579"/>
      <c r="AW355" s="575"/>
      <c r="AX355" s="579"/>
      <c r="AY355" s="579"/>
      <c r="AZ355" s="579"/>
      <c r="BA355" s="575"/>
      <c r="BB355" s="579"/>
      <c r="BC355" s="575"/>
      <c r="BD355" s="579"/>
      <c r="BE355" s="579"/>
      <c r="BF355" s="579"/>
      <c r="BG355" s="575"/>
      <c r="BH355" s="579"/>
      <c r="BI355" s="575"/>
      <c r="BJ355" s="579"/>
      <c r="BK355" s="579"/>
      <c r="BL355" s="579"/>
      <c r="BM355" s="575"/>
      <c r="BN355" s="579"/>
      <c r="BO355" s="575"/>
      <c r="BP355" s="579"/>
      <c r="BQ355" s="579"/>
      <c r="BR355" s="579"/>
      <c r="BS355" s="575"/>
      <c r="BT355" s="579"/>
      <c r="BU355" s="575"/>
      <c r="BV355" s="579"/>
      <c r="BW355" s="579"/>
      <c r="BX355" s="268"/>
      <c r="BY355" s="267"/>
      <c r="BZ355" s="268"/>
      <c r="CA355" s="267"/>
      <c r="CB355" s="268"/>
      <c r="CC355" s="241"/>
      <c r="CD355" s="214"/>
      <c r="CE355" s="240"/>
      <c r="CF355" s="240"/>
      <c r="CG355" s="241"/>
      <c r="CH355" s="5"/>
    </row>
    <row r="356" spans="1:86" hidden="1" x14ac:dyDescent="0.2">
      <c r="A356" s="131"/>
      <c r="B356" s="7"/>
      <c r="C356" s="43"/>
      <c r="D356" s="154"/>
      <c r="E356" s="43"/>
      <c r="F356" s="626"/>
      <c r="G356" s="617"/>
      <c r="H356" s="583"/>
      <c r="I356" s="618"/>
      <c r="J356" s="579"/>
      <c r="K356" s="579"/>
      <c r="L356" s="575"/>
      <c r="M356" s="575"/>
      <c r="N356" s="579"/>
      <c r="O356" s="579"/>
      <c r="P356" s="579"/>
      <c r="Q356" s="575"/>
      <c r="R356" s="579"/>
      <c r="S356" s="575"/>
      <c r="T356" s="579"/>
      <c r="U356" s="579"/>
      <c r="V356" s="579"/>
      <c r="W356" s="575"/>
      <c r="X356" s="579"/>
      <c r="Y356" s="575"/>
      <c r="Z356" s="579"/>
      <c r="AA356" s="579"/>
      <c r="AB356" s="579"/>
      <c r="AC356" s="575"/>
      <c r="AD356" s="579"/>
      <c r="AE356" s="575"/>
      <c r="AF356" s="579"/>
      <c r="AG356" s="579"/>
      <c r="AH356" s="579"/>
      <c r="AI356" s="575"/>
      <c r="AJ356" s="579"/>
      <c r="AK356" s="575"/>
      <c r="AL356" s="579"/>
      <c r="AM356" s="579"/>
      <c r="AN356" s="579"/>
      <c r="AO356" s="575"/>
      <c r="AP356" s="579"/>
      <c r="AQ356" s="575"/>
      <c r="AR356" s="579"/>
      <c r="AS356" s="579"/>
      <c r="AT356" s="579"/>
      <c r="AU356" s="575"/>
      <c r="AV356" s="579"/>
      <c r="AW356" s="575"/>
      <c r="AX356" s="579"/>
      <c r="AY356" s="579"/>
      <c r="AZ356" s="579"/>
      <c r="BA356" s="575"/>
      <c r="BB356" s="579"/>
      <c r="BC356" s="575"/>
      <c r="BD356" s="579"/>
      <c r="BE356" s="579"/>
      <c r="BF356" s="579"/>
      <c r="BG356" s="575"/>
      <c r="BH356" s="579"/>
      <c r="BI356" s="575"/>
      <c r="BJ356" s="579"/>
      <c r="BK356" s="579"/>
      <c r="BL356" s="579"/>
      <c r="BM356" s="575"/>
      <c r="BN356" s="579"/>
      <c r="BO356" s="575"/>
      <c r="BP356" s="579"/>
      <c r="BQ356" s="579"/>
      <c r="BR356" s="579"/>
      <c r="BS356" s="575"/>
      <c r="BT356" s="579"/>
      <c r="BU356" s="575"/>
      <c r="BV356" s="579"/>
      <c r="BW356" s="579"/>
      <c r="BX356" s="268"/>
      <c r="BY356" s="267"/>
      <c r="BZ356" s="268"/>
      <c r="CA356" s="267"/>
      <c r="CB356" s="268"/>
      <c r="CC356" s="241"/>
      <c r="CD356" s="214"/>
      <c r="CE356" s="240"/>
      <c r="CF356" s="240"/>
      <c r="CG356" s="241"/>
      <c r="CH356" s="5"/>
    </row>
    <row r="357" spans="1:86" hidden="1" x14ac:dyDescent="0.2">
      <c r="A357" s="131"/>
      <c r="B357" s="7"/>
      <c r="C357" s="43"/>
      <c r="D357" s="154"/>
      <c r="E357" s="43"/>
      <c r="F357" s="626"/>
      <c r="G357" s="725"/>
      <c r="H357" s="726"/>
      <c r="I357" s="618"/>
      <c r="J357" s="579"/>
      <c r="K357" s="579"/>
      <c r="L357" s="575"/>
      <c r="M357" s="575"/>
      <c r="N357" s="579"/>
      <c r="O357" s="579"/>
      <c r="P357" s="579"/>
      <c r="Q357" s="575"/>
      <c r="R357" s="579"/>
      <c r="S357" s="575"/>
      <c r="T357" s="579"/>
      <c r="U357" s="579"/>
      <c r="V357" s="579"/>
      <c r="W357" s="575"/>
      <c r="X357" s="579"/>
      <c r="Y357" s="575"/>
      <c r="Z357" s="579"/>
      <c r="AA357" s="579"/>
      <c r="AB357" s="579"/>
      <c r="AC357" s="575"/>
      <c r="AD357" s="579"/>
      <c r="AE357" s="575"/>
      <c r="AF357" s="579"/>
      <c r="AG357" s="579"/>
      <c r="AH357" s="579"/>
      <c r="AI357" s="575"/>
      <c r="AJ357" s="579"/>
      <c r="AK357" s="575"/>
      <c r="AL357" s="579"/>
      <c r="AM357" s="579"/>
      <c r="AN357" s="579"/>
      <c r="AO357" s="575"/>
      <c r="AP357" s="579"/>
      <c r="AQ357" s="575"/>
      <c r="AR357" s="579"/>
      <c r="AS357" s="579"/>
      <c r="AT357" s="579"/>
      <c r="AU357" s="575"/>
      <c r="AV357" s="579"/>
      <c r="AW357" s="575"/>
      <c r="AX357" s="579"/>
      <c r="AY357" s="579"/>
      <c r="AZ357" s="579"/>
      <c r="BA357" s="575"/>
      <c r="BB357" s="579"/>
      <c r="BC357" s="575"/>
      <c r="BD357" s="579"/>
      <c r="BE357" s="579"/>
      <c r="BF357" s="579"/>
      <c r="BG357" s="575"/>
      <c r="BH357" s="579"/>
      <c r="BI357" s="575"/>
      <c r="BJ357" s="579"/>
      <c r="BK357" s="579"/>
      <c r="BL357" s="579"/>
      <c r="BM357" s="575"/>
      <c r="BN357" s="579"/>
      <c r="BO357" s="575"/>
      <c r="BP357" s="579"/>
      <c r="BQ357" s="579"/>
      <c r="BR357" s="579"/>
      <c r="BS357" s="575"/>
      <c r="BT357" s="579"/>
      <c r="BU357" s="575"/>
      <c r="BV357" s="579"/>
      <c r="BW357" s="579"/>
      <c r="BX357" s="268"/>
      <c r="BY357" s="267"/>
      <c r="BZ357" s="268"/>
      <c r="CA357" s="267"/>
      <c r="CB357" s="268"/>
      <c r="CC357" s="241"/>
      <c r="CD357" s="214"/>
      <c r="CE357" s="240"/>
      <c r="CF357" s="240"/>
      <c r="CG357" s="241"/>
      <c r="CH357" s="5"/>
    </row>
    <row r="358" spans="1:86" hidden="1" x14ac:dyDescent="0.2">
      <c r="A358" s="131"/>
      <c r="B358" s="7"/>
      <c r="C358" s="43"/>
      <c r="D358" s="154"/>
      <c r="E358" s="43"/>
      <c r="F358" s="626"/>
      <c r="G358" s="725"/>
      <c r="H358" s="726"/>
      <c r="I358" s="618"/>
      <c r="J358" s="579"/>
      <c r="K358" s="579"/>
      <c r="L358" s="575"/>
      <c r="M358" s="575"/>
      <c r="N358" s="579"/>
      <c r="O358" s="579"/>
      <c r="P358" s="579"/>
      <c r="Q358" s="575"/>
      <c r="R358" s="579"/>
      <c r="S358" s="575"/>
      <c r="T358" s="579"/>
      <c r="U358" s="579"/>
      <c r="V358" s="579"/>
      <c r="W358" s="575"/>
      <c r="X358" s="579"/>
      <c r="Y358" s="575"/>
      <c r="Z358" s="579"/>
      <c r="AA358" s="579"/>
      <c r="AB358" s="579"/>
      <c r="AC358" s="575"/>
      <c r="AD358" s="579"/>
      <c r="AE358" s="575"/>
      <c r="AF358" s="579"/>
      <c r="AG358" s="579"/>
      <c r="AH358" s="579"/>
      <c r="AI358" s="575"/>
      <c r="AJ358" s="579"/>
      <c r="AK358" s="575"/>
      <c r="AL358" s="579"/>
      <c r="AM358" s="579"/>
      <c r="AN358" s="579"/>
      <c r="AO358" s="575"/>
      <c r="AP358" s="579"/>
      <c r="AQ358" s="575"/>
      <c r="AR358" s="579"/>
      <c r="AS358" s="579"/>
      <c r="AT358" s="579"/>
      <c r="AU358" s="575"/>
      <c r="AV358" s="579"/>
      <c r="AW358" s="575"/>
      <c r="AX358" s="579"/>
      <c r="AY358" s="579"/>
      <c r="AZ358" s="579"/>
      <c r="BA358" s="575"/>
      <c r="BB358" s="579"/>
      <c r="BC358" s="575"/>
      <c r="BD358" s="579"/>
      <c r="BE358" s="579"/>
      <c r="BF358" s="579"/>
      <c r="BG358" s="575"/>
      <c r="BH358" s="579"/>
      <c r="BI358" s="575"/>
      <c r="BJ358" s="579"/>
      <c r="BK358" s="579"/>
      <c r="BL358" s="579"/>
      <c r="BM358" s="575"/>
      <c r="BN358" s="579"/>
      <c r="BO358" s="575"/>
      <c r="BP358" s="579"/>
      <c r="BQ358" s="579"/>
      <c r="BR358" s="579"/>
      <c r="BS358" s="575"/>
      <c r="BT358" s="579"/>
      <c r="BU358" s="575"/>
      <c r="BV358" s="579"/>
      <c r="BW358" s="579"/>
      <c r="BX358" s="268"/>
      <c r="BY358" s="267"/>
      <c r="BZ358" s="268"/>
      <c r="CA358" s="267"/>
      <c r="CB358" s="268"/>
      <c r="CC358" s="241"/>
      <c r="CD358" s="214"/>
      <c r="CE358" s="240"/>
      <c r="CF358" s="240"/>
      <c r="CG358" s="241"/>
      <c r="CH358" s="5"/>
    </row>
    <row r="359" spans="1:86" hidden="1" x14ac:dyDescent="0.2">
      <c r="A359" s="22"/>
      <c r="B359" s="22"/>
      <c r="C359" s="93"/>
      <c r="D359" s="34"/>
      <c r="E359" s="43"/>
      <c r="F359" s="626"/>
      <c r="G359" s="667"/>
      <c r="H359" s="583"/>
      <c r="I359" s="618"/>
      <c r="J359" s="579"/>
      <c r="K359" s="579"/>
      <c r="L359" s="575"/>
      <c r="M359" s="575"/>
      <c r="N359" s="579"/>
      <c r="O359" s="579"/>
      <c r="P359" s="579"/>
      <c r="Q359" s="575"/>
      <c r="R359" s="579"/>
      <c r="S359" s="575"/>
      <c r="T359" s="579"/>
      <c r="U359" s="579"/>
      <c r="V359" s="579"/>
      <c r="W359" s="575"/>
      <c r="X359" s="579"/>
      <c r="Y359" s="575"/>
      <c r="Z359" s="579"/>
      <c r="AA359" s="579"/>
      <c r="AB359" s="579"/>
      <c r="AC359" s="575"/>
      <c r="AD359" s="579"/>
      <c r="AE359" s="575"/>
      <c r="AF359" s="579"/>
      <c r="AG359" s="579"/>
      <c r="AH359" s="579"/>
      <c r="AI359" s="575"/>
      <c r="AJ359" s="579"/>
      <c r="AK359" s="575"/>
      <c r="AL359" s="579"/>
      <c r="AM359" s="579"/>
      <c r="AN359" s="579"/>
      <c r="AO359" s="575"/>
      <c r="AP359" s="579"/>
      <c r="AQ359" s="575"/>
      <c r="AR359" s="579"/>
      <c r="AS359" s="579"/>
      <c r="AT359" s="579"/>
      <c r="AU359" s="575"/>
      <c r="AV359" s="579"/>
      <c r="AW359" s="575"/>
      <c r="AX359" s="579"/>
      <c r="AY359" s="579"/>
      <c r="AZ359" s="579"/>
      <c r="BA359" s="575"/>
      <c r="BB359" s="579"/>
      <c r="BC359" s="575"/>
      <c r="BD359" s="579"/>
      <c r="BE359" s="579"/>
      <c r="BF359" s="579"/>
      <c r="BG359" s="575"/>
      <c r="BH359" s="579"/>
      <c r="BI359" s="575"/>
      <c r="BJ359" s="579"/>
      <c r="BK359" s="579"/>
      <c r="BL359" s="579"/>
      <c r="BM359" s="575"/>
      <c r="BN359" s="579"/>
      <c r="BO359" s="575"/>
      <c r="BP359" s="579"/>
      <c r="BQ359" s="579"/>
      <c r="BR359" s="579"/>
      <c r="BS359" s="575"/>
      <c r="BT359" s="579"/>
      <c r="BU359" s="575"/>
      <c r="BV359" s="579"/>
      <c r="BW359" s="579"/>
      <c r="BX359" s="268"/>
      <c r="BY359" s="267"/>
      <c r="BZ359" s="268"/>
      <c r="CA359" s="267"/>
      <c r="CB359" s="268"/>
      <c r="CC359" s="241"/>
      <c r="CD359" s="214"/>
      <c r="CE359" s="240"/>
      <c r="CF359" s="240"/>
      <c r="CG359" s="241"/>
      <c r="CH359" s="5"/>
    </row>
    <row r="360" spans="1:86" hidden="1" x14ac:dyDescent="0.2">
      <c r="A360" s="22"/>
      <c r="B360" s="22"/>
      <c r="C360" s="93"/>
      <c r="D360" s="34"/>
      <c r="E360" s="43"/>
      <c r="F360" s="607"/>
      <c r="G360" s="620"/>
      <c r="H360" s="583"/>
      <c r="I360" s="618"/>
      <c r="J360" s="579"/>
      <c r="K360" s="579"/>
      <c r="L360" s="575"/>
      <c r="M360" s="575"/>
      <c r="N360" s="579"/>
      <c r="O360" s="579"/>
      <c r="P360" s="579"/>
      <c r="Q360" s="575"/>
      <c r="R360" s="579"/>
      <c r="S360" s="575"/>
      <c r="T360" s="579"/>
      <c r="U360" s="579"/>
      <c r="V360" s="579"/>
      <c r="W360" s="575"/>
      <c r="X360" s="579"/>
      <c r="Y360" s="575"/>
      <c r="Z360" s="579"/>
      <c r="AA360" s="579"/>
      <c r="AB360" s="579"/>
      <c r="AC360" s="575"/>
      <c r="AD360" s="579"/>
      <c r="AE360" s="575"/>
      <c r="AF360" s="579"/>
      <c r="AG360" s="579"/>
      <c r="AH360" s="579"/>
      <c r="AI360" s="575"/>
      <c r="AJ360" s="579"/>
      <c r="AK360" s="575"/>
      <c r="AL360" s="579"/>
      <c r="AM360" s="579"/>
      <c r="AN360" s="579"/>
      <c r="AO360" s="575"/>
      <c r="AP360" s="579"/>
      <c r="AQ360" s="575"/>
      <c r="AR360" s="579"/>
      <c r="AS360" s="579"/>
      <c r="AT360" s="579"/>
      <c r="AU360" s="575"/>
      <c r="AV360" s="579"/>
      <c r="AW360" s="575"/>
      <c r="AX360" s="579"/>
      <c r="AY360" s="579"/>
      <c r="AZ360" s="579"/>
      <c r="BA360" s="575"/>
      <c r="BB360" s="579"/>
      <c r="BC360" s="575"/>
      <c r="BD360" s="579"/>
      <c r="BE360" s="579"/>
      <c r="BF360" s="579"/>
      <c r="BG360" s="575"/>
      <c r="BH360" s="579"/>
      <c r="BI360" s="575"/>
      <c r="BJ360" s="579"/>
      <c r="BK360" s="579"/>
      <c r="BL360" s="579"/>
      <c r="BM360" s="575"/>
      <c r="BN360" s="579"/>
      <c r="BO360" s="575"/>
      <c r="BP360" s="579"/>
      <c r="BQ360" s="579"/>
      <c r="BR360" s="579"/>
      <c r="BS360" s="575"/>
      <c r="BT360" s="579"/>
      <c r="BU360" s="575"/>
      <c r="BV360" s="579"/>
      <c r="BW360" s="579"/>
      <c r="BX360" s="268"/>
      <c r="BY360" s="267"/>
      <c r="BZ360" s="268"/>
      <c r="CA360" s="267"/>
      <c r="CB360" s="268"/>
      <c r="CC360" s="241"/>
      <c r="CD360" s="214"/>
      <c r="CE360" s="240"/>
      <c r="CF360" s="240"/>
      <c r="CG360" s="241"/>
      <c r="CH360" s="5"/>
    </row>
    <row r="361" spans="1:86" hidden="1" x14ac:dyDescent="0.2">
      <c r="A361" s="22"/>
      <c r="B361" s="22"/>
      <c r="C361" s="93"/>
      <c r="D361" s="34"/>
      <c r="E361" s="43"/>
      <c r="F361" s="607"/>
      <c r="G361" s="620"/>
      <c r="H361" s="583"/>
      <c r="I361" s="618"/>
      <c r="J361" s="579"/>
      <c r="K361" s="579"/>
      <c r="L361" s="575"/>
      <c r="M361" s="575"/>
      <c r="N361" s="579"/>
      <c r="O361" s="579"/>
      <c r="P361" s="579"/>
      <c r="Q361" s="575"/>
      <c r="R361" s="579"/>
      <c r="S361" s="575"/>
      <c r="T361" s="579"/>
      <c r="U361" s="579"/>
      <c r="V361" s="579"/>
      <c r="W361" s="575"/>
      <c r="X361" s="579"/>
      <c r="Y361" s="575"/>
      <c r="Z361" s="579"/>
      <c r="AA361" s="579"/>
      <c r="AB361" s="579"/>
      <c r="AC361" s="575"/>
      <c r="AD361" s="579"/>
      <c r="AE361" s="575"/>
      <c r="AF361" s="579"/>
      <c r="AG361" s="579"/>
      <c r="AH361" s="579"/>
      <c r="AI361" s="575"/>
      <c r="AJ361" s="579"/>
      <c r="AK361" s="575"/>
      <c r="AL361" s="579"/>
      <c r="AM361" s="579"/>
      <c r="AN361" s="579"/>
      <c r="AO361" s="575"/>
      <c r="AP361" s="579"/>
      <c r="AQ361" s="575"/>
      <c r="AR361" s="579"/>
      <c r="AS361" s="579"/>
      <c r="AT361" s="579"/>
      <c r="AU361" s="575"/>
      <c r="AV361" s="579"/>
      <c r="AW361" s="575"/>
      <c r="AX361" s="579"/>
      <c r="AY361" s="579"/>
      <c r="AZ361" s="579"/>
      <c r="BA361" s="575"/>
      <c r="BB361" s="579"/>
      <c r="BC361" s="575"/>
      <c r="BD361" s="579"/>
      <c r="BE361" s="579"/>
      <c r="BF361" s="579"/>
      <c r="BG361" s="575"/>
      <c r="BH361" s="579"/>
      <c r="BI361" s="575"/>
      <c r="BJ361" s="579"/>
      <c r="BK361" s="579"/>
      <c r="BL361" s="579"/>
      <c r="BM361" s="575"/>
      <c r="BN361" s="579"/>
      <c r="BO361" s="575"/>
      <c r="BP361" s="579"/>
      <c r="BQ361" s="579"/>
      <c r="BR361" s="579"/>
      <c r="BS361" s="575"/>
      <c r="BT361" s="579"/>
      <c r="BU361" s="575"/>
      <c r="BV361" s="579"/>
      <c r="BW361" s="579"/>
      <c r="BX361" s="268"/>
      <c r="BY361" s="267"/>
      <c r="BZ361" s="268"/>
      <c r="CA361" s="267"/>
      <c r="CB361" s="268"/>
      <c r="CC361" s="241"/>
      <c r="CD361" s="214"/>
      <c r="CE361" s="240"/>
      <c r="CF361" s="240"/>
      <c r="CG361" s="241"/>
      <c r="CH361" s="5"/>
    </row>
    <row r="362" spans="1:86" hidden="1" x14ac:dyDescent="0.2">
      <c r="A362" s="157"/>
      <c r="B362" s="105"/>
      <c r="C362" s="105"/>
      <c r="D362" s="107"/>
      <c r="E362" s="105"/>
      <c r="F362" s="677"/>
      <c r="G362" s="678"/>
      <c r="H362" s="661"/>
      <c r="I362" s="629"/>
      <c r="J362" s="629"/>
      <c r="K362" s="629"/>
      <c r="L362" s="629"/>
      <c r="M362" s="629"/>
      <c r="N362" s="629"/>
      <c r="O362" s="629"/>
      <c r="P362" s="629"/>
      <c r="Q362" s="629"/>
      <c r="R362" s="629"/>
      <c r="S362" s="629"/>
      <c r="T362" s="629"/>
      <c r="U362" s="629"/>
      <c r="V362" s="629"/>
      <c r="W362" s="629"/>
      <c r="X362" s="629"/>
      <c r="Y362" s="629"/>
      <c r="Z362" s="629"/>
      <c r="AA362" s="629"/>
      <c r="AB362" s="629"/>
      <c r="AC362" s="629"/>
      <c r="AD362" s="629"/>
      <c r="AE362" s="629"/>
      <c r="AF362" s="629"/>
      <c r="AG362" s="629"/>
      <c r="AH362" s="629"/>
      <c r="AI362" s="629"/>
      <c r="AJ362" s="629"/>
      <c r="AK362" s="629"/>
      <c r="AL362" s="629"/>
      <c r="AM362" s="629"/>
      <c r="AN362" s="629"/>
      <c r="AO362" s="629"/>
      <c r="AP362" s="629"/>
      <c r="AQ362" s="629"/>
      <c r="AR362" s="629"/>
      <c r="AS362" s="629"/>
      <c r="AT362" s="629"/>
      <c r="AU362" s="629"/>
      <c r="AV362" s="629"/>
      <c r="AW362" s="629"/>
      <c r="AX362" s="629"/>
      <c r="AY362" s="629"/>
      <c r="AZ362" s="629"/>
      <c r="BA362" s="629"/>
      <c r="BB362" s="629"/>
      <c r="BC362" s="629"/>
      <c r="BD362" s="629"/>
      <c r="BE362" s="629"/>
      <c r="BF362" s="629"/>
      <c r="BG362" s="629"/>
      <c r="BH362" s="629"/>
      <c r="BI362" s="629"/>
      <c r="BJ362" s="629"/>
      <c r="BK362" s="629"/>
      <c r="BL362" s="629"/>
      <c r="BM362" s="629"/>
      <c r="BN362" s="629"/>
      <c r="BO362" s="629"/>
      <c r="BP362" s="629"/>
      <c r="BQ362" s="629"/>
      <c r="BR362" s="629"/>
      <c r="BS362" s="629"/>
      <c r="BT362" s="629"/>
      <c r="BU362" s="629"/>
      <c r="BV362" s="629"/>
      <c r="BW362" s="629"/>
      <c r="BX362" s="269"/>
      <c r="BY362" s="269"/>
      <c r="BZ362" s="269"/>
      <c r="CA362" s="269"/>
      <c r="CB362" s="269"/>
      <c r="CC362" s="242"/>
      <c r="CD362" s="215"/>
      <c r="CE362" s="242"/>
      <c r="CF362" s="242"/>
      <c r="CG362" s="242"/>
      <c r="CH362" s="5"/>
    </row>
    <row r="363" spans="1:86" hidden="1" x14ac:dyDescent="0.2">
      <c r="A363" s="132"/>
      <c r="B363" s="7"/>
      <c r="C363" s="60"/>
      <c r="D363" s="56"/>
      <c r="E363" s="7"/>
      <c r="F363" s="626"/>
      <c r="G363" s="582"/>
      <c r="H363" s="631"/>
      <c r="I363" s="704"/>
      <c r="J363" s="579"/>
      <c r="K363" s="579"/>
      <c r="L363" s="575"/>
      <c r="M363" s="575"/>
      <c r="N363" s="575"/>
      <c r="O363" s="579"/>
      <c r="P363" s="579"/>
      <c r="Q363" s="575"/>
      <c r="R363" s="575"/>
      <c r="S363" s="575"/>
      <c r="T363" s="575"/>
      <c r="U363" s="579"/>
      <c r="V363" s="575"/>
      <c r="W363" s="575"/>
      <c r="X363" s="575"/>
      <c r="Y363" s="575"/>
      <c r="Z363" s="575"/>
      <c r="AA363" s="579"/>
      <c r="AB363" s="575"/>
      <c r="AC363" s="575"/>
      <c r="AD363" s="575"/>
      <c r="AE363" s="575"/>
      <c r="AF363" s="575"/>
      <c r="AG363" s="579"/>
      <c r="AH363" s="575"/>
      <c r="AI363" s="575"/>
      <c r="AJ363" s="575"/>
      <c r="AK363" s="575"/>
      <c r="AL363" s="575"/>
      <c r="AM363" s="579"/>
      <c r="AN363" s="575"/>
      <c r="AO363" s="575"/>
      <c r="AP363" s="575"/>
      <c r="AQ363" s="575"/>
      <c r="AR363" s="575"/>
      <c r="AS363" s="579"/>
      <c r="AT363" s="575"/>
      <c r="AU363" s="575"/>
      <c r="AV363" s="575"/>
      <c r="AW363" s="575"/>
      <c r="AX363" s="575"/>
      <c r="AY363" s="579"/>
      <c r="AZ363" s="575"/>
      <c r="BA363" s="575"/>
      <c r="BB363" s="575"/>
      <c r="BC363" s="575"/>
      <c r="BD363" s="575"/>
      <c r="BE363" s="579"/>
      <c r="BF363" s="575"/>
      <c r="BG363" s="575"/>
      <c r="BH363" s="575"/>
      <c r="BI363" s="575"/>
      <c r="BJ363" s="575"/>
      <c r="BK363" s="579"/>
      <c r="BL363" s="575"/>
      <c r="BM363" s="575"/>
      <c r="BN363" s="575"/>
      <c r="BO363" s="575"/>
      <c r="BP363" s="575"/>
      <c r="BQ363" s="579"/>
      <c r="BR363" s="575"/>
      <c r="BS363" s="575"/>
      <c r="BT363" s="575"/>
      <c r="BU363" s="575"/>
      <c r="BV363" s="575"/>
      <c r="BW363" s="579"/>
      <c r="BX363" s="267"/>
      <c r="BY363" s="267"/>
      <c r="BZ363" s="267"/>
      <c r="CA363" s="267"/>
      <c r="CB363" s="267"/>
      <c r="CC363" s="241"/>
      <c r="CD363" s="214"/>
      <c r="CE363" s="240"/>
      <c r="CF363" s="240"/>
      <c r="CG363" s="240"/>
      <c r="CH363" s="5"/>
    </row>
    <row r="364" spans="1:86" hidden="1" x14ac:dyDescent="0.2">
      <c r="A364" s="127"/>
      <c r="B364" s="11"/>
      <c r="C364" s="63"/>
      <c r="D364" s="64"/>
      <c r="E364" s="11"/>
      <c r="F364" s="634"/>
      <c r="G364" s="586"/>
      <c r="H364" s="635"/>
      <c r="I364" s="636"/>
      <c r="J364" s="579"/>
      <c r="K364" s="579"/>
      <c r="L364" s="575"/>
      <c r="M364" s="575"/>
      <c r="N364" s="575"/>
      <c r="O364" s="579"/>
      <c r="P364" s="579"/>
      <c r="Q364" s="575"/>
      <c r="R364" s="575"/>
      <c r="S364" s="575"/>
      <c r="T364" s="575"/>
      <c r="U364" s="579"/>
      <c r="V364" s="575"/>
      <c r="W364" s="575"/>
      <c r="X364" s="575"/>
      <c r="Y364" s="575"/>
      <c r="Z364" s="575"/>
      <c r="AA364" s="579"/>
      <c r="AB364" s="575"/>
      <c r="AC364" s="575"/>
      <c r="AD364" s="575"/>
      <c r="AE364" s="575"/>
      <c r="AF364" s="575"/>
      <c r="AG364" s="579"/>
      <c r="AH364" s="575"/>
      <c r="AI364" s="575"/>
      <c r="AJ364" s="575"/>
      <c r="AK364" s="575"/>
      <c r="AL364" s="575"/>
      <c r="AM364" s="579"/>
      <c r="AN364" s="575"/>
      <c r="AO364" s="575"/>
      <c r="AP364" s="575"/>
      <c r="AQ364" s="575"/>
      <c r="AR364" s="575"/>
      <c r="AS364" s="579"/>
      <c r="AT364" s="575"/>
      <c r="AU364" s="575"/>
      <c r="AV364" s="575"/>
      <c r="AW364" s="575"/>
      <c r="AX364" s="575"/>
      <c r="AY364" s="579"/>
      <c r="AZ364" s="575"/>
      <c r="BA364" s="575"/>
      <c r="BB364" s="575"/>
      <c r="BC364" s="575"/>
      <c r="BD364" s="575"/>
      <c r="BE364" s="579"/>
      <c r="BF364" s="575"/>
      <c r="BG364" s="575"/>
      <c r="BH364" s="575"/>
      <c r="BI364" s="575"/>
      <c r="BJ364" s="575"/>
      <c r="BK364" s="579"/>
      <c r="BL364" s="575"/>
      <c r="BM364" s="575"/>
      <c r="BN364" s="575"/>
      <c r="BO364" s="575"/>
      <c r="BP364" s="575"/>
      <c r="BQ364" s="579"/>
      <c r="BR364" s="575"/>
      <c r="BS364" s="575"/>
      <c r="BT364" s="575"/>
      <c r="BU364" s="575"/>
      <c r="BV364" s="575"/>
      <c r="BW364" s="579"/>
      <c r="BX364" s="267"/>
      <c r="BY364" s="267"/>
      <c r="BZ364" s="267"/>
      <c r="CA364" s="267"/>
      <c r="CB364" s="267"/>
      <c r="CC364" s="241"/>
      <c r="CD364" s="214"/>
      <c r="CE364" s="240"/>
      <c r="CF364" s="240"/>
      <c r="CG364" s="240"/>
      <c r="CH364" s="5"/>
    </row>
    <row r="365" spans="1:86" hidden="1" x14ac:dyDescent="0.2">
      <c r="A365" s="127"/>
      <c r="B365" s="11"/>
      <c r="C365" s="63"/>
      <c r="D365" s="64"/>
      <c r="E365" s="11"/>
      <c r="F365" s="634"/>
      <c r="G365" s="679"/>
      <c r="H365" s="635"/>
      <c r="I365" s="636"/>
      <c r="J365" s="579"/>
      <c r="K365" s="579"/>
      <c r="L365" s="575"/>
      <c r="M365" s="575"/>
      <c r="N365" s="575"/>
      <c r="O365" s="579"/>
      <c r="P365" s="579"/>
      <c r="Q365" s="575"/>
      <c r="R365" s="575"/>
      <c r="S365" s="575"/>
      <c r="T365" s="575"/>
      <c r="U365" s="579"/>
      <c r="V365" s="575"/>
      <c r="W365" s="575"/>
      <c r="X365" s="575"/>
      <c r="Y365" s="575"/>
      <c r="Z365" s="575"/>
      <c r="AA365" s="579"/>
      <c r="AB365" s="575"/>
      <c r="AC365" s="575"/>
      <c r="AD365" s="575"/>
      <c r="AE365" s="575"/>
      <c r="AF365" s="575"/>
      <c r="AG365" s="579"/>
      <c r="AH365" s="575"/>
      <c r="AI365" s="575"/>
      <c r="AJ365" s="575"/>
      <c r="AK365" s="575"/>
      <c r="AL365" s="575"/>
      <c r="AM365" s="579"/>
      <c r="AN365" s="575"/>
      <c r="AO365" s="575"/>
      <c r="AP365" s="575"/>
      <c r="AQ365" s="575"/>
      <c r="AR365" s="575"/>
      <c r="AS365" s="579"/>
      <c r="AT365" s="575"/>
      <c r="AU365" s="575"/>
      <c r="AV365" s="575"/>
      <c r="AW365" s="575"/>
      <c r="AX365" s="575"/>
      <c r="AY365" s="579"/>
      <c r="AZ365" s="575"/>
      <c r="BA365" s="575"/>
      <c r="BB365" s="575"/>
      <c r="BC365" s="575"/>
      <c r="BD365" s="575"/>
      <c r="BE365" s="579"/>
      <c r="BF365" s="575"/>
      <c r="BG365" s="575"/>
      <c r="BH365" s="575"/>
      <c r="BI365" s="575"/>
      <c r="BJ365" s="575"/>
      <c r="BK365" s="579"/>
      <c r="BL365" s="575"/>
      <c r="BM365" s="575"/>
      <c r="BN365" s="575"/>
      <c r="BO365" s="575"/>
      <c r="BP365" s="575"/>
      <c r="BQ365" s="579"/>
      <c r="BR365" s="575"/>
      <c r="BS365" s="575"/>
      <c r="BT365" s="575"/>
      <c r="BU365" s="575"/>
      <c r="BV365" s="575"/>
      <c r="BW365" s="579"/>
      <c r="BX365" s="267"/>
      <c r="BY365" s="267"/>
      <c r="BZ365" s="267"/>
      <c r="CA365" s="267"/>
      <c r="CB365" s="267"/>
      <c r="CC365" s="241"/>
      <c r="CD365" s="214"/>
      <c r="CE365" s="240"/>
      <c r="CF365" s="240"/>
      <c r="CG365" s="240"/>
      <c r="CH365" s="5"/>
    </row>
    <row r="366" spans="1:86" hidden="1" x14ac:dyDescent="0.2">
      <c r="A366" s="127"/>
      <c r="B366" s="11"/>
      <c r="C366" s="63"/>
      <c r="D366" s="64"/>
      <c r="E366" s="11"/>
      <c r="F366" s="634"/>
      <c r="G366" s="586"/>
      <c r="H366" s="639"/>
      <c r="I366" s="636"/>
      <c r="J366" s="579"/>
      <c r="K366" s="579"/>
      <c r="L366" s="575"/>
      <c r="M366" s="575"/>
      <c r="N366" s="575"/>
      <c r="O366" s="579"/>
      <c r="P366" s="579"/>
      <c r="Q366" s="575"/>
      <c r="R366" s="575"/>
      <c r="S366" s="575"/>
      <c r="T366" s="575"/>
      <c r="U366" s="579"/>
      <c r="V366" s="575"/>
      <c r="W366" s="575"/>
      <c r="X366" s="575"/>
      <c r="Y366" s="575"/>
      <c r="Z366" s="575"/>
      <c r="AA366" s="579"/>
      <c r="AB366" s="575"/>
      <c r="AC366" s="575"/>
      <c r="AD366" s="575"/>
      <c r="AE366" s="575"/>
      <c r="AF366" s="575"/>
      <c r="AG366" s="579"/>
      <c r="AH366" s="575"/>
      <c r="AI366" s="575"/>
      <c r="AJ366" s="575"/>
      <c r="AK366" s="575"/>
      <c r="AL366" s="575"/>
      <c r="AM366" s="579"/>
      <c r="AN366" s="575"/>
      <c r="AO366" s="575"/>
      <c r="AP366" s="575"/>
      <c r="AQ366" s="575"/>
      <c r="AR366" s="575"/>
      <c r="AS366" s="579"/>
      <c r="AT366" s="575"/>
      <c r="AU366" s="575"/>
      <c r="AV366" s="575"/>
      <c r="AW366" s="575"/>
      <c r="AX366" s="575"/>
      <c r="AY366" s="579"/>
      <c r="AZ366" s="575"/>
      <c r="BA366" s="575"/>
      <c r="BB366" s="575"/>
      <c r="BC366" s="575"/>
      <c r="BD366" s="575"/>
      <c r="BE366" s="579"/>
      <c r="BF366" s="575"/>
      <c r="BG366" s="575"/>
      <c r="BH366" s="575"/>
      <c r="BI366" s="575"/>
      <c r="BJ366" s="575"/>
      <c r="BK366" s="579"/>
      <c r="BL366" s="575"/>
      <c r="BM366" s="575"/>
      <c r="BN366" s="575"/>
      <c r="BO366" s="575"/>
      <c r="BP366" s="575"/>
      <c r="BQ366" s="579"/>
      <c r="BR366" s="575"/>
      <c r="BS366" s="575"/>
      <c r="BT366" s="575"/>
      <c r="BU366" s="575"/>
      <c r="BV366" s="575"/>
      <c r="BW366" s="579"/>
      <c r="BX366" s="267"/>
      <c r="BY366" s="267"/>
      <c r="BZ366" s="267"/>
      <c r="CA366" s="267"/>
      <c r="CB366" s="267"/>
      <c r="CC366" s="241"/>
      <c r="CD366" s="214"/>
      <c r="CE366" s="240"/>
      <c r="CF366" s="240"/>
      <c r="CG366" s="240"/>
      <c r="CH366" s="5"/>
    </row>
    <row r="367" spans="1:86" hidden="1" x14ac:dyDescent="0.2">
      <c r="A367" s="127"/>
      <c r="B367" s="11"/>
      <c r="C367" s="63"/>
      <c r="D367" s="64"/>
      <c r="E367" s="11"/>
      <c r="F367" s="634"/>
      <c r="G367" s="679"/>
      <c r="H367" s="639"/>
      <c r="I367" s="636"/>
      <c r="J367" s="579"/>
      <c r="K367" s="579"/>
      <c r="L367" s="575"/>
      <c r="M367" s="575"/>
      <c r="N367" s="575"/>
      <c r="O367" s="579"/>
      <c r="P367" s="579"/>
      <c r="Q367" s="575"/>
      <c r="R367" s="575"/>
      <c r="S367" s="575"/>
      <c r="T367" s="575"/>
      <c r="U367" s="579"/>
      <c r="V367" s="575"/>
      <c r="W367" s="575"/>
      <c r="X367" s="575"/>
      <c r="Y367" s="575"/>
      <c r="Z367" s="575"/>
      <c r="AA367" s="579"/>
      <c r="AB367" s="575"/>
      <c r="AC367" s="575"/>
      <c r="AD367" s="575"/>
      <c r="AE367" s="575"/>
      <c r="AF367" s="575"/>
      <c r="AG367" s="579"/>
      <c r="AH367" s="575"/>
      <c r="AI367" s="575"/>
      <c r="AJ367" s="575"/>
      <c r="AK367" s="575"/>
      <c r="AL367" s="575"/>
      <c r="AM367" s="579"/>
      <c r="AN367" s="575"/>
      <c r="AO367" s="575"/>
      <c r="AP367" s="575"/>
      <c r="AQ367" s="575"/>
      <c r="AR367" s="575"/>
      <c r="AS367" s="579"/>
      <c r="AT367" s="575"/>
      <c r="AU367" s="575"/>
      <c r="AV367" s="575"/>
      <c r="AW367" s="575"/>
      <c r="AX367" s="575"/>
      <c r="AY367" s="579"/>
      <c r="AZ367" s="575"/>
      <c r="BA367" s="575"/>
      <c r="BB367" s="575"/>
      <c r="BC367" s="575"/>
      <c r="BD367" s="575"/>
      <c r="BE367" s="579"/>
      <c r="BF367" s="575"/>
      <c r="BG367" s="575"/>
      <c r="BH367" s="575"/>
      <c r="BI367" s="575"/>
      <c r="BJ367" s="575"/>
      <c r="BK367" s="579"/>
      <c r="BL367" s="575"/>
      <c r="BM367" s="575"/>
      <c r="BN367" s="575"/>
      <c r="BO367" s="575"/>
      <c r="BP367" s="575"/>
      <c r="BQ367" s="579"/>
      <c r="BR367" s="575"/>
      <c r="BS367" s="575"/>
      <c r="BT367" s="575"/>
      <c r="BU367" s="575"/>
      <c r="BV367" s="575"/>
      <c r="BW367" s="579"/>
      <c r="BX367" s="267"/>
      <c r="BY367" s="267"/>
      <c r="BZ367" s="267"/>
      <c r="CA367" s="267"/>
      <c r="CB367" s="267"/>
      <c r="CC367" s="241"/>
      <c r="CD367" s="214"/>
      <c r="CE367" s="240"/>
      <c r="CF367" s="240"/>
      <c r="CG367" s="240"/>
      <c r="CH367" s="5"/>
    </row>
    <row r="368" spans="1:86" hidden="1" x14ac:dyDescent="0.2">
      <c r="A368" s="127"/>
      <c r="B368" s="11"/>
      <c r="C368" s="63"/>
      <c r="D368" s="64"/>
      <c r="E368" s="11"/>
      <c r="F368" s="634"/>
      <c r="G368" s="679"/>
      <c r="H368" s="635"/>
      <c r="I368" s="636"/>
      <c r="J368" s="579"/>
      <c r="K368" s="579"/>
      <c r="L368" s="575"/>
      <c r="M368" s="575"/>
      <c r="N368" s="575"/>
      <c r="O368" s="579"/>
      <c r="P368" s="579"/>
      <c r="Q368" s="575"/>
      <c r="R368" s="575"/>
      <c r="S368" s="575"/>
      <c r="T368" s="575"/>
      <c r="U368" s="579"/>
      <c r="V368" s="575"/>
      <c r="W368" s="575"/>
      <c r="X368" s="575"/>
      <c r="Y368" s="575"/>
      <c r="Z368" s="575"/>
      <c r="AA368" s="579"/>
      <c r="AB368" s="575"/>
      <c r="AC368" s="575"/>
      <c r="AD368" s="575"/>
      <c r="AE368" s="575"/>
      <c r="AF368" s="575"/>
      <c r="AG368" s="579"/>
      <c r="AH368" s="575"/>
      <c r="AI368" s="575"/>
      <c r="AJ368" s="575"/>
      <c r="AK368" s="575"/>
      <c r="AL368" s="575"/>
      <c r="AM368" s="579"/>
      <c r="AN368" s="575"/>
      <c r="AO368" s="575"/>
      <c r="AP368" s="575"/>
      <c r="AQ368" s="575"/>
      <c r="AR368" s="575"/>
      <c r="AS368" s="579"/>
      <c r="AT368" s="575"/>
      <c r="AU368" s="575"/>
      <c r="AV368" s="575"/>
      <c r="AW368" s="575"/>
      <c r="AX368" s="575"/>
      <c r="AY368" s="579"/>
      <c r="AZ368" s="575"/>
      <c r="BA368" s="575"/>
      <c r="BB368" s="575"/>
      <c r="BC368" s="575"/>
      <c r="BD368" s="575"/>
      <c r="BE368" s="579"/>
      <c r="BF368" s="575"/>
      <c r="BG368" s="575"/>
      <c r="BH368" s="575"/>
      <c r="BI368" s="575"/>
      <c r="BJ368" s="575"/>
      <c r="BK368" s="579"/>
      <c r="BL368" s="575"/>
      <c r="BM368" s="575"/>
      <c r="BN368" s="575"/>
      <c r="BO368" s="575"/>
      <c r="BP368" s="575"/>
      <c r="BQ368" s="579"/>
      <c r="BR368" s="575"/>
      <c r="BS368" s="575"/>
      <c r="BT368" s="575"/>
      <c r="BU368" s="575"/>
      <c r="BV368" s="575"/>
      <c r="BW368" s="579"/>
      <c r="BX368" s="267"/>
      <c r="BY368" s="267"/>
      <c r="BZ368" s="267"/>
      <c r="CA368" s="267"/>
      <c r="CB368" s="267"/>
      <c r="CC368" s="241"/>
      <c r="CD368" s="214"/>
      <c r="CE368" s="240"/>
      <c r="CF368" s="240"/>
      <c r="CG368" s="240"/>
      <c r="CH368" s="5"/>
    </row>
    <row r="369" spans="1:86" hidden="1" x14ac:dyDescent="0.2">
      <c r="A369" s="127"/>
      <c r="B369" s="11"/>
      <c r="C369" s="63"/>
      <c r="D369" s="64"/>
      <c r="E369" s="11"/>
      <c r="F369" s="634"/>
      <c r="G369" s="679"/>
      <c r="H369" s="635"/>
      <c r="I369" s="636"/>
      <c r="J369" s="579"/>
      <c r="K369" s="579"/>
      <c r="L369" s="575"/>
      <c r="M369" s="575"/>
      <c r="N369" s="575"/>
      <c r="O369" s="579"/>
      <c r="P369" s="579"/>
      <c r="Q369" s="575"/>
      <c r="R369" s="575"/>
      <c r="S369" s="575"/>
      <c r="T369" s="575"/>
      <c r="U369" s="579"/>
      <c r="V369" s="575"/>
      <c r="W369" s="575"/>
      <c r="X369" s="575"/>
      <c r="Y369" s="575"/>
      <c r="Z369" s="575"/>
      <c r="AA369" s="579"/>
      <c r="AB369" s="575"/>
      <c r="AC369" s="575"/>
      <c r="AD369" s="575"/>
      <c r="AE369" s="575"/>
      <c r="AF369" s="575"/>
      <c r="AG369" s="579"/>
      <c r="AH369" s="575"/>
      <c r="AI369" s="575"/>
      <c r="AJ369" s="575"/>
      <c r="AK369" s="575"/>
      <c r="AL369" s="575"/>
      <c r="AM369" s="579"/>
      <c r="AN369" s="575"/>
      <c r="AO369" s="575"/>
      <c r="AP369" s="575"/>
      <c r="AQ369" s="575"/>
      <c r="AR369" s="575"/>
      <c r="AS369" s="579"/>
      <c r="AT369" s="575"/>
      <c r="AU369" s="575"/>
      <c r="AV369" s="575"/>
      <c r="AW369" s="575"/>
      <c r="AX369" s="575"/>
      <c r="AY369" s="579"/>
      <c r="AZ369" s="575"/>
      <c r="BA369" s="575"/>
      <c r="BB369" s="575"/>
      <c r="BC369" s="575"/>
      <c r="BD369" s="575"/>
      <c r="BE369" s="579"/>
      <c r="BF369" s="575"/>
      <c r="BG369" s="575"/>
      <c r="BH369" s="575"/>
      <c r="BI369" s="575"/>
      <c r="BJ369" s="575"/>
      <c r="BK369" s="579"/>
      <c r="BL369" s="575"/>
      <c r="BM369" s="575"/>
      <c r="BN369" s="575"/>
      <c r="BO369" s="575"/>
      <c r="BP369" s="575"/>
      <c r="BQ369" s="579"/>
      <c r="BR369" s="575"/>
      <c r="BS369" s="575"/>
      <c r="BT369" s="575"/>
      <c r="BU369" s="575"/>
      <c r="BV369" s="575"/>
      <c r="BW369" s="579"/>
      <c r="BX369" s="267"/>
      <c r="BY369" s="267"/>
      <c r="BZ369" s="267"/>
      <c r="CA369" s="267"/>
      <c r="CB369" s="267"/>
      <c r="CC369" s="241"/>
      <c r="CD369" s="214"/>
      <c r="CE369" s="240"/>
      <c r="CF369" s="240"/>
      <c r="CG369" s="240"/>
      <c r="CH369" s="5"/>
    </row>
    <row r="370" spans="1:86" hidden="1" x14ac:dyDescent="0.2">
      <c r="A370" s="135"/>
      <c r="B370" s="17"/>
      <c r="C370" s="16"/>
      <c r="D370" s="71"/>
      <c r="E370" s="17"/>
      <c r="F370" s="641"/>
      <c r="G370" s="718"/>
      <c r="H370" s="642"/>
      <c r="I370" s="643"/>
      <c r="J370" s="579"/>
      <c r="K370" s="579"/>
      <c r="L370" s="575"/>
      <c r="M370" s="575"/>
      <c r="N370" s="575"/>
      <c r="O370" s="579"/>
      <c r="P370" s="579"/>
      <c r="Q370" s="575"/>
      <c r="R370" s="575"/>
      <c r="S370" s="575"/>
      <c r="T370" s="575"/>
      <c r="U370" s="579"/>
      <c r="V370" s="575"/>
      <c r="W370" s="575"/>
      <c r="X370" s="575"/>
      <c r="Y370" s="575"/>
      <c r="Z370" s="575"/>
      <c r="AA370" s="579"/>
      <c r="AB370" s="575"/>
      <c r="AC370" s="575"/>
      <c r="AD370" s="575"/>
      <c r="AE370" s="575"/>
      <c r="AF370" s="575"/>
      <c r="AG370" s="579"/>
      <c r="AH370" s="575"/>
      <c r="AI370" s="575"/>
      <c r="AJ370" s="575"/>
      <c r="AK370" s="575"/>
      <c r="AL370" s="575"/>
      <c r="AM370" s="579"/>
      <c r="AN370" s="575"/>
      <c r="AO370" s="575"/>
      <c r="AP370" s="575"/>
      <c r="AQ370" s="575"/>
      <c r="AR370" s="575"/>
      <c r="AS370" s="579"/>
      <c r="AT370" s="575"/>
      <c r="AU370" s="575"/>
      <c r="AV370" s="575"/>
      <c r="AW370" s="575"/>
      <c r="AX370" s="575"/>
      <c r="AY370" s="579"/>
      <c r="AZ370" s="575"/>
      <c r="BA370" s="575"/>
      <c r="BB370" s="575"/>
      <c r="BC370" s="575"/>
      <c r="BD370" s="575"/>
      <c r="BE370" s="579"/>
      <c r="BF370" s="575"/>
      <c r="BG370" s="575"/>
      <c r="BH370" s="575"/>
      <c r="BI370" s="575"/>
      <c r="BJ370" s="575"/>
      <c r="BK370" s="579"/>
      <c r="BL370" s="575"/>
      <c r="BM370" s="575"/>
      <c r="BN370" s="575"/>
      <c r="BO370" s="575"/>
      <c r="BP370" s="575"/>
      <c r="BQ370" s="579"/>
      <c r="BR370" s="575"/>
      <c r="BS370" s="575"/>
      <c r="BT370" s="575"/>
      <c r="BU370" s="575"/>
      <c r="BV370" s="575"/>
      <c r="BW370" s="579"/>
      <c r="BX370" s="267"/>
      <c r="BY370" s="267"/>
      <c r="BZ370" s="267"/>
      <c r="CA370" s="267"/>
      <c r="CB370" s="267"/>
      <c r="CC370" s="241"/>
      <c r="CD370" s="214"/>
      <c r="CE370" s="240"/>
      <c r="CF370" s="240"/>
      <c r="CG370" s="240"/>
      <c r="CH370" s="5"/>
    </row>
    <row r="371" spans="1:86" hidden="1" x14ac:dyDescent="0.2">
      <c r="A371" s="146"/>
      <c r="B371" s="146"/>
      <c r="C371" s="146"/>
      <c r="D371" s="147"/>
      <c r="E371" s="146"/>
      <c r="F371" s="717"/>
      <c r="G371" s="718"/>
      <c r="H371" s="642"/>
      <c r="I371" s="643"/>
      <c r="J371" s="579"/>
      <c r="K371" s="579"/>
      <c r="L371" s="575"/>
      <c r="M371" s="575"/>
      <c r="N371" s="575"/>
      <c r="O371" s="579"/>
      <c r="P371" s="579"/>
      <c r="Q371" s="575"/>
      <c r="R371" s="575"/>
      <c r="S371" s="575"/>
      <c r="T371" s="575"/>
      <c r="U371" s="579"/>
      <c r="V371" s="575"/>
      <c r="W371" s="575"/>
      <c r="X371" s="575"/>
      <c r="Y371" s="575"/>
      <c r="Z371" s="575"/>
      <c r="AA371" s="579"/>
      <c r="AB371" s="575"/>
      <c r="AC371" s="575"/>
      <c r="AD371" s="575"/>
      <c r="AE371" s="575"/>
      <c r="AF371" s="575"/>
      <c r="AG371" s="579"/>
      <c r="AH371" s="575"/>
      <c r="AI371" s="575"/>
      <c r="AJ371" s="575"/>
      <c r="AK371" s="575"/>
      <c r="AL371" s="575"/>
      <c r="AM371" s="579"/>
      <c r="AN371" s="575"/>
      <c r="AO371" s="575"/>
      <c r="AP371" s="575"/>
      <c r="AQ371" s="575"/>
      <c r="AR371" s="575"/>
      <c r="AS371" s="579"/>
      <c r="AT371" s="575"/>
      <c r="AU371" s="575"/>
      <c r="AV371" s="575"/>
      <c r="AW371" s="575"/>
      <c r="AX371" s="575"/>
      <c r="AY371" s="579"/>
      <c r="AZ371" s="575"/>
      <c r="BA371" s="575"/>
      <c r="BB371" s="575"/>
      <c r="BC371" s="575"/>
      <c r="BD371" s="575"/>
      <c r="BE371" s="579"/>
      <c r="BF371" s="575"/>
      <c r="BG371" s="575"/>
      <c r="BH371" s="575"/>
      <c r="BI371" s="575"/>
      <c r="BJ371" s="575"/>
      <c r="BK371" s="579"/>
      <c r="BL371" s="575"/>
      <c r="BM371" s="575"/>
      <c r="BN371" s="575"/>
      <c r="BO371" s="575"/>
      <c r="BP371" s="575"/>
      <c r="BQ371" s="579"/>
      <c r="BR371" s="575"/>
      <c r="BS371" s="575"/>
      <c r="BT371" s="575"/>
      <c r="BU371" s="575"/>
      <c r="BV371" s="575"/>
      <c r="BW371" s="579"/>
      <c r="BX371" s="267"/>
      <c r="BY371" s="267"/>
      <c r="BZ371" s="267"/>
      <c r="CA371" s="267"/>
      <c r="CB371" s="267"/>
      <c r="CC371" s="241"/>
      <c r="CD371" s="214"/>
      <c r="CE371" s="240"/>
      <c r="CF371" s="240"/>
      <c r="CG371" s="240"/>
      <c r="CH371" s="5"/>
    </row>
    <row r="372" spans="1:86" hidden="1" x14ac:dyDescent="0.2">
      <c r="A372" s="22"/>
      <c r="B372" s="22"/>
      <c r="C372" s="51"/>
      <c r="D372" s="34"/>
      <c r="E372" s="22"/>
      <c r="F372" s="607"/>
      <c r="G372" s="620"/>
      <c r="H372" s="600"/>
      <c r="I372" s="682"/>
      <c r="J372" s="579"/>
      <c r="K372" s="579"/>
      <c r="L372" s="575"/>
      <c r="M372" s="575"/>
      <c r="N372" s="575"/>
      <c r="O372" s="579"/>
      <c r="P372" s="579"/>
      <c r="Q372" s="575"/>
      <c r="R372" s="575"/>
      <c r="S372" s="575"/>
      <c r="T372" s="575"/>
      <c r="U372" s="579"/>
      <c r="V372" s="575"/>
      <c r="W372" s="575"/>
      <c r="X372" s="575"/>
      <c r="Y372" s="575"/>
      <c r="Z372" s="575"/>
      <c r="AA372" s="579"/>
      <c r="AB372" s="575"/>
      <c r="AC372" s="575"/>
      <c r="AD372" s="575"/>
      <c r="AE372" s="575"/>
      <c r="AF372" s="575"/>
      <c r="AG372" s="579"/>
      <c r="AH372" s="575"/>
      <c r="AI372" s="575"/>
      <c r="AJ372" s="575"/>
      <c r="AK372" s="575"/>
      <c r="AL372" s="575"/>
      <c r="AM372" s="579"/>
      <c r="AN372" s="575"/>
      <c r="AO372" s="575"/>
      <c r="AP372" s="575"/>
      <c r="AQ372" s="575"/>
      <c r="AR372" s="575"/>
      <c r="AS372" s="579"/>
      <c r="AT372" s="575"/>
      <c r="AU372" s="575"/>
      <c r="AV372" s="575"/>
      <c r="AW372" s="575"/>
      <c r="AX372" s="575"/>
      <c r="AY372" s="579"/>
      <c r="AZ372" s="575"/>
      <c r="BA372" s="575"/>
      <c r="BB372" s="575"/>
      <c r="BC372" s="575"/>
      <c r="BD372" s="575"/>
      <c r="BE372" s="579"/>
      <c r="BF372" s="575"/>
      <c r="BG372" s="575"/>
      <c r="BH372" s="575"/>
      <c r="BI372" s="575"/>
      <c r="BJ372" s="575"/>
      <c r="BK372" s="579"/>
      <c r="BL372" s="575"/>
      <c r="BM372" s="575"/>
      <c r="BN372" s="575"/>
      <c r="BO372" s="575"/>
      <c r="BP372" s="575"/>
      <c r="BQ372" s="579"/>
      <c r="BR372" s="575"/>
      <c r="BS372" s="575"/>
      <c r="BT372" s="575"/>
      <c r="BU372" s="575"/>
      <c r="BV372" s="575"/>
      <c r="BW372" s="579"/>
      <c r="BX372" s="267"/>
      <c r="BY372" s="267"/>
      <c r="BZ372" s="267"/>
      <c r="CA372" s="267"/>
      <c r="CB372" s="267"/>
      <c r="CC372" s="241"/>
      <c r="CD372" s="214"/>
      <c r="CE372" s="240"/>
      <c r="CF372" s="240"/>
      <c r="CG372" s="240"/>
      <c r="CH372" s="5"/>
    </row>
    <row r="373" spans="1:86" hidden="1" x14ac:dyDescent="0.2">
      <c r="A373" s="22"/>
      <c r="B373" s="23"/>
      <c r="C373" s="51"/>
      <c r="D373" s="34"/>
      <c r="E373" s="22"/>
      <c r="F373" s="607"/>
      <c r="G373" s="620"/>
      <c r="H373" s="600"/>
      <c r="I373" s="682"/>
      <c r="J373" s="579"/>
      <c r="K373" s="579"/>
      <c r="L373" s="575"/>
      <c r="M373" s="575"/>
      <c r="N373" s="575"/>
      <c r="O373" s="579"/>
      <c r="P373" s="579"/>
      <c r="Q373" s="575"/>
      <c r="R373" s="575"/>
      <c r="S373" s="575"/>
      <c r="T373" s="575"/>
      <c r="U373" s="579"/>
      <c r="V373" s="575"/>
      <c r="W373" s="575"/>
      <c r="X373" s="575"/>
      <c r="Y373" s="575"/>
      <c r="Z373" s="575"/>
      <c r="AA373" s="579"/>
      <c r="AB373" s="575"/>
      <c r="AC373" s="575"/>
      <c r="AD373" s="575"/>
      <c r="AE373" s="575"/>
      <c r="AF373" s="575"/>
      <c r="AG373" s="579"/>
      <c r="AH373" s="575"/>
      <c r="AI373" s="575"/>
      <c r="AJ373" s="575"/>
      <c r="AK373" s="575"/>
      <c r="AL373" s="575"/>
      <c r="AM373" s="579"/>
      <c r="AN373" s="575"/>
      <c r="AO373" s="575"/>
      <c r="AP373" s="575"/>
      <c r="AQ373" s="575"/>
      <c r="AR373" s="575"/>
      <c r="AS373" s="579"/>
      <c r="AT373" s="575"/>
      <c r="AU373" s="575"/>
      <c r="AV373" s="575"/>
      <c r="AW373" s="575"/>
      <c r="AX373" s="575"/>
      <c r="AY373" s="579"/>
      <c r="AZ373" s="575"/>
      <c r="BA373" s="575"/>
      <c r="BB373" s="575"/>
      <c r="BC373" s="575"/>
      <c r="BD373" s="575"/>
      <c r="BE373" s="579"/>
      <c r="BF373" s="575"/>
      <c r="BG373" s="575"/>
      <c r="BH373" s="575"/>
      <c r="BI373" s="575"/>
      <c r="BJ373" s="575"/>
      <c r="BK373" s="579"/>
      <c r="BL373" s="575"/>
      <c r="BM373" s="575"/>
      <c r="BN373" s="575"/>
      <c r="BO373" s="575"/>
      <c r="BP373" s="575"/>
      <c r="BQ373" s="579"/>
      <c r="BR373" s="575"/>
      <c r="BS373" s="575"/>
      <c r="BT373" s="575"/>
      <c r="BU373" s="575"/>
      <c r="BV373" s="575"/>
      <c r="BW373" s="579"/>
      <c r="BX373" s="267"/>
      <c r="BY373" s="267"/>
      <c r="BZ373" s="267"/>
      <c r="CA373" s="267"/>
      <c r="CB373" s="267"/>
      <c r="CC373" s="241"/>
      <c r="CD373" s="214"/>
      <c r="CE373" s="240"/>
      <c r="CF373" s="240"/>
      <c r="CG373" s="240"/>
      <c r="CH373" s="5"/>
    </row>
    <row r="374" spans="1:86" hidden="1" x14ac:dyDescent="0.2">
      <c r="A374" s="22"/>
      <c r="B374" s="23"/>
      <c r="C374" s="51"/>
      <c r="D374" s="121"/>
      <c r="E374" s="22"/>
      <c r="F374" s="607"/>
      <c r="G374" s="620"/>
      <c r="H374" s="600"/>
      <c r="I374" s="682"/>
      <c r="J374" s="579"/>
      <c r="K374" s="579"/>
      <c r="L374" s="575"/>
      <c r="M374" s="575"/>
      <c r="N374" s="575"/>
      <c r="O374" s="579"/>
      <c r="P374" s="579"/>
      <c r="Q374" s="575"/>
      <c r="R374" s="575"/>
      <c r="S374" s="575"/>
      <c r="T374" s="575"/>
      <c r="U374" s="579"/>
      <c r="V374" s="575"/>
      <c r="W374" s="575"/>
      <c r="X374" s="575"/>
      <c r="Y374" s="575"/>
      <c r="Z374" s="575"/>
      <c r="AA374" s="579"/>
      <c r="AB374" s="575"/>
      <c r="AC374" s="575"/>
      <c r="AD374" s="575"/>
      <c r="AE374" s="575"/>
      <c r="AF374" s="575"/>
      <c r="AG374" s="579"/>
      <c r="AH374" s="575"/>
      <c r="AI374" s="575"/>
      <c r="AJ374" s="575"/>
      <c r="AK374" s="575"/>
      <c r="AL374" s="575"/>
      <c r="AM374" s="579"/>
      <c r="AN374" s="575"/>
      <c r="AO374" s="575"/>
      <c r="AP374" s="575"/>
      <c r="AQ374" s="575"/>
      <c r="AR374" s="575"/>
      <c r="AS374" s="579"/>
      <c r="AT374" s="575"/>
      <c r="AU374" s="575"/>
      <c r="AV374" s="575"/>
      <c r="AW374" s="575"/>
      <c r="AX374" s="575"/>
      <c r="AY374" s="579"/>
      <c r="AZ374" s="575"/>
      <c r="BA374" s="575"/>
      <c r="BB374" s="575"/>
      <c r="BC374" s="575"/>
      <c r="BD374" s="575"/>
      <c r="BE374" s="579"/>
      <c r="BF374" s="575"/>
      <c r="BG374" s="575"/>
      <c r="BH374" s="575"/>
      <c r="BI374" s="575"/>
      <c r="BJ374" s="575"/>
      <c r="BK374" s="579"/>
      <c r="BL374" s="575"/>
      <c r="BM374" s="575"/>
      <c r="BN374" s="575"/>
      <c r="BO374" s="575"/>
      <c r="BP374" s="575"/>
      <c r="BQ374" s="579"/>
      <c r="BR374" s="575"/>
      <c r="BS374" s="575"/>
      <c r="BT374" s="575"/>
      <c r="BU374" s="575"/>
      <c r="BV374" s="575"/>
      <c r="BW374" s="579"/>
      <c r="BX374" s="267"/>
      <c r="BY374" s="267"/>
      <c r="BZ374" s="267"/>
      <c r="CA374" s="267"/>
      <c r="CB374" s="267"/>
      <c r="CC374" s="241"/>
      <c r="CD374" s="214"/>
      <c r="CE374" s="240"/>
      <c r="CF374" s="240"/>
      <c r="CG374" s="240"/>
      <c r="CH374" s="5"/>
    </row>
    <row r="375" spans="1:86" hidden="1" x14ac:dyDescent="0.2">
      <c r="A375" s="22"/>
      <c r="B375" s="23"/>
      <c r="C375" s="51"/>
      <c r="D375" s="33"/>
      <c r="E375" s="22"/>
      <c r="F375" s="607"/>
      <c r="G375" s="620"/>
      <c r="H375" s="645"/>
      <c r="I375" s="624"/>
      <c r="J375" s="579"/>
      <c r="K375" s="579"/>
      <c r="L375" s="575"/>
      <c r="M375" s="575"/>
      <c r="N375" s="575"/>
      <c r="O375" s="579"/>
      <c r="P375" s="579"/>
      <c r="Q375" s="575"/>
      <c r="R375" s="575"/>
      <c r="S375" s="575"/>
      <c r="T375" s="575"/>
      <c r="U375" s="579"/>
      <c r="V375" s="575"/>
      <c r="W375" s="575"/>
      <c r="X375" s="575"/>
      <c r="Y375" s="575"/>
      <c r="Z375" s="575"/>
      <c r="AA375" s="579"/>
      <c r="AB375" s="575"/>
      <c r="AC375" s="575"/>
      <c r="AD375" s="575"/>
      <c r="AE375" s="575"/>
      <c r="AF375" s="575"/>
      <c r="AG375" s="579"/>
      <c r="AH375" s="575"/>
      <c r="AI375" s="575"/>
      <c r="AJ375" s="575"/>
      <c r="AK375" s="575"/>
      <c r="AL375" s="575"/>
      <c r="AM375" s="579"/>
      <c r="AN375" s="575"/>
      <c r="AO375" s="575"/>
      <c r="AP375" s="575"/>
      <c r="AQ375" s="575"/>
      <c r="AR375" s="575"/>
      <c r="AS375" s="579"/>
      <c r="AT375" s="575"/>
      <c r="AU375" s="575"/>
      <c r="AV375" s="575"/>
      <c r="AW375" s="575"/>
      <c r="AX375" s="575"/>
      <c r="AY375" s="579"/>
      <c r="AZ375" s="575"/>
      <c r="BA375" s="575"/>
      <c r="BB375" s="575"/>
      <c r="BC375" s="575"/>
      <c r="BD375" s="575"/>
      <c r="BE375" s="579"/>
      <c r="BF375" s="575"/>
      <c r="BG375" s="575"/>
      <c r="BH375" s="575"/>
      <c r="BI375" s="575"/>
      <c r="BJ375" s="575"/>
      <c r="BK375" s="579"/>
      <c r="BL375" s="575"/>
      <c r="BM375" s="575"/>
      <c r="BN375" s="575"/>
      <c r="BO375" s="575"/>
      <c r="BP375" s="575"/>
      <c r="BQ375" s="579"/>
      <c r="BR375" s="575"/>
      <c r="BS375" s="575"/>
      <c r="BT375" s="575"/>
      <c r="BU375" s="575"/>
      <c r="BV375" s="575"/>
      <c r="BW375" s="579"/>
      <c r="BX375" s="267"/>
      <c r="BY375" s="267"/>
      <c r="BZ375" s="267"/>
      <c r="CA375" s="267"/>
      <c r="CB375" s="267"/>
      <c r="CC375" s="241"/>
      <c r="CD375" s="214"/>
      <c r="CE375" s="240"/>
      <c r="CF375" s="240"/>
      <c r="CG375" s="240"/>
      <c r="CH375" s="5"/>
    </row>
    <row r="376" spans="1:86" hidden="1" x14ac:dyDescent="0.2">
      <c r="A376" s="22"/>
      <c r="B376" s="22"/>
      <c r="C376" s="93"/>
      <c r="D376" s="34"/>
      <c r="E376" s="22"/>
      <c r="F376" s="607"/>
      <c r="G376" s="620"/>
      <c r="H376" s="609"/>
      <c r="I376" s="601"/>
      <c r="J376" s="579"/>
      <c r="K376" s="579"/>
      <c r="L376" s="575"/>
      <c r="M376" s="575"/>
      <c r="N376" s="579"/>
      <c r="O376" s="579"/>
      <c r="P376" s="579"/>
      <c r="Q376" s="575"/>
      <c r="R376" s="579"/>
      <c r="S376" s="575"/>
      <c r="T376" s="579"/>
      <c r="U376" s="579"/>
      <c r="V376" s="579"/>
      <c r="W376" s="575"/>
      <c r="X376" s="579"/>
      <c r="Y376" s="575"/>
      <c r="Z376" s="579"/>
      <c r="AA376" s="579"/>
      <c r="AB376" s="579"/>
      <c r="AC376" s="575"/>
      <c r="AD376" s="579"/>
      <c r="AE376" s="575"/>
      <c r="AF376" s="579"/>
      <c r="AG376" s="579"/>
      <c r="AH376" s="579"/>
      <c r="AI376" s="575"/>
      <c r="AJ376" s="579"/>
      <c r="AK376" s="575"/>
      <c r="AL376" s="579"/>
      <c r="AM376" s="579"/>
      <c r="AN376" s="579"/>
      <c r="AO376" s="575"/>
      <c r="AP376" s="579"/>
      <c r="AQ376" s="575"/>
      <c r="AR376" s="579"/>
      <c r="AS376" s="579"/>
      <c r="AT376" s="579"/>
      <c r="AU376" s="575"/>
      <c r="AV376" s="579"/>
      <c r="AW376" s="575"/>
      <c r="AX376" s="579"/>
      <c r="AY376" s="579"/>
      <c r="AZ376" s="579"/>
      <c r="BA376" s="575"/>
      <c r="BB376" s="579"/>
      <c r="BC376" s="575"/>
      <c r="BD376" s="579"/>
      <c r="BE376" s="579"/>
      <c r="BF376" s="579"/>
      <c r="BG376" s="575"/>
      <c r="BH376" s="579"/>
      <c r="BI376" s="575"/>
      <c r="BJ376" s="579"/>
      <c r="BK376" s="579"/>
      <c r="BL376" s="579"/>
      <c r="BM376" s="575"/>
      <c r="BN376" s="579"/>
      <c r="BO376" s="575"/>
      <c r="BP376" s="579"/>
      <c r="BQ376" s="579"/>
      <c r="BR376" s="579"/>
      <c r="BS376" s="575"/>
      <c r="BT376" s="579"/>
      <c r="BU376" s="575"/>
      <c r="BV376" s="579"/>
      <c r="BW376" s="579"/>
      <c r="BX376" s="268"/>
      <c r="BY376" s="267"/>
      <c r="BZ376" s="268"/>
      <c r="CA376" s="267"/>
      <c r="CB376" s="268"/>
      <c r="CC376" s="241"/>
      <c r="CD376" s="214"/>
      <c r="CE376" s="240"/>
      <c r="CF376" s="240"/>
      <c r="CG376" s="241"/>
      <c r="CH376" s="5"/>
    </row>
    <row r="377" spans="1:86" hidden="1" x14ac:dyDescent="0.2">
      <c r="A377" s="157"/>
      <c r="B377" s="105"/>
      <c r="C377" s="105"/>
      <c r="D377" s="107"/>
      <c r="E377" s="105"/>
      <c r="F377" s="677"/>
      <c r="G377" s="678"/>
      <c r="H377" s="661"/>
      <c r="I377" s="629"/>
      <c r="J377" s="629"/>
      <c r="K377" s="629"/>
      <c r="L377" s="629"/>
      <c r="M377" s="629"/>
      <c r="N377" s="629"/>
      <c r="O377" s="629"/>
      <c r="P377" s="629"/>
      <c r="Q377" s="629"/>
      <c r="R377" s="629"/>
      <c r="S377" s="629"/>
      <c r="T377" s="629"/>
      <c r="U377" s="629"/>
      <c r="V377" s="629"/>
      <c r="W377" s="629"/>
      <c r="X377" s="629"/>
      <c r="Y377" s="629"/>
      <c r="Z377" s="629"/>
      <c r="AA377" s="629"/>
      <c r="AB377" s="629"/>
      <c r="AC377" s="629"/>
      <c r="AD377" s="629"/>
      <c r="AE377" s="629"/>
      <c r="AF377" s="629"/>
      <c r="AG377" s="629"/>
      <c r="AH377" s="629"/>
      <c r="AI377" s="629"/>
      <c r="AJ377" s="629"/>
      <c r="AK377" s="629"/>
      <c r="AL377" s="629"/>
      <c r="AM377" s="629"/>
      <c r="AN377" s="629"/>
      <c r="AO377" s="629"/>
      <c r="AP377" s="629"/>
      <c r="AQ377" s="629"/>
      <c r="AR377" s="629"/>
      <c r="AS377" s="629"/>
      <c r="AT377" s="629"/>
      <c r="AU377" s="629"/>
      <c r="AV377" s="629"/>
      <c r="AW377" s="629"/>
      <c r="AX377" s="629"/>
      <c r="AY377" s="629"/>
      <c r="AZ377" s="629"/>
      <c r="BA377" s="629"/>
      <c r="BB377" s="629"/>
      <c r="BC377" s="629"/>
      <c r="BD377" s="629"/>
      <c r="BE377" s="629"/>
      <c r="BF377" s="629"/>
      <c r="BG377" s="629"/>
      <c r="BH377" s="629"/>
      <c r="BI377" s="629"/>
      <c r="BJ377" s="629"/>
      <c r="BK377" s="629"/>
      <c r="BL377" s="629"/>
      <c r="BM377" s="629"/>
      <c r="BN377" s="629"/>
      <c r="BO377" s="629"/>
      <c r="BP377" s="629"/>
      <c r="BQ377" s="629"/>
      <c r="BR377" s="629"/>
      <c r="BS377" s="629"/>
      <c r="BT377" s="629"/>
      <c r="BU377" s="629"/>
      <c r="BV377" s="629"/>
      <c r="BW377" s="629"/>
      <c r="BX377" s="269"/>
      <c r="BY377" s="269"/>
      <c r="BZ377" s="269"/>
      <c r="CA377" s="269"/>
      <c r="CB377" s="269"/>
      <c r="CC377" s="242"/>
      <c r="CD377" s="215"/>
      <c r="CE377" s="242"/>
      <c r="CF377" s="242"/>
      <c r="CG377" s="242"/>
      <c r="CH377" s="5"/>
    </row>
    <row r="378" spans="1:86" hidden="1" x14ac:dyDescent="0.2">
      <c r="A378" s="132"/>
      <c r="B378" s="7"/>
      <c r="C378" s="151"/>
      <c r="D378" s="56"/>
      <c r="E378" s="7"/>
      <c r="F378" s="626"/>
      <c r="G378" s="627"/>
      <c r="H378" s="631"/>
      <c r="I378" s="704"/>
      <c r="J378" s="579"/>
      <c r="K378" s="579"/>
      <c r="L378" s="575"/>
      <c r="M378" s="575"/>
      <c r="N378" s="575"/>
      <c r="O378" s="579"/>
      <c r="P378" s="579"/>
      <c r="Q378" s="575"/>
      <c r="R378" s="575"/>
      <c r="S378" s="575"/>
      <c r="T378" s="575"/>
      <c r="U378" s="579"/>
      <c r="V378" s="575"/>
      <c r="W378" s="575"/>
      <c r="X378" s="575"/>
      <c r="Y378" s="575"/>
      <c r="Z378" s="575"/>
      <c r="AA378" s="579"/>
      <c r="AB378" s="575"/>
      <c r="AC378" s="575"/>
      <c r="AD378" s="575"/>
      <c r="AE378" s="575"/>
      <c r="AF378" s="575"/>
      <c r="AG378" s="579"/>
      <c r="AH378" s="575"/>
      <c r="AI378" s="575"/>
      <c r="AJ378" s="575"/>
      <c r="AK378" s="575"/>
      <c r="AL378" s="575"/>
      <c r="AM378" s="579"/>
      <c r="AN378" s="575"/>
      <c r="AO378" s="575"/>
      <c r="AP378" s="575"/>
      <c r="AQ378" s="575"/>
      <c r="AR378" s="575"/>
      <c r="AS378" s="579"/>
      <c r="AT378" s="575"/>
      <c r="AU378" s="575"/>
      <c r="AV378" s="575"/>
      <c r="AW378" s="575"/>
      <c r="AX378" s="575"/>
      <c r="AY378" s="579"/>
      <c r="AZ378" s="575"/>
      <c r="BA378" s="575"/>
      <c r="BB378" s="575"/>
      <c r="BC378" s="575"/>
      <c r="BD378" s="575"/>
      <c r="BE378" s="579"/>
      <c r="BF378" s="575"/>
      <c r="BG378" s="575"/>
      <c r="BH378" s="575"/>
      <c r="BI378" s="575"/>
      <c r="BJ378" s="575"/>
      <c r="BK378" s="579"/>
      <c r="BL378" s="575"/>
      <c r="BM378" s="575"/>
      <c r="BN378" s="575"/>
      <c r="BO378" s="575"/>
      <c r="BP378" s="575"/>
      <c r="BQ378" s="579"/>
      <c r="BR378" s="575"/>
      <c r="BS378" s="575"/>
      <c r="BT378" s="575"/>
      <c r="BU378" s="575"/>
      <c r="BV378" s="575"/>
      <c r="BW378" s="579"/>
      <c r="BX378" s="267"/>
      <c r="BY378" s="267"/>
      <c r="BZ378" s="267"/>
      <c r="CA378" s="267"/>
      <c r="CB378" s="267"/>
      <c r="CC378" s="241"/>
      <c r="CD378" s="214"/>
      <c r="CE378" s="240"/>
      <c r="CF378" s="240"/>
      <c r="CG378" s="240"/>
      <c r="CH378" s="5"/>
    </row>
    <row r="379" spans="1:86" hidden="1" x14ac:dyDescent="0.2">
      <c r="A379" s="127"/>
      <c r="B379" s="11"/>
      <c r="C379" s="141"/>
      <c r="D379" s="64"/>
      <c r="E379" s="11"/>
      <c r="F379" s="634"/>
      <c r="G379" s="586"/>
      <c r="H379" s="635"/>
      <c r="I379" s="636"/>
      <c r="J379" s="579"/>
      <c r="K379" s="579"/>
      <c r="L379" s="575"/>
      <c r="M379" s="575"/>
      <c r="N379" s="575"/>
      <c r="O379" s="579"/>
      <c r="P379" s="579"/>
      <c r="Q379" s="575"/>
      <c r="R379" s="575"/>
      <c r="S379" s="575"/>
      <c r="T379" s="575"/>
      <c r="U379" s="579"/>
      <c r="V379" s="575"/>
      <c r="W379" s="575"/>
      <c r="X379" s="575"/>
      <c r="Y379" s="575"/>
      <c r="Z379" s="575"/>
      <c r="AA379" s="579"/>
      <c r="AB379" s="575"/>
      <c r="AC379" s="575"/>
      <c r="AD379" s="575"/>
      <c r="AE379" s="575"/>
      <c r="AF379" s="575"/>
      <c r="AG379" s="579"/>
      <c r="AH379" s="575"/>
      <c r="AI379" s="575"/>
      <c r="AJ379" s="575"/>
      <c r="AK379" s="575"/>
      <c r="AL379" s="575"/>
      <c r="AM379" s="579"/>
      <c r="AN379" s="575"/>
      <c r="AO379" s="575"/>
      <c r="AP379" s="575"/>
      <c r="AQ379" s="575"/>
      <c r="AR379" s="575"/>
      <c r="AS379" s="579"/>
      <c r="AT379" s="575"/>
      <c r="AU379" s="575"/>
      <c r="AV379" s="575"/>
      <c r="AW379" s="575"/>
      <c r="AX379" s="575"/>
      <c r="AY379" s="579"/>
      <c r="AZ379" s="575"/>
      <c r="BA379" s="575"/>
      <c r="BB379" s="575"/>
      <c r="BC379" s="575"/>
      <c r="BD379" s="575"/>
      <c r="BE379" s="579"/>
      <c r="BF379" s="575"/>
      <c r="BG379" s="575"/>
      <c r="BH379" s="575"/>
      <c r="BI379" s="575"/>
      <c r="BJ379" s="575"/>
      <c r="BK379" s="579"/>
      <c r="BL379" s="575"/>
      <c r="BM379" s="575"/>
      <c r="BN379" s="575"/>
      <c r="BO379" s="575"/>
      <c r="BP379" s="575"/>
      <c r="BQ379" s="579"/>
      <c r="BR379" s="575"/>
      <c r="BS379" s="575"/>
      <c r="BT379" s="575"/>
      <c r="BU379" s="575"/>
      <c r="BV379" s="575"/>
      <c r="BW379" s="579"/>
      <c r="BX379" s="267"/>
      <c r="BY379" s="267"/>
      <c r="BZ379" s="267"/>
      <c r="CA379" s="267"/>
      <c r="CB379" s="267"/>
      <c r="CC379" s="241"/>
      <c r="CD379" s="214"/>
      <c r="CE379" s="240"/>
      <c r="CF379" s="240"/>
      <c r="CG379" s="240"/>
      <c r="CH379" s="5"/>
    </row>
    <row r="380" spans="1:86" hidden="1" x14ac:dyDescent="0.2">
      <c r="A380" s="127"/>
      <c r="B380" s="11"/>
      <c r="C380" s="141"/>
      <c r="D380" s="64"/>
      <c r="E380" s="11"/>
      <c r="F380" s="634"/>
      <c r="G380" s="586"/>
      <c r="H380" s="639"/>
      <c r="I380" s="636"/>
      <c r="J380" s="579"/>
      <c r="K380" s="579"/>
      <c r="L380" s="575"/>
      <c r="M380" s="575"/>
      <c r="N380" s="575"/>
      <c r="O380" s="579"/>
      <c r="P380" s="579"/>
      <c r="Q380" s="575"/>
      <c r="R380" s="575"/>
      <c r="S380" s="575"/>
      <c r="T380" s="575"/>
      <c r="U380" s="579"/>
      <c r="V380" s="575"/>
      <c r="W380" s="575"/>
      <c r="X380" s="575"/>
      <c r="Y380" s="575"/>
      <c r="Z380" s="575"/>
      <c r="AA380" s="579"/>
      <c r="AB380" s="575"/>
      <c r="AC380" s="575"/>
      <c r="AD380" s="575"/>
      <c r="AE380" s="575"/>
      <c r="AF380" s="575"/>
      <c r="AG380" s="579"/>
      <c r="AH380" s="575"/>
      <c r="AI380" s="575"/>
      <c r="AJ380" s="575"/>
      <c r="AK380" s="575"/>
      <c r="AL380" s="575"/>
      <c r="AM380" s="579"/>
      <c r="AN380" s="575"/>
      <c r="AO380" s="575"/>
      <c r="AP380" s="575"/>
      <c r="AQ380" s="575"/>
      <c r="AR380" s="575"/>
      <c r="AS380" s="579"/>
      <c r="AT380" s="575"/>
      <c r="AU380" s="575"/>
      <c r="AV380" s="575"/>
      <c r="AW380" s="575"/>
      <c r="AX380" s="575"/>
      <c r="AY380" s="579"/>
      <c r="AZ380" s="575"/>
      <c r="BA380" s="575"/>
      <c r="BB380" s="575"/>
      <c r="BC380" s="575"/>
      <c r="BD380" s="575"/>
      <c r="BE380" s="579"/>
      <c r="BF380" s="575"/>
      <c r="BG380" s="575"/>
      <c r="BH380" s="575"/>
      <c r="BI380" s="575"/>
      <c r="BJ380" s="575"/>
      <c r="BK380" s="579"/>
      <c r="BL380" s="575"/>
      <c r="BM380" s="575"/>
      <c r="BN380" s="575"/>
      <c r="BO380" s="575"/>
      <c r="BP380" s="575"/>
      <c r="BQ380" s="579"/>
      <c r="BR380" s="575"/>
      <c r="BS380" s="575"/>
      <c r="BT380" s="575"/>
      <c r="BU380" s="575"/>
      <c r="BV380" s="575"/>
      <c r="BW380" s="579"/>
      <c r="BX380" s="267"/>
      <c r="BY380" s="267"/>
      <c r="BZ380" s="267"/>
      <c r="CA380" s="267"/>
      <c r="CB380" s="267"/>
      <c r="CC380" s="241"/>
      <c r="CD380" s="214"/>
      <c r="CE380" s="240"/>
      <c r="CF380" s="240"/>
      <c r="CG380" s="240"/>
      <c r="CH380" s="5"/>
    </row>
    <row r="381" spans="1:86" hidden="1" x14ac:dyDescent="0.2">
      <c r="A381" s="127"/>
      <c r="B381" s="11"/>
      <c r="C381" s="141"/>
      <c r="D381" s="64"/>
      <c r="E381" s="11"/>
      <c r="F381" s="634"/>
      <c r="G381" s="679"/>
      <c r="H381" s="639"/>
      <c r="I381" s="636"/>
      <c r="J381" s="579"/>
      <c r="K381" s="579"/>
      <c r="L381" s="575"/>
      <c r="M381" s="575"/>
      <c r="N381" s="575"/>
      <c r="O381" s="579"/>
      <c r="P381" s="579"/>
      <c r="Q381" s="575"/>
      <c r="R381" s="575"/>
      <c r="S381" s="575"/>
      <c r="T381" s="575"/>
      <c r="U381" s="579"/>
      <c r="V381" s="575"/>
      <c r="W381" s="575"/>
      <c r="X381" s="575"/>
      <c r="Y381" s="575"/>
      <c r="Z381" s="575"/>
      <c r="AA381" s="579"/>
      <c r="AB381" s="575"/>
      <c r="AC381" s="575"/>
      <c r="AD381" s="575"/>
      <c r="AE381" s="575"/>
      <c r="AF381" s="575"/>
      <c r="AG381" s="579"/>
      <c r="AH381" s="575"/>
      <c r="AI381" s="575"/>
      <c r="AJ381" s="575"/>
      <c r="AK381" s="575"/>
      <c r="AL381" s="575"/>
      <c r="AM381" s="579"/>
      <c r="AN381" s="575"/>
      <c r="AO381" s="575"/>
      <c r="AP381" s="575"/>
      <c r="AQ381" s="575"/>
      <c r="AR381" s="575"/>
      <c r="AS381" s="579"/>
      <c r="AT381" s="575"/>
      <c r="AU381" s="575"/>
      <c r="AV381" s="575"/>
      <c r="AW381" s="575"/>
      <c r="AX381" s="575"/>
      <c r="AY381" s="579"/>
      <c r="AZ381" s="575"/>
      <c r="BA381" s="575"/>
      <c r="BB381" s="575"/>
      <c r="BC381" s="575"/>
      <c r="BD381" s="575"/>
      <c r="BE381" s="579"/>
      <c r="BF381" s="575"/>
      <c r="BG381" s="575"/>
      <c r="BH381" s="575"/>
      <c r="BI381" s="575"/>
      <c r="BJ381" s="575"/>
      <c r="BK381" s="579"/>
      <c r="BL381" s="575"/>
      <c r="BM381" s="575"/>
      <c r="BN381" s="575"/>
      <c r="BO381" s="575"/>
      <c r="BP381" s="575"/>
      <c r="BQ381" s="579"/>
      <c r="BR381" s="575"/>
      <c r="BS381" s="575"/>
      <c r="BT381" s="575"/>
      <c r="BU381" s="575"/>
      <c r="BV381" s="575"/>
      <c r="BW381" s="579"/>
      <c r="BX381" s="267"/>
      <c r="BY381" s="267"/>
      <c r="BZ381" s="267"/>
      <c r="CA381" s="267"/>
      <c r="CB381" s="267"/>
      <c r="CC381" s="241"/>
      <c r="CD381" s="214"/>
      <c r="CE381" s="240"/>
      <c r="CF381" s="240"/>
      <c r="CG381" s="240"/>
      <c r="CH381" s="5"/>
    </row>
    <row r="382" spans="1:86" hidden="1" x14ac:dyDescent="0.2">
      <c r="A382" s="127"/>
      <c r="B382" s="11"/>
      <c r="C382" s="141"/>
      <c r="D382" s="64"/>
      <c r="E382" s="11"/>
      <c r="F382" s="634"/>
      <c r="G382" s="679"/>
      <c r="H382" s="635"/>
      <c r="I382" s="636"/>
      <c r="J382" s="579"/>
      <c r="K382" s="579"/>
      <c r="L382" s="575"/>
      <c r="M382" s="575"/>
      <c r="N382" s="575"/>
      <c r="O382" s="579"/>
      <c r="P382" s="579"/>
      <c r="Q382" s="575"/>
      <c r="R382" s="575"/>
      <c r="S382" s="575"/>
      <c r="T382" s="575"/>
      <c r="U382" s="579"/>
      <c r="V382" s="575"/>
      <c r="W382" s="575"/>
      <c r="X382" s="575"/>
      <c r="Y382" s="575"/>
      <c r="Z382" s="575"/>
      <c r="AA382" s="579"/>
      <c r="AB382" s="575"/>
      <c r="AC382" s="575"/>
      <c r="AD382" s="575"/>
      <c r="AE382" s="575"/>
      <c r="AF382" s="575"/>
      <c r="AG382" s="579"/>
      <c r="AH382" s="575"/>
      <c r="AI382" s="575"/>
      <c r="AJ382" s="575"/>
      <c r="AK382" s="575"/>
      <c r="AL382" s="575"/>
      <c r="AM382" s="579"/>
      <c r="AN382" s="575"/>
      <c r="AO382" s="575"/>
      <c r="AP382" s="575"/>
      <c r="AQ382" s="575"/>
      <c r="AR382" s="575"/>
      <c r="AS382" s="579"/>
      <c r="AT382" s="575"/>
      <c r="AU382" s="575"/>
      <c r="AV382" s="575"/>
      <c r="AW382" s="575"/>
      <c r="AX382" s="575"/>
      <c r="AY382" s="579"/>
      <c r="AZ382" s="575"/>
      <c r="BA382" s="575"/>
      <c r="BB382" s="575"/>
      <c r="BC382" s="575"/>
      <c r="BD382" s="575"/>
      <c r="BE382" s="579"/>
      <c r="BF382" s="575"/>
      <c r="BG382" s="575"/>
      <c r="BH382" s="575"/>
      <c r="BI382" s="575"/>
      <c r="BJ382" s="575"/>
      <c r="BK382" s="579"/>
      <c r="BL382" s="575"/>
      <c r="BM382" s="575"/>
      <c r="BN382" s="575"/>
      <c r="BO382" s="575"/>
      <c r="BP382" s="575"/>
      <c r="BQ382" s="579"/>
      <c r="BR382" s="575"/>
      <c r="BS382" s="575"/>
      <c r="BT382" s="575"/>
      <c r="BU382" s="575"/>
      <c r="BV382" s="575"/>
      <c r="BW382" s="579"/>
      <c r="BX382" s="267"/>
      <c r="BY382" s="267"/>
      <c r="BZ382" s="267"/>
      <c r="CA382" s="267"/>
      <c r="CB382" s="267"/>
      <c r="CC382" s="241"/>
      <c r="CD382" s="214"/>
      <c r="CE382" s="240"/>
      <c r="CF382" s="240"/>
      <c r="CG382" s="240"/>
      <c r="CH382" s="5"/>
    </row>
    <row r="383" spans="1:86" hidden="1" x14ac:dyDescent="0.2">
      <c r="A383" s="135"/>
      <c r="B383" s="17"/>
      <c r="C383" s="146"/>
      <c r="D383" s="71"/>
      <c r="E383" s="17"/>
      <c r="F383" s="641"/>
      <c r="G383" s="718"/>
      <c r="H383" s="642"/>
      <c r="I383" s="643"/>
      <c r="J383" s="579"/>
      <c r="K383" s="579"/>
      <c r="L383" s="575"/>
      <c r="M383" s="575"/>
      <c r="N383" s="575"/>
      <c r="O383" s="579"/>
      <c r="P383" s="579"/>
      <c r="Q383" s="575"/>
      <c r="R383" s="575"/>
      <c r="S383" s="575"/>
      <c r="T383" s="575"/>
      <c r="U383" s="579"/>
      <c r="V383" s="575"/>
      <c r="W383" s="575"/>
      <c r="X383" s="575"/>
      <c r="Y383" s="575"/>
      <c r="Z383" s="575"/>
      <c r="AA383" s="579"/>
      <c r="AB383" s="575"/>
      <c r="AC383" s="575"/>
      <c r="AD383" s="575"/>
      <c r="AE383" s="575"/>
      <c r="AF383" s="575"/>
      <c r="AG383" s="579"/>
      <c r="AH383" s="575"/>
      <c r="AI383" s="575"/>
      <c r="AJ383" s="575"/>
      <c r="AK383" s="575"/>
      <c r="AL383" s="575"/>
      <c r="AM383" s="579"/>
      <c r="AN383" s="575"/>
      <c r="AO383" s="575"/>
      <c r="AP383" s="575"/>
      <c r="AQ383" s="575"/>
      <c r="AR383" s="575"/>
      <c r="AS383" s="579"/>
      <c r="AT383" s="575"/>
      <c r="AU383" s="575"/>
      <c r="AV383" s="575"/>
      <c r="AW383" s="575"/>
      <c r="AX383" s="575"/>
      <c r="AY383" s="579"/>
      <c r="AZ383" s="575"/>
      <c r="BA383" s="575"/>
      <c r="BB383" s="575"/>
      <c r="BC383" s="575"/>
      <c r="BD383" s="575"/>
      <c r="BE383" s="579"/>
      <c r="BF383" s="575"/>
      <c r="BG383" s="575"/>
      <c r="BH383" s="575"/>
      <c r="BI383" s="575"/>
      <c r="BJ383" s="575"/>
      <c r="BK383" s="579"/>
      <c r="BL383" s="575"/>
      <c r="BM383" s="575"/>
      <c r="BN383" s="575"/>
      <c r="BO383" s="575"/>
      <c r="BP383" s="575"/>
      <c r="BQ383" s="579"/>
      <c r="BR383" s="575"/>
      <c r="BS383" s="575"/>
      <c r="BT383" s="575"/>
      <c r="BU383" s="575"/>
      <c r="BV383" s="575"/>
      <c r="BW383" s="579"/>
      <c r="BX383" s="267"/>
      <c r="BY383" s="267"/>
      <c r="BZ383" s="267"/>
      <c r="CA383" s="267"/>
      <c r="CB383" s="267"/>
      <c r="CC383" s="241"/>
      <c r="CD383" s="214"/>
      <c r="CE383" s="240"/>
      <c r="CF383" s="240"/>
      <c r="CG383" s="240"/>
      <c r="CH383" s="5"/>
    </row>
    <row r="384" spans="1:86" hidden="1" x14ac:dyDescent="0.2">
      <c r="A384" s="146"/>
      <c r="B384" s="146"/>
      <c r="C384" s="146"/>
      <c r="D384" s="147"/>
      <c r="E384" s="146"/>
      <c r="F384" s="717"/>
      <c r="G384" s="718"/>
      <c r="H384" s="642"/>
      <c r="I384" s="643"/>
      <c r="J384" s="579"/>
      <c r="K384" s="579"/>
      <c r="L384" s="575"/>
      <c r="M384" s="575"/>
      <c r="N384" s="575"/>
      <c r="O384" s="579"/>
      <c r="P384" s="579"/>
      <c r="Q384" s="575"/>
      <c r="R384" s="575"/>
      <c r="S384" s="575"/>
      <c r="T384" s="575"/>
      <c r="U384" s="579"/>
      <c r="V384" s="575"/>
      <c r="W384" s="575"/>
      <c r="X384" s="575"/>
      <c r="Y384" s="575"/>
      <c r="Z384" s="575"/>
      <c r="AA384" s="579"/>
      <c r="AB384" s="575"/>
      <c r="AC384" s="575"/>
      <c r="AD384" s="575"/>
      <c r="AE384" s="575"/>
      <c r="AF384" s="575"/>
      <c r="AG384" s="579"/>
      <c r="AH384" s="575"/>
      <c r="AI384" s="575"/>
      <c r="AJ384" s="575"/>
      <c r="AK384" s="575"/>
      <c r="AL384" s="575"/>
      <c r="AM384" s="579"/>
      <c r="AN384" s="575"/>
      <c r="AO384" s="575"/>
      <c r="AP384" s="575"/>
      <c r="AQ384" s="575"/>
      <c r="AR384" s="575"/>
      <c r="AS384" s="579"/>
      <c r="AT384" s="575"/>
      <c r="AU384" s="575"/>
      <c r="AV384" s="575"/>
      <c r="AW384" s="575"/>
      <c r="AX384" s="575"/>
      <c r="AY384" s="579"/>
      <c r="AZ384" s="575"/>
      <c r="BA384" s="575"/>
      <c r="BB384" s="575"/>
      <c r="BC384" s="575"/>
      <c r="BD384" s="575"/>
      <c r="BE384" s="579"/>
      <c r="BF384" s="575"/>
      <c r="BG384" s="575"/>
      <c r="BH384" s="575"/>
      <c r="BI384" s="575"/>
      <c r="BJ384" s="575"/>
      <c r="BK384" s="579"/>
      <c r="BL384" s="575"/>
      <c r="BM384" s="575"/>
      <c r="BN384" s="575"/>
      <c r="BO384" s="575"/>
      <c r="BP384" s="575"/>
      <c r="BQ384" s="579"/>
      <c r="BR384" s="575"/>
      <c r="BS384" s="575"/>
      <c r="BT384" s="575"/>
      <c r="BU384" s="575"/>
      <c r="BV384" s="575"/>
      <c r="BW384" s="579"/>
      <c r="BX384" s="267"/>
      <c r="BY384" s="267"/>
      <c r="BZ384" s="267"/>
      <c r="CA384" s="267"/>
      <c r="CB384" s="267"/>
      <c r="CC384" s="241"/>
      <c r="CD384" s="214"/>
      <c r="CE384" s="240"/>
      <c r="CF384" s="240"/>
      <c r="CG384" s="240"/>
      <c r="CH384" s="5"/>
    </row>
    <row r="385" spans="1:86" hidden="1" x14ac:dyDescent="0.2">
      <c r="A385" s="22"/>
      <c r="B385" s="22"/>
      <c r="C385" s="51"/>
      <c r="D385" s="28"/>
      <c r="E385" s="22"/>
      <c r="F385" s="602"/>
      <c r="G385" s="698"/>
      <c r="H385" s="600"/>
      <c r="I385" s="682"/>
      <c r="J385" s="579"/>
      <c r="K385" s="579"/>
      <c r="L385" s="575"/>
      <c r="M385" s="575"/>
      <c r="N385" s="575"/>
      <c r="O385" s="579"/>
      <c r="P385" s="579"/>
      <c r="Q385" s="575"/>
      <c r="R385" s="575"/>
      <c r="S385" s="575"/>
      <c r="T385" s="575"/>
      <c r="U385" s="579"/>
      <c r="V385" s="575"/>
      <c r="W385" s="575"/>
      <c r="X385" s="575"/>
      <c r="Y385" s="575"/>
      <c r="Z385" s="575"/>
      <c r="AA385" s="579"/>
      <c r="AB385" s="575"/>
      <c r="AC385" s="575"/>
      <c r="AD385" s="575"/>
      <c r="AE385" s="575"/>
      <c r="AF385" s="575"/>
      <c r="AG385" s="579"/>
      <c r="AH385" s="575"/>
      <c r="AI385" s="575"/>
      <c r="AJ385" s="575"/>
      <c r="AK385" s="575"/>
      <c r="AL385" s="575"/>
      <c r="AM385" s="579"/>
      <c r="AN385" s="575"/>
      <c r="AO385" s="575"/>
      <c r="AP385" s="575"/>
      <c r="AQ385" s="575"/>
      <c r="AR385" s="575"/>
      <c r="AS385" s="579"/>
      <c r="AT385" s="575"/>
      <c r="AU385" s="575"/>
      <c r="AV385" s="575"/>
      <c r="AW385" s="575"/>
      <c r="AX385" s="575"/>
      <c r="AY385" s="579"/>
      <c r="AZ385" s="575"/>
      <c r="BA385" s="575"/>
      <c r="BB385" s="575"/>
      <c r="BC385" s="575"/>
      <c r="BD385" s="575"/>
      <c r="BE385" s="579"/>
      <c r="BF385" s="575"/>
      <c r="BG385" s="575"/>
      <c r="BH385" s="575"/>
      <c r="BI385" s="575"/>
      <c r="BJ385" s="575"/>
      <c r="BK385" s="579"/>
      <c r="BL385" s="575"/>
      <c r="BM385" s="575"/>
      <c r="BN385" s="575"/>
      <c r="BO385" s="575"/>
      <c r="BP385" s="575"/>
      <c r="BQ385" s="579"/>
      <c r="BR385" s="575"/>
      <c r="BS385" s="575"/>
      <c r="BT385" s="575"/>
      <c r="BU385" s="575"/>
      <c r="BV385" s="575"/>
      <c r="BW385" s="579"/>
      <c r="BX385" s="267"/>
      <c r="BY385" s="267"/>
      <c r="BZ385" s="267"/>
      <c r="CA385" s="267"/>
      <c r="CB385" s="267"/>
      <c r="CC385" s="241"/>
      <c r="CD385" s="214"/>
      <c r="CE385" s="240"/>
      <c r="CF385" s="240"/>
      <c r="CG385" s="240"/>
      <c r="CH385" s="5"/>
    </row>
    <row r="386" spans="1:86" hidden="1" x14ac:dyDescent="0.2">
      <c r="A386" s="22"/>
      <c r="B386" s="22"/>
      <c r="C386" s="51"/>
      <c r="D386" s="28"/>
      <c r="E386" s="22"/>
      <c r="F386" s="602"/>
      <c r="G386" s="698"/>
      <c r="H386" s="600"/>
      <c r="I386" s="682"/>
      <c r="J386" s="579"/>
      <c r="K386" s="579"/>
      <c r="L386" s="575"/>
      <c r="M386" s="575"/>
      <c r="N386" s="575"/>
      <c r="O386" s="579"/>
      <c r="P386" s="579"/>
      <c r="Q386" s="575"/>
      <c r="R386" s="575"/>
      <c r="S386" s="575"/>
      <c r="T386" s="575"/>
      <c r="U386" s="579"/>
      <c r="V386" s="575"/>
      <c r="W386" s="575"/>
      <c r="X386" s="575"/>
      <c r="Y386" s="575"/>
      <c r="Z386" s="575"/>
      <c r="AA386" s="579"/>
      <c r="AB386" s="575"/>
      <c r="AC386" s="575"/>
      <c r="AD386" s="575"/>
      <c r="AE386" s="575"/>
      <c r="AF386" s="575"/>
      <c r="AG386" s="579"/>
      <c r="AH386" s="575"/>
      <c r="AI386" s="575"/>
      <c r="AJ386" s="575"/>
      <c r="AK386" s="575"/>
      <c r="AL386" s="575"/>
      <c r="AM386" s="579"/>
      <c r="AN386" s="575"/>
      <c r="AO386" s="575"/>
      <c r="AP386" s="575"/>
      <c r="AQ386" s="575"/>
      <c r="AR386" s="575"/>
      <c r="AS386" s="579"/>
      <c r="AT386" s="575"/>
      <c r="AU386" s="575"/>
      <c r="AV386" s="575"/>
      <c r="AW386" s="575"/>
      <c r="AX386" s="575"/>
      <c r="AY386" s="579"/>
      <c r="AZ386" s="575"/>
      <c r="BA386" s="575"/>
      <c r="BB386" s="575"/>
      <c r="BC386" s="575"/>
      <c r="BD386" s="575"/>
      <c r="BE386" s="579"/>
      <c r="BF386" s="575"/>
      <c r="BG386" s="575"/>
      <c r="BH386" s="575"/>
      <c r="BI386" s="575"/>
      <c r="BJ386" s="575"/>
      <c r="BK386" s="579"/>
      <c r="BL386" s="575"/>
      <c r="BM386" s="575"/>
      <c r="BN386" s="575"/>
      <c r="BO386" s="575"/>
      <c r="BP386" s="575"/>
      <c r="BQ386" s="579"/>
      <c r="BR386" s="575"/>
      <c r="BS386" s="575"/>
      <c r="BT386" s="575"/>
      <c r="BU386" s="575"/>
      <c r="BV386" s="575"/>
      <c r="BW386" s="579"/>
      <c r="BX386" s="267"/>
      <c r="BY386" s="267"/>
      <c r="BZ386" s="267"/>
      <c r="CA386" s="267"/>
      <c r="CB386" s="267"/>
      <c r="CC386" s="241"/>
      <c r="CD386" s="214"/>
      <c r="CE386" s="240"/>
      <c r="CF386" s="240"/>
      <c r="CG386" s="240"/>
      <c r="CH386" s="5"/>
    </row>
    <row r="387" spans="1:86" hidden="1" x14ac:dyDescent="0.2">
      <c r="A387" s="22"/>
      <c r="B387" s="22"/>
      <c r="C387" s="51"/>
      <c r="D387" s="31"/>
      <c r="E387" s="22"/>
      <c r="F387" s="602"/>
      <c r="G387" s="698"/>
      <c r="H387" s="600"/>
      <c r="I387" s="682"/>
      <c r="J387" s="579"/>
      <c r="K387" s="579"/>
      <c r="L387" s="575"/>
      <c r="M387" s="575"/>
      <c r="N387" s="575"/>
      <c r="O387" s="579"/>
      <c r="P387" s="579"/>
      <c r="Q387" s="575"/>
      <c r="R387" s="575"/>
      <c r="S387" s="575"/>
      <c r="T387" s="575"/>
      <c r="U387" s="579"/>
      <c r="V387" s="575"/>
      <c r="W387" s="575"/>
      <c r="X387" s="575"/>
      <c r="Y387" s="575"/>
      <c r="Z387" s="575"/>
      <c r="AA387" s="579"/>
      <c r="AB387" s="575"/>
      <c r="AC387" s="575"/>
      <c r="AD387" s="575"/>
      <c r="AE387" s="575"/>
      <c r="AF387" s="575"/>
      <c r="AG387" s="579"/>
      <c r="AH387" s="575"/>
      <c r="AI387" s="575"/>
      <c r="AJ387" s="575"/>
      <c r="AK387" s="575"/>
      <c r="AL387" s="575"/>
      <c r="AM387" s="579"/>
      <c r="AN387" s="575"/>
      <c r="AO387" s="575"/>
      <c r="AP387" s="575"/>
      <c r="AQ387" s="575"/>
      <c r="AR387" s="575"/>
      <c r="AS387" s="579"/>
      <c r="AT387" s="575"/>
      <c r="AU387" s="575"/>
      <c r="AV387" s="575"/>
      <c r="AW387" s="575"/>
      <c r="AX387" s="575"/>
      <c r="AY387" s="579"/>
      <c r="AZ387" s="575"/>
      <c r="BA387" s="575"/>
      <c r="BB387" s="575"/>
      <c r="BC387" s="575"/>
      <c r="BD387" s="575"/>
      <c r="BE387" s="579"/>
      <c r="BF387" s="575"/>
      <c r="BG387" s="575"/>
      <c r="BH387" s="575"/>
      <c r="BI387" s="575"/>
      <c r="BJ387" s="575"/>
      <c r="BK387" s="579"/>
      <c r="BL387" s="575"/>
      <c r="BM387" s="575"/>
      <c r="BN387" s="575"/>
      <c r="BO387" s="575"/>
      <c r="BP387" s="575"/>
      <c r="BQ387" s="579"/>
      <c r="BR387" s="575"/>
      <c r="BS387" s="575"/>
      <c r="BT387" s="575"/>
      <c r="BU387" s="575"/>
      <c r="BV387" s="575"/>
      <c r="BW387" s="579"/>
      <c r="BX387" s="267"/>
      <c r="BY387" s="267"/>
      <c r="BZ387" s="267"/>
      <c r="CA387" s="267"/>
      <c r="CB387" s="267"/>
      <c r="CC387" s="241"/>
      <c r="CD387" s="214"/>
      <c r="CE387" s="240"/>
      <c r="CF387" s="240"/>
      <c r="CG387" s="240"/>
      <c r="CH387" s="5"/>
    </row>
    <row r="388" spans="1:86" hidden="1" x14ac:dyDescent="0.2">
      <c r="A388" s="22"/>
      <c r="B388" s="22"/>
      <c r="C388" s="51"/>
      <c r="D388" s="33"/>
      <c r="E388" s="22"/>
      <c r="F388" s="602"/>
      <c r="G388" s="698"/>
      <c r="H388" s="645"/>
      <c r="I388" s="624"/>
      <c r="J388" s="579"/>
      <c r="K388" s="579"/>
      <c r="L388" s="575"/>
      <c r="M388" s="575"/>
      <c r="N388" s="575"/>
      <c r="O388" s="579"/>
      <c r="P388" s="579"/>
      <c r="Q388" s="575"/>
      <c r="R388" s="575"/>
      <c r="S388" s="575"/>
      <c r="T388" s="575"/>
      <c r="U388" s="579"/>
      <c r="V388" s="575"/>
      <c r="W388" s="575"/>
      <c r="X388" s="575"/>
      <c r="Y388" s="575"/>
      <c r="Z388" s="575"/>
      <c r="AA388" s="579"/>
      <c r="AB388" s="575"/>
      <c r="AC388" s="575"/>
      <c r="AD388" s="575"/>
      <c r="AE388" s="575"/>
      <c r="AF388" s="575"/>
      <c r="AG388" s="579"/>
      <c r="AH388" s="575"/>
      <c r="AI388" s="575"/>
      <c r="AJ388" s="575"/>
      <c r="AK388" s="575"/>
      <c r="AL388" s="575"/>
      <c r="AM388" s="579"/>
      <c r="AN388" s="575"/>
      <c r="AO388" s="575"/>
      <c r="AP388" s="575"/>
      <c r="AQ388" s="575"/>
      <c r="AR388" s="575"/>
      <c r="AS388" s="579"/>
      <c r="AT388" s="575"/>
      <c r="AU388" s="575"/>
      <c r="AV388" s="575"/>
      <c r="AW388" s="575"/>
      <c r="AX388" s="575"/>
      <c r="AY388" s="579"/>
      <c r="AZ388" s="575"/>
      <c r="BA388" s="575"/>
      <c r="BB388" s="575"/>
      <c r="BC388" s="575"/>
      <c r="BD388" s="575"/>
      <c r="BE388" s="579"/>
      <c r="BF388" s="575"/>
      <c r="BG388" s="575"/>
      <c r="BH388" s="575"/>
      <c r="BI388" s="575"/>
      <c r="BJ388" s="575"/>
      <c r="BK388" s="579"/>
      <c r="BL388" s="575"/>
      <c r="BM388" s="575"/>
      <c r="BN388" s="575"/>
      <c r="BO388" s="575"/>
      <c r="BP388" s="575"/>
      <c r="BQ388" s="579"/>
      <c r="BR388" s="575"/>
      <c r="BS388" s="575"/>
      <c r="BT388" s="575"/>
      <c r="BU388" s="575"/>
      <c r="BV388" s="575"/>
      <c r="BW388" s="579"/>
      <c r="BX388" s="267"/>
      <c r="BY388" s="267"/>
      <c r="BZ388" s="267"/>
      <c r="CA388" s="267"/>
      <c r="CB388" s="267"/>
      <c r="CC388" s="241"/>
      <c r="CD388" s="214"/>
      <c r="CE388" s="240"/>
      <c r="CF388" s="240"/>
      <c r="CG388" s="240"/>
      <c r="CH388" s="5"/>
    </row>
    <row r="389" spans="1:86" hidden="1" x14ac:dyDescent="0.2">
      <c r="A389" s="22"/>
      <c r="B389" s="22"/>
      <c r="C389" s="51"/>
      <c r="D389" s="33"/>
      <c r="E389" s="22"/>
      <c r="F389" s="607"/>
      <c r="G389" s="698"/>
      <c r="H389" s="728"/>
      <c r="I389" s="601"/>
      <c r="J389" s="579"/>
      <c r="K389" s="579"/>
      <c r="L389" s="575"/>
      <c r="M389" s="575"/>
      <c r="N389" s="579"/>
      <c r="O389" s="579"/>
      <c r="P389" s="579"/>
      <c r="Q389" s="575"/>
      <c r="R389" s="579"/>
      <c r="S389" s="575"/>
      <c r="T389" s="579"/>
      <c r="U389" s="579"/>
      <c r="V389" s="579"/>
      <c r="W389" s="575"/>
      <c r="X389" s="579"/>
      <c r="Y389" s="575"/>
      <c r="Z389" s="579"/>
      <c r="AA389" s="579"/>
      <c r="AB389" s="579"/>
      <c r="AC389" s="575"/>
      <c r="AD389" s="579"/>
      <c r="AE389" s="575"/>
      <c r="AF389" s="579"/>
      <c r="AG389" s="579"/>
      <c r="AH389" s="579"/>
      <c r="AI389" s="575"/>
      <c r="AJ389" s="579"/>
      <c r="AK389" s="575"/>
      <c r="AL389" s="579"/>
      <c r="AM389" s="579"/>
      <c r="AN389" s="579"/>
      <c r="AO389" s="575"/>
      <c r="AP389" s="579"/>
      <c r="AQ389" s="575"/>
      <c r="AR389" s="579"/>
      <c r="AS389" s="579"/>
      <c r="AT389" s="579"/>
      <c r="AU389" s="575"/>
      <c r="AV389" s="579"/>
      <c r="AW389" s="575"/>
      <c r="AX389" s="579"/>
      <c r="AY389" s="579"/>
      <c r="AZ389" s="579"/>
      <c r="BA389" s="575"/>
      <c r="BB389" s="579"/>
      <c r="BC389" s="575"/>
      <c r="BD389" s="579"/>
      <c r="BE389" s="579"/>
      <c r="BF389" s="579"/>
      <c r="BG389" s="575"/>
      <c r="BH389" s="579"/>
      <c r="BI389" s="575"/>
      <c r="BJ389" s="579"/>
      <c r="BK389" s="579"/>
      <c r="BL389" s="579"/>
      <c r="BM389" s="575"/>
      <c r="BN389" s="579"/>
      <c r="BO389" s="575"/>
      <c r="BP389" s="579"/>
      <c r="BQ389" s="579"/>
      <c r="BR389" s="579"/>
      <c r="BS389" s="575"/>
      <c r="BT389" s="579"/>
      <c r="BU389" s="575"/>
      <c r="BV389" s="579"/>
      <c r="BW389" s="579"/>
      <c r="BX389" s="268"/>
      <c r="BY389" s="267"/>
      <c r="BZ389" s="268"/>
      <c r="CA389" s="267"/>
      <c r="CB389" s="268"/>
      <c r="CC389" s="241"/>
      <c r="CD389" s="214"/>
      <c r="CE389" s="240"/>
      <c r="CF389" s="240"/>
      <c r="CG389" s="241"/>
      <c r="CH389" s="5"/>
    </row>
    <row r="390" spans="1:86" hidden="1" x14ac:dyDescent="0.2">
      <c r="A390" s="22"/>
      <c r="B390" s="22"/>
      <c r="C390" s="51"/>
      <c r="D390" s="33"/>
      <c r="E390" s="22"/>
      <c r="F390" s="607"/>
      <c r="G390" s="698"/>
      <c r="H390" s="728"/>
      <c r="I390" s="601"/>
      <c r="J390" s="579"/>
      <c r="K390" s="579"/>
      <c r="L390" s="575"/>
      <c r="M390" s="575"/>
      <c r="N390" s="579"/>
      <c r="O390" s="579"/>
      <c r="P390" s="579"/>
      <c r="Q390" s="575"/>
      <c r="R390" s="579"/>
      <c r="S390" s="575"/>
      <c r="T390" s="579"/>
      <c r="U390" s="579"/>
      <c r="V390" s="579"/>
      <c r="W390" s="575"/>
      <c r="X390" s="579"/>
      <c r="Y390" s="575"/>
      <c r="Z390" s="579"/>
      <c r="AA390" s="579"/>
      <c r="AB390" s="579"/>
      <c r="AC390" s="575"/>
      <c r="AD390" s="579"/>
      <c r="AE390" s="575"/>
      <c r="AF390" s="579"/>
      <c r="AG390" s="579"/>
      <c r="AH390" s="579"/>
      <c r="AI390" s="575"/>
      <c r="AJ390" s="579"/>
      <c r="AK390" s="575"/>
      <c r="AL390" s="579"/>
      <c r="AM390" s="579"/>
      <c r="AN390" s="579"/>
      <c r="AO390" s="575"/>
      <c r="AP390" s="579"/>
      <c r="AQ390" s="575"/>
      <c r="AR390" s="579"/>
      <c r="AS390" s="579"/>
      <c r="AT390" s="579"/>
      <c r="AU390" s="575"/>
      <c r="AV390" s="579"/>
      <c r="AW390" s="575"/>
      <c r="AX390" s="579"/>
      <c r="AY390" s="579"/>
      <c r="AZ390" s="579"/>
      <c r="BA390" s="575"/>
      <c r="BB390" s="579"/>
      <c r="BC390" s="575"/>
      <c r="BD390" s="579"/>
      <c r="BE390" s="579"/>
      <c r="BF390" s="579"/>
      <c r="BG390" s="575"/>
      <c r="BH390" s="579"/>
      <c r="BI390" s="575"/>
      <c r="BJ390" s="579"/>
      <c r="BK390" s="579"/>
      <c r="BL390" s="579"/>
      <c r="BM390" s="575"/>
      <c r="BN390" s="579"/>
      <c r="BO390" s="575"/>
      <c r="BP390" s="579"/>
      <c r="BQ390" s="579"/>
      <c r="BR390" s="579"/>
      <c r="BS390" s="575"/>
      <c r="BT390" s="579"/>
      <c r="BU390" s="575"/>
      <c r="BV390" s="579"/>
      <c r="BW390" s="579"/>
      <c r="BX390" s="268"/>
      <c r="BY390" s="267"/>
      <c r="BZ390" s="268"/>
      <c r="CA390" s="267"/>
      <c r="CB390" s="268"/>
      <c r="CC390" s="241"/>
      <c r="CD390" s="214"/>
      <c r="CE390" s="240"/>
      <c r="CF390" s="240"/>
      <c r="CG390" s="241"/>
      <c r="CH390" s="5"/>
    </row>
    <row r="391" spans="1:86" hidden="1" x14ac:dyDescent="0.2">
      <c r="A391" s="22"/>
      <c r="B391" s="22"/>
      <c r="C391" s="93"/>
      <c r="D391" s="34"/>
      <c r="E391" s="22"/>
      <c r="F391" s="607"/>
      <c r="G391" s="620"/>
      <c r="H391" s="609"/>
      <c r="I391" s="601"/>
      <c r="J391" s="579"/>
      <c r="K391" s="579"/>
      <c r="L391" s="575"/>
      <c r="M391" s="575"/>
      <c r="N391" s="579"/>
      <c r="O391" s="579"/>
      <c r="P391" s="579"/>
      <c r="Q391" s="575"/>
      <c r="R391" s="579"/>
      <c r="S391" s="575"/>
      <c r="T391" s="579"/>
      <c r="U391" s="579"/>
      <c r="V391" s="579"/>
      <c r="W391" s="575"/>
      <c r="X391" s="579"/>
      <c r="Y391" s="575"/>
      <c r="Z391" s="579"/>
      <c r="AA391" s="579"/>
      <c r="AB391" s="579"/>
      <c r="AC391" s="575"/>
      <c r="AD391" s="579"/>
      <c r="AE391" s="575"/>
      <c r="AF391" s="579"/>
      <c r="AG391" s="579"/>
      <c r="AH391" s="579"/>
      <c r="AI391" s="575"/>
      <c r="AJ391" s="579"/>
      <c r="AK391" s="575"/>
      <c r="AL391" s="579"/>
      <c r="AM391" s="579"/>
      <c r="AN391" s="579"/>
      <c r="AO391" s="575"/>
      <c r="AP391" s="579"/>
      <c r="AQ391" s="575"/>
      <c r="AR391" s="579"/>
      <c r="AS391" s="579"/>
      <c r="AT391" s="579"/>
      <c r="AU391" s="575"/>
      <c r="AV391" s="579"/>
      <c r="AW391" s="575"/>
      <c r="AX391" s="579"/>
      <c r="AY391" s="579"/>
      <c r="AZ391" s="579"/>
      <c r="BA391" s="575"/>
      <c r="BB391" s="579"/>
      <c r="BC391" s="575"/>
      <c r="BD391" s="579"/>
      <c r="BE391" s="579"/>
      <c r="BF391" s="579"/>
      <c r="BG391" s="575"/>
      <c r="BH391" s="579"/>
      <c r="BI391" s="575"/>
      <c r="BJ391" s="579"/>
      <c r="BK391" s="579"/>
      <c r="BL391" s="579"/>
      <c r="BM391" s="575"/>
      <c r="BN391" s="579"/>
      <c r="BO391" s="575"/>
      <c r="BP391" s="579"/>
      <c r="BQ391" s="579"/>
      <c r="BR391" s="579"/>
      <c r="BS391" s="575"/>
      <c r="BT391" s="579"/>
      <c r="BU391" s="575"/>
      <c r="BV391" s="579"/>
      <c r="BW391" s="579"/>
      <c r="BX391" s="268"/>
      <c r="BY391" s="267"/>
      <c r="BZ391" s="268"/>
      <c r="CA391" s="267"/>
      <c r="CB391" s="268"/>
      <c r="CC391" s="241"/>
      <c r="CD391" s="214"/>
      <c r="CE391" s="240"/>
      <c r="CF391" s="240"/>
      <c r="CG391" s="241"/>
      <c r="CH391" s="5"/>
    </row>
    <row r="392" spans="1:86" hidden="1" x14ac:dyDescent="0.2">
      <c r="A392" s="105"/>
      <c r="B392" s="105"/>
      <c r="C392" s="105"/>
      <c r="D392" s="106"/>
      <c r="E392" s="105"/>
      <c r="F392" s="677"/>
      <c r="G392" s="678"/>
      <c r="H392" s="661"/>
      <c r="I392" s="629"/>
      <c r="J392" s="629"/>
      <c r="K392" s="629"/>
      <c r="L392" s="629"/>
      <c r="M392" s="629"/>
      <c r="N392" s="629"/>
      <c r="O392" s="629"/>
      <c r="P392" s="629"/>
      <c r="Q392" s="629"/>
      <c r="R392" s="629"/>
      <c r="S392" s="629"/>
      <c r="T392" s="629"/>
      <c r="U392" s="629"/>
      <c r="V392" s="629"/>
      <c r="W392" s="629"/>
      <c r="X392" s="629"/>
      <c r="Y392" s="629"/>
      <c r="Z392" s="629"/>
      <c r="AA392" s="629"/>
      <c r="AB392" s="629"/>
      <c r="AC392" s="629"/>
      <c r="AD392" s="629"/>
      <c r="AE392" s="629"/>
      <c r="AF392" s="629"/>
      <c r="AG392" s="629"/>
      <c r="AH392" s="629"/>
      <c r="AI392" s="629"/>
      <c r="AJ392" s="629"/>
      <c r="AK392" s="629"/>
      <c r="AL392" s="629"/>
      <c r="AM392" s="629"/>
      <c r="AN392" s="629"/>
      <c r="AO392" s="629"/>
      <c r="AP392" s="629"/>
      <c r="AQ392" s="629"/>
      <c r="AR392" s="629"/>
      <c r="AS392" s="629"/>
      <c r="AT392" s="629"/>
      <c r="AU392" s="629"/>
      <c r="AV392" s="629"/>
      <c r="AW392" s="629"/>
      <c r="AX392" s="629"/>
      <c r="AY392" s="629"/>
      <c r="AZ392" s="629"/>
      <c r="BA392" s="629"/>
      <c r="BB392" s="629"/>
      <c r="BC392" s="629"/>
      <c r="BD392" s="629"/>
      <c r="BE392" s="629"/>
      <c r="BF392" s="629"/>
      <c r="BG392" s="629"/>
      <c r="BH392" s="629"/>
      <c r="BI392" s="629"/>
      <c r="BJ392" s="629"/>
      <c r="BK392" s="629"/>
      <c r="BL392" s="629"/>
      <c r="BM392" s="629"/>
      <c r="BN392" s="629"/>
      <c r="BO392" s="629"/>
      <c r="BP392" s="629"/>
      <c r="BQ392" s="629"/>
      <c r="BR392" s="629"/>
      <c r="BS392" s="629"/>
      <c r="BT392" s="629"/>
      <c r="BU392" s="629"/>
      <c r="BV392" s="629"/>
      <c r="BW392" s="629"/>
      <c r="BX392" s="269"/>
      <c r="BY392" s="269"/>
      <c r="BZ392" s="269"/>
      <c r="CA392" s="269"/>
      <c r="CB392" s="269"/>
      <c r="CC392" s="242"/>
      <c r="CD392" s="215"/>
      <c r="CE392" s="242"/>
      <c r="CF392" s="242"/>
      <c r="CG392" s="242"/>
      <c r="CH392" s="5"/>
    </row>
    <row r="393" spans="1:86" hidden="1" x14ac:dyDescent="0.2">
      <c r="A393" s="151"/>
      <c r="B393" s="151"/>
      <c r="C393" s="151"/>
      <c r="D393" s="106"/>
      <c r="E393" s="151"/>
      <c r="F393" s="676"/>
      <c r="G393" s="703"/>
      <c r="H393" s="631"/>
      <c r="I393" s="704"/>
      <c r="J393" s="579"/>
      <c r="K393" s="579"/>
      <c r="L393" s="575"/>
      <c r="M393" s="575"/>
      <c r="N393" s="575"/>
      <c r="O393" s="579"/>
      <c r="P393" s="579"/>
      <c r="Q393" s="575"/>
      <c r="R393" s="575"/>
      <c r="S393" s="575"/>
      <c r="T393" s="575"/>
      <c r="U393" s="579"/>
      <c r="V393" s="575"/>
      <c r="W393" s="575"/>
      <c r="X393" s="575"/>
      <c r="Y393" s="575"/>
      <c r="Z393" s="575"/>
      <c r="AA393" s="579"/>
      <c r="AB393" s="575"/>
      <c r="AC393" s="575"/>
      <c r="AD393" s="575"/>
      <c r="AE393" s="575"/>
      <c r="AF393" s="575"/>
      <c r="AG393" s="579"/>
      <c r="AH393" s="575"/>
      <c r="AI393" s="575"/>
      <c r="AJ393" s="575"/>
      <c r="AK393" s="575"/>
      <c r="AL393" s="575"/>
      <c r="AM393" s="579"/>
      <c r="AN393" s="575"/>
      <c r="AO393" s="575"/>
      <c r="AP393" s="575"/>
      <c r="AQ393" s="575"/>
      <c r="AR393" s="575"/>
      <c r="AS393" s="579"/>
      <c r="AT393" s="575"/>
      <c r="AU393" s="575"/>
      <c r="AV393" s="575"/>
      <c r="AW393" s="575"/>
      <c r="AX393" s="575"/>
      <c r="AY393" s="579"/>
      <c r="AZ393" s="575"/>
      <c r="BA393" s="575"/>
      <c r="BB393" s="575"/>
      <c r="BC393" s="575"/>
      <c r="BD393" s="575"/>
      <c r="BE393" s="579"/>
      <c r="BF393" s="575"/>
      <c r="BG393" s="575"/>
      <c r="BH393" s="575"/>
      <c r="BI393" s="575"/>
      <c r="BJ393" s="575"/>
      <c r="BK393" s="579"/>
      <c r="BL393" s="575"/>
      <c r="BM393" s="575"/>
      <c r="BN393" s="575"/>
      <c r="BO393" s="575"/>
      <c r="BP393" s="575"/>
      <c r="BQ393" s="579"/>
      <c r="BR393" s="575"/>
      <c r="BS393" s="575"/>
      <c r="BT393" s="575"/>
      <c r="BU393" s="575"/>
      <c r="BV393" s="575"/>
      <c r="BW393" s="579"/>
      <c r="BX393" s="267"/>
      <c r="BY393" s="267"/>
      <c r="BZ393" s="267"/>
      <c r="CA393" s="267"/>
      <c r="CB393" s="267"/>
      <c r="CC393" s="241"/>
      <c r="CD393" s="214"/>
      <c r="CE393" s="240"/>
      <c r="CF393" s="240"/>
      <c r="CG393" s="240"/>
      <c r="CH393" s="5"/>
    </row>
    <row r="394" spans="1:86" hidden="1" x14ac:dyDescent="0.2">
      <c r="A394" s="141"/>
      <c r="B394" s="141"/>
      <c r="C394" s="141"/>
      <c r="D394" s="142"/>
      <c r="E394" s="141"/>
      <c r="F394" s="712"/>
      <c r="G394" s="679"/>
      <c r="H394" s="635"/>
      <c r="I394" s="636"/>
      <c r="J394" s="579"/>
      <c r="K394" s="579"/>
      <c r="L394" s="575"/>
      <c r="M394" s="575"/>
      <c r="N394" s="575"/>
      <c r="O394" s="579"/>
      <c r="P394" s="579"/>
      <c r="Q394" s="575"/>
      <c r="R394" s="575"/>
      <c r="S394" s="575"/>
      <c r="T394" s="575"/>
      <c r="U394" s="579"/>
      <c r="V394" s="575"/>
      <c r="W394" s="575"/>
      <c r="X394" s="575"/>
      <c r="Y394" s="575"/>
      <c r="Z394" s="575"/>
      <c r="AA394" s="579"/>
      <c r="AB394" s="575"/>
      <c r="AC394" s="575"/>
      <c r="AD394" s="575"/>
      <c r="AE394" s="575"/>
      <c r="AF394" s="575"/>
      <c r="AG394" s="579"/>
      <c r="AH394" s="575"/>
      <c r="AI394" s="575"/>
      <c r="AJ394" s="575"/>
      <c r="AK394" s="575"/>
      <c r="AL394" s="575"/>
      <c r="AM394" s="579"/>
      <c r="AN394" s="575"/>
      <c r="AO394" s="575"/>
      <c r="AP394" s="575"/>
      <c r="AQ394" s="575"/>
      <c r="AR394" s="575"/>
      <c r="AS394" s="579"/>
      <c r="AT394" s="575"/>
      <c r="AU394" s="575"/>
      <c r="AV394" s="575"/>
      <c r="AW394" s="575"/>
      <c r="AX394" s="575"/>
      <c r="AY394" s="579"/>
      <c r="AZ394" s="575"/>
      <c r="BA394" s="575"/>
      <c r="BB394" s="575"/>
      <c r="BC394" s="575"/>
      <c r="BD394" s="575"/>
      <c r="BE394" s="579"/>
      <c r="BF394" s="575"/>
      <c r="BG394" s="575"/>
      <c r="BH394" s="575"/>
      <c r="BI394" s="575"/>
      <c r="BJ394" s="575"/>
      <c r="BK394" s="579"/>
      <c r="BL394" s="575"/>
      <c r="BM394" s="575"/>
      <c r="BN394" s="575"/>
      <c r="BO394" s="575"/>
      <c r="BP394" s="575"/>
      <c r="BQ394" s="579"/>
      <c r="BR394" s="575"/>
      <c r="BS394" s="575"/>
      <c r="BT394" s="575"/>
      <c r="BU394" s="575"/>
      <c r="BV394" s="575"/>
      <c r="BW394" s="579"/>
      <c r="BX394" s="267"/>
      <c r="BY394" s="267"/>
      <c r="BZ394" s="267"/>
      <c r="CA394" s="267"/>
      <c r="CB394" s="267"/>
      <c r="CC394" s="241"/>
      <c r="CD394" s="214"/>
      <c r="CE394" s="240"/>
      <c r="CF394" s="240"/>
      <c r="CG394" s="240"/>
      <c r="CH394" s="5"/>
    </row>
    <row r="395" spans="1:86" hidden="1" x14ac:dyDescent="0.2">
      <c r="A395" s="141"/>
      <c r="B395" s="141"/>
      <c r="C395" s="141"/>
      <c r="D395" s="142"/>
      <c r="E395" s="141"/>
      <c r="F395" s="712"/>
      <c r="G395" s="679"/>
      <c r="H395" s="639"/>
      <c r="I395" s="636"/>
      <c r="J395" s="579"/>
      <c r="K395" s="579"/>
      <c r="L395" s="575"/>
      <c r="M395" s="575"/>
      <c r="N395" s="575"/>
      <c r="O395" s="579"/>
      <c r="P395" s="579"/>
      <c r="Q395" s="575"/>
      <c r="R395" s="575"/>
      <c r="S395" s="575"/>
      <c r="T395" s="575"/>
      <c r="U395" s="579"/>
      <c r="V395" s="575"/>
      <c r="W395" s="575"/>
      <c r="X395" s="575"/>
      <c r="Y395" s="575"/>
      <c r="Z395" s="575"/>
      <c r="AA395" s="579"/>
      <c r="AB395" s="575"/>
      <c r="AC395" s="575"/>
      <c r="AD395" s="575"/>
      <c r="AE395" s="575"/>
      <c r="AF395" s="575"/>
      <c r="AG395" s="579"/>
      <c r="AH395" s="575"/>
      <c r="AI395" s="575"/>
      <c r="AJ395" s="575"/>
      <c r="AK395" s="575"/>
      <c r="AL395" s="575"/>
      <c r="AM395" s="579"/>
      <c r="AN395" s="575"/>
      <c r="AO395" s="575"/>
      <c r="AP395" s="575"/>
      <c r="AQ395" s="575"/>
      <c r="AR395" s="575"/>
      <c r="AS395" s="579"/>
      <c r="AT395" s="575"/>
      <c r="AU395" s="575"/>
      <c r="AV395" s="575"/>
      <c r="AW395" s="575"/>
      <c r="AX395" s="575"/>
      <c r="AY395" s="579"/>
      <c r="AZ395" s="575"/>
      <c r="BA395" s="575"/>
      <c r="BB395" s="575"/>
      <c r="BC395" s="575"/>
      <c r="BD395" s="575"/>
      <c r="BE395" s="579"/>
      <c r="BF395" s="575"/>
      <c r="BG395" s="575"/>
      <c r="BH395" s="575"/>
      <c r="BI395" s="575"/>
      <c r="BJ395" s="575"/>
      <c r="BK395" s="579"/>
      <c r="BL395" s="575"/>
      <c r="BM395" s="575"/>
      <c r="BN395" s="575"/>
      <c r="BO395" s="575"/>
      <c r="BP395" s="575"/>
      <c r="BQ395" s="579"/>
      <c r="BR395" s="575"/>
      <c r="BS395" s="575"/>
      <c r="BT395" s="575"/>
      <c r="BU395" s="575"/>
      <c r="BV395" s="575"/>
      <c r="BW395" s="579"/>
      <c r="BX395" s="267"/>
      <c r="BY395" s="267"/>
      <c r="BZ395" s="267"/>
      <c r="CA395" s="267"/>
      <c r="CB395" s="267"/>
      <c r="CC395" s="241"/>
      <c r="CD395" s="214"/>
      <c r="CE395" s="240"/>
      <c r="CF395" s="240"/>
      <c r="CG395" s="240"/>
      <c r="CH395" s="5"/>
    </row>
    <row r="396" spans="1:86" hidden="1" x14ac:dyDescent="0.2">
      <c r="A396" s="141"/>
      <c r="B396" s="141"/>
      <c r="C396" s="141"/>
      <c r="D396" s="142"/>
      <c r="E396" s="141"/>
      <c r="F396" s="712"/>
      <c r="G396" s="679"/>
      <c r="H396" s="639"/>
      <c r="I396" s="636"/>
      <c r="J396" s="579"/>
      <c r="K396" s="579"/>
      <c r="L396" s="575"/>
      <c r="M396" s="575"/>
      <c r="N396" s="575"/>
      <c r="O396" s="579"/>
      <c r="P396" s="579"/>
      <c r="Q396" s="575"/>
      <c r="R396" s="575"/>
      <c r="S396" s="575"/>
      <c r="T396" s="575"/>
      <c r="U396" s="579"/>
      <c r="V396" s="575"/>
      <c r="W396" s="575"/>
      <c r="X396" s="575"/>
      <c r="Y396" s="575"/>
      <c r="Z396" s="575"/>
      <c r="AA396" s="579"/>
      <c r="AB396" s="575"/>
      <c r="AC396" s="575"/>
      <c r="AD396" s="575"/>
      <c r="AE396" s="575"/>
      <c r="AF396" s="575"/>
      <c r="AG396" s="579"/>
      <c r="AH396" s="575"/>
      <c r="AI396" s="575"/>
      <c r="AJ396" s="575"/>
      <c r="AK396" s="575"/>
      <c r="AL396" s="575"/>
      <c r="AM396" s="579"/>
      <c r="AN396" s="575"/>
      <c r="AO396" s="575"/>
      <c r="AP396" s="575"/>
      <c r="AQ396" s="575"/>
      <c r="AR396" s="575"/>
      <c r="AS396" s="579"/>
      <c r="AT396" s="575"/>
      <c r="AU396" s="575"/>
      <c r="AV396" s="575"/>
      <c r="AW396" s="575"/>
      <c r="AX396" s="575"/>
      <c r="AY396" s="579"/>
      <c r="AZ396" s="575"/>
      <c r="BA396" s="575"/>
      <c r="BB396" s="575"/>
      <c r="BC396" s="575"/>
      <c r="BD396" s="575"/>
      <c r="BE396" s="579"/>
      <c r="BF396" s="575"/>
      <c r="BG396" s="575"/>
      <c r="BH396" s="575"/>
      <c r="BI396" s="575"/>
      <c r="BJ396" s="575"/>
      <c r="BK396" s="579"/>
      <c r="BL396" s="575"/>
      <c r="BM396" s="575"/>
      <c r="BN396" s="575"/>
      <c r="BO396" s="575"/>
      <c r="BP396" s="575"/>
      <c r="BQ396" s="579"/>
      <c r="BR396" s="575"/>
      <c r="BS396" s="575"/>
      <c r="BT396" s="575"/>
      <c r="BU396" s="575"/>
      <c r="BV396" s="575"/>
      <c r="BW396" s="579"/>
      <c r="BX396" s="267"/>
      <c r="BY396" s="267"/>
      <c r="BZ396" s="267"/>
      <c r="CA396" s="267"/>
      <c r="CB396" s="267"/>
      <c r="CC396" s="241"/>
      <c r="CD396" s="214"/>
      <c r="CE396" s="240"/>
      <c r="CF396" s="240"/>
      <c r="CG396" s="240"/>
      <c r="CH396" s="5"/>
    </row>
    <row r="397" spans="1:86" hidden="1" x14ac:dyDescent="0.2">
      <c r="A397" s="141"/>
      <c r="B397" s="141"/>
      <c r="C397" s="141"/>
      <c r="D397" s="142"/>
      <c r="E397" s="141"/>
      <c r="F397" s="712"/>
      <c r="G397" s="679"/>
      <c r="H397" s="635"/>
      <c r="I397" s="636"/>
      <c r="J397" s="579"/>
      <c r="K397" s="579"/>
      <c r="L397" s="575"/>
      <c r="M397" s="575"/>
      <c r="N397" s="575"/>
      <c r="O397" s="579"/>
      <c r="P397" s="579"/>
      <c r="Q397" s="575"/>
      <c r="R397" s="575"/>
      <c r="S397" s="575"/>
      <c r="T397" s="575"/>
      <c r="U397" s="579"/>
      <c r="V397" s="575"/>
      <c r="W397" s="575"/>
      <c r="X397" s="575"/>
      <c r="Y397" s="575"/>
      <c r="Z397" s="575"/>
      <c r="AA397" s="579"/>
      <c r="AB397" s="575"/>
      <c r="AC397" s="575"/>
      <c r="AD397" s="575"/>
      <c r="AE397" s="575"/>
      <c r="AF397" s="575"/>
      <c r="AG397" s="579"/>
      <c r="AH397" s="575"/>
      <c r="AI397" s="575"/>
      <c r="AJ397" s="575"/>
      <c r="AK397" s="575"/>
      <c r="AL397" s="575"/>
      <c r="AM397" s="579"/>
      <c r="AN397" s="575"/>
      <c r="AO397" s="575"/>
      <c r="AP397" s="575"/>
      <c r="AQ397" s="575"/>
      <c r="AR397" s="575"/>
      <c r="AS397" s="579"/>
      <c r="AT397" s="575"/>
      <c r="AU397" s="575"/>
      <c r="AV397" s="575"/>
      <c r="AW397" s="575"/>
      <c r="AX397" s="575"/>
      <c r="AY397" s="579"/>
      <c r="AZ397" s="575"/>
      <c r="BA397" s="575"/>
      <c r="BB397" s="575"/>
      <c r="BC397" s="575"/>
      <c r="BD397" s="575"/>
      <c r="BE397" s="579"/>
      <c r="BF397" s="575"/>
      <c r="BG397" s="575"/>
      <c r="BH397" s="575"/>
      <c r="BI397" s="575"/>
      <c r="BJ397" s="575"/>
      <c r="BK397" s="579"/>
      <c r="BL397" s="575"/>
      <c r="BM397" s="575"/>
      <c r="BN397" s="575"/>
      <c r="BO397" s="575"/>
      <c r="BP397" s="575"/>
      <c r="BQ397" s="579"/>
      <c r="BR397" s="575"/>
      <c r="BS397" s="575"/>
      <c r="BT397" s="575"/>
      <c r="BU397" s="575"/>
      <c r="BV397" s="575"/>
      <c r="BW397" s="579"/>
      <c r="BX397" s="267"/>
      <c r="BY397" s="267"/>
      <c r="BZ397" s="267"/>
      <c r="CA397" s="267"/>
      <c r="CB397" s="267"/>
      <c r="CC397" s="241"/>
      <c r="CD397" s="214"/>
      <c r="CE397" s="240"/>
      <c r="CF397" s="240"/>
      <c r="CG397" s="240"/>
      <c r="CH397" s="5"/>
    </row>
    <row r="398" spans="1:86" hidden="1" x14ac:dyDescent="0.2">
      <c r="A398" s="146"/>
      <c r="B398" s="146"/>
      <c r="C398" s="146"/>
      <c r="D398" s="147"/>
      <c r="E398" s="146"/>
      <c r="F398" s="717"/>
      <c r="G398" s="718"/>
      <c r="H398" s="642"/>
      <c r="I398" s="643"/>
      <c r="J398" s="579"/>
      <c r="K398" s="579"/>
      <c r="L398" s="575"/>
      <c r="M398" s="575"/>
      <c r="N398" s="575"/>
      <c r="O398" s="579"/>
      <c r="P398" s="579"/>
      <c r="Q398" s="575"/>
      <c r="R398" s="575"/>
      <c r="S398" s="575"/>
      <c r="T398" s="575"/>
      <c r="U398" s="579"/>
      <c r="V398" s="575"/>
      <c r="W398" s="575"/>
      <c r="X398" s="575"/>
      <c r="Y398" s="575"/>
      <c r="Z398" s="575"/>
      <c r="AA398" s="579"/>
      <c r="AB398" s="575"/>
      <c r="AC398" s="575"/>
      <c r="AD398" s="575"/>
      <c r="AE398" s="575"/>
      <c r="AF398" s="575"/>
      <c r="AG398" s="579"/>
      <c r="AH398" s="575"/>
      <c r="AI398" s="575"/>
      <c r="AJ398" s="575"/>
      <c r="AK398" s="575"/>
      <c r="AL398" s="575"/>
      <c r="AM398" s="579"/>
      <c r="AN398" s="575"/>
      <c r="AO398" s="575"/>
      <c r="AP398" s="575"/>
      <c r="AQ398" s="575"/>
      <c r="AR398" s="575"/>
      <c r="AS398" s="579"/>
      <c r="AT398" s="575"/>
      <c r="AU398" s="575"/>
      <c r="AV398" s="575"/>
      <c r="AW398" s="575"/>
      <c r="AX398" s="575"/>
      <c r="AY398" s="579"/>
      <c r="AZ398" s="575"/>
      <c r="BA398" s="575"/>
      <c r="BB398" s="575"/>
      <c r="BC398" s="575"/>
      <c r="BD398" s="575"/>
      <c r="BE398" s="579"/>
      <c r="BF398" s="575"/>
      <c r="BG398" s="575"/>
      <c r="BH398" s="575"/>
      <c r="BI398" s="575"/>
      <c r="BJ398" s="575"/>
      <c r="BK398" s="579"/>
      <c r="BL398" s="575"/>
      <c r="BM398" s="575"/>
      <c r="BN398" s="575"/>
      <c r="BO398" s="575"/>
      <c r="BP398" s="575"/>
      <c r="BQ398" s="579"/>
      <c r="BR398" s="575"/>
      <c r="BS398" s="575"/>
      <c r="BT398" s="575"/>
      <c r="BU398" s="575"/>
      <c r="BV398" s="575"/>
      <c r="BW398" s="579"/>
      <c r="BX398" s="267"/>
      <c r="BY398" s="267"/>
      <c r="BZ398" s="267"/>
      <c r="CA398" s="267"/>
      <c r="CB398" s="267"/>
      <c r="CC398" s="241"/>
      <c r="CD398" s="214"/>
      <c r="CE398" s="240"/>
      <c r="CF398" s="240"/>
      <c r="CG398" s="240"/>
      <c r="CH398" s="5"/>
    </row>
    <row r="399" spans="1:86" hidden="1" x14ac:dyDescent="0.2">
      <c r="A399" s="141"/>
      <c r="B399" s="141"/>
      <c r="C399" s="141"/>
      <c r="D399" s="142"/>
      <c r="E399" s="141"/>
      <c r="F399" s="712"/>
      <c r="G399" s="713"/>
      <c r="H399" s="639"/>
      <c r="I399" s="644"/>
      <c r="J399" s="579"/>
      <c r="K399" s="579"/>
      <c r="L399" s="575"/>
      <c r="M399" s="575"/>
      <c r="N399" s="575"/>
      <c r="O399" s="579"/>
      <c r="P399" s="579"/>
      <c r="Q399" s="575"/>
      <c r="R399" s="575"/>
      <c r="S399" s="575"/>
      <c r="T399" s="575"/>
      <c r="U399" s="579"/>
      <c r="V399" s="575"/>
      <c r="W399" s="575"/>
      <c r="X399" s="575"/>
      <c r="Y399" s="575"/>
      <c r="Z399" s="575"/>
      <c r="AA399" s="579"/>
      <c r="AB399" s="575"/>
      <c r="AC399" s="575"/>
      <c r="AD399" s="575"/>
      <c r="AE399" s="575"/>
      <c r="AF399" s="575"/>
      <c r="AG399" s="579"/>
      <c r="AH399" s="575"/>
      <c r="AI399" s="575"/>
      <c r="AJ399" s="575"/>
      <c r="AK399" s="575"/>
      <c r="AL399" s="575"/>
      <c r="AM399" s="579"/>
      <c r="AN399" s="575"/>
      <c r="AO399" s="575"/>
      <c r="AP399" s="575"/>
      <c r="AQ399" s="575"/>
      <c r="AR399" s="575"/>
      <c r="AS399" s="579"/>
      <c r="AT399" s="575"/>
      <c r="AU399" s="575"/>
      <c r="AV399" s="575"/>
      <c r="AW399" s="575"/>
      <c r="AX399" s="575"/>
      <c r="AY399" s="579"/>
      <c r="AZ399" s="575"/>
      <c r="BA399" s="575"/>
      <c r="BB399" s="575"/>
      <c r="BC399" s="575"/>
      <c r="BD399" s="575"/>
      <c r="BE399" s="579"/>
      <c r="BF399" s="575"/>
      <c r="BG399" s="575"/>
      <c r="BH399" s="575"/>
      <c r="BI399" s="575"/>
      <c r="BJ399" s="575"/>
      <c r="BK399" s="579"/>
      <c r="BL399" s="575"/>
      <c r="BM399" s="575"/>
      <c r="BN399" s="575"/>
      <c r="BO399" s="575"/>
      <c r="BP399" s="575"/>
      <c r="BQ399" s="579"/>
      <c r="BR399" s="575"/>
      <c r="BS399" s="575"/>
      <c r="BT399" s="575"/>
      <c r="BU399" s="575"/>
      <c r="BV399" s="575"/>
      <c r="BW399" s="579"/>
      <c r="BX399" s="267"/>
      <c r="BY399" s="267"/>
      <c r="BZ399" s="267"/>
      <c r="CA399" s="267"/>
      <c r="CB399" s="267"/>
      <c r="CC399" s="241"/>
      <c r="CD399" s="214"/>
      <c r="CE399" s="240"/>
      <c r="CF399" s="240"/>
      <c r="CG399" s="240"/>
      <c r="CH399" s="5"/>
    </row>
    <row r="400" spans="1:86" hidden="1" x14ac:dyDescent="0.2">
      <c r="A400" s="22"/>
      <c r="B400" s="22"/>
      <c r="C400" s="51"/>
      <c r="D400" s="28"/>
      <c r="E400" s="22"/>
      <c r="F400" s="602"/>
      <c r="G400" s="698"/>
      <c r="H400" s="600"/>
      <c r="I400" s="682"/>
      <c r="J400" s="579"/>
      <c r="K400" s="579"/>
      <c r="L400" s="575"/>
      <c r="M400" s="575"/>
      <c r="N400" s="575"/>
      <c r="O400" s="579"/>
      <c r="P400" s="579"/>
      <c r="Q400" s="575"/>
      <c r="R400" s="575"/>
      <c r="S400" s="575"/>
      <c r="T400" s="575"/>
      <c r="U400" s="579"/>
      <c r="V400" s="575"/>
      <c r="W400" s="575"/>
      <c r="X400" s="575"/>
      <c r="Y400" s="575"/>
      <c r="Z400" s="575"/>
      <c r="AA400" s="579"/>
      <c r="AB400" s="575"/>
      <c r="AC400" s="575"/>
      <c r="AD400" s="575"/>
      <c r="AE400" s="575"/>
      <c r="AF400" s="575"/>
      <c r="AG400" s="579"/>
      <c r="AH400" s="575"/>
      <c r="AI400" s="575"/>
      <c r="AJ400" s="575"/>
      <c r="AK400" s="575"/>
      <c r="AL400" s="575"/>
      <c r="AM400" s="579"/>
      <c r="AN400" s="575"/>
      <c r="AO400" s="575"/>
      <c r="AP400" s="575"/>
      <c r="AQ400" s="575"/>
      <c r="AR400" s="575"/>
      <c r="AS400" s="579"/>
      <c r="AT400" s="575"/>
      <c r="AU400" s="575"/>
      <c r="AV400" s="575"/>
      <c r="AW400" s="575"/>
      <c r="AX400" s="575"/>
      <c r="AY400" s="579"/>
      <c r="AZ400" s="575"/>
      <c r="BA400" s="575"/>
      <c r="BB400" s="575"/>
      <c r="BC400" s="575"/>
      <c r="BD400" s="575"/>
      <c r="BE400" s="579"/>
      <c r="BF400" s="575"/>
      <c r="BG400" s="575"/>
      <c r="BH400" s="575"/>
      <c r="BI400" s="575"/>
      <c r="BJ400" s="575"/>
      <c r="BK400" s="579"/>
      <c r="BL400" s="575"/>
      <c r="BM400" s="575"/>
      <c r="BN400" s="575"/>
      <c r="BO400" s="575"/>
      <c r="BP400" s="575"/>
      <c r="BQ400" s="579"/>
      <c r="BR400" s="575"/>
      <c r="BS400" s="575"/>
      <c r="BT400" s="575"/>
      <c r="BU400" s="575"/>
      <c r="BV400" s="575"/>
      <c r="BW400" s="579"/>
      <c r="BX400" s="267"/>
      <c r="BY400" s="267"/>
      <c r="BZ400" s="267"/>
      <c r="CA400" s="267"/>
      <c r="CB400" s="267"/>
      <c r="CC400" s="241"/>
      <c r="CD400" s="214"/>
      <c r="CE400" s="240"/>
      <c r="CF400" s="240"/>
      <c r="CG400" s="240"/>
      <c r="CH400" s="5"/>
    </row>
    <row r="401" spans="1:86" hidden="1" x14ac:dyDescent="0.2">
      <c r="A401" s="22"/>
      <c r="B401" s="22"/>
      <c r="C401" s="51"/>
      <c r="D401" s="28"/>
      <c r="E401" s="22"/>
      <c r="F401" s="602"/>
      <c r="G401" s="698"/>
      <c r="H401" s="600"/>
      <c r="I401" s="682"/>
      <c r="J401" s="579"/>
      <c r="K401" s="579"/>
      <c r="L401" s="575"/>
      <c r="M401" s="575"/>
      <c r="N401" s="575"/>
      <c r="O401" s="579"/>
      <c r="P401" s="579"/>
      <c r="Q401" s="575"/>
      <c r="R401" s="575"/>
      <c r="S401" s="575"/>
      <c r="T401" s="575"/>
      <c r="U401" s="579"/>
      <c r="V401" s="575"/>
      <c r="W401" s="575"/>
      <c r="X401" s="575"/>
      <c r="Y401" s="575"/>
      <c r="Z401" s="575"/>
      <c r="AA401" s="579"/>
      <c r="AB401" s="575"/>
      <c r="AC401" s="575"/>
      <c r="AD401" s="575"/>
      <c r="AE401" s="575"/>
      <c r="AF401" s="575"/>
      <c r="AG401" s="579"/>
      <c r="AH401" s="575"/>
      <c r="AI401" s="575"/>
      <c r="AJ401" s="575"/>
      <c r="AK401" s="575"/>
      <c r="AL401" s="575"/>
      <c r="AM401" s="579"/>
      <c r="AN401" s="575"/>
      <c r="AO401" s="575"/>
      <c r="AP401" s="575"/>
      <c r="AQ401" s="575"/>
      <c r="AR401" s="575"/>
      <c r="AS401" s="579"/>
      <c r="AT401" s="575"/>
      <c r="AU401" s="575"/>
      <c r="AV401" s="575"/>
      <c r="AW401" s="575"/>
      <c r="AX401" s="575"/>
      <c r="AY401" s="579"/>
      <c r="AZ401" s="575"/>
      <c r="BA401" s="575"/>
      <c r="BB401" s="575"/>
      <c r="BC401" s="575"/>
      <c r="BD401" s="575"/>
      <c r="BE401" s="579"/>
      <c r="BF401" s="575"/>
      <c r="BG401" s="575"/>
      <c r="BH401" s="575"/>
      <c r="BI401" s="575"/>
      <c r="BJ401" s="575"/>
      <c r="BK401" s="579"/>
      <c r="BL401" s="575"/>
      <c r="BM401" s="575"/>
      <c r="BN401" s="575"/>
      <c r="BO401" s="575"/>
      <c r="BP401" s="575"/>
      <c r="BQ401" s="579"/>
      <c r="BR401" s="575"/>
      <c r="BS401" s="575"/>
      <c r="BT401" s="575"/>
      <c r="BU401" s="575"/>
      <c r="BV401" s="575"/>
      <c r="BW401" s="579"/>
      <c r="BX401" s="267"/>
      <c r="BY401" s="267"/>
      <c r="BZ401" s="267"/>
      <c r="CA401" s="267"/>
      <c r="CB401" s="267"/>
      <c r="CC401" s="241"/>
      <c r="CD401" s="214"/>
      <c r="CE401" s="240"/>
      <c r="CF401" s="240"/>
      <c r="CG401" s="240"/>
      <c r="CH401" s="5"/>
    </row>
    <row r="402" spans="1:86" hidden="1" x14ac:dyDescent="0.2">
      <c r="A402" s="22"/>
      <c r="B402" s="22"/>
      <c r="C402" s="51"/>
      <c r="D402" s="31"/>
      <c r="E402" s="22"/>
      <c r="F402" s="602"/>
      <c r="G402" s="698"/>
      <c r="H402" s="600"/>
      <c r="I402" s="682"/>
      <c r="J402" s="579"/>
      <c r="K402" s="579"/>
      <c r="L402" s="575"/>
      <c r="M402" s="575"/>
      <c r="N402" s="575"/>
      <c r="O402" s="579"/>
      <c r="P402" s="579"/>
      <c r="Q402" s="575"/>
      <c r="R402" s="575"/>
      <c r="S402" s="575"/>
      <c r="T402" s="575"/>
      <c r="U402" s="579"/>
      <c r="V402" s="575"/>
      <c r="W402" s="575"/>
      <c r="X402" s="575"/>
      <c r="Y402" s="575"/>
      <c r="Z402" s="575"/>
      <c r="AA402" s="579"/>
      <c r="AB402" s="575"/>
      <c r="AC402" s="575"/>
      <c r="AD402" s="575"/>
      <c r="AE402" s="575"/>
      <c r="AF402" s="575"/>
      <c r="AG402" s="579"/>
      <c r="AH402" s="575"/>
      <c r="AI402" s="575"/>
      <c r="AJ402" s="575"/>
      <c r="AK402" s="575"/>
      <c r="AL402" s="575"/>
      <c r="AM402" s="579"/>
      <c r="AN402" s="575"/>
      <c r="AO402" s="575"/>
      <c r="AP402" s="575"/>
      <c r="AQ402" s="575"/>
      <c r="AR402" s="575"/>
      <c r="AS402" s="579"/>
      <c r="AT402" s="575"/>
      <c r="AU402" s="575"/>
      <c r="AV402" s="575"/>
      <c r="AW402" s="575"/>
      <c r="AX402" s="575"/>
      <c r="AY402" s="579"/>
      <c r="AZ402" s="575"/>
      <c r="BA402" s="575"/>
      <c r="BB402" s="575"/>
      <c r="BC402" s="575"/>
      <c r="BD402" s="575"/>
      <c r="BE402" s="579"/>
      <c r="BF402" s="575"/>
      <c r="BG402" s="575"/>
      <c r="BH402" s="575"/>
      <c r="BI402" s="575"/>
      <c r="BJ402" s="575"/>
      <c r="BK402" s="579"/>
      <c r="BL402" s="575"/>
      <c r="BM402" s="575"/>
      <c r="BN402" s="575"/>
      <c r="BO402" s="575"/>
      <c r="BP402" s="575"/>
      <c r="BQ402" s="579"/>
      <c r="BR402" s="575"/>
      <c r="BS402" s="575"/>
      <c r="BT402" s="575"/>
      <c r="BU402" s="575"/>
      <c r="BV402" s="575"/>
      <c r="BW402" s="579"/>
      <c r="BX402" s="267"/>
      <c r="BY402" s="267"/>
      <c r="BZ402" s="267"/>
      <c r="CA402" s="267"/>
      <c r="CB402" s="267"/>
      <c r="CC402" s="241"/>
      <c r="CD402" s="214"/>
      <c r="CE402" s="240"/>
      <c r="CF402" s="240"/>
      <c r="CG402" s="240"/>
      <c r="CH402" s="5"/>
    </row>
    <row r="403" spans="1:86" hidden="1" x14ac:dyDescent="0.2">
      <c r="A403" s="22"/>
      <c r="B403" s="22"/>
      <c r="C403" s="51"/>
      <c r="D403" s="33"/>
      <c r="E403" s="22"/>
      <c r="F403" s="602"/>
      <c r="G403" s="698"/>
      <c r="H403" s="645"/>
      <c r="I403" s="624"/>
      <c r="J403" s="579"/>
      <c r="K403" s="579"/>
      <c r="L403" s="575"/>
      <c r="M403" s="575"/>
      <c r="N403" s="575"/>
      <c r="O403" s="579"/>
      <c r="P403" s="579"/>
      <c r="Q403" s="575"/>
      <c r="R403" s="575"/>
      <c r="S403" s="575"/>
      <c r="T403" s="575"/>
      <c r="U403" s="579"/>
      <c r="V403" s="575"/>
      <c r="W403" s="575"/>
      <c r="X403" s="575"/>
      <c r="Y403" s="575"/>
      <c r="Z403" s="575"/>
      <c r="AA403" s="579"/>
      <c r="AB403" s="575"/>
      <c r="AC403" s="575"/>
      <c r="AD403" s="575"/>
      <c r="AE403" s="575"/>
      <c r="AF403" s="575"/>
      <c r="AG403" s="579"/>
      <c r="AH403" s="575"/>
      <c r="AI403" s="575"/>
      <c r="AJ403" s="575"/>
      <c r="AK403" s="575"/>
      <c r="AL403" s="575"/>
      <c r="AM403" s="579"/>
      <c r="AN403" s="575"/>
      <c r="AO403" s="575"/>
      <c r="AP403" s="575"/>
      <c r="AQ403" s="575"/>
      <c r="AR403" s="575"/>
      <c r="AS403" s="579"/>
      <c r="AT403" s="575"/>
      <c r="AU403" s="575"/>
      <c r="AV403" s="575"/>
      <c r="AW403" s="575"/>
      <c r="AX403" s="575"/>
      <c r="AY403" s="579"/>
      <c r="AZ403" s="575"/>
      <c r="BA403" s="575"/>
      <c r="BB403" s="575"/>
      <c r="BC403" s="575"/>
      <c r="BD403" s="575"/>
      <c r="BE403" s="579"/>
      <c r="BF403" s="575"/>
      <c r="BG403" s="575"/>
      <c r="BH403" s="575"/>
      <c r="BI403" s="575"/>
      <c r="BJ403" s="575"/>
      <c r="BK403" s="579"/>
      <c r="BL403" s="575"/>
      <c r="BM403" s="575"/>
      <c r="BN403" s="575"/>
      <c r="BO403" s="575"/>
      <c r="BP403" s="575"/>
      <c r="BQ403" s="579"/>
      <c r="BR403" s="575"/>
      <c r="BS403" s="575"/>
      <c r="BT403" s="575"/>
      <c r="BU403" s="575"/>
      <c r="BV403" s="575"/>
      <c r="BW403" s="579"/>
      <c r="BX403" s="267"/>
      <c r="BY403" s="267"/>
      <c r="BZ403" s="267"/>
      <c r="CA403" s="267"/>
      <c r="CB403" s="267"/>
      <c r="CC403" s="241"/>
      <c r="CD403" s="214"/>
      <c r="CE403" s="240"/>
      <c r="CF403" s="240"/>
      <c r="CG403" s="240"/>
      <c r="CH403" s="5"/>
    </row>
    <row r="404" spans="1:86" hidden="1" x14ac:dyDescent="0.2">
      <c r="A404" s="22"/>
      <c r="B404" s="22"/>
      <c r="C404" s="93"/>
      <c r="D404" s="34"/>
      <c r="E404" s="22"/>
      <c r="F404" s="607"/>
      <c r="G404" s="620"/>
      <c r="H404" s="609"/>
      <c r="I404" s="601"/>
      <c r="J404" s="579"/>
      <c r="K404" s="579"/>
      <c r="L404" s="575"/>
      <c r="M404" s="575"/>
      <c r="N404" s="579"/>
      <c r="O404" s="579"/>
      <c r="P404" s="579"/>
      <c r="Q404" s="575"/>
      <c r="R404" s="579"/>
      <c r="S404" s="575"/>
      <c r="T404" s="579"/>
      <c r="U404" s="579"/>
      <c r="V404" s="579"/>
      <c r="W404" s="575"/>
      <c r="X404" s="579"/>
      <c r="Y404" s="575"/>
      <c r="Z404" s="579"/>
      <c r="AA404" s="579"/>
      <c r="AB404" s="579"/>
      <c r="AC404" s="575"/>
      <c r="AD404" s="579"/>
      <c r="AE404" s="575"/>
      <c r="AF404" s="579"/>
      <c r="AG404" s="579"/>
      <c r="AH404" s="579"/>
      <c r="AI404" s="575"/>
      <c r="AJ404" s="579"/>
      <c r="AK404" s="575"/>
      <c r="AL404" s="579"/>
      <c r="AM404" s="579"/>
      <c r="AN404" s="579"/>
      <c r="AO404" s="575"/>
      <c r="AP404" s="579"/>
      <c r="AQ404" s="575"/>
      <c r="AR404" s="579"/>
      <c r="AS404" s="579"/>
      <c r="AT404" s="579"/>
      <c r="AU404" s="575"/>
      <c r="AV404" s="579"/>
      <c r="AW404" s="575"/>
      <c r="AX404" s="579"/>
      <c r="AY404" s="579"/>
      <c r="AZ404" s="579"/>
      <c r="BA404" s="575"/>
      <c r="BB404" s="579"/>
      <c r="BC404" s="575"/>
      <c r="BD404" s="579"/>
      <c r="BE404" s="579"/>
      <c r="BF404" s="579"/>
      <c r="BG404" s="575"/>
      <c r="BH404" s="579"/>
      <c r="BI404" s="575"/>
      <c r="BJ404" s="579"/>
      <c r="BK404" s="579"/>
      <c r="BL404" s="579"/>
      <c r="BM404" s="575"/>
      <c r="BN404" s="579"/>
      <c r="BO404" s="575"/>
      <c r="BP404" s="579"/>
      <c r="BQ404" s="579"/>
      <c r="BR404" s="579"/>
      <c r="BS404" s="575"/>
      <c r="BT404" s="579"/>
      <c r="BU404" s="575"/>
      <c r="BV404" s="579"/>
      <c r="BW404" s="579"/>
      <c r="BX404" s="268"/>
      <c r="BY404" s="267"/>
      <c r="BZ404" s="268"/>
      <c r="CA404" s="267"/>
      <c r="CB404" s="268"/>
      <c r="CC404" s="241"/>
      <c r="CD404" s="214"/>
      <c r="CE404" s="240"/>
      <c r="CF404" s="240"/>
      <c r="CG404" s="241"/>
      <c r="CH404" s="5"/>
    </row>
    <row r="405" spans="1:86" hidden="1" x14ac:dyDescent="0.2">
      <c r="A405" s="105"/>
      <c r="B405" s="105"/>
      <c r="C405" s="105"/>
      <c r="D405" s="106"/>
      <c r="E405" s="105"/>
      <c r="F405" s="677"/>
      <c r="G405" s="678"/>
      <c r="H405" s="661"/>
      <c r="I405" s="629"/>
      <c r="J405" s="629"/>
      <c r="K405" s="629"/>
      <c r="L405" s="629"/>
      <c r="M405" s="629"/>
      <c r="N405" s="629"/>
      <c r="O405" s="629"/>
      <c r="P405" s="629"/>
      <c r="Q405" s="629"/>
      <c r="R405" s="629"/>
      <c r="S405" s="629"/>
      <c r="T405" s="629"/>
      <c r="U405" s="629"/>
      <c r="V405" s="629"/>
      <c r="W405" s="629"/>
      <c r="X405" s="629"/>
      <c r="Y405" s="629"/>
      <c r="Z405" s="629"/>
      <c r="AA405" s="629"/>
      <c r="AB405" s="629"/>
      <c r="AC405" s="629"/>
      <c r="AD405" s="629"/>
      <c r="AE405" s="629"/>
      <c r="AF405" s="629"/>
      <c r="AG405" s="629"/>
      <c r="AH405" s="629"/>
      <c r="AI405" s="629"/>
      <c r="AJ405" s="629"/>
      <c r="AK405" s="629"/>
      <c r="AL405" s="629"/>
      <c r="AM405" s="629"/>
      <c r="AN405" s="629"/>
      <c r="AO405" s="629"/>
      <c r="AP405" s="629"/>
      <c r="AQ405" s="629"/>
      <c r="AR405" s="629"/>
      <c r="AS405" s="629"/>
      <c r="AT405" s="629"/>
      <c r="AU405" s="629"/>
      <c r="AV405" s="629"/>
      <c r="AW405" s="629"/>
      <c r="AX405" s="629"/>
      <c r="AY405" s="629"/>
      <c r="AZ405" s="629"/>
      <c r="BA405" s="629"/>
      <c r="BB405" s="629"/>
      <c r="BC405" s="629"/>
      <c r="BD405" s="629"/>
      <c r="BE405" s="629"/>
      <c r="BF405" s="629"/>
      <c r="BG405" s="629"/>
      <c r="BH405" s="629"/>
      <c r="BI405" s="629"/>
      <c r="BJ405" s="629"/>
      <c r="BK405" s="629"/>
      <c r="BL405" s="629"/>
      <c r="BM405" s="629"/>
      <c r="BN405" s="629"/>
      <c r="BO405" s="629"/>
      <c r="BP405" s="629"/>
      <c r="BQ405" s="629"/>
      <c r="BR405" s="629"/>
      <c r="BS405" s="629"/>
      <c r="BT405" s="629"/>
      <c r="BU405" s="629"/>
      <c r="BV405" s="629"/>
      <c r="BW405" s="629"/>
      <c r="BX405" s="269"/>
      <c r="BY405" s="269"/>
      <c r="BZ405" s="269"/>
      <c r="CA405" s="269"/>
      <c r="CB405" s="269"/>
      <c r="CC405" s="242"/>
      <c r="CD405" s="215"/>
      <c r="CE405" s="242"/>
      <c r="CF405" s="242"/>
      <c r="CG405" s="242"/>
      <c r="CH405" s="5"/>
    </row>
    <row r="406" spans="1:86" hidden="1" x14ac:dyDescent="0.2">
      <c r="A406" s="151"/>
      <c r="B406" s="151"/>
      <c r="C406" s="151"/>
      <c r="D406" s="106"/>
      <c r="E406" s="151"/>
      <c r="F406" s="676"/>
      <c r="G406" s="703"/>
      <c r="H406" s="631"/>
      <c r="I406" s="704"/>
      <c r="J406" s="579"/>
      <c r="K406" s="579"/>
      <c r="L406" s="575"/>
      <c r="M406" s="575"/>
      <c r="N406" s="575"/>
      <c r="O406" s="579"/>
      <c r="P406" s="579"/>
      <c r="Q406" s="575"/>
      <c r="R406" s="575"/>
      <c r="S406" s="575"/>
      <c r="T406" s="575"/>
      <c r="U406" s="579"/>
      <c r="V406" s="575"/>
      <c r="W406" s="575"/>
      <c r="X406" s="575"/>
      <c r="Y406" s="575"/>
      <c r="Z406" s="575"/>
      <c r="AA406" s="579"/>
      <c r="AB406" s="575"/>
      <c r="AC406" s="575"/>
      <c r="AD406" s="575"/>
      <c r="AE406" s="575"/>
      <c r="AF406" s="575"/>
      <c r="AG406" s="579"/>
      <c r="AH406" s="575"/>
      <c r="AI406" s="575"/>
      <c r="AJ406" s="575"/>
      <c r="AK406" s="575"/>
      <c r="AL406" s="575"/>
      <c r="AM406" s="579"/>
      <c r="AN406" s="575"/>
      <c r="AO406" s="575"/>
      <c r="AP406" s="575"/>
      <c r="AQ406" s="575"/>
      <c r="AR406" s="575"/>
      <c r="AS406" s="579"/>
      <c r="AT406" s="575"/>
      <c r="AU406" s="575"/>
      <c r="AV406" s="575"/>
      <c r="AW406" s="575"/>
      <c r="AX406" s="575"/>
      <c r="AY406" s="579"/>
      <c r="AZ406" s="575"/>
      <c r="BA406" s="575"/>
      <c r="BB406" s="575"/>
      <c r="BC406" s="575"/>
      <c r="BD406" s="575"/>
      <c r="BE406" s="579"/>
      <c r="BF406" s="575"/>
      <c r="BG406" s="575"/>
      <c r="BH406" s="575"/>
      <c r="BI406" s="575"/>
      <c r="BJ406" s="575"/>
      <c r="BK406" s="579"/>
      <c r="BL406" s="575"/>
      <c r="BM406" s="575"/>
      <c r="BN406" s="575"/>
      <c r="BO406" s="575"/>
      <c r="BP406" s="575"/>
      <c r="BQ406" s="579"/>
      <c r="BR406" s="575"/>
      <c r="BS406" s="575"/>
      <c r="BT406" s="575"/>
      <c r="BU406" s="575"/>
      <c r="BV406" s="575"/>
      <c r="BW406" s="579"/>
      <c r="BX406" s="267"/>
      <c r="BY406" s="267"/>
      <c r="BZ406" s="267"/>
      <c r="CA406" s="267"/>
      <c r="CB406" s="267"/>
      <c r="CC406" s="241"/>
      <c r="CD406" s="214"/>
      <c r="CE406" s="240"/>
      <c r="CF406" s="240"/>
      <c r="CG406" s="240"/>
      <c r="CH406" s="5"/>
    </row>
    <row r="407" spans="1:86" hidden="1" x14ac:dyDescent="0.2">
      <c r="A407" s="141"/>
      <c r="B407" s="141"/>
      <c r="C407" s="141"/>
      <c r="D407" s="142"/>
      <c r="E407" s="141"/>
      <c r="F407" s="712"/>
      <c r="G407" s="679"/>
      <c r="H407" s="635"/>
      <c r="I407" s="636"/>
      <c r="J407" s="579"/>
      <c r="K407" s="579"/>
      <c r="L407" s="575"/>
      <c r="M407" s="575"/>
      <c r="N407" s="575"/>
      <c r="O407" s="579"/>
      <c r="P407" s="579"/>
      <c r="Q407" s="575"/>
      <c r="R407" s="575"/>
      <c r="S407" s="575"/>
      <c r="T407" s="575"/>
      <c r="U407" s="579"/>
      <c r="V407" s="575"/>
      <c r="W407" s="575"/>
      <c r="X407" s="575"/>
      <c r="Y407" s="575"/>
      <c r="Z407" s="575"/>
      <c r="AA407" s="579"/>
      <c r="AB407" s="575"/>
      <c r="AC407" s="575"/>
      <c r="AD407" s="575"/>
      <c r="AE407" s="575"/>
      <c r="AF407" s="575"/>
      <c r="AG407" s="579"/>
      <c r="AH407" s="575"/>
      <c r="AI407" s="575"/>
      <c r="AJ407" s="575"/>
      <c r="AK407" s="575"/>
      <c r="AL407" s="575"/>
      <c r="AM407" s="579"/>
      <c r="AN407" s="575"/>
      <c r="AO407" s="575"/>
      <c r="AP407" s="575"/>
      <c r="AQ407" s="575"/>
      <c r="AR407" s="575"/>
      <c r="AS407" s="579"/>
      <c r="AT407" s="575"/>
      <c r="AU407" s="575"/>
      <c r="AV407" s="575"/>
      <c r="AW407" s="575"/>
      <c r="AX407" s="575"/>
      <c r="AY407" s="579"/>
      <c r="AZ407" s="575"/>
      <c r="BA407" s="575"/>
      <c r="BB407" s="575"/>
      <c r="BC407" s="575"/>
      <c r="BD407" s="575"/>
      <c r="BE407" s="579"/>
      <c r="BF407" s="575"/>
      <c r="BG407" s="575"/>
      <c r="BH407" s="575"/>
      <c r="BI407" s="575"/>
      <c r="BJ407" s="575"/>
      <c r="BK407" s="579"/>
      <c r="BL407" s="575"/>
      <c r="BM407" s="575"/>
      <c r="BN407" s="575"/>
      <c r="BO407" s="575"/>
      <c r="BP407" s="575"/>
      <c r="BQ407" s="579"/>
      <c r="BR407" s="575"/>
      <c r="BS407" s="575"/>
      <c r="BT407" s="575"/>
      <c r="BU407" s="575"/>
      <c r="BV407" s="575"/>
      <c r="BW407" s="579"/>
      <c r="BX407" s="267"/>
      <c r="BY407" s="267"/>
      <c r="BZ407" s="267"/>
      <c r="CA407" s="267"/>
      <c r="CB407" s="267"/>
      <c r="CC407" s="241"/>
      <c r="CD407" s="214"/>
      <c r="CE407" s="240"/>
      <c r="CF407" s="240"/>
      <c r="CG407" s="240"/>
      <c r="CH407" s="5"/>
    </row>
    <row r="408" spans="1:86" hidden="1" x14ac:dyDescent="0.2">
      <c r="A408" s="141"/>
      <c r="B408" s="141"/>
      <c r="C408" s="141"/>
      <c r="D408" s="142"/>
      <c r="E408" s="141"/>
      <c r="F408" s="712"/>
      <c r="G408" s="679"/>
      <c r="H408" s="639"/>
      <c r="I408" s="636"/>
      <c r="J408" s="579"/>
      <c r="K408" s="579"/>
      <c r="L408" s="575"/>
      <c r="M408" s="575"/>
      <c r="N408" s="575"/>
      <c r="O408" s="579"/>
      <c r="P408" s="579"/>
      <c r="Q408" s="575"/>
      <c r="R408" s="575"/>
      <c r="S408" s="575"/>
      <c r="T408" s="575"/>
      <c r="U408" s="579"/>
      <c r="V408" s="575"/>
      <c r="W408" s="575"/>
      <c r="X408" s="575"/>
      <c r="Y408" s="575"/>
      <c r="Z408" s="575"/>
      <c r="AA408" s="579"/>
      <c r="AB408" s="575"/>
      <c r="AC408" s="575"/>
      <c r="AD408" s="575"/>
      <c r="AE408" s="575"/>
      <c r="AF408" s="575"/>
      <c r="AG408" s="579"/>
      <c r="AH408" s="575"/>
      <c r="AI408" s="575"/>
      <c r="AJ408" s="575"/>
      <c r="AK408" s="575"/>
      <c r="AL408" s="575"/>
      <c r="AM408" s="579"/>
      <c r="AN408" s="575"/>
      <c r="AO408" s="575"/>
      <c r="AP408" s="575"/>
      <c r="AQ408" s="575"/>
      <c r="AR408" s="575"/>
      <c r="AS408" s="579"/>
      <c r="AT408" s="575"/>
      <c r="AU408" s="575"/>
      <c r="AV408" s="575"/>
      <c r="AW408" s="575"/>
      <c r="AX408" s="575"/>
      <c r="AY408" s="579"/>
      <c r="AZ408" s="575"/>
      <c r="BA408" s="575"/>
      <c r="BB408" s="575"/>
      <c r="BC408" s="575"/>
      <c r="BD408" s="575"/>
      <c r="BE408" s="579"/>
      <c r="BF408" s="575"/>
      <c r="BG408" s="575"/>
      <c r="BH408" s="575"/>
      <c r="BI408" s="575"/>
      <c r="BJ408" s="575"/>
      <c r="BK408" s="579"/>
      <c r="BL408" s="575"/>
      <c r="BM408" s="575"/>
      <c r="BN408" s="575"/>
      <c r="BO408" s="575"/>
      <c r="BP408" s="575"/>
      <c r="BQ408" s="579"/>
      <c r="BR408" s="575"/>
      <c r="BS408" s="575"/>
      <c r="BT408" s="575"/>
      <c r="BU408" s="575"/>
      <c r="BV408" s="575"/>
      <c r="BW408" s="579"/>
      <c r="BX408" s="267"/>
      <c r="BY408" s="267"/>
      <c r="BZ408" s="267"/>
      <c r="CA408" s="267"/>
      <c r="CB408" s="267"/>
      <c r="CC408" s="241"/>
      <c r="CD408" s="214"/>
      <c r="CE408" s="240"/>
      <c r="CF408" s="240"/>
      <c r="CG408" s="240"/>
      <c r="CH408" s="5"/>
    </row>
    <row r="409" spans="1:86" hidden="1" x14ac:dyDescent="0.2">
      <c r="A409" s="141"/>
      <c r="B409" s="141"/>
      <c r="C409" s="141"/>
      <c r="D409" s="142"/>
      <c r="E409" s="141"/>
      <c r="F409" s="712"/>
      <c r="G409" s="679"/>
      <c r="H409" s="639"/>
      <c r="I409" s="636"/>
      <c r="J409" s="579"/>
      <c r="K409" s="579"/>
      <c r="L409" s="575"/>
      <c r="M409" s="575"/>
      <c r="N409" s="575"/>
      <c r="O409" s="579"/>
      <c r="P409" s="579"/>
      <c r="Q409" s="575"/>
      <c r="R409" s="575"/>
      <c r="S409" s="575"/>
      <c r="T409" s="575"/>
      <c r="U409" s="579"/>
      <c r="V409" s="575"/>
      <c r="W409" s="575"/>
      <c r="X409" s="575"/>
      <c r="Y409" s="575"/>
      <c r="Z409" s="575"/>
      <c r="AA409" s="579"/>
      <c r="AB409" s="575"/>
      <c r="AC409" s="575"/>
      <c r="AD409" s="575"/>
      <c r="AE409" s="575"/>
      <c r="AF409" s="575"/>
      <c r="AG409" s="579"/>
      <c r="AH409" s="575"/>
      <c r="AI409" s="575"/>
      <c r="AJ409" s="575"/>
      <c r="AK409" s="575"/>
      <c r="AL409" s="575"/>
      <c r="AM409" s="579"/>
      <c r="AN409" s="575"/>
      <c r="AO409" s="575"/>
      <c r="AP409" s="575"/>
      <c r="AQ409" s="575"/>
      <c r="AR409" s="575"/>
      <c r="AS409" s="579"/>
      <c r="AT409" s="575"/>
      <c r="AU409" s="575"/>
      <c r="AV409" s="575"/>
      <c r="AW409" s="575"/>
      <c r="AX409" s="575"/>
      <c r="AY409" s="579"/>
      <c r="AZ409" s="575"/>
      <c r="BA409" s="575"/>
      <c r="BB409" s="575"/>
      <c r="BC409" s="575"/>
      <c r="BD409" s="575"/>
      <c r="BE409" s="579"/>
      <c r="BF409" s="575"/>
      <c r="BG409" s="575"/>
      <c r="BH409" s="575"/>
      <c r="BI409" s="575"/>
      <c r="BJ409" s="575"/>
      <c r="BK409" s="579"/>
      <c r="BL409" s="575"/>
      <c r="BM409" s="575"/>
      <c r="BN409" s="575"/>
      <c r="BO409" s="575"/>
      <c r="BP409" s="575"/>
      <c r="BQ409" s="579"/>
      <c r="BR409" s="575"/>
      <c r="BS409" s="575"/>
      <c r="BT409" s="575"/>
      <c r="BU409" s="575"/>
      <c r="BV409" s="575"/>
      <c r="BW409" s="579"/>
      <c r="BX409" s="267"/>
      <c r="BY409" s="267"/>
      <c r="BZ409" s="267"/>
      <c r="CA409" s="267"/>
      <c r="CB409" s="267"/>
      <c r="CC409" s="241"/>
      <c r="CD409" s="214"/>
      <c r="CE409" s="240"/>
      <c r="CF409" s="240"/>
      <c r="CG409" s="240"/>
      <c r="CH409" s="5"/>
    </row>
    <row r="410" spans="1:86" hidden="1" x14ac:dyDescent="0.2">
      <c r="A410" s="141"/>
      <c r="B410" s="141"/>
      <c r="C410" s="141"/>
      <c r="D410" s="142"/>
      <c r="E410" s="141"/>
      <c r="F410" s="712"/>
      <c r="G410" s="679"/>
      <c r="H410" s="635"/>
      <c r="I410" s="636"/>
      <c r="J410" s="579"/>
      <c r="K410" s="579"/>
      <c r="L410" s="575"/>
      <c r="M410" s="575"/>
      <c r="N410" s="575"/>
      <c r="O410" s="579"/>
      <c r="P410" s="579"/>
      <c r="Q410" s="575"/>
      <c r="R410" s="575"/>
      <c r="S410" s="575"/>
      <c r="T410" s="575"/>
      <c r="U410" s="579"/>
      <c r="V410" s="575"/>
      <c r="W410" s="575"/>
      <c r="X410" s="575"/>
      <c r="Y410" s="575"/>
      <c r="Z410" s="575"/>
      <c r="AA410" s="579"/>
      <c r="AB410" s="575"/>
      <c r="AC410" s="575"/>
      <c r="AD410" s="575"/>
      <c r="AE410" s="575"/>
      <c r="AF410" s="575"/>
      <c r="AG410" s="579"/>
      <c r="AH410" s="575"/>
      <c r="AI410" s="575"/>
      <c r="AJ410" s="575"/>
      <c r="AK410" s="575"/>
      <c r="AL410" s="575"/>
      <c r="AM410" s="579"/>
      <c r="AN410" s="575"/>
      <c r="AO410" s="575"/>
      <c r="AP410" s="575"/>
      <c r="AQ410" s="575"/>
      <c r="AR410" s="575"/>
      <c r="AS410" s="579"/>
      <c r="AT410" s="575"/>
      <c r="AU410" s="575"/>
      <c r="AV410" s="575"/>
      <c r="AW410" s="575"/>
      <c r="AX410" s="575"/>
      <c r="AY410" s="579"/>
      <c r="AZ410" s="575"/>
      <c r="BA410" s="575"/>
      <c r="BB410" s="575"/>
      <c r="BC410" s="575"/>
      <c r="BD410" s="575"/>
      <c r="BE410" s="579"/>
      <c r="BF410" s="575"/>
      <c r="BG410" s="575"/>
      <c r="BH410" s="575"/>
      <c r="BI410" s="575"/>
      <c r="BJ410" s="575"/>
      <c r="BK410" s="579"/>
      <c r="BL410" s="575"/>
      <c r="BM410" s="575"/>
      <c r="BN410" s="575"/>
      <c r="BO410" s="575"/>
      <c r="BP410" s="575"/>
      <c r="BQ410" s="579"/>
      <c r="BR410" s="575"/>
      <c r="BS410" s="575"/>
      <c r="BT410" s="575"/>
      <c r="BU410" s="575"/>
      <c r="BV410" s="575"/>
      <c r="BW410" s="579"/>
      <c r="BX410" s="267"/>
      <c r="BY410" s="267"/>
      <c r="BZ410" s="267"/>
      <c r="CA410" s="267"/>
      <c r="CB410" s="267"/>
      <c r="CC410" s="241"/>
      <c r="CD410" s="214"/>
      <c r="CE410" s="240"/>
      <c r="CF410" s="240"/>
      <c r="CG410" s="240"/>
      <c r="CH410" s="5"/>
    </row>
    <row r="411" spans="1:86" hidden="1" x14ac:dyDescent="0.2">
      <c r="A411" s="146"/>
      <c r="B411" s="146"/>
      <c r="C411" s="146"/>
      <c r="D411" s="147"/>
      <c r="E411" s="146"/>
      <c r="F411" s="717"/>
      <c r="G411" s="718"/>
      <c r="H411" s="642"/>
      <c r="I411" s="643"/>
      <c r="J411" s="579"/>
      <c r="K411" s="579"/>
      <c r="L411" s="575"/>
      <c r="M411" s="575"/>
      <c r="N411" s="575"/>
      <c r="O411" s="579"/>
      <c r="P411" s="579"/>
      <c r="Q411" s="575"/>
      <c r="R411" s="575"/>
      <c r="S411" s="575"/>
      <c r="T411" s="575"/>
      <c r="U411" s="579"/>
      <c r="V411" s="575"/>
      <c r="W411" s="575"/>
      <c r="X411" s="575"/>
      <c r="Y411" s="575"/>
      <c r="Z411" s="575"/>
      <c r="AA411" s="579"/>
      <c r="AB411" s="575"/>
      <c r="AC411" s="575"/>
      <c r="AD411" s="575"/>
      <c r="AE411" s="575"/>
      <c r="AF411" s="575"/>
      <c r="AG411" s="579"/>
      <c r="AH411" s="575"/>
      <c r="AI411" s="575"/>
      <c r="AJ411" s="575"/>
      <c r="AK411" s="575"/>
      <c r="AL411" s="575"/>
      <c r="AM411" s="579"/>
      <c r="AN411" s="575"/>
      <c r="AO411" s="575"/>
      <c r="AP411" s="575"/>
      <c r="AQ411" s="575"/>
      <c r="AR411" s="575"/>
      <c r="AS411" s="579"/>
      <c r="AT411" s="575"/>
      <c r="AU411" s="575"/>
      <c r="AV411" s="575"/>
      <c r="AW411" s="575"/>
      <c r="AX411" s="575"/>
      <c r="AY411" s="579"/>
      <c r="AZ411" s="575"/>
      <c r="BA411" s="575"/>
      <c r="BB411" s="575"/>
      <c r="BC411" s="575"/>
      <c r="BD411" s="575"/>
      <c r="BE411" s="579"/>
      <c r="BF411" s="575"/>
      <c r="BG411" s="575"/>
      <c r="BH411" s="575"/>
      <c r="BI411" s="575"/>
      <c r="BJ411" s="575"/>
      <c r="BK411" s="579"/>
      <c r="BL411" s="575"/>
      <c r="BM411" s="575"/>
      <c r="BN411" s="575"/>
      <c r="BO411" s="575"/>
      <c r="BP411" s="575"/>
      <c r="BQ411" s="579"/>
      <c r="BR411" s="575"/>
      <c r="BS411" s="575"/>
      <c r="BT411" s="575"/>
      <c r="BU411" s="575"/>
      <c r="BV411" s="575"/>
      <c r="BW411" s="579"/>
      <c r="BX411" s="267"/>
      <c r="BY411" s="267"/>
      <c r="BZ411" s="267"/>
      <c r="CA411" s="267"/>
      <c r="CB411" s="267"/>
      <c r="CC411" s="241"/>
      <c r="CD411" s="214"/>
      <c r="CE411" s="240"/>
      <c r="CF411" s="240"/>
      <c r="CG411" s="240"/>
      <c r="CH411" s="5"/>
    </row>
    <row r="412" spans="1:86" hidden="1" x14ac:dyDescent="0.2">
      <c r="A412" s="22"/>
      <c r="B412" s="22"/>
      <c r="C412" s="51"/>
      <c r="D412" s="121"/>
      <c r="E412" s="29"/>
      <c r="F412" s="607"/>
      <c r="G412" s="620"/>
      <c r="H412" s="600"/>
      <c r="I412" s="601"/>
      <c r="J412" s="579"/>
      <c r="K412" s="579"/>
      <c r="L412" s="575"/>
      <c r="M412" s="575"/>
      <c r="N412" s="575"/>
      <c r="O412" s="579"/>
      <c r="P412" s="579"/>
      <c r="Q412" s="575"/>
      <c r="R412" s="575"/>
      <c r="S412" s="575"/>
      <c r="T412" s="575"/>
      <c r="U412" s="579"/>
      <c r="V412" s="575"/>
      <c r="W412" s="575"/>
      <c r="X412" s="575"/>
      <c r="Y412" s="575"/>
      <c r="Z412" s="575"/>
      <c r="AA412" s="579"/>
      <c r="AB412" s="575"/>
      <c r="AC412" s="575"/>
      <c r="AD412" s="575"/>
      <c r="AE412" s="575"/>
      <c r="AF412" s="575"/>
      <c r="AG412" s="579"/>
      <c r="AH412" s="575"/>
      <c r="AI412" s="575"/>
      <c r="AJ412" s="575"/>
      <c r="AK412" s="575"/>
      <c r="AL412" s="575"/>
      <c r="AM412" s="579"/>
      <c r="AN412" s="575"/>
      <c r="AO412" s="575"/>
      <c r="AP412" s="575"/>
      <c r="AQ412" s="575"/>
      <c r="AR412" s="575"/>
      <c r="AS412" s="579"/>
      <c r="AT412" s="575"/>
      <c r="AU412" s="575"/>
      <c r="AV412" s="575"/>
      <c r="AW412" s="575"/>
      <c r="AX412" s="575"/>
      <c r="AY412" s="579"/>
      <c r="AZ412" s="575"/>
      <c r="BA412" s="575"/>
      <c r="BB412" s="575"/>
      <c r="BC412" s="575"/>
      <c r="BD412" s="575"/>
      <c r="BE412" s="579"/>
      <c r="BF412" s="575"/>
      <c r="BG412" s="575"/>
      <c r="BH412" s="575"/>
      <c r="BI412" s="575"/>
      <c r="BJ412" s="575"/>
      <c r="BK412" s="579"/>
      <c r="BL412" s="575"/>
      <c r="BM412" s="575"/>
      <c r="BN412" s="575"/>
      <c r="BO412" s="575"/>
      <c r="BP412" s="575"/>
      <c r="BQ412" s="579"/>
      <c r="BR412" s="575"/>
      <c r="BS412" s="575"/>
      <c r="BT412" s="575"/>
      <c r="BU412" s="575"/>
      <c r="BV412" s="575"/>
      <c r="BW412" s="579"/>
      <c r="BX412" s="267"/>
      <c r="BY412" s="267"/>
      <c r="BZ412" s="267"/>
      <c r="CA412" s="267"/>
      <c r="CB412" s="267"/>
      <c r="CC412" s="241"/>
      <c r="CD412" s="214"/>
      <c r="CE412" s="240"/>
      <c r="CF412" s="240"/>
      <c r="CG412" s="240"/>
      <c r="CH412" s="5"/>
    </row>
    <row r="413" spans="1:86" hidden="1" x14ac:dyDescent="0.2">
      <c r="A413" s="22"/>
      <c r="B413" s="22"/>
      <c r="C413" s="51"/>
      <c r="D413" s="121"/>
      <c r="E413" s="29"/>
      <c r="F413" s="607"/>
      <c r="G413" s="620"/>
      <c r="H413" s="600"/>
      <c r="I413" s="601"/>
      <c r="J413" s="579"/>
      <c r="K413" s="579"/>
      <c r="L413" s="575"/>
      <c r="M413" s="575"/>
      <c r="N413" s="575"/>
      <c r="O413" s="579"/>
      <c r="P413" s="579"/>
      <c r="Q413" s="575"/>
      <c r="R413" s="575"/>
      <c r="S413" s="575"/>
      <c r="T413" s="575"/>
      <c r="U413" s="579"/>
      <c r="V413" s="575"/>
      <c r="W413" s="575"/>
      <c r="X413" s="575"/>
      <c r="Y413" s="575"/>
      <c r="Z413" s="575"/>
      <c r="AA413" s="579"/>
      <c r="AB413" s="575"/>
      <c r="AC413" s="575"/>
      <c r="AD413" s="575"/>
      <c r="AE413" s="575"/>
      <c r="AF413" s="575"/>
      <c r="AG413" s="579"/>
      <c r="AH413" s="575"/>
      <c r="AI413" s="575"/>
      <c r="AJ413" s="575"/>
      <c r="AK413" s="575"/>
      <c r="AL413" s="575"/>
      <c r="AM413" s="579"/>
      <c r="AN413" s="575"/>
      <c r="AO413" s="575"/>
      <c r="AP413" s="575"/>
      <c r="AQ413" s="575"/>
      <c r="AR413" s="575"/>
      <c r="AS413" s="579"/>
      <c r="AT413" s="575"/>
      <c r="AU413" s="575"/>
      <c r="AV413" s="575"/>
      <c r="AW413" s="575"/>
      <c r="AX413" s="575"/>
      <c r="AY413" s="579"/>
      <c r="AZ413" s="575"/>
      <c r="BA413" s="575"/>
      <c r="BB413" s="575"/>
      <c r="BC413" s="575"/>
      <c r="BD413" s="575"/>
      <c r="BE413" s="579"/>
      <c r="BF413" s="575"/>
      <c r="BG413" s="575"/>
      <c r="BH413" s="575"/>
      <c r="BI413" s="575"/>
      <c r="BJ413" s="575"/>
      <c r="BK413" s="579"/>
      <c r="BL413" s="575"/>
      <c r="BM413" s="575"/>
      <c r="BN413" s="575"/>
      <c r="BO413" s="575"/>
      <c r="BP413" s="575"/>
      <c r="BQ413" s="579"/>
      <c r="BR413" s="575"/>
      <c r="BS413" s="575"/>
      <c r="BT413" s="575"/>
      <c r="BU413" s="575"/>
      <c r="BV413" s="575"/>
      <c r="BW413" s="579"/>
      <c r="BX413" s="267"/>
      <c r="BY413" s="267"/>
      <c r="BZ413" s="267"/>
      <c r="CA413" s="267"/>
      <c r="CB413" s="267"/>
      <c r="CC413" s="241"/>
      <c r="CD413" s="214"/>
      <c r="CE413" s="240"/>
      <c r="CF413" s="240"/>
      <c r="CG413" s="240"/>
      <c r="CH413" s="5"/>
    </row>
    <row r="414" spans="1:86" hidden="1" x14ac:dyDescent="0.2">
      <c r="A414" s="22"/>
      <c r="B414" s="22"/>
      <c r="C414" s="51"/>
      <c r="D414" s="121"/>
      <c r="E414" s="29"/>
      <c r="F414" s="607"/>
      <c r="G414" s="620"/>
      <c r="H414" s="605"/>
      <c r="I414" s="601"/>
      <c r="J414" s="579"/>
      <c r="K414" s="579"/>
      <c r="L414" s="575"/>
      <c r="M414" s="575"/>
      <c r="N414" s="575"/>
      <c r="O414" s="579"/>
      <c r="P414" s="579"/>
      <c r="Q414" s="575"/>
      <c r="R414" s="575"/>
      <c r="S414" s="575"/>
      <c r="T414" s="575"/>
      <c r="U414" s="579"/>
      <c r="V414" s="575"/>
      <c r="W414" s="575"/>
      <c r="X414" s="575"/>
      <c r="Y414" s="575"/>
      <c r="Z414" s="575"/>
      <c r="AA414" s="579"/>
      <c r="AB414" s="575"/>
      <c r="AC414" s="575"/>
      <c r="AD414" s="575"/>
      <c r="AE414" s="575"/>
      <c r="AF414" s="575"/>
      <c r="AG414" s="579"/>
      <c r="AH414" s="575"/>
      <c r="AI414" s="575"/>
      <c r="AJ414" s="575"/>
      <c r="AK414" s="575"/>
      <c r="AL414" s="575"/>
      <c r="AM414" s="579"/>
      <c r="AN414" s="575"/>
      <c r="AO414" s="575"/>
      <c r="AP414" s="575"/>
      <c r="AQ414" s="575"/>
      <c r="AR414" s="575"/>
      <c r="AS414" s="579"/>
      <c r="AT414" s="575"/>
      <c r="AU414" s="575"/>
      <c r="AV414" s="575"/>
      <c r="AW414" s="575"/>
      <c r="AX414" s="575"/>
      <c r="AY414" s="579"/>
      <c r="AZ414" s="575"/>
      <c r="BA414" s="575"/>
      <c r="BB414" s="575"/>
      <c r="BC414" s="575"/>
      <c r="BD414" s="575"/>
      <c r="BE414" s="579"/>
      <c r="BF414" s="575"/>
      <c r="BG414" s="575"/>
      <c r="BH414" s="575"/>
      <c r="BI414" s="575"/>
      <c r="BJ414" s="575"/>
      <c r="BK414" s="579"/>
      <c r="BL414" s="575"/>
      <c r="BM414" s="575"/>
      <c r="BN414" s="575"/>
      <c r="BO414" s="575"/>
      <c r="BP414" s="575"/>
      <c r="BQ414" s="579"/>
      <c r="BR414" s="575"/>
      <c r="BS414" s="575"/>
      <c r="BT414" s="575"/>
      <c r="BU414" s="575"/>
      <c r="BV414" s="575"/>
      <c r="BW414" s="579"/>
      <c r="BX414" s="267"/>
      <c r="BY414" s="267"/>
      <c r="BZ414" s="267"/>
      <c r="CA414" s="267"/>
      <c r="CB414" s="267"/>
      <c r="CC414" s="241"/>
      <c r="CD414" s="214"/>
      <c r="CE414" s="240"/>
      <c r="CF414" s="240"/>
      <c r="CG414" s="240"/>
      <c r="CH414" s="5"/>
    </row>
    <row r="415" spans="1:86" hidden="1" x14ac:dyDescent="0.2">
      <c r="A415" s="22"/>
      <c r="B415" s="22"/>
      <c r="C415" s="51"/>
      <c r="D415" s="121"/>
      <c r="E415" s="29"/>
      <c r="F415" s="607"/>
      <c r="G415" s="620"/>
      <c r="H415" s="729"/>
      <c r="I415" s="601"/>
      <c r="J415" s="579"/>
      <c r="K415" s="579"/>
      <c r="L415" s="575"/>
      <c r="M415" s="575"/>
      <c r="N415" s="579"/>
      <c r="O415" s="579"/>
      <c r="P415" s="579"/>
      <c r="Q415" s="575"/>
      <c r="R415" s="579"/>
      <c r="S415" s="575"/>
      <c r="T415" s="579"/>
      <c r="U415" s="579"/>
      <c r="V415" s="579"/>
      <c r="W415" s="575"/>
      <c r="X415" s="579"/>
      <c r="Y415" s="575"/>
      <c r="Z415" s="579"/>
      <c r="AA415" s="579"/>
      <c r="AB415" s="579"/>
      <c r="AC415" s="575"/>
      <c r="AD415" s="579"/>
      <c r="AE415" s="575"/>
      <c r="AF415" s="579"/>
      <c r="AG415" s="579"/>
      <c r="AH415" s="579"/>
      <c r="AI415" s="575"/>
      <c r="AJ415" s="579"/>
      <c r="AK415" s="575"/>
      <c r="AL415" s="579"/>
      <c r="AM415" s="579"/>
      <c r="AN415" s="579"/>
      <c r="AO415" s="575"/>
      <c r="AP415" s="579"/>
      <c r="AQ415" s="575"/>
      <c r="AR415" s="579"/>
      <c r="AS415" s="579"/>
      <c r="AT415" s="579"/>
      <c r="AU415" s="575"/>
      <c r="AV415" s="579"/>
      <c r="AW415" s="575"/>
      <c r="AX415" s="579"/>
      <c r="AY415" s="579"/>
      <c r="AZ415" s="579"/>
      <c r="BA415" s="575"/>
      <c r="BB415" s="579"/>
      <c r="BC415" s="575"/>
      <c r="BD415" s="579"/>
      <c r="BE415" s="579"/>
      <c r="BF415" s="579"/>
      <c r="BG415" s="575"/>
      <c r="BH415" s="579"/>
      <c r="BI415" s="575"/>
      <c r="BJ415" s="579"/>
      <c r="BK415" s="579"/>
      <c r="BL415" s="579"/>
      <c r="BM415" s="575"/>
      <c r="BN415" s="579"/>
      <c r="BO415" s="575"/>
      <c r="BP415" s="579"/>
      <c r="BQ415" s="579"/>
      <c r="BR415" s="579"/>
      <c r="BS415" s="575"/>
      <c r="BT415" s="579"/>
      <c r="BU415" s="575"/>
      <c r="BV415" s="579"/>
      <c r="BW415" s="579"/>
      <c r="BX415" s="268"/>
      <c r="BY415" s="267"/>
      <c r="BZ415" s="268"/>
      <c r="CA415" s="267"/>
      <c r="CB415" s="268"/>
      <c r="CC415" s="241"/>
      <c r="CD415" s="214"/>
      <c r="CE415" s="240"/>
      <c r="CF415" s="240"/>
      <c r="CG415" s="241"/>
      <c r="CH415" s="5"/>
    </row>
    <row r="416" spans="1:86" hidden="1" x14ac:dyDescent="0.2">
      <c r="A416" s="22"/>
      <c r="B416" s="22"/>
      <c r="C416" s="51"/>
      <c r="D416" s="34"/>
      <c r="E416" s="22"/>
      <c r="F416" s="607"/>
      <c r="G416" s="620"/>
      <c r="H416" s="609"/>
      <c r="I416" s="601"/>
      <c r="J416" s="579"/>
      <c r="K416" s="579"/>
      <c r="L416" s="575"/>
      <c r="M416" s="575"/>
      <c r="N416" s="579"/>
      <c r="O416" s="579"/>
      <c r="P416" s="579"/>
      <c r="Q416" s="575"/>
      <c r="R416" s="579"/>
      <c r="S416" s="575"/>
      <c r="T416" s="579"/>
      <c r="U416" s="579"/>
      <c r="V416" s="579"/>
      <c r="W416" s="575"/>
      <c r="X416" s="579"/>
      <c r="Y416" s="575"/>
      <c r="Z416" s="579"/>
      <c r="AA416" s="579"/>
      <c r="AB416" s="579"/>
      <c r="AC416" s="575"/>
      <c r="AD416" s="579"/>
      <c r="AE416" s="575"/>
      <c r="AF416" s="579"/>
      <c r="AG416" s="579"/>
      <c r="AH416" s="579"/>
      <c r="AI416" s="575"/>
      <c r="AJ416" s="579"/>
      <c r="AK416" s="575"/>
      <c r="AL416" s="579"/>
      <c r="AM416" s="579"/>
      <c r="AN416" s="579"/>
      <c r="AO416" s="575"/>
      <c r="AP416" s="579"/>
      <c r="AQ416" s="575"/>
      <c r="AR416" s="579"/>
      <c r="AS416" s="579"/>
      <c r="AT416" s="579"/>
      <c r="AU416" s="575"/>
      <c r="AV416" s="579"/>
      <c r="AW416" s="575"/>
      <c r="AX416" s="579"/>
      <c r="AY416" s="579"/>
      <c r="AZ416" s="579"/>
      <c r="BA416" s="575"/>
      <c r="BB416" s="579"/>
      <c r="BC416" s="575"/>
      <c r="BD416" s="579"/>
      <c r="BE416" s="579"/>
      <c r="BF416" s="579"/>
      <c r="BG416" s="575"/>
      <c r="BH416" s="579"/>
      <c r="BI416" s="575"/>
      <c r="BJ416" s="579"/>
      <c r="BK416" s="579"/>
      <c r="BL416" s="579"/>
      <c r="BM416" s="575"/>
      <c r="BN416" s="579"/>
      <c r="BO416" s="575"/>
      <c r="BP416" s="579"/>
      <c r="BQ416" s="579"/>
      <c r="BR416" s="579"/>
      <c r="BS416" s="575"/>
      <c r="BT416" s="579"/>
      <c r="BU416" s="575"/>
      <c r="BV416" s="579"/>
      <c r="BW416" s="579"/>
      <c r="BX416" s="268"/>
      <c r="BY416" s="267"/>
      <c r="BZ416" s="268"/>
      <c r="CA416" s="267"/>
      <c r="CB416" s="268"/>
      <c r="CC416" s="241"/>
      <c r="CD416" s="214"/>
      <c r="CE416" s="240"/>
      <c r="CF416" s="240"/>
      <c r="CG416" s="241"/>
      <c r="CH416" s="5"/>
    </row>
    <row r="417" spans="1:86" hidden="1" x14ac:dyDescent="0.2">
      <c r="A417" s="22"/>
      <c r="B417" s="22"/>
      <c r="C417" s="51"/>
      <c r="D417" s="34"/>
      <c r="E417" s="22"/>
      <c r="F417" s="607"/>
      <c r="G417" s="620"/>
      <c r="H417" s="726"/>
      <c r="I417" s="601"/>
      <c r="J417" s="579"/>
      <c r="K417" s="579"/>
      <c r="L417" s="575"/>
      <c r="M417" s="575"/>
      <c r="N417" s="579"/>
      <c r="O417" s="579"/>
      <c r="P417" s="579"/>
      <c r="Q417" s="575"/>
      <c r="R417" s="579"/>
      <c r="S417" s="575"/>
      <c r="T417" s="579"/>
      <c r="U417" s="579"/>
      <c r="V417" s="579"/>
      <c r="W417" s="575"/>
      <c r="X417" s="579"/>
      <c r="Y417" s="575"/>
      <c r="Z417" s="579"/>
      <c r="AA417" s="579"/>
      <c r="AB417" s="579"/>
      <c r="AC417" s="575"/>
      <c r="AD417" s="579"/>
      <c r="AE417" s="575"/>
      <c r="AF417" s="579"/>
      <c r="AG417" s="579"/>
      <c r="AH417" s="579"/>
      <c r="AI417" s="575"/>
      <c r="AJ417" s="579"/>
      <c r="AK417" s="575"/>
      <c r="AL417" s="579"/>
      <c r="AM417" s="579"/>
      <c r="AN417" s="579"/>
      <c r="AO417" s="575"/>
      <c r="AP417" s="579"/>
      <c r="AQ417" s="575"/>
      <c r="AR417" s="579"/>
      <c r="AS417" s="579"/>
      <c r="AT417" s="579"/>
      <c r="AU417" s="575"/>
      <c r="AV417" s="579"/>
      <c r="AW417" s="575"/>
      <c r="AX417" s="579"/>
      <c r="AY417" s="579"/>
      <c r="AZ417" s="579"/>
      <c r="BA417" s="575"/>
      <c r="BB417" s="579"/>
      <c r="BC417" s="575"/>
      <c r="BD417" s="579"/>
      <c r="BE417" s="579"/>
      <c r="BF417" s="579"/>
      <c r="BG417" s="575"/>
      <c r="BH417" s="579"/>
      <c r="BI417" s="575"/>
      <c r="BJ417" s="579"/>
      <c r="BK417" s="579"/>
      <c r="BL417" s="579"/>
      <c r="BM417" s="575"/>
      <c r="BN417" s="579"/>
      <c r="BO417" s="575"/>
      <c r="BP417" s="579"/>
      <c r="BQ417" s="579"/>
      <c r="BR417" s="579"/>
      <c r="BS417" s="575"/>
      <c r="BT417" s="579"/>
      <c r="BU417" s="575"/>
      <c r="BV417" s="579"/>
      <c r="BW417" s="579"/>
      <c r="BX417" s="268"/>
      <c r="BY417" s="267"/>
      <c r="BZ417" s="268"/>
      <c r="CA417" s="267"/>
      <c r="CB417" s="268"/>
      <c r="CC417" s="241"/>
      <c r="CD417" s="214"/>
      <c r="CE417" s="240"/>
      <c r="CF417" s="240"/>
      <c r="CG417" s="241"/>
      <c r="CH417" s="5"/>
    </row>
    <row r="418" spans="1:86" hidden="1" x14ac:dyDescent="0.2">
      <c r="A418" s="22"/>
      <c r="B418" s="22"/>
      <c r="C418" s="51"/>
      <c r="D418" s="34"/>
      <c r="E418" s="22"/>
      <c r="F418" s="607"/>
      <c r="G418" s="620"/>
      <c r="H418" s="609"/>
      <c r="I418" s="601"/>
      <c r="J418" s="579"/>
      <c r="K418" s="579"/>
      <c r="L418" s="575"/>
      <c r="M418" s="575"/>
      <c r="N418" s="579"/>
      <c r="O418" s="579"/>
      <c r="P418" s="579"/>
      <c r="Q418" s="575"/>
      <c r="R418" s="579"/>
      <c r="S418" s="575"/>
      <c r="T418" s="579"/>
      <c r="U418" s="579"/>
      <c r="V418" s="579"/>
      <c r="W418" s="575"/>
      <c r="X418" s="579"/>
      <c r="Y418" s="575"/>
      <c r="Z418" s="579"/>
      <c r="AA418" s="579"/>
      <c r="AB418" s="579"/>
      <c r="AC418" s="575"/>
      <c r="AD418" s="579"/>
      <c r="AE418" s="575"/>
      <c r="AF418" s="579"/>
      <c r="AG418" s="579"/>
      <c r="AH418" s="579"/>
      <c r="AI418" s="575"/>
      <c r="AJ418" s="579"/>
      <c r="AK418" s="575"/>
      <c r="AL418" s="579"/>
      <c r="AM418" s="579"/>
      <c r="AN418" s="579"/>
      <c r="AO418" s="575"/>
      <c r="AP418" s="579"/>
      <c r="AQ418" s="575"/>
      <c r="AR418" s="579"/>
      <c r="AS418" s="579"/>
      <c r="AT418" s="579"/>
      <c r="AU418" s="575"/>
      <c r="AV418" s="579"/>
      <c r="AW418" s="575"/>
      <c r="AX418" s="579"/>
      <c r="AY418" s="579"/>
      <c r="AZ418" s="579"/>
      <c r="BA418" s="575"/>
      <c r="BB418" s="579"/>
      <c r="BC418" s="575"/>
      <c r="BD418" s="579"/>
      <c r="BE418" s="579"/>
      <c r="BF418" s="579"/>
      <c r="BG418" s="575"/>
      <c r="BH418" s="579"/>
      <c r="BI418" s="575"/>
      <c r="BJ418" s="579"/>
      <c r="BK418" s="579"/>
      <c r="BL418" s="579"/>
      <c r="BM418" s="575"/>
      <c r="BN418" s="579"/>
      <c r="BO418" s="575"/>
      <c r="BP418" s="579"/>
      <c r="BQ418" s="579"/>
      <c r="BR418" s="579"/>
      <c r="BS418" s="575"/>
      <c r="BT418" s="579"/>
      <c r="BU418" s="575"/>
      <c r="BV418" s="579"/>
      <c r="BW418" s="579"/>
      <c r="BX418" s="268"/>
      <c r="BY418" s="267"/>
      <c r="BZ418" s="268"/>
      <c r="CA418" s="267"/>
      <c r="CB418" s="268"/>
      <c r="CC418" s="241"/>
      <c r="CD418" s="214"/>
      <c r="CE418" s="240"/>
      <c r="CF418" s="240"/>
      <c r="CG418" s="241"/>
      <c r="CH418" s="5"/>
    </row>
    <row r="419" spans="1:86" hidden="1" x14ac:dyDescent="0.2">
      <c r="A419" s="22"/>
      <c r="B419" s="22"/>
      <c r="C419" s="51"/>
      <c r="D419" s="23"/>
      <c r="E419" s="22"/>
      <c r="F419" s="607"/>
      <c r="G419" s="620"/>
      <c r="H419" s="609"/>
      <c r="I419" s="601"/>
      <c r="J419" s="579"/>
      <c r="K419" s="579"/>
      <c r="L419" s="575"/>
      <c r="M419" s="575"/>
      <c r="N419" s="579"/>
      <c r="O419" s="579"/>
      <c r="P419" s="579"/>
      <c r="Q419" s="575"/>
      <c r="R419" s="579"/>
      <c r="S419" s="575"/>
      <c r="T419" s="579"/>
      <c r="U419" s="579"/>
      <c r="V419" s="579"/>
      <c r="W419" s="575"/>
      <c r="X419" s="579"/>
      <c r="Y419" s="575"/>
      <c r="Z419" s="579"/>
      <c r="AA419" s="579"/>
      <c r="AB419" s="579"/>
      <c r="AC419" s="575"/>
      <c r="AD419" s="579"/>
      <c r="AE419" s="575"/>
      <c r="AF419" s="579"/>
      <c r="AG419" s="579"/>
      <c r="AH419" s="579"/>
      <c r="AI419" s="575"/>
      <c r="AJ419" s="579"/>
      <c r="AK419" s="575"/>
      <c r="AL419" s="579"/>
      <c r="AM419" s="579"/>
      <c r="AN419" s="579"/>
      <c r="AO419" s="575"/>
      <c r="AP419" s="579"/>
      <c r="AQ419" s="575"/>
      <c r="AR419" s="579"/>
      <c r="AS419" s="579"/>
      <c r="AT419" s="579"/>
      <c r="AU419" s="575"/>
      <c r="AV419" s="579"/>
      <c r="AW419" s="575"/>
      <c r="AX419" s="579"/>
      <c r="AY419" s="579"/>
      <c r="AZ419" s="579"/>
      <c r="BA419" s="575"/>
      <c r="BB419" s="579"/>
      <c r="BC419" s="575"/>
      <c r="BD419" s="579"/>
      <c r="BE419" s="579"/>
      <c r="BF419" s="579"/>
      <c r="BG419" s="575"/>
      <c r="BH419" s="579"/>
      <c r="BI419" s="575"/>
      <c r="BJ419" s="579"/>
      <c r="BK419" s="579"/>
      <c r="BL419" s="579"/>
      <c r="BM419" s="575"/>
      <c r="BN419" s="579"/>
      <c r="BO419" s="575"/>
      <c r="BP419" s="579"/>
      <c r="BQ419" s="579"/>
      <c r="BR419" s="579"/>
      <c r="BS419" s="575"/>
      <c r="BT419" s="579"/>
      <c r="BU419" s="575"/>
      <c r="BV419" s="579"/>
      <c r="BW419" s="579"/>
      <c r="BX419" s="268"/>
      <c r="BY419" s="267"/>
      <c r="BZ419" s="268"/>
      <c r="CA419" s="267"/>
      <c r="CB419" s="268"/>
      <c r="CC419" s="241"/>
      <c r="CD419" s="214"/>
      <c r="CE419" s="240"/>
      <c r="CF419" s="240"/>
      <c r="CG419" s="241"/>
      <c r="CH419" s="5"/>
    </row>
    <row r="420" spans="1:86" hidden="1" x14ac:dyDescent="0.2">
      <c r="A420" s="105"/>
      <c r="B420" s="105"/>
      <c r="C420" s="105"/>
      <c r="D420" s="107"/>
      <c r="E420" s="105"/>
      <c r="F420" s="677"/>
      <c r="G420" s="678"/>
      <c r="H420" s="661"/>
      <c r="I420" s="629"/>
      <c r="J420" s="629"/>
      <c r="K420" s="629"/>
      <c r="L420" s="629"/>
      <c r="M420" s="629"/>
      <c r="N420" s="629"/>
      <c r="O420" s="629"/>
      <c r="P420" s="629"/>
      <c r="Q420" s="629"/>
      <c r="R420" s="629"/>
      <c r="S420" s="629"/>
      <c r="T420" s="629"/>
      <c r="U420" s="629"/>
      <c r="V420" s="629"/>
      <c r="W420" s="629"/>
      <c r="X420" s="629"/>
      <c r="Y420" s="629"/>
      <c r="Z420" s="629"/>
      <c r="AA420" s="629"/>
      <c r="AB420" s="629"/>
      <c r="AC420" s="629"/>
      <c r="AD420" s="629"/>
      <c r="AE420" s="629"/>
      <c r="AF420" s="629"/>
      <c r="AG420" s="629"/>
      <c r="AH420" s="629"/>
      <c r="AI420" s="629"/>
      <c r="AJ420" s="629"/>
      <c r="AK420" s="629"/>
      <c r="AL420" s="629"/>
      <c r="AM420" s="629"/>
      <c r="AN420" s="629"/>
      <c r="AO420" s="629"/>
      <c r="AP420" s="629"/>
      <c r="AQ420" s="629"/>
      <c r="AR420" s="629"/>
      <c r="AS420" s="629"/>
      <c r="AT420" s="629"/>
      <c r="AU420" s="629"/>
      <c r="AV420" s="629"/>
      <c r="AW420" s="629"/>
      <c r="AX420" s="629"/>
      <c r="AY420" s="629"/>
      <c r="AZ420" s="629"/>
      <c r="BA420" s="629"/>
      <c r="BB420" s="629"/>
      <c r="BC420" s="629"/>
      <c r="BD420" s="629"/>
      <c r="BE420" s="629"/>
      <c r="BF420" s="629"/>
      <c r="BG420" s="629"/>
      <c r="BH420" s="629"/>
      <c r="BI420" s="629"/>
      <c r="BJ420" s="629"/>
      <c r="BK420" s="629"/>
      <c r="BL420" s="629"/>
      <c r="BM420" s="629"/>
      <c r="BN420" s="629"/>
      <c r="BO420" s="629"/>
      <c r="BP420" s="629"/>
      <c r="BQ420" s="629"/>
      <c r="BR420" s="629"/>
      <c r="BS420" s="629"/>
      <c r="BT420" s="629"/>
      <c r="BU420" s="629"/>
      <c r="BV420" s="629"/>
      <c r="BW420" s="629"/>
      <c r="BX420" s="269"/>
      <c r="BY420" s="269"/>
      <c r="BZ420" s="269"/>
      <c r="CA420" s="269"/>
      <c r="CB420" s="269"/>
      <c r="CC420" s="242"/>
      <c r="CD420" s="215"/>
      <c r="CE420" s="242"/>
      <c r="CF420" s="242"/>
      <c r="CG420" s="242"/>
      <c r="CH420" s="5"/>
    </row>
    <row r="421" spans="1:86" hidden="1" x14ac:dyDescent="0.2">
      <c r="A421" s="141"/>
      <c r="B421" s="141"/>
      <c r="C421" s="141"/>
      <c r="D421" s="142"/>
      <c r="E421" s="141"/>
      <c r="F421" s="712"/>
      <c r="G421" s="679"/>
      <c r="H421" s="639"/>
      <c r="I421" s="636"/>
      <c r="J421" s="579"/>
      <c r="K421" s="579"/>
      <c r="L421" s="575"/>
      <c r="M421" s="575"/>
      <c r="N421" s="575"/>
      <c r="O421" s="579"/>
      <c r="P421" s="579"/>
      <c r="Q421" s="575"/>
      <c r="R421" s="575"/>
      <c r="S421" s="575"/>
      <c r="T421" s="575"/>
      <c r="U421" s="579"/>
      <c r="V421" s="575"/>
      <c r="W421" s="575"/>
      <c r="X421" s="575"/>
      <c r="Y421" s="575"/>
      <c r="Z421" s="575"/>
      <c r="AA421" s="579"/>
      <c r="AB421" s="575"/>
      <c r="AC421" s="575"/>
      <c r="AD421" s="575"/>
      <c r="AE421" s="575"/>
      <c r="AF421" s="575"/>
      <c r="AG421" s="579"/>
      <c r="AH421" s="575"/>
      <c r="AI421" s="575"/>
      <c r="AJ421" s="575"/>
      <c r="AK421" s="575"/>
      <c r="AL421" s="575"/>
      <c r="AM421" s="579"/>
      <c r="AN421" s="575"/>
      <c r="AO421" s="575"/>
      <c r="AP421" s="575"/>
      <c r="AQ421" s="575"/>
      <c r="AR421" s="575"/>
      <c r="AS421" s="579"/>
      <c r="AT421" s="575"/>
      <c r="AU421" s="575"/>
      <c r="AV421" s="575"/>
      <c r="AW421" s="575"/>
      <c r="AX421" s="575"/>
      <c r="AY421" s="579"/>
      <c r="AZ421" s="575"/>
      <c r="BA421" s="575"/>
      <c r="BB421" s="575"/>
      <c r="BC421" s="575"/>
      <c r="BD421" s="575"/>
      <c r="BE421" s="579"/>
      <c r="BF421" s="575"/>
      <c r="BG421" s="575"/>
      <c r="BH421" s="575"/>
      <c r="BI421" s="575"/>
      <c r="BJ421" s="575"/>
      <c r="BK421" s="579"/>
      <c r="BL421" s="575"/>
      <c r="BM421" s="575"/>
      <c r="BN421" s="575"/>
      <c r="BO421" s="575"/>
      <c r="BP421" s="575"/>
      <c r="BQ421" s="579"/>
      <c r="BR421" s="575"/>
      <c r="BS421" s="575"/>
      <c r="BT421" s="575"/>
      <c r="BU421" s="575"/>
      <c r="BV421" s="575"/>
      <c r="BW421" s="579"/>
      <c r="BX421" s="267"/>
      <c r="BY421" s="267"/>
      <c r="BZ421" s="267"/>
      <c r="CA421" s="267"/>
      <c r="CB421" s="267"/>
      <c r="CC421" s="241"/>
      <c r="CD421" s="214"/>
      <c r="CE421" s="240"/>
      <c r="CF421" s="240"/>
      <c r="CG421" s="240"/>
      <c r="CH421" s="5"/>
    </row>
    <row r="422" spans="1:86" hidden="1" x14ac:dyDescent="0.2">
      <c r="A422" s="141"/>
      <c r="B422" s="141"/>
      <c r="C422" s="141"/>
      <c r="D422" s="142"/>
      <c r="E422" s="141"/>
      <c r="F422" s="712"/>
      <c r="G422" s="679"/>
      <c r="H422" s="635"/>
      <c r="I422" s="636"/>
      <c r="J422" s="579"/>
      <c r="K422" s="579"/>
      <c r="L422" s="575"/>
      <c r="M422" s="575"/>
      <c r="N422" s="575"/>
      <c r="O422" s="579"/>
      <c r="P422" s="579"/>
      <c r="Q422" s="575"/>
      <c r="R422" s="575"/>
      <c r="S422" s="575"/>
      <c r="T422" s="575"/>
      <c r="U422" s="579"/>
      <c r="V422" s="575"/>
      <c r="W422" s="575"/>
      <c r="X422" s="575"/>
      <c r="Y422" s="575"/>
      <c r="Z422" s="575"/>
      <c r="AA422" s="579"/>
      <c r="AB422" s="575"/>
      <c r="AC422" s="575"/>
      <c r="AD422" s="575"/>
      <c r="AE422" s="575"/>
      <c r="AF422" s="575"/>
      <c r="AG422" s="579"/>
      <c r="AH422" s="575"/>
      <c r="AI422" s="575"/>
      <c r="AJ422" s="575"/>
      <c r="AK422" s="575"/>
      <c r="AL422" s="575"/>
      <c r="AM422" s="579"/>
      <c r="AN422" s="575"/>
      <c r="AO422" s="575"/>
      <c r="AP422" s="575"/>
      <c r="AQ422" s="575"/>
      <c r="AR422" s="575"/>
      <c r="AS422" s="579"/>
      <c r="AT422" s="575"/>
      <c r="AU422" s="575"/>
      <c r="AV422" s="575"/>
      <c r="AW422" s="575"/>
      <c r="AX422" s="575"/>
      <c r="AY422" s="579"/>
      <c r="AZ422" s="575"/>
      <c r="BA422" s="575"/>
      <c r="BB422" s="575"/>
      <c r="BC422" s="575"/>
      <c r="BD422" s="575"/>
      <c r="BE422" s="579"/>
      <c r="BF422" s="575"/>
      <c r="BG422" s="575"/>
      <c r="BH422" s="575"/>
      <c r="BI422" s="575"/>
      <c r="BJ422" s="575"/>
      <c r="BK422" s="579"/>
      <c r="BL422" s="575"/>
      <c r="BM422" s="575"/>
      <c r="BN422" s="575"/>
      <c r="BO422" s="575"/>
      <c r="BP422" s="575"/>
      <c r="BQ422" s="579"/>
      <c r="BR422" s="575"/>
      <c r="BS422" s="575"/>
      <c r="BT422" s="575"/>
      <c r="BU422" s="575"/>
      <c r="BV422" s="575"/>
      <c r="BW422" s="579"/>
      <c r="BX422" s="267"/>
      <c r="BY422" s="267"/>
      <c r="BZ422" s="267"/>
      <c r="CA422" s="267"/>
      <c r="CB422" s="267"/>
      <c r="CC422" s="241"/>
      <c r="CD422" s="214"/>
      <c r="CE422" s="240"/>
      <c r="CF422" s="240"/>
      <c r="CG422" s="240"/>
      <c r="CH422" s="5"/>
    </row>
    <row r="423" spans="1:86" hidden="1" x14ac:dyDescent="0.2">
      <c r="A423" s="141"/>
      <c r="B423" s="141"/>
      <c r="C423" s="141"/>
      <c r="D423" s="142"/>
      <c r="E423" s="141"/>
      <c r="F423" s="712"/>
      <c r="G423" s="679"/>
      <c r="H423" s="639"/>
      <c r="I423" s="636"/>
      <c r="J423" s="579"/>
      <c r="K423" s="579"/>
      <c r="L423" s="575"/>
      <c r="M423" s="575"/>
      <c r="N423" s="575"/>
      <c r="O423" s="579"/>
      <c r="P423" s="579"/>
      <c r="Q423" s="575"/>
      <c r="R423" s="575"/>
      <c r="S423" s="575"/>
      <c r="T423" s="575"/>
      <c r="U423" s="579"/>
      <c r="V423" s="575"/>
      <c r="W423" s="575"/>
      <c r="X423" s="575"/>
      <c r="Y423" s="575"/>
      <c r="Z423" s="575"/>
      <c r="AA423" s="579"/>
      <c r="AB423" s="575"/>
      <c r="AC423" s="575"/>
      <c r="AD423" s="575"/>
      <c r="AE423" s="575"/>
      <c r="AF423" s="575"/>
      <c r="AG423" s="579"/>
      <c r="AH423" s="575"/>
      <c r="AI423" s="575"/>
      <c r="AJ423" s="575"/>
      <c r="AK423" s="575"/>
      <c r="AL423" s="575"/>
      <c r="AM423" s="579"/>
      <c r="AN423" s="575"/>
      <c r="AO423" s="575"/>
      <c r="AP423" s="575"/>
      <c r="AQ423" s="575"/>
      <c r="AR423" s="575"/>
      <c r="AS423" s="579"/>
      <c r="AT423" s="575"/>
      <c r="AU423" s="575"/>
      <c r="AV423" s="575"/>
      <c r="AW423" s="575"/>
      <c r="AX423" s="575"/>
      <c r="AY423" s="579"/>
      <c r="AZ423" s="575"/>
      <c r="BA423" s="575"/>
      <c r="BB423" s="575"/>
      <c r="BC423" s="575"/>
      <c r="BD423" s="575"/>
      <c r="BE423" s="579"/>
      <c r="BF423" s="575"/>
      <c r="BG423" s="575"/>
      <c r="BH423" s="575"/>
      <c r="BI423" s="575"/>
      <c r="BJ423" s="575"/>
      <c r="BK423" s="579"/>
      <c r="BL423" s="575"/>
      <c r="BM423" s="575"/>
      <c r="BN423" s="575"/>
      <c r="BO423" s="575"/>
      <c r="BP423" s="575"/>
      <c r="BQ423" s="579"/>
      <c r="BR423" s="575"/>
      <c r="BS423" s="575"/>
      <c r="BT423" s="575"/>
      <c r="BU423" s="575"/>
      <c r="BV423" s="575"/>
      <c r="BW423" s="579"/>
      <c r="BX423" s="267"/>
      <c r="BY423" s="267"/>
      <c r="BZ423" s="267"/>
      <c r="CA423" s="267"/>
      <c r="CB423" s="267"/>
      <c r="CC423" s="241"/>
      <c r="CD423" s="214"/>
      <c r="CE423" s="240"/>
      <c r="CF423" s="240"/>
      <c r="CG423" s="240"/>
      <c r="CH423" s="5"/>
    </row>
    <row r="424" spans="1:86" hidden="1" x14ac:dyDescent="0.2">
      <c r="A424" s="141"/>
      <c r="B424" s="141"/>
      <c r="C424" s="141"/>
      <c r="D424" s="142"/>
      <c r="E424" s="141"/>
      <c r="F424" s="712"/>
      <c r="G424" s="679"/>
      <c r="H424" s="639"/>
      <c r="I424" s="644"/>
      <c r="J424" s="579"/>
      <c r="K424" s="579"/>
      <c r="L424" s="575"/>
      <c r="M424" s="575"/>
      <c r="N424" s="575"/>
      <c r="O424" s="579"/>
      <c r="P424" s="579"/>
      <c r="Q424" s="575"/>
      <c r="R424" s="575"/>
      <c r="S424" s="575"/>
      <c r="T424" s="575"/>
      <c r="U424" s="579"/>
      <c r="V424" s="575"/>
      <c r="W424" s="575"/>
      <c r="X424" s="575"/>
      <c r="Y424" s="575"/>
      <c r="Z424" s="575"/>
      <c r="AA424" s="579"/>
      <c r="AB424" s="575"/>
      <c r="AC424" s="575"/>
      <c r="AD424" s="575"/>
      <c r="AE424" s="575"/>
      <c r="AF424" s="575"/>
      <c r="AG424" s="579"/>
      <c r="AH424" s="575"/>
      <c r="AI424" s="575"/>
      <c r="AJ424" s="575"/>
      <c r="AK424" s="575"/>
      <c r="AL424" s="575"/>
      <c r="AM424" s="579"/>
      <c r="AN424" s="575"/>
      <c r="AO424" s="575"/>
      <c r="AP424" s="575"/>
      <c r="AQ424" s="575"/>
      <c r="AR424" s="575"/>
      <c r="AS424" s="579"/>
      <c r="AT424" s="575"/>
      <c r="AU424" s="575"/>
      <c r="AV424" s="575"/>
      <c r="AW424" s="575"/>
      <c r="AX424" s="575"/>
      <c r="AY424" s="579"/>
      <c r="AZ424" s="575"/>
      <c r="BA424" s="575"/>
      <c r="BB424" s="575"/>
      <c r="BC424" s="575"/>
      <c r="BD424" s="575"/>
      <c r="BE424" s="579"/>
      <c r="BF424" s="575"/>
      <c r="BG424" s="575"/>
      <c r="BH424" s="575"/>
      <c r="BI424" s="575"/>
      <c r="BJ424" s="575"/>
      <c r="BK424" s="579"/>
      <c r="BL424" s="575"/>
      <c r="BM424" s="575"/>
      <c r="BN424" s="575"/>
      <c r="BO424" s="575"/>
      <c r="BP424" s="575"/>
      <c r="BQ424" s="579"/>
      <c r="BR424" s="575"/>
      <c r="BS424" s="575"/>
      <c r="BT424" s="575"/>
      <c r="BU424" s="575"/>
      <c r="BV424" s="575"/>
      <c r="BW424" s="579"/>
      <c r="BX424" s="267"/>
      <c r="BY424" s="267"/>
      <c r="BZ424" s="267"/>
      <c r="CA424" s="267"/>
      <c r="CB424" s="267"/>
      <c r="CC424" s="241"/>
      <c r="CD424" s="214"/>
      <c r="CE424" s="240"/>
      <c r="CF424" s="240"/>
      <c r="CG424" s="240"/>
      <c r="CH424" s="5"/>
    </row>
    <row r="425" spans="1:86" hidden="1" x14ac:dyDescent="0.2">
      <c r="A425" s="141"/>
      <c r="B425" s="141"/>
      <c r="C425" s="141"/>
      <c r="D425" s="142"/>
      <c r="E425" s="141"/>
      <c r="F425" s="712"/>
      <c r="G425" s="679"/>
      <c r="H425" s="635"/>
      <c r="I425" s="730"/>
      <c r="J425" s="579"/>
      <c r="K425" s="579"/>
      <c r="L425" s="575"/>
      <c r="M425" s="575"/>
      <c r="N425" s="575"/>
      <c r="O425" s="579"/>
      <c r="P425" s="579"/>
      <c r="Q425" s="575"/>
      <c r="R425" s="575"/>
      <c r="S425" s="575"/>
      <c r="T425" s="575"/>
      <c r="U425" s="579"/>
      <c r="V425" s="575"/>
      <c r="W425" s="575"/>
      <c r="X425" s="575"/>
      <c r="Y425" s="575"/>
      <c r="Z425" s="575"/>
      <c r="AA425" s="579"/>
      <c r="AB425" s="575"/>
      <c r="AC425" s="575"/>
      <c r="AD425" s="575"/>
      <c r="AE425" s="575"/>
      <c r="AF425" s="575"/>
      <c r="AG425" s="579"/>
      <c r="AH425" s="575"/>
      <c r="AI425" s="575"/>
      <c r="AJ425" s="575"/>
      <c r="AK425" s="575"/>
      <c r="AL425" s="575"/>
      <c r="AM425" s="579"/>
      <c r="AN425" s="575"/>
      <c r="AO425" s="575"/>
      <c r="AP425" s="575"/>
      <c r="AQ425" s="575"/>
      <c r="AR425" s="575"/>
      <c r="AS425" s="579"/>
      <c r="AT425" s="575"/>
      <c r="AU425" s="575"/>
      <c r="AV425" s="575"/>
      <c r="AW425" s="575"/>
      <c r="AX425" s="575"/>
      <c r="AY425" s="579"/>
      <c r="AZ425" s="575"/>
      <c r="BA425" s="575"/>
      <c r="BB425" s="575"/>
      <c r="BC425" s="575"/>
      <c r="BD425" s="575"/>
      <c r="BE425" s="579"/>
      <c r="BF425" s="575"/>
      <c r="BG425" s="575"/>
      <c r="BH425" s="575"/>
      <c r="BI425" s="575"/>
      <c r="BJ425" s="575"/>
      <c r="BK425" s="579"/>
      <c r="BL425" s="575"/>
      <c r="BM425" s="575"/>
      <c r="BN425" s="575"/>
      <c r="BO425" s="575"/>
      <c r="BP425" s="575"/>
      <c r="BQ425" s="579"/>
      <c r="BR425" s="575"/>
      <c r="BS425" s="575"/>
      <c r="BT425" s="575"/>
      <c r="BU425" s="575"/>
      <c r="BV425" s="575"/>
      <c r="BW425" s="579"/>
      <c r="BX425" s="267"/>
      <c r="BY425" s="267"/>
      <c r="BZ425" s="267"/>
      <c r="CA425" s="267"/>
      <c r="CB425" s="267"/>
      <c r="CC425" s="241"/>
      <c r="CD425" s="214"/>
      <c r="CE425" s="240"/>
      <c r="CF425" s="240"/>
      <c r="CG425" s="240"/>
      <c r="CH425" s="5"/>
    </row>
    <row r="426" spans="1:86" hidden="1" x14ac:dyDescent="0.2">
      <c r="A426" s="141"/>
      <c r="B426" s="141"/>
      <c r="C426" s="141"/>
      <c r="D426" s="142"/>
      <c r="E426" s="141"/>
      <c r="F426" s="712"/>
      <c r="G426" s="713"/>
      <c r="H426" s="639"/>
      <c r="I426" s="643"/>
      <c r="J426" s="579"/>
      <c r="K426" s="579"/>
      <c r="L426" s="575"/>
      <c r="M426" s="575"/>
      <c r="N426" s="575"/>
      <c r="O426" s="579"/>
      <c r="P426" s="579"/>
      <c r="Q426" s="575"/>
      <c r="R426" s="575"/>
      <c r="S426" s="575"/>
      <c r="T426" s="575"/>
      <c r="U426" s="579"/>
      <c r="V426" s="575"/>
      <c r="W426" s="575"/>
      <c r="X426" s="575"/>
      <c r="Y426" s="575"/>
      <c r="Z426" s="575"/>
      <c r="AA426" s="579"/>
      <c r="AB426" s="575"/>
      <c r="AC426" s="575"/>
      <c r="AD426" s="575"/>
      <c r="AE426" s="575"/>
      <c r="AF426" s="575"/>
      <c r="AG426" s="579"/>
      <c r="AH426" s="575"/>
      <c r="AI426" s="575"/>
      <c r="AJ426" s="575"/>
      <c r="AK426" s="575"/>
      <c r="AL426" s="575"/>
      <c r="AM426" s="579"/>
      <c r="AN426" s="575"/>
      <c r="AO426" s="575"/>
      <c r="AP426" s="575"/>
      <c r="AQ426" s="575"/>
      <c r="AR426" s="575"/>
      <c r="AS426" s="579"/>
      <c r="AT426" s="575"/>
      <c r="AU426" s="575"/>
      <c r="AV426" s="575"/>
      <c r="AW426" s="575"/>
      <c r="AX426" s="575"/>
      <c r="AY426" s="579"/>
      <c r="AZ426" s="575"/>
      <c r="BA426" s="575"/>
      <c r="BB426" s="575"/>
      <c r="BC426" s="575"/>
      <c r="BD426" s="575"/>
      <c r="BE426" s="579"/>
      <c r="BF426" s="575"/>
      <c r="BG426" s="575"/>
      <c r="BH426" s="575"/>
      <c r="BI426" s="575"/>
      <c r="BJ426" s="575"/>
      <c r="BK426" s="579"/>
      <c r="BL426" s="575"/>
      <c r="BM426" s="575"/>
      <c r="BN426" s="575"/>
      <c r="BO426" s="575"/>
      <c r="BP426" s="575"/>
      <c r="BQ426" s="579"/>
      <c r="BR426" s="575"/>
      <c r="BS426" s="575"/>
      <c r="BT426" s="575"/>
      <c r="BU426" s="575"/>
      <c r="BV426" s="575"/>
      <c r="BW426" s="579"/>
      <c r="BX426" s="267"/>
      <c r="BY426" s="267"/>
      <c r="BZ426" s="267"/>
      <c r="CA426" s="267"/>
      <c r="CB426" s="267"/>
      <c r="CC426" s="241"/>
      <c r="CD426" s="214"/>
      <c r="CE426" s="240"/>
      <c r="CF426" s="240"/>
      <c r="CG426" s="240"/>
      <c r="CH426" s="5"/>
    </row>
    <row r="427" spans="1:86" hidden="1" x14ac:dyDescent="0.2">
      <c r="A427" s="105"/>
      <c r="B427" s="105"/>
      <c r="C427" s="105"/>
      <c r="D427" s="107"/>
      <c r="E427" s="105"/>
      <c r="F427" s="677"/>
      <c r="G427" s="678"/>
      <c r="H427" s="731"/>
      <c r="I427" s="644"/>
      <c r="J427" s="579"/>
      <c r="K427" s="579"/>
      <c r="L427" s="575"/>
      <c r="M427" s="575"/>
      <c r="N427" s="575"/>
      <c r="O427" s="579"/>
      <c r="P427" s="579"/>
      <c r="Q427" s="575"/>
      <c r="R427" s="575"/>
      <c r="S427" s="575"/>
      <c r="T427" s="575"/>
      <c r="U427" s="579"/>
      <c r="V427" s="575"/>
      <c r="W427" s="575"/>
      <c r="X427" s="575"/>
      <c r="Y427" s="575"/>
      <c r="Z427" s="575"/>
      <c r="AA427" s="579"/>
      <c r="AB427" s="575"/>
      <c r="AC427" s="575"/>
      <c r="AD427" s="575"/>
      <c r="AE427" s="575"/>
      <c r="AF427" s="575"/>
      <c r="AG427" s="579"/>
      <c r="AH427" s="575"/>
      <c r="AI427" s="575"/>
      <c r="AJ427" s="575"/>
      <c r="AK427" s="575"/>
      <c r="AL427" s="575"/>
      <c r="AM427" s="579"/>
      <c r="AN427" s="575"/>
      <c r="AO427" s="575"/>
      <c r="AP427" s="575"/>
      <c r="AQ427" s="575"/>
      <c r="AR427" s="575"/>
      <c r="AS427" s="579"/>
      <c r="AT427" s="575"/>
      <c r="AU427" s="575"/>
      <c r="AV427" s="575"/>
      <c r="AW427" s="575"/>
      <c r="AX427" s="575"/>
      <c r="AY427" s="579"/>
      <c r="AZ427" s="575"/>
      <c r="BA427" s="575"/>
      <c r="BB427" s="575"/>
      <c r="BC427" s="575"/>
      <c r="BD427" s="575"/>
      <c r="BE427" s="579"/>
      <c r="BF427" s="575"/>
      <c r="BG427" s="575"/>
      <c r="BH427" s="575"/>
      <c r="BI427" s="575"/>
      <c r="BJ427" s="575"/>
      <c r="BK427" s="579"/>
      <c r="BL427" s="575"/>
      <c r="BM427" s="575"/>
      <c r="BN427" s="575"/>
      <c r="BO427" s="575"/>
      <c r="BP427" s="575"/>
      <c r="BQ427" s="579"/>
      <c r="BR427" s="575"/>
      <c r="BS427" s="575"/>
      <c r="BT427" s="575"/>
      <c r="BU427" s="575"/>
      <c r="BV427" s="575"/>
      <c r="BW427" s="579"/>
      <c r="BX427" s="267"/>
      <c r="BY427" s="267"/>
      <c r="BZ427" s="267"/>
      <c r="CA427" s="267"/>
      <c r="CB427" s="267"/>
      <c r="CC427" s="241"/>
      <c r="CD427" s="214"/>
      <c r="CE427" s="240"/>
      <c r="CF427" s="240"/>
      <c r="CG427" s="240"/>
      <c r="CH427" s="5"/>
    </row>
    <row r="428" spans="1:86" hidden="1" x14ac:dyDescent="0.2">
      <c r="A428" s="22"/>
      <c r="B428" s="22"/>
      <c r="C428" s="23"/>
      <c r="D428" s="23"/>
      <c r="E428" s="23"/>
      <c r="F428" s="597"/>
      <c r="G428" s="597"/>
      <c r="H428" s="732"/>
      <c r="I428" s="601"/>
      <c r="J428" s="579"/>
      <c r="K428" s="579"/>
      <c r="L428" s="575"/>
      <c r="M428" s="575"/>
      <c r="N428" s="575"/>
      <c r="O428" s="579"/>
      <c r="P428" s="579"/>
      <c r="Q428" s="575"/>
      <c r="R428" s="575"/>
      <c r="S428" s="575"/>
      <c r="T428" s="575"/>
      <c r="U428" s="579"/>
      <c r="V428" s="575"/>
      <c r="W428" s="575"/>
      <c r="X428" s="575"/>
      <c r="Y428" s="575"/>
      <c r="Z428" s="575"/>
      <c r="AA428" s="579"/>
      <c r="AB428" s="575"/>
      <c r="AC428" s="575"/>
      <c r="AD428" s="575"/>
      <c r="AE428" s="575"/>
      <c r="AF428" s="575"/>
      <c r="AG428" s="579"/>
      <c r="AH428" s="575"/>
      <c r="AI428" s="575"/>
      <c r="AJ428" s="575"/>
      <c r="AK428" s="575"/>
      <c r="AL428" s="575"/>
      <c r="AM428" s="579"/>
      <c r="AN428" s="575"/>
      <c r="AO428" s="575"/>
      <c r="AP428" s="575"/>
      <c r="AQ428" s="575"/>
      <c r="AR428" s="575"/>
      <c r="AS428" s="579"/>
      <c r="AT428" s="575"/>
      <c r="AU428" s="575"/>
      <c r="AV428" s="575"/>
      <c r="AW428" s="575"/>
      <c r="AX428" s="575"/>
      <c r="AY428" s="579"/>
      <c r="AZ428" s="575"/>
      <c r="BA428" s="575"/>
      <c r="BB428" s="575"/>
      <c r="BC428" s="575"/>
      <c r="BD428" s="575"/>
      <c r="BE428" s="579"/>
      <c r="BF428" s="575"/>
      <c r="BG428" s="575"/>
      <c r="BH428" s="575"/>
      <c r="BI428" s="575"/>
      <c r="BJ428" s="575"/>
      <c r="BK428" s="579"/>
      <c r="BL428" s="575"/>
      <c r="BM428" s="575"/>
      <c r="BN428" s="575"/>
      <c r="BO428" s="575"/>
      <c r="BP428" s="575"/>
      <c r="BQ428" s="579"/>
      <c r="BR428" s="575"/>
      <c r="BS428" s="575"/>
      <c r="BT428" s="575"/>
      <c r="BU428" s="575"/>
      <c r="BV428" s="575"/>
      <c r="BW428" s="579"/>
      <c r="BX428" s="267"/>
      <c r="BY428" s="267"/>
      <c r="BZ428" s="267"/>
      <c r="CA428" s="267"/>
      <c r="CB428" s="267"/>
      <c r="CC428" s="241"/>
      <c r="CD428" s="214"/>
      <c r="CE428" s="240"/>
      <c r="CF428" s="240"/>
      <c r="CG428" s="240"/>
      <c r="CH428" s="5"/>
    </row>
    <row r="429" spans="1:86" hidden="1" x14ac:dyDescent="0.2">
      <c r="A429" s="22"/>
      <c r="B429" s="22"/>
      <c r="C429" s="51"/>
      <c r="D429" s="121"/>
      <c r="E429" s="29"/>
      <c r="F429" s="607"/>
      <c r="G429" s="620"/>
      <c r="H429" s="600"/>
      <c r="I429" s="601"/>
      <c r="J429" s="579"/>
      <c r="K429" s="579"/>
      <c r="L429" s="575"/>
      <c r="M429" s="575"/>
      <c r="N429" s="575"/>
      <c r="O429" s="579"/>
      <c r="P429" s="579"/>
      <c r="Q429" s="575"/>
      <c r="R429" s="575"/>
      <c r="S429" s="575"/>
      <c r="T429" s="575"/>
      <c r="U429" s="579"/>
      <c r="V429" s="575"/>
      <c r="W429" s="575"/>
      <c r="X429" s="575"/>
      <c r="Y429" s="575"/>
      <c r="Z429" s="575"/>
      <c r="AA429" s="579"/>
      <c r="AB429" s="575"/>
      <c r="AC429" s="575"/>
      <c r="AD429" s="575"/>
      <c r="AE429" s="575"/>
      <c r="AF429" s="575"/>
      <c r="AG429" s="579"/>
      <c r="AH429" s="575"/>
      <c r="AI429" s="575"/>
      <c r="AJ429" s="575"/>
      <c r="AK429" s="575"/>
      <c r="AL429" s="575"/>
      <c r="AM429" s="579"/>
      <c r="AN429" s="575"/>
      <c r="AO429" s="575"/>
      <c r="AP429" s="575"/>
      <c r="AQ429" s="575"/>
      <c r="AR429" s="575"/>
      <c r="AS429" s="579"/>
      <c r="AT429" s="575"/>
      <c r="AU429" s="575"/>
      <c r="AV429" s="575"/>
      <c r="AW429" s="575"/>
      <c r="AX429" s="575"/>
      <c r="AY429" s="579"/>
      <c r="AZ429" s="575"/>
      <c r="BA429" s="575"/>
      <c r="BB429" s="575"/>
      <c r="BC429" s="575"/>
      <c r="BD429" s="575"/>
      <c r="BE429" s="579"/>
      <c r="BF429" s="575"/>
      <c r="BG429" s="575"/>
      <c r="BH429" s="575"/>
      <c r="BI429" s="575"/>
      <c r="BJ429" s="575"/>
      <c r="BK429" s="579"/>
      <c r="BL429" s="575"/>
      <c r="BM429" s="575"/>
      <c r="BN429" s="575"/>
      <c r="BO429" s="575"/>
      <c r="BP429" s="575"/>
      <c r="BQ429" s="579"/>
      <c r="BR429" s="575"/>
      <c r="BS429" s="575"/>
      <c r="BT429" s="575"/>
      <c r="BU429" s="575"/>
      <c r="BV429" s="575"/>
      <c r="BW429" s="579"/>
      <c r="BX429" s="267"/>
      <c r="BY429" s="267"/>
      <c r="BZ429" s="267"/>
      <c r="CA429" s="267"/>
      <c r="CB429" s="267"/>
      <c r="CC429" s="241"/>
      <c r="CD429" s="214"/>
      <c r="CE429" s="240"/>
      <c r="CF429" s="240"/>
      <c r="CG429" s="240"/>
      <c r="CH429" s="5"/>
    </row>
    <row r="430" spans="1:86" hidden="1" x14ac:dyDescent="0.2">
      <c r="A430" s="22"/>
      <c r="B430" s="22"/>
      <c r="C430" s="51"/>
      <c r="D430" s="121"/>
      <c r="E430" s="29"/>
      <c r="F430" s="607"/>
      <c r="G430" s="620"/>
      <c r="H430" s="600"/>
      <c r="I430" s="601"/>
      <c r="J430" s="579"/>
      <c r="K430" s="579"/>
      <c r="L430" s="575"/>
      <c r="M430" s="575"/>
      <c r="N430" s="575"/>
      <c r="O430" s="579"/>
      <c r="P430" s="579"/>
      <c r="Q430" s="575"/>
      <c r="R430" s="575"/>
      <c r="S430" s="575"/>
      <c r="T430" s="575"/>
      <c r="U430" s="579"/>
      <c r="V430" s="575"/>
      <c r="W430" s="575"/>
      <c r="X430" s="575"/>
      <c r="Y430" s="575"/>
      <c r="Z430" s="575"/>
      <c r="AA430" s="579"/>
      <c r="AB430" s="575"/>
      <c r="AC430" s="575"/>
      <c r="AD430" s="575"/>
      <c r="AE430" s="575"/>
      <c r="AF430" s="575"/>
      <c r="AG430" s="579"/>
      <c r="AH430" s="575"/>
      <c r="AI430" s="575"/>
      <c r="AJ430" s="575"/>
      <c r="AK430" s="575"/>
      <c r="AL430" s="575"/>
      <c r="AM430" s="579"/>
      <c r="AN430" s="575"/>
      <c r="AO430" s="575"/>
      <c r="AP430" s="575"/>
      <c r="AQ430" s="575"/>
      <c r="AR430" s="575"/>
      <c r="AS430" s="579"/>
      <c r="AT430" s="575"/>
      <c r="AU430" s="575"/>
      <c r="AV430" s="575"/>
      <c r="AW430" s="575"/>
      <c r="AX430" s="575"/>
      <c r="AY430" s="579"/>
      <c r="AZ430" s="575"/>
      <c r="BA430" s="575"/>
      <c r="BB430" s="575"/>
      <c r="BC430" s="575"/>
      <c r="BD430" s="575"/>
      <c r="BE430" s="579"/>
      <c r="BF430" s="575"/>
      <c r="BG430" s="575"/>
      <c r="BH430" s="575"/>
      <c r="BI430" s="575"/>
      <c r="BJ430" s="575"/>
      <c r="BK430" s="579"/>
      <c r="BL430" s="575"/>
      <c r="BM430" s="575"/>
      <c r="BN430" s="575"/>
      <c r="BO430" s="575"/>
      <c r="BP430" s="575"/>
      <c r="BQ430" s="579"/>
      <c r="BR430" s="575"/>
      <c r="BS430" s="575"/>
      <c r="BT430" s="575"/>
      <c r="BU430" s="575"/>
      <c r="BV430" s="575"/>
      <c r="BW430" s="579"/>
      <c r="BX430" s="267"/>
      <c r="BY430" s="267"/>
      <c r="BZ430" s="267"/>
      <c r="CA430" s="267"/>
      <c r="CB430" s="267"/>
      <c r="CC430" s="241"/>
      <c r="CD430" s="214"/>
      <c r="CE430" s="240"/>
      <c r="CF430" s="240"/>
      <c r="CG430" s="240"/>
      <c r="CH430" s="5"/>
    </row>
    <row r="431" spans="1:86" hidden="1" x14ac:dyDescent="0.2">
      <c r="A431" s="22"/>
      <c r="B431" s="22"/>
      <c r="C431" s="51"/>
      <c r="D431" s="121"/>
      <c r="E431" s="29"/>
      <c r="F431" s="607"/>
      <c r="G431" s="620"/>
      <c r="H431" s="605"/>
      <c r="I431" s="601"/>
      <c r="J431" s="579"/>
      <c r="K431" s="579"/>
      <c r="L431" s="575"/>
      <c r="M431" s="575"/>
      <c r="N431" s="575"/>
      <c r="O431" s="579"/>
      <c r="P431" s="579"/>
      <c r="Q431" s="575"/>
      <c r="R431" s="575"/>
      <c r="S431" s="575"/>
      <c r="T431" s="575"/>
      <c r="U431" s="579"/>
      <c r="V431" s="575"/>
      <c r="W431" s="575"/>
      <c r="X431" s="575"/>
      <c r="Y431" s="575"/>
      <c r="Z431" s="575"/>
      <c r="AA431" s="579"/>
      <c r="AB431" s="575"/>
      <c r="AC431" s="575"/>
      <c r="AD431" s="575"/>
      <c r="AE431" s="575"/>
      <c r="AF431" s="575"/>
      <c r="AG431" s="579"/>
      <c r="AH431" s="575"/>
      <c r="AI431" s="575"/>
      <c r="AJ431" s="575"/>
      <c r="AK431" s="575"/>
      <c r="AL431" s="575"/>
      <c r="AM431" s="579"/>
      <c r="AN431" s="575"/>
      <c r="AO431" s="575"/>
      <c r="AP431" s="575"/>
      <c r="AQ431" s="575"/>
      <c r="AR431" s="575"/>
      <c r="AS431" s="579"/>
      <c r="AT431" s="575"/>
      <c r="AU431" s="575"/>
      <c r="AV431" s="575"/>
      <c r="AW431" s="575"/>
      <c r="AX431" s="575"/>
      <c r="AY431" s="579"/>
      <c r="AZ431" s="575"/>
      <c r="BA431" s="575"/>
      <c r="BB431" s="575"/>
      <c r="BC431" s="575"/>
      <c r="BD431" s="575"/>
      <c r="BE431" s="579"/>
      <c r="BF431" s="575"/>
      <c r="BG431" s="575"/>
      <c r="BH431" s="575"/>
      <c r="BI431" s="575"/>
      <c r="BJ431" s="575"/>
      <c r="BK431" s="579"/>
      <c r="BL431" s="575"/>
      <c r="BM431" s="575"/>
      <c r="BN431" s="575"/>
      <c r="BO431" s="575"/>
      <c r="BP431" s="575"/>
      <c r="BQ431" s="579"/>
      <c r="BR431" s="575"/>
      <c r="BS431" s="575"/>
      <c r="BT431" s="575"/>
      <c r="BU431" s="575"/>
      <c r="BV431" s="575"/>
      <c r="BW431" s="579"/>
      <c r="BX431" s="267"/>
      <c r="BY431" s="267"/>
      <c r="BZ431" s="267"/>
      <c r="CA431" s="267"/>
      <c r="CB431" s="267"/>
      <c r="CC431" s="241"/>
      <c r="CD431" s="214"/>
      <c r="CE431" s="240"/>
      <c r="CF431" s="240"/>
      <c r="CG431" s="240"/>
      <c r="CH431" s="5"/>
    </row>
    <row r="432" spans="1:86" hidden="1" x14ac:dyDescent="0.2">
      <c r="A432" s="22"/>
      <c r="B432" s="22"/>
      <c r="C432" s="51"/>
      <c r="D432" s="121"/>
      <c r="E432" s="29"/>
      <c r="F432" s="607"/>
      <c r="G432" s="620"/>
      <c r="H432" s="609"/>
      <c r="I432" s="601"/>
      <c r="J432" s="579"/>
      <c r="K432" s="579"/>
      <c r="L432" s="575"/>
      <c r="M432" s="575"/>
      <c r="N432" s="579"/>
      <c r="O432" s="579"/>
      <c r="P432" s="579"/>
      <c r="Q432" s="575"/>
      <c r="R432" s="579"/>
      <c r="S432" s="575"/>
      <c r="T432" s="579"/>
      <c r="U432" s="579"/>
      <c r="V432" s="579"/>
      <c r="W432" s="575"/>
      <c r="X432" s="579"/>
      <c r="Y432" s="575"/>
      <c r="Z432" s="579"/>
      <c r="AA432" s="579"/>
      <c r="AB432" s="579"/>
      <c r="AC432" s="575"/>
      <c r="AD432" s="579"/>
      <c r="AE432" s="575"/>
      <c r="AF432" s="579"/>
      <c r="AG432" s="579"/>
      <c r="AH432" s="579"/>
      <c r="AI432" s="575"/>
      <c r="AJ432" s="579"/>
      <c r="AK432" s="575"/>
      <c r="AL432" s="579"/>
      <c r="AM432" s="579"/>
      <c r="AN432" s="579"/>
      <c r="AO432" s="575"/>
      <c r="AP432" s="579"/>
      <c r="AQ432" s="575"/>
      <c r="AR432" s="579"/>
      <c r="AS432" s="579"/>
      <c r="AT432" s="579"/>
      <c r="AU432" s="575"/>
      <c r="AV432" s="579"/>
      <c r="AW432" s="575"/>
      <c r="AX432" s="579"/>
      <c r="AY432" s="579"/>
      <c r="AZ432" s="579"/>
      <c r="BA432" s="575"/>
      <c r="BB432" s="579"/>
      <c r="BC432" s="575"/>
      <c r="BD432" s="579"/>
      <c r="BE432" s="579"/>
      <c r="BF432" s="579"/>
      <c r="BG432" s="575"/>
      <c r="BH432" s="579"/>
      <c r="BI432" s="575"/>
      <c r="BJ432" s="579"/>
      <c r="BK432" s="579"/>
      <c r="BL432" s="579"/>
      <c r="BM432" s="575"/>
      <c r="BN432" s="579"/>
      <c r="BO432" s="575"/>
      <c r="BP432" s="579"/>
      <c r="BQ432" s="579"/>
      <c r="BR432" s="579"/>
      <c r="BS432" s="575"/>
      <c r="BT432" s="579"/>
      <c r="BU432" s="575"/>
      <c r="BV432" s="579"/>
      <c r="BW432" s="579"/>
      <c r="BX432" s="268"/>
      <c r="BY432" s="267"/>
      <c r="BZ432" s="268"/>
      <c r="CA432" s="267"/>
      <c r="CB432" s="268"/>
      <c r="CC432" s="241"/>
      <c r="CD432" s="214"/>
      <c r="CE432" s="240"/>
      <c r="CF432" s="240"/>
      <c r="CG432" s="241"/>
      <c r="CH432" s="5"/>
    </row>
    <row r="433" spans="1:86" hidden="1" x14ac:dyDescent="0.2">
      <c r="A433" s="105"/>
      <c r="B433" s="105"/>
      <c r="C433" s="105"/>
      <c r="D433" s="107"/>
      <c r="E433" s="105"/>
      <c r="F433" s="677"/>
      <c r="G433" s="678"/>
      <c r="H433" s="661"/>
      <c r="I433" s="629"/>
      <c r="J433" s="629"/>
      <c r="K433" s="629"/>
      <c r="L433" s="629"/>
      <c r="M433" s="629"/>
      <c r="N433" s="629"/>
      <c r="O433" s="629"/>
      <c r="P433" s="629"/>
      <c r="Q433" s="629"/>
      <c r="R433" s="629"/>
      <c r="S433" s="629"/>
      <c r="T433" s="629"/>
      <c r="U433" s="629"/>
      <c r="V433" s="629"/>
      <c r="W433" s="629"/>
      <c r="X433" s="629"/>
      <c r="Y433" s="629"/>
      <c r="Z433" s="629"/>
      <c r="AA433" s="629"/>
      <c r="AB433" s="629"/>
      <c r="AC433" s="629"/>
      <c r="AD433" s="629"/>
      <c r="AE433" s="629"/>
      <c r="AF433" s="629"/>
      <c r="AG433" s="629"/>
      <c r="AH433" s="629"/>
      <c r="AI433" s="629"/>
      <c r="AJ433" s="629"/>
      <c r="AK433" s="629"/>
      <c r="AL433" s="629"/>
      <c r="AM433" s="629"/>
      <c r="AN433" s="629"/>
      <c r="AO433" s="629"/>
      <c r="AP433" s="629"/>
      <c r="AQ433" s="629"/>
      <c r="AR433" s="629"/>
      <c r="AS433" s="629"/>
      <c r="AT433" s="629"/>
      <c r="AU433" s="629"/>
      <c r="AV433" s="629"/>
      <c r="AW433" s="629"/>
      <c r="AX433" s="629"/>
      <c r="AY433" s="629"/>
      <c r="AZ433" s="629"/>
      <c r="BA433" s="629"/>
      <c r="BB433" s="629"/>
      <c r="BC433" s="629"/>
      <c r="BD433" s="629"/>
      <c r="BE433" s="629"/>
      <c r="BF433" s="629"/>
      <c r="BG433" s="629"/>
      <c r="BH433" s="629"/>
      <c r="BI433" s="629"/>
      <c r="BJ433" s="629"/>
      <c r="BK433" s="629"/>
      <c r="BL433" s="629"/>
      <c r="BM433" s="629"/>
      <c r="BN433" s="629"/>
      <c r="BO433" s="629"/>
      <c r="BP433" s="629"/>
      <c r="BQ433" s="629"/>
      <c r="BR433" s="629"/>
      <c r="BS433" s="629"/>
      <c r="BT433" s="629"/>
      <c r="BU433" s="629"/>
      <c r="BV433" s="629"/>
      <c r="BW433" s="629"/>
      <c r="BX433" s="269"/>
      <c r="BY433" s="269"/>
      <c r="BZ433" s="269"/>
      <c r="CA433" s="269"/>
      <c r="CB433" s="269"/>
      <c r="CC433" s="242"/>
      <c r="CD433" s="215"/>
      <c r="CE433" s="242"/>
      <c r="CF433" s="242"/>
      <c r="CG433" s="242"/>
      <c r="CH433" s="5"/>
    </row>
    <row r="434" spans="1:86" hidden="1" x14ac:dyDescent="0.2">
      <c r="A434" s="141"/>
      <c r="B434" s="141"/>
      <c r="C434" s="141"/>
      <c r="D434" s="142"/>
      <c r="E434" s="141"/>
      <c r="F434" s="712"/>
      <c r="G434" s="679"/>
      <c r="H434" s="639"/>
      <c r="I434" s="636"/>
      <c r="J434" s="579"/>
      <c r="K434" s="579"/>
      <c r="L434" s="575"/>
      <c r="M434" s="575"/>
      <c r="N434" s="575"/>
      <c r="O434" s="579"/>
      <c r="P434" s="579"/>
      <c r="Q434" s="575"/>
      <c r="R434" s="575"/>
      <c r="S434" s="575"/>
      <c r="T434" s="575"/>
      <c r="U434" s="579"/>
      <c r="V434" s="575"/>
      <c r="W434" s="575"/>
      <c r="X434" s="575"/>
      <c r="Y434" s="575"/>
      <c r="Z434" s="575"/>
      <c r="AA434" s="579"/>
      <c r="AB434" s="575"/>
      <c r="AC434" s="575"/>
      <c r="AD434" s="575"/>
      <c r="AE434" s="575"/>
      <c r="AF434" s="575"/>
      <c r="AG434" s="579"/>
      <c r="AH434" s="575"/>
      <c r="AI434" s="575"/>
      <c r="AJ434" s="575"/>
      <c r="AK434" s="575"/>
      <c r="AL434" s="575"/>
      <c r="AM434" s="579"/>
      <c r="AN434" s="575"/>
      <c r="AO434" s="575"/>
      <c r="AP434" s="575"/>
      <c r="AQ434" s="575"/>
      <c r="AR434" s="575"/>
      <c r="AS434" s="579"/>
      <c r="AT434" s="575"/>
      <c r="AU434" s="575"/>
      <c r="AV434" s="575"/>
      <c r="AW434" s="575"/>
      <c r="AX434" s="575"/>
      <c r="AY434" s="579"/>
      <c r="AZ434" s="575"/>
      <c r="BA434" s="575"/>
      <c r="BB434" s="575"/>
      <c r="BC434" s="575"/>
      <c r="BD434" s="575"/>
      <c r="BE434" s="579"/>
      <c r="BF434" s="575"/>
      <c r="BG434" s="575"/>
      <c r="BH434" s="575"/>
      <c r="BI434" s="575"/>
      <c r="BJ434" s="575"/>
      <c r="BK434" s="579"/>
      <c r="BL434" s="575"/>
      <c r="BM434" s="575"/>
      <c r="BN434" s="575"/>
      <c r="BO434" s="575"/>
      <c r="BP434" s="575"/>
      <c r="BQ434" s="579"/>
      <c r="BR434" s="575"/>
      <c r="BS434" s="575"/>
      <c r="BT434" s="575"/>
      <c r="BU434" s="575"/>
      <c r="BV434" s="575"/>
      <c r="BW434" s="579"/>
      <c r="BX434" s="267"/>
      <c r="BY434" s="267"/>
      <c r="BZ434" s="267"/>
      <c r="CA434" s="267"/>
      <c r="CB434" s="267"/>
      <c r="CC434" s="241"/>
      <c r="CD434" s="214"/>
      <c r="CE434" s="240"/>
      <c r="CF434" s="240"/>
      <c r="CG434" s="240"/>
      <c r="CH434" s="5"/>
    </row>
    <row r="435" spans="1:86" hidden="1" x14ac:dyDescent="0.2">
      <c r="A435" s="141"/>
      <c r="B435" s="141"/>
      <c r="C435" s="141"/>
      <c r="D435" s="142"/>
      <c r="E435" s="141"/>
      <c r="F435" s="712"/>
      <c r="G435" s="679"/>
      <c r="H435" s="635"/>
      <c r="I435" s="636"/>
      <c r="J435" s="579"/>
      <c r="K435" s="579"/>
      <c r="L435" s="575"/>
      <c r="M435" s="575"/>
      <c r="N435" s="575"/>
      <c r="O435" s="579"/>
      <c r="P435" s="579"/>
      <c r="Q435" s="575"/>
      <c r="R435" s="575"/>
      <c r="S435" s="575"/>
      <c r="T435" s="575"/>
      <c r="U435" s="579"/>
      <c r="V435" s="575"/>
      <c r="W435" s="575"/>
      <c r="X435" s="575"/>
      <c r="Y435" s="575"/>
      <c r="Z435" s="575"/>
      <c r="AA435" s="579"/>
      <c r="AB435" s="575"/>
      <c r="AC435" s="575"/>
      <c r="AD435" s="575"/>
      <c r="AE435" s="575"/>
      <c r="AF435" s="575"/>
      <c r="AG435" s="579"/>
      <c r="AH435" s="575"/>
      <c r="AI435" s="575"/>
      <c r="AJ435" s="575"/>
      <c r="AK435" s="575"/>
      <c r="AL435" s="575"/>
      <c r="AM435" s="579"/>
      <c r="AN435" s="575"/>
      <c r="AO435" s="575"/>
      <c r="AP435" s="575"/>
      <c r="AQ435" s="575"/>
      <c r="AR435" s="575"/>
      <c r="AS435" s="579"/>
      <c r="AT435" s="575"/>
      <c r="AU435" s="575"/>
      <c r="AV435" s="575"/>
      <c r="AW435" s="575"/>
      <c r="AX435" s="575"/>
      <c r="AY435" s="579"/>
      <c r="AZ435" s="575"/>
      <c r="BA435" s="575"/>
      <c r="BB435" s="575"/>
      <c r="BC435" s="575"/>
      <c r="BD435" s="575"/>
      <c r="BE435" s="579"/>
      <c r="BF435" s="575"/>
      <c r="BG435" s="575"/>
      <c r="BH435" s="575"/>
      <c r="BI435" s="575"/>
      <c r="BJ435" s="575"/>
      <c r="BK435" s="579"/>
      <c r="BL435" s="575"/>
      <c r="BM435" s="575"/>
      <c r="BN435" s="575"/>
      <c r="BO435" s="575"/>
      <c r="BP435" s="575"/>
      <c r="BQ435" s="579"/>
      <c r="BR435" s="575"/>
      <c r="BS435" s="575"/>
      <c r="BT435" s="575"/>
      <c r="BU435" s="575"/>
      <c r="BV435" s="575"/>
      <c r="BW435" s="579"/>
      <c r="BX435" s="267"/>
      <c r="BY435" s="267"/>
      <c r="BZ435" s="267"/>
      <c r="CA435" s="267"/>
      <c r="CB435" s="267"/>
      <c r="CC435" s="241"/>
      <c r="CD435" s="214"/>
      <c r="CE435" s="240"/>
      <c r="CF435" s="240"/>
      <c r="CG435" s="240"/>
      <c r="CH435" s="5"/>
    </row>
    <row r="436" spans="1:86" hidden="1" x14ac:dyDescent="0.2">
      <c r="A436" s="141"/>
      <c r="B436" s="141"/>
      <c r="C436" s="141"/>
      <c r="D436" s="142"/>
      <c r="E436" s="141"/>
      <c r="F436" s="712"/>
      <c r="G436" s="679"/>
      <c r="H436" s="635"/>
      <c r="I436" s="636"/>
      <c r="J436" s="579"/>
      <c r="K436" s="579"/>
      <c r="L436" s="575"/>
      <c r="M436" s="575"/>
      <c r="N436" s="575"/>
      <c r="O436" s="579"/>
      <c r="P436" s="579"/>
      <c r="Q436" s="575"/>
      <c r="R436" s="575"/>
      <c r="S436" s="575"/>
      <c r="T436" s="575"/>
      <c r="U436" s="579"/>
      <c r="V436" s="575"/>
      <c r="W436" s="575"/>
      <c r="X436" s="575"/>
      <c r="Y436" s="575"/>
      <c r="Z436" s="575"/>
      <c r="AA436" s="579"/>
      <c r="AB436" s="575"/>
      <c r="AC436" s="575"/>
      <c r="AD436" s="575"/>
      <c r="AE436" s="575"/>
      <c r="AF436" s="575"/>
      <c r="AG436" s="579"/>
      <c r="AH436" s="575"/>
      <c r="AI436" s="575"/>
      <c r="AJ436" s="575"/>
      <c r="AK436" s="575"/>
      <c r="AL436" s="575"/>
      <c r="AM436" s="579"/>
      <c r="AN436" s="575"/>
      <c r="AO436" s="575"/>
      <c r="AP436" s="575"/>
      <c r="AQ436" s="575"/>
      <c r="AR436" s="575"/>
      <c r="AS436" s="579"/>
      <c r="AT436" s="575"/>
      <c r="AU436" s="575"/>
      <c r="AV436" s="575"/>
      <c r="AW436" s="575"/>
      <c r="AX436" s="575"/>
      <c r="AY436" s="579"/>
      <c r="AZ436" s="575"/>
      <c r="BA436" s="575"/>
      <c r="BB436" s="575"/>
      <c r="BC436" s="575"/>
      <c r="BD436" s="575"/>
      <c r="BE436" s="579"/>
      <c r="BF436" s="575"/>
      <c r="BG436" s="575"/>
      <c r="BH436" s="575"/>
      <c r="BI436" s="575"/>
      <c r="BJ436" s="575"/>
      <c r="BK436" s="579"/>
      <c r="BL436" s="575"/>
      <c r="BM436" s="575"/>
      <c r="BN436" s="575"/>
      <c r="BO436" s="575"/>
      <c r="BP436" s="575"/>
      <c r="BQ436" s="579"/>
      <c r="BR436" s="575"/>
      <c r="BS436" s="575"/>
      <c r="BT436" s="575"/>
      <c r="BU436" s="575"/>
      <c r="BV436" s="575"/>
      <c r="BW436" s="579"/>
      <c r="BX436" s="267"/>
      <c r="BY436" s="267"/>
      <c r="BZ436" s="267"/>
      <c r="CA436" s="267"/>
      <c r="CB436" s="267"/>
      <c r="CC436" s="241"/>
      <c r="CD436" s="214"/>
      <c r="CE436" s="240"/>
      <c r="CF436" s="240"/>
      <c r="CG436" s="240"/>
      <c r="CH436" s="5"/>
    </row>
    <row r="437" spans="1:86" hidden="1" x14ac:dyDescent="0.2">
      <c r="A437" s="141"/>
      <c r="B437" s="141"/>
      <c r="C437" s="141"/>
      <c r="D437" s="142"/>
      <c r="E437" s="141"/>
      <c r="F437" s="712"/>
      <c r="G437" s="679"/>
      <c r="H437" s="635"/>
      <c r="I437" s="636"/>
      <c r="J437" s="579"/>
      <c r="K437" s="579"/>
      <c r="L437" s="575"/>
      <c r="M437" s="575"/>
      <c r="N437" s="575"/>
      <c r="O437" s="579"/>
      <c r="P437" s="579"/>
      <c r="Q437" s="575"/>
      <c r="R437" s="575"/>
      <c r="S437" s="575"/>
      <c r="T437" s="575"/>
      <c r="U437" s="579"/>
      <c r="V437" s="575"/>
      <c r="W437" s="575"/>
      <c r="X437" s="575"/>
      <c r="Y437" s="575"/>
      <c r="Z437" s="575"/>
      <c r="AA437" s="579"/>
      <c r="AB437" s="575"/>
      <c r="AC437" s="575"/>
      <c r="AD437" s="575"/>
      <c r="AE437" s="575"/>
      <c r="AF437" s="575"/>
      <c r="AG437" s="579"/>
      <c r="AH437" s="575"/>
      <c r="AI437" s="575"/>
      <c r="AJ437" s="575"/>
      <c r="AK437" s="575"/>
      <c r="AL437" s="575"/>
      <c r="AM437" s="579"/>
      <c r="AN437" s="575"/>
      <c r="AO437" s="575"/>
      <c r="AP437" s="575"/>
      <c r="AQ437" s="575"/>
      <c r="AR437" s="575"/>
      <c r="AS437" s="579"/>
      <c r="AT437" s="575"/>
      <c r="AU437" s="575"/>
      <c r="AV437" s="575"/>
      <c r="AW437" s="575"/>
      <c r="AX437" s="575"/>
      <c r="AY437" s="579"/>
      <c r="AZ437" s="575"/>
      <c r="BA437" s="575"/>
      <c r="BB437" s="575"/>
      <c r="BC437" s="575"/>
      <c r="BD437" s="575"/>
      <c r="BE437" s="579"/>
      <c r="BF437" s="575"/>
      <c r="BG437" s="575"/>
      <c r="BH437" s="575"/>
      <c r="BI437" s="575"/>
      <c r="BJ437" s="575"/>
      <c r="BK437" s="579"/>
      <c r="BL437" s="575"/>
      <c r="BM437" s="575"/>
      <c r="BN437" s="575"/>
      <c r="BO437" s="575"/>
      <c r="BP437" s="575"/>
      <c r="BQ437" s="579"/>
      <c r="BR437" s="575"/>
      <c r="BS437" s="575"/>
      <c r="BT437" s="575"/>
      <c r="BU437" s="575"/>
      <c r="BV437" s="575"/>
      <c r="BW437" s="579"/>
      <c r="BX437" s="267"/>
      <c r="BY437" s="267"/>
      <c r="BZ437" s="267"/>
      <c r="CA437" s="267"/>
      <c r="CB437" s="267"/>
      <c r="CC437" s="241"/>
      <c r="CD437" s="214"/>
      <c r="CE437" s="240"/>
      <c r="CF437" s="240"/>
      <c r="CG437" s="240"/>
      <c r="CH437" s="5"/>
    </row>
    <row r="438" spans="1:86" hidden="1" x14ac:dyDescent="0.2">
      <c r="A438" s="141"/>
      <c r="B438" s="141"/>
      <c r="C438" s="141"/>
      <c r="D438" s="142"/>
      <c r="E438" s="141"/>
      <c r="F438" s="712"/>
      <c r="G438" s="679"/>
      <c r="H438" s="639"/>
      <c r="I438" s="636"/>
      <c r="J438" s="579"/>
      <c r="K438" s="579"/>
      <c r="L438" s="575"/>
      <c r="M438" s="575"/>
      <c r="N438" s="575"/>
      <c r="O438" s="579"/>
      <c r="P438" s="579"/>
      <c r="Q438" s="575"/>
      <c r="R438" s="575"/>
      <c r="S438" s="575"/>
      <c r="T438" s="575"/>
      <c r="U438" s="579"/>
      <c r="V438" s="575"/>
      <c r="W438" s="575"/>
      <c r="X438" s="575"/>
      <c r="Y438" s="575"/>
      <c r="Z438" s="575"/>
      <c r="AA438" s="579"/>
      <c r="AB438" s="575"/>
      <c r="AC438" s="575"/>
      <c r="AD438" s="575"/>
      <c r="AE438" s="575"/>
      <c r="AF438" s="575"/>
      <c r="AG438" s="579"/>
      <c r="AH438" s="575"/>
      <c r="AI438" s="575"/>
      <c r="AJ438" s="575"/>
      <c r="AK438" s="575"/>
      <c r="AL438" s="575"/>
      <c r="AM438" s="579"/>
      <c r="AN438" s="575"/>
      <c r="AO438" s="575"/>
      <c r="AP438" s="575"/>
      <c r="AQ438" s="575"/>
      <c r="AR438" s="575"/>
      <c r="AS438" s="579"/>
      <c r="AT438" s="575"/>
      <c r="AU438" s="575"/>
      <c r="AV438" s="575"/>
      <c r="AW438" s="575"/>
      <c r="AX438" s="575"/>
      <c r="AY438" s="579"/>
      <c r="AZ438" s="575"/>
      <c r="BA438" s="575"/>
      <c r="BB438" s="575"/>
      <c r="BC438" s="575"/>
      <c r="BD438" s="575"/>
      <c r="BE438" s="579"/>
      <c r="BF438" s="575"/>
      <c r="BG438" s="575"/>
      <c r="BH438" s="575"/>
      <c r="BI438" s="575"/>
      <c r="BJ438" s="575"/>
      <c r="BK438" s="579"/>
      <c r="BL438" s="575"/>
      <c r="BM438" s="575"/>
      <c r="BN438" s="575"/>
      <c r="BO438" s="575"/>
      <c r="BP438" s="575"/>
      <c r="BQ438" s="579"/>
      <c r="BR438" s="575"/>
      <c r="BS438" s="575"/>
      <c r="BT438" s="575"/>
      <c r="BU438" s="575"/>
      <c r="BV438" s="575"/>
      <c r="BW438" s="579"/>
      <c r="BX438" s="267"/>
      <c r="BY438" s="267"/>
      <c r="BZ438" s="267"/>
      <c r="CA438" s="267"/>
      <c r="CB438" s="267"/>
      <c r="CC438" s="241"/>
      <c r="CD438" s="214"/>
      <c r="CE438" s="240"/>
      <c r="CF438" s="240"/>
      <c r="CG438" s="240"/>
      <c r="CH438" s="5"/>
    </row>
    <row r="439" spans="1:86" hidden="1" x14ac:dyDescent="0.2">
      <c r="A439" s="141"/>
      <c r="B439" s="141"/>
      <c r="C439" s="141"/>
      <c r="D439" s="142"/>
      <c r="E439" s="141"/>
      <c r="F439" s="712"/>
      <c r="G439" s="679"/>
      <c r="H439" s="639"/>
      <c r="I439" s="644"/>
      <c r="J439" s="579"/>
      <c r="K439" s="579"/>
      <c r="L439" s="575"/>
      <c r="M439" s="575"/>
      <c r="N439" s="575"/>
      <c r="O439" s="579"/>
      <c r="P439" s="579"/>
      <c r="Q439" s="575"/>
      <c r="R439" s="575"/>
      <c r="S439" s="575"/>
      <c r="T439" s="575"/>
      <c r="U439" s="579"/>
      <c r="V439" s="575"/>
      <c r="W439" s="575"/>
      <c r="X439" s="575"/>
      <c r="Y439" s="575"/>
      <c r="Z439" s="575"/>
      <c r="AA439" s="579"/>
      <c r="AB439" s="575"/>
      <c r="AC439" s="575"/>
      <c r="AD439" s="575"/>
      <c r="AE439" s="575"/>
      <c r="AF439" s="575"/>
      <c r="AG439" s="579"/>
      <c r="AH439" s="575"/>
      <c r="AI439" s="575"/>
      <c r="AJ439" s="575"/>
      <c r="AK439" s="575"/>
      <c r="AL439" s="575"/>
      <c r="AM439" s="579"/>
      <c r="AN439" s="575"/>
      <c r="AO439" s="575"/>
      <c r="AP439" s="575"/>
      <c r="AQ439" s="575"/>
      <c r="AR439" s="575"/>
      <c r="AS439" s="579"/>
      <c r="AT439" s="575"/>
      <c r="AU439" s="575"/>
      <c r="AV439" s="575"/>
      <c r="AW439" s="575"/>
      <c r="AX439" s="575"/>
      <c r="AY439" s="579"/>
      <c r="AZ439" s="575"/>
      <c r="BA439" s="575"/>
      <c r="BB439" s="575"/>
      <c r="BC439" s="575"/>
      <c r="BD439" s="575"/>
      <c r="BE439" s="579"/>
      <c r="BF439" s="575"/>
      <c r="BG439" s="575"/>
      <c r="BH439" s="575"/>
      <c r="BI439" s="575"/>
      <c r="BJ439" s="575"/>
      <c r="BK439" s="579"/>
      <c r="BL439" s="575"/>
      <c r="BM439" s="575"/>
      <c r="BN439" s="575"/>
      <c r="BO439" s="575"/>
      <c r="BP439" s="575"/>
      <c r="BQ439" s="579"/>
      <c r="BR439" s="575"/>
      <c r="BS439" s="575"/>
      <c r="BT439" s="575"/>
      <c r="BU439" s="575"/>
      <c r="BV439" s="575"/>
      <c r="BW439" s="579"/>
      <c r="BX439" s="267"/>
      <c r="BY439" s="267"/>
      <c r="BZ439" s="267"/>
      <c r="CA439" s="267"/>
      <c r="CB439" s="267"/>
      <c r="CC439" s="241"/>
      <c r="CD439" s="214"/>
      <c r="CE439" s="240"/>
      <c r="CF439" s="240"/>
      <c r="CG439" s="240"/>
      <c r="CH439" s="5"/>
    </row>
    <row r="440" spans="1:86" hidden="1" x14ac:dyDescent="0.2">
      <c r="A440" s="141"/>
      <c r="B440" s="141"/>
      <c r="C440" s="141"/>
      <c r="D440" s="142"/>
      <c r="E440" s="141"/>
      <c r="F440" s="712"/>
      <c r="G440" s="679"/>
      <c r="H440" s="635"/>
      <c r="I440" s="730"/>
      <c r="J440" s="579"/>
      <c r="K440" s="579"/>
      <c r="L440" s="575"/>
      <c r="M440" s="575"/>
      <c r="N440" s="575"/>
      <c r="O440" s="579"/>
      <c r="P440" s="579"/>
      <c r="Q440" s="575"/>
      <c r="R440" s="575"/>
      <c r="S440" s="575"/>
      <c r="T440" s="575"/>
      <c r="U440" s="579"/>
      <c r="V440" s="575"/>
      <c r="W440" s="575"/>
      <c r="X440" s="575"/>
      <c r="Y440" s="575"/>
      <c r="Z440" s="575"/>
      <c r="AA440" s="579"/>
      <c r="AB440" s="575"/>
      <c r="AC440" s="575"/>
      <c r="AD440" s="575"/>
      <c r="AE440" s="575"/>
      <c r="AF440" s="575"/>
      <c r="AG440" s="579"/>
      <c r="AH440" s="575"/>
      <c r="AI440" s="575"/>
      <c r="AJ440" s="575"/>
      <c r="AK440" s="575"/>
      <c r="AL440" s="575"/>
      <c r="AM440" s="579"/>
      <c r="AN440" s="575"/>
      <c r="AO440" s="575"/>
      <c r="AP440" s="575"/>
      <c r="AQ440" s="575"/>
      <c r="AR440" s="575"/>
      <c r="AS440" s="579"/>
      <c r="AT440" s="575"/>
      <c r="AU440" s="575"/>
      <c r="AV440" s="575"/>
      <c r="AW440" s="575"/>
      <c r="AX440" s="575"/>
      <c r="AY440" s="579"/>
      <c r="AZ440" s="575"/>
      <c r="BA440" s="575"/>
      <c r="BB440" s="575"/>
      <c r="BC440" s="575"/>
      <c r="BD440" s="575"/>
      <c r="BE440" s="579"/>
      <c r="BF440" s="575"/>
      <c r="BG440" s="575"/>
      <c r="BH440" s="575"/>
      <c r="BI440" s="575"/>
      <c r="BJ440" s="575"/>
      <c r="BK440" s="579"/>
      <c r="BL440" s="575"/>
      <c r="BM440" s="575"/>
      <c r="BN440" s="575"/>
      <c r="BO440" s="575"/>
      <c r="BP440" s="575"/>
      <c r="BQ440" s="579"/>
      <c r="BR440" s="575"/>
      <c r="BS440" s="575"/>
      <c r="BT440" s="575"/>
      <c r="BU440" s="575"/>
      <c r="BV440" s="575"/>
      <c r="BW440" s="579"/>
      <c r="BX440" s="267"/>
      <c r="BY440" s="267"/>
      <c r="BZ440" s="267"/>
      <c r="CA440" s="267"/>
      <c r="CB440" s="267"/>
      <c r="CC440" s="241"/>
      <c r="CD440" s="214"/>
      <c r="CE440" s="240"/>
      <c r="CF440" s="240"/>
      <c r="CG440" s="240"/>
      <c r="CH440" s="5"/>
    </row>
    <row r="441" spans="1:86" hidden="1" x14ac:dyDescent="0.2">
      <c r="A441" s="141"/>
      <c r="B441" s="141"/>
      <c r="C441" s="141"/>
      <c r="D441" s="142"/>
      <c r="E441" s="141"/>
      <c r="F441" s="712"/>
      <c r="G441" s="679"/>
      <c r="H441" s="635"/>
      <c r="I441" s="730"/>
      <c r="J441" s="579"/>
      <c r="K441" s="579"/>
      <c r="L441" s="575"/>
      <c r="M441" s="575"/>
      <c r="N441" s="575"/>
      <c r="O441" s="579"/>
      <c r="P441" s="579"/>
      <c r="Q441" s="575"/>
      <c r="R441" s="575"/>
      <c r="S441" s="575"/>
      <c r="T441" s="575"/>
      <c r="U441" s="579"/>
      <c r="V441" s="575"/>
      <c r="W441" s="575"/>
      <c r="X441" s="575"/>
      <c r="Y441" s="575"/>
      <c r="Z441" s="575"/>
      <c r="AA441" s="579"/>
      <c r="AB441" s="575"/>
      <c r="AC441" s="575"/>
      <c r="AD441" s="575"/>
      <c r="AE441" s="575"/>
      <c r="AF441" s="575"/>
      <c r="AG441" s="579"/>
      <c r="AH441" s="575"/>
      <c r="AI441" s="575"/>
      <c r="AJ441" s="575"/>
      <c r="AK441" s="575"/>
      <c r="AL441" s="575"/>
      <c r="AM441" s="579"/>
      <c r="AN441" s="575"/>
      <c r="AO441" s="575"/>
      <c r="AP441" s="575"/>
      <c r="AQ441" s="575"/>
      <c r="AR441" s="575"/>
      <c r="AS441" s="579"/>
      <c r="AT441" s="575"/>
      <c r="AU441" s="575"/>
      <c r="AV441" s="575"/>
      <c r="AW441" s="575"/>
      <c r="AX441" s="575"/>
      <c r="AY441" s="579"/>
      <c r="AZ441" s="575"/>
      <c r="BA441" s="575"/>
      <c r="BB441" s="575"/>
      <c r="BC441" s="575"/>
      <c r="BD441" s="575"/>
      <c r="BE441" s="579"/>
      <c r="BF441" s="575"/>
      <c r="BG441" s="575"/>
      <c r="BH441" s="575"/>
      <c r="BI441" s="575"/>
      <c r="BJ441" s="575"/>
      <c r="BK441" s="579"/>
      <c r="BL441" s="575"/>
      <c r="BM441" s="575"/>
      <c r="BN441" s="575"/>
      <c r="BO441" s="575"/>
      <c r="BP441" s="575"/>
      <c r="BQ441" s="579"/>
      <c r="BR441" s="575"/>
      <c r="BS441" s="575"/>
      <c r="BT441" s="575"/>
      <c r="BU441" s="575"/>
      <c r="BV441" s="575"/>
      <c r="BW441" s="579"/>
      <c r="BX441" s="267"/>
      <c r="BY441" s="267"/>
      <c r="BZ441" s="267"/>
      <c r="CA441" s="267"/>
      <c r="CB441" s="267"/>
      <c r="CC441" s="241"/>
      <c r="CD441" s="214"/>
      <c r="CE441" s="240"/>
      <c r="CF441" s="240"/>
      <c r="CG441" s="240"/>
      <c r="CH441" s="5"/>
    </row>
    <row r="442" spans="1:86" hidden="1" x14ac:dyDescent="0.2">
      <c r="A442" s="141"/>
      <c r="B442" s="141"/>
      <c r="C442" s="141"/>
      <c r="D442" s="142"/>
      <c r="E442" s="141"/>
      <c r="F442" s="712"/>
      <c r="G442" s="679"/>
      <c r="H442" s="635"/>
      <c r="I442" s="730"/>
      <c r="J442" s="579"/>
      <c r="K442" s="579"/>
      <c r="L442" s="575"/>
      <c r="M442" s="575"/>
      <c r="N442" s="575"/>
      <c r="O442" s="579"/>
      <c r="P442" s="579"/>
      <c r="Q442" s="575"/>
      <c r="R442" s="575"/>
      <c r="S442" s="575"/>
      <c r="T442" s="575"/>
      <c r="U442" s="579"/>
      <c r="V442" s="575"/>
      <c r="W442" s="575"/>
      <c r="X442" s="575"/>
      <c r="Y442" s="575"/>
      <c r="Z442" s="575"/>
      <c r="AA442" s="579"/>
      <c r="AB442" s="575"/>
      <c r="AC442" s="575"/>
      <c r="AD442" s="575"/>
      <c r="AE442" s="575"/>
      <c r="AF442" s="575"/>
      <c r="AG442" s="579"/>
      <c r="AH442" s="575"/>
      <c r="AI442" s="575"/>
      <c r="AJ442" s="575"/>
      <c r="AK442" s="575"/>
      <c r="AL442" s="575"/>
      <c r="AM442" s="579"/>
      <c r="AN442" s="575"/>
      <c r="AO442" s="575"/>
      <c r="AP442" s="575"/>
      <c r="AQ442" s="575"/>
      <c r="AR442" s="575"/>
      <c r="AS442" s="579"/>
      <c r="AT442" s="575"/>
      <c r="AU442" s="575"/>
      <c r="AV442" s="575"/>
      <c r="AW442" s="575"/>
      <c r="AX442" s="575"/>
      <c r="AY442" s="579"/>
      <c r="AZ442" s="575"/>
      <c r="BA442" s="575"/>
      <c r="BB442" s="575"/>
      <c r="BC442" s="575"/>
      <c r="BD442" s="575"/>
      <c r="BE442" s="579"/>
      <c r="BF442" s="575"/>
      <c r="BG442" s="575"/>
      <c r="BH442" s="575"/>
      <c r="BI442" s="575"/>
      <c r="BJ442" s="575"/>
      <c r="BK442" s="579"/>
      <c r="BL442" s="575"/>
      <c r="BM442" s="575"/>
      <c r="BN442" s="575"/>
      <c r="BO442" s="575"/>
      <c r="BP442" s="575"/>
      <c r="BQ442" s="579"/>
      <c r="BR442" s="575"/>
      <c r="BS442" s="575"/>
      <c r="BT442" s="575"/>
      <c r="BU442" s="575"/>
      <c r="BV442" s="575"/>
      <c r="BW442" s="579"/>
      <c r="BX442" s="267"/>
      <c r="BY442" s="267"/>
      <c r="BZ442" s="267"/>
      <c r="CA442" s="267"/>
      <c r="CB442" s="267"/>
      <c r="CC442" s="241"/>
      <c r="CD442" s="214"/>
      <c r="CE442" s="240"/>
      <c r="CF442" s="240"/>
      <c r="CG442" s="240"/>
      <c r="CH442" s="5"/>
    </row>
    <row r="443" spans="1:86" hidden="1" x14ac:dyDescent="0.2">
      <c r="A443" s="146"/>
      <c r="B443" s="146"/>
      <c r="C443" s="146"/>
      <c r="D443" s="147"/>
      <c r="E443" s="146"/>
      <c r="F443" s="717"/>
      <c r="G443" s="718"/>
      <c r="H443" s="642"/>
      <c r="I443" s="643"/>
      <c r="J443" s="579"/>
      <c r="K443" s="579"/>
      <c r="L443" s="575"/>
      <c r="M443" s="575"/>
      <c r="N443" s="575"/>
      <c r="O443" s="579"/>
      <c r="P443" s="579"/>
      <c r="Q443" s="575"/>
      <c r="R443" s="575"/>
      <c r="S443" s="575"/>
      <c r="T443" s="575"/>
      <c r="U443" s="579"/>
      <c r="V443" s="575"/>
      <c r="W443" s="575"/>
      <c r="X443" s="575"/>
      <c r="Y443" s="575"/>
      <c r="Z443" s="575"/>
      <c r="AA443" s="579"/>
      <c r="AB443" s="575"/>
      <c r="AC443" s="575"/>
      <c r="AD443" s="575"/>
      <c r="AE443" s="575"/>
      <c r="AF443" s="575"/>
      <c r="AG443" s="579"/>
      <c r="AH443" s="575"/>
      <c r="AI443" s="575"/>
      <c r="AJ443" s="575"/>
      <c r="AK443" s="575"/>
      <c r="AL443" s="575"/>
      <c r="AM443" s="579"/>
      <c r="AN443" s="575"/>
      <c r="AO443" s="575"/>
      <c r="AP443" s="575"/>
      <c r="AQ443" s="575"/>
      <c r="AR443" s="575"/>
      <c r="AS443" s="579"/>
      <c r="AT443" s="575"/>
      <c r="AU443" s="575"/>
      <c r="AV443" s="575"/>
      <c r="AW443" s="575"/>
      <c r="AX443" s="575"/>
      <c r="AY443" s="579"/>
      <c r="AZ443" s="575"/>
      <c r="BA443" s="575"/>
      <c r="BB443" s="575"/>
      <c r="BC443" s="575"/>
      <c r="BD443" s="575"/>
      <c r="BE443" s="579"/>
      <c r="BF443" s="575"/>
      <c r="BG443" s="575"/>
      <c r="BH443" s="575"/>
      <c r="BI443" s="575"/>
      <c r="BJ443" s="575"/>
      <c r="BK443" s="579"/>
      <c r="BL443" s="575"/>
      <c r="BM443" s="575"/>
      <c r="BN443" s="575"/>
      <c r="BO443" s="575"/>
      <c r="BP443" s="575"/>
      <c r="BQ443" s="579"/>
      <c r="BR443" s="575"/>
      <c r="BS443" s="575"/>
      <c r="BT443" s="575"/>
      <c r="BU443" s="575"/>
      <c r="BV443" s="575"/>
      <c r="BW443" s="579"/>
      <c r="BX443" s="267"/>
      <c r="BY443" s="267"/>
      <c r="BZ443" s="267"/>
      <c r="CA443" s="267"/>
      <c r="CB443" s="267"/>
      <c r="CC443" s="241"/>
      <c r="CD443" s="214"/>
      <c r="CE443" s="240"/>
      <c r="CF443" s="240"/>
      <c r="CG443" s="240"/>
      <c r="CH443" s="5"/>
    </row>
    <row r="444" spans="1:86" hidden="1" x14ac:dyDescent="0.2">
      <c r="A444" s="105"/>
      <c r="B444" s="105"/>
      <c r="C444" s="105"/>
      <c r="D444" s="107"/>
      <c r="E444" s="105"/>
      <c r="F444" s="677"/>
      <c r="G444" s="678"/>
      <c r="H444" s="731"/>
      <c r="I444" s="643"/>
      <c r="J444" s="579"/>
      <c r="K444" s="579"/>
      <c r="L444" s="575"/>
      <c r="M444" s="575"/>
      <c r="N444" s="575"/>
      <c r="O444" s="579"/>
      <c r="P444" s="579"/>
      <c r="Q444" s="575"/>
      <c r="R444" s="575"/>
      <c r="S444" s="575"/>
      <c r="T444" s="575"/>
      <c r="U444" s="579"/>
      <c r="V444" s="575"/>
      <c r="W444" s="575"/>
      <c r="X444" s="575"/>
      <c r="Y444" s="575"/>
      <c r="Z444" s="575"/>
      <c r="AA444" s="579"/>
      <c r="AB444" s="575"/>
      <c r="AC444" s="575"/>
      <c r="AD444" s="575"/>
      <c r="AE444" s="575"/>
      <c r="AF444" s="575"/>
      <c r="AG444" s="579"/>
      <c r="AH444" s="575"/>
      <c r="AI444" s="575"/>
      <c r="AJ444" s="575"/>
      <c r="AK444" s="575"/>
      <c r="AL444" s="575"/>
      <c r="AM444" s="579"/>
      <c r="AN444" s="575"/>
      <c r="AO444" s="575"/>
      <c r="AP444" s="575"/>
      <c r="AQ444" s="575"/>
      <c r="AR444" s="575"/>
      <c r="AS444" s="579"/>
      <c r="AT444" s="575"/>
      <c r="AU444" s="575"/>
      <c r="AV444" s="575"/>
      <c r="AW444" s="575"/>
      <c r="AX444" s="575"/>
      <c r="AY444" s="579"/>
      <c r="AZ444" s="575"/>
      <c r="BA444" s="575"/>
      <c r="BB444" s="575"/>
      <c r="BC444" s="575"/>
      <c r="BD444" s="575"/>
      <c r="BE444" s="579"/>
      <c r="BF444" s="575"/>
      <c r="BG444" s="575"/>
      <c r="BH444" s="575"/>
      <c r="BI444" s="575"/>
      <c r="BJ444" s="575"/>
      <c r="BK444" s="579"/>
      <c r="BL444" s="575"/>
      <c r="BM444" s="575"/>
      <c r="BN444" s="575"/>
      <c r="BO444" s="575"/>
      <c r="BP444" s="575"/>
      <c r="BQ444" s="579"/>
      <c r="BR444" s="575"/>
      <c r="BS444" s="575"/>
      <c r="BT444" s="575"/>
      <c r="BU444" s="575"/>
      <c r="BV444" s="575"/>
      <c r="BW444" s="579"/>
      <c r="BX444" s="267"/>
      <c r="BY444" s="267"/>
      <c r="BZ444" s="267"/>
      <c r="CA444" s="267"/>
      <c r="CB444" s="267"/>
      <c r="CC444" s="241"/>
      <c r="CD444" s="214"/>
      <c r="CE444" s="240"/>
      <c r="CF444" s="240"/>
      <c r="CG444" s="240"/>
      <c r="CH444" s="5"/>
    </row>
    <row r="445" spans="1:86" hidden="1" x14ac:dyDescent="0.2">
      <c r="A445" s="22"/>
      <c r="B445" s="22"/>
      <c r="C445" s="22"/>
      <c r="D445" s="28"/>
      <c r="E445" s="22"/>
      <c r="F445" s="602"/>
      <c r="G445" s="698"/>
      <c r="H445" s="600"/>
      <c r="I445" s="682"/>
      <c r="J445" s="579"/>
      <c r="K445" s="579"/>
      <c r="L445" s="575"/>
      <c r="M445" s="575"/>
      <c r="N445" s="575"/>
      <c r="O445" s="579"/>
      <c r="P445" s="579"/>
      <c r="Q445" s="575"/>
      <c r="R445" s="575"/>
      <c r="S445" s="575"/>
      <c r="T445" s="575"/>
      <c r="U445" s="579"/>
      <c r="V445" s="575"/>
      <c r="W445" s="575"/>
      <c r="X445" s="575"/>
      <c r="Y445" s="575"/>
      <c r="Z445" s="575"/>
      <c r="AA445" s="579"/>
      <c r="AB445" s="575"/>
      <c r="AC445" s="575"/>
      <c r="AD445" s="575"/>
      <c r="AE445" s="575"/>
      <c r="AF445" s="575"/>
      <c r="AG445" s="579"/>
      <c r="AH445" s="575"/>
      <c r="AI445" s="575"/>
      <c r="AJ445" s="575"/>
      <c r="AK445" s="575"/>
      <c r="AL445" s="575"/>
      <c r="AM445" s="579"/>
      <c r="AN445" s="575"/>
      <c r="AO445" s="575"/>
      <c r="AP445" s="575"/>
      <c r="AQ445" s="575"/>
      <c r="AR445" s="575"/>
      <c r="AS445" s="579"/>
      <c r="AT445" s="575"/>
      <c r="AU445" s="575"/>
      <c r="AV445" s="575"/>
      <c r="AW445" s="575"/>
      <c r="AX445" s="575"/>
      <c r="AY445" s="579"/>
      <c r="AZ445" s="575"/>
      <c r="BA445" s="575"/>
      <c r="BB445" s="575"/>
      <c r="BC445" s="575"/>
      <c r="BD445" s="575"/>
      <c r="BE445" s="579"/>
      <c r="BF445" s="575"/>
      <c r="BG445" s="575"/>
      <c r="BH445" s="575"/>
      <c r="BI445" s="575"/>
      <c r="BJ445" s="575"/>
      <c r="BK445" s="579"/>
      <c r="BL445" s="575"/>
      <c r="BM445" s="575"/>
      <c r="BN445" s="575"/>
      <c r="BO445" s="575"/>
      <c r="BP445" s="575"/>
      <c r="BQ445" s="579"/>
      <c r="BR445" s="575"/>
      <c r="BS445" s="575"/>
      <c r="BT445" s="575"/>
      <c r="BU445" s="575"/>
      <c r="BV445" s="575"/>
      <c r="BW445" s="579"/>
      <c r="BX445" s="267"/>
      <c r="BY445" s="267"/>
      <c r="BZ445" s="267"/>
      <c r="CA445" s="267"/>
      <c r="CB445" s="267"/>
      <c r="CC445" s="241"/>
      <c r="CD445" s="214"/>
      <c r="CE445" s="240"/>
      <c r="CF445" s="240"/>
      <c r="CG445" s="240"/>
      <c r="CH445" s="5"/>
    </row>
    <row r="446" spans="1:86" hidden="1" x14ac:dyDescent="0.2">
      <c r="A446" s="22"/>
      <c r="B446" s="22"/>
      <c r="C446" s="51"/>
      <c r="D446" s="23"/>
      <c r="E446" s="22"/>
      <c r="F446" s="597"/>
      <c r="G446" s="694"/>
      <c r="H446" s="600"/>
      <c r="I446" s="682"/>
      <c r="J446" s="579"/>
      <c r="K446" s="579"/>
      <c r="L446" s="575"/>
      <c r="M446" s="575"/>
      <c r="N446" s="575"/>
      <c r="O446" s="579"/>
      <c r="P446" s="579"/>
      <c r="Q446" s="575"/>
      <c r="R446" s="575"/>
      <c r="S446" s="575"/>
      <c r="T446" s="575"/>
      <c r="U446" s="579"/>
      <c r="V446" s="575"/>
      <c r="W446" s="575"/>
      <c r="X446" s="575"/>
      <c r="Y446" s="575"/>
      <c r="Z446" s="575"/>
      <c r="AA446" s="579"/>
      <c r="AB446" s="575"/>
      <c r="AC446" s="575"/>
      <c r="AD446" s="575"/>
      <c r="AE446" s="575"/>
      <c r="AF446" s="575"/>
      <c r="AG446" s="579"/>
      <c r="AH446" s="575"/>
      <c r="AI446" s="575"/>
      <c r="AJ446" s="575"/>
      <c r="AK446" s="575"/>
      <c r="AL446" s="575"/>
      <c r="AM446" s="579"/>
      <c r="AN446" s="575"/>
      <c r="AO446" s="575"/>
      <c r="AP446" s="575"/>
      <c r="AQ446" s="575"/>
      <c r="AR446" s="575"/>
      <c r="AS446" s="579"/>
      <c r="AT446" s="575"/>
      <c r="AU446" s="575"/>
      <c r="AV446" s="575"/>
      <c r="AW446" s="575"/>
      <c r="AX446" s="575"/>
      <c r="AY446" s="579"/>
      <c r="AZ446" s="575"/>
      <c r="BA446" s="575"/>
      <c r="BB446" s="575"/>
      <c r="BC446" s="575"/>
      <c r="BD446" s="575"/>
      <c r="BE446" s="579"/>
      <c r="BF446" s="575"/>
      <c r="BG446" s="575"/>
      <c r="BH446" s="575"/>
      <c r="BI446" s="575"/>
      <c r="BJ446" s="575"/>
      <c r="BK446" s="579"/>
      <c r="BL446" s="575"/>
      <c r="BM446" s="575"/>
      <c r="BN446" s="575"/>
      <c r="BO446" s="575"/>
      <c r="BP446" s="575"/>
      <c r="BQ446" s="579"/>
      <c r="BR446" s="575"/>
      <c r="BS446" s="575"/>
      <c r="BT446" s="575"/>
      <c r="BU446" s="575"/>
      <c r="BV446" s="575"/>
      <c r="BW446" s="579"/>
      <c r="BX446" s="267"/>
      <c r="BY446" s="267"/>
      <c r="BZ446" s="267"/>
      <c r="CA446" s="267"/>
      <c r="CB446" s="267"/>
      <c r="CC446" s="241"/>
      <c r="CD446" s="214"/>
      <c r="CE446" s="240"/>
      <c r="CF446" s="240"/>
      <c r="CG446" s="240"/>
      <c r="CH446" s="5"/>
    </row>
    <row r="447" spans="1:86" hidden="1" x14ac:dyDescent="0.2">
      <c r="A447" s="22"/>
      <c r="B447" s="22"/>
      <c r="C447" s="51"/>
      <c r="D447" s="121"/>
      <c r="E447" s="22"/>
      <c r="F447" s="597"/>
      <c r="G447" s="694"/>
      <c r="H447" s="600"/>
      <c r="I447" s="682"/>
      <c r="J447" s="579"/>
      <c r="K447" s="579"/>
      <c r="L447" s="575"/>
      <c r="M447" s="575"/>
      <c r="N447" s="575"/>
      <c r="O447" s="579"/>
      <c r="P447" s="579"/>
      <c r="Q447" s="575"/>
      <c r="R447" s="575"/>
      <c r="S447" s="575"/>
      <c r="T447" s="575"/>
      <c r="U447" s="579"/>
      <c r="V447" s="575"/>
      <c r="W447" s="575"/>
      <c r="X447" s="575"/>
      <c r="Y447" s="575"/>
      <c r="Z447" s="575"/>
      <c r="AA447" s="579"/>
      <c r="AB447" s="575"/>
      <c r="AC447" s="575"/>
      <c r="AD447" s="575"/>
      <c r="AE447" s="575"/>
      <c r="AF447" s="575"/>
      <c r="AG447" s="579"/>
      <c r="AH447" s="575"/>
      <c r="AI447" s="575"/>
      <c r="AJ447" s="575"/>
      <c r="AK447" s="575"/>
      <c r="AL447" s="575"/>
      <c r="AM447" s="579"/>
      <c r="AN447" s="575"/>
      <c r="AO447" s="575"/>
      <c r="AP447" s="575"/>
      <c r="AQ447" s="575"/>
      <c r="AR447" s="575"/>
      <c r="AS447" s="579"/>
      <c r="AT447" s="575"/>
      <c r="AU447" s="575"/>
      <c r="AV447" s="575"/>
      <c r="AW447" s="575"/>
      <c r="AX447" s="575"/>
      <c r="AY447" s="579"/>
      <c r="AZ447" s="575"/>
      <c r="BA447" s="575"/>
      <c r="BB447" s="575"/>
      <c r="BC447" s="575"/>
      <c r="BD447" s="575"/>
      <c r="BE447" s="579"/>
      <c r="BF447" s="575"/>
      <c r="BG447" s="575"/>
      <c r="BH447" s="575"/>
      <c r="BI447" s="575"/>
      <c r="BJ447" s="575"/>
      <c r="BK447" s="579"/>
      <c r="BL447" s="575"/>
      <c r="BM447" s="575"/>
      <c r="BN447" s="575"/>
      <c r="BO447" s="575"/>
      <c r="BP447" s="575"/>
      <c r="BQ447" s="579"/>
      <c r="BR447" s="575"/>
      <c r="BS447" s="575"/>
      <c r="BT447" s="575"/>
      <c r="BU447" s="575"/>
      <c r="BV447" s="575"/>
      <c r="BW447" s="579"/>
      <c r="BX447" s="267"/>
      <c r="BY447" s="267"/>
      <c r="BZ447" s="267"/>
      <c r="CA447" s="267"/>
      <c r="CB447" s="267"/>
      <c r="CC447" s="241"/>
      <c r="CD447" s="214"/>
      <c r="CE447" s="240"/>
      <c r="CF447" s="240"/>
      <c r="CG447" s="240"/>
      <c r="CH447" s="5"/>
    </row>
    <row r="448" spans="1:86" hidden="1" x14ac:dyDescent="0.2">
      <c r="A448" s="22"/>
      <c r="B448" s="22"/>
      <c r="C448" s="51"/>
      <c r="D448" s="33"/>
      <c r="E448" s="22"/>
      <c r="F448" s="597"/>
      <c r="G448" s="694"/>
      <c r="H448" s="645"/>
      <c r="I448" s="624"/>
      <c r="J448" s="579"/>
      <c r="K448" s="579"/>
      <c r="L448" s="575"/>
      <c r="M448" s="575"/>
      <c r="N448" s="575"/>
      <c r="O448" s="579"/>
      <c r="P448" s="579"/>
      <c r="Q448" s="575"/>
      <c r="R448" s="575"/>
      <c r="S448" s="575"/>
      <c r="T448" s="575"/>
      <c r="U448" s="579"/>
      <c r="V448" s="575"/>
      <c r="W448" s="575"/>
      <c r="X448" s="575"/>
      <c r="Y448" s="575"/>
      <c r="Z448" s="575"/>
      <c r="AA448" s="579"/>
      <c r="AB448" s="575"/>
      <c r="AC448" s="575"/>
      <c r="AD448" s="575"/>
      <c r="AE448" s="575"/>
      <c r="AF448" s="575"/>
      <c r="AG448" s="579"/>
      <c r="AH448" s="575"/>
      <c r="AI448" s="575"/>
      <c r="AJ448" s="575"/>
      <c r="AK448" s="575"/>
      <c r="AL448" s="575"/>
      <c r="AM448" s="579"/>
      <c r="AN448" s="575"/>
      <c r="AO448" s="575"/>
      <c r="AP448" s="575"/>
      <c r="AQ448" s="575"/>
      <c r="AR448" s="575"/>
      <c r="AS448" s="579"/>
      <c r="AT448" s="575"/>
      <c r="AU448" s="575"/>
      <c r="AV448" s="575"/>
      <c r="AW448" s="575"/>
      <c r="AX448" s="575"/>
      <c r="AY448" s="579"/>
      <c r="AZ448" s="575"/>
      <c r="BA448" s="575"/>
      <c r="BB448" s="575"/>
      <c r="BC448" s="575"/>
      <c r="BD448" s="575"/>
      <c r="BE448" s="579"/>
      <c r="BF448" s="575"/>
      <c r="BG448" s="575"/>
      <c r="BH448" s="575"/>
      <c r="BI448" s="575"/>
      <c r="BJ448" s="575"/>
      <c r="BK448" s="579"/>
      <c r="BL448" s="575"/>
      <c r="BM448" s="575"/>
      <c r="BN448" s="575"/>
      <c r="BO448" s="575"/>
      <c r="BP448" s="575"/>
      <c r="BQ448" s="579"/>
      <c r="BR448" s="575"/>
      <c r="BS448" s="575"/>
      <c r="BT448" s="575"/>
      <c r="BU448" s="575"/>
      <c r="BV448" s="575"/>
      <c r="BW448" s="579"/>
      <c r="BX448" s="267"/>
      <c r="BY448" s="267"/>
      <c r="BZ448" s="267"/>
      <c r="CA448" s="267"/>
      <c r="CB448" s="267"/>
      <c r="CC448" s="241"/>
      <c r="CD448" s="214"/>
      <c r="CE448" s="240"/>
      <c r="CF448" s="240"/>
      <c r="CG448" s="240"/>
      <c r="CH448" s="5"/>
    </row>
    <row r="449" spans="1:86" hidden="1" x14ac:dyDescent="0.2">
      <c r="A449" s="22"/>
      <c r="B449" s="22"/>
      <c r="C449" s="22"/>
      <c r="D449" s="34"/>
      <c r="E449" s="22"/>
      <c r="F449" s="607"/>
      <c r="G449" s="620"/>
      <c r="H449" s="609"/>
      <c r="I449" s="601"/>
      <c r="J449" s="579"/>
      <c r="K449" s="579"/>
      <c r="L449" s="575"/>
      <c r="M449" s="575"/>
      <c r="N449" s="579"/>
      <c r="O449" s="579"/>
      <c r="P449" s="579"/>
      <c r="Q449" s="575"/>
      <c r="R449" s="579"/>
      <c r="S449" s="575"/>
      <c r="T449" s="579"/>
      <c r="U449" s="579"/>
      <c r="V449" s="579"/>
      <c r="W449" s="575"/>
      <c r="X449" s="579"/>
      <c r="Y449" s="575"/>
      <c r="Z449" s="579"/>
      <c r="AA449" s="579"/>
      <c r="AB449" s="579"/>
      <c r="AC449" s="575"/>
      <c r="AD449" s="579"/>
      <c r="AE449" s="575"/>
      <c r="AF449" s="579"/>
      <c r="AG449" s="579"/>
      <c r="AH449" s="579"/>
      <c r="AI449" s="575"/>
      <c r="AJ449" s="579"/>
      <c r="AK449" s="575"/>
      <c r="AL449" s="579"/>
      <c r="AM449" s="579"/>
      <c r="AN449" s="579"/>
      <c r="AO449" s="575"/>
      <c r="AP449" s="579"/>
      <c r="AQ449" s="575"/>
      <c r="AR449" s="579"/>
      <c r="AS449" s="579"/>
      <c r="AT449" s="579"/>
      <c r="AU449" s="575"/>
      <c r="AV449" s="579"/>
      <c r="AW449" s="575"/>
      <c r="AX449" s="579"/>
      <c r="AY449" s="579"/>
      <c r="AZ449" s="579"/>
      <c r="BA449" s="575"/>
      <c r="BB449" s="579"/>
      <c r="BC449" s="575"/>
      <c r="BD449" s="579"/>
      <c r="BE449" s="579"/>
      <c r="BF449" s="579"/>
      <c r="BG449" s="575"/>
      <c r="BH449" s="579"/>
      <c r="BI449" s="575"/>
      <c r="BJ449" s="579"/>
      <c r="BK449" s="579"/>
      <c r="BL449" s="579"/>
      <c r="BM449" s="575"/>
      <c r="BN449" s="579"/>
      <c r="BO449" s="575"/>
      <c r="BP449" s="579"/>
      <c r="BQ449" s="579"/>
      <c r="BR449" s="579"/>
      <c r="BS449" s="575"/>
      <c r="BT449" s="579"/>
      <c r="BU449" s="575"/>
      <c r="BV449" s="579"/>
      <c r="BW449" s="579"/>
      <c r="BX449" s="268"/>
      <c r="BY449" s="267"/>
      <c r="BZ449" s="268"/>
      <c r="CA449" s="267"/>
      <c r="CB449" s="268"/>
      <c r="CC449" s="241"/>
      <c r="CD449" s="214"/>
      <c r="CE449" s="240"/>
      <c r="CF449" s="240"/>
      <c r="CG449" s="241"/>
      <c r="CH449" s="5"/>
    </row>
    <row r="450" spans="1:86" hidden="1" x14ac:dyDescent="0.2">
      <c r="A450" s="157"/>
      <c r="B450" s="105"/>
      <c r="C450" s="105"/>
      <c r="D450" s="107"/>
      <c r="E450" s="105"/>
      <c r="F450" s="677"/>
      <c r="G450" s="678"/>
      <c r="H450" s="661"/>
      <c r="I450" s="629"/>
      <c r="J450" s="629"/>
      <c r="K450" s="629"/>
      <c r="L450" s="629"/>
      <c r="M450" s="629"/>
      <c r="N450" s="629"/>
      <c r="O450" s="629"/>
      <c r="P450" s="629"/>
      <c r="Q450" s="629"/>
      <c r="R450" s="629"/>
      <c r="S450" s="629"/>
      <c r="T450" s="629"/>
      <c r="U450" s="629"/>
      <c r="V450" s="629"/>
      <c r="W450" s="629"/>
      <c r="X450" s="629"/>
      <c r="Y450" s="629"/>
      <c r="Z450" s="629"/>
      <c r="AA450" s="629"/>
      <c r="AB450" s="629"/>
      <c r="AC450" s="629"/>
      <c r="AD450" s="629"/>
      <c r="AE450" s="629"/>
      <c r="AF450" s="629"/>
      <c r="AG450" s="629"/>
      <c r="AH450" s="629"/>
      <c r="AI450" s="629"/>
      <c r="AJ450" s="629"/>
      <c r="AK450" s="629"/>
      <c r="AL450" s="629"/>
      <c r="AM450" s="629"/>
      <c r="AN450" s="629"/>
      <c r="AO450" s="629"/>
      <c r="AP450" s="629"/>
      <c r="AQ450" s="629"/>
      <c r="AR450" s="629"/>
      <c r="AS450" s="629"/>
      <c r="AT450" s="629"/>
      <c r="AU450" s="629"/>
      <c r="AV450" s="629"/>
      <c r="AW450" s="629"/>
      <c r="AX450" s="629"/>
      <c r="AY450" s="629"/>
      <c r="AZ450" s="629"/>
      <c r="BA450" s="629"/>
      <c r="BB450" s="629"/>
      <c r="BC450" s="629"/>
      <c r="BD450" s="629"/>
      <c r="BE450" s="629"/>
      <c r="BF450" s="629"/>
      <c r="BG450" s="629"/>
      <c r="BH450" s="629"/>
      <c r="BI450" s="629"/>
      <c r="BJ450" s="629"/>
      <c r="BK450" s="629"/>
      <c r="BL450" s="629"/>
      <c r="BM450" s="629"/>
      <c r="BN450" s="629"/>
      <c r="BO450" s="629"/>
      <c r="BP450" s="629"/>
      <c r="BQ450" s="629"/>
      <c r="BR450" s="629"/>
      <c r="BS450" s="629"/>
      <c r="BT450" s="629"/>
      <c r="BU450" s="629"/>
      <c r="BV450" s="629"/>
      <c r="BW450" s="629"/>
      <c r="BX450" s="269"/>
      <c r="BY450" s="269"/>
      <c r="BZ450" s="269"/>
      <c r="CA450" s="269"/>
      <c r="CB450" s="269"/>
      <c r="CC450" s="242"/>
      <c r="CD450" s="215"/>
      <c r="CE450" s="242"/>
      <c r="CF450" s="242"/>
      <c r="CG450" s="242"/>
      <c r="CH450" s="5"/>
    </row>
    <row r="451" spans="1:86" hidden="1" x14ac:dyDescent="0.2">
      <c r="A451" s="132"/>
      <c r="B451" s="7"/>
      <c r="C451" s="7"/>
      <c r="D451" s="56"/>
      <c r="E451" s="7"/>
      <c r="F451" s="626"/>
      <c r="G451" s="703"/>
      <c r="H451" s="631"/>
      <c r="I451" s="733"/>
      <c r="J451" s="579"/>
      <c r="K451" s="579"/>
      <c r="L451" s="575"/>
      <c r="M451" s="575"/>
      <c r="N451" s="575"/>
      <c r="O451" s="579"/>
      <c r="P451" s="579"/>
      <c r="Q451" s="575"/>
      <c r="R451" s="575"/>
      <c r="S451" s="575"/>
      <c r="T451" s="575"/>
      <c r="U451" s="579"/>
      <c r="V451" s="575"/>
      <c r="W451" s="575"/>
      <c r="X451" s="575"/>
      <c r="Y451" s="575"/>
      <c r="Z451" s="575"/>
      <c r="AA451" s="579"/>
      <c r="AB451" s="575"/>
      <c r="AC451" s="575"/>
      <c r="AD451" s="575"/>
      <c r="AE451" s="575"/>
      <c r="AF451" s="575"/>
      <c r="AG451" s="579"/>
      <c r="AH451" s="575"/>
      <c r="AI451" s="575"/>
      <c r="AJ451" s="575"/>
      <c r="AK451" s="575"/>
      <c r="AL451" s="575"/>
      <c r="AM451" s="579"/>
      <c r="AN451" s="575"/>
      <c r="AO451" s="575"/>
      <c r="AP451" s="575"/>
      <c r="AQ451" s="575"/>
      <c r="AR451" s="575"/>
      <c r="AS451" s="579"/>
      <c r="AT451" s="575"/>
      <c r="AU451" s="575"/>
      <c r="AV451" s="575"/>
      <c r="AW451" s="575"/>
      <c r="AX451" s="575"/>
      <c r="AY451" s="579"/>
      <c r="AZ451" s="575"/>
      <c r="BA451" s="575"/>
      <c r="BB451" s="575"/>
      <c r="BC451" s="575"/>
      <c r="BD451" s="575"/>
      <c r="BE451" s="579"/>
      <c r="BF451" s="575"/>
      <c r="BG451" s="575"/>
      <c r="BH451" s="575"/>
      <c r="BI451" s="575"/>
      <c r="BJ451" s="575"/>
      <c r="BK451" s="579"/>
      <c r="BL451" s="575"/>
      <c r="BM451" s="575"/>
      <c r="BN451" s="575"/>
      <c r="BO451" s="575"/>
      <c r="BP451" s="575"/>
      <c r="BQ451" s="579"/>
      <c r="BR451" s="575"/>
      <c r="BS451" s="575"/>
      <c r="BT451" s="575"/>
      <c r="BU451" s="575"/>
      <c r="BV451" s="575"/>
      <c r="BW451" s="579"/>
      <c r="BX451" s="267"/>
      <c r="BY451" s="267"/>
      <c r="BZ451" s="267"/>
      <c r="CA451" s="267"/>
      <c r="CB451" s="267"/>
      <c r="CC451" s="241"/>
      <c r="CD451" s="214"/>
      <c r="CE451" s="240"/>
      <c r="CF451" s="240"/>
      <c r="CG451" s="240"/>
      <c r="CH451" s="5"/>
    </row>
    <row r="452" spans="1:86" hidden="1" x14ac:dyDescent="0.2">
      <c r="A452" s="127"/>
      <c r="B452" s="11"/>
      <c r="C452" s="11"/>
      <c r="D452" s="64"/>
      <c r="E452" s="11"/>
      <c r="F452" s="634"/>
      <c r="G452" s="679"/>
      <c r="H452" s="635"/>
      <c r="I452" s="715"/>
      <c r="J452" s="579"/>
      <c r="K452" s="579"/>
      <c r="L452" s="575"/>
      <c r="M452" s="575"/>
      <c r="N452" s="575"/>
      <c r="O452" s="579"/>
      <c r="P452" s="579"/>
      <c r="Q452" s="575"/>
      <c r="R452" s="575"/>
      <c r="S452" s="575"/>
      <c r="T452" s="575"/>
      <c r="U452" s="579"/>
      <c r="V452" s="575"/>
      <c r="W452" s="575"/>
      <c r="X452" s="575"/>
      <c r="Y452" s="575"/>
      <c r="Z452" s="575"/>
      <c r="AA452" s="579"/>
      <c r="AB452" s="575"/>
      <c r="AC452" s="575"/>
      <c r="AD452" s="575"/>
      <c r="AE452" s="575"/>
      <c r="AF452" s="575"/>
      <c r="AG452" s="579"/>
      <c r="AH452" s="575"/>
      <c r="AI452" s="575"/>
      <c r="AJ452" s="575"/>
      <c r="AK452" s="575"/>
      <c r="AL452" s="575"/>
      <c r="AM452" s="579"/>
      <c r="AN452" s="575"/>
      <c r="AO452" s="575"/>
      <c r="AP452" s="575"/>
      <c r="AQ452" s="575"/>
      <c r="AR452" s="575"/>
      <c r="AS452" s="579"/>
      <c r="AT452" s="575"/>
      <c r="AU452" s="575"/>
      <c r="AV452" s="575"/>
      <c r="AW452" s="575"/>
      <c r="AX452" s="575"/>
      <c r="AY452" s="579"/>
      <c r="AZ452" s="575"/>
      <c r="BA452" s="575"/>
      <c r="BB452" s="575"/>
      <c r="BC452" s="575"/>
      <c r="BD452" s="575"/>
      <c r="BE452" s="579"/>
      <c r="BF452" s="575"/>
      <c r="BG452" s="575"/>
      <c r="BH452" s="575"/>
      <c r="BI452" s="575"/>
      <c r="BJ452" s="575"/>
      <c r="BK452" s="579"/>
      <c r="BL452" s="575"/>
      <c r="BM452" s="575"/>
      <c r="BN452" s="575"/>
      <c r="BO452" s="575"/>
      <c r="BP452" s="575"/>
      <c r="BQ452" s="579"/>
      <c r="BR452" s="575"/>
      <c r="BS452" s="575"/>
      <c r="BT452" s="575"/>
      <c r="BU452" s="575"/>
      <c r="BV452" s="575"/>
      <c r="BW452" s="579"/>
      <c r="BX452" s="267"/>
      <c r="BY452" s="267"/>
      <c r="BZ452" s="267"/>
      <c r="CA452" s="267"/>
      <c r="CB452" s="267"/>
      <c r="CC452" s="241"/>
      <c r="CD452" s="214"/>
      <c r="CE452" s="240"/>
      <c r="CF452" s="240"/>
      <c r="CG452" s="240"/>
      <c r="CH452" s="5"/>
    </row>
    <row r="453" spans="1:86" hidden="1" x14ac:dyDescent="0.2">
      <c r="A453" s="127"/>
      <c r="B453" s="11"/>
      <c r="C453" s="11"/>
      <c r="D453" s="64"/>
      <c r="E453" s="11"/>
      <c r="F453" s="634"/>
      <c r="G453" s="679"/>
      <c r="H453" s="639"/>
      <c r="I453" s="714"/>
      <c r="J453" s="579"/>
      <c r="K453" s="579"/>
      <c r="L453" s="575"/>
      <c r="M453" s="575"/>
      <c r="N453" s="575"/>
      <c r="O453" s="579"/>
      <c r="P453" s="579"/>
      <c r="Q453" s="575"/>
      <c r="R453" s="575"/>
      <c r="S453" s="575"/>
      <c r="T453" s="575"/>
      <c r="U453" s="579"/>
      <c r="V453" s="575"/>
      <c r="W453" s="575"/>
      <c r="X453" s="575"/>
      <c r="Y453" s="575"/>
      <c r="Z453" s="575"/>
      <c r="AA453" s="579"/>
      <c r="AB453" s="575"/>
      <c r="AC453" s="575"/>
      <c r="AD453" s="575"/>
      <c r="AE453" s="575"/>
      <c r="AF453" s="575"/>
      <c r="AG453" s="579"/>
      <c r="AH453" s="575"/>
      <c r="AI453" s="575"/>
      <c r="AJ453" s="575"/>
      <c r="AK453" s="575"/>
      <c r="AL453" s="575"/>
      <c r="AM453" s="579"/>
      <c r="AN453" s="575"/>
      <c r="AO453" s="575"/>
      <c r="AP453" s="575"/>
      <c r="AQ453" s="575"/>
      <c r="AR453" s="575"/>
      <c r="AS453" s="579"/>
      <c r="AT453" s="575"/>
      <c r="AU453" s="575"/>
      <c r="AV453" s="575"/>
      <c r="AW453" s="575"/>
      <c r="AX453" s="575"/>
      <c r="AY453" s="579"/>
      <c r="AZ453" s="575"/>
      <c r="BA453" s="575"/>
      <c r="BB453" s="575"/>
      <c r="BC453" s="575"/>
      <c r="BD453" s="575"/>
      <c r="BE453" s="579"/>
      <c r="BF453" s="575"/>
      <c r="BG453" s="575"/>
      <c r="BH453" s="575"/>
      <c r="BI453" s="575"/>
      <c r="BJ453" s="575"/>
      <c r="BK453" s="579"/>
      <c r="BL453" s="575"/>
      <c r="BM453" s="575"/>
      <c r="BN453" s="575"/>
      <c r="BO453" s="575"/>
      <c r="BP453" s="575"/>
      <c r="BQ453" s="579"/>
      <c r="BR453" s="575"/>
      <c r="BS453" s="575"/>
      <c r="BT453" s="575"/>
      <c r="BU453" s="575"/>
      <c r="BV453" s="575"/>
      <c r="BW453" s="579"/>
      <c r="BX453" s="267"/>
      <c r="BY453" s="267"/>
      <c r="BZ453" s="267"/>
      <c r="CA453" s="267"/>
      <c r="CB453" s="267"/>
      <c r="CC453" s="241"/>
      <c r="CD453" s="214"/>
      <c r="CE453" s="240"/>
      <c r="CF453" s="240"/>
      <c r="CG453" s="240"/>
      <c r="CH453" s="5"/>
    </row>
    <row r="454" spans="1:86" hidden="1" x14ac:dyDescent="0.2">
      <c r="A454" s="127"/>
      <c r="B454" s="11"/>
      <c r="C454" s="11"/>
      <c r="D454" s="64"/>
      <c r="E454" s="11"/>
      <c r="F454" s="634"/>
      <c r="G454" s="679"/>
      <c r="H454" s="639"/>
      <c r="I454" s="636"/>
      <c r="J454" s="579"/>
      <c r="K454" s="579"/>
      <c r="L454" s="575"/>
      <c r="M454" s="575"/>
      <c r="N454" s="575"/>
      <c r="O454" s="579"/>
      <c r="P454" s="579"/>
      <c r="Q454" s="575"/>
      <c r="R454" s="575"/>
      <c r="S454" s="575"/>
      <c r="T454" s="575"/>
      <c r="U454" s="579"/>
      <c r="V454" s="575"/>
      <c r="W454" s="575"/>
      <c r="X454" s="575"/>
      <c r="Y454" s="575"/>
      <c r="Z454" s="575"/>
      <c r="AA454" s="579"/>
      <c r="AB454" s="575"/>
      <c r="AC454" s="575"/>
      <c r="AD454" s="575"/>
      <c r="AE454" s="575"/>
      <c r="AF454" s="575"/>
      <c r="AG454" s="579"/>
      <c r="AH454" s="575"/>
      <c r="AI454" s="575"/>
      <c r="AJ454" s="575"/>
      <c r="AK454" s="575"/>
      <c r="AL454" s="575"/>
      <c r="AM454" s="579"/>
      <c r="AN454" s="575"/>
      <c r="AO454" s="575"/>
      <c r="AP454" s="575"/>
      <c r="AQ454" s="575"/>
      <c r="AR454" s="575"/>
      <c r="AS454" s="579"/>
      <c r="AT454" s="575"/>
      <c r="AU454" s="575"/>
      <c r="AV454" s="575"/>
      <c r="AW454" s="575"/>
      <c r="AX454" s="575"/>
      <c r="AY454" s="579"/>
      <c r="AZ454" s="575"/>
      <c r="BA454" s="575"/>
      <c r="BB454" s="575"/>
      <c r="BC454" s="575"/>
      <c r="BD454" s="575"/>
      <c r="BE454" s="579"/>
      <c r="BF454" s="575"/>
      <c r="BG454" s="575"/>
      <c r="BH454" s="575"/>
      <c r="BI454" s="575"/>
      <c r="BJ454" s="575"/>
      <c r="BK454" s="579"/>
      <c r="BL454" s="575"/>
      <c r="BM454" s="575"/>
      <c r="BN454" s="575"/>
      <c r="BO454" s="575"/>
      <c r="BP454" s="575"/>
      <c r="BQ454" s="579"/>
      <c r="BR454" s="575"/>
      <c r="BS454" s="575"/>
      <c r="BT454" s="575"/>
      <c r="BU454" s="575"/>
      <c r="BV454" s="575"/>
      <c r="BW454" s="579"/>
      <c r="BX454" s="267"/>
      <c r="BY454" s="267"/>
      <c r="BZ454" s="267"/>
      <c r="CA454" s="267"/>
      <c r="CB454" s="267"/>
      <c r="CC454" s="241"/>
      <c r="CD454" s="214"/>
      <c r="CE454" s="240"/>
      <c r="CF454" s="240"/>
      <c r="CG454" s="240"/>
      <c r="CH454" s="5"/>
    </row>
    <row r="455" spans="1:86" hidden="1" x14ac:dyDescent="0.2">
      <c r="A455" s="127"/>
      <c r="B455" s="11"/>
      <c r="C455" s="11"/>
      <c r="D455" s="64"/>
      <c r="E455" s="11"/>
      <c r="F455" s="634"/>
      <c r="G455" s="679"/>
      <c r="H455" s="635"/>
      <c r="I455" s="636"/>
      <c r="J455" s="579"/>
      <c r="K455" s="579"/>
      <c r="L455" s="575"/>
      <c r="M455" s="575"/>
      <c r="N455" s="575"/>
      <c r="O455" s="579"/>
      <c r="P455" s="579"/>
      <c r="Q455" s="575"/>
      <c r="R455" s="575"/>
      <c r="S455" s="575"/>
      <c r="T455" s="575"/>
      <c r="U455" s="579"/>
      <c r="V455" s="575"/>
      <c r="W455" s="575"/>
      <c r="X455" s="575"/>
      <c r="Y455" s="575"/>
      <c r="Z455" s="575"/>
      <c r="AA455" s="579"/>
      <c r="AB455" s="575"/>
      <c r="AC455" s="575"/>
      <c r="AD455" s="575"/>
      <c r="AE455" s="575"/>
      <c r="AF455" s="575"/>
      <c r="AG455" s="579"/>
      <c r="AH455" s="575"/>
      <c r="AI455" s="575"/>
      <c r="AJ455" s="575"/>
      <c r="AK455" s="575"/>
      <c r="AL455" s="575"/>
      <c r="AM455" s="579"/>
      <c r="AN455" s="575"/>
      <c r="AO455" s="575"/>
      <c r="AP455" s="575"/>
      <c r="AQ455" s="575"/>
      <c r="AR455" s="575"/>
      <c r="AS455" s="579"/>
      <c r="AT455" s="575"/>
      <c r="AU455" s="575"/>
      <c r="AV455" s="575"/>
      <c r="AW455" s="575"/>
      <c r="AX455" s="575"/>
      <c r="AY455" s="579"/>
      <c r="AZ455" s="575"/>
      <c r="BA455" s="575"/>
      <c r="BB455" s="575"/>
      <c r="BC455" s="575"/>
      <c r="BD455" s="575"/>
      <c r="BE455" s="579"/>
      <c r="BF455" s="575"/>
      <c r="BG455" s="575"/>
      <c r="BH455" s="575"/>
      <c r="BI455" s="575"/>
      <c r="BJ455" s="575"/>
      <c r="BK455" s="579"/>
      <c r="BL455" s="575"/>
      <c r="BM455" s="575"/>
      <c r="BN455" s="575"/>
      <c r="BO455" s="575"/>
      <c r="BP455" s="575"/>
      <c r="BQ455" s="579"/>
      <c r="BR455" s="575"/>
      <c r="BS455" s="575"/>
      <c r="BT455" s="575"/>
      <c r="BU455" s="575"/>
      <c r="BV455" s="575"/>
      <c r="BW455" s="579"/>
      <c r="BX455" s="267"/>
      <c r="BY455" s="267"/>
      <c r="BZ455" s="267"/>
      <c r="CA455" s="267"/>
      <c r="CB455" s="267"/>
      <c r="CC455" s="241"/>
      <c r="CD455" s="214"/>
      <c r="CE455" s="240"/>
      <c r="CF455" s="240"/>
      <c r="CG455" s="240"/>
      <c r="CH455" s="5"/>
    </row>
    <row r="456" spans="1:86" hidden="1" x14ac:dyDescent="0.2">
      <c r="A456" s="135"/>
      <c r="B456" s="17"/>
      <c r="C456" s="17"/>
      <c r="D456" s="71"/>
      <c r="E456" s="17"/>
      <c r="F456" s="641"/>
      <c r="G456" s="718"/>
      <c r="H456" s="642"/>
      <c r="I456" s="643"/>
      <c r="J456" s="579"/>
      <c r="K456" s="579"/>
      <c r="L456" s="575"/>
      <c r="M456" s="575"/>
      <c r="N456" s="575"/>
      <c r="O456" s="579"/>
      <c r="P456" s="579"/>
      <c r="Q456" s="575"/>
      <c r="R456" s="575"/>
      <c r="S456" s="575"/>
      <c r="T456" s="575"/>
      <c r="U456" s="579"/>
      <c r="V456" s="575"/>
      <c r="W456" s="575"/>
      <c r="X456" s="575"/>
      <c r="Y456" s="575"/>
      <c r="Z456" s="575"/>
      <c r="AA456" s="579"/>
      <c r="AB456" s="575"/>
      <c r="AC456" s="575"/>
      <c r="AD456" s="575"/>
      <c r="AE456" s="575"/>
      <c r="AF456" s="575"/>
      <c r="AG456" s="579"/>
      <c r="AH456" s="575"/>
      <c r="AI456" s="575"/>
      <c r="AJ456" s="575"/>
      <c r="AK456" s="575"/>
      <c r="AL456" s="575"/>
      <c r="AM456" s="579"/>
      <c r="AN456" s="575"/>
      <c r="AO456" s="575"/>
      <c r="AP456" s="575"/>
      <c r="AQ456" s="575"/>
      <c r="AR456" s="575"/>
      <c r="AS456" s="579"/>
      <c r="AT456" s="575"/>
      <c r="AU456" s="575"/>
      <c r="AV456" s="575"/>
      <c r="AW456" s="575"/>
      <c r="AX456" s="575"/>
      <c r="AY456" s="579"/>
      <c r="AZ456" s="575"/>
      <c r="BA456" s="575"/>
      <c r="BB456" s="575"/>
      <c r="BC456" s="575"/>
      <c r="BD456" s="575"/>
      <c r="BE456" s="579"/>
      <c r="BF456" s="575"/>
      <c r="BG456" s="575"/>
      <c r="BH456" s="575"/>
      <c r="BI456" s="575"/>
      <c r="BJ456" s="575"/>
      <c r="BK456" s="579"/>
      <c r="BL456" s="575"/>
      <c r="BM456" s="575"/>
      <c r="BN456" s="575"/>
      <c r="BO456" s="575"/>
      <c r="BP456" s="575"/>
      <c r="BQ456" s="579"/>
      <c r="BR456" s="575"/>
      <c r="BS456" s="575"/>
      <c r="BT456" s="575"/>
      <c r="BU456" s="575"/>
      <c r="BV456" s="575"/>
      <c r="BW456" s="579"/>
      <c r="BX456" s="267"/>
      <c r="BY456" s="267"/>
      <c r="BZ456" s="267"/>
      <c r="CA456" s="267"/>
      <c r="CB456" s="267"/>
      <c r="CC456" s="241"/>
      <c r="CD456" s="214"/>
      <c r="CE456" s="240"/>
      <c r="CF456" s="240"/>
      <c r="CG456" s="240"/>
      <c r="CH456" s="5"/>
    </row>
    <row r="457" spans="1:86" hidden="1" x14ac:dyDescent="0.2">
      <c r="A457" s="135"/>
      <c r="B457" s="17"/>
      <c r="C457" s="17"/>
      <c r="D457" s="71"/>
      <c r="E457" s="17"/>
      <c r="F457" s="641"/>
      <c r="G457" s="718"/>
      <c r="H457" s="642"/>
      <c r="I457" s="643"/>
      <c r="J457" s="579"/>
      <c r="K457" s="579"/>
      <c r="L457" s="575"/>
      <c r="M457" s="575"/>
      <c r="N457" s="575"/>
      <c r="O457" s="579"/>
      <c r="P457" s="579"/>
      <c r="Q457" s="575"/>
      <c r="R457" s="575"/>
      <c r="S457" s="575"/>
      <c r="T457" s="575"/>
      <c r="U457" s="579"/>
      <c r="V457" s="575"/>
      <c r="W457" s="575"/>
      <c r="X457" s="575"/>
      <c r="Y457" s="575"/>
      <c r="Z457" s="575"/>
      <c r="AA457" s="579"/>
      <c r="AB457" s="575"/>
      <c r="AC457" s="575"/>
      <c r="AD457" s="575"/>
      <c r="AE457" s="575"/>
      <c r="AF457" s="575"/>
      <c r="AG457" s="579"/>
      <c r="AH457" s="575"/>
      <c r="AI457" s="575"/>
      <c r="AJ457" s="575"/>
      <c r="AK457" s="575"/>
      <c r="AL457" s="575"/>
      <c r="AM457" s="579"/>
      <c r="AN457" s="575"/>
      <c r="AO457" s="575"/>
      <c r="AP457" s="575"/>
      <c r="AQ457" s="575"/>
      <c r="AR457" s="575"/>
      <c r="AS457" s="579"/>
      <c r="AT457" s="575"/>
      <c r="AU457" s="575"/>
      <c r="AV457" s="575"/>
      <c r="AW457" s="575"/>
      <c r="AX457" s="575"/>
      <c r="AY457" s="579"/>
      <c r="AZ457" s="575"/>
      <c r="BA457" s="575"/>
      <c r="BB457" s="575"/>
      <c r="BC457" s="575"/>
      <c r="BD457" s="575"/>
      <c r="BE457" s="579"/>
      <c r="BF457" s="575"/>
      <c r="BG457" s="575"/>
      <c r="BH457" s="575"/>
      <c r="BI457" s="575"/>
      <c r="BJ457" s="575"/>
      <c r="BK457" s="579"/>
      <c r="BL457" s="575"/>
      <c r="BM457" s="575"/>
      <c r="BN457" s="575"/>
      <c r="BO457" s="575"/>
      <c r="BP457" s="575"/>
      <c r="BQ457" s="579"/>
      <c r="BR457" s="575"/>
      <c r="BS457" s="575"/>
      <c r="BT457" s="575"/>
      <c r="BU457" s="575"/>
      <c r="BV457" s="575"/>
      <c r="BW457" s="579"/>
      <c r="BX457" s="267"/>
      <c r="BY457" s="267"/>
      <c r="BZ457" s="267"/>
      <c r="CA457" s="267"/>
      <c r="CB457" s="267"/>
      <c r="CC457" s="241"/>
      <c r="CD457" s="214"/>
      <c r="CE457" s="240"/>
      <c r="CF457" s="240"/>
      <c r="CG457" s="240"/>
      <c r="CH457" s="5"/>
    </row>
    <row r="458" spans="1:86" hidden="1" x14ac:dyDescent="0.2">
      <c r="A458" s="22"/>
      <c r="B458" s="22"/>
      <c r="C458" s="93"/>
      <c r="D458" s="34"/>
      <c r="E458" s="22"/>
      <c r="F458" s="607"/>
      <c r="G458" s="620"/>
      <c r="H458" s="600"/>
      <c r="I458" s="682"/>
      <c r="J458" s="579"/>
      <c r="K458" s="579"/>
      <c r="L458" s="575"/>
      <c r="M458" s="575"/>
      <c r="N458" s="575"/>
      <c r="O458" s="579"/>
      <c r="P458" s="579"/>
      <c r="Q458" s="575"/>
      <c r="R458" s="575"/>
      <c r="S458" s="575"/>
      <c r="T458" s="575"/>
      <c r="U458" s="579"/>
      <c r="V458" s="575"/>
      <c r="W458" s="575"/>
      <c r="X458" s="575"/>
      <c r="Y458" s="575"/>
      <c r="Z458" s="575"/>
      <c r="AA458" s="579"/>
      <c r="AB458" s="575"/>
      <c r="AC458" s="575"/>
      <c r="AD458" s="575"/>
      <c r="AE458" s="575"/>
      <c r="AF458" s="575"/>
      <c r="AG458" s="579"/>
      <c r="AH458" s="575"/>
      <c r="AI458" s="575"/>
      <c r="AJ458" s="575"/>
      <c r="AK458" s="575"/>
      <c r="AL458" s="575"/>
      <c r="AM458" s="579"/>
      <c r="AN458" s="575"/>
      <c r="AO458" s="575"/>
      <c r="AP458" s="575"/>
      <c r="AQ458" s="575"/>
      <c r="AR458" s="575"/>
      <c r="AS458" s="579"/>
      <c r="AT458" s="575"/>
      <c r="AU458" s="575"/>
      <c r="AV458" s="575"/>
      <c r="AW458" s="575"/>
      <c r="AX458" s="575"/>
      <c r="AY458" s="579"/>
      <c r="AZ458" s="575"/>
      <c r="BA458" s="575"/>
      <c r="BB458" s="575"/>
      <c r="BC458" s="575"/>
      <c r="BD458" s="575"/>
      <c r="BE458" s="579"/>
      <c r="BF458" s="575"/>
      <c r="BG458" s="575"/>
      <c r="BH458" s="575"/>
      <c r="BI458" s="575"/>
      <c r="BJ458" s="575"/>
      <c r="BK458" s="579"/>
      <c r="BL458" s="575"/>
      <c r="BM458" s="575"/>
      <c r="BN458" s="575"/>
      <c r="BO458" s="575"/>
      <c r="BP458" s="575"/>
      <c r="BQ458" s="579"/>
      <c r="BR458" s="575"/>
      <c r="BS458" s="575"/>
      <c r="BT458" s="575"/>
      <c r="BU458" s="575"/>
      <c r="BV458" s="575"/>
      <c r="BW458" s="579"/>
      <c r="BX458" s="267"/>
      <c r="BY458" s="267"/>
      <c r="BZ458" s="267"/>
      <c r="CA458" s="267"/>
      <c r="CB458" s="267"/>
      <c r="CC458" s="241"/>
      <c r="CD458" s="214"/>
      <c r="CE458" s="240"/>
      <c r="CF458" s="240"/>
      <c r="CG458" s="240"/>
      <c r="CH458" s="5"/>
    </row>
    <row r="459" spans="1:86" hidden="1" x14ac:dyDescent="0.2">
      <c r="A459" s="22"/>
      <c r="B459" s="22"/>
      <c r="C459" s="51"/>
      <c r="D459" s="34"/>
      <c r="E459" s="22"/>
      <c r="F459" s="607"/>
      <c r="G459" s="620"/>
      <c r="H459" s="600"/>
      <c r="I459" s="682"/>
      <c r="J459" s="579"/>
      <c r="K459" s="579"/>
      <c r="L459" s="575"/>
      <c r="M459" s="575"/>
      <c r="N459" s="575"/>
      <c r="O459" s="579"/>
      <c r="P459" s="579"/>
      <c r="Q459" s="575"/>
      <c r="R459" s="575"/>
      <c r="S459" s="575"/>
      <c r="T459" s="575"/>
      <c r="U459" s="579"/>
      <c r="V459" s="575"/>
      <c r="W459" s="575"/>
      <c r="X459" s="575"/>
      <c r="Y459" s="575"/>
      <c r="Z459" s="575"/>
      <c r="AA459" s="579"/>
      <c r="AB459" s="575"/>
      <c r="AC459" s="575"/>
      <c r="AD459" s="575"/>
      <c r="AE459" s="575"/>
      <c r="AF459" s="575"/>
      <c r="AG459" s="579"/>
      <c r="AH459" s="575"/>
      <c r="AI459" s="575"/>
      <c r="AJ459" s="575"/>
      <c r="AK459" s="575"/>
      <c r="AL459" s="575"/>
      <c r="AM459" s="579"/>
      <c r="AN459" s="575"/>
      <c r="AO459" s="575"/>
      <c r="AP459" s="575"/>
      <c r="AQ459" s="575"/>
      <c r="AR459" s="575"/>
      <c r="AS459" s="579"/>
      <c r="AT459" s="575"/>
      <c r="AU459" s="575"/>
      <c r="AV459" s="575"/>
      <c r="AW459" s="575"/>
      <c r="AX459" s="575"/>
      <c r="AY459" s="579"/>
      <c r="AZ459" s="575"/>
      <c r="BA459" s="575"/>
      <c r="BB459" s="575"/>
      <c r="BC459" s="575"/>
      <c r="BD459" s="575"/>
      <c r="BE459" s="579"/>
      <c r="BF459" s="575"/>
      <c r="BG459" s="575"/>
      <c r="BH459" s="575"/>
      <c r="BI459" s="575"/>
      <c r="BJ459" s="575"/>
      <c r="BK459" s="579"/>
      <c r="BL459" s="575"/>
      <c r="BM459" s="575"/>
      <c r="BN459" s="575"/>
      <c r="BO459" s="575"/>
      <c r="BP459" s="575"/>
      <c r="BQ459" s="579"/>
      <c r="BR459" s="575"/>
      <c r="BS459" s="575"/>
      <c r="BT459" s="575"/>
      <c r="BU459" s="575"/>
      <c r="BV459" s="575"/>
      <c r="BW459" s="579"/>
      <c r="BX459" s="267"/>
      <c r="BY459" s="267"/>
      <c r="BZ459" s="267"/>
      <c r="CA459" s="267"/>
      <c r="CB459" s="267"/>
      <c r="CC459" s="241"/>
      <c r="CD459" s="214"/>
      <c r="CE459" s="240"/>
      <c r="CF459" s="240"/>
      <c r="CG459" s="240"/>
      <c r="CH459" s="5"/>
    </row>
    <row r="460" spans="1:86" hidden="1" x14ac:dyDescent="0.2">
      <c r="A460" s="22"/>
      <c r="B460" s="22"/>
      <c r="C460" s="51"/>
      <c r="D460" s="35"/>
      <c r="E460" s="22"/>
      <c r="F460" s="607"/>
      <c r="G460" s="620"/>
      <c r="H460" s="600"/>
      <c r="I460" s="682"/>
      <c r="J460" s="579"/>
      <c r="K460" s="579"/>
      <c r="L460" s="575"/>
      <c r="M460" s="575"/>
      <c r="N460" s="575"/>
      <c r="O460" s="579"/>
      <c r="P460" s="579"/>
      <c r="Q460" s="575"/>
      <c r="R460" s="575"/>
      <c r="S460" s="575"/>
      <c r="T460" s="575"/>
      <c r="U460" s="579"/>
      <c r="V460" s="575"/>
      <c r="W460" s="575"/>
      <c r="X460" s="575"/>
      <c r="Y460" s="575"/>
      <c r="Z460" s="575"/>
      <c r="AA460" s="579"/>
      <c r="AB460" s="575"/>
      <c r="AC460" s="575"/>
      <c r="AD460" s="575"/>
      <c r="AE460" s="575"/>
      <c r="AF460" s="575"/>
      <c r="AG460" s="579"/>
      <c r="AH460" s="575"/>
      <c r="AI460" s="575"/>
      <c r="AJ460" s="575"/>
      <c r="AK460" s="575"/>
      <c r="AL460" s="575"/>
      <c r="AM460" s="579"/>
      <c r="AN460" s="575"/>
      <c r="AO460" s="575"/>
      <c r="AP460" s="575"/>
      <c r="AQ460" s="575"/>
      <c r="AR460" s="575"/>
      <c r="AS460" s="579"/>
      <c r="AT460" s="575"/>
      <c r="AU460" s="575"/>
      <c r="AV460" s="575"/>
      <c r="AW460" s="575"/>
      <c r="AX460" s="575"/>
      <c r="AY460" s="579"/>
      <c r="AZ460" s="575"/>
      <c r="BA460" s="575"/>
      <c r="BB460" s="575"/>
      <c r="BC460" s="575"/>
      <c r="BD460" s="575"/>
      <c r="BE460" s="579"/>
      <c r="BF460" s="575"/>
      <c r="BG460" s="575"/>
      <c r="BH460" s="575"/>
      <c r="BI460" s="575"/>
      <c r="BJ460" s="575"/>
      <c r="BK460" s="579"/>
      <c r="BL460" s="575"/>
      <c r="BM460" s="575"/>
      <c r="BN460" s="575"/>
      <c r="BO460" s="575"/>
      <c r="BP460" s="575"/>
      <c r="BQ460" s="579"/>
      <c r="BR460" s="575"/>
      <c r="BS460" s="575"/>
      <c r="BT460" s="575"/>
      <c r="BU460" s="575"/>
      <c r="BV460" s="575"/>
      <c r="BW460" s="579"/>
      <c r="BX460" s="267"/>
      <c r="BY460" s="267"/>
      <c r="BZ460" s="267"/>
      <c r="CA460" s="267"/>
      <c r="CB460" s="267"/>
      <c r="CC460" s="241"/>
      <c r="CD460" s="214"/>
      <c r="CE460" s="240"/>
      <c r="CF460" s="240"/>
      <c r="CG460" s="240"/>
      <c r="CH460" s="5"/>
    </row>
    <row r="461" spans="1:86" hidden="1" x14ac:dyDescent="0.2">
      <c r="A461" s="22"/>
      <c r="B461" s="22"/>
      <c r="C461" s="51"/>
      <c r="D461" s="33"/>
      <c r="E461" s="22"/>
      <c r="F461" s="607"/>
      <c r="G461" s="620"/>
      <c r="H461" s="645"/>
      <c r="I461" s="624"/>
      <c r="J461" s="579"/>
      <c r="K461" s="579"/>
      <c r="L461" s="575"/>
      <c r="M461" s="575"/>
      <c r="N461" s="575"/>
      <c r="O461" s="579"/>
      <c r="P461" s="579"/>
      <c r="Q461" s="575"/>
      <c r="R461" s="575"/>
      <c r="S461" s="575"/>
      <c r="T461" s="575"/>
      <c r="U461" s="579"/>
      <c r="V461" s="575"/>
      <c r="W461" s="575"/>
      <c r="X461" s="575"/>
      <c r="Y461" s="575"/>
      <c r="Z461" s="575"/>
      <c r="AA461" s="579"/>
      <c r="AB461" s="575"/>
      <c r="AC461" s="575"/>
      <c r="AD461" s="575"/>
      <c r="AE461" s="575"/>
      <c r="AF461" s="575"/>
      <c r="AG461" s="579"/>
      <c r="AH461" s="575"/>
      <c r="AI461" s="575"/>
      <c r="AJ461" s="575"/>
      <c r="AK461" s="575"/>
      <c r="AL461" s="575"/>
      <c r="AM461" s="579"/>
      <c r="AN461" s="575"/>
      <c r="AO461" s="575"/>
      <c r="AP461" s="575"/>
      <c r="AQ461" s="575"/>
      <c r="AR461" s="575"/>
      <c r="AS461" s="579"/>
      <c r="AT461" s="575"/>
      <c r="AU461" s="575"/>
      <c r="AV461" s="575"/>
      <c r="AW461" s="575"/>
      <c r="AX461" s="575"/>
      <c r="AY461" s="579"/>
      <c r="AZ461" s="575"/>
      <c r="BA461" s="575"/>
      <c r="BB461" s="575"/>
      <c r="BC461" s="575"/>
      <c r="BD461" s="575"/>
      <c r="BE461" s="579"/>
      <c r="BF461" s="575"/>
      <c r="BG461" s="575"/>
      <c r="BH461" s="575"/>
      <c r="BI461" s="575"/>
      <c r="BJ461" s="575"/>
      <c r="BK461" s="579"/>
      <c r="BL461" s="575"/>
      <c r="BM461" s="575"/>
      <c r="BN461" s="575"/>
      <c r="BO461" s="575"/>
      <c r="BP461" s="575"/>
      <c r="BQ461" s="579"/>
      <c r="BR461" s="575"/>
      <c r="BS461" s="575"/>
      <c r="BT461" s="575"/>
      <c r="BU461" s="575"/>
      <c r="BV461" s="575"/>
      <c r="BW461" s="579"/>
      <c r="BX461" s="267"/>
      <c r="BY461" s="267"/>
      <c r="BZ461" s="267"/>
      <c r="CA461" s="267"/>
      <c r="CB461" s="267"/>
      <c r="CC461" s="241"/>
      <c r="CD461" s="214"/>
      <c r="CE461" s="240"/>
      <c r="CF461" s="240"/>
      <c r="CG461" s="240"/>
      <c r="CH461" s="5"/>
    </row>
    <row r="462" spans="1:86" hidden="1" x14ac:dyDescent="0.2">
      <c r="A462" s="22"/>
      <c r="B462" s="22"/>
      <c r="C462" s="164"/>
      <c r="D462" s="44"/>
      <c r="E462" s="43"/>
      <c r="F462" s="616"/>
      <c r="G462" s="667"/>
      <c r="H462" s="735"/>
      <c r="I462" s="618"/>
      <c r="J462" s="579"/>
      <c r="K462" s="579"/>
      <c r="L462" s="575"/>
      <c r="M462" s="575"/>
      <c r="N462" s="579"/>
      <c r="O462" s="579"/>
      <c r="P462" s="579"/>
      <c r="Q462" s="575"/>
      <c r="R462" s="579"/>
      <c r="S462" s="575"/>
      <c r="T462" s="579"/>
      <c r="U462" s="579"/>
      <c r="V462" s="579"/>
      <c r="W462" s="575"/>
      <c r="X462" s="579"/>
      <c r="Y462" s="575"/>
      <c r="Z462" s="579"/>
      <c r="AA462" s="579"/>
      <c r="AB462" s="579"/>
      <c r="AC462" s="575"/>
      <c r="AD462" s="579"/>
      <c r="AE462" s="575"/>
      <c r="AF462" s="579"/>
      <c r="AG462" s="579"/>
      <c r="AH462" s="579"/>
      <c r="AI462" s="575"/>
      <c r="AJ462" s="579"/>
      <c r="AK462" s="575"/>
      <c r="AL462" s="579"/>
      <c r="AM462" s="579"/>
      <c r="AN462" s="579"/>
      <c r="AO462" s="575"/>
      <c r="AP462" s="579"/>
      <c r="AQ462" s="575"/>
      <c r="AR462" s="579"/>
      <c r="AS462" s="579"/>
      <c r="AT462" s="579"/>
      <c r="AU462" s="575"/>
      <c r="AV462" s="579"/>
      <c r="AW462" s="575"/>
      <c r="AX462" s="579"/>
      <c r="AY462" s="579"/>
      <c r="AZ462" s="579"/>
      <c r="BA462" s="575"/>
      <c r="BB462" s="579"/>
      <c r="BC462" s="575"/>
      <c r="BD462" s="579"/>
      <c r="BE462" s="579"/>
      <c r="BF462" s="579"/>
      <c r="BG462" s="575"/>
      <c r="BH462" s="579"/>
      <c r="BI462" s="575"/>
      <c r="BJ462" s="579"/>
      <c r="BK462" s="579"/>
      <c r="BL462" s="579"/>
      <c r="BM462" s="575"/>
      <c r="BN462" s="579"/>
      <c r="BO462" s="575"/>
      <c r="BP462" s="579"/>
      <c r="BQ462" s="579"/>
      <c r="BR462" s="579"/>
      <c r="BS462" s="575"/>
      <c r="BT462" s="579"/>
      <c r="BU462" s="575"/>
      <c r="BV462" s="579"/>
      <c r="BW462" s="579"/>
      <c r="BX462" s="268"/>
      <c r="BY462" s="267"/>
      <c r="BZ462" s="268"/>
      <c r="CA462" s="267"/>
      <c r="CB462" s="268"/>
      <c r="CC462" s="241"/>
      <c r="CD462" s="214"/>
      <c r="CE462" s="240"/>
      <c r="CF462" s="240"/>
      <c r="CG462" s="241"/>
      <c r="CH462" s="5"/>
    </row>
    <row r="463" spans="1:86" hidden="1" x14ac:dyDescent="0.2">
      <c r="A463" s="22"/>
      <c r="B463" s="22"/>
      <c r="C463" s="164"/>
      <c r="D463" s="44"/>
      <c r="E463" s="43"/>
      <c r="F463" s="616"/>
      <c r="G463" s="667"/>
      <c r="H463" s="609"/>
      <c r="I463" s="618"/>
      <c r="J463" s="579"/>
      <c r="K463" s="579"/>
      <c r="L463" s="575"/>
      <c r="M463" s="575"/>
      <c r="N463" s="579"/>
      <c r="O463" s="579"/>
      <c r="P463" s="579"/>
      <c r="Q463" s="575"/>
      <c r="R463" s="579"/>
      <c r="S463" s="575"/>
      <c r="T463" s="579"/>
      <c r="U463" s="579"/>
      <c r="V463" s="579"/>
      <c r="W463" s="575"/>
      <c r="X463" s="579"/>
      <c r="Y463" s="575"/>
      <c r="Z463" s="579"/>
      <c r="AA463" s="579"/>
      <c r="AB463" s="579"/>
      <c r="AC463" s="575"/>
      <c r="AD463" s="579"/>
      <c r="AE463" s="575"/>
      <c r="AF463" s="579"/>
      <c r="AG463" s="579"/>
      <c r="AH463" s="579"/>
      <c r="AI463" s="575"/>
      <c r="AJ463" s="579"/>
      <c r="AK463" s="575"/>
      <c r="AL463" s="579"/>
      <c r="AM463" s="579"/>
      <c r="AN463" s="579"/>
      <c r="AO463" s="575"/>
      <c r="AP463" s="579"/>
      <c r="AQ463" s="575"/>
      <c r="AR463" s="579"/>
      <c r="AS463" s="579"/>
      <c r="AT463" s="579"/>
      <c r="AU463" s="575"/>
      <c r="AV463" s="579"/>
      <c r="AW463" s="575"/>
      <c r="AX463" s="579"/>
      <c r="AY463" s="579"/>
      <c r="AZ463" s="579"/>
      <c r="BA463" s="575"/>
      <c r="BB463" s="579"/>
      <c r="BC463" s="575"/>
      <c r="BD463" s="579"/>
      <c r="BE463" s="579"/>
      <c r="BF463" s="579"/>
      <c r="BG463" s="575"/>
      <c r="BH463" s="579"/>
      <c r="BI463" s="575"/>
      <c r="BJ463" s="579"/>
      <c r="BK463" s="579"/>
      <c r="BL463" s="579"/>
      <c r="BM463" s="575"/>
      <c r="BN463" s="579"/>
      <c r="BO463" s="575"/>
      <c r="BP463" s="579"/>
      <c r="BQ463" s="579"/>
      <c r="BR463" s="579"/>
      <c r="BS463" s="575"/>
      <c r="BT463" s="579"/>
      <c r="BU463" s="575"/>
      <c r="BV463" s="579"/>
      <c r="BW463" s="579"/>
      <c r="BX463" s="268"/>
      <c r="BY463" s="267"/>
      <c r="BZ463" s="268"/>
      <c r="CA463" s="267"/>
      <c r="CB463" s="268"/>
      <c r="CC463" s="241"/>
      <c r="CD463" s="214"/>
      <c r="CE463" s="240"/>
      <c r="CF463" s="240"/>
      <c r="CG463" s="241"/>
      <c r="CH463" s="5"/>
    </row>
    <row r="464" spans="1:86" hidden="1" x14ac:dyDescent="0.2">
      <c r="A464" s="22"/>
      <c r="B464" s="22"/>
      <c r="C464" s="93"/>
      <c r="D464" s="34"/>
      <c r="E464" s="43"/>
      <c r="F464" s="607"/>
      <c r="G464" s="620"/>
      <c r="H464" s="609"/>
      <c r="I464" s="601"/>
      <c r="J464" s="579"/>
      <c r="K464" s="579"/>
      <c r="L464" s="575"/>
      <c r="M464" s="575"/>
      <c r="N464" s="579"/>
      <c r="O464" s="579"/>
      <c r="P464" s="579"/>
      <c r="Q464" s="575"/>
      <c r="R464" s="579"/>
      <c r="S464" s="575"/>
      <c r="T464" s="579"/>
      <c r="U464" s="579"/>
      <c r="V464" s="579"/>
      <c r="W464" s="575"/>
      <c r="X464" s="579"/>
      <c r="Y464" s="575"/>
      <c r="Z464" s="579"/>
      <c r="AA464" s="579"/>
      <c r="AB464" s="579"/>
      <c r="AC464" s="575"/>
      <c r="AD464" s="579"/>
      <c r="AE464" s="575"/>
      <c r="AF464" s="579"/>
      <c r="AG464" s="579"/>
      <c r="AH464" s="579"/>
      <c r="AI464" s="575"/>
      <c r="AJ464" s="579"/>
      <c r="AK464" s="575"/>
      <c r="AL464" s="579"/>
      <c r="AM464" s="579"/>
      <c r="AN464" s="579"/>
      <c r="AO464" s="575"/>
      <c r="AP464" s="579"/>
      <c r="AQ464" s="575"/>
      <c r="AR464" s="579"/>
      <c r="AS464" s="579"/>
      <c r="AT464" s="579"/>
      <c r="AU464" s="575"/>
      <c r="AV464" s="579"/>
      <c r="AW464" s="575"/>
      <c r="AX464" s="579"/>
      <c r="AY464" s="579"/>
      <c r="AZ464" s="579"/>
      <c r="BA464" s="575"/>
      <c r="BB464" s="579"/>
      <c r="BC464" s="575"/>
      <c r="BD464" s="579"/>
      <c r="BE464" s="579"/>
      <c r="BF464" s="579"/>
      <c r="BG464" s="575"/>
      <c r="BH464" s="579"/>
      <c r="BI464" s="575"/>
      <c r="BJ464" s="579"/>
      <c r="BK464" s="579"/>
      <c r="BL464" s="579"/>
      <c r="BM464" s="575"/>
      <c r="BN464" s="579"/>
      <c r="BO464" s="575"/>
      <c r="BP464" s="579"/>
      <c r="BQ464" s="579"/>
      <c r="BR464" s="579"/>
      <c r="BS464" s="575"/>
      <c r="BT464" s="579"/>
      <c r="BU464" s="575"/>
      <c r="BV464" s="579"/>
      <c r="BW464" s="579"/>
      <c r="BX464" s="268"/>
      <c r="BY464" s="267"/>
      <c r="BZ464" s="268"/>
      <c r="CA464" s="267"/>
      <c r="CB464" s="268"/>
      <c r="CC464" s="241"/>
      <c r="CD464" s="214"/>
      <c r="CE464" s="240"/>
      <c r="CF464" s="240"/>
      <c r="CG464" s="241"/>
      <c r="CH464" s="5"/>
    </row>
    <row r="465" spans="1:86" hidden="1" x14ac:dyDescent="0.2">
      <c r="A465" s="105"/>
      <c r="B465" s="105"/>
      <c r="C465" s="105"/>
      <c r="D465" s="106"/>
      <c r="E465" s="105"/>
      <c r="F465" s="677"/>
      <c r="G465" s="678"/>
      <c r="H465" s="661"/>
      <c r="I465" s="629"/>
      <c r="J465" s="629"/>
      <c r="K465" s="629"/>
      <c r="L465" s="629"/>
      <c r="M465" s="629"/>
      <c r="N465" s="629"/>
      <c r="O465" s="629"/>
      <c r="P465" s="629"/>
      <c r="Q465" s="629"/>
      <c r="R465" s="629"/>
      <c r="S465" s="629"/>
      <c r="T465" s="629"/>
      <c r="U465" s="629"/>
      <c r="V465" s="629"/>
      <c r="W465" s="629"/>
      <c r="X465" s="629"/>
      <c r="Y465" s="629"/>
      <c r="Z465" s="629"/>
      <c r="AA465" s="629"/>
      <c r="AB465" s="629"/>
      <c r="AC465" s="629"/>
      <c r="AD465" s="629"/>
      <c r="AE465" s="629"/>
      <c r="AF465" s="629"/>
      <c r="AG465" s="629"/>
      <c r="AH465" s="629"/>
      <c r="AI465" s="629"/>
      <c r="AJ465" s="629"/>
      <c r="AK465" s="629"/>
      <c r="AL465" s="629"/>
      <c r="AM465" s="629"/>
      <c r="AN465" s="629"/>
      <c r="AO465" s="629"/>
      <c r="AP465" s="629"/>
      <c r="AQ465" s="629"/>
      <c r="AR465" s="629"/>
      <c r="AS465" s="629"/>
      <c r="AT465" s="629"/>
      <c r="AU465" s="629"/>
      <c r="AV465" s="629"/>
      <c r="AW465" s="629"/>
      <c r="AX465" s="629"/>
      <c r="AY465" s="629"/>
      <c r="AZ465" s="629"/>
      <c r="BA465" s="629"/>
      <c r="BB465" s="629"/>
      <c r="BC465" s="629"/>
      <c r="BD465" s="629"/>
      <c r="BE465" s="629"/>
      <c r="BF465" s="629"/>
      <c r="BG465" s="629"/>
      <c r="BH465" s="629"/>
      <c r="BI465" s="629"/>
      <c r="BJ465" s="629"/>
      <c r="BK465" s="629"/>
      <c r="BL465" s="629"/>
      <c r="BM465" s="629"/>
      <c r="BN465" s="629"/>
      <c r="BO465" s="629"/>
      <c r="BP465" s="629"/>
      <c r="BQ465" s="629"/>
      <c r="BR465" s="629"/>
      <c r="BS465" s="629"/>
      <c r="BT465" s="629"/>
      <c r="BU465" s="629"/>
      <c r="BV465" s="629"/>
      <c r="BW465" s="629"/>
      <c r="BX465" s="269"/>
      <c r="BY465" s="269"/>
      <c r="BZ465" s="269"/>
      <c r="CA465" s="269"/>
      <c r="CB465" s="269"/>
      <c r="CC465" s="242"/>
      <c r="CD465" s="215"/>
      <c r="CE465" s="242"/>
      <c r="CF465" s="242"/>
      <c r="CG465" s="242"/>
      <c r="CH465" s="5"/>
    </row>
    <row r="466" spans="1:86" hidden="1" x14ac:dyDescent="0.2">
      <c r="A466" s="151"/>
      <c r="B466" s="151"/>
      <c r="C466" s="151"/>
      <c r="D466" s="106"/>
      <c r="E466" s="151"/>
      <c r="F466" s="676"/>
      <c r="G466" s="703"/>
      <c r="H466" s="631"/>
      <c r="I466" s="704"/>
      <c r="J466" s="579"/>
      <c r="K466" s="579"/>
      <c r="L466" s="575"/>
      <c r="M466" s="575"/>
      <c r="N466" s="575"/>
      <c r="O466" s="579"/>
      <c r="P466" s="579"/>
      <c r="Q466" s="575"/>
      <c r="R466" s="575"/>
      <c r="S466" s="575"/>
      <c r="T466" s="575"/>
      <c r="U466" s="579"/>
      <c r="V466" s="575"/>
      <c r="W466" s="575"/>
      <c r="X466" s="575"/>
      <c r="Y466" s="575"/>
      <c r="Z466" s="575"/>
      <c r="AA466" s="579"/>
      <c r="AB466" s="575"/>
      <c r="AC466" s="575"/>
      <c r="AD466" s="575"/>
      <c r="AE466" s="575"/>
      <c r="AF466" s="575"/>
      <c r="AG466" s="579"/>
      <c r="AH466" s="575"/>
      <c r="AI466" s="575"/>
      <c r="AJ466" s="575"/>
      <c r="AK466" s="575"/>
      <c r="AL466" s="575"/>
      <c r="AM466" s="579"/>
      <c r="AN466" s="575"/>
      <c r="AO466" s="575"/>
      <c r="AP466" s="575"/>
      <c r="AQ466" s="575"/>
      <c r="AR466" s="575"/>
      <c r="AS466" s="579"/>
      <c r="AT466" s="575"/>
      <c r="AU466" s="575"/>
      <c r="AV466" s="575"/>
      <c r="AW466" s="575"/>
      <c r="AX466" s="575"/>
      <c r="AY466" s="579"/>
      <c r="AZ466" s="575"/>
      <c r="BA466" s="575"/>
      <c r="BB466" s="575"/>
      <c r="BC466" s="575"/>
      <c r="BD466" s="575"/>
      <c r="BE466" s="579"/>
      <c r="BF466" s="575"/>
      <c r="BG466" s="575"/>
      <c r="BH466" s="575"/>
      <c r="BI466" s="575"/>
      <c r="BJ466" s="575"/>
      <c r="BK466" s="579"/>
      <c r="BL466" s="575"/>
      <c r="BM466" s="575"/>
      <c r="BN466" s="575"/>
      <c r="BO466" s="575"/>
      <c r="BP466" s="575"/>
      <c r="BQ466" s="579"/>
      <c r="BR466" s="575"/>
      <c r="BS466" s="575"/>
      <c r="BT466" s="575"/>
      <c r="BU466" s="575"/>
      <c r="BV466" s="575"/>
      <c r="BW466" s="579"/>
      <c r="BX466" s="267"/>
      <c r="BY466" s="267"/>
      <c r="BZ466" s="267"/>
      <c r="CA466" s="267"/>
      <c r="CB466" s="267"/>
      <c r="CC466" s="241"/>
      <c r="CD466" s="214"/>
      <c r="CE466" s="240"/>
      <c r="CF466" s="240"/>
      <c r="CG466" s="240"/>
      <c r="CH466" s="5"/>
    </row>
    <row r="467" spans="1:86" hidden="1" x14ac:dyDescent="0.2">
      <c r="A467" s="141"/>
      <c r="B467" s="141"/>
      <c r="C467" s="141"/>
      <c r="D467" s="142"/>
      <c r="E467" s="141"/>
      <c r="F467" s="712"/>
      <c r="G467" s="679"/>
      <c r="H467" s="635"/>
      <c r="I467" s="636"/>
      <c r="J467" s="579"/>
      <c r="K467" s="579"/>
      <c r="L467" s="575"/>
      <c r="M467" s="575"/>
      <c r="N467" s="575"/>
      <c r="O467" s="579"/>
      <c r="P467" s="579"/>
      <c r="Q467" s="575"/>
      <c r="R467" s="575"/>
      <c r="S467" s="575"/>
      <c r="T467" s="575"/>
      <c r="U467" s="579"/>
      <c r="V467" s="575"/>
      <c r="W467" s="575"/>
      <c r="X467" s="575"/>
      <c r="Y467" s="575"/>
      <c r="Z467" s="575"/>
      <c r="AA467" s="579"/>
      <c r="AB467" s="575"/>
      <c r="AC467" s="575"/>
      <c r="AD467" s="575"/>
      <c r="AE467" s="575"/>
      <c r="AF467" s="575"/>
      <c r="AG467" s="579"/>
      <c r="AH467" s="575"/>
      <c r="AI467" s="575"/>
      <c r="AJ467" s="575"/>
      <c r="AK467" s="575"/>
      <c r="AL467" s="575"/>
      <c r="AM467" s="579"/>
      <c r="AN467" s="575"/>
      <c r="AO467" s="575"/>
      <c r="AP467" s="575"/>
      <c r="AQ467" s="575"/>
      <c r="AR467" s="575"/>
      <c r="AS467" s="579"/>
      <c r="AT467" s="575"/>
      <c r="AU467" s="575"/>
      <c r="AV467" s="575"/>
      <c r="AW467" s="575"/>
      <c r="AX467" s="575"/>
      <c r="AY467" s="579"/>
      <c r="AZ467" s="575"/>
      <c r="BA467" s="575"/>
      <c r="BB467" s="575"/>
      <c r="BC467" s="575"/>
      <c r="BD467" s="575"/>
      <c r="BE467" s="579"/>
      <c r="BF467" s="575"/>
      <c r="BG467" s="575"/>
      <c r="BH467" s="575"/>
      <c r="BI467" s="575"/>
      <c r="BJ467" s="575"/>
      <c r="BK467" s="579"/>
      <c r="BL467" s="575"/>
      <c r="BM467" s="575"/>
      <c r="BN467" s="575"/>
      <c r="BO467" s="575"/>
      <c r="BP467" s="575"/>
      <c r="BQ467" s="579"/>
      <c r="BR467" s="575"/>
      <c r="BS467" s="575"/>
      <c r="BT467" s="575"/>
      <c r="BU467" s="575"/>
      <c r="BV467" s="575"/>
      <c r="BW467" s="579"/>
      <c r="BX467" s="267"/>
      <c r="BY467" s="267"/>
      <c r="BZ467" s="267"/>
      <c r="CA467" s="267"/>
      <c r="CB467" s="267"/>
      <c r="CC467" s="241"/>
      <c r="CD467" s="214"/>
      <c r="CE467" s="240"/>
      <c r="CF467" s="240"/>
      <c r="CG467" s="240"/>
      <c r="CH467" s="5"/>
    </row>
    <row r="468" spans="1:86" hidden="1" x14ac:dyDescent="0.2">
      <c r="A468" s="141"/>
      <c r="B468" s="141"/>
      <c r="C468" s="141"/>
      <c r="D468" s="142"/>
      <c r="E468" s="141"/>
      <c r="F468" s="712"/>
      <c r="G468" s="679"/>
      <c r="H468" s="639"/>
      <c r="I468" s="636"/>
      <c r="J468" s="579"/>
      <c r="K468" s="579"/>
      <c r="L468" s="575"/>
      <c r="M468" s="575"/>
      <c r="N468" s="575"/>
      <c r="O468" s="579"/>
      <c r="P468" s="579"/>
      <c r="Q468" s="575"/>
      <c r="R468" s="575"/>
      <c r="S468" s="575"/>
      <c r="T468" s="575"/>
      <c r="U468" s="579"/>
      <c r="V468" s="575"/>
      <c r="W468" s="575"/>
      <c r="X468" s="575"/>
      <c r="Y468" s="575"/>
      <c r="Z468" s="575"/>
      <c r="AA468" s="579"/>
      <c r="AB468" s="575"/>
      <c r="AC468" s="575"/>
      <c r="AD468" s="575"/>
      <c r="AE468" s="575"/>
      <c r="AF468" s="575"/>
      <c r="AG468" s="579"/>
      <c r="AH468" s="575"/>
      <c r="AI468" s="575"/>
      <c r="AJ468" s="575"/>
      <c r="AK468" s="575"/>
      <c r="AL468" s="575"/>
      <c r="AM468" s="579"/>
      <c r="AN468" s="575"/>
      <c r="AO468" s="575"/>
      <c r="AP468" s="575"/>
      <c r="AQ468" s="575"/>
      <c r="AR468" s="575"/>
      <c r="AS468" s="579"/>
      <c r="AT468" s="575"/>
      <c r="AU468" s="575"/>
      <c r="AV468" s="575"/>
      <c r="AW468" s="575"/>
      <c r="AX468" s="575"/>
      <c r="AY468" s="579"/>
      <c r="AZ468" s="575"/>
      <c r="BA468" s="575"/>
      <c r="BB468" s="575"/>
      <c r="BC468" s="575"/>
      <c r="BD468" s="575"/>
      <c r="BE468" s="579"/>
      <c r="BF468" s="575"/>
      <c r="BG468" s="575"/>
      <c r="BH468" s="575"/>
      <c r="BI468" s="575"/>
      <c r="BJ468" s="575"/>
      <c r="BK468" s="579"/>
      <c r="BL468" s="575"/>
      <c r="BM468" s="575"/>
      <c r="BN468" s="575"/>
      <c r="BO468" s="575"/>
      <c r="BP468" s="575"/>
      <c r="BQ468" s="579"/>
      <c r="BR468" s="575"/>
      <c r="BS468" s="575"/>
      <c r="BT468" s="575"/>
      <c r="BU468" s="575"/>
      <c r="BV468" s="575"/>
      <c r="BW468" s="579"/>
      <c r="BX468" s="267"/>
      <c r="BY468" s="267"/>
      <c r="BZ468" s="267"/>
      <c r="CA468" s="267"/>
      <c r="CB468" s="267"/>
      <c r="CC468" s="241"/>
      <c r="CD468" s="214"/>
      <c r="CE468" s="240"/>
      <c r="CF468" s="240"/>
      <c r="CG468" s="240"/>
      <c r="CH468" s="5"/>
    </row>
    <row r="469" spans="1:86" hidden="1" x14ac:dyDescent="0.2">
      <c r="A469" s="141"/>
      <c r="B469" s="141"/>
      <c r="C469" s="141"/>
      <c r="D469" s="142"/>
      <c r="E469" s="141"/>
      <c r="F469" s="712"/>
      <c r="G469" s="679"/>
      <c r="H469" s="639"/>
      <c r="I469" s="636"/>
      <c r="J469" s="579"/>
      <c r="K469" s="579"/>
      <c r="L469" s="575"/>
      <c r="M469" s="575"/>
      <c r="N469" s="575"/>
      <c r="O469" s="579"/>
      <c r="P469" s="579"/>
      <c r="Q469" s="575"/>
      <c r="R469" s="575"/>
      <c r="S469" s="575"/>
      <c r="T469" s="575"/>
      <c r="U469" s="579"/>
      <c r="V469" s="575"/>
      <c r="W469" s="575"/>
      <c r="X469" s="575"/>
      <c r="Y469" s="575"/>
      <c r="Z469" s="575"/>
      <c r="AA469" s="579"/>
      <c r="AB469" s="575"/>
      <c r="AC469" s="575"/>
      <c r="AD469" s="575"/>
      <c r="AE469" s="575"/>
      <c r="AF469" s="575"/>
      <c r="AG469" s="579"/>
      <c r="AH469" s="575"/>
      <c r="AI469" s="575"/>
      <c r="AJ469" s="575"/>
      <c r="AK469" s="575"/>
      <c r="AL469" s="575"/>
      <c r="AM469" s="579"/>
      <c r="AN469" s="575"/>
      <c r="AO469" s="575"/>
      <c r="AP469" s="575"/>
      <c r="AQ469" s="575"/>
      <c r="AR469" s="575"/>
      <c r="AS469" s="579"/>
      <c r="AT469" s="575"/>
      <c r="AU469" s="575"/>
      <c r="AV469" s="575"/>
      <c r="AW469" s="575"/>
      <c r="AX469" s="575"/>
      <c r="AY469" s="579"/>
      <c r="AZ469" s="575"/>
      <c r="BA469" s="575"/>
      <c r="BB469" s="575"/>
      <c r="BC469" s="575"/>
      <c r="BD469" s="575"/>
      <c r="BE469" s="579"/>
      <c r="BF469" s="575"/>
      <c r="BG469" s="575"/>
      <c r="BH469" s="575"/>
      <c r="BI469" s="575"/>
      <c r="BJ469" s="575"/>
      <c r="BK469" s="579"/>
      <c r="BL469" s="575"/>
      <c r="BM469" s="575"/>
      <c r="BN469" s="575"/>
      <c r="BO469" s="575"/>
      <c r="BP469" s="575"/>
      <c r="BQ469" s="579"/>
      <c r="BR469" s="575"/>
      <c r="BS469" s="575"/>
      <c r="BT469" s="575"/>
      <c r="BU469" s="575"/>
      <c r="BV469" s="575"/>
      <c r="BW469" s="579"/>
      <c r="BX469" s="267"/>
      <c r="BY469" s="267"/>
      <c r="BZ469" s="267"/>
      <c r="CA469" s="267"/>
      <c r="CB469" s="267"/>
      <c r="CC469" s="241"/>
      <c r="CD469" s="214"/>
      <c r="CE469" s="240"/>
      <c r="CF469" s="240"/>
      <c r="CG469" s="240"/>
      <c r="CH469" s="5"/>
    </row>
    <row r="470" spans="1:86" hidden="1" x14ac:dyDescent="0.2">
      <c r="A470" s="141"/>
      <c r="B470" s="141"/>
      <c r="C470" s="141"/>
      <c r="D470" s="142"/>
      <c r="E470" s="141"/>
      <c r="F470" s="712"/>
      <c r="G470" s="679"/>
      <c r="H470" s="635"/>
      <c r="I470" s="636"/>
      <c r="J470" s="579"/>
      <c r="K470" s="579"/>
      <c r="L470" s="575"/>
      <c r="M470" s="575"/>
      <c r="N470" s="575"/>
      <c r="O470" s="579"/>
      <c r="P470" s="579"/>
      <c r="Q470" s="575"/>
      <c r="R470" s="575"/>
      <c r="S470" s="575"/>
      <c r="T470" s="575"/>
      <c r="U470" s="579"/>
      <c r="V470" s="575"/>
      <c r="W470" s="575"/>
      <c r="X470" s="575"/>
      <c r="Y470" s="575"/>
      <c r="Z470" s="575"/>
      <c r="AA470" s="579"/>
      <c r="AB470" s="575"/>
      <c r="AC470" s="575"/>
      <c r="AD470" s="575"/>
      <c r="AE470" s="575"/>
      <c r="AF470" s="575"/>
      <c r="AG470" s="579"/>
      <c r="AH470" s="575"/>
      <c r="AI470" s="575"/>
      <c r="AJ470" s="575"/>
      <c r="AK470" s="575"/>
      <c r="AL470" s="575"/>
      <c r="AM470" s="579"/>
      <c r="AN470" s="575"/>
      <c r="AO470" s="575"/>
      <c r="AP470" s="575"/>
      <c r="AQ470" s="575"/>
      <c r="AR470" s="575"/>
      <c r="AS470" s="579"/>
      <c r="AT470" s="575"/>
      <c r="AU470" s="575"/>
      <c r="AV470" s="575"/>
      <c r="AW470" s="575"/>
      <c r="AX470" s="575"/>
      <c r="AY470" s="579"/>
      <c r="AZ470" s="575"/>
      <c r="BA470" s="575"/>
      <c r="BB470" s="575"/>
      <c r="BC470" s="575"/>
      <c r="BD470" s="575"/>
      <c r="BE470" s="579"/>
      <c r="BF470" s="575"/>
      <c r="BG470" s="575"/>
      <c r="BH470" s="575"/>
      <c r="BI470" s="575"/>
      <c r="BJ470" s="575"/>
      <c r="BK470" s="579"/>
      <c r="BL470" s="575"/>
      <c r="BM470" s="575"/>
      <c r="BN470" s="575"/>
      <c r="BO470" s="575"/>
      <c r="BP470" s="575"/>
      <c r="BQ470" s="579"/>
      <c r="BR470" s="575"/>
      <c r="BS470" s="575"/>
      <c r="BT470" s="575"/>
      <c r="BU470" s="575"/>
      <c r="BV470" s="575"/>
      <c r="BW470" s="579"/>
      <c r="BX470" s="267"/>
      <c r="BY470" s="267"/>
      <c r="BZ470" s="267"/>
      <c r="CA470" s="267"/>
      <c r="CB470" s="267"/>
      <c r="CC470" s="241"/>
      <c r="CD470" s="214"/>
      <c r="CE470" s="240"/>
      <c r="CF470" s="240"/>
      <c r="CG470" s="240"/>
      <c r="CH470" s="5"/>
    </row>
    <row r="471" spans="1:86" hidden="1" x14ac:dyDescent="0.2">
      <c r="A471" s="146"/>
      <c r="B471" s="146"/>
      <c r="C471" s="146"/>
      <c r="D471" s="147"/>
      <c r="E471" s="146"/>
      <c r="F471" s="717"/>
      <c r="G471" s="718"/>
      <c r="H471" s="642"/>
      <c r="I471" s="643"/>
      <c r="J471" s="579"/>
      <c r="K471" s="579"/>
      <c r="L471" s="575"/>
      <c r="M471" s="575"/>
      <c r="N471" s="575"/>
      <c r="O471" s="579"/>
      <c r="P471" s="579"/>
      <c r="Q471" s="575"/>
      <c r="R471" s="575"/>
      <c r="S471" s="575"/>
      <c r="T471" s="575"/>
      <c r="U471" s="579"/>
      <c r="V471" s="575"/>
      <c r="W471" s="575"/>
      <c r="X471" s="575"/>
      <c r="Y471" s="575"/>
      <c r="Z471" s="575"/>
      <c r="AA471" s="579"/>
      <c r="AB471" s="575"/>
      <c r="AC471" s="575"/>
      <c r="AD471" s="575"/>
      <c r="AE471" s="575"/>
      <c r="AF471" s="575"/>
      <c r="AG471" s="579"/>
      <c r="AH471" s="575"/>
      <c r="AI471" s="575"/>
      <c r="AJ471" s="575"/>
      <c r="AK471" s="575"/>
      <c r="AL471" s="575"/>
      <c r="AM471" s="579"/>
      <c r="AN471" s="575"/>
      <c r="AO471" s="575"/>
      <c r="AP471" s="575"/>
      <c r="AQ471" s="575"/>
      <c r="AR471" s="575"/>
      <c r="AS471" s="579"/>
      <c r="AT471" s="575"/>
      <c r="AU471" s="575"/>
      <c r="AV471" s="575"/>
      <c r="AW471" s="575"/>
      <c r="AX471" s="575"/>
      <c r="AY471" s="579"/>
      <c r="AZ471" s="575"/>
      <c r="BA471" s="575"/>
      <c r="BB471" s="575"/>
      <c r="BC471" s="575"/>
      <c r="BD471" s="575"/>
      <c r="BE471" s="579"/>
      <c r="BF471" s="575"/>
      <c r="BG471" s="575"/>
      <c r="BH471" s="575"/>
      <c r="BI471" s="575"/>
      <c r="BJ471" s="575"/>
      <c r="BK471" s="579"/>
      <c r="BL471" s="575"/>
      <c r="BM471" s="575"/>
      <c r="BN471" s="575"/>
      <c r="BO471" s="575"/>
      <c r="BP471" s="575"/>
      <c r="BQ471" s="579"/>
      <c r="BR471" s="575"/>
      <c r="BS471" s="575"/>
      <c r="BT471" s="575"/>
      <c r="BU471" s="575"/>
      <c r="BV471" s="575"/>
      <c r="BW471" s="579"/>
      <c r="BX471" s="267"/>
      <c r="BY471" s="267"/>
      <c r="BZ471" s="267"/>
      <c r="CA471" s="267"/>
      <c r="CB471" s="267"/>
      <c r="CC471" s="241"/>
      <c r="CD471" s="214"/>
      <c r="CE471" s="240"/>
      <c r="CF471" s="240"/>
      <c r="CG471" s="240"/>
      <c r="CH471" s="5"/>
    </row>
    <row r="472" spans="1:86" hidden="1" x14ac:dyDescent="0.2">
      <c r="A472" s="146"/>
      <c r="B472" s="146"/>
      <c r="C472" s="146"/>
      <c r="D472" s="147"/>
      <c r="E472" s="146"/>
      <c r="F472" s="717"/>
      <c r="G472" s="718"/>
      <c r="H472" s="642"/>
      <c r="I472" s="643"/>
      <c r="J472" s="579"/>
      <c r="K472" s="579"/>
      <c r="L472" s="575"/>
      <c r="M472" s="575"/>
      <c r="N472" s="575"/>
      <c r="O472" s="579"/>
      <c r="P472" s="579"/>
      <c r="Q472" s="575"/>
      <c r="R472" s="575"/>
      <c r="S472" s="575"/>
      <c r="T472" s="575"/>
      <c r="U472" s="579"/>
      <c r="V472" s="575"/>
      <c r="W472" s="575"/>
      <c r="X472" s="575"/>
      <c r="Y472" s="575"/>
      <c r="Z472" s="575"/>
      <c r="AA472" s="579"/>
      <c r="AB472" s="575"/>
      <c r="AC472" s="575"/>
      <c r="AD472" s="575"/>
      <c r="AE472" s="575"/>
      <c r="AF472" s="575"/>
      <c r="AG472" s="579"/>
      <c r="AH472" s="575"/>
      <c r="AI472" s="575"/>
      <c r="AJ472" s="575"/>
      <c r="AK472" s="575"/>
      <c r="AL472" s="575"/>
      <c r="AM472" s="579"/>
      <c r="AN472" s="575"/>
      <c r="AO472" s="575"/>
      <c r="AP472" s="575"/>
      <c r="AQ472" s="575"/>
      <c r="AR472" s="575"/>
      <c r="AS472" s="579"/>
      <c r="AT472" s="575"/>
      <c r="AU472" s="575"/>
      <c r="AV472" s="575"/>
      <c r="AW472" s="575"/>
      <c r="AX472" s="575"/>
      <c r="AY472" s="579"/>
      <c r="AZ472" s="575"/>
      <c r="BA472" s="575"/>
      <c r="BB472" s="575"/>
      <c r="BC472" s="575"/>
      <c r="BD472" s="575"/>
      <c r="BE472" s="579"/>
      <c r="BF472" s="575"/>
      <c r="BG472" s="575"/>
      <c r="BH472" s="575"/>
      <c r="BI472" s="575"/>
      <c r="BJ472" s="575"/>
      <c r="BK472" s="579"/>
      <c r="BL472" s="575"/>
      <c r="BM472" s="575"/>
      <c r="BN472" s="575"/>
      <c r="BO472" s="575"/>
      <c r="BP472" s="575"/>
      <c r="BQ472" s="579"/>
      <c r="BR472" s="575"/>
      <c r="BS472" s="575"/>
      <c r="BT472" s="575"/>
      <c r="BU472" s="575"/>
      <c r="BV472" s="575"/>
      <c r="BW472" s="579"/>
      <c r="BX472" s="267"/>
      <c r="BY472" s="267"/>
      <c r="BZ472" s="267"/>
      <c r="CA472" s="267"/>
      <c r="CB472" s="267"/>
      <c r="CC472" s="241"/>
      <c r="CD472" s="214"/>
      <c r="CE472" s="240"/>
      <c r="CF472" s="240"/>
      <c r="CG472" s="240"/>
      <c r="CH472" s="5"/>
    </row>
    <row r="473" spans="1:86" hidden="1" x14ac:dyDescent="0.2">
      <c r="A473" s="166"/>
      <c r="B473" s="146"/>
      <c r="C473" s="146"/>
      <c r="D473" s="147"/>
      <c r="E473" s="146"/>
      <c r="F473" s="717"/>
      <c r="G473" s="718"/>
      <c r="H473" s="642"/>
      <c r="I473" s="643"/>
      <c r="J473" s="579"/>
      <c r="K473" s="579"/>
      <c r="L473" s="575"/>
      <c r="M473" s="575"/>
      <c r="N473" s="575"/>
      <c r="O473" s="579"/>
      <c r="P473" s="579"/>
      <c r="Q473" s="575"/>
      <c r="R473" s="575"/>
      <c r="S473" s="575"/>
      <c r="T473" s="575"/>
      <c r="U473" s="579"/>
      <c r="V473" s="575"/>
      <c r="W473" s="575"/>
      <c r="X473" s="575"/>
      <c r="Y473" s="575"/>
      <c r="Z473" s="575"/>
      <c r="AA473" s="579"/>
      <c r="AB473" s="575"/>
      <c r="AC473" s="575"/>
      <c r="AD473" s="575"/>
      <c r="AE473" s="575"/>
      <c r="AF473" s="575"/>
      <c r="AG473" s="579"/>
      <c r="AH473" s="575"/>
      <c r="AI473" s="575"/>
      <c r="AJ473" s="575"/>
      <c r="AK473" s="575"/>
      <c r="AL473" s="575"/>
      <c r="AM473" s="579"/>
      <c r="AN473" s="575"/>
      <c r="AO473" s="575"/>
      <c r="AP473" s="575"/>
      <c r="AQ473" s="575"/>
      <c r="AR473" s="575"/>
      <c r="AS473" s="579"/>
      <c r="AT473" s="575"/>
      <c r="AU473" s="575"/>
      <c r="AV473" s="575"/>
      <c r="AW473" s="575"/>
      <c r="AX473" s="575"/>
      <c r="AY473" s="579"/>
      <c r="AZ473" s="575"/>
      <c r="BA473" s="575"/>
      <c r="BB473" s="575"/>
      <c r="BC473" s="575"/>
      <c r="BD473" s="575"/>
      <c r="BE473" s="579"/>
      <c r="BF473" s="575"/>
      <c r="BG473" s="575"/>
      <c r="BH473" s="575"/>
      <c r="BI473" s="575"/>
      <c r="BJ473" s="575"/>
      <c r="BK473" s="579"/>
      <c r="BL473" s="575"/>
      <c r="BM473" s="575"/>
      <c r="BN473" s="575"/>
      <c r="BO473" s="575"/>
      <c r="BP473" s="575"/>
      <c r="BQ473" s="579"/>
      <c r="BR473" s="575"/>
      <c r="BS473" s="575"/>
      <c r="BT473" s="575"/>
      <c r="BU473" s="575"/>
      <c r="BV473" s="575"/>
      <c r="BW473" s="579"/>
      <c r="BX473" s="267"/>
      <c r="BY473" s="267"/>
      <c r="BZ473" s="267"/>
      <c r="CA473" s="267"/>
      <c r="CB473" s="267"/>
      <c r="CC473" s="241"/>
      <c r="CD473" s="214"/>
      <c r="CE473" s="240"/>
      <c r="CF473" s="240"/>
      <c r="CG473" s="240"/>
      <c r="CH473" s="5"/>
    </row>
    <row r="474" spans="1:86" hidden="1" x14ac:dyDescent="0.2">
      <c r="A474" s="22"/>
      <c r="B474" s="22"/>
      <c r="C474" s="22"/>
      <c r="D474" s="28"/>
      <c r="E474" s="22"/>
      <c r="F474" s="602"/>
      <c r="G474" s="698"/>
      <c r="H474" s="600"/>
      <c r="I474" s="682"/>
      <c r="J474" s="579"/>
      <c r="K474" s="579"/>
      <c r="L474" s="575"/>
      <c r="M474" s="575"/>
      <c r="N474" s="575"/>
      <c r="O474" s="579"/>
      <c r="P474" s="579"/>
      <c r="Q474" s="575"/>
      <c r="R474" s="575"/>
      <c r="S474" s="575"/>
      <c r="T474" s="575"/>
      <c r="U474" s="579"/>
      <c r="V474" s="575"/>
      <c r="W474" s="575"/>
      <c r="X474" s="575"/>
      <c r="Y474" s="575"/>
      <c r="Z474" s="575"/>
      <c r="AA474" s="579"/>
      <c r="AB474" s="575"/>
      <c r="AC474" s="575"/>
      <c r="AD474" s="575"/>
      <c r="AE474" s="575"/>
      <c r="AF474" s="575"/>
      <c r="AG474" s="579"/>
      <c r="AH474" s="575"/>
      <c r="AI474" s="575"/>
      <c r="AJ474" s="575"/>
      <c r="AK474" s="575"/>
      <c r="AL474" s="575"/>
      <c r="AM474" s="579"/>
      <c r="AN474" s="575"/>
      <c r="AO474" s="575"/>
      <c r="AP474" s="575"/>
      <c r="AQ474" s="575"/>
      <c r="AR474" s="575"/>
      <c r="AS474" s="579"/>
      <c r="AT474" s="575"/>
      <c r="AU474" s="575"/>
      <c r="AV474" s="575"/>
      <c r="AW474" s="575"/>
      <c r="AX474" s="575"/>
      <c r="AY474" s="579"/>
      <c r="AZ474" s="575"/>
      <c r="BA474" s="575"/>
      <c r="BB474" s="575"/>
      <c r="BC474" s="575"/>
      <c r="BD474" s="575"/>
      <c r="BE474" s="579"/>
      <c r="BF474" s="575"/>
      <c r="BG474" s="575"/>
      <c r="BH474" s="575"/>
      <c r="BI474" s="575"/>
      <c r="BJ474" s="575"/>
      <c r="BK474" s="579"/>
      <c r="BL474" s="575"/>
      <c r="BM474" s="575"/>
      <c r="BN474" s="575"/>
      <c r="BO474" s="575"/>
      <c r="BP474" s="575"/>
      <c r="BQ474" s="579"/>
      <c r="BR474" s="575"/>
      <c r="BS474" s="575"/>
      <c r="BT474" s="575"/>
      <c r="BU474" s="575"/>
      <c r="BV474" s="575"/>
      <c r="BW474" s="579"/>
      <c r="BX474" s="267"/>
      <c r="BY474" s="267"/>
      <c r="BZ474" s="267"/>
      <c r="CA474" s="267"/>
      <c r="CB474" s="267"/>
      <c r="CC474" s="241"/>
      <c r="CD474" s="214"/>
      <c r="CE474" s="240"/>
      <c r="CF474" s="240"/>
      <c r="CG474" s="240"/>
      <c r="CH474" s="5"/>
    </row>
    <row r="475" spans="1:86" hidden="1" x14ac:dyDescent="0.2">
      <c r="A475" s="22"/>
      <c r="B475" s="22"/>
      <c r="C475" s="51"/>
      <c r="D475" s="23"/>
      <c r="E475" s="22"/>
      <c r="F475" s="597"/>
      <c r="G475" s="694"/>
      <c r="H475" s="600"/>
      <c r="I475" s="682"/>
      <c r="J475" s="579"/>
      <c r="K475" s="579"/>
      <c r="L475" s="575"/>
      <c r="M475" s="575"/>
      <c r="N475" s="575"/>
      <c r="O475" s="579"/>
      <c r="P475" s="579"/>
      <c r="Q475" s="575"/>
      <c r="R475" s="575"/>
      <c r="S475" s="575"/>
      <c r="T475" s="575"/>
      <c r="U475" s="579"/>
      <c r="V475" s="575"/>
      <c r="W475" s="575"/>
      <c r="X475" s="575"/>
      <c r="Y475" s="575"/>
      <c r="Z475" s="575"/>
      <c r="AA475" s="579"/>
      <c r="AB475" s="575"/>
      <c r="AC475" s="575"/>
      <c r="AD475" s="575"/>
      <c r="AE475" s="575"/>
      <c r="AF475" s="575"/>
      <c r="AG475" s="579"/>
      <c r="AH475" s="575"/>
      <c r="AI475" s="575"/>
      <c r="AJ475" s="575"/>
      <c r="AK475" s="575"/>
      <c r="AL475" s="575"/>
      <c r="AM475" s="579"/>
      <c r="AN475" s="575"/>
      <c r="AO475" s="575"/>
      <c r="AP475" s="575"/>
      <c r="AQ475" s="575"/>
      <c r="AR475" s="575"/>
      <c r="AS475" s="579"/>
      <c r="AT475" s="575"/>
      <c r="AU475" s="575"/>
      <c r="AV475" s="575"/>
      <c r="AW475" s="575"/>
      <c r="AX475" s="575"/>
      <c r="AY475" s="579"/>
      <c r="AZ475" s="575"/>
      <c r="BA475" s="575"/>
      <c r="BB475" s="575"/>
      <c r="BC475" s="575"/>
      <c r="BD475" s="575"/>
      <c r="BE475" s="579"/>
      <c r="BF475" s="575"/>
      <c r="BG475" s="575"/>
      <c r="BH475" s="575"/>
      <c r="BI475" s="575"/>
      <c r="BJ475" s="575"/>
      <c r="BK475" s="579"/>
      <c r="BL475" s="575"/>
      <c r="BM475" s="575"/>
      <c r="BN475" s="575"/>
      <c r="BO475" s="575"/>
      <c r="BP475" s="575"/>
      <c r="BQ475" s="579"/>
      <c r="BR475" s="575"/>
      <c r="BS475" s="575"/>
      <c r="BT475" s="575"/>
      <c r="BU475" s="575"/>
      <c r="BV475" s="575"/>
      <c r="BW475" s="579"/>
      <c r="BX475" s="267"/>
      <c r="BY475" s="267"/>
      <c r="BZ475" s="267"/>
      <c r="CA475" s="267"/>
      <c r="CB475" s="267"/>
      <c r="CC475" s="241"/>
      <c r="CD475" s="214"/>
      <c r="CE475" s="240"/>
      <c r="CF475" s="240"/>
      <c r="CG475" s="240"/>
      <c r="CH475" s="5"/>
    </row>
    <row r="476" spans="1:86" hidden="1" x14ac:dyDescent="0.2">
      <c r="A476" s="22"/>
      <c r="B476" s="22"/>
      <c r="C476" s="51"/>
      <c r="D476" s="121"/>
      <c r="E476" s="22"/>
      <c r="F476" s="597"/>
      <c r="G476" s="694"/>
      <c r="H476" s="600"/>
      <c r="I476" s="682"/>
      <c r="J476" s="579"/>
      <c r="K476" s="579"/>
      <c r="L476" s="575"/>
      <c r="M476" s="575"/>
      <c r="N476" s="575"/>
      <c r="O476" s="579"/>
      <c r="P476" s="579"/>
      <c r="Q476" s="575"/>
      <c r="R476" s="575"/>
      <c r="S476" s="575"/>
      <c r="T476" s="575"/>
      <c r="U476" s="579"/>
      <c r="V476" s="575"/>
      <c r="W476" s="575"/>
      <c r="X476" s="575"/>
      <c r="Y476" s="575"/>
      <c r="Z476" s="575"/>
      <c r="AA476" s="579"/>
      <c r="AB476" s="575"/>
      <c r="AC476" s="575"/>
      <c r="AD476" s="575"/>
      <c r="AE476" s="575"/>
      <c r="AF476" s="575"/>
      <c r="AG476" s="579"/>
      <c r="AH476" s="575"/>
      <c r="AI476" s="575"/>
      <c r="AJ476" s="575"/>
      <c r="AK476" s="575"/>
      <c r="AL476" s="575"/>
      <c r="AM476" s="579"/>
      <c r="AN476" s="575"/>
      <c r="AO476" s="575"/>
      <c r="AP476" s="575"/>
      <c r="AQ476" s="575"/>
      <c r="AR476" s="575"/>
      <c r="AS476" s="579"/>
      <c r="AT476" s="575"/>
      <c r="AU476" s="575"/>
      <c r="AV476" s="575"/>
      <c r="AW476" s="575"/>
      <c r="AX476" s="575"/>
      <c r="AY476" s="579"/>
      <c r="AZ476" s="575"/>
      <c r="BA476" s="575"/>
      <c r="BB476" s="575"/>
      <c r="BC476" s="575"/>
      <c r="BD476" s="575"/>
      <c r="BE476" s="579"/>
      <c r="BF476" s="575"/>
      <c r="BG476" s="575"/>
      <c r="BH476" s="575"/>
      <c r="BI476" s="575"/>
      <c r="BJ476" s="575"/>
      <c r="BK476" s="579"/>
      <c r="BL476" s="575"/>
      <c r="BM476" s="575"/>
      <c r="BN476" s="575"/>
      <c r="BO476" s="575"/>
      <c r="BP476" s="575"/>
      <c r="BQ476" s="579"/>
      <c r="BR476" s="575"/>
      <c r="BS476" s="575"/>
      <c r="BT476" s="575"/>
      <c r="BU476" s="575"/>
      <c r="BV476" s="575"/>
      <c r="BW476" s="579"/>
      <c r="BX476" s="267"/>
      <c r="BY476" s="267"/>
      <c r="BZ476" s="267"/>
      <c r="CA476" s="267"/>
      <c r="CB476" s="267"/>
      <c r="CC476" s="241"/>
      <c r="CD476" s="214"/>
      <c r="CE476" s="240"/>
      <c r="CF476" s="240"/>
      <c r="CG476" s="240"/>
      <c r="CH476" s="5"/>
    </row>
    <row r="477" spans="1:86" hidden="1" x14ac:dyDescent="0.2">
      <c r="A477" s="22"/>
      <c r="B477" s="22"/>
      <c r="C477" s="51"/>
      <c r="D477" s="33"/>
      <c r="E477" s="22"/>
      <c r="F477" s="597"/>
      <c r="G477" s="694"/>
      <c r="H477" s="645"/>
      <c r="I477" s="624"/>
      <c r="J477" s="579"/>
      <c r="K477" s="579"/>
      <c r="L477" s="575"/>
      <c r="M477" s="575"/>
      <c r="N477" s="575"/>
      <c r="O477" s="579"/>
      <c r="P477" s="579"/>
      <c r="Q477" s="575"/>
      <c r="R477" s="575"/>
      <c r="S477" s="575"/>
      <c r="T477" s="575"/>
      <c r="U477" s="579"/>
      <c r="V477" s="575"/>
      <c r="W477" s="575"/>
      <c r="X477" s="575"/>
      <c r="Y477" s="575"/>
      <c r="Z477" s="575"/>
      <c r="AA477" s="579"/>
      <c r="AB477" s="575"/>
      <c r="AC477" s="575"/>
      <c r="AD477" s="575"/>
      <c r="AE477" s="575"/>
      <c r="AF477" s="575"/>
      <c r="AG477" s="579"/>
      <c r="AH477" s="575"/>
      <c r="AI477" s="575"/>
      <c r="AJ477" s="575"/>
      <c r="AK477" s="575"/>
      <c r="AL477" s="575"/>
      <c r="AM477" s="579"/>
      <c r="AN477" s="575"/>
      <c r="AO477" s="575"/>
      <c r="AP477" s="575"/>
      <c r="AQ477" s="575"/>
      <c r="AR477" s="575"/>
      <c r="AS477" s="579"/>
      <c r="AT477" s="575"/>
      <c r="AU477" s="575"/>
      <c r="AV477" s="575"/>
      <c r="AW477" s="575"/>
      <c r="AX477" s="575"/>
      <c r="AY477" s="579"/>
      <c r="AZ477" s="575"/>
      <c r="BA477" s="575"/>
      <c r="BB477" s="575"/>
      <c r="BC477" s="575"/>
      <c r="BD477" s="575"/>
      <c r="BE477" s="579"/>
      <c r="BF477" s="575"/>
      <c r="BG477" s="575"/>
      <c r="BH477" s="575"/>
      <c r="BI477" s="575"/>
      <c r="BJ477" s="575"/>
      <c r="BK477" s="579"/>
      <c r="BL477" s="575"/>
      <c r="BM477" s="575"/>
      <c r="BN477" s="575"/>
      <c r="BO477" s="575"/>
      <c r="BP477" s="575"/>
      <c r="BQ477" s="579"/>
      <c r="BR477" s="575"/>
      <c r="BS477" s="575"/>
      <c r="BT477" s="575"/>
      <c r="BU477" s="575"/>
      <c r="BV477" s="575"/>
      <c r="BW477" s="579"/>
      <c r="BX477" s="267"/>
      <c r="BY477" s="267"/>
      <c r="BZ477" s="267"/>
      <c r="CA477" s="267"/>
      <c r="CB477" s="267"/>
      <c r="CC477" s="241"/>
      <c r="CD477" s="214"/>
      <c r="CE477" s="240"/>
      <c r="CF477" s="240"/>
      <c r="CG477" s="240"/>
      <c r="CH477" s="5"/>
    </row>
    <row r="478" spans="1:86" hidden="1" x14ac:dyDescent="0.2">
      <c r="A478" s="22"/>
      <c r="B478" s="22"/>
      <c r="C478" s="51"/>
      <c r="D478" s="34"/>
      <c r="E478" s="22"/>
      <c r="F478" s="607"/>
      <c r="G478" s="620"/>
      <c r="H478" s="609"/>
      <c r="I478" s="708"/>
      <c r="J478" s="579"/>
      <c r="K478" s="579"/>
      <c r="L478" s="575"/>
      <c r="M478" s="575"/>
      <c r="N478" s="579"/>
      <c r="O478" s="579"/>
      <c r="P478" s="579"/>
      <c r="Q478" s="575"/>
      <c r="R478" s="579"/>
      <c r="S478" s="575"/>
      <c r="T478" s="579"/>
      <c r="U478" s="579"/>
      <c r="V478" s="579"/>
      <c r="W478" s="575"/>
      <c r="X478" s="579"/>
      <c r="Y478" s="575"/>
      <c r="Z478" s="579"/>
      <c r="AA478" s="579"/>
      <c r="AB478" s="579"/>
      <c r="AC478" s="575"/>
      <c r="AD478" s="579"/>
      <c r="AE478" s="575"/>
      <c r="AF478" s="579"/>
      <c r="AG478" s="579"/>
      <c r="AH478" s="579"/>
      <c r="AI478" s="575"/>
      <c r="AJ478" s="579"/>
      <c r="AK478" s="575"/>
      <c r="AL478" s="579"/>
      <c r="AM478" s="579"/>
      <c r="AN478" s="579"/>
      <c r="AO478" s="575"/>
      <c r="AP478" s="579"/>
      <c r="AQ478" s="575"/>
      <c r="AR478" s="579"/>
      <c r="AS478" s="579"/>
      <c r="AT478" s="579"/>
      <c r="AU478" s="575"/>
      <c r="AV478" s="579"/>
      <c r="AW478" s="575"/>
      <c r="AX478" s="579"/>
      <c r="AY478" s="579"/>
      <c r="AZ478" s="579"/>
      <c r="BA478" s="575"/>
      <c r="BB478" s="579"/>
      <c r="BC478" s="575"/>
      <c r="BD478" s="579"/>
      <c r="BE478" s="579"/>
      <c r="BF478" s="579"/>
      <c r="BG478" s="575"/>
      <c r="BH478" s="579"/>
      <c r="BI478" s="575"/>
      <c r="BJ478" s="579"/>
      <c r="BK478" s="579"/>
      <c r="BL478" s="579"/>
      <c r="BM478" s="575"/>
      <c r="BN478" s="579"/>
      <c r="BO478" s="575"/>
      <c r="BP478" s="579"/>
      <c r="BQ478" s="579"/>
      <c r="BR478" s="579"/>
      <c r="BS478" s="575"/>
      <c r="BT478" s="579"/>
      <c r="BU478" s="575"/>
      <c r="BV478" s="579"/>
      <c r="BW478" s="579"/>
      <c r="BX478" s="268"/>
      <c r="BY478" s="267"/>
      <c r="BZ478" s="268"/>
      <c r="CA478" s="267"/>
      <c r="CB478" s="268"/>
      <c r="CC478" s="241"/>
      <c r="CD478" s="214"/>
      <c r="CE478" s="240"/>
      <c r="CF478" s="240"/>
      <c r="CG478" s="241"/>
      <c r="CH478" s="5"/>
    </row>
    <row r="479" spans="1:86" hidden="1" x14ac:dyDescent="0.2">
      <c r="A479" s="157"/>
      <c r="B479" s="105"/>
      <c r="C479" s="105"/>
      <c r="D479" s="107"/>
      <c r="E479" s="105"/>
      <c r="F479" s="677"/>
      <c r="G479" s="678"/>
      <c r="H479" s="661"/>
      <c r="I479" s="629"/>
      <c r="J479" s="629"/>
      <c r="K479" s="629"/>
      <c r="L479" s="629"/>
      <c r="M479" s="629"/>
      <c r="N479" s="629"/>
      <c r="O479" s="629"/>
      <c r="P479" s="629"/>
      <c r="Q479" s="629"/>
      <c r="R479" s="629"/>
      <c r="S479" s="629"/>
      <c r="T479" s="629"/>
      <c r="U479" s="629"/>
      <c r="V479" s="629"/>
      <c r="W479" s="629"/>
      <c r="X479" s="629"/>
      <c r="Y479" s="629"/>
      <c r="Z479" s="629"/>
      <c r="AA479" s="629"/>
      <c r="AB479" s="629"/>
      <c r="AC479" s="629"/>
      <c r="AD479" s="629"/>
      <c r="AE479" s="629"/>
      <c r="AF479" s="629"/>
      <c r="AG479" s="629"/>
      <c r="AH479" s="629"/>
      <c r="AI479" s="629"/>
      <c r="AJ479" s="629"/>
      <c r="AK479" s="629"/>
      <c r="AL479" s="629"/>
      <c r="AM479" s="629"/>
      <c r="AN479" s="629"/>
      <c r="AO479" s="629"/>
      <c r="AP479" s="629"/>
      <c r="AQ479" s="629"/>
      <c r="AR479" s="629"/>
      <c r="AS479" s="629"/>
      <c r="AT479" s="629"/>
      <c r="AU479" s="629"/>
      <c r="AV479" s="629"/>
      <c r="AW479" s="629"/>
      <c r="AX479" s="629"/>
      <c r="AY479" s="629"/>
      <c r="AZ479" s="629"/>
      <c r="BA479" s="629"/>
      <c r="BB479" s="629"/>
      <c r="BC479" s="629"/>
      <c r="BD479" s="629"/>
      <c r="BE479" s="629"/>
      <c r="BF479" s="629"/>
      <c r="BG479" s="629"/>
      <c r="BH479" s="629"/>
      <c r="BI479" s="629"/>
      <c r="BJ479" s="629"/>
      <c r="BK479" s="629"/>
      <c r="BL479" s="629"/>
      <c r="BM479" s="629"/>
      <c r="BN479" s="629"/>
      <c r="BO479" s="629"/>
      <c r="BP479" s="629"/>
      <c r="BQ479" s="629"/>
      <c r="BR479" s="629"/>
      <c r="BS479" s="629"/>
      <c r="BT479" s="629"/>
      <c r="BU479" s="629"/>
      <c r="BV479" s="629"/>
      <c r="BW479" s="629"/>
      <c r="BX479" s="269"/>
      <c r="BY479" s="269"/>
      <c r="BZ479" s="269"/>
      <c r="CA479" s="269"/>
      <c r="CB479" s="269"/>
      <c r="CC479" s="242"/>
      <c r="CD479" s="215"/>
      <c r="CE479" s="242"/>
      <c r="CF479" s="242"/>
      <c r="CG479" s="242"/>
      <c r="CH479" s="5"/>
    </row>
    <row r="480" spans="1:86" hidden="1" x14ac:dyDescent="0.2">
      <c r="A480" s="132"/>
      <c r="B480" s="7"/>
      <c r="C480" s="167"/>
      <c r="D480" s="56"/>
      <c r="E480" s="7"/>
      <c r="F480" s="626"/>
      <c r="G480" s="738"/>
      <c r="H480" s="631"/>
      <c r="I480" s="733"/>
      <c r="J480" s="579"/>
      <c r="K480" s="579"/>
      <c r="L480" s="575"/>
      <c r="M480" s="575"/>
      <c r="N480" s="575"/>
      <c r="O480" s="579"/>
      <c r="P480" s="579"/>
      <c r="Q480" s="575"/>
      <c r="R480" s="575"/>
      <c r="S480" s="575"/>
      <c r="T480" s="575"/>
      <c r="U480" s="579"/>
      <c r="V480" s="575"/>
      <c r="W480" s="575"/>
      <c r="X480" s="575"/>
      <c r="Y480" s="575"/>
      <c r="Z480" s="575"/>
      <c r="AA480" s="579"/>
      <c r="AB480" s="575"/>
      <c r="AC480" s="575"/>
      <c r="AD480" s="575"/>
      <c r="AE480" s="575"/>
      <c r="AF480" s="575"/>
      <c r="AG480" s="579"/>
      <c r="AH480" s="575"/>
      <c r="AI480" s="575"/>
      <c r="AJ480" s="575"/>
      <c r="AK480" s="575"/>
      <c r="AL480" s="575"/>
      <c r="AM480" s="579"/>
      <c r="AN480" s="575"/>
      <c r="AO480" s="575"/>
      <c r="AP480" s="575"/>
      <c r="AQ480" s="575"/>
      <c r="AR480" s="575"/>
      <c r="AS480" s="579"/>
      <c r="AT480" s="575"/>
      <c r="AU480" s="575"/>
      <c r="AV480" s="575"/>
      <c r="AW480" s="575"/>
      <c r="AX480" s="575"/>
      <c r="AY480" s="579"/>
      <c r="AZ480" s="575"/>
      <c r="BA480" s="575"/>
      <c r="BB480" s="575"/>
      <c r="BC480" s="575"/>
      <c r="BD480" s="575"/>
      <c r="BE480" s="579"/>
      <c r="BF480" s="575"/>
      <c r="BG480" s="575"/>
      <c r="BH480" s="575"/>
      <c r="BI480" s="575"/>
      <c r="BJ480" s="575"/>
      <c r="BK480" s="579"/>
      <c r="BL480" s="575"/>
      <c r="BM480" s="575"/>
      <c r="BN480" s="575"/>
      <c r="BO480" s="575"/>
      <c r="BP480" s="575"/>
      <c r="BQ480" s="579"/>
      <c r="BR480" s="575"/>
      <c r="BS480" s="575"/>
      <c r="BT480" s="575"/>
      <c r="BU480" s="575"/>
      <c r="BV480" s="575"/>
      <c r="BW480" s="579"/>
      <c r="BX480" s="267"/>
      <c r="BY480" s="267"/>
      <c r="BZ480" s="267"/>
      <c r="CA480" s="267"/>
      <c r="CB480" s="267"/>
      <c r="CC480" s="241"/>
      <c r="CD480" s="214"/>
      <c r="CE480" s="240"/>
      <c r="CF480" s="240"/>
      <c r="CG480" s="240"/>
      <c r="CH480" s="5"/>
    </row>
    <row r="481" spans="1:86" hidden="1" x14ac:dyDescent="0.2">
      <c r="A481" s="127"/>
      <c r="B481" s="11"/>
      <c r="C481" s="169"/>
      <c r="D481" s="64"/>
      <c r="E481" s="11"/>
      <c r="F481" s="634"/>
      <c r="G481" s="679"/>
      <c r="H481" s="635"/>
      <c r="I481" s="715"/>
      <c r="J481" s="579"/>
      <c r="K481" s="579"/>
      <c r="L481" s="575"/>
      <c r="M481" s="575"/>
      <c r="N481" s="575"/>
      <c r="O481" s="579"/>
      <c r="P481" s="579"/>
      <c r="Q481" s="575"/>
      <c r="R481" s="575"/>
      <c r="S481" s="575"/>
      <c r="T481" s="575"/>
      <c r="U481" s="579"/>
      <c r="V481" s="575"/>
      <c r="W481" s="575"/>
      <c r="X481" s="575"/>
      <c r="Y481" s="575"/>
      <c r="Z481" s="575"/>
      <c r="AA481" s="579"/>
      <c r="AB481" s="575"/>
      <c r="AC481" s="575"/>
      <c r="AD481" s="575"/>
      <c r="AE481" s="575"/>
      <c r="AF481" s="575"/>
      <c r="AG481" s="579"/>
      <c r="AH481" s="575"/>
      <c r="AI481" s="575"/>
      <c r="AJ481" s="575"/>
      <c r="AK481" s="575"/>
      <c r="AL481" s="575"/>
      <c r="AM481" s="579"/>
      <c r="AN481" s="575"/>
      <c r="AO481" s="575"/>
      <c r="AP481" s="575"/>
      <c r="AQ481" s="575"/>
      <c r="AR481" s="575"/>
      <c r="AS481" s="579"/>
      <c r="AT481" s="575"/>
      <c r="AU481" s="575"/>
      <c r="AV481" s="575"/>
      <c r="AW481" s="575"/>
      <c r="AX481" s="575"/>
      <c r="AY481" s="579"/>
      <c r="AZ481" s="575"/>
      <c r="BA481" s="575"/>
      <c r="BB481" s="575"/>
      <c r="BC481" s="575"/>
      <c r="BD481" s="575"/>
      <c r="BE481" s="579"/>
      <c r="BF481" s="575"/>
      <c r="BG481" s="575"/>
      <c r="BH481" s="575"/>
      <c r="BI481" s="575"/>
      <c r="BJ481" s="575"/>
      <c r="BK481" s="579"/>
      <c r="BL481" s="575"/>
      <c r="BM481" s="575"/>
      <c r="BN481" s="575"/>
      <c r="BO481" s="575"/>
      <c r="BP481" s="575"/>
      <c r="BQ481" s="579"/>
      <c r="BR481" s="575"/>
      <c r="BS481" s="575"/>
      <c r="BT481" s="575"/>
      <c r="BU481" s="575"/>
      <c r="BV481" s="575"/>
      <c r="BW481" s="579"/>
      <c r="BX481" s="267"/>
      <c r="BY481" s="267"/>
      <c r="BZ481" s="267"/>
      <c r="CA481" s="267"/>
      <c r="CB481" s="267"/>
      <c r="CC481" s="241"/>
      <c r="CD481" s="214"/>
      <c r="CE481" s="240"/>
      <c r="CF481" s="240"/>
      <c r="CG481" s="240"/>
      <c r="CH481" s="5"/>
    </row>
    <row r="482" spans="1:86" hidden="1" x14ac:dyDescent="0.2">
      <c r="A482" s="127"/>
      <c r="B482" s="11"/>
      <c r="C482" s="169"/>
      <c r="D482" s="64"/>
      <c r="E482" s="11"/>
      <c r="F482" s="634"/>
      <c r="G482" s="713"/>
      <c r="H482" s="639"/>
      <c r="I482" s="636"/>
      <c r="J482" s="579"/>
      <c r="K482" s="579"/>
      <c r="L482" s="575"/>
      <c r="M482" s="575"/>
      <c r="N482" s="575"/>
      <c r="O482" s="579"/>
      <c r="P482" s="579"/>
      <c r="Q482" s="575"/>
      <c r="R482" s="575"/>
      <c r="S482" s="575"/>
      <c r="T482" s="575"/>
      <c r="U482" s="579"/>
      <c r="V482" s="575"/>
      <c r="W482" s="575"/>
      <c r="X482" s="575"/>
      <c r="Y482" s="575"/>
      <c r="Z482" s="575"/>
      <c r="AA482" s="579"/>
      <c r="AB482" s="575"/>
      <c r="AC482" s="575"/>
      <c r="AD482" s="575"/>
      <c r="AE482" s="575"/>
      <c r="AF482" s="575"/>
      <c r="AG482" s="579"/>
      <c r="AH482" s="575"/>
      <c r="AI482" s="575"/>
      <c r="AJ482" s="575"/>
      <c r="AK482" s="575"/>
      <c r="AL482" s="575"/>
      <c r="AM482" s="579"/>
      <c r="AN482" s="575"/>
      <c r="AO482" s="575"/>
      <c r="AP482" s="575"/>
      <c r="AQ482" s="575"/>
      <c r="AR482" s="575"/>
      <c r="AS482" s="579"/>
      <c r="AT482" s="575"/>
      <c r="AU482" s="575"/>
      <c r="AV482" s="575"/>
      <c r="AW482" s="575"/>
      <c r="AX482" s="575"/>
      <c r="AY482" s="579"/>
      <c r="AZ482" s="575"/>
      <c r="BA482" s="575"/>
      <c r="BB482" s="575"/>
      <c r="BC482" s="575"/>
      <c r="BD482" s="575"/>
      <c r="BE482" s="579"/>
      <c r="BF482" s="575"/>
      <c r="BG482" s="575"/>
      <c r="BH482" s="575"/>
      <c r="BI482" s="575"/>
      <c r="BJ482" s="575"/>
      <c r="BK482" s="579"/>
      <c r="BL482" s="575"/>
      <c r="BM482" s="575"/>
      <c r="BN482" s="575"/>
      <c r="BO482" s="575"/>
      <c r="BP482" s="575"/>
      <c r="BQ482" s="579"/>
      <c r="BR482" s="575"/>
      <c r="BS482" s="575"/>
      <c r="BT482" s="575"/>
      <c r="BU482" s="575"/>
      <c r="BV482" s="575"/>
      <c r="BW482" s="579"/>
      <c r="BX482" s="267"/>
      <c r="BY482" s="267"/>
      <c r="BZ482" s="267"/>
      <c r="CA482" s="267"/>
      <c r="CB482" s="267"/>
      <c r="CC482" s="241"/>
      <c r="CD482" s="214"/>
      <c r="CE482" s="240"/>
      <c r="CF482" s="240"/>
      <c r="CG482" s="240"/>
      <c r="CH482" s="5"/>
    </row>
    <row r="483" spans="1:86" hidden="1" x14ac:dyDescent="0.2">
      <c r="A483" s="127"/>
      <c r="B483" s="11"/>
      <c r="C483" s="169"/>
      <c r="D483" s="64"/>
      <c r="E483" s="11"/>
      <c r="F483" s="634"/>
      <c r="G483" s="679"/>
      <c r="H483" s="639"/>
      <c r="I483" s="636"/>
      <c r="J483" s="579"/>
      <c r="K483" s="579"/>
      <c r="L483" s="575"/>
      <c r="M483" s="575"/>
      <c r="N483" s="575"/>
      <c r="O483" s="579"/>
      <c r="P483" s="579"/>
      <c r="Q483" s="575"/>
      <c r="R483" s="575"/>
      <c r="S483" s="575"/>
      <c r="T483" s="575"/>
      <c r="U483" s="579"/>
      <c r="V483" s="575"/>
      <c r="W483" s="575"/>
      <c r="X483" s="575"/>
      <c r="Y483" s="575"/>
      <c r="Z483" s="575"/>
      <c r="AA483" s="579"/>
      <c r="AB483" s="575"/>
      <c r="AC483" s="575"/>
      <c r="AD483" s="575"/>
      <c r="AE483" s="575"/>
      <c r="AF483" s="575"/>
      <c r="AG483" s="579"/>
      <c r="AH483" s="575"/>
      <c r="AI483" s="575"/>
      <c r="AJ483" s="575"/>
      <c r="AK483" s="575"/>
      <c r="AL483" s="575"/>
      <c r="AM483" s="579"/>
      <c r="AN483" s="575"/>
      <c r="AO483" s="575"/>
      <c r="AP483" s="575"/>
      <c r="AQ483" s="575"/>
      <c r="AR483" s="575"/>
      <c r="AS483" s="579"/>
      <c r="AT483" s="575"/>
      <c r="AU483" s="575"/>
      <c r="AV483" s="575"/>
      <c r="AW483" s="575"/>
      <c r="AX483" s="575"/>
      <c r="AY483" s="579"/>
      <c r="AZ483" s="575"/>
      <c r="BA483" s="575"/>
      <c r="BB483" s="575"/>
      <c r="BC483" s="575"/>
      <c r="BD483" s="575"/>
      <c r="BE483" s="579"/>
      <c r="BF483" s="575"/>
      <c r="BG483" s="575"/>
      <c r="BH483" s="575"/>
      <c r="BI483" s="575"/>
      <c r="BJ483" s="575"/>
      <c r="BK483" s="579"/>
      <c r="BL483" s="575"/>
      <c r="BM483" s="575"/>
      <c r="BN483" s="575"/>
      <c r="BO483" s="575"/>
      <c r="BP483" s="575"/>
      <c r="BQ483" s="579"/>
      <c r="BR483" s="575"/>
      <c r="BS483" s="575"/>
      <c r="BT483" s="575"/>
      <c r="BU483" s="575"/>
      <c r="BV483" s="575"/>
      <c r="BW483" s="579"/>
      <c r="BX483" s="267"/>
      <c r="BY483" s="267"/>
      <c r="BZ483" s="267"/>
      <c r="CA483" s="267"/>
      <c r="CB483" s="267"/>
      <c r="CC483" s="241"/>
      <c r="CD483" s="214"/>
      <c r="CE483" s="240"/>
      <c r="CF483" s="240"/>
      <c r="CG483" s="240"/>
      <c r="CH483" s="5"/>
    </row>
    <row r="484" spans="1:86" hidden="1" x14ac:dyDescent="0.2">
      <c r="A484" s="127"/>
      <c r="B484" s="11"/>
      <c r="C484" s="169"/>
      <c r="D484" s="64"/>
      <c r="E484" s="11"/>
      <c r="F484" s="634"/>
      <c r="G484" s="679"/>
      <c r="H484" s="635"/>
      <c r="I484" s="636"/>
      <c r="J484" s="579"/>
      <c r="K484" s="579"/>
      <c r="L484" s="575"/>
      <c r="M484" s="575"/>
      <c r="N484" s="575"/>
      <c r="O484" s="579"/>
      <c r="P484" s="579"/>
      <c r="Q484" s="575"/>
      <c r="R484" s="575"/>
      <c r="S484" s="575"/>
      <c r="T484" s="575"/>
      <c r="U484" s="579"/>
      <c r="V484" s="575"/>
      <c r="W484" s="575"/>
      <c r="X484" s="575"/>
      <c r="Y484" s="575"/>
      <c r="Z484" s="575"/>
      <c r="AA484" s="579"/>
      <c r="AB484" s="575"/>
      <c r="AC484" s="575"/>
      <c r="AD484" s="575"/>
      <c r="AE484" s="575"/>
      <c r="AF484" s="575"/>
      <c r="AG484" s="579"/>
      <c r="AH484" s="575"/>
      <c r="AI484" s="575"/>
      <c r="AJ484" s="575"/>
      <c r="AK484" s="575"/>
      <c r="AL484" s="575"/>
      <c r="AM484" s="579"/>
      <c r="AN484" s="575"/>
      <c r="AO484" s="575"/>
      <c r="AP484" s="575"/>
      <c r="AQ484" s="575"/>
      <c r="AR484" s="575"/>
      <c r="AS484" s="579"/>
      <c r="AT484" s="575"/>
      <c r="AU484" s="575"/>
      <c r="AV484" s="575"/>
      <c r="AW484" s="575"/>
      <c r="AX484" s="575"/>
      <c r="AY484" s="579"/>
      <c r="AZ484" s="575"/>
      <c r="BA484" s="575"/>
      <c r="BB484" s="575"/>
      <c r="BC484" s="575"/>
      <c r="BD484" s="575"/>
      <c r="BE484" s="579"/>
      <c r="BF484" s="575"/>
      <c r="BG484" s="575"/>
      <c r="BH484" s="575"/>
      <c r="BI484" s="575"/>
      <c r="BJ484" s="575"/>
      <c r="BK484" s="579"/>
      <c r="BL484" s="575"/>
      <c r="BM484" s="575"/>
      <c r="BN484" s="575"/>
      <c r="BO484" s="575"/>
      <c r="BP484" s="575"/>
      <c r="BQ484" s="579"/>
      <c r="BR484" s="575"/>
      <c r="BS484" s="575"/>
      <c r="BT484" s="575"/>
      <c r="BU484" s="575"/>
      <c r="BV484" s="575"/>
      <c r="BW484" s="579"/>
      <c r="BX484" s="267"/>
      <c r="BY484" s="267"/>
      <c r="BZ484" s="267"/>
      <c r="CA484" s="267"/>
      <c r="CB484" s="267"/>
      <c r="CC484" s="241"/>
      <c r="CD484" s="214"/>
      <c r="CE484" s="240"/>
      <c r="CF484" s="240"/>
      <c r="CG484" s="240"/>
      <c r="CH484" s="5"/>
    </row>
    <row r="485" spans="1:86" hidden="1" x14ac:dyDescent="0.2">
      <c r="A485" s="135"/>
      <c r="B485" s="17"/>
      <c r="C485" s="170"/>
      <c r="D485" s="71"/>
      <c r="E485" s="17"/>
      <c r="F485" s="641"/>
      <c r="G485" s="718"/>
      <c r="H485" s="642"/>
      <c r="I485" s="643"/>
      <c r="J485" s="579"/>
      <c r="K485" s="579"/>
      <c r="L485" s="575"/>
      <c r="M485" s="575"/>
      <c r="N485" s="575"/>
      <c r="O485" s="579"/>
      <c r="P485" s="579"/>
      <c r="Q485" s="575"/>
      <c r="R485" s="575"/>
      <c r="S485" s="575"/>
      <c r="T485" s="575"/>
      <c r="U485" s="579"/>
      <c r="V485" s="575"/>
      <c r="W485" s="575"/>
      <c r="X485" s="575"/>
      <c r="Y485" s="575"/>
      <c r="Z485" s="575"/>
      <c r="AA485" s="579"/>
      <c r="AB485" s="575"/>
      <c r="AC485" s="575"/>
      <c r="AD485" s="575"/>
      <c r="AE485" s="575"/>
      <c r="AF485" s="575"/>
      <c r="AG485" s="579"/>
      <c r="AH485" s="575"/>
      <c r="AI485" s="575"/>
      <c r="AJ485" s="575"/>
      <c r="AK485" s="575"/>
      <c r="AL485" s="575"/>
      <c r="AM485" s="579"/>
      <c r="AN485" s="575"/>
      <c r="AO485" s="575"/>
      <c r="AP485" s="575"/>
      <c r="AQ485" s="575"/>
      <c r="AR485" s="575"/>
      <c r="AS485" s="579"/>
      <c r="AT485" s="575"/>
      <c r="AU485" s="575"/>
      <c r="AV485" s="575"/>
      <c r="AW485" s="575"/>
      <c r="AX485" s="575"/>
      <c r="AY485" s="579"/>
      <c r="AZ485" s="575"/>
      <c r="BA485" s="575"/>
      <c r="BB485" s="575"/>
      <c r="BC485" s="575"/>
      <c r="BD485" s="575"/>
      <c r="BE485" s="579"/>
      <c r="BF485" s="575"/>
      <c r="BG485" s="575"/>
      <c r="BH485" s="575"/>
      <c r="BI485" s="575"/>
      <c r="BJ485" s="575"/>
      <c r="BK485" s="579"/>
      <c r="BL485" s="575"/>
      <c r="BM485" s="575"/>
      <c r="BN485" s="575"/>
      <c r="BO485" s="575"/>
      <c r="BP485" s="575"/>
      <c r="BQ485" s="579"/>
      <c r="BR485" s="575"/>
      <c r="BS485" s="575"/>
      <c r="BT485" s="575"/>
      <c r="BU485" s="575"/>
      <c r="BV485" s="575"/>
      <c r="BW485" s="579"/>
      <c r="BX485" s="267"/>
      <c r="BY485" s="267"/>
      <c r="BZ485" s="267"/>
      <c r="CA485" s="267"/>
      <c r="CB485" s="267"/>
      <c r="CC485" s="241"/>
      <c r="CD485" s="214"/>
      <c r="CE485" s="240"/>
      <c r="CF485" s="240"/>
      <c r="CG485" s="240"/>
      <c r="CH485" s="5"/>
    </row>
    <row r="486" spans="1:86" hidden="1" x14ac:dyDescent="0.2">
      <c r="A486" s="11"/>
      <c r="B486" s="11"/>
      <c r="C486" s="169"/>
      <c r="D486" s="64"/>
      <c r="E486" s="11"/>
      <c r="F486" s="634"/>
      <c r="G486" s="640"/>
      <c r="H486" s="683"/>
      <c r="I486" s="633"/>
      <c r="J486" s="579"/>
      <c r="K486" s="579"/>
      <c r="L486" s="575"/>
      <c r="M486" s="575"/>
      <c r="N486" s="575"/>
      <c r="O486" s="579"/>
      <c r="P486" s="579"/>
      <c r="Q486" s="575"/>
      <c r="R486" s="575"/>
      <c r="S486" s="575"/>
      <c r="T486" s="575"/>
      <c r="U486" s="579"/>
      <c r="V486" s="575"/>
      <c r="W486" s="575"/>
      <c r="X486" s="575"/>
      <c r="Y486" s="575"/>
      <c r="Z486" s="575"/>
      <c r="AA486" s="579"/>
      <c r="AB486" s="575"/>
      <c r="AC486" s="575"/>
      <c r="AD486" s="575"/>
      <c r="AE486" s="575"/>
      <c r="AF486" s="575"/>
      <c r="AG486" s="579"/>
      <c r="AH486" s="575"/>
      <c r="AI486" s="575"/>
      <c r="AJ486" s="575"/>
      <c r="AK486" s="575"/>
      <c r="AL486" s="575"/>
      <c r="AM486" s="579"/>
      <c r="AN486" s="575"/>
      <c r="AO486" s="575"/>
      <c r="AP486" s="575"/>
      <c r="AQ486" s="575"/>
      <c r="AR486" s="575"/>
      <c r="AS486" s="579"/>
      <c r="AT486" s="575"/>
      <c r="AU486" s="575"/>
      <c r="AV486" s="575"/>
      <c r="AW486" s="575"/>
      <c r="AX486" s="575"/>
      <c r="AY486" s="579"/>
      <c r="AZ486" s="575"/>
      <c r="BA486" s="575"/>
      <c r="BB486" s="575"/>
      <c r="BC486" s="575"/>
      <c r="BD486" s="575"/>
      <c r="BE486" s="579"/>
      <c r="BF486" s="575"/>
      <c r="BG486" s="575"/>
      <c r="BH486" s="575"/>
      <c r="BI486" s="575"/>
      <c r="BJ486" s="575"/>
      <c r="BK486" s="579"/>
      <c r="BL486" s="575"/>
      <c r="BM486" s="575"/>
      <c r="BN486" s="575"/>
      <c r="BO486" s="575"/>
      <c r="BP486" s="575"/>
      <c r="BQ486" s="579"/>
      <c r="BR486" s="575"/>
      <c r="BS486" s="575"/>
      <c r="BT486" s="575"/>
      <c r="BU486" s="575"/>
      <c r="BV486" s="575"/>
      <c r="BW486" s="579"/>
      <c r="BX486" s="267"/>
      <c r="BY486" s="267"/>
      <c r="BZ486" s="267"/>
      <c r="CA486" s="267"/>
      <c r="CB486" s="267"/>
      <c r="CC486" s="241"/>
      <c r="CD486" s="214"/>
      <c r="CE486" s="240"/>
      <c r="CF486" s="240"/>
      <c r="CG486" s="240"/>
      <c r="CH486" s="5"/>
    </row>
    <row r="487" spans="1:86" hidden="1" x14ac:dyDescent="0.2">
      <c r="A487" s="28"/>
      <c r="B487" s="22"/>
      <c r="C487" s="22"/>
      <c r="D487" s="34"/>
      <c r="E487" s="28"/>
      <c r="F487" s="607"/>
      <c r="G487" s="620"/>
      <c r="H487" s="600"/>
      <c r="I487" s="601"/>
      <c r="J487" s="579"/>
      <c r="K487" s="579"/>
      <c r="L487" s="575"/>
      <c r="M487" s="575"/>
      <c r="N487" s="575"/>
      <c r="O487" s="579"/>
      <c r="P487" s="579"/>
      <c r="Q487" s="575"/>
      <c r="R487" s="575"/>
      <c r="S487" s="575"/>
      <c r="T487" s="575"/>
      <c r="U487" s="579"/>
      <c r="V487" s="575"/>
      <c r="W487" s="575"/>
      <c r="X487" s="575"/>
      <c r="Y487" s="575"/>
      <c r="Z487" s="575"/>
      <c r="AA487" s="579"/>
      <c r="AB487" s="575"/>
      <c r="AC487" s="575"/>
      <c r="AD487" s="575"/>
      <c r="AE487" s="575"/>
      <c r="AF487" s="575"/>
      <c r="AG487" s="579"/>
      <c r="AH487" s="575"/>
      <c r="AI487" s="575"/>
      <c r="AJ487" s="575"/>
      <c r="AK487" s="575"/>
      <c r="AL487" s="575"/>
      <c r="AM487" s="579"/>
      <c r="AN487" s="575"/>
      <c r="AO487" s="575"/>
      <c r="AP487" s="575"/>
      <c r="AQ487" s="575"/>
      <c r="AR487" s="575"/>
      <c r="AS487" s="579"/>
      <c r="AT487" s="575"/>
      <c r="AU487" s="575"/>
      <c r="AV487" s="575"/>
      <c r="AW487" s="575"/>
      <c r="AX487" s="575"/>
      <c r="AY487" s="579"/>
      <c r="AZ487" s="575"/>
      <c r="BA487" s="575"/>
      <c r="BB487" s="575"/>
      <c r="BC487" s="575"/>
      <c r="BD487" s="575"/>
      <c r="BE487" s="579"/>
      <c r="BF487" s="575"/>
      <c r="BG487" s="575"/>
      <c r="BH487" s="575"/>
      <c r="BI487" s="575"/>
      <c r="BJ487" s="575"/>
      <c r="BK487" s="579"/>
      <c r="BL487" s="575"/>
      <c r="BM487" s="575"/>
      <c r="BN487" s="575"/>
      <c r="BO487" s="575"/>
      <c r="BP487" s="575"/>
      <c r="BQ487" s="579"/>
      <c r="BR487" s="575"/>
      <c r="BS487" s="575"/>
      <c r="BT487" s="575"/>
      <c r="BU487" s="575"/>
      <c r="BV487" s="575"/>
      <c r="BW487" s="579"/>
      <c r="BX487" s="267"/>
      <c r="BY487" s="267"/>
      <c r="BZ487" s="267"/>
      <c r="CA487" s="267"/>
      <c r="CB487" s="267"/>
      <c r="CC487" s="241"/>
      <c r="CD487" s="214"/>
      <c r="CE487" s="240"/>
      <c r="CF487" s="240"/>
      <c r="CG487" s="240"/>
      <c r="CH487" s="5"/>
    </row>
    <row r="488" spans="1:86" hidden="1" x14ac:dyDescent="0.2">
      <c r="A488" s="28"/>
      <c r="B488" s="22"/>
      <c r="C488" s="22"/>
      <c r="D488" s="34"/>
      <c r="E488" s="28"/>
      <c r="F488" s="607"/>
      <c r="G488" s="620"/>
      <c r="H488" s="600"/>
      <c r="I488" s="601"/>
      <c r="J488" s="579"/>
      <c r="K488" s="579"/>
      <c r="L488" s="575"/>
      <c r="M488" s="575"/>
      <c r="N488" s="575"/>
      <c r="O488" s="579"/>
      <c r="P488" s="579"/>
      <c r="Q488" s="575"/>
      <c r="R488" s="575"/>
      <c r="S488" s="575"/>
      <c r="T488" s="575"/>
      <c r="U488" s="579"/>
      <c r="V488" s="575"/>
      <c r="W488" s="575"/>
      <c r="X488" s="575"/>
      <c r="Y488" s="575"/>
      <c r="Z488" s="575"/>
      <c r="AA488" s="579"/>
      <c r="AB488" s="575"/>
      <c r="AC488" s="575"/>
      <c r="AD488" s="575"/>
      <c r="AE488" s="575"/>
      <c r="AF488" s="575"/>
      <c r="AG488" s="579"/>
      <c r="AH488" s="575"/>
      <c r="AI488" s="575"/>
      <c r="AJ488" s="575"/>
      <c r="AK488" s="575"/>
      <c r="AL488" s="575"/>
      <c r="AM488" s="579"/>
      <c r="AN488" s="575"/>
      <c r="AO488" s="575"/>
      <c r="AP488" s="575"/>
      <c r="AQ488" s="575"/>
      <c r="AR488" s="575"/>
      <c r="AS488" s="579"/>
      <c r="AT488" s="575"/>
      <c r="AU488" s="575"/>
      <c r="AV488" s="575"/>
      <c r="AW488" s="575"/>
      <c r="AX488" s="575"/>
      <c r="AY488" s="579"/>
      <c r="AZ488" s="575"/>
      <c r="BA488" s="575"/>
      <c r="BB488" s="575"/>
      <c r="BC488" s="575"/>
      <c r="BD488" s="575"/>
      <c r="BE488" s="579"/>
      <c r="BF488" s="575"/>
      <c r="BG488" s="575"/>
      <c r="BH488" s="575"/>
      <c r="BI488" s="575"/>
      <c r="BJ488" s="575"/>
      <c r="BK488" s="579"/>
      <c r="BL488" s="575"/>
      <c r="BM488" s="575"/>
      <c r="BN488" s="575"/>
      <c r="BO488" s="575"/>
      <c r="BP488" s="575"/>
      <c r="BQ488" s="579"/>
      <c r="BR488" s="575"/>
      <c r="BS488" s="575"/>
      <c r="BT488" s="575"/>
      <c r="BU488" s="575"/>
      <c r="BV488" s="575"/>
      <c r="BW488" s="579"/>
      <c r="BX488" s="267"/>
      <c r="BY488" s="267"/>
      <c r="BZ488" s="267"/>
      <c r="CA488" s="267"/>
      <c r="CB488" s="267"/>
      <c r="CC488" s="241"/>
      <c r="CD488" s="214"/>
      <c r="CE488" s="240"/>
      <c r="CF488" s="240"/>
      <c r="CG488" s="240"/>
      <c r="CH488" s="5"/>
    </row>
    <row r="489" spans="1:86" hidden="1" x14ac:dyDescent="0.2">
      <c r="A489" s="28"/>
      <c r="B489" s="22"/>
      <c r="C489" s="22"/>
      <c r="D489" s="31"/>
      <c r="E489" s="28"/>
      <c r="F489" s="607"/>
      <c r="G489" s="599"/>
      <c r="H489" s="605"/>
      <c r="I489" s="601"/>
      <c r="J489" s="579"/>
      <c r="K489" s="579"/>
      <c r="L489" s="575"/>
      <c r="M489" s="575"/>
      <c r="N489" s="575"/>
      <c r="O489" s="579"/>
      <c r="P489" s="579"/>
      <c r="Q489" s="575"/>
      <c r="R489" s="575"/>
      <c r="S489" s="575"/>
      <c r="T489" s="575"/>
      <c r="U489" s="579"/>
      <c r="V489" s="575"/>
      <c r="W489" s="575"/>
      <c r="X489" s="575"/>
      <c r="Y489" s="575"/>
      <c r="Z489" s="575"/>
      <c r="AA489" s="579"/>
      <c r="AB489" s="575"/>
      <c r="AC489" s="575"/>
      <c r="AD489" s="575"/>
      <c r="AE489" s="575"/>
      <c r="AF489" s="575"/>
      <c r="AG489" s="579"/>
      <c r="AH489" s="575"/>
      <c r="AI489" s="575"/>
      <c r="AJ489" s="575"/>
      <c r="AK489" s="575"/>
      <c r="AL489" s="575"/>
      <c r="AM489" s="579"/>
      <c r="AN489" s="575"/>
      <c r="AO489" s="575"/>
      <c r="AP489" s="575"/>
      <c r="AQ489" s="575"/>
      <c r="AR489" s="575"/>
      <c r="AS489" s="579"/>
      <c r="AT489" s="575"/>
      <c r="AU489" s="575"/>
      <c r="AV489" s="575"/>
      <c r="AW489" s="575"/>
      <c r="AX489" s="575"/>
      <c r="AY489" s="579"/>
      <c r="AZ489" s="575"/>
      <c r="BA489" s="575"/>
      <c r="BB489" s="575"/>
      <c r="BC489" s="575"/>
      <c r="BD489" s="575"/>
      <c r="BE489" s="579"/>
      <c r="BF489" s="575"/>
      <c r="BG489" s="575"/>
      <c r="BH489" s="575"/>
      <c r="BI489" s="575"/>
      <c r="BJ489" s="575"/>
      <c r="BK489" s="579"/>
      <c r="BL489" s="575"/>
      <c r="BM489" s="575"/>
      <c r="BN489" s="575"/>
      <c r="BO489" s="575"/>
      <c r="BP489" s="575"/>
      <c r="BQ489" s="579"/>
      <c r="BR489" s="575"/>
      <c r="BS489" s="575"/>
      <c r="BT489" s="575"/>
      <c r="BU489" s="575"/>
      <c r="BV489" s="575"/>
      <c r="BW489" s="579"/>
      <c r="BX489" s="267"/>
      <c r="BY489" s="267"/>
      <c r="BZ489" s="267"/>
      <c r="CA489" s="267"/>
      <c r="CB489" s="267"/>
      <c r="CC489" s="241"/>
      <c r="CD489" s="214"/>
      <c r="CE489" s="240"/>
      <c r="CF489" s="240"/>
      <c r="CG489" s="240"/>
      <c r="CH489" s="5"/>
    </row>
    <row r="490" spans="1:86" hidden="1" x14ac:dyDescent="0.2">
      <c r="A490" s="28"/>
      <c r="B490" s="22"/>
      <c r="C490" s="22"/>
      <c r="D490" s="33"/>
      <c r="E490" s="28"/>
      <c r="F490" s="607"/>
      <c r="G490" s="599"/>
      <c r="H490" s="605"/>
      <c r="I490" s="601"/>
      <c r="J490" s="579"/>
      <c r="K490" s="579"/>
      <c r="L490" s="575"/>
      <c r="M490" s="575"/>
      <c r="N490" s="575"/>
      <c r="O490" s="579"/>
      <c r="P490" s="579"/>
      <c r="Q490" s="575"/>
      <c r="R490" s="575"/>
      <c r="S490" s="575"/>
      <c r="T490" s="575"/>
      <c r="U490" s="579"/>
      <c r="V490" s="575"/>
      <c r="W490" s="575"/>
      <c r="X490" s="575"/>
      <c r="Y490" s="575"/>
      <c r="Z490" s="575"/>
      <c r="AA490" s="579"/>
      <c r="AB490" s="575"/>
      <c r="AC490" s="575"/>
      <c r="AD490" s="575"/>
      <c r="AE490" s="575"/>
      <c r="AF490" s="575"/>
      <c r="AG490" s="579"/>
      <c r="AH490" s="575"/>
      <c r="AI490" s="575"/>
      <c r="AJ490" s="575"/>
      <c r="AK490" s="575"/>
      <c r="AL490" s="575"/>
      <c r="AM490" s="579"/>
      <c r="AN490" s="575"/>
      <c r="AO490" s="575"/>
      <c r="AP490" s="575"/>
      <c r="AQ490" s="575"/>
      <c r="AR490" s="575"/>
      <c r="AS490" s="579"/>
      <c r="AT490" s="575"/>
      <c r="AU490" s="575"/>
      <c r="AV490" s="575"/>
      <c r="AW490" s="575"/>
      <c r="AX490" s="575"/>
      <c r="AY490" s="579"/>
      <c r="AZ490" s="575"/>
      <c r="BA490" s="575"/>
      <c r="BB490" s="575"/>
      <c r="BC490" s="575"/>
      <c r="BD490" s="575"/>
      <c r="BE490" s="579"/>
      <c r="BF490" s="575"/>
      <c r="BG490" s="575"/>
      <c r="BH490" s="575"/>
      <c r="BI490" s="575"/>
      <c r="BJ490" s="575"/>
      <c r="BK490" s="579"/>
      <c r="BL490" s="575"/>
      <c r="BM490" s="575"/>
      <c r="BN490" s="575"/>
      <c r="BO490" s="575"/>
      <c r="BP490" s="575"/>
      <c r="BQ490" s="579"/>
      <c r="BR490" s="575"/>
      <c r="BS490" s="575"/>
      <c r="BT490" s="575"/>
      <c r="BU490" s="575"/>
      <c r="BV490" s="575"/>
      <c r="BW490" s="579"/>
      <c r="BX490" s="267"/>
      <c r="BY490" s="267"/>
      <c r="BZ490" s="267"/>
      <c r="CA490" s="267"/>
      <c r="CB490" s="267"/>
      <c r="CC490" s="241"/>
      <c r="CD490" s="214"/>
      <c r="CE490" s="240"/>
      <c r="CF490" s="240"/>
      <c r="CG490" s="240"/>
      <c r="CH490" s="5"/>
    </row>
    <row r="491" spans="1:86" hidden="1" x14ac:dyDescent="0.2">
      <c r="A491" s="22"/>
      <c r="B491" s="22"/>
      <c r="C491" s="93"/>
      <c r="D491" s="34"/>
      <c r="E491" s="22"/>
      <c r="F491" s="607"/>
      <c r="G491" s="620"/>
      <c r="H491" s="609"/>
      <c r="I491" s="601"/>
      <c r="J491" s="579"/>
      <c r="K491" s="579"/>
      <c r="L491" s="575"/>
      <c r="M491" s="575"/>
      <c r="N491" s="579"/>
      <c r="O491" s="579"/>
      <c r="P491" s="579"/>
      <c r="Q491" s="575"/>
      <c r="R491" s="579"/>
      <c r="S491" s="575"/>
      <c r="T491" s="579"/>
      <c r="U491" s="579"/>
      <c r="V491" s="579"/>
      <c r="W491" s="575"/>
      <c r="X491" s="579"/>
      <c r="Y491" s="575"/>
      <c r="Z491" s="579"/>
      <c r="AA491" s="579"/>
      <c r="AB491" s="579"/>
      <c r="AC491" s="575"/>
      <c r="AD491" s="579"/>
      <c r="AE491" s="575"/>
      <c r="AF491" s="579"/>
      <c r="AG491" s="579"/>
      <c r="AH491" s="579"/>
      <c r="AI491" s="575"/>
      <c r="AJ491" s="579"/>
      <c r="AK491" s="575"/>
      <c r="AL491" s="579"/>
      <c r="AM491" s="579"/>
      <c r="AN491" s="579"/>
      <c r="AO491" s="575"/>
      <c r="AP491" s="579"/>
      <c r="AQ491" s="575"/>
      <c r="AR491" s="579"/>
      <c r="AS491" s="579"/>
      <c r="AT491" s="579"/>
      <c r="AU491" s="575"/>
      <c r="AV491" s="579"/>
      <c r="AW491" s="575"/>
      <c r="AX491" s="579"/>
      <c r="AY491" s="579"/>
      <c r="AZ491" s="579"/>
      <c r="BA491" s="575"/>
      <c r="BB491" s="579"/>
      <c r="BC491" s="575"/>
      <c r="BD491" s="579"/>
      <c r="BE491" s="579"/>
      <c r="BF491" s="579"/>
      <c r="BG491" s="575"/>
      <c r="BH491" s="579"/>
      <c r="BI491" s="575"/>
      <c r="BJ491" s="579"/>
      <c r="BK491" s="579"/>
      <c r="BL491" s="579"/>
      <c r="BM491" s="575"/>
      <c r="BN491" s="579"/>
      <c r="BO491" s="575"/>
      <c r="BP491" s="579"/>
      <c r="BQ491" s="579"/>
      <c r="BR491" s="579"/>
      <c r="BS491" s="575"/>
      <c r="BT491" s="579"/>
      <c r="BU491" s="575"/>
      <c r="BV491" s="579"/>
      <c r="BW491" s="579"/>
      <c r="BX491" s="268"/>
      <c r="BY491" s="267"/>
      <c r="BZ491" s="268"/>
      <c r="CA491" s="267"/>
      <c r="CB491" s="268"/>
      <c r="CC491" s="241"/>
      <c r="CD491" s="214"/>
      <c r="CE491" s="240"/>
      <c r="CF491" s="240"/>
      <c r="CG491" s="241"/>
      <c r="CH491" s="5"/>
    </row>
    <row r="492" spans="1:86" hidden="1" x14ac:dyDescent="0.2">
      <c r="A492" s="22"/>
      <c r="B492" s="22"/>
      <c r="C492" s="93"/>
      <c r="D492" s="34"/>
      <c r="E492" s="22"/>
      <c r="F492" s="607"/>
      <c r="G492" s="620"/>
      <c r="H492" s="609"/>
      <c r="I492" s="601"/>
      <c r="J492" s="579"/>
      <c r="K492" s="579"/>
      <c r="L492" s="575"/>
      <c r="M492" s="575"/>
      <c r="N492" s="579"/>
      <c r="O492" s="579"/>
      <c r="P492" s="579"/>
      <c r="Q492" s="575"/>
      <c r="R492" s="579"/>
      <c r="S492" s="575"/>
      <c r="T492" s="579"/>
      <c r="U492" s="579"/>
      <c r="V492" s="579"/>
      <c r="W492" s="575"/>
      <c r="X492" s="579"/>
      <c r="Y492" s="575"/>
      <c r="Z492" s="579"/>
      <c r="AA492" s="579"/>
      <c r="AB492" s="579"/>
      <c r="AC492" s="575"/>
      <c r="AD492" s="579"/>
      <c r="AE492" s="575"/>
      <c r="AF492" s="579"/>
      <c r="AG492" s="579"/>
      <c r="AH492" s="579"/>
      <c r="AI492" s="575"/>
      <c r="AJ492" s="579"/>
      <c r="AK492" s="575"/>
      <c r="AL492" s="579"/>
      <c r="AM492" s="579"/>
      <c r="AN492" s="579"/>
      <c r="AO492" s="575"/>
      <c r="AP492" s="579"/>
      <c r="AQ492" s="575"/>
      <c r="AR492" s="579"/>
      <c r="AS492" s="579"/>
      <c r="AT492" s="579"/>
      <c r="AU492" s="575"/>
      <c r="AV492" s="579"/>
      <c r="AW492" s="575"/>
      <c r="AX492" s="579"/>
      <c r="AY492" s="579"/>
      <c r="AZ492" s="579"/>
      <c r="BA492" s="575"/>
      <c r="BB492" s="579"/>
      <c r="BC492" s="575"/>
      <c r="BD492" s="579"/>
      <c r="BE492" s="579"/>
      <c r="BF492" s="579"/>
      <c r="BG492" s="575"/>
      <c r="BH492" s="579"/>
      <c r="BI492" s="575"/>
      <c r="BJ492" s="579"/>
      <c r="BK492" s="579"/>
      <c r="BL492" s="579"/>
      <c r="BM492" s="575"/>
      <c r="BN492" s="579"/>
      <c r="BO492" s="575"/>
      <c r="BP492" s="579"/>
      <c r="BQ492" s="579"/>
      <c r="BR492" s="579"/>
      <c r="BS492" s="575"/>
      <c r="BT492" s="579"/>
      <c r="BU492" s="575"/>
      <c r="BV492" s="579"/>
      <c r="BW492" s="579"/>
      <c r="BX492" s="268"/>
      <c r="BY492" s="267"/>
      <c r="BZ492" s="268"/>
      <c r="CA492" s="267"/>
      <c r="CB492" s="268"/>
      <c r="CC492" s="241"/>
      <c r="CD492" s="214"/>
      <c r="CE492" s="240"/>
      <c r="CF492" s="240"/>
      <c r="CG492" s="241"/>
      <c r="CH492" s="5"/>
    </row>
    <row r="493" spans="1:86" hidden="1" x14ac:dyDescent="0.2">
      <c r="A493" s="146"/>
      <c r="B493" s="146"/>
      <c r="C493" s="146"/>
      <c r="D493" s="147"/>
      <c r="E493" s="146"/>
      <c r="F493" s="717"/>
      <c r="G493" s="718"/>
      <c r="H493" s="642"/>
      <c r="I493" s="719"/>
      <c r="J493" s="579"/>
      <c r="K493" s="579"/>
      <c r="L493" s="575"/>
      <c r="M493" s="575"/>
      <c r="N493" s="575"/>
      <c r="O493" s="579"/>
      <c r="P493" s="579"/>
      <c r="Q493" s="575"/>
      <c r="R493" s="575"/>
      <c r="S493" s="575"/>
      <c r="T493" s="575"/>
      <c r="U493" s="579"/>
      <c r="V493" s="575"/>
      <c r="W493" s="575"/>
      <c r="X493" s="575"/>
      <c r="Y493" s="575"/>
      <c r="Z493" s="575"/>
      <c r="AA493" s="579"/>
      <c r="AB493" s="575"/>
      <c r="AC493" s="575"/>
      <c r="AD493" s="575"/>
      <c r="AE493" s="575"/>
      <c r="AF493" s="575"/>
      <c r="AG493" s="579"/>
      <c r="AH493" s="575"/>
      <c r="AI493" s="575"/>
      <c r="AJ493" s="575"/>
      <c r="AK493" s="575"/>
      <c r="AL493" s="575"/>
      <c r="AM493" s="579"/>
      <c r="AN493" s="575"/>
      <c r="AO493" s="575"/>
      <c r="AP493" s="575"/>
      <c r="AQ493" s="575"/>
      <c r="AR493" s="575"/>
      <c r="AS493" s="579"/>
      <c r="AT493" s="575"/>
      <c r="AU493" s="575"/>
      <c r="AV493" s="575"/>
      <c r="AW493" s="575"/>
      <c r="AX493" s="575"/>
      <c r="AY493" s="579"/>
      <c r="AZ493" s="575"/>
      <c r="BA493" s="575"/>
      <c r="BB493" s="575"/>
      <c r="BC493" s="575"/>
      <c r="BD493" s="575"/>
      <c r="BE493" s="579"/>
      <c r="BF493" s="575"/>
      <c r="BG493" s="575"/>
      <c r="BH493" s="575"/>
      <c r="BI493" s="575"/>
      <c r="BJ493" s="575"/>
      <c r="BK493" s="579"/>
      <c r="BL493" s="575"/>
      <c r="BM493" s="575"/>
      <c r="BN493" s="575"/>
      <c r="BO493" s="575"/>
      <c r="BP493" s="575"/>
      <c r="BQ493" s="579"/>
      <c r="BR493" s="575"/>
      <c r="BS493" s="575"/>
      <c r="BT493" s="575"/>
      <c r="BU493" s="575"/>
      <c r="BV493" s="575"/>
      <c r="BW493" s="579"/>
      <c r="BX493" s="267"/>
      <c r="BY493" s="267"/>
      <c r="BZ493" s="267"/>
      <c r="CA493" s="267"/>
      <c r="CB493" s="267"/>
      <c r="CC493" s="241"/>
      <c r="CD493" s="214"/>
      <c r="CE493" s="240"/>
      <c r="CF493" s="240"/>
      <c r="CG493" s="240"/>
      <c r="CH493" s="5"/>
    </row>
    <row r="494" spans="1:86" hidden="1" x14ac:dyDescent="0.2">
      <c r="A494" s="22"/>
      <c r="B494" s="22"/>
      <c r="C494" s="22"/>
      <c r="D494" s="34"/>
      <c r="E494" s="22"/>
      <c r="F494" s="607"/>
      <c r="G494" s="620"/>
      <c r="H494" s="600"/>
      <c r="I494" s="601"/>
      <c r="J494" s="579"/>
      <c r="K494" s="579"/>
      <c r="L494" s="575"/>
      <c r="M494" s="575"/>
      <c r="N494" s="575"/>
      <c r="O494" s="579"/>
      <c r="P494" s="579"/>
      <c r="Q494" s="575"/>
      <c r="R494" s="575"/>
      <c r="S494" s="575"/>
      <c r="T494" s="575"/>
      <c r="U494" s="579"/>
      <c r="V494" s="575"/>
      <c r="W494" s="575"/>
      <c r="X494" s="575"/>
      <c r="Y494" s="575"/>
      <c r="Z494" s="575"/>
      <c r="AA494" s="579"/>
      <c r="AB494" s="575"/>
      <c r="AC494" s="575"/>
      <c r="AD494" s="575"/>
      <c r="AE494" s="575"/>
      <c r="AF494" s="575"/>
      <c r="AG494" s="579"/>
      <c r="AH494" s="575"/>
      <c r="AI494" s="575"/>
      <c r="AJ494" s="575"/>
      <c r="AK494" s="575"/>
      <c r="AL494" s="575"/>
      <c r="AM494" s="579"/>
      <c r="AN494" s="575"/>
      <c r="AO494" s="575"/>
      <c r="AP494" s="575"/>
      <c r="AQ494" s="575"/>
      <c r="AR494" s="575"/>
      <c r="AS494" s="579"/>
      <c r="AT494" s="575"/>
      <c r="AU494" s="575"/>
      <c r="AV494" s="575"/>
      <c r="AW494" s="575"/>
      <c r="AX494" s="575"/>
      <c r="AY494" s="579"/>
      <c r="AZ494" s="575"/>
      <c r="BA494" s="575"/>
      <c r="BB494" s="575"/>
      <c r="BC494" s="575"/>
      <c r="BD494" s="575"/>
      <c r="BE494" s="579"/>
      <c r="BF494" s="575"/>
      <c r="BG494" s="575"/>
      <c r="BH494" s="575"/>
      <c r="BI494" s="575"/>
      <c r="BJ494" s="575"/>
      <c r="BK494" s="579"/>
      <c r="BL494" s="575"/>
      <c r="BM494" s="575"/>
      <c r="BN494" s="575"/>
      <c r="BO494" s="575"/>
      <c r="BP494" s="575"/>
      <c r="BQ494" s="579"/>
      <c r="BR494" s="575"/>
      <c r="BS494" s="575"/>
      <c r="BT494" s="575"/>
      <c r="BU494" s="575"/>
      <c r="BV494" s="575"/>
      <c r="BW494" s="579"/>
      <c r="BX494" s="267"/>
      <c r="BY494" s="267"/>
      <c r="BZ494" s="267"/>
      <c r="CA494" s="267"/>
      <c r="CB494" s="267"/>
      <c r="CC494" s="241"/>
      <c r="CD494" s="214"/>
      <c r="CE494" s="240"/>
      <c r="CF494" s="240"/>
      <c r="CG494" s="240"/>
      <c r="CH494" s="5"/>
    </row>
    <row r="495" spans="1:86" hidden="1" x14ac:dyDescent="0.2">
      <c r="A495" s="22"/>
      <c r="B495" s="22"/>
      <c r="C495" s="51"/>
      <c r="D495" s="23"/>
      <c r="E495" s="22"/>
      <c r="F495" s="597"/>
      <c r="G495" s="694"/>
      <c r="H495" s="600"/>
      <c r="I495" s="601"/>
      <c r="J495" s="579"/>
      <c r="K495" s="579"/>
      <c r="L495" s="575"/>
      <c r="M495" s="575"/>
      <c r="N495" s="575"/>
      <c r="O495" s="579"/>
      <c r="P495" s="579"/>
      <c r="Q495" s="575"/>
      <c r="R495" s="575"/>
      <c r="S495" s="575"/>
      <c r="T495" s="575"/>
      <c r="U495" s="579"/>
      <c r="V495" s="575"/>
      <c r="W495" s="575"/>
      <c r="X495" s="575"/>
      <c r="Y495" s="575"/>
      <c r="Z495" s="575"/>
      <c r="AA495" s="579"/>
      <c r="AB495" s="575"/>
      <c r="AC495" s="575"/>
      <c r="AD495" s="575"/>
      <c r="AE495" s="575"/>
      <c r="AF495" s="575"/>
      <c r="AG495" s="579"/>
      <c r="AH495" s="575"/>
      <c r="AI495" s="575"/>
      <c r="AJ495" s="575"/>
      <c r="AK495" s="575"/>
      <c r="AL495" s="575"/>
      <c r="AM495" s="579"/>
      <c r="AN495" s="575"/>
      <c r="AO495" s="575"/>
      <c r="AP495" s="575"/>
      <c r="AQ495" s="575"/>
      <c r="AR495" s="575"/>
      <c r="AS495" s="579"/>
      <c r="AT495" s="575"/>
      <c r="AU495" s="575"/>
      <c r="AV495" s="575"/>
      <c r="AW495" s="575"/>
      <c r="AX495" s="575"/>
      <c r="AY495" s="579"/>
      <c r="AZ495" s="575"/>
      <c r="BA495" s="575"/>
      <c r="BB495" s="575"/>
      <c r="BC495" s="575"/>
      <c r="BD495" s="575"/>
      <c r="BE495" s="579"/>
      <c r="BF495" s="575"/>
      <c r="BG495" s="575"/>
      <c r="BH495" s="575"/>
      <c r="BI495" s="575"/>
      <c r="BJ495" s="575"/>
      <c r="BK495" s="579"/>
      <c r="BL495" s="575"/>
      <c r="BM495" s="575"/>
      <c r="BN495" s="575"/>
      <c r="BO495" s="575"/>
      <c r="BP495" s="575"/>
      <c r="BQ495" s="579"/>
      <c r="BR495" s="575"/>
      <c r="BS495" s="575"/>
      <c r="BT495" s="575"/>
      <c r="BU495" s="575"/>
      <c r="BV495" s="575"/>
      <c r="BW495" s="579"/>
      <c r="BX495" s="267"/>
      <c r="BY495" s="267"/>
      <c r="BZ495" s="267"/>
      <c r="CA495" s="267"/>
      <c r="CB495" s="267"/>
      <c r="CC495" s="241"/>
      <c r="CD495" s="214"/>
      <c r="CE495" s="240"/>
      <c r="CF495" s="240"/>
      <c r="CG495" s="240"/>
      <c r="CH495" s="5"/>
    </row>
    <row r="496" spans="1:86" hidden="1" x14ac:dyDescent="0.2">
      <c r="A496" s="22"/>
      <c r="B496" s="22"/>
      <c r="C496" s="51"/>
      <c r="D496" s="121"/>
      <c r="E496" s="22"/>
      <c r="F496" s="597"/>
      <c r="G496" s="694"/>
      <c r="H496" s="600"/>
      <c r="I496" s="601"/>
      <c r="J496" s="579"/>
      <c r="K496" s="579"/>
      <c r="L496" s="575"/>
      <c r="M496" s="575"/>
      <c r="N496" s="575"/>
      <c r="O496" s="579"/>
      <c r="P496" s="579"/>
      <c r="Q496" s="575"/>
      <c r="R496" s="575"/>
      <c r="S496" s="575"/>
      <c r="T496" s="575"/>
      <c r="U496" s="579"/>
      <c r="V496" s="575"/>
      <c r="W496" s="575"/>
      <c r="X496" s="575"/>
      <c r="Y496" s="575"/>
      <c r="Z496" s="575"/>
      <c r="AA496" s="579"/>
      <c r="AB496" s="575"/>
      <c r="AC496" s="575"/>
      <c r="AD496" s="575"/>
      <c r="AE496" s="575"/>
      <c r="AF496" s="575"/>
      <c r="AG496" s="579"/>
      <c r="AH496" s="575"/>
      <c r="AI496" s="575"/>
      <c r="AJ496" s="575"/>
      <c r="AK496" s="575"/>
      <c r="AL496" s="575"/>
      <c r="AM496" s="579"/>
      <c r="AN496" s="575"/>
      <c r="AO496" s="575"/>
      <c r="AP496" s="575"/>
      <c r="AQ496" s="575"/>
      <c r="AR496" s="575"/>
      <c r="AS496" s="579"/>
      <c r="AT496" s="575"/>
      <c r="AU496" s="575"/>
      <c r="AV496" s="575"/>
      <c r="AW496" s="575"/>
      <c r="AX496" s="575"/>
      <c r="AY496" s="579"/>
      <c r="AZ496" s="575"/>
      <c r="BA496" s="575"/>
      <c r="BB496" s="575"/>
      <c r="BC496" s="575"/>
      <c r="BD496" s="575"/>
      <c r="BE496" s="579"/>
      <c r="BF496" s="575"/>
      <c r="BG496" s="575"/>
      <c r="BH496" s="575"/>
      <c r="BI496" s="575"/>
      <c r="BJ496" s="575"/>
      <c r="BK496" s="579"/>
      <c r="BL496" s="575"/>
      <c r="BM496" s="575"/>
      <c r="BN496" s="575"/>
      <c r="BO496" s="575"/>
      <c r="BP496" s="575"/>
      <c r="BQ496" s="579"/>
      <c r="BR496" s="575"/>
      <c r="BS496" s="575"/>
      <c r="BT496" s="575"/>
      <c r="BU496" s="575"/>
      <c r="BV496" s="575"/>
      <c r="BW496" s="579"/>
      <c r="BX496" s="267"/>
      <c r="BY496" s="267"/>
      <c r="BZ496" s="267"/>
      <c r="CA496" s="267"/>
      <c r="CB496" s="267"/>
      <c r="CC496" s="241"/>
      <c r="CD496" s="214"/>
      <c r="CE496" s="240"/>
      <c r="CF496" s="240"/>
      <c r="CG496" s="240"/>
      <c r="CH496" s="5"/>
    </row>
    <row r="497" spans="1:86" hidden="1" x14ac:dyDescent="0.2">
      <c r="A497" s="22"/>
      <c r="B497" s="22"/>
      <c r="C497" s="51"/>
      <c r="D497" s="33"/>
      <c r="E497" s="22"/>
      <c r="F497" s="597"/>
      <c r="G497" s="694"/>
      <c r="H497" s="645"/>
      <c r="I497" s="601"/>
      <c r="J497" s="579"/>
      <c r="K497" s="579"/>
      <c r="L497" s="575"/>
      <c r="M497" s="575"/>
      <c r="N497" s="575"/>
      <c r="O497" s="579"/>
      <c r="P497" s="579"/>
      <c r="Q497" s="575"/>
      <c r="R497" s="575"/>
      <c r="S497" s="575"/>
      <c r="T497" s="575"/>
      <c r="U497" s="579"/>
      <c r="V497" s="575"/>
      <c r="W497" s="575"/>
      <c r="X497" s="575"/>
      <c r="Y497" s="575"/>
      <c r="Z497" s="575"/>
      <c r="AA497" s="579"/>
      <c r="AB497" s="575"/>
      <c r="AC497" s="575"/>
      <c r="AD497" s="575"/>
      <c r="AE497" s="575"/>
      <c r="AF497" s="575"/>
      <c r="AG497" s="579"/>
      <c r="AH497" s="575"/>
      <c r="AI497" s="575"/>
      <c r="AJ497" s="575"/>
      <c r="AK497" s="575"/>
      <c r="AL497" s="575"/>
      <c r="AM497" s="579"/>
      <c r="AN497" s="575"/>
      <c r="AO497" s="575"/>
      <c r="AP497" s="575"/>
      <c r="AQ497" s="575"/>
      <c r="AR497" s="575"/>
      <c r="AS497" s="579"/>
      <c r="AT497" s="575"/>
      <c r="AU497" s="575"/>
      <c r="AV497" s="575"/>
      <c r="AW497" s="575"/>
      <c r="AX497" s="575"/>
      <c r="AY497" s="579"/>
      <c r="AZ497" s="575"/>
      <c r="BA497" s="575"/>
      <c r="BB497" s="575"/>
      <c r="BC497" s="575"/>
      <c r="BD497" s="575"/>
      <c r="BE497" s="579"/>
      <c r="BF497" s="575"/>
      <c r="BG497" s="575"/>
      <c r="BH497" s="575"/>
      <c r="BI497" s="575"/>
      <c r="BJ497" s="575"/>
      <c r="BK497" s="579"/>
      <c r="BL497" s="575"/>
      <c r="BM497" s="575"/>
      <c r="BN497" s="575"/>
      <c r="BO497" s="575"/>
      <c r="BP497" s="575"/>
      <c r="BQ497" s="579"/>
      <c r="BR497" s="575"/>
      <c r="BS497" s="575"/>
      <c r="BT497" s="575"/>
      <c r="BU497" s="575"/>
      <c r="BV497" s="575"/>
      <c r="BW497" s="579"/>
      <c r="BX497" s="267"/>
      <c r="BY497" s="267"/>
      <c r="BZ497" s="267"/>
      <c r="CA497" s="267"/>
      <c r="CB497" s="267"/>
      <c r="CC497" s="241"/>
      <c r="CD497" s="214"/>
      <c r="CE497" s="240"/>
      <c r="CF497" s="240"/>
      <c r="CG497" s="240"/>
      <c r="CH497" s="5"/>
    </row>
    <row r="498" spans="1:86" hidden="1" x14ac:dyDescent="0.2">
      <c r="A498" s="22"/>
      <c r="B498" s="22"/>
      <c r="C498" s="22"/>
      <c r="D498" s="34"/>
      <c r="E498" s="22"/>
      <c r="F498" s="607"/>
      <c r="G498" s="620"/>
      <c r="H498" s="609"/>
      <c r="I498" s="601"/>
      <c r="J498" s="579"/>
      <c r="K498" s="579"/>
      <c r="L498" s="575"/>
      <c r="M498" s="575"/>
      <c r="N498" s="579"/>
      <c r="O498" s="579"/>
      <c r="P498" s="579"/>
      <c r="Q498" s="575"/>
      <c r="R498" s="579"/>
      <c r="S498" s="575"/>
      <c r="T498" s="579"/>
      <c r="U498" s="579"/>
      <c r="V498" s="579"/>
      <c r="W498" s="575"/>
      <c r="X498" s="579"/>
      <c r="Y498" s="575"/>
      <c r="Z498" s="579"/>
      <c r="AA498" s="579"/>
      <c r="AB498" s="579"/>
      <c r="AC498" s="575"/>
      <c r="AD498" s="579"/>
      <c r="AE498" s="575"/>
      <c r="AF498" s="579"/>
      <c r="AG498" s="579"/>
      <c r="AH498" s="579"/>
      <c r="AI498" s="575"/>
      <c r="AJ498" s="579"/>
      <c r="AK498" s="575"/>
      <c r="AL498" s="579"/>
      <c r="AM498" s="579"/>
      <c r="AN498" s="579"/>
      <c r="AO498" s="575"/>
      <c r="AP498" s="579"/>
      <c r="AQ498" s="575"/>
      <c r="AR498" s="579"/>
      <c r="AS498" s="579"/>
      <c r="AT498" s="579"/>
      <c r="AU498" s="575"/>
      <c r="AV498" s="579"/>
      <c r="AW498" s="575"/>
      <c r="AX498" s="579"/>
      <c r="AY498" s="579"/>
      <c r="AZ498" s="579"/>
      <c r="BA498" s="575"/>
      <c r="BB498" s="579"/>
      <c r="BC498" s="575"/>
      <c r="BD498" s="579"/>
      <c r="BE498" s="579"/>
      <c r="BF498" s="579"/>
      <c r="BG498" s="575"/>
      <c r="BH498" s="579"/>
      <c r="BI498" s="575"/>
      <c r="BJ498" s="579"/>
      <c r="BK498" s="579"/>
      <c r="BL498" s="579"/>
      <c r="BM498" s="575"/>
      <c r="BN498" s="579"/>
      <c r="BO498" s="575"/>
      <c r="BP498" s="579"/>
      <c r="BQ498" s="579"/>
      <c r="BR498" s="579"/>
      <c r="BS498" s="575"/>
      <c r="BT498" s="579"/>
      <c r="BU498" s="575"/>
      <c r="BV498" s="579"/>
      <c r="BW498" s="579"/>
      <c r="BX498" s="268"/>
      <c r="BY498" s="267"/>
      <c r="BZ498" s="268"/>
      <c r="CA498" s="267"/>
      <c r="CB498" s="268"/>
      <c r="CC498" s="241"/>
      <c r="CD498" s="214"/>
      <c r="CE498" s="240"/>
      <c r="CF498" s="240"/>
      <c r="CG498" s="241"/>
      <c r="CH498" s="5"/>
    </row>
    <row r="499" spans="1:86" hidden="1" x14ac:dyDescent="0.2">
      <c r="A499" s="22"/>
      <c r="B499" s="22"/>
      <c r="C499" s="22"/>
      <c r="D499" s="34"/>
      <c r="E499" s="22"/>
      <c r="F499" s="607"/>
      <c r="G499" s="620"/>
      <c r="H499" s="609"/>
      <c r="I499" s="601"/>
      <c r="J499" s="579"/>
      <c r="K499" s="579"/>
      <c r="L499" s="575"/>
      <c r="M499" s="575"/>
      <c r="N499" s="575"/>
      <c r="O499" s="579"/>
      <c r="P499" s="579"/>
      <c r="Q499" s="575"/>
      <c r="R499" s="575"/>
      <c r="S499" s="575"/>
      <c r="T499" s="575"/>
      <c r="U499" s="579"/>
      <c r="V499" s="575"/>
      <c r="W499" s="575"/>
      <c r="X499" s="575"/>
      <c r="Y499" s="575"/>
      <c r="Z499" s="575"/>
      <c r="AA499" s="579"/>
      <c r="AB499" s="575"/>
      <c r="AC499" s="575"/>
      <c r="AD499" s="575"/>
      <c r="AE499" s="575"/>
      <c r="AF499" s="575"/>
      <c r="AG499" s="579"/>
      <c r="AH499" s="575"/>
      <c r="AI499" s="575"/>
      <c r="AJ499" s="575"/>
      <c r="AK499" s="575"/>
      <c r="AL499" s="575"/>
      <c r="AM499" s="579"/>
      <c r="AN499" s="575"/>
      <c r="AO499" s="575"/>
      <c r="AP499" s="575"/>
      <c r="AQ499" s="575"/>
      <c r="AR499" s="575"/>
      <c r="AS499" s="579"/>
      <c r="AT499" s="575"/>
      <c r="AU499" s="575"/>
      <c r="AV499" s="575"/>
      <c r="AW499" s="575"/>
      <c r="AX499" s="575"/>
      <c r="AY499" s="579"/>
      <c r="AZ499" s="575"/>
      <c r="BA499" s="575"/>
      <c r="BB499" s="575"/>
      <c r="BC499" s="575"/>
      <c r="BD499" s="575"/>
      <c r="BE499" s="579"/>
      <c r="BF499" s="575"/>
      <c r="BG499" s="575"/>
      <c r="BH499" s="575"/>
      <c r="BI499" s="575"/>
      <c r="BJ499" s="575"/>
      <c r="BK499" s="579"/>
      <c r="BL499" s="575"/>
      <c r="BM499" s="575"/>
      <c r="BN499" s="575"/>
      <c r="BO499" s="575"/>
      <c r="BP499" s="575"/>
      <c r="BQ499" s="579"/>
      <c r="BR499" s="575"/>
      <c r="BS499" s="575"/>
      <c r="BT499" s="575"/>
      <c r="BU499" s="575"/>
      <c r="BV499" s="575"/>
      <c r="BW499" s="579"/>
      <c r="BX499" s="267"/>
      <c r="BY499" s="267"/>
      <c r="BZ499" s="267"/>
      <c r="CA499" s="267"/>
      <c r="CB499" s="267"/>
      <c r="CC499" s="241"/>
      <c r="CD499" s="214"/>
      <c r="CE499" s="240"/>
      <c r="CF499" s="240"/>
      <c r="CG499" s="240"/>
      <c r="CH499" s="5"/>
    </row>
    <row r="500" spans="1:86" hidden="1" x14ac:dyDescent="0.2">
      <c r="A500" s="22"/>
      <c r="B500" s="22"/>
      <c r="C500" s="22"/>
      <c r="D500" s="28"/>
      <c r="E500" s="22"/>
      <c r="F500" s="602"/>
      <c r="G500" s="698"/>
      <c r="H500" s="600"/>
      <c r="I500" s="601"/>
      <c r="J500" s="579"/>
      <c r="K500" s="579"/>
      <c r="L500" s="575"/>
      <c r="M500" s="575"/>
      <c r="N500" s="575"/>
      <c r="O500" s="579"/>
      <c r="P500" s="579"/>
      <c r="Q500" s="575"/>
      <c r="R500" s="575"/>
      <c r="S500" s="575"/>
      <c r="T500" s="575"/>
      <c r="U500" s="579"/>
      <c r="V500" s="575"/>
      <c r="W500" s="575"/>
      <c r="X500" s="575"/>
      <c r="Y500" s="575"/>
      <c r="Z500" s="575"/>
      <c r="AA500" s="579"/>
      <c r="AB500" s="575"/>
      <c r="AC500" s="575"/>
      <c r="AD500" s="575"/>
      <c r="AE500" s="575"/>
      <c r="AF500" s="575"/>
      <c r="AG500" s="579"/>
      <c r="AH500" s="575"/>
      <c r="AI500" s="575"/>
      <c r="AJ500" s="575"/>
      <c r="AK500" s="575"/>
      <c r="AL500" s="575"/>
      <c r="AM500" s="579"/>
      <c r="AN500" s="575"/>
      <c r="AO500" s="575"/>
      <c r="AP500" s="575"/>
      <c r="AQ500" s="575"/>
      <c r="AR500" s="575"/>
      <c r="AS500" s="579"/>
      <c r="AT500" s="575"/>
      <c r="AU500" s="575"/>
      <c r="AV500" s="575"/>
      <c r="AW500" s="575"/>
      <c r="AX500" s="575"/>
      <c r="AY500" s="579"/>
      <c r="AZ500" s="575"/>
      <c r="BA500" s="575"/>
      <c r="BB500" s="575"/>
      <c r="BC500" s="575"/>
      <c r="BD500" s="575"/>
      <c r="BE500" s="579"/>
      <c r="BF500" s="575"/>
      <c r="BG500" s="575"/>
      <c r="BH500" s="575"/>
      <c r="BI500" s="575"/>
      <c r="BJ500" s="575"/>
      <c r="BK500" s="579"/>
      <c r="BL500" s="575"/>
      <c r="BM500" s="575"/>
      <c r="BN500" s="575"/>
      <c r="BO500" s="575"/>
      <c r="BP500" s="575"/>
      <c r="BQ500" s="579"/>
      <c r="BR500" s="575"/>
      <c r="BS500" s="575"/>
      <c r="BT500" s="575"/>
      <c r="BU500" s="575"/>
      <c r="BV500" s="575"/>
      <c r="BW500" s="579"/>
      <c r="BX500" s="267"/>
      <c r="BY500" s="267"/>
      <c r="BZ500" s="267"/>
      <c r="CA500" s="267"/>
      <c r="CB500" s="267"/>
      <c r="CC500" s="241"/>
      <c r="CD500" s="214"/>
      <c r="CE500" s="240"/>
      <c r="CF500" s="240"/>
      <c r="CG500" s="240"/>
      <c r="CH500" s="5"/>
    </row>
    <row r="501" spans="1:86" hidden="1" x14ac:dyDescent="0.2">
      <c r="A501" s="22"/>
      <c r="B501" s="22"/>
      <c r="C501" s="51"/>
      <c r="D501" s="23"/>
      <c r="E501" s="22"/>
      <c r="F501" s="597"/>
      <c r="G501" s="694"/>
      <c r="H501" s="600"/>
      <c r="I501" s="601"/>
      <c r="J501" s="579"/>
      <c r="K501" s="579"/>
      <c r="L501" s="575"/>
      <c r="M501" s="575"/>
      <c r="N501" s="575"/>
      <c r="O501" s="579"/>
      <c r="P501" s="579"/>
      <c r="Q501" s="575"/>
      <c r="R501" s="575"/>
      <c r="S501" s="575"/>
      <c r="T501" s="575"/>
      <c r="U501" s="579"/>
      <c r="V501" s="575"/>
      <c r="W501" s="575"/>
      <c r="X501" s="575"/>
      <c r="Y501" s="575"/>
      <c r="Z501" s="575"/>
      <c r="AA501" s="579"/>
      <c r="AB501" s="575"/>
      <c r="AC501" s="575"/>
      <c r="AD501" s="575"/>
      <c r="AE501" s="575"/>
      <c r="AF501" s="575"/>
      <c r="AG501" s="579"/>
      <c r="AH501" s="575"/>
      <c r="AI501" s="575"/>
      <c r="AJ501" s="575"/>
      <c r="AK501" s="575"/>
      <c r="AL501" s="575"/>
      <c r="AM501" s="579"/>
      <c r="AN501" s="575"/>
      <c r="AO501" s="575"/>
      <c r="AP501" s="575"/>
      <c r="AQ501" s="575"/>
      <c r="AR501" s="575"/>
      <c r="AS501" s="579"/>
      <c r="AT501" s="575"/>
      <c r="AU501" s="575"/>
      <c r="AV501" s="575"/>
      <c r="AW501" s="575"/>
      <c r="AX501" s="575"/>
      <c r="AY501" s="579"/>
      <c r="AZ501" s="575"/>
      <c r="BA501" s="575"/>
      <c r="BB501" s="575"/>
      <c r="BC501" s="575"/>
      <c r="BD501" s="575"/>
      <c r="BE501" s="579"/>
      <c r="BF501" s="575"/>
      <c r="BG501" s="575"/>
      <c r="BH501" s="575"/>
      <c r="BI501" s="575"/>
      <c r="BJ501" s="575"/>
      <c r="BK501" s="579"/>
      <c r="BL501" s="575"/>
      <c r="BM501" s="575"/>
      <c r="BN501" s="575"/>
      <c r="BO501" s="575"/>
      <c r="BP501" s="575"/>
      <c r="BQ501" s="579"/>
      <c r="BR501" s="575"/>
      <c r="BS501" s="575"/>
      <c r="BT501" s="575"/>
      <c r="BU501" s="575"/>
      <c r="BV501" s="575"/>
      <c r="BW501" s="579"/>
      <c r="BX501" s="267"/>
      <c r="BY501" s="267"/>
      <c r="BZ501" s="267"/>
      <c r="CA501" s="267"/>
      <c r="CB501" s="267"/>
      <c r="CC501" s="241"/>
      <c r="CD501" s="214"/>
      <c r="CE501" s="240"/>
      <c r="CF501" s="240"/>
      <c r="CG501" s="240"/>
      <c r="CH501" s="5"/>
    </row>
    <row r="502" spans="1:86" hidden="1" x14ac:dyDescent="0.2">
      <c r="A502" s="22"/>
      <c r="B502" s="22"/>
      <c r="C502" s="51"/>
      <c r="D502" s="31"/>
      <c r="E502" s="22"/>
      <c r="F502" s="597"/>
      <c r="G502" s="694"/>
      <c r="H502" s="605"/>
      <c r="I502" s="601"/>
      <c r="J502" s="579"/>
      <c r="K502" s="579"/>
      <c r="L502" s="575"/>
      <c r="M502" s="575"/>
      <c r="N502" s="575"/>
      <c r="O502" s="579"/>
      <c r="P502" s="579"/>
      <c r="Q502" s="575"/>
      <c r="R502" s="575"/>
      <c r="S502" s="575"/>
      <c r="T502" s="575"/>
      <c r="U502" s="579"/>
      <c r="V502" s="575"/>
      <c r="W502" s="575"/>
      <c r="X502" s="575"/>
      <c r="Y502" s="575"/>
      <c r="Z502" s="575"/>
      <c r="AA502" s="579"/>
      <c r="AB502" s="575"/>
      <c r="AC502" s="575"/>
      <c r="AD502" s="575"/>
      <c r="AE502" s="575"/>
      <c r="AF502" s="575"/>
      <c r="AG502" s="579"/>
      <c r="AH502" s="575"/>
      <c r="AI502" s="575"/>
      <c r="AJ502" s="575"/>
      <c r="AK502" s="575"/>
      <c r="AL502" s="575"/>
      <c r="AM502" s="579"/>
      <c r="AN502" s="575"/>
      <c r="AO502" s="575"/>
      <c r="AP502" s="575"/>
      <c r="AQ502" s="575"/>
      <c r="AR502" s="575"/>
      <c r="AS502" s="579"/>
      <c r="AT502" s="575"/>
      <c r="AU502" s="575"/>
      <c r="AV502" s="575"/>
      <c r="AW502" s="575"/>
      <c r="AX502" s="575"/>
      <c r="AY502" s="579"/>
      <c r="AZ502" s="575"/>
      <c r="BA502" s="575"/>
      <c r="BB502" s="575"/>
      <c r="BC502" s="575"/>
      <c r="BD502" s="575"/>
      <c r="BE502" s="579"/>
      <c r="BF502" s="575"/>
      <c r="BG502" s="575"/>
      <c r="BH502" s="575"/>
      <c r="BI502" s="575"/>
      <c r="BJ502" s="575"/>
      <c r="BK502" s="579"/>
      <c r="BL502" s="575"/>
      <c r="BM502" s="575"/>
      <c r="BN502" s="575"/>
      <c r="BO502" s="575"/>
      <c r="BP502" s="575"/>
      <c r="BQ502" s="579"/>
      <c r="BR502" s="575"/>
      <c r="BS502" s="575"/>
      <c r="BT502" s="575"/>
      <c r="BU502" s="575"/>
      <c r="BV502" s="575"/>
      <c r="BW502" s="579"/>
      <c r="BX502" s="267"/>
      <c r="BY502" s="267"/>
      <c r="BZ502" s="267"/>
      <c r="CA502" s="267"/>
      <c r="CB502" s="267"/>
      <c r="CC502" s="241"/>
      <c r="CD502" s="214"/>
      <c r="CE502" s="240"/>
      <c r="CF502" s="240"/>
      <c r="CG502" s="240"/>
      <c r="CH502" s="5"/>
    </row>
    <row r="503" spans="1:86" hidden="1" x14ac:dyDescent="0.2">
      <c r="A503" s="22"/>
      <c r="B503" s="22"/>
      <c r="C503" s="51"/>
      <c r="D503" s="33"/>
      <c r="E503" s="22"/>
      <c r="F503" s="597"/>
      <c r="G503" s="694"/>
      <c r="H503" s="605"/>
      <c r="I503" s="601"/>
      <c r="J503" s="579"/>
      <c r="K503" s="579"/>
      <c r="L503" s="575"/>
      <c r="M503" s="575"/>
      <c r="N503" s="575"/>
      <c r="O503" s="579"/>
      <c r="P503" s="579"/>
      <c r="Q503" s="575"/>
      <c r="R503" s="575"/>
      <c r="S503" s="575"/>
      <c r="T503" s="575"/>
      <c r="U503" s="579"/>
      <c r="V503" s="575"/>
      <c r="W503" s="575"/>
      <c r="X503" s="575"/>
      <c r="Y503" s="575"/>
      <c r="Z503" s="575"/>
      <c r="AA503" s="579"/>
      <c r="AB503" s="575"/>
      <c r="AC503" s="575"/>
      <c r="AD503" s="575"/>
      <c r="AE503" s="575"/>
      <c r="AF503" s="575"/>
      <c r="AG503" s="579"/>
      <c r="AH503" s="575"/>
      <c r="AI503" s="575"/>
      <c r="AJ503" s="575"/>
      <c r="AK503" s="575"/>
      <c r="AL503" s="575"/>
      <c r="AM503" s="579"/>
      <c r="AN503" s="575"/>
      <c r="AO503" s="575"/>
      <c r="AP503" s="575"/>
      <c r="AQ503" s="575"/>
      <c r="AR503" s="575"/>
      <c r="AS503" s="579"/>
      <c r="AT503" s="575"/>
      <c r="AU503" s="575"/>
      <c r="AV503" s="575"/>
      <c r="AW503" s="575"/>
      <c r="AX503" s="575"/>
      <c r="AY503" s="579"/>
      <c r="AZ503" s="575"/>
      <c r="BA503" s="575"/>
      <c r="BB503" s="575"/>
      <c r="BC503" s="575"/>
      <c r="BD503" s="575"/>
      <c r="BE503" s="579"/>
      <c r="BF503" s="575"/>
      <c r="BG503" s="575"/>
      <c r="BH503" s="575"/>
      <c r="BI503" s="575"/>
      <c r="BJ503" s="575"/>
      <c r="BK503" s="579"/>
      <c r="BL503" s="575"/>
      <c r="BM503" s="575"/>
      <c r="BN503" s="575"/>
      <c r="BO503" s="575"/>
      <c r="BP503" s="575"/>
      <c r="BQ503" s="579"/>
      <c r="BR503" s="575"/>
      <c r="BS503" s="575"/>
      <c r="BT503" s="575"/>
      <c r="BU503" s="575"/>
      <c r="BV503" s="575"/>
      <c r="BW503" s="579"/>
      <c r="BX503" s="267"/>
      <c r="BY503" s="267"/>
      <c r="BZ503" s="267"/>
      <c r="CA503" s="267"/>
      <c r="CB503" s="267"/>
      <c r="CC503" s="241"/>
      <c r="CD503" s="214"/>
      <c r="CE503" s="240"/>
      <c r="CF503" s="240"/>
      <c r="CG503" s="240"/>
      <c r="CH503" s="5"/>
    </row>
    <row r="504" spans="1:86" hidden="1" x14ac:dyDescent="0.2">
      <c r="A504" s="22"/>
      <c r="B504" s="22"/>
      <c r="C504" s="22"/>
      <c r="D504" s="34"/>
      <c r="E504" s="22"/>
      <c r="F504" s="607"/>
      <c r="G504" s="620"/>
      <c r="H504" s="609"/>
      <c r="I504" s="601"/>
      <c r="J504" s="579"/>
      <c r="K504" s="579"/>
      <c r="L504" s="575"/>
      <c r="M504" s="575"/>
      <c r="N504" s="579"/>
      <c r="O504" s="579"/>
      <c r="P504" s="579"/>
      <c r="Q504" s="575"/>
      <c r="R504" s="579"/>
      <c r="S504" s="575"/>
      <c r="T504" s="579"/>
      <c r="U504" s="579"/>
      <c r="V504" s="579"/>
      <c r="W504" s="575"/>
      <c r="X504" s="579"/>
      <c r="Y504" s="575"/>
      <c r="Z504" s="579"/>
      <c r="AA504" s="579"/>
      <c r="AB504" s="579"/>
      <c r="AC504" s="575"/>
      <c r="AD504" s="579"/>
      <c r="AE504" s="575"/>
      <c r="AF504" s="579"/>
      <c r="AG504" s="579"/>
      <c r="AH504" s="579"/>
      <c r="AI504" s="575"/>
      <c r="AJ504" s="579"/>
      <c r="AK504" s="575"/>
      <c r="AL504" s="579"/>
      <c r="AM504" s="579"/>
      <c r="AN504" s="579"/>
      <c r="AO504" s="575"/>
      <c r="AP504" s="579"/>
      <c r="AQ504" s="575"/>
      <c r="AR504" s="579"/>
      <c r="AS504" s="579"/>
      <c r="AT504" s="579"/>
      <c r="AU504" s="575"/>
      <c r="AV504" s="579"/>
      <c r="AW504" s="575"/>
      <c r="AX504" s="579"/>
      <c r="AY504" s="579"/>
      <c r="AZ504" s="579"/>
      <c r="BA504" s="575"/>
      <c r="BB504" s="579"/>
      <c r="BC504" s="575"/>
      <c r="BD504" s="579"/>
      <c r="BE504" s="579"/>
      <c r="BF504" s="579"/>
      <c r="BG504" s="575"/>
      <c r="BH504" s="579"/>
      <c r="BI504" s="575"/>
      <c r="BJ504" s="579"/>
      <c r="BK504" s="579"/>
      <c r="BL504" s="579"/>
      <c r="BM504" s="575"/>
      <c r="BN504" s="579"/>
      <c r="BO504" s="575"/>
      <c r="BP504" s="579"/>
      <c r="BQ504" s="579"/>
      <c r="BR504" s="579"/>
      <c r="BS504" s="575"/>
      <c r="BT504" s="579"/>
      <c r="BU504" s="575"/>
      <c r="BV504" s="579"/>
      <c r="BW504" s="579"/>
      <c r="BX504" s="268"/>
      <c r="BY504" s="267"/>
      <c r="BZ504" s="268"/>
      <c r="CA504" s="267"/>
      <c r="CB504" s="268"/>
      <c r="CC504" s="241"/>
      <c r="CD504" s="214"/>
      <c r="CE504" s="240"/>
      <c r="CF504" s="240"/>
      <c r="CG504" s="241"/>
      <c r="CH504" s="5"/>
    </row>
    <row r="505" spans="1:86" hidden="1" x14ac:dyDescent="0.2">
      <c r="A505" s="105"/>
      <c r="B505" s="105"/>
      <c r="C505" s="105"/>
      <c r="D505" s="107"/>
      <c r="E505" s="105"/>
      <c r="F505" s="677"/>
      <c r="G505" s="678"/>
      <c r="H505" s="661"/>
      <c r="I505" s="629"/>
      <c r="J505" s="629"/>
      <c r="K505" s="629"/>
      <c r="L505" s="629"/>
      <c r="M505" s="629"/>
      <c r="N505" s="629"/>
      <c r="O505" s="629"/>
      <c r="P505" s="629"/>
      <c r="Q505" s="629"/>
      <c r="R505" s="629"/>
      <c r="S505" s="629"/>
      <c r="T505" s="629"/>
      <c r="U505" s="629"/>
      <c r="V505" s="629"/>
      <c r="W505" s="629"/>
      <c r="X505" s="629"/>
      <c r="Y505" s="629"/>
      <c r="Z505" s="629"/>
      <c r="AA505" s="629"/>
      <c r="AB505" s="629"/>
      <c r="AC505" s="629"/>
      <c r="AD505" s="629"/>
      <c r="AE505" s="629"/>
      <c r="AF505" s="629"/>
      <c r="AG505" s="629"/>
      <c r="AH505" s="629"/>
      <c r="AI505" s="629"/>
      <c r="AJ505" s="629"/>
      <c r="AK505" s="629"/>
      <c r="AL505" s="629"/>
      <c r="AM505" s="629"/>
      <c r="AN505" s="629"/>
      <c r="AO505" s="629"/>
      <c r="AP505" s="629"/>
      <c r="AQ505" s="629"/>
      <c r="AR505" s="629"/>
      <c r="AS505" s="629"/>
      <c r="AT505" s="629"/>
      <c r="AU505" s="629"/>
      <c r="AV505" s="629"/>
      <c r="AW505" s="629"/>
      <c r="AX505" s="629"/>
      <c r="AY505" s="629"/>
      <c r="AZ505" s="629"/>
      <c r="BA505" s="629"/>
      <c r="BB505" s="629"/>
      <c r="BC505" s="629"/>
      <c r="BD505" s="629"/>
      <c r="BE505" s="629"/>
      <c r="BF505" s="629"/>
      <c r="BG505" s="629"/>
      <c r="BH505" s="629"/>
      <c r="BI505" s="629"/>
      <c r="BJ505" s="629"/>
      <c r="BK505" s="629"/>
      <c r="BL505" s="629"/>
      <c r="BM505" s="629"/>
      <c r="BN505" s="629"/>
      <c r="BO505" s="629"/>
      <c r="BP505" s="629"/>
      <c r="BQ505" s="629"/>
      <c r="BR505" s="629"/>
      <c r="BS505" s="629"/>
      <c r="BT505" s="629"/>
      <c r="BU505" s="629"/>
      <c r="BV505" s="629"/>
      <c r="BW505" s="629"/>
      <c r="BX505" s="269"/>
      <c r="BY505" s="269"/>
      <c r="BZ505" s="269"/>
      <c r="CA505" s="269"/>
      <c r="CB505" s="269"/>
      <c r="CC505" s="242"/>
      <c r="CD505" s="215"/>
      <c r="CE505" s="242"/>
      <c r="CF505" s="242"/>
      <c r="CG505" s="242"/>
      <c r="CH505" s="5"/>
    </row>
    <row r="506" spans="1:86" hidden="1" x14ac:dyDescent="0.2">
      <c r="A506" s="143"/>
      <c r="B506" s="74"/>
      <c r="C506" s="141"/>
      <c r="D506" s="142"/>
      <c r="E506" s="141"/>
      <c r="F506" s="712"/>
      <c r="G506" s="679"/>
      <c r="H506" s="639"/>
      <c r="I506" s="644"/>
      <c r="J506" s="579"/>
      <c r="K506" s="579"/>
      <c r="L506" s="575"/>
      <c r="M506" s="575"/>
      <c r="N506" s="575"/>
      <c r="O506" s="579"/>
      <c r="P506" s="579"/>
      <c r="Q506" s="575"/>
      <c r="R506" s="575"/>
      <c r="S506" s="575"/>
      <c r="T506" s="575"/>
      <c r="U506" s="579"/>
      <c r="V506" s="575"/>
      <c r="W506" s="575"/>
      <c r="X506" s="575"/>
      <c r="Y506" s="575"/>
      <c r="Z506" s="575"/>
      <c r="AA506" s="579"/>
      <c r="AB506" s="575"/>
      <c r="AC506" s="575"/>
      <c r="AD506" s="575"/>
      <c r="AE506" s="575"/>
      <c r="AF506" s="575"/>
      <c r="AG506" s="579"/>
      <c r="AH506" s="575"/>
      <c r="AI506" s="575"/>
      <c r="AJ506" s="575"/>
      <c r="AK506" s="575"/>
      <c r="AL506" s="575"/>
      <c r="AM506" s="579"/>
      <c r="AN506" s="575"/>
      <c r="AO506" s="575"/>
      <c r="AP506" s="575"/>
      <c r="AQ506" s="575"/>
      <c r="AR506" s="575"/>
      <c r="AS506" s="579"/>
      <c r="AT506" s="575"/>
      <c r="AU506" s="575"/>
      <c r="AV506" s="575"/>
      <c r="AW506" s="575"/>
      <c r="AX506" s="575"/>
      <c r="AY506" s="579"/>
      <c r="AZ506" s="575"/>
      <c r="BA506" s="575"/>
      <c r="BB506" s="575"/>
      <c r="BC506" s="575"/>
      <c r="BD506" s="575"/>
      <c r="BE506" s="579"/>
      <c r="BF506" s="575"/>
      <c r="BG506" s="575"/>
      <c r="BH506" s="575"/>
      <c r="BI506" s="575"/>
      <c r="BJ506" s="575"/>
      <c r="BK506" s="579"/>
      <c r="BL506" s="575"/>
      <c r="BM506" s="575"/>
      <c r="BN506" s="575"/>
      <c r="BO506" s="575"/>
      <c r="BP506" s="575"/>
      <c r="BQ506" s="579"/>
      <c r="BR506" s="575"/>
      <c r="BS506" s="575"/>
      <c r="BT506" s="575"/>
      <c r="BU506" s="575"/>
      <c r="BV506" s="575"/>
      <c r="BW506" s="579"/>
      <c r="BX506" s="267"/>
      <c r="BY506" s="267"/>
      <c r="BZ506" s="267"/>
      <c r="CA506" s="267"/>
      <c r="CB506" s="267"/>
      <c r="CC506" s="241"/>
      <c r="CD506" s="214"/>
      <c r="CE506" s="240"/>
      <c r="CF506" s="240"/>
      <c r="CG506" s="240"/>
      <c r="CH506" s="5"/>
    </row>
    <row r="507" spans="1:86" hidden="1" x14ac:dyDescent="0.2">
      <c r="A507" s="109"/>
      <c r="B507" s="64"/>
      <c r="C507" s="141"/>
      <c r="D507" s="142"/>
      <c r="E507" s="141"/>
      <c r="F507" s="712"/>
      <c r="G507" s="679"/>
      <c r="H507" s="635"/>
      <c r="I507" s="715"/>
      <c r="J507" s="579"/>
      <c r="K507" s="579"/>
      <c r="L507" s="575"/>
      <c r="M507" s="575"/>
      <c r="N507" s="575"/>
      <c r="O507" s="579"/>
      <c r="P507" s="579"/>
      <c r="Q507" s="575"/>
      <c r="R507" s="575"/>
      <c r="S507" s="575"/>
      <c r="T507" s="575"/>
      <c r="U507" s="579"/>
      <c r="V507" s="575"/>
      <c r="W507" s="575"/>
      <c r="X507" s="575"/>
      <c r="Y507" s="575"/>
      <c r="Z507" s="575"/>
      <c r="AA507" s="579"/>
      <c r="AB507" s="575"/>
      <c r="AC507" s="575"/>
      <c r="AD507" s="575"/>
      <c r="AE507" s="575"/>
      <c r="AF507" s="575"/>
      <c r="AG507" s="579"/>
      <c r="AH507" s="575"/>
      <c r="AI507" s="575"/>
      <c r="AJ507" s="575"/>
      <c r="AK507" s="575"/>
      <c r="AL507" s="575"/>
      <c r="AM507" s="579"/>
      <c r="AN507" s="575"/>
      <c r="AO507" s="575"/>
      <c r="AP507" s="575"/>
      <c r="AQ507" s="575"/>
      <c r="AR507" s="575"/>
      <c r="AS507" s="579"/>
      <c r="AT507" s="575"/>
      <c r="AU507" s="575"/>
      <c r="AV507" s="575"/>
      <c r="AW507" s="575"/>
      <c r="AX507" s="575"/>
      <c r="AY507" s="579"/>
      <c r="AZ507" s="575"/>
      <c r="BA507" s="575"/>
      <c r="BB507" s="575"/>
      <c r="BC507" s="575"/>
      <c r="BD507" s="575"/>
      <c r="BE507" s="579"/>
      <c r="BF507" s="575"/>
      <c r="BG507" s="575"/>
      <c r="BH507" s="575"/>
      <c r="BI507" s="575"/>
      <c r="BJ507" s="575"/>
      <c r="BK507" s="579"/>
      <c r="BL507" s="575"/>
      <c r="BM507" s="575"/>
      <c r="BN507" s="575"/>
      <c r="BO507" s="575"/>
      <c r="BP507" s="575"/>
      <c r="BQ507" s="579"/>
      <c r="BR507" s="575"/>
      <c r="BS507" s="575"/>
      <c r="BT507" s="575"/>
      <c r="BU507" s="575"/>
      <c r="BV507" s="575"/>
      <c r="BW507" s="579"/>
      <c r="BX507" s="267"/>
      <c r="BY507" s="267"/>
      <c r="BZ507" s="267"/>
      <c r="CA507" s="267"/>
      <c r="CB507" s="267"/>
      <c r="CC507" s="241"/>
      <c r="CD507" s="214"/>
      <c r="CE507" s="240"/>
      <c r="CF507" s="240"/>
      <c r="CG507" s="240"/>
      <c r="CH507" s="5"/>
    </row>
    <row r="508" spans="1:86" hidden="1" x14ac:dyDescent="0.2">
      <c r="A508" s="109"/>
      <c r="B508" s="64"/>
      <c r="C508" s="141"/>
      <c r="D508" s="142"/>
      <c r="E508" s="141"/>
      <c r="F508" s="712"/>
      <c r="G508" s="586"/>
      <c r="H508" s="635"/>
      <c r="I508" s="715"/>
      <c r="J508" s="579"/>
      <c r="K508" s="579"/>
      <c r="L508" s="575"/>
      <c r="M508" s="575"/>
      <c r="N508" s="575"/>
      <c r="O508" s="579"/>
      <c r="P508" s="579"/>
      <c r="Q508" s="575"/>
      <c r="R508" s="575"/>
      <c r="S508" s="575"/>
      <c r="T508" s="575"/>
      <c r="U508" s="579"/>
      <c r="V508" s="575"/>
      <c r="W508" s="575"/>
      <c r="X508" s="575"/>
      <c r="Y508" s="575"/>
      <c r="Z508" s="575"/>
      <c r="AA508" s="579"/>
      <c r="AB508" s="575"/>
      <c r="AC508" s="575"/>
      <c r="AD508" s="575"/>
      <c r="AE508" s="575"/>
      <c r="AF508" s="575"/>
      <c r="AG508" s="579"/>
      <c r="AH508" s="575"/>
      <c r="AI508" s="575"/>
      <c r="AJ508" s="575"/>
      <c r="AK508" s="575"/>
      <c r="AL508" s="575"/>
      <c r="AM508" s="579"/>
      <c r="AN508" s="575"/>
      <c r="AO508" s="575"/>
      <c r="AP508" s="575"/>
      <c r="AQ508" s="575"/>
      <c r="AR508" s="575"/>
      <c r="AS508" s="579"/>
      <c r="AT508" s="575"/>
      <c r="AU508" s="575"/>
      <c r="AV508" s="575"/>
      <c r="AW508" s="575"/>
      <c r="AX508" s="575"/>
      <c r="AY508" s="579"/>
      <c r="AZ508" s="575"/>
      <c r="BA508" s="575"/>
      <c r="BB508" s="575"/>
      <c r="BC508" s="575"/>
      <c r="BD508" s="575"/>
      <c r="BE508" s="579"/>
      <c r="BF508" s="575"/>
      <c r="BG508" s="575"/>
      <c r="BH508" s="575"/>
      <c r="BI508" s="575"/>
      <c r="BJ508" s="575"/>
      <c r="BK508" s="579"/>
      <c r="BL508" s="575"/>
      <c r="BM508" s="575"/>
      <c r="BN508" s="575"/>
      <c r="BO508" s="575"/>
      <c r="BP508" s="575"/>
      <c r="BQ508" s="579"/>
      <c r="BR508" s="575"/>
      <c r="BS508" s="575"/>
      <c r="BT508" s="575"/>
      <c r="BU508" s="575"/>
      <c r="BV508" s="575"/>
      <c r="BW508" s="579"/>
      <c r="BX508" s="267"/>
      <c r="BY508" s="267"/>
      <c r="BZ508" s="267"/>
      <c r="CA508" s="267"/>
      <c r="CB508" s="267"/>
      <c r="CC508" s="241"/>
      <c r="CD508" s="214"/>
      <c r="CE508" s="240"/>
      <c r="CF508" s="240"/>
      <c r="CG508" s="240"/>
      <c r="CH508" s="5"/>
    </row>
    <row r="509" spans="1:86" hidden="1" x14ac:dyDescent="0.2">
      <c r="A509" s="109"/>
      <c r="B509" s="64"/>
      <c r="C509" s="141"/>
      <c r="D509" s="142"/>
      <c r="E509" s="141"/>
      <c r="F509" s="712"/>
      <c r="G509" s="679"/>
      <c r="H509" s="639"/>
      <c r="I509" s="636"/>
      <c r="J509" s="579"/>
      <c r="K509" s="579"/>
      <c r="L509" s="575"/>
      <c r="M509" s="575"/>
      <c r="N509" s="575"/>
      <c r="O509" s="579"/>
      <c r="P509" s="579"/>
      <c r="Q509" s="575"/>
      <c r="R509" s="575"/>
      <c r="S509" s="575"/>
      <c r="T509" s="575"/>
      <c r="U509" s="579"/>
      <c r="V509" s="575"/>
      <c r="W509" s="575"/>
      <c r="X509" s="575"/>
      <c r="Y509" s="575"/>
      <c r="Z509" s="575"/>
      <c r="AA509" s="579"/>
      <c r="AB509" s="575"/>
      <c r="AC509" s="575"/>
      <c r="AD509" s="575"/>
      <c r="AE509" s="575"/>
      <c r="AF509" s="575"/>
      <c r="AG509" s="579"/>
      <c r="AH509" s="575"/>
      <c r="AI509" s="575"/>
      <c r="AJ509" s="575"/>
      <c r="AK509" s="575"/>
      <c r="AL509" s="575"/>
      <c r="AM509" s="579"/>
      <c r="AN509" s="575"/>
      <c r="AO509" s="575"/>
      <c r="AP509" s="575"/>
      <c r="AQ509" s="575"/>
      <c r="AR509" s="575"/>
      <c r="AS509" s="579"/>
      <c r="AT509" s="575"/>
      <c r="AU509" s="575"/>
      <c r="AV509" s="575"/>
      <c r="AW509" s="575"/>
      <c r="AX509" s="575"/>
      <c r="AY509" s="579"/>
      <c r="AZ509" s="575"/>
      <c r="BA509" s="575"/>
      <c r="BB509" s="575"/>
      <c r="BC509" s="575"/>
      <c r="BD509" s="575"/>
      <c r="BE509" s="579"/>
      <c r="BF509" s="575"/>
      <c r="BG509" s="575"/>
      <c r="BH509" s="575"/>
      <c r="BI509" s="575"/>
      <c r="BJ509" s="575"/>
      <c r="BK509" s="579"/>
      <c r="BL509" s="575"/>
      <c r="BM509" s="575"/>
      <c r="BN509" s="575"/>
      <c r="BO509" s="575"/>
      <c r="BP509" s="575"/>
      <c r="BQ509" s="579"/>
      <c r="BR509" s="575"/>
      <c r="BS509" s="575"/>
      <c r="BT509" s="575"/>
      <c r="BU509" s="575"/>
      <c r="BV509" s="575"/>
      <c r="BW509" s="579"/>
      <c r="BX509" s="267"/>
      <c r="BY509" s="267"/>
      <c r="BZ509" s="267"/>
      <c r="CA509" s="267"/>
      <c r="CB509" s="267"/>
      <c r="CC509" s="241"/>
      <c r="CD509" s="214"/>
      <c r="CE509" s="240"/>
      <c r="CF509" s="240"/>
      <c r="CG509" s="240"/>
      <c r="CH509" s="5"/>
    </row>
    <row r="510" spans="1:86" hidden="1" x14ac:dyDescent="0.2">
      <c r="A510" s="109"/>
      <c r="B510" s="74"/>
      <c r="C510" s="141"/>
      <c r="D510" s="142"/>
      <c r="E510" s="141"/>
      <c r="F510" s="712"/>
      <c r="G510" s="679"/>
      <c r="H510" s="639"/>
      <c r="I510" s="636"/>
      <c r="J510" s="579"/>
      <c r="K510" s="579"/>
      <c r="L510" s="575"/>
      <c r="M510" s="575"/>
      <c r="N510" s="575"/>
      <c r="O510" s="579"/>
      <c r="P510" s="579"/>
      <c r="Q510" s="575"/>
      <c r="R510" s="575"/>
      <c r="S510" s="575"/>
      <c r="T510" s="575"/>
      <c r="U510" s="579"/>
      <c r="V510" s="575"/>
      <c r="W510" s="575"/>
      <c r="X510" s="575"/>
      <c r="Y510" s="575"/>
      <c r="Z510" s="575"/>
      <c r="AA510" s="579"/>
      <c r="AB510" s="575"/>
      <c r="AC510" s="575"/>
      <c r="AD510" s="575"/>
      <c r="AE510" s="575"/>
      <c r="AF510" s="575"/>
      <c r="AG510" s="579"/>
      <c r="AH510" s="575"/>
      <c r="AI510" s="575"/>
      <c r="AJ510" s="575"/>
      <c r="AK510" s="575"/>
      <c r="AL510" s="575"/>
      <c r="AM510" s="579"/>
      <c r="AN510" s="575"/>
      <c r="AO510" s="575"/>
      <c r="AP510" s="575"/>
      <c r="AQ510" s="575"/>
      <c r="AR510" s="575"/>
      <c r="AS510" s="579"/>
      <c r="AT510" s="575"/>
      <c r="AU510" s="575"/>
      <c r="AV510" s="575"/>
      <c r="AW510" s="575"/>
      <c r="AX510" s="575"/>
      <c r="AY510" s="579"/>
      <c r="AZ510" s="575"/>
      <c r="BA510" s="575"/>
      <c r="BB510" s="575"/>
      <c r="BC510" s="575"/>
      <c r="BD510" s="575"/>
      <c r="BE510" s="579"/>
      <c r="BF510" s="575"/>
      <c r="BG510" s="575"/>
      <c r="BH510" s="575"/>
      <c r="BI510" s="575"/>
      <c r="BJ510" s="575"/>
      <c r="BK510" s="579"/>
      <c r="BL510" s="575"/>
      <c r="BM510" s="575"/>
      <c r="BN510" s="575"/>
      <c r="BO510" s="575"/>
      <c r="BP510" s="575"/>
      <c r="BQ510" s="579"/>
      <c r="BR510" s="575"/>
      <c r="BS510" s="575"/>
      <c r="BT510" s="575"/>
      <c r="BU510" s="575"/>
      <c r="BV510" s="575"/>
      <c r="BW510" s="579"/>
      <c r="BX510" s="267"/>
      <c r="BY510" s="267"/>
      <c r="BZ510" s="267"/>
      <c r="CA510" s="267"/>
      <c r="CB510" s="267"/>
      <c r="CC510" s="241"/>
      <c r="CD510" s="214"/>
      <c r="CE510" s="240"/>
      <c r="CF510" s="240"/>
      <c r="CG510" s="240"/>
      <c r="CH510" s="5"/>
    </row>
    <row r="511" spans="1:86" hidden="1" x14ac:dyDescent="0.2">
      <c r="A511" s="141"/>
      <c r="B511" s="141"/>
      <c r="C511" s="141"/>
      <c r="D511" s="142"/>
      <c r="E511" s="141"/>
      <c r="F511" s="712"/>
      <c r="G511" s="679"/>
      <c r="H511" s="635"/>
      <c r="I511" s="636"/>
      <c r="J511" s="579"/>
      <c r="K511" s="579"/>
      <c r="L511" s="575"/>
      <c r="M511" s="575"/>
      <c r="N511" s="575"/>
      <c r="O511" s="579"/>
      <c r="P511" s="579"/>
      <c r="Q511" s="575"/>
      <c r="R511" s="575"/>
      <c r="S511" s="575"/>
      <c r="T511" s="575"/>
      <c r="U511" s="579"/>
      <c r="V511" s="575"/>
      <c r="W511" s="575"/>
      <c r="X511" s="575"/>
      <c r="Y511" s="575"/>
      <c r="Z511" s="575"/>
      <c r="AA511" s="579"/>
      <c r="AB511" s="575"/>
      <c r="AC511" s="575"/>
      <c r="AD511" s="575"/>
      <c r="AE511" s="575"/>
      <c r="AF511" s="575"/>
      <c r="AG511" s="579"/>
      <c r="AH511" s="575"/>
      <c r="AI511" s="575"/>
      <c r="AJ511" s="575"/>
      <c r="AK511" s="575"/>
      <c r="AL511" s="575"/>
      <c r="AM511" s="579"/>
      <c r="AN511" s="575"/>
      <c r="AO511" s="575"/>
      <c r="AP511" s="575"/>
      <c r="AQ511" s="575"/>
      <c r="AR511" s="575"/>
      <c r="AS511" s="579"/>
      <c r="AT511" s="575"/>
      <c r="AU511" s="575"/>
      <c r="AV511" s="575"/>
      <c r="AW511" s="575"/>
      <c r="AX511" s="575"/>
      <c r="AY511" s="579"/>
      <c r="AZ511" s="575"/>
      <c r="BA511" s="575"/>
      <c r="BB511" s="575"/>
      <c r="BC511" s="575"/>
      <c r="BD511" s="575"/>
      <c r="BE511" s="579"/>
      <c r="BF511" s="575"/>
      <c r="BG511" s="575"/>
      <c r="BH511" s="575"/>
      <c r="BI511" s="575"/>
      <c r="BJ511" s="575"/>
      <c r="BK511" s="579"/>
      <c r="BL511" s="575"/>
      <c r="BM511" s="575"/>
      <c r="BN511" s="575"/>
      <c r="BO511" s="575"/>
      <c r="BP511" s="575"/>
      <c r="BQ511" s="579"/>
      <c r="BR511" s="575"/>
      <c r="BS511" s="575"/>
      <c r="BT511" s="575"/>
      <c r="BU511" s="575"/>
      <c r="BV511" s="575"/>
      <c r="BW511" s="579"/>
      <c r="BX511" s="267"/>
      <c r="BY511" s="267"/>
      <c r="BZ511" s="267"/>
      <c r="CA511" s="267"/>
      <c r="CB511" s="267"/>
      <c r="CC511" s="241"/>
      <c r="CD511" s="214"/>
      <c r="CE511" s="240"/>
      <c r="CF511" s="240"/>
      <c r="CG511" s="240"/>
      <c r="CH511" s="5"/>
    </row>
    <row r="512" spans="1:86" hidden="1" x14ac:dyDescent="0.2">
      <c r="A512" s="141"/>
      <c r="B512" s="141"/>
      <c r="C512" s="141"/>
      <c r="D512" s="142"/>
      <c r="E512" s="141"/>
      <c r="F512" s="712"/>
      <c r="G512" s="586"/>
      <c r="H512" s="635"/>
      <c r="I512" s="636"/>
      <c r="J512" s="579"/>
      <c r="K512" s="579"/>
      <c r="L512" s="575"/>
      <c r="M512" s="575"/>
      <c r="N512" s="575"/>
      <c r="O512" s="579"/>
      <c r="P512" s="579"/>
      <c r="Q512" s="575"/>
      <c r="R512" s="575"/>
      <c r="S512" s="575"/>
      <c r="T512" s="575"/>
      <c r="U512" s="579"/>
      <c r="V512" s="575"/>
      <c r="W512" s="575"/>
      <c r="X512" s="575"/>
      <c r="Y512" s="575"/>
      <c r="Z512" s="575"/>
      <c r="AA512" s="579"/>
      <c r="AB512" s="575"/>
      <c r="AC512" s="575"/>
      <c r="AD512" s="575"/>
      <c r="AE512" s="575"/>
      <c r="AF512" s="575"/>
      <c r="AG512" s="579"/>
      <c r="AH512" s="575"/>
      <c r="AI512" s="575"/>
      <c r="AJ512" s="575"/>
      <c r="AK512" s="575"/>
      <c r="AL512" s="575"/>
      <c r="AM512" s="579"/>
      <c r="AN512" s="575"/>
      <c r="AO512" s="575"/>
      <c r="AP512" s="575"/>
      <c r="AQ512" s="575"/>
      <c r="AR512" s="575"/>
      <c r="AS512" s="579"/>
      <c r="AT512" s="575"/>
      <c r="AU512" s="575"/>
      <c r="AV512" s="575"/>
      <c r="AW512" s="575"/>
      <c r="AX512" s="575"/>
      <c r="AY512" s="579"/>
      <c r="AZ512" s="575"/>
      <c r="BA512" s="575"/>
      <c r="BB512" s="575"/>
      <c r="BC512" s="575"/>
      <c r="BD512" s="575"/>
      <c r="BE512" s="579"/>
      <c r="BF512" s="575"/>
      <c r="BG512" s="575"/>
      <c r="BH512" s="575"/>
      <c r="BI512" s="575"/>
      <c r="BJ512" s="575"/>
      <c r="BK512" s="579"/>
      <c r="BL512" s="575"/>
      <c r="BM512" s="575"/>
      <c r="BN512" s="575"/>
      <c r="BO512" s="575"/>
      <c r="BP512" s="575"/>
      <c r="BQ512" s="579"/>
      <c r="BR512" s="575"/>
      <c r="BS512" s="575"/>
      <c r="BT512" s="575"/>
      <c r="BU512" s="575"/>
      <c r="BV512" s="575"/>
      <c r="BW512" s="579"/>
      <c r="BX512" s="267"/>
      <c r="BY512" s="267"/>
      <c r="BZ512" s="267"/>
      <c r="CA512" s="267"/>
      <c r="CB512" s="267"/>
      <c r="CC512" s="241"/>
      <c r="CD512" s="214"/>
      <c r="CE512" s="240"/>
      <c r="CF512" s="240"/>
      <c r="CG512" s="240"/>
      <c r="CH512" s="5"/>
    </row>
    <row r="513" spans="1:86" hidden="1" x14ac:dyDescent="0.2">
      <c r="A513" s="146"/>
      <c r="B513" s="146"/>
      <c r="C513" s="141"/>
      <c r="D513" s="142"/>
      <c r="E513" s="146"/>
      <c r="F513" s="717"/>
      <c r="G513" s="718"/>
      <c r="H513" s="642"/>
      <c r="I513" s="643"/>
      <c r="J513" s="579"/>
      <c r="K513" s="579"/>
      <c r="L513" s="575"/>
      <c r="M513" s="575"/>
      <c r="N513" s="575"/>
      <c r="O513" s="579"/>
      <c r="P513" s="579"/>
      <c r="Q513" s="575"/>
      <c r="R513" s="575"/>
      <c r="S513" s="575"/>
      <c r="T513" s="575"/>
      <c r="U513" s="579"/>
      <c r="V513" s="575"/>
      <c r="W513" s="575"/>
      <c r="X513" s="575"/>
      <c r="Y513" s="575"/>
      <c r="Z513" s="575"/>
      <c r="AA513" s="579"/>
      <c r="AB513" s="575"/>
      <c r="AC513" s="575"/>
      <c r="AD513" s="575"/>
      <c r="AE513" s="575"/>
      <c r="AF513" s="575"/>
      <c r="AG513" s="579"/>
      <c r="AH513" s="575"/>
      <c r="AI513" s="575"/>
      <c r="AJ513" s="575"/>
      <c r="AK513" s="575"/>
      <c r="AL513" s="575"/>
      <c r="AM513" s="579"/>
      <c r="AN513" s="575"/>
      <c r="AO513" s="575"/>
      <c r="AP513" s="575"/>
      <c r="AQ513" s="575"/>
      <c r="AR513" s="575"/>
      <c r="AS513" s="579"/>
      <c r="AT513" s="575"/>
      <c r="AU513" s="575"/>
      <c r="AV513" s="575"/>
      <c r="AW513" s="575"/>
      <c r="AX513" s="575"/>
      <c r="AY513" s="579"/>
      <c r="AZ513" s="575"/>
      <c r="BA513" s="575"/>
      <c r="BB513" s="575"/>
      <c r="BC513" s="575"/>
      <c r="BD513" s="575"/>
      <c r="BE513" s="579"/>
      <c r="BF513" s="575"/>
      <c r="BG513" s="575"/>
      <c r="BH513" s="575"/>
      <c r="BI513" s="575"/>
      <c r="BJ513" s="575"/>
      <c r="BK513" s="579"/>
      <c r="BL513" s="575"/>
      <c r="BM513" s="575"/>
      <c r="BN513" s="575"/>
      <c r="BO513" s="575"/>
      <c r="BP513" s="575"/>
      <c r="BQ513" s="579"/>
      <c r="BR513" s="575"/>
      <c r="BS513" s="575"/>
      <c r="BT513" s="575"/>
      <c r="BU513" s="575"/>
      <c r="BV513" s="575"/>
      <c r="BW513" s="579"/>
      <c r="BX513" s="267"/>
      <c r="BY513" s="267"/>
      <c r="BZ513" s="267"/>
      <c r="CA513" s="267"/>
      <c r="CB513" s="267"/>
      <c r="CC513" s="241"/>
      <c r="CD513" s="214"/>
      <c r="CE513" s="240"/>
      <c r="CF513" s="240"/>
      <c r="CG513" s="240"/>
      <c r="CH513" s="5"/>
    </row>
    <row r="514" spans="1:86" hidden="1" x14ac:dyDescent="0.2">
      <c r="C514" s="171"/>
      <c r="D514" s="171"/>
      <c r="F514" s="575"/>
      <c r="G514" s="575"/>
      <c r="H514" s="577"/>
      <c r="I514" s="742"/>
      <c r="J514" s="579"/>
      <c r="K514" s="579"/>
      <c r="L514" s="575"/>
      <c r="M514" s="575"/>
      <c r="N514" s="575"/>
      <c r="O514" s="579"/>
      <c r="P514" s="579"/>
      <c r="Q514" s="575"/>
      <c r="R514" s="575"/>
      <c r="S514" s="575"/>
      <c r="T514" s="575"/>
      <c r="U514" s="579"/>
      <c r="V514" s="575"/>
      <c r="W514" s="575"/>
      <c r="X514" s="575"/>
      <c r="Y514" s="575"/>
      <c r="Z514" s="575"/>
      <c r="AA514" s="579"/>
      <c r="AB514" s="575"/>
      <c r="AC514" s="575"/>
      <c r="AD514" s="575"/>
      <c r="AE514" s="575"/>
      <c r="AF514" s="575"/>
      <c r="AG514" s="579"/>
      <c r="AH514" s="575"/>
      <c r="AI514" s="575"/>
      <c r="AJ514" s="575"/>
      <c r="AK514" s="575"/>
      <c r="AL514" s="575"/>
      <c r="AM514" s="579"/>
      <c r="AN514" s="575"/>
      <c r="AO514" s="575"/>
      <c r="AP514" s="575"/>
      <c r="AQ514" s="575"/>
      <c r="AR514" s="575"/>
      <c r="AS514" s="579"/>
      <c r="AT514" s="575"/>
      <c r="AU514" s="575"/>
      <c r="AV514" s="575"/>
      <c r="AW514" s="575"/>
      <c r="AX514" s="575"/>
      <c r="AY514" s="579"/>
      <c r="AZ514" s="575"/>
      <c r="BA514" s="575"/>
      <c r="BB514" s="575"/>
      <c r="BC514" s="575"/>
      <c r="BD514" s="575"/>
      <c r="BE514" s="579"/>
      <c r="BF514" s="575"/>
      <c r="BG514" s="575"/>
      <c r="BH514" s="575"/>
      <c r="BI514" s="575"/>
      <c r="BJ514" s="575"/>
      <c r="BK514" s="579"/>
      <c r="BL514" s="575"/>
      <c r="BM514" s="575"/>
      <c r="BN514" s="575"/>
      <c r="BO514" s="575"/>
      <c r="BP514" s="575"/>
      <c r="BQ514" s="579"/>
      <c r="BR514" s="575"/>
      <c r="BS514" s="575"/>
      <c r="BT514" s="575"/>
      <c r="BU514" s="575"/>
      <c r="BV514" s="575"/>
      <c r="BW514" s="579"/>
      <c r="BX514" s="267"/>
      <c r="BY514" s="267"/>
      <c r="BZ514" s="267"/>
      <c r="CA514" s="267"/>
      <c r="CB514" s="267"/>
      <c r="CC514" s="241"/>
      <c r="CD514" s="214"/>
      <c r="CE514" s="240"/>
      <c r="CF514" s="240"/>
      <c r="CG514" s="240"/>
      <c r="CH514" s="5"/>
    </row>
    <row r="515" spans="1:86" hidden="1" x14ac:dyDescent="0.2">
      <c r="A515" s="23"/>
      <c r="B515" s="22"/>
      <c r="C515" s="23"/>
      <c r="D515" s="23"/>
      <c r="E515" s="23"/>
      <c r="F515" s="597"/>
      <c r="G515" s="599"/>
      <c r="H515" s="605"/>
      <c r="I515" s="658"/>
      <c r="J515" s="579"/>
      <c r="K515" s="579"/>
      <c r="L515" s="575"/>
      <c r="M515" s="575"/>
      <c r="N515" s="575"/>
      <c r="O515" s="579"/>
      <c r="P515" s="579"/>
      <c r="Q515" s="575"/>
      <c r="R515" s="575"/>
      <c r="S515" s="575"/>
      <c r="T515" s="575"/>
      <c r="U515" s="579"/>
      <c r="V515" s="575"/>
      <c r="W515" s="575"/>
      <c r="X515" s="575"/>
      <c r="Y515" s="575"/>
      <c r="Z515" s="575"/>
      <c r="AA515" s="579"/>
      <c r="AB515" s="575"/>
      <c r="AC515" s="575"/>
      <c r="AD515" s="575"/>
      <c r="AE515" s="575"/>
      <c r="AF515" s="575"/>
      <c r="AG515" s="579"/>
      <c r="AH515" s="575"/>
      <c r="AI515" s="575"/>
      <c r="AJ515" s="575"/>
      <c r="AK515" s="575"/>
      <c r="AL515" s="575"/>
      <c r="AM515" s="579"/>
      <c r="AN515" s="575"/>
      <c r="AO515" s="575"/>
      <c r="AP515" s="575"/>
      <c r="AQ515" s="575"/>
      <c r="AR515" s="575"/>
      <c r="AS515" s="579"/>
      <c r="AT515" s="575"/>
      <c r="AU515" s="575"/>
      <c r="AV515" s="575"/>
      <c r="AW515" s="575"/>
      <c r="AX515" s="575"/>
      <c r="AY515" s="579"/>
      <c r="AZ515" s="575"/>
      <c r="BA515" s="575"/>
      <c r="BB515" s="575"/>
      <c r="BC515" s="575"/>
      <c r="BD515" s="575"/>
      <c r="BE515" s="579"/>
      <c r="BF515" s="575"/>
      <c r="BG515" s="575"/>
      <c r="BH515" s="575"/>
      <c r="BI515" s="575"/>
      <c r="BJ515" s="575"/>
      <c r="BK515" s="579"/>
      <c r="BL515" s="575"/>
      <c r="BM515" s="575"/>
      <c r="BN515" s="575"/>
      <c r="BO515" s="575"/>
      <c r="BP515" s="575"/>
      <c r="BQ515" s="579"/>
      <c r="BR515" s="575"/>
      <c r="BS515" s="575"/>
      <c r="BT515" s="575"/>
      <c r="BU515" s="575"/>
      <c r="BV515" s="575"/>
      <c r="BW515" s="579"/>
      <c r="BX515" s="267"/>
      <c r="BY515" s="267"/>
      <c r="BZ515" s="267"/>
      <c r="CA515" s="267"/>
      <c r="CB515" s="267"/>
      <c r="CC515" s="241"/>
      <c r="CD515" s="214"/>
      <c r="CE515" s="240"/>
      <c r="CF515" s="240"/>
      <c r="CG515" s="240"/>
      <c r="CH515" s="5"/>
    </row>
    <row r="516" spans="1:86" hidden="1" x14ac:dyDescent="0.2">
      <c r="A516" s="23"/>
      <c r="B516" s="29"/>
      <c r="C516" s="51"/>
      <c r="D516" s="23"/>
      <c r="E516" s="23"/>
      <c r="F516" s="597"/>
      <c r="G516" s="599"/>
      <c r="H516" s="605"/>
      <c r="I516" s="658"/>
      <c r="J516" s="579"/>
      <c r="K516" s="579"/>
      <c r="L516" s="575"/>
      <c r="M516" s="575"/>
      <c r="N516" s="575"/>
      <c r="O516" s="579"/>
      <c r="P516" s="579"/>
      <c r="Q516" s="575"/>
      <c r="R516" s="575"/>
      <c r="S516" s="575"/>
      <c r="T516" s="575"/>
      <c r="U516" s="579"/>
      <c r="V516" s="575"/>
      <c r="W516" s="575"/>
      <c r="X516" s="575"/>
      <c r="Y516" s="575"/>
      <c r="Z516" s="575"/>
      <c r="AA516" s="579"/>
      <c r="AB516" s="575"/>
      <c r="AC516" s="575"/>
      <c r="AD516" s="575"/>
      <c r="AE516" s="575"/>
      <c r="AF516" s="575"/>
      <c r="AG516" s="579"/>
      <c r="AH516" s="575"/>
      <c r="AI516" s="575"/>
      <c r="AJ516" s="575"/>
      <c r="AK516" s="575"/>
      <c r="AL516" s="575"/>
      <c r="AM516" s="579"/>
      <c r="AN516" s="575"/>
      <c r="AO516" s="575"/>
      <c r="AP516" s="575"/>
      <c r="AQ516" s="575"/>
      <c r="AR516" s="575"/>
      <c r="AS516" s="579"/>
      <c r="AT516" s="575"/>
      <c r="AU516" s="575"/>
      <c r="AV516" s="575"/>
      <c r="AW516" s="575"/>
      <c r="AX516" s="575"/>
      <c r="AY516" s="579"/>
      <c r="AZ516" s="575"/>
      <c r="BA516" s="575"/>
      <c r="BB516" s="575"/>
      <c r="BC516" s="575"/>
      <c r="BD516" s="575"/>
      <c r="BE516" s="579"/>
      <c r="BF516" s="575"/>
      <c r="BG516" s="575"/>
      <c r="BH516" s="575"/>
      <c r="BI516" s="575"/>
      <c r="BJ516" s="575"/>
      <c r="BK516" s="579"/>
      <c r="BL516" s="575"/>
      <c r="BM516" s="575"/>
      <c r="BN516" s="575"/>
      <c r="BO516" s="575"/>
      <c r="BP516" s="575"/>
      <c r="BQ516" s="579"/>
      <c r="BR516" s="575"/>
      <c r="BS516" s="575"/>
      <c r="BT516" s="575"/>
      <c r="BU516" s="575"/>
      <c r="BV516" s="575"/>
      <c r="BW516" s="579"/>
      <c r="BX516" s="267"/>
      <c r="BY516" s="267"/>
      <c r="BZ516" s="267"/>
      <c r="CA516" s="267"/>
      <c r="CB516" s="267"/>
      <c r="CC516" s="241"/>
      <c r="CD516" s="214"/>
      <c r="CE516" s="240"/>
      <c r="CF516" s="240"/>
      <c r="CG516" s="240"/>
      <c r="CH516" s="5"/>
    </row>
    <row r="517" spans="1:86" hidden="1" x14ac:dyDescent="0.2">
      <c r="A517" s="23"/>
      <c r="B517" s="29"/>
      <c r="C517" s="51"/>
      <c r="D517" s="121"/>
      <c r="E517" s="23"/>
      <c r="F517" s="597"/>
      <c r="G517" s="599"/>
      <c r="H517" s="605"/>
      <c r="I517" s="658"/>
      <c r="J517" s="579"/>
      <c r="K517" s="579"/>
      <c r="L517" s="575"/>
      <c r="M517" s="575"/>
      <c r="N517" s="575"/>
      <c r="O517" s="579"/>
      <c r="P517" s="579"/>
      <c r="Q517" s="575"/>
      <c r="R517" s="575"/>
      <c r="S517" s="575"/>
      <c r="T517" s="575"/>
      <c r="U517" s="579"/>
      <c r="V517" s="575"/>
      <c r="W517" s="575"/>
      <c r="X517" s="575"/>
      <c r="Y517" s="575"/>
      <c r="Z517" s="575"/>
      <c r="AA517" s="579"/>
      <c r="AB517" s="575"/>
      <c r="AC517" s="575"/>
      <c r="AD517" s="575"/>
      <c r="AE517" s="575"/>
      <c r="AF517" s="575"/>
      <c r="AG517" s="579"/>
      <c r="AH517" s="575"/>
      <c r="AI517" s="575"/>
      <c r="AJ517" s="575"/>
      <c r="AK517" s="575"/>
      <c r="AL517" s="575"/>
      <c r="AM517" s="579"/>
      <c r="AN517" s="575"/>
      <c r="AO517" s="575"/>
      <c r="AP517" s="575"/>
      <c r="AQ517" s="575"/>
      <c r="AR517" s="575"/>
      <c r="AS517" s="579"/>
      <c r="AT517" s="575"/>
      <c r="AU517" s="575"/>
      <c r="AV517" s="575"/>
      <c r="AW517" s="575"/>
      <c r="AX517" s="575"/>
      <c r="AY517" s="579"/>
      <c r="AZ517" s="575"/>
      <c r="BA517" s="575"/>
      <c r="BB517" s="575"/>
      <c r="BC517" s="575"/>
      <c r="BD517" s="575"/>
      <c r="BE517" s="579"/>
      <c r="BF517" s="575"/>
      <c r="BG517" s="575"/>
      <c r="BH517" s="575"/>
      <c r="BI517" s="575"/>
      <c r="BJ517" s="575"/>
      <c r="BK517" s="579"/>
      <c r="BL517" s="575"/>
      <c r="BM517" s="575"/>
      <c r="BN517" s="575"/>
      <c r="BO517" s="575"/>
      <c r="BP517" s="575"/>
      <c r="BQ517" s="579"/>
      <c r="BR517" s="575"/>
      <c r="BS517" s="575"/>
      <c r="BT517" s="575"/>
      <c r="BU517" s="575"/>
      <c r="BV517" s="575"/>
      <c r="BW517" s="579"/>
      <c r="BX517" s="267"/>
      <c r="BY517" s="267"/>
      <c r="BZ517" s="267"/>
      <c r="CA517" s="267"/>
      <c r="CB517" s="267"/>
      <c r="CC517" s="241"/>
      <c r="CD517" s="214"/>
      <c r="CE517" s="240"/>
      <c r="CF517" s="240"/>
      <c r="CG517" s="240"/>
      <c r="CH517" s="5"/>
    </row>
    <row r="518" spans="1:86" hidden="1" x14ac:dyDescent="0.2">
      <c r="A518" s="23"/>
      <c r="B518" s="29"/>
      <c r="C518" s="51"/>
      <c r="D518" s="33"/>
      <c r="E518" s="23"/>
      <c r="F518" s="597"/>
      <c r="G518" s="599"/>
      <c r="H518" s="645"/>
      <c r="I518" s="624"/>
      <c r="J518" s="579"/>
      <c r="K518" s="579"/>
      <c r="L518" s="575"/>
      <c r="M518" s="575"/>
      <c r="N518" s="575"/>
      <c r="O518" s="579"/>
      <c r="P518" s="579"/>
      <c r="Q518" s="575"/>
      <c r="R518" s="575"/>
      <c r="S518" s="575"/>
      <c r="T518" s="575"/>
      <c r="U518" s="579"/>
      <c r="V518" s="575"/>
      <c r="W518" s="575"/>
      <c r="X518" s="575"/>
      <c r="Y518" s="575"/>
      <c r="Z518" s="575"/>
      <c r="AA518" s="579"/>
      <c r="AB518" s="575"/>
      <c r="AC518" s="575"/>
      <c r="AD518" s="575"/>
      <c r="AE518" s="575"/>
      <c r="AF518" s="575"/>
      <c r="AG518" s="579"/>
      <c r="AH518" s="575"/>
      <c r="AI518" s="575"/>
      <c r="AJ518" s="575"/>
      <c r="AK518" s="575"/>
      <c r="AL518" s="575"/>
      <c r="AM518" s="579"/>
      <c r="AN518" s="575"/>
      <c r="AO518" s="575"/>
      <c r="AP518" s="575"/>
      <c r="AQ518" s="575"/>
      <c r="AR518" s="575"/>
      <c r="AS518" s="579"/>
      <c r="AT518" s="575"/>
      <c r="AU518" s="575"/>
      <c r="AV518" s="575"/>
      <c r="AW518" s="575"/>
      <c r="AX518" s="575"/>
      <c r="AY518" s="579"/>
      <c r="AZ518" s="575"/>
      <c r="BA518" s="575"/>
      <c r="BB518" s="575"/>
      <c r="BC518" s="575"/>
      <c r="BD518" s="575"/>
      <c r="BE518" s="579"/>
      <c r="BF518" s="575"/>
      <c r="BG518" s="575"/>
      <c r="BH518" s="575"/>
      <c r="BI518" s="575"/>
      <c r="BJ518" s="575"/>
      <c r="BK518" s="579"/>
      <c r="BL518" s="575"/>
      <c r="BM518" s="575"/>
      <c r="BN518" s="575"/>
      <c r="BO518" s="575"/>
      <c r="BP518" s="575"/>
      <c r="BQ518" s="579"/>
      <c r="BR518" s="575"/>
      <c r="BS518" s="575"/>
      <c r="BT518" s="575"/>
      <c r="BU518" s="575"/>
      <c r="BV518" s="575"/>
      <c r="BW518" s="579"/>
      <c r="BX518" s="267"/>
      <c r="BY518" s="267"/>
      <c r="BZ518" s="267"/>
      <c r="CA518" s="267"/>
      <c r="CB518" s="267"/>
      <c r="CC518" s="241"/>
      <c r="CD518" s="214"/>
      <c r="CE518" s="240"/>
      <c r="CF518" s="240"/>
      <c r="CG518" s="240"/>
      <c r="CH518" s="5"/>
    </row>
    <row r="519" spans="1:86" hidden="1" x14ac:dyDescent="0.2">
      <c r="A519" s="22"/>
      <c r="B519" s="22"/>
      <c r="C519" s="51"/>
      <c r="D519" s="34"/>
      <c r="E519" s="22"/>
      <c r="F519" s="607"/>
      <c r="G519" s="620"/>
      <c r="H519" s="609"/>
      <c r="I519" s="601"/>
      <c r="J519" s="579"/>
      <c r="K519" s="579"/>
      <c r="L519" s="575"/>
      <c r="M519" s="575"/>
      <c r="N519" s="579"/>
      <c r="O519" s="579"/>
      <c r="P519" s="579"/>
      <c r="Q519" s="575"/>
      <c r="R519" s="579"/>
      <c r="S519" s="575"/>
      <c r="T519" s="579"/>
      <c r="U519" s="579"/>
      <c r="V519" s="579"/>
      <c r="W519" s="575"/>
      <c r="X519" s="579"/>
      <c r="Y519" s="575"/>
      <c r="Z519" s="579"/>
      <c r="AA519" s="579"/>
      <c r="AB519" s="579"/>
      <c r="AC519" s="575"/>
      <c r="AD519" s="579"/>
      <c r="AE519" s="575"/>
      <c r="AF519" s="579"/>
      <c r="AG519" s="579"/>
      <c r="AH519" s="579"/>
      <c r="AI519" s="575"/>
      <c r="AJ519" s="579"/>
      <c r="AK519" s="575"/>
      <c r="AL519" s="579"/>
      <c r="AM519" s="579"/>
      <c r="AN519" s="579"/>
      <c r="AO519" s="575"/>
      <c r="AP519" s="579"/>
      <c r="AQ519" s="575"/>
      <c r="AR519" s="579"/>
      <c r="AS519" s="579"/>
      <c r="AT519" s="579"/>
      <c r="AU519" s="575"/>
      <c r="AV519" s="579"/>
      <c r="AW519" s="575"/>
      <c r="AX519" s="579"/>
      <c r="AY519" s="579"/>
      <c r="AZ519" s="579"/>
      <c r="BA519" s="575"/>
      <c r="BB519" s="579"/>
      <c r="BC519" s="575"/>
      <c r="BD519" s="579"/>
      <c r="BE519" s="579"/>
      <c r="BF519" s="579"/>
      <c r="BG519" s="575"/>
      <c r="BH519" s="579"/>
      <c r="BI519" s="575"/>
      <c r="BJ519" s="579"/>
      <c r="BK519" s="579"/>
      <c r="BL519" s="579"/>
      <c r="BM519" s="575"/>
      <c r="BN519" s="579"/>
      <c r="BO519" s="575"/>
      <c r="BP519" s="579"/>
      <c r="BQ519" s="579"/>
      <c r="BR519" s="579"/>
      <c r="BS519" s="575"/>
      <c r="BT519" s="579"/>
      <c r="BU519" s="575"/>
      <c r="BV519" s="579"/>
      <c r="BW519" s="579"/>
      <c r="BX519" s="268"/>
      <c r="BY519" s="267"/>
      <c r="BZ519" s="268"/>
      <c r="CA519" s="267"/>
      <c r="CB519" s="268"/>
      <c r="CC519" s="241"/>
      <c r="CD519" s="214"/>
      <c r="CE519" s="240"/>
      <c r="CF519" s="240"/>
      <c r="CG519" s="241"/>
      <c r="CH519" s="5"/>
    </row>
    <row r="520" spans="1:86" hidden="1" x14ac:dyDescent="0.2">
      <c r="A520" s="157"/>
      <c r="B520" s="105"/>
      <c r="C520" s="105"/>
      <c r="D520" s="107"/>
      <c r="E520" s="105"/>
      <c r="F520" s="677"/>
      <c r="G520" s="678"/>
      <c r="H520" s="661"/>
      <c r="I520" s="629"/>
      <c r="J520" s="629"/>
      <c r="K520" s="629"/>
      <c r="L520" s="629"/>
      <c r="M520" s="629"/>
      <c r="N520" s="629"/>
      <c r="O520" s="629"/>
      <c r="P520" s="629"/>
      <c r="Q520" s="629"/>
      <c r="R520" s="629"/>
      <c r="S520" s="629"/>
      <c r="T520" s="629"/>
      <c r="U520" s="629"/>
      <c r="V520" s="629"/>
      <c r="W520" s="629"/>
      <c r="X520" s="629"/>
      <c r="Y520" s="629"/>
      <c r="Z520" s="629"/>
      <c r="AA520" s="629"/>
      <c r="AB520" s="629"/>
      <c r="AC520" s="629"/>
      <c r="AD520" s="629"/>
      <c r="AE520" s="629"/>
      <c r="AF520" s="629"/>
      <c r="AG520" s="629"/>
      <c r="AH520" s="629"/>
      <c r="AI520" s="629"/>
      <c r="AJ520" s="629"/>
      <c r="AK520" s="629"/>
      <c r="AL520" s="629"/>
      <c r="AM520" s="629"/>
      <c r="AN520" s="629"/>
      <c r="AO520" s="629"/>
      <c r="AP520" s="629"/>
      <c r="AQ520" s="629"/>
      <c r="AR520" s="629"/>
      <c r="AS520" s="629"/>
      <c r="AT520" s="629"/>
      <c r="AU520" s="629"/>
      <c r="AV520" s="629"/>
      <c r="AW520" s="629"/>
      <c r="AX520" s="629"/>
      <c r="AY520" s="629"/>
      <c r="AZ520" s="629"/>
      <c r="BA520" s="629"/>
      <c r="BB520" s="629"/>
      <c r="BC520" s="629"/>
      <c r="BD520" s="629"/>
      <c r="BE520" s="629"/>
      <c r="BF520" s="629"/>
      <c r="BG520" s="629"/>
      <c r="BH520" s="629"/>
      <c r="BI520" s="629"/>
      <c r="BJ520" s="629"/>
      <c r="BK520" s="629"/>
      <c r="BL520" s="629"/>
      <c r="BM520" s="629"/>
      <c r="BN520" s="629"/>
      <c r="BO520" s="629"/>
      <c r="BP520" s="629"/>
      <c r="BQ520" s="629"/>
      <c r="BR520" s="629"/>
      <c r="BS520" s="629"/>
      <c r="BT520" s="629"/>
      <c r="BU520" s="629"/>
      <c r="BV520" s="629"/>
      <c r="BW520" s="629"/>
      <c r="BX520" s="269"/>
      <c r="BY520" s="269"/>
      <c r="BZ520" s="269"/>
      <c r="CA520" s="269"/>
      <c r="CB520" s="269"/>
      <c r="CC520" s="242"/>
      <c r="CD520" s="215"/>
      <c r="CE520" s="242"/>
      <c r="CF520" s="242"/>
      <c r="CG520" s="242"/>
      <c r="CH520" s="5"/>
    </row>
    <row r="521" spans="1:86" hidden="1" x14ac:dyDescent="0.2">
      <c r="A521" s="132"/>
      <c r="B521" s="7"/>
      <c r="C521" s="167"/>
      <c r="D521" s="56"/>
      <c r="E521" s="7"/>
      <c r="F521" s="626"/>
      <c r="G521" s="627"/>
      <c r="H521" s="631"/>
      <c r="I521" s="704"/>
      <c r="J521" s="579"/>
      <c r="K521" s="579"/>
      <c r="L521" s="575"/>
      <c r="M521" s="575"/>
      <c r="N521" s="575"/>
      <c r="O521" s="579"/>
      <c r="P521" s="579"/>
      <c r="Q521" s="575"/>
      <c r="R521" s="575"/>
      <c r="S521" s="575"/>
      <c r="T521" s="575"/>
      <c r="U521" s="579"/>
      <c r="V521" s="575"/>
      <c r="W521" s="575"/>
      <c r="X521" s="575"/>
      <c r="Y521" s="575"/>
      <c r="Z521" s="575"/>
      <c r="AA521" s="579"/>
      <c r="AB521" s="575"/>
      <c r="AC521" s="575"/>
      <c r="AD521" s="575"/>
      <c r="AE521" s="575"/>
      <c r="AF521" s="575"/>
      <c r="AG521" s="579"/>
      <c r="AH521" s="575"/>
      <c r="AI521" s="575"/>
      <c r="AJ521" s="575"/>
      <c r="AK521" s="575"/>
      <c r="AL521" s="575"/>
      <c r="AM521" s="579"/>
      <c r="AN521" s="575"/>
      <c r="AO521" s="575"/>
      <c r="AP521" s="575"/>
      <c r="AQ521" s="575"/>
      <c r="AR521" s="575"/>
      <c r="AS521" s="579"/>
      <c r="AT521" s="575"/>
      <c r="AU521" s="575"/>
      <c r="AV521" s="575"/>
      <c r="AW521" s="575"/>
      <c r="AX521" s="575"/>
      <c r="AY521" s="579"/>
      <c r="AZ521" s="575"/>
      <c r="BA521" s="575"/>
      <c r="BB521" s="575"/>
      <c r="BC521" s="575"/>
      <c r="BD521" s="575"/>
      <c r="BE521" s="579"/>
      <c r="BF521" s="575"/>
      <c r="BG521" s="575"/>
      <c r="BH521" s="575"/>
      <c r="BI521" s="575"/>
      <c r="BJ521" s="575"/>
      <c r="BK521" s="579"/>
      <c r="BL521" s="575"/>
      <c r="BM521" s="575"/>
      <c r="BN521" s="575"/>
      <c r="BO521" s="575"/>
      <c r="BP521" s="575"/>
      <c r="BQ521" s="579"/>
      <c r="BR521" s="575"/>
      <c r="BS521" s="575"/>
      <c r="BT521" s="575"/>
      <c r="BU521" s="575"/>
      <c r="BV521" s="575"/>
      <c r="BW521" s="579"/>
      <c r="BX521" s="267"/>
      <c r="BY521" s="267"/>
      <c r="BZ521" s="267"/>
      <c r="CA521" s="267"/>
      <c r="CB521" s="267"/>
      <c r="CC521" s="241"/>
      <c r="CD521" s="214"/>
      <c r="CE521" s="240"/>
      <c r="CF521" s="240"/>
      <c r="CG521" s="240"/>
      <c r="CH521" s="5"/>
    </row>
    <row r="522" spans="1:86" hidden="1" x14ac:dyDescent="0.2">
      <c r="A522" s="127"/>
      <c r="B522" s="11"/>
      <c r="C522" s="169"/>
      <c r="D522" s="64"/>
      <c r="E522" s="11"/>
      <c r="F522" s="634"/>
      <c r="G522" s="586"/>
      <c r="H522" s="635"/>
      <c r="I522" s="636"/>
      <c r="J522" s="579"/>
      <c r="K522" s="579"/>
      <c r="L522" s="575"/>
      <c r="M522" s="575"/>
      <c r="N522" s="575"/>
      <c r="O522" s="579"/>
      <c r="P522" s="579"/>
      <c r="Q522" s="575"/>
      <c r="R522" s="575"/>
      <c r="S522" s="575"/>
      <c r="T522" s="575"/>
      <c r="U522" s="579"/>
      <c r="V522" s="575"/>
      <c r="W522" s="575"/>
      <c r="X522" s="575"/>
      <c r="Y522" s="575"/>
      <c r="Z522" s="575"/>
      <c r="AA522" s="579"/>
      <c r="AB522" s="575"/>
      <c r="AC522" s="575"/>
      <c r="AD522" s="575"/>
      <c r="AE522" s="575"/>
      <c r="AF522" s="575"/>
      <c r="AG522" s="579"/>
      <c r="AH522" s="575"/>
      <c r="AI522" s="575"/>
      <c r="AJ522" s="575"/>
      <c r="AK522" s="575"/>
      <c r="AL522" s="575"/>
      <c r="AM522" s="579"/>
      <c r="AN522" s="575"/>
      <c r="AO522" s="575"/>
      <c r="AP522" s="575"/>
      <c r="AQ522" s="575"/>
      <c r="AR522" s="575"/>
      <c r="AS522" s="579"/>
      <c r="AT522" s="575"/>
      <c r="AU522" s="575"/>
      <c r="AV522" s="575"/>
      <c r="AW522" s="575"/>
      <c r="AX522" s="575"/>
      <c r="AY522" s="579"/>
      <c r="AZ522" s="575"/>
      <c r="BA522" s="575"/>
      <c r="BB522" s="575"/>
      <c r="BC522" s="575"/>
      <c r="BD522" s="575"/>
      <c r="BE522" s="579"/>
      <c r="BF522" s="575"/>
      <c r="BG522" s="575"/>
      <c r="BH522" s="575"/>
      <c r="BI522" s="575"/>
      <c r="BJ522" s="575"/>
      <c r="BK522" s="579"/>
      <c r="BL522" s="575"/>
      <c r="BM522" s="575"/>
      <c r="BN522" s="575"/>
      <c r="BO522" s="575"/>
      <c r="BP522" s="575"/>
      <c r="BQ522" s="579"/>
      <c r="BR522" s="575"/>
      <c r="BS522" s="575"/>
      <c r="BT522" s="575"/>
      <c r="BU522" s="575"/>
      <c r="BV522" s="575"/>
      <c r="BW522" s="579"/>
      <c r="BX522" s="267"/>
      <c r="BY522" s="267"/>
      <c r="BZ522" s="267"/>
      <c r="CA522" s="267"/>
      <c r="CB522" s="267"/>
      <c r="CC522" s="241"/>
      <c r="CD522" s="214"/>
      <c r="CE522" s="240"/>
      <c r="CF522" s="240"/>
      <c r="CG522" s="240"/>
      <c r="CH522" s="5"/>
    </row>
    <row r="523" spans="1:86" hidden="1" x14ac:dyDescent="0.2">
      <c r="A523" s="127"/>
      <c r="B523" s="11"/>
      <c r="C523" s="169"/>
      <c r="D523" s="64"/>
      <c r="E523" s="11"/>
      <c r="F523" s="634"/>
      <c r="G523" s="586"/>
      <c r="H523" s="635"/>
      <c r="I523" s="636"/>
      <c r="J523" s="579"/>
      <c r="K523" s="579"/>
      <c r="L523" s="575"/>
      <c r="M523" s="575"/>
      <c r="N523" s="575"/>
      <c r="O523" s="579"/>
      <c r="P523" s="579"/>
      <c r="Q523" s="575"/>
      <c r="R523" s="575"/>
      <c r="S523" s="575"/>
      <c r="T523" s="575"/>
      <c r="U523" s="579"/>
      <c r="V523" s="575"/>
      <c r="W523" s="575"/>
      <c r="X523" s="575"/>
      <c r="Y523" s="575"/>
      <c r="Z523" s="575"/>
      <c r="AA523" s="579"/>
      <c r="AB523" s="575"/>
      <c r="AC523" s="575"/>
      <c r="AD523" s="575"/>
      <c r="AE523" s="575"/>
      <c r="AF523" s="575"/>
      <c r="AG523" s="579"/>
      <c r="AH523" s="575"/>
      <c r="AI523" s="575"/>
      <c r="AJ523" s="575"/>
      <c r="AK523" s="575"/>
      <c r="AL523" s="575"/>
      <c r="AM523" s="579"/>
      <c r="AN523" s="575"/>
      <c r="AO523" s="575"/>
      <c r="AP523" s="575"/>
      <c r="AQ523" s="575"/>
      <c r="AR523" s="575"/>
      <c r="AS523" s="579"/>
      <c r="AT523" s="575"/>
      <c r="AU523" s="575"/>
      <c r="AV523" s="575"/>
      <c r="AW523" s="575"/>
      <c r="AX523" s="575"/>
      <c r="AY523" s="579"/>
      <c r="AZ523" s="575"/>
      <c r="BA523" s="575"/>
      <c r="BB523" s="575"/>
      <c r="BC523" s="575"/>
      <c r="BD523" s="575"/>
      <c r="BE523" s="579"/>
      <c r="BF523" s="575"/>
      <c r="BG523" s="575"/>
      <c r="BH523" s="575"/>
      <c r="BI523" s="575"/>
      <c r="BJ523" s="575"/>
      <c r="BK523" s="579"/>
      <c r="BL523" s="575"/>
      <c r="BM523" s="575"/>
      <c r="BN523" s="575"/>
      <c r="BO523" s="575"/>
      <c r="BP523" s="575"/>
      <c r="BQ523" s="579"/>
      <c r="BR523" s="575"/>
      <c r="BS523" s="575"/>
      <c r="BT523" s="575"/>
      <c r="BU523" s="575"/>
      <c r="BV523" s="575"/>
      <c r="BW523" s="579"/>
      <c r="BX523" s="267"/>
      <c r="BY523" s="267"/>
      <c r="BZ523" s="267"/>
      <c r="CA523" s="267"/>
      <c r="CB523" s="267"/>
      <c r="CC523" s="241"/>
      <c r="CD523" s="214"/>
      <c r="CE523" s="240"/>
      <c r="CF523" s="240"/>
      <c r="CG523" s="240"/>
      <c r="CH523" s="5"/>
    </row>
    <row r="524" spans="1:86" hidden="1" x14ac:dyDescent="0.2">
      <c r="A524" s="127"/>
      <c r="B524" s="11"/>
      <c r="C524" s="169"/>
      <c r="D524" s="64"/>
      <c r="E524" s="11"/>
      <c r="F524" s="634"/>
      <c r="G524" s="586"/>
      <c r="H524" s="639"/>
      <c r="I524" s="636"/>
      <c r="J524" s="579"/>
      <c r="K524" s="579"/>
      <c r="L524" s="575"/>
      <c r="M524" s="575"/>
      <c r="N524" s="575"/>
      <c r="O524" s="579"/>
      <c r="P524" s="579"/>
      <c r="Q524" s="575"/>
      <c r="R524" s="575"/>
      <c r="S524" s="575"/>
      <c r="T524" s="575"/>
      <c r="U524" s="579"/>
      <c r="V524" s="575"/>
      <c r="W524" s="575"/>
      <c r="X524" s="575"/>
      <c r="Y524" s="575"/>
      <c r="Z524" s="575"/>
      <c r="AA524" s="579"/>
      <c r="AB524" s="575"/>
      <c r="AC524" s="575"/>
      <c r="AD524" s="575"/>
      <c r="AE524" s="575"/>
      <c r="AF524" s="575"/>
      <c r="AG524" s="579"/>
      <c r="AH524" s="575"/>
      <c r="AI524" s="575"/>
      <c r="AJ524" s="575"/>
      <c r="AK524" s="575"/>
      <c r="AL524" s="575"/>
      <c r="AM524" s="579"/>
      <c r="AN524" s="575"/>
      <c r="AO524" s="575"/>
      <c r="AP524" s="575"/>
      <c r="AQ524" s="575"/>
      <c r="AR524" s="575"/>
      <c r="AS524" s="579"/>
      <c r="AT524" s="575"/>
      <c r="AU524" s="575"/>
      <c r="AV524" s="575"/>
      <c r="AW524" s="575"/>
      <c r="AX524" s="575"/>
      <c r="AY524" s="579"/>
      <c r="AZ524" s="575"/>
      <c r="BA524" s="575"/>
      <c r="BB524" s="575"/>
      <c r="BC524" s="575"/>
      <c r="BD524" s="575"/>
      <c r="BE524" s="579"/>
      <c r="BF524" s="575"/>
      <c r="BG524" s="575"/>
      <c r="BH524" s="575"/>
      <c r="BI524" s="575"/>
      <c r="BJ524" s="575"/>
      <c r="BK524" s="579"/>
      <c r="BL524" s="575"/>
      <c r="BM524" s="575"/>
      <c r="BN524" s="575"/>
      <c r="BO524" s="575"/>
      <c r="BP524" s="575"/>
      <c r="BQ524" s="579"/>
      <c r="BR524" s="575"/>
      <c r="BS524" s="575"/>
      <c r="BT524" s="575"/>
      <c r="BU524" s="575"/>
      <c r="BV524" s="575"/>
      <c r="BW524" s="579"/>
      <c r="BX524" s="267"/>
      <c r="BY524" s="267"/>
      <c r="BZ524" s="267"/>
      <c r="CA524" s="267"/>
      <c r="CB524" s="267"/>
      <c r="CC524" s="241"/>
      <c r="CD524" s="214"/>
      <c r="CE524" s="240"/>
      <c r="CF524" s="240"/>
      <c r="CG524" s="240"/>
      <c r="CH524" s="5"/>
    </row>
    <row r="525" spans="1:86" hidden="1" x14ac:dyDescent="0.2">
      <c r="A525" s="127"/>
      <c r="B525" s="11"/>
      <c r="C525" s="169"/>
      <c r="D525" s="64"/>
      <c r="E525" s="11"/>
      <c r="F525" s="634"/>
      <c r="G525" s="679"/>
      <c r="H525" s="639"/>
      <c r="I525" s="636"/>
      <c r="J525" s="579"/>
      <c r="K525" s="579"/>
      <c r="L525" s="575"/>
      <c r="M525" s="575"/>
      <c r="N525" s="575"/>
      <c r="O525" s="579"/>
      <c r="P525" s="579"/>
      <c r="Q525" s="575"/>
      <c r="R525" s="575"/>
      <c r="S525" s="575"/>
      <c r="T525" s="575"/>
      <c r="U525" s="579"/>
      <c r="V525" s="575"/>
      <c r="W525" s="575"/>
      <c r="X525" s="575"/>
      <c r="Y525" s="575"/>
      <c r="Z525" s="575"/>
      <c r="AA525" s="579"/>
      <c r="AB525" s="575"/>
      <c r="AC525" s="575"/>
      <c r="AD525" s="575"/>
      <c r="AE525" s="575"/>
      <c r="AF525" s="575"/>
      <c r="AG525" s="579"/>
      <c r="AH525" s="575"/>
      <c r="AI525" s="575"/>
      <c r="AJ525" s="575"/>
      <c r="AK525" s="575"/>
      <c r="AL525" s="575"/>
      <c r="AM525" s="579"/>
      <c r="AN525" s="575"/>
      <c r="AO525" s="575"/>
      <c r="AP525" s="575"/>
      <c r="AQ525" s="575"/>
      <c r="AR525" s="575"/>
      <c r="AS525" s="579"/>
      <c r="AT525" s="575"/>
      <c r="AU525" s="575"/>
      <c r="AV525" s="575"/>
      <c r="AW525" s="575"/>
      <c r="AX525" s="575"/>
      <c r="AY525" s="579"/>
      <c r="AZ525" s="575"/>
      <c r="BA525" s="575"/>
      <c r="BB525" s="575"/>
      <c r="BC525" s="575"/>
      <c r="BD525" s="575"/>
      <c r="BE525" s="579"/>
      <c r="BF525" s="575"/>
      <c r="BG525" s="575"/>
      <c r="BH525" s="575"/>
      <c r="BI525" s="575"/>
      <c r="BJ525" s="575"/>
      <c r="BK525" s="579"/>
      <c r="BL525" s="575"/>
      <c r="BM525" s="575"/>
      <c r="BN525" s="575"/>
      <c r="BO525" s="575"/>
      <c r="BP525" s="575"/>
      <c r="BQ525" s="579"/>
      <c r="BR525" s="575"/>
      <c r="BS525" s="575"/>
      <c r="BT525" s="575"/>
      <c r="BU525" s="575"/>
      <c r="BV525" s="575"/>
      <c r="BW525" s="579"/>
      <c r="BX525" s="267"/>
      <c r="BY525" s="267"/>
      <c r="BZ525" s="267"/>
      <c r="CA525" s="267"/>
      <c r="CB525" s="267"/>
      <c r="CC525" s="241"/>
      <c r="CD525" s="214"/>
      <c r="CE525" s="240"/>
      <c r="CF525" s="240"/>
      <c r="CG525" s="240"/>
      <c r="CH525" s="5"/>
    </row>
    <row r="526" spans="1:86" hidden="1" x14ac:dyDescent="0.2">
      <c r="A526" s="127"/>
      <c r="B526" s="11"/>
      <c r="C526" s="169"/>
      <c r="D526" s="64"/>
      <c r="E526" s="11"/>
      <c r="F526" s="634"/>
      <c r="G526" s="679"/>
      <c r="H526" s="635"/>
      <c r="I526" s="636"/>
      <c r="J526" s="579"/>
      <c r="K526" s="579"/>
      <c r="L526" s="575"/>
      <c r="M526" s="575"/>
      <c r="N526" s="575"/>
      <c r="O526" s="579"/>
      <c r="P526" s="579"/>
      <c r="Q526" s="575"/>
      <c r="R526" s="575"/>
      <c r="S526" s="575"/>
      <c r="T526" s="575"/>
      <c r="U526" s="579"/>
      <c r="V526" s="575"/>
      <c r="W526" s="575"/>
      <c r="X526" s="575"/>
      <c r="Y526" s="575"/>
      <c r="Z526" s="575"/>
      <c r="AA526" s="579"/>
      <c r="AB526" s="575"/>
      <c r="AC526" s="575"/>
      <c r="AD526" s="575"/>
      <c r="AE526" s="575"/>
      <c r="AF526" s="575"/>
      <c r="AG526" s="579"/>
      <c r="AH526" s="575"/>
      <c r="AI526" s="575"/>
      <c r="AJ526" s="575"/>
      <c r="AK526" s="575"/>
      <c r="AL526" s="575"/>
      <c r="AM526" s="579"/>
      <c r="AN526" s="575"/>
      <c r="AO526" s="575"/>
      <c r="AP526" s="575"/>
      <c r="AQ526" s="575"/>
      <c r="AR526" s="575"/>
      <c r="AS526" s="579"/>
      <c r="AT526" s="575"/>
      <c r="AU526" s="575"/>
      <c r="AV526" s="575"/>
      <c r="AW526" s="575"/>
      <c r="AX526" s="575"/>
      <c r="AY526" s="579"/>
      <c r="AZ526" s="575"/>
      <c r="BA526" s="575"/>
      <c r="BB526" s="575"/>
      <c r="BC526" s="575"/>
      <c r="BD526" s="575"/>
      <c r="BE526" s="579"/>
      <c r="BF526" s="575"/>
      <c r="BG526" s="575"/>
      <c r="BH526" s="575"/>
      <c r="BI526" s="575"/>
      <c r="BJ526" s="575"/>
      <c r="BK526" s="579"/>
      <c r="BL526" s="575"/>
      <c r="BM526" s="575"/>
      <c r="BN526" s="575"/>
      <c r="BO526" s="575"/>
      <c r="BP526" s="575"/>
      <c r="BQ526" s="579"/>
      <c r="BR526" s="575"/>
      <c r="BS526" s="575"/>
      <c r="BT526" s="575"/>
      <c r="BU526" s="575"/>
      <c r="BV526" s="575"/>
      <c r="BW526" s="579"/>
      <c r="BX526" s="267"/>
      <c r="BY526" s="267"/>
      <c r="BZ526" s="267"/>
      <c r="CA526" s="267"/>
      <c r="CB526" s="267"/>
      <c r="CC526" s="241"/>
      <c r="CD526" s="214"/>
      <c r="CE526" s="240"/>
      <c r="CF526" s="240"/>
      <c r="CG526" s="240"/>
      <c r="CH526" s="5"/>
    </row>
    <row r="527" spans="1:86" hidden="1" x14ac:dyDescent="0.2">
      <c r="A527" s="127"/>
      <c r="B527" s="11"/>
      <c r="C527" s="169"/>
      <c r="D527" s="64"/>
      <c r="E527" s="11"/>
      <c r="F527" s="634"/>
      <c r="G527" s="586"/>
      <c r="H527" s="635"/>
      <c r="I527" s="636"/>
      <c r="J527" s="579"/>
      <c r="K527" s="579"/>
      <c r="L527" s="575"/>
      <c r="M527" s="575"/>
      <c r="N527" s="575"/>
      <c r="O527" s="579"/>
      <c r="P527" s="579"/>
      <c r="Q527" s="575"/>
      <c r="R527" s="575"/>
      <c r="S527" s="575"/>
      <c r="T527" s="575"/>
      <c r="U527" s="579"/>
      <c r="V527" s="575"/>
      <c r="W527" s="575"/>
      <c r="X527" s="575"/>
      <c r="Y527" s="575"/>
      <c r="Z527" s="575"/>
      <c r="AA527" s="579"/>
      <c r="AB527" s="575"/>
      <c r="AC527" s="575"/>
      <c r="AD527" s="575"/>
      <c r="AE527" s="575"/>
      <c r="AF527" s="575"/>
      <c r="AG527" s="579"/>
      <c r="AH527" s="575"/>
      <c r="AI527" s="575"/>
      <c r="AJ527" s="575"/>
      <c r="AK527" s="575"/>
      <c r="AL527" s="575"/>
      <c r="AM527" s="579"/>
      <c r="AN527" s="575"/>
      <c r="AO527" s="575"/>
      <c r="AP527" s="575"/>
      <c r="AQ527" s="575"/>
      <c r="AR527" s="575"/>
      <c r="AS527" s="579"/>
      <c r="AT527" s="575"/>
      <c r="AU527" s="575"/>
      <c r="AV527" s="575"/>
      <c r="AW527" s="575"/>
      <c r="AX527" s="575"/>
      <c r="AY527" s="579"/>
      <c r="AZ527" s="575"/>
      <c r="BA527" s="575"/>
      <c r="BB527" s="575"/>
      <c r="BC527" s="575"/>
      <c r="BD527" s="575"/>
      <c r="BE527" s="579"/>
      <c r="BF527" s="575"/>
      <c r="BG527" s="575"/>
      <c r="BH527" s="575"/>
      <c r="BI527" s="575"/>
      <c r="BJ527" s="575"/>
      <c r="BK527" s="579"/>
      <c r="BL527" s="575"/>
      <c r="BM527" s="575"/>
      <c r="BN527" s="575"/>
      <c r="BO527" s="575"/>
      <c r="BP527" s="575"/>
      <c r="BQ527" s="579"/>
      <c r="BR527" s="575"/>
      <c r="BS527" s="575"/>
      <c r="BT527" s="575"/>
      <c r="BU527" s="575"/>
      <c r="BV527" s="575"/>
      <c r="BW527" s="579"/>
      <c r="BX527" s="267"/>
      <c r="BY527" s="267"/>
      <c r="BZ527" s="267"/>
      <c r="CA527" s="267"/>
      <c r="CB527" s="267"/>
      <c r="CC527" s="241"/>
      <c r="CD527" s="214"/>
      <c r="CE527" s="240"/>
      <c r="CF527" s="240"/>
      <c r="CG527" s="240"/>
      <c r="CH527" s="5"/>
    </row>
    <row r="528" spans="1:86" hidden="1" x14ac:dyDescent="0.2">
      <c r="A528" s="135"/>
      <c r="B528" s="17"/>
      <c r="C528" s="170"/>
      <c r="D528" s="71"/>
      <c r="E528" s="17"/>
      <c r="F528" s="641"/>
      <c r="G528" s="718"/>
      <c r="H528" s="642"/>
      <c r="I528" s="643"/>
      <c r="J528" s="579"/>
      <c r="K528" s="579"/>
      <c r="L528" s="575"/>
      <c r="M528" s="575"/>
      <c r="N528" s="575"/>
      <c r="O528" s="579"/>
      <c r="P528" s="579"/>
      <c r="Q528" s="575"/>
      <c r="R528" s="575"/>
      <c r="S528" s="575"/>
      <c r="T528" s="575"/>
      <c r="U528" s="579"/>
      <c r="V528" s="575"/>
      <c r="W528" s="575"/>
      <c r="X528" s="575"/>
      <c r="Y528" s="575"/>
      <c r="Z528" s="575"/>
      <c r="AA528" s="579"/>
      <c r="AB528" s="575"/>
      <c r="AC528" s="575"/>
      <c r="AD528" s="575"/>
      <c r="AE528" s="575"/>
      <c r="AF528" s="575"/>
      <c r="AG528" s="579"/>
      <c r="AH528" s="575"/>
      <c r="AI528" s="575"/>
      <c r="AJ528" s="575"/>
      <c r="AK528" s="575"/>
      <c r="AL528" s="575"/>
      <c r="AM528" s="579"/>
      <c r="AN528" s="575"/>
      <c r="AO528" s="575"/>
      <c r="AP528" s="575"/>
      <c r="AQ528" s="575"/>
      <c r="AR528" s="575"/>
      <c r="AS528" s="579"/>
      <c r="AT528" s="575"/>
      <c r="AU528" s="575"/>
      <c r="AV528" s="575"/>
      <c r="AW528" s="575"/>
      <c r="AX528" s="575"/>
      <c r="AY528" s="579"/>
      <c r="AZ528" s="575"/>
      <c r="BA528" s="575"/>
      <c r="BB528" s="575"/>
      <c r="BC528" s="575"/>
      <c r="BD528" s="575"/>
      <c r="BE528" s="579"/>
      <c r="BF528" s="575"/>
      <c r="BG528" s="575"/>
      <c r="BH528" s="575"/>
      <c r="BI528" s="575"/>
      <c r="BJ528" s="575"/>
      <c r="BK528" s="579"/>
      <c r="BL528" s="575"/>
      <c r="BM528" s="575"/>
      <c r="BN528" s="575"/>
      <c r="BO528" s="575"/>
      <c r="BP528" s="575"/>
      <c r="BQ528" s="579"/>
      <c r="BR528" s="575"/>
      <c r="BS528" s="575"/>
      <c r="BT528" s="575"/>
      <c r="BU528" s="575"/>
      <c r="BV528" s="575"/>
      <c r="BW528" s="579"/>
      <c r="BX528" s="267"/>
      <c r="BY528" s="267"/>
      <c r="BZ528" s="267"/>
      <c r="CA528" s="267"/>
      <c r="CB528" s="267"/>
      <c r="CC528" s="241"/>
      <c r="CD528" s="214"/>
      <c r="CE528" s="240"/>
      <c r="CF528" s="240"/>
      <c r="CG528" s="240"/>
      <c r="CH528" s="5"/>
    </row>
    <row r="529" spans="1:86" hidden="1" x14ac:dyDescent="0.2">
      <c r="A529" s="17"/>
      <c r="B529" s="17"/>
      <c r="C529" s="170"/>
      <c r="D529" s="71"/>
      <c r="E529" s="17"/>
      <c r="F529" s="641"/>
      <c r="G529" s="718"/>
      <c r="H529" s="642"/>
      <c r="I529" s="643"/>
      <c r="J529" s="579"/>
      <c r="K529" s="579"/>
      <c r="L529" s="575"/>
      <c r="M529" s="575"/>
      <c r="N529" s="575"/>
      <c r="O529" s="579"/>
      <c r="P529" s="579"/>
      <c r="Q529" s="575"/>
      <c r="R529" s="575"/>
      <c r="S529" s="575"/>
      <c r="T529" s="575"/>
      <c r="U529" s="579"/>
      <c r="V529" s="575"/>
      <c r="W529" s="575"/>
      <c r="X529" s="575"/>
      <c r="Y529" s="575"/>
      <c r="Z529" s="575"/>
      <c r="AA529" s="579"/>
      <c r="AB529" s="575"/>
      <c r="AC529" s="575"/>
      <c r="AD529" s="575"/>
      <c r="AE529" s="575"/>
      <c r="AF529" s="575"/>
      <c r="AG529" s="579"/>
      <c r="AH529" s="575"/>
      <c r="AI529" s="575"/>
      <c r="AJ529" s="575"/>
      <c r="AK529" s="575"/>
      <c r="AL529" s="575"/>
      <c r="AM529" s="579"/>
      <c r="AN529" s="575"/>
      <c r="AO529" s="575"/>
      <c r="AP529" s="575"/>
      <c r="AQ529" s="575"/>
      <c r="AR529" s="575"/>
      <c r="AS529" s="579"/>
      <c r="AT529" s="575"/>
      <c r="AU529" s="575"/>
      <c r="AV529" s="575"/>
      <c r="AW529" s="575"/>
      <c r="AX529" s="575"/>
      <c r="AY529" s="579"/>
      <c r="AZ529" s="575"/>
      <c r="BA529" s="575"/>
      <c r="BB529" s="575"/>
      <c r="BC529" s="575"/>
      <c r="BD529" s="575"/>
      <c r="BE529" s="579"/>
      <c r="BF529" s="575"/>
      <c r="BG529" s="575"/>
      <c r="BH529" s="575"/>
      <c r="BI529" s="575"/>
      <c r="BJ529" s="575"/>
      <c r="BK529" s="579"/>
      <c r="BL529" s="575"/>
      <c r="BM529" s="575"/>
      <c r="BN529" s="575"/>
      <c r="BO529" s="575"/>
      <c r="BP529" s="575"/>
      <c r="BQ529" s="579"/>
      <c r="BR529" s="575"/>
      <c r="BS529" s="575"/>
      <c r="BT529" s="575"/>
      <c r="BU529" s="575"/>
      <c r="BV529" s="575"/>
      <c r="BW529" s="579"/>
      <c r="BX529" s="267"/>
      <c r="BY529" s="267"/>
      <c r="BZ529" s="267"/>
      <c r="CA529" s="267"/>
      <c r="CB529" s="267"/>
      <c r="CC529" s="241"/>
      <c r="CD529" s="214"/>
      <c r="CE529" s="240"/>
      <c r="CF529" s="240"/>
      <c r="CG529" s="240"/>
      <c r="CH529" s="5"/>
    </row>
    <row r="530" spans="1:86" hidden="1" x14ac:dyDescent="0.2">
      <c r="A530" s="17"/>
      <c r="B530" s="22"/>
      <c r="C530" s="51"/>
      <c r="D530" s="34"/>
      <c r="E530" s="22"/>
      <c r="F530" s="607"/>
      <c r="G530" s="694"/>
      <c r="H530" s="600"/>
      <c r="I530" s="743"/>
      <c r="J530" s="579"/>
      <c r="K530" s="579"/>
      <c r="L530" s="575"/>
      <c r="M530" s="575"/>
      <c r="N530" s="575"/>
      <c r="O530" s="579"/>
      <c r="P530" s="579"/>
      <c r="Q530" s="575"/>
      <c r="R530" s="575"/>
      <c r="S530" s="575"/>
      <c r="T530" s="575"/>
      <c r="U530" s="579"/>
      <c r="V530" s="575"/>
      <c r="W530" s="575"/>
      <c r="X530" s="575"/>
      <c r="Y530" s="575"/>
      <c r="Z530" s="575"/>
      <c r="AA530" s="579"/>
      <c r="AB530" s="575"/>
      <c r="AC530" s="575"/>
      <c r="AD530" s="575"/>
      <c r="AE530" s="575"/>
      <c r="AF530" s="575"/>
      <c r="AG530" s="579"/>
      <c r="AH530" s="575"/>
      <c r="AI530" s="575"/>
      <c r="AJ530" s="575"/>
      <c r="AK530" s="575"/>
      <c r="AL530" s="575"/>
      <c r="AM530" s="579"/>
      <c r="AN530" s="575"/>
      <c r="AO530" s="575"/>
      <c r="AP530" s="575"/>
      <c r="AQ530" s="575"/>
      <c r="AR530" s="575"/>
      <c r="AS530" s="579"/>
      <c r="AT530" s="575"/>
      <c r="AU530" s="575"/>
      <c r="AV530" s="575"/>
      <c r="AW530" s="575"/>
      <c r="AX530" s="575"/>
      <c r="AY530" s="579"/>
      <c r="AZ530" s="575"/>
      <c r="BA530" s="575"/>
      <c r="BB530" s="575"/>
      <c r="BC530" s="575"/>
      <c r="BD530" s="575"/>
      <c r="BE530" s="579"/>
      <c r="BF530" s="575"/>
      <c r="BG530" s="575"/>
      <c r="BH530" s="575"/>
      <c r="BI530" s="575"/>
      <c r="BJ530" s="575"/>
      <c r="BK530" s="579"/>
      <c r="BL530" s="575"/>
      <c r="BM530" s="575"/>
      <c r="BN530" s="575"/>
      <c r="BO530" s="575"/>
      <c r="BP530" s="575"/>
      <c r="BQ530" s="579"/>
      <c r="BR530" s="575"/>
      <c r="BS530" s="575"/>
      <c r="BT530" s="575"/>
      <c r="BU530" s="575"/>
      <c r="BV530" s="575"/>
      <c r="BW530" s="579"/>
      <c r="BX530" s="267"/>
      <c r="BY530" s="267"/>
      <c r="BZ530" s="267"/>
      <c r="CA530" s="267"/>
      <c r="CB530" s="267"/>
      <c r="CC530" s="241"/>
      <c r="CD530" s="214"/>
      <c r="CE530" s="240"/>
      <c r="CF530" s="240"/>
      <c r="CG530" s="240"/>
      <c r="CH530" s="5"/>
    </row>
    <row r="531" spans="1:86" hidden="1" x14ac:dyDescent="0.2">
      <c r="A531" s="82"/>
      <c r="B531" s="22"/>
      <c r="C531" s="22"/>
      <c r="D531" s="34"/>
      <c r="E531" s="22"/>
      <c r="F531" s="607"/>
      <c r="G531" s="620"/>
      <c r="H531" s="600"/>
      <c r="I531" s="744"/>
      <c r="J531" s="579"/>
      <c r="K531" s="579"/>
      <c r="L531" s="575"/>
      <c r="M531" s="575"/>
      <c r="N531" s="575"/>
      <c r="O531" s="579"/>
      <c r="P531" s="579"/>
      <c r="Q531" s="575"/>
      <c r="R531" s="575"/>
      <c r="S531" s="575"/>
      <c r="T531" s="575"/>
      <c r="U531" s="579"/>
      <c r="V531" s="575"/>
      <c r="W531" s="575"/>
      <c r="X531" s="575"/>
      <c r="Y531" s="575"/>
      <c r="Z531" s="575"/>
      <c r="AA531" s="579"/>
      <c r="AB531" s="575"/>
      <c r="AC531" s="575"/>
      <c r="AD531" s="575"/>
      <c r="AE531" s="575"/>
      <c r="AF531" s="575"/>
      <c r="AG531" s="579"/>
      <c r="AH531" s="575"/>
      <c r="AI531" s="575"/>
      <c r="AJ531" s="575"/>
      <c r="AK531" s="575"/>
      <c r="AL531" s="575"/>
      <c r="AM531" s="579"/>
      <c r="AN531" s="575"/>
      <c r="AO531" s="575"/>
      <c r="AP531" s="575"/>
      <c r="AQ531" s="575"/>
      <c r="AR531" s="575"/>
      <c r="AS531" s="579"/>
      <c r="AT531" s="575"/>
      <c r="AU531" s="575"/>
      <c r="AV531" s="575"/>
      <c r="AW531" s="575"/>
      <c r="AX531" s="575"/>
      <c r="AY531" s="579"/>
      <c r="AZ531" s="575"/>
      <c r="BA531" s="575"/>
      <c r="BB531" s="575"/>
      <c r="BC531" s="575"/>
      <c r="BD531" s="575"/>
      <c r="BE531" s="579"/>
      <c r="BF531" s="575"/>
      <c r="BG531" s="575"/>
      <c r="BH531" s="575"/>
      <c r="BI531" s="575"/>
      <c r="BJ531" s="575"/>
      <c r="BK531" s="579"/>
      <c r="BL531" s="575"/>
      <c r="BM531" s="575"/>
      <c r="BN531" s="575"/>
      <c r="BO531" s="575"/>
      <c r="BP531" s="575"/>
      <c r="BQ531" s="579"/>
      <c r="BR531" s="575"/>
      <c r="BS531" s="575"/>
      <c r="BT531" s="575"/>
      <c r="BU531" s="575"/>
      <c r="BV531" s="575"/>
      <c r="BW531" s="579"/>
      <c r="BX531" s="267"/>
      <c r="BY531" s="267"/>
      <c r="BZ531" s="267"/>
      <c r="CA531" s="267"/>
      <c r="CB531" s="267"/>
      <c r="CC531" s="241"/>
      <c r="CD531" s="214"/>
      <c r="CE531" s="240"/>
      <c r="CF531" s="240"/>
      <c r="CG531" s="240"/>
      <c r="CH531" s="5"/>
    </row>
    <row r="532" spans="1:86" hidden="1" x14ac:dyDescent="0.2">
      <c r="A532" s="82"/>
      <c r="B532" s="22"/>
      <c r="C532" s="28"/>
      <c r="D532" s="33"/>
      <c r="E532" s="22"/>
      <c r="F532" s="607"/>
      <c r="G532" s="620"/>
      <c r="H532" s="600"/>
      <c r="I532" s="682"/>
      <c r="J532" s="579"/>
      <c r="K532" s="579"/>
      <c r="L532" s="575"/>
      <c r="M532" s="575"/>
      <c r="N532" s="575"/>
      <c r="O532" s="579"/>
      <c r="P532" s="579"/>
      <c r="Q532" s="575"/>
      <c r="R532" s="575"/>
      <c r="S532" s="575"/>
      <c r="T532" s="575"/>
      <c r="U532" s="579"/>
      <c r="V532" s="575"/>
      <c r="W532" s="575"/>
      <c r="X532" s="575"/>
      <c r="Y532" s="575"/>
      <c r="Z532" s="575"/>
      <c r="AA532" s="579"/>
      <c r="AB532" s="575"/>
      <c r="AC532" s="575"/>
      <c r="AD532" s="575"/>
      <c r="AE532" s="575"/>
      <c r="AF532" s="575"/>
      <c r="AG532" s="579"/>
      <c r="AH532" s="575"/>
      <c r="AI532" s="575"/>
      <c r="AJ532" s="575"/>
      <c r="AK532" s="575"/>
      <c r="AL532" s="575"/>
      <c r="AM532" s="579"/>
      <c r="AN532" s="575"/>
      <c r="AO532" s="575"/>
      <c r="AP532" s="575"/>
      <c r="AQ532" s="575"/>
      <c r="AR532" s="575"/>
      <c r="AS532" s="579"/>
      <c r="AT532" s="575"/>
      <c r="AU532" s="575"/>
      <c r="AV532" s="575"/>
      <c r="AW532" s="575"/>
      <c r="AX532" s="575"/>
      <c r="AY532" s="579"/>
      <c r="AZ532" s="575"/>
      <c r="BA532" s="575"/>
      <c r="BB532" s="575"/>
      <c r="BC532" s="575"/>
      <c r="BD532" s="575"/>
      <c r="BE532" s="579"/>
      <c r="BF532" s="575"/>
      <c r="BG532" s="575"/>
      <c r="BH532" s="575"/>
      <c r="BI532" s="575"/>
      <c r="BJ532" s="575"/>
      <c r="BK532" s="579"/>
      <c r="BL532" s="575"/>
      <c r="BM532" s="575"/>
      <c r="BN532" s="575"/>
      <c r="BO532" s="575"/>
      <c r="BP532" s="575"/>
      <c r="BQ532" s="579"/>
      <c r="BR532" s="575"/>
      <c r="BS532" s="575"/>
      <c r="BT532" s="575"/>
      <c r="BU532" s="575"/>
      <c r="BV532" s="575"/>
      <c r="BW532" s="579"/>
      <c r="BX532" s="267"/>
      <c r="BY532" s="267"/>
      <c r="BZ532" s="267"/>
      <c r="CA532" s="267"/>
      <c r="CB532" s="267"/>
      <c r="CC532" s="241"/>
      <c r="CD532" s="214"/>
      <c r="CE532" s="240"/>
      <c r="CF532" s="240"/>
      <c r="CG532" s="240"/>
      <c r="CH532" s="5"/>
    </row>
    <row r="533" spans="1:86" hidden="1" x14ac:dyDescent="0.2">
      <c r="A533" s="82"/>
      <c r="B533" s="22"/>
      <c r="C533" s="28"/>
      <c r="D533" s="33"/>
      <c r="E533" s="22"/>
      <c r="F533" s="607"/>
      <c r="G533" s="620"/>
      <c r="H533" s="645"/>
      <c r="I533" s="624"/>
      <c r="J533" s="579"/>
      <c r="K533" s="579"/>
      <c r="L533" s="575"/>
      <c r="M533" s="575"/>
      <c r="N533" s="575"/>
      <c r="O533" s="579"/>
      <c r="P533" s="579"/>
      <c r="Q533" s="575"/>
      <c r="R533" s="575"/>
      <c r="S533" s="575"/>
      <c r="T533" s="575"/>
      <c r="U533" s="579"/>
      <c r="V533" s="575"/>
      <c r="W533" s="575"/>
      <c r="X533" s="575"/>
      <c r="Y533" s="575"/>
      <c r="Z533" s="575"/>
      <c r="AA533" s="579"/>
      <c r="AB533" s="575"/>
      <c r="AC533" s="575"/>
      <c r="AD533" s="575"/>
      <c r="AE533" s="575"/>
      <c r="AF533" s="575"/>
      <c r="AG533" s="579"/>
      <c r="AH533" s="575"/>
      <c r="AI533" s="575"/>
      <c r="AJ533" s="575"/>
      <c r="AK533" s="575"/>
      <c r="AL533" s="575"/>
      <c r="AM533" s="579"/>
      <c r="AN533" s="575"/>
      <c r="AO533" s="575"/>
      <c r="AP533" s="575"/>
      <c r="AQ533" s="575"/>
      <c r="AR533" s="575"/>
      <c r="AS533" s="579"/>
      <c r="AT533" s="575"/>
      <c r="AU533" s="575"/>
      <c r="AV533" s="575"/>
      <c r="AW533" s="575"/>
      <c r="AX533" s="575"/>
      <c r="AY533" s="579"/>
      <c r="AZ533" s="575"/>
      <c r="BA533" s="575"/>
      <c r="BB533" s="575"/>
      <c r="BC533" s="575"/>
      <c r="BD533" s="575"/>
      <c r="BE533" s="579"/>
      <c r="BF533" s="575"/>
      <c r="BG533" s="575"/>
      <c r="BH533" s="575"/>
      <c r="BI533" s="575"/>
      <c r="BJ533" s="575"/>
      <c r="BK533" s="579"/>
      <c r="BL533" s="575"/>
      <c r="BM533" s="575"/>
      <c r="BN533" s="575"/>
      <c r="BO533" s="575"/>
      <c r="BP533" s="575"/>
      <c r="BQ533" s="579"/>
      <c r="BR533" s="575"/>
      <c r="BS533" s="575"/>
      <c r="BT533" s="575"/>
      <c r="BU533" s="575"/>
      <c r="BV533" s="575"/>
      <c r="BW533" s="579"/>
      <c r="BX533" s="267"/>
      <c r="BY533" s="267"/>
      <c r="BZ533" s="267"/>
      <c r="CA533" s="267"/>
      <c r="CB533" s="267"/>
      <c r="CC533" s="241"/>
      <c r="CD533" s="214"/>
      <c r="CE533" s="240"/>
      <c r="CF533" s="240"/>
      <c r="CG533" s="240"/>
      <c r="CH533" s="5"/>
    </row>
    <row r="534" spans="1:86" hidden="1" x14ac:dyDescent="0.2">
      <c r="A534" s="82"/>
      <c r="B534" s="22"/>
      <c r="C534" s="28"/>
      <c r="D534" s="33"/>
      <c r="E534" s="22"/>
      <c r="F534" s="607"/>
      <c r="G534" s="620"/>
      <c r="H534" s="745"/>
      <c r="I534" s="601"/>
      <c r="J534" s="579"/>
      <c r="K534" s="579"/>
      <c r="L534" s="575"/>
      <c r="M534" s="575"/>
      <c r="N534" s="579"/>
      <c r="O534" s="579"/>
      <c r="P534" s="579"/>
      <c r="Q534" s="575"/>
      <c r="R534" s="579"/>
      <c r="S534" s="575"/>
      <c r="T534" s="579"/>
      <c r="U534" s="579"/>
      <c r="V534" s="579"/>
      <c r="W534" s="575"/>
      <c r="X534" s="579"/>
      <c r="Y534" s="575"/>
      <c r="Z534" s="579"/>
      <c r="AA534" s="579"/>
      <c r="AB534" s="579"/>
      <c r="AC534" s="575"/>
      <c r="AD534" s="579"/>
      <c r="AE534" s="575"/>
      <c r="AF534" s="579"/>
      <c r="AG534" s="579"/>
      <c r="AH534" s="579"/>
      <c r="AI534" s="575"/>
      <c r="AJ534" s="579"/>
      <c r="AK534" s="575"/>
      <c r="AL534" s="579"/>
      <c r="AM534" s="579"/>
      <c r="AN534" s="579"/>
      <c r="AO534" s="575"/>
      <c r="AP534" s="579"/>
      <c r="AQ534" s="575"/>
      <c r="AR534" s="579"/>
      <c r="AS534" s="579"/>
      <c r="AT534" s="579"/>
      <c r="AU534" s="575"/>
      <c r="AV534" s="579"/>
      <c r="AW534" s="575"/>
      <c r="AX534" s="579"/>
      <c r="AY534" s="579"/>
      <c r="AZ534" s="579"/>
      <c r="BA534" s="575"/>
      <c r="BB534" s="579"/>
      <c r="BC534" s="575"/>
      <c r="BD534" s="579"/>
      <c r="BE534" s="579"/>
      <c r="BF534" s="579"/>
      <c r="BG534" s="575"/>
      <c r="BH534" s="579"/>
      <c r="BI534" s="575"/>
      <c r="BJ534" s="579"/>
      <c r="BK534" s="579"/>
      <c r="BL534" s="579"/>
      <c r="BM534" s="575"/>
      <c r="BN534" s="579"/>
      <c r="BO534" s="575"/>
      <c r="BP534" s="579"/>
      <c r="BQ534" s="579"/>
      <c r="BR534" s="579"/>
      <c r="BS534" s="575"/>
      <c r="BT534" s="579"/>
      <c r="BU534" s="575"/>
      <c r="BV534" s="579"/>
      <c r="BW534" s="579"/>
      <c r="BX534" s="268"/>
      <c r="BY534" s="267"/>
      <c r="BZ534" s="268"/>
      <c r="CA534" s="267"/>
      <c r="CB534" s="268"/>
      <c r="CC534" s="241"/>
      <c r="CD534" s="214"/>
      <c r="CE534" s="240"/>
      <c r="CF534" s="240"/>
      <c r="CG534" s="241"/>
      <c r="CH534" s="5"/>
    </row>
    <row r="535" spans="1:86" hidden="1" x14ac:dyDescent="0.2">
      <c r="A535" s="82"/>
      <c r="B535" s="22"/>
      <c r="C535" s="28"/>
      <c r="D535" s="34"/>
      <c r="E535" s="43"/>
      <c r="F535" s="607"/>
      <c r="G535" s="620"/>
      <c r="H535" s="609"/>
      <c r="I535" s="601"/>
      <c r="J535" s="579"/>
      <c r="K535" s="579"/>
      <c r="L535" s="575"/>
      <c r="M535" s="575"/>
      <c r="N535" s="575"/>
      <c r="O535" s="579"/>
      <c r="P535" s="579"/>
      <c r="Q535" s="575"/>
      <c r="R535" s="575"/>
      <c r="S535" s="575"/>
      <c r="T535" s="575"/>
      <c r="U535" s="579"/>
      <c r="V535" s="575"/>
      <c r="W535" s="575"/>
      <c r="X535" s="575"/>
      <c r="Y535" s="575"/>
      <c r="Z535" s="575"/>
      <c r="AA535" s="579"/>
      <c r="AB535" s="575"/>
      <c r="AC535" s="575"/>
      <c r="AD535" s="575"/>
      <c r="AE535" s="575"/>
      <c r="AF535" s="575"/>
      <c r="AG535" s="579"/>
      <c r="AH535" s="575"/>
      <c r="AI535" s="575"/>
      <c r="AJ535" s="575"/>
      <c r="AK535" s="575"/>
      <c r="AL535" s="575"/>
      <c r="AM535" s="579"/>
      <c r="AN535" s="575"/>
      <c r="AO535" s="575"/>
      <c r="AP535" s="575"/>
      <c r="AQ535" s="575"/>
      <c r="AR535" s="575"/>
      <c r="AS535" s="579"/>
      <c r="AT535" s="575"/>
      <c r="AU535" s="575"/>
      <c r="AV535" s="575"/>
      <c r="AW535" s="575"/>
      <c r="AX535" s="575"/>
      <c r="AY535" s="579"/>
      <c r="AZ535" s="575"/>
      <c r="BA535" s="575"/>
      <c r="BB535" s="575"/>
      <c r="BC535" s="575"/>
      <c r="BD535" s="575"/>
      <c r="BE535" s="579"/>
      <c r="BF535" s="575"/>
      <c r="BG535" s="575"/>
      <c r="BH535" s="575"/>
      <c r="BI535" s="575"/>
      <c r="BJ535" s="575"/>
      <c r="BK535" s="579"/>
      <c r="BL535" s="575"/>
      <c r="BM535" s="575"/>
      <c r="BN535" s="575"/>
      <c r="BO535" s="575"/>
      <c r="BP535" s="575"/>
      <c r="BQ535" s="579"/>
      <c r="BR535" s="575"/>
      <c r="BS535" s="575"/>
      <c r="BT535" s="575"/>
      <c r="BU535" s="575"/>
      <c r="BV535" s="575"/>
      <c r="BW535" s="579"/>
      <c r="BX535" s="267"/>
      <c r="BY535" s="267"/>
      <c r="BZ535" s="267"/>
      <c r="CA535" s="267"/>
      <c r="CB535" s="267"/>
      <c r="CC535" s="241"/>
      <c r="CD535" s="214"/>
      <c r="CE535" s="240"/>
      <c r="CF535" s="240"/>
      <c r="CG535" s="240"/>
      <c r="CH535" s="5"/>
    </row>
    <row r="536" spans="1:86" hidden="1" x14ac:dyDescent="0.2">
      <c r="A536" s="7"/>
      <c r="B536" s="43"/>
      <c r="C536" s="131"/>
      <c r="D536" s="44"/>
      <c r="E536" s="43"/>
      <c r="F536" s="616"/>
      <c r="G536" s="667"/>
      <c r="H536" s="619"/>
      <c r="I536" s="618"/>
      <c r="J536" s="579"/>
      <c r="K536" s="579"/>
      <c r="L536" s="575"/>
      <c r="M536" s="575"/>
      <c r="N536" s="575"/>
      <c r="O536" s="579"/>
      <c r="P536" s="579"/>
      <c r="Q536" s="575"/>
      <c r="R536" s="575"/>
      <c r="S536" s="575"/>
      <c r="T536" s="575"/>
      <c r="U536" s="579"/>
      <c r="V536" s="575"/>
      <c r="W536" s="575"/>
      <c r="X536" s="575"/>
      <c r="Y536" s="575"/>
      <c r="Z536" s="575"/>
      <c r="AA536" s="579"/>
      <c r="AB536" s="575"/>
      <c r="AC536" s="575"/>
      <c r="AD536" s="575"/>
      <c r="AE536" s="575"/>
      <c r="AF536" s="575"/>
      <c r="AG536" s="579"/>
      <c r="AH536" s="575"/>
      <c r="AI536" s="575"/>
      <c r="AJ536" s="575"/>
      <c r="AK536" s="575"/>
      <c r="AL536" s="575"/>
      <c r="AM536" s="579"/>
      <c r="AN536" s="575"/>
      <c r="AO536" s="575"/>
      <c r="AP536" s="575"/>
      <c r="AQ536" s="575"/>
      <c r="AR536" s="575"/>
      <c r="AS536" s="579"/>
      <c r="AT536" s="575"/>
      <c r="AU536" s="575"/>
      <c r="AV536" s="575"/>
      <c r="AW536" s="575"/>
      <c r="AX536" s="575"/>
      <c r="AY536" s="579"/>
      <c r="AZ536" s="575"/>
      <c r="BA536" s="575"/>
      <c r="BB536" s="575"/>
      <c r="BC536" s="575"/>
      <c r="BD536" s="575"/>
      <c r="BE536" s="579"/>
      <c r="BF536" s="575"/>
      <c r="BG536" s="575"/>
      <c r="BH536" s="575"/>
      <c r="BI536" s="575"/>
      <c r="BJ536" s="575"/>
      <c r="BK536" s="579"/>
      <c r="BL536" s="575"/>
      <c r="BM536" s="575"/>
      <c r="BN536" s="575"/>
      <c r="BO536" s="575"/>
      <c r="BP536" s="575"/>
      <c r="BQ536" s="579"/>
      <c r="BR536" s="575"/>
      <c r="BS536" s="575"/>
      <c r="BT536" s="575"/>
      <c r="BU536" s="575"/>
      <c r="BV536" s="575"/>
      <c r="BW536" s="579"/>
      <c r="BX536" s="267"/>
      <c r="BY536" s="267"/>
      <c r="BZ536" s="267"/>
      <c r="CA536" s="267"/>
      <c r="CB536" s="267"/>
      <c r="CC536" s="241"/>
      <c r="CD536" s="214"/>
      <c r="CE536" s="240"/>
      <c r="CF536" s="240"/>
      <c r="CG536" s="240"/>
      <c r="CH536" s="5"/>
    </row>
    <row r="537" spans="1:86" hidden="1" x14ac:dyDescent="0.2">
      <c r="A537" s="22"/>
      <c r="B537" s="22"/>
      <c r="C537" s="28"/>
      <c r="D537" s="34"/>
      <c r="E537" s="43"/>
      <c r="F537" s="607"/>
      <c r="G537" s="620"/>
      <c r="H537" s="670"/>
      <c r="I537" s="618"/>
      <c r="J537" s="579"/>
      <c r="K537" s="579"/>
      <c r="L537" s="575"/>
      <c r="M537" s="575"/>
      <c r="N537" s="579"/>
      <c r="O537" s="579"/>
      <c r="P537" s="579"/>
      <c r="Q537" s="575"/>
      <c r="R537" s="579"/>
      <c r="S537" s="575"/>
      <c r="T537" s="579"/>
      <c r="U537" s="579"/>
      <c r="V537" s="579"/>
      <c r="W537" s="575"/>
      <c r="X537" s="579"/>
      <c r="Y537" s="575"/>
      <c r="Z537" s="579"/>
      <c r="AA537" s="579"/>
      <c r="AB537" s="579"/>
      <c r="AC537" s="575"/>
      <c r="AD537" s="579"/>
      <c r="AE537" s="575"/>
      <c r="AF537" s="579"/>
      <c r="AG537" s="579"/>
      <c r="AH537" s="579"/>
      <c r="AI537" s="575"/>
      <c r="AJ537" s="579"/>
      <c r="AK537" s="575"/>
      <c r="AL537" s="579"/>
      <c r="AM537" s="579"/>
      <c r="AN537" s="579"/>
      <c r="AO537" s="575"/>
      <c r="AP537" s="579"/>
      <c r="AQ537" s="575"/>
      <c r="AR537" s="579"/>
      <c r="AS537" s="579"/>
      <c r="AT537" s="579"/>
      <c r="AU537" s="575"/>
      <c r="AV537" s="579"/>
      <c r="AW537" s="575"/>
      <c r="AX537" s="579"/>
      <c r="AY537" s="579"/>
      <c r="AZ537" s="579"/>
      <c r="BA537" s="575"/>
      <c r="BB537" s="579"/>
      <c r="BC537" s="575"/>
      <c r="BD537" s="579"/>
      <c r="BE537" s="579"/>
      <c r="BF537" s="579"/>
      <c r="BG537" s="575"/>
      <c r="BH537" s="579"/>
      <c r="BI537" s="575"/>
      <c r="BJ537" s="579"/>
      <c r="BK537" s="579"/>
      <c r="BL537" s="579"/>
      <c r="BM537" s="575"/>
      <c r="BN537" s="579"/>
      <c r="BO537" s="575"/>
      <c r="BP537" s="579"/>
      <c r="BQ537" s="579"/>
      <c r="BR537" s="579"/>
      <c r="BS537" s="575"/>
      <c r="BT537" s="579"/>
      <c r="BU537" s="575"/>
      <c r="BV537" s="579"/>
      <c r="BW537" s="579"/>
      <c r="BX537" s="268"/>
      <c r="BY537" s="267"/>
      <c r="BZ537" s="268"/>
      <c r="CA537" s="267"/>
      <c r="CB537" s="268"/>
      <c r="CC537" s="241"/>
      <c r="CD537" s="214"/>
      <c r="CE537" s="240"/>
      <c r="CF537" s="240"/>
      <c r="CG537" s="241"/>
      <c r="CH537" s="5"/>
    </row>
    <row r="538" spans="1:86" hidden="1" x14ac:dyDescent="0.2">
      <c r="A538" s="157"/>
      <c r="B538" s="105"/>
      <c r="C538" s="105"/>
      <c r="D538" s="107"/>
      <c r="E538" s="105"/>
      <c r="F538" s="677"/>
      <c r="G538" s="678"/>
      <c r="H538" s="661"/>
      <c r="I538" s="629"/>
      <c r="J538" s="629"/>
      <c r="K538" s="629"/>
      <c r="L538" s="629"/>
      <c r="M538" s="629"/>
      <c r="N538" s="629"/>
      <c r="O538" s="629"/>
      <c r="P538" s="629"/>
      <c r="Q538" s="629"/>
      <c r="R538" s="629"/>
      <c r="S538" s="629"/>
      <c r="T538" s="629"/>
      <c r="U538" s="629"/>
      <c r="V538" s="629"/>
      <c r="W538" s="629"/>
      <c r="X538" s="629"/>
      <c r="Y538" s="629"/>
      <c r="Z538" s="629"/>
      <c r="AA538" s="629"/>
      <c r="AB538" s="629"/>
      <c r="AC538" s="629"/>
      <c r="AD538" s="629"/>
      <c r="AE538" s="629"/>
      <c r="AF538" s="629"/>
      <c r="AG538" s="629"/>
      <c r="AH538" s="629"/>
      <c r="AI538" s="629"/>
      <c r="AJ538" s="629"/>
      <c r="AK538" s="629"/>
      <c r="AL538" s="629"/>
      <c r="AM538" s="629"/>
      <c r="AN538" s="629"/>
      <c r="AO538" s="629"/>
      <c r="AP538" s="629"/>
      <c r="AQ538" s="629"/>
      <c r="AR538" s="629"/>
      <c r="AS538" s="629"/>
      <c r="AT538" s="629"/>
      <c r="AU538" s="629"/>
      <c r="AV538" s="629"/>
      <c r="AW538" s="629"/>
      <c r="AX538" s="629"/>
      <c r="AY538" s="629"/>
      <c r="AZ538" s="629"/>
      <c r="BA538" s="629"/>
      <c r="BB538" s="629"/>
      <c r="BC538" s="629"/>
      <c r="BD538" s="629"/>
      <c r="BE538" s="629"/>
      <c r="BF538" s="629"/>
      <c r="BG538" s="629"/>
      <c r="BH538" s="629"/>
      <c r="BI538" s="629"/>
      <c r="BJ538" s="629"/>
      <c r="BK538" s="629"/>
      <c r="BL538" s="629"/>
      <c r="BM538" s="629"/>
      <c r="BN538" s="629"/>
      <c r="BO538" s="629"/>
      <c r="BP538" s="629"/>
      <c r="BQ538" s="629"/>
      <c r="BR538" s="629"/>
      <c r="BS538" s="629"/>
      <c r="BT538" s="629"/>
      <c r="BU538" s="629"/>
      <c r="BV538" s="629"/>
      <c r="BW538" s="629"/>
      <c r="BX538" s="269"/>
      <c r="BY538" s="269"/>
      <c r="BZ538" s="269"/>
      <c r="CA538" s="269"/>
      <c r="CB538" s="269"/>
      <c r="CC538" s="242"/>
      <c r="CD538" s="215"/>
      <c r="CE538" s="242"/>
      <c r="CF538" s="242"/>
      <c r="CG538" s="242"/>
      <c r="CH538" s="5"/>
    </row>
    <row r="539" spans="1:86" hidden="1" x14ac:dyDescent="0.2">
      <c r="A539" s="132"/>
      <c r="B539" s="7"/>
      <c r="C539" s="60"/>
      <c r="D539" s="56"/>
      <c r="E539" s="7"/>
      <c r="F539" s="626"/>
      <c r="G539" s="746"/>
      <c r="H539" s="631"/>
      <c r="I539" s="733"/>
      <c r="J539" s="579"/>
      <c r="K539" s="579"/>
      <c r="L539" s="575"/>
      <c r="M539" s="575"/>
      <c r="N539" s="575"/>
      <c r="O539" s="579"/>
      <c r="P539" s="579"/>
      <c r="Q539" s="575"/>
      <c r="R539" s="575"/>
      <c r="S539" s="575"/>
      <c r="T539" s="575"/>
      <c r="U539" s="579"/>
      <c r="V539" s="575"/>
      <c r="W539" s="575"/>
      <c r="X539" s="575"/>
      <c r="Y539" s="575"/>
      <c r="Z539" s="575"/>
      <c r="AA539" s="579"/>
      <c r="AB539" s="575"/>
      <c r="AC539" s="575"/>
      <c r="AD539" s="575"/>
      <c r="AE539" s="575"/>
      <c r="AF539" s="575"/>
      <c r="AG539" s="579"/>
      <c r="AH539" s="575"/>
      <c r="AI539" s="575"/>
      <c r="AJ539" s="575"/>
      <c r="AK539" s="575"/>
      <c r="AL539" s="575"/>
      <c r="AM539" s="579"/>
      <c r="AN539" s="575"/>
      <c r="AO539" s="575"/>
      <c r="AP539" s="575"/>
      <c r="AQ539" s="575"/>
      <c r="AR539" s="575"/>
      <c r="AS539" s="579"/>
      <c r="AT539" s="575"/>
      <c r="AU539" s="575"/>
      <c r="AV539" s="575"/>
      <c r="AW539" s="575"/>
      <c r="AX539" s="575"/>
      <c r="AY539" s="579"/>
      <c r="AZ539" s="575"/>
      <c r="BA539" s="575"/>
      <c r="BB539" s="575"/>
      <c r="BC539" s="575"/>
      <c r="BD539" s="575"/>
      <c r="BE539" s="579"/>
      <c r="BF539" s="575"/>
      <c r="BG539" s="575"/>
      <c r="BH539" s="575"/>
      <c r="BI539" s="575"/>
      <c r="BJ539" s="575"/>
      <c r="BK539" s="579"/>
      <c r="BL539" s="575"/>
      <c r="BM539" s="575"/>
      <c r="BN539" s="575"/>
      <c r="BO539" s="575"/>
      <c r="BP539" s="575"/>
      <c r="BQ539" s="579"/>
      <c r="BR539" s="575"/>
      <c r="BS539" s="575"/>
      <c r="BT539" s="575"/>
      <c r="BU539" s="575"/>
      <c r="BV539" s="575"/>
      <c r="BW539" s="579"/>
      <c r="BX539" s="267"/>
      <c r="BY539" s="267"/>
      <c r="BZ539" s="267"/>
      <c r="CA539" s="267"/>
      <c r="CB539" s="267"/>
      <c r="CC539" s="241"/>
      <c r="CD539" s="214"/>
      <c r="CE539" s="240"/>
      <c r="CF539" s="240"/>
      <c r="CG539" s="240"/>
      <c r="CH539" s="5"/>
    </row>
    <row r="540" spans="1:86" hidden="1" x14ac:dyDescent="0.2">
      <c r="A540" s="127"/>
      <c r="B540" s="11"/>
      <c r="C540" s="63"/>
      <c r="D540" s="64"/>
      <c r="E540" s="11"/>
      <c r="F540" s="634"/>
      <c r="G540" s="687"/>
      <c r="H540" s="635"/>
      <c r="I540" s="715"/>
      <c r="J540" s="579"/>
      <c r="K540" s="579"/>
      <c r="L540" s="575"/>
      <c r="M540" s="575"/>
      <c r="N540" s="575"/>
      <c r="O540" s="579"/>
      <c r="P540" s="579"/>
      <c r="Q540" s="575"/>
      <c r="R540" s="575"/>
      <c r="S540" s="575"/>
      <c r="T540" s="575"/>
      <c r="U540" s="579"/>
      <c r="V540" s="575"/>
      <c r="W540" s="575"/>
      <c r="X540" s="575"/>
      <c r="Y540" s="575"/>
      <c r="Z540" s="575"/>
      <c r="AA540" s="579"/>
      <c r="AB540" s="575"/>
      <c r="AC540" s="575"/>
      <c r="AD540" s="575"/>
      <c r="AE540" s="575"/>
      <c r="AF540" s="575"/>
      <c r="AG540" s="579"/>
      <c r="AH540" s="575"/>
      <c r="AI540" s="575"/>
      <c r="AJ540" s="575"/>
      <c r="AK540" s="575"/>
      <c r="AL540" s="575"/>
      <c r="AM540" s="579"/>
      <c r="AN540" s="575"/>
      <c r="AO540" s="575"/>
      <c r="AP540" s="575"/>
      <c r="AQ540" s="575"/>
      <c r="AR540" s="575"/>
      <c r="AS540" s="579"/>
      <c r="AT540" s="575"/>
      <c r="AU540" s="575"/>
      <c r="AV540" s="575"/>
      <c r="AW540" s="575"/>
      <c r="AX540" s="575"/>
      <c r="AY540" s="579"/>
      <c r="AZ540" s="575"/>
      <c r="BA540" s="575"/>
      <c r="BB540" s="575"/>
      <c r="BC540" s="575"/>
      <c r="BD540" s="575"/>
      <c r="BE540" s="579"/>
      <c r="BF540" s="575"/>
      <c r="BG540" s="575"/>
      <c r="BH540" s="575"/>
      <c r="BI540" s="575"/>
      <c r="BJ540" s="575"/>
      <c r="BK540" s="579"/>
      <c r="BL540" s="575"/>
      <c r="BM540" s="575"/>
      <c r="BN540" s="575"/>
      <c r="BO540" s="575"/>
      <c r="BP540" s="575"/>
      <c r="BQ540" s="579"/>
      <c r="BR540" s="575"/>
      <c r="BS540" s="575"/>
      <c r="BT540" s="575"/>
      <c r="BU540" s="575"/>
      <c r="BV540" s="575"/>
      <c r="BW540" s="579"/>
      <c r="BX540" s="267"/>
      <c r="BY540" s="267"/>
      <c r="BZ540" s="267"/>
      <c r="CA540" s="267"/>
      <c r="CB540" s="267"/>
      <c r="CC540" s="241"/>
      <c r="CD540" s="214"/>
      <c r="CE540" s="240"/>
      <c r="CF540" s="240"/>
      <c r="CG540" s="240"/>
      <c r="CH540" s="5"/>
    </row>
    <row r="541" spans="1:86" hidden="1" x14ac:dyDescent="0.2">
      <c r="A541" s="127"/>
      <c r="B541" s="11"/>
      <c r="C541" s="63"/>
      <c r="D541" s="64"/>
      <c r="E541" s="11"/>
      <c r="F541" s="634"/>
      <c r="G541" s="687"/>
      <c r="H541" s="639"/>
      <c r="I541" s="714"/>
      <c r="J541" s="579"/>
      <c r="K541" s="579"/>
      <c r="L541" s="575"/>
      <c r="M541" s="575"/>
      <c r="N541" s="575"/>
      <c r="O541" s="579"/>
      <c r="P541" s="579"/>
      <c r="Q541" s="575"/>
      <c r="R541" s="575"/>
      <c r="S541" s="575"/>
      <c r="T541" s="575"/>
      <c r="U541" s="579"/>
      <c r="V541" s="575"/>
      <c r="W541" s="575"/>
      <c r="X541" s="575"/>
      <c r="Y541" s="575"/>
      <c r="Z541" s="575"/>
      <c r="AA541" s="579"/>
      <c r="AB541" s="575"/>
      <c r="AC541" s="575"/>
      <c r="AD541" s="575"/>
      <c r="AE541" s="575"/>
      <c r="AF541" s="575"/>
      <c r="AG541" s="579"/>
      <c r="AH541" s="575"/>
      <c r="AI541" s="575"/>
      <c r="AJ541" s="575"/>
      <c r="AK541" s="575"/>
      <c r="AL541" s="575"/>
      <c r="AM541" s="579"/>
      <c r="AN541" s="575"/>
      <c r="AO541" s="575"/>
      <c r="AP541" s="575"/>
      <c r="AQ541" s="575"/>
      <c r="AR541" s="575"/>
      <c r="AS541" s="579"/>
      <c r="AT541" s="575"/>
      <c r="AU541" s="575"/>
      <c r="AV541" s="575"/>
      <c r="AW541" s="575"/>
      <c r="AX541" s="575"/>
      <c r="AY541" s="579"/>
      <c r="AZ541" s="575"/>
      <c r="BA541" s="575"/>
      <c r="BB541" s="575"/>
      <c r="BC541" s="575"/>
      <c r="BD541" s="575"/>
      <c r="BE541" s="579"/>
      <c r="BF541" s="575"/>
      <c r="BG541" s="575"/>
      <c r="BH541" s="575"/>
      <c r="BI541" s="575"/>
      <c r="BJ541" s="575"/>
      <c r="BK541" s="579"/>
      <c r="BL541" s="575"/>
      <c r="BM541" s="575"/>
      <c r="BN541" s="575"/>
      <c r="BO541" s="575"/>
      <c r="BP541" s="575"/>
      <c r="BQ541" s="579"/>
      <c r="BR541" s="575"/>
      <c r="BS541" s="575"/>
      <c r="BT541" s="575"/>
      <c r="BU541" s="575"/>
      <c r="BV541" s="575"/>
      <c r="BW541" s="579"/>
      <c r="BX541" s="267"/>
      <c r="BY541" s="267"/>
      <c r="BZ541" s="267"/>
      <c r="CA541" s="267"/>
      <c r="CB541" s="267"/>
      <c r="CC541" s="241"/>
      <c r="CD541" s="214"/>
      <c r="CE541" s="240"/>
      <c r="CF541" s="240"/>
      <c r="CG541" s="240"/>
      <c r="CH541" s="5"/>
    </row>
    <row r="542" spans="1:86" hidden="1" x14ac:dyDescent="0.2">
      <c r="A542" s="127"/>
      <c r="B542" s="11"/>
      <c r="C542" s="63"/>
      <c r="D542" s="64"/>
      <c r="E542" s="11"/>
      <c r="F542" s="634"/>
      <c r="G542" s="679"/>
      <c r="H542" s="639"/>
      <c r="I542" s="636"/>
      <c r="J542" s="579"/>
      <c r="K542" s="579"/>
      <c r="L542" s="575"/>
      <c r="M542" s="575"/>
      <c r="N542" s="575"/>
      <c r="O542" s="579"/>
      <c r="P542" s="579"/>
      <c r="Q542" s="575"/>
      <c r="R542" s="575"/>
      <c r="S542" s="575"/>
      <c r="T542" s="575"/>
      <c r="U542" s="579"/>
      <c r="V542" s="575"/>
      <c r="W542" s="575"/>
      <c r="X542" s="575"/>
      <c r="Y542" s="575"/>
      <c r="Z542" s="575"/>
      <c r="AA542" s="579"/>
      <c r="AB542" s="575"/>
      <c r="AC542" s="575"/>
      <c r="AD542" s="575"/>
      <c r="AE542" s="575"/>
      <c r="AF542" s="575"/>
      <c r="AG542" s="579"/>
      <c r="AH542" s="575"/>
      <c r="AI542" s="575"/>
      <c r="AJ542" s="575"/>
      <c r="AK542" s="575"/>
      <c r="AL542" s="575"/>
      <c r="AM542" s="579"/>
      <c r="AN542" s="575"/>
      <c r="AO542" s="575"/>
      <c r="AP542" s="575"/>
      <c r="AQ542" s="575"/>
      <c r="AR542" s="575"/>
      <c r="AS542" s="579"/>
      <c r="AT542" s="575"/>
      <c r="AU542" s="575"/>
      <c r="AV542" s="575"/>
      <c r="AW542" s="575"/>
      <c r="AX542" s="575"/>
      <c r="AY542" s="579"/>
      <c r="AZ542" s="575"/>
      <c r="BA542" s="575"/>
      <c r="BB542" s="575"/>
      <c r="BC542" s="575"/>
      <c r="BD542" s="575"/>
      <c r="BE542" s="579"/>
      <c r="BF542" s="575"/>
      <c r="BG542" s="575"/>
      <c r="BH542" s="575"/>
      <c r="BI542" s="575"/>
      <c r="BJ542" s="575"/>
      <c r="BK542" s="579"/>
      <c r="BL542" s="575"/>
      <c r="BM542" s="575"/>
      <c r="BN542" s="575"/>
      <c r="BO542" s="575"/>
      <c r="BP542" s="575"/>
      <c r="BQ542" s="579"/>
      <c r="BR542" s="575"/>
      <c r="BS542" s="575"/>
      <c r="BT542" s="575"/>
      <c r="BU542" s="575"/>
      <c r="BV542" s="575"/>
      <c r="BW542" s="579"/>
      <c r="BX542" s="267"/>
      <c r="BY542" s="267"/>
      <c r="BZ542" s="267"/>
      <c r="CA542" s="267"/>
      <c r="CB542" s="267"/>
      <c r="CC542" s="241"/>
      <c r="CD542" s="214"/>
      <c r="CE542" s="240"/>
      <c r="CF542" s="240"/>
      <c r="CG542" s="240"/>
      <c r="CH542" s="5"/>
    </row>
    <row r="543" spans="1:86" hidden="1" x14ac:dyDescent="0.2">
      <c r="A543" s="127"/>
      <c r="B543" s="11"/>
      <c r="C543" s="63"/>
      <c r="D543" s="64"/>
      <c r="E543" s="11"/>
      <c r="F543" s="634"/>
      <c r="G543" s="679"/>
      <c r="H543" s="635"/>
      <c r="I543" s="636"/>
      <c r="J543" s="579"/>
      <c r="K543" s="579"/>
      <c r="L543" s="575"/>
      <c r="M543" s="575"/>
      <c r="N543" s="575"/>
      <c r="O543" s="579"/>
      <c r="P543" s="579"/>
      <c r="Q543" s="575"/>
      <c r="R543" s="575"/>
      <c r="S543" s="575"/>
      <c r="T543" s="575"/>
      <c r="U543" s="579"/>
      <c r="V543" s="575"/>
      <c r="W543" s="575"/>
      <c r="X543" s="575"/>
      <c r="Y543" s="575"/>
      <c r="Z543" s="575"/>
      <c r="AA543" s="579"/>
      <c r="AB543" s="575"/>
      <c r="AC543" s="575"/>
      <c r="AD543" s="575"/>
      <c r="AE543" s="575"/>
      <c r="AF543" s="575"/>
      <c r="AG543" s="579"/>
      <c r="AH543" s="575"/>
      <c r="AI543" s="575"/>
      <c r="AJ543" s="575"/>
      <c r="AK543" s="575"/>
      <c r="AL543" s="575"/>
      <c r="AM543" s="579"/>
      <c r="AN543" s="575"/>
      <c r="AO543" s="575"/>
      <c r="AP543" s="575"/>
      <c r="AQ543" s="575"/>
      <c r="AR543" s="575"/>
      <c r="AS543" s="579"/>
      <c r="AT543" s="575"/>
      <c r="AU543" s="575"/>
      <c r="AV543" s="575"/>
      <c r="AW543" s="575"/>
      <c r="AX543" s="575"/>
      <c r="AY543" s="579"/>
      <c r="AZ543" s="575"/>
      <c r="BA543" s="575"/>
      <c r="BB543" s="575"/>
      <c r="BC543" s="575"/>
      <c r="BD543" s="575"/>
      <c r="BE543" s="579"/>
      <c r="BF543" s="575"/>
      <c r="BG543" s="575"/>
      <c r="BH543" s="575"/>
      <c r="BI543" s="575"/>
      <c r="BJ543" s="575"/>
      <c r="BK543" s="579"/>
      <c r="BL543" s="575"/>
      <c r="BM543" s="575"/>
      <c r="BN543" s="575"/>
      <c r="BO543" s="575"/>
      <c r="BP543" s="575"/>
      <c r="BQ543" s="579"/>
      <c r="BR543" s="575"/>
      <c r="BS543" s="575"/>
      <c r="BT543" s="575"/>
      <c r="BU543" s="575"/>
      <c r="BV543" s="575"/>
      <c r="BW543" s="579"/>
      <c r="BX543" s="267"/>
      <c r="BY543" s="267"/>
      <c r="BZ543" s="267"/>
      <c r="CA543" s="267"/>
      <c r="CB543" s="267"/>
      <c r="CC543" s="241"/>
      <c r="CD543" s="214"/>
      <c r="CE543" s="240"/>
      <c r="CF543" s="240"/>
      <c r="CG543" s="240"/>
      <c r="CH543" s="5"/>
    </row>
    <row r="544" spans="1:86" hidden="1" x14ac:dyDescent="0.2">
      <c r="A544" s="135"/>
      <c r="B544" s="17"/>
      <c r="C544" s="16"/>
      <c r="D544" s="71"/>
      <c r="E544" s="17"/>
      <c r="F544" s="641"/>
      <c r="G544" s="718"/>
      <c r="H544" s="642"/>
      <c r="I544" s="643"/>
      <c r="J544" s="579"/>
      <c r="K544" s="579"/>
      <c r="L544" s="575"/>
      <c r="M544" s="575"/>
      <c r="N544" s="575"/>
      <c r="O544" s="579"/>
      <c r="P544" s="579"/>
      <c r="Q544" s="575"/>
      <c r="R544" s="575"/>
      <c r="S544" s="575"/>
      <c r="T544" s="575"/>
      <c r="U544" s="579"/>
      <c r="V544" s="575"/>
      <c r="W544" s="575"/>
      <c r="X544" s="575"/>
      <c r="Y544" s="575"/>
      <c r="Z544" s="575"/>
      <c r="AA544" s="579"/>
      <c r="AB544" s="575"/>
      <c r="AC544" s="575"/>
      <c r="AD544" s="575"/>
      <c r="AE544" s="575"/>
      <c r="AF544" s="575"/>
      <c r="AG544" s="579"/>
      <c r="AH544" s="575"/>
      <c r="AI544" s="575"/>
      <c r="AJ544" s="575"/>
      <c r="AK544" s="575"/>
      <c r="AL544" s="575"/>
      <c r="AM544" s="579"/>
      <c r="AN544" s="575"/>
      <c r="AO544" s="575"/>
      <c r="AP544" s="575"/>
      <c r="AQ544" s="575"/>
      <c r="AR544" s="575"/>
      <c r="AS544" s="579"/>
      <c r="AT544" s="575"/>
      <c r="AU544" s="575"/>
      <c r="AV544" s="575"/>
      <c r="AW544" s="575"/>
      <c r="AX544" s="575"/>
      <c r="AY544" s="579"/>
      <c r="AZ544" s="575"/>
      <c r="BA544" s="575"/>
      <c r="BB544" s="575"/>
      <c r="BC544" s="575"/>
      <c r="BD544" s="575"/>
      <c r="BE544" s="579"/>
      <c r="BF544" s="575"/>
      <c r="BG544" s="575"/>
      <c r="BH544" s="575"/>
      <c r="BI544" s="575"/>
      <c r="BJ544" s="575"/>
      <c r="BK544" s="579"/>
      <c r="BL544" s="575"/>
      <c r="BM544" s="575"/>
      <c r="BN544" s="575"/>
      <c r="BO544" s="575"/>
      <c r="BP544" s="575"/>
      <c r="BQ544" s="579"/>
      <c r="BR544" s="575"/>
      <c r="BS544" s="575"/>
      <c r="BT544" s="575"/>
      <c r="BU544" s="575"/>
      <c r="BV544" s="575"/>
      <c r="BW544" s="579"/>
      <c r="BX544" s="267"/>
      <c r="BY544" s="267"/>
      <c r="BZ544" s="267"/>
      <c r="CA544" s="267"/>
      <c r="CB544" s="267"/>
      <c r="CC544" s="241"/>
      <c r="CD544" s="214"/>
      <c r="CE544" s="240"/>
      <c r="CF544" s="240"/>
      <c r="CG544" s="240"/>
      <c r="CH544" s="5"/>
    </row>
    <row r="545" spans="1:86" hidden="1" x14ac:dyDescent="0.2">
      <c r="A545" s="102"/>
      <c r="B545" s="82"/>
      <c r="C545" s="177"/>
      <c r="D545" s="83"/>
      <c r="E545" s="82"/>
      <c r="F545" s="653"/>
      <c r="G545" s="654"/>
      <c r="H545" s="710"/>
      <c r="I545" s="748"/>
      <c r="J545" s="579"/>
      <c r="K545" s="579"/>
      <c r="L545" s="575"/>
      <c r="M545" s="575"/>
      <c r="N545" s="575"/>
      <c r="O545" s="579"/>
      <c r="P545" s="579"/>
      <c r="Q545" s="575"/>
      <c r="R545" s="575"/>
      <c r="S545" s="575"/>
      <c r="T545" s="575"/>
      <c r="U545" s="579"/>
      <c r="V545" s="575"/>
      <c r="W545" s="575"/>
      <c r="X545" s="575"/>
      <c r="Y545" s="575"/>
      <c r="Z545" s="575"/>
      <c r="AA545" s="579"/>
      <c r="AB545" s="575"/>
      <c r="AC545" s="575"/>
      <c r="AD545" s="575"/>
      <c r="AE545" s="575"/>
      <c r="AF545" s="575"/>
      <c r="AG545" s="579"/>
      <c r="AH545" s="575"/>
      <c r="AI545" s="575"/>
      <c r="AJ545" s="575"/>
      <c r="AK545" s="575"/>
      <c r="AL545" s="575"/>
      <c r="AM545" s="579"/>
      <c r="AN545" s="575"/>
      <c r="AO545" s="575"/>
      <c r="AP545" s="575"/>
      <c r="AQ545" s="575"/>
      <c r="AR545" s="575"/>
      <c r="AS545" s="579"/>
      <c r="AT545" s="575"/>
      <c r="AU545" s="575"/>
      <c r="AV545" s="575"/>
      <c r="AW545" s="575"/>
      <c r="AX545" s="575"/>
      <c r="AY545" s="579"/>
      <c r="AZ545" s="575"/>
      <c r="BA545" s="575"/>
      <c r="BB545" s="575"/>
      <c r="BC545" s="575"/>
      <c r="BD545" s="575"/>
      <c r="BE545" s="579"/>
      <c r="BF545" s="575"/>
      <c r="BG545" s="575"/>
      <c r="BH545" s="575"/>
      <c r="BI545" s="575"/>
      <c r="BJ545" s="575"/>
      <c r="BK545" s="579"/>
      <c r="BL545" s="575"/>
      <c r="BM545" s="575"/>
      <c r="BN545" s="575"/>
      <c r="BO545" s="575"/>
      <c r="BP545" s="575"/>
      <c r="BQ545" s="579"/>
      <c r="BR545" s="575"/>
      <c r="BS545" s="575"/>
      <c r="BT545" s="575"/>
      <c r="BU545" s="575"/>
      <c r="BV545" s="575"/>
      <c r="BW545" s="579"/>
      <c r="BX545" s="267"/>
      <c r="BY545" s="267"/>
      <c r="BZ545" s="267"/>
      <c r="CA545" s="267"/>
      <c r="CB545" s="267"/>
      <c r="CC545" s="241"/>
      <c r="CD545" s="214"/>
      <c r="CE545" s="240"/>
      <c r="CF545" s="240"/>
      <c r="CG545" s="240"/>
      <c r="CH545" s="5"/>
    </row>
    <row r="546" spans="1:86" hidden="1" x14ac:dyDescent="0.2">
      <c r="A546" s="24"/>
      <c r="B546" s="24"/>
      <c r="C546" s="24"/>
      <c r="D546" s="87"/>
      <c r="E546" s="24"/>
      <c r="F546" s="657"/>
      <c r="G546" s="749"/>
      <c r="H546" s="750"/>
      <c r="I546" s="751"/>
      <c r="J546" s="579"/>
      <c r="K546" s="579"/>
      <c r="L546" s="575"/>
      <c r="M546" s="575"/>
      <c r="N546" s="575"/>
      <c r="O546" s="579"/>
      <c r="P546" s="579"/>
      <c r="Q546" s="575"/>
      <c r="R546" s="575"/>
      <c r="S546" s="575"/>
      <c r="T546" s="575"/>
      <c r="U546" s="579"/>
      <c r="V546" s="575"/>
      <c r="W546" s="575"/>
      <c r="X546" s="575"/>
      <c r="Y546" s="575"/>
      <c r="Z546" s="575"/>
      <c r="AA546" s="579"/>
      <c r="AB546" s="575"/>
      <c r="AC546" s="575"/>
      <c r="AD546" s="575"/>
      <c r="AE546" s="575"/>
      <c r="AF546" s="575"/>
      <c r="AG546" s="579"/>
      <c r="AH546" s="575"/>
      <c r="AI546" s="575"/>
      <c r="AJ546" s="575"/>
      <c r="AK546" s="575"/>
      <c r="AL546" s="575"/>
      <c r="AM546" s="579"/>
      <c r="AN546" s="575"/>
      <c r="AO546" s="575"/>
      <c r="AP546" s="575"/>
      <c r="AQ546" s="575"/>
      <c r="AR546" s="575"/>
      <c r="AS546" s="579"/>
      <c r="AT546" s="575"/>
      <c r="AU546" s="575"/>
      <c r="AV546" s="575"/>
      <c r="AW546" s="575"/>
      <c r="AX546" s="575"/>
      <c r="AY546" s="579"/>
      <c r="AZ546" s="575"/>
      <c r="BA546" s="575"/>
      <c r="BB546" s="575"/>
      <c r="BC546" s="575"/>
      <c r="BD546" s="575"/>
      <c r="BE546" s="579"/>
      <c r="BF546" s="575"/>
      <c r="BG546" s="575"/>
      <c r="BH546" s="575"/>
      <c r="BI546" s="575"/>
      <c r="BJ546" s="575"/>
      <c r="BK546" s="579"/>
      <c r="BL546" s="575"/>
      <c r="BM546" s="575"/>
      <c r="BN546" s="575"/>
      <c r="BO546" s="575"/>
      <c r="BP546" s="575"/>
      <c r="BQ546" s="579"/>
      <c r="BR546" s="575"/>
      <c r="BS546" s="575"/>
      <c r="BT546" s="575"/>
      <c r="BU546" s="575"/>
      <c r="BV546" s="575"/>
      <c r="BW546" s="579"/>
      <c r="BX546" s="267"/>
      <c r="BY546" s="267"/>
      <c r="BZ546" s="267"/>
      <c r="CA546" s="267"/>
      <c r="CB546" s="267"/>
      <c r="CC546" s="241"/>
      <c r="CD546" s="214"/>
      <c r="CE546" s="240"/>
      <c r="CF546" s="240"/>
      <c r="CG546" s="240"/>
      <c r="CH546" s="5"/>
    </row>
    <row r="547" spans="1:86" hidden="1" x14ac:dyDescent="0.2">
      <c r="A547" s="22"/>
      <c r="B547" s="22"/>
      <c r="C547" s="22"/>
      <c r="D547" s="34"/>
      <c r="E547" s="22"/>
      <c r="F547" s="607"/>
      <c r="G547" s="620"/>
      <c r="H547" s="600"/>
      <c r="I547" s="666"/>
      <c r="J547" s="579"/>
      <c r="K547" s="579"/>
      <c r="L547" s="575"/>
      <c r="M547" s="575"/>
      <c r="N547" s="575"/>
      <c r="O547" s="579"/>
      <c r="P547" s="579"/>
      <c r="Q547" s="575"/>
      <c r="R547" s="575"/>
      <c r="S547" s="575"/>
      <c r="T547" s="575"/>
      <c r="U547" s="579"/>
      <c r="V547" s="575"/>
      <c r="W547" s="575"/>
      <c r="X547" s="575"/>
      <c r="Y547" s="575"/>
      <c r="Z547" s="575"/>
      <c r="AA547" s="579"/>
      <c r="AB547" s="575"/>
      <c r="AC547" s="575"/>
      <c r="AD547" s="575"/>
      <c r="AE547" s="575"/>
      <c r="AF547" s="575"/>
      <c r="AG547" s="579"/>
      <c r="AH547" s="575"/>
      <c r="AI547" s="575"/>
      <c r="AJ547" s="575"/>
      <c r="AK547" s="575"/>
      <c r="AL547" s="575"/>
      <c r="AM547" s="579"/>
      <c r="AN547" s="575"/>
      <c r="AO547" s="575"/>
      <c r="AP547" s="575"/>
      <c r="AQ547" s="575"/>
      <c r="AR547" s="575"/>
      <c r="AS547" s="579"/>
      <c r="AT547" s="575"/>
      <c r="AU547" s="575"/>
      <c r="AV547" s="575"/>
      <c r="AW547" s="575"/>
      <c r="AX547" s="575"/>
      <c r="AY547" s="579"/>
      <c r="AZ547" s="575"/>
      <c r="BA547" s="575"/>
      <c r="BB547" s="575"/>
      <c r="BC547" s="575"/>
      <c r="BD547" s="575"/>
      <c r="BE547" s="579"/>
      <c r="BF547" s="575"/>
      <c r="BG547" s="575"/>
      <c r="BH547" s="575"/>
      <c r="BI547" s="575"/>
      <c r="BJ547" s="575"/>
      <c r="BK547" s="579"/>
      <c r="BL547" s="575"/>
      <c r="BM547" s="575"/>
      <c r="BN547" s="575"/>
      <c r="BO547" s="575"/>
      <c r="BP547" s="575"/>
      <c r="BQ547" s="579"/>
      <c r="BR547" s="575"/>
      <c r="BS547" s="575"/>
      <c r="BT547" s="575"/>
      <c r="BU547" s="575"/>
      <c r="BV547" s="575"/>
      <c r="BW547" s="579"/>
      <c r="BX547" s="267"/>
      <c r="BY547" s="267"/>
      <c r="BZ547" s="267"/>
      <c r="CA547" s="267"/>
      <c r="CB547" s="267"/>
      <c r="CC547" s="241"/>
      <c r="CD547" s="214"/>
      <c r="CE547" s="240"/>
      <c r="CF547" s="240"/>
      <c r="CG547" s="240"/>
      <c r="CH547" s="5"/>
    </row>
    <row r="548" spans="1:86" hidden="1" x14ac:dyDescent="0.2">
      <c r="A548" s="22"/>
      <c r="B548" s="22"/>
      <c r="C548" s="22"/>
      <c r="D548" s="121"/>
      <c r="E548" s="22"/>
      <c r="F548" s="607"/>
      <c r="G548" s="620"/>
      <c r="H548" s="600"/>
      <c r="I548" s="682"/>
      <c r="J548" s="579"/>
      <c r="K548" s="579"/>
      <c r="L548" s="575"/>
      <c r="M548" s="575"/>
      <c r="N548" s="575"/>
      <c r="O548" s="579"/>
      <c r="P548" s="579"/>
      <c r="Q548" s="575"/>
      <c r="R548" s="575"/>
      <c r="S548" s="575"/>
      <c r="T548" s="575"/>
      <c r="U548" s="579"/>
      <c r="V548" s="575"/>
      <c r="W548" s="575"/>
      <c r="X548" s="575"/>
      <c r="Y548" s="575"/>
      <c r="Z548" s="575"/>
      <c r="AA548" s="579"/>
      <c r="AB548" s="575"/>
      <c r="AC548" s="575"/>
      <c r="AD548" s="575"/>
      <c r="AE548" s="575"/>
      <c r="AF548" s="575"/>
      <c r="AG548" s="579"/>
      <c r="AH548" s="575"/>
      <c r="AI548" s="575"/>
      <c r="AJ548" s="575"/>
      <c r="AK548" s="575"/>
      <c r="AL548" s="575"/>
      <c r="AM548" s="579"/>
      <c r="AN548" s="575"/>
      <c r="AO548" s="575"/>
      <c r="AP548" s="575"/>
      <c r="AQ548" s="575"/>
      <c r="AR548" s="575"/>
      <c r="AS548" s="579"/>
      <c r="AT548" s="575"/>
      <c r="AU548" s="575"/>
      <c r="AV548" s="575"/>
      <c r="AW548" s="575"/>
      <c r="AX548" s="575"/>
      <c r="AY548" s="579"/>
      <c r="AZ548" s="575"/>
      <c r="BA548" s="575"/>
      <c r="BB548" s="575"/>
      <c r="BC548" s="575"/>
      <c r="BD548" s="575"/>
      <c r="BE548" s="579"/>
      <c r="BF548" s="575"/>
      <c r="BG548" s="575"/>
      <c r="BH548" s="575"/>
      <c r="BI548" s="575"/>
      <c r="BJ548" s="575"/>
      <c r="BK548" s="579"/>
      <c r="BL548" s="575"/>
      <c r="BM548" s="575"/>
      <c r="BN548" s="575"/>
      <c r="BO548" s="575"/>
      <c r="BP548" s="575"/>
      <c r="BQ548" s="579"/>
      <c r="BR548" s="575"/>
      <c r="BS548" s="575"/>
      <c r="BT548" s="575"/>
      <c r="BU548" s="575"/>
      <c r="BV548" s="575"/>
      <c r="BW548" s="579"/>
      <c r="BX548" s="267"/>
      <c r="BY548" s="267"/>
      <c r="BZ548" s="267"/>
      <c r="CA548" s="267"/>
      <c r="CB548" s="267"/>
      <c r="CC548" s="241"/>
      <c r="CD548" s="214"/>
      <c r="CE548" s="240"/>
      <c r="CF548" s="240"/>
      <c r="CG548" s="240"/>
      <c r="CH548" s="5"/>
    </row>
    <row r="549" spans="1:86" hidden="1" x14ac:dyDescent="0.2">
      <c r="A549" s="22"/>
      <c r="B549" s="22"/>
      <c r="C549" s="22"/>
      <c r="D549" s="33"/>
      <c r="E549" s="22"/>
      <c r="F549" s="607"/>
      <c r="G549" s="620"/>
      <c r="H549" s="645"/>
      <c r="I549" s="624"/>
      <c r="J549" s="579"/>
      <c r="K549" s="579"/>
      <c r="L549" s="575"/>
      <c r="M549" s="575"/>
      <c r="N549" s="575"/>
      <c r="O549" s="579"/>
      <c r="P549" s="579"/>
      <c r="Q549" s="575"/>
      <c r="R549" s="575"/>
      <c r="S549" s="575"/>
      <c r="T549" s="575"/>
      <c r="U549" s="579"/>
      <c r="V549" s="575"/>
      <c r="W549" s="575"/>
      <c r="X549" s="575"/>
      <c r="Y549" s="575"/>
      <c r="Z549" s="575"/>
      <c r="AA549" s="579"/>
      <c r="AB549" s="575"/>
      <c r="AC549" s="575"/>
      <c r="AD549" s="575"/>
      <c r="AE549" s="575"/>
      <c r="AF549" s="575"/>
      <c r="AG549" s="579"/>
      <c r="AH549" s="575"/>
      <c r="AI549" s="575"/>
      <c r="AJ549" s="575"/>
      <c r="AK549" s="575"/>
      <c r="AL549" s="575"/>
      <c r="AM549" s="579"/>
      <c r="AN549" s="575"/>
      <c r="AO549" s="575"/>
      <c r="AP549" s="575"/>
      <c r="AQ549" s="575"/>
      <c r="AR549" s="575"/>
      <c r="AS549" s="579"/>
      <c r="AT549" s="575"/>
      <c r="AU549" s="575"/>
      <c r="AV549" s="575"/>
      <c r="AW549" s="575"/>
      <c r="AX549" s="575"/>
      <c r="AY549" s="579"/>
      <c r="AZ549" s="575"/>
      <c r="BA549" s="575"/>
      <c r="BB549" s="575"/>
      <c r="BC549" s="575"/>
      <c r="BD549" s="575"/>
      <c r="BE549" s="579"/>
      <c r="BF549" s="575"/>
      <c r="BG549" s="575"/>
      <c r="BH549" s="575"/>
      <c r="BI549" s="575"/>
      <c r="BJ549" s="575"/>
      <c r="BK549" s="579"/>
      <c r="BL549" s="575"/>
      <c r="BM549" s="575"/>
      <c r="BN549" s="575"/>
      <c r="BO549" s="575"/>
      <c r="BP549" s="575"/>
      <c r="BQ549" s="579"/>
      <c r="BR549" s="575"/>
      <c r="BS549" s="575"/>
      <c r="BT549" s="575"/>
      <c r="BU549" s="575"/>
      <c r="BV549" s="575"/>
      <c r="BW549" s="579"/>
      <c r="BX549" s="267"/>
      <c r="BY549" s="267"/>
      <c r="BZ549" s="267"/>
      <c r="CA549" s="267"/>
      <c r="CB549" s="267"/>
      <c r="CC549" s="241"/>
      <c r="CD549" s="214"/>
      <c r="CE549" s="240"/>
      <c r="CF549" s="240"/>
      <c r="CG549" s="240"/>
      <c r="CH549" s="5"/>
    </row>
    <row r="550" spans="1:86" hidden="1" x14ac:dyDescent="0.2">
      <c r="A550" s="22"/>
      <c r="B550" s="22"/>
      <c r="C550" s="22"/>
      <c r="D550" s="34"/>
      <c r="E550" s="22"/>
      <c r="F550" s="607"/>
      <c r="G550" s="620"/>
      <c r="H550" s="609"/>
      <c r="I550" s="601"/>
      <c r="J550" s="579"/>
      <c r="K550" s="579"/>
      <c r="L550" s="575"/>
      <c r="M550" s="575"/>
      <c r="N550" s="579"/>
      <c r="O550" s="579"/>
      <c r="P550" s="579"/>
      <c r="Q550" s="575"/>
      <c r="R550" s="579"/>
      <c r="S550" s="575"/>
      <c r="T550" s="579"/>
      <c r="U550" s="579"/>
      <c r="V550" s="579"/>
      <c r="W550" s="575"/>
      <c r="X550" s="579"/>
      <c r="Y550" s="575"/>
      <c r="Z550" s="579"/>
      <c r="AA550" s="579"/>
      <c r="AB550" s="579"/>
      <c r="AC550" s="575"/>
      <c r="AD550" s="579"/>
      <c r="AE550" s="575"/>
      <c r="AF550" s="579"/>
      <c r="AG550" s="579"/>
      <c r="AH550" s="579"/>
      <c r="AI550" s="575"/>
      <c r="AJ550" s="579"/>
      <c r="AK550" s="575"/>
      <c r="AL550" s="579"/>
      <c r="AM550" s="579"/>
      <c r="AN550" s="579"/>
      <c r="AO550" s="575"/>
      <c r="AP550" s="579"/>
      <c r="AQ550" s="575"/>
      <c r="AR550" s="579"/>
      <c r="AS550" s="579"/>
      <c r="AT550" s="579"/>
      <c r="AU550" s="575"/>
      <c r="AV550" s="579"/>
      <c r="AW550" s="575"/>
      <c r="AX550" s="579"/>
      <c r="AY550" s="579"/>
      <c r="AZ550" s="579"/>
      <c r="BA550" s="575"/>
      <c r="BB550" s="579"/>
      <c r="BC550" s="575"/>
      <c r="BD550" s="579"/>
      <c r="BE550" s="579"/>
      <c r="BF550" s="579"/>
      <c r="BG550" s="575"/>
      <c r="BH550" s="579"/>
      <c r="BI550" s="575"/>
      <c r="BJ550" s="579"/>
      <c r="BK550" s="579"/>
      <c r="BL550" s="579"/>
      <c r="BM550" s="575"/>
      <c r="BN550" s="579"/>
      <c r="BO550" s="575"/>
      <c r="BP550" s="579"/>
      <c r="BQ550" s="579"/>
      <c r="BR550" s="579"/>
      <c r="BS550" s="575"/>
      <c r="BT550" s="579"/>
      <c r="BU550" s="575"/>
      <c r="BV550" s="579"/>
      <c r="BW550" s="579"/>
      <c r="BX550" s="268"/>
      <c r="BY550" s="267"/>
      <c r="BZ550" s="268"/>
      <c r="CA550" s="267"/>
      <c r="CB550" s="268"/>
      <c r="CC550" s="241"/>
      <c r="CD550" s="214"/>
      <c r="CE550" s="240"/>
      <c r="CF550" s="240"/>
      <c r="CG550" s="241"/>
      <c r="CH550" s="5"/>
    </row>
    <row r="551" spans="1:86" hidden="1" x14ac:dyDescent="0.2">
      <c r="A551" s="11"/>
      <c r="B551" s="11"/>
      <c r="C551" s="169"/>
      <c r="D551" s="64"/>
      <c r="E551" s="11"/>
      <c r="F551" s="634"/>
      <c r="G551" s="640"/>
      <c r="H551" s="683"/>
      <c r="I551" s="636"/>
      <c r="J551" s="579"/>
      <c r="K551" s="579"/>
      <c r="L551" s="575"/>
      <c r="M551" s="575"/>
      <c r="N551" s="575"/>
      <c r="O551" s="579"/>
      <c r="P551" s="579"/>
      <c r="Q551" s="575"/>
      <c r="R551" s="575"/>
      <c r="S551" s="575"/>
      <c r="T551" s="575"/>
      <c r="U551" s="579"/>
      <c r="V551" s="575"/>
      <c r="W551" s="575"/>
      <c r="X551" s="575"/>
      <c r="Y551" s="575"/>
      <c r="Z551" s="575"/>
      <c r="AA551" s="579"/>
      <c r="AB551" s="575"/>
      <c r="AC551" s="575"/>
      <c r="AD551" s="575"/>
      <c r="AE551" s="575"/>
      <c r="AF551" s="575"/>
      <c r="AG551" s="579"/>
      <c r="AH551" s="575"/>
      <c r="AI551" s="575"/>
      <c r="AJ551" s="575"/>
      <c r="AK551" s="575"/>
      <c r="AL551" s="575"/>
      <c r="AM551" s="579"/>
      <c r="AN551" s="575"/>
      <c r="AO551" s="575"/>
      <c r="AP551" s="575"/>
      <c r="AQ551" s="575"/>
      <c r="AR551" s="575"/>
      <c r="AS551" s="579"/>
      <c r="AT551" s="575"/>
      <c r="AU551" s="575"/>
      <c r="AV551" s="575"/>
      <c r="AW551" s="575"/>
      <c r="AX551" s="575"/>
      <c r="AY551" s="579"/>
      <c r="AZ551" s="575"/>
      <c r="BA551" s="575"/>
      <c r="BB551" s="575"/>
      <c r="BC551" s="575"/>
      <c r="BD551" s="575"/>
      <c r="BE551" s="579"/>
      <c r="BF551" s="575"/>
      <c r="BG551" s="575"/>
      <c r="BH551" s="575"/>
      <c r="BI551" s="575"/>
      <c r="BJ551" s="575"/>
      <c r="BK551" s="579"/>
      <c r="BL551" s="575"/>
      <c r="BM551" s="575"/>
      <c r="BN551" s="575"/>
      <c r="BO551" s="575"/>
      <c r="BP551" s="575"/>
      <c r="BQ551" s="579"/>
      <c r="BR551" s="575"/>
      <c r="BS551" s="575"/>
      <c r="BT551" s="575"/>
      <c r="BU551" s="575"/>
      <c r="BV551" s="575"/>
      <c r="BW551" s="579"/>
      <c r="BX551" s="267"/>
      <c r="BY551" s="267"/>
      <c r="BZ551" s="267"/>
      <c r="CA551" s="267"/>
      <c r="CB551" s="267"/>
      <c r="CC551" s="241"/>
      <c r="CD551" s="214"/>
      <c r="CE551" s="240"/>
      <c r="CF551" s="240"/>
      <c r="CG551" s="240"/>
      <c r="CH551" s="5"/>
    </row>
    <row r="552" spans="1:86" hidden="1" x14ac:dyDescent="0.2">
      <c r="A552" s="28"/>
      <c r="B552" s="22"/>
      <c r="C552" s="93"/>
      <c r="D552" s="34"/>
      <c r="E552" s="28"/>
      <c r="F552" s="607"/>
      <c r="G552" s="620"/>
      <c r="H552" s="600"/>
      <c r="I552" s="601"/>
      <c r="J552" s="579"/>
      <c r="K552" s="579"/>
      <c r="L552" s="575"/>
      <c r="M552" s="575"/>
      <c r="N552" s="575"/>
      <c r="O552" s="579"/>
      <c r="P552" s="579"/>
      <c r="Q552" s="575"/>
      <c r="R552" s="575"/>
      <c r="S552" s="575"/>
      <c r="T552" s="575"/>
      <c r="U552" s="579"/>
      <c r="V552" s="575"/>
      <c r="W552" s="575"/>
      <c r="X552" s="575"/>
      <c r="Y552" s="575"/>
      <c r="Z552" s="575"/>
      <c r="AA552" s="579"/>
      <c r="AB552" s="575"/>
      <c r="AC552" s="575"/>
      <c r="AD552" s="575"/>
      <c r="AE552" s="575"/>
      <c r="AF552" s="575"/>
      <c r="AG552" s="579"/>
      <c r="AH552" s="575"/>
      <c r="AI552" s="575"/>
      <c r="AJ552" s="575"/>
      <c r="AK552" s="575"/>
      <c r="AL552" s="575"/>
      <c r="AM552" s="579"/>
      <c r="AN552" s="575"/>
      <c r="AO552" s="575"/>
      <c r="AP552" s="575"/>
      <c r="AQ552" s="575"/>
      <c r="AR552" s="575"/>
      <c r="AS552" s="579"/>
      <c r="AT552" s="575"/>
      <c r="AU552" s="575"/>
      <c r="AV552" s="575"/>
      <c r="AW552" s="575"/>
      <c r="AX552" s="575"/>
      <c r="AY552" s="579"/>
      <c r="AZ552" s="575"/>
      <c r="BA552" s="575"/>
      <c r="BB552" s="575"/>
      <c r="BC552" s="575"/>
      <c r="BD552" s="575"/>
      <c r="BE552" s="579"/>
      <c r="BF552" s="575"/>
      <c r="BG552" s="575"/>
      <c r="BH552" s="575"/>
      <c r="BI552" s="575"/>
      <c r="BJ552" s="575"/>
      <c r="BK552" s="579"/>
      <c r="BL552" s="575"/>
      <c r="BM552" s="575"/>
      <c r="BN552" s="575"/>
      <c r="BO552" s="575"/>
      <c r="BP552" s="575"/>
      <c r="BQ552" s="579"/>
      <c r="BR552" s="575"/>
      <c r="BS552" s="575"/>
      <c r="BT552" s="575"/>
      <c r="BU552" s="575"/>
      <c r="BV552" s="575"/>
      <c r="BW552" s="579"/>
      <c r="BX552" s="267"/>
      <c r="BY552" s="267"/>
      <c r="BZ552" s="267"/>
      <c r="CA552" s="267"/>
      <c r="CB552" s="267"/>
      <c r="CC552" s="241"/>
      <c r="CD552" s="214"/>
      <c r="CE552" s="240"/>
      <c r="CF552" s="240"/>
      <c r="CG552" s="240"/>
      <c r="CH552" s="5"/>
    </row>
    <row r="553" spans="1:86" hidden="1" x14ac:dyDescent="0.2">
      <c r="A553" s="28"/>
      <c r="B553" s="28"/>
      <c r="C553" s="51"/>
      <c r="D553" s="34"/>
      <c r="E553" s="28"/>
      <c r="F553" s="607"/>
      <c r="G553" s="620"/>
      <c r="H553" s="600"/>
      <c r="I553" s="601"/>
      <c r="J553" s="579"/>
      <c r="K553" s="579"/>
      <c r="L553" s="575"/>
      <c r="M553" s="575"/>
      <c r="N553" s="575"/>
      <c r="O553" s="579"/>
      <c r="P553" s="579"/>
      <c r="Q553" s="575"/>
      <c r="R553" s="575"/>
      <c r="S553" s="575"/>
      <c r="T553" s="575"/>
      <c r="U553" s="579"/>
      <c r="V553" s="575"/>
      <c r="W553" s="575"/>
      <c r="X553" s="575"/>
      <c r="Y553" s="575"/>
      <c r="Z553" s="575"/>
      <c r="AA553" s="579"/>
      <c r="AB553" s="575"/>
      <c r="AC553" s="575"/>
      <c r="AD553" s="575"/>
      <c r="AE553" s="575"/>
      <c r="AF553" s="575"/>
      <c r="AG553" s="579"/>
      <c r="AH553" s="575"/>
      <c r="AI553" s="575"/>
      <c r="AJ553" s="575"/>
      <c r="AK553" s="575"/>
      <c r="AL553" s="575"/>
      <c r="AM553" s="579"/>
      <c r="AN553" s="575"/>
      <c r="AO553" s="575"/>
      <c r="AP553" s="575"/>
      <c r="AQ553" s="575"/>
      <c r="AR553" s="575"/>
      <c r="AS553" s="579"/>
      <c r="AT553" s="575"/>
      <c r="AU553" s="575"/>
      <c r="AV553" s="575"/>
      <c r="AW553" s="575"/>
      <c r="AX553" s="575"/>
      <c r="AY553" s="579"/>
      <c r="AZ553" s="575"/>
      <c r="BA553" s="575"/>
      <c r="BB553" s="575"/>
      <c r="BC553" s="575"/>
      <c r="BD553" s="575"/>
      <c r="BE553" s="579"/>
      <c r="BF553" s="575"/>
      <c r="BG553" s="575"/>
      <c r="BH553" s="575"/>
      <c r="BI553" s="575"/>
      <c r="BJ553" s="575"/>
      <c r="BK553" s="579"/>
      <c r="BL553" s="575"/>
      <c r="BM553" s="575"/>
      <c r="BN553" s="575"/>
      <c r="BO553" s="575"/>
      <c r="BP553" s="575"/>
      <c r="BQ553" s="579"/>
      <c r="BR553" s="575"/>
      <c r="BS553" s="575"/>
      <c r="BT553" s="575"/>
      <c r="BU553" s="575"/>
      <c r="BV553" s="575"/>
      <c r="BW553" s="579"/>
      <c r="BX553" s="267"/>
      <c r="BY553" s="267"/>
      <c r="BZ553" s="267"/>
      <c r="CA553" s="267"/>
      <c r="CB553" s="267"/>
      <c r="CC553" s="241"/>
      <c r="CD553" s="214"/>
      <c r="CE553" s="240"/>
      <c r="CF553" s="240"/>
      <c r="CG553" s="240"/>
      <c r="CH553" s="5"/>
    </row>
    <row r="554" spans="1:86" hidden="1" x14ac:dyDescent="0.2">
      <c r="A554" s="28"/>
      <c r="B554" s="28"/>
      <c r="C554" s="51"/>
      <c r="D554" s="33"/>
      <c r="E554" s="28"/>
      <c r="F554" s="607"/>
      <c r="G554" s="620"/>
      <c r="H554" s="600"/>
      <c r="I554" s="601"/>
      <c r="J554" s="579"/>
      <c r="K554" s="579"/>
      <c r="L554" s="575"/>
      <c r="M554" s="575"/>
      <c r="N554" s="575"/>
      <c r="O554" s="579"/>
      <c r="P554" s="579"/>
      <c r="Q554" s="575"/>
      <c r="R554" s="575"/>
      <c r="S554" s="575"/>
      <c r="T554" s="575"/>
      <c r="U554" s="579"/>
      <c r="V554" s="575"/>
      <c r="W554" s="575"/>
      <c r="X554" s="575"/>
      <c r="Y554" s="575"/>
      <c r="Z554" s="575"/>
      <c r="AA554" s="579"/>
      <c r="AB554" s="575"/>
      <c r="AC554" s="575"/>
      <c r="AD554" s="575"/>
      <c r="AE554" s="575"/>
      <c r="AF554" s="575"/>
      <c r="AG554" s="579"/>
      <c r="AH554" s="575"/>
      <c r="AI554" s="575"/>
      <c r="AJ554" s="575"/>
      <c r="AK554" s="575"/>
      <c r="AL554" s="575"/>
      <c r="AM554" s="579"/>
      <c r="AN554" s="575"/>
      <c r="AO554" s="575"/>
      <c r="AP554" s="575"/>
      <c r="AQ554" s="575"/>
      <c r="AR554" s="575"/>
      <c r="AS554" s="579"/>
      <c r="AT554" s="575"/>
      <c r="AU554" s="575"/>
      <c r="AV554" s="575"/>
      <c r="AW554" s="575"/>
      <c r="AX554" s="575"/>
      <c r="AY554" s="579"/>
      <c r="AZ554" s="575"/>
      <c r="BA554" s="575"/>
      <c r="BB554" s="575"/>
      <c r="BC554" s="575"/>
      <c r="BD554" s="575"/>
      <c r="BE554" s="579"/>
      <c r="BF554" s="575"/>
      <c r="BG554" s="575"/>
      <c r="BH554" s="575"/>
      <c r="BI554" s="575"/>
      <c r="BJ554" s="575"/>
      <c r="BK554" s="579"/>
      <c r="BL554" s="575"/>
      <c r="BM554" s="575"/>
      <c r="BN554" s="575"/>
      <c r="BO554" s="575"/>
      <c r="BP554" s="575"/>
      <c r="BQ554" s="579"/>
      <c r="BR554" s="575"/>
      <c r="BS554" s="575"/>
      <c r="BT554" s="575"/>
      <c r="BU554" s="575"/>
      <c r="BV554" s="575"/>
      <c r="BW554" s="579"/>
      <c r="BX554" s="267"/>
      <c r="BY554" s="267"/>
      <c r="BZ554" s="267"/>
      <c r="CA554" s="267"/>
      <c r="CB554" s="267"/>
      <c r="CC554" s="241"/>
      <c r="CD554" s="214"/>
      <c r="CE554" s="240"/>
      <c r="CF554" s="240"/>
      <c r="CG554" s="240"/>
      <c r="CH554" s="5"/>
    </row>
    <row r="555" spans="1:86" hidden="1" x14ac:dyDescent="0.2">
      <c r="A555" s="28"/>
      <c r="B555" s="28"/>
      <c r="C555" s="51"/>
      <c r="D555" s="33"/>
      <c r="E555" s="28"/>
      <c r="F555" s="607"/>
      <c r="G555" s="620"/>
      <c r="H555" s="645"/>
      <c r="I555" s="601"/>
      <c r="J555" s="579"/>
      <c r="K555" s="579"/>
      <c r="L555" s="575"/>
      <c r="M555" s="575"/>
      <c r="N555" s="575"/>
      <c r="O555" s="579"/>
      <c r="P555" s="579"/>
      <c r="Q555" s="575"/>
      <c r="R555" s="575"/>
      <c r="S555" s="575"/>
      <c r="T555" s="575"/>
      <c r="U555" s="579"/>
      <c r="V555" s="575"/>
      <c r="W555" s="575"/>
      <c r="X555" s="575"/>
      <c r="Y555" s="575"/>
      <c r="Z555" s="575"/>
      <c r="AA555" s="579"/>
      <c r="AB555" s="575"/>
      <c r="AC555" s="575"/>
      <c r="AD555" s="575"/>
      <c r="AE555" s="575"/>
      <c r="AF555" s="575"/>
      <c r="AG555" s="579"/>
      <c r="AH555" s="575"/>
      <c r="AI555" s="575"/>
      <c r="AJ555" s="575"/>
      <c r="AK555" s="575"/>
      <c r="AL555" s="575"/>
      <c r="AM555" s="579"/>
      <c r="AN555" s="575"/>
      <c r="AO555" s="575"/>
      <c r="AP555" s="575"/>
      <c r="AQ555" s="575"/>
      <c r="AR555" s="575"/>
      <c r="AS555" s="579"/>
      <c r="AT555" s="575"/>
      <c r="AU555" s="575"/>
      <c r="AV555" s="575"/>
      <c r="AW555" s="575"/>
      <c r="AX555" s="575"/>
      <c r="AY555" s="579"/>
      <c r="AZ555" s="575"/>
      <c r="BA555" s="575"/>
      <c r="BB555" s="575"/>
      <c r="BC555" s="575"/>
      <c r="BD555" s="575"/>
      <c r="BE555" s="579"/>
      <c r="BF555" s="575"/>
      <c r="BG555" s="575"/>
      <c r="BH555" s="575"/>
      <c r="BI555" s="575"/>
      <c r="BJ555" s="575"/>
      <c r="BK555" s="579"/>
      <c r="BL555" s="575"/>
      <c r="BM555" s="575"/>
      <c r="BN555" s="575"/>
      <c r="BO555" s="575"/>
      <c r="BP555" s="575"/>
      <c r="BQ555" s="579"/>
      <c r="BR555" s="575"/>
      <c r="BS555" s="575"/>
      <c r="BT555" s="575"/>
      <c r="BU555" s="575"/>
      <c r="BV555" s="575"/>
      <c r="BW555" s="579"/>
      <c r="BX555" s="267"/>
      <c r="BY555" s="267"/>
      <c r="BZ555" s="267"/>
      <c r="CA555" s="267"/>
      <c r="CB555" s="267"/>
      <c r="CC555" s="241"/>
      <c r="CD555" s="214"/>
      <c r="CE555" s="240"/>
      <c r="CF555" s="240"/>
      <c r="CG555" s="240"/>
      <c r="CH555" s="5"/>
    </row>
    <row r="556" spans="1:86" hidden="1" x14ac:dyDescent="0.2">
      <c r="A556" s="22"/>
      <c r="B556" s="22"/>
      <c r="C556" s="93"/>
      <c r="D556" s="34"/>
      <c r="E556" s="22"/>
      <c r="F556" s="607"/>
      <c r="G556" s="620"/>
      <c r="H556" s="609"/>
      <c r="I556" s="601"/>
      <c r="J556" s="579"/>
      <c r="K556" s="579"/>
      <c r="L556" s="575"/>
      <c r="M556" s="575"/>
      <c r="N556" s="579"/>
      <c r="O556" s="579"/>
      <c r="P556" s="579"/>
      <c r="Q556" s="575"/>
      <c r="R556" s="579"/>
      <c r="S556" s="575"/>
      <c r="T556" s="579"/>
      <c r="U556" s="579"/>
      <c r="V556" s="579"/>
      <c r="W556" s="575"/>
      <c r="X556" s="579"/>
      <c r="Y556" s="575"/>
      <c r="Z556" s="579"/>
      <c r="AA556" s="579"/>
      <c r="AB556" s="579"/>
      <c r="AC556" s="575"/>
      <c r="AD556" s="579"/>
      <c r="AE556" s="575"/>
      <c r="AF556" s="579"/>
      <c r="AG556" s="579"/>
      <c r="AH556" s="579"/>
      <c r="AI556" s="575"/>
      <c r="AJ556" s="579"/>
      <c r="AK556" s="575"/>
      <c r="AL556" s="579"/>
      <c r="AM556" s="579"/>
      <c r="AN556" s="579"/>
      <c r="AO556" s="575"/>
      <c r="AP556" s="579"/>
      <c r="AQ556" s="575"/>
      <c r="AR556" s="579"/>
      <c r="AS556" s="579"/>
      <c r="AT556" s="579"/>
      <c r="AU556" s="575"/>
      <c r="AV556" s="579"/>
      <c r="AW556" s="575"/>
      <c r="AX556" s="579"/>
      <c r="AY556" s="579"/>
      <c r="AZ556" s="579"/>
      <c r="BA556" s="575"/>
      <c r="BB556" s="579"/>
      <c r="BC556" s="575"/>
      <c r="BD556" s="579"/>
      <c r="BE556" s="579"/>
      <c r="BF556" s="579"/>
      <c r="BG556" s="575"/>
      <c r="BH556" s="579"/>
      <c r="BI556" s="575"/>
      <c r="BJ556" s="579"/>
      <c r="BK556" s="579"/>
      <c r="BL556" s="579"/>
      <c r="BM556" s="575"/>
      <c r="BN556" s="579"/>
      <c r="BO556" s="575"/>
      <c r="BP556" s="579"/>
      <c r="BQ556" s="579"/>
      <c r="BR556" s="579"/>
      <c r="BS556" s="575"/>
      <c r="BT556" s="579"/>
      <c r="BU556" s="575"/>
      <c r="BV556" s="579"/>
      <c r="BW556" s="579"/>
      <c r="BX556" s="268"/>
      <c r="BY556" s="267"/>
      <c r="BZ556" s="268"/>
      <c r="CA556" s="267"/>
      <c r="CB556" s="268"/>
      <c r="CC556" s="241"/>
      <c r="CD556" s="214"/>
      <c r="CE556" s="240"/>
      <c r="CF556" s="240"/>
      <c r="CG556" s="241"/>
      <c r="CH556" s="5"/>
    </row>
    <row r="557" spans="1:86" hidden="1" x14ac:dyDescent="0.2">
      <c r="A557" s="22"/>
      <c r="B557" s="22"/>
      <c r="C557" s="93"/>
      <c r="D557" s="34"/>
      <c r="E557" s="22"/>
      <c r="F557" s="607"/>
      <c r="G557" s="620"/>
      <c r="H557" s="609"/>
      <c r="I557" s="601"/>
      <c r="J557" s="579"/>
      <c r="K557" s="579"/>
      <c r="L557" s="575"/>
      <c r="M557" s="575"/>
      <c r="N557" s="575"/>
      <c r="O557" s="579"/>
      <c r="P557" s="579"/>
      <c r="Q557" s="575"/>
      <c r="R557" s="575"/>
      <c r="S557" s="575"/>
      <c r="T557" s="575"/>
      <c r="U557" s="579"/>
      <c r="V557" s="575"/>
      <c r="W557" s="575"/>
      <c r="X557" s="575"/>
      <c r="Y557" s="575"/>
      <c r="Z557" s="575"/>
      <c r="AA557" s="579"/>
      <c r="AB557" s="575"/>
      <c r="AC557" s="575"/>
      <c r="AD557" s="575"/>
      <c r="AE557" s="575"/>
      <c r="AF557" s="575"/>
      <c r="AG557" s="579"/>
      <c r="AH557" s="575"/>
      <c r="AI557" s="575"/>
      <c r="AJ557" s="575"/>
      <c r="AK557" s="575"/>
      <c r="AL557" s="575"/>
      <c r="AM557" s="579"/>
      <c r="AN557" s="575"/>
      <c r="AO557" s="575"/>
      <c r="AP557" s="575"/>
      <c r="AQ557" s="575"/>
      <c r="AR557" s="575"/>
      <c r="AS557" s="579"/>
      <c r="AT557" s="575"/>
      <c r="AU557" s="575"/>
      <c r="AV557" s="575"/>
      <c r="AW557" s="575"/>
      <c r="AX557" s="575"/>
      <c r="AY557" s="579"/>
      <c r="AZ557" s="575"/>
      <c r="BA557" s="575"/>
      <c r="BB557" s="575"/>
      <c r="BC557" s="575"/>
      <c r="BD557" s="575"/>
      <c r="BE557" s="579"/>
      <c r="BF557" s="575"/>
      <c r="BG557" s="575"/>
      <c r="BH557" s="575"/>
      <c r="BI557" s="575"/>
      <c r="BJ557" s="575"/>
      <c r="BK557" s="579"/>
      <c r="BL557" s="575"/>
      <c r="BM557" s="575"/>
      <c r="BN557" s="575"/>
      <c r="BO557" s="575"/>
      <c r="BP557" s="575"/>
      <c r="BQ557" s="579"/>
      <c r="BR557" s="575"/>
      <c r="BS557" s="575"/>
      <c r="BT557" s="575"/>
      <c r="BU557" s="575"/>
      <c r="BV557" s="575"/>
      <c r="BW557" s="579"/>
      <c r="BX557" s="267"/>
      <c r="BY557" s="267"/>
      <c r="BZ557" s="267"/>
      <c r="CA557" s="267"/>
      <c r="CB557" s="267"/>
      <c r="CC557" s="241"/>
      <c r="CD557" s="214"/>
      <c r="CE557" s="240"/>
      <c r="CF557" s="240"/>
      <c r="CG557" s="240"/>
      <c r="CH557" s="5"/>
    </row>
    <row r="558" spans="1:86" hidden="1" x14ac:dyDescent="0.2">
      <c r="A558" s="22"/>
      <c r="B558" s="22"/>
      <c r="C558" s="93"/>
      <c r="D558" s="34"/>
      <c r="E558" s="22"/>
      <c r="F558" s="607"/>
      <c r="G558" s="620"/>
      <c r="H558" s="600"/>
      <c r="I558" s="601"/>
      <c r="J558" s="579"/>
      <c r="K558" s="579"/>
      <c r="L558" s="575"/>
      <c r="M558" s="575"/>
      <c r="N558" s="575"/>
      <c r="O558" s="579"/>
      <c r="P558" s="579"/>
      <c r="Q558" s="575"/>
      <c r="R558" s="575"/>
      <c r="S558" s="575"/>
      <c r="T558" s="575"/>
      <c r="U558" s="579"/>
      <c r="V558" s="575"/>
      <c r="W558" s="575"/>
      <c r="X558" s="575"/>
      <c r="Y558" s="575"/>
      <c r="Z558" s="575"/>
      <c r="AA558" s="579"/>
      <c r="AB558" s="575"/>
      <c r="AC558" s="575"/>
      <c r="AD558" s="575"/>
      <c r="AE558" s="575"/>
      <c r="AF558" s="575"/>
      <c r="AG558" s="579"/>
      <c r="AH558" s="575"/>
      <c r="AI558" s="575"/>
      <c r="AJ558" s="575"/>
      <c r="AK558" s="575"/>
      <c r="AL558" s="575"/>
      <c r="AM558" s="579"/>
      <c r="AN558" s="575"/>
      <c r="AO558" s="575"/>
      <c r="AP558" s="575"/>
      <c r="AQ558" s="575"/>
      <c r="AR558" s="575"/>
      <c r="AS558" s="579"/>
      <c r="AT558" s="575"/>
      <c r="AU558" s="575"/>
      <c r="AV558" s="575"/>
      <c r="AW558" s="575"/>
      <c r="AX558" s="575"/>
      <c r="AY558" s="579"/>
      <c r="AZ558" s="575"/>
      <c r="BA558" s="575"/>
      <c r="BB558" s="575"/>
      <c r="BC558" s="575"/>
      <c r="BD558" s="575"/>
      <c r="BE558" s="579"/>
      <c r="BF558" s="575"/>
      <c r="BG558" s="575"/>
      <c r="BH558" s="575"/>
      <c r="BI558" s="575"/>
      <c r="BJ558" s="575"/>
      <c r="BK558" s="579"/>
      <c r="BL558" s="575"/>
      <c r="BM558" s="575"/>
      <c r="BN558" s="575"/>
      <c r="BO558" s="575"/>
      <c r="BP558" s="575"/>
      <c r="BQ558" s="579"/>
      <c r="BR558" s="575"/>
      <c r="BS558" s="575"/>
      <c r="BT558" s="575"/>
      <c r="BU558" s="575"/>
      <c r="BV558" s="575"/>
      <c r="BW558" s="579"/>
      <c r="BX558" s="267"/>
      <c r="BY558" s="267"/>
      <c r="BZ558" s="267"/>
      <c r="CA558" s="267"/>
      <c r="CB558" s="267"/>
      <c r="CC558" s="241"/>
      <c r="CD558" s="214"/>
      <c r="CE558" s="240"/>
      <c r="CF558" s="240"/>
      <c r="CG558" s="240"/>
      <c r="CH558" s="5"/>
    </row>
    <row r="559" spans="1:86" hidden="1" x14ac:dyDescent="0.2">
      <c r="A559" s="22"/>
      <c r="B559" s="22"/>
      <c r="C559" s="51"/>
      <c r="D559" s="34"/>
      <c r="E559" s="28"/>
      <c r="F559" s="607"/>
      <c r="G559" s="620"/>
      <c r="H559" s="600"/>
      <c r="I559" s="601"/>
      <c r="J559" s="579"/>
      <c r="K559" s="579"/>
      <c r="L559" s="575"/>
      <c r="M559" s="575"/>
      <c r="N559" s="575"/>
      <c r="O559" s="579"/>
      <c r="P559" s="579"/>
      <c r="Q559" s="575"/>
      <c r="R559" s="575"/>
      <c r="S559" s="575"/>
      <c r="T559" s="575"/>
      <c r="U559" s="579"/>
      <c r="V559" s="575"/>
      <c r="W559" s="575"/>
      <c r="X559" s="575"/>
      <c r="Y559" s="575"/>
      <c r="Z559" s="575"/>
      <c r="AA559" s="579"/>
      <c r="AB559" s="575"/>
      <c r="AC559" s="575"/>
      <c r="AD559" s="575"/>
      <c r="AE559" s="575"/>
      <c r="AF559" s="575"/>
      <c r="AG559" s="579"/>
      <c r="AH559" s="575"/>
      <c r="AI559" s="575"/>
      <c r="AJ559" s="575"/>
      <c r="AK559" s="575"/>
      <c r="AL559" s="575"/>
      <c r="AM559" s="579"/>
      <c r="AN559" s="575"/>
      <c r="AO559" s="575"/>
      <c r="AP559" s="575"/>
      <c r="AQ559" s="575"/>
      <c r="AR559" s="575"/>
      <c r="AS559" s="579"/>
      <c r="AT559" s="575"/>
      <c r="AU559" s="575"/>
      <c r="AV559" s="575"/>
      <c r="AW559" s="575"/>
      <c r="AX559" s="575"/>
      <c r="AY559" s="579"/>
      <c r="AZ559" s="575"/>
      <c r="BA559" s="575"/>
      <c r="BB559" s="575"/>
      <c r="BC559" s="575"/>
      <c r="BD559" s="575"/>
      <c r="BE559" s="579"/>
      <c r="BF559" s="575"/>
      <c r="BG559" s="575"/>
      <c r="BH559" s="575"/>
      <c r="BI559" s="575"/>
      <c r="BJ559" s="575"/>
      <c r="BK559" s="579"/>
      <c r="BL559" s="575"/>
      <c r="BM559" s="575"/>
      <c r="BN559" s="575"/>
      <c r="BO559" s="575"/>
      <c r="BP559" s="575"/>
      <c r="BQ559" s="579"/>
      <c r="BR559" s="575"/>
      <c r="BS559" s="575"/>
      <c r="BT559" s="575"/>
      <c r="BU559" s="575"/>
      <c r="BV559" s="575"/>
      <c r="BW559" s="579"/>
      <c r="BX559" s="267"/>
      <c r="BY559" s="267"/>
      <c r="BZ559" s="267"/>
      <c r="CA559" s="267"/>
      <c r="CB559" s="267"/>
      <c r="CC559" s="241"/>
      <c r="CD559" s="214"/>
      <c r="CE559" s="240"/>
      <c r="CF559" s="240"/>
      <c r="CG559" s="240"/>
      <c r="CH559" s="5"/>
    </row>
    <row r="560" spans="1:86" hidden="1" x14ac:dyDescent="0.2">
      <c r="A560" s="22"/>
      <c r="B560" s="22"/>
      <c r="C560" s="93"/>
      <c r="D560" s="33"/>
      <c r="E560" s="28"/>
      <c r="F560" s="607"/>
      <c r="G560" s="620"/>
      <c r="H560" s="600"/>
      <c r="I560" s="601"/>
      <c r="J560" s="579"/>
      <c r="K560" s="579"/>
      <c r="L560" s="575"/>
      <c r="M560" s="575"/>
      <c r="N560" s="575"/>
      <c r="O560" s="579"/>
      <c r="P560" s="579"/>
      <c r="Q560" s="575"/>
      <c r="R560" s="575"/>
      <c r="S560" s="575"/>
      <c r="T560" s="575"/>
      <c r="U560" s="579"/>
      <c r="V560" s="575"/>
      <c r="W560" s="575"/>
      <c r="X560" s="575"/>
      <c r="Y560" s="575"/>
      <c r="Z560" s="575"/>
      <c r="AA560" s="579"/>
      <c r="AB560" s="575"/>
      <c r="AC560" s="575"/>
      <c r="AD560" s="575"/>
      <c r="AE560" s="575"/>
      <c r="AF560" s="575"/>
      <c r="AG560" s="579"/>
      <c r="AH560" s="575"/>
      <c r="AI560" s="575"/>
      <c r="AJ560" s="575"/>
      <c r="AK560" s="575"/>
      <c r="AL560" s="575"/>
      <c r="AM560" s="579"/>
      <c r="AN560" s="575"/>
      <c r="AO560" s="575"/>
      <c r="AP560" s="575"/>
      <c r="AQ560" s="575"/>
      <c r="AR560" s="575"/>
      <c r="AS560" s="579"/>
      <c r="AT560" s="575"/>
      <c r="AU560" s="575"/>
      <c r="AV560" s="575"/>
      <c r="AW560" s="575"/>
      <c r="AX560" s="575"/>
      <c r="AY560" s="579"/>
      <c r="AZ560" s="575"/>
      <c r="BA560" s="575"/>
      <c r="BB560" s="575"/>
      <c r="BC560" s="575"/>
      <c r="BD560" s="575"/>
      <c r="BE560" s="579"/>
      <c r="BF560" s="575"/>
      <c r="BG560" s="575"/>
      <c r="BH560" s="575"/>
      <c r="BI560" s="575"/>
      <c r="BJ560" s="575"/>
      <c r="BK560" s="579"/>
      <c r="BL560" s="575"/>
      <c r="BM560" s="575"/>
      <c r="BN560" s="575"/>
      <c r="BO560" s="575"/>
      <c r="BP560" s="575"/>
      <c r="BQ560" s="579"/>
      <c r="BR560" s="575"/>
      <c r="BS560" s="575"/>
      <c r="BT560" s="575"/>
      <c r="BU560" s="575"/>
      <c r="BV560" s="575"/>
      <c r="BW560" s="579"/>
      <c r="BX560" s="267"/>
      <c r="BY560" s="267"/>
      <c r="BZ560" s="267"/>
      <c r="CA560" s="267"/>
      <c r="CB560" s="267"/>
      <c r="CC560" s="241"/>
      <c r="CD560" s="214"/>
      <c r="CE560" s="240"/>
      <c r="CF560" s="240"/>
      <c r="CG560" s="240"/>
      <c r="CH560" s="5"/>
    </row>
    <row r="561" spans="1:86" hidden="1" x14ac:dyDescent="0.2">
      <c r="A561" s="22"/>
      <c r="B561" s="22"/>
      <c r="C561" s="93"/>
      <c r="D561" s="33"/>
      <c r="E561" s="22"/>
      <c r="F561" s="607"/>
      <c r="G561" s="620"/>
      <c r="H561" s="645"/>
      <c r="I561" s="601"/>
      <c r="J561" s="579"/>
      <c r="K561" s="579"/>
      <c r="L561" s="575"/>
      <c r="M561" s="575"/>
      <c r="N561" s="575"/>
      <c r="O561" s="579"/>
      <c r="P561" s="579"/>
      <c r="Q561" s="575"/>
      <c r="R561" s="575"/>
      <c r="S561" s="575"/>
      <c r="T561" s="575"/>
      <c r="U561" s="579"/>
      <c r="V561" s="575"/>
      <c r="W561" s="575"/>
      <c r="X561" s="575"/>
      <c r="Y561" s="575"/>
      <c r="Z561" s="575"/>
      <c r="AA561" s="579"/>
      <c r="AB561" s="575"/>
      <c r="AC561" s="575"/>
      <c r="AD561" s="575"/>
      <c r="AE561" s="575"/>
      <c r="AF561" s="575"/>
      <c r="AG561" s="579"/>
      <c r="AH561" s="575"/>
      <c r="AI561" s="575"/>
      <c r="AJ561" s="575"/>
      <c r="AK561" s="575"/>
      <c r="AL561" s="575"/>
      <c r="AM561" s="579"/>
      <c r="AN561" s="575"/>
      <c r="AO561" s="575"/>
      <c r="AP561" s="575"/>
      <c r="AQ561" s="575"/>
      <c r="AR561" s="575"/>
      <c r="AS561" s="579"/>
      <c r="AT561" s="575"/>
      <c r="AU561" s="575"/>
      <c r="AV561" s="575"/>
      <c r="AW561" s="575"/>
      <c r="AX561" s="575"/>
      <c r="AY561" s="579"/>
      <c r="AZ561" s="575"/>
      <c r="BA561" s="575"/>
      <c r="BB561" s="575"/>
      <c r="BC561" s="575"/>
      <c r="BD561" s="575"/>
      <c r="BE561" s="579"/>
      <c r="BF561" s="575"/>
      <c r="BG561" s="575"/>
      <c r="BH561" s="575"/>
      <c r="BI561" s="575"/>
      <c r="BJ561" s="575"/>
      <c r="BK561" s="579"/>
      <c r="BL561" s="575"/>
      <c r="BM561" s="575"/>
      <c r="BN561" s="575"/>
      <c r="BO561" s="575"/>
      <c r="BP561" s="575"/>
      <c r="BQ561" s="579"/>
      <c r="BR561" s="575"/>
      <c r="BS561" s="575"/>
      <c r="BT561" s="575"/>
      <c r="BU561" s="575"/>
      <c r="BV561" s="575"/>
      <c r="BW561" s="579"/>
      <c r="BX561" s="267"/>
      <c r="BY561" s="267"/>
      <c r="BZ561" s="267"/>
      <c r="CA561" s="267"/>
      <c r="CB561" s="267"/>
      <c r="CC561" s="241"/>
      <c r="CD561" s="214"/>
      <c r="CE561" s="240"/>
      <c r="CF561" s="240"/>
      <c r="CG561" s="240"/>
      <c r="CH561" s="5"/>
    </row>
    <row r="562" spans="1:86" hidden="1" x14ac:dyDescent="0.2">
      <c r="A562" s="22"/>
      <c r="B562" s="22"/>
      <c r="C562" s="28"/>
      <c r="D562" s="34"/>
      <c r="E562" s="22"/>
      <c r="F562" s="607"/>
      <c r="G562" s="620"/>
      <c r="H562" s="609"/>
      <c r="I562" s="601"/>
      <c r="J562" s="579"/>
      <c r="K562" s="579"/>
      <c r="L562" s="575"/>
      <c r="M562" s="575"/>
      <c r="N562" s="579"/>
      <c r="O562" s="579"/>
      <c r="P562" s="579"/>
      <c r="Q562" s="575"/>
      <c r="R562" s="579"/>
      <c r="S562" s="575"/>
      <c r="T562" s="579"/>
      <c r="U562" s="579"/>
      <c r="V562" s="579"/>
      <c r="W562" s="575"/>
      <c r="X562" s="579"/>
      <c r="Y562" s="575"/>
      <c r="Z562" s="579"/>
      <c r="AA562" s="579"/>
      <c r="AB562" s="579"/>
      <c r="AC562" s="575"/>
      <c r="AD562" s="579"/>
      <c r="AE562" s="575"/>
      <c r="AF562" s="579"/>
      <c r="AG562" s="579"/>
      <c r="AH562" s="579"/>
      <c r="AI562" s="575"/>
      <c r="AJ562" s="579"/>
      <c r="AK562" s="575"/>
      <c r="AL562" s="579"/>
      <c r="AM562" s="579"/>
      <c r="AN562" s="579"/>
      <c r="AO562" s="575"/>
      <c r="AP562" s="579"/>
      <c r="AQ562" s="575"/>
      <c r="AR562" s="579"/>
      <c r="AS562" s="579"/>
      <c r="AT562" s="579"/>
      <c r="AU562" s="575"/>
      <c r="AV562" s="579"/>
      <c r="AW562" s="575"/>
      <c r="AX562" s="579"/>
      <c r="AY562" s="579"/>
      <c r="AZ562" s="579"/>
      <c r="BA562" s="575"/>
      <c r="BB562" s="579"/>
      <c r="BC562" s="575"/>
      <c r="BD562" s="579"/>
      <c r="BE562" s="579"/>
      <c r="BF562" s="579"/>
      <c r="BG562" s="575"/>
      <c r="BH562" s="579"/>
      <c r="BI562" s="575"/>
      <c r="BJ562" s="579"/>
      <c r="BK562" s="579"/>
      <c r="BL562" s="579"/>
      <c r="BM562" s="575"/>
      <c r="BN562" s="579"/>
      <c r="BO562" s="575"/>
      <c r="BP562" s="579"/>
      <c r="BQ562" s="579"/>
      <c r="BR562" s="579"/>
      <c r="BS562" s="575"/>
      <c r="BT562" s="579"/>
      <c r="BU562" s="575"/>
      <c r="BV562" s="579"/>
      <c r="BW562" s="579"/>
      <c r="BX562" s="268"/>
      <c r="BY562" s="267"/>
      <c r="BZ562" s="268"/>
      <c r="CA562" s="267"/>
      <c r="CB562" s="268"/>
      <c r="CC562" s="241"/>
      <c r="CD562" s="214"/>
      <c r="CE562" s="240"/>
      <c r="CF562" s="240"/>
      <c r="CG562" s="241"/>
      <c r="CH562" s="5"/>
    </row>
    <row r="563" spans="1:86" hidden="1" x14ac:dyDescent="0.2">
      <c r="A563" s="105"/>
      <c r="B563" s="105"/>
      <c r="C563" s="105"/>
      <c r="D563" s="107"/>
      <c r="E563" s="105"/>
      <c r="F563" s="677"/>
      <c r="G563" s="678"/>
      <c r="H563" s="661"/>
      <c r="I563" s="629"/>
      <c r="J563" s="629"/>
      <c r="K563" s="629"/>
      <c r="L563" s="629"/>
      <c r="M563" s="629"/>
      <c r="N563" s="629"/>
      <c r="O563" s="629"/>
      <c r="P563" s="629"/>
      <c r="Q563" s="629"/>
      <c r="R563" s="629"/>
      <c r="S563" s="629"/>
      <c r="T563" s="629"/>
      <c r="U563" s="629"/>
      <c r="V563" s="629"/>
      <c r="W563" s="629"/>
      <c r="X563" s="629"/>
      <c r="Y563" s="629"/>
      <c r="Z563" s="629"/>
      <c r="AA563" s="629"/>
      <c r="AB563" s="629"/>
      <c r="AC563" s="629"/>
      <c r="AD563" s="629"/>
      <c r="AE563" s="629"/>
      <c r="AF563" s="629"/>
      <c r="AG563" s="629"/>
      <c r="AH563" s="629"/>
      <c r="AI563" s="629"/>
      <c r="AJ563" s="629"/>
      <c r="AK563" s="629"/>
      <c r="AL563" s="629"/>
      <c r="AM563" s="629"/>
      <c r="AN563" s="629"/>
      <c r="AO563" s="629"/>
      <c r="AP563" s="629"/>
      <c r="AQ563" s="629"/>
      <c r="AR563" s="629"/>
      <c r="AS563" s="629"/>
      <c r="AT563" s="629"/>
      <c r="AU563" s="629"/>
      <c r="AV563" s="629"/>
      <c r="AW563" s="629"/>
      <c r="AX563" s="629"/>
      <c r="AY563" s="629"/>
      <c r="AZ563" s="629"/>
      <c r="BA563" s="629"/>
      <c r="BB563" s="629"/>
      <c r="BC563" s="629"/>
      <c r="BD563" s="629"/>
      <c r="BE563" s="629"/>
      <c r="BF563" s="629"/>
      <c r="BG563" s="629"/>
      <c r="BH563" s="629"/>
      <c r="BI563" s="629"/>
      <c r="BJ563" s="629"/>
      <c r="BK563" s="629"/>
      <c r="BL563" s="629"/>
      <c r="BM563" s="629"/>
      <c r="BN563" s="629"/>
      <c r="BO563" s="629"/>
      <c r="BP563" s="629"/>
      <c r="BQ563" s="629"/>
      <c r="BR563" s="629"/>
      <c r="BS563" s="629"/>
      <c r="BT563" s="629"/>
      <c r="BU563" s="629"/>
      <c r="BV563" s="629"/>
      <c r="BW563" s="629"/>
      <c r="BX563" s="269"/>
      <c r="BY563" s="269"/>
      <c r="BZ563" s="269"/>
      <c r="CA563" s="269"/>
      <c r="CB563" s="269"/>
      <c r="CC563" s="242"/>
      <c r="CD563" s="215"/>
      <c r="CE563" s="242"/>
      <c r="CF563" s="242"/>
      <c r="CG563" s="242"/>
      <c r="CH563" s="5"/>
    </row>
    <row r="564" spans="1:86" hidden="1" x14ac:dyDescent="0.2">
      <c r="A564" s="15"/>
      <c r="B564" s="15"/>
      <c r="C564" s="15"/>
      <c r="D564" s="15"/>
      <c r="E564" s="15"/>
      <c r="F564" s="589"/>
      <c r="G564" s="685"/>
      <c r="H564" s="639"/>
      <c r="I564" s="589"/>
      <c r="J564" s="579"/>
      <c r="K564" s="579"/>
      <c r="L564" s="575"/>
      <c r="M564" s="575"/>
      <c r="N564" s="575"/>
      <c r="O564" s="579"/>
      <c r="P564" s="579"/>
      <c r="Q564" s="575"/>
      <c r="R564" s="575"/>
      <c r="S564" s="575"/>
      <c r="T564" s="575"/>
      <c r="U564" s="579"/>
      <c r="V564" s="575"/>
      <c r="W564" s="575"/>
      <c r="X564" s="575"/>
      <c r="Y564" s="575"/>
      <c r="Z564" s="575"/>
      <c r="AA564" s="579"/>
      <c r="AB564" s="575"/>
      <c r="AC564" s="575"/>
      <c r="AD564" s="575"/>
      <c r="AE564" s="575"/>
      <c r="AF564" s="575"/>
      <c r="AG564" s="579"/>
      <c r="AH564" s="575"/>
      <c r="AI564" s="575"/>
      <c r="AJ564" s="575"/>
      <c r="AK564" s="575"/>
      <c r="AL564" s="575"/>
      <c r="AM564" s="579"/>
      <c r="AN564" s="575"/>
      <c r="AO564" s="575"/>
      <c r="AP564" s="575"/>
      <c r="AQ564" s="575"/>
      <c r="AR564" s="575"/>
      <c r="AS564" s="579"/>
      <c r="AT564" s="575"/>
      <c r="AU564" s="575"/>
      <c r="AV564" s="575"/>
      <c r="AW564" s="575"/>
      <c r="AX564" s="575"/>
      <c r="AY564" s="579"/>
      <c r="AZ564" s="575"/>
      <c r="BA564" s="575"/>
      <c r="BB564" s="575"/>
      <c r="BC564" s="575"/>
      <c r="BD564" s="575"/>
      <c r="BE564" s="579"/>
      <c r="BF564" s="575"/>
      <c r="BG564" s="575"/>
      <c r="BH564" s="575"/>
      <c r="BI564" s="575"/>
      <c r="BJ564" s="575"/>
      <c r="BK564" s="579"/>
      <c r="BL564" s="575"/>
      <c r="BM564" s="575"/>
      <c r="BN564" s="575"/>
      <c r="BO564" s="575"/>
      <c r="BP564" s="575"/>
      <c r="BQ564" s="579"/>
      <c r="BR564" s="575"/>
      <c r="BS564" s="575"/>
      <c r="BT564" s="575"/>
      <c r="BU564" s="575"/>
      <c r="BV564" s="575"/>
      <c r="BW564" s="579"/>
      <c r="BX564" s="267"/>
      <c r="BY564" s="267"/>
      <c r="BZ564" s="267"/>
      <c r="CA564" s="267"/>
      <c r="CB564" s="267"/>
      <c r="CC564" s="241"/>
      <c r="CD564" s="214"/>
      <c r="CE564" s="240"/>
      <c r="CF564" s="240"/>
      <c r="CG564" s="240"/>
      <c r="CH564" s="5"/>
    </row>
    <row r="565" spans="1:86" hidden="1" x14ac:dyDescent="0.2">
      <c r="A565" s="15"/>
      <c r="B565" s="15"/>
      <c r="C565" s="15"/>
      <c r="D565" s="15"/>
      <c r="E565" s="15"/>
      <c r="F565" s="589"/>
      <c r="G565" s="687"/>
      <c r="H565" s="635"/>
      <c r="I565" s="686"/>
      <c r="J565" s="579"/>
      <c r="K565" s="579"/>
      <c r="L565" s="575"/>
      <c r="M565" s="575"/>
      <c r="N565" s="575"/>
      <c r="O565" s="579"/>
      <c r="P565" s="579"/>
      <c r="Q565" s="575"/>
      <c r="R565" s="575"/>
      <c r="S565" s="575"/>
      <c r="T565" s="575"/>
      <c r="U565" s="579"/>
      <c r="V565" s="575"/>
      <c r="W565" s="575"/>
      <c r="X565" s="575"/>
      <c r="Y565" s="575"/>
      <c r="Z565" s="575"/>
      <c r="AA565" s="579"/>
      <c r="AB565" s="575"/>
      <c r="AC565" s="575"/>
      <c r="AD565" s="575"/>
      <c r="AE565" s="575"/>
      <c r="AF565" s="575"/>
      <c r="AG565" s="579"/>
      <c r="AH565" s="575"/>
      <c r="AI565" s="575"/>
      <c r="AJ565" s="575"/>
      <c r="AK565" s="575"/>
      <c r="AL565" s="575"/>
      <c r="AM565" s="579"/>
      <c r="AN565" s="575"/>
      <c r="AO565" s="575"/>
      <c r="AP565" s="575"/>
      <c r="AQ565" s="575"/>
      <c r="AR565" s="575"/>
      <c r="AS565" s="579"/>
      <c r="AT565" s="575"/>
      <c r="AU565" s="575"/>
      <c r="AV565" s="575"/>
      <c r="AW565" s="575"/>
      <c r="AX565" s="575"/>
      <c r="AY565" s="579"/>
      <c r="AZ565" s="575"/>
      <c r="BA565" s="575"/>
      <c r="BB565" s="575"/>
      <c r="BC565" s="575"/>
      <c r="BD565" s="575"/>
      <c r="BE565" s="579"/>
      <c r="BF565" s="575"/>
      <c r="BG565" s="575"/>
      <c r="BH565" s="575"/>
      <c r="BI565" s="575"/>
      <c r="BJ565" s="575"/>
      <c r="BK565" s="579"/>
      <c r="BL565" s="575"/>
      <c r="BM565" s="575"/>
      <c r="BN565" s="575"/>
      <c r="BO565" s="575"/>
      <c r="BP565" s="575"/>
      <c r="BQ565" s="579"/>
      <c r="BR565" s="575"/>
      <c r="BS565" s="575"/>
      <c r="BT565" s="575"/>
      <c r="BU565" s="575"/>
      <c r="BV565" s="575"/>
      <c r="BW565" s="579"/>
      <c r="BX565" s="267"/>
      <c r="BY565" s="267"/>
      <c r="BZ565" s="267"/>
      <c r="CA565" s="267"/>
      <c r="CB565" s="267"/>
      <c r="CC565" s="241"/>
      <c r="CD565" s="214"/>
      <c r="CE565" s="240"/>
      <c r="CF565" s="240"/>
      <c r="CG565" s="240"/>
      <c r="CH565" s="5"/>
    </row>
    <row r="566" spans="1:86" hidden="1" x14ac:dyDescent="0.2">
      <c r="A566" s="15"/>
      <c r="B566" s="15"/>
      <c r="C566" s="15"/>
      <c r="D566" s="15"/>
      <c r="E566" s="15"/>
      <c r="F566" s="589"/>
      <c r="G566" s="679"/>
      <c r="H566" s="635"/>
      <c r="I566" s="686"/>
      <c r="J566" s="579"/>
      <c r="K566" s="579"/>
      <c r="L566" s="575"/>
      <c r="M566" s="575"/>
      <c r="N566" s="575"/>
      <c r="O566" s="579"/>
      <c r="P566" s="579"/>
      <c r="Q566" s="575"/>
      <c r="R566" s="575"/>
      <c r="S566" s="575"/>
      <c r="T566" s="575"/>
      <c r="U566" s="579"/>
      <c r="V566" s="575"/>
      <c r="W566" s="575"/>
      <c r="X566" s="575"/>
      <c r="Y566" s="575"/>
      <c r="Z566" s="575"/>
      <c r="AA566" s="579"/>
      <c r="AB566" s="575"/>
      <c r="AC566" s="575"/>
      <c r="AD566" s="575"/>
      <c r="AE566" s="575"/>
      <c r="AF566" s="575"/>
      <c r="AG566" s="579"/>
      <c r="AH566" s="575"/>
      <c r="AI566" s="575"/>
      <c r="AJ566" s="575"/>
      <c r="AK566" s="575"/>
      <c r="AL566" s="575"/>
      <c r="AM566" s="579"/>
      <c r="AN566" s="575"/>
      <c r="AO566" s="575"/>
      <c r="AP566" s="575"/>
      <c r="AQ566" s="575"/>
      <c r="AR566" s="575"/>
      <c r="AS566" s="579"/>
      <c r="AT566" s="575"/>
      <c r="AU566" s="575"/>
      <c r="AV566" s="575"/>
      <c r="AW566" s="575"/>
      <c r="AX566" s="575"/>
      <c r="AY566" s="579"/>
      <c r="AZ566" s="575"/>
      <c r="BA566" s="575"/>
      <c r="BB566" s="575"/>
      <c r="BC566" s="575"/>
      <c r="BD566" s="575"/>
      <c r="BE566" s="579"/>
      <c r="BF566" s="575"/>
      <c r="BG566" s="575"/>
      <c r="BH566" s="575"/>
      <c r="BI566" s="575"/>
      <c r="BJ566" s="575"/>
      <c r="BK566" s="579"/>
      <c r="BL566" s="575"/>
      <c r="BM566" s="575"/>
      <c r="BN566" s="575"/>
      <c r="BO566" s="575"/>
      <c r="BP566" s="575"/>
      <c r="BQ566" s="579"/>
      <c r="BR566" s="575"/>
      <c r="BS566" s="575"/>
      <c r="BT566" s="575"/>
      <c r="BU566" s="575"/>
      <c r="BV566" s="575"/>
      <c r="BW566" s="579"/>
      <c r="BX566" s="267"/>
      <c r="BY566" s="267"/>
      <c r="BZ566" s="267"/>
      <c r="CA566" s="267"/>
      <c r="CB566" s="267"/>
      <c r="CC566" s="241"/>
      <c r="CD566" s="214"/>
      <c r="CE566" s="240"/>
      <c r="CF566" s="240"/>
      <c r="CG566" s="240"/>
      <c r="CH566" s="5"/>
    </row>
    <row r="567" spans="1:86" hidden="1" x14ac:dyDescent="0.2">
      <c r="A567" s="15"/>
      <c r="B567" s="15"/>
      <c r="C567" s="15"/>
      <c r="D567" s="15"/>
      <c r="E567" s="15"/>
      <c r="F567" s="589"/>
      <c r="G567" s="687"/>
      <c r="H567" s="639"/>
      <c r="I567" s="686"/>
      <c r="J567" s="579"/>
      <c r="K567" s="579"/>
      <c r="L567" s="575"/>
      <c r="M567" s="575"/>
      <c r="N567" s="575"/>
      <c r="O567" s="579"/>
      <c r="P567" s="579"/>
      <c r="Q567" s="575"/>
      <c r="R567" s="575"/>
      <c r="S567" s="575"/>
      <c r="T567" s="575"/>
      <c r="U567" s="579"/>
      <c r="V567" s="575"/>
      <c r="W567" s="575"/>
      <c r="X567" s="575"/>
      <c r="Y567" s="575"/>
      <c r="Z567" s="575"/>
      <c r="AA567" s="579"/>
      <c r="AB567" s="575"/>
      <c r="AC567" s="575"/>
      <c r="AD567" s="575"/>
      <c r="AE567" s="575"/>
      <c r="AF567" s="575"/>
      <c r="AG567" s="579"/>
      <c r="AH567" s="575"/>
      <c r="AI567" s="575"/>
      <c r="AJ567" s="575"/>
      <c r="AK567" s="575"/>
      <c r="AL567" s="575"/>
      <c r="AM567" s="579"/>
      <c r="AN567" s="575"/>
      <c r="AO567" s="575"/>
      <c r="AP567" s="575"/>
      <c r="AQ567" s="575"/>
      <c r="AR567" s="575"/>
      <c r="AS567" s="579"/>
      <c r="AT567" s="575"/>
      <c r="AU567" s="575"/>
      <c r="AV567" s="575"/>
      <c r="AW567" s="575"/>
      <c r="AX567" s="575"/>
      <c r="AY567" s="579"/>
      <c r="AZ567" s="575"/>
      <c r="BA567" s="575"/>
      <c r="BB567" s="575"/>
      <c r="BC567" s="575"/>
      <c r="BD567" s="575"/>
      <c r="BE567" s="579"/>
      <c r="BF567" s="575"/>
      <c r="BG567" s="575"/>
      <c r="BH567" s="575"/>
      <c r="BI567" s="575"/>
      <c r="BJ567" s="575"/>
      <c r="BK567" s="579"/>
      <c r="BL567" s="575"/>
      <c r="BM567" s="575"/>
      <c r="BN567" s="575"/>
      <c r="BO567" s="575"/>
      <c r="BP567" s="575"/>
      <c r="BQ567" s="579"/>
      <c r="BR567" s="575"/>
      <c r="BS567" s="575"/>
      <c r="BT567" s="575"/>
      <c r="BU567" s="575"/>
      <c r="BV567" s="575"/>
      <c r="BW567" s="579"/>
      <c r="BX567" s="267"/>
      <c r="BY567" s="267"/>
      <c r="BZ567" s="267"/>
      <c r="CA567" s="267"/>
      <c r="CB567" s="267"/>
      <c r="CC567" s="241"/>
      <c r="CD567" s="214"/>
      <c r="CE567" s="240"/>
      <c r="CF567" s="240"/>
      <c r="CG567" s="240"/>
      <c r="CH567" s="5"/>
    </row>
    <row r="568" spans="1:86" hidden="1" x14ac:dyDescent="0.2">
      <c r="A568" s="15"/>
      <c r="B568" s="15"/>
      <c r="C568" s="15"/>
      <c r="D568" s="15"/>
      <c r="E568" s="15"/>
      <c r="F568" s="589"/>
      <c r="G568" s="679"/>
      <c r="H568" s="639"/>
      <c r="I568" s="636"/>
      <c r="J568" s="579"/>
      <c r="K568" s="579"/>
      <c r="L568" s="575"/>
      <c r="M568" s="575"/>
      <c r="N568" s="575"/>
      <c r="O568" s="579"/>
      <c r="P568" s="579"/>
      <c r="Q568" s="575"/>
      <c r="R568" s="575"/>
      <c r="S568" s="575"/>
      <c r="T568" s="575"/>
      <c r="U568" s="579"/>
      <c r="V568" s="575"/>
      <c r="W568" s="575"/>
      <c r="X568" s="575"/>
      <c r="Y568" s="575"/>
      <c r="Z568" s="575"/>
      <c r="AA568" s="579"/>
      <c r="AB568" s="575"/>
      <c r="AC568" s="575"/>
      <c r="AD568" s="575"/>
      <c r="AE568" s="575"/>
      <c r="AF568" s="575"/>
      <c r="AG568" s="579"/>
      <c r="AH568" s="575"/>
      <c r="AI568" s="575"/>
      <c r="AJ568" s="575"/>
      <c r="AK568" s="575"/>
      <c r="AL568" s="575"/>
      <c r="AM568" s="579"/>
      <c r="AN568" s="575"/>
      <c r="AO568" s="575"/>
      <c r="AP568" s="575"/>
      <c r="AQ568" s="575"/>
      <c r="AR568" s="575"/>
      <c r="AS568" s="579"/>
      <c r="AT568" s="575"/>
      <c r="AU568" s="575"/>
      <c r="AV568" s="575"/>
      <c r="AW568" s="575"/>
      <c r="AX568" s="575"/>
      <c r="AY568" s="579"/>
      <c r="AZ568" s="575"/>
      <c r="BA568" s="575"/>
      <c r="BB568" s="575"/>
      <c r="BC568" s="575"/>
      <c r="BD568" s="575"/>
      <c r="BE568" s="579"/>
      <c r="BF568" s="575"/>
      <c r="BG568" s="575"/>
      <c r="BH568" s="575"/>
      <c r="BI568" s="575"/>
      <c r="BJ568" s="575"/>
      <c r="BK568" s="579"/>
      <c r="BL568" s="575"/>
      <c r="BM568" s="575"/>
      <c r="BN568" s="575"/>
      <c r="BO568" s="575"/>
      <c r="BP568" s="575"/>
      <c r="BQ568" s="579"/>
      <c r="BR568" s="575"/>
      <c r="BS568" s="575"/>
      <c r="BT568" s="575"/>
      <c r="BU568" s="575"/>
      <c r="BV568" s="575"/>
      <c r="BW568" s="579"/>
      <c r="BX568" s="267"/>
      <c r="BY568" s="267"/>
      <c r="BZ568" s="267"/>
      <c r="CA568" s="267"/>
      <c r="CB568" s="267"/>
      <c r="CC568" s="241"/>
      <c r="CD568" s="214"/>
      <c r="CE568" s="240"/>
      <c r="CF568" s="240"/>
      <c r="CG568" s="240"/>
      <c r="CH568" s="5"/>
    </row>
    <row r="569" spans="1:86" hidden="1" x14ac:dyDescent="0.2">
      <c r="A569" s="15"/>
      <c r="B569" s="15"/>
      <c r="C569" s="15"/>
      <c r="D569" s="15"/>
      <c r="E569" s="15"/>
      <c r="F569" s="589"/>
      <c r="G569" s="679"/>
      <c r="H569" s="635"/>
      <c r="I569" s="636"/>
      <c r="J569" s="579"/>
      <c r="K569" s="579"/>
      <c r="L569" s="575"/>
      <c r="M569" s="575"/>
      <c r="N569" s="575"/>
      <c r="O569" s="579"/>
      <c r="P569" s="579"/>
      <c r="Q569" s="575"/>
      <c r="R569" s="575"/>
      <c r="S569" s="575"/>
      <c r="T569" s="575"/>
      <c r="U569" s="579"/>
      <c r="V569" s="575"/>
      <c r="W569" s="575"/>
      <c r="X569" s="575"/>
      <c r="Y569" s="575"/>
      <c r="Z569" s="575"/>
      <c r="AA569" s="579"/>
      <c r="AB569" s="575"/>
      <c r="AC569" s="575"/>
      <c r="AD569" s="575"/>
      <c r="AE569" s="575"/>
      <c r="AF569" s="575"/>
      <c r="AG569" s="579"/>
      <c r="AH569" s="575"/>
      <c r="AI569" s="575"/>
      <c r="AJ569" s="575"/>
      <c r="AK569" s="575"/>
      <c r="AL569" s="575"/>
      <c r="AM569" s="579"/>
      <c r="AN569" s="575"/>
      <c r="AO569" s="575"/>
      <c r="AP569" s="575"/>
      <c r="AQ569" s="575"/>
      <c r="AR569" s="575"/>
      <c r="AS569" s="579"/>
      <c r="AT569" s="575"/>
      <c r="AU569" s="575"/>
      <c r="AV569" s="575"/>
      <c r="AW569" s="575"/>
      <c r="AX569" s="575"/>
      <c r="AY569" s="579"/>
      <c r="AZ569" s="575"/>
      <c r="BA569" s="575"/>
      <c r="BB569" s="575"/>
      <c r="BC569" s="575"/>
      <c r="BD569" s="575"/>
      <c r="BE569" s="579"/>
      <c r="BF569" s="575"/>
      <c r="BG569" s="575"/>
      <c r="BH569" s="575"/>
      <c r="BI569" s="575"/>
      <c r="BJ569" s="575"/>
      <c r="BK569" s="579"/>
      <c r="BL569" s="575"/>
      <c r="BM569" s="575"/>
      <c r="BN569" s="575"/>
      <c r="BO569" s="575"/>
      <c r="BP569" s="575"/>
      <c r="BQ569" s="579"/>
      <c r="BR569" s="575"/>
      <c r="BS569" s="575"/>
      <c r="BT569" s="575"/>
      <c r="BU569" s="575"/>
      <c r="BV569" s="575"/>
      <c r="BW569" s="579"/>
      <c r="BX569" s="267"/>
      <c r="BY569" s="267"/>
      <c r="BZ569" s="267"/>
      <c r="CA569" s="267"/>
      <c r="CB569" s="267"/>
      <c r="CC569" s="241"/>
      <c r="CD569" s="214"/>
      <c r="CE569" s="240"/>
      <c r="CF569" s="240"/>
      <c r="CG569" s="240"/>
      <c r="CH569" s="5"/>
    </row>
    <row r="570" spans="1:86" hidden="1" x14ac:dyDescent="0.2">
      <c r="A570" s="15"/>
      <c r="B570" s="15"/>
      <c r="C570" s="15"/>
      <c r="D570" s="15"/>
      <c r="E570" s="15"/>
      <c r="F570" s="589"/>
      <c r="G570" s="679"/>
      <c r="H570" s="635"/>
      <c r="I570" s="636"/>
      <c r="J570" s="579"/>
      <c r="K570" s="579"/>
      <c r="L570" s="575"/>
      <c r="M570" s="575"/>
      <c r="N570" s="575"/>
      <c r="O570" s="579"/>
      <c r="P570" s="579"/>
      <c r="Q570" s="575"/>
      <c r="R570" s="575"/>
      <c r="S570" s="575"/>
      <c r="T570" s="575"/>
      <c r="U570" s="579"/>
      <c r="V570" s="575"/>
      <c r="W570" s="575"/>
      <c r="X570" s="575"/>
      <c r="Y570" s="575"/>
      <c r="Z570" s="575"/>
      <c r="AA570" s="579"/>
      <c r="AB570" s="575"/>
      <c r="AC570" s="575"/>
      <c r="AD570" s="575"/>
      <c r="AE570" s="575"/>
      <c r="AF570" s="575"/>
      <c r="AG570" s="579"/>
      <c r="AH570" s="575"/>
      <c r="AI570" s="575"/>
      <c r="AJ570" s="575"/>
      <c r="AK570" s="575"/>
      <c r="AL570" s="575"/>
      <c r="AM570" s="579"/>
      <c r="AN570" s="575"/>
      <c r="AO570" s="575"/>
      <c r="AP570" s="575"/>
      <c r="AQ570" s="575"/>
      <c r="AR570" s="575"/>
      <c r="AS570" s="579"/>
      <c r="AT570" s="575"/>
      <c r="AU570" s="575"/>
      <c r="AV570" s="575"/>
      <c r="AW570" s="575"/>
      <c r="AX570" s="575"/>
      <c r="AY570" s="579"/>
      <c r="AZ570" s="575"/>
      <c r="BA570" s="575"/>
      <c r="BB570" s="575"/>
      <c r="BC570" s="575"/>
      <c r="BD570" s="575"/>
      <c r="BE570" s="579"/>
      <c r="BF570" s="575"/>
      <c r="BG570" s="575"/>
      <c r="BH570" s="575"/>
      <c r="BI570" s="575"/>
      <c r="BJ570" s="575"/>
      <c r="BK570" s="579"/>
      <c r="BL570" s="575"/>
      <c r="BM570" s="575"/>
      <c r="BN570" s="575"/>
      <c r="BO570" s="575"/>
      <c r="BP570" s="575"/>
      <c r="BQ570" s="579"/>
      <c r="BR570" s="575"/>
      <c r="BS570" s="575"/>
      <c r="BT570" s="575"/>
      <c r="BU570" s="575"/>
      <c r="BV570" s="575"/>
      <c r="BW570" s="579"/>
      <c r="BX570" s="267"/>
      <c r="BY570" s="267"/>
      <c r="BZ570" s="267"/>
      <c r="CA570" s="267"/>
      <c r="CB570" s="267"/>
      <c r="CC570" s="241"/>
      <c r="CD570" s="214"/>
      <c r="CE570" s="240"/>
      <c r="CF570" s="240"/>
      <c r="CG570" s="240"/>
      <c r="CH570" s="5"/>
    </row>
    <row r="571" spans="1:86" hidden="1" x14ac:dyDescent="0.2">
      <c r="A571" s="20"/>
      <c r="B571" s="20"/>
      <c r="C571" s="20"/>
      <c r="D571" s="20"/>
      <c r="E571" s="20"/>
      <c r="F571" s="594"/>
      <c r="G571" s="718"/>
      <c r="H571" s="642"/>
      <c r="I571" s="643"/>
      <c r="J571" s="579"/>
      <c r="K571" s="579"/>
      <c r="L571" s="575"/>
      <c r="M571" s="575"/>
      <c r="N571" s="575"/>
      <c r="O571" s="579"/>
      <c r="P571" s="579"/>
      <c r="Q571" s="575"/>
      <c r="R571" s="575"/>
      <c r="S571" s="575"/>
      <c r="T571" s="575"/>
      <c r="U571" s="579"/>
      <c r="V571" s="575"/>
      <c r="W571" s="575"/>
      <c r="X571" s="575"/>
      <c r="Y571" s="575"/>
      <c r="Z571" s="575"/>
      <c r="AA571" s="579"/>
      <c r="AB571" s="575"/>
      <c r="AC571" s="575"/>
      <c r="AD571" s="575"/>
      <c r="AE571" s="575"/>
      <c r="AF571" s="575"/>
      <c r="AG571" s="579"/>
      <c r="AH571" s="575"/>
      <c r="AI571" s="575"/>
      <c r="AJ571" s="575"/>
      <c r="AK571" s="575"/>
      <c r="AL571" s="575"/>
      <c r="AM571" s="579"/>
      <c r="AN571" s="575"/>
      <c r="AO571" s="575"/>
      <c r="AP571" s="575"/>
      <c r="AQ571" s="575"/>
      <c r="AR571" s="575"/>
      <c r="AS571" s="579"/>
      <c r="AT571" s="575"/>
      <c r="AU571" s="575"/>
      <c r="AV571" s="575"/>
      <c r="AW571" s="575"/>
      <c r="AX571" s="575"/>
      <c r="AY571" s="579"/>
      <c r="AZ571" s="575"/>
      <c r="BA571" s="575"/>
      <c r="BB571" s="575"/>
      <c r="BC571" s="575"/>
      <c r="BD571" s="575"/>
      <c r="BE571" s="579"/>
      <c r="BF571" s="575"/>
      <c r="BG571" s="575"/>
      <c r="BH571" s="575"/>
      <c r="BI571" s="575"/>
      <c r="BJ571" s="575"/>
      <c r="BK571" s="579"/>
      <c r="BL571" s="575"/>
      <c r="BM571" s="575"/>
      <c r="BN571" s="575"/>
      <c r="BO571" s="575"/>
      <c r="BP571" s="575"/>
      <c r="BQ571" s="579"/>
      <c r="BR571" s="575"/>
      <c r="BS571" s="575"/>
      <c r="BT571" s="575"/>
      <c r="BU571" s="575"/>
      <c r="BV571" s="575"/>
      <c r="BW571" s="579"/>
      <c r="BX571" s="267"/>
      <c r="BY571" s="267"/>
      <c r="BZ571" s="267"/>
      <c r="CA571" s="267"/>
      <c r="CB571" s="267"/>
      <c r="CC571" s="241"/>
      <c r="CD571" s="214"/>
      <c r="CE571" s="240"/>
      <c r="CF571" s="240"/>
      <c r="CG571" s="240"/>
      <c r="CH571" s="5"/>
    </row>
    <row r="572" spans="1:86" hidden="1" x14ac:dyDescent="0.2">
      <c r="A572" s="11"/>
      <c r="B572" s="11"/>
      <c r="C572" s="169"/>
      <c r="D572" s="64"/>
      <c r="E572" s="11"/>
      <c r="F572" s="634"/>
      <c r="G572" s="640"/>
      <c r="H572" s="683"/>
      <c r="I572" s="633"/>
      <c r="J572" s="579"/>
      <c r="K572" s="579"/>
      <c r="L572" s="575"/>
      <c r="M572" s="575"/>
      <c r="N572" s="575"/>
      <c r="O572" s="579"/>
      <c r="P572" s="579"/>
      <c r="Q572" s="575"/>
      <c r="R572" s="575"/>
      <c r="S572" s="575"/>
      <c r="T572" s="575"/>
      <c r="U572" s="579"/>
      <c r="V572" s="575"/>
      <c r="W572" s="575"/>
      <c r="X572" s="575"/>
      <c r="Y572" s="575"/>
      <c r="Z572" s="575"/>
      <c r="AA572" s="579"/>
      <c r="AB572" s="575"/>
      <c r="AC572" s="575"/>
      <c r="AD572" s="575"/>
      <c r="AE572" s="575"/>
      <c r="AF572" s="575"/>
      <c r="AG572" s="579"/>
      <c r="AH572" s="575"/>
      <c r="AI572" s="575"/>
      <c r="AJ572" s="575"/>
      <c r="AK572" s="575"/>
      <c r="AL572" s="575"/>
      <c r="AM572" s="579"/>
      <c r="AN572" s="575"/>
      <c r="AO572" s="575"/>
      <c r="AP572" s="575"/>
      <c r="AQ572" s="575"/>
      <c r="AR572" s="575"/>
      <c r="AS572" s="579"/>
      <c r="AT572" s="575"/>
      <c r="AU572" s="575"/>
      <c r="AV572" s="575"/>
      <c r="AW572" s="575"/>
      <c r="AX572" s="575"/>
      <c r="AY572" s="579"/>
      <c r="AZ572" s="575"/>
      <c r="BA572" s="575"/>
      <c r="BB572" s="575"/>
      <c r="BC572" s="575"/>
      <c r="BD572" s="575"/>
      <c r="BE572" s="579"/>
      <c r="BF572" s="575"/>
      <c r="BG572" s="575"/>
      <c r="BH572" s="575"/>
      <c r="BI572" s="575"/>
      <c r="BJ572" s="575"/>
      <c r="BK572" s="579"/>
      <c r="BL572" s="575"/>
      <c r="BM572" s="575"/>
      <c r="BN572" s="575"/>
      <c r="BO572" s="575"/>
      <c r="BP572" s="575"/>
      <c r="BQ572" s="579"/>
      <c r="BR572" s="575"/>
      <c r="BS572" s="575"/>
      <c r="BT572" s="575"/>
      <c r="BU572" s="575"/>
      <c r="BV572" s="575"/>
      <c r="BW572" s="579"/>
      <c r="BX572" s="267"/>
      <c r="BY572" s="267"/>
      <c r="BZ572" s="267"/>
      <c r="CA572" s="267"/>
      <c r="CB572" s="267"/>
      <c r="CC572" s="241"/>
      <c r="CD572" s="214"/>
      <c r="CE572" s="240"/>
      <c r="CF572" s="240"/>
      <c r="CG572" s="240"/>
      <c r="CH572" s="5"/>
    </row>
    <row r="573" spans="1:86" hidden="1" x14ac:dyDescent="0.2">
      <c r="A573" s="22"/>
      <c r="B573" s="22"/>
      <c r="C573" s="51"/>
      <c r="D573" s="28"/>
      <c r="E573" s="22"/>
      <c r="F573" s="602"/>
      <c r="G573" s="698"/>
      <c r="H573" s="600"/>
      <c r="I573" s="682"/>
      <c r="J573" s="579"/>
      <c r="K573" s="579"/>
      <c r="L573" s="575"/>
      <c r="M573" s="575"/>
      <c r="N573" s="575"/>
      <c r="O573" s="579"/>
      <c r="P573" s="579"/>
      <c r="Q573" s="575"/>
      <c r="R573" s="575"/>
      <c r="S573" s="575"/>
      <c r="T573" s="575"/>
      <c r="U573" s="579"/>
      <c r="V573" s="575"/>
      <c r="W573" s="575"/>
      <c r="X573" s="575"/>
      <c r="Y573" s="575"/>
      <c r="Z573" s="575"/>
      <c r="AA573" s="579"/>
      <c r="AB573" s="575"/>
      <c r="AC573" s="575"/>
      <c r="AD573" s="575"/>
      <c r="AE573" s="575"/>
      <c r="AF573" s="575"/>
      <c r="AG573" s="579"/>
      <c r="AH573" s="575"/>
      <c r="AI573" s="575"/>
      <c r="AJ573" s="575"/>
      <c r="AK573" s="575"/>
      <c r="AL573" s="575"/>
      <c r="AM573" s="579"/>
      <c r="AN573" s="575"/>
      <c r="AO573" s="575"/>
      <c r="AP573" s="575"/>
      <c r="AQ573" s="575"/>
      <c r="AR573" s="575"/>
      <c r="AS573" s="579"/>
      <c r="AT573" s="575"/>
      <c r="AU573" s="575"/>
      <c r="AV573" s="575"/>
      <c r="AW573" s="575"/>
      <c r="AX573" s="575"/>
      <c r="AY573" s="579"/>
      <c r="AZ573" s="575"/>
      <c r="BA573" s="575"/>
      <c r="BB573" s="575"/>
      <c r="BC573" s="575"/>
      <c r="BD573" s="575"/>
      <c r="BE573" s="579"/>
      <c r="BF573" s="575"/>
      <c r="BG573" s="575"/>
      <c r="BH573" s="575"/>
      <c r="BI573" s="575"/>
      <c r="BJ573" s="575"/>
      <c r="BK573" s="579"/>
      <c r="BL573" s="575"/>
      <c r="BM573" s="575"/>
      <c r="BN573" s="575"/>
      <c r="BO573" s="575"/>
      <c r="BP573" s="575"/>
      <c r="BQ573" s="579"/>
      <c r="BR573" s="575"/>
      <c r="BS573" s="575"/>
      <c r="BT573" s="575"/>
      <c r="BU573" s="575"/>
      <c r="BV573" s="575"/>
      <c r="BW573" s="579"/>
      <c r="BX573" s="267"/>
      <c r="BY573" s="267"/>
      <c r="BZ573" s="267"/>
      <c r="CA573" s="267"/>
      <c r="CB573" s="267"/>
      <c r="CC573" s="241"/>
      <c r="CD573" s="214"/>
      <c r="CE573" s="240"/>
      <c r="CF573" s="240"/>
      <c r="CG573" s="240"/>
      <c r="CH573" s="5"/>
    </row>
    <row r="574" spans="1:86" hidden="1" x14ac:dyDescent="0.2">
      <c r="A574" s="22"/>
      <c r="B574" s="22"/>
      <c r="C574" s="51"/>
      <c r="D574" s="28"/>
      <c r="E574" s="22"/>
      <c r="F574" s="602"/>
      <c r="G574" s="698"/>
      <c r="H574" s="600"/>
      <c r="I574" s="682"/>
      <c r="J574" s="579"/>
      <c r="K574" s="579"/>
      <c r="L574" s="575"/>
      <c r="M574" s="575"/>
      <c r="N574" s="575"/>
      <c r="O574" s="579"/>
      <c r="P574" s="579"/>
      <c r="Q574" s="575"/>
      <c r="R574" s="575"/>
      <c r="S574" s="575"/>
      <c r="T574" s="575"/>
      <c r="U574" s="579"/>
      <c r="V574" s="575"/>
      <c r="W574" s="575"/>
      <c r="X574" s="575"/>
      <c r="Y574" s="575"/>
      <c r="Z574" s="575"/>
      <c r="AA574" s="579"/>
      <c r="AB574" s="575"/>
      <c r="AC574" s="575"/>
      <c r="AD574" s="575"/>
      <c r="AE574" s="575"/>
      <c r="AF574" s="575"/>
      <c r="AG574" s="579"/>
      <c r="AH574" s="575"/>
      <c r="AI574" s="575"/>
      <c r="AJ574" s="575"/>
      <c r="AK574" s="575"/>
      <c r="AL574" s="575"/>
      <c r="AM574" s="579"/>
      <c r="AN574" s="575"/>
      <c r="AO574" s="575"/>
      <c r="AP574" s="575"/>
      <c r="AQ574" s="575"/>
      <c r="AR574" s="575"/>
      <c r="AS574" s="579"/>
      <c r="AT574" s="575"/>
      <c r="AU574" s="575"/>
      <c r="AV574" s="575"/>
      <c r="AW574" s="575"/>
      <c r="AX574" s="575"/>
      <c r="AY574" s="579"/>
      <c r="AZ574" s="575"/>
      <c r="BA574" s="575"/>
      <c r="BB574" s="575"/>
      <c r="BC574" s="575"/>
      <c r="BD574" s="575"/>
      <c r="BE574" s="579"/>
      <c r="BF574" s="575"/>
      <c r="BG574" s="575"/>
      <c r="BH574" s="575"/>
      <c r="BI574" s="575"/>
      <c r="BJ574" s="575"/>
      <c r="BK574" s="579"/>
      <c r="BL574" s="575"/>
      <c r="BM574" s="575"/>
      <c r="BN574" s="575"/>
      <c r="BO574" s="575"/>
      <c r="BP574" s="575"/>
      <c r="BQ574" s="579"/>
      <c r="BR574" s="575"/>
      <c r="BS574" s="575"/>
      <c r="BT574" s="575"/>
      <c r="BU574" s="575"/>
      <c r="BV574" s="575"/>
      <c r="BW574" s="579"/>
      <c r="BX574" s="267"/>
      <c r="BY574" s="267"/>
      <c r="BZ574" s="267"/>
      <c r="CA574" s="267"/>
      <c r="CB574" s="267"/>
      <c r="CC574" s="241"/>
      <c r="CD574" s="214"/>
      <c r="CE574" s="240"/>
      <c r="CF574" s="240"/>
      <c r="CG574" s="240"/>
      <c r="CH574" s="5"/>
    </row>
    <row r="575" spans="1:86" hidden="1" x14ac:dyDescent="0.2">
      <c r="A575" s="22"/>
      <c r="B575" s="22"/>
      <c r="C575" s="51"/>
      <c r="D575" s="31"/>
      <c r="E575" s="22"/>
      <c r="F575" s="602"/>
      <c r="G575" s="698"/>
      <c r="H575" s="600"/>
      <c r="I575" s="682"/>
      <c r="J575" s="579"/>
      <c r="K575" s="579"/>
      <c r="L575" s="575"/>
      <c r="M575" s="575"/>
      <c r="N575" s="575"/>
      <c r="O575" s="579"/>
      <c r="P575" s="579"/>
      <c r="Q575" s="575"/>
      <c r="R575" s="575"/>
      <c r="S575" s="575"/>
      <c r="T575" s="575"/>
      <c r="U575" s="579"/>
      <c r="V575" s="575"/>
      <c r="W575" s="575"/>
      <c r="X575" s="575"/>
      <c r="Y575" s="575"/>
      <c r="Z575" s="575"/>
      <c r="AA575" s="579"/>
      <c r="AB575" s="575"/>
      <c r="AC575" s="575"/>
      <c r="AD575" s="575"/>
      <c r="AE575" s="575"/>
      <c r="AF575" s="575"/>
      <c r="AG575" s="579"/>
      <c r="AH575" s="575"/>
      <c r="AI575" s="575"/>
      <c r="AJ575" s="575"/>
      <c r="AK575" s="575"/>
      <c r="AL575" s="575"/>
      <c r="AM575" s="579"/>
      <c r="AN575" s="575"/>
      <c r="AO575" s="575"/>
      <c r="AP575" s="575"/>
      <c r="AQ575" s="575"/>
      <c r="AR575" s="575"/>
      <c r="AS575" s="579"/>
      <c r="AT575" s="575"/>
      <c r="AU575" s="575"/>
      <c r="AV575" s="575"/>
      <c r="AW575" s="575"/>
      <c r="AX575" s="575"/>
      <c r="AY575" s="579"/>
      <c r="AZ575" s="575"/>
      <c r="BA575" s="575"/>
      <c r="BB575" s="575"/>
      <c r="BC575" s="575"/>
      <c r="BD575" s="575"/>
      <c r="BE575" s="579"/>
      <c r="BF575" s="575"/>
      <c r="BG575" s="575"/>
      <c r="BH575" s="575"/>
      <c r="BI575" s="575"/>
      <c r="BJ575" s="575"/>
      <c r="BK575" s="579"/>
      <c r="BL575" s="575"/>
      <c r="BM575" s="575"/>
      <c r="BN575" s="575"/>
      <c r="BO575" s="575"/>
      <c r="BP575" s="575"/>
      <c r="BQ575" s="579"/>
      <c r="BR575" s="575"/>
      <c r="BS575" s="575"/>
      <c r="BT575" s="575"/>
      <c r="BU575" s="575"/>
      <c r="BV575" s="575"/>
      <c r="BW575" s="579"/>
      <c r="BX575" s="267"/>
      <c r="BY575" s="267"/>
      <c r="BZ575" s="267"/>
      <c r="CA575" s="267"/>
      <c r="CB575" s="267"/>
      <c r="CC575" s="241"/>
      <c r="CD575" s="214"/>
      <c r="CE575" s="240"/>
      <c r="CF575" s="240"/>
      <c r="CG575" s="240"/>
      <c r="CH575" s="5"/>
    </row>
    <row r="576" spans="1:86" hidden="1" x14ac:dyDescent="0.2">
      <c r="A576" s="22"/>
      <c r="B576" s="22"/>
      <c r="C576" s="51"/>
      <c r="D576" s="33"/>
      <c r="E576" s="22"/>
      <c r="F576" s="602"/>
      <c r="G576" s="698"/>
      <c r="H576" s="645"/>
      <c r="I576" s="624"/>
      <c r="J576" s="579"/>
      <c r="K576" s="579"/>
      <c r="L576" s="575"/>
      <c r="M576" s="575"/>
      <c r="N576" s="575"/>
      <c r="O576" s="579"/>
      <c r="P576" s="579"/>
      <c r="Q576" s="575"/>
      <c r="R576" s="575"/>
      <c r="S576" s="575"/>
      <c r="T576" s="575"/>
      <c r="U576" s="579"/>
      <c r="V576" s="575"/>
      <c r="W576" s="575"/>
      <c r="X576" s="575"/>
      <c r="Y576" s="575"/>
      <c r="Z576" s="575"/>
      <c r="AA576" s="579"/>
      <c r="AB576" s="575"/>
      <c r="AC576" s="575"/>
      <c r="AD576" s="575"/>
      <c r="AE576" s="575"/>
      <c r="AF576" s="575"/>
      <c r="AG576" s="579"/>
      <c r="AH576" s="575"/>
      <c r="AI576" s="575"/>
      <c r="AJ576" s="575"/>
      <c r="AK576" s="575"/>
      <c r="AL576" s="575"/>
      <c r="AM576" s="579"/>
      <c r="AN576" s="575"/>
      <c r="AO576" s="575"/>
      <c r="AP576" s="575"/>
      <c r="AQ576" s="575"/>
      <c r="AR576" s="575"/>
      <c r="AS576" s="579"/>
      <c r="AT576" s="575"/>
      <c r="AU576" s="575"/>
      <c r="AV576" s="575"/>
      <c r="AW576" s="575"/>
      <c r="AX576" s="575"/>
      <c r="AY576" s="579"/>
      <c r="AZ576" s="575"/>
      <c r="BA576" s="575"/>
      <c r="BB576" s="575"/>
      <c r="BC576" s="575"/>
      <c r="BD576" s="575"/>
      <c r="BE576" s="579"/>
      <c r="BF576" s="575"/>
      <c r="BG576" s="575"/>
      <c r="BH576" s="575"/>
      <c r="BI576" s="575"/>
      <c r="BJ576" s="575"/>
      <c r="BK576" s="579"/>
      <c r="BL576" s="575"/>
      <c r="BM576" s="575"/>
      <c r="BN576" s="575"/>
      <c r="BO576" s="575"/>
      <c r="BP576" s="575"/>
      <c r="BQ576" s="579"/>
      <c r="BR576" s="575"/>
      <c r="BS576" s="575"/>
      <c r="BT576" s="575"/>
      <c r="BU576" s="575"/>
      <c r="BV576" s="575"/>
      <c r="BW576" s="579"/>
      <c r="BX576" s="267"/>
      <c r="BY576" s="267"/>
      <c r="BZ576" s="267"/>
      <c r="CA576" s="267"/>
      <c r="CB576" s="267"/>
      <c r="CC576" s="241"/>
      <c r="CD576" s="214"/>
      <c r="CE576" s="240"/>
      <c r="CF576" s="240"/>
      <c r="CG576" s="240"/>
      <c r="CH576" s="5"/>
    </row>
    <row r="577" spans="1:86" hidden="1" x14ac:dyDescent="0.2">
      <c r="A577" s="22"/>
      <c r="B577" s="22"/>
      <c r="C577" s="22"/>
      <c r="D577" s="34"/>
      <c r="E577" s="22"/>
      <c r="F577" s="607"/>
      <c r="G577" s="620"/>
      <c r="H577" s="609"/>
      <c r="I577" s="601"/>
      <c r="J577" s="579"/>
      <c r="K577" s="579"/>
      <c r="L577" s="575"/>
      <c r="M577" s="575"/>
      <c r="N577" s="579"/>
      <c r="O577" s="579"/>
      <c r="P577" s="579"/>
      <c r="Q577" s="575"/>
      <c r="R577" s="579"/>
      <c r="S577" s="575"/>
      <c r="T577" s="579"/>
      <c r="U577" s="579"/>
      <c r="V577" s="579"/>
      <c r="W577" s="575"/>
      <c r="X577" s="579"/>
      <c r="Y577" s="575"/>
      <c r="Z577" s="579"/>
      <c r="AA577" s="579"/>
      <c r="AB577" s="579"/>
      <c r="AC577" s="575"/>
      <c r="AD577" s="579"/>
      <c r="AE577" s="575"/>
      <c r="AF577" s="579"/>
      <c r="AG577" s="579"/>
      <c r="AH577" s="579"/>
      <c r="AI577" s="575"/>
      <c r="AJ577" s="579"/>
      <c r="AK577" s="575"/>
      <c r="AL577" s="579"/>
      <c r="AM577" s="579"/>
      <c r="AN577" s="579"/>
      <c r="AO577" s="575"/>
      <c r="AP577" s="579"/>
      <c r="AQ577" s="575"/>
      <c r="AR577" s="579"/>
      <c r="AS577" s="579"/>
      <c r="AT577" s="579"/>
      <c r="AU577" s="575"/>
      <c r="AV577" s="579"/>
      <c r="AW577" s="575"/>
      <c r="AX577" s="579"/>
      <c r="AY577" s="579"/>
      <c r="AZ577" s="579"/>
      <c r="BA577" s="575"/>
      <c r="BB577" s="579"/>
      <c r="BC577" s="575"/>
      <c r="BD577" s="579"/>
      <c r="BE577" s="579"/>
      <c r="BF577" s="579"/>
      <c r="BG577" s="575"/>
      <c r="BH577" s="579"/>
      <c r="BI577" s="575"/>
      <c r="BJ577" s="579"/>
      <c r="BK577" s="579"/>
      <c r="BL577" s="579"/>
      <c r="BM577" s="575"/>
      <c r="BN577" s="579"/>
      <c r="BO577" s="575"/>
      <c r="BP577" s="579"/>
      <c r="BQ577" s="579"/>
      <c r="BR577" s="579"/>
      <c r="BS577" s="575"/>
      <c r="BT577" s="579"/>
      <c r="BU577" s="575"/>
      <c r="BV577" s="579"/>
      <c r="BW577" s="579"/>
      <c r="BX577" s="268"/>
      <c r="BY577" s="267"/>
      <c r="BZ577" s="268"/>
      <c r="CA577" s="267"/>
      <c r="CB577" s="268"/>
      <c r="CC577" s="241"/>
      <c r="CD577" s="214"/>
      <c r="CE577" s="240"/>
      <c r="CF577" s="240"/>
      <c r="CG577" s="241"/>
      <c r="CH577" s="5"/>
    </row>
    <row r="578" spans="1:86" hidden="1" x14ac:dyDescent="0.2">
      <c r="A578" s="22"/>
      <c r="B578" s="22"/>
      <c r="C578" s="22"/>
      <c r="D578" s="34"/>
      <c r="E578" s="22"/>
      <c r="F578" s="607"/>
      <c r="G578" s="620"/>
      <c r="H578" s="609"/>
      <c r="I578" s="618"/>
      <c r="J578" s="579"/>
      <c r="K578" s="579"/>
      <c r="L578" s="575"/>
      <c r="M578" s="575"/>
      <c r="N578" s="575"/>
      <c r="O578" s="579"/>
      <c r="P578" s="579"/>
      <c r="Q578" s="575"/>
      <c r="R578" s="575"/>
      <c r="S578" s="575"/>
      <c r="T578" s="575"/>
      <c r="U578" s="579"/>
      <c r="V578" s="575"/>
      <c r="W578" s="575"/>
      <c r="X578" s="575"/>
      <c r="Y578" s="575"/>
      <c r="Z578" s="575"/>
      <c r="AA578" s="579"/>
      <c r="AB578" s="575"/>
      <c r="AC578" s="575"/>
      <c r="AD578" s="575"/>
      <c r="AE578" s="575"/>
      <c r="AF578" s="575"/>
      <c r="AG578" s="579"/>
      <c r="AH578" s="575"/>
      <c r="AI578" s="575"/>
      <c r="AJ578" s="575"/>
      <c r="AK578" s="575"/>
      <c r="AL578" s="575"/>
      <c r="AM578" s="579"/>
      <c r="AN578" s="575"/>
      <c r="AO578" s="575"/>
      <c r="AP578" s="575"/>
      <c r="AQ578" s="575"/>
      <c r="AR578" s="575"/>
      <c r="AS578" s="579"/>
      <c r="AT578" s="575"/>
      <c r="AU578" s="575"/>
      <c r="AV578" s="575"/>
      <c r="AW578" s="575"/>
      <c r="AX578" s="575"/>
      <c r="AY578" s="579"/>
      <c r="AZ578" s="575"/>
      <c r="BA578" s="575"/>
      <c r="BB578" s="575"/>
      <c r="BC578" s="575"/>
      <c r="BD578" s="575"/>
      <c r="BE578" s="579"/>
      <c r="BF578" s="575"/>
      <c r="BG578" s="575"/>
      <c r="BH578" s="575"/>
      <c r="BI578" s="575"/>
      <c r="BJ578" s="575"/>
      <c r="BK578" s="579"/>
      <c r="BL578" s="575"/>
      <c r="BM578" s="575"/>
      <c r="BN578" s="575"/>
      <c r="BO578" s="575"/>
      <c r="BP578" s="575"/>
      <c r="BQ578" s="579"/>
      <c r="BR578" s="575"/>
      <c r="BS578" s="575"/>
      <c r="BT578" s="575"/>
      <c r="BU578" s="575"/>
      <c r="BV578" s="575"/>
      <c r="BW578" s="579"/>
      <c r="BX578" s="267"/>
      <c r="BY578" s="267"/>
      <c r="BZ578" s="267"/>
      <c r="CA578" s="267"/>
      <c r="CB578" s="267"/>
      <c r="CC578" s="241"/>
      <c r="CD578" s="214"/>
      <c r="CE578" s="240"/>
      <c r="CF578" s="240"/>
      <c r="CG578" s="240"/>
      <c r="CH578" s="5"/>
    </row>
    <row r="579" spans="1:86" hidden="1" x14ac:dyDescent="0.2">
      <c r="A579" s="22"/>
      <c r="B579" s="22"/>
      <c r="C579" s="51"/>
      <c r="D579" s="28"/>
      <c r="E579" s="22"/>
      <c r="F579" s="602"/>
      <c r="G579" s="698"/>
      <c r="H579" s="600"/>
      <c r="I579" s="618"/>
      <c r="J579" s="579"/>
      <c r="K579" s="579"/>
      <c r="L579" s="575"/>
      <c r="M579" s="575"/>
      <c r="N579" s="575"/>
      <c r="O579" s="579"/>
      <c r="P579" s="579"/>
      <c r="Q579" s="575"/>
      <c r="R579" s="575"/>
      <c r="S579" s="575"/>
      <c r="T579" s="575"/>
      <c r="U579" s="579"/>
      <c r="V579" s="575"/>
      <c r="W579" s="575"/>
      <c r="X579" s="575"/>
      <c r="Y579" s="575"/>
      <c r="Z579" s="575"/>
      <c r="AA579" s="579"/>
      <c r="AB579" s="575"/>
      <c r="AC579" s="575"/>
      <c r="AD579" s="575"/>
      <c r="AE579" s="575"/>
      <c r="AF579" s="575"/>
      <c r="AG579" s="579"/>
      <c r="AH579" s="575"/>
      <c r="AI579" s="575"/>
      <c r="AJ579" s="575"/>
      <c r="AK579" s="575"/>
      <c r="AL579" s="575"/>
      <c r="AM579" s="579"/>
      <c r="AN579" s="575"/>
      <c r="AO579" s="575"/>
      <c r="AP579" s="575"/>
      <c r="AQ579" s="575"/>
      <c r="AR579" s="575"/>
      <c r="AS579" s="579"/>
      <c r="AT579" s="575"/>
      <c r="AU579" s="575"/>
      <c r="AV579" s="575"/>
      <c r="AW579" s="575"/>
      <c r="AX579" s="575"/>
      <c r="AY579" s="579"/>
      <c r="AZ579" s="575"/>
      <c r="BA579" s="575"/>
      <c r="BB579" s="575"/>
      <c r="BC579" s="575"/>
      <c r="BD579" s="575"/>
      <c r="BE579" s="579"/>
      <c r="BF579" s="575"/>
      <c r="BG579" s="575"/>
      <c r="BH579" s="575"/>
      <c r="BI579" s="575"/>
      <c r="BJ579" s="575"/>
      <c r="BK579" s="579"/>
      <c r="BL579" s="575"/>
      <c r="BM579" s="575"/>
      <c r="BN579" s="575"/>
      <c r="BO579" s="575"/>
      <c r="BP579" s="575"/>
      <c r="BQ579" s="579"/>
      <c r="BR579" s="575"/>
      <c r="BS579" s="575"/>
      <c r="BT579" s="575"/>
      <c r="BU579" s="575"/>
      <c r="BV579" s="575"/>
      <c r="BW579" s="579"/>
      <c r="BX579" s="267"/>
      <c r="BY579" s="267"/>
      <c r="BZ579" s="267"/>
      <c r="CA579" s="267"/>
      <c r="CB579" s="267"/>
      <c r="CC579" s="241"/>
      <c r="CD579" s="214"/>
      <c r="CE579" s="240"/>
      <c r="CF579" s="240"/>
      <c r="CG579" s="240"/>
      <c r="CH579" s="5"/>
    </row>
    <row r="580" spans="1:86" hidden="1" x14ac:dyDescent="0.2">
      <c r="A580" s="22"/>
      <c r="B580" s="22"/>
      <c r="C580" s="22"/>
      <c r="D580" s="31"/>
      <c r="E580" s="22"/>
      <c r="F580" s="607"/>
      <c r="G580" s="698"/>
      <c r="H580" s="600"/>
      <c r="I580" s="618"/>
      <c r="J580" s="579"/>
      <c r="K580" s="579"/>
      <c r="L580" s="575"/>
      <c r="M580" s="575"/>
      <c r="N580" s="575"/>
      <c r="O580" s="579"/>
      <c r="P580" s="579"/>
      <c r="Q580" s="575"/>
      <c r="R580" s="575"/>
      <c r="S580" s="575"/>
      <c r="T580" s="575"/>
      <c r="U580" s="579"/>
      <c r="V580" s="575"/>
      <c r="W580" s="575"/>
      <c r="X580" s="575"/>
      <c r="Y580" s="575"/>
      <c r="Z580" s="575"/>
      <c r="AA580" s="579"/>
      <c r="AB580" s="575"/>
      <c r="AC580" s="575"/>
      <c r="AD580" s="575"/>
      <c r="AE580" s="575"/>
      <c r="AF580" s="575"/>
      <c r="AG580" s="579"/>
      <c r="AH580" s="575"/>
      <c r="AI580" s="575"/>
      <c r="AJ580" s="575"/>
      <c r="AK580" s="575"/>
      <c r="AL580" s="575"/>
      <c r="AM580" s="579"/>
      <c r="AN580" s="575"/>
      <c r="AO580" s="575"/>
      <c r="AP580" s="575"/>
      <c r="AQ580" s="575"/>
      <c r="AR580" s="575"/>
      <c r="AS580" s="579"/>
      <c r="AT580" s="575"/>
      <c r="AU580" s="575"/>
      <c r="AV580" s="575"/>
      <c r="AW580" s="575"/>
      <c r="AX580" s="575"/>
      <c r="AY580" s="579"/>
      <c r="AZ580" s="575"/>
      <c r="BA580" s="575"/>
      <c r="BB580" s="575"/>
      <c r="BC580" s="575"/>
      <c r="BD580" s="575"/>
      <c r="BE580" s="579"/>
      <c r="BF580" s="575"/>
      <c r="BG580" s="575"/>
      <c r="BH580" s="575"/>
      <c r="BI580" s="575"/>
      <c r="BJ580" s="575"/>
      <c r="BK580" s="579"/>
      <c r="BL580" s="575"/>
      <c r="BM580" s="575"/>
      <c r="BN580" s="575"/>
      <c r="BO580" s="575"/>
      <c r="BP580" s="575"/>
      <c r="BQ580" s="579"/>
      <c r="BR580" s="575"/>
      <c r="BS580" s="575"/>
      <c r="BT580" s="575"/>
      <c r="BU580" s="575"/>
      <c r="BV580" s="575"/>
      <c r="BW580" s="579"/>
      <c r="BX580" s="267"/>
      <c r="BY580" s="267"/>
      <c r="BZ580" s="267"/>
      <c r="CA580" s="267"/>
      <c r="CB580" s="267"/>
      <c r="CC580" s="241"/>
      <c r="CD580" s="214"/>
      <c r="CE580" s="240"/>
      <c r="CF580" s="240"/>
      <c r="CG580" s="240"/>
      <c r="CH580" s="5"/>
    </row>
    <row r="581" spans="1:86" hidden="1" x14ac:dyDescent="0.2">
      <c r="A581" s="22"/>
      <c r="B581" s="22"/>
      <c r="C581" s="22"/>
      <c r="D581" s="33"/>
      <c r="E581" s="22"/>
      <c r="F581" s="607"/>
      <c r="G581" s="620"/>
      <c r="H581" s="645"/>
      <c r="I581" s="618"/>
      <c r="J581" s="579"/>
      <c r="K581" s="579"/>
      <c r="L581" s="575"/>
      <c r="M581" s="575"/>
      <c r="N581" s="575"/>
      <c r="O581" s="579"/>
      <c r="P581" s="579"/>
      <c r="Q581" s="575"/>
      <c r="R581" s="575"/>
      <c r="S581" s="575"/>
      <c r="T581" s="575"/>
      <c r="U581" s="579"/>
      <c r="V581" s="575"/>
      <c r="W581" s="575"/>
      <c r="X581" s="575"/>
      <c r="Y581" s="575"/>
      <c r="Z581" s="575"/>
      <c r="AA581" s="579"/>
      <c r="AB581" s="575"/>
      <c r="AC581" s="575"/>
      <c r="AD581" s="575"/>
      <c r="AE581" s="575"/>
      <c r="AF581" s="575"/>
      <c r="AG581" s="579"/>
      <c r="AH581" s="575"/>
      <c r="AI581" s="575"/>
      <c r="AJ581" s="575"/>
      <c r="AK581" s="575"/>
      <c r="AL581" s="575"/>
      <c r="AM581" s="579"/>
      <c r="AN581" s="575"/>
      <c r="AO581" s="575"/>
      <c r="AP581" s="575"/>
      <c r="AQ581" s="575"/>
      <c r="AR581" s="575"/>
      <c r="AS581" s="579"/>
      <c r="AT581" s="575"/>
      <c r="AU581" s="575"/>
      <c r="AV581" s="575"/>
      <c r="AW581" s="575"/>
      <c r="AX581" s="575"/>
      <c r="AY581" s="579"/>
      <c r="AZ581" s="575"/>
      <c r="BA581" s="575"/>
      <c r="BB581" s="575"/>
      <c r="BC581" s="575"/>
      <c r="BD581" s="575"/>
      <c r="BE581" s="579"/>
      <c r="BF581" s="575"/>
      <c r="BG581" s="575"/>
      <c r="BH581" s="575"/>
      <c r="BI581" s="575"/>
      <c r="BJ581" s="575"/>
      <c r="BK581" s="579"/>
      <c r="BL581" s="575"/>
      <c r="BM581" s="575"/>
      <c r="BN581" s="575"/>
      <c r="BO581" s="575"/>
      <c r="BP581" s="575"/>
      <c r="BQ581" s="579"/>
      <c r="BR581" s="575"/>
      <c r="BS581" s="575"/>
      <c r="BT581" s="575"/>
      <c r="BU581" s="575"/>
      <c r="BV581" s="575"/>
      <c r="BW581" s="579"/>
      <c r="BX581" s="267"/>
      <c r="BY581" s="267"/>
      <c r="BZ581" s="267"/>
      <c r="CA581" s="267"/>
      <c r="CB581" s="267"/>
      <c r="CC581" s="241"/>
      <c r="CD581" s="214"/>
      <c r="CE581" s="240"/>
      <c r="CF581" s="240"/>
      <c r="CG581" s="240"/>
      <c r="CH581" s="5"/>
    </row>
    <row r="582" spans="1:86" hidden="1" x14ac:dyDescent="0.2">
      <c r="A582" s="22"/>
      <c r="B582" s="22"/>
      <c r="C582" s="22"/>
      <c r="D582" s="34"/>
      <c r="E582" s="22"/>
      <c r="F582" s="607"/>
      <c r="G582" s="620"/>
      <c r="H582" s="609"/>
      <c r="I582" s="618"/>
      <c r="J582" s="579"/>
      <c r="K582" s="579"/>
      <c r="L582" s="575"/>
      <c r="M582" s="575"/>
      <c r="N582" s="579"/>
      <c r="O582" s="579"/>
      <c r="P582" s="579"/>
      <c r="Q582" s="575"/>
      <c r="R582" s="579"/>
      <c r="S582" s="575"/>
      <c r="T582" s="579"/>
      <c r="U582" s="579"/>
      <c r="V582" s="579"/>
      <c r="W582" s="575"/>
      <c r="X582" s="579"/>
      <c r="Y582" s="575"/>
      <c r="Z582" s="579"/>
      <c r="AA582" s="579"/>
      <c r="AB582" s="579"/>
      <c r="AC582" s="575"/>
      <c r="AD582" s="579"/>
      <c r="AE582" s="575"/>
      <c r="AF582" s="579"/>
      <c r="AG582" s="579"/>
      <c r="AH582" s="579"/>
      <c r="AI582" s="575"/>
      <c r="AJ582" s="579"/>
      <c r="AK582" s="575"/>
      <c r="AL582" s="579"/>
      <c r="AM582" s="579"/>
      <c r="AN582" s="579"/>
      <c r="AO582" s="575"/>
      <c r="AP582" s="579"/>
      <c r="AQ582" s="575"/>
      <c r="AR582" s="579"/>
      <c r="AS582" s="579"/>
      <c r="AT582" s="579"/>
      <c r="AU582" s="575"/>
      <c r="AV582" s="579"/>
      <c r="AW582" s="575"/>
      <c r="AX582" s="579"/>
      <c r="AY582" s="579"/>
      <c r="AZ582" s="579"/>
      <c r="BA582" s="575"/>
      <c r="BB582" s="579"/>
      <c r="BC582" s="575"/>
      <c r="BD582" s="579"/>
      <c r="BE582" s="579"/>
      <c r="BF582" s="579"/>
      <c r="BG582" s="575"/>
      <c r="BH582" s="579"/>
      <c r="BI582" s="575"/>
      <c r="BJ582" s="579"/>
      <c r="BK582" s="579"/>
      <c r="BL582" s="579"/>
      <c r="BM582" s="575"/>
      <c r="BN582" s="579"/>
      <c r="BO582" s="575"/>
      <c r="BP582" s="579"/>
      <c r="BQ582" s="579"/>
      <c r="BR582" s="579"/>
      <c r="BS582" s="575"/>
      <c r="BT582" s="579"/>
      <c r="BU582" s="575"/>
      <c r="BV582" s="579"/>
      <c r="BW582" s="579"/>
      <c r="BX582" s="268"/>
      <c r="BY582" s="267"/>
      <c r="BZ582" s="268"/>
      <c r="CA582" s="267"/>
      <c r="CB582" s="268"/>
      <c r="CC582" s="241"/>
      <c r="CD582" s="214"/>
      <c r="CE582" s="240"/>
      <c r="CF582" s="240"/>
      <c r="CG582" s="241"/>
      <c r="CH582" s="5"/>
    </row>
    <row r="583" spans="1:86" hidden="1" x14ac:dyDescent="0.2">
      <c r="A583" s="105"/>
      <c r="B583" s="105"/>
      <c r="C583" s="105"/>
      <c r="D583" s="107"/>
      <c r="E583" s="105"/>
      <c r="F583" s="677"/>
      <c r="G583" s="678"/>
      <c r="H583" s="661"/>
      <c r="I583" s="629"/>
      <c r="J583" s="629"/>
      <c r="K583" s="629"/>
      <c r="L583" s="629"/>
      <c r="M583" s="629"/>
      <c r="N583" s="629"/>
      <c r="O583" s="629"/>
      <c r="P583" s="629"/>
      <c r="Q583" s="629"/>
      <c r="R583" s="629"/>
      <c r="S583" s="629"/>
      <c r="T583" s="629"/>
      <c r="U583" s="629"/>
      <c r="V583" s="629"/>
      <c r="W583" s="629"/>
      <c r="X583" s="629"/>
      <c r="Y583" s="629"/>
      <c r="Z583" s="629"/>
      <c r="AA583" s="629"/>
      <c r="AB583" s="629"/>
      <c r="AC583" s="629"/>
      <c r="AD583" s="629"/>
      <c r="AE583" s="629"/>
      <c r="AF583" s="629"/>
      <c r="AG583" s="629"/>
      <c r="AH583" s="629"/>
      <c r="AI583" s="629"/>
      <c r="AJ583" s="629"/>
      <c r="AK583" s="629"/>
      <c r="AL583" s="629"/>
      <c r="AM583" s="629"/>
      <c r="AN583" s="629"/>
      <c r="AO583" s="629"/>
      <c r="AP583" s="629"/>
      <c r="AQ583" s="629"/>
      <c r="AR583" s="629"/>
      <c r="AS583" s="629"/>
      <c r="AT583" s="629"/>
      <c r="AU583" s="629"/>
      <c r="AV583" s="629"/>
      <c r="AW583" s="629"/>
      <c r="AX583" s="629"/>
      <c r="AY583" s="629"/>
      <c r="AZ583" s="629"/>
      <c r="BA583" s="629"/>
      <c r="BB583" s="629"/>
      <c r="BC583" s="629"/>
      <c r="BD583" s="629"/>
      <c r="BE583" s="629"/>
      <c r="BF583" s="629"/>
      <c r="BG583" s="629"/>
      <c r="BH583" s="629"/>
      <c r="BI583" s="629"/>
      <c r="BJ583" s="629"/>
      <c r="BK583" s="629"/>
      <c r="BL583" s="629"/>
      <c r="BM583" s="629"/>
      <c r="BN583" s="629"/>
      <c r="BO583" s="629"/>
      <c r="BP583" s="629"/>
      <c r="BQ583" s="629"/>
      <c r="BR583" s="629"/>
      <c r="BS583" s="629"/>
      <c r="BT583" s="629"/>
      <c r="BU583" s="629"/>
      <c r="BV583" s="629"/>
      <c r="BW583" s="629"/>
      <c r="BX583" s="269"/>
      <c r="BY583" s="269"/>
      <c r="BZ583" s="269"/>
      <c r="CA583" s="269"/>
      <c r="CB583" s="269"/>
      <c r="CC583" s="242"/>
      <c r="CD583" s="215"/>
      <c r="CE583" s="242"/>
      <c r="CF583" s="242"/>
      <c r="CG583" s="242"/>
      <c r="CH583" s="5"/>
    </row>
    <row r="584" spans="1:86" hidden="1" x14ac:dyDescent="0.2">
      <c r="A584" s="132"/>
      <c r="B584" s="7"/>
      <c r="C584" s="7"/>
      <c r="D584" s="56"/>
      <c r="E584" s="7"/>
      <c r="F584" s="626"/>
      <c r="G584" s="582"/>
      <c r="H584" s="631"/>
      <c r="I584" s="704"/>
      <c r="J584" s="579"/>
      <c r="K584" s="579"/>
      <c r="L584" s="575"/>
      <c r="M584" s="575"/>
      <c r="N584" s="575"/>
      <c r="O584" s="579"/>
      <c r="P584" s="579"/>
      <c r="Q584" s="575"/>
      <c r="R584" s="575"/>
      <c r="S584" s="575"/>
      <c r="T584" s="575"/>
      <c r="U584" s="579"/>
      <c r="V584" s="575"/>
      <c r="W584" s="575"/>
      <c r="X584" s="575"/>
      <c r="Y584" s="575"/>
      <c r="Z584" s="575"/>
      <c r="AA584" s="579"/>
      <c r="AB584" s="575"/>
      <c r="AC584" s="575"/>
      <c r="AD584" s="575"/>
      <c r="AE584" s="575"/>
      <c r="AF584" s="575"/>
      <c r="AG584" s="579"/>
      <c r="AH584" s="575"/>
      <c r="AI584" s="575"/>
      <c r="AJ584" s="575"/>
      <c r="AK584" s="575"/>
      <c r="AL584" s="575"/>
      <c r="AM584" s="579"/>
      <c r="AN584" s="575"/>
      <c r="AO584" s="575"/>
      <c r="AP584" s="575"/>
      <c r="AQ584" s="575"/>
      <c r="AR584" s="575"/>
      <c r="AS584" s="579"/>
      <c r="AT584" s="575"/>
      <c r="AU584" s="575"/>
      <c r="AV584" s="575"/>
      <c r="AW584" s="575"/>
      <c r="AX584" s="575"/>
      <c r="AY584" s="579"/>
      <c r="AZ584" s="575"/>
      <c r="BA584" s="575"/>
      <c r="BB584" s="575"/>
      <c r="BC584" s="575"/>
      <c r="BD584" s="575"/>
      <c r="BE584" s="579"/>
      <c r="BF584" s="575"/>
      <c r="BG584" s="575"/>
      <c r="BH584" s="575"/>
      <c r="BI584" s="575"/>
      <c r="BJ584" s="575"/>
      <c r="BK584" s="579"/>
      <c r="BL584" s="575"/>
      <c r="BM584" s="575"/>
      <c r="BN584" s="575"/>
      <c r="BO584" s="575"/>
      <c r="BP584" s="575"/>
      <c r="BQ584" s="579"/>
      <c r="BR584" s="575"/>
      <c r="BS584" s="575"/>
      <c r="BT584" s="575"/>
      <c r="BU584" s="575"/>
      <c r="BV584" s="575"/>
      <c r="BW584" s="579"/>
      <c r="BX584" s="267"/>
      <c r="BY584" s="267"/>
      <c r="BZ584" s="267"/>
      <c r="CA584" s="267"/>
      <c r="CB584" s="267"/>
      <c r="CC584" s="241"/>
      <c r="CD584" s="214"/>
      <c r="CE584" s="240"/>
      <c r="CF584" s="240"/>
      <c r="CG584" s="240"/>
      <c r="CH584" s="5"/>
    </row>
    <row r="585" spans="1:86" hidden="1" x14ac:dyDescent="0.2">
      <c r="A585" s="127"/>
      <c r="B585" s="11"/>
      <c r="C585" s="11"/>
      <c r="D585" s="64"/>
      <c r="E585" s="11"/>
      <c r="F585" s="634"/>
      <c r="G585" s="586"/>
      <c r="H585" s="635"/>
      <c r="I585" s="636"/>
      <c r="J585" s="579"/>
      <c r="K585" s="579"/>
      <c r="L585" s="575"/>
      <c r="M585" s="575"/>
      <c r="N585" s="575"/>
      <c r="O585" s="579"/>
      <c r="P585" s="579"/>
      <c r="Q585" s="575"/>
      <c r="R585" s="575"/>
      <c r="S585" s="575"/>
      <c r="T585" s="575"/>
      <c r="U585" s="579"/>
      <c r="V585" s="575"/>
      <c r="W585" s="575"/>
      <c r="X585" s="575"/>
      <c r="Y585" s="575"/>
      <c r="Z585" s="575"/>
      <c r="AA585" s="579"/>
      <c r="AB585" s="575"/>
      <c r="AC585" s="575"/>
      <c r="AD585" s="575"/>
      <c r="AE585" s="575"/>
      <c r="AF585" s="575"/>
      <c r="AG585" s="579"/>
      <c r="AH585" s="575"/>
      <c r="AI585" s="575"/>
      <c r="AJ585" s="575"/>
      <c r="AK585" s="575"/>
      <c r="AL585" s="575"/>
      <c r="AM585" s="579"/>
      <c r="AN585" s="575"/>
      <c r="AO585" s="575"/>
      <c r="AP585" s="575"/>
      <c r="AQ585" s="575"/>
      <c r="AR585" s="575"/>
      <c r="AS585" s="579"/>
      <c r="AT585" s="575"/>
      <c r="AU585" s="575"/>
      <c r="AV585" s="575"/>
      <c r="AW585" s="575"/>
      <c r="AX585" s="575"/>
      <c r="AY585" s="579"/>
      <c r="AZ585" s="575"/>
      <c r="BA585" s="575"/>
      <c r="BB585" s="575"/>
      <c r="BC585" s="575"/>
      <c r="BD585" s="575"/>
      <c r="BE585" s="579"/>
      <c r="BF585" s="575"/>
      <c r="BG585" s="575"/>
      <c r="BH585" s="575"/>
      <c r="BI585" s="575"/>
      <c r="BJ585" s="575"/>
      <c r="BK585" s="579"/>
      <c r="BL585" s="575"/>
      <c r="BM585" s="575"/>
      <c r="BN585" s="575"/>
      <c r="BO585" s="575"/>
      <c r="BP585" s="575"/>
      <c r="BQ585" s="579"/>
      <c r="BR585" s="575"/>
      <c r="BS585" s="575"/>
      <c r="BT585" s="575"/>
      <c r="BU585" s="575"/>
      <c r="BV585" s="575"/>
      <c r="BW585" s="579"/>
      <c r="BX585" s="267"/>
      <c r="BY585" s="267"/>
      <c r="BZ585" s="267"/>
      <c r="CA585" s="267"/>
      <c r="CB585" s="267"/>
      <c r="CC585" s="241"/>
      <c r="CD585" s="214"/>
      <c r="CE585" s="240"/>
      <c r="CF585" s="240"/>
      <c r="CG585" s="240"/>
      <c r="CH585" s="5"/>
    </row>
    <row r="586" spans="1:86" hidden="1" x14ac:dyDescent="0.2">
      <c r="A586" s="127"/>
      <c r="B586" s="11"/>
      <c r="C586" s="11"/>
      <c r="D586" s="64"/>
      <c r="E586" s="11"/>
      <c r="F586" s="634"/>
      <c r="G586" s="586"/>
      <c r="H586" s="639"/>
      <c r="I586" s="636"/>
      <c r="J586" s="579"/>
      <c r="K586" s="579"/>
      <c r="L586" s="575"/>
      <c r="M586" s="575"/>
      <c r="N586" s="575"/>
      <c r="O586" s="579"/>
      <c r="P586" s="579"/>
      <c r="Q586" s="575"/>
      <c r="R586" s="575"/>
      <c r="S586" s="575"/>
      <c r="T586" s="575"/>
      <c r="U586" s="579"/>
      <c r="V586" s="575"/>
      <c r="W586" s="575"/>
      <c r="X586" s="575"/>
      <c r="Y586" s="575"/>
      <c r="Z586" s="575"/>
      <c r="AA586" s="579"/>
      <c r="AB586" s="575"/>
      <c r="AC586" s="575"/>
      <c r="AD586" s="575"/>
      <c r="AE586" s="575"/>
      <c r="AF586" s="575"/>
      <c r="AG586" s="579"/>
      <c r="AH586" s="575"/>
      <c r="AI586" s="575"/>
      <c r="AJ586" s="575"/>
      <c r="AK586" s="575"/>
      <c r="AL586" s="575"/>
      <c r="AM586" s="579"/>
      <c r="AN586" s="575"/>
      <c r="AO586" s="575"/>
      <c r="AP586" s="575"/>
      <c r="AQ586" s="575"/>
      <c r="AR586" s="575"/>
      <c r="AS586" s="579"/>
      <c r="AT586" s="575"/>
      <c r="AU586" s="575"/>
      <c r="AV586" s="575"/>
      <c r="AW586" s="575"/>
      <c r="AX586" s="575"/>
      <c r="AY586" s="579"/>
      <c r="AZ586" s="575"/>
      <c r="BA586" s="575"/>
      <c r="BB586" s="575"/>
      <c r="BC586" s="575"/>
      <c r="BD586" s="575"/>
      <c r="BE586" s="579"/>
      <c r="BF586" s="575"/>
      <c r="BG586" s="575"/>
      <c r="BH586" s="575"/>
      <c r="BI586" s="575"/>
      <c r="BJ586" s="575"/>
      <c r="BK586" s="579"/>
      <c r="BL586" s="575"/>
      <c r="BM586" s="575"/>
      <c r="BN586" s="575"/>
      <c r="BO586" s="575"/>
      <c r="BP586" s="575"/>
      <c r="BQ586" s="579"/>
      <c r="BR586" s="575"/>
      <c r="BS586" s="575"/>
      <c r="BT586" s="575"/>
      <c r="BU586" s="575"/>
      <c r="BV586" s="575"/>
      <c r="BW586" s="579"/>
      <c r="BX586" s="267"/>
      <c r="BY586" s="267"/>
      <c r="BZ586" s="267"/>
      <c r="CA586" s="267"/>
      <c r="CB586" s="267"/>
      <c r="CC586" s="241"/>
      <c r="CD586" s="214"/>
      <c r="CE586" s="240"/>
      <c r="CF586" s="240"/>
      <c r="CG586" s="240"/>
      <c r="CH586" s="5"/>
    </row>
    <row r="587" spans="1:86" hidden="1" x14ac:dyDescent="0.2">
      <c r="A587" s="127"/>
      <c r="B587" s="11"/>
      <c r="C587" s="11"/>
      <c r="D587" s="64"/>
      <c r="E587" s="11"/>
      <c r="F587" s="634"/>
      <c r="G587" s="679"/>
      <c r="H587" s="639"/>
      <c r="I587" s="636"/>
      <c r="J587" s="579"/>
      <c r="K587" s="579"/>
      <c r="L587" s="575"/>
      <c r="M587" s="575"/>
      <c r="N587" s="575"/>
      <c r="O587" s="579"/>
      <c r="P587" s="579"/>
      <c r="Q587" s="575"/>
      <c r="R587" s="575"/>
      <c r="S587" s="575"/>
      <c r="T587" s="575"/>
      <c r="U587" s="579"/>
      <c r="V587" s="575"/>
      <c r="W587" s="575"/>
      <c r="X587" s="575"/>
      <c r="Y587" s="575"/>
      <c r="Z587" s="575"/>
      <c r="AA587" s="579"/>
      <c r="AB587" s="575"/>
      <c r="AC587" s="575"/>
      <c r="AD587" s="575"/>
      <c r="AE587" s="575"/>
      <c r="AF587" s="575"/>
      <c r="AG587" s="579"/>
      <c r="AH587" s="575"/>
      <c r="AI587" s="575"/>
      <c r="AJ587" s="575"/>
      <c r="AK587" s="575"/>
      <c r="AL587" s="575"/>
      <c r="AM587" s="579"/>
      <c r="AN587" s="575"/>
      <c r="AO587" s="575"/>
      <c r="AP587" s="575"/>
      <c r="AQ587" s="575"/>
      <c r="AR587" s="575"/>
      <c r="AS587" s="579"/>
      <c r="AT587" s="575"/>
      <c r="AU587" s="575"/>
      <c r="AV587" s="575"/>
      <c r="AW587" s="575"/>
      <c r="AX587" s="575"/>
      <c r="AY587" s="579"/>
      <c r="AZ587" s="575"/>
      <c r="BA587" s="575"/>
      <c r="BB587" s="575"/>
      <c r="BC587" s="575"/>
      <c r="BD587" s="575"/>
      <c r="BE587" s="579"/>
      <c r="BF587" s="575"/>
      <c r="BG587" s="575"/>
      <c r="BH587" s="575"/>
      <c r="BI587" s="575"/>
      <c r="BJ587" s="575"/>
      <c r="BK587" s="579"/>
      <c r="BL587" s="575"/>
      <c r="BM587" s="575"/>
      <c r="BN587" s="575"/>
      <c r="BO587" s="575"/>
      <c r="BP587" s="575"/>
      <c r="BQ587" s="579"/>
      <c r="BR587" s="575"/>
      <c r="BS587" s="575"/>
      <c r="BT587" s="575"/>
      <c r="BU587" s="575"/>
      <c r="BV587" s="575"/>
      <c r="BW587" s="579"/>
      <c r="BX587" s="267"/>
      <c r="BY587" s="267"/>
      <c r="BZ587" s="267"/>
      <c r="CA587" s="267"/>
      <c r="CB587" s="267"/>
      <c r="CC587" s="241"/>
      <c r="CD587" s="214"/>
      <c r="CE587" s="240"/>
      <c r="CF587" s="240"/>
      <c r="CG587" s="240"/>
      <c r="CH587" s="5"/>
    </row>
    <row r="588" spans="1:86" hidden="1" x14ac:dyDescent="0.2">
      <c r="A588" s="127"/>
      <c r="B588" s="11"/>
      <c r="C588" s="11"/>
      <c r="D588" s="64"/>
      <c r="E588" s="11"/>
      <c r="F588" s="634"/>
      <c r="G588" s="679"/>
      <c r="H588" s="635"/>
      <c r="I588" s="636"/>
      <c r="J588" s="579"/>
      <c r="K588" s="579"/>
      <c r="L588" s="575"/>
      <c r="M588" s="575"/>
      <c r="N588" s="575"/>
      <c r="O588" s="579"/>
      <c r="P588" s="579"/>
      <c r="Q588" s="575"/>
      <c r="R588" s="575"/>
      <c r="S588" s="575"/>
      <c r="T588" s="575"/>
      <c r="U588" s="579"/>
      <c r="V588" s="575"/>
      <c r="W588" s="575"/>
      <c r="X588" s="575"/>
      <c r="Y588" s="575"/>
      <c r="Z588" s="575"/>
      <c r="AA588" s="579"/>
      <c r="AB588" s="575"/>
      <c r="AC588" s="575"/>
      <c r="AD588" s="575"/>
      <c r="AE588" s="575"/>
      <c r="AF588" s="575"/>
      <c r="AG588" s="579"/>
      <c r="AH588" s="575"/>
      <c r="AI588" s="575"/>
      <c r="AJ588" s="575"/>
      <c r="AK588" s="575"/>
      <c r="AL588" s="575"/>
      <c r="AM588" s="579"/>
      <c r="AN588" s="575"/>
      <c r="AO588" s="575"/>
      <c r="AP588" s="575"/>
      <c r="AQ588" s="575"/>
      <c r="AR588" s="575"/>
      <c r="AS588" s="579"/>
      <c r="AT588" s="575"/>
      <c r="AU588" s="575"/>
      <c r="AV588" s="575"/>
      <c r="AW588" s="575"/>
      <c r="AX588" s="575"/>
      <c r="AY588" s="579"/>
      <c r="AZ588" s="575"/>
      <c r="BA588" s="575"/>
      <c r="BB588" s="575"/>
      <c r="BC588" s="575"/>
      <c r="BD588" s="575"/>
      <c r="BE588" s="579"/>
      <c r="BF588" s="575"/>
      <c r="BG588" s="575"/>
      <c r="BH588" s="575"/>
      <c r="BI588" s="575"/>
      <c r="BJ588" s="575"/>
      <c r="BK588" s="579"/>
      <c r="BL588" s="575"/>
      <c r="BM588" s="575"/>
      <c r="BN588" s="575"/>
      <c r="BO588" s="575"/>
      <c r="BP588" s="575"/>
      <c r="BQ588" s="579"/>
      <c r="BR588" s="575"/>
      <c r="BS588" s="575"/>
      <c r="BT588" s="575"/>
      <c r="BU588" s="575"/>
      <c r="BV588" s="575"/>
      <c r="BW588" s="579"/>
      <c r="BX588" s="267"/>
      <c r="BY588" s="267"/>
      <c r="BZ588" s="267"/>
      <c r="CA588" s="267"/>
      <c r="CB588" s="267"/>
      <c r="CC588" s="241"/>
      <c r="CD588" s="214"/>
      <c r="CE588" s="240"/>
      <c r="CF588" s="240"/>
      <c r="CG588" s="240"/>
      <c r="CH588" s="5"/>
    </row>
    <row r="589" spans="1:86" hidden="1" x14ac:dyDescent="0.2">
      <c r="A589" s="135"/>
      <c r="B589" s="17"/>
      <c r="C589" s="17"/>
      <c r="D589" s="71"/>
      <c r="E589" s="17"/>
      <c r="F589" s="641"/>
      <c r="G589" s="718"/>
      <c r="H589" s="642"/>
      <c r="I589" s="643"/>
      <c r="J589" s="579"/>
      <c r="K589" s="579"/>
      <c r="L589" s="575"/>
      <c r="M589" s="575"/>
      <c r="N589" s="575"/>
      <c r="O589" s="579"/>
      <c r="P589" s="579"/>
      <c r="Q589" s="575"/>
      <c r="R589" s="575"/>
      <c r="S589" s="575"/>
      <c r="T589" s="575"/>
      <c r="U589" s="579"/>
      <c r="V589" s="575"/>
      <c r="W589" s="575"/>
      <c r="X589" s="575"/>
      <c r="Y589" s="575"/>
      <c r="Z589" s="575"/>
      <c r="AA589" s="579"/>
      <c r="AB589" s="575"/>
      <c r="AC589" s="575"/>
      <c r="AD589" s="575"/>
      <c r="AE589" s="575"/>
      <c r="AF589" s="575"/>
      <c r="AG589" s="579"/>
      <c r="AH589" s="575"/>
      <c r="AI589" s="575"/>
      <c r="AJ589" s="575"/>
      <c r="AK589" s="575"/>
      <c r="AL589" s="575"/>
      <c r="AM589" s="579"/>
      <c r="AN589" s="575"/>
      <c r="AO589" s="575"/>
      <c r="AP589" s="575"/>
      <c r="AQ589" s="575"/>
      <c r="AR589" s="575"/>
      <c r="AS589" s="579"/>
      <c r="AT589" s="575"/>
      <c r="AU589" s="575"/>
      <c r="AV589" s="575"/>
      <c r="AW589" s="575"/>
      <c r="AX589" s="575"/>
      <c r="AY589" s="579"/>
      <c r="AZ589" s="575"/>
      <c r="BA589" s="575"/>
      <c r="BB589" s="575"/>
      <c r="BC589" s="575"/>
      <c r="BD589" s="575"/>
      <c r="BE589" s="579"/>
      <c r="BF589" s="575"/>
      <c r="BG589" s="575"/>
      <c r="BH589" s="575"/>
      <c r="BI589" s="575"/>
      <c r="BJ589" s="575"/>
      <c r="BK589" s="579"/>
      <c r="BL589" s="575"/>
      <c r="BM589" s="575"/>
      <c r="BN589" s="575"/>
      <c r="BO589" s="575"/>
      <c r="BP589" s="575"/>
      <c r="BQ589" s="579"/>
      <c r="BR589" s="575"/>
      <c r="BS589" s="575"/>
      <c r="BT589" s="575"/>
      <c r="BU589" s="575"/>
      <c r="BV589" s="575"/>
      <c r="BW589" s="579"/>
      <c r="BX589" s="267"/>
      <c r="BY589" s="267"/>
      <c r="BZ589" s="267"/>
      <c r="CA589" s="267"/>
      <c r="CB589" s="267"/>
      <c r="CC589" s="241"/>
      <c r="CD589" s="214"/>
      <c r="CE589" s="240"/>
      <c r="CF589" s="240"/>
      <c r="CG589" s="240"/>
      <c r="CH589" s="5"/>
    </row>
    <row r="590" spans="1:86" hidden="1" x14ac:dyDescent="0.2">
      <c r="A590" s="135"/>
      <c r="B590" s="17"/>
      <c r="C590" s="17"/>
      <c r="D590" s="71"/>
      <c r="E590" s="17"/>
      <c r="F590" s="641"/>
      <c r="G590" s="718"/>
      <c r="H590" s="642"/>
      <c r="I590" s="643"/>
      <c r="J590" s="579"/>
      <c r="K590" s="579"/>
      <c r="L590" s="575"/>
      <c r="M590" s="575"/>
      <c r="N590" s="575"/>
      <c r="O590" s="579"/>
      <c r="P590" s="579"/>
      <c r="Q590" s="575"/>
      <c r="R590" s="575"/>
      <c r="S590" s="575"/>
      <c r="T590" s="575"/>
      <c r="U590" s="579"/>
      <c r="V590" s="575"/>
      <c r="W590" s="575"/>
      <c r="X590" s="575"/>
      <c r="Y590" s="575"/>
      <c r="Z590" s="575"/>
      <c r="AA590" s="579"/>
      <c r="AB590" s="575"/>
      <c r="AC590" s="575"/>
      <c r="AD590" s="575"/>
      <c r="AE590" s="575"/>
      <c r="AF590" s="575"/>
      <c r="AG590" s="579"/>
      <c r="AH590" s="575"/>
      <c r="AI590" s="575"/>
      <c r="AJ590" s="575"/>
      <c r="AK590" s="575"/>
      <c r="AL590" s="575"/>
      <c r="AM590" s="579"/>
      <c r="AN590" s="575"/>
      <c r="AO590" s="575"/>
      <c r="AP590" s="575"/>
      <c r="AQ590" s="575"/>
      <c r="AR590" s="575"/>
      <c r="AS590" s="579"/>
      <c r="AT590" s="575"/>
      <c r="AU590" s="575"/>
      <c r="AV590" s="575"/>
      <c r="AW590" s="575"/>
      <c r="AX590" s="575"/>
      <c r="AY590" s="579"/>
      <c r="AZ590" s="575"/>
      <c r="BA590" s="575"/>
      <c r="BB590" s="575"/>
      <c r="BC590" s="575"/>
      <c r="BD590" s="575"/>
      <c r="BE590" s="579"/>
      <c r="BF590" s="575"/>
      <c r="BG590" s="575"/>
      <c r="BH590" s="575"/>
      <c r="BI590" s="575"/>
      <c r="BJ590" s="575"/>
      <c r="BK590" s="579"/>
      <c r="BL590" s="575"/>
      <c r="BM590" s="575"/>
      <c r="BN590" s="575"/>
      <c r="BO590" s="575"/>
      <c r="BP590" s="575"/>
      <c r="BQ590" s="579"/>
      <c r="BR590" s="575"/>
      <c r="BS590" s="575"/>
      <c r="BT590" s="575"/>
      <c r="BU590" s="575"/>
      <c r="BV590" s="575"/>
      <c r="BW590" s="579"/>
      <c r="BX590" s="267"/>
      <c r="BY590" s="267"/>
      <c r="BZ590" s="267"/>
      <c r="CA590" s="267"/>
      <c r="CB590" s="267"/>
      <c r="CC590" s="241"/>
      <c r="CD590" s="214"/>
      <c r="CE590" s="240"/>
      <c r="CF590" s="240"/>
      <c r="CG590" s="240"/>
      <c r="CH590" s="5"/>
    </row>
    <row r="591" spans="1:86" hidden="1" x14ac:dyDescent="0.2">
      <c r="A591" s="22"/>
      <c r="B591" s="22"/>
      <c r="C591" s="22"/>
      <c r="D591" s="34"/>
      <c r="E591" s="22"/>
      <c r="F591" s="607"/>
      <c r="G591" s="620"/>
      <c r="H591" s="752"/>
      <c r="I591" s="753"/>
      <c r="J591" s="579"/>
      <c r="K591" s="579"/>
      <c r="L591" s="575"/>
      <c r="M591" s="575"/>
      <c r="N591" s="575"/>
      <c r="O591" s="579"/>
      <c r="P591" s="579"/>
      <c r="Q591" s="575"/>
      <c r="R591" s="575"/>
      <c r="S591" s="575"/>
      <c r="T591" s="575"/>
      <c r="U591" s="579"/>
      <c r="V591" s="575"/>
      <c r="W591" s="575"/>
      <c r="X591" s="575"/>
      <c r="Y591" s="575"/>
      <c r="Z591" s="575"/>
      <c r="AA591" s="579"/>
      <c r="AB591" s="575"/>
      <c r="AC591" s="575"/>
      <c r="AD591" s="575"/>
      <c r="AE591" s="575"/>
      <c r="AF591" s="575"/>
      <c r="AG591" s="579"/>
      <c r="AH591" s="575"/>
      <c r="AI591" s="575"/>
      <c r="AJ591" s="575"/>
      <c r="AK591" s="575"/>
      <c r="AL591" s="575"/>
      <c r="AM591" s="579"/>
      <c r="AN591" s="575"/>
      <c r="AO591" s="575"/>
      <c r="AP591" s="575"/>
      <c r="AQ591" s="575"/>
      <c r="AR591" s="575"/>
      <c r="AS591" s="579"/>
      <c r="AT591" s="575"/>
      <c r="AU591" s="575"/>
      <c r="AV591" s="575"/>
      <c r="AW591" s="575"/>
      <c r="AX591" s="575"/>
      <c r="AY591" s="579"/>
      <c r="AZ591" s="575"/>
      <c r="BA591" s="575"/>
      <c r="BB591" s="575"/>
      <c r="BC591" s="575"/>
      <c r="BD591" s="575"/>
      <c r="BE591" s="579"/>
      <c r="BF591" s="575"/>
      <c r="BG591" s="575"/>
      <c r="BH591" s="575"/>
      <c r="BI591" s="575"/>
      <c r="BJ591" s="575"/>
      <c r="BK591" s="579"/>
      <c r="BL591" s="575"/>
      <c r="BM591" s="575"/>
      <c r="BN591" s="575"/>
      <c r="BO591" s="575"/>
      <c r="BP591" s="575"/>
      <c r="BQ591" s="579"/>
      <c r="BR591" s="575"/>
      <c r="BS591" s="575"/>
      <c r="BT591" s="575"/>
      <c r="BU591" s="575"/>
      <c r="BV591" s="575"/>
      <c r="BW591" s="579"/>
      <c r="BX591" s="267"/>
      <c r="BY591" s="267"/>
      <c r="BZ591" s="267"/>
      <c r="CA591" s="267"/>
      <c r="CB591" s="267"/>
      <c r="CC591" s="241"/>
      <c r="CD591" s="214"/>
      <c r="CE591" s="240"/>
      <c r="CF591" s="240"/>
      <c r="CG591" s="240"/>
      <c r="CH591" s="5"/>
    </row>
    <row r="592" spans="1:86" hidden="1" x14ac:dyDescent="0.2">
      <c r="A592" s="22"/>
      <c r="B592" s="22"/>
      <c r="C592" s="22"/>
      <c r="D592" s="34"/>
      <c r="E592" s="22"/>
      <c r="F592" s="607"/>
      <c r="G592" s="620"/>
      <c r="H592" s="600"/>
      <c r="I592" s="666"/>
      <c r="J592" s="579"/>
      <c r="K592" s="579"/>
      <c r="L592" s="575"/>
      <c r="M592" s="575"/>
      <c r="N592" s="575"/>
      <c r="O592" s="579"/>
      <c r="P592" s="579"/>
      <c r="Q592" s="575"/>
      <c r="R592" s="575"/>
      <c r="S592" s="575"/>
      <c r="T592" s="575"/>
      <c r="U592" s="579"/>
      <c r="V592" s="575"/>
      <c r="W592" s="575"/>
      <c r="X592" s="575"/>
      <c r="Y592" s="575"/>
      <c r="Z592" s="575"/>
      <c r="AA592" s="579"/>
      <c r="AB592" s="575"/>
      <c r="AC592" s="575"/>
      <c r="AD592" s="575"/>
      <c r="AE592" s="575"/>
      <c r="AF592" s="575"/>
      <c r="AG592" s="579"/>
      <c r="AH592" s="575"/>
      <c r="AI592" s="575"/>
      <c r="AJ592" s="575"/>
      <c r="AK592" s="575"/>
      <c r="AL592" s="575"/>
      <c r="AM592" s="579"/>
      <c r="AN592" s="575"/>
      <c r="AO592" s="575"/>
      <c r="AP592" s="575"/>
      <c r="AQ592" s="575"/>
      <c r="AR592" s="575"/>
      <c r="AS592" s="579"/>
      <c r="AT592" s="575"/>
      <c r="AU592" s="575"/>
      <c r="AV592" s="575"/>
      <c r="AW592" s="575"/>
      <c r="AX592" s="575"/>
      <c r="AY592" s="579"/>
      <c r="AZ592" s="575"/>
      <c r="BA592" s="575"/>
      <c r="BB592" s="575"/>
      <c r="BC592" s="575"/>
      <c r="BD592" s="575"/>
      <c r="BE592" s="579"/>
      <c r="BF592" s="575"/>
      <c r="BG592" s="575"/>
      <c r="BH592" s="575"/>
      <c r="BI592" s="575"/>
      <c r="BJ592" s="575"/>
      <c r="BK592" s="579"/>
      <c r="BL592" s="575"/>
      <c r="BM592" s="575"/>
      <c r="BN592" s="575"/>
      <c r="BO592" s="575"/>
      <c r="BP592" s="575"/>
      <c r="BQ592" s="579"/>
      <c r="BR592" s="575"/>
      <c r="BS592" s="575"/>
      <c r="BT592" s="575"/>
      <c r="BU592" s="575"/>
      <c r="BV592" s="575"/>
      <c r="BW592" s="579"/>
      <c r="BX592" s="267"/>
      <c r="BY592" s="267"/>
      <c r="BZ592" s="267"/>
      <c r="CA592" s="267"/>
      <c r="CB592" s="267"/>
      <c r="CC592" s="241"/>
      <c r="CD592" s="214"/>
      <c r="CE592" s="240"/>
      <c r="CF592" s="240"/>
      <c r="CG592" s="240"/>
      <c r="CH592" s="5"/>
    </row>
    <row r="593" spans="1:86" hidden="1" x14ac:dyDescent="0.2">
      <c r="A593" s="22"/>
      <c r="B593" s="22"/>
      <c r="C593" s="22"/>
      <c r="D593" s="121"/>
      <c r="E593" s="22"/>
      <c r="F593" s="607"/>
      <c r="G593" s="620"/>
      <c r="H593" s="600"/>
      <c r="I593" s="666"/>
      <c r="J593" s="579"/>
      <c r="K593" s="579"/>
      <c r="L593" s="575"/>
      <c r="M593" s="575"/>
      <c r="N593" s="575"/>
      <c r="O593" s="579"/>
      <c r="P593" s="579"/>
      <c r="Q593" s="575"/>
      <c r="R593" s="575"/>
      <c r="S593" s="575"/>
      <c r="T593" s="575"/>
      <c r="U593" s="579"/>
      <c r="V593" s="575"/>
      <c r="W593" s="575"/>
      <c r="X593" s="575"/>
      <c r="Y593" s="575"/>
      <c r="Z593" s="575"/>
      <c r="AA593" s="579"/>
      <c r="AB593" s="575"/>
      <c r="AC593" s="575"/>
      <c r="AD593" s="575"/>
      <c r="AE593" s="575"/>
      <c r="AF593" s="575"/>
      <c r="AG593" s="579"/>
      <c r="AH593" s="575"/>
      <c r="AI593" s="575"/>
      <c r="AJ593" s="575"/>
      <c r="AK593" s="575"/>
      <c r="AL593" s="575"/>
      <c r="AM593" s="579"/>
      <c r="AN593" s="575"/>
      <c r="AO593" s="575"/>
      <c r="AP593" s="575"/>
      <c r="AQ593" s="575"/>
      <c r="AR593" s="575"/>
      <c r="AS593" s="579"/>
      <c r="AT593" s="575"/>
      <c r="AU593" s="575"/>
      <c r="AV593" s="575"/>
      <c r="AW593" s="575"/>
      <c r="AX593" s="575"/>
      <c r="AY593" s="579"/>
      <c r="AZ593" s="575"/>
      <c r="BA593" s="575"/>
      <c r="BB593" s="575"/>
      <c r="BC593" s="575"/>
      <c r="BD593" s="575"/>
      <c r="BE593" s="579"/>
      <c r="BF593" s="575"/>
      <c r="BG593" s="575"/>
      <c r="BH593" s="575"/>
      <c r="BI593" s="575"/>
      <c r="BJ593" s="575"/>
      <c r="BK593" s="579"/>
      <c r="BL593" s="575"/>
      <c r="BM593" s="575"/>
      <c r="BN593" s="575"/>
      <c r="BO593" s="575"/>
      <c r="BP593" s="575"/>
      <c r="BQ593" s="579"/>
      <c r="BR593" s="575"/>
      <c r="BS593" s="575"/>
      <c r="BT593" s="575"/>
      <c r="BU593" s="575"/>
      <c r="BV593" s="575"/>
      <c r="BW593" s="579"/>
      <c r="BX593" s="267"/>
      <c r="BY593" s="267"/>
      <c r="BZ593" s="267"/>
      <c r="CA593" s="267"/>
      <c r="CB593" s="267"/>
      <c r="CC593" s="241"/>
      <c r="CD593" s="214"/>
      <c r="CE593" s="240"/>
      <c r="CF593" s="240"/>
      <c r="CG593" s="240"/>
      <c r="CH593" s="5"/>
    </row>
    <row r="594" spans="1:86" hidden="1" x14ac:dyDescent="0.2">
      <c r="A594" s="22"/>
      <c r="B594" s="22"/>
      <c r="C594" s="22"/>
      <c r="D594" s="33"/>
      <c r="E594" s="22"/>
      <c r="F594" s="607"/>
      <c r="G594" s="620"/>
      <c r="H594" s="645"/>
      <c r="I594" s="624"/>
      <c r="J594" s="579"/>
      <c r="K594" s="579"/>
      <c r="L594" s="575"/>
      <c r="M594" s="575"/>
      <c r="N594" s="575"/>
      <c r="O594" s="579"/>
      <c r="P594" s="579"/>
      <c r="Q594" s="575"/>
      <c r="R594" s="575"/>
      <c r="S594" s="575"/>
      <c r="T594" s="575"/>
      <c r="U594" s="579"/>
      <c r="V594" s="575"/>
      <c r="W594" s="575"/>
      <c r="X594" s="575"/>
      <c r="Y594" s="575"/>
      <c r="Z594" s="575"/>
      <c r="AA594" s="579"/>
      <c r="AB594" s="575"/>
      <c r="AC594" s="575"/>
      <c r="AD594" s="575"/>
      <c r="AE594" s="575"/>
      <c r="AF594" s="575"/>
      <c r="AG594" s="579"/>
      <c r="AH594" s="575"/>
      <c r="AI594" s="575"/>
      <c r="AJ594" s="575"/>
      <c r="AK594" s="575"/>
      <c r="AL594" s="575"/>
      <c r="AM594" s="579"/>
      <c r="AN594" s="575"/>
      <c r="AO594" s="575"/>
      <c r="AP594" s="575"/>
      <c r="AQ594" s="575"/>
      <c r="AR594" s="575"/>
      <c r="AS594" s="579"/>
      <c r="AT594" s="575"/>
      <c r="AU594" s="575"/>
      <c r="AV594" s="575"/>
      <c r="AW594" s="575"/>
      <c r="AX594" s="575"/>
      <c r="AY594" s="579"/>
      <c r="AZ594" s="575"/>
      <c r="BA594" s="575"/>
      <c r="BB594" s="575"/>
      <c r="BC594" s="575"/>
      <c r="BD594" s="575"/>
      <c r="BE594" s="579"/>
      <c r="BF594" s="575"/>
      <c r="BG594" s="575"/>
      <c r="BH594" s="575"/>
      <c r="BI594" s="575"/>
      <c r="BJ594" s="575"/>
      <c r="BK594" s="579"/>
      <c r="BL594" s="575"/>
      <c r="BM594" s="575"/>
      <c r="BN594" s="575"/>
      <c r="BO594" s="575"/>
      <c r="BP594" s="575"/>
      <c r="BQ594" s="579"/>
      <c r="BR594" s="575"/>
      <c r="BS594" s="575"/>
      <c r="BT594" s="575"/>
      <c r="BU594" s="575"/>
      <c r="BV594" s="575"/>
      <c r="BW594" s="579"/>
      <c r="BX594" s="267"/>
      <c r="BY594" s="267"/>
      <c r="BZ594" s="267"/>
      <c r="CA594" s="267"/>
      <c r="CB594" s="267"/>
      <c r="CC594" s="241"/>
      <c r="CD594" s="214"/>
      <c r="CE594" s="240"/>
      <c r="CF594" s="240"/>
      <c r="CG594" s="240"/>
      <c r="CH594" s="5"/>
    </row>
    <row r="595" spans="1:86" hidden="1" x14ac:dyDescent="0.2">
      <c r="A595" s="22"/>
      <c r="B595" s="22"/>
      <c r="C595" s="22"/>
      <c r="D595" s="34"/>
      <c r="E595" s="22"/>
      <c r="F595" s="607"/>
      <c r="G595" s="620"/>
      <c r="H595" s="609"/>
      <c r="I595" s="601"/>
      <c r="J595" s="579"/>
      <c r="K595" s="579"/>
      <c r="L595" s="575"/>
      <c r="M595" s="575"/>
      <c r="N595" s="579"/>
      <c r="O595" s="579"/>
      <c r="P595" s="579"/>
      <c r="Q595" s="575"/>
      <c r="R595" s="579"/>
      <c r="S595" s="575"/>
      <c r="T595" s="579"/>
      <c r="U595" s="579"/>
      <c r="V595" s="579"/>
      <c r="W595" s="575"/>
      <c r="X595" s="579"/>
      <c r="Y595" s="575"/>
      <c r="Z595" s="579"/>
      <c r="AA595" s="579"/>
      <c r="AB595" s="579"/>
      <c r="AC595" s="575"/>
      <c r="AD595" s="579"/>
      <c r="AE595" s="575"/>
      <c r="AF595" s="579"/>
      <c r="AG595" s="579"/>
      <c r="AH595" s="579"/>
      <c r="AI595" s="575"/>
      <c r="AJ595" s="579"/>
      <c r="AK595" s="575"/>
      <c r="AL595" s="579"/>
      <c r="AM595" s="579"/>
      <c r="AN595" s="579"/>
      <c r="AO595" s="575"/>
      <c r="AP595" s="579"/>
      <c r="AQ595" s="575"/>
      <c r="AR595" s="579"/>
      <c r="AS595" s="579"/>
      <c r="AT595" s="579"/>
      <c r="AU595" s="575"/>
      <c r="AV595" s="579"/>
      <c r="AW595" s="575"/>
      <c r="AX595" s="579"/>
      <c r="AY595" s="579"/>
      <c r="AZ595" s="579"/>
      <c r="BA595" s="575"/>
      <c r="BB595" s="579"/>
      <c r="BC595" s="575"/>
      <c r="BD595" s="579"/>
      <c r="BE595" s="579"/>
      <c r="BF595" s="579"/>
      <c r="BG595" s="575"/>
      <c r="BH595" s="579"/>
      <c r="BI595" s="575"/>
      <c r="BJ595" s="579"/>
      <c r="BK595" s="579"/>
      <c r="BL595" s="579"/>
      <c r="BM595" s="575"/>
      <c r="BN595" s="579"/>
      <c r="BO595" s="575"/>
      <c r="BP595" s="579"/>
      <c r="BQ595" s="579"/>
      <c r="BR595" s="579"/>
      <c r="BS595" s="575"/>
      <c r="BT595" s="579"/>
      <c r="BU595" s="575"/>
      <c r="BV595" s="579"/>
      <c r="BW595" s="579"/>
      <c r="BX595" s="268"/>
      <c r="BY595" s="267"/>
      <c r="BZ595" s="268"/>
      <c r="CA595" s="267"/>
      <c r="CB595" s="268"/>
      <c r="CC595" s="241"/>
      <c r="CD595" s="214"/>
      <c r="CE595" s="240"/>
      <c r="CF595" s="240"/>
      <c r="CG595" s="241"/>
      <c r="CH595" s="5"/>
    </row>
    <row r="596" spans="1:86" hidden="1" x14ac:dyDescent="0.2">
      <c r="A596" s="141"/>
      <c r="B596" s="141"/>
      <c r="C596" s="141"/>
      <c r="D596" s="142"/>
      <c r="E596" s="141"/>
      <c r="F596" s="712"/>
      <c r="G596" s="589"/>
      <c r="H596" s="754"/>
      <c r="I596" s="589"/>
      <c r="J596" s="579"/>
      <c r="K596" s="579"/>
      <c r="L596" s="575"/>
      <c r="M596" s="575"/>
      <c r="N596" s="575"/>
      <c r="O596" s="579"/>
      <c r="P596" s="579"/>
      <c r="Q596" s="575"/>
      <c r="R596" s="575"/>
      <c r="S596" s="575"/>
      <c r="T596" s="575"/>
      <c r="U596" s="579"/>
      <c r="V596" s="575"/>
      <c r="W596" s="575"/>
      <c r="X596" s="575"/>
      <c r="Y596" s="575"/>
      <c r="Z596" s="575"/>
      <c r="AA596" s="579"/>
      <c r="AB596" s="575"/>
      <c r="AC596" s="575"/>
      <c r="AD596" s="575"/>
      <c r="AE596" s="575"/>
      <c r="AF596" s="575"/>
      <c r="AG596" s="579"/>
      <c r="AH596" s="575"/>
      <c r="AI596" s="575"/>
      <c r="AJ596" s="575"/>
      <c r="AK596" s="575"/>
      <c r="AL596" s="575"/>
      <c r="AM596" s="579"/>
      <c r="AN596" s="575"/>
      <c r="AO596" s="575"/>
      <c r="AP596" s="575"/>
      <c r="AQ596" s="575"/>
      <c r="AR596" s="575"/>
      <c r="AS596" s="579"/>
      <c r="AT596" s="575"/>
      <c r="AU596" s="575"/>
      <c r="AV596" s="575"/>
      <c r="AW596" s="575"/>
      <c r="AX596" s="575"/>
      <c r="AY596" s="579"/>
      <c r="AZ596" s="575"/>
      <c r="BA596" s="575"/>
      <c r="BB596" s="575"/>
      <c r="BC596" s="575"/>
      <c r="BD596" s="575"/>
      <c r="BE596" s="579"/>
      <c r="BF596" s="575"/>
      <c r="BG596" s="575"/>
      <c r="BH596" s="575"/>
      <c r="BI596" s="575"/>
      <c r="BJ596" s="575"/>
      <c r="BK596" s="579"/>
      <c r="BL596" s="575"/>
      <c r="BM596" s="575"/>
      <c r="BN596" s="575"/>
      <c r="BO596" s="575"/>
      <c r="BP596" s="575"/>
      <c r="BQ596" s="579"/>
      <c r="BR596" s="575"/>
      <c r="BS596" s="575"/>
      <c r="BT596" s="575"/>
      <c r="BU596" s="575"/>
      <c r="BV596" s="575"/>
      <c r="BW596" s="579"/>
      <c r="BX596" s="267"/>
      <c r="BY596" s="267"/>
      <c r="BZ596" s="267"/>
      <c r="CA596" s="267"/>
      <c r="CB596" s="267"/>
      <c r="CC596" s="241"/>
      <c r="CD596" s="214"/>
      <c r="CE596" s="240"/>
      <c r="CF596" s="240"/>
      <c r="CG596" s="240"/>
      <c r="CH596" s="5"/>
    </row>
    <row r="597" spans="1:86" hidden="1" x14ac:dyDescent="0.2">
      <c r="A597" s="22"/>
      <c r="B597" s="22"/>
      <c r="C597" s="51"/>
      <c r="D597" s="34"/>
      <c r="E597" s="22"/>
      <c r="F597" s="607"/>
      <c r="G597" s="620"/>
      <c r="H597" s="600"/>
      <c r="I597" s="601"/>
      <c r="J597" s="579"/>
      <c r="K597" s="579"/>
      <c r="L597" s="575"/>
      <c r="M597" s="575"/>
      <c r="N597" s="575"/>
      <c r="O597" s="579"/>
      <c r="P597" s="579"/>
      <c r="Q597" s="575"/>
      <c r="R597" s="575"/>
      <c r="S597" s="575"/>
      <c r="T597" s="575"/>
      <c r="U597" s="579"/>
      <c r="V597" s="575"/>
      <c r="W597" s="575"/>
      <c r="X597" s="575"/>
      <c r="Y597" s="575"/>
      <c r="Z597" s="575"/>
      <c r="AA597" s="579"/>
      <c r="AB597" s="575"/>
      <c r="AC597" s="575"/>
      <c r="AD597" s="575"/>
      <c r="AE597" s="575"/>
      <c r="AF597" s="575"/>
      <c r="AG597" s="579"/>
      <c r="AH597" s="575"/>
      <c r="AI597" s="575"/>
      <c r="AJ597" s="575"/>
      <c r="AK597" s="575"/>
      <c r="AL597" s="575"/>
      <c r="AM597" s="579"/>
      <c r="AN597" s="575"/>
      <c r="AO597" s="575"/>
      <c r="AP597" s="575"/>
      <c r="AQ597" s="575"/>
      <c r="AR597" s="575"/>
      <c r="AS597" s="579"/>
      <c r="AT597" s="575"/>
      <c r="AU597" s="575"/>
      <c r="AV597" s="575"/>
      <c r="AW597" s="575"/>
      <c r="AX597" s="575"/>
      <c r="AY597" s="579"/>
      <c r="AZ597" s="575"/>
      <c r="BA597" s="575"/>
      <c r="BB597" s="575"/>
      <c r="BC597" s="575"/>
      <c r="BD597" s="575"/>
      <c r="BE597" s="579"/>
      <c r="BF597" s="575"/>
      <c r="BG597" s="575"/>
      <c r="BH597" s="575"/>
      <c r="BI597" s="575"/>
      <c r="BJ597" s="575"/>
      <c r="BK597" s="579"/>
      <c r="BL597" s="575"/>
      <c r="BM597" s="575"/>
      <c r="BN597" s="575"/>
      <c r="BO597" s="575"/>
      <c r="BP597" s="575"/>
      <c r="BQ597" s="579"/>
      <c r="BR597" s="575"/>
      <c r="BS597" s="575"/>
      <c r="BT597" s="575"/>
      <c r="BU597" s="575"/>
      <c r="BV597" s="575"/>
      <c r="BW597" s="579"/>
      <c r="BX597" s="267"/>
      <c r="BY597" s="267"/>
      <c r="BZ597" s="267"/>
      <c r="CA597" s="267"/>
      <c r="CB597" s="267"/>
      <c r="CC597" s="241"/>
      <c r="CD597" s="214"/>
      <c r="CE597" s="240"/>
      <c r="CF597" s="240"/>
      <c r="CG597" s="240"/>
      <c r="CH597" s="5"/>
    </row>
    <row r="598" spans="1:86" hidden="1" x14ac:dyDescent="0.2">
      <c r="A598" s="22"/>
      <c r="B598" s="22"/>
      <c r="C598" s="51"/>
      <c r="D598" s="34"/>
      <c r="E598" s="22"/>
      <c r="F598" s="607"/>
      <c r="G598" s="620"/>
      <c r="H598" s="600"/>
      <c r="I598" s="601"/>
      <c r="J598" s="579"/>
      <c r="K598" s="579"/>
      <c r="L598" s="575"/>
      <c r="M598" s="575"/>
      <c r="N598" s="575"/>
      <c r="O598" s="579"/>
      <c r="P598" s="579"/>
      <c r="Q598" s="575"/>
      <c r="R598" s="575"/>
      <c r="S598" s="575"/>
      <c r="T598" s="575"/>
      <c r="U598" s="579"/>
      <c r="V598" s="575"/>
      <c r="W598" s="575"/>
      <c r="X598" s="575"/>
      <c r="Y598" s="575"/>
      <c r="Z598" s="575"/>
      <c r="AA598" s="579"/>
      <c r="AB598" s="575"/>
      <c r="AC598" s="575"/>
      <c r="AD598" s="575"/>
      <c r="AE598" s="575"/>
      <c r="AF598" s="575"/>
      <c r="AG598" s="579"/>
      <c r="AH598" s="575"/>
      <c r="AI598" s="575"/>
      <c r="AJ598" s="575"/>
      <c r="AK598" s="575"/>
      <c r="AL598" s="575"/>
      <c r="AM598" s="579"/>
      <c r="AN598" s="575"/>
      <c r="AO598" s="575"/>
      <c r="AP598" s="575"/>
      <c r="AQ598" s="575"/>
      <c r="AR598" s="575"/>
      <c r="AS598" s="579"/>
      <c r="AT598" s="575"/>
      <c r="AU598" s="575"/>
      <c r="AV598" s="575"/>
      <c r="AW598" s="575"/>
      <c r="AX598" s="575"/>
      <c r="AY598" s="579"/>
      <c r="AZ598" s="575"/>
      <c r="BA598" s="575"/>
      <c r="BB598" s="575"/>
      <c r="BC598" s="575"/>
      <c r="BD598" s="575"/>
      <c r="BE598" s="579"/>
      <c r="BF598" s="575"/>
      <c r="BG598" s="575"/>
      <c r="BH598" s="575"/>
      <c r="BI598" s="575"/>
      <c r="BJ598" s="575"/>
      <c r="BK598" s="579"/>
      <c r="BL598" s="575"/>
      <c r="BM598" s="575"/>
      <c r="BN598" s="575"/>
      <c r="BO598" s="575"/>
      <c r="BP598" s="575"/>
      <c r="BQ598" s="579"/>
      <c r="BR598" s="575"/>
      <c r="BS598" s="575"/>
      <c r="BT598" s="575"/>
      <c r="BU598" s="575"/>
      <c r="BV598" s="575"/>
      <c r="BW598" s="579"/>
      <c r="BX598" s="267"/>
      <c r="BY598" s="267"/>
      <c r="BZ598" s="267"/>
      <c r="CA598" s="267"/>
      <c r="CB598" s="267"/>
      <c r="CC598" s="241"/>
      <c r="CD598" s="214"/>
      <c r="CE598" s="240"/>
      <c r="CF598" s="240"/>
      <c r="CG598" s="240"/>
      <c r="CH598" s="5"/>
    </row>
    <row r="599" spans="1:86" hidden="1" x14ac:dyDescent="0.2">
      <c r="A599" s="22"/>
      <c r="B599" s="22"/>
      <c r="C599" s="51"/>
      <c r="D599" s="121"/>
      <c r="E599" s="22"/>
      <c r="F599" s="607"/>
      <c r="G599" s="620"/>
      <c r="H599" s="600"/>
      <c r="I599" s="601"/>
      <c r="J599" s="579"/>
      <c r="K599" s="579"/>
      <c r="L599" s="575"/>
      <c r="M599" s="575"/>
      <c r="N599" s="575"/>
      <c r="O599" s="579"/>
      <c r="P599" s="579"/>
      <c r="Q599" s="575"/>
      <c r="R599" s="575"/>
      <c r="S599" s="575"/>
      <c r="T599" s="575"/>
      <c r="U599" s="579"/>
      <c r="V599" s="575"/>
      <c r="W599" s="575"/>
      <c r="X599" s="575"/>
      <c r="Y599" s="575"/>
      <c r="Z599" s="575"/>
      <c r="AA599" s="579"/>
      <c r="AB599" s="575"/>
      <c r="AC599" s="575"/>
      <c r="AD599" s="575"/>
      <c r="AE599" s="575"/>
      <c r="AF599" s="575"/>
      <c r="AG599" s="579"/>
      <c r="AH599" s="575"/>
      <c r="AI599" s="575"/>
      <c r="AJ599" s="575"/>
      <c r="AK599" s="575"/>
      <c r="AL599" s="575"/>
      <c r="AM599" s="579"/>
      <c r="AN599" s="575"/>
      <c r="AO599" s="575"/>
      <c r="AP599" s="575"/>
      <c r="AQ599" s="575"/>
      <c r="AR599" s="575"/>
      <c r="AS599" s="579"/>
      <c r="AT599" s="575"/>
      <c r="AU599" s="575"/>
      <c r="AV599" s="575"/>
      <c r="AW599" s="575"/>
      <c r="AX599" s="575"/>
      <c r="AY599" s="579"/>
      <c r="AZ599" s="575"/>
      <c r="BA599" s="575"/>
      <c r="BB599" s="575"/>
      <c r="BC599" s="575"/>
      <c r="BD599" s="575"/>
      <c r="BE599" s="579"/>
      <c r="BF599" s="575"/>
      <c r="BG599" s="575"/>
      <c r="BH599" s="575"/>
      <c r="BI599" s="575"/>
      <c r="BJ599" s="575"/>
      <c r="BK599" s="579"/>
      <c r="BL599" s="575"/>
      <c r="BM599" s="575"/>
      <c r="BN599" s="575"/>
      <c r="BO599" s="575"/>
      <c r="BP599" s="575"/>
      <c r="BQ599" s="579"/>
      <c r="BR599" s="575"/>
      <c r="BS599" s="575"/>
      <c r="BT599" s="575"/>
      <c r="BU599" s="575"/>
      <c r="BV599" s="575"/>
      <c r="BW599" s="579"/>
      <c r="BX599" s="267"/>
      <c r="BY599" s="267"/>
      <c r="BZ599" s="267"/>
      <c r="CA599" s="267"/>
      <c r="CB599" s="267"/>
      <c r="CC599" s="241"/>
      <c r="CD599" s="214"/>
      <c r="CE599" s="240"/>
      <c r="CF599" s="240"/>
      <c r="CG599" s="240"/>
      <c r="CH599" s="5"/>
    </row>
    <row r="600" spans="1:86" hidden="1" x14ac:dyDescent="0.2">
      <c r="A600" s="22"/>
      <c r="B600" s="22"/>
      <c r="C600" s="51"/>
      <c r="D600" s="33"/>
      <c r="E600" s="22"/>
      <c r="F600" s="607"/>
      <c r="G600" s="620"/>
      <c r="H600" s="645"/>
      <c r="I600" s="601"/>
      <c r="J600" s="579"/>
      <c r="K600" s="579"/>
      <c r="L600" s="575"/>
      <c r="M600" s="575"/>
      <c r="N600" s="575"/>
      <c r="O600" s="579"/>
      <c r="P600" s="579"/>
      <c r="Q600" s="575"/>
      <c r="R600" s="575"/>
      <c r="S600" s="575"/>
      <c r="T600" s="575"/>
      <c r="U600" s="579"/>
      <c r="V600" s="575"/>
      <c r="W600" s="575"/>
      <c r="X600" s="575"/>
      <c r="Y600" s="575"/>
      <c r="Z600" s="575"/>
      <c r="AA600" s="579"/>
      <c r="AB600" s="575"/>
      <c r="AC600" s="575"/>
      <c r="AD600" s="575"/>
      <c r="AE600" s="575"/>
      <c r="AF600" s="575"/>
      <c r="AG600" s="579"/>
      <c r="AH600" s="575"/>
      <c r="AI600" s="575"/>
      <c r="AJ600" s="575"/>
      <c r="AK600" s="575"/>
      <c r="AL600" s="575"/>
      <c r="AM600" s="579"/>
      <c r="AN600" s="575"/>
      <c r="AO600" s="575"/>
      <c r="AP600" s="575"/>
      <c r="AQ600" s="575"/>
      <c r="AR600" s="575"/>
      <c r="AS600" s="579"/>
      <c r="AT600" s="575"/>
      <c r="AU600" s="575"/>
      <c r="AV600" s="575"/>
      <c r="AW600" s="575"/>
      <c r="AX600" s="575"/>
      <c r="AY600" s="579"/>
      <c r="AZ600" s="575"/>
      <c r="BA600" s="575"/>
      <c r="BB600" s="575"/>
      <c r="BC600" s="575"/>
      <c r="BD600" s="575"/>
      <c r="BE600" s="579"/>
      <c r="BF600" s="575"/>
      <c r="BG600" s="575"/>
      <c r="BH600" s="575"/>
      <c r="BI600" s="575"/>
      <c r="BJ600" s="575"/>
      <c r="BK600" s="579"/>
      <c r="BL600" s="575"/>
      <c r="BM600" s="575"/>
      <c r="BN600" s="575"/>
      <c r="BO600" s="575"/>
      <c r="BP600" s="575"/>
      <c r="BQ600" s="579"/>
      <c r="BR600" s="575"/>
      <c r="BS600" s="575"/>
      <c r="BT600" s="575"/>
      <c r="BU600" s="575"/>
      <c r="BV600" s="575"/>
      <c r="BW600" s="579"/>
      <c r="BX600" s="267"/>
      <c r="BY600" s="267"/>
      <c r="BZ600" s="267"/>
      <c r="CA600" s="267"/>
      <c r="CB600" s="267"/>
      <c r="CC600" s="241"/>
      <c r="CD600" s="214"/>
      <c r="CE600" s="240"/>
      <c r="CF600" s="240"/>
      <c r="CG600" s="240"/>
      <c r="CH600" s="5"/>
    </row>
    <row r="601" spans="1:86" hidden="1" x14ac:dyDescent="0.2">
      <c r="A601" s="22"/>
      <c r="B601" s="22"/>
      <c r="C601" s="28"/>
      <c r="D601" s="34"/>
      <c r="E601" s="22"/>
      <c r="F601" s="607"/>
      <c r="G601" s="620"/>
      <c r="H601" s="609"/>
      <c r="I601" s="601"/>
      <c r="J601" s="579"/>
      <c r="K601" s="579"/>
      <c r="L601" s="575"/>
      <c r="M601" s="575"/>
      <c r="N601" s="579"/>
      <c r="O601" s="579"/>
      <c r="P601" s="579"/>
      <c r="Q601" s="575"/>
      <c r="R601" s="579"/>
      <c r="S601" s="575"/>
      <c r="T601" s="579"/>
      <c r="U601" s="579"/>
      <c r="V601" s="579"/>
      <c r="W601" s="575"/>
      <c r="X601" s="579"/>
      <c r="Y601" s="575"/>
      <c r="Z601" s="579"/>
      <c r="AA601" s="579"/>
      <c r="AB601" s="579"/>
      <c r="AC601" s="575"/>
      <c r="AD601" s="579"/>
      <c r="AE601" s="575"/>
      <c r="AF601" s="579"/>
      <c r="AG601" s="579"/>
      <c r="AH601" s="579"/>
      <c r="AI601" s="575"/>
      <c r="AJ601" s="579"/>
      <c r="AK601" s="575"/>
      <c r="AL601" s="579"/>
      <c r="AM601" s="579"/>
      <c r="AN601" s="579"/>
      <c r="AO601" s="575"/>
      <c r="AP601" s="579"/>
      <c r="AQ601" s="575"/>
      <c r="AR601" s="579"/>
      <c r="AS601" s="579"/>
      <c r="AT601" s="579"/>
      <c r="AU601" s="575"/>
      <c r="AV601" s="579"/>
      <c r="AW601" s="575"/>
      <c r="AX601" s="579"/>
      <c r="AY601" s="579"/>
      <c r="AZ601" s="579"/>
      <c r="BA601" s="575"/>
      <c r="BB601" s="579"/>
      <c r="BC601" s="575"/>
      <c r="BD601" s="579"/>
      <c r="BE601" s="579"/>
      <c r="BF601" s="579"/>
      <c r="BG601" s="575"/>
      <c r="BH601" s="579"/>
      <c r="BI601" s="575"/>
      <c r="BJ601" s="579"/>
      <c r="BK601" s="579"/>
      <c r="BL601" s="579"/>
      <c r="BM601" s="575"/>
      <c r="BN601" s="579"/>
      <c r="BO601" s="575"/>
      <c r="BP601" s="579"/>
      <c r="BQ601" s="579"/>
      <c r="BR601" s="579"/>
      <c r="BS601" s="575"/>
      <c r="BT601" s="579"/>
      <c r="BU601" s="575"/>
      <c r="BV601" s="579"/>
      <c r="BW601" s="579"/>
      <c r="BX601" s="268"/>
      <c r="BY601" s="267"/>
      <c r="BZ601" s="268"/>
      <c r="CA601" s="267"/>
      <c r="CB601" s="268"/>
      <c r="CC601" s="241"/>
      <c r="CD601" s="214"/>
      <c r="CE601" s="240"/>
      <c r="CF601" s="240"/>
      <c r="CG601" s="241"/>
      <c r="CH601" s="5"/>
    </row>
    <row r="602" spans="1:86" hidden="1" x14ac:dyDescent="0.2">
      <c r="A602" s="105"/>
      <c r="B602" s="105"/>
      <c r="C602" s="105"/>
      <c r="D602" s="107"/>
      <c r="E602" s="105"/>
      <c r="F602" s="677"/>
      <c r="G602" s="678"/>
      <c r="H602" s="661"/>
      <c r="I602" s="629"/>
      <c r="J602" s="629"/>
      <c r="K602" s="629"/>
      <c r="L602" s="629"/>
      <c r="M602" s="629"/>
      <c r="N602" s="629"/>
      <c r="O602" s="629"/>
      <c r="P602" s="629"/>
      <c r="Q602" s="629"/>
      <c r="R602" s="629"/>
      <c r="S602" s="629"/>
      <c r="T602" s="629"/>
      <c r="U602" s="629"/>
      <c r="V602" s="629"/>
      <c r="W602" s="629"/>
      <c r="X602" s="629"/>
      <c r="Y602" s="629"/>
      <c r="Z602" s="629"/>
      <c r="AA602" s="629"/>
      <c r="AB602" s="629"/>
      <c r="AC602" s="629"/>
      <c r="AD602" s="629"/>
      <c r="AE602" s="629"/>
      <c r="AF602" s="629"/>
      <c r="AG602" s="629"/>
      <c r="AH602" s="629"/>
      <c r="AI602" s="629"/>
      <c r="AJ602" s="629"/>
      <c r="AK602" s="629"/>
      <c r="AL602" s="629"/>
      <c r="AM602" s="629"/>
      <c r="AN602" s="629"/>
      <c r="AO602" s="629"/>
      <c r="AP602" s="629"/>
      <c r="AQ602" s="629"/>
      <c r="AR602" s="629"/>
      <c r="AS602" s="629"/>
      <c r="AT602" s="629"/>
      <c r="AU602" s="629"/>
      <c r="AV602" s="629"/>
      <c r="AW602" s="629"/>
      <c r="AX602" s="629"/>
      <c r="AY602" s="629"/>
      <c r="AZ602" s="629"/>
      <c r="BA602" s="629"/>
      <c r="BB602" s="629"/>
      <c r="BC602" s="629"/>
      <c r="BD602" s="629"/>
      <c r="BE602" s="629"/>
      <c r="BF602" s="629"/>
      <c r="BG602" s="629"/>
      <c r="BH602" s="629"/>
      <c r="BI602" s="629"/>
      <c r="BJ602" s="629"/>
      <c r="BK602" s="629"/>
      <c r="BL602" s="629"/>
      <c r="BM602" s="629"/>
      <c r="BN602" s="629"/>
      <c r="BO602" s="629"/>
      <c r="BP602" s="629"/>
      <c r="BQ602" s="629"/>
      <c r="BR602" s="629"/>
      <c r="BS602" s="629"/>
      <c r="BT602" s="629"/>
      <c r="BU602" s="629"/>
      <c r="BV602" s="629"/>
      <c r="BW602" s="629"/>
      <c r="BX602" s="269"/>
      <c r="BY602" s="269"/>
      <c r="BZ602" s="269"/>
      <c r="CA602" s="269"/>
      <c r="CB602" s="269"/>
      <c r="CC602" s="242"/>
      <c r="CD602" s="215"/>
      <c r="CE602" s="242"/>
      <c r="CF602" s="242"/>
      <c r="CG602" s="242"/>
      <c r="CH602" s="5"/>
    </row>
    <row r="603" spans="1:86" hidden="1" x14ac:dyDescent="0.2">
      <c r="A603" s="132"/>
      <c r="B603" s="7"/>
      <c r="C603" s="60"/>
      <c r="D603" s="56"/>
      <c r="E603" s="7"/>
      <c r="F603" s="626"/>
      <c r="G603" s="582"/>
      <c r="H603" s="631"/>
      <c r="I603" s="704"/>
      <c r="J603" s="579"/>
      <c r="K603" s="579"/>
      <c r="L603" s="575"/>
      <c r="M603" s="575"/>
      <c r="N603" s="575"/>
      <c r="O603" s="579"/>
      <c r="P603" s="579"/>
      <c r="Q603" s="575"/>
      <c r="R603" s="575"/>
      <c r="S603" s="575"/>
      <c r="T603" s="575"/>
      <c r="U603" s="579"/>
      <c r="V603" s="575"/>
      <c r="W603" s="575"/>
      <c r="X603" s="575"/>
      <c r="Y603" s="575"/>
      <c r="Z603" s="575"/>
      <c r="AA603" s="579"/>
      <c r="AB603" s="575"/>
      <c r="AC603" s="575"/>
      <c r="AD603" s="575"/>
      <c r="AE603" s="575"/>
      <c r="AF603" s="575"/>
      <c r="AG603" s="579"/>
      <c r="AH603" s="575"/>
      <c r="AI603" s="575"/>
      <c r="AJ603" s="575"/>
      <c r="AK603" s="575"/>
      <c r="AL603" s="575"/>
      <c r="AM603" s="579"/>
      <c r="AN603" s="575"/>
      <c r="AO603" s="575"/>
      <c r="AP603" s="575"/>
      <c r="AQ603" s="575"/>
      <c r="AR603" s="575"/>
      <c r="AS603" s="579"/>
      <c r="AT603" s="575"/>
      <c r="AU603" s="575"/>
      <c r="AV603" s="575"/>
      <c r="AW603" s="575"/>
      <c r="AX603" s="575"/>
      <c r="AY603" s="579"/>
      <c r="AZ603" s="575"/>
      <c r="BA603" s="575"/>
      <c r="BB603" s="575"/>
      <c r="BC603" s="575"/>
      <c r="BD603" s="575"/>
      <c r="BE603" s="579"/>
      <c r="BF603" s="575"/>
      <c r="BG603" s="575"/>
      <c r="BH603" s="575"/>
      <c r="BI603" s="575"/>
      <c r="BJ603" s="575"/>
      <c r="BK603" s="579"/>
      <c r="BL603" s="575"/>
      <c r="BM603" s="575"/>
      <c r="BN603" s="575"/>
      <c r="BO603" s="575"/>
      <c r="BP603" s="575"/>
      <c r="BQ603" s="579"/>
      <c r="BR603" s="575"/>
      <c r="BS603" s="575"/>
      <c r="BT603" s="575"/>
      <c r="BU603" s="575"/>
      <c r="BV603" s="575"/>
      <c r="BW603" s="579"/>
      <c r="BX603" s="267"/>
      <c r="BY603" s="267"/>
      <c r="BZ603" s="267"/>
      <c r="CA603" s="267"/>
      <c r="CB603" s="267"/>
      <c r="CC603" s="241"/>
      <c r="CD603" s="214"/>
      <c r="CE603" s="240"/>
      <c r="CF603" s="240"/>
      <c r="CG603" s="240"/>
      <c r="CH603" s="5"/>
    </row>
    <row r="604" spans="1:86" hidden="1" x14ac:dyDescent="0.2">
      <c r="A604" s="127"/>
      <c r="B604" s="11"/>
      <c r="C604" s="63"/>
      <c r="D604" s="64"/>
      <c r="E604" s="11"/>
      <c r="F604" s="634"/>
      <c r="G604" s="586"/>
      <c r="H604" s="635"/>
      <c r="I604" s="636"/>
      <c r="J604" s="579"/>
      <c r="K604" s="579"/>
      <c r="L604" s="575"/>
      <c r="M604" s="575"/>
      <c r="N604" s="575"/>
      <c r="O604" s="579"/>
      <c r="P604" s="579"/>
      <c r="Q604" s="575"/>
      <c r="R604" s="575"/>
      <c r="S604" s="575"/>
      <c r="T604" s="575"/>
      <c r="U604" s="579"/>
      <c r="V604" s="575"/>
      <c r="W604" s="575"/>
      <c r="X604" s="575"/>
      <c r="Y604" s="575"/>
      <c r="Z604" s="575"/>
      <c r="AA604" s="579"/>
      <c r="AB604" s="575"/>
      <c r="AC604" s="575"/>
      <c r="AD604" s="575"/>
      <c r="AE604" s="575"/>
      <c r="AF604" s="575"/>
      <c r="AG604" s="579"/>
      <c r="AH604" s="575"/>
      <c r="AI604" s="575"/>
      <c r="AJ604" s="575"/>
      <c r="AK604" s="575"/>
      <c r="AL604" s="575"/>
      <c r="AM604" s="579"/>
      <c r="AN604" s="575"/>
      <c r="AO604" s="575"/>
      <c r="AP604" s="575"/>
      <c r="AQ604" s="575"/>
      <c r="AR604" s="575"/>
      <c r="AS604" s="579"/>
      <c r="AT604" s="575"/>
      <c r="AU604" s="575"/>
      <c r="AV604" s="575"/>
      <c r="AW604" s="575"/>
      <c r="AX604" s="575"/>
      <c r="AY604" s="579"/>
      <c r="AZ604" s="575"/>
      <c r="BA604" s="575"/>
      <c r="BB604" s="575"/>
      <c r="BC604" s="575"/>
      <c r="BD604" s="575"/>
      <c r="BE604" s="579"/>
      <c r="BF604" s="575"/>
      <c r="BG604" s="575"/>
      <c r="BH604" s="575"/>
      <c r="BI604" s="575"/>
      <c r="BJ604" s="575"/>
      <c r="BK604" s="579"/>
      <c r="BL604" s="575"/>
      <c r="BM604" s="575"/>
      <c r="BN604" s="575"/>
      <c r="BO604" s="575"/>
      <c r="BP604" s="575"/>
      <c r="BQ604" s="579"/>
      <c r="BR604" s="575"/>
      <c r="BS604" s="575"/>
      <c r="BT604" s="575"/>
      <c r="BU604" s="575"/>
      <c r="BV604" s="575"/>
      <c r="BW604" s="579"/>
      <c r="BX604" s="267"/>
      <c r="BY604" s="267"/>
      <c r="BZ604" s="267"/>
      <c r="CA604" s="267"/>
      <c r="CB604" s="267"/>
      <c r="CC604" s="241"/>
      <c r="CD604" s="214"/>
      <c r="CE604" s="240"/>
      <c r="CF604" s="240"/>
      <c r="CG604" s="240"/>
      <c r="CH604" s="5"/>
    </row>
    <row r="605" spans="1:86" hidden="1" x14ac:dyDescent="0.2">
      <c r="A605" s="127"/>
      <c r="B605" s="11"/>
      <c r="C605" s="63"/>
      <c r="D605" s="64"/>
      <c r="E605" s="11"/>
      <c r="F605" s="634"/>
      <c r="G605" s="679"/>
      <c r="H605" s="635"/>
      <c r="I605" s="636"/>
      <c r="J605" s="579"/>
      <c r="K605" s="579"/>
      <c r="L605" s="575"/>
      <c r="M605" s="575"/>
      <c r="N605" s="575"/>
      <c r="O605" s="579"/>
      <c r="P605" s="579"/>
      <c r="Q605" s="575"/>
      <c r="R605" s="575"/>
      <c r="S605" s="575"/>
      <c r="T605" s="575"/>
      <c r="U605" s="579"/>
      <c r="V605" s="575"/>
      <c r="W605" s="575"/>
      <c r="X605" s="575"/>
      <c r="Y605" s="575"/>
      <c r="Z605" s="575"/>
      <c r="AA605" s="579"/>
      <c r="AB605" s="575"/>
      <c r="AC605" s="575"/>
      <c r="AD605" s="575"/>
      <c r="AE605" s="575"/>
      <c r="AF605" s="575"/>
      <c r="AG605" s="579"/>
      <c r="AH605" s="575"/>
      <c r="AI605" s="575"/>
      <c r="AJ605" s="575"/>
      <c r="AK605" s="575"/>
      <c r="AL605" s="575"/>
      <c r="AM605" s="579"/>
      <c r="AN605" s="575"/>
      <c r="AO605" s="575"/>
      <c r="AP605" s="575"/>
      <c r="AQ605" s="575"/>
      <c r="AR605" s="575"/>
      <c r="AS605" s="579"/>
      <c r="AT605" s="575"/>
      <c r="AU605" s="575"/>
      <c r="AV605" s="575"/>
      <c r="AW605" s="575"/>
      <c r="AX605" s="575"/>
      <c r="AY605" s="579"/>
      <c r="AZ605" s="575"/>
      <c r="BA605" s="575"/>
      <c r="BB605" s="575"/>
      <c r="BC605" s="575"/>
      <c r="BD605" s="575"/>
      <c r="BE605" s="579"/>
      <c r="BF605" s="575"/>
      <c r="BG605" s="575"/>
      <c r="BH605" s="575"/>
      <c r="BI605" s="575"/>
      <c r="BJ605" s="575"/>
      <c r="BK605" s="579"/>
      <c r="BL605" s="575"/>
      <c r="BM605" s="575"/>
      <c r="BN605" s="575"/>
      <c r="BO605" s="575"/>
      <c r="BP605" s="575"/>
      <c r="BQ605" s="579"/>
      <c r="BR605" s="575"/>
      <c r="BS605" s="575"/>
      <c r="BT605" s="575"/>
      <c r="BU605" s="575"/>
      <c r="BV605" s="575"/>
      <c r="BW605" s="579"/>
      <c r="BX605" s="267"/>
      <c r="BY605" s="267"/>
      <c r="BZ605" s="267"/>
      <c r="CA605" s="267"/>
      <c r="CB605" s="267"/>
      <c r="CC605" s="241"/>
      <c r="CD605" s="214"/>
      <c r="CE605" s="240"/>
      <c r="CF605" s="240"/>
      <c r="CG605" s="240"/>
      <c r="CH605" s="5"/>
    </row>
    <row r="606" spans="1:86" hidden="1" x14ac:dyDescent="0.2">
      <c r="A606" s="127"/>
      <c r="B606" s="11"/>
      <c r="C606" s="63"/>
      <c r="D606" s="64"/>
      <c r="E606" s="11"/>
      <c r="F606" s="634"/>
      <c r="G606" s="586"/>
      <c r="H606" s="639"/>
      <c r="I606" s="636"/>
      <c r="J606" s="579"/>
      <c r="K606" s="579"/>
      <c r="L606" s="575"/>
      <c r="M606" s="575"/>
      <c r="N606" s="575"/>
      <c r="O606" s="579"/>
      <c r="P606" s="579"/>
      <c r="Q606" s="575"/>
      <c r="R606" s="575"/>
      <c r="S606" s="575"/>
      <c r="T606" s="575"/>
      <c r="U606" s="579"/>
      <c r="V606" s="575"/>
      <c r="W606" s="575"/>
      <c r="X606" s="575"/>
      <c r="Y606" s="575"/>
      <c r="Z606" s="575"/>
      <c r="AA606" s="579"/>
      <c r="AB606" s="575"/>
      <c r="AC606" s="575"/>
      <c r="AD606" s="575"/>
      <c r="AE606" s="575"/>
      <c r="AF606" s="575"/>
      <c r="AG606" s="579"/>
      <c r="AH606" s="575"/>
      <c r="AI606" s="575"/>
      <c r="AJ606" s="575"/>
      <c r="AK606" s="575"/>
      <c r="AL606" s="575"/>
      <c r="AM606" s="579"/>
      <c r="AN606" s="575"/>
      <c r="AO606" s="575"/>
      <c r="AP606" s="575"/>
      <c r="AQ606" s="575"/>
      <c r="AR606" s="575"/>
      <c r="AS606" s="579"/>
      <c r="AT606" s="575"/>
      <c r="AU606" s="575"/>
      <c r="AV606" s="575"/>
      <c r="AW606" s="575"/>
      <c r="AX606" s="575"/>
      <c r="AY606" s="579"/>
      <c r="AZ606" s="575"/>
      <c r="BA606" s="575"/>
      <c r="BB606" s="575"/>
      <c r="BC606" s="575"/>
      <c r="BD606" s="575"/>
      <c r="BE606" s="579"/>
      <c r="BF606" s="575"/>
      <c r="BG606" s="575"/>
      <c r="BH606" s="575"/>
      <c r="BI606" s="575"/>
      <c r="BJ606" s="575"/>
      <c r="BK606" s="579"/>
      <c r="BL606" s="575"/>
      <c r="BM606" s="575"/>
      <c r="BN606" s="575"/>
      <c r="BO606" s="575"/>
      <c r="BP606" s="575"/>
      <c r="BQ606" s="579"/>
      <c r="BR606" s="575"/>
      <c r="BS606" s="575"/>
      <c r="BT606" s="575"/>
      <c r="BU606" s="575"/>
      <c r="BV606" s="575"/>
      <c r="BW606" s="579"/>
      <c r="BX606" s="267"/>
      <c r="BY606" s="267"/>
      <c r="BZ606" s="267"/>
      <c r="CA606" s="267"/>
      <c r="CB606" s="267"/>
      <c r="CC606" s="241"/>
      <c r="CD606" s="214"/>
      <c r="CE606" s="240"/>
      <c r="CF606" s="240"/>
      <c r="CG606" s="240"/>
      <c r="CH606" s="5"/>
    </row>
    <row r="607" spans="1:86" hidden="1" x14ac:dyDescent="0.2">
      <c r="A607" s="127"/>
      <c r="B607" s="11"/>
      <c r="C607" s="63"/>
      <c r="D607" s="64"/>
      <c r="E607" s="11"/>
      <c r="F607" s="634"/>
      <c r="G607" s="679"/>
      <c r="H607" s="639"/>
      <c r="I607" s="636"/>
      <c r="J607" s="579"/>
      <c r="K607" s="579"/>
      <c r="L607" s="575"/>
      <c r="M607" s="575"/>
      <c r="N607" s="575"/>
      <c r="O607" s="579"/>
      <c r="P607" s="579"/>
      <c r="Q607" s="575"/>
      <c r="R607" s="575"/>
      <c r="S607" s="575"/>
      <c r="T607" s="575"/>
      <c r="U607" s="579"/>
      <c r="V607" s="575"/>
      <c r="W607" s="575"/>
      <c r="X607" s="575"/>
      <c r="Y607" s="575"/>
      <c r="Z607" s="575"/>
      <c r="AA607" s="579"/>
      <c r="AB607" s="575"/>
      <c r="AC607" s="575"/>
      <c r="AD607" s="575"/>
      <c r="AE607" s="575"/>
      <c r="AF607" s="575"/>
      <c r="AG607" s="579"/>
      <c r="AH607" s="575"/>
      <c r="AI607" s="575"/>
      <c r="AJ607" s="575"/>
      <c r="AK607" s="575"/>
      <c r="AL607" s="575"/>
      <c r="AM607" s="579"/>
      <c r="AN607" s="575"/>
      <c r="AO607" s="575"/>
      <c r="AP607" s="575"/>
      <c r="AQ607" s="575"/>
      <c r="AR607" s="575"/>
      <c r="AS607" s="579"/>
      <c r="AT607" s="575"/>
      <c r="AU607" s="575"/>
      <c r="AV607" s="575"/>
      <c r="AW607" s="575"/>
      <c r="AX607" s="575"/>
      <c r="AY607" s="579"/>
      <c r="AZ607" s="575"/>
      <c r="BA607" s="575"/>
      <c r="BB607" s="575"/>
      <c r="BC607" s="575"/>
      <c r="BD607" s="575"/>
      <c r="BE607" s="579"/>
      <c r="BF607" s="575"/>
      <c r="BG607" s="575"/>
      <c r="BH607" s="575"/>
      <c r="BI607" s="575"/>
      <c r="BJ607" s="575"/>
      <c r="BK607" s="579"/>
      <c r="BL607" s="575"/>
      <c r="BM607" s="575"/>
      <c r="BN607" s="575"/>
      <c r="BO607" s="575"/>
      <c r="BP607" s="575"/>
      <c r="BQ607" s="579"/>
      <c r="BR607" s="575"/>
      <c r="BS607" s="575"/>
      <c r="BT607" s="575"/>
      <c r="BU607" s="575"/>
      <c r="BV607" s="575"/>
      <c r="BW607" s="579"/>
      <c r="BX607" s="267"/>
      <c r="BY607" s="267"/>
      <c r="BZ607" s="267"/>
      <c r="CA607" s="267"/>
      <c r="CB607" s="267"/>
      <c r="CC607" s="241"/>
      <c r="CD607" s="214"/>
      <c r="CE607" s="240"/>
      <c r="CF607" s="240"/>
      <c r="CG607" s="240"/>
      <c r="CH607" s="5"/>
    </row>
    <row r="608" spans="1:86" hidden="1" x14ac:dyDescent="0.2">
      <c r="A608" s="127"/>
      <c r="B608" s="11"/>
      <c r="C608" s="63"/>
      <c r="D608" s="64"/>
      <c r="E608" s="11"/>
      <c r="F608" s="634"/>
      <c r="G608" s="679"/>
      <c r="H608" s="635"/>
      <c r="I608" s="636"/>
      <c r="J608" s="579"/>
      <c r="K608" s="579"/>
      <c r="L608" s="575"/>
      <c r="M608" s="575"/>
      <c r="N608" s="575"/>
      <c r="O608" s="579"/>
      <c r="P608" s="579"/>
      <c r="Q608" s="575"/>
      <c r="R608" s="575"/>
      <c r="S608" s="575"/>
      <c r="T608" s="575"/>
      <c r="U608" s="579"/>
      <c r="V608" s="575"/>
      <c r="W608" s="575"/>
      <c r="X608" s="575"/>
      <c r="Y608" s="575"/>
      <c r="Z608" s="575"/>
      <c r="AA608" s="579"/>
      <c r="AB608" s="575"/>
      <c r="AC608" s="575"/>
      <c r="AD608" s="575"/>
      <c r="AE608" s="575"/>
      <c r="AF608" s="575"/>
      <c r="AG608" s="579"/>
      <c r="AH608" s="575"/>
      <c r="AI608" s="575"/>
      <c r="AJ608" s="575"/>
      <c r="AK608" s="575"/>
      <c r="AL608" s="575"/>
      <c r="AM608" s="579"/>
      <c r="AN608" s="575"/>
      <c r="AO608" s="575"/>
      <c r="AP608" s="575"/>
      <c r="AQ608" s="575"/>
      <c r="AR608" s="575"/>
      <c r="AS608" s="579"/>
      <c r="AT608" s="575"/>
      <c r="AU608" s="575"/>
      <c r="AV608" s="575"/>
      <c r="AW608" s="575"/>
      <c r="AX608" s="575"/>
      <c r="AY608" s="579"/>
      <c r="AZ608" s="575"/>
      <c r="BA608" s="575"/>
      <c r="BB608" s="575"/>
      <c r="BC608" s="575"/>
      <c r="BD608" s="575"/>
      <c r="BE608" s="579"/>
      <c r="BF608" s="575"/>
      <c r="BG608" s="575"/>
      <c r="BH608" s="575"/>
      <c r="BI608" s="575"/>
      <c r="BJ608" s="575"/>
      <c r="BK608" s="579"/>
      <c r="BL608" s="575"/>
      <c r="BM608" s="575"/>
      <c r="BN608" s="575"/>
      <c r="BO608" s="575"/>
      <c r="BP608" s="575"/>
      <c r="BQ608" s="579"/>
      <c r="BR608" s="575"/>
      <c r="BS608" s="575"/>
      <c r="BT608" s="575"/>
      <c r="BU608" s="575"/>
      <c r="BV608" s="575"/>
      <c r="BW608" s="579"/>
      <c r="BX608" s="267"/>
      <c r="BY608" s="267"/>
      <c r="BZ608" s="267"/>
      <c r="CA608" s="267"/>
      <c r="CB608" s="267"/>
      <c r="CC608" s="241"/>
      <c r="CD608" s="214"/>
      <c r="CE608" s="240"/>
      <c r="CF608" s="240"/>
      <c r="CG608" s="240"/>
      <c r="CH608" s="5"/>
    </row>
    <row r="609" spans="1:86" hidden="1" x14ac:dyDescent="0.2">
      <c r="A609" s="127"/>
      <c r="B609" s="11"/>
      <c r="C609" s="63"/>
      <c r="D609" s="64"/>
      <c r="E609" s="11"/>
      <c r="F609" s="634"/>
      <c r="G609" s="679"/>
      <c r="H609" s="635"/>
      <c r="I609" s="636"/>
      <c r="J609" s="579"/>
      <c r="K609" s="579"/>
      <c r="L609" s="575"/>
      <c r="M609" s="575"/>
      <c r="N609" s="575"/>
      <c r="O609" s="579"/>
      <c r="P609" s="579"/>
      <c r="Q609" s="575"/>
      <c r="R609" s="575"/>
      <c r="S609" s="575"/>
      <c r="T609" s="575"/>
      <c r="U609" s="579"/>
      <c r="V609" s="575"/>
      <c r="W609" s="575"/>
      <c r="X609" s="575"/>
      <c r="Y609" s="575"/>
      <c r="Z609" s="575"/>
      <c r="AA609" s="579"/>
      <c r="AB609" s="575"/>
      <c r="AC609" s="575"/>
      <c r="AD609" s="575"/>
      <c r="AE609" s="575"/>
      <c r="AF609" s="575"/>
      <c r="AG609" s="579"/>
      <c r="AH609" s="575"/>
      <c r="AI609" s="575"/>
      <c r="AJ609" s="575"/>
      <c r="AK609" s="575"/>
      <c r="AL609" s="575"/>
      <c r="AM609" s="579"/>
      <c r="AN609" s="575"/>
      <c r="AO609" s="575"/>
      <c r="AP609" s="575"/>
      <c r="AQ609" s="575"/>
      <c r="AR609" s="575"/>
      <c r="AS609" s="579"/>
      <c r="AT609" s="575"/>
      <c r="AU609" s="575"/>
      <c r="AV609" s="575"/>
      <c r="AW609" s="575"/>
      <c r="AX609" s="575"/>
      <c r="AY609" s="579"/>
      <c r="AZ609" s="575"/>
      <c r="BA609" s="575"/>
      <c r="BB609" s="575"/>
      <c r="BC609" s="575"/>
      <c r="BD609" s="575"/>
      <c r="BE609" s="579"/>
      <c r="BF609" s="575"/>
      <c r="BG609" s="575"/>
      <c r="BH609" s="575"/>
      <c r="BI609" s="575"/>
      <c r="BJ609" s="575"/>
      <c r="BK609" s="579"/>
      <c r="BL609" s="575"/>
      <c r="BM609" s="575"/>
      <c r="BN609" s="575"/>
      <c r="BO609" s="575"/>
      <c r="BP609" s="575"/>
      <c r="BQ609" s="579"/>
      <c r="BR609" s="575"/>
      <c r="BS609" s="575"/>
      <c r="BT609" s="575"/>
      <c r="BU609" s="575"/>
      <c r="BV609" s="575"/>
      <c r="BW609" s="579"/>
      <c r="BX609" s="267"/>
      <c r="BY609" s="267"/>
      <c r="BZ609" s="267"/>
      <c r="CA609" s="267"/>
      <c r="CB609" s="267"/>
      <c r="CC609" s="241"/>
      <c r="CD609" s="214"/>
      <c r="CE609" s="240"/>
      <c r="CF609" s="240"/>
      <c r="CG609" s="240"/>
      <c r="CH609" s="5"/>
    </row>
    <row r="610" spans="1:86" hidden="1" x14ac:dyDescent="0.2">
      <c r="A610" s="135"/>
      <c r="B610" s="17"/>
      <c r="C610" s="16"/>
      <c r="D610" s="71"/>
      <c r="E610" s="17"/>
      <c r="F610" s="641"/>
      <c r="G610" s="718"/>
      <c r="H610" s="642"/>
      <c r="I610" s="643"/>
      <c r="J610" s="579"/>
      <c r="K610" s="579"/>
      <c r="L610" s="575"/>
      <c r="M610" s="575"/>
      <c r="N610" s="575"/>
      <c r="O610" s="579"/>
      <c r="P610" s="579"/>
      <c r="Q610" s="575"/>
      <c r="R610" s="575"/>
      <c r="S610" s="575"/>
      <c r="T610" s="575"/>
      <c r="U610" s="579"/>
      <c r="V610" s="575"/>
      <c r="W610" s="575"/>
      <c r="X610" s="575"/>
      <c r="Y610" s="575"/>
      <c r="Z610" s="575"/>
      <c r="AA610" s="579"/>
      <c r="AB610" s="575"/>
      <c r="AC610" s="575"/>
      <c r="AD610" s="575"/>
      <c r="AE610" s="575"/>
      <c r="AF610" s="575"/>
      <c r="AG610" s="579"/>
      <c r="AH610" s="575"/>
      <c r="AI610" s="575"/>
      <c r="AJ610" s="575"/>
      <c r="AK610" s="575"/>
      <c r="AL610" s="575"/>
      <c r="AM610" s="579"/>
      <c r="AN610" s="575"/>
      <c r="AO610" s="575"/>
      <c r="AP610" s="575"/>
      <c r="AQ610" s="575"/>
      <c r="AR610" s="575"/>
      <c r="AS610" s="579"/>
      <c r="AT610" s="575"/>
      <c r="AU610" s="575"/>
      <c r="AV610" s="575"/>
      <c r="AW610" s="575"/>
      <c r="AX610" s="575"/>
      <c r="AY610" s="579"/>
      <c r="AZ610" s="575"/>
      <c r="BA610" s="575"/>
      <c r="BB610" s="575"/>
      <c r="BC610" s="575"/>
      <c r="BD610" s="575"/>
      <c r="BE610" s="579"/>
      <c r="BF610" s="575"/>
      <c r="BG610" s="575"/>
      <c r="BH610" s="575"/>
      <c r="BI610" s="575"/>
      <c r="BJ610" s="575"/>
      <c r="BK610" s="579"/>
      <c r="BL610" s="575"/>
      <c r="BM610" s="575"/>
      <c r="BN610" s="575"/>
      <c r="BO610" s="575"/>
      <c r="BP610" s="575"/>
      <c r="BQ610" s="579"/>
      <c r="BR610" s="575"/>
      <c r="BS610" s="575"/>
      <c r="BT610" s="575"/>
      <c r="BU610" s="575"/>
      <c r="BV610" s="575"/>
      <c r="BW610" s="579"/>
      <c r="BX610" s="267"/>
      <c r="BY610" s="267"/>
      <c r="BZ610" s="267"/>
      <c r="CA610" s="267"/>
      <c r="CB610" s="267"/>
      <c r="CC610" s="241"/>
      <c r="CD610" s="214"/>
      <c r="CE610" s="240"/>
      <c r="CF610" s="240"/>
      <c r="CG610" s="240"/>
      <c r="CH610" s="5"/>
    </row>
    <row r="611" spans="1:86" hidden="1" x14ac:dyDescent="0.2">
      <c r="A611" s="11"/>
      <c r="B611" s="11"/>
      <c r="C611" s="169"/>
      <c r="D611" s="64"/>
      <c r="E611" s="11"/>
      <c r="F611" s="634"/>
      <c r="G611" s="640"/>
      <c r="H611" s="683"/>
      <c r="I611" s="633"/>
      <c r="J611" s="579"/>
      <c r="K611" s="579"/>
      <c r="L611" s="575"/>
      <c r="M611" s="575"/>
      <c r="N611" s="575"/>
      <c r="O611" s="579"/>
      <c r="P611" s="579"/>
      <c r="Q611" s="575"/>
      <c r="R611" s="575"/>
      <c r="S611" s="575"/>
      <c r="T611" s="575"/>
      <c r="U611" s="579"/>
      <c r="V611" s="575"/>
      <c r="W611" s="575"/>
      <c r="X611" s="575"/>
      <c r="Y611" s="575"/>
      <c r="Z611" s="575"/>
      <c r="AA611" s="579"/>
      <c r="AB611" s="575"/>
      <c r="AC611" s="575"/>
      <c r="AD611" s="575"/>
      <c r="AE611" s="575"/>
      <c r="AF611" s="575"/>
      <c r="AG611" s="579"/>
      <c r="AH611" s="575"/>
      <c r="AI611" s="575"/>
      <c r="AJ611" s="575"/>
      <c r="AK611" s="575"/>
      <c r="AL611" s="575"/>
      <c r="AM611" s="579"/>
      <c r="AN611" s="575"/>
      <c r="AO611" s="575"/>
      <c r="AP611" s="575"/>
      <c r="AQ611" s="575"/>
      <c r="AR611" s="575"/>
      <c r="AS611" s="579"/>
      <c r="AT611" s="575"/>
      <c r="AU611" s="575"/>
      <c r="AV611" s="575"/>
      <c r="AW611" s="575"/>
      <c r="AX611" s="575"/>
      <c r="AY611" s="579"/>
      <c r="AZ611" s="575"/>
      <c r="BA611" s="575"/>
      <c r="BB611" s="575"/>
      <c r="BC611" s="575"/>
      <c r="BD611" s="575"/>
      <c r="BE611" s="579"/>
      <c r="BF611" s="575"/>
      <c r="BG611" s="575"/>
      <c r="BH611" s="575"/>
      <c r="BI611" s="575"/>
      <c r="BJ611" s="575"/>
      <c r="BK611" s="579"/>
      <c r="BL611" s="575"/>
      <c r="BM611" s="575"/>
      <c r="BN611" s="575"/>
      <c r="BO611" s="575"/>
      <c r="BP611" s="575"/>
      <c r="BQ611" s="579"/>
      <c r="BR611" s="575"/>
      <c r="BS611" s="575"/>
      <c r="BT611" s="575"/>
      <c r="BU611" s="575"/>
      <c r="BV611" s="575"/>
      <c r="BW611" s="579"/>
      <c r="BX611" s="267"/>
      <c r="BY611" s="267"/>
      <c r="BZ611" s="267"/>
      <c r="CA611" s="267"/>
      <c r="CB611" s="267"/>
      <c r="CC611" s="241"/>
      <c r="CD611" s="214"/>
      <c r="CE611" s="240"/>
      <c r="CF611" s="240"/>
      <c r="CG611" s="240"/>
      <c r="CH611" s="5"/>
    </row>
    <row r="612" spans="1:86" hidden="1" x14ac:dyDescent="0.2">
      <c r="A612" s="28"/>
      <c r="B612" s="22"/>
      <c r="C612" s="93"/>
      <c r="D612" s="34"/>
      <c r="E612" s="28"/>
      <c r="F612" s="607"/>
      <c r="G612" s="620"/>
      <c r="H612" s="600"/>
      <c r="I612" s="682"/>
      <c r="J612" s="579"/>
      <c r="K612" s="579"/>
      <c r="L612" s="575"/>
      <c r="M612" s="575"/>
      <c r="N612" s="575"/>
      <c r="O612" s="579"/>
      <c r="P612" s="579"/>
      <c r="Q612" s="575"/>
      <c r="R612" s="575"/>
      <c r="S612" s="575"/>
      <c r="T612" s="575"/>
      <c r="U612" s="579"/>
      <c r="V612" s="575"/>
      <c r="W612" s="575"/>
      <c r="X612" s="575"/>
      <c r="Y612" s="575"/>
      <c r="Z612" s="575"/>
      <c r="AA612" s="579"/>
      <c r="AB612" s="575"/>
      <c r="AC612" s="575"/>
      <c r="AD612" s="575"/>
      <c r="AE612" s="575"/>
      <c r="AF612" s="575"/>
      <c r="AG612" s="579"/>
      <c r="AH612" s="575"/>
      <c r="AI612" s="575"/>
      <c r="AJ612" s="575"/>
      <c r="AK612" s="575"/>
      <c r="AL612" s="575"/>
      <c r="AM612" s="579"/>
      <c r="AN612" s="575"/>
      <c r="AO612" s="575"/>
      <c r="AP612" s="575"/>
      <c r="AQ612" s="575"/>
      <c r="AR612" s="575"/>
      <c r="AS612" s="579"/>
      <c r="AT612" s="575"/>
      <c r="AU612" s="575"/>
      <c r="AV612" s="575"/>
      <c r="AW612" s="575"/>
      <c r="AX612" s="575"/>
      <c r="AY612" s="579"/>
      <c r="AZ612" s="575"/>
      <c r="BA612" s="575"/>
      <c r="BB612" s="575"/>
      <c r="BC612" s="575"/>
      <c r="BD612" s="575"/>
      <c r="BE612" s="579"/>
      <c r="BF612" s="575"/>
      <c r="BG612" s="575"/>
      <c r="BH612" s="575"/>
      <c r="BI612" s="575"/>
      <c r="BJ612" s="575"/>
      <c r="BK612" s="579"/>
      <c r="BL612" s="575"/>
      <c r="BM612" s="575"/>
      <c r="BN612" s="575"/>
      <c r="BO612" s="575"/>
      <c r="BP612" s="575"/>
      <c r="BQ612" s="579"/>
      <c r="BR612" s="575"/>
      <c r="BS612" s="575"/>
      <c r="BT612" s="575"/>
      <c r="BU612" s="575"/>
      <c r="BV612" s="575"/>
      <c r="BW612" s="579"/>
      <c r="BX612" s="267"/>
      <c r="BY612" s="267"/>
      <c r="BZ612" s="267"/>
      <c r="CA612" s="267"/>
      <c r="CB612" s="267"/>
      <c r="CC612" s="241"/>
      <c r="CD612" s="214"/>
      <c r="CE612" s="240"/>
      <c r="CF612" s="240"/>
      <c r="CG612" s="240"/>
      <c r="CH612" s="5"/>
    </row>
    <row r="613" spans="1:86" hidden="1" x14ac:dyDescent="0.2">
      <c r="A613" s="28"/>
      <c r="B613" s="28"/>
      <c r="C613" s="51"/>
      <c r="D613" s="34"/>
      <c r="E613" s="28"/>
      <c r="F613" s="607"/>
      <c r="G613" s="620"/>
      <c r="H613" s="600"/>
      <c r="I613" s="682"/>
      <c r="J613" s="579"/>
      <c r="K613" s="579"/>
      <c r="L613" s="575"/>
      <c r="M613" s="575"/>
      <c r="N613" s="575"/>
      <c r="O613" s="579"/>
      <c r="P613" s="579"/>
      <c r="Q613" s="575"/>
      <c r="R613" s="575"/>
      <c r="S613" s="575"/>
      <c r="T613" s="575"/>
      <c r="U613" s="579"/>
      <c r="V613" s="575"/>
      <c r="W613" s="575"/>
      <c r="X613" s="575"/>
      <c r="Y613" s="575"/>
      <c r="Z613" s="575"/>
      <c r="AA613" s="579"/>
      <c r="AB613" s="575"/>
      <c r="AC613" s="575"/>
      <c r="AD613" s="575"/>
      <c r="AE613" s="575"/>
      <c r="AF613" s="575"/>
      <c r="AG613" s="579"/>
      <c r="AH613" s="575"/>
      <c r="AI613" s="575"/>
      <c r="AJ613" s="575"/>
      <c r="AK613" s="575"/>
      <c r="AL613" s="575"/>
      <c r="AM613" s="579"/>
      <c r="AN613" s="575"/>
      <c r="AO613" s="575"/>
      <c r="AP613" s="575"/>
      <c r="AQ613" s="575"/>
      <c r="AR613" s="575"/>
      <c r="AS613" s="579"/>
      <c r="AT613" s="575"/>
      <c r="AU613" s="575"/>
      <c r="AV613" s="575"/>
      <c r="AW613" s="575"/>
      <c r="AX613" s="575"/>
      <c r="AY613" s="579"/>
      <c r="AZ613" s="575"/>
      <c r="BA613" s="575"/>
      <c r="BB613" s="575"/>
      <c r="BC613" s="575"/>
      <c r="BD613" s="575"/>
      <c r="BE613" s="579"/>
      <c r="BF613" s="575"/>
      <c r="BG613" s="575"/>
      <c r="BH613" s="575"/>
      <c r="BI613" s="575"/>
      <c r="BJ613" s="575"/>
      <c r="BK613" s="579"/>
      <c r="BL613" s="575"/>
      <c r="BM613" s="575"/>
      <c r="BN613" s="575"/>
      <c r="BO613" s="575"/>
      <c r="BP613" s="575"/>
      <c r="BQ613" s="579"/>
      <c r="BR613" s="575"/>
      <c r="BS613" s="575"/>
      <c r="BT613" s="575"/>
      <c r="BU613" s="575"/>
      <c r="BV613" s="575"/>
      <c r="BW613" s="579"/>
      <c r="BX613" s="267"/>
      <c r="BY613" s="267"/>
      <c r="BZ613" s="267"/>
      <c r="CA613" s="267"/>
      <c r="CB613" s="267"/>
      <c r="CC613" s="241"/>
      <c r="CD613" s="214"/>
      <c r="CE613" s="240"/>
      <c r="CF613" s="240"/>
      <c r="CG613" s="240"/>
      <c r="CH613" s="5"/>
    </row>
    <row r="614" spans="1:86" hidden="1" x14ac:dyDescent="0.2">
      <c r="A614" s="28"/>
      <c r="B614" s="28"/>
      <c r="C614" s="51"/>
      <c r="D614" s="31"/>
      <c r="E614" s="28"/>
      <c r="F614" s="607"/>
      <c r="G614" s="599"/>
      <c r="H614" s="605"/>
      <c r="I614" s="646"/>
      <c r="J614" s="579"/>
      <c r="K614" s="579"/>
      <c r="L614" s="575"/>
      <c r="M614" s="575"/>
      <c r="N614" s="575"/>
      <c r="O614" s="579"/>
      <c r="P614" s="579"/>
      <c r="Q614" s="575"/>
      <c r="R614" s="575"/>
      <c r="S614" s="575"/>
      <c r="T614" s="575"/>
      <c r="U614" s="579"/>
      <c r="V614" s="575"/>
      <c r="W614" s="575"/>
      <c r="X614" s="575"/>
      <c r="Y614" s="575"/>
      <c r="Z614" s="575"/>
      <c r="AA614" s="579"/>
      <c r="AB614" s="575"/>
      <c r="AC614" s="575"/>
      <c r="AD614" s="575"/>
      <c r="AE614" s="575"/>
      <c r="AF614" s="575"/>
      <c r="AG614" s="579"/>
      <c r="AH614" s="575"/>
      <c r="AI614" s="575"/>
      <c r="AJ614" s="575"/>
      <c r="AK614" s="575"/>
      <c r="AL614" s="575"/>
      <c r="AM614" s="579"/>
      <c r="AN614" s="575"/>
      <c r="AO614" s="575"/>
      <c r="AP614" s="575"/>
      <c r="AQ614" s="575"/>
      <c r="AR614" s="575"/>
      <c r="AS614" s="579"/>
      <c r="AT614" s="575"/>
      <c r="AU614" s="575"/>
      <c r="AV614" s="575"/>
      <c r="AW614" s="575"/>
      <c r="AX614" s="575"/>
      <c r="AY614" s="579"/>
      <c r="AZ614" s="575"/>
      <c r="BA614" s="575"/>
      <c r="BB614" s="575"/>
      <c r="BC614" s="575"/>
      <c r="BD614" s="575"/>
      <c r="BE614" s="579"/>
      <c r="BF614" s="575"/>
      <c r="BG614" s="575"/>
      <c r="BH614" s="575"/>
      <c r="BI614" s="575"/>
      <c r="BJ614" s="575"/>
      <c r="BK614" s="579"/>
      <c r="BL614" s="575"/>
      <c r="BM614" s="575"/>
      <c r="BN614" s="575"/>
      <c r="BO614" s="575"/>
      <c r="BP614" s="575"/>
      <c r="BQ614" s="579"/>
      <c r="BR614" s="575"/>
      <c r="BS614" s="575"/>
      <c r="BT614" s="575"/>
      <c r="BU614" s="575"/>
      <c r="BV614" s="575"/>
      <c r="BW614" s="579"/>
      <c r="BX614" s="267"/>
      <c r="BY614" s="267"/>
      <c r="BZ614" s="267"/>
      <c r="CA614" s="267"/>
      <c r="CB614" s="267"/>
      <c r="CC614" s="241"/>
      <c r="CD614" s="214"/>
      <c r="CE614" s="240"/>
      <c r="CF614" s="240"/>
      <c r="CG614" s="240"/>
      <c r="CH614" s="5"/>
    </row>
    <row r="615" spans="1:86" hidden="1" x14ac:dyDescent="0.2">
      <c r="A615" s="28"/>
      <c r="B615" s="28"/>
      <c r="C615" s="51"/>
      <c r="D615" s="31"/>
      <c r="E615" s="28"/>
      <c r="F615" s="607"/>
      <c r="G615" s="599"/>
      <c r="H615" s="605"/>
      <c r="I615" s="646"/>
      <c r="J615" s="579"/>
      <c r="K615" s="579"/>
      <c r="L615" s="575"/>
      <c r="M615" s="575"/>
      <c r="N615" s="575"/>
      <c r="O615" s="579"/>
      <c r="P615" s="579"/>
      <c r="Q615" s="575"/>
      <c r="R615" s="575"/>
      <c r="S615" s="575"/>
      <c r="T615" s="575"/>
      <c r="U615" s="579"/>
      <c r="V615" s="575"/>
      <c r="W615" s="575"/>
      <c r="X615" s="575"/>
      <c r="Y615" s="575"/>
      <c r="Z615" s="575"/>
      <c r="AA615" s="579"/>
      <c r="AB615" s="575"/>
      <c r="AC615" s="575"/>
      <c r="AD615" s="575"/>
      <c r="AE615" s="575"/>
      <c r="AF615" s="575"/>
      <c r="AG615" s="579"/>
      <c r="AH615" s="575"/>
      <c r="AI615" s="575"/>
      <c r="AJ615" s="575"/>
      <c r="AK615" s="575"/>
      <c r="AL615" s="575"/>
      <c r="AM615" s="579"/>
      <c r="AN615" s="575"/>
      <c r="AO615" s="575"/>
      <c r="AP615" s="575"/>
      <c r="AQ615" s="575"/>
      <c r="AR615" s="575"/>
      <c r="AS615" s="579"/>
      <c r="AT615" s="575"/>
      <c r="AU615" s="575"/>
      <c r="AV615" s="575"/>
      <c r="AW615" s="575"/>
      <c r="AX615" s="575"/>
      <c r="AY615" s="579"/>
      <c r="AZ615" s="575"/>
      <c r="BA615" s="575"/>
      <c r="BB615" s="575"/>
      <c r="BC615" s="575"/>
      <c r="BD615" s="575"/>
      <c r="BE615" s="579"/>
      <c r="BF615" s="575"/>
      <c r="BG615" s="575"/>
      <c r="BH615" s="575"/>
      <c r="BI615" s="575"/>
      <c r="BJ615" s="575"/>
      <c r="BK615" s="579"/>
      <c r="BL615" s="575"/>
      <c r="BM615" s="575"/>
      <c r="BN615" s="575"/>
      <c r="BO615" s="575"/>
      <c r="BP615" s="575"/>
      <c r="BQ615" s="579"/>
      <c r="BR615" s="575"/>
      <c r="BS615" s="575"/>
      <c r="BT615" s="575"/>
      <c r="BU615" s="575"/>
      <c r="BV615" s="575"/>
      <c r="BW615" s="579"/>
      <c r="BX615" s="267"/>
      <c r="BY615" s="267"/>
      <c r="BZ615" s="267"/>
      <c r="CA615" s="267"/>
      <c r="CB615" s="267"/>
      <c r="CC615" s="241"/>
      <c r="CD615" s="214"/>
      <c r="CE615" s="240"/>
      <c r="CF615" s="240"/>
      <c r="CG615" s="240"/>
      <c r="CH615" s="5"/>
    </row>
    <row r="616" spans="1:86" hidden="1" x14ac:dyDescent="0.2">
      <c r="A616" s="22"/>
      <c r="B616" s="22"/>
      <c r="C616" s="28"/>
      <c r="D616" s="34"/>
      <c r="E616" s="22"/>
      <c r="F616" s="607"/>
      <c r="G616" s="620"/>
      <c r="H616" s="609"/>
      <c r="I616" s="601"/>
      <c r="J616" s="579"/>
      <c r="K616" s="579"/>
      <c r="L616" s="575"/>
      <c r="M616" s="575"/>
      <c r="N616" s="579"/>
      <c r="O616" s="579"/>
      <c r="P616" s="579"/>
      <c r="Q616" s="575"/>
      <c r="R616" s="579"/>
      <c r="S616" s="575"/>
      <c r="T616" s="579"/>
      <c r="U616" s="579"/>
      <c r="V616" s="579"/>
      <c r="W616" s="575"/>
      <c r="X616" s="579"/>
      <c r="Y616" s="575"/>
      <c r="Z616" s="579"/>
      <c r="AA616" s="579"/>
      <c r="AB616" s="579"/>
      <c r="AC616" s="575"/>
      <c r="AD616" s="579"/>
      <c r="AE616" s="575"/>
      <c r="AF616" s="579"/>
      <c r="AG616" s="579"/>
      <c r="AH616" s="579"/>
      <c r="AI616" s="575"/>
      <c r="AJ616" s="579"/>
      <c r="AK616" s="575"/>
      <c r="AL616" s="579"/>
      <c r="AM616" s="579"/>
      <c r="AN616" s="579"/>
      <c r="AO616" s="575"/>
      <c r="AP616" s="579"/>
      <c r="AQ616" s="575"/>
      <c r="AR616" s="579"/>
      <c r="AS616" s="579"/>
      <c r="AT616" s="579"/>
      <c r="AU616" s="575"/>
      <c r="AV616" s="579"/>
      <c r="AW616" s="575"/>
      <c r="AX616" s="579"/>
      <c r="AY616" s="579"/>
      <c r="AZ616" s="579"/>
      <c r="BA616" s="575"/>
      <c r="BB616" s="579"/>
      <c r="BC616" s="575"/>
      <c r="BD616" s="579"/>
      <c r="BE616" s="579"/>
      <c r="BF616" s="579"/>
      <c r="BG616" s="575"/>
      <c r="BH616" s="579"/>
      <c r="BI616" s="575"/>
      <c r="BJ616" s="579"/>
      <c r="BK616" s="579"/>
      <c r="BL616" s="579"/>
      <c r="BM616" s="575"/>
      <c r="BN616" s="579"/>
      <c r="BO616" s="575"/>
      <c r="BP616" s="579"/>
      <c r="BQ616" s="579"/>
      <c r="BR616" s="579"/>
      <c r="BS616" s="575"/>
      <c r="BT616" s="579"/>
      <c r="BU616" s="575"/>
      <c r="BV616" s="579"/>
      <c r="BW616" s="579"/>
      <c r="BX616" s="268"/>
      <c r="BY616" s="267"/>
      <c r="BZ616" s="268"/>
      <c r="CA616" s="267"/>
      <c r="CB616" s="268"/>
      <c r="CC616" s="241"/>
      <c r="CD616" s="214"/>
      <c r="CE616" s="240"/>
      <c r="CF616" s="240"/>
      <c r="CG616" s="241"/>
      <c r="CH616" s="5"/>
    </row>
    <row r="617" spans="1:86" hidden="1" x14ac:dyDescent="0.2">
      <c r="A617" s="157"/>
      <c r="B617" s="105"/>
      <c r="C617" s="105"/>
      <c r="D617" s="107"/>
      <c r="E617" s="105"/>
      <c r="F617" s="677"/>
      <c r="G617" s="678"/>
      <c r="H617" s="661"/>
      <c r="I617" s="629"/>
      <c r="J617" s="629"/>
      <c r="K617" s="629"/>
      <c r="L617" s="629"/>
      <c r="M617" s="629"/>
      <c r="N617" s="629"/>
      <c r="O617" s="629"/>
      <c r="P617" s="629"/>
      <c r="Q617" s="629"/>
      <c r="R617" s="629"/>
      <c r="S617" s="629"/>
      <c r="T617" s="629"/>
      <c r="U617" s="629"/>
      <c r="V617" s="629"/>
      <c r="W617" s="629"/>
      <c r="X617" s="629"/>
      <c r="Y617" s="629"/>
      <c r="Z617" s="629"/>
      <c r="AA617" s="629"/>
      <c r="AB617" s="629"/>
      <c r="AC617" s="629"/>
      <c r="AD617" s="629"/>
      <c r="AE617" s="629"/>
      <c r="AF617" s="629"/>
      <c r="AG617" s="629"/>
      <c r="AH617" s="629"/>
      <c r="AI617" s="629"/>
      <c r="AJ617" s="629"/>
      <c r="AK617" s="629"/>
      <c r="AL617" s="629"/>
      <c r="AM617" s="629"/>
      <c r="AN617" s="629"/>
      <c r="AO617" s="629"/>
      <c r="AP617" s="629"/>
      <c r="AQ617" s="629"/>
      <c r="AR617" s="629"/>
      <c r="AS617" s="629"/>
      <c r="AT617" s="629"/>
      <c r="AU617" s="629"/>
      <c r="AV617" s="629"/>
      <c r="AW617" s="629"/>
      <c r="AX617" s="629"/>
      <c r="AY617" s="629"/>
      <c r="AZ617" s="629"/>
      <c r="BA617" s="629"/>
      <c r="BB617" s="629"/>
      <c r="BC617" s="629"/>
      <c r="BD617" s="629"/>
      <c r="BE617" s="629"/>
      <c r="BF617" s="629"/>
      <c r="BG617" s="629"/>
      <c r="BH617" s="629"/>
      <c r="BI617" s="629"/>
      <c r="BJ617" s="629"/>
      <c r="BK617" s="629"/>
      <c r="BL617" s="629"/>
      <c r="BM617" s="629"/>
      <c r="BN617" s="629"/>
      <c r="BO617" s="629"/>
      <c r="BP617" s="629"/>
      <c r="BQ617" s="629"/>
      <c r="BR617" s="629"/>
      <c r="BS617" s="629"/>
      <c r="BT617" s="629"/>
      <c r="BU617" s="629"/>
      <c r="BV617" s="629"/>
      <c r="BW617" s="629"/>
      <c r="BX617" s="269"/>
      <c r="BY617" s="269"/>
      <c r="BZ617" s="269"/>
      <c r="CA617" s="269"/>
      <c r="CB617" s="269"/>
      <c r="CC617" s="242"/>
      <c r="CD617" s="215"/>
      <c r="CE617" s="242"/>
      <c r="CF617" s="242"/>
      <c r="CG617" s="242"/>
      <c r="CH617" s="5"/>
    </row>
    <row r="618" spans="1:86" hidden="1" x14ac:dyDescent="0.2">
      <c r="A618" s="132"/>
      <c r="B618" s="7"/>
      <c r="C618" s="60"/>
      <c r="D618" s="56"/>
      <c r="E618" s="7"/>
      <c r="F618" s="626"/>
      <c r="G618" s="582"/>
      <c r="H618" s="631"/>
      <c r="I618" s="704"/>
      <c r="J618" s="579"/>
      <c r="K618" s="579"/>
      <c r="L618" s="575"/>
      <c r="M618" s="575"/>
      <c r="N618" s="575"/>
      <c r="O618" s="579"/>
      <c r="P618" s="579"/>
      <c r="Q618" s="575"/>
      <c r="R618" s="575"/>
      <c r="S618" s="575"/>
      <c r="T618" s="575"/>
      <c r="U618" s="579"/>
      <c r="V618" s="575"/>
      <c r="W618" s="575"/>
      <c r="X618" s="575"/>
      <c r="Y618" s="575"/>
      <c r="Z618" s="575"/>
      <c r="AA618" s="579"/>
      <c r="AB618" s="575"/>
      <c r="AC618" s="575"/>
      <c r="AD618" s="575"/>
      <c r="AE618" s="575"/>
      <c r="AF618" s="575"/>
      <c r="AG618" s="579"/>
      <c r="AH618" s="575"/>
      <c r="AI618" s="575"/>
      <c r="AJ618" s="575"/>
      <c r="AK618" s="575"/>
      <c r="AL618" s="575"/>
      <c r="AM618" s="579"/>
      <c r="AN618" s="575"/>
      <c r="AO618" s="575"/>
      <c r="AP618" s="575"/>
      <c r="AQ618" s="575"/>
      <c r="AR618" s="575"/>
      <c r="AS618" s="579"/>
      <c r="AT618" s="575"/>
      <c r="AU618" s="575"/>
      <c r="AV618" s="575"/>
      <c r="AW618" s="575"/>
      <c r="AX618" s="575"/>
      <c r="AY618" s="579"/>
      <c r="AZ618" s="575"/>
      <c r="BA618" s="575"/>
      <c r="BB618" s="575"/>
      <c r="BC618" s="575"/>
      <c r="BD618" s="575"/>
      <c r="BE618" s="579"/>
      <c r="BF618" s="575"/>
      <c r="BG618" s="575"/>
      <c r="BH618" s="575"/>
      <c r="BI618" s="575"/>
      <c r="BJ618" s="575"/>
      <c r="BK618" s="579"/>
      <c r="BL618" s="575"/>
      <c r="BM618" s="575"/>
      <c r="BN618" s="575"/>
      <c r="BO618" s="575"/>
      <c r="BP618" s="575"/>
      <c r="BQ618" s="579"/>
      <c r="BR618" s="575"/>
      <c r="BS618" s="575"/>
      <c r="BT618" s="575"/>
      <c r="BU618" s="575"/>
      <c r="BV618" s="575"/>
      <c r="BW618" s="579"/>
      <c r="BX618" s="267"/>
      <c r="BY618" s="267"/>
      <c r="BZ618" s="267"/>
      <c r="CA618" s="267"/>
      <c r="CB618" s="267"/>
      <c r="CC618" s="241"/>
      <c r="CD618" s="214"/>
      <c r="CE618" s="240"/>
      <c r="CF618" s="240"/>
      <c r="CG618" s="240"/>
      <c r="CH618" s="5"/>
    </row>
    <row r="619" spans="1:86" hidden="1" x14ac:dyDescent="0.2">
      <c r="A619" s="127"/>
      <c r="B619" s="11"/>
      <c r="C619" s="63"/>
      <c r="D619" s="64"/>
      <c r="E619" s="11"/>
      <c r="F619" s="634"/>
      <c r="G619" s="586"/>
      <c r="H619" s="635"/>
      <c r="I619" s="636"/>
      <c r="J619" s="579"/>
      <c r="K619" s="579"/>
      <c r="L619" s="575"/>
      <c r="M619" s="575"/>
      <c r="N619" s="575"/>
      <c r="O619" s="579"/>
      <c r="P619" s="579"/>
      <c r="Q619" s="575"/>
      <c r="R619" s="575"/>
      <c r="S619" s="575"/>
      <c r="T619" s="575"/>
      <c r="U619" s="579"/>
      <c r="V619" s="575"/>
      <c r="W619" s="575"/>
      <c r="X619" s="575"/>
      <c r="Y619" s="575"/>
      <c r="Z619" s="575"/>
      <c r="AA619" s="579"/>
      <c r="AB619" s="575"/>
      <c r="AC619" s="575"/>
      <c r="AD619" s="575"/>
      <c r="AE619" s="575"/>
      <c r="AF619" s="575"/>
      <c r="AG619" s="579"/>
      <c r="AH619" s="575"/>
      <c r="AI619" s="575"/>
      <c r="AJ619" s="575"/>
      <c r="AK619" s="575"/>
      <c r="AL619" s="575"/>
      <c r="AM619" s="579"/>
      <c r="AN619" s="575"/>
      <c r="AO619" s="575"/>
      <c r="AP619" s="575"/>
      <c r="AQ619" s="575"/>
      <c r="AR619" s="575"/>
      <c r="AS619" s="579"/>
      <c r="AT619" s="575"/>
      <c r="AU619" s="575"/>
      <c r="AV619" s="575"/>
      <c r="AW619" s="575"/>
      <c r="AX619" s="575"/>
      <c r="AY619" s="579"/>
      <c r="AZ619" s="575"/>
      <c r="BA619" s="575"/>
      <c r="BB619" s="575"/>
      <c r="BC619" s="575"/>
      <c r="BD619" s="575"/>
      <c r="BE619" s="579"/>
      <c r="BF619" s="575"/>
      <c r="BG619" s="575"/>
      <c r="BH619" s="575"/>
      <c r="BI619" s="575"/>
      <c r="BJ619" s="575"/>
      <c r="BK619" s="579"/>
      <c r="BL619" s="575"/>
      <c r="BM619" s="575"/>
      <c r="BN619" s="575"/>
      <c r="BO619" s="575"/>
      <c r="BP619" s="575"/>
      <c r="BQ619" s="579"/>
      <c r="BR619" s="575"/>
      <c r="BS619" s="575"/>
      <c r="BT619" s="575"/>
      <c r="BU619" s="575"/>
      <c r="BV619" s="575"/>
      <c r="BW619" s="579"/>
      <c r="BX619" s="267"/>
      <c r="BY619" s="267"/>
      <c r="BZ619" s="267"/>
      <c r="CA619" s="267"/>
      <c r="CB619" s="267"/>
      <c r="CC619" s="241"/>
      <c r="CD619" s="214"/>
      <c r="CE619" s="240"/>
      <c r="CF619" s="240"/>
      <c r="CG619" s="240"/>
      <c r="CH619" s="5"/>
    </row>
    <row r="620" spans="1:86" hidden="1" x14ac:dyDescent="0.2">
      <c r="A620" s="127"/>
      <c r="B620" s="11"/>
      <c r="C620" s="63"/>
      <c r="D620" s="64"/>
      <c r="E620" s="11"/>
      <c r="F620" s="634"/>
      <c r="G620" s="586"/>
      <c r="H620" s="639"/>
      <c r="I620" s="636"/>
      <c r="J620" s="579"/>
      <c r="K620" s="579"/>
      <c r="L620" s="575"/>
      <c r="M620" s="575"/>
      <c r="N620" s="575"/>
      <c r="O620" s="579"/>
      <c r="P620" s="579"/>
      <c r="Q620" s="575"/>
      <c r="R620" s="575"/>
      <c r="S620" s="575"/>
      <c r="T620" s="575"/>
      <c r="U620" s="579"/>
      <c r="V620" s="575"/>
      <c r="W620" s="575"/>
      <c r="X620" s="575"/>
      <c r="Y620" s="575"/>
      <c r="Z620" s="575"/>
      <c r="AA620" s="579"/>
      <c r="AB620" s="575"/>
      <c r="AC620" s="575"/>
      <c r="AD620" s="575"/>
      <c r="AE620" s="575"/>
      <c r="AF620" s="575"/>
      <c r="AG620" s="579"/>
      <c r="AH620" s="575"/>
      <c r="AI620" s="575"/>
      <c r="AJ620" s="575"/>
      <c r="AK620" s="575"/>
      <c r="AL620" s="575"/>
      <c r="AM620" s="579"/>
      <c r="AN620" s="575"/>
      <c r="AO620" s="575"/>
      <c r="AP620" s="575"/>
      <c r="AQ620" s="575"/>
      <c r="AR620" s="575"/>
      <c r="AS620" s="579"/>
      <c r="AT620" s="575"/>
      <c r="AU620" s="575"/>
      <c r="AV620" s="575"/>
      <c r="AW620" s="575"/>
      <c r="AX620" s="575"/>
      <c r="AY620" s="579"/>
      <c r="AZ620" s="575"/>
      <c r="BA620" s="575"/>
      <c r="BB620" s="575"/>
      <c r="BC620" s="575"/>
      <c r="BD620" s="575"/>
      <c r="BE620" s="579"/>
      <c r="BF620" s="575"/>
      <c r="BG620" s="575"/>
      <c r="BH620" s="575"/>
      <c r="BI620" s="575"/>
      <c r="BJ620" s="575"/>
      <c r="BK620" s="579"/>
      <c r="BL620" s="575"/>
      <c r="BM620" s="575"/>
      <c r="BN620" s="575"/>
      <c r="BO620" s="575"/>
      <c r="BP620" s="575"/>
      <c r="BQ620" s="579"/>
      <c r="BR620" s="575"/>
      <c r="BS620" s="575"/>
      <c r="BT620" s="575"/>
      <c r="BU620" s="575"/>
      <c r="BV620" s="575"/>
      <c r="BW620" s="579"/>
      <c r="BX620" s="267"/>
      <c r="BY620" s="267"/>
      <c r="BZ620" s="267"/>
      <c r="CA620" s="267"/>
      <c r="CB620" s="267"/>
      <c r="CC620" s="241"/>
      <c r="CD620" s="214"/>
      <c r="CE620" s="240"/>
      <c r="CF620" s="240"/>
      <c r="CG620" s="240"/>
      <c r="CH620" s="5"/>
    </row>
    <row r="621" spans="1:86" hidden="1" x14ac:dyDescent="0.2">
      <c r="A621" s="127"/>
      <c r="B621" s="11"/>
      <c r="C621" s="63"/>
      <c r="D621" s="64"/>
      <c r="E621" s="11"/>
      <c r="F621" s="634"/>
      <c r="G621" s="679"/>
      <c r="H621" s="639"/>
      <c r="I621" s="636"/>
      <c r="J621" s="579"/>
      <c r="K621" s="579"/>
      <c r="L621" s="575"/>
      <c r="M621" s="575"/>
      <c r="N621" s="575"/>
      <c r="O621" s="579"/>
      <c r="P621" s="579"/>
      <c r="Q621" s="575"/>
      <c r="R621" s="575"/>
      <c r="S621" s="575"/>
      <c r="T621" s="575"/>
      <c r="U621" s="579"/>
      <c r="V621" s="575"/>
      <c r="W621" s="575"/>
      <c r="X621" s="575"/>
      <c r="Y621" s="575"/>
      <c r="Z621" s="575"/>
      <c r="AA621" s="579"/>
      <c r="AB621" s="575"/>
      <c r="AC621" s="575"/>
      <c r="AD621" s="575"/>
      <c r="AE621" s="575"/>
      <c r="AF621" s="575"/>
      <c r="AG621" s="579"/>
      <c r="AH621" s="575"/>
      <c r="AI621" s="575"/>
      <c r="AJ621" s="575"/>
      <c r="AK621" s="575"/>
      <c r="AL621" s="575"/>
      <c r="AM621" s="579"/>
      <c r="AN621" s="575"/>
      <c r="AO621" s="575"/>
      <c r="AP621" s="575"/>
      <c r="AQ621" s="575"/>
      <c r="AR621" s="575"/>
      <c r="AS621" s="579"/>
      <c r="AT621" s="575"/>
      <c r="AU621" s="575"/>
      <c r="AV621" s="575"/>
      <c r="AW621" s="575"/>
      <c r="AX621" s="575"/>
      <c r="AY621" s="579"/>
      <c r="AZ621" s="575"/>
      <c r="BA621" s="575"/>
      <c r="BB621" s="575"/>
      <c r="BC621" s="575"/>
      <c r="BD621" s="575"/>
      <c r="BE621" s="579"/>
      <c r="BF621" s="575"/>
      <c r="BG621" s="575"/>
      <c r="BH621" s="575"/>
      <c r="BI621" s="575"/>
      <c r="BJ621" s="575"/>
      <c r="BK621" s="579"/>
      <c r="BL621" s="575"/>
      <c r="BM621" s="575"/>
      <c r="BN621" s="575"/>
      <c r="BO621" s="575"/>
      <c r="BP621" s="575"/>
      <c r="BQ621" s="579"/>
      <c r="BR621" s="575"/>
      <c r="BS621" s="575"/>
      <c r="BT621" s="575"/>
      <c r="BU621" s="575"/>
      <c r="BV621" s="575"/>
      <c r="BW621" s="579"/>
      <c r="BX621" s="267"/>
      <c r="BY621" s="267"/>
      <c r="BZ621" s="267"/>
      <c r="CA621" s="267"/>
      <c r="CB621" s="267"/>
      <c r="CC621" s="241"/>
      <c r="CD621" s="214"/>
      <c r="CE621" s="240"/>
      <c r="CF621" s="240"/>
      <c r="CG621" s="240"/>
      <c r="CH621" s="5"/>
    </row>
    <row r="622" spans="1:86" hidden="1" x14ac:dyDescent="0.2">
      <c r="A622" s="127"/>
      <c r="B622" s="11"/>
      <c r="C622" s="63"/>
      <c r="D622" s="64"/>
      <c r="E622" s="11"/>
      <c r="F622" s="634"/>
      <c r="G622" s="679"/>
      <c r="H622" s="635"/>
      <c r="I622" s="636"/>
      <c r="J622" s="579"/>
      <c r="K622" s="579"/>
      <c r="L622" s="575"/>
      <c r="M622" s="575"/>
      <c r="N622" s="575"/>
      <c r="O622" s="579"/>
      <c r="P622" s="579"/>
      <c r="Q622" s="575"/>
      <c r="R622" s="575"/>
      <c r="S622" s="575"/>
      <c r="T622" s="575"/>
      <c r="U622" s="579"/>
      <c r="V622" s="575"/>
      <c r="W622" s="575"/>
      <c r="X622" s="575"/>
      <c r="Y622" s="575"/>
      <c r="Z622" s="575"/>
      <c r="AA622" s="579"/>
      <c r="AB622" s="575"/>
      <c r="AC622" s="575"/>
      <c r="AD622" s="575"/>
      <c r="AE622" s="575"/>
      <c r="AF622" s="575"/>
      <c r="AG622" s="579"/>
      <c r="AH622" s="575"/>
      <c r="AI622" s="575"/>
      <c r="AJ622" s="575"/>
      <c r="AK622" s="575"/>
      <c r="AL622" s="575"/>
      <c r="AM622" s="579"/>
      <c r="AN622" s="575"/>
      <c r="AO622" s="575"/>
      <c r="AP622" s="575"/>
      <c r="AQ622" s="575"/>
      <c r="AR622" s="575"/>
      <c r="AS622" s="579"/>
      <c r="AT622" s="575"/>
      <c r="AU622" s="575"/>
      <c r="AV622" s="575"/>
      <c r="AW622" s="575"/>
      <c r="AX622" s="575"/>
      <c r="AY622" s="579"/>
      <c r="AZ622" s="575"/>
      <c r="BA622" s="575"/>
      <c r="BB622" s="575"/>
      <c r="BC622" s="575"/>
      <c r="BD622" s="575"/>
      <c r="BE622" s="579"/>
      <c r="BF622" s="575"/>
      <c r="BG622" s="575"/>
      <c r="BH622" s="575"/>
      <c r="BI622" s="575"/>
      <c r="BJ622" s="575"/>
      <c r="BK622" s="579"/>
      <c r="BL622" s="575"/>
      <c r="BM622" s="575"/>
      <c r="BN622" s="575"/>
      <c r="BO622" s="575"/>
      <c r="BP622" s="575"/>
      <c r="BQ622" s="579"/>
      <c r="BR622" s="575"/>
      <c r="BS622" s="575"/>
      <c r="BT622" s="575"/>
      <c r="BU622" s="575"/>
      <c r="BV622" s="575"/>
      <c r="BW622" s="579"/>
      <c r="BX622" s="267"/>
      <c r="BY622" s="267"/>
      <c r="BZ622" s="267"/>
      <c r="CA622" s="267"/>
      <c r="CB622" s="267"/>
      <c r="CC622" s="241"/>
      <c r="CD622" s="214"/>
      <c r="CE622" s="240"/>
      <c r="CF622" s="240"/>
      <c r="CG622" s="240"/>
      <c r="CH622" s="5"/>
    </row>
    <row r="623" spans="1:86" hidden="1" x14ac:dyDescent="0.2">
      <c r="A623" s="135"/>
      <c r="B623" s="17"/>
      <c r="C623" s="16"/>
      <c r="D623" s="71"/>
      <c r="E623" s="17"/>
      <c r="F623" s="641"/>
      <c r="G623" s="718"/>
      <c r="H623" s="642"/>
      <c r="I623" s="719"/>
      <c r="J623" s="579"/>
      <c r="K623" s="579"/>
      <c r="L623" s="575"/>
      <c r="M623" s="575"/>
      <c r="N623" s="575"/>
      <c r="O623" s="579"/>
      <c r="P623" s="579"/>
      <c r="Q623" s="575"/>
      <c r="R623" s="575"/>
      <c r="S623" s="575"/>
      <c r="T623" s="575"/>
      <c r="U623" s="579"/>
      <c r="V623" s="575"/>
      <c r="W623" s="575"/>
      <c r="X623" s="575"/>
      <c r="Y623" s="575"/>
      <c r="Z623" s="575"/>
      <c r="AA623" s="579"/>
      <c r="AB623" s="575"/>
      <c r="AC623" s="575"/>
      <c r="AD623" s="575"/>
      <c r="AE623" s="575"/>
      <c r="AF623" s="575"/>
      <c r="AG623" s="579"/>
      <c r="AH623" s="575"/>
      <c r="AI623" s="575"/>
      <c r="AJ623" s="575"/>
      <c r="AK623" s="575"/>
      <c r="AL623" s="575"/>
      <c r="AM623" s="579"/>
      <c r="AN623" s="575"/>
      <c r="AO623" s="575"/>
      <c r="AP623" s="575"/>
      <c r="AQ623" s="575"/>
      <c r="AR623" s="575"/>
      <c r="AS623" s="579"/>
      <c r="AT623" s="575"/>
      <c r="AU623" s="575"/>
      <c r="AV623" s="575"/>
      <c r="AW623" s="575"/>
      <c r="AX623" s="575"/>
      <c r="AY623" s="579"/>
      <c r="AZ623" s="575"/>
      <c r="BA623" s="575"/>
      <c r="BB623" s="575"/>
      <c r="BC623" s="575"/>
      <c r="BD623" s="575"/>
      <c r="BE623" s="579"/>
      <c r="BF623" s="575"/>
      <c r="BG623" s="575"/>
      <c r="BH623" s="575"/>
      <c r="BI623" s="575"/>
      <c r="BJ623" s="575"/>
      <c r="BK623" s="579"/>
      <c r="BL623" s="575"/>
      <c r="BM623" s="575"/>
      <c r="BN623" s="575"/>
      <c r="BO623" s="575"/>
      <c r="BP623" s="575"/>
      <c r="BQ623" s="579"/>
      <c r="BR623" s="575"/>
      <c r="BS623" s="575"/>
      <c r="BT623" s="575"/>
      <c r="BU623" s="575"/>
      <c r="BV623" s="575"/>
      <c r="BW623" s="579"/>
      <c r="BX623" s="267"/>
      <c r="BY623" s="267"/>
      <c r="BZ623" s="267"/>
      <c r="CA623" s="267"/>
      <c r="CB623" s="267"/>
      <c r="CC623" s="241"/>
      <c r="CD623" s="214"/>
      <c r="CE623" s="240"/>
      <c r="CF623" s="240"/>
      <c r="CG623" s="240"/>
      <c r="CH623" s="5"/>
    </row>
    <row r="624" spans="1:86" hidden="1" x14ac:dyDescent="0.2">
      <c r="A624" s="135"/>
      <c r="B624" s="17"/>
      <c r="C624" s="146"/>
      <c r="D624" s="71"/>
      <c r="E624" s="17"/>
      <c r="F624" s="641"/>
      <c r="G624" s="718"/>
      <c r="H624" s="642"/>
      <c r="I624" s="643"/>
      <c r="J624" s="579"/>
      <c r="K624" s="579"/>
      <c r="L624" s="575"/>
      <c r="M624" s="575"/>
      <c r="N624" s="575"/>
      <c r="O624" s="579"/>
      <c r="P624" s="579"/>
      <c r="Q624" s="575"/>
      <c r="R624" s="575"/>
      <c r="S624" s="575"/>
      <c r="T624" s="575"/>
      <c r="U624" s="579"/>
      <c r="V624" s="575"/>
      <c r="W624" s="575"/>
      <c r="X624" s="575"/>
      <c r="Y624" s="575"/>
      <c r="Z624" s="575"/>
      <c r="AA624" s="579"/>
      <c r="AB624" s="575"/>
      <c r="AC624" s="575"/>
      <c r="AD624" s="575"/>
      <c r="AE624" s="575"/>
      <c r="AF624" s="575"/>
      <c r="AG624" s="579"/>
      <c r="AH624" s="575"/>
      <c r="AI624" s="575"/>
      <c r="AJ624" s="575"/>
      <c r="AK624" s="575"/>
      <c r="AL624" s="575"/>
      <c r="AM624" s="579"/>
      <c r="AN624" s="575"/>
      <c r="AO624" s="575"/>
      <c r="AP624" s="575"/>
      <c r="AQ624" s="575"/>
      <c r="AR624" s="575"/>
      <c r="AS624" s="579"/>
      <c r="AT624" s="575"/>
      <c r="AU624" s="575"/>
      <c r="AV624" s="575"/>
      <c r="AW624" s="575"/>
      <c r="AX624" s="575"/>
      <c r="AY624" s="579"/>
      <c r="AZ624" s="575"/>
      <c r="BA624" s="575"/>
      <c r="BB624" s="575"/>
      <c r="BC624" s="575"/>
      <c r="BD624" s="575"/>
      <c r="BE624" s="579"/>
      <c r="BF624" s="575"/>
      <c r="BG624" s="575"/>
      <c r="BH624" s="575"/>
      <c r="BI624" s="575"/>
      <c r="BJ624" s="575"/>
      <c r="BK624" s="579"/>
      <c r="BL624" s="575"/>
      <c r="BM624" s="575"/>
      <c r="BN624" s="575"/>
      <c r="BO624" s="575"/>
      <c r="BP624" s="575"/>
      <c r="BQ624" s="579"/>
      <c r="BR624" s="575"/>
      <c r="BS624" s="575"/>
      <c r="BT624" s="575"/>
      <c r="BU624" s="575"/>
      <c r="BV624" s="575"/>
      <c r="BW624" s="579"/>
      <c r="BX624" s="267"/>
      <c r="BY624" s="267"/>
      <c r="BZ624" s="267"/>
      <c r="CA624" s="267"/>
      <c r="CB624" s="267"/>
      <c r="CC624" s="241"/>
      <c r="CD624" s="214"/>
      <c r="CE624" s="240"/>
      <c r="CF624" s="240"/>
      <c r="CG624" s="240"/>
      <c r="CH624" s="5"/>
    </row>
    <row r="625" spans="1:86" hidden="1" x14ac:dyDescent="0.2">
      <c r="A625" s="22"/>
      <c r="B625" s="22"/>
      <c r="C625" s="51"/>
      <c r="D625" s="23"/>
      <c r="E625" s="22"/>
      <c r="F625" s="597"/>
      <c r="G625" s="694"/>
      <c r="H625" s="600"/>
      <c r="I625" s="682"/>
      <c r="J625" s="579"/>
      <c r="K625" s="579"/>
      <c r="L625" s="575"/>
      <c r="M625" s="575"/>
      <c r="N625" s="575"/>
      <c r="O625" s="579"/>
      <c r="P625" s="579"/>
      <c r="Q625" s="575"/>
      <c r="R625" s="575"/>
      <c r="S625" s="575"/>
      <c r="T625" s="575"/>
      <c r="U625" s="579"/>
      <c r="V625" s="575"/>
      <c r="W625" s="575"/>
      <c r="X625" s="575"/>
      <c r="Y625" s="575"/>
      <c r="Z625" s="575"/>
      <c r="AA625" s="579"/>
      <c r="AB625" s="575"/>
      <c r="AC625" s="575"/>
      <c r="AD625" s="575"/>
      <c r="AE625" s="575"/>
      <c r="AF625" s="575"/>
      <c r="AG625" s="579"/>
      <c r="AH625" s="575"/>
      <c r="AI625" s="575"/>
      <c r="AJ625" s="575"/>
      <c r="AK625" s="575"/>
      <c r="AL625" s="575"/>
      <c r="AM625" s="579"/>
      <c r="AN625" s="575"/>
      <c r="AO625" s="575"/>
      <c r="AP625" s="575"/>
      <c r="AQ625" s="575"/>
      <c r="AR625" s="575"/>
      <c r="AS625" s="579"/>
      <c r="AT625" s="575"/>
      <c r="AU625" s="575"/>
      <c r="AV625" s="575"/>
      <c r="AW625" s="575"/>
      <c r="AX625" s="575"/>
      <c r="AY625" s="579"/>
      <c r="AZ625" s="575"/>
      <c r="BA625" s="575"/>
      <c r="BB625" s="575"/>
      <c r="BC625" s="575"/>
      <c r="BD625" s="575"/>
      <c r="BE625" s="579"/>
      <c r="BF625" s="575"/>
      <c r="BG625" s="575"/>
      <c r="BH625" s="575"/>
      <c r="BI625" s="575"/>
      <c r="BJ625" s="575"/>
      <c r="BK625" s="579"/>
      <c r="BL625" s="575"/>
      <c r="BM625" s="575"/>
      <c r="BN625" s="575"/>
      <c r="BO625" s="575"/>
      <c r="BP625" s="575"/>
      <c r="BQ625" s="579"/>
      <c r="BR625" s="575"/>
      <c r="BS625" s="575"/>
      <c r="BT625" s="575"/>
      <c r="BU625" s="575"/>
      <c r="BV625" s="575"/>
      <c r="BW625" s="579"/>
      <c r="BX625" s="267"/>
      <c r="BY625" s="267"/>
      <c r="BZ625" s="267"/>
      <c r="CA625" s="267"/>
      <c r="CB625" s="267"/>
      <c r="CC625" s="241"/>
      <c r="CD625" s="214"/>
      <c r="CE625" s="240"/>
      <c r="CF625" s="240"/>
      <c r="CG625" s="240"/>
      <c r="CH625" s="5"/>
    </row>
    <row r="626" spans="1:86" hidden="1" x14ac:dyDescent="0.2">
      <c r="A626" s="22"/>
      <c r="B626" s="22"/>
      <c r="C626" s="51"/>
      <c r="D626" s="23"/>
      <c r="E626" s="22"/>
      <c r="F626" s="597"/>
      <c r="G626" s="694"/>
      <c r="H626" s="600"/>
      <c r="I626" s="682"/>
      <c r="J626" s="579"/>
      <c r="K626" s="579"/>
      <c r="L626" s="575"/>
      <c r="M626" s="575"/>
      <c r="N626" s="575"/>
      <c r="O626" s="579"/>
      <c r="P626" s="579"/>
      <c r="Q626" s="575"/>
      <c r="R626" s="575"/>
      <c r="S626" s="575"/>
      <c r="T626" s="575"/>
      <c r="U626" s="579"/>
      <c r="V626" s="575"/>
      <c r="W626" s="575"/>
      <c r="X626" s="575"/>
      <c r="Y626" s="575"/>
      <c r="Z626" s="575"/>
      <c r="AA626" s="579"/>
      <c r="AB626" s="575"/>
      <c r="AC626" s="575"/>
      <c r="AD626" s="575"/>
      <c r="AE626" s="575"/>
      <c r="AF626" s="575"/>
      <c r="AG626" s="579"/>
      <c r="AH626" s="575"/>
      <c r="AI626" s="575"/>
      <c r="AJ626" s="575"/>
      <c r="AK626" s="575"/>
      <c r="AL626" s="575"/>
      <c r="AM626" s="579"/>
      <c r="AN626" s="575"/>
      <c r="AO626" s="575"/>
      <c r="AP626" s="575"/>
      <c r="AQ626" s="575"/>
      <c r="AR626" s="575"/>
      <c r="AS626" s="579"/>
      <c r="AT626" s="575"/>
      <c r="AU626" s="575"/>
      <c r="AV626" s="575"/>
      <c r="AW626" s="575"/>
      <c r="AX626" s="575"/>
      <c r="AY626" s="579"/>
      <c r="AZ626" s="575"/>
      <c r="BA626" s="575"/>
      <c r="BB626" s="575"/>
      <c r="BC626" s="575"/>
      <c r="BD626" s="575"/>
      <c r="BE626" s="579"/>
      <c r="BF626" s="575"/>
      <c r="BG626" s="575"/>
      <c r="BH626" s="575"/>
      <c r="BI626" s="575"/>
      <c r="BJ626" s="575"/>
      <c r="BK626" s="579"/>
      <c r="BL626" s="575"/>
      <c r="BM626" s="575"/>
      <c r="BN626" s="575"/>
      <c r="BO626" s="575"/>
      <c r="BP626" s="575"/>
      <c r="BQ626" s="579"/>
      <c r="BR626" s="575"/>
      <c r="BS626" s="575"/>
      <c r="BT626" s="575"/>
      <c r="BU626" s="575"/>
      <c r="BV626" s="575"/>
      <c r="BW626" s="579"/>
      <c r="BX626" s="267"/>
      <c r="BY626" s="267"/>
      <c r="BZ626" s="267"/>
      <c r="CA626" s="267"/>
      <c r="CB626" s="267"/>
      <c r="CC626" s="241"/>
      <c r="CD626" s="214"/>
      <c r="CE626" s="240"/>
      <c r="CF626" s="240"/>
      <c r="CG626" s="240"/>
      <c r="CH626" s="5"/>
    </row>
    <row r="627" spans="1:86" hidden="1" x14ac:dyDescent="0.2">
      <c r="A627" s="22"/>
      <c r="B627" s="22"/>
      <c r="C627" s="51"/>
      <c r="D627" s="33"/>
      <c r="E627" s="22"/>
      <c r="F627" s="597"/>
      <c r="G627" s="694"/>
      <c r="H627" s="600"/>
      <c r="I627" s="682"/>
      <c r="J627" s="579"/>
      <c r="K627" s="579"/>
      <c r="L627" s="575"/>
      <c r="M627" s="575"/>
      <c r="N627" s="575"/>
      <c r="O627" s="579"/>
      <c r="P627" s="579"/>
      <c r="Q627" s="575"/>
      <c r="R627" s="575"/>
      <c r="S627" s="575"/>
      <c r="T627" s="575"/>
      <c r="U627" s="579"/>
      <c r="V627" s="575"/>
      <c r="W627" s="575"/>
      <c r="X627" s="575"/>
      <c r="Y627" s="575"/>
      <c r="Z627" s="575"/>
      <c r="AA627" s="579"/>
      <c r="AB627" s="575"/>
      <c r="AC627" s="575"/>
      <c r="AD627" s="575"/>
      <c r="AE627" s="575"/>
      <c r="AF627" s="575"/>
      <c r="AG627" s="579"/>
      <c r="AH627" s="575"/>
      <c r="AI627" s="575"/>
      <c r="AJ627" s="575"/>
      <c r="AK627" s="575"/>
      <c r="AL627" s="575"/>
      <c r="AM627" s="579"/>
      <c r="AN627" s="575"/>
      <c r="AO627" s="575"/>
      <c r="AP627" s="575"/>
      <c r="AQ627" s="575"/>
      <c r="AR627" s="575"/>
      <c r="AS627" s="579"/>
      <c r="AT627" s="575"/>
      <c r="AU627" s="575"/>
      <c r="AV627" s="575"/>
      <c r="AW627" s="575"/>
      <c r="AX627" s="575"/>
      <c r="AY627" s="579"/>
      <c r="AZ627" s="575"/>
      <c r="BA627" s="575"/>
      <c r="BB627" s="575"/>
      <c r="BC627" s="575"/>
      <c r="BD627" s="575"/>
      <c r="BE627" s="579"/>
      <c r="BF627" s="575"/>
      <c r="BG627" s="575"/>
      <c r="BH627" s="575"/>
      <c r="BI627" s="575"/>
      <c r="BJ627" s="575"/>
      <c r="BK627" s="579"/>
      <c r="BL627" s="575"/>
      <c r="BM627" s="575"/>
      <c r="BN627" s="575"/>
      <c r="BO627" s="575"/>
      <c r="BP627" s="575"/>
      <c r="BQ627" s="579"/>
      <c r="BR627" s="575"/>
      <c r="BS627" s="575"/>
      <c r="BT627" s="575"/>
      <c r="BU627" s="575"/>
      <c r="BV627" s="575"/>
      <c r="BW627" s="579"/>
      <c r="BX627" s="267"/>
      <c r="BY627" s="267"/>
      <c r="BZ627" s="267"/>
      <c r="CA627" s="267"/>
      <c r="CB627" s="267"/>
      <c r="CC627" s="241"/>
      <c r="CD627" s="214"/>
      <c r="CE627" s="240"/>
      <c r="CF627" s="240"/>
      <c r="CG627" s="240"/>
      <c r="CH627" s="5"/>
    </row>
    <row r="628" spans="1:86" hidden="1" x14ac:dyDescent="0.2">
      <c r="A628" s="22"/>
      <c r="B628" s="22"/>
      <c r="C628" s="51"/>
      <c r="D628" s="33"/>
      <c r="E628" s="22"/>
      <c r="F628" s="597"/>
      <c r="G628" s="694"/>
      <c r="H628" s="645"/>
      <c r="I628" s="624"/>
      <c r="J628" s="579"/>
      <c r="K628" s="579"/>
      <c r="L628" s="575"/>
      <c r="M628" s="575"/>
      <c r="N628" s="575"/>
      <c r="O628" s="579"/>
      <c r="P628" s="579"/>
      <c r="Q628" s="575"/>
      <c r="R628" s="575"/>
      <c r="S628" s="575"/>
      <c r="T628" s="575"/>
      <c r="U628" s="579"/>
      <c r="V628" s="575"/>
      <c r="W628" s="575"/>
      <c r="X628" s="575"/>
      <c r="Y628" s="575"/>
      <c r="Z628" s="575"/>
      <c r="AA628" s="579"/>
      <c r="AB628" s="575"/>
      <c r="AC628" s="575"/>
      <c r="AD628" s="575"/>
      <c r="AE628" s="575"/>
      <c r="AF628" s="575"/>
      <c r="AG628" s="579"/>
      <c r="AH628" s="575"/>
      <c r="AI628" s="575"/>
      <c r="AJ628" s="575"/>
      <c r="AK628" s="575"/>
      <c r="AL628" s="575"/>
      <c r="AM628" s="579"/>
      <c r="AN628" s="575"/>
      <c r="AO628" s="575"/>
      <c r="AP628" s="575"/>
      <c r="AQ628" s="575"/>
      <c r="AR628" s="575"/>
      <c r="AS628" s="579"/>
      <c r="AT628" s="575"/>
      <c r="AU628" s="575"/>
      <c r="AV628" s="575"/>
      <c r="AW628" s="575"/>
      <c r="AX628" s="575"/>
      <c r="AY628" s="579"/>
      <c r="AZ628" s="575"/>
      <c r="BA628" s="575"/>
      <c r="BB628" s="575"/>
      <c r="BC628" s="575"/>
      <c r="BD628" s="575"/>
      <c r="BE628" s="579"/>
      <c r="BF628" s="575"/>
      <c r="BG628" s="575"/>
      <c r="BH628" s="575"/>
      <c r="BI628" s="575"/>
      <c r="BJ628" s="575"/>
      <c r="BK628" s="579"/>
      <c r="BL628" s="575"/>
      <c r="BM628" s="575"/>
      <c r="BN628" s="575"/>
      <c r="BO628" s="575"/>
      <c r="BP628" s="575"/>
      <c r="BQ628" s="579"/>
      <c r="BR628" s="575"/>
      <c r="BS628" s="575"/>
      <c r="BT628" s="575"/>
      <c r="BU628" s="575"/>
      <c r="BV628" s="575"/>
      <c r="BW628" s="579"/>
      <c r="BX628" s="267"/>
      <c r="BY628" s="267"/>
      <c r="BZ628" s="267"/>
      <c r="CA628" s="267"/>
      <c r="CB628" s="267"/>
      <c r="CC628" s="241"/>
      <c r="CD628" s="214"/>
      <c r="CE628" s="240"/>
      <c r="CF628" s="240"/>
      <c r="CG628" s="240"/>
      <c r="CH628" s="5"/>
    </row>
    <row r="629" spans="1:86" hidden="1" x14ac:dyDescent="0.2">
      <c r="A629" s="22"/>
      <c r="B629" s="22"/>
      <c r="C629" s="22"/>
      <c r="D629" s="34"/>
      <c r="E629" s="22"/>
      <c r="F629" s="607"/>
      <c r="G629" s="620"/>
      <c r="H629" s="609"/>
      <c r="I629" s="601"/>
      <c r="J629" s="579"/>
      <c r="K629" s="579"/>
      <c r="L629" s="575"/>
      <c r="M629" s="575"/>
      <c r="N629" s="579"/>
      <c r="O629" s="579"/>
      <c r="P629" s="579"/>
      <c r="Q629" s="575"/>
      <c r="R629" s="579"/>
      <c r="S629" s="575"/>
      <c r="T629" s="579"/>
      <c r="U629" s="579"/>
      <c r="V629" s="579"/>
      <c r="W629" s="575"/>
      <c r="X629" s="579"/>
      <c r="Y629" s="575"/>
      <c r="Z629" s="579"/>
      <c r="AA629" s="579"/>
      <c r="AB629" s="579"/>
      <c r="AC629" s="575"/>
      <c r="AD629" s="579"/>
      <c r="AE629" s="575"/>
      <c r="AF629" s="579"/>
      <c r="AG629" s="579"/>
      <c r="AH629" s="579"/>
      <c r="AI629" s="575"/>
      <c r="AJ629" s="579"/>
      <c r="AK629" s="575"/>
      <c r="AL629" s="579"/>
      <c r="AM629" s="579"/>
      <c r="AN629" s="579"/>
      <c r="AO629" s="575"/>
      <c r="AP629" s="579"/>
      <c r="AQ629" s="575"/>
      <c r="AR629" s="579"/>
      <c r="AS629" s="579"/>
      <c r="AT629" s="579"/>
      <c r="AU629" s="575"/>
      <c r="AV629" s="579"/>
      <c r="AW629" s="575"/>
      <c r="AX629" s="579"/>
      <c r="AY629" s="579"/>
      <c r="AZ629" s="579"/>
      <c r="BA629" s="575"/>
      <c r="BB629" s="579"/>
      <c r="BC629" s="575"/>
      <c r="BD629" s="579"/>
      <c r="BE629" s="579"/>
      <c r="BF629" s="579"/>
      <c r="BG629" s="575"/>
      <c r="BH629" s="579"/>
      <c r="BI629" s="575"/>
      <c r="BJ629" s="579"/>
      <c r="BK629" s="579"/>
      <c r="BL629" s="579"/>
      <c r="BM629" s="575"/>
      <c r="BN629" s="579"/>
      <c r="BO629" s="575"/>
      <c r="BP629" s="579"/>
      <c r="BQ629" s="579"/>
      <c r="BR629" s="579"/>
      <c r="BS629" s="575"/>
      <c r="BT629" s="579"/>
      <c r="BU629" s="575"/>
      <c r="BV629" s="579"/>
      <c r="BW629" s="579"/>
      <c r="BX629" s="268"/>
      <c r="BY629" s="267"/>
      <c r="BZ629" s="268"/>
      <c r="CA629" s="267"/>
      <c r="CB629" s="268"/>
      <c r="CC629" s="241"/>
      <c r="CD629" s="214"/>
      <c r="CE629" s="240"/>
      <c r="CF629" s="240"/>
      <c r="CG629" s="241"/>
      <c r="CH629" s="5"/>
    </row>
    <row r="630" spans="1:86" hidden="1" x14ac:dyDescent="0.2">
      <c r="A630" s="105"/>
      <c r="B630" s="105"/>
      <c r="C630" s="105"/>
      <c r="D630" s="106"/>
      <c r="E630" s="105"/>
      <c r="F630" s="677"/>
      <c r="G630" s="678"/>
      <c r="H630" s="661"/>
      <c r="I630" s="629"/>
      <c r="J630" s="629"/>
      <c r="K630" s="629"/>
      <c r="L630" s="629"/>
      <c r="M630" s="629"/>
      <c r="N630" s="629"/>
      <c r="O630" s="629"/>
      <c r="P630" s="629"/>
      <c r="Q630" s="629"/>
      <c r="R630" s="629"/>
      <c r="S630" s="629"/>
      <c r="T630" s="629"/>
      <c r="U630" s="629"/>
      <c r="V630" s="629"/>
      <c r="W630" s="629"/>
      <c r="X630" s="629"/>
      <c r="Y630" s="629"/>
      <c r="Z630" s="629"/>
      <c r="AA630" s="629"/>
      <c r="AB630" s="629"/>
      <c r="AC630" s="629"/>
      <c r="AD630" s="629"/>
      <c r="AE630" s="629"/>
      <c r="AF630" s="629"/>
      <c r="AG630" s="629"/>
      <c r="AH630" s="629"/>
      <c r="AI630" s="629"/>
      <c r="AJ630" s="629"/>
      <c r="AK630" s="629"/>
      <c r="AL630" s="629"/>
      <c r="AM630" s="629"/>
      <c r="AN630" s="629"/>
      <c r="AO630" s="629"/>
      <c r="AP630" s="629"/>
      <c r="AQ630" s="629"/>
      <c r="AR630" s="629"/>
      <c r="AS630" s="629"/>
      <c r="AT630" s="629"/>
      <c r="AU630" s="629"/>
      <c r="AV630" s="629"/>
      <c r="AW630" s="629"/>
      <c r="AX630" s="629"/>
      <c r="AY630" s="629"/>
      <c r="AZ630" s="629"/>
      <c r="BA630" s="629"/>
      <c r="BB630" s="629"/>
      <c r="BC630" s="629"/>
      <c r="BD630" s="629"/>
      <c r="BE630" s="629"/>
      <c r="BF630" s="629"/>
      <c r="BG630" s="629"/>
      <c r="BH630" s="629"/>
      <c r="BI630" s="629"/>
      <c r="BJ630" s="629"/>
      <c r="BK630" s="629"/>
      <c r="BL630" s="629"/>
      <c r="BM630" s="629"/>
      <c r="BN630" s="629"/>
      <c r="BO630" s="629"/>
      <c r="BP630" s="629"/>
      <c r="BQ630" s="629"/>
      <c r="BR630" s="629"/>
      <c r="BS630" s="629"/>
      <c r="BT630" s="629"/>
      <c r="BU630" s="629"/>
      <c r="BV630" s="629"/>
      <c r="BW630" s="629"/>
      <c r="BX630" s="269"/>
      <c r="BY630" s="269"/>
      <c r="BZ630" s="269"/>
      <c r="CA630" s="269"/>
      <c r="CB630" s="269"/>
      <c r="CC630" s="242"/>
      <c r="CD630" s="215"/>
      <c r="CE630" s="242"/>
      <c r="CF630" s="242"/>
      <c r="CG630" s="242"/>
      <c r="CH630" s="5"/>
    </row>
    <row r="631" spans="1:86" hidden="1" x14ac:dyDescent="0.2">
      <c r="A631" s="151"/>
      <c r="B631" s="151"/>
      <c r="C631" s="151"/>
      <c r="D631" s="106"/>
      <c r="E631" s="151"/>
      <c r="F631" s="676"/>
      <c r="G631" s="703"/>
      <c r="H631" s="631"/>
      <c r="I631" s="704"/>
      <c r="J631" s="579"/>
      <c r="K631" s="579"/>
      <c r="L631" s="575"/>
      <c r="M631" s="575"/>
      <c r="N631" s="575"/>
      <c r="O631" s="579"/>
      <c r="P631" s="579"/>
      <c r="Q631" s="575"/>
      <c r="R631" s="575"/>
      <c r="S631" s="575"/>
      <c r="T631" s="575"/>
      <c r="U631" s="579"/>
      <c r="V631" s="575"/>
      <c r="W631" s="575"/>
      <c r="X631" s="575"/>
      <c r="Y631" s="575"/>
      <c r="Z631" s="575"/>
      <c r="AA631" s="579"/>
      <c r="AB631" s="575"/>
      <c r="AC631" s="575"/>
      <c r="AD631" s="575"/>
      <c r="AE631" s="575"/>
      <c r="AF631" s="575"/>
      <c r="AG631" s="579"/>
      <c r="AH631" s="575"/>
      <c r="AI631" s="575"/>
      <c r="AJ631" s="575"/>
      <c r="AK631" s="575"/>
      <c r="AL631" s="575"/>
      <c r="AM631" s="579"/>
      <c r="AN631" s="575"/>
      <c r="AO631" s="575"/>
      <c r="AP631" s="575"/>
      <c r="AQ631" s="575"/>
      <c r="AR631" s="575"/>
      <c r="AS631" s="579"/>
      <c r="AT631" s="575"/>
      <c r="AU631" s="575"/>
      <c r="AV631" s="575"/>
      <c r="AW631" s="575"/>
      <c r="AX631" s="575"/>
      <c r="AY631" s="579"/>
      <c r="AZ631" s="575"/>
      <c r="BA631" s="575"/>
      <c r="BB631" s="575"/>
      <c r="BC631" s="575"/>
      <c r="BD631" s="575"/>
      <c r="BE631" s="579"/>
      <c r="BF631" s="575"/>
      <c r="BG631" s="575"/>
      <c r="BH631" s="575"/>
      <c r="BI631" s="575"/>
      <c r="BJ631" s="575"/>
      <c r="BK631" s="579"/>
      <c r="BL631" s="575"/>
      <c r="BM631" s="575"/>
      <c r="BN631" s="575"/>
      <c r="BO631" s="575"/>
      <c r="BP631" s="575"/>
      <c r="BQ631" s="579"/>
      <c r="BR631" s="575"/>
      <c r="BS631" s="575"/>
      <c r="BT631" s="575"/>
      <c r="BU631" s="575"/>
      <c r="BV631" s="575"/>
      <c r="BW631" s="579"/>
      <c r="BX631" s="267"/>
      <c r="BY631" s="267"/>
      <c r="BZ631" s="267"/>
      <c r="CA631" s="267"/>
      <c r="CB631" s="267"/>
      <c r="CC631" s="241"/>
      <c r="CD631" s="214"/>
      <c r="CE631" s="240"/>
      <c r="CF631" s="240"/>
      <c r="CG631" s="240"/>
      <c r="CH631" s="5"/>
    </row>
    <row r="632" spans="1:86" hidden="1" x14ac:dyDescent="0.2">
      <c r="A632" s="141"/>
      <c r="B632" s="141"/>
      <c r="C632" s="141"/>
      <c r="D632" s="142"/>
      <c r="E632" s="141"/>
      <c r="F632" s="712"/>
      <c r="G632" s="679"/>
      <c r="H632" s="635"/>
      <c r="I632" s="636"/>
      <c r="J632" s="579"/>
      <c r="K632" s="579"/>
      <c r="L632" s="575"/>
      <c r="M632" s="575"/>
      <c r="N632" s="575"/>
      <c r="O632" s="579"/>
      <c r="P632" s="579"/>
      <c r="Q632" s="575"/>
      <c r="R632" s="575"/>
      <c r="S632" s="575"/>
      <c r="T632" s="575"/>
      <c r="U632" s="579"/>
      <c r="V632" s="575"/>
      <c r="W632" s="575"/>
      <c r="X632" s="575"/>
      <c r="Y632" s="575"/>
      <c r="Z632" s="575"/>
      <c r="AA632" s="579"/>
      <c r="AB632" s="575"/>
      <c r="AC632" s="575"/>
      <c r="AD632" s="575"/>
      <c r="AE632" s="575"/>
      <c r="AF632" s="575"/>
      <c r="AG632" s="579"/>
      <c r="AH632" s="575"/>
      <c r="AI632" s="575"/>
      <c r="AJ632" s="575"/>
      <c r="AK632" s="575"/>
      <c r="AL632" s="575"/>
      <c r="AM632" s="579"/>
      <c r="AN632" s="575"/>
      <c r="AO632" s="575"/>
      <c r="AP632" s="575"/>
      <c r="AQ632" s="575"/>
      <c r="AR632" s="575"/>
      <c r="AS632" s="579"/>
      <c r="AT632" s="575"/>
      <c r="AU632" s="575"/>
      <c r="AV632" s="575"/>
      <c r="AW632" s="575"/>
      <c r="AX632" s="575"/>
      <c r="AY632" s="579"/>
      <c r="AZ632" s="575"/>
      <c r="BA632" s="575"/>
      <c r="BB632" s="575"/>
      <c r="BC632" s="575"/>
      <c r="BD632" s="575"/>
      <c r="BE632" s="579"/>
      <c r="BF632" s="575"/>
      <c r="BG632" s="575"/>
      <c r="BH632" s="575"/>
      <c r="BI632" s="575"/>
      <c r="BJ632" s="575"/>
      <c r="BK632" s="579"/>
      <c r="BL632" s="575"/>
      <c r="BM632" s="575"/>
      <c r="BN632" s="575"/>
      <c r="BO632" s="575"/>
      <c r="BP632" s="575"/>
      <c r="BQ632" s="579"/>
      <c r="BR632" s="575"/>
      <c r="BS632" s="575"/>
      <c r="BT632" s="575"/>
      <c r="BU632" s="575"/>
      <c r="BV632" s="575"/>
      <c r="BW632" s="579"/>
      <c r="BX632" s="267"/>
      <c r="BY632" s="267"/>
      <c r="BZ632" s="267"/>
      <c r="CA632" s="267"/>
      <c r="CB632" s="267"/>
      <c r="CC632" s="241"/>
      <c r="CD632" s="214"/>
      <c r="CE632" s="240"/>
      <c r="CF632" s="240"/>
      <c r="CG632" s="240"/>
      <c r="CH632" s="5"/>
    </row>
    <row r="633" spans="1:86" hidden="1" x14ac:dyDescent="0.2">
      <c r="A633" s="141"/>
      <c r="B633" s="141"/>
      <c r="C633" s="141"/>
      <c r="D633" s="142"/>
      <c r="E633" s="141"/>
      <c r="F633" s="712"/>
      <c r="G633" s="679"/>
      <c r="H633" s="635"/>
      <c r="I633" s="636"/>
      <c r="J633" s="579"/>
      <c r="K633" s="579"/>
      <c r="L633" s="575"/>
      <c r="M633" s="575"/>
      <c r="N633" s="575"/>
      <c r="O633" s="579"/>
      <c r="P633" s="579"/>
      <c r="Q633" s="575"/>
      <c r="R633" s="575"/>
      <c r="S633" s="575"/>
      <c r="T633" s="575"/>
      <c r="U633" s="579"/>
      <c r="V633" s="575"/>
      <c r="W633" s="575"/>
      <c r="X633" s="575"/>
      <c r="Y633" s="575"/>
      <c r="Z633" s="575"/>
      <c r="AA633" s="579"/>
      <c r="AB633" s="575"/>
      <c r="AC633" s="575"/>
      <c r="AD633" s="575"/>
      <c r="AE633" s="575"/>
      <c r="AF633" s="575"/>
      <c r="AG633" s="579"/>
      <c r="AH633" s="575"/>
      <c r="AI633" s="575"/>
      <c r="AJ633" s="575"/>
      <c r="AK633" s="575"/>
      <c r="AL633" s="575"/>
      <c r="AM633" s="579"/>
      <c r="AN633" s="575"/>
      <c r="AO633" s="575"/>
      <c r="AP633" s="575"/>
      <c r="AQ633" s="575"/>
      <c r="AR633" s="575"/>
      <c r="AS633" s="579"/>
      <c r="AT633" s="575"/>
      <c r="AU633" s="575"/>
      <c r="AV633" s="575"/>
      <c r="AW633" s="575"/>
      <c r="AX633" s="575"/>
      <c r="AY633" s="579"/>
      <c r="AZ633" s="575"/>
      <c r="BA633" s="575"/>
      <c r="BB633" s="575"/>
      <c r="BC633" s="575"/>
      <c r="BD633" s="575"/>
      <c r="BE633" s="579"/>
      <c r="BF633" s="575"/>
      <c r="BG633" s="575"/>
      <c r="BH633" s="575"/>
      <c r="BI633" s="575"/>
      <c r="BJ633" s="575"/>
      <c r="BK633" s="579"/>
      <c r="BL633" s="575"/>
      <c r="BM633" s="575"/>
      <c r="BN633" s="575"/>
      <c r="BO633" s="575"/>
      <c r="BP633" s="575"/>
      <c r="BQ633" s="579"/>
      <c r="BR633" s="575"/>
      <c r="BS633" s="575"/>
      <c r="BT633" s="575"/>
      <c r="BU633" s="575"/>
      <c r="BV633" s="575"/>
      <c r="BW633" s="579"/>
      <c r="BX633" s="267"/>
      <c r="BY633" s="267"/>
      <c r="BZ633" s="267"/>
      <c r="CA633" s="267"/>
      <c r="CB633" s="267"/>
      <c r="CC633" s="241"/>
      <c r="CD633" s="214"/>
      <c r="CE633" s="240"/>
      <c r="CF633" s="240"/>
      <c r="CG633" s="240"/>
      <c r="CH633" s="5"/>
    </row>
    <row r="634" spans="1:86" hidden="1" x14ac:dyDescent="0.2">
      <c r="A634" s="141"/>
      <c r="B634" s="141"/>
      <c r="C634" s="141"/>
      <c r="D634" s="142"/>
      <c r="E634" s="141"/>
      <c r="F634" s="712"/>
      <c r="G634" s="679"/>
      <c r="H634" s="635"/>
      <c r="I634" s="636"/>
      <c r="J634" s="579"/>
      <c r="K634" s="579"/>
      <c r="L634" s="575"/>
      <c r="M634" s="575"/>
      <c r="N634" s="575"/>
      <c r="O634" s="579"/>
      <c r="P634" s="579"/>
      <c r="Q634" s="575"/>
      <c r="R634" s="575"/>
      <c r="S634" s="575"/>
      <c r="T634" s="575"/>
      <c r="U634" s="579"/>
      <c r="V634" s="575"/>
      <c r="W634" s="575"/>
      <c r="X634" s="575"/>
      <c r="Y634" s="575"/>
      <c r="Z634" s="575"/>
      <c r="AA634" s="579"/>
      <c r="AB634" s="575"/>
      <c r="AC634" s="575"/>
      <c r="AD634" s="575"/>
      <c r="AE634" s="575"/>
      <c r="AF634" s="575"/>
      <c r="AG634" s="579"/>
      <c r="AH634" s="575"/>
      <c r="AI634" s="575"/>
      <c r="AJ634" s="575"/>
      <c r="AK634" s="575"/>
      <c r="AL634" s="575"/>
      <c r="AM634" s="579"/>
      <c r="AN634" s="575"/>
      <c r="AO634" s="575"/>
      <c r="AP634" s="575"/>
      <c r="AQ634" s="575"/>
      <c r="AR634" s="575"/>
      <c r="AS634" s="579"/>
      <c r="AT634" s="575"/>
      <c r="AU634" s="575"/>
      <c r="AV634" s="575"/>
      <c r="AW634" s="575"/>
      <c r="AX634" s="575"/>
      <c r="AY634" s="579"/>
      <c r="AZ634" s="575"/>
      <c r="BA634" s="575"/>
      <c r="BB634" s="575"/>
      <c r="BC634" s="575"/>
      <c r="BD634" s="575"/>
      <c r="BE634" s="579"/>
      <c r="BF634" s="575"/>
      <c r="BG634" s="575"/>
      <c r="BH634" s="575"/>
      <c r="BI634" s="575"/>
      <c r="BJ634" s="575"/>
      <c r="BK634" s="579"/>
      <c r="BL634" s="575"/>
      <c r="BM634" s="575"/>
      <c r="BN634" s="575"/>
      <c r="BO634" s="575"/>
      <c r="BP634" s="575"/>
      <c r="BQ634" s="579"/>
      <c r="BR634" s="575"/>
      <c r="BS634" s="575"/>
      <c r="BT634" s="575"/>
      <c r="BU634" s="575"/>
      <c r="BV634" s="575"/>
      <c r="BW634" s="579"/>
      <c r="BX634" s="267"/>
      <c r="BY634" s="267"/>
      <c r="BZ634" s="267"/>
      <c r="CA634" s="267"/>
      <c r="CB634" s="267"/>
      <c r="CC634" s="241"/>
      <c r="CD634" s="214"/>
      <c r="CE634" s="240"/>
      <c r="CF634" s="240"/>
      <c r="CG634" s="240"/>
      <c r="CH634" s="5"/>
    </row>
    <row r="635" spans="1:86" hidden="1" x14ac:dyDescent="0.2">
      <c r="A635" s="141"/>
      <c r="B635" s="141"/>
      <c r="C635" s="141"/>
      <c r="D635" s="142"/>
      <c r="E635" s="141"/>
      <c r="F635" s="712"/>
      <c r="G635" s="679"/>
      <c r="H635" s="639"/>
      <c r="I635" s="636"/>
      <c r="J635" s="579"/>
      <c r="K635" s="579"/>
      <c r="L635" s="575"/>
      <c r="M635" s="575"/>
      <c r="N635" s="575"/>
      <c r="O635" s="579"/>
      <c r="P635" s="579"/>
      <c r="Q635" s="575"/>
      <c r="R635" s="575"/>
      <c r="S635" s="575"/>
      <c r="T635" s="575"/>
      <c r="U635" s="579"/>
      <c r="V635" s="575"/>
      <c r="W635" s="575"/>
      <c r="X635" s="575"/>
      <c r="Y635" s="575"/>
      <c r="Z635" s="575"/>
      <c r="AA635" s="579"/>
      <c r="AB635" s="575"/>
      <c r="AC635" s="575"/>
      <c r="AD635" s="575"/>
      <c r="AE635" s="575"/>
      <c r="AF635" s="575"/>
      <c r="AG635" s="579"/>
      <c r="AH635" s="575"/>
      <c r="AI635" s="575"/>
      <c r="AJ635" s="575"/>
      <c r="AK635" s="575"/>
      <c r="AL635" s="575"/>
      <c r="AM635" s="579"/>
      <c r="AN635" s="575"/>
      <c r="AO635" s="575"/>
      <c r="AP635" s="575"/>
      <c r="AQ635" s="575"/>
      <c r="AR635" s="575"/>
      <c r="AS635" s="579"/>
      <c r="AT635" s="575"/>
      <c r="AU635" s="575"/>
      <c r="AV635" s="575"/>
      <c r="AW635" s="575"/>
      <c r="AX635" s="575"/>
      <c r="AY635" s="579"/>
      <c r="AZ635" s="575"/>
      <c r="BA635" s="575"/>
      <c r="BB635" s="575"/>
      <c r="BC635" s="575"/>
      <c r="BD635" s="575"/>
      <c r="BE635" s="579"/>
      <c r="BF635" s="575"/>
      <c r="BG635" s="575"/>
      <c r="BH635" s="575"/>
      <c r="BI635" s="575"/>
      <c r="BJ635" s="575"/>
      <c r="BK635" s="579"/>
      <c r="BL635" s="575"/>
      <c r="BM635" s="575"/>
      <c r="BN635" s="575"/>
      <c r="BO635" s="575"/>
      <c r="BP635" s="575"/>
      <c r="BQ635" s="579"/>
      <c r="BR635" s="575"/>
      <c r="BS635" s="575"/>
      <c r="BT635" s="575"/>
      <c r="BU635" s="575"/>
      <c r="BV635" s="575"/>
      <c r="BW635" s="579"/>
      <c r="BX635" s="267"/>
      <c r="BY635" s="267"/>
      <c r="BZ635" s="267"/>
      <c r="CA635" s="267"/>
      <c r="CB635" s="267"/>
      <c r="CC635" s="241"/>
      <c r="CD635" s="214"/>
      <c r="CE635" s="240"/>
      <c r="CF635" s="240"/>
      <c r="CG635" s="240"/>
      <c r="CH635" s="5"/>
    </row>
    <row r="636" spans="1:86" hidden="1" x14ac:dyDescent="0.2">
      <c r="A636" s="141"/>
      <c r="B636" s="141"/>
      <c r="C636" s="141"/>
      <c r="D636" s="142"/>
      <c r="E636" s="141"/>
      <c r="F636" s="712"/>
      <c r="G636" s="679"/>
      <c r="H636" s="639"/>
      <c r="I636" s="636"/>
      <c r="J636" s="579"/>
      <c r="K636" s="579"/>
      <c r="L636" s="575"/>
      <c r="M636" s="575"/>
      <c r="N636" s="575"/>
      <c r="O636" s="579"/>
      <c r="P636" s="579"/>
      <c r="Q636" s="575"/>
      <c r="R636" s="575"/>
      <c r="S636" s="575"/>
      <c r="T636" s="575"/>
      <c r="U636" s="579"/>
      <c r="V636" s="575"/>
      <c r="W636" s="575"/>
      <c r="X636" s="575"/>
      <c r="Y636" s="575"/>
      <c r="Z636" s="575"/>
      <c r="AA636" s="579"/>
      <c r="AB636" s="575"/>
      <c r="AC636" s="575"/>
      <c r="AD636" s="575"/>
      <c r="AE636" s="575"/>
      <c r="AF636" s="575"/>
      <c r="AG636" s="579"/>
      <c r="AH636" s="575"/>
      <c r="AI636" s="575"/>
      <c r="AJ636" s="575"/>
      <c r="AK636" s="575"/>
      <c r="AL636" s="575"/>
      <c r="AM636" s="579"/>
      <c r="AN636" s="575"/>
      <c r="AO636" s="575"/>
      <c r="AP636" s="575"/>
      <c r="AQ636" s="575"/>
      <c r="AR636" s="575"/>
      <c r="AS636" s="579"/>
      <c r="AT636" s="575"/>
      <c r="AU636" s="575"/>
      <c r="AV636" s="575"/>
      <c r="AW636" s="575"/>
      <c r="AX636" s="575"/>
      <c r="AY636" s="579"/>
      <c r="AZ636" s="575"/>
      <c r="BA636" s="575"/>
      <c r="BB636" s="575"/>
      <c r="BC636" s="575"/>
      <c r="BD636" s="575"/>
      <c r="BE636" s="579"/>
      <c r="BF636" s="575"/>
      <c r="BG636" s="575"/>
      <c r="BH636" s="575"/>
      <c r="BI636" s="575"/>
      <c r="BJ636" s="575"/>
      <c r="BK636" s="579"/>
      <c r="BL636" s="575"/>
      <c r="BM636" s="575"/>
      <c r="BN636" s="575"/>
      <c r="BO636" s="575"/>
      <c r="BP636" s="575"/>
      <c r="BQ636" s="579"/>
      <c r="BR636" s="575"/>
      <c r="BS636" s="575"/>
      <c r="BT636" s="575"/>
      <c r="BU636" s="575"/>
      <c r="BV636" s="575"/>
      <c r="BW636" s="579"/>
      <c r="BX636" s="267"/>
      <c r="BY636" s="267"/>
      <c r="BZ636" s="267"/>
      <c r="CA636" s="267"/>
      <c r="CB636" s="267"/>
      <c r="CC636" s="241"/>
      <c r="CD636" s="214"/>
      <c r="CE636" s="240"/>
      <c r="CF636" s="240"/>
      <c r="CG636" s="240"/>
      <c r="CH636" s="5"/>
    </row>
    <row r="637" spans="1:86" hidden="1" x14ac:dyDescent="0.2">
      <c r="A637" s="141"/>
      <c r="B637" s="141"/>
      <c r="C637" s="141"/>
      <c r="D637" s="142"/>
      <c r="E637" s="141"/>
      <c r="F637" s="712"/>
      <c r="G637" s="679"/>
      <c r="H637" s="635"/>
      <c r="I637" s="636"/>
      <c r="J637" s="579"/>
      <c r="K637" s="579"/>
      <c r="L637" s="575"/>
      <c r="M637" s="575"/>
      <c r="N637" s="575"/>
      <c r="O637" s="579"/>
      <c r="P637" s="579"/>
      <c r="Q637" s="575"/>
      <c r="R637" s="575"/>
      <c r="S637" s="575"/>
      <c r="T637" s="575"/>
      <c r="U637" s="579"/>
      <c r="V637" s="575"/>
      <c r="W637" s="575"/>
      <c r="X637" s="575"/>
      <c r="Y637" s="575"/>
      <c r="Z637" s="575"/>
      <c r="AA637" s="579"/>
      <c r="AB637" s="575"/>
      <c r="AC637" s="575"/>
      <c r="AD637" s="575"/>
      <c r="AE637" s="575"/>
      <c r="AF637" s="575"/>
      <c r="AG637" s="579"/>
      <c r="AH637" s="575"/>
      <c r="AI637" s="575"/>
      <c r="AJ637" s="575"/>
      <c r="AK637" s="575"/>
      <c r="AL637" s="575"/>
      <c r="AM637" s="579"/>
      <c r="AN637" s="575"/>
      <c r="AO637" s="575"/>
      <c r="AP637" s="575"/>
      <c r="AQ637" s="575"/>
      <c r="AR637" s="575"/>
      <c r="AS637" s="579"/>
      <c r="AT637" s="575"/>
      <c r="AU637" s="575"/>
      <c r="AV637" s="575"/>
      <c r="AW637" s="575"/>
      <c r="AX637" s="575"/>
      <c r="AY637" s="579"/>
      <c r="AZ637" s="575"/>
      <c r="BA637" s="575"/>
      <c r="BB637" s="575"/>
      <c r="BC637" s="575"/>
      <c r="BD637" s="575"/>
      <c r="BE637" s="579"/>
      <c r="BF637" s="575"/>
      <c r="BG637" s="575"/>
      <c r="BH637" s="575"/>
      <c r="BI637" s="575"/>
      <c r="BJ637" s="575"/>
      <c r="BK637" s="579"/>
      <c r="BL637" s="575"/>
      <c r="BM637" s="575"/>
      <c r="BN637" s="575"/>
      <c r="BO637" s="575"/>
      <c r="BP637" s="575"/>
      <c r="BQ637" s="579"/>
      <c r="BR637" s="575"/>
      <c r="BS637" s="575"/>
      <c r="BT637" s="575"/>
      <c r="BU637" s="575"/>
      <c r="BV637" s="575"/>
      <c r="BW637" s="579"/>
      <c r="BX637" s="267"/>
      <c r="BY637" s="267"/>
      <c r="BZ637" s="267"/>
      <c r="CA637" s="267"/>
      <c r="CB637" s="267"/>
      <c r="CC637" s="241"/>
      <c r="CD637" s="214"/>
      <c r="CE637" s="240"/>
      <c r="CF637" s="240"/>
      <c r="CG637" s="240"/>
      <c r="CH637" s="5"/>
    </row>
    <row r="638" spans="1:86" hidden="1" x14ac:dyDescent="0.2">
      <c r="A638" s="141"/>
      <c r="B638" s="141"/>
      <c r="C638" s="141"/>
      <c r="D638" s="142"/>
      <c r="E638" s="141"/>
      <c r="F638" s="712"/>
      <c r="G638" s="679"/>
      <c r="H638" s="635"/>
      <c r="I638" s="636"/>
      <c r="J638" s="579"/>
      <c r="K638" s="579"/>
      <c r="L638" s="575"/>
      <c r="M638" s="575"/>
      <c r="N638" s="575"/>
      <c r="O638" s="579"/>
      <c r="P638" s="579"/>
      <c r="Q638" s="575"/>
      <c r="R638" s="575"/>
      <c r="S638" s="575"/>
      <c r="T638" s="575"/>
      <c r="U638" s="579"/>
      <c r="V638" s="575"/>
      <c r="W638" s="575"/>
      <c r="X638" s="575"/>
      <c r="Y638" s="575"/>
      <c r="Z638" s="575"/>
      <c r="AA638" s="579"/>
      <c r="AB638" s="575"/>
      <c r="AC638" s="575"/>
      <c r="AD638" s="575"/>
      <c r="AE638" s="575"/>
      <c r="AF638" s="575"/>
      <c r="AG638" s="579"/>
      <c r="AH638" s="575"/>
      <c r="AI638" s="575"/>
      <c r="AJ638" s="575"/>
      <c r="AK638" s="575"/>
      <c r="AL638" s="575"/>
      <c r="AM638" s="579"/>
      <c r="AN638" s="575"/>
      <c r="AO638" s="575"/>
      <c r="AP638" s="575"/>
      <c r="AQ638" s="575"/>
      <c r="AR638" s="575"/>
      <c r="AS638" s="579"/>
      <c r="AT638" s="575"/>
      <c r="AU638" s="575"/>
      <c r="AV638" s="575"/>
      <c r="AW638" s="575"/>
      <c r="AX638" s="575"/>
      <c r="AY638" s="579"/>
      <c r="AZ638" s="575"/>
      <c r="BA638" s="575"/>
      <c r="BB638" s="575"/>
      <c r="BC638" s="575"/>
      <c r="BD638" s="575"/>
      <c r="BE638" s="579"/>
      <c r="BF638" s="575"/>
      <c r="BG638" s="575"/>
      <c r="BH638" s="575"/>
      <c r="BI638" s="575"/>
      <c r="BJ638" s="575"/>
      <c r="BK638" s="579"/>
      <c r="BL638" s="575"/>
      <c r="BM638" s="575"/>
      <c r="BN638" s="575"/>
      <c r="BO638" s="575"/>
      <c r="BP638" s="575"/>
      <c r="BQ638" s="579"/>
      <c r="BR638" s="575"/>
      <c r="BS638" s="575"/>
      <c r="BT638" s="575"/>
      <c r="BU638" s="575"/>
      <c r="BV638" s="575"/>
      <c r="BW638" s="579"/>
      <c r="BX638" s="267"/>
      <c r="BY638" s="267"/>
      <c r="BZ638" s="267"/>
      <c r="CA638" s="267"/>
      <c r="CB638" s="267"/>
      <c r="CC638" s="241"/>
      <c r="CD638" s="214"/>
      <c r="CE638" s="240"/>
      <c r="CF638" s="240"/>
      <c r="CG638" s="240"/>
      <c r="CH638" s="5"/>
    </row>
    <row r="639" spans="1:86" hidden="1" x14ac:dyDescent="0.2">
      <c r="A639" s="141"/>
      <c r="B639" s="141"/>
      <c r="C639" s="141"/>
      <c r="D639" s="142"/>
      <c r="E639" s="141"/>
      <c r="F639" s="712"/>
      <c r="G639" s="679"/>
      <c r="H639" s="635"/>
      <c r="I639" s="636"/>
      <c r="J639" s="579"/>
      <c r="K639" s="579"/>
      <c r="L639" s="575"/>
      <c r="M639" s="575"/>
      <c r="N639" s="575"/>
      <c r="O639" s="579"/>
      <c r="P639" s="579"/>
      <c r="Q639" s="575"/>
      <c r="R639" s="575"/>
      <c r="S639" s="575"/>
      <c r="T639" s="575"/>
      <c r="U639" s="579"/>
      <c r="V639" s="575"/>
      <c r="W639" s="575"/>
      <c r="X639" s="575"/>
      <c r="Y639" s="575"/>
      <c r="Z639" s="575"/>
      <c r="AA639" s="579"/>
      <c r="AB639" s="575"/>
      <c r="AC639" s="575"/>
      <c r="AD639" s="575"/>
      <c r="AE639" s="575"/>
      <c r="AF639" s="575"/>
      <c r="AG639" s="579"/>
      <c r="AH639" s="575"/>
      <c r="AI639" s="575"/>
      <c r="AJ639" s="575"/>
      <c r="AK639" s="575"/>
      <c r="AL639" s="575"/>
      <c r="AM639" s="579"/>
      <c r="AN639" s="575"/>
      <c r="AO639" s="575"/>
      <c r="AP639" s="575"/>
      <c r="AQ639" s="575"/>
      <c r="AR639" s="575"/>
      <c r="AS639" s="579"/>
      <c r="AT639" s="575"/>
      <c r="AU639" s="575"/>
      <c r="AV639" s="575"/>
      <c r="AW639" s="575"/>
      <c r="AX639" s="575"/>
      <c r="AY639" s="579"/>
      <c r="AZ639" s="575"/>
      <c r="BA639" s="575"/>
      <c r="BB639" s="575"/>
      <c r="BC639" s="575"/>
      <c r="BD639" s="575"/>
      <c r="BE639" s="579"/>
      <c r="BF639" s="575"/>
      <c r="BG639" s="575"/>
      <c r="BH639" s="575"/>
      <c r="BI639" s="575"/>
      <c r="BJ639" s="575"/>
      <c r="BK639" s="579"/>
      <c r="BL639" s="575"/>
      <c r="BM639" s="575"/>
      <c r="BN639" s="575"/>
      <c r="BO639" s="575"/>
      <c r="BP639" s="575"/>
      <c r="BQ639" s="579"/>
      <c r="BR639" s="575"/>
      <c r="BS639" s="575"/>
      <c r="BT639" s="575"/>
      <c r="BU639" s="575"/>
      <c r="BV639" s="575"/>
      <c r="BW639" s="579"/>
      <c r="BX639" s="267"/>
      <c r="BY639" s="267"/>
      <c r="BZ639" s="267"/>
      <c r="CA639" s="267"/>
      <c r="CB639" s="267"/>
      <c r="CC639" s="241"/>
      <c r="CD639" s="214"/>
      <c r="CE639" s="240"/>
      <c r="CF639" s="240"/>
      <c r="CG639" s="240"/>
      <c r="CH639" s="5"/>
    </row>
    <row r="640" spans="1:86" hidden="1" x14ac:dyDescent="0.2">
      <c r="A640" s="146"/>
      <c r="B640" s="146"/>
      <c r="C640" s="146"/>
      <c r="D640" s="147"/>
      <c r="E640" s="146"/>
      <c r="F640" s="717"/>
      <c r="G640" s="718"/>
      <c r="H640" s="642"/>
      <c r="I640" s="643"/>
      <c r="J640" s="579"/>
      <c r="K640" s="579"/>
      <c r="L640" s="575"/>
      <c r="M640" s="575"/>
      <c r="N640" s="575"/>
      <c r="O640" s="579"/>
      <c r="P640" s="579"/>
      <c r="Q640" s="575"/>
      <c r="R640" s="575"/>
      <c r="S640" s="575"/>
      <c r="T640" s="575"/>
      <c r="U640" s="579"/>
      <c r="V640" s="575"/>
      <c r="W640" s="575"/>
      <c r="X640" s="575"/>
      <c r="Y640" s="575"/>
      <c r="Z640" s="575"/>
      <c r="AA640" s="579"/>
      <c r="AB640" s="575"/>
      <c r="AC640" s="575"/>
      <c r="AD640" s="575"/>
      <c r="AE640" s="575"/>
      <c r="AF640" s="575"/>
      <c r="AG640" s="579"/>
      <c r="AH640" s="575"/>
      <c r="AI640" s="575"/>
      <c r="AJ640" s="575"/>
      <c r="AK640" s="575"/>
      <c r="AL640" s="575"/>
      <c r="AM640" s="579"/>
      <c r="AN640" s="575"/>
      <c r="AO640" s="575"/>
      <c r="AP640" s="575"/>
      <c r="AQ640" s="575"/>
      <c r="AR640" s="575"/>
      <c r="AS640" s="579"/>
      <c r="AT640" s="575"/>
      <c r="AU640" s="575"/>
      <c r="AV640" s="575"/>
      <c r="AW640" s="575"/>
      <c r="AX640" s="575"/>
      <c r="AY640" s="579"/>
      <c r="AZ640" s="575"/>
      <c r="BA640" s="575"/>
      <c r="BB640" s="575"/>
      <c r="BC640" s="575"/>
      <c r="BD640" s="575"/>
      <c r="BE640" s="579"/>
      <c r="BF640" s="575"/>
      <c r="BG640" s="575"/>
      <c r="BH640" s="575"/>
      <c r="BI640" s="575"/>
      <c r="BJ640" s="575"/>
      <c r="BK640" s="579"/>
      <c r="BL640" s="575"/>
      <c r="BM640" s="575"/>
      <c r="BN640" s="575"/>
      <c r="BO640" s="575"/>
      <c r="BP640" s="575"/>
      <c r="BQ640" s="579"/>
      <c r="BR640" s="575"/>
      <c r="BS640" s="575"/>
      <c r="BT640" s="575"/>
      <c r="BU640" s="575"/>
      <c r="BV640" s="575"/>
      <c r="BW640" s="579"/>
      <c r="BX640" s="267"/>
      <c r="BY640" s="267"/>
      <c r="BZ640" s="267"/>
      <c r="CA640" s="267"/>
      <c r="CB640" s="267"/>
      <c r="CC640" s="241"/>
      <c r="CD640" s="214"/>
      <c r="CE640" s="240"/>
      <c r="CF640" s="240"/>
      <c r="CG640" s="240"/>
      <c r="CH640" s="5"/>
    </row>
    <row r="641" spans="1:86" hidden="1" x14ac:dyDescent="0.2">
      <c r="A641" s="11"/>
      <c r="B641" s="11"/>
      <c r="C641" s="169"/>
      <c r="D641" s="15"/>
      <c r="E641" s="11"/>
      <c r="F641" s="589"/>
      <c r="G641" s="713"/>
      <c r="H641" s="755"/>
      <c r="I641" s="712"/>
      <c r="J641" s="579"/>
      <c r="K641" s="579"/>
      <c r="L641" s="575"/>
      <c r="M641" s="575"/>
      <c r="N641" s="575"/>
      <c r="O641" s="579"/>
      <c r="P641" s="579"/>
      <c r="Q641" s="575"/>
      <c r="R641" s="575"/>
      <c r="S641" s="575"/>
      <c r="T641" s="575"/>
      <c r="U641" s="579"/>
      <c r="V641" s="575"/>
      <c r="W641" s="575"/>
      <c r="X641" s="575"/>
      <c r="Y641" s="575"/>
      <c r="Z641" s="575"/>
      <c r="AA641" s="579"/>
      <c r="AB641" s="575"/>
      <c r="AC641" s="575"/>
      <c r="AD641" s="575"/>
      <c r="AE641" s="575"/>
      <c r="AF641" s="575"/>
      <c r="AG641" s="579"/>
      <c r="AH641" s="575"/>
      <c r="AI641" s="575"/>
      <c r="AJ641" s="575"/>
      <c r="AK641" s="575"/>
      <c r="AL641" s="575"/>
      <c r="AM641" s="579"/>
      <c r="AN641" s="575"/>
      <c r="AO641" s="575"/>
      <c r="AP641" s="575"/>
      <c r="AQ641" s="575"/>
      <c r="AR641" s="575"/>
      <c r="AS641" s="579"/>
      <c r="AT641" s="575"/>
      <c r="AU641" s="575"/>
      <c r="AV641" s="575"/>
      <c r="AW641" s="575"/>
      <c r="AX641" s="575"/>
      <c r="AY641" s="579"/>
      <c r="AZ641" s="575"/>
      <c r="BA641" s="575"/>
      <c r="BB641" s="575"/>
      <c r="BC641" s="575"/>
      <c r="BD641" s="575"/>
      <c r="BE641" s="579"/>
      <c r="BF641" s="575"/>
      <c r="BG641" s="575"/>
      <c r="BH641" s="575"/>
      <c r="BI641" s="575"/>
      <c r="BJ641" s="575"/>
      <c r="BK641" s="579"/>
      <c r="BL641" s="575"/>
      <c r="BM641" s="575"/>
      <c r="BN641" s="575"/>
      <c r="BO641" s="575"/>
      <c r="BP641" s="575"/>
      <c r="BQ641" s="579"/>
      <c r="BR641" s="575"/>
      <c r="BS641" s="575"/>
      <c r="BT641" s="575"/>
      <c r="BU641" s="575"/>
      <c r="BV641" s="575"/>
      <c r="BW641" s="579"/>
      <c r="BX641" s="267"/>
      <c r="BY641" s="267"/>
      <c r="BZ641" s="267"/>
      <c r="CA641" s="267"/>
      <c r="CB641" s="267"/>
      <c r="CC641" s="241"/>
      <c r="CD641" s="214"/>
      <c r="CE641" s="240"/>
      <c r="CF641" s="240"/>
      <c r="CG641" s="240"/>
      <c r="CH641" s="5"/>
    </row>
    <row r="642" spans="1:86" hidden="1" x14ac:dyDescent="0.2">
      <c r="A642" s="22"/>
      <c r="B642" s="22"/>
      <c r="C642" s="51"/>
      <c r="D642" s="23"/>
      <c r="E642" s="22"/>
      <c r="F642" s="597"/>
      <c r="G642" s="694"/>
      <c r="H642" s="645"/>
      <c r="I642" s="664"/>
      <c r="J642" s="579"/>
      <c r="K642" s="579"/>
      <c r="L642" s="575"/>
      <c r="M642" s="575"/>
      <c r="N642" s="575"/>
      <c r="O642" s="579"/>
      <c r="P642" s="579"/>
      <c r="Q642" s="575"/>
      <c r="R642" s="575"/>
      <c r="S642" s="575"/>
      <c r="T642" s="575"/>
      <c r="U642" s="579"/>
      <c r="V642" s="575"/>
      <c r="W642" s="575"/>
      <c r="X642" s="575"/>
      <c r="Y642" s="575"/>
      <c r="Z642" s="575"/>
      <c r="AA642" s="579"/>
      <c r="AB642" s="575"/>
      <c r="AC642" s="575"/>
      <c r="AD642" s="575"/>
      <c r="AE642" s="575"/>
      <c r="AF642" s="575"/>
      <c r="AG642" s="579"/>
      <c r="AH642" s="575"/>
      <c r="AI642" s="575"/>
      <c r="AJ642" s="575"/>
      <c r="AK642" s="575"/>
      <c r="AL642" s="575"/>
      <c r="AM642" s="579"/>
      <c r="AN642" s="575"/>
      <c r="AO642" s="575"/>
      <c r="AP642" s="575"/>
      <c r="AQ642" s="575"/>
      <c r="AR642" s="575"/>
      <c r="AS642" s="579"/>
      <c r="AT642" s="575"/>
      <c r="AU642" s="575"/>
      <c r="AV642" s="575"/>
      <c r="AW642" s="575"/>
      <c r="AX642" s="575"/>
      <c r="AY642" s="579"/>
      <c r="AZ642" s="575"/>
      <c r="BA642" s="575"/>
      <c r="BB642" s="575"/>
      <c r="BC642" s="575"/>
      <c r="BD642" s="575"/>
      <c r="BE642" s="579"/>
      <c r="BF642" s="575"/>
      <c r="BG642" s="575"/>
      <c r="BH642" s="575"/>
      <c r="BI642" s="575"/>
      <c r="BJ642" s="575"/>
      <c r="BK642" s="579"/>
      <c r="BL642" s="575"/>
      <c r="BM642" s="575"/>
      <c r="BN642" s="575"/>
      <c r="BO642" s="575"/>
      <c r="BP642" s="575"/>
      <c r="BQ642" s="579"/>
      <c r="BR642" s="575"/>
      <c r="BS642" s="575"/>
      <c r="BT642" s="575"/>
      <c r="BU642" s="575"/>
      <c r="BV642" s="575"/>
      <c r="BW642" s="579"/>
      <c r="BX642" s="267"/>
      <c r="BY642" s="267"/>
      <c r="BZ642" s="267"/>
      <c r="CA642" s="267"/>
      <c r="CB642" s="267"/>
      <c r="CC642" s="241"/>
      <c r="CD642" s="214"/>
      <c r="CE642" s="240"/>
      <c r="CF642" s="240"/>
      <c r="CG642" s="240"/>
      <c r="CH642" s="5"/>
    </row>
    <row r="643" spans="1:86" hidden="1" x14ac:dyDescent="0.2">
      <c r="A643" s="22"/>
      <c r="B643" s="22"/>
      <c r="C643" s="51"/>
      <c r="D643" s="112"/>
      <c r="E643" s="22"/>
      <c r="F643" s="682"/>
      <c r="G643" s="694"/>
      <c r="H643" s="600"/>
      <c r="I643" s="682"/>
      <c r="J643" s="579"/>
      <c r="K643" s="579"/>
      <c r="L643" s="575"/>
      <c r="M643" s="575"/>
      <c r="N643" s="575"/>
      <c r="O643" s="579"/>
      <c r="P643" s="579"/>
      <c r="Q643" s="575"/>
      <c r="R643" s="575"/>
      <c r="S643" s="575"/>
      <c r="T643" s="575"/>
      <c r="U643" s="579"/>
      <c r="V643" s="575"/>
      <c r="W643" s="575"/>
      <c r="X643" s="575"/>
      <c r="Y643" s="575"/>
      <c r="Z643" s="575"/>
      <c r="AA643" s="579"/>
      <c r="AB643" s="575"/>
      <c r="AC643" s="575"/>
      <c r="AD643" s="575"/>
      <c r="AE643" s="575"/>
      <c r="AF643" s="575"/>
      <c r="AG643" s="579"/>
      <c r="AH643" s="575"/>
      <c r="AI643" s="575"/>
      <c r="AJ643" s="575"/>
      <c r="AK643" s="575"/>
      <c r="AL643" s="575"/>
      <c r="AM643" s="579"/>
      <c r="AN643" s="575"/>
      <c r="AO643" s="575"/>
      <c r="AP643" s="575"/>
      <c r="AQ643" s="575"/>
      <c r="AR643" s="575"/>
      <c r="AS643" s="579"/>
      <c r="AT643" s="575"/>
      <c r="AU643" s="575"/>
      <c r="AV643" s="575"/>
      <c r="AW643" s="575"/>
      <c r="AX643" s="575"/>
      <c r="AY643" s="579"/>
      <c r="AZ643" s="575"/>
      <c r="BA643" s="575"/>
      <c r="BB643" s="575"/>
      <c r="BC643" s="575"/>
      <c r="BD643" s="575"/>
      <c r="BE643" s="579"/>
      <c r="BF643" s="575"/>
      <c r="BG643" s="575"/>
      <c r="BH643" s="575"/>
      <c r="BI643" s="575"/>
      <c r="BJ643" s="575"/>
      <c r="BK643" s="579"/>
      <c r="BL643" s="575"/>
      <c r="BM643" s="575"/>
      <c r="BN643" s="575"/>
      <c r="BO643" s="575"/>
      <c r="BP643" s="575"/>
      <c r="BQ643" s="579"/>
      <c r="BR643" s="575"/>
      <c r="BS643" s="575"/>
      <c r="BT643" s="575"/>
      <c r="BU643" s="575"/>
      <c r="BV643" s="575"/>
      <c r="BW643" s="579"/>
      <c r="BX643" s="267"/>
      <c r="BY643" s="267"/>
      <c r="BZ643" s="267"/>
      <c r="CA643" s="267"/>
      <c r="CB643" s="267"/>
      <c r="CC643" s="241"/>
      <c r="CD643" s="214"/>
      <c r="CE643" s="240"/>
      <c r="CF643" s="240"/>
      <c r="CG643" s="240"/>
      <c r="CH643" s="5"/>
    </row>
    <row r="644" spans="1:86" hidden="1" x14ac:dyDescent="0.2">
      <c r="A644" s="22"/>
      <c r="B644" s="22"/>
      <c r="C644" s="51"/>
      <c r="D644" s="33"/>
      <c r="E644" s="22"/>
      <c r="F644" s="597"/>
      <c r="G644" s="694"/>
      <c r="H644" s="600"/>
      <c r="I644" s="682"/>
      <c r="J644" s="579"/>
      <c r="K644" s="579"/>
      <c r="L644" s="575"/>
      <c r="M644" s="575"/>
      <c r="N644" s="575"/>
      <c r="O644" s="579"/>
      <c r="P644" s="579"/>
      <c r="Q644" s="575"/>
      <c r="R644" s="575"/>
      <c r="S644" s="575"/>
      <c r="T644" s="575"/>
      <c r="U644" s="579"/>
      <c r="V644" s="575"/>
      <c r="W644" s="575"/>
      <c r="X644" s="575"/>
      <c r="Y644" s="575"/>
      <c r="Z644" s="575"/>
      <c r="AA644" s="579"/>
      <c r="AB644" s="575"/>
      <c r="AC644" s="575"/>
      <c r="AD644" s="575"/>
      <c r="AE644" s="575"/>
      <c r="AF644" s="575"/>
      <c r="AG644" s="579"/>
      <c r="AH644" s="575"/>
      <c r="AI644" s="575"/>
      <c r="AJ644" s="575"/>
      <c r="AK644" s="575"/>
      <c r="AL644" s="575"/>
      <c r="AM644" s="579"/>
      <c r="AN644" s="575"/>
      <c r="AO644" s="575"/>
      <c r="AP644" s="575"/>
      <c r="AQ644" s="575"/>
      <c r="AR644" s="575"/>
      <c r="AS644" s="579"/>
      <c r="AT644" s="575"/>
      <c r="AU644" s="575"/>
      <c r="AV644" s="575"/>
      <c r="AW644" s="575"/>
      <c r="AX644" s="575"/>
      <c r="AY644" s="579"/>
      <c r="AZ644" s="575"/>
      <c r="BA644" s="575"/>
      <c r="BB644" s="575"/>
      <c r="BC644" s="575"/>
      <c r="BD644" s="575"/>
      <c r="BE644" s="579"/>
      <c r="BF644" s="575"/>
      <c r="BG644" s="575"/>
      <c r="BH644" s="575"/>
      <c r="BI644" s="575"/>
      <c r="BJ644" s="575"/>
      <c r="BK644" s="579"/>
      <c r="BL644" s="575"/>
      <c r="BM644" s="575"/>
      <c r="BN644" s="575"/>
      <c r="BO644" s="575"/>
      <c r="BP644" s="575"/>
      <c r="BQ644" s="579"/>
      <c r="BR644" s="575"/>
      <c r="BS644" s="575"/>
      <c r="BT644" s="575"/>
      <c r="BU644" s="575"/>
      <c r="BV644" s="575"/>
      <c r="BW644" s="579"/>
      <c r="BX644" s="267"/>
      <c r="BY644" s="267"/>
      <c r="BZ644" s="267"/>
      <c r="CA644" s="267"/>
      <c r="CB644" s="267"/>
      <c r="CC644" s="241"/>
      <c r="CD644" s="214"/>
      <c r="CE644" s="240"/>
      <c r="CF644" s="240"/>
      <c r="CG644" s="240"/>
      <c r="CH644" s="5"/>
    </row>
    <row r="645" spans="1:86" hidden="1" x14ac:dyDescent="0.2">
      <c r="A645" s="22"/>
      <c r="B645" s="22"/>
      <c r="C645" s="51"/>
      <c r="D645" s="33"/>
      <c r="E645" s="22"/>
      <c r="F645" s="597"/>
      <c r="G645" s="694"/>
      <c r="H645" s="645"/>
      <c r="I645" s="624"/>
      <c r="J645" s="579"/>
      <c r="K645" s="579"/>
      <c r="L645" s="575"/>
      <c r="M645" s="575"/>
      <c r="N645" s="575"/>
      <c r="O645" s="579"/>
      <c r="P645" s="579"/>
      <c r="Q645" s="575"/>
      <c r="R645" s="575"/>
      <c r="S645" s="575"/>
      <c r="T645" s="575"/>
      <c r="U645" s="579"/>
      <c r="V645" s="575"/>
      <c r="W645" s="575"/>
      <c r="X645" s="575"/>
      <c r="Y645" s="575"/>
      <c r="Z645" s="575"/>
      <c r="AA645" s="579"/>
      <c r="AB645" s="575"/>
      <c r="AC645" s="575"/>
      <c r="AD645" s="575"/>
      <c r="AE645" s="575"/>
      <c r="AF645" s="575"/>
      <c r="AG645" s="579"/>
      <c r="AH645" s="575"/>
      <c r="AI645" s="575"/>
      <c r="AJ645" s="575"/>
      <c r="AK645" s="575"/>
      <c r="AL645" s="575"/>
      <c r="AM645" s="579"/>
      <c r="AN645" s="575"/>
      <c r="AO645" s="575"/>
      <c r="AP645" s="575"/>
      <c r="AQ645" s="575"/>
      <c r="AR645" s="575"/>
      <c r="AS645" s="579"/>
      <c r="AT645" s="575"/>
      <c r="AU645" s="575"/>
      <c r="AV645" s="575"/>
      <c r="AW645" s="575"/>
      <c r="AX645" s="575"/>
      <c r="AY645" s="579"/>
      <c r="AZ645" s="575"/>
      <c r="BA645" s="575"/>
      <c r="BB645" s="575"/>
      <c r="BC645" s="575"/>
      <c r="BD645" s="575"/>
      <c r="BE645" s="579"/>
      <c r="BF645" s="575"/>
      <c r="BG645" s="575"/>
      <c r="BH645" s="575"/>
      <c r="BI645" s="575"/>
      <c r="BJ645" s="575"/>
      <c r="BK645" s="579"/>
      <c r="BL645" s="575"/>
      <c r="BM645" s="575"/>
      <c r="BN645" s="575"/>
      <c r="BO645" s="575"/>
      <c r="BP645" s="575"/>
      <c r="BQ645" s="579"/>
      <c r="BR645" s="575"/>
      <c r="BS645" s="575"/>
      <c r="BT645" s="575"/>
      <c r="BU645" s="575"/>
      <c r="BV645" s="575"/>
      <c r="BW645" s="579"/>
      <c r="BX645" s="267"/>
      <c r="BY645" s="267"/>
      <c r="BZ645" s="267"/>
      <c r="CA645" s="267"/>
      <c r="CB645" s="267"/>
      <c r="CC645" s="241"/>
      <c r="CD645" s="214"/>
      <c r="CE645" s="240"/>
      <c r="CF645" s="240"/>
      <c r="CG645" s="240"/>
      <c r="CH645" s="5"/>
    </row>
    <row r="646" spans="1:86" hidden="1" x14ac:dyDescent="0.2">
      <c r="A646" s="22"/>
      <c r="B646" s="22"/>
      <c r="C646" s="22"/>
      <c r="D646" s="34"/>
      <c r="E646" s="22"/>
      <c r="F646" s="607"/>
      <c r="G646" s="620"/>
      <c r="H646" s="609"/>
      <c r="I646" s="756"/>
      <c r="J646" s="579"/>
      <c r="K646" s="579"/>
      <c r="L646" s="575"/>
      <c r="M646" s="575"/>
      <c r="N646" s="579"/>
      <c r="O646" s="579"/>
      <c r="P646" s="579"/>
      <c r="Q646" s="575"/>
      <c r="R646" s="579"/>
      <c r="S646" s="575"/>
      <c r="T646" s="579"/>
      <c r="U646" s="579"/>
      <c r="V646" s="579"/>
      <c r="W646" s="575"/>
      <c r="X646" s="579"/>
      <c r="Y646" s="575"/>
      <c r="Z646" s="579"/>
      <c r="AA646" s="579"/>
      <c r="AB646" s="579"/>
      <c r="AC646" s="575"/>
      <c r="AD646" s="579"/>
      <c r="AE646" s="575"/>
      <c r="AF646" s="579"/>
      <c r="AG646" s="579"/>
      <c r="AH646" s="579"/>
      <c r="AI646" s="575"/>
      <c r="AJ646" s="579"/>
      <c r="AK646" s="575"/>
      <c r="AL646" s="579"/>
      <c r="AM646" s="579"/>
      <c r="AN646" s="579"/>
      <c r="AO646" s="575"/>
      <c r="AP646" s="579"/>
      <c r="AQ646" s="575"/>
      <c r="AR646" s="579"/>
      <c r="AS646" s="579"/>
      <c r="AT646" s="579"/>
      <c r="AU646" s="575"/>
      <c r="AV646" s="579"/>
      <c r="AW646" s="575"/>
      <c r="AX646" s="579"/>
      <c r="AY646" s="579"/>
      <c r="AZ646" s="579"/>
      <c r="BA646" s="575"/>
      <c r="BB646" s="579"/>
      <c r="BC646" s="575"/>
      <c r="BD646" s="579"/>
      <c r="BE646" s="579"/>
      <c r="BF646" s="579"/>
      <c r="BG646" s="575"/>
      <c r="BH646" s="579"/>
      <c r="BI646" s="575"/>
      <c r="BJ646" s="579"/>
      <c r="BK646" s="579"/>
      <c r="BL646" s="579"/>
      <c r="BM646" s="575"/>
      <c r="BN646" s="579"/>
      <c r="BO646" s="575"/>
      <c r="BP646" s="579"/>
      <c r="BQ646" s="579"/>
      <c r="BR646" s="579"/>
      <c r="BS646" s="575"/>
      <c r="BT646" s="579"/>
      <c r="BU646" s="575"/>
      <c r="BV646" s="579"/>
      <c r="BW646" s="579"/>
      <c r="BX646" s="268"/>
      <c r="BY646" s="267"/>
      <c r="BZ646" s="268"/>
      <c r="CA646" s="267"/>
      <c r="CB646" s="268"/>
      <c r="CC646" s="241"/>
      <c r="CD646" s="214"/>
      <c r="CE646" s="240"/>
      <c r="CF646" s="240"/>
      <c r="CG646" s="241"/>
      <c r="CH646" s="5"/>
    </row>
    <row r="647" spans="1:86" hidden="1" x14ac:dyDescent="0.2">
      <c r="A647" s="105"/>
      <c r="B647" s="105"/>
      <c r="C647" s="105"/>
      <c r="D647" s="106"/>
      <c r="E647" s="105"/>
      <c r="F647" s="677"/>
      <c r="G647" s="678"/>
      <c r="H647" s="661"/>
      <c r="I647" s="629"/>
      <c r="J647" s="629"/>
      <c r="K647" s="629"/>
      <c r="L647" s="629"/>
      <c r="M647" s="629"/>
      <c r="N647" s="629"/>
      <c r="O647" s="629"/>
      <c r="P647" s="629"/>
      <c r="Q647" s="629"/>
      <c r="R647" s="629"/>
      <c r="S647" s="629"/>
      <c r="T647" s="629"/>
      <c r="U647" s="629"/>
      <c r="V647" s="629"/>
      <c r="W647" s="629"/>
      <c r="X647" s="629"/>
      <c r="Y647" s="629"/>
      <c r="Z647" s="629"/>
      <c r="AA647" s="629"/>
      <c r="AB647" s="629"/>
      <c r="AC647" s="629"/>
      <c r="AD647" s="629"/>
      <c r="AE647" s="629"/>
      <c r="AF647" s="629"/>
      <c r="AG647" s="629"/>
      <c r="AH647" s="629"/>
      <c r="AI647" s="629"/>
      <c r="AJ647" s="629"/>
      <c r="AK647" s="629"/>
      <c r="AL647" s="629"/>
      <c r="AM647" s="629"/>
      <c r="AN647" s="629"/>
      <c r="AO647" s="629"/>
      <c r="AP647" s="629"/>
      <c r="AQ647" s="629"/>
      <c r="AR647" s="629"/>
      <c r="AS647" s="629"/>
      <c r="AT647" s="629"/>
      <c r="AU647" s="629"/>
      <c r="AV647" s="629"/>
      <c r="AW647" s="629"/>
      <c r="AX647" s="629"/>
      <c r="AY647" s="629"/>
      <c r="AZ647" s="629"/>
      <c r="BA647" s="629"/>
      <c r="BB647" s="629"/>
      <c r="BC647" s="629"/>
      <c r="BD647" s="629"/>
      <c r="BE647" s="629"/>
      <c r="BF647" s="629"/>
      <c r="BG647" s="629"/>
      <c r="BH647" s="629"/>
      <c r="BI647" s="629"/>
      <c r="BJ647" s="629"/>
      <c r="BK647" s="629"/>
      <c r="BL647" s="629"/>
      <c r="BM647" s="629"/>
      <c r="BN647" s="629"/>
      <c r="BO647" s="629"/>
      <c r="BP647" s="629"/>
      <c r="BQ647" s="629"/>
      <c r="BR647" s="629"/>
      <c r="BS647" s="629"/>
      <c r="BT647" s="629"/>
      <c r="BU647" s="629"/>
      <c r="BV647" s="629"/>
      <c r="BW647" s="629"/>
      <c r="BX647" s="269"/>
      <c r="BY647" s="269"/>
      <c r="BZ647" s="269"/>
      <c r="CA647" s="269"/>
      <c r="CB647" s="269"/>
      <c r="CC647" s="242"/>
      <c r="CD647" s="215"/>
      <c r="CE647" s="242"/>
      <c r="CF647" s="242"/>
      <c r="CG647" s="242"/>
      <c r="CH647" s="5"/>
    </row>
    <row r="648" spans="1:86" hidden="1" x14ac:dyDescent="0.2">
      <c r="A648" s="151"/>
      <c r="B648" s="151"/>
      <c r="C648" s="151"/>
      <c r="D648" s="106"/>
      <c r="E648" s="151"/>
      <c r="F648" s="676"/>
      <c r="G648" s="703"/>
      <c r="H648" s="631"/>
      <c r="I648" s="704"/>
      <c r="J648" s="579"/>
      <c r="K648" s="579"/>
      <c r="L648" s="575"/>
      <c r="M648" s="575"/>
      <c r="N648" s="575"/>
      <c r="O648" s="579"/>
      <c r="P648" s="579"/>
      <c r="Q648" s="575"/>
      <c r="R648" s="575"/>
      <c r="S648" s="575"/>
      <c r="T648" s="575"/>
      <c r="U648" s="579"/>
      <c r="V648" s="575"/>
      <c r="W648" s="575"/>
      <c r="X648" s="575"/>
      <c r="Y648" s="575"/>
      <c r="Z648" s="575"/>
      <c r="AA648" s="579"/>
      <c r="AB648" s="575"/>
      <c r="AC648" s="575"/>
      <c r="AD648" s="575"/>
      <c r="AE648" s="575"/>
      <c r="AF648" s="575"/>
      <c r="AG648" s="579"/>
      <c r="AH648" s="575"/>
      <c r="AI648" s="575"/>
      <c r="AJ648" s="575"/>
      <c r="AK648" s="575"/>
      <c r="AL648" s="575"/>
      <c r="AM648" s="579"/>
      <c r="AN648" s="575"/>
      <c r="AO648" s="575"/>
      <c r="AP648" s="575"/>
      <c r="AQ648" s="575"/>
      <c r="AR648" s="575"/>
      <c r="AS648" s="579"/>
      <c r="AT648" s="575"/>
      <c r="AU648" s="575"/>
      <c r="AV648" s="575"/>
      <c r="AW648" s="575"/>
      <c r="AX648" s="575"/>
      <c r="AY648" s="579"/>
      <c r="AZ648" s="575"/>
      <c r="BA648" s="575"/>
      <c r="BB648" s="575"/>
      <c r="BC648" s="575"/>
      <c r="BD648" s="575"/>
      <c r="BE648" s="579"/>
      <c r="BF648" s="575"/>
      <c r="BG648" s="575"/>
      <c r="BH648" s="575"/>
      <c r="BI648" s="575"/>
      <c r="BJ648" s="575"/>
      <c r="BK648" s="579"/>
      <c r="BL648" s="575"/>
      <c r="BM648" s="575"/>
      <c r="BN648" s="575"/>
      <c r="BO648" s="575"/>
      <c r="BP648" s="575"/>
      <c r="BQ648" s="579"/>
      <c r="BR648" s="575"/>
      <c r="BS648" s="575"/>
      <c r="BT648" s="575"/>
      <c r="BU648" s="575"/>
      <c r="BV648" s="575"/>
      <c r="BW648" s="579"/>
      <c r="BX648" s="267"/>
      <c r="BY648" s="267"/>
      <c r="BZ648" s="267"/>
      <c r="CA648" s="267"/>
      <c r="CB648" s="267"/>
      <c r="CC648" s="241"/>
      <c r="CD648" s="214"/>
      <c r="CE648" s="240"/>
      <c r="CF648" s="240"/>
      <c r="CG648" s="240"/>
      <c r="CH648" s="5"/>
    </row>
    <row r="649" spans="1:86" hidden="1" x14ac:dyDescent="0.2">
      <c r="A649" s="141"/>
      <c r="B649" s="141"/>
      <c r="C649" s="141"/>
      <c r="D649" s="142"/>
      <c r="E649" s="141"/>
      <c r="F649" s="712"/>
      <c r="G649" s="679"/>
      <c r="H649" s="635"/>
      <c r="I649" s="636"/>
      <c r="J649" s="579"/>
      <c r="K649" s="579"/>
      <c r="L649" s="575"/>
      <c r="M649" s="575"/>
      <c r="N649" s="575"/>
      <c r="O649" s="579"/>
      <c r="P649" s="579"/>
      <c r="Q649" s="575"/>
      <c r="R649" s="575"/>
      <c r="S649" s="575"/>
      <c r="T649" s="575"/>
      <c r="U649" s="579"/>
      <c r="V649" s="575"/>
      <c r="W649" s="575"/>
      <c r="X649" s="575"/>
      <c r="Y649" s="575"/>
      <c r="Z649" s="575"/>
      <c r="AA649" s="579"/>
      <c r="AB649" s="575"/>
      <c r="AC649" s="575"/>
      <c r="AD649" s="575"/>
      <c r="AE649" s="575"/>
      <c r="AF649" s="575"/>
      <c r="AG649" s="579"/>
      <c r="AH649" s="575"/>
      <c r="AI649" s="575"/>
      <c r="AJ649" s="575"/>
      <c r="AK649" s="575"/>
      <c r="AL649" s="575"/>
      <c r="AM649" s="579"/>
      <c r="AN649" s="575"/>
      <c r="AO649" s="575"/>
      <c r="AP649" s="575"/>
      <c r="AQ649" s="575"/>
      <c r="AR649" s="575"/>
      <c r="AS649" s="579"/>
      <c r="AT649" s="575"/>
      <c r="AU649" s="575"/>
      <c r="AV649" s="575"/>
      <c r="AW649" s="575"/>
      <c r="AX649" s="575"/>
      <c r="AY649" s="579"/>
      <c r="AZ649" s="575"/>
      <c r="BA649" s="575"/>
      <c r="BB649" s="575"/>
      <c r="BC649" s="575"/>
      <c r="BD649" s="575"/>
      <c r="BE649" s="579"/>
      <c r="BF649" s="575"/>
      <c r="BG649" s="575"/>
      <c r="BH649" s="575"/>
      <c r="BI649" s="575"/>
      <c r="BJ649" s="575"/>
      <c r="BK649" s="579"/>
      <c r="BL649" s="575"/>
      <c r="BM649" s="575"/>
      <c r="BN649" s="575"/>
      <c r="BO649" s="575"/>
      <c r="BP649" s="575"/>
      <c r="BQ649" s="579"/>
      <c r="BR649" s="575"/>
      <c r="BS649" s="575"/>
      <c r="BT649" s="575"/>
      <c r="BU649" s="575"/>
      <c r="BV649" s="575"/>
      <c r="BW649" s="579"/>
      <c r="BX649" s="267"/>
      <c r="BY649" s="267"/>
      <c r="BZ649" s="267"/>
      <c r="CA649" s="267"/>
      <c r="CB649" s="267"/>
      <c r="CC649" s="241"/>
      <c r="CD649" s="214"/>
      <c r="CE649" s="240"/>
      <c r="CF649" s="240"/>
      <c r="CG649" s="240"/>
      <c r="CH649" s="5"/>
    </row>
    <row r="650" spans="1:86" hidden="1" x14ac:dyDescent="0.2">
      <c r="A650" s="141"/>
      <c r="B650" s="141"/>
      <c r="C650" s="141"/>
      <c r="D650" s="142"/>
      <c r="E650" s="141"/>
      <c r="F650" s="712"/>
      <c r="G650" s="679"/>
      <c r="H650" s="639"/>
      <c r="I650" s="636"/>
      <c r="J650" s="579"/>
      <c r="K650" s="579"/>
      <c r="L650" s="575"/>
      <c r="M650" s="575"/>
      <c r="N650" s="575"/>
      <c r="O650" s="579"/>
      <c r="P650" s="579"/>
      <c r="Q650" s="575"/>
      <c r="R650" s="575"/>
      <c r="S650" s="575"/>
      <c r="T650" s="575"/>
      <c r="U650" s="579"/>
      <c r="V650" s="575"/>
      <c r="W650" s="575"/>
      <c r="X650" s="575"/>
      <c r="Y650" s="575"/>
      <c r="Z650" s="575"/>
      <c r="AA650" s="579"/>
      <c r="AB650" s="575"/>
      <c r="AC650" s="575"/>
      <c r="AD650" s="575"/>
      <c r="AE650" s="575"/>
      <c r="AF650" s="575"/>
      <c r="AG650" s="579"/>
      <c r="AH650" s="575"/>
      <c r="AI650" s="575"/>
      <c r="AJ650" s="575"/>
      <c r="AK650" s="575"/>
      <c r="AL650" s="575"/>
      <c r="AM650" s="579"/>
      <c r="AN650" s="575"/>
      <c r="AO650" s="575"/>
      <c r="AP650" s="575"/>
      <c r="AQ650" s="575"/>
      <c r="AR650" s="575"/>
      <c r="AS650" s="579"/>
      <c r="AT650" s="575"/>
      <c r="AU650" s="575"/>
      <c r="AV650" s="575"/>
      <c r="AW650" s="575"/>
      <c r="AX650" s="575"/>
      <c r="AY650" s="579"/>
      <c r="AZ650" s="575"/>
      <c r="BA650" s="575"/>
      <c r="BB650" s="575"/>
      <c r="BC650" s="575"/>
      <c r="BD650" s="575"/>
      <c r="BE650" s="579"/>
      <c r="BF650" s="575"/>
      <c r="BG650" s="575"/>
      <c r="BH650" s="575"/>
      <c r="BI650" s="575"/>
      <c r="BJ650" s="575"/>
      <c r="BK650" s="579"/>
      <c r="BL650" s="575"/>
      <c r="BM650" s="575"/>
      <c r="BN650" s="575"/>
      <c r="BO650" s="575"/>
      <c r="BP650" s="575"/>
      <c r="BQ650" s="579"/>
      <c r="BR650" s="575"/>
      <c r="BS650" s="575"/>
      <c r="BT650" s="575"/>
      <c r="BU650" s="575"/>
      <c r="BV650" s="575"/>
      <c r="BW650" s="579"/>
      <c r="BX650" s="267"/>
      <c r="BY650" s="267"/>
      <c r="BZ650" s="267"/>
      <c r="CA650" s="267"/>
      <c r="CB650" s="267"/>
      <c r="CC650" s="241"/>
      <c r="CD650" s="214"/>
      <c r="CE650" s="240"/>
      <c r="CF650" s="240"/>
      <c r="CG650" s="240"/>
      <c r="CH650" s="5"/>
    </row>
    <row r="651" spans="1:86" hidden="1" x14ac:dyDescent="0.2">
      <c r="A651" s="141"/>
      <c r="B651" s="141"/>
      <c r="C651" s="141"/>
      <c r="D651" s="142"/>
      <c r="E651" s="141"/>
      <c r="F651" s="712"/>
      <c r="G651" s="679"/>
      <c r="H651" s="639"/>
      <c r="I651" s="636"/>
      <c r="J651" s="579"/>
      <c r="K651" s="579"/>
      <c r="L651" s="575"/>
      <c r="M651" s="575"/>
      <c r="N651" s="575"/>
      <c r="O651" s="579"/>
      <c r="P651" s="579"/>
      <c r="Q651" s="575"/>
      <c r="R651" s="575"/>
      <c r="S651" s="575"/>
      <c r="T651" s="575"/>
      <c r="U651" s="579"/>
      <c r="V651" s="575"/>
      <c r="W651" s="575"/>
      <c r="X651" s="575"/>
      <c r="Y651" s="575"/>
      <c r="Z651" s="575"/>
      <c r="AA651" s="579"/>
      <c r="AB651" s="575"/>
      <c r="AC651" s="575"/>
      <c r="AD651" s="575"/>
      <c r="AE651" s="575"/>
      <c r="AF651" s="575"/>
      <c r="AG651" s="579"/>
      <c r="AH651" s="575"/>
      <c r="AI651" s="575"/>
      <c r="AJ651" s="575"/>
      <c r="AK651" s="575"/>
      <c r="AL651" s="575"/>
      <c r="AM651" s="579"/>
      <c r="AN651" s="575"/>
      <c r="AO651" s="575"/>
      <c r="AP651" s="575"/>
      <c r="AQ651" s="575"/>
      <c r="AR651" s="575"/>
      <c r="AS651" s="579"/>
      <c r="AT651" s="575"/>
      <c r="AU651" s="575"/>
      <c r="AV651" s="575"/>
      <c r="AW651" s="575"/>
      <c r="AX651" s="575"/>
      <c r="AY651" s="579"/>
      <c r="AZ651" s="575"/>
      <c r="BA651" s="575"/>
      <c r="BB651" s="575"/>
      <c r="BC651" s="575"/>
      <c r="BD651" s="575"/>
      <c r="BE651" s="579"/>
      <c r="BF651" s="575"/>
      <c r="BG651" s="575"/>
      <c r="BH651" s="575"/>
      <c r="BI651" s="575"/>
      <c r="BJ651" s="575"/>
      <c r="BK651" s="579"/>
      <c r="BL651" s="575"/>
      <c r="BM651" s="575"/>
      <c r="BN651" s="575"/>
      <c r="BO651" s="575"/>
      <c r="BP651" s="575"/>
      <c r="BQ651" s="579"/>
      <c r="BR651" s="575"/>
      <c r="BS651" s="575"/>
      <c r="BT651" s="575"/>
      <c r="BU651" s="575"/>
      <c r="BV651" s="575"/>
      <c r="BW651" s="579"/>
      <c r="BX651" s="267"/>
      <c r="BY651" s="267"/>
      <c r="BZ651" s="267"/>
      <c r="CA651" s="267"/>
      <c r="CB651" s="267"/>
      <c r="CC651" s="241"/>
      <c r="CD651" s="214"/>
      <c r="CE651" s="240"/>
      <c r="CF651" s="240"/>
      <c r="CG651" s="240"/>
      <c r="CH651" s="5"/>
    </row>
    <row r="652" spans="1:86" hidden="1" x14ac:dyDescent="0.2">
      <c r="A652" s="141"/>
      <c r="B652" s="141"/>
      <c r="C652" s="141"/>
      <c r="D652" s="142"/>
      <c r="E652" s="141"/>
      <c r="F652" s="712"/>
      <c r="G652" s="679"/>
      <c r="H652" s="635"/>
      <c r="I652" s="636"/>
      <c r="J652" s="579"/>
      <c r="K652" s="579"/>
      <c r="L652" s="575"/>
      <c r="M652" s="575"/>
      <c r="N652" s="575"/>
      <c r="O652" s="579"/>
      <c r="P652" s="579"/>
      <c r="Q652" s="575"/>
      <c r="R652" s="575"/>
      <c r="S652" s="575"/>
      <c r="T652" s="575"/>
      <c r="U652" s="579"/>
      <c r="V652" s="575"/>
      <c r="W652" s="575"/>
      <c r="X652" s="575"/>
      <c r="Y652" s="575"/>
      <c r="Z652" s="575"/>
      <c r="AA652" s="579"/>
      <c r="AB652" s="575"/>
      <c r="AC652" s="575"/>
      <c r="AD652" s="575"/>
      <c r="AE652" s="575"/>
      <c r="AF652" s="575"/>
      <c r="AG652" s="579"/>
      <c r="AH652" s="575"/>
      <c r="AI652" s="575"/>
      <c r="AJ652" s="575"/>
      <c r="AK652" s="575"/>
      <c r="AL652" s="575"/>
      <c r="AM652" s="579"/>
      <c r="AN652" s="575"/>
      <c r="AO652" s="575"/>
      <c r="AP652" s="575"/>
      <c r="AQ652" s="575"/>
      <c r="AR652" s="575"/>
      <c r="AS652" s="579"/>
      <c r="AT652" s="575"/>
      <c r="AU652" s="575"/>
      <c r="AV652" s="575"/>
      <c r="AW652" s="575"/>
      <c r="AX652" s="575"/>
      <c r="AY652" s="579"/>
      <c r="AZ652" s="575"/>
      <c r="BA652" s="575"/>
      <c r="BB652" s="575"/>
      <c r="BC652" s="575"/>
      <c r="BD652" s="575"/>
      <c r="BE652" s="579"/>
      <c r="BF652" s="575"/>
      <c r="BG652" s="575"/>
      <c r="BH652" s="575"/>
      <c r="BI652" s="575"/>
      <c r="BJ652" s="575"/>
      <c r="BK652" s="579"/>
      <c r="BL652" s="575"/>
      <c r="BM652" s="575"/>
      <c r="BN652" s="575"/>
      <c r="BO652" s="575"/>
      <c r="BP652" s="575"/>
      <c r="BQ652" s="579"/>
      <c r="BR652" s="575"/>
      <c r="BS652" s="575"/>
      <c r="BT652" s="575"/>
      <c r="BU652" s="575"/>
      <c r="BV652" s="575"/>
      <c r="BW652" s="579"/>
      <c r="BX652" s="267"/>
      <c r="BY652" s="267"/>
      <c r="BZ652" s="267"/>
      <c r="CA652" s="267"/>
      <c r="CB652" s="267"/>
      <c r="CC652" s="241"/>
      <c r="CD652" s="214"/>
      <c r="CE652" s="240"/>
      <c r="CF652" s="240"/>
      <c r="CG652" s="240"/>
      <c r="CH652" s="5"/>
    </row>
    <row r="653" spans="1:86" hidden="1" x14ac:dyDescent="0.2">
      <c r="A653" s="141"/>
      <c r="B653" s="141"/>
      <c r="C653" s="141"/>
      <c r="D653" s="142"/>
      <c r="E653" s="141"/>
      <c r="F653" s="712"/>
      <c r="G653" s="713"/>
      <c r="H653" s="639"/>
      <c r="I653" s="644"/>
      <c r="J653" s="579"/>
      <c r="K653" s="579"/>
      <c r="L653" s="575"/>
      <c r="M653" s="575"/>
      <c r="N653" s="575"/>
      <c r="O653" s="579"/>
      <c r="P653" s="579"/>
      <c r="Q653" s="575"/>
      <c r="R653" s="575"/>
      <c r="S653" s="575"/>
      <c r="T653" s="575"/>
      <c r="U653" s="579"/>
      <c r="V653" s="575"/>
      <c r="W653" s="575"/>
      <c r="X653" s="575"/>
      <c r="Y653" s="575"/>
      <c r="Z653" s="575"/>
      <c r="AA653" s="579"/>
      <c r="AB653" s="575"/>
      <c r="AC653" s="575"/>
      <c r="AD653" s="575"/>
      <c r="AE653" s="575"/>
      <c r="AF653" s="575"/>
      <c r="AG653" s="579"/>
      <c r="AH653" s="575"/>
      <c r="AI653" s="575"/>
      <c r="AJ653" s="575"/>
      <c r="AK653" s="575"/>
      <c r="AL653" s="575"/>
      <c r="AM653" s="579"/>
      <c r="AN653" s="575"/>
      <c r="AO653" s="575"/>
      <c r="AP653" s="575"/>
      <c r="AQ653" s="575"/>
      <c r="AR653" s="575"/>
      <c r="AS653" s="579"/>
      <c r="AT653" s="575"/>
      <c r="AU653" s="575"/>
      <c r="AV653" s="575"/>
      <c r="AW653" s="575"/>
      <c r="AX653" s="575"/>
      <c r="AY653" s="579"/>
      <c r="AZ653" s="575"/>
      <c r="BA653" s="575"/>
      <c r="BB653" s="575"/>
      <c r="BC653" s="575"/>
      <c r="BD653" s="575"/>
      <c r="BE653" s="579"/>
      <c r="BF653" s="575"/>
      <c r="BG653" s="575"/>
      <c r="BH653" s="575"/>
      <c r="BI653" s="575"/>
      <c r="BJ653" s="575"/>
      <c r="BK653" s="579"/>
      <c r="BL653" s="575"/>
      <c r="BM653" s="575"/>
      <c r="BN653" s="575"/>
      <c r="BO653" s="575"/>
      <c r="BP653" s="575"/>
      <c r="BQ653" s="579"/>
      <c r="BR653" s="575"/>
      <c r="BS653" s="575"/>
      <c r="BT653" s="575"/>
      <c r="BU653" s="575"/>
      <c r="BV653" s="575"/>
      <c r="BW653" s="579"/>
      <c r="BX653" s="267"/>
      <c r="BY653" s="267"/>
      <c r="BZ653" s="267"/>
      <c r="CA653" s="267"/>
      <c r="CB653" s="267"/>
      <c r="CC653" s="241"/>
      <c r="CD653" s="214"/>
      <c r="CE653" s="240"/>
      <c r="CF653" s="240"/>
      <c r="CG653" s="240"/>
      <c r="CH653" s="5"/>
    </row>
    <row r="654" spans="1:86" hidden="1" x14ac:dyDescent="0.2">
      <c r="A654" s="187"/>
      <c r="B654" s="6"/>
      <c r="C654" s="6"/>
      <c r="D654" s="6"/>
      <c r="E654" s="6"/>
      <c r="F654" s="580"/>
      <c r="G654" s="580"/>
      <c r="H654" s="758"/>
      <c r="I654" s="746"/>
      <c r="J654" s="579"/>
      <c r="K654" s="579"/>
      <c r="L654" s="575"/>
      <c r="M654" s="575"/>
      <c r="N654" s="575"/>
      <c r="O654" s="579"/>
      <c r="P654" s="579"/>
      <c r="Q654" s="575"/>
      <c r="R654" s="575"/>
      <c r="S654" s="575"/>
      <c r="T654" s="575"/>
      <c r="U654" s="579"/>
      <c r="V654" s="575"/>
      <c r="W654" s="575"/>
      <c r="X654" s="575"/>
      <c r="Y654" s="575"/>
      <c r="Z654" s="575"/>
      <c r="AA654" s="579"/>
      <c r="AB654" s="575"/>
      <c r="AC654" s="575"/>
      <c r="AD654" s="575"/>
      <c r="AE654" s="575"/>
      <c r="AF654" s="575"/>
      <c r="AG654" s="579"/>
      <c r="AH654" s="575"/>
      <c r="AI654" s="575"/>
      <c r="AJ654" s="575"/>
      <c r="AK654" s="575"/>
      <c r="AL654" s="575"/>
      <c r="AM654" s="579"/>
      <c r="AN654" s="575"/>
      <c r="AO654" s="575"/>
      <c r="AP654" s="575"/>
      <c r="AQ654" s="575"/>
      <c r="AR654" s="575"/>
      <c r="AS654" s="579"/>
      <c r="AT654" s="575"/>
      <c r="AU654" s="575"/>
      <c r="AV654" s="575"/>
      <c r="AW654" s="575"/>
      <c r="AX654" s="575"/>
      <c r="AY654" s="579"/>
      <c r="AZ654" s="575"/>
      <c r="BA654" s="575"/>
      <c r="BB654" s="575"/>
      <c r="BC654" s="575"/>
      <c r="BD654" s="575"/>
      <c r="BE654" s="579"/>
      <c r="BF654" s="575"/>
      <c r="BG654" s="575"/>
      <c r="BH654" s="575"/>
      <c r="BI654" s="575"/>
      <c r="BJ654" s="575"/>
      <c r="BK654" s="579"/>
      <c r="BL654" s="575"/>
      <c r="BM654" s="575"/>
      <c r="BN654" s="575"/>
      <c r="BO654" s="575"/>
      <c r="BP654" s="575"/>
      <c r="BQ654" s="579"/>
      <c r="BR654" s="575"/>
      <c r="BS654" s="575"/>
      <c r="BT654" s="575"/>
      <c r="BU654" s="575"/>
      <c r="BV654" s="575"/>
      <c r="BW654" s="579"/>
      <c r="BX654" s="267"/>
      <c r="BY654" s="267"/>
      <c r="BZ654" s="267"/>
      <c r="CA654" s="267"/>
      <c r="CB654" s="267"/>
      <c r="CC654" s="241"/>
      <c r="CD654" s="214"/>
      <c r="CE654" s="240"/>
      <c r="CF654" s="240"/>
      <c r="CG654" s="240"/>
      <c r="CH654" s="5"/>
    </row>
    <row r="655" spans="1:86" hidden="1" x14ac:dyDescent="0.2">
      <c r="A655" s="189"/>
      <c r="B655" s="15"/>
      <c r="C655" s="15"/>
      <c r="D655" s="15"/>
      <c r="E655" s="15"/>
      <c r="F655" s="589"/>
      <c r="G655" s="589"/>
      <c r="H655" s="755"/>
      <c r="I655" s="760"/>
      <c r="J655" s="579"/>
      <c r="K655" s="579"/>
      <c r="L655" s="575"/>
      <c r="M655" s="575"/>
      <c r="N655" s="575"/>
      <c r="O655" s="579"/>
      <c r="P655" s="579"/>
      <c r="Q655" s="575"/>
      <c r="R655" s="575"/>
      <c r="S655" s="575"/>
      <c r="T655" s="575"/>
      <c r="U655" s="579"/>
      <c r="V655" s="575"/>
      <c r="W655" s="575"/>
      <c r="X655" s="575"/>
      <c r="Y655" s="575"/>
      <c r="Z655" s="575"/>
      <c r="AA655" s="579"/>
      <c r="AB655" s="575"/>
      <c r="AC655" s="575"/>
      <c r="AD655" s="575"/>
      <c r="AE655" s="575"/>
      <c r="AF655" s="575"/>
      <c r="AG655" s="579"/>
      <c r="AH655" s="575"/>
      <c r="AI655" s="575"/>
      <c r="AJ655" s="575"/>
      <c r="AK655" s="575"/>
      <c r="AL655" s="575"/>
      <c r="AM655" s="579"/>
      <c r="AN655" s="575"/>
      <c r="AO655" s="575"/>
      <c r="AP655" s="575"/>
      <c r="AQ655" s="575"/>
      <c r="AR655" s="575"/>
      <c r="AS655" s="579"/>
      <c r="AT655" s="575"/>
      <c r="AU655" s="575"/>
      <c r="AV655" s="575"/>
      <c r="AW655" s="575"/>
      <c r="AX655" s="575"/>
      <c r="AY655" s="579"/>
      <c r="AZ655" s="575"/>
      <c r="BA655" s="575"/>
      <c r="BB655" s="575"/>
      <c r="BC655" s="575"/>
      <c r="BD655" s="575"/>
      <c r="BE655" s="579"/>
      <c r="BF655" s="575"/>
      <c r="BG655" s="575"/>
      <c r="BH655" s="575"/>
      <c r="BI655" s="575"/>
      <c r="BJ655" s="575"/>
      <c r="BK655" s="579"/>
      <c r="BL655" s="575"/>
      <c r="BM655" s="575"/>
      <c r="BN655" s="575"/>
      <c r="BO655" s="575"/>
      <c r="BP655" s="575"/>
      <c r="BQ655" s="579"/>
      <c r="BR655" s="575"/>
      <c r="BS655" s="575"/>
      <c r="BT655" s="575"/>
      <c r="BU655" s="575"/>
      <c r="BV655" s="575"/>
      <c r="BW655" s="579"/>
      <c r="BX655" s="267"/>
      <c r="BY655" s="267"/>
      <c r="BZ655" s="267"/>
      <c r="CA655" s="267"/>
      <c r="CB655" s="267"/>
      <c r="CC655" s="241"/>
      <c r="CD655" s="214"/>
      <c r="CE655" s="240"/>
      <c r="CF655" s="240"/>
      <c r="CG655" s="240"/>
      <c r="CH655" s="5"/>
    </row>
    <row r="656" spans="1:86" hidden="1" x14ac:dyDescent="0.2">
      <c r="A656" s="191"/>
      <c r="B656" s="20"/>
      <c r="C656" s="20"/>
      <c r="D656" s="20"/>
      <c r="E656" s="20"/>
      <c r="F656" s="594"/>
      <c r="G656" s="594"/>
      <c r="H656" s="762"/>
      <c r="I656" s="763"/>
      <c r="J656" s="579"/>
      <c r="K656" s="579"/>
      <c r="L656" s="575"/>
      <c r="M656" s="575"/>
      <c r="N656" s="575"/>
      <c r="O656" s="579"/>
      <c r="P656" s="579"/>
      <c r="Q656" s="575"/>
      <c r="R656" s="575"/>
      <c r="S656" s="575"/>
      <c r="T656" s="575"/>
      <c r="U656" s="579"/>
      <c r="V656" s="575"/>
      <c r="W656" s="575"/>
      <c r="X656" s="575"/>
      <c r="Y656" s="575"/>
      <c r="Z656" s="575"/>
      <c r="AA656" s="579"/>
      <c r="AB656" s="575"/>
      <c r="AC656" s="575"/>
      <c r="AD656" s="575"/>
      <c r="AE656" s="575"/>
      <c r="AF656" s="575"/>
      <c r="AG656" s="579"/>
      <c r="AH656" s="575"/>
      <c r="AI656" s="575"/>
      <c r="AJ656" s="575"/>
      <c r="AK656" s="575"/>
      <c r="AL656" s="575"/>
      <c r="AM656" s="579"/>
      <c r="AN656" s="575"/>
      <c r="AO656" s="575"/>
      <c r="AP656" s="575"/>
      <c r="AQ656" s="575"/>
      <c r="AR656" s="575"/>
      <c r="AS656" s="579"/>
      <c r="AT656" s="575"/>
      <c r="AU656" s="575"/>
      <c r="AV656" s="575"/>
      <c r="AW656" s="575"/>
      <c r="AX656" s="575"/>
      <c r="AY656" s="579"/>
      <c r="AZ656" s="575"/>
      <c r="BA656" s="575"/>
      <c r="BB656" s="575"/>
      <c r="BC656" s="575"/>
      <c r="BD656" s="575"/>
      <c r="BE656" s="579"/>
      <c r="BF656" s="575"/>
      <c r="BG656" s="575"/>
      <c r="BH656" s="575"/>
      <c r="BI656" s="575"/>
      <c r="BJ656" s="575"/>
      <c r="BK656" s="579"/>
      <c r="BL656" s="575"/>
      <c r="BM656" s="575"/>
      <c r="BN656" s="575"/>
      <c r="BO656" s="575"/>
      <c r="BP656" s="575"/>
      <c r="BQ656" s="579"/>
      <c r="BR656" s="575"/>
      <c r="BS656" s="575"/>
      <c r="BT656" s="575"/>
      <c r="BU656" s="575"/>
      <c r="BV656" s="575"/>
      <c r="BW656" s="579"/>
      <c r="BX656" s="267"/>
      <c r="BY656" s="267"/>
      <c r="BZ656" s="267"/>
      <c r="CA656" s="267"/>
      <c r="CB656" s="267"/>
      <c r="CC656" s="241"/>
      <c r="CD656" s="214"/>
      <c r="CE656" s="240"/>
      <c r="CF656" s="240"/>
      <c r="CG656" s="240"/>
      <c r="CH656" s="5"/>
    </row>
    <row r="657" spans="1:86" hidden="1" x14ac:dyDescent="0.2">
      <c r="F657" s="575"/>
      <c r="G657" s="575"/>
      <c r="H657" s="577"/>
      <c r="I657" s="742"/>
      <c r="J657" s="579"/>
      <c r="K657" s="579"/>
      <c r="L657" s="575"/>
      <c r="M657" s="575"/>
      <c r="N657" s="575"/>
      <c r="O657" s="579"/>
      <c r="P657" s="579"/>
      <c r="Q657" s="575"/>
      <c r="R657" s="575"/>
      <c r="S657" s="575"/>
      <c r="T657" s="575"/>
      <c r="U657" s="579"/>
      <c r="V657" s="575"/>
      <c r="W657" s="575"/>
      <c r="X657" s="575"/>
      <c r="Y657" s="575"/>
      <c r="Z657" s="575"/>
      <c r="AA657" s="579"/>
      <c r="AB657" s="575"/>
      <c r="AC657" s="575"/>
      <c r="AD657" s="575"/>
      <c r="AE657" s="575"/>
      <c r="AF657" s="575"/>
      <c r="AG657" s="579"/>
      <c r="AH657" s="575"/>
      <c r="AI657" s="575"/>
      <c r="AJ657" s="575"/>
      <c r="AK657" s="575"/>
      <c r="AL657" s="575"/>
      <c r="AM657" s="579"/>
      <c r="AN657" s="575"/>
      <c r="AO657" s="575"/>
      <c r="AP657" s="575"/>
      <c r="AQ657" s="575"/>
      <c r="AR657" s="575"/>
      <c r="AS657" s="579"/>
      <c r="AT657" s="575"/>
      <c r="AU657" s="575"/>
      <c r="AV657" s="575"/>
      <c r="AW657" s="575"/>
      <c r="AX657" s="575"/>
      <c r="AY657" s="579"/>
      <c r="AZ657" s="575"/>
      <c r="BA657" s="575"/>
      <c r="BB657" s="575"/>
      <c r="BC657" s="575"/>
      <c r="BD657" s="575"/>
      <c r="BE657" s="579"/>
      <c r="BF657" s="575"/>
      <c r="BG657" s="575"/>
      <c r="BH657" s="575"/>
      <c r="BI657" s="575"/>
      <c r="BJ657" s="575"/>
      <c r="BK657" s="579"/>
      <c r="BL657" s="575"/>
      <c r="BM657" s="575"/>
      <c r="BN657" s="575"/>
      <c r="BO657" s="575"/>
      <c r="BP657" s="575"/>
      <c r="BQ657" s="579"/>
      <c r="BR657" s="575"/>
      <c r="BS657" s="575"/>
      <c r="BT657" s="575"/>
      <c r="BU657" s="575"/>
      <c r="BV657" s="575"/>
      <c r="BW657" s="579"/>
      <c r="BX657" s="267"/>
      <c r="BY657" s="267"/>
      <c r="BZ657" s="267"/>
      <c r="CA657" s="267"/>
      <c r="CB657" s="267"/>
      <c r="CC657" s="241"/>
      <c r="CD657" s="214"/>
      <c r="CE657" s="240"/>
      <c r="CF657" s="240"/>
      <c r="CG657" s="240"/>
      <c r="CH657" s="5"/>
    </row>
    <row r="658" spans="1:86" hidden="1" x14ac:dyDescent="0.2">
      <c r="A658" s="22"/>
      <c r="B658" s="22"/>
      <c r="C658" s="22"/>
      <c r="D658" s="48"/>
      <c r="E658" s="22"/>
      <c r="F658" s="607"/>
      <c r="G658" s="620"/>
      <c r="H658" s="600"/>
      <c r="I658" s="601"/>
      <c r="J658" s="579"/>
      <c r="K658" s="579"/>
      <c r="L658" s="575"/>
      <c r="M658" s="575"/>
      <c r="N658" s="575"/>
      <c r="O658" s="579"/>
      <c r="P658" s="579"/>
      <c r="Q658" s="575"/>
      <c r="R658" s="575"/>
      <c r="S658" s="575"/>
      <c r="T658" s="575"/>
      <c r="U658" s="579"/>
      <c r="V658" s="575"/>
      <c r="W658" s="575"/>
      <c r="X658" s="575"/>
      <c r="Y658" s="575"/>
      <c r="Z658" s="575"/>
      <c r="AA658" s="579"/>
      <c r="AB658" s="575"/>
      <c r="AC658" s="575"/>
      <c r="AD658" s="575"/>
      <c r="AE658" s="575"/>
      <c r="AF658" s="575"/>
      <c r="AG658" s="579"/>
      <c r="AH658" s="575"/>
      <c r="AI658" s="575"/>
      <c r="AJ658" s="575"/>
      <c r="AK658" s="575"/>
      <c r="AL658" s="575"/>
      <c r="AM658" s="579"/>
      <c r="AN658" s="575"/>
      <c r="AO658" s="575"/>
      <c r="AP658" s="575"/>
      <c r="AQ658" s="575"/>
      <c r="AR658" s="575"/>
      <c r="AS658" s="579"/>
      <c r="AT658" s="575"/>
      <c r="AU658" s="575"/>
      <c r="AV658" s="575"/>
      <c r="AW658" s="575"/>
      <c r="AX658" s="575"/>
      <c r="AY658" s="579"/>
      <c r="AZ658" s="575"/>
      <c r="BA658" s="575"/>
      <c r="BB658" s="575"/>
      <c r="BC658" s="575"/>
      <c r="BD658" s="575"/>
      <c r="BE658" s="579"/>
      <c r="BF658" s="575"/>
      <c r="BG658" s="575"/>
      <c r="BH658" s="575"/>
      <c r="BI658" s="575"/>
      <c r="BJ658" s="575"/>
      <c r="BK658" s="579"/>
      <c r="BL658" s="575"/>
      <c r="BM658" s="575"/>
      <c r="BN658" s="575"/>
      <c r="BO658" s="575"/>
      <c r="BP658" s="575"/>
      <c r="BQ658" s="579"/>
      <c r="BR658" s="575"/>
      <c r="BS658" s="575"/>
      <c r="BT658" s="575"/>
      <c r="BU658" s="575"/>
      <c r="BV658" s="575"/>
      <c r="BW658" s="579"/>
      <c r="BX658" s="267"/>
      <c r="BY658" s="267"/>
      <c r="BZ658" s="267"/>
      <c r="CA658" s="267"/>
      <c r="CB658" s="267"/>
      <c r="CC658" s="241"/>
      <c r="CD658" s="214"/>
      <c r="CE658" s="240"/>
      <c r="CF658" s="240"/>
      <c r="CG658" s="240"/>
      <c r="CH658" s="5"/>
    </row>
    <row r="659" spans="1:86" hidden="1" x14ac:dyDescent="0.2">
      <c r="A659" s="22"/>
      <c r="B659" s="22"/>
      <c r="C659" s="22"/>
      <c r="D659" s="35"/>
      <c r="E659" s="22"/>
      <c r="F659" s="607"/>
      <c r="G659" s="620"/>
      <c r="H659" s="600"/>
      <c r="I659" s="601"/>
      <c r="J659" s="579"/>
      <c r="K659" s="579"/>
      <c r="L659" s="575"/>
      <c r="M659" s="575"/>
      <c r="N659" s="575"/>
      <c r="O659" s="579"/>
      <c r="P659" s="579"/>
      <c r="Q659" s="575"/>
      <c r="R659" s="575"/>
      <c r="S659" s="575"/>
      <c r="T659" s="575"/>
      <c r="U659" s="579"/>
      <c r="V659" s="575"/>
      <c r="W659" s="575"/>
      <c r="X659" s="575"/>
      <c r="Y659" s="575"/>
      <c r="Z659" s="575"/>
      <c r="AA659" s="579"/>
      <c r="AB659" s="575"/>
      <c r="AC659" s="575"/>
      <c r="AD659" s="575"/>
      <c r="AE659" s="575"/>
      <c r="AF659" s="575"/>
      <c r="AG659" s="579"/>
      <c r="AH659" s="575"/>
      <c r="AI659" s="575"/>
      <c r="AJ659" s="575"/>
      <c r="AK659" s="575"/>
      <c r="AL659" s="575"/>
      <c r="AM659" s="579"/>
      <c r="AN659" s="575"/>
      <c r="AO659" s="575"/>
      <c r="AP659" s="575"/>
      <c r="AQ659" s="575"/>
      <c r="AR659" s="575"/>
      <c r="AS659" s="579"/>
      <c r="AT659" s="575"/>
      <c r="AU659" s="575"/>
      <c r="AV659" s="575"/>
      <c r="AW659" s="575"/>
      <c r="AX659" s="575"/>
      <c r="AY659" s="579"/>
      <c r="AZ659" s="575"/>
      <c r="BA659" s="575"/>
      <c r="BB659" s="575"/>
      <c r="BC659" s="575"/>
      <c r="BD659" s="575"/>
      <c r="BE659" s="579"/>
      <c r="BF659" s="575"/>
      <c r="BG659" s="575"/>
      <c r="BH659" s="575"/>
      <c r="BI659" s="575"/>
      <c r="BJ659" s="575"/>
      <c r="BK659" s="579"/>
      <c r="BL659" s="575"/>
      <c r="BM659" s="575"/>
      <c r="BN659" s="575"/>
      <c r="BO659" s="575"/>
      <c r="BP659" s="575"/>
      <c r="BQ659" s="579"/>
      <c r="BR659" s="575"/>
      <c r="BS659" s="575"/>
      <c r="BT659" s="575"/>
      <c r="BU659" s="575"/>
      <c r="BV659" s="575"/>
      <c r="BW659" s="579"/>
      <c r="BX659" s="267"/>
      <c r="BY659" s="267"/>
      <c r="BZ659" s="267"/>
      <c r="CA659" s="267"/>
      <c r="CB659" s="267"/>
      <c r="CC659" s="241"/>
      <c r="CD659" s="214"/>
      <c r="CE659" s="240"/>
      <c r="CF659" s="240"/>
      <c r="CG659" s="240"/>
      <c r="CH659" s="5"/>
    </row>
    <row r="660" spans="1:86" hidden="1" x14ac:dyDescent="0.2">
      <c r="A660" s="22"/>
      <c r="B660" s="22"/>
      <c r="C660" s="22"/>
      <c r="D660" s="35"/>
      <c r="E660" s="22"/>
      <c r="F660" s="607"/>
      <c r="G660" s="620"/>
      <c r="H660" s="600"/>
      <c r="I660" s="601"/>
      <c r="J660" s="579"/>
      <c r="K660" s="579"/>
      <c r="L660" s="575"/>
      <c r="M660" s="575"/>
      <c r="N660" s="575"/>
      <c r="O660" s="579"/>
      <c r="P660" s="579"/>
      <c r="Q660" s="575"/>
      <c r="R660" s="575"/>
      <c r="S660" s="575"/>
      <c r="T660" s="575"/>
      <c r="U660" s="579"/>
      <c r="V660" s="575"/>
      <c r="W660" s="575"/>
      <c r="X660" s="575"/>
      <c r="Y660" s="575"/>
      <c r="Z660" s="575"/>
      <c r="AA660" s="579"/>
      <c r="AB660" s="575"/>
      <c r="AC660" s="575"/>
      <c r="AD660" s="575"/>
      <c r="AE660" s="575"/>
      <c r="AF660" s="575"/>
      <c r="AG660" s="579"/>
      <c r="AH660" s="575"/>
      <c r="AI660" s="575"/>
      <c r="AJ660" s="575"/>
      <c r="AK660" s="575"/>
      <c r="AL660" s="575"/>
      <c r="AM660" s="579"/>
      <c r="AN660" s="575"/>
      <c r="AO660" s="575"/>
      <c r="AP660" s="575"/>
      <c r="AQ660" s="575"/>
      <c r="AR660" s="575"/>
      <c r="AS660" s="579"/>
      <c r="AT660" s="575"/>
      <c r="AU660" s="575"/>
      <c r="AV660" s="575"/>
      <c r="AW660" s="575"/>
      <c r="AX660" s="575"/>
      <c r="AY660" s="579"/>
      <c r="AZ660" s="575"/>
      <c r="BA660" s="575"/>
      <c r="BB660" s="575"/>
      <c r="BC660" s="575"/>
      <c r="BD660" s="575"/>
      <c r="BE660" s="579"/>
      <c r="BF660" s="575"/>
      <c r="BG660" s="575"/>
      <c r="BH660" s="575"/>
      <c r="BI660" s="575"/>
      <c r="BJ660" s="575"/>
      <c r="BK660" s="579"/>
      <c r="BL660" s="575"/>
      <c r="BM660" s="575"/>
      <c r="BN660" s="575"/>
      <c r="BO660" s="575"/>
      <c r="BP660" s="575"/>
      <c r="BQ660" s="579"/>
      <c r="BR660" s="575"/>
      <c r="BS660" s="575"/>
      <c r="BT660" s="575"/>
      <c r="BU660" s="575"/>
      <c r="BV660" s="575"/>
      <c r="BW660" s="579"/>
      <c r="BX660" s="267"/>
      <c r="BY660" s="267"/>
      <c r="BZ660" s="267"/>
      <c r="CA660" s="267"/>
      <c r="CB660" s="267"/>
      <c r="CC660" s="241"/>
      <c r="CD660" s="214"/>
      <c r="CE660" s="240"/>
      <c r="CF660" s="240"/>
      <c r="CG660" s="240"/>
      <c r="CH660" s="5"/>
    </row>
    <row r="661" spans="1:86" hidden="1" x14ac:dyDescent="0.2">
      <c r="A661" s="22"/>
      <c r="B661" s="22"/>
      <c r="C661" s="22"/>
      <c r="D661" s="48"/>
      <c r="E661" s="22"/>
      <c r="F661" s="607"/>
      <c r="G661" s="620"/>
      <c r="H661" s="609"/>
      <c r="I661" s="601"/>
      <c r="J661" s="579"/>
      <c r="K661" s="579"/>
      <c r="L661" s="575"/>
      <c r="M661" s="575"/>
      <c r="N661" s="579"/>
      <c r="O661" s="579"/>
      <c r="P661" s="579"/>
      <c r="Q661" s="575"/>
      <c r="R661" s="579"/>
      <c r="S661" s="575"/>
      <c r="T661" s="579"/>
      <c r="U661" s="579"/>
      <c r="V661" s="579"/>
      <c r="W661" s="575"/>
      <c r="X661" s="579"/>
      <c r="Y661" s="575"/>
      <c r="Z661" s="579"/>
      <c r="AA661" s="579"/>
      <c r="AB661" s="579"/>
      <c r="AC661" s="575"/>
      <c r="AD661" s="579"/>
      <c r="AE661" s="575"/>
      <c r="AF661" s="579"/>
      <c r="AG661" s="579"/>
      <c r="AH661" s="579"/>
      <c r="AI661" s="575"/>
      <c r="AJ661" s="579"/>
      <c r="AK661" s="575"/>
      <c r="AL661" s="579"/>
      <c r="AM661" s="579"/>
      <c r="AN661" s="579"/>
      <c r="AO661" s="575"/>
      <c r="AP661" s="579"/>
      <c r="AQ661" s="575"/>
      <c r="AR661" s="579"/>
      <c r="AS661" s="579"/>
      <c r="AT661" s="579"/>
      <c r="AU661" s="575"/>
      <c r="AV661" s="579"/>
      <c r="AW661" s="575"/>
      <c r="AX661" s="579"/>
      <c r="AY661" s="579"/>
      <c r="AZ661" s="579"/>
      <c r="BA661" s="575"/>
      <c r="BB661" s="579"/>
      <c r="BC661" s="575"/>
      <c r="BD661" s="579"/>
      <c r="BE661" s="579"/>
      <c r="BF661" s="579"/>
      <c r="BG661" s="575"/>
      <c r="BH661" s="579"/>
      <c r="BI661" s="575"/>
      <c r="BJ661" s="579"/>
      <c r="BK661" s="579"/>
      <c r="BL661" s="579"/>
      <c r="BM661" s="575"/>
      <c r="BN661" s="579"/>
      <c r="BO661" s="575"/>
      <c r="BP661" s="579"/>
      <c r="BQ661" s="579"/>
      <c r="BR661" s="579"/>
      <c r="BS661" s="575"/>
      <c r="BT661" s="579"/>
      <c r="BU661" s="575"/>
      <c r="BV661" s="579"/>
      <c r="BW661" s="579"/>
      <c r="BX661" s="268"/>
      <c r="BY661" s="267"/>
      <c r="BZ661" s="268"/>
      <c r="CA661" s="267"/>
      <c r="CB661" s="268"/>
      <c r="CC661" s="241"/>
      <c r="CD661" s="214"/>
      <c r="CE661" s="240"/>
      <c r="CF661" s="240"/>
      <c r="CG661" s="241"/>
      <c r="CH661" s="5"/>
    </row>
    <row r="662" spans="1:86" hidden="1" x14ac:dyDescent="0.2">
      <c r="A662" s="22"/>
      <c r="B662" s="22"/>
      <c r="C662" s="22"/>
      <c r="D662" s="48"/>
      <c r="E662" s="22"/>
      <c r="F662" s="607"/>
      <c r="G662" s="620"/>
      <c r="H662" s="609"/>
      <c r="I662" s="601"/>
      <c r="J662" s="579"/>
      <c r="K662" s="579"/>
      <c r="L662" s="575"/>
      <c r="M662" s="575"/>
      <c r="N662" s="575"/>
      <c r="O662" s="579"/>
      <c r="P662" s="579"/>
      <c r="Q662" s="575"/>
      <c r="R662" s="575"/>
      <c r="S662" s="575"/>
      <c r="T662" s="575"/>
      <c r="U662" s="579"/>
      <c r="V662" s="575"/>
      <c r="W662" s="575"/>
      <c r="X662" s="575"/>
      <c r="Y662" s="575"/>
      <c r="Z662" s="575"/>
      <c r="AA662" s="579"/>
      <c r="AB662" s="575"/>
      <c r="AC662" s="575"/>
      <c r="AD662" s="575"/>
      <c r="AE662" s="575"/>
      <c r="AF662" s="575"/>
      <c r="AG662" s="579"/>
      <c r="AH662" s="575"/>
      <c r="AI662" s="575"/>
      <c r="AJ662" s="575"/>
      <c r="AK662" s="575"/>
      <c r="AL662" s="575"/>
      <c r="AM662" s="579"/>
      <c r="AN662" s="575"/>
      <c r="AO662" s="575"/>
      <c r="AP662" s="575"/>
      <c r="AQ662" s="575"/>
      <c r="AR662" s="575"/>
      <c r="AS662" s="579"/>
      <c r="AT662" s="575"/>
      <c r="AU662" s="575"/>
      <c r="AV662" s="575"/>
      <c r="AW662" s="575"/>
      <c r="AX662" s="575"/>
      <c r="AY662" s="579"/>
      <c r="AZ662" s="575"/>
      <c r="BA662" s="575"/>
      <c r="BB662" s="575"/>
      <c r="BC662" s="575"/>
      <c r="BD662" s="575"/>
      <c r="BE662" s="579"/>
      <c r="BF662" s="575"/>
      <c r="BG662" s="575"/>
      <c r="BH662" s="575"/>
      <c r="BI662" s="575"/>
      <c r="BJ662" s="575"/>
      <c r="BK662" s="579"/>
      <c r="BL662" s="575"/>
      <c r="BM662" s="575"/>
      <c r="BN662" s="575"/>
      <c r="BO662" s="575"/>
      <c r="BP662" s="575"/>
      <c r="BQ662" s="579"/>
      <c r="BR662" s="575"/>
      <c r="BS662" s="575"/>
      <c r="BT662" s="575"/>
      <c r="BU662" s="575"/>
      <c r="BV662" s="575"/>
      <c r="BW662" s="579"/>
      <c r="BX662" s="267"/>
      <c r="BY662" s="267"/>
      <c r="BZ662" s="267"/>
      <c r="CA662" s="267"/>
      <c r="CB662" s="267"/>
      <c r="CC662" s="241"/>
      <c r="CD662" s="214"/>
      <c r="CE662" s="240"/>
      <c r="CF662" s="240"/>
      <c r="CG662" s="240"/>
      <c r="CH662" s="5"/>
    </row>
    <row r="663" spans="1:86" hidden="1" x14ac:dyDescent="0.2">
      <c r="A663" s="22"/>
      <c r="B663" s="22"/>
      <c r="C663" s="35"/>
      <c r="D663" s="48"/>
      <c r="E663" s="111"/>
      <c r="F663" s="620"/>
      <c r="G663" s="620"/>
      <c r="H663" s="609"/>
      <c r="I663" s="601"/>
      <c r="J663" s="579"/>
      <c r="K663" s="579"/>
      <c r="L663" s="575"/>
      <c r="M663" s="575"/>
      <c r="N663" s="575"/>
      <c r="O663" s="579"/>
      <c r="P663" s="579"/>
      <c r="Q663" s="575"/>
      <c r="R663" s="575"/>
      <c r="S663" s="575"/>
      <c r="T663" s="575"/>
      <c r="U663" s="579"/>
      <c r="V663" s="575"/>
      <c r="W663" s="575"/>
      <c r="X663" s="575"/>
      <c r="Y663" s="575"/>
      <c r="Z663" s="575"/>
      <c r="AA663" s="579"/>
      <c r="AB663" s="575"/>
      <c r="AC663" s="575"/>
      <c r="AD663" s="575"/>
      <c r="AE663" s="575"/>
      <c r="AF663" s="575"/>
      <c r="AG663" s="579"/>
      <c r="AH663" s="575"/>
      <c r="AI663" s="575"/>
      <c r="AJ663" s="575"/>
      <c r="AK663" s="575"/>
      <c r="AL663" s="575"/>
      <c r="AM663" s="579"/>
      <c r="AN663" s="575"/>
      <c r="AO663" s="575"/>
      <c r="AP663" s="575"/>
      <c r="AQ663" s="575"/>
      <c r="AR663" s="575"/>
      <c r="AS663" s="579"/>
      <c r="AT663" s="575"/>
      <c r="AU663" s="575"/>
      <c r="AV663" s="575"/>
      <c r="AW663" s="575"/>
      <c r="AX663" s="575"/>
      <c r="AY663" s="579"/>
      <c r="AZ663" s="575"/>
      <c r="BA663" s="575"/>
      <c r="BB663" s="575"/>
      <c r="BC663" s="575"/>
      <c r="BD663" s="575"/>
      <c r="BE663" s="579"/>
      <c r="BF663" s="575"/>
      <c r="BG663" s="575"/>
      <c r="BH663" s="575"/>
      <c r="BI663" s="575"/>
      <c r="BJ663" s="575"/>
      <c r="BK663" s="579"/>
      <c r="BL663" s="575"/>
      <c r="BM663" s="575"/>
      <c r="BN663" s="575"/>
      <c r="BO663" s="575"/>
      <c r="BP663" s="575"/>
      <c r="BQ663" s="579"/>
      <c r="BR663" s="575"/>
      <c r="BS663" s="575"/>
      <c r="BT663" s="575"/>
      <c r="BU663" s="575"/>
      <c r="BV663" s="575"/>
      <c r="BW663" s="579"/>
      <c r="BX663" s="267"/>
      <c r="BY663" s="267"/>
      <c r="BZ663" s="267"/>
      <c r="CA663" s="267"/>
      <c r="CB663" s="267"/>
      <c r="CC663" s="241"/>
      <c r="CD663" s="214"/>
      <c r="CE663" s="240"/>
      <c r="CF663" s="240"/>
      <c r="CG663" s="240"/>
      <c r="CH663" s="5"/>
    </row>
    <row r="664" spans="1:86" hidden="1" x14ac:dyDescent="0.2">
      <c r="A664" s="22"/>
      <c r="B664" s="22"/>
      <c r="C664" s="35"/>
      <c r="D664" s="48"/>
      <c r="E664" s="111"/>
      <c r="F664" s="620"/>
      <c r="G664" s="620"/>
      <c r="H664" s="707"/>
      <c r="I664" s="601"/>
      <c r="J664" s="579"/>
      <c r="K664" s="579"/>
      <c r="L664" s="575"/>
      <c r="M664" s="575"/>
      <c r="N664" s="575"/>
      <c r="O664" s="579"/>
      <c r="P664" s="579"/>
      <c r="Q664" s="575"/>
      <c r="R664" s="575"/>
      <c r="S664" s="575"/>
      <c r="T664" s="575"/>
      <c r="U664" s="579"/>
      <c r="V664" s="575"/>
      <c r="W664" s="575"/>
      <c r="X664" s="575"/>
      <c r="Y664" s="575"/>
      <c r="Z664" s="575"/>
      <c r="AA664" s="579"/>
      <c r="AB664" s="575"/>
      <c r="AC664" s="575"/>
      <c r="AD664" s="575"/>
      <c r="AE664" s="575"/>
      <c r="AF664" s="575"/>
      <c r="AG664" s="579"/>
      <c r="AH664" s="575"/>
      <c r="AI664" s="575"/>
      <c r="AJ664" s="575"/>
      <c r="AK664" s="575"/>
      <c r="AL664" s="575"/>
      <c r="AM664" s="579"/>
      <c r="AN664" s="575"/>
      <c r="AO664" s="575"/>
      <c r="AP664" s="575"/>
      <c r="AQ664" s="575"/>
      <c r="AR664" s="575"/>
      <c r="AS664" s="579"/>
      <c r="AT664" s="575"/>
      <c r="AU664" s="575"/>
      <c r="AV664" s="575"/>
      <c r="AW664" s="575"/>
      <c r="AX664" s="575"/>
      <c r="AY664" s="579"/>
      <c r="AZ664" s="575"/>
      <c r="BA664" s="575"/>
      <c r="BB664" s="575"/>
      <c r="BC664" s="575"/>
      <c r="BD664" s="575"/>
      <c r="BE664" s="579"/>
      <c r="BF664" s="575"/>
      <c r="BG664" s="575"/>
      <c r="BH664" s="575"/>
      <c r="BI664" s="575"/>
      <c r="BJ664" s="575"/>
      <c r="BK664" s="579"/>
      <c r="BL664" s="575"/>
      <c r="BM664" s="575"/>
      <c r="BN664" s="575"/>
      <c r="BO664" s="575"/>
      <c r="BP664" s="575"/>
      <c r="BQ664" s="579"/>
      <c r="BR664" s="575"/>
      <c r="BS664" s="575"/>
      <c r="BT664" s="575"/>
      <c r="BU664" s="575"/>
      <c r="BV664" s="575"/>
      <c r="BW664" s="579"/>
      <c r="BX664" s="267"/>
      <c r="BY664" s="267"/>
      <c r="BZ664" s="267"/>
      <c r="CA664" s="267"/>
      <c r="CB664" s="267"/>
      <c r="CC664" s="241"/>
      <c r="CD664" s="214"/>
      <c r="CE664" s="240"/>
      <c r="CF664" s="240"/>
      <c r="CG664" s="240"/>
      <c r="CH664" s="5"/>
    </row>
    <row r="665" spans="1:86" hidden="1" x14ac:dyDescent="0.2">
      <c r="A665" s="22"/>
      <c r="C665" s="35"/>
      <c r="D665" s="35"/>
      <c r="E665" s="111"/>
      <c r="F665" s="620"/>
      <c r="G665" s="620"/>
      <c r="H665" s="707"/>
      <c r="I665" s="601"/>
      <c r="J665" s="579"/>
      <c r="K665" s="579"/>
      <c r="L665" s="575"/>
      <c r="M665" s="575"/>
      <c r="N665" s="575"/>
      <c r="O665" s="579"/>
      <c r="P665" s="579"/>
      <c r="Q665" s="575"/>
      <c r="R665" s="575"/>
      <c r="S665" s="575"/>
      <c r="T665" s="575"/>
      <c r="U665" s="579"/>
      <c r="V665" s="575"/>
      <c r="W665" s="575"/>
      <c r="X665" s="575"/>
      <c r="Y665" s="575"/>
      <c r="Z665" s="575"/>
      <c r="AA665" s="579"/>
      <c r="AB665" s="575"/>
      <c r="AC665" s="575"/>
      <c r="AD665" s="575"/>
      <c r="AE665" s="575"/>
      <c r="AF665" s="575"/>
      <c r="AG665" s="579"/>
      <c r="AH665" s="575"/>
      <c r="AI665" s="575"/>
      <c r="AJ665" s="575"/>
      <c r="AK665" s="575"/>
      <c r="AL665" s="575"/>
      <c r="AM665" s="579"/>
      <c r="AN665" s="575"/>
      <c r="AO665" s="575"/>
      <c r="AP665" s="575"/>
      <c r="AQ665" s="575"/>
      <c r="AR665" s="575"/>
      <c r="AS665" s="579"/>
      <c r="AT665" s="575"/>
      <c r="AU665" s="575"/>
      <c r="AV665" s="575"/>
      <c r="AW665" s="575"/>
      <c r="AX665" s="575"/>
      <c r="AY665" s="579"/>
      <c r="AZ665" s="575"/>
      <c r="BA665" s="575"/>
      <c r="BB665" s="575"/>
      <c r="BC665" s="575"/>
      <c r="BD665" s="575"/>
      <c r="BE665" s="579"/>
      <c r="BF665" s="575"/>
      <c r="BG665" s="575"/>
      <c r="BH665" s="575"/>
      <c r="BI665" s="575"/>
      <c r="BJ665" s="575"/>
      <c r="BK665" s="579"/>
      <c r="BL665" s="575"/>
      <c r="BM665" s="575"/>
      <c r="BN665" s="575"/>
      <c r="BO665" s="575"/>
      <c r="BP665" s="575"/>
      <c r="BQ665" s="579"/>
      <c r="BR665" s="575"/>
      <c r="BS665" s="575"/>
      <c r="BT665" s="575"/>
      <c r="BU665" s="575"/>
      <c r="BV665" s="575"/>
      <c r="BW665" s="579"/>
      <c r="BX665" s="267"/>
      <c r="BY665" s="267"/>
      <c r="BZ665" s="267"/>
      <c r="CA665" s="267"/>
      <c r="CB665" s="267"/>
      <c r="CC665" s="241"/>
      <c r="CD665" s="214"/>
      <c r="CE665" s="240"/>
      <c r="CF665" s="240"/>
      <c r="CG665" s="240"/>
      <c r="CH665" s="5"/>
    </row>
    <row r="666" spans="1:86" hidden="1" x14ac:dyDescent="0.2">
      <c r="A666" s="22"/>
      <c r="B666" s="22"/>
      <c r="C666" s="35"/>
      <c r="D666" s="35"/>
      <c r="E666" s="111"/>
      <c r="F666" s="620"/>
      <c r="G666" s="620"/>
      <c r="H666" s="707"/>
      <c r="I666" s="601"/>
      <c r="J666" s="579"/>
      <c r="K666" s="579"/>
      <c r="L666" s="575"/>
      <c r="M666" s="575"/>
      <c r="N666" s="575"/>
      <c r="O666" s="579"/>
      <c r="P666" s="579"/>
      <c r="Q666" s="575"/>
      <c r="R666" s="575"/>
      <c r="S666" s="575"/>
      <c r="T666" s="575"/>
      <c r="U666" s="579"/>
      <c r="V666" s="575"/>
      <c r="W666" s="575"/>
      <c r="X666" s="575"/>
      <c r="Y666" s="575"/>
      <c r="Z666" s="575"/>
      <c r="AA666" s="579"/>
      <c r="AB666" s="575"/>
      <c r="AC666" s="575"/>
      <c r="AD666" s="575"/>
      <c r="AE666" s="575"/>
      <c r="AF666" s="575"/>
      <c r="AG666" s="579"/>
      <c r="AH666" s="575"/>
      <c r="AI666" s="575"/>
      <c r="AJ666" s="575"/>
      <c r="AK666" s="575"/>
      <c r="AL666" s="575"/>
      <c r="AM666" s="579"/>
      <c r="AN666" s="575"/>
      <c r="AO666" s="575"/>
      <c r="AP666" s="575"/>
      <c r="AQ666" s="575"/>
      <c r="AR666" s="575"/>
      <c r="AS666" s="579"/>
      <c r="AT666" s="575"/>
      <c r="AU666" s="575"/>
      <c r="AV666" s="575"/>
      <c r="AW666" s="575"/>
      <c r="AX666" s="575"/>
      <c r="AY666" s="579"/>
      <c r="AZ666" s="575"/>
      <c r="BA666" s="575"/>
      <c r="BB666" s="575"/>
      <c r="BC666" s="575"/>
      <c r="BD666" s="575"/>
      <c r="BE666" s="579"/>
      <c r="BF666" s="575"/>
      <c r="BG666" s="575"/>
      <c r="BH666" s="575"/>
      <c r="BI666" s="575"/>
      <c r="BJ666" s="575"/>
      <c r="BK666" s="579"/>
      <c r="BL666" s="575"/>
      <c r="BM666" s="575"/>
      <c r="BN666" s="575"/>
      <c r="BO666" s="575"/>
      <c r="BP666" s="575"/>
      <c r="BQ666" s="579"/>
      <c r="BR666" s="575"/>
      <c r="BS666" s="575"/>
      <c r="BT666" s="575"/>
      <c r="BU666" s="575"/>
      <c r="BV666" s="575"/>
      <c r="BW666" s="579"/>
      <c r="BX666" s="267"/>
      <c r="BY666" s="267"/>
      <c r="BZ666" s="267"/>
      <c r="CA666" s="267"/>
      <c r="CB666" s="267"/>
      <c r="CC666" s="241"/>
      <c r="CD666" s="214"/>
      <c r="CE666" s="240"/>
      <c r="CF666" s="240"/>
      <c r="CG666" s="240"/>
      <c r="CH666" s="5"/>
    </row>
    <row r="667" spans="1:86" hidden="1" x14ac:dyDescent="0.2">
      <c r="A667" s="22"/>
      <c r="B667" s="22"/>
      <c r="C667" s="35"/>
      <c r="D667" s="48"/>
      <c r="E667" s="111"/>
      <c r="F667" s="620"/>
      <c r="G667" s="620"/>
      <c r="H667" s="609"/>
      <c r="I667" s="601"/>
      <c r="J667" s="579"/>
      <c r="K667" s="579"/>
      <c r="L667" s="575"/>
      <c r="M667" s="575"/>
      <c r="N667" s="579"/>
      <c r="O667" s="579"/>
      <c r="P667" s="579"/>
      <c r="Q667" s="575"/>
      <c r="R667" s="579"/>
      <c r="S667" s="575"/>
      <c r="T667" s="579"/>
      <c r="U667" s="579"/>
      <c r="V667" s="579"/>
      <c r="W667" s="575"/>
      <c r="X667" s="579"/>
      <c r="Y667" s="575"/>
      <c r="Z667" s="579"/>
      <c r="AA667" s="579"/>
      <c r="AB667" s="579"/>
      <c r="AC667" s="575"/>
      <c r="AD667" s="579"/>
      <c r="AE667" s="575"/>
      <c r="AF667" s="579"/>
      <c r="AG667" s="579"/>
      <c r="AH667" s="579"/>
      <c r="AI667" s="575"/>
      <c r="AJ667" s="579"/>
      <c r="AK667" s="575"/>
      <c r="AL667" s="579"/>
      <c r="AM667" s="579"/>
      <c r="AN667" s="579"/>
      <c r="AO667" s="575"/>
      <c r="AP667" s="579"/>
      <c r="AQ667" s="575"/>
      <c r="AR667" s="579"/>
      <c r="AS667" s="579"/>
      <c r="AT667" s="579"/>
      <c r="AU667" s="575"/>
      <c r="AV667" s="579"/>
      <c r="AW667" s="575"/>
      <c r="AX667" s="579"/>
      <c r="AY667" s="579"/>
      <c r="AZ667" s="579"/>
      <c r="BA667" s="575"/>
      <c r="BB667" s="579"/>
      <c r="BC667" s="575"/>
      <c r="BD667" s="579"/>
      <c r="BE667" s="579"/>
      <c r="BF667" s="579"/>
      <c r="BG667" s="575"/>
      <c r="BH667" s="579"/>
      <c r="BI667" s="575"/>
      <c r="BJ667" s="579"/>
      <c r="BK667" s="579"/>
      <c r="BL667" s="579"/>
      <c r="BM667" s="575"/>
      <c r="BN667" s="579"/>
      <c r="BO667" s="575"/>
      <c r="BP667" s="579"/>
      <c r="BQ667" s="579"/>
      <c r="BR667" s="579"/>
      <c r="BS667" s="575"/>
      <c r="BT667" s="579"/>
      <c r="BU667" s="575"/>
      <c r="BV667" s="579"/>
      <c r="BW667" s="579"/>
      <c r="BX667" s="268"/>
      <c r="BY667" s="267"/>
      <c r="BZ667" s="268"/>
      <c r="CA667" s="267"/>
      <c r="CB667" s="268"/>
      <c r="CC667" s="241"/>
      <c r="CD667" s="214"/>
      <c r="CE667" s="240"/>
      <c r="CF667" s="240"/>
      <c r="CG667" s="241"/>
      <c r="CH667" s="5"/>
    </row>
    <row r="668" spans="1:86" hidden="1" x14ac:dyDescent="0.2">
      <c r="A668" s="22"/>
      <c r="B668" s="22"/>
      <c r="C668" s="35"/>
      <c r="D668" s="48"/>
      <c r="E668" s="111"/>
      <c r="F668" s="620"/>
      <c r="G668" s="620"/>
      <c r="H668" s="609"/>
      <c r="I668" s="601"/>
      <c r="J668" s="579"/>
      <c r="K668" s="579"/>
      <c r="L668" s="575"/>
      <c r="M668" s="575"/>
      <c r="N668" s="575"/>
      <c r="O668" s="579"/>
      <c r="P668" s="579"/>
      <c r="Q668" s="575"/>
      <c r="R668" s="575"/>
      <c r="S668" s="575"/>
      <c r="T668" s="575"/>
      <c r="U668" s="579"/>
      <c r="V668" s="575"/>
      <c r="W668" s="575"/>
      <c r="X668" s="575"/>
      <c r="Y668" s="575"/>
      <c r="Z668" s="575"/>
      <c r="AA668" s="579"/>
      <c r="AB668" s="575"/>
      <c r="AC668" s="575"/>
      <c r="AD668" s="575"/>
      <c r="AE668" s="575"/>
      <c r="AF668" s="575"/>
      <c r="AG668" s="579"/>
      <c r="AH668" s="575"/>
      <c r="AI668" s="575"/>
      <c r="AJ668" s="575"/>
      <c r="AK668" s="575"/>
      <c r="AL668" s="575"/>
      <c r="AM668" s="579"/>
      <c r="AN668" s="575"/>
      <c r="AO668" s="575"/>
      <c r="AP668" s="575"/>
      <c r="AQ668" s="575"/>
      <c r="AR668" s="575"/>
      <c r="AS668" s="579"/>
      <c r="AT668" s="575"/>
      <c r="AU668" s="575"/>
      <c r="AV668" s="575"/>
      <c r="AW668" s="575"/>
      <c r="AX668" s="575"/>
      <c r="AY668" s="579"/>
      <c r="AZ668" s="575"/>
      <c r="BA668" s="575"/>
      <c r="BB668" s="575"/>
      <c r="BC668" s="575"/>
      <c r="BD668" s="575"/>
      <c r="BE668" s="579"/>
      <c r="BF668" s="575"/>
      <c r="BG668" s="575"/>
      <c r="BH668" s="575"/>
      <c r="BI668" s="575"/>
      <c r="BJ668" s="575"/>
      <c r="BK668" s="579"/>
      <c r="BL668" s="575"/>
      <c r="BM668" s="575"/>
      <c r="BN668" s="575"/>
      <c r="BO668" s="575"/>
      <c r="BP668" s="575"/>
      <c r="BQ668" s="579"/>
      <c r="BR668" s="575"/>
      <c r="BS668" s="575"/>
      <c r="BT668" s="575"/>
      <c r="BU668" s="575"/>
      <c r="BV668" s="575"/>
      <c r="BW668" s="579"/>
      <c r="BX668" s="267"/>
      <c r="BY668" s="267"/>
      <c r="BZ668" s="267"/>
      <c r="CA668" s="267"/>
      <c r="CB668" s="267"/>
      <c r="CC668" s="241"/>
      <c r="CD668" s="214"/>
      <c r="CE668" s="240"/>
      <c r="CF668" s="240"/>
      <c r="CG668" s="240"/>
      <c r="CH668" s="5"/>
    </row>
    <row r="669" spans="1:86" hidden="1" x14ac:dyDescent="0.2">
      <c r="A669" s="22"/>
      <c r="B669" s="23"/>
      <c r="C669" s="35"/>
      <c r="D669" s="48"/>
      <c r="E669" s="111"/>
      <c r="F669" s="620"/>
      <c r="G669" s="620"/>
      <c r="H669" s="600"/>
      <c r="I669" s="601"/>
      <c r="J669" s="579"/>
      <c r="K669" s="579"/>
      <c r="L669" s="575"/>
      <c r="M669" s="575"/>
      <c r="N669" s="575"/>
      <c r="O669" s="579"/>
      <c r="P669" s="579"/>
      <c r="Q669" s="575"/>
      <c r="R669" s="575"/>
      <c r="S669" s="575"/>
      <c r="T669" s="575"/>
      <c r="U669" s="579"/>
      <c r="V669" s="575"/>
      <c r="W669" s="575"/>
      <c r="X669" s="575"/>
      <c r="Y669" s="575"/>
      <c r="Z669" s="575"/>
      <c r="AA669" s="579"/>
      <c r="AB669" s="575"/>
      <c r="AC669" s="575"/>
      <c r="AD669" s="575"/>
      <c r="AE669" s="575"/>
      <c r="AF669" s="575"/>
      <c r="AG669" s="579"/>
      <c r="AH669" s="575"/>
      <c r="AI669" s="575"/>
      <c r="AJ669" s="575"/>
      <c r="AK669" s="575"/>
      <c r="AL669" s="575"/>
      <c r="AM669" s="579"/>
      <c r="AN669" s="575"/>
      <c r="AO669" s="575"/>
      <c r="AP669" s="575"/>
      <c r="AQ669" s="575"/>
      <c r="AR669" s="575"/>
      <c r="AS669" s="579"/>
      <c r="AT669" s="575"/>
      <c r="AU669" s="575"/>
      <c r="AV669" s="575"/>
      <c r="AW669" s="575"/>
      <c r="AX669" s="575"/>
      <c r="AY669" s="579"/>
      <c r="AZ669" s="575"/>
      <c r="BA669" s="575"/>
      <c r="BB669" s="575"/>
      <c r="BC669" s="575"/>
      <c r="BD669" s="575"/>
      <c r="BE669" s="579"/>
      <c r="BF669" s="575"/>
      <c r="BG669" s="575"/>
      <c r="BH669" s="575"/>
      <c r="BI669" s="575"/>
      <c r="BJ669" s="575"/>
      <c r="BK669" s="579"/>
      <c r="BL669" s="575"/>
      <c r="BM669" s="575"/>
      <c r="BN669" s="575"/>
      <c r="BO669" s="575"/>
      <c r="BP669" s="575"/>
      <c r="BQ669" s="579"/>
      <c r="BR669" s="575"/>
      <c r="BS669" s="575"/>
      <c r="BT669" s="575"/>
      <c r="BU669" s="575"/>
      <c r="BV669" s="575"/>
      <c r="BW669" s="579"/>
      <c r="BX669" s="267"/>
      <c r="BY669" s="267"/>
      <c r="BZ669" s="267"/>
      <c r="CA669" s="267"/>
      <c r="CB669" s="267"/>
      <c r="CC669" s="241"/>
      <c r="CD669" s="214"/>
      <c r="CE669" s="240"/>
      <c r="CF669" s="240"/>
      <c r="CG669" s="240"/>
      <c r="CH669" s="5"/>
    </row>
    <row r="670" spans="1:86" hidden="1" x14ac:dyDescent="0.2">
      <c r="A670" s="22"/>
      <c r="B670" s="22"/>
      <c r="C670" s="33"/>
      <c r="D670" s="35"/>
      <c r="E670" s="111"/>
      <c r="F670" s="620"/>
      <c r="G670" s="620"/>
      <c r="H670" s="600"/>
      <c r="I670" s="601"/>
      <c r="J670" s="579"/>
      <c r="K670" s="579"/>
      <c r="L670" s="575"/>
      <c r="M670" s="575"/>
      <c r="N670" s="575"/>
      <c r="O670" s="579"/>
      <c r="P670" s="579"/>
      <c r="Q670" s="575"/>
      <c r="R670" s="575"/>
      <c r="S670" s="575"/>
      <c r="T670" s="575"/>
      <c r="U670" s="579"/>
      <c r="V670" s="575"/>
      <c r="W670" s="575"/>
      <c r="X670" s="575"/>
      <c r="Y670" s="575"/>
      <c r="Z670" s="575"/>
      <c r="AA670" s="579"/>
      <c r="AB670" s="575"/>
      <c r="AC670" s="575"/>
      <c r="AD670" s="575"/>
      <c r="AE670" s="575"/>
      <c r="AF670" s="575"/>
      <c r="AG670" s="579"/>
      <c r="AH670" s="575"/>
      <c r="AI670" s="575"/>
      <c r="AJ670" s="575"/>
      <c r="AK670" s="575"/>
      <c r="AL670" s="575"/>
      <c r="AM670" s="579"/>
      <c r="AN670" s="575"/>
      <c r="AO670" s="575"/>
      <c r="AP670" s="575"/>
      <c r="AQ670" s="575"/>
      <c r="AR670" s="575"/>
      <c r="AS670" s="579"/>
      <c r="AT670" s="575"/>
      <c r="AU670" s="575"/>
      <c r="AV670" s="575"/>
      <c r="AW670" s="575"/>
      <c r="AX670" s="575"/>
      <c r="AY670" s="579"/>
      <c r="AZ670" s="575"/>
      <c r="BA670" s="575"/>
      <c r="BB670" s="575"/>
      <c r="BC670" s="575"/>
      <c r="BD670" s="575"/>
      <c r="BE670" s="579"/>
      <c r="BF670" s="575"/>
      <c r="BG670" s="575"/>
      <c r="BH670" s="575"/>
      <c r="BI670" s="575"/>
      <c r="BJ670" s="575"/>
      <c r="BK670" s="579"/>
      <c r="BL670" s="575"/>
      <c r="BM670" s="575"/>
      <c r="BN670" s="575"/>
      <c r="BO670" s="575"/>
      <c r="BP670" s="575"/>
      <c r="BQ670" s="579"/>
      <c r="BR670" s="575"/>
      <c r="BS670" s="575"/>
      <c r="BT670" s="575"/>
      <c r="BU670" s="575"/>
      <c r="BV670" s="575"/>
      <c r="BW670" s="579"/>
      <c r="BX670" s="267"/>
      <c r="BY670" s="267"/>
      <c r="BZ670" s="267"/>
      <c r="CA670" s="267"/>
      <c r="CB670" s="267"/>
      <c r="CC670" s="241"/>
      <c r="CD670" s="214"/>
      <c r="CE670" s="240"/>
      <c r="CF670" s="240"/>
      <c r="CG670" s="240"/>
      <c r="CH670" s="5"/>
    </row>
    <row r="671" spans="1:86" hidden="1" x14ac:dyDescent="0.2">
      <c r="A671" s="22"/>
      <c r="B671" s="22"/>
      <c r="C671" s="33"/>
      <c r="D671" s="35"/>
      <c r="E671" s="111"/>
      <c r="F671" s="620"/>
      <c r="G671" s="620"/>
      <c r="H671" s="707"/>
      <c r="I671" s="601"/>
      <c r="J671" s="579"/>
      <c r="K671" s="579"/>
      <c r="L671" s="575"/>
      <c r="M671" s="575"/>
      <c r="N671" s="575"/>
      <c r="O671" s="579"/>
      <c r="P671" s="579"/>
      <c r="Q671" s="575"/>
      <c r="R671" s="575"/>
      <c r="S671" s="575"/>
      <c r="T671" s="575"/>
      <c r="U671" s="579"/>
      <c r="V671" s="575"/>
      <c r="W671" s="575"/>
      <c r="X671" s="575"/>
      <c r="Y671" s="575"/>
      <c r="Z671" s="575"/>
      <c r="AA671" s="579"/>
      <c r="AB671" s="575"/>
      <c r="AC671" s="575"/>
      <c r="AD671" s="575"/>
      <c r="AE671" s="575"/>
      <c r="AF671" s="575"/>
      <c r="AG671" s="579"/>
      <c r="AH671" s="575"/>
      <c r="AI671" s="575"/>
      <c r="AJ671" s="575"/>
      <c r="AK671" s="575"/>
      <c r="AL671" s="575"/>
      <c r="AM671" s="579"/>
      <c r="AN671" s="575"/>
      <c r="AO671" s="575"/>
      <c r="AP671" s="575"/>
      <c r="AQ671" s="575"/>
      <c r="AR671" s="575"/>
      <c r="AS671" s="579"/>
      <c r="AT671" s="575"/>
      <c r="AU671" s="575"/>
      <c r="AV671" s="575"/>
      <c r="AW671" s="575"/>
      <c r="AX671" s="575"/>
      <c r="AY671" s="579"/>
      <c r="AZ671" s="575"/>
      <c r="BA671" s="575"/>
      <c r="BB671" s="575"/>
      <c r="BC671" s="575"/>
      <c r="BD671" s="575"/>
      <c r="BE671" s="579"/>
      <c r="BF671" s="575"/>
      <c r="BG671" s="575"/>
      <c r="BH671" s="575"/>
      <c r="BI671" s="575"/>
      <c r="BJ671" s="575"/>
      <c r="BK671" s="579"/>
      <c r="BL671" s="575"/>
      <c r="BM671" s="575"/>
      <c r="BN671" s="575"/>
      <c r="BO671" s="575"/>
      <c r="BP671" s="575"/>
      <c r="BQ671" s="579"/>
      <c r="BR671" s="575"/>
      <c r="BS671" s="575"/>
      <c r="BT671" s="575"/>
      <c r="BU671" s="575"/>
      <c r="BV671" s="575"/>
      <c r="BW671" s="579"/>
      <c r="BX671" s="267"/>
      <c r="BY671" s="267"/>
      <c r="BZ671" s="267"/>
      <c r="CA671" s="267"/>
      <c r="CB671" s="267"/>
      <c r="CC671" s="241"/>
      <c r="CD671" s="214"/>
      <c r="CE671" s="240"/>
      <c r="CF671" s="240"/>
      <c r="CG671" s="240"/>
      <c r="CH671" s="5"/>
    </row>
    <row r="672" spans="1:86" hidden="1" x14ac:dyDescent="0.2">
      <c r="A672" s="22"/>
      <c r="B672" s="22"/>
      <c r="C672" s="35"/>
      <c r="D672" s="48"/>
      <c r="E672" s="111"/>
      <c r="F672" s="620"/>
      <c r="G672" s="620"/>
      <c r="H672" s="609"/>
      <c r="I672" s="601"/>
      <c r="J672" s="579"/>
      <c r="K672" s="579"/>
      <c r="L672" s="575"/>
      <c r="M672" s="575"/>
      <c r="N672" s="579"/>
      <c r="O672" s="579"/>
      <c r="P672" s="579"/>
      <c r="Q672" s="575"/>
      <c r="R672" s="579"/>
      <c r="S672" s="575"/>
      <c r="T672" s="579"/>
      <c r="U672" s="579"/>
      <c r="V672" s="579"/>
      <c r="W672" s="575"/>
      <c r="X672" s="579"/>
      <c r="Y672" s="575"/>
      <c r="Z672" s="579"/>
      <c r="AA672" s="579"/>
      <c r="AB672" s="579"/>
      <c r="AC672" s="575"/>
      <c r="AD672" s="579"/>
      <c r="AE672" s="575"/>
      <c r="AF672" s="579"/>
      <c r="AG672" s="579"/>
      <c r="AH672" s="579"/>
      <c r="AI672" s="575"/>
      <c r="AJ672" s="579"/>
      <c r="AK672" s="575"/>
      <c r="AL672" s="579"/>
      <c r="AM672" s="579"/>
      <c r="AN672" s="579"/>
      <c r="AO672" s="575"/>
      <c r="AP672" s="579"/>
      <c r="AQ672" s="575"/>
      <c r="AR672" s="579"/>
      <c r="AS672" s="579"/>
      <c r="AT672" s="579"/>
      <c r="AU672" s="575"/>
      <c r="AV672" s="579"/>
      <c r="AW672" s="575"/>
      <c r="AX672" s="579"/>
      <c r="AY672" s="579"/>
      <c r="AZ672" s="579"/>
      <c r="BA672" s="575"/>
      <c r="BB672" s="579"/>
      <c r="BC672" s="575"/>
      <c r="BD672" s="579"/>
      <c r="BE672" s="579"/>
      <c r="BF672" s="579"/>
      <c r="BG672" s="575"/>
      <c r="BH672" s="579"/>
      <c r="BI672" s="575"/>
      <c r="BJ672" s="579"/>
      <c r="BK672" s="579"/>
      <c r="BL672" s="579"/>
      <c r="BM672" s="575"/>
      <c r="BN672" s="579"/>
      <c r="BO672" s="575"/>
      <c r="BP672" s="579"/>
      <c r="BQ672" s="579"/>
      <c r="BR672" s="579"/>
      <c r="BS672" s="575"/>
      <c r="BT672" s="579"/>
      <c r="BU672" s="575"/>
      <c r="BV672" s="579"/>
      <c r="BW672" s="579"/>
      <c r="BX672" s="268"/>
      <c r="BY672" s="267"/>
      <c r="BZ672" s="268"/>
      <c r="CA672" s="267"/>
      <c r="CB672" s="268"/>
      <c r="CC672" s="241"/>
      <c r="CD672" s="214"/>
      <c r="CE672" s="240"/>
      <c r="CF672" s="240"/>
      <c r="CG672" s="241"/>
      <c r="CH672" s="5"/>
    </row>
    <row r="673" spans="1:86" hidden="1" x14ac:dyDescent="0.2">
      <c r="A673" s="22"/>
      <c r="B673" s="22"/>
      <c r="C673" s="35"/>
      <c r="D673" s="48"/>
      <c r="E673" s="111"/>
      <c r="F673" s="620"/>
      <c r="G673" s="620"/>
      <c r="H673" s="609"/>
      <c r="I673" s="601"/>
      <c r="J673" s="579"/>
      <c r="K673" s="579"/>
      <c r="L673" s="575"/>
      <c r="M673" s="575"/>
      <c r="N673" s="575"/>
      <c r="O673" s="579"/>
      <c r="P673" s="579"/>
      <c r="Q673" s="575"/>
      <c r="R673" s="575"/>
      <c r="S673" s="575"/>
      <c r="T673" s="575"/>
      <c r="U673" s="579"/>
      <c r="V673" s="575"/>
      <c r="W673" s="575"/>
      <c r="X673" s="575"/>
      <c r="Y673" s="575"/>
      <c r="Z673" s="575"/>
      <c r="AA673" s="579"/>
      <c r="AB673" s="575"/>
      <c r="AC673" s="575"/>
      <c r="AD673" s="575"/>
      <c r="AE673" s="575"/>
      <c r="AF673" s="575"/>
      <c r="AG673" s="579"/>
      <c r="AH673" s="575"/>
      <c r="AI673" s="575"/>
      <c r="AJ673" s="575"/>
      <c r="AK673" s="575"/>
      <c r="AL673" s="575"/>
      <c r="AM673" s="579"/>
      <c r="AN673" s="575"/>
      <c r="AO673" s="575"/>
      <c r="AP673" s="575"/>
      <c r="AQ673" s="575"/>
      <c r="AR673" s="575"/>
      <c r="AS673" s="579"/>
      <c r="AT673" s="575"/>
      <c r="AU673" s="575"/>
      <c r="AV673" s="575"/>
      <c r="AW673" s="575"/>
      <c r="AX673" s="575"/>
      <c r="AY673" s="579"/>
      <c r="AZ673" s="575"/>
      <c r="BA673" s="575"/>
      <c r="BB673" s="575"/>
      <c r="BC673" s="575"/>
      <c r="BD673" s="575"/>
      <c r="BE673" s="579"/>
      <c r="BF673" s="575"/>
      <c r="BG673" s="575"/>
      <c r="BH673" s="575"/>
      <c r="BI673" s="575"/>
      <c r="BJ673" s="575"/>
      <c r="BK673" s="579"/>
      <c r="BL673" s="575"/>
      <c r="BM673" s="575"/>
      <c r="BN673" s="575"/>
      <c r="BO673" s="575"/>
      <c r="BP673" s="575"/>
      <c r="BQ673" s="579"/>
      <c r="BR673" s="575"/>
      <c r="BS673" s="575"/>
      <c r="BT673" s="575"/>
      <c r="BU673" s="575"/>
      <c r="BV673" s="575"/>
      <c r="BW673" s="579"/>
      <c r="BX673" s="267"/>
      <c r="BY673" s="267"/>
      <c r="BZ673" s="267"/>
      <c r="CA673" s="267"/>
      <c r="CB673" s="267"/>
      <c r="CC673" s="241"/>
      <c r="CD673" s="214"/>
      <c r="CE673" s="240"/>
      <c r="CF673" s="240"/>
      <c r="CG673" s="240"/>
      <c r="CH673" s="5"/>
    </row>
    <row r="674" spans="1:86" hidden="1" x14ac:dyDescent="0.2">
      <c r="A674" s="22"/>
      <c r="B674" s="22"/>
      <c r="C674" s="35"/>
      <c r="D674" s="48"/>
      <c r="E674" s="111"/>
      <c r="F674" s="620"/>
      <c r="G674" s="620"/>
      <c r="H674" s="600"/>
      <c r="I674" s="601"/>
      <c r="J674" s="579"/>
      <c r="K674" s="579"/>
      <c r="L674" s="575"/>
      <c r="M674" s="575"/>
      <c r="N674" s="575"/>
      <c r="O674" s="579"/>
      <c r="P674" s="579"/>
      <c r="Q674" s="575"/>
      <c r="R674" s="575"/>
      <c r="S674" s="575"/>
      <c r="T674" s="575"/>
      <c r="U674" s="579"/>
      <c r="V674" s="575"/>
      <c r="W674" s="575"/>
      <c r="X674" s="575"/>
      <c r="Y674" s="575"/>
      <c r="Z674" s="575"/>
      <c r="AA674" s="579"/>
      <c r="AB674" s="575"/>
      <c r="AC674" s="575"/>
      <c r="AD674" s="575"/>
      <c r="AE674" s="575"/>
      <c r="AF674" s="575"/>
      <c r="AG674" s="579"/>
      <c r="AH674" s="575"/>
      <c r="AI674" s="575"/>
      <c r="AJ674" s="575"/>
      <c r="AK674" s="575"/>
      <c r="AL674" s="575"/>
      <c r="AM674" s="579"/>
      <c r="AN674" s="575"/>
      <c r="AO674" s="575"/>
      <c r="AP674" s="575"/>
      <c r="AQ674" s="575"/>
      <c r="AR674" s="575"/>
      <c r="AS674" s="579"/>
      <c r="AT674" s="575"/>
      <c r="AU674" s="575"/>
      <c r="AV674" s="575"/>
      <c r="AW674" s="575"/>
      <c r="AX674" s="575"/>
      <c r="AY674" s="579"/>
      <c r="AZ674" s="575"/>
      <c r="BA674" s="575"/>
      <c r="BB674" s="575"/>
      <c r="BC674" s="575"/>
      <c r="BD674" s="575"/>
      <c r="BE674" s="579"/>
      <c r="BF674" s="575"/>
      <c r="BG674" s="575"/>
      <c r="BH674" s="575"/>
      <c r="BI674" s="575"/>
      <c r="BJ674" s="575"/>
      <c r="BK674" s="579"/>
      <c r="BL674" s="575"/>
      <c r="BM674" s="575"/>
      <c r="BN674" s="575"/>
      <c r="BO674" s="575"/>
      <c r="BP674" s="575"/>
      <c r="BQ674" s="579"/>
      <c r="BR674" s="575"/>
      <c r="BS674" s="575"/>
      <c r="BT674" s="575"/>
      <c r="BU674" s="575"/>
      <c r="BV674" s="575"/>
      <c r="BW674" s="579"/>
      <c r="BX674" s="267"/>
      <c r="BY674" s="267"/>
      <c r="BZ674" s="267"/>
      <c r="CA674" s="267"/>
      <c r="CB674" s="267"/>
      <c r="CC674" s="241"/>
      <c r="CD674" s="214"/>
      <c r="CE674" s="240"/>
      <c r="CF674" s="240"/>
      <c r="CG674" s="240"/>
      <c r="CH674" s="5"/>
    </row>
    <row r="675" spans="1:86" hidden="1" x14ac:dyDescent="0.2">
      <c r="A675" s="22"/>
      <c r="B675" s="22"/>
      <c r="C675" s="35"/>
      <c r="D675" s="35"/>
      <c r="E675" s="111"/>
      <c r="F675" s="620"/>
      <c r="G675" s="620"/>
      <c r="H675" s="600"/>
      <c r="I675" s="601"/>
      <c r="J675" s="579"/>
      <c r="K675" s="579"/>
      <c r="L675" s="575"/>
      <c r="M675" s="575"/>
      <c r="N675" s="575"/>
      <c r="O675" s="579"/>
      <c r="P675" s="579"/>
      <c r="Q675" s="575"/>
      <c r="R675" s="575"/>
      <c r="S675" s="575"/>
      <c r="T675" s="575"/>
      <c r="U675" s="579"/>
      <c r="V675" s="575"/>
      <c r="W675" s="575"/>
      <c r="X675" s="575"/>
      <c r="Y675" s="575"/>
      <c r="Z675" s="575"/>
      <c r="AA675" s="579"/>
      <c r="AB675" s="575"/>
      <c r="AC675" s="575"/>
      <c r="AD675" s="575"/>
      <c r="AE675" s="575"/>
      <c r="AF675" s="575"/>
      <c r="AG675" s="579"/>
      <c r="AH675" s="575"/>
      <c r="AI675" s="575"/>
      <c r="AJ675" s="575"/>
      <c r="AK675" s="575"/>
      <c r="AL675" s="575"/>
      <c r="AM675" s="579"/>
      <c r="AN675" s="575"/>
      <c r="AO675" s="575"/>
      <c r="AP675" s="575"/>
      <c r="AQ675" s="575"/>
      <c r="AR675" s="575"/>
      <c r="AS675" s="579"/>
      <c r="AT675" s="575"/>
      <c r="AU675" s="575"/>
      <c r="AV675" s="575"/>
      <c r="AW675" s="575"/>
      <c r="AX675" s="575"/>
      <c r="AY675" s="579"/>
      <c r="AZ675" s="575"/>
      <c r="BA675" s="575"/>
      <c r="BB675" s="575"/>
      <c r="BC675" s="575"/>
      <c r="BD675" s="575"/>
      <c r="BE675" s="579"/>
      <c r="BF675" s="575"/>
      <c r="BG675" s="575"/>
      <c r="BH675" s="575"/>
      <c r="BI675" s="575"/>
      <c r="BJ675" s="575"/>
      <c r="BK675" s="579"/>
      <c r="BL675" s="575"/>
      <c r="BM675" s="575"/>
      <c r="BN675" s="575"/>
      <c r="BO675" s="575"/>
      <c r="BP675" s="575"/>
      <c r="BQ675" s="579"/>
      <c r="BR675" s="575"/>
      <c r="BS675" s="575"/>
      <c r="BT675" s="575"/>
      <c r="BU675" s="575"/>
      <c r="BV675" s="575"/>
      <c r="BW675" s="579"/>
      <c r="BX675" s="267"/>
      <c r="BY675" s="267"/>
      <c r="BZ675" s="267"/>
      <c r="CA675" s="267"/>
      <c r="CB675" s="267"/>
      <c r="CC675" s="241"/>
      <c r="CD675" s="214"/>
      <c r="CE675" s="240"/>
      <c r="CF675" s="240"/>
      <c r="CG675" s="240"/>
      <c r="CH675" s="5"/>
    </row>
    <row r="676" spans="1:86" hidden="1" x14ac:dyDescent="0.2">
      <c r="A676" s="22"/>
      <c r="B676" s="22"/>
      <c r="C676" s="35"/>
      <c r="D676" s="35"/>
      <c r="E676" s="111"/>
      <c r="F676" s="620"/>
      <c r="G676" s="620"/>
      <c r="H676" s="707"/>
      <c r="I676" s="601"/>
      <c r="J676" s="579"/>
      <c r="K676" s="579"/>
      <c r="L676" s="575"/>
      <c r="M676" s="575"/>
      <c r="N676" s="575"/>
      <c r="O676" s="579"/>
      <c r="P676" s="579"/>
      <c r="Q676" s="575"/>
      <c r="R676" s="575"/>
      <c r="S676" s="575"/>
      <c r="T676" s="575"/>
      <c r="U676" s="579"/>
      <c r="V676" s="575"/>
      <c r="W676" s="575"/>
      <c r="X676" s="575"/>
      <c r="Y676" s="575"/>
      <c r="Z676" s="575"/>
      <c r="AA676" s="579"/>
      <c r="AB676" s="575"/>
      <c r="AC676" s="575"/>
      <c r="AD676" s="575"/>
      <c r="AE676" s="575"/>
      <c r="AF676" s="575"/>
      <c r="AG676" s="579"/>
      <c r="AH676" s="575"/>
      <c r="AI676" s="575"/>
      <c r="AJ676" s="575"/>
      <c r="AK676" s="575"/>
      <c r="AL676" s="575"/>
      <c r="AM676" s="579"/>
      <c r="AN676" s="575"/>
      <c r="AO676" s="575"/>
      <c r="AP676" s="575"/>
      <c r="AQ676" s="575"/>
      <c r="AR676" s="575"/>
      <c r="AS676" s="579"/>
      <c r="AT676" s="575"/>
      <c r="AU676" s="575"/>
      <c r="AV676" s="575"/>
      <c r="AW676" s="575"/>
      <c r="AX676" s="575"/>
      <c r="AY676" s="579"/>
      <c r="AZ676" s="575"/>
      <c r="BA676" s="575"/>
      <c r="BB676" s="575"/>
      <c r="BC676" s="575"/>
      <c r="BD676" s="575"/>
      <c r="BE676" s="579"/>
      <c r="BF676" s="575"/>
      <c r="BG676" s="575"/>
      <c r="BH676" s="575"/>
      <c r="BI676" s="575"/>
      <c r="BJ676" s="575"/>
      <c r="BK676" s="579"/>
      <c r="BL676" s="575"/>
      <c r="BM676" s="575"/>
      <c r="BN676" s="575"/>
      <c r="BO676" s="575"/>
      <c r="BP676" s="575"/>
      <c r="BQ676" s="579"/>
      <c r="BR676" s="575"/>
      <c r="BS676" s="575"/>
      <c r="BT676" s="575"/>
      <c r="BU676" s="575"/>
      <c r="BV676" s="575"/>
      <c r="BW676" s="579"/>
      <c r="BX676" s="267"/>
      <c r="BY676" s="267"/>
      <c r="BZ676" s="267"/>
      <c r="CA676" s="267"/>
      <c r="CB676" s="267"/>
      <c r="CC676" s="241"/>
      <c r="CD676" s="214"/>
      <c r="CE676" s="240"/>
      <c r="CF676" s="240"/>
      <c r="CG676" s="240"/>
      <c r="CH676" s="5"/>
    </row>
    <row r="677" spans="1:86" hidden="1" x14ac:dyDescent="0.2">
      <c r="A677" s="22"/>
      <c r="B677" s="22"/>
      <c r="C677" s="35"/>
      <c r="D677" s="48"/>
      <c r="E677" s="111"/>
      <c r="F677" s="620"/>
      <c r="G677" s="620"/>
      <c r="H677" s="609"/>
      <c r="I677" s="601"/>
      <c r="J677" s="579"/>
      <c r="K677" s="579"/>
      <c r="L677" s="575"/>
      <c r="M677" s="575"/>
      <c r="N677" s="579"/>
      <c r="O677" s="579"/>
      <c r="P677" s="579"/>
      <c r="Q677" s="575"/>
      <c r="R677" s="579"/>
      <c r="S677" s="575"/>
      <c r="T677" s="579"/>
      <c r="U677" s="579"/>
      <c r="V677" s="579"/>
      <c r="W677" s="575"/>
      <c r="X677" s="579"/>
      <c r="Y677" s="575"/>
      <c r="Z677" s="579"/>
      <c r="AA677" s="579"/>
      <c r="AB677" s="579"/>
      <c r="AC677" s="575"/>
      <c r="AD677" s="579"/>
      <c r="AE677" s="575"/>
      <c r="AF677" s="579"/>
      <c r="AG677" s="579"/>
      <c r="AH677" s="579"/>
      <c r="AI677" s="575"/>
      <c r="AJ677" s="579"/>
      <c r="AK677" s="575"/>
      <c r="AL677" s="579"/>
      <c r="AM677" s="579"/>
      <c r="AN677" s="579"/>
      <c r="AO677" s="575"/>
      <c r="AP677" s="579"/>
      <c r="AQ677" s="575"/>
      <c r="AR677" s="579"/>
      <c r="AS677" s="579"/>
      <c r="AT677" s="579"/>
      <c r="AU677" s="575"/>
      <c r="AV677" s="579"/>
      <c r="AW677" s="575"/>
      <c r="AX677" s="579"/>
      <c r="AY677" s="579"/>
      <c r="AZ677" s="579"/>
      <c r="BA677" s="575"/>
      <c r="BB677" s="579"/>
      <c r="BC677" s="575"/>
      <c r="BD677" s="579"/>
      <c r="BE677" s="579"/>
      <c r="BF677" s="579"/>
      <c r="BG677" s="575"/>
      <c r="BH677" s="579"/>
      <c r="BI677" s="575"/>
      <c r="BJ677" s="579"/>
      <c r="BK677" s="579"/>
      <c r="BL677" s="579"/>
      <c r="BM677" s="575"/>
      <c r="BN677" s="579"/>
      <c r="BO677" s="575"/>
      <c r="BP677" s="579"/>
      <c r="BQ677" s="579"/>
      <c r="BR677" s="579"/>
      <c r="BS677" s="575"/>
      <c r="BT677" s="579"/>
      <c r="BU677" s="575"/>
      <c r="BV677" s="579"/>
      <c r="BW677" s="579"/>
      <c r="BX677" s="268"/>
      <c r="BY677" s="267"/>
      <c r="BZ677" s="268"/>
      <c r="CA677" s="267"/>
      <c r="CB677" s="268"/>
      <c r="CC677" s="241"/>
      <c r="CD677" s="214"/>
      <c r="CE677" s="240"/>
      <c r="CF677" s="240"/>
      <c r="CG677" s="241"/>
      <c r="CH677" s="5"/>
    </row>
    <row r="678" spans="1:86" hidden="1" x14ac:dyDescent="0.2">
      <c r="A678" s="22"/>
      <c r="B678" s="22"/>
      <c r="C678" s="35"/>
      <c r="D678" s="48"/>
      <c r="E678" s="111"/>
      <c r="F678" s="620"/>
      <c r="G678" s="620"/>
      <c r="H678" s="609"/>
      <c r="I678" s="601"/>
      <c r="J678" s="579"/>
      <c r="K678" s="579"/>
      <c r="L678" s="575"/>
      <c r="M678" s="575"/>
      <c r="N678" s="575"/>
      <c r="O678" s="579"/>
      <c r="P678" s="579"/>
      <c r="Q678" s="575"/>
      <c r="R678" s="575"/>
      <c r="S678" s="575"/>
      <c r="T678" s="575"/>
      <c r="U678" s="579"/>
      <c r="V678" s="575"/>
      <c r="W678" s="575"/>
      <c r="X678" s="575"/>
      <c r="Y678" s="575"/>
      <c r="Z678" s="575"/>
      <c r="AA678" s="579"/>
      <c r="AB678" s="575"/>
      <c r="AC678" s="575"/>
      <c r="AD678" s="575"/>
      <c r="AE678" s="575"/>
      <c r="AF678" s="575"/>
      <c r="AG678" s="579"/>
      <c r="AH678" s="575"/>
      <c r="AI678" s="575"/>
      <c r="AJ678" s="575"/>
      <c r="AK678" s="575"/>
      <c r="AL678" s="575"/>
      <c r="AM678" s="579"/>
      <c r="AN678" s="575"/>
      <c r="AO678" s="575"/>
      <c r="AP678" s="575"/>
      <c r="AQ678" s="575"/>
      <c r="AR678" s="575"/>
      <c r="AS678" s="579"/>
      <c r="AT678" s="575"/>
      <c r="AU678" s="575"/>
      <c r="AV678" s="575"/>
      <c r="AW678" s="575"/>
      <c r="AX678" s="575"/>
      <c r="AY678" s="579"/>
      <c r="AZ678" s="575"/>
      <c r="BA678" s="575"/>
      <c r="BB678" s="575"/>
      <c r="BC678" s="575"/>
      <c r="BD678" s="575"/>
      <c r="BE678" s="579"/>
      <c r="BF678" s="575"/>
      <c r="BG678" s="575"/>
      <c r="BH678" s="575"/>
      <c r="BI678" s="575"/>
      <c r="BJ678" s="575"/>
      <c r="BK678" s="579"/>
      <c r="BL678" s="575"/>
      <c r="BM678" s="575"/>
      <c r="BN678" s="575"/>
      <c r="BO678" s="575"/>
      <c r="BP678" s="575"/>
      <c r="BQ678" s="579"/>
      <c r="BR678" s="575"/>
      <c r="BS678" s="575"/>
      <c r="BT678" s="575"/>
      <c r="BU678" s="575"/>
      <c r="BV678" s="575"/>
      <c r="BW678" s="579"/>
      <c r="BX678" s="267"/>
      <c r="BY678" s="267"/>
      <c r="BZ678" s="267"/>
      <c r="CA678" s="267"/>
      <c r="CB678" s="267"/>
      <c r="CC678" s="241"/>
      <c r="CD678" s="214"/>
      <c r="CE678" s="240"/>
      <c r="CF678" s="240"/>
      <c r="CG678" s="240"/>
      <c r="CH678" s="5"/>
    </row>
    <row r="679" spans="1:86" hidden="1" x14ac:dyDescent="0.2">
      <c r="A679" s="22"/>
      <c r="B679" s="22"/>
      <c r="C679" s="35"/>
      <c r="D679" s="48"/>
      <c r="E679" s="111"/>
      <c r="F679" s="620"/>
      <c r="G679" s="620"/>
      <c r="H679" s="600"/>
      <c r="I679" s="601"/>
      <c r="J679" s="579"/>
      <c r="K679" s="579"/>
      <c r="L679" s="575"/>
      <c r="M679" s="575"/>
      <c r="N679" s="575"/>
      <c r="O679" s="579"/>
      <c r="P679" s="579"/>
      <c r="Q679" s="575"/>
      <c r="R679" s="575"/>
      <c r="S679" s="575"/>
      <c r="T679" s="575"/>
      <c r="U679" s="579"/>
      <c r="V679" s="575"/>
      <c r="W679" s="575"/>
      <c r="X679" s="575"/>
      <c r="Y679" s="575"/>
      <c r="Z679" s="575"/>
      <c r="AA679" s="579"/>
      <c r="AB679" s="575"/>
      <c r="AC679" s="575"/>
      <c r="AD679" s="575"/>
      <c r="AE679" s="575"/>
      <c r="AF679" s="575"/>
      <c r="AG679" s="579"/>
      <c r="AH679" s="575"/>
      <c r="AI679" s="575"/>
      <c r="AJ679" s="575"/>
      <c r="AK679" s="575"/>
      <c r="AL679" s="575"/>
      <c r="AM679" s="579"/>
      <c r="AN679" s="575"/>
      <c r="AO679" s="575"/>
      <c r="AP679" s="575"/>
      <c r="AQ679" s="575"/>
      <c r="AR679" s="575"/>
      <c r="AS679" s="579"/>
      <c r="AT679" s="575"/>
      <c r="AU679" s="575"/>
      <c r="AV679" s="575"/>
      <c r="AW679" s="575"/>
      <c r="AX679" s="575"/>
      <c r="AY679" s="579"/>
      <c r="AZ679" s="575"/>
      <c r="BA679" s="575"/>
      <c r="BB679" s="575"/>
      <c r="BC679" s="575"/>
      <c r="BD679" s="575"/>
      <c r="BE679" s="579"/>
      <c r="BF679" s="575"/>
      <c r="BG679" s="575"/>
      <c r="BH679" s="575"/>
      <c r="BI679" s="575"/>
      <c r="BJ679" s="575"/>
      <c r="BK679" s="579"/>
      <c r="BL679" s="575"/>
      <c r="BM679" s="575"/>
      <c r="BN679" s="575"/>
      <c r="BO679" s="575"/>
      <c r="BP679" s="575"/>
      <c r="BQ679" s="579"/>
      <c r="BR679" s="575"/>
      <c r="BS679" s="575"/>
      <c r="BT679" s="575"/>
      <c r="BU679" s="575"/>
      <c r="BV679" s="575"/>
      <c r="BW679" s="579"/>
      <c r="BX679" s="267"/>
      <c r="BY679" s="267"/>
      <c r="BZ679" s="267"/>
      <c r="CA679" s="267"/>
      <c r="CB679" s="267"/>
      <c r="CC679" s="241"/>
      <c r="CD679" s="214"/>
      <c r="CE679" s="240"/>
      <c r="CF679" s="240"/>
      <c r="CG679" s="240"/>
      <c r="CH679" s="5"/>
    </row>
    <row r="680" spans="1:86" hidden="1" x14ac:dyDescent="0.2">
      <c r="A680" s="22"/>
      <c r="B680" s="22"/>
      <c r="C680" s="35"/>
      <c r="D680" s="35"/>
      <c r="E680" s="111"/>
      <c r="F680" s="620"/>
      <c r="G680" s="620"/>
      <c r="H680" s="600"/>
      <c r="I680" s="601"/>
      <c r="J680" s="579"/>
      <c r="K680" s="579"/>
      <c r="L680" s="575"/>
      <c r="M680" s="575"/>
      <c r="N680" s="575"/>
      <c r="O680" s="579"/>
      <c r="P680" s="579"/>
      <c r="Q680" s="575"/>
      <c r="R680" s="575"/>
      <c r="S680" s="575"/>
      <c r="T680" s="575"/>
      <c r="U680" s="579"/>
      <c r="V680" s="575"/>
      <c r="W680" s="575"/>
      <c r="X680" s="575"/>
      <c r="Y680" s="575"/>
      <c r="Z680" s="575"/>
      <c r="AA680" s="579"/>
      <c r="AB680" s="575"/>
      <c r="AC680" s="575"/>
      <c r="AD680" s="575"/>
      <c r="AE680" s="575"/>
      <c r="AF680" s="575"/>
      <c r="AG680" s="579"/>
      <c r="AH680" s="575"/>
      <c r="AI680" s="575"/>
      <c r="AJ680" s="575"/>
      <c r="AK680" s="575"/>
      <c r="AL680" s="575"/>
      <c r="AM680" s="579"/>
      <c r="AN680" s="575"/>
      <c r="AO680" s="575"/>
      <c r="AP680" s="575"/>
      <c r="AQ680" s="575"/>
      <c r="AR680" s="575"/>
      <c r="AS680" s="579"/>
      <c r="AT680" s="575"/>
      <c r="AU680" s="575"/>
      <c r="AV680" s="575"/>
      <c r="AW680" s="575"/>
      <c r="AX680" s="575"/>
      <c r="AY680" s="579"/>
      <c r="AZ680" s="575"/>
      <c r="BA680" s="575"/>
      <c r="BB680" s="575"/>
      <c r="BC680" s="575"/>
      <c r="BD680" s="575"/>
      <c r="BE680" s="579"/>
      <c r="BF680" s="575"/>
      <c r="BG680" s="575"/>
      <c r="BH680" s="575"/>
      <c r="BI680" s="575"/>
      <c r="BJ680" s="575"/>
      <c r="BK680" s="579"/>
      <c r="BL680" s="575"/>
      <c r="BM680" s="575"/>
      <c r="BN680" s="575"/>
      <c r="BO680" s="575"/>
      <c r="BP680" s="575"/>
      <c r="BQ680" s="579"/>
      <c r="BR680" s="575"/>
      <c r="BS680" s="575"/>
      <c r="BT680" s="575"/>
      <c r="BU680" s="575"/>
      <c r="BV680" s="575"/>
      <c r="BW680" s="579"/>
      <c r="BX680" s="267"/>
      <c r="BY680" s="267"/>
      <c r="BZ680" s="267"/>
      <c r="CA680" s="267"/>
      <c r="CB680" s="267"/>
      <c r="CC680" s="241"/>
      <c r="CD680" s="214"/>
      <c r="CE680" s="240"/>
      <c r="CF680" s="240"/>
      <c r="CG680" s="240"/>
      <c r="CH680" s="5"/>
    </row>
    <row r="681" spans="1:86" hidden="1" x14ac:dyDescent="0.2">
      <c r="A681" s="22"/>
      <c r="B681" s="22"/>
      <c r="C681" s="35"/>
      <c r="D681" s="35"/>
      <c r="E681" s="111"/>
      <c r="F681" s="620"/>
      <c r="G681" s="620"/>
      <c r="H681" s="707"/>
      <c r="I681" s="601"/>
      <c r="J681" s="579"/>
      <c r="K681" s="579"/>
      <c r="L681" s="575"/>
      <c r="M681" s="575"/>
      <c r="N681" s="575"/>
      <c r="O681" s="579"/>
      <c r="P681" s="579"/>
      <c r="Q681" s="575"/>
      <c r="R681" s="575"/>
      <c r="S681" s="575"/>
      <c r="T681" s="575"/>
      <c r="U681" s="579"/>
      <c r="V681" s="575"/>
      <c r="W681" s="575"/>
      <c r="X681" s="575"/>
      <c r="Y681" s="575"/>
      <c r="Z681" s="575"/>
      <c r="AA681" s="579"/>
      <c r="AB681" s="575"/>
      <c r="AC681" s="575"/>
      <c r="AD681" s="575"/>
      <c r="AE681" s="575"/>
      <c r="AF681" s="575"/>
      <c r="AG681" s="579"/>
      <c r="AH681" s="575"/>
      <c r="AI681" s="575"/>
      <c r="AJ681" s="575"/>
      <c r="AK681" s="575"/>
      <c r="AL681" s="575"/>
      <c r="AM681" s="579"/>
      <c r="AN681" s="575"/>
      <c r="AO681" s="575"/>
      <c r="AP681" s="575"/>
      <c r="AQ681" s="575"/>
      <c r="AR681" s="575"/>
      <c r="AS681" s="579"/>
      <c r="AT681" s="575"/>
      <c r="AU681" s="575"/>
      <c r="AV681" s="575"/>
      <c r="AW681" s="575"/>
      <c r="AX681" s="575"/>
      <c r="AY681" s="579"/>
      <c r="AZ681" s="575"/>
      <c r="BA681" s="575"/>
      <c r="BB681" s="575"/>
      <c r="BC681" s="575"/>
      <c r="BD681" s="575"/>
      <c r="BE681" s="579"/>
      <c r="BF681" s="575"/>
      <c r="BG681" s="575"/>
      <c r="BH681" s="575"/>
      <c r="BI681" s="575"/>
      <c r="BJ681" s="575"/>
      <c r="BK681" s="579"/>
      <c r="BL681" s="575"/>
      <c r="BM681" s="575"/>
      <c r="BN681" s="575"/>
      <c r="BO681" s="575"/>
      <c r="BP681" s="575"/>
      <c r="BQ681" s="579"/>
      <c r="BR681" s="575"/>
      <c r="BS681" s="575"/>
      <c r="BT681" s="575"/>
      <c r="BU681" s="575"/>
      <c r="BV681" s="575"/>
      <c r="BW681" s="579"/>
      <c r="BX681" s="267"/>
      <c r="BY681" s="267"/>
      <c r="BZ681" s="267"/>
      <c r="CA681" s="267"/>
      <c r="CB681" s="267"/>
      <c r="CC681" s="241"/>
      <c r="CD681" s="214"/>
      <c r="CE681" s="240"/>
      <c r="CF681" s="240"/>
      <c r="CG681" s="240"/>
      <c r="CH681" s="5"/>
    </row>
    <row r="682" spans="1:86" hidden="1" x14ac:dyDescent="0.2">
      <c r="A682" s="22"/>
      <c r="B682" s="22"/>
      <c r="C682" s="35"/>
      <c r="D682" s="48"/>
      <c r="E682" s="111"/>
      <c r="F682" s="620"/>
      <c r="G682" s="620"/>
      <c r="H682" s="609"/>
      <c r="I682" s="601"/>
      <c r="J682" s="579"/>
      <c r="K682" s="579"/>
      <c r="L682" s="575"/>
      <c r="M682" s="575"/>
      <c r="N682" s="579"/>
      <c r="O682" s="579"/>
      <c r="P682" s="579"/>
      <c r="Q682" s="575"/>
      <c r="R682" s="579"/>
      <c r="S682" s="575"/>
      <c r="T682" s="579"/>
      <c r="U682" s="579"/>
      <c r="V682" s="579"/>
      <c r="W682" s="575"/>
      <c r="X682" s="579"/>
      <c r="Y682" s="575"/>
      <c r="Z682" s="579"/>
      <c r="AA682" s="579"/>
      <c r="AB682" s="579"/>
      <c r="AC682" s="575"/>
      <c r="AD682" s="579"/>
      <c r="AE682" s="575"/>
      <c r="AF682" s="579"/>
      <c r="AG682" s="579"/>
      <c r="AH682" s="579"/>
      <c r="AI682" s="575"/>
      <c r="AJ682" s="579"/>
      <c r="AK682" s="575"/>
      <c r="AL682" s="579"/>
      <c r="AM682" s="579"/>
      <c r="AN682" s="579"/>
      <c r="AO682" s="575"/>
      <c r="AP682" s="579"/>
      <c r="AQ682" s="575"/>
      <c r="AR682" s="579"/>
      <c r="AS682" s="579"/>
      <c r="AT682" s="579"/>
      <c r="AU682" s="575"/>
      <c r="AV682" s="579"/>
      <c r="AW682" s="575"/>
      <c r="AX682" s="579"/>
      <c r="AY682" s="579"/>
      <c r="AZ682" s="579"/>
      <c r="BA682" s="575"/>
      <c r="BB682" s="579"/>
      <c r="BC682" s="575"/>
      <c r="BD682" s="579"/>
      <c r="BE682" s="579"/>
      <c r="BF682" s="579"/>
      <c r="BG682" s="575"/>
      <c r="BH682" s="579"/>
      <c r="BI682" s="575"/>
      <c r="BJ682" s="579"/>
      <c r="BK682" s="579"/>
      <c r="BL682" s="579"/>
      <c r="BM682" s="575"/>
      <c r="BN682" s="579"/>
      <c r="BO682" s="575"/>
      <c r="BP682" s="579"/>
      <c r="BQ682" s="579"/>
      <c r="BR682" s="579"/>
      <c r="BS682" s="575"/>
      <c r="BT682" s="579"/>
      <c r="BU682" s="575"/>
      <c r="BV682" s="579"/>
      <c r="BW682" s="579"/>
      <c r="BX682" s="268"/>
      <c r="BY682" s="267"/>
      <c r="BZ682" s="268"/>
      <c r="CA682" s="267"/>
      <c r="CB682" s="268"/>
      <c r="CC682" s="241"/>
      <c r="CD682" s="214"/>
      <c r="CE682" s="240"/>
      <c r="CF682" s="240"/>
      <c r="CG682" s="241"/>
      <c r="CH682" s="5"/>
    </row>
    <row r="683" spans="1:86" hidden="1" x14ac:dyDescent="0.2">
      <c r="A683" s="22"/>
      <c r="B683" s="22"/>
      <c r="C683" s="35"/>
      <c r="D683" s="48"/>
      <c r="E683" s="111"/>
      <c r="F683" s="620"/>
      <c r="G683" s="620"/>
      <c r="H683" s="609"/>
      <c r="I683" s="601"/>
      <c r="J683" s="579"/>
      <c r="K683" s="579"/>
      <c r="L683" s="575"/>
      <c r="M683" s="575"/>
      <c r="N683" s="575"/>
      <c r="O683" s="579"/>
      <c r="P683" s="579"/>
      <c r="Q683" s="575"/>
      <c r="R683" s="575"/>
      <c r="S683" s="575"/>
      <c r="T683" s="575"/>
      <c r="U683" s="579"/>
      <c r="V683" s="575"/>
      <c r="W683" s="575"/>
      <c r="X683" s="575"/>
      <c r="Y683" s="575"/>
      <c r="Z683" s="575"/>
      <c r="AA683" s="579"/>
      <c r="AB683" s="575"/>
      <c r="AC683" s="575"/>
      <c r="AD683" s="575"/>
      <c r="AE683" s="575"/>
      <c r="AF683" s="575"/>
      <c r="AG683" s="579"/>
      <c r="AH683" s="575"/>
      <c r="AI683" s="575"/>
      <c r="AJ683" s="575"/>
      <c r="AK683" s="575"/>
      <c r="AL683" s="575"/>
      <c r="AM683" s="579"/>
      <c r="AN683" s="575"/>
      <c r="AO683" s="575"/>
      <c r="AP683" s="575"/>
      <c r="AQ683" s="575"/>
      <c r="AR683" s="575"/>
      <c r="AS683" s="579"/>
      <c r="AT683" s="575"/>
      <c r="AU683" s="575"/>
      <c r="AV683" s="575"/>
      <c r="AW683" s="575"/>
      <c r="AX683" s="575"/>
      <c r="AY683" s="579"/>
      <c r="AZ683" s="575"/>
      <c r="BA683" s="575"/>
      <c r="BB683" s="575"/>
      <c r="BC683" s="575"/>
      <c r="BD683" s="575"/>
      <c r="BE683" s="579"/>
      <c r="BF683" s="575"/>
      <c r="BG683" s="575"/>
      <c r="BH683" s="575"/>
      <c r="BI683" s="575"/>
      <c r="BJ683" s="575"/>
      <c r="BK683" s="579"/>
      <c r="BL683" s="575"/>
      <c r="BM683" s="575"/>
      <c r="BN683" s="575"/>
      <c r="BO683" s="575"/>
      <c r="BP683" s="575"/>
      <c r="BQ683" s="579"/>
      <c r="BR683" s="575"/>
      <c r="BS683" s="575"/>
      <c r="BT683" s="575"/>
      <c r="BU683" s="575"/>
      <c r="BV683" s="575"/>
      <c r="BW683" s="579"/>
      <c r="BX683" s="267"/>
      <c r="BY683" s="267"/>
      <c r="BZ683" s="267"/>
      <c r="CA683" s="267"/>
      <c r="CB683" s="267"/>
      <c r="CC683" s="241"/>
      <c r="CD683" s="214"/>
      <c r="CE683" s="240"/>
      <c r="CF683" s="240"/>
      <c r="CG683" s="240"/>
      <c r="CH683" s="5"/>
    </row>
    <row r="684" spans="1:86" hidden="1" x14ac:dyDescent="0.2">
      <c r="A684" s="22"/>
      <c r="B684" s="22"/>
      <c r="C684" s="35"/>
      <c r="D684" s="48"/>
      <c r="E684" s="111"/>
      <c r="F684" s="620"/>
      <c r="G684" s="620"/>
      <c r="H684" s="707"/>
      <c r="I684" s="601"/>
      <c r="J684" s="579"/>
      <c r="K684" s="579"/>
      <c r="L684" s="575"/>
      <c r="M684" s="575"/>
      <c r="N684" s="575"/>
      <c r="O684" s="579"/>
      <c r="P684" s="579"/>
      <c r="Q684" s="575"/>
      <c r="R684" s="575"/>
      <c r="S684" s="575"/>
      <c r="T684" s="575"/>
      <c r="U684" s="579"/>
      <c r="V684" s="575"/>
      <c r="W684" s="575"/>
      <c r="X684" s="575"/>
      <c r="Y684" s="575"/>
      <c r="Z684" s="575"/>
      <c r="AA684" s="579"/>
      <c r="AB684" s="575"/>
      <c r="AC684" s="575"/>
      <c r="AD684" s="575"/>
      <c r="AE684" s="575"/>
      <c r="AF684" s="575"/>
      <c r="AG684" s="579"/>
      <c r="AH684" s="575"/>
      <c r="AI684" s="575"/>
      <c r="AJ684" s="575"/>
      <c r="AK684" s="575"/>
      <c r="AL684" s="575"/>
      <c r="AM684" s="579"/>
      <c r="AN684" s="575"/>
      <c r="AO684" s="575"/>
      <c r="AP684" s="575"/>
      <c r="AQ684" s="575"/>
      <c r="AR684" s="575"/>
      <c r="AS684" s="579"/>
      <c r="AT684" s="575"/>
      <c r="AU684" s="575"/>
      <c r="AV684" s="575"/>
      <c r="AW684" s="575"/>
      <c r="AX684" s="575"/>
      <c r="AY684" s="579"/>
      <c r="AZ684" s="575"/>
      <c r="BA684" s="575"/>
      <c r="BB684" s="575"/>
      <c r="BC684" s="575"/>
      <c r="BD684" s="575"/>
      <c r="BE684" s="579"/>
      <c r="BF684" s="575"/>
      <c r="BG684" s="575"/>
      <c r="BH684" s="575"/>
      <c r="BI684" s="575"/>
      <c r="BJ684" s="575"/>
      <c r="BK684" s="579"/>
      <c r="BL684" s="575"/>
      <c r="BM684" s="575"/>
      <c r="BN684" s="575"/>
      <c r="BO684" s="575"/>
      <c r="BP684" s="575"/>
      <c r="BQ684" s="579"/>
      <c r="BR684" s="575"/>
      <c r="BS684" s="575"/>
      <c r="BT684" s="575"/>
      <c r="BU684" s="575"/>
      <c r="BV684" s="575"/>
      <c r="BW684" s="579"/>
      <c r="BX684" s="267"/>
      <c r="BY684" s="267"/>
      <c r="BZ684" s="267"/>
      <c r="CA684" s="267"/>
      <c r="CB684" s="267"/>
      <c r="CC684" s="241"/>
      <c r="CD684" s="214"/>
      <c r="CE684" s="240"/>
      <c r="CF684" s="240"/>
      <c r="CG684" s="240"/>
      <c r="CH684" s="5"/>
    </row>
    <row r="685" spans="1:86" hidden="1" x14ac:dyDescent="0.2">
      <c r="A685" s="22"/>
      <c r="B685" s="22"/>
      <c r="C685" s="35"/>
      <c r="D685" s="35"/>
      <c r="E685" s="111"/>
      <c r="F685" s="620"/>
      <c r="G685" s="620"/>
      <c r="H685" s="707"/>
      <c r="I685" s="601"/>
      <c r="J685" s="579"/>
      <c r="K685" s="579"/>
      <c r="L685" s="575"/>
      <c r="M685" s="575"/>
      <c r="N685" s="575"/>
      <c r="O685" s="579"/>
      <c r="P685" s="579"/>
      <c r="Q685" s="575"/>
      <c r="R685" s="575"/>
      <c r="S685" s="575"/>
      <c r="T685" s="575"/>
      <c r="U685" s="579"/>
      <c r="V685" s="575"/>
      <c r="W685" s="575"/>
      <c r="X685" s="575"/>
      <c r="Y685" s="575"/>
      <c r="Z685" s="575"/>
      <c r="AA685" s="579"/>
      <c r="AB685" s="575"/>
      <c r="AC685" s="575"/>
      <c r="AD685" s="575"/>
      <c r="AE685" s="575"/>
      <c r="AF685" s="575"/>
      <c r="AG685" s="579"/>
      <c r="AH685" s="575"/>
      <c r="AI685" s="575"/>
      <c r="AJ685" s="575"/>
      <c r="AK685" s="575"/>
      <c r="AL685" s="575"/>
      <c r="AM685" s="579"/>
      <c r="AN685" s="575"/>
      <c r="AO685" s="575"/>
      <c r="AP685" s="575"/>
      <c r="AQ685" s="575"/>
      <c r="AR685" s="575"/>
      <c r="AS685" s="579"/>
      <c r="AT685" s="575"/>
      <c r="AU685" s="575"/>
      <c r="AV685" s="575"/>
      <c r="AW685" s="575"/>
      <c r="AX685" s="575"/>
      <c r="AY685" s="579"/>
      <c r="AZ685" s="575"/>
      <c r="BA685" s="575"/>
      <c r="BB685" s="575"/>
      <c r="BC685" s="575"/>
      <c r="BD685" s="575"/>
      <c r="BE685" s="579"/>
      <c r="BF685" s="575"/>
      <c r="BG685" s="575"/>
      <c r="BH685" s="575"/>
      <c r="BI685" s="575"/>
      <c r="BJ685" s="575"/>
      <c r="BK685" s="579"/>
      <c r="BL685" s="575"/>
      <c r="BM685" s="575"/>
      <c r="BN685" s="575"/>
      <c r="BO685" s="575"/>
      <c r="BP685" s="575"/>
      <c r="BQ685" s="579"/>
      <c r="BR685" s="575"/>
      <c r="BS685" s="575"/>
      <c r="BT685" s="575"/>
      <c r="BU685" s="575"/>
      <c r="BV685" s="575"/>
      <c r="BW685" s="579"/>
      <c r="BX685" s="267"/>
      <c r="BY685" s="267"/>
      <c r="BZ685" s="267"/>
      <c r="CA685" s="267"/>
      <c r="CB685" s="267"/>
      <c r="CC685" s="241"/>
      <c r="CD685" s="214"/>
      <c r="CE685" s="240"/>
      <c r="CF685" s="240"/>
      <c r="CG685" s="240"/>
      <c r="CH685" s="5"/>
    </row>
    <row r="686" spans="1:86" hidden="1" x14ac:dyDescent="0.2">
      <c r="A686" s="22"/>
      <c r="B686" s="22"/>
      <c r="C686" s="35"/>
      <c r="D686" s="35"/>
      <c r="E686" s="111"/>
      <c r="F686" s="620"/>
      <c r="G686" s="620"/>
      <c r="H686" s="707"/>
      <c r="I686" s="601"/>
      <c r="J686" s="579"/>
      <c r="K686" s="579"/>
      <c r="L686" s="575"/>
      <c r="M686" s="575"/>
      <c r="N686" s="575"/>
      <c r="O686" s="579"/>
      <c r="P686" s="579"/>
      <c r="Q686" s="575"/>
      <c r="R686" s="575"/>
      <c r="S686" s="575"/>
      <c r="T686" s="575"/>
      <c r="U686" s="579"/>
      <c r="V686" s="575"/>
      <c r="W686" s="575"/>
      <c r="X686" s="575"/>
      <c r="Y686" s="575"/>
      <c r="Z686" s="575"/>
      <c r="AA686" s="579"/>
      <c r="AB686" s="575"/>
      <c r="AC686" s="575"/>
      <c r="AD686" s="575"/>
      <c r="AE686" s="575"/>
      <c r="AF686" s="575"/>
      <c r="AG686" s="579"/>
      <c r="AH686" s="575"/>
      <c r="AI686" s="575"/>
      <c r="AJ686" s="575"/>
      <c r="AK686" s="575"/>
      <c r="AL686" s="575"/>
      <c r="AM686" s="579"/>
      <c r="AN686" s="575"/>
      <c r="AO686" s="575"/>
      <c r="AP686" s="575"/>
      <c r="AQ686" s="575"/>
      <c r="AR686" s="575"/>
      <c r="AS686" s="579"/>
      <c r="AT686" s="575"/>
      <c r="AU686" s="575"/>
      <c r="AV686" s="575"/>
      <c r="AW686" s="575"/>
      <c r="AX686" s="575"/>
      <c r="AY686" s="579"/>
      <c r="AZ686" s="575"/>
      <c r="BA686" s="575"/>
      <c r="BB686" s="575"/>
      <c r="BC686" s="575"/>
      <c r="BD686" s="575"/>
      <c r="BE686" s="579"/>
      <c r="BF686" s="575"/>
      <c r="BG686" s="575"/>
      <c r="BH686" s="575"/>
      <c r="BI686" s="575"/>
      <c r="BJ686" s="575"/>
      <c r="BK686" s="579"/>
      <c r="BL686" s="575"/>
      <c r="BM686" s="575"/>
      <c r="BN686" s="575"/>
      <c r="BO686" s="575"/>
      <c r="BP686" s="575"/>
      <c r="BQ686" s="579"/>
      <c r="BR686" s="575"/>
      <c r="BS686" s="575"/>
      <c r="BT686" s="575"/>
      <c r="BU686" s="575"/>
      <c r="BV686" s="575"/>
      <c r="BW686" s="579"/>
      <c r="BX686" s="267"/>
      <c r="BY686" s="267"/>
      <c r="BZ686" s="267"/>
      <c r="CA686" s="267"/>
      <c r="CB686" s="267"/>
      <c r="CC686" s="241"/>
      <c r="CD686" s="214"/>
      <c r="CE686" s="240"/>
      <c r="CF686" s="240"/>
      <c r="CG686" s="240"/>
      <c r="CH686" s="5"/>
    </row>
    <row r="687" spans="1:86" hidden="1" x14ac:dyDescent="0.2">
      <c r="A687" s="22"/>
      <c r="B687" s="22"/>
      <c r="C687" s="35"/>
      <c r="D687" s="48"/>
      <c r="E687" s="111"/>
      <c r="F687" s="620"/>
      <c r="G687" s="620"/>
      <c r="H687" s="609"/>
      <c r="I687" s="601"/>
      <c r="J687" s="579"/>
      <c r="K687" s="579"/>
      <c r="L687" s="575"/>
      <c r="M687" s="575"/>
      <c r="N687" s="579"/>
      <c r="O687" s="579"/>
      <c r="P687" s="579"/>
      <c r="Q687" s="575"/>
      <c r="R687" s="579"/>
      <c r="S687" s="575"/>
      <c r="T687" s="579"/>
      <c r="U687" s="579"/>
      <c r="V687" s="579"/>
      <c r="W687" s="575"/>
      <c r="X687" s="579"/>
      <c r="Y687" s="575"/>
      <c r="Z687" s="579"/>
      <c r="AA687" s="579"/>
      <c r="AB687" s="579"/>
      <c r="AC687" s="575"/>
      <c r="AD687" s="579"/>
      <c r="AE687" s="575"/>
      <c r="AF687" s="579"/>
      <c r="AG687" s="579"/>
      <c r="AH687" s="579"/>
      <c r="AI687" s="575"/>
      <c r="AJ687" s="579"/>
      <c r="AK687" s="575"/>
      <c r="AL687" s="579"/>
      <c r="AM687" s="579"/>
      <c r="AN687" s="579"/>
      <c r="AO687" s="575"/>
      <c r="AP687" s="579"/>
      <c r="AQ687" s="575"/>
      <c r="AR687" s="579"/>
      <c r="AS687" s="579"/>
      <c r="AT687" s="579"/>
      <c r="AU687" s="575"/>
      <c r="AV687" s="579"/>
      <c r="AW687" s="575"/>
      <c r="AX687" s="579"/>
      <c r="AY687" s="579"/>
      <c r="AZ687" s="579"/>
      <c r="BA687" s="575"/>
      <c r="BB687" s="579"/>
      <c r="BC687" s="575"/>
      <c r="BD687" s="579"/>
      <c r="BE687" s="579"/>
      <c r="BF687" s="579"/>
      <c r="BG687" s="575"/>
      <c r="BH687" s="579"/>
      <c r="BI687" s="575"/>
      <c r="BJ687" s="579"/>
      <c r="BK687" s="579"/>
      <c r="BL687" s="579"/>
      <c r="BM687" s="575"/>
      <c r="BN687" s="579"/>
      <c r="BO687" s="575"/>
      <c r="BP687" s="579"/>
      <c r="BQ687" s="579"/>
      <c r="BR687" s="579"/>
      <c r="BS687" s="575"/>
      <c r="BT687" s="579"/>
      <c r="BU687" s="575"/>
      <c r="BV687" s="579"/>
      <c r="BW687" s="579"/>
      <c r="BX687" s="268"/>
      <c r="BY687" s="267"/>
      <c r="BZ687" s="268"/>
      <c r="CA687" s="267"/>
      <c r="CB687" s="268"/>
      <c r="CC687" s="241"/>
      <c r="CD687" s="214"/>
      <c r="CE687" s="240"/>
      <c r="CF687" s="240"/>
      <c r="CG687" s="241"/>
      <c r="CH687" s="5"/>
    </row>
    <row r="688" spans="1:86" hidden="1" x14ac:dyDescent="0.2">
      <c r="A688" s="22"/>
      <c r="B688" s="22"/>
      <c r="C688" s="35"/>
      <c r="D688" s="48"/>
      <c r="E688" s="111"/>
      <c r="F688" s="620"/>
      <c r="G688" s="620"/>
      <c r="H688" s="609"/>
      <c r="I688" s="601"/>
      <c r="J688" s="579"/>
      <c r="K688" s="579"/>
      <c r="L688" s="575"/>
      <c r="M688" s="575"/>
      <c r="N688" s="575"/>
      <c r="O688" s="579"/>
      <c r="P688" s="579"/>
      <c r="Q688" s="575"/>
      <c r="R688" s="575"/>
      <c r="S688" s="575"/>
      <c r="T688" s="575"/>
      <c r="U688" s="579"/>
      <c r="V688" s="575"/>
      <c r="W688" s="575"/>
      <c r="X688" s="575"/>
      <c r="Y688" s="575"/>
      <c r="Z688" s="575"/>
      <c r="AA688" s="579"/>
      <c r="AB688" s="575"/>
      <c r="AC688" s="575"/>
      <c r="AD688" s="575"/>
      <c r="AE688" s="575"/>
      <c r="AF688" s="575"/>
      <c r="AG688" s="579"/>
      <c r="AH688" s="575"/>
      <c r="AI688" s="575"/>
      <c r="AJ688" s="575"/>
      <c r="AK688" s="575"/>
      <c r="AL688" s="575"/>
      <c r="AM688" s="579"/>
      <c r="AN688" s="575"/>
      <c r="AO688" s="575"/>
      <c r="AP688" s="575"/>
      <c r="AQ688" s="575"/>
      <c r="AR688" s="575"/>
      <c r="AS688" s="579"/>
      <c r="AT688" s="575"/>
      <c r="AU688" s="575"/>
      <c r="AV688" s="575"/>
      <c r="AW688" s="575"/>
      <c r="AX688" s="575"/>
      <c r="AY688" s="579"/>
      <c r="AZ688" s="575"/>
      <c r="BA688" s="575"/>
      <c r="BB688" s="575"/>
      <c r="BC688" s="575"/>
      <c r="BD688" s="575"/>
      <c r="BE688" s="579"/>
      <c r="BF688" s="575"/>
      <c r="BG688" s="575"/>
      <c r="BH688" s="575"/>
      <c r="BI688" s="575"/>
      <c r="BJ688" s="575"/>
      <c r="BK688" s="579"/>
      <c r="BL688" s="575"/>
      <c r="BM688" s="575"/>
      <c r="BN688" s="575"/>
      <c r="BO688" s="575"/>
      <c r="BP688" s="575"/>
      <c r="BQ688" s="579"/>
      <c r="BR688" s="575"/>
      <c r="BS688" s="575"/>
      <c r="BT688" s="575"/>
      <c r="BU688" s="575"/>
      <c r="BV688" s="575"/>
      <c r="BW688" s="579"/>
      <c r="BX688" s="267"/>
      <c r="BY688" s="267"/>
      <c r="BZ688" s="267"/>
      <c r="CA688" s="267"/>
      <c r="CB688" s="267"/>
      <c r="CC688" s="241"/>
      <c r="CD688" s="214"/>
      <c r="CE688" s="240"/>
      <c r="CF688" s="240"/>
      <c r="CG688" s="240"/>
      <c r="CH688" s="5"/>
    </row>
    <row r="689" spans="1:86" hidden="1" x14ac:dyDescent="0.2">
      <c r="A689" s="22"/>
      <c r="B689" s="22"/>
      <c r="C689" s="35"/>
      <c r="D689" s="48"/>
      <c r="E689" s="111"/>
      <c r="F689" s="620"/>
      <c r="G689" s="620"/>
      <c r="H689" s="707"/>
      <c r="I689" s="601"/>
      <c r="J689" s="579"/>
      <c r="K689" s="579"/>
      <c r="L689" s="575"/>
      <c r="M689" s="575"/>
      <c r="N689" s="575"/>
      <c r="O689" s="579"/>
      <c r="P689" s="579"/>
      <c r="Q689" s="575"/>
      <c r="R689" s="575"/>
      <c r="S689" s="575"/>
      <c r="T689" s="575"/>
      <c r="U689" s="579"/>
      <c r="V689" s="575"/>
      <c r="W689" s="575"/>
      <c r="X689" s="575"/>
      <c r="Y689" s="575"/>
      <c r="Z689" s="575"/>
      <c r="AA689" s="579"/>
      <c r="AB689" s="575"/>
      <c r="AC689" s="575"/>
      <c r="AD689" s="575"/>
      <c r="AE689" s="575"/>
      <c r="AF689" s="575"/>
      <c r="AG689" s="579"/>
      <c r="AH689" s="575"/>
      <c r="AI689" s="575"/>
      <c r="AJ689" s="575"/>
      <c r="AK689" s="575"/>
      <c r="AL689" s="575"/>
      <c r="AM689" s="579"/>
      <c r="AN689" s="575"/>
      <c r="AO689" s="575"/>
      <c r="AP689" s="575"/>
      <c r="AQ689" s="575"/>
      <c r="AR689" s="575"/>
      <c r="AS689" s="579"/>
      <c r="AT689" s="575"/>
      <c r="AU689" s="575"/>
      <c r="AV689" s="575"/>
      <c r="AW689" s="575"/>
      <c r="AX689" s="575"/>
      <c r="AY689" s="579"/>
      <c r="AZ689" s="575"/>
      <c r="BA689" s="575"/>
      <c r="BB689" s="575"/>
      <c r="BC689" s="575"/>
      <c r="BD689" s="575"/>
      <c r="BE689" s="579"/>
      <c r="BF689" s="575"/>
      <c r="BG689" s="575"/>
      <c r="BH689" s="575"/>
      <c r="BI689" s="575"/>
      <c r="BJ689" s="575"/>
      <c r="BK689" s="579"/>
      <c r="BL689" s="575"/>
      <c r="BM689" s="575"/>
      <c r="BN689" s="575"/>
      <c r="BO689" s="575"/>
      <c r="BP689" s="575"/>
      <c r="BQ689" s="579"/>
      <c r="BR689" s="575"/>
      <c r="BS689" s="575"/>
      <c r="BT689" s="575"/>
      <c r="BU689" s="575"/>
      <c r="BV689" s="575"/>
      <c r="BW689" s="579"/>
      <c r="BX689" s="267"/>
      <c r="BY689" s="267"/>
      <c r="BZ689" s="267"/>
      <c r="CA689" s="267"/>
      <c r="CB689" s="267"/>
      <c r="CC689" s="241"/>
      <c r="CD689" s="214"/>
      <c r="CE689" s="240"/>
      <c r="CF689" s="240"/>
      <c r="CG689" s="240"/>
      <c r="CH689" s="5"/>
    </row>
    <row r="690" spans="1:86" hidden="1" x14ac:dyDescent="0.2">
      <c r="A690" s="22"/>
      <c r="B690" s="22"/>
      <c r="C690" s="35"/>
      <c r="D690" s="35"/>
      <c r="E690" s="111"/>
      <c r="F690" s="620"/>
      <c r="G690" s="620"/>
      <c r="H690" s="707"/>
      <c r="I690" s="601"/>
      <c r="J690" s="579"/>
      <c r="K690" s="579"/>
      <c r="L690" s="575"/>
      <c r="M690" s="575"/>
      <c r="N690" s="575"/>
      <c r="O690" s="579"/>
      <c r="P690" s="579"/>
      <c r="Q690" s="575"/>
      <c r="R690" s="575"/>
      <c r="S690" s="575"/>
      <c r="T690" s="575"/>
      <c r="U690" s="579"/>
      <c r="V690" s="575"/>
      <c r="W690" s="575"/>
      <c r="X690" s="575"/>
      <c r="Y690" s="575"/>
      <c r="Z690" s="575"/>
      <c r="AA690" s="579"/>
      <c r="AB690" s="575"/>
      <c r="AC690" s="575"/>
      <c r="AD690" s="575"/>
      <c r="AE690" s="575"/>
      <c r="AF690" s="575"/>
      <c r="AG690" s="579"/>
      <c r="AH690" s="575"/>
      <c r="AI690" s="575"/>
      <c r="AJ690" s="575"/>
      <c r="AK690" s="575"/>
      <c r="AL690" s="575"/>
      <c r="AM690" s="579"/>
      <c r="AN690" s="575"/>
      <c r="AO690" s="575"/>
      <c r="AP690" s="575"/>
      <c r="AQ690" s="575"/>
      <c r="AR690" s="575"/>
      <c r="AS690" s="579"/>
      <c r="AT690" s="575"/>
      <c r="AU690" s="575"/>
      <c r="AV690" s="575"/>
      <c r="AW690" s="575"/>
      <c r="AX690" s="575"/>
      <c r="AY690" s="579"/>
      <c r="AZ690" s="575"/>
      <c r="BA690" s="575"/>
      <c r="BB690" s="575"/>
      <c r="BC690" s="575"/>
      <c r="BD690" s="575"/>
      <c r="BE690" s="579"/>
      <c r="BF690" s="575"/>
      <c r="BG690" s="575"/>
      <c r="BH690" s="575"/>
      <c r="BI690" s="575"/>
      <c r="BJ690" s="575"/>
      <c r="BK690" s="579"/>
      <c r="BL690" s="575"/>
      <c r="BM690" s="575"/>
      <c r="BN690" s="575"/>
      <c r="BO690" s="575"/>
      <c r="BP690" s="575"/>
      <c r="BQ690" s="579"/>
      <c r="BR690" s="575"/>
      <c r="BS690" s="575"/>
      <c r="BT690" s="575"/>
      <c r="BU690" s="575"/>
      <c r="BV690" s="575"/>
      <c r="BW690" s="579"/>
      <c r="BX690" s="267"/>
      <c r="BY690" s="267"/>
      <c r="BZ690" s="267"/>
      <c r="CA690" s="267"/>
      <c r="CB690" s="267"/>
      <c r="CC690" s="241"/>
      <c r="CD690" s="214"/>
      <c r="CE690" s="240"/>
      <c r="CF690" s="240"/>
      <c r="CG690" s="240"/>
      <c r="CH690" s="5"/>
    </row>
    <row r="691" spans="1:86" hidden="1" x14ac:dyDescent="0.2">
      <c r="A691" s="22"/>
      <c r="B691" s="22"/>
      <c r="C691" s="35"/>
      <c r="D691" s="35"/>
      <c r="E691" s="111"/>
      <c r="F691" s="620"/>
      <c r="G691" s="620"/>
      <c r="H691" s="707"/>
      <c r="I691" s="601"/>
      <c r="J691" s="579"/>
      <c r="K691" s="579"/>
      <c r="L691" s="575"/>
      <c r="M691" s="575"/>
      <c r="N691" s="575"/>
      <c r="O691" s="579"/>
      <c r="P691" s="579"/>
      <c r="Q691" s="575"/>
      <c r="R691" s="575"/>
      <c r="S691" s="575"/>
      <c r="T691" s="575"/>
      <c r="U691" s="579"/>
      <c r="V691" s="575"/>
      <c r="W691" s="575"/>
      <c r="X691" s="575"/>
      <c r="Y691" s="575"/>
      <c r="Z691" s="575"/>
      <c r="AA691" s="579"/>
      <c r="AB691" s="575"/>
      <c r="AC691" s="575"/>
      <c r="AD691" s="575"/>
      <c r="AE691" s="575"/>
      <c r="AF691" s="575"/>
      <c r="AG691" s="579"/>
      <c r="AH691" s="575"/>
      <c r="AI691" s="575"/>
      <c r="AJ691" s="575"/>
      <c r="AK691" s="575"/>
      <c r="AL691" s="575"/>
      <c r="AM691" s="579"/>
      <c r="AN691" s="575"/>
      <c r="AO691" s="575"/>
      <c r="AP691" s="575"/>
      <c r="AQ691" s="575"/>
      <c r="AR691" s="575"/>
      <c r="AS691" s="579"/>
      <c r="AT691" s="575"/>
      <c r="AU691" s="575"/>
      <c r="AV691" s="575"/>
      <c r="AW691" s="575"/>
      <c r="AX691" s="575"/>
      <c r="AY691" s="579"/>
      <c r="AZ691" s="575"/>
      <c r="BA691" s="575"/>
      <c r="BB691" s="575"/>
      <c r="BC691" s="575"/>
      <c r="BD691" s="575"/>
      <c r="BE691" s="579"/>
      <c r="BF691" s="575"/>
      <c r="BG691" s="575"/>
      <c r="BH691" s="575"/>
      <c r="BI691" s="575"/>
      <c r="BJ691" s="575"/>
      <c r="BK691" s="579"/>
      <c r="BL691" s="575"/>
      <c r="BM691" s="575"/>
      <c r="BN691" s="575"/>
      <c r="BO691" s="575"/>
      <c r="BP691" s="575"/>
      <c r="BQ691" s="579"/>
      <c r="BR691" s="575"/>
      <c r="BS691" s="575"/>
      <c r="BT691" s="575"/>
      <c r="BU691" s="575"/>
      <c r="BV691" s="575"/>
      <c r="BW691" s="579"/>
      <c r="BX691" s="267"/>
      <c r="BY691" s="267"/>
      <c r="BZ691" s="267"/>
      <c r="CA691" s="267"/>
      <c r="CB691" s="267"/>
      <c r="CC691" s="241"/>
      <c r="CD691" s="214"/>
      <c r="CE691" s="240"/>
      <c r="CF691" s="240"/>
      <c r="CG691" s="240"/>
      <c r="CH691" s="5"/>
    </row>
    <row r="692" spans="1:86" hidden="1" x14ac:dyDescent="0.2">
      <c r="A692" s="22"/>
      <c r="B692" s="22"/>
      <c r="C692" s="35"/>
      <c r="D692" s="48"/>
      <c r="E692" s="111"/>
      <c r="F692" s="620"/>
      <c r="G692" s="620"/>
      <c r="H692" s="609"/>
      <c r="I692" s="601"/>
      <c r="J692" s="579"/>
      <c r="K692" s="579"/>
      <c r="L692" s="575"/>
      <c r="M692" s="575"/>
      <c r="N692" s="579"/>
      <c r="O692" s="579"/>
      <c r="P692" s="579"/>
      <c r="Q692" s="575"/>
      <c r="R692" s="579"/>
      <c r="S692" s="575"/>
      <c r="T692" s="579"/>
      <c r="U692" s="579"/>
      <c r="V692" s="579"/>
      <c r="W692" s="575"/>
      <c r="X692" s="579"/>
      <c r="Y692" s="575"/>
      <c r="Z692" s="579"/>
      <c r="AA692" s="579"/>
      <c r="AB692" s="579"/>
      <c r="AC692" s="575"/>
      <c r="AD692" s="579"/>
      <c r="AE692" s="575"/>
      <c r="AF692" s="579"/>
      <c r="AG692" s="579"/>
      <c r="AH692" s="579"/>
      <c r="AI692" s="575"/>
      <c r="AJ692" s="579"/>
      <c r="AK692" s="575"/>
      <c r="AL692" s="579"/>
      <c r="AM692" s="579"/>
      <c r="AN692" s="579"/>
      <c r="AO692" s="575"/>
      <c r="AP692" s="579"/>
      <c r="AQ692" s="575"/>
      <c r="AR692" s="579"/>
      <c r="AS692" s="579"/>
      <c r="AT692" s="579"/>
      <c r="AU692" s="575"/>
      <c r="AV692" s="579"/>
      <c r="AW692" s="575"/>
      <c r="AX692" s="579"/>
      <c r="AY692" s="579"/>
      <c r="AZ692" s="579"/>
      <c r="BA692" s="575"/>
      <c r="BB692" s="579"/>
      <c r="BC692" s="575"/>
      <c r="BD692" s="579"/>
      <c r="BE692" s="579"/>
      <c r="BF692" s="579"/>
      <c r="BG692" s="575"/>
      <c r="BH692" s="579"/>
      <c r="BI692" s="575"/>
      <c r="BJ692" s="579"/>
      <c r="BK692" s="579"/>
      <c r="BL692" s="579"/>
      <c r="BM692" s="575"/>
      <c r="BN692" s="579"/>
      <c r="BO692" s="575"/>
      <c r="BP692" s="579"/>
      <c r="BQ692" s="579"/>
      <c r="BR692" s="579"/>
      <c r="BS692" s="575"/>
      <c r="BT692" s="579"/>
      <c r="BU692" s="575"/>
      <c r="BV692" s="579"/>
      <c r="BW692" s="579"/>
      <c r="BX692" s="268"/>
      <c r="BY692" s="267"/>
      <c r="BZ692" s="268"/>
      <c r="CA692" s="267"/>
      <c r="CB692" s="268"/>
      <c r="CC692" s="241"/>
      <c r="CD692" s="214"/>
      <c r="CE692" s="240"/>
      <c r="CF692" s="240"/>
      <c r="CG692" s="241"/>
      <c r="CH692" s="5"/>
    </row>
    <row r="693" spans="1:86" hidden="1" x14ac:dyDescent="0.2">
      <c r="A693" s="93"/>
      <c r="B693" s="93"/>
      <c r="C693" s="93"/>
      <c r="D693" s="112"/>
      <c r="E693" s="93"/>
      <c r="F693" s="682"/>
      <c r="G693" s="694"/>
      <c r="H693" s="600"/>
      <c r="I693" s="629"/>
      <c r="J693" s="629"/>
      <c r="K693" s="629"/>
      <c r="L693" s="629"/>
      <c r="M693" s="629"/>
      <c r="N693" s="629"/>
      <c r="O693" s="629"/>
      <c r="P693" s="629"/>
      <c r="Q693" s="629"/>
      <c r="R693" s="629"/>
      <c r="S693" s="629"/>
      <c r="T693" s="629"/>
      <c r="U693" s="629"/>
      <c r="V693" s="629"/>
      <c r="W693" s="629"/>
      <c r="X693" s="629"/>
      <c r="Y693" s="629"/>
      <c r="Z693" s="629"/>
      <c r="AA693" s="629"/>
      <c r="AB693" s="629"/>
      <c r="AC693" s="629"/>
      <c r="AD693" s="629"/>
      <c r="AE693" s="629"/>
      <c r="AF693" s="629"/>
      <c r="AG693" s="629"/>
      <c r="AH693" s="629"/>
      <c r="AI693" s="629"/>
      <c r="AJ693" s="629"/>
      <c r="AK693" s="629"/>
      <c r="AL693" s="629"/>
      <c r="AM693" s="629"/>
      <c r="AN693" s="629"/>
      <c r="AO693" s="629"/>
      <c r="AP693" s="629"/>
      <c r="AQ693" s="629"/>
      <c r="AR693" s="629"/>
      <c r="AS693" s="629"/>
      <c r="AT693" s="629"/>
      <c r="AU693" s="629"/>
      <c r="AV693" s="629"/>
      <c r="AW693" s="629"/>
      <c r="AX693" s="629"/>
      <c r="AY693" s="629"/>
      <c r="AZ693" s="629"/>
      <c r="BA693" s="629"/>
      <c r="BB693" s="629"/>
      <c r="BC693" s="629"/>
      <c r="BD693" s="629"/>
      <c r="BE693" s="629"/>
      <c r="BF693" s="629"/>
      <c r="BG693" s="629"/>
      <c r="BH693" s="629"/>
      <c r="BI693" s="629"/>
      <c r="BJ693" s="629"/>
      <c r="BK693" s="629"/>
      <c r="BL693" s="629"/>
      <c r="BM693" s="629"/>
      <c r="BN693" s="629"/>
      <c r="BO693" s="629"/>
      <c r="BP693" s="629"/>
      <c r="BQ693" s="629"/>
      <c r="BR693" s="629"/>
      <c r="BS693" s="629"/>
      <c r="BT693" s="629"/>
      <c r="BU693" s="629"/>
      <c r="BV693" s="629"/>
      <c r="BW693" s="629"/>
      <c r="BX693" s="269"/>
      <c r="BY693" s="269"/>
      <c r="BZ693" s="269"/>
      <c r="CA693" s="269"/>
      <c r="CB693" s="269"/>
      <c r="CC693" s="242"/>
      <c r="CD693" s="215"/>
      <c r="CE693" s="242"/>
      <c r="CF693" s="242"/>
      <c r="CG693" s="242"/>
      <c r="CH693" s="5"/>
    </row>
    <row r="694" spans="1:86" hidden="1" x14ac:dyDescent="0.2">
      <c r="A694" s="141"/>
      <c r="B694" s="141"/>
      <c r="C694" s="141"/>
      <c r="D694" s="142"/>
      <c r="E694" s="141"/>
      <c r="F694" s="712"/>
      <c r="G694" s="713"/>
      <c r="H694" s="639"/>
      <c r="I694" s="636"/>
      <c r="J694" s="579"/>
      <c r="K694" s="579"/>
      <c r="L694" s="575"/>
      <c r="M694" s="575"/>
      <c r="N694" s="575"/>
      <c r="O694" s="579"/>
      <c r="P694" s="579"/>
      <c r="Q694" s="575"/>
      <c r="R694" s="575"/>
      <c r="S694" s="575"/>
      <c r="T694" s="575"/>
      <c r="U694" s="579"/>
      <c r="V694" s="575"/>
      <c r="W694" s="575"/>
      <c r="X694" s="575"/>
      <c r="Y694" s="575"/>
      <c r="Z694" s="575"/>
      <c r="AA694" s="579"/>
      <c r="AB694" s="575"/>
      <c r="AC694" s="575"/>
      <c r="AD694" s="575"/>
      <c r="AE694" s="575"/>
      <c r="AF694" s="575"/>
      <c r="AG694" s="579"/>
      <c r="AH694" s="575"/>
      <c r="AI694" s="575"/>
      <c r="AJ694" s="575"/>
      <c r="AK694" s="575"/>
      <c r="AL694" s="575"/>
      <c r="AM694" s="579"/>
      <c r="AN694" s="575"/>
      <c r="AO694" s="575"/>
      <c r="AP694" s="575"/>
      <c r="AQ694" s="575"/>
      <c r="AR694" s="575"/>
      <c r="AS694" s="579"/>
      <c r="AT694" s="575"/>
      <c r="AU694" s="575"/>
      <c r="AV694" s="575"/>
      <c r="AW694" s="575"/>
      <c r="AX694" s="575"/>
      <c r="AY694" s="579"/>
      <c r="AZ694" s="575"/>
      <c r="BA694" s="575"/>
      <c r="BB694" s="575"/>
      <c r="BC694" s="575"/>
      <c r="BD694" s="575"/>
      <c r="BE694" s="579"/>
      <c r="BF694" s="575"/>
      <c r="BG694" s="575"/>
      <c r="BH694" s="575"/>
      <c r="BI694" s="575"/>
      <c r="BJ694" s="575"/>
      <c r="BK694" s="579"/>
      <c r="BL694" s="575"/>
      <c r="BM694" s="575"/>
      <c r="BN694" s="575"/>
      <c r="BO694" s="575"/>
      <c r="BP694" s="575"/>
      <c r="BQ694" s="579"/>
      <c r="BR694" s="575"/>
      <c r="BS694" s="575"/>
      <c r="BT694" s="575"/>
      <c r="BU694" s="575"/>
      <c r="BV694" s="575"/>
      <c r="BW694" s="579"/>
      <c r="BX694" s="267"/>
      <c r="BY694" s="267"/>
      <c r="BZ694" s="267"/>
      <c r="CA694" s="267"/>
      <c r="CB694" s="267"/>
      <c r="CC694" s="241"/>
      <c r="CD694" s="214"/>
      <c r="CE694" s="240"/>
      <c r="CF694" s="240"/>
      <c r="CG694" s="240"/>
      <c r="CH694" s="5"/>
    </row>
    <row r="695" spans="1:86" hidden="1" x14ac:dyDescent="0.2">
      <c r="A695" s="141"/>
      <c r="B695" s="141"/>
      <c r="C695" s="141"/>
      <c r="D695" s="142"/>
      <c r="E695" s="141"/>
      <c r="F695" s="712"/>
      <c r="G695" s="679"/>
      <c r="H695" s="635"/>
      <c r="I695" s="636"/>
      <c r="J695" s="579"/>
      <c r="K695" s="579"/>
      <c r="L695" s="575"/>
      <c r="M695" s="575"/>
      <c r="N695" s="575"/>
      <c r="O695" s="579"/>
      <c r="P695" s="579"/>
      <c r="Q695" s="575"/>
      <c r="R695" s="575"/>
      <c r="S695" s="575"/>
      <c r="T695" s="575"/>
      <c r="U695" s="579"/>
      <c r="V695" s="575"/>
      <c r="W695" s="575"/>
      <c r="X695" s="575"/>
      <c r="Y695" s="575"/>
      <c r="Z695" s="575"/>
      <c r="AA695" s="579"/>
      <c r="AB695" s="575"/>
      <c r="AC695" s="575"/>
      <c r="AD695" s="575"/>
      <c r="AE695" s="575"/>
      <c r="AF695" s="575"/>
      <c r="AG695" s="579"/>
      <c r="AH695" s="575"/>
      <c r="AI695" s="575"/>
      <c r="AJ695" s="575"/>
      <c r="AK695" s="575"/>
      <c r="AL695" s="575"/>
      <c r="AM695" s="579"/>
      <c r="AN695" s="575"/>
      <c r="AO695" s="575"/>
      <c r="AP695" s="575"/>
      <c r="AQ695" s="575"/>
      <c r="AR695" s="575"/>
      <c r="AS695" s="579"/>
      <c r="AT695" s="575"/>
      <c r="AU695" s="575"/>
      <c r="AV695" s="575"/>
      <c r="AW695" s="575"/>
      <c r="AX695" s="575"/>
      <c r="AY695" s="579"/>
      <c r="AZ695" s="575"/>
      <c r="BA695" s="575"/>
      <c r="BB695" s="575"/>
      <c r="BC695" s="575"/>
      <c r="BD695" s="575"/>
      <c r="BE695" s="579"/>
      <c r="BF695" s="575"/>
      <c r="BG695" s="575"/>
      <c r="BH695" s="575"/>
      <c r="BI695" s="575"/>
      <c r="BJ695" s="575"/>
      <c r="BK695" s="579"/>
      <c r="BL695" s="575"/>
      <c r="BM695" s="575"/>
      <c r="BN695" s="575"/>
      <c r="BO695" s="575"/>
      <c r="BP695" s="575"/>
      <c r="BQ695" s="579"/>
      <c r="BR695" s="575"/>
      <c r="BS695" s="575"/>
      <c r="BT695" s="575"/>
      <c r="BU695" s="575"/>
      <c r="BV695" s="575"/>
      <c r="BW695" s="579"/>
      <c r="BX695" s="267"/>
      <c r="BY695" s="267"/>
      <c r="BZ695" s="267"/>
      <c r="CA695" s="267"/>
      <c r="CB695" s="267"/>
      <c r="CC695" s="241"/>
      <c r="CD695" s="214"/>
      <c r="CE695" s="240"/>
      <c r="CF695" s="240"/>
      <c r="CG695" s="240"/>
      <c r="CH695" s="5"/>
    </row>
    <row r="696" spans="1:86" hidden="1" x14ac:dyDescent="0.2">
      <c r="A696" s="141"/>
      <c r="B696" s="141"/>
      <c r="C696" s="141"/>
      <c r="D696" s="142"/>
      <c r="E696" s="141"/>
      <c r="F696" s="712"/>
      <c r="G696" s="679"/>
      <c r="H696" s="635"/>
      <c r="I696" s="636"/>
      <c r="J696" s="579"/>
      <c r="K696" s="579"/>
      <c r="L696" s="575"/>
      <c r="M696" s="575"/>
      <c r="N696" s="575"/>
      <c r="O696" s="579"/>
      <c r="P696" s="579"/>
      <c r="Q696" s="575"/>
      <c r="R696" s="575"/>
      <c r="S696" s="575"/>
      <c r="T696" s="575"/>
      <c r="U696" s="579"/>
      <c r="V696" s="575"/>
      <c r="W696" s="575"/>
      <c r="X696" s="575"/>
      <c r="Y696" s="575"/>
      <c r="Z696" s="575"/>
      <c r="AA696" s="579"/>
      <c r="AB696" s="575"/>
      <c r="AC696" s="575"/>
      <c r="AD696" s="575"/>
      <c r="AE696" s="575"/>
      <c r="AF696" s="575"/>
      <c r="AG696" s="579"/>
      <c r="AH696" s="575"/>
      <c r="AI696" s="575"/>
      <c r="AJ696" s="575"/>
      <c r="AK696" s="575"/>
      <c r="AL696" s="575"/>
      <c r="AM696" s="579"/>
      <c r="AN696" s="575"/>
      <c r="AO696" s="575"/>
      <c r="AP696" s="575"/>
      <c r="AQ696" s="575"/>
      <c r="AR696" s="575"/>
      <c r="AS696" s="579"/>
      <c r="AT696" s="575"/>
      <c r="AU696" s="575"/>
      <c r="AV696" s="575"/>
      <c r="AW696" s="575"/>
      <c r="AX696" s="575"/>
      <c r="AY696" s="579"/>
      <c r="AZ696" s="575"/>
      <c r="BA696" s="575"/>
      <c r="BB696" s="575"/>
      <c r="BC696" s="575"/>
      <c r="BD696" s="575"/>
      <c r="BE696" s="579"/>
      <c r="BF696" s="575"/>
      <c r="BG696" s="575"/>
      <c r="BH696" s="575"/>
      <c r="BI696" s="575"/>
      <c r="BJ696" s="575"/>
      <c r="BK696" s="579"/>
      <c r="BL696" s="575"/>
      <c r="BM696" s="575"/>
      <c r="BN696" s="575"/>
      <c r="BO696" s="575"/>
      <c r="BP696" s="575"/>
      <c r="BQ696" s="579"/>
      <c r="BR696" s="575"/>
      <c r="BS696" s="575"/>
      <c r="BT696" s="575"/>
      <c r="BU696" s="575"/>
      <c r="BV696" s="575"/>
      <c r="BW696" s="579"/>
      <c r="BX696" s="267"/>
      <c r="BY696" s="267"/>
      <c r="BZ696" s="267"/>
      <c r="CA696" s="267"/>
      <c r="CB696" s="267"/>
      <c r="CC696" s="241"/>
      <c r="CD696" s="214"/>
      <c r="CE696" s="240"/>
      <c r="CF696" s="240"/>
      <c r="CG696" s="240"/>
      <c r="CH696" s="5"/>
    </row>
    <row r="697" spans="1:86" hidden="1" x14ac:dyDescent="0.2">
      <c r="A697" s="141"/>
      <c r="B697" s="141"/>
      <c r="C697" s="141"/>
      <c r="D697" s="142"/>
      <c r="E697" s="141"/>
      <c r="F697" s="712"/>
      <c r="G697" s="713"/>
      <c r="H697" s="639"/>
      <c r="I697" s="636"/>
      <c r="J697" s="579"/>
      <c r="K697" s="579"/>
      <c r="L697" s="575"/>
      <c r="M697" s="575"/>
      <c r="N697" s="575"/>
      <c r="O697" s="579"/>
      <c r="P697" s="579"/>
      <c r="Q697" s="575"/>
      <c r="R697" s="575"/>
      <c r="S697" s="575"/>
      <c r="T697" s="575"/>
      <c r="U697" s="579"/>
      <c r="V697" s="575"/>
      <c r="W697" s="575"/>
      <c r="X697" s="575"/>
      <c r="Y697" s="575"/>
      <c r="Z697" s="575"/>
      <c r="AA697" s="579"/>
      <c r="AB697" s="575"/>
      <c r="AC697" s="575"/>
      <c r="AD697" s="575"/>
      <c r="AE697" s="575"/>
      <c r="AF697" s="575"/>
      <c r="AG697" s="579"/>
      <c r="AH697" s="575"/>
      <c r="AI697" s="575"/>
      <c r="AJ697" s="575"/>
      <c r="AK697" s="575"/>
      <c r="AL697" s="575"/>
      <c r="AM697" s="579"/>
      <c r="AN697" s="575"/>
      <c r="AO697" s="575"/>
      <c r="AP697" s="575"/>
      <c r="AQ697" s="575"/>
      <c r="AR697" s="575"/>
      <c r="AS697" s="579"/>
      <c r="AT697" s="575"/>
      <c r="AU697" s="575"/>
      <c r="AV697" s="575"/>
      <c r="AW697" s="575"/>
      <c r="AX697" s="575"/>
      <c r="AY697" s="579"/>
      <c r="AZ697" s="575"/>
      <c r="BA697" s="575"/>
      <c r="BB697" s="575"/>
      <c r="BC697" s="575"/>
      <c r="BD697" s="575"/>
      <c r="BE697" s="579"/>
      <c r="BF697" s="575"/>
      <c r="BG697" s="575"/>
      <c r="BH697" s="575"/>
      <c r="BI697" s="575"/>
      <c r="BJ697" s="575"/>
      <c r="BK697" s="579"/>
      <c r="BL697" s="575"/>
      <c r="BM697" s="575"/>
      <c r="BN697" s="575"/>
      <c r="BO697" s="575"/>
      <c r="BP697" s="575"/>
      <c r="BQ697" s="579"/>
      <c r="BR697" s="575"/>
      <c r="BS697" s="575"/>
      <c r="BT697" s="575"/>
      <c r="BU697" s="575"/>
      <c r="BV697" s="575"/>
      <c r="BW697" s="579"/>
      <c r="BX697" s="267"/>
      <c r="BY697" s="267"/>
      <c r="BZ697" s="267"/>
      <c r="CA697" s="267"/>
      <c r="CB697" s="267"/>
      <c r="CC697" s="241"/>
      <c r="CD697" s="214"/>
      <c r="CE697" s="240"/>
      <c r="CF697" s="240"/>
      <c r="CG697" s="240"/>
      <c r="CH697" s="5"/>
    </row>
    <row r="698" spans="1:86" hidden="1" x14ac:dyDescent="0.2">
      <c r="A698" s="141"/>
      <c r="B698" s="141"/>
      <c r="C698" s="141"/>
      <c r="D698" s="142"/>
      <c r="E698" s="141"/>
      <c r="F698" s="712"/>
      <c r="G698" s="713"/>
      <c r="H698" s="639"/>
      <c r="I698" s="636"/>
      <c r="J698" s="579"/>
      <c r="K698" s="579"/>
      <c r="L698" s="575"/>
      <c r="M698" s="575"/>
      <c r="N698" s="575"/>
      <c r="O698" s="579"/>
      <c r="P698" s="579"/>
      <c r="Q698" s="575"/>
      <c r="R698" s="575"/>
      <c r="S698" s="575"/>
      <c r="T698" s="575"/>
      <c r="U698" s="579"/>
      <c r="V698" s="575"/>
      <c r="W698" s="575"/>
      <c r="X698" s="575"/>
      <c r="Y698" s="575"/>
      <c r="Z698" s="575"/>
      <c r="AA698" s="579"/>
      <c r="AB698" s="575"/>
      <c r="AC698" s="575"/>
      <c r="AD698" s="575"/>
      <c r="AE698" s="575"/>
      <c r="AF698" s="575"/>
      <c r="AG698" s="579"/>
      <c r="AH698" s="575"/>
      <c r="AI698" s="575"/>
      <c r="AJ698" s="575"/>
      <c r="AK698" s="575"/>
      <c r="AL698" s="575"/>
      <c r="AM698" s="579"/>
      <c r="AN698" s="575"/>
      <c r="AO698" s="575"/>
      <c r="AP698" s="575"/>
      <c r="AQ698" s="575"/>
      <c r="AR698" s="575"/>
      <c r="AS698" s="579"/>
      <c r="AT698" s="575"/>
      <c r="AU698" s="575"/>
      <c r="AV698" s="575"/>
      <c r="AW698" s="575"/>
      <c r="AX698" s="575"/>
      <c r="AY698" s="579"/>
      <c r="AZ698" s="575"/>
      <c r="BA698" s="575"/>
      <c r="BB698" s="575"/>
      <c r="BC698" s="575"/>
      <c r="BD698" s="575"/>
      <c r="BE698" s="579"/>
      <c r="BF698" s="575"/>
      <c r="BG698" s="575"/>
      <c r="BH698" s="575"/>
      <c r="BI698" s="575"/>
      <c r="BJ698" s="575"/>
      <c r="BK698" s="579"/>
      <c r="BL698" s="575"/>
      <c r="BM698" s="575"/>
      <c r="BN698" s="575"/>
      <c r="BO698" s="575"/>
      <c r="BP698" s="575"/>
      <c r="BQ698" s="579"/>
      <c r="BR698" s="575"/>
      <c r="BS698" s="575"/>
      <c r="BT698" s="575"/>
      <c r="BU698" s="575"/>
      <c r="BV698" s="575"/>
      <c r="BW698" s="579"/>
      <c r="BX698" s="267"/>
      <c r="BY698" s="267"/>
      <c r="BZ698" s="267"/>
      <c r="CA698" s="267"/>
      <c r="CB698" s="267"/>
      <c r="CC698" s="241"/>
      <c r="CD698" s="214"/>
      <c r="CE698" s="240"/>
      <c r="CF698" s="240"/>
      <c r="CG698" s="240"/>
      <c r="CH698" s="5"/>
    </row>
    <row r="699" spans="1:86" hidden="1" x14ac:dyDescent="0.2">
      <c r="A699" s="141"/>
      <c r="B699" s="141"/>
      <c r="C699" s="141"/>
      <c r="D699" s="142"/>
      <c r="E699" s="141"/>
      <c r="F699" s="712"/>
      <c r="G699" s="679"/>
      <c r="H699" s="635"/>
      <c r="I699" s="636"/>
      <c r="J699" s="579"/>
      <c r="K699" s="579"/>
      <c r="L699" s="575"/>
      <c r="M699" s="575"/>
      <c r="N699" s="575"/>
      <c r="O699" s="579"/>
      <c r="P699" s="579"/>
      <c r="Q699" s="575"/>
      <c r="R699" s="575"/>
      <c r="S699" s="575"/>
      <c r="T699" s="575"/>
      <c r="U699" s="579"/>
      <c r="V699" s="575"/>
      <c r="W699" s="575"/>
      <c r="X699" s="575"/>
      <c r="Y699" s="575"/>
      <c r="Z699" s="575"/>
      <c r="AA699" s="579"/>
      <c r="AB699" s="575"/>
      <c r="AC699" s="575"/>
      <c r="AD699" s="575"/>
      <c r="AE699" s="575"/>
      <c r="AF699" s="575"/>
      <c r="AG699" s="579"/>
      <c r="AH699" s="575"/>
      <c r="AI699" s="575"/>
      <c r="AJ699" s="575"/>
      <c r="AK699" s="575"/>
      <c r="AL699" s="575"/>
      <c r="AM699" s="579"/>
      <c r="AN699" s="575"/>
      <c r="AO699" s="575"/>
      <c r="AP699" s="575"/>
      <c r="AQ699" s="575"/>
      <c r="AR699" s="575"/>
      <c r="AS699" s="579"/>
      <c r="AT699" s="575"/>
      <c r="AU699" s="575"/>
      <c r="AV699" s="575"/>
      <c r="AW699" s="575"/>
      <c r="AX699" s="575"/>
      <c r="AY699" s="579"/>
      <c r="AZ699" s="575"/>
      <c r="BA699" s="575"/>
      <c r="BB699" s="575"/>
      <c r="BC699" s="575"/>
      <c r="BD699" s="575"/>
      <c r="BE699" s="579"/>
      <c r="BF699" s="575"/>
      <c r="BG699" s="575"/>
      <c r="BH699" s="575"/>
      <c r="BI699" s="575"/>
      <c r="BJ699" s="575"/>
      <c r="BK699" s="579"/>
      <c r="BL699" s="575"/>
      <c r="BM699" s="575"/>
      <c r="BN699" s="575"/>
      <c r="BO699" s="575"/>
      <c r="BP699" s="575"/>
      <c r="BQ699" s="579"/>
      <c r="BR699" s="575"/>
      <c r="BS699" s="575"/>
      <c r="BT699" s="575"/>
      <c r="BU699" s="575"/>
      <c r="BV699" s="575"/>
      <c r="BW699" s="579"/>
      <c r="BX699" s="267"/>
      <c r="BY699" s="267"/>
      <c r="BZ699" s="267"/>
      <c r="CA699" s="267"/>
      <c r="CB699" s="267"/>
      <c r="CC699" s="241"/>
      <c r="CD699" s="214"/>
      <c r="CE699" s="240"/>
      <c r="CF699" s="240"/>
      <c r="CG699" s="240"/>
      <c r="CH699" s="5"/>
    </row>
    <row r="700" spans="1:86" hidden="1" x14ac:dyDescent="0.2">
      <c r="A700" s="141"/>
      <c r="B700" s="141"/>
      <c r="C700" s="141"/>
      <c r="D700" s="142"/>
      <c r="E700" s="141"/>
      <c r="F700" s="712"/>
      <c r="G700" s="713"/>
      <c r="H700" s="639"/>
      <c r="I700" s="636"/>
      <c r="J700" s="579"/>
      <c r="K700" s="579"/>
      <c r="L700" s="575"/>
      <c r="M700" s="575"/>
      <c r="N700" s="575"/>
      <c r="O700" s="579"/>
      <c r="P700" s="579"/>
      <c r="Q700" s="575"/>
      <c r="R700" s="575"/>
      <c r="S700" s="575"/>
      <c r="T700" s="575"/>
      <c r="U700" s="579"/>
      <c r="V700" s="575"/>
      <c r="W700" s="575"/>
      <c r="X700" s="575"/>
      <c r="Y700" s="575"/>
      <c r="Z700" s="575"/>
      <c r="AA700" s="579"/>
      <c r="AB700" s="575"/>
      <c r="AC700" s="575"/>
      <c r="AD700" s="575"/>
      <c r="AE700" s="575"/>
      <c r="AF700" s="575"/>
      <c r="AG700" s="579"/>
      <c r="AH700" s="575"/>
      <c r="AI700" s="575"/>
      <c r="AJ700" s="575"/>
      <c r="AK700" s="575"/>
      <c r="AL700" s="575"/>
      <c r="AM700" s="579"/>
      <c r="AN700" s="575"/>
      <c r="AO700" s="575"/>
      <c r="AP700" s="575"/>
      <c r="AQ700" s="575"/>
      <c r="AR700" s="575"/>
      <c r="AS700" s="579"/>
      <c r="AT700" s="575"/>
      <c r="AU700" s="575"/>
      <c r="AV700" s="575"/>
      <c r="AW700" s="575"/>
      <c r="AX700" s="575"/>
      <c r="AY700" s="579"/>
      <c r="AZ700" s="575"/>
      <c r="BA700" s="575"/>
      <c r="BB700" s="575"/>
      <c r="BC700" s="575"/>
      <c r="BD700" s="575"/>
      <c r="BE700" s="579"/>
      <c r="BF700" s="575"/>
      <c r="BG700" s="575"/>
      <c r="BH700" s="575"/>
      <c r="BI700" s="575"/>
      <c r="BJ700" s="575"/>
      <c r="BK700" s="579"/>
      <c r="BL700" s="575"/>
      <c r="BM700" s="575"/>
      <c r="BN700" s="575"/>
      <c r="BO700" s="575"/>
      <c r="BP700" s="575"/>
      <c r="BQ700" s="579"/>
      <c r="BR700" s="575"/>
      <c r="BS700" s="575"/>
      <c r="BT700" s="575"/>
      <c r="BU700" s="575"/>
      <c r="BV700" s="575"/>
      <c r="BW700" s="579"/>
      <c r="BX700" s="267"/>
      <c r="BY700" s="267"/>
      <c r="BZ700" s="267"/>
      <c r="CA700" s="267"/>
      <c r="CB700" s="267"/>
      <c r="CC700" s="241"/>
      <c r="CD700" s="214"/>
      <c r="CE700" s="240"/>
      <c r="CF700" s="240"/>
      <c r="CG700" s="240"/>
      <c r="CH700" s="5"/>
    </row>
    <row r="701" spans="1:86" hidden="1" x14ac:dyDescent="0.2">
      <c r="A701" s="141"/>
      <c r="B701" s="141"/>
      <c r="C701" s="141"/>
      <c r="D701" s="142"/>
      <c r="E701" s="141"/>
      <c r="F701" s="712"/>
      <c r="G701" s="713"/>
      <c r="H701" s="639"/>
      <c r="I701" s="636"/>
      <c r="J701" s="579"/>
      <c r="K701" s="579"/>
      <c r="L701" s="575"/>
      <c r="M701" s="575"/>
      <c r="N701" s="575"/>
      <c r="O701" s="579"/>
      <c r="P701" s="579"/>
      <c r="Q701" s="575"/>
      <c r="R701" s="575"/>
      <c r="S701" s="575"/>
      <c r="T701" s="575"/>
      <c r="U701" s="579"/>
      <c r="V701" s="575"/>
      <c r="W701" s="575"/>
      <c r="X701" s="575"/>
      <c r="Y701" s="575"/>
      <c r="Z701" s="575"/>
      <c r="AA701" s="579"/>
      <c r="AB701" s="575"/>
      <c r="AC701" s="575"/>
      <c r="AD701" s="575"/>
      <c r="AE701" s="575"/>
      <c r="AF701" s="575"/>
      <c r="AG701" s="579"/>
      <c r="AH701" s="575"/>
      <c r="AI701" s="575"/>
      <c r="AJ701" s="575"/>
      <c r="AK701" s="575"/>
      <c r="AL701" s="575"/>
      <c r="AM701" s="579"/>
      <c r="AN701" s="575"/>
      <c r="AO701" s="575"/>
      <c r="AP701" s="575"/>
      <c r="AQ701" s="575"/>
      <c r="AR701" s="575"/>
      <c r="AS701" s="579"/>
      <c r="AT701" s="575"/>
      <c r="AU701" s="575"/>
      <c r="AV701" s="575"/>
      <c r="AW701" s="575"/>
      <c r="AX701" s="575"/>
      <c r="AY701" s="579"/>
      <c r="AZ701" s="575"/>
      <c r="BA701" s="575"/>
      <c r="BB701" s="575"/>
      <c r="BC701" s="575"/>
      <c r="BD701" s="575"/>
      <c r="BE701" s="579"/>
      <c r="BF701" s="575"/>
      <c r="BG701" s="575"/>
      <c r="BH701" s="575"/>
      <c r="BI701" s="575"/>
      <c r="BJ701" s="575"/>
      <c r="BK701" s="579"/>
      <c r="BL701" s="575"/>
      <c r="BM701" s="575"/>
      <c r="BN701" s="575"/>
      <c r="BO701" s="575"/>
      <c r="BP701" s="575"/>
      <c r="BQ701" s="579"/>
      <c r="BR701" s="575"/>
      <c r="BS701" s="575"/>
      <c r="BT701" s="575"/>
      <c r="BU701" s="575"/>
      <c r="BV701" s="575"/>
      <c r="BW701" s="579"/>
      <c r="BX701" s="267"/>
      <c r="BY701" s="267"/>
      <c r="BZ701" s="267"/>
      <c r="CA701" s="267"/>
      <c r="CB701" s="267"/>
      <c r="CC701" s="241"/>
      <c r="CD701" s="214"/>
      <c r="CE701" s="240"/>
      <c r="CF701" s="240"/>
      <c r="CG701" s="240"/>
      <c r="CH701" s="5"/>
    </row>
    <row r="702" spans="1:86" hidden="1" x14ac:dyDescent="0.2">
      <c r="A702" s="141"/>
      <c r="B702" s="141"/>
      <c r="C702" s="141"/>
      <c r="D702" s="142"/>
      <c r="E702" s="141"/>
      <c r="F702" s="712"/>
      <c r="G702" s="679"/>
      <c r="H702" s="635"/>
      <c r="I702" s="636"/>
      <c r="J702" s="579"/>
      <c r="K702" s="579"/>
      <c r="L702" s="575"/>
      <c r="M702" s="575"/>
      <c r="N702" s="575"/>
      <c r="O702" s="579"/>
      <c r="P702" s="579"/>
      <c r="Q702" s="575"/>
      <c r="R702" s="575"/>
      <c r="S702" s="575"/>
      <c r="T702" s="575"/>
      <c r="U702" s="579"/>
      <c r="V702" s="575"/>
      <c r="W702" s="575"/>
      <c r="X702" s="575"/>
      <c r="Y702" s="575"/>
      <c r="Z702" s="575"/>
      <c r="AA702" s="579"/>
      <c r="AB702" s="575"/>
      <c r="AC702" s="575"/>
      <c r="AD702" s="575"/>
      <c r="AE702" s="575"/>
      <c r="AF702" s="575"/>
      <c r="AG702" s="579"/>
      <c r="AH702" s="575"/>
      <c r="AI702" s="575"/>
      <c r="AJ702" s="575"/>
      <c r="AK702" s="575"/>
      <c r="AL702" s="575"/>
      <c r="AM702" s="579"/>
      <c r="AN702" s="575"/>
      <c r="AO702" s="575"/>
      <c r="AP702" s="575"/>
      <c r="AQ702" s="575"/>
      <c r="AR702" s="575"/>
      <c r="AS702" s="579"/>
      <c r="AT702" s="575"/>
      <c r="AU702" s="575"/>
      <c r="AV702" s="575"/>
      <c r="AW702" s="575"/>
      <c r="AX702" s="575"/>
      <c r="AY702" s="579"/>
      <c r="AZ702" s="575"/>
      <c r="BA702" s="575"/>
      <c r="BB702" s="575"/>
      <c r="BC702" s="575"/>
      <c r="BD702" s="575"/>
      <c r="BE702" s="579"/>
      <c r="BF702" s="575"/>
      <c r="BG702" s="575"/>
      <c r="BH702" s="575"/>
      <c r="BI702" s="575"/>
      <c r="BJ702" s="575"/>
      <c r="BK702" s="579"/>
      <c r="BL702" s="575"/>
      <c r="BM702" s="575"/>
      <c r="BN702" s="575"/>
      <c r="BO702" s="575"/>
      <c r="BP702" s="575"/>
      <c r="BQ702" s="579"/>
      <c r="BR702" s="575"/>
      <c r="BS702" s="575"/>
      <c r="BT702" s="575"/>
      <c r="BU702" s="575"/>
      <c r="BV702" s="575"/>
      <c r="BW702" s="579"/>
      <c r="BX702" s="267"/>
      <c r="BY702" s="267"/>
      <c r="BZ702" s="267"/>
      <c r="CA702" s="267"/>
      <c r="CB702" s="267"/>
      <c r="CC702" s="241"/>
      <c r="CD702" s="214"/>
      <c r="CE702" s="240"/>
      <c r="CF702" s="240"/>
      <c r="CG702" s="240"/>
      <c r="CH702" s="5"/>
    </row>
    <row r="703" spans="1:86" hidden="1" x14ac:dyDescent="0.2">
      <c r="A703" s="141"/>
      <c r="B703" s="141"/>
      <c r="C703" s="141"/>
      <c r="D703" s="142"/>
      <c r="E703" s="141"/>
      <c r="F703" s="712"/>
      <c r="G703" s="679"/>
      <c r="H703" s="635"/>
      <c r="I703" s="636"/>
      <c r="J703" s="579"/>
      <c r="K703" s="579"/>
      <c r="L703" s="575"/>
      <c r="M703" s="575"/>
      <c r="N703" s="575"/>
      <c r="O703" s="579"/>
      <c r="P703" s="579"/>
      <c r="Q703" s="575"/>
      <c r="R703" s="575"/>
      <c r="S703" s="575"/>
      <c r="T703" s="575"/>
      <c r="U703" s="579"/>
      <c r="V703" s="575"/>
      <c r="W703" s="575"/>
      <c r="X703" s="575"/>
      <c r="Y703" s="575"/>
      <c r="Z703" s="575"/>
      <c r="AA703" s="579"/>
      <c r="AB703" s="575"/>
      <c r="AC703" s="575"/>
      <c r="AD703" s="575"/>
      <c r="AE703" s="575"/>
      <c r="AF703" s="575"/>
      <c r="AG703" s="579"/>
      <c r="AH703" s="575"/>
      <c r="AI703" s="575"/>
      <c r="AJ703" s="575"/>
      <c r="AK703" s="575"/>
      <c r="AL703" s="575"/>
      <c r="AM703" s="579"/>
      <c r="AN703" s="575"/>
      <c r="AO703" s="575"/>
      <c r="AP703" s="575"/>
      <c r="AQ703" s="575"/>
      <c r="AR703" s="575"/>
      <c r="AS703" s="579"/>
      <c r="AT703" s="575"/>
      <c r="AU703" s="575"/>
      <c r="AV703" s="575"/>
      <c r="AW703" s="575"/>
      <c r="AX703" s="575"/>
      <c r="AY703" s="579"/>
      <c r="AZ703" s="575"/>
      <c r="BA703" s="575"/>
      <c r="BB703" s="575"/>
      <c r="BC703" s="575"/>
      <c r="BD703" s="575"/>
      <c r="BE703" s="579"/>
      <c r="BF703" s="575"/>
      <c r="BG703" s="575"/>
      <c r="BH703" s="575"/>
      <c r="BI703" s="575"/>
      <c r="BJ703" s="575"/>
      <c r="BK703" s="579"/>
      <c r="BL703" s="575"/>
      <c r="BM703" s="575"/>
      <c r="BN703" s="575"/>
      <c r="BO703" s="575"/>
      <c r="BP703" s="575"/>
      <c r="BQ703" s="579"/>
      <c r="BR703" s="575"/>
      <c r="BS703" s="575"/>
      <c r="BT703" s="575"/>
      <c r="BU703" s="575"/>
      <c r="BV703" s="575"/>
      <c r="BW703" s="579"/>
      <c r="BX703" s="267"/>
      <c r="BY703" s="267"/>
      <c r="BZ703" s="267"/>
      <c r="CA703" s="267"/>
      <c r="CB703" s="267"/>
      <c r="CC703" s="241"/>
      <c r="CD703" s="214"/>
      <c r="CE703" s="240"/>
      <c r="CF703" s="240"/>
      <c r="CG703" s="240"/>
      <c r="CH703" s="5"/>
    </row>
    <row r="704" spans="1:86" hidden="1" x14ac:dyDescent="0.2">
      <c r="A704" s="141"/>
      <c r="B704" s="141"/>
      <c r="C704" s="141"/>
      <c r="D704" s="142"/>
      <c r="E704" s="141"/>
      <c r="F704" s="712"/>
      <c r="G704" s="713"/>
      <c r="H704" s="639"/>
      <c r="I704" s="636"/>
      <c r="J704" s="579"/>
      <c r="K704" s="579"/>
      <c r="L704" s="575"/>
      <c r="M704" s="575"/>
      <c r="N704" s="575"/>
      <c r="O704" s="579"/>
      <c r="P704" s="579"/>
      <c r="Q704" s="575"/>
      <c r="R704" s="575"/>
      <c r="S704" s="575"/>
      <c r="T704" s="575"/>
      <c r="U704" s="579"/>
      <c r="V704" s="575"/>
      <c r="W704" s="575"/>
      <c r="X704" s="575"/>
      <c r="Y704" s="575"/>
      <c r="Z704" s="575"/>
      <c r="AA704" s="579"/>
      <c r="AB704" s="575"/>
      <c r="AC704" s="575"/>
      <c r="AD704" s="575"/>
      <c r="AE704" s="575"/>
      <c r="AF704" s="575"/>
      <c r="AG704" s="579"/>
      <c r="AH704" s="575"/>
      <c r="AI704" s="575"/>
      <c r="AJ704" s="575"/>
      <c r="AK704" s="575"/>
      <c r="AL704" s="575"/>
      <c r="AM704" s="579"/>
      <c r="AN704" s="575"/>
      <c r="AO704" s="575"/>
      <c r="AP704" s="575"/>
      <c r="AQ704" s="575"/>
      <c r="AR704" s="575"/>
      <c r="AS704" s="579"/>
      <c r="AT704" s="575"/>
      <c r="AU704" s="575"/>
      <c r="AV704" s="575"/>
      <c r="AW704" s="575"/>
      <c r="AX704" s="575"/>
      <c r="AY704" s="579"/>
      <c r="AZ704" s="575"/>
      <c r="BA704" s="575"/>
      <c r="BB704" s="575"/>
      <c r="BC704" s="575"/>
      <c r="BD704" s="575"/>
      <c r="BE704" s="579"/>
      <c r="BF704" s="575"/>
      <c r="BG704" s="575"/>
      <c r="BH704" s="575"/>
      <c r="BI704" s="575"/>
      <c r="BJ704" s="575"/>
      <c r="BK704" s="579"/>
      <c r="BL704" s="575"/>
      <c r="BM704" s="575"/>
      <c r="BN704" s="575"/>
      <c r="BO704" s="575"/>
      <c r="BP704" s="575"/>
      <c r="BQ704" s="579"/>
      <c r="BR704" s="575"/>
      <c r="BS704" s="575"/>
      <c r="BT704" s="575"/>
      <c r="BU704" s="575"/>
      <c r="BV704" s="575"/>
      <c r="BW704" s="579"/>
      <c r="BX704" s="267"/>
      <c r="BY704" s="267"/>
      <c r="BZ704" s="267"/>
      <c r="CA704" s="267"/>
      <c r="CB704" s="267"/>
      <c r="CC704" s="241"/>
      <c r="CD704" s="214"/>
      <c r="CE704" s="240"/>
      <c r="CF704" s="240"/>
      <c r="CG704" s="240"/>
      <c r="CH704" s="5"/>
    </row>
    <row r="705" spans="1:86" hidden="1" x14ac:dyDescent="0.2">
      <c r="A705" s="141"/>
      <c r="B705" s="141"/>
      <c r="C705" s="141"/>
      <c r="D705" s="142"/>
      <c r="E705" s="141"/>
      <c r="F705" s="712"/>
      <c r="G705" s="713"/>
      <c r="H705" s="639"/>
      <c r="I705" s="636"/>
      <c r="J705" s="579"/>
      <c r="K705" s="579"/>
      <c r="L705" s="575"/>
      <c r="M705" s="575"/>
      <c r="N705" s="575"/>
      <c r="O705" s="579"/>
      <c r="P705" s="579"/>
      <c r="Q705" s="575"/>
      <c r="R705" s="575"/>
      <c r="S705" s="575"/>
      <c r="T705" s="575"/>
      <c r="U705" s="579"/>
      <c r="V705" s="575"/>
      <c r="W705" s="575"/>
      <c r="X705" s="575"/>
      <c r="Y705" s="575"/>
      <c r="Z705" s="575"/>
      <c r="AA705" s="579"/>
      <c r="AB705" s="575"/>
      <c r="AC705" s="575"/>
      <c r="AD705" s="575"/>
      <c r="AE705" s="575"/>
      <c r="AF705" s="575"/>
      <c r="AG705" s="579"/>
      <c r="AH705" s="575"/>
      <c r="AI705" s="575"/>
      <c r="AJ705" s="575"/>
      <c r="AK705" s="575"/>
      <c r="AL705" s="575"/>
      <c r="AM705" s="579"/>
      <c r="AN705" s="575"/>
      <c r="AO705" s="575"/>
      <c r="AP705" s="575"/>
      <c r="AQ705" s="575"/>
      <c r="AR705" s="575"/>
      <c r="AS705" s="579"/>
      <c r="AT705" s="575"/>
      <c r="AU705" s="575"/>
      <c r="AV705" s="575"/>
      <c r="AW705" s="575"/>
      <c r="AX705" s="575"/>
      <c r="AY705" s="579"/>
      <c r="AZ705" s="575"/>
      <c r="BA705" s="575"/>
      <c r="BB705" s="575"/>
      <c r="BC705" s="575"/>
      <c r="BD705" s="575"/>
      <c r="BE705" s="579"/>
      <c r="BF705" s="575"/>
      <c r="BG705" s="575"/>
      <c r="BH705" s="575"/>
      <c r="BI705" s="575"/>
      <c r="BJ705" s="575"/>
      <c r="BK705" s="579"/>
      <c r="BL705" s="575"/>
      <c r="BM705" s="575"/>
      <c r="BN705" s="575"/>
      <c r="BO705" s="575"/>
      <c r="BP705" s="575"/>
      <c r="BQ705" s="579"/>
      <c r="BR705" s="575"/>
      <c r="BS705" s="575"/>
      <c r="BT705" s="575"/>
      <c r="BU705" s="575"/>
      <c r="BV705" s="575"/>
      <c r="BW705" s="579"/>
      <c r="BX705" s="267"/>
      <c r="BY705" s="267"/>
      <c r="BZ705" s="267"/>
      <c r="CA705" s="267"/>
      <c r="CB705" s="267"/>
      <c r="CC705" s="241"/>
      <c r="CD705" s="214"/>
      <c r="CE705" s="240"/>
      <c r="CF705" s="240"/>
      <c r="CG705" s="240"/>
      <c r="CH705" s="5"/>
    </row>
    <row r="706" spans="1:86" hidden="1" x14ac:dyDescent="0.2">
      <c r="A706" s="141"/>
      <c r="B706" s="141"/>
      <c r="C706" s="141"/>
      <c r="D706" s="142"/>
      <c r="E706" s="141"/>
      <c r="F706" s="712"/>
      <c r="G706" s="586"/>
      <c r="H706" s="635"/>
      <c r="I706" s="636"/>
      <c r="J706" s="575"/>
      <c r="K706" s="579"/>
      <c r="L706" s="575"/>
      <c r="M706" s="575"/>
      <c r="N706" s="575"/>
      <c r="O706" s="575"/>
      <c r="P706" s="575"/>
      <c r="Q706" s="575"/>
      <c r="R706" s="575"/>
      <c r="S706" s="575"/>
      <c r="T706" s="575"/>
      <c r="U706" s="575"/>
      <c r="V706" s="575"/>
      <c r="W706" s="575"/>
      <c r="X706" s="575"/>
      <c r="Y706" s="575"/>
      <c r="Z706" s="575"/>
      <c r="AA706" s="575"/>
      <c r="AB706" s="575"/>
      <c r="AC706" s="575"/>
      <c r="AD706" s="575"/>
      <c r="AE706" s="575"/>
      <c r="AF706" s="575"/>
      <c r="AG706" s="575"/>
      <c r="AH706" s="575"/>
      <c r="AI706" s="575"/>
      <c r="AJ706" s="575"/>
      <c r="AK706" s="575"/>
      <c r="AL706" s="575"/>
      <c r="AM706" s="575"/>
      <c r="AN706" s="575"/>
      <c r="AO706" s="575"/>
      <c r="AP706" s="575"/>
      <c r="AQ706" s="575"/>
      <c r="AR706" s="575"/>
      <c r="AS706" s="575"/>
      <c r="AT706" s="575"/>
      <c r="AU706" s="575"/>
      <c r="AV706" s="575"/>
      <c r="AW706" s="575"/>
      <c r="AX706" s="575"/>
      <c r="AY706" s="575"/>
      <c r="AZ706" s="575"/>
      <c r="BA706" s="575"/>
      <c r="BB706" s="575"/>
      <c r="BC706" s="575"/>
      <c r="BD706" s="575"/>
      <c r="BE706" s="575"/>
      <c r="BF706" s="575"/>
      <c r="BG706" s="575"/>
      <c r="BH706" s="575"/>
      <c r="BI706" s="575"/>
      <c r="BJ706" s="575"/>
      <c r="BK706" s="575"/>
      <c r="BL706" s="575"/>
      <c r="BM706" s="575"/>
      <c r="BN706" s="575"/>
      <c r="BO706" s="575"/>
      <c r="BP706" s="575"/>
      <c r="BQ706" s="575"/>
      <c r="BR706" s="575"/>
      <c r="BS706" s="575"/>
      <c r="BT706" s="575"/>
      <c r="BU706" s="575"/>
      <c r="BV706" s="575"/>
      <c r="BW706" s="575"/>
      <c r="BX706" s="267"/>
      <c r="BY706" s="267"/>
      <c r="BZ706" s="267"/>
      <c r="CA706" s="267"/>
      <c r="CB706" s="267"/>
      <c r="CC706" s="240"/>
      <c r="CD706" s="213"/>
      <c r="CE706" s="240"/>
      <c r="CF706" s="240"/>
      <c r="CG706" s="240"/>
      <c r="CH706" s="5"/>
    </row>
    <row r="707" spans="1:86" hidden="1" x14ac:dyDescent="0.2">
      <c r="A707" s="141"/>
      <c r="B707" s="141"/>
      <c r="C707" s="141"/>
      <c r="D707" s="142"/>
      <c r="E707" s="141"/>
      <c r="F707" s="712"/>
      <c r="G707" s="679"/>
      <c r="H707" s="635"/>
      <c r="I707" s="636"/>
      <c r="J707" s="575"/>
      <c r="K707" s="579"/>
      <c r="L707" s="575"/>
      <c r="M707" s="575"/>
      <c r="N707" s="575"/>
      <c r="O707" s="575"/>
      <c r="P707" s="575"/>
      <c r="Q707" s="575"/>
      <c r="R707" s="575"/>
      <c r="S707" s="575"/>
      <c r="T707" s="575"/>
      <c r="U707" s="575"/>
      <c r="V707" s="575"/>
      <c r="W707" s="575"/>
      <c r="X707" s="575"/>
      <c r="Y707" s="575"/>
      <c r="Z707" s="575"/>
      <c r="AA707" s="575"/>
      <c r="AB707" s="575"/>
      <c r="AC707" s="575"/>
      <c r="AD707" s="575"/>
      <c r="AE707" s="575"/>
      <c r="AF707" s="575"/>
      <c r="AG707" s="575"/>
      <c r="AH707" s="575"/>
      <c r="AI707" s="575"/>
      <c r="AJ707" s="575"/>
      <c r="AK707" s="575"/>
      <c r="AL707" s="575"/>
      <c r="AM707" s="575"/>
      <c r="AN707" s="575"/>
      <c r="AO707" s="575"/>
      <c r="AP707" s="575"/>
      <c r="AQ707" s="575"/>
      <c r="AR707" s="575"/>
      <c r="AS707" s="575"/>
      <c r="AT707" s="575"/>
      <c r="AU707" s="575"/>
      <c r="AV707" s="575"/>
      <c r="AW707" s="575"/>
      <c r="AX707" s="575"/>
      <c r="AY707" s="575"/>
      <c r="AZ707" s="575"/>
      <c r="BA707" s="575"/>
      <c r="BB707" s="575"/>
      <c r="BC707" s="575"/>
      <c r="BD707" s="575"/>
      <c r="BE707" s="575"/>
      <c r="BF707" s="575"/>
      <c r="BG707" s="575"/>
      <c r="BH707" s="575"/>
      <c r="BI707" s="575"/>
      <c r="BJ707" s="575"/>
      <c r="BK707" s="575"/>
      <c r="BL707" s="575"/>
      <c r="BM707" s="575"/>
      <c r="BN707" s="575"/>
      <c r="BO707" s="575"/>
      <c r="BP707" s="575"/>
      <c r="BQ707" s="575"/>
      <c r="BR707" s="575"/>
      <c r="BS707" s="575"/>
      <c r="BT707" s="575"/>
      <c r="BU707" s="575"/>
      <c r="BV707" s="575"/>
      <c r="BW707" s="575"/>
      <c r="BX707" s="267"/>
      <c r="BY707" s="267"/>
      <c r="BZ707" s="267"/>
      <c r="CA707" s="267"/>
      <c r="CB707" s="267"/>
      <c r="CC707" s="240"/>
      <c r="CD707" s="213"/>
      <c r="CE707" s="240"/>
      <c r="CF707" s="240"/>
      <c r="CG707" s="240"/>
      <c r="CH707" s="5"/>
    </row>
    <row r="708" spans="1:86" hidden="1" x14ac:dyDescent="0.2">
      <c r="A708" s="141"/>
      <c r="B708" s="141"/>
      <c r="C708" s="141"/>
      <c r="D708" s="142"/>
      <c r="E708" s="141"/>
      <c r="F708" s="712"/>
      <c r="G708" s="713"/>
      <c r="H708" s="639"/>
      <c r="I708" s="575"/>
      <c r="J708" s="575"/>
      <c r="K708" s="579"/>
      <c r="L708" s="575"/>
      <c r="M708" s="575"/>
      <c r="N708" s="575"/>
      <c r="O708" s="575"/>
      <c r="P708" s="575"/>
      <c r="Q708" s="575"/>
      <c r="R708" s="575"/>
      <c r="S708" s="575"/>
      <c r="T708" s="575"/>
      <c r="U708" s="575"/>
      <c r="V708" s="575"/>
      <c r="W708" s="575"/>
      <c r="X708" s="575"/>
      <c r="Y708" s="575"/>
      <c r="Z708" s="575"/>
      <c r="AA708" s="575"/>
      <c r="AB708" s="575"/>
      <c r="AC708" s="575"/>
      <c r="AD708" s="575"/>
      <c r="AE708" s="575"/>
      <c r="AF708" s="575"/>
      <c r="AG708" s="575"/>
      <c r="AH708" s="575"/>
      <c r="AI708" s="575"/>
      <c r="AJ708" s="575"/>
      <c r="AK708" s="575"/>
      <c r="AL708" s="575"/>
      <c r="AM708" s="575"/>
      <c r="AN708" s="575"/>
      <c r="AO708" s="575"/>
      <c r="AP708" s="575"/>
      <c r="AQ708" s="575"/>
      <c r="AR708" s="575"/>
      <c r="AS708" s="575"/>
      <c r="AT708" s="575"/>
      <c r="AU708" s="575"/>
      <c r="AV708" s="575"/>
      <c r="AW708" s="575"/>
      <c r="AX708" s="575"/>
      <c r="AY708" s="575"/>
      <c r="AZ708" s="575"/>
      <c r="BA708" s="575"/>
      <c r="BB708" s="575"/>
      <c r="BC708" s="575"/>
      <c r="BD708" s="575"/>
      <c r="BE708" s="575"/>
      <c r="BF708" s="575"/>
      <c r="BG708" s="575"/>
      <c r="BH708" s="575"/>
      <c r="BI708" s="575"/>
      <c r="BJ708" s="575"/>
      <c r="BK708" s="575"/>
      <c r="BL708" s="575"/>
      <c r="BM708" s="575"/>
      <c r="BN708" s="575"/>
      <c r="BO708" s="575"/>
      <c r="BP708" s="575"/>
      <c r="BQ708" s="575"/>
      <c r="BR708" s="575"/>
      <c r="BS708" s="575"/>
      <c r="BT708" s="575"/>
      <c r="BU708" s="575"/>
      <c r="BV708" s="575"/>
      <c r="BW708" s="575"/>
      <c r="BX708" s="267"/>
      <c r="BY708" s="267"/>
      <c r="BZ708" s="267"/>
      <c r="CA708" s="267"/>
      <c r="CB708" s="267"/>
      <c r="CC708" s="240"/>
      <c r="CD708" s="213"/>
      <c r="CE708" s="240"/>
      <c r="CF708" s="240"/>
      <c r="CG708" s="240"/>
      <c r="CH708" s="5"/>
    </row>
    <row r="709" spans="1:86" hidden="1" x14ac:dyDescent="0.2">
      <c r="A709" s="141"/>
      <c r="B709" s="141"/>
      <c r="C709" s="141"/>
      <c r="D709" s="142"/>
      <c r="E709" s="141"/>
      <c r="F709" s="712"/>
      <c r="G709" s="713"/>
      <c r="H709" s="639"/>
      <c r="I709" s="636"/>
      <c r="J709" s="575"/>
      <c r="K709" s="579"/>
      <c r="L709" s="575"/>
      <c r="M709" s="575"/>
      <c r="N709" s="575"/>
      <c r="O709" s="575"/>
      <c r="P709" s="575"/>
      <c r="Q709" s="575"/>
      <c r="R709" s="575"/>
      <c r="S709" s="575"/>
      <c r="T709" s="575"/>
      <c r="U709" s="575"/>
      <c r="V709" s="575"/>
      <c r="W709" s="575"/>
      <c r="X709" s="575"/>
      <c r="Y709" s="575"/>
      <c r="Z709" s="575"/>
      <c r="AA709" s="575"/>
      <c r="AB709" s="575"/>
      <c r="AC709" s="575"/>
      <c r="AD709" s="575"/>
      <c r="AE709" s="575"/>
      <c r="AF709" s="575"/>
      <c r="AG709" s="575"/>
      <c r="AH709" s="575"/>
      <c r="AI709" s="575"/>
      <c r="AJ709" s="575"/>
      <c r="AK709" s="575"/>
      <c r="AL709" s="575"/>
      <c r="AM709" s="575"/>
      <c r="AN709" s="575"/>
      <c r="AO709" s="575"/>
      <c r="AP709" s="575"/>
      <c r="AQ709" s="575"/>
      <c r="AR709" s="575"/>
      <c r="AS709" s="575"/>
      <c r="AT709" s="575"/>
      <c r="AU709" s="575"/>
      <c r="AV709" s="575"/>
      <c r="AW709" s="575"/>
      <c r="AX709" s="575"/>
      <c r="AY709" s="575"/>
      <c r="AZ709" s="575"/>
      <c r="BA709" s="575"/>
      <c r="BB709" s="575"/>
      <c r="BC709" s="575"/>
      <c r="BD709" s="575"/>
      <c r="BE709" s="575"/>
      <c r="BF709" s="575"/>
      <c r="BG709" s="575"/>
      <c r="BH709" s="575"/>
      <c r="BI709" s="575"/>
      <c r="BJ709" s="575"/>
      <c r="BK709" s="575"/>
      <c r="BL709" s="575"/>
      <c r="BM709" s="575"/>
      <c r="BN709" s="575"/>
      <c r="BO709" s="575"/>
      <c r="BP709" s="575"/>
      <c r="BQ709" s="575"/>
      <c r="BR709" s="575"/>
      <c r="BS709" s="575"/>
      <c r="BT709" s="575"/>
      <c r="BU709" s="575"/>
      <c r="BV709" s="575"/>
      <c r="BW709" s="575"/>
      <c r="BX709" s="267"/>
      <c r="BY709" s="267"/>
      <c r="BZ709" s="267"/>
      <c r="CA709" s="267"/>
      <c r="CB709" s="267"/>
      <c r="CC709" s="240"/>
      <c r="CD709" s="213"/>
      <c r="CE709" s="240"/>
      <c r="CF709" s="240"/>
      <c r="CG709" s="240"/>
      <c r="CH709" s="5"/>
    </row>
    <row r="710" spans="1:86" hidden="1" x14ac:dyDescent="0.2">
      <c r="A710" s="141"/>
      <c r="B710" s="141"/>
      <c r="C710" s="141"/>
      <c r="D710" s="142"/>
      <c r="E710" s="141"/>
      <c r="F710" s="712"/>
      <c r="G710" s="586"/>
      <c r="H710" s="635"/>
      <c r="I710" s="636"/>
      <c r="J710" s="575"/>
      <c r="K710" s="579"/>
      <c r="L710" s="575"/>
      <c r="M710" s="575"/>
      <c r="N710" s="575"/>
      <c r="O710" s="575"/>
      <c r="P710" s="575"/>
      <c r="Q710" s="575"/>
      <c r="R710" s="575"/>
      <c r="S710" s="575"/>
      <c r="T710" s="575"/>
      <c r="U710" s="575"/>
      <c r="V710" s="575"/>
      <c r="W710" s="575"/>
      <c r="X710" s="575"/>
      <c r="Y710" s="575"/>
      <c r="Z710" s="575"/>
      <c r="AA710" s="575"/>
      <c r="AB710" s="575"/>
      <c r="AC710" s="575"/>
      <c r="AD710" s="575"/>
      <c r="AE710" s="575"/>
      <c r="AF710" s="575"/>
      <c r="AG710" s="575"/>
      <c r="AH710" s="575"/>
      <c r="AI710" s="575"/>
      <c r="AJ710" s="575"/>
      <c r="AK710" s="575"/>
      <c r="AL710" s="575"/>
      <c r="AM710" s="575"/>
      <c r="AN710" s="575"/>
      <c r="AO710" s="575"/>
      <c r="AP710" s="575"/>
      <c r="AQ710" s="575"/>
      <c r="AR710" s="575"/>
      <c r="AS710" s="575"/>
      <c r="AT710" s="575"/>
      <c r="AU710" s="575"/>
      <c r="AV710" s="575"/>
      <c r="AW710" s="575"/>
      <c r="AX710" s="575"/>
      <c r="AY710" s="575"/>
      <c r="AZ710" s="575"/>
      <c r="BA710" s="575"/>
      <c r="BB710" s="575"/>
      <c r="BC710" s="575"/>
      <c r="BD710" s="575"/>
      <c r="BE710" s="575"/>
      <c r="BF710" s="575"/>
      <c r="BG710" s="575"/>
      <c r="BH710" s="575"/>
      <c r="BI710" s="575"/>
      <c r="BJ710" s="575"/>
      <c r="BK710" s="575"/>
      <c r="BL710" s="575"/>
      <c r="BM710" s="575"/>
      <c r="BN710" s="575"/>
      <c r="BO710" s="575"/>
      <c r="BP710" s="575"/>
      <c r="BQ710" s="575"/>
      <c r="BR710" s="575"/>
      <c r="BS710" s="575"/>
      <c r="BT710" s="575"/>
      <c r="BU710" s="575"/>
      <c r="BV710" s="575"/>
      <c r="BW710" s="575"/>
      <c r="BX710" s="267"/>
      <c r="BY710" s="267"/>
      <c r="BZ710" s="267"/>
      <c r="CA710" s="267"/>
      <c r="CB710" s="267"/>
      <c r="CC710" s="240"/>
      <c r="CD710" s="213"/>
      <c r="CE710" s="240"/>
      <c r="CF710" s="240"/>
      <c r="CG710" s="240"/>
      <c r="CH710" s="5"/>
    </row>
    <row r="711" spans="1:86" hidden="1" x14ac:dyDescent="0.2">
      <c r="A711" s="141"/>
      <c r="B711" s="141"/>
      <c r="C711" s="141"/>
      <c r="D711" s="142"/>
      <c r="E711" s="141"/>
      <c r="F711" s="712"/>
      <c r="G711" s="586"/>
      <c r="H711" s="635"/>
      <c r="I711" s="636"/>
      <c r="J711" s="575"/>
      <c r="K711" s="579"/>
      <c r="L711" s="575"/>
      <c r="M711" s="575"/>
      <c r="N711" s="575"/>
      <c r="O711" s="575"/>
      <c r="P711" s="575"/>
      <c r="Q711" s="575"/>
      <c r="R711" s="575"/>
      <c r="S711" s="575"/>
      <c r="T711" s="575"/>
      <c r="U711" s="575"/>
      <c r="V711" s="575"/>
      <c r="W711" s="575"/>
      <c r="X711" s="575"/>
      <c r="Y711" s="575"/>
      <c r="Z711" s="575"/>
      <c r="AA711" s="575"/>
      <c r="AB711" s="575"/>
      <c r="AC711" s="575"/>
      <c r="AD711" s="575"/>
      <c r="AE711" s="575"/>
      <c r="AF711" s="575"/>
      <c r="AG711" s="575"/>
      <c r="AH711" s="575"/>
      <c r="AI711" s="575"/>
      <c r="AJ711" s="575"/>
      <c r="AK711" s="575"/>
      <c r="AL711" s="575"/>
      <c r="AM711" s="575"/>
      <c r="AN711" s="575"/>
      <c r="AO711" s="575"/>
      <c r="AP711" s="575"/>
      <c r="AQ711" s="575"/>
      <c r="AR711" s="575"/>
      <c r="AS711" s="575"/>
      <c r="AT711" s="575"/>
      <c r="AU711" s="575"/>
      <c r="AV711" s="575"/>
      <c r="AW711" s="575"/>
      <c r="AX711" s="575"/>
      <c r="AY711" s="575"/>
      <c r="AZ711" s="575"/>
      <c r="BA711" s="575"/>
      <c r="BB711" s="575"/>
      <c r="BC711" s="575"/>
      <c r="BD711" s="575"/>
      <c r="BE711" s="575"/>
      <c r="BF711" s="575"/>
      <c r="BG711" s="575"/>
      <c r="BH711" s="575"/>
      <c r="BI711" s="575"/>
      <c r="BJ711" s="575"/>
      <c r="BK711" s="575"/>
      <c r="BL711" s="575"/>
      <c r="BM711" s="575"/>
      <c r="BN711" s="575"/>
      <c r="BO711" s="575"/>
      <c r="BP711" s="575"/>
      <c r="BQ711" s="575"/>
      <c r="BR711" s="575"/>
      <c r="BS711" s="575"/>
      <c r="BT711" s="575"/>
      <c r="BU711" s="575"/>
      <c r="BV711" s="575"/>
      <c r="BW711" s="575"/>
      <c r="BX711" s="267"/>
      <c r="BY711" s="267"/>
      <c r="BZ711" s="267"/>
      <c r="CA711" s="267"/>
      <c r="CB711" s="267"/>
      <c r="CC711" s="240"/>
      <c r="CD711" s="213"/>
      <c r="CE711" s="240"/>
      <c r="CF711" s="240"/>
      <c r="CG711" s="240"/>
      <c r="CH711" s="5"/>
    </row>
    <row r="712" spans="1:86" hidden="1" x14ac:dyDescent="0.2">
      <c r="A712" s="141"/>
      <c r="B712" s="141"/>
      <c r="C712" s="141"/>
      <c r="D712" s="142"/>
      <c r="E712" s="141"/>
      <c r="F712" s="712"/>
      <c r="G712" s="679"/>
      <c r="H712" s="635"/>
      <c r="I712" s="636"/>
      <c r="J712" s="575"/>
      <c r="K712" s="579"/>
      <c r="L712" s="575"/>
      <c r="M712" s="575"/>
      <c r="N712" s="575"/>
      <c r="O712" s="575"/>
      <c r="P712" s="575"/>
      <c r="Q712" s="575"/>
      <c r="R712" s="575"/>
      <c r="S712" s="575"/>
      <c r="T712" s="575"/>
      <c r="U712" s="575"/>
      <c r="V712" s="575"/>
      <c r="W712" s="575"/>
      <c r="X712" s="575"/>
      <c r="Y712" s="575"/>
      <c r="Z712" s="575"/>
      <c r="AA712" s="575"/>
      <c r="AB712" s="575"/>
      <c r="AC712" s="575"/>
      <c r="AD712" s="575"/>
      <c r="AE712" s="575"/>
      <c r="AF712" s="575"/>
      <c r="AG712" s="575"/>
      <c r="AH712" s="575"/>
      <c r="AI712" s="575"/>
      <c r="AJ712" s="575"/>
      <c r="AK712" s="575"/>
      <c r="AL712" s="575"/>
      <c r="AM712" s="575"/>
      <c r="AN712" s="575"/>
      <c r="AO712" s="575"/>
      <c r="AP712" s="575"/>
      <c r="AQ712" s="575"/>
      <c r="AR712" s="575"/>
      <c r="AS712" s="575"/>
      <c r="AT712" s="575"/>
      <c r="AU712" s="575"/>
      <c r="AV712" s="575"/>
      <c r="AW712" s="575"/>
      <c r="AX712" s="575"/>
      <c r="AY712" s="575"/>
      <c r="AZ712" s="575"/>
      <c r="BA712" s="575"/>
      <c r="BB712" s="575"/>
      <c r="BC712" s="575"/>
      <c r="BD712" s="575"/>
      <c r="BE712" s="575"/>
      <c r="BF712" s="575"/>
      <c r="BG712" s="575"/>
      <c r="BH712" s="575"/>
      <c r="BI712" s="575"/>
      <c r="BJ712" s="575"/>
      <c r="BK712" s="575"/>
      <c r="BL712" s="575"/>
      <c r="BM712" s="575"/>
      <c r="BN712" s="575"/>
      <c r="BO712" s="575"/>
      <c r="BP712" s="575"/>
      <c r="BQ712" s="575"/>
      <c r="BR712" s="575"/>
      <c r="BS712" s="575"/>
      <c r="BT712" s="575"/>
      <c r="BU712" s="575"/>
      <c r="BV712" s="575"/>
      <c r="BW712" s="575"/>
      <c r="BX712" s="267"/>
      <c r="BY712" s="267"/>
      <c r="BZ712" s="267"/>
      <c r="CA712" s="267"/>
      <c r="CB712" s="267"/>
      <c r="CC712" s="240"/>
      <c r="CD712" s="213"/>
      <c r="CE712" s="240"/>
      <c r="CF712" s="240"/>
      <c r="CG712" s="240"/>
      <c r="CH712" s="5"/>
    </row>
    <row r="713" spans="1:86" hidden="1" x14ac:dyDescent="0.2">
      <c r="A713" s="141"/>
      <c r="B713" s="141"/>
      <c r="C713" s="141"/>
      <c r="D713" s="142"/>
      <c r="E713" s="141"/>
      <c r="F713" s="712"/>
      <c r="G713" s="713"/>
      <c r="H713" s="639"/>
      <c r="I713" s="636"/>
      <c r="J713" s="575"/>
      <c r="K713" s="579"/>
      <c r="L713" s="575"/>
      <c r="M713" s="575"/>
      <c r="N713" s="575"/>
      <c r="O713" s="575"/>
      <c r="P713" s="575"/>
      <c r="Q713" s="575"/>
      <c r="R713" s="575"/>
      <c r="S713" s="575"/>
      <c r="T713" s="575"/>
      <c r="U713" s="575"/>
      <c r="V713" s="575"/>
      <c r="W713" s="575"/>
      <c r="X713" s="575"/>
      <c r="Y713" s="575"/>
      <c r="Z713" s="575"/>
      <c r="AA713" s="575"/>
      <c r="AB713" s="575"/>
      <c r="AC713" s="575"/>
      <c r="AD713" s="575"/>
      <c r="AE713" s="575"/>
      <c r="AF713" s="575"/>
      <c r="AG713" s="575"/>
      <c r="AH713" s="575"/>
      <c r="AI713" s="575"/>
      <c r="AJ713" s="575"/>
      <c r="AK713" s="575"/>
      <c r="AL713" s="575"/>
      <c r="AM713" s="575"/>
      <c r="AN713" s="575"/>
      <c r="AO713" s="575"/>
      <c r="AP713" s="575"/>
      <c r="AQ713" s="575"/>
      <c r="AR713" s="575"/>
      <c r="AS713" s="575"/>
      <c r="AT713" s="575"/>
      <c r="AU713" s="575"/>
      <c r="AV713" s="575"/>
      <c r="AW713" s="575"/>
      <c r="AX713" s="575"/>
      <c r="AY713" s="575"/>
      <c r="AZ713" s="575"/>
      <c r="BA713" s="575"/>
      <c r="BB713" s="575"/>
      <c r="BC713" s="575"/>
      <c r="BD713" s="575"/>
      <c r="BE713" s="575"/>
      <c r="BF713" s="575"/>
      <c r="BG713" s="575"/>
      <c r="BH713" s="575"/>
      <c r="BI713" s="575"/>
      <c r="BJ713" s="575"/>
      <c r="BK713" s="575"/>
      <c r="BL713" s="575"/>
      <c r="BM713" s="575"/>
      <c r="BN713" s="575"/>
      <c r="BO713" s="575"/>
      <c r="BP713" s="575"/>
      <c r="BQ713" s="575"/>
      <c r="BR713" s="575"/>
      <c r="BS713" s="575"/>
      <c r="BT713" s="575"/>
      <c r="BU713" s="575"/>
      <c r="BV713" s="575"/>
      <c r="BW713" s="575"/>
      <c r="BX713" s="267"/>
      <c r="BY713" s="267"/>
      <c r="BZ713" s="267"/>
      <c r="CA713" s="267"/>
      <c r="CB713" s="267"/>
      <c r="CC713" s="240"/>
      <c r="CD713" s="213"/>
      <c r="CE713" s="240"/>
      <c r="CF713" s="240"/>
      <c r="CG713" s="240"/>
      <c r="CH713" s="5"/>
    </row>
    <row r="714" spans="1:86" hidden="1" x14ac:dyDescent="0.2">
      <c r="A714" s="141"/>
      <c r="B714" s="141"/>
      <c r="C714" s="141"/>
      <c r="D714" s="142"/>
      <c r="E714" s="141"/>
      <c r="F714" s="712"/>
      <c r="G714" s="713"/>
      <c r="H714" s="639"/>
      <c r="I714" s="636"/>
      <c r="J714" s="575"/>
      <c r="K714" s="579"/>
      <c r="L714" s="575"/>
      <c r="M714" s="575"/>
      <c r="N714" s="575"/>
      <c r="O714" s="575"/>
      <c r="P714" s="575"/>
      <c r="Q714" s="575"/>
      <c r="R714" s="575"/>
      <c r="S714" s="575"/>
      <c r="T714" s="575"/>
      <c r="U714" s="575"/>
      <c r="V714" s="575"/>
      <c r="W714" s="575"/>
      <c r="X714" s="575"/>
      <c r="Y714" s="575"/>
      <c r="Z714" s="575"/>
      <c r="AA714" s="575"/>
      <c r="AB714" s="575"/>
      <c r="AC714" s="575"/>
      <c r="AD714" s="575"/>
      <c r="AE714" s="575"/>
      <c r="AF714" s="575"/>
      <c r="AG714" s="575"/>
      <c r="AH714" s="575"/>
      <c r="AI714" s="575"/>
      <c r="AJ714" s="575"/>
      <c r="AK714" s="575"/>
      <c r="AL714" s="575"/>
      <c r="AM714" s="575"/>
      <c r="AN714" s="575"/>
      <c r="AO714" s="575"/>
      <c r="AP714" s="575"/>
      <c r="AQ714" s="575"/>
      <c r="AR714" s="575"/>
      <c r="AS714" s="575"/>
      <c r="AT714" s="575"/>
      <c r="AU714" s="575"/>
      <c r="AV714" s="575"/>
      <c r="AW714" s="575"/>
      <c r="AX714" s="575"/>
      <c r="AY714" s="575"/>
      <c r="AZ714" s="575"/>
      <c r="BA714" s="575"/>
      <c r="BB714" s="575"/>
      <c r="BC714" s="575"/>
      <c r="BD714" s="575"/>
      <c r="BE714" s="575"/>
      <c r="BF714" s="575"/>
      <c r="BG714" s="575"/>
      <c r="BH714" s="575"/>
      <c r="BI714" s="575"/>
      <c r="BJ714" s="575"/>
      <c r="BK714" s="575"/>
      <c r="BL714" s="575"/>
      <c r="BM714" s="575"/>
      <c r="BN714" s="575"/>
      <c r="BO714" s="575"/>
      <c r="BP714" s="575"/>
      <c r="BQ714" s="575"/>
      <c r="BR714" s="575"/>
      <c r="BS714" s="575"/>
      <c r="BT714" s="575"/>
      <c r="BU714" s="575"/>
      <c r="BV714" s="575"/>
      <c r="BW714" s="575"/>
      <c r="BX714" s="267"/>
      <c r="BY714" s="267"/>
      <c r="BZ714" s="267"/>
      <c r="CA714" s="267"/>
      <c r="CB714" s="267"/>
      <c r="CC714" s="240"/>
      <c r="CD714" s="213"/>
      <c r="CE714" s="240"/>
      <c r="CF714" s="240"/>
      <c r="CG714" s="240"/>
      <c r="CH714" s="5"/>
    </row>
    <row r="715" spans="1:86" hidden="1" x14ac:dyDescent="0.2">
      <c r="A715" s="141"/>
      <c r="B715" s="141"/>
      <c r="C715" s="141"/>
      <c r="D715" s="142"/>
      <c r="E715" s="141"/>
      <c r="F715" s="712"/>
      <c r="G715" s="586"/>
      <c r="H715" s="635"/>
      <c r="I715" s="636"/>
      <c r="J715" s="575"/>
      <c r="K715" s="579"/>
      <c r="L715" s="575"/>
      <c r="M715" s="575"/>
      <c r="N715" s="575"/>
      <c r="O715" s="575"/>
      <c r="P715" s="575"/>
      <c r="Q715" s="575"/>
      <c r="R715" s="575"/>
      <c r="S715" s="575"/>
      <c r="T715" s="575"/>
      <c r="U715" s="575"/>
      <c r="V715" s="575"/>
      <c r="W715" s="575"/>
      <c r="X715" s="575"/>
      <c r="Y715" s="575"/>
      <c r="Z715" s="575"/>
      <c r="AA715" s="575"/>
      <c r="AB715" s="575"/>
      <c r="AC715" s="575"/>
      <c r="AD715" s="575"/>
      <c r="AE715" s="575"/>
      <c r="AF715" s="575"/>
      <c r="AG715" s="575"/>
      <c r="AH715" s="575"/>
      <c r="AI715" s="575"/>
      <c r="AJ715" s="575"/>
      <c r="AK715" s="575"/>
      <c r="AL715" s="575"/>
      <c r="AM715" s="575"/>
      <c r="AN715" s="575"/>
      <c r="AO715" s="575"/>
      <c r="AP715" s="575"/>
      <c r="AQ715" s="575"/>
      <c r="AR715" s="575"/>
      <c r="AS715" s="575"/>
      <c r="AT715" s="575"/>
      <c r="AU715" s="575"/>
      <c r="AV715" s="575"/>
      <c r="AW715" s="575"/>
      <c r="AX715" s="575"/>
      <c r="AY715" s="575"/>
      <c r="AZ715" s="575"/>
      <c r="BA715" s="575"/>
      <c r="BB715" s="575"/>
      <c r="BC715" s="575"/>
      <c r="BD715" s="575"/>
      <c r="BE715" s="575"/>
      <c r="BF715" s="575"/>
      <c r="BG715" s="575"/>
      <c r="BH715" s="575"/>
      <c r="BI715" s="575"/>
      <c r="BJ715" s="575"/>
      <c r="BK715" s="575"/>
      <c r="BL715" s="575"/>
      <c r="BM715" s="575"/>
      <c r="BN715" s="575"/>
      <c r="BO715" s="575"/>
      <c r="BP715" s="575"/>
      <c r="BQ715" s="575"/>
      <c r="BR715" s="575"/>
      <c r="BS715" s="575"/>
      <c r="BT715" s="575"/>
      <c r="BU715" s="575"/>
      <c r="BV715" s="575"/>
      <c r="BW715" s="575"/>
      <c r="BX715" s="267"/>
      <c r="BY715" s="267"/>
      <c r="BZ715" s="267"/>
      <c r="CA715" s="267"/>
      <c r="CB715" s="267"/>
      <c r="CC715" s="240"/>
      <c r="CD715" s="213"/>
      <c r="CE715" s="240"/>
      <c r="CF715" s="240"/>
      <c r="CG715" s="240"/>
      <c r="CH715" s="5"/>
    </row>
    <row r="716" spans="1:86" hidden="1" x14ac:dyDescent="0.2">
      <c r="A716" s="141"/>
      <c r="B716" s="141"/>
      <c r="C716" s="141"/>
      <c r="D716" s="142"/>
      <c r="E716" s="141"/>
      <c r="F716" s="712"/>
      <c r="G716" s="586"/>
      <c r="H716" s="635"/>
      <c r="I716" s="636"/>
      <c r="J716" s="575"/>
      <c r="K716" s="579"/>
      <c r="L716" s="575"/>
      <c r="M716" s="575"/>
      <c r="N716" s="575"/>
      <c r="O716" s="575"/>
      <c r="P716" s="575"/>
      <c r="Q716" s="575"/>
      <c r="R716" s="575"/>
      <c r="S716" s="575"/>
      <c r="T716" s="575"/>
      <c r="U716" s="575"/>
      <c r="V716" s="575"/>
      <c r="W716" s="575"/>
      <c r="X716" s="575"/>
      <c r="Y716" s="575"/>
      <c r="Z716" s="575"/>
      <c r="AA716" s="575"/>
      <c r="AB716" s="575"/>
      <c r="AC716" s="575"/>
      <c r="AD716" s="575"/>
      <c r="AE716" s="575"/>
      <c r="AF716" s="575"/>
      <c r="AG716" s="575"/>
      <c r="AH716" s="575"/>
      <c r="AI716" s="575"/>
      <c r="AJ716" s="575"/>
      <c r="AK716" s="575"/>
      <c r="AL716" s="575"/>
      <c r="AM716" s="575"/>
      <c r="AN716" s="575"/>
      <c r="AO716" s="575"/>
      <c r="AP716" s="575"/>
      <c r="AQ716" s="575"/>
      <c r="AR716" s="575"/>
      <c r="AS716" s="575"/>
      <c r="AT716" s="575"/>
      <c r="AU716" s="575"/>
      <c r="AV716" s="575"/>
      <c r="AW716" s="575"/>
      <c r="AX716" s="575"/>
      <c r="AY716" s="575"/>
      <c r="AZ716" s="575"/>
      <c r="BA716" s="575"/>
      <c r="BB716" s="575"/>
      <c r="BC716" s="575"/>
      <c r="BD716" s="575"/>
      <c r="BE716" s="575"/>
      <c r="BF716" s="575"/>
      <c r="BG716" s="575"/>
      <c r="BH716" s="575"/>
      <c r="BI716" s="575"/>
      <c r="BJ716" s="575"/>
      <c r="BK716" s="575"/>
      <c r="BL716" s="575"/>
      <c r="BM716" s="575"/>
      <c r="BN716" s="575"/>
      <c r="BO716" s="575"/>
      <c r="BP716" s="575"/>
      <c r="BQ716" s="575"/>
      <c r="BR716" s="575"/>
      <c r="BS716" s="575"/>
      <c r="BT716" s="575"/>
      <c r="BU716" s="575"/>
      <c r="BV716" s="575"/>
      <c r="BW716" s="575"/>
      <c r="BX716" s="267"/>
      <c r="BY716" s="267"/>
      <c r="BZ716" s="267"/>
      <c r="CA716" s="267"/>
      <c r="CB716" s="267"/>
      <c r="CC716" s="240"/>
      <c r="CD716" s="213"/>
      <c r="CE716" s="240"/>
      <c r="CF716" s="240"/>
      <c r="CG716" s="240"/>
      <c r="CH716" s="5"/>
    </row>
    <row r="717" spans="1:86" hidden="1" x14ac:dyDescent="0.2">
      <c r="A717" s="141"/>
      <c r="B717" s="141"/>
      <c r="C717" s="141"/>
      <c r="D717" s="142"/>
      <c r="E717" s="141"/>
      <c r="F717" s="712"/>
      <c r="G717" s="679"/>
      <c r="H717" s="635"/>
      <c r="I717" s="636"/>
      <c r="J717" s="575"/>
      <c r="K717" s="579"/>
      <c r="L717" s="575"/>
      <c r="M717" s="575"/>
      <c r="N717" s="575"/>
      <c r="O717" s="575"/>
      <c r="P717" s="575"/>
      <c r="Q717" s="575"/>
      <c r="R717" s="575"/>
      <c r="S717" s="575"/>
      <c r="T717" s="575"/>
      <c r="U717" s="575"/>
      <c r="V717" s="575"/>
      <c r="W717" s="575"/>
      <c r="X717" s="575"/>
      <c r="Y717" s="575"/>
      <c r="Z717" s="575"/>
      <c r="AA717" s="575"/>
      <c r="AB717" s="575"/>
      <c r="AC717" s="575"/>
      <c r="AD717" s="575"/>
      <c r="AE717" s="575"/>
      <c r="AF717" s="575"/>
      <c r="AG717" s="575"/>
      <c r="AH717" s="575"/>
      <c r="AI717" s="575"/>
      <c r="AJ717" s="575"/>
      <c r="AK717" s="575"/>
      <c r="AL717" s="575"/>
      <c r="AM717" s="575"/>
      <c r="AN717" s="575"/>
      <c r="AO717" s="575"/>
      <c r="AP717" s="575"/>
      <c r="AQ717" s="575"/>
      <c r="AR717" s="575"/>
      <c r="AS717" s="575"/>
      <c r="AT717" s="575"/>
      <c r="AU717" s="575"/>
      <c r="AV717" s="575"/>
      <c r="AW717" s="575"/>
      <c r="AX717" s="575"/>
      <c r="AY717" s="575"/>
      <c r="AZ717" s="575"/>
      <c r="BA717" s="575"/>
      <c r="BB717" s="575"/>
      <c r="BC717" s="575"/>
      <c r="BD717" s="575"/>
      <c r="BE717" s="575"/>
      <c r="BF717" s="575"/>
      <c r="BG717" s="575"/>
      <c r="BH717" s="575"/>
      <c r="BI717" s="575"/>
      <c r="BJ717" s="575"/>
      <c r="BK717" s="575"/>
      <c r="BL717" s="575"/>
      <c r="BM717" s="575"/>
      <c r="BN717" s="575"/>
      <c r="BO717" s="575"/>
      <c r="BP717" s="575"/>
      <c r="BQ717" s="575"/>
      <c r="BR717" s="575"/>
      <c r="BS717" s="575"/>
      <c r="BT717" s="575"/>
      <c r="BU717" s="575"/>
      <c r="BV717" s="575"/>
      <c r="BW717" s="575"/>
      <c r="BX717" s="267"/>
      <c r="BY717" s="267"/>
      <c r="BZ717" s="267"/>
      <c r="CA717" s="267"/>
      <c r="CB717" s="267"/>
      <c r="CC717" s="240"/>
      <c r="CD717" s="213"/>
      <c r="CE717" s="240"/>
      <c r="CF717" s="240"/>
      <c r="CG717" s="240"/>
      <c r="CH717" s="5"/>
    </row>
    <row r="718" spans="1:86" hidden="1" x14ac:dyDescent="0.2">
      <c r="A718" s="141"/>
      <c r="B718" s="141"/>
      <c r="C718" s="141"/>
      <c r="D718" s="142"/>
      <c r="E718" s="141"/>
      <c r="F718" s="712"/>
      <c r="G718" s="586"/>
      <c r="H718" s="639"/>
      <c r="I718" s="636"/>
      <c r="J718" s="575"/>
      <c r="K718" s="579"/>
      <c r="L718" s="575"/>
      <c r="M718" s="575"/>
      <c r="N718" s="575"/>
      <c r="O718" s="575"/>
      <c r="P718" s="575"/>
      <c r="Q718" s="575"/>
      <c r="R718" s="575"/>
      <c r="S718" s="575"/>
      <c r="T718" s="575"/>
      <c r="U718" s="575"/>
      <c r="V718" s="575"/>
      <c r="W718" s="575"/>
      <c r="X718" s="575"/>
      <c r="Y718" s="575"/>
      <c r="Z718" s="575"/>
      <c r="AA718" s="575"/>
      <c r="AB718" s="575"/>
      <c r="AC718" s="575"/>
      <c r="AD718" s="575"/>
      <c r="AE718" s="575"/>
      <c r="AF718" s="575"/>
      <c r="AG718" s="575"/>
      <c r="AH718" s="575"/>
      <c r="AI718" s="575"/>
      <c r="AJ718" s="575"/>
      <c r="AK718" s="575"/>
      <c r="AL718" s="575"/>
      <c r="AM718" s="575"/>
      <c r="AN718" s="575"/>
      <c r="AO718" s="575"/>
      <c r="AP718" s="575"/>
      <c r="AQ718" s="575"/>
      <c r="AR718" s="575"/>
      <c r="AS718" s="575"/>
      <c r="AT718" s="575"/>
      <c r="AU718" s="575"/>
      <c r="AV718" s="575"/>
      <c r="AW718" s="575"/>
      <c r="AX718" s="575"/>
      <c r="AY718" s="575"/>
      <c r="AZ718" s="575"/>
      <c r="BA718" s="575"/>
      <c r="BB718" s="575"/>
      <c r="BC718" s="575"/>
      <c r="BD718" s="575"/>
      <c r="BE718" s="575"/>
      <c r="BF718" s="575"/>
      <c r="BG718" s="575"/>
      <c r="BH718" s="575"/>
      <c r="BI718" s="575"/>
      <c r="BJ718" s="575"/>
      <c r="BK718" s="575"/>
      <c r="BL718" s="575"/>
      <c r="BM718" s="575"/>
      <c r="BN718" s="575"/>
      <c r="BO718" s="575"/>
      <c r="BP718" s="575"/>
      <c r="BQ718" s="575"/>
      <c r="BR718" s="575"/>
      <c r="BS718" s="575"/>
      <c r="BT718" s="575"/>
      <c r="BU718" s="575"/>
      <c r="BV718" s="575"/>
      <c r="BW718" s="575"/>
      <c r="BX718" s="267"/>
      <c r="BY718" s="267"/>
      <c r="BZ718" s="267"/>
      <c r="CA718" s="267"/>
      <c r="CB718" s="267"/>
      <c r="CC718" s="240"/>
      <c r="CD718" s="213"/>
      <c r="CE718" s="240"/>
      <c r="CF718" s="240"/>
      <c r="CG718" s="240"/>
      <c r="CH718" s="5"/>
    </row>
    <row r="719" spans="1:86" hidden="1" x14ac:dyDescent="0.2">
      <c r="A719" s="141"/>
      <c r="B719" s="141"/>
      <c r="C719" s="141"/>
      <c r="D719" s="142"/>
      <c r="E719" s="141"/>
      <c r="F719" s="712"/>
      <c r="G719" s="586"/>
      <c r="H719" s="639"/>
      <c r="I719" s="636"/>
      <c r="J719" s="575"/>
      <c r="K719" s="579"/>
      <c r="L719" s="575"/>
      <c r="M719" s="575"/>
      <c r="N719" s="575"/>
      <c r="O719" s="575"/>
      <c r="P719" s="575"/>
      <c r="Q719" s="575"/>
      <c r="R719" s="575"/>
      <c r="S719" s="575"/>
      <c r="T719" s="575"/>
      <c r="U719" s="575"/>
      <c r="V719" s="575"/>
      <c r="W719" s="575"/>
      <c r="X719" s="575"/>
      <c r="Y719" s="575"/>
      <c r="Z719" s="575"/>
      <c r="AA719" s="575"/>
      <c r="AB719" s="575"/>
      <c r="AC719" s="575"/>
      <c r="AD719" s="575"/>
      <c r="AE719" s="575"/>
      <c r="AF719" s="575"/>
      <c r="AG719" s="575"/>
      <c r="AH719" s="575"/>
      <c r="AI719" s="575"/>
      <c r="AJ719" s="575"/>
      <c r="AK719" s="575"/>
      <c r="AL719" s="575"/>
      <c r="AM719" s="575"/>
      <c r="AN719" s="575"/>
      <c r="AO719" s="575"/>
      <c r="AP719" s="575"/>
      <c r="AQ719" s="575"/>
      <c r="AR719" s="575"/>
      <c r="AS719" s="575"/>
      <c r="AT719" s="575"/>
      <c r="AU719" s="575"/>
      <c r="AV719" s="575"/>
      <c r="AW719" s="575"/>
      <c r="AX719" s="575"/>
      <c r="AY719" s="575"/>
      <c r="AZ719" s="575"/>
      <c r="BA719" s="575"/>
      <c r="BB719" s="575"/>
      <c r="BC719" s="575"/>
      <c r="BD719" s="575"/>
      <c r="BE719" s="575"/>
      <c r="BF719" s="575"/>
      <c r="BG719" s="575"/>
      <c r="BH719" s="575"/>
      <c r="BI719" s="575"/>
      <c r="BJ719" s="575"/>
      <c r="BK719" s="575"/>
      <c r="BL719" s="575"/>
      <c r="BM719" s="575"/>
      <c r="BN719" s="575"/>
      <c r="BO719" s="575"/>
      <c r="BP719" s="575"/>
      <c r="BQ719" s="575"/>
      <c r="BR719" s="575"/>
      <c r="BS719" s="575"/>
      <c r="BT719" s="575"/>
      <c r="BU719" s="575"/>
      <c r="BV719" s="575"/>
      <c r="BW719" s="575"/>
      <c r="BX719" s="267"/>
      <c r="BY719" s="267"/>
      <c r="BZ719" s="267"/>
      <c r="CA719" s="267"/>
      <c r="CB719" s="267"/>
      <c r="CC719" s="240"/>
      <c r="CD719" s="213"/>
      <c r="CE719" s="240"/>
      <c r="CF719" s="240"/>
      <c r="CG719" s="240"/>
      <c r="CH719" s="5"/>
    </row>
    <row r="720" spans="1:86" hidden="1" x14ac:dyDescent="0.2">
      <c r="A720" s="141"/>
      <c r="B720" s="141"/>
      <c r="C720" s="141"/>
      <c r="D720" s="142"/>
      <c r="E720" s="141"/>
      <c r="F720" s="712"/>
      <c r="G720" s="586"/>
      <c r="H720" s="635"/>
      <c r="I720" s="636"/>
      <c r="J720" s="575"/>
      <c r="K720" s="579"/>
      <c r="L720" s="575"/>
      <c r="M720" s="575"/>
      <c r="N720" s="575"/>
      <c r="O720" s="575"/>
      <c r="P720" s="575"/>
      <c r="Q720" s="575"/>
      <c r="R720" s="575"/>
      <c r="S720" s="575"/>
      <c r="T720" s="575"/>
      <c r="U720" s="575"/>
      <c r="V720" s="575"/>
      <c r="W720" s="575"/>
      <c r="X720" s="575"/>
      <c r="Y720" s="575"/>
      <c r="Z720" s="575"/>
      <c r="AA720" s="575"/>
      <c r="AB720" s="575"/>
      <c r="AC720" s="575"/>
      <c r="AD720" s="575"/>
      <c r="AE720" s="575"/>
      <c r="AF720" s="575"/>
      <c r="AG720" s="575"/>
      <c r="AH720" s="575"/>
      <c r="AI720" s="575"/>
      <c r="AJ720" s="575"/>
      <c r="AK720" s="575"/>
      <c r="AL720" s="575"/>
      <c r="AM720" s="575"/>
      <c r="AN720" s="575"/>
      <c r="AO720" s="575"/>
      <c r="AP720" s="575"/>
      <c r="AQ720" s="575"/>
      <c r="AR720" s="575"/>
      <c r="AS720" s="575"/>
      <c r="AT720" s="575"/>
      <c r="AU720" s="575"/>
      <c r="AV720" s="575"/>
      <c r="AW720" s="575"/>
      <c r="AX720" s="575"/>
      <c r="AY720" s="575"/>
      <c r="AZ720" s="575"/>
      <c r="BA720" s="575"/>
      <c r="BB720" s="575"/>
      <c r="BC720" s="575"/>
      <c r="BD720" s="575"/>
      <c r="BE720" s="575"/>
      <c r="BF720" s="575"/>
      <c r="BG720" s="575"/>
      <c r="BH720" s="575"/>
      <c r="BI720" s="575"/>
      <c r="BJ720" s="575"/>
      <c r="BK720" s="575"/>
      <c r="BL720" s="575"/>
      <c r="BM720" s="575"/>
      <c r="BN720" s="575"/>
      <c r="BO720" s="575"/>
      <c r="BP720" s="575"/>
      <c r="BQ720" s="575"/>
      <c r="BR720" s="575"/>
      <c r="BS720" s="575"/>
      <c r="BT720" s="575"/>
      <c r="BU720" s="575"/>
      <c r="BV720" s="575"/>
      <c r="BW720" s="575"/>
      <c r="BX720" s="267"/>
      <c r="BY720" s="267"/>
      <c r="BZ720" s="267"/>
      <c r="CA720" s="267"/>
      <c r="CB720" s="267"/>
      <c r="CC720" s="240"/>
      <c r="CD720" s="213"/>
      <c r="CE720" s="240"/>
      <c r="CF720" s="240"/>
      <c r="CG720" s="240"/>
      <c r="CH720" s="5"/>
    </row>
    <row r="721" spans="1:86" hidden="1" x14ac:dyDescent="0.2">
      <c r="A721" s="141"/>
      <c r="B721" s="141"/>
      <c r="C721" s="141"/>
      <c r="D721" s="142"/>
      <c r="E721" s="141"/>
      <c r="F721" s="712"/>
      <c r="G721" s="586"/>
      <c r="H721" s="639"/>
      <c r="I721" s="636"/>
      <c r="J721" s="575"/>
      <c r="K721" s="579"/>
      <c r="L721" s="575"/>
      <c r="M721" s="575"/>
      <c r="N721" s="575"/>
      <c r="O721" s="575"/>
      <c r="P721" s="575"/>
      <c r="Q721" s="575"/>
      <c r="R721" s="575"/>
      <c r="S721" s="575"/>
      <c r="T721" s="575"/>
      <c r="U721" s="575"/>
      <c r="V721" s="575"/>
      <c r="W721" s="575"/>
      <c r="X721" s="575"/>
      <c r="Y721" s="575"/>
      <c r="Z721" s="575"/>
      <c r="AA721" s="575"/>
      <c r="AB721" s="575"/>
      <c r="AC721" s="575"/>
      <c r="AD721" s="575"/>
      <c r="AE721" s="575"/>
      <c r="AF721" s="575"/>
      <c r="AG721" s="575"/>
      <c r="AH721" s="575"/>
      <c r="AI721" s="575"/>
      <c r="AJ721" s="575"/>
      <c r="AK721" s="575"/>
      <c r="AL721" s="575"/>
      <c r="AM721" s="575"/>
      <c r="AN721" s="575"/>
      <c r="AO721" s="575"/>
      <c r="AP721" s="575"/>
      <c r="AQ721" s="575"/>
      <c r="AR721" s="575"/>
      <c r="AS721" s="575"/>
      <c r="AT721" s="575"/>
      <c r="AU721" s="575"/>
      <c r="AV721" s="575"/>
      <c r="AW721" s="575"/>
      <c r="AX721" s="575"/>
      <c r="AY721" s="575"/>
      <c r="AZ721" s="575"/>
      <c r="BA721" s="575"/>
      <c r="BB721" s="575"/>
      <c r="BC721" s="575"/>
      <c r="BD721" s="575"/>
      <c r="BE721" s="575"/>
      <c r="BF721" s="575"/>
      <c r="BG721" s="575"/>
      <c r="BH721" s="575"/>
      <c r="BI721" s="575"/>
      <c r="BJ721" s="575"/>
      <c r="BK721" s="575"/>
      <c r="BL721" s="575"/>
      <c r="BM721" s="575"/>
      <c r="BN721" s="575"/>
      <c r="BO721" s="575"/>
      <c r="BP721" s="575"/>
      <c r="BQ721" s="575"/>
      <c r="BR721" s="575"/>
      <c r="BS721" s="575"/>
      <c r="BT721" s="575"/>
      <c r="BU721" s="575"/>
      <c r="BV721" s="575"/>
      <c r="BW721" s="575"/>
      <c r="BX721" s="267"/>
      <c r="BY721" s="267"/>
      <c r="BZ721" s="267"/>
      <c r="CA721" s="267"/>
      <c r="CB721" s="267"/>
      <c r="CC721" s="240"/>
      <c r="CD721" s="213"/>
      <c r="CE721" s="240"/>
      <c r="CF721" s="240"/>
      <c r="CG721" s="240"/>
      <c r="CH721" s="5"/>
    </row>
    <row r="722" spans="1:86" hidden="1" x14ac:dyDescent="0.2">
      <c r="A722" s="141"/>
      <c r="B722" s="141"/>
      <c r="C722" s="141"/>
      <c r="D722" s="142"/>
      <c r="E722" s="141"/>
      <c r="F722" s="712"/>
      <c r="G722" s="679"/>
      <c r="H722" s="639"/>
      <c r="I722" s="636"/>
      <c r="J722" s="579"/>
      <c r="K722" s="579"/>
      <c r="L722" s="575"/>
      <c r="M722" s="575"/>
      <c r="N722" s="575"/>
      <c r="O722" s="579"/>
      <c r="P722" s="579"/>
      <c r="Q722" s="575"/>
      <c r="R722" s="575"/>
      <c r="S722" s="575"/>
      <c r="T722" s="575"/>
      <c r="U722" s="579"/>
      <c r="V722" s="575"/>
      <c r="W722" s="575"/>
      <c r="X722" s="575"/>
      <c r="Y722" s="575"/>
      <c r="Z722" s="575"/>
      <c r="AA722" s="579"/>
      <c r="AB722" s="575"/>
      <c r="AC722" s="575"/>
      <c r="AD722" s="575"/>
      <c r="AE722" s="575"/>
      <c r="AF722" s="575"/>
      <c r="AG722" s="579"/>
      <c r="AH722" s="575"/>
      <c r="AI722" s="575"/>
      <c r="AJ722" s="575"/>
      <c r="AK722" s="575"/>
      <c r="AL722" s="575"/>
      <c r="AM722" s="579"/>
      <c r="AN722" s="575"/>
      <c r="AO722" s="575"/>
      <c r="AP722" s="575"/>
      <c r="AQ722" s="575"/>
      <c r="AR722" s="575"/>
      <c r="AS722" s="579"/>
      <c r="AT722" s="575"/>
      <c r="AU722" s="575"/>
      <c r="AV722" s="575"/>
      <c r="AW722" s="575"/>
      <c r="AX722" s="575"/>
      <c r="AY722" s="579"/>
      <c r="AZ722" s="575"/>
      <c r="BA722" s="575"/>
      <c r="BB722" s="575"/>
      <c r="BC722" s="575"/>
      <c r="BD722" s="575"/>
      <c r="BE722" s="579"/>
      <c r="BF722" s="575"/>
      <c r="BG722" s="575"/>
      <c r="BH722" s="575"/>
      <c r="BI722" s="575"/>
      <c r="BJ722" s="575"/>
      <c r="BK722" s="579"/>
      <c r="BL722" s="575"/>
      <c r="BM722" s="575"/>
      <c r="BN722" s="575"/>
      <c r="BO722" s="575"/>
      <c r="BP722" s="575"/>
      <c r="BQ722" s="579"/>
      <c r="BR722" s="575"/>
      <c r="BS722" s="575"/>
      <c r="BT722" s="575"/>
      <c r="BU722" s="575"/>
      <c r="BV722" s="575"/>
      <c r="BW722" s="579"/>
      <c r="BX722" s="267"/>
      <c r="BY722" s="267"/>
      <c r="BZ722" s="267"/>
      <c r="CA722" s="267"/>
      <c r="CB722" s="267"/>
      <c r="CC722" s="241"/>
      <c r="CD722" s="214"/>
      <c r="CE722" s="240"/>
      <c r="CF722" s="240"/>
      <c r="CG722" s="240"/>
      <c r="CH722" s="5"/>
    </row>
    <row r="723" spans="1:86" hidden="1" x14ac:dyDescent="0.2">
      <c r="A723" s="141"/>
      <c r="B723" s="141"/>
      <c r="C723" s="141"/>
      <c r="D723" s="142"/>
      <c r="E723" s="141"/>
      <c r="F723" s="712"/>
      <c r="G723" s="679"/>
      <c r="H723" s="635"/>
      <c r="I723" s="636"/>
      <c r="J723" s="579"/>
      <c r="K723" s="579"/>
      <c r="L723" s="575"/>
      <c r="M723" s="575"/>
      <c r="N723" s="575"/>
      <c r="O723" s="579"/>
      <c r="P723" s="579"/>
      <c r="Q723" s="575"/>
      <c r="R723" s="575"/>
      <c r="S723" s="575"/>
      <c r="T723" s="575"/>
      <c r="U723" s="579"/>
      <c r="V723" s="575"/>
      <c r="W723" s="575"/>
      <c r="X723" s="575"/>
      <c r="Y723" s="575"/>
      <c r="Z723" s="575"/>
      <c r="AA723" s="579"/>
      <c r="AB723" s="575"/>
      <c r="AC723" s="575"/>
      <c r="AD723" s="575"/>
      <c r="AE723" s="575"/>
      <c r="AF723" s="575"/>
      <c r="AG723" s="579"/>
      <c r="AH723" s="575"/>
      <c r="AI723" s="575"/>
      <c r="AJ723" s="575"/>
      <c r="AK723" s="575"/>
      <c r="AL723" s="575"/>
      <c r="AM723" s="579"/>
      <c r="AN723" s="575"/>
      <c r="AO723" s="575"/>
      <c r="AP723" s="575"/>
      <c r="AQ723" s="575"/>
      <c r="AR723" s="575"/>
      <c r="AS723" s="579"/>
      <c r="AT723" s="575"/>
      <c r="AU723" s="575"/>
      <c r="AV723" s="575"/>
      <c r="AW723" s="575"/>
      <c r="AX723" s="575"/>
      <c r="AY723" s="579"/>
      <c r="AZ723" s="575"/>
      <c r="BA723" s="575"/>
      <c r="BB723" s="575"/>
      <c r="BC723" s="575"/>
      <c r="BD723" s="575"/>
      <c r="BE723" s="579"/>
      <c r="BF723" s="575"/>
      <c r="BG723" s="575"/>
      <c r="BH723" s="575"/>
      <c r="BI723" s="575"/>
      <c r="BJ723" s="575"/>
      <c r="BK723" s="579"/>
      <c r="BL723" s="575"/>
      <c r="BM723" s="575"/>
      <c r="BN723" s="575"/>
      <c r="BO723" s="575"/>
      <c r="BP723" s="575"/>
      <c r="BQ723" s="579"/>
      <c r="BR723" s="575"/>
      <c r="BS723" s="575"/>
      <c r="BT723" s="575"/>
      <c r="BU723" s="575"/>
      <c r="BV723" s="575"/>
      <c r="BW723" s="579"/>
      <c r="BX723" s="267"/>
      <c r="BY723" s="267"/>
      <c r="BZ723" s="267"/>
      <c r="CA723" s="267"/>
      <c r="CB723" s="267"/>
      <c r="CC723" s="241"/>
      <c r="CD723" s="214"/>
      <c r="CE723" s="240"/>
      <c r="CF723" s="240"/>
      <c r="CG723" s="240"/>
      <c r="CH723" s="5"/>
    </row>
    <row r="724" spans="1:86" hidden="1" x14ac:dyDescent="0.2">
      <c r="A724" s="141"/>
      <c r="B724" s="141"/>
      <c r="C724" s="141"/>
      <c r="D724" s="142"/>
      <c r="E724" s="141"/>
      <c r="F724" s="712"/>
      <c r="G724" s="679"/>
      <c r="H724" s="635"/>
      <c r="I724" s="636"/>
      <c r="J724" s="579"/>
      <c r="K724" s="579"/>
      <c r="L724" s="575"/>
      <c r="M724" s="575"/>
      <c r="N724" s="575"/>
      <c r="O724" s="579"/>
      <c r="P724" s="579"/>
      <c r="Q724" s="575"/>
      <c r="R724" s="575"/>
      <c r="S724" s="575"/>
      <c r="T724" s="575"/>
      <c r="U724" s="579"/>
      <c r="V724" s="575"/>
      <c r="W724" s="575"/>
      <c r="X724" s="575"/>
      <c r="Y724" s="575"/>
      <c r="Z724" s="575"/>
      <c r="AA724" s="579"/>
      <c r="AB724" s="575"/>
      <c r="AC724" s="575"/>
      <c r="AD724" s="575"/>
      <c r="AE724" s="575"/>
      <c r="AF724" s="575"/>
      <c r="AG724" s="579"/>
      <c r="AH724" s="575"/>
      <c r="AI724" s="575"/>
      <c r="AJ724" s="575"/>
      <c r="AK724" s="575"/>
      <c r="AL724" s="575"/>
      <c r="AM724" s="579"/>
      <c r="AN724" s="575"/>
      <c r="AO724" s="575"/>
      <c r="AP724" s="575"/>
      <c r="AQ724" s="575"/>
      <c r="AR724" s="575"/>
      <c r="AS724" s="579"/>
      <c r="AT724" s="575"/>
      <c r="AU724" s="575"/>
      <c r="AV724" s="575"/>
      <c r="AW724" s="575"/>
      <c r="AX724" s="575"/>
      <c r="AY724" s="579"/>
      <c r="AZ724" s="575"/>
      <c r="BA724" s="575"/>
      <c r="BB724" s="575"/>
      <c r="BC724" s="575"/>
      <c r="BD724" s="575"/>
      <c r="BE724" s="579"/>
      <c r="BF724" s="575"/>
      <c r="BG724" s="575"/>
      <c r="BH724" s="575"/>
      <c r="BI724" s="575"/>
      <c r="BJ724" s="575"/>
      <c r="BK724" s="579"/>
      <c r="BL724" s="575"/>
      <c r="BM724" s="575"/>
      <c r="BN724" s="575"/>
      <c r="BO724" s="575"/>
      <c r="BP724" s="575"/>
      <c r="BQ724" s="579"/>
      <c r="BR724" s="575"/>
      <c r="BS724" s="575"/>
      <c r="BT724" s="575"/>
      <c r="BU724" s="575"/>
      <c r="BV724" s="575"/>
      <c r="BW724" s="579"/>
      <c r="BX724" s="267"/>
      <c r="BY724" s="267"/>
      <c r="BZ724" s="267"/>
      <c r="CA724" s="267"/>
      <c r="CB724" s="267"/>
      <c r="CC724" s="241"/>
      <c r="CD724" s="214"/>
      <c r="CE724" s="240"/>
      <c r="CF724" s="240"/>
      <c r="CG724" s="240"/>
      <c r="CH724" s="5"/>
    </row>
    <row r="725" spans="1:86" hidden="1" x14ac:dyDescent="0.2">
      <c r="A725" s="141"/>
      <c r="B725" s="141"/>
      <c r="C725" s="141"/>
      <c r="D725" s="142"/>
      <c r="E725" s="141"/>
      <c r="F725" s="712"/>
      <c r="G725" s="679"/>
      <c r="H725" s="635"/>
      <c r="I725" s="636"/>
      <c r="J725" s="579"/>
      <c r="K725" s="579"/>
      <c r="L725" s="575"/>
      <c r="M725" s="575"/>
      <c r="N725" s="575"/>
      <c r="O725" s="579"/>
      <c r="P725" s="579"/>
      <c r="Q725" s="575"/>
      <c r="R725" s="575"/>
      <c r="S725" s="575"/>
      <c r="T725" s="575"/>
      <c r="U725" s="579"/>
      <c r="V725" s="575"/>
      <c r="W725" s="575"/>
      <c r="X725" s="575"/>
      <c r="Y725" s="575"/>
      <c r="Z725" s="575"/>
      <c r="AA725" s="579"/>
      <c r="AB725" s="575"/>
      <c r="AC725" s="575"/>
      <c r="AD725" s="575"/>
      <c r="AE725" s="575"/>
      <c r="AF725" s="575"/>
      <c r="AG725" s="579"/>
      <c r="AH725" s="575"/>
      <c r="AI725" s="575"/>
      <c r="AJ725" s="575"/>
      <c r="AK725" s="575"/>
      <c r="AL725" s="575"/>
      <c r="AM725" s="579"/>
      <c r="AN725" s="575"/>
      <c r="AO725" s="575"/>
      <c r="AP725" s="575"/>
      <c r="AQ725" s="575"/>
      <c r="AR725" s="575"/>
      <c r="AS725" s="579"/>
      <c r="AT725" s="575"/>
      <c r="AU725" s="575"/>
      <c r="AV725" s="575"/>
      <c r="AW725" s="575"/>
      <c r="AX725" s="575"/>
      <c r="AY725" s="579"/>
      <c r="AZ725" s="575"/>
      <c r="BA725" s="575"/>
      <c r="BB725" s="575"/>
      <c r="BC725" s="575"/>
      <c r="BD725" s="575"/>
      <c r="BE725" s="579"/>
      <c r="BF725" s="575"/>
      <c r="BG725" s="575"/>
      <c r="BH725" s="575"/>
      <c r="BI725" s="575"/>
      <c r="BJ725" s="575"/>
      <c r="BK725" s="579"/>
      <c r="BL725" s="575"/>
      <c r="BM725" s="575"/>
      <c r="BN725" s="575"/>
      <c r="BO725" s="575"/>
      <c r="BP725" s="575"/>
      <c r="BQ725" s="579"/>
      <c r="BR725" s="575"/>
      <c r="BS725" s="575"/>
      <c r="BT725" s="575"/>
      <c r="BU725" s="575"/>
      <c r="BV725" s="575"/>
      <c r="BW725" s="579"/>
      <c r="BX725" s="267"/>
      <c r="BY725" s="267"/>
      <c r="BZ725" s="267"/>
      <c r="CA725" s="267"/>
      <c r="CB725" s="267"/>
      <c r="CC725" s="241"/>
      <c r="CD725" s="214"/>
      <c r="CE725" s="240"/>
      <c r="CF725" s="240"/>
      <c r="CG725" s="240"/>
      <c r="CH725" s="5"/>
    </row>
    <row r="726" spans="1:86" hidden="1" x14ac:dyDescent="0.2">
      <c r="A726" s="141"/>
      <c r="B726" s="141"/>
      <c r="C726" s="141"/>
      <c r="D726" s="142"/>
      <c r="E726" s="141"/>
      <c r="F726" s="712"/>
      <c r="G726" s="679"/>
      <c r="H726" s="635"/>
      <c r="I726" s="636"/>
      <c r="J726" s="579"/>
      <c r="K726" s="579"/>
      <c r="L726" s="575"/>
      <c r="M726" s="575"/>
      <c r="N726" s="575"/>
      <c r="O726" s="579"/>
      <c r="P726" s="579"/>
      <c r="Q726" s="575"/>
      <c r="R726" s="575"/>
      <c r="S726" s="575"/>
      <c r="T726" s="575"/>
      <c r="U726" s="579"/>
      <c r="V726" s="575"/>
      <c r="W726" s="575"/>
      <c r="X726" s="575"/>
      <c r="Y726" s="575"/>
      <c r="Z726" s="575"/>
      <c r="AA726" s="579"/>
      <c r="AB726" s="575"/>
      <c r="AC726" s="575"/>
      <c r="AD726" s="575"/>
      <c r="AE726" s="575"/>
      <c r="AF726" s="575"/>
      <c r="AG726" s="579"/>
      <c r="AH726" s="575"/>
      <c r="AI726" s="575"/>
      <c r="AJ726" s="575"/>
      <c r="AK726" s="575"/>
      <c r="AL726" s="575"/>
      <c r="AM726" s="579"/>
      <c r="AN726" s="575"/>
      <c r="AO726" s="575"/>
      <c r="AP726" s="575"/>
      <c r="AQ726" s="575"/>
      <c r="AR726" s="575"/>
      <c r="AS726" s="579"/>
      <c r="AT726" s="575"/>
      <c r="AU726" s="575"/>
      <c r="AV726" s="575"/>
      <c r="AW726" s="575"/>
      <c r="AX726" s="575"/>
      <c r="AY726" s="579"/>
      <c r="AZ726" s="575"/>
      <c r="BA726" s="575"/>
      <c r="BB726" s="575"/>
      <c r="BC726" s="575"/>
      <c r="BD726" s="575"/>
      <c r="BE726" s="579"/>
      <c r="BF726" s="575"/>
      <c r="BG726" s="575"/>
      <c r="BH726" s="575"/>
      <c r="BI726" s="575"/>
      <c r="BJ726" s="575"/>
      <c r="BK726" s="579"/>
      <c r="BL726" s="575"/>
      <c r="BM726" s="575"/>
      <c r="BN726" s="575"/>
      <c r="BO726" s="575"/>
      <c r="BP726" s="575"/>
      <c r="BQ726" s="579"/>
      <c r="BR726" s="575"/>
      <c r="BS726" s="575"/>
      <c r="BT726" s="575"/>
      <c r="BU726" s="575"/>
      <c r="BV726" s="575"/>
      <c r="BW726" s="579"/>
      <c r="BX726" s="267"/>
      <c r="BY726" s="267"/>
      <c r="BZ726" s="267"/>
      <c r="CA726" s="267"/>
      <c r="CB726" s="267"/>
      <c r="CC726" s="241"/>
      <c r="CD726" s="214"/>
      <c r="CE726" s="240"/>
      <c r="CF726" s="240"/>
      <c r="CG726" s="240"/>
      <c r="CH726" s="5"/>
    </row>
    <row r="727" spans="1:86" hidden="1" x14ac:dyDescent="0.2">
      <c r="A727" s="141"/>
      <c r="B727" s="141"/>
      <c r="C727" s="141"/>
      <c r="D727" s="142"/>
      <c r="E727" s="141"/>
      <c r="F727" s="712"/>
      <c r="G727" s="713"/>
      <c r="H727" s="639"/>
      <c r="I727" s="730"/>
      <c r="J727" s="579"/>
      <c r="K727" s="579"/>
      <c r="L727" s="575"/>
      <c r="M727" s="575"/>
      <c r="N727" s="575"/>
      <c r="O727" s="579"/>
      <c r="P727" s="579"/>
      <c r="Q727" s="575"/>
      <c r="R727" s="575"/>
      <c r="S727" s="575"/>
      <c r="T727" s="575"/>
      <c r="U727" s="579"/>
      <c r="V727" s="575"/>
      <c r="W727" s="575"/>
      <c r="X727" s="575"/>
      <c r="Y727" s="575"/>
      <c r="Z727" s="575"/>
      <c r="AA727" s="579"/>
      <c r="AB727" s="575"/>
      <c r="AC727" s="575"/>
      <c r="AD727" s="575"/>
      <c r="AE727" s="575"/>
      <c r="AF727" s="575"/>
      <c r="AG727" s="579"/>
      <c r="AH727" s="575"/>
      <c r="AI727" s="575"/>
      <c r="AJ727" s="575"/>
      <c r="AK727" s="575"/>
      <c r="AL727" s="575"/>
      <c r="AM727" s="579"/>
      <c r="AN727" s="575"/>
      <c r="AO727" s="575"/>
      <c r="AP727" s="575"/>
      <c r="AQ727" s="575"/>
      <c r="AR727" s="575"/>
      <c r="AS727" s="579"/>
      <c r="AT727" s="575"/>
      <c r="AU727" s="575"/>
      <c r="AV727" s="575"/>
      <c r="AW727" s="575"/>
      <c r="AX727" s="575"/>
      <c r="AY727" s="579"/>
      <c r="AZ727" s="575"/>
      <c r="BA727" s="575"/>
      <c r="BB727" s="575"/>
      <c r="BC727" s="575"/>
      <c r="BD727" s="575"/>
      <c r="BE727" s="579"/>
      <c r="BF727" s="575"/>
      <c r="BG727" s="575"/>
      <c r="BH727" s="575"/>
      <c r="BI727" s="575"/>
      <c r="BJ727" s="575"/>
      <c r="BK727" s="579"/>
      <c r="BL727" s="575"/>
      <c r="BM727" s="575"/>
      <c r="BN727" s="575"/>
      <c r="BO727" s="575"/>
      <c r="BP727" s="575"/>
      <c r="BQ727" s="579"/>
      <c r="BR727" s="575"/>
      <c r="BS727" s="575"/>
      <c r="BT727" s="575"/>
      <c r="BU727" s="575"/>
      <c r="BV727" s="575"/>
      <c r="BW727" s="579"/>
      <c r="BX727" s="267"/>
      <c r="BY727" s="267"/>
      <c r="BZ727" s="267"/>
      <c r="CA727" s="267"/>
      <c r="CB727" s="267"/>
      <c r="CC727" s="241"/>
      <c r="CD727" s="214"/>
      <c r="CE727" s="240"/>
      <c r="CF727" s="240"/>
      <c r="CG727" s="240"/>
      <c r="CH727" s="5"/>
    </row>
    <row r="728" spans="1:86" hidden="1" x14ac:dyDescent="0.2">
      <c r="A728" s="141"/>
      <c r="B728" s="141"/>
      <c r="C728" s="141"/>
      <c r="D728" s="142"/>
      <c r="E728" s="141"/>
      <c r="F728" s="712"/>
      <c r="G728" s="713"/>
      <c r="H728" s="639"/>
      <c r="I728" s="644"/>
      <c r="J728" s="579"/>
      <c r="K728" s="579"/>
      <c r="L728" s="575"/>
      <c r="M728" s="575"/>
      <c r="N728" s="575"/>
      <c r="O728" s="579"/>
      <c r="P728" s="579"/>
      <c r="Q728" s="575"/>
      <c r="R728" s="575"/>
      <c r="S728" s="575"/>
      <c r="T728" s="575"/>
      <c r="U728" s="579"/>
      <c r="V728" s="575"/>
      <c r="W728" s="575"/>
      <c r="X728" s="575"/>
      <c r="Y728" s="575"/>
      <c r="Z728" s="575"/>
      <c r="AA728" s="579"/>
      <c r="AB728" s="575"/>
      <c r="AC728" s="575"/>
      <c r="AD728" s="575"/>
      <c r="AE728" s="575"/>
      <c r="AF728" s="575"/>
      <c r="AG728" s="579"/>
      <c r="AH728" s="575"/>
      <c r="AI728" s="575"/>
      <c r="AJ728" s="575"/>
      <c r="AK728" s="575"/>
      <c r="AL728" s="575"/>
      <c r="AM728" s="579"/>
      <c r="AN728" s="575"/>
      <c r="AO728" s="575"/>
      <c r="AP728" s="575"/>
      <c r="AQ728" s="575"/>
      <c r="AR728" s="575"/>
      <c r="AS728" s="579"/>
      <c r="AT728" s="575"/>
      <c r="AU728" s="575"/>
      <c r="AV728" s="575"/>
      <c r="AW728" s="575"/>
      <c r="AX728" s="575"/>
      <c r="AY728" s="579"/>
      <c r="AZ728" s="575"/>
      <c r="BA728" s="575"/>
      <c r="BB728" s="575"/>
      <c r="BC728" s="575"/>
      <c r="BD728" s="575"/>
      <c r="BE728" s="579"/>
      <c r="BF728" s="575"/>
      <c r="BG728" s="575"/>
      <c r="BH728" s="575"/>
      <c r="BI728" s="575"/>
      <c r="BJ728" s="575"/>
      <c r="BK728" s="579"/>
      <c r="BL728" s="575"/>
      <c r="BM728" s="575"/>
      <c r="BN728" s="575"/>
      <c r="BO728" s="575"/>
      <c r="BP728" s="575"/>
      <c r="BQ728" s="579"/>
      <c r="BR728" s="575"/>
      <c r="BS728" s="575"/>
      <c r="BT728" s="575"/>
      <c r="BU728" s="575"/>
      <c r="BV728" s="575"/>
      <c r="BW728" s="579"/>
      <c r="BX728" s="267"/>
      <c r="BY728" s="267"/>
      <c r="BZ728" s="267"/>
      <c r="CA728" s="267"/>
      <c r="CB728" s="267"/>
      <c r="CC728" s="241"/>
      <c r="CD728" s="214"/>
      <c r="CE728" s="240"/>
      <c r="CF728" s="240"/>
      <c r="CG728" s="240"/>
      <c r="CH728" s="5"/>
    </row>
    <row r="729" spans="1:86" hidden="1" x14ac:dyDescent="0.2">
      <c r="A729" s="93"/>
      <c r="B729" s="93"/>
      <c r="C729" s="93"/>
      <c r="D729" s="112"/>
      <c r="E729" s="93"/>
      <c r="F729" s="682"/>
      <c r="G729" s="694"/>
      <c r="H729" s="600"/>
      <c r="I729" s="629"/>
      <c r="J729" s="629"/>
      <c r="K729" s="629"/>
      <c r="L729" s="629"/>
      <c r="M729" s="629"/>
      <c r="N729" s="629"/>
      <c r="O729" s="629"/>
      <c r="P729" s="629"/>
      <c r="Q729" s="629"/>
      <c r="R729" s="629"/>
      <c r="S729" s="629"/>
      <c r="T729" s="629"/>
      <c r="U729" s="629"/>
      <c r="V729" s="629"/>
      <c r="W729" s="629"/>
      <c r="X729" s="629"/>
      <c r="Y729" s="629"/>
      <c r="Z729" s="629"/>
      <c r="AA729" s="629"/>
      <c r="AB729" s="629"/>
      <c r="AC729" s="629"/>
      <c r="AD729" s="629"/>
      <c r="AE729" s="629"/>
      <c r="AF729" s="629"/>
      <c r="AG729" s="629"/>
      <c r="AH729" s="629"/>
      <c r="AI729" s="629"/>
      <c r="AJ729" s="629"/>
      <c r="AK729" s="629"/>
      <c r="AL729" s="629"/>
      <c r="AM729" s="629"/>
      <c r="AN729" s="629"/>
      <c r="AO729" s="629"/>
      <c r="AP729" s="629"/>
      <c r="AQ729" s="629"/>
      <c r="AR729" s="629"/>
      <c r="AS729" s="629"/>
      <c r="AT729" s="629"/>
      <c r="AU729" s="629"/>
      <c r="AV729" s="629"/>
      <c r="AW729" s="629"/>
      <c r="AX729" s="629"/>
      <c r="AY729" s="629"/>
      <c r="AZ729" s="629"/>
      <c r="BA729" s="629"/>
      <c r="BB729" s="629"/>
      <c r="BC729" s="629"/>
      <c r="BD729" s="629"/>
      <c r="BE729" s="629"/>
      <c r="BF729" s="629"/>
      <c r="BG729" s="629"/>
      <c r="BH729" s="629"/>
      <c r="BI729" s="629"/>
      <c r="BJ729" s="629"/>
      <c r="BK729" s="629"/>
      <c r="BL729" s="629"/>
      <c r="BM729" s="629"/>
      <c r="BN729" s="629"/>
      <c r="BO729" s="629"/>
      <c r="BP729" s="629"/>
      <c r="BQ729" s="629"/>
      <c r="BR729" s="629"/>
      <c r="BS729" s="629"/>
      <c r="BT729" s="629"/>
      <c r="BU729" s="629"/>
      <c r="BV729" s="629"/>
      <c r="BW729" s="629"/>
      <c r="BX729" s="269"/>
      <c r="BY729" s="269"/>
      <c r="BZ729" s="269"/>
      <c r="CA729" s="269"/>
      <c r="CB729" s="269"/>
      <c r="CC729" s="242"/>
      <c r="CD729" s="215"/>
      <c r="CE729" s="242"/>
      <c r="CF729" s="242"/>
      <c r="CG729" s="242"/>
      <c r="CH729" s="242"/>
    </row>
    <row r="730" spans="1:86" ht="12.75" thickBot="1" x14ac:dyDescent="0.25">
      <c r="F730" s="575"/>
      <c r="G730" s="575"/>
      <c r="H730" s="766" t="s">
        <v>506</v>
      </c>
      <c r="I730" s="767">
        <f>+I729+I35+I77+I102+I131</f>
        <v>116515000</v>
      </c>
      <c r="J730" s="767">
        <f>+J729+J35+J77+J102+J131</f>
        <v>23303000</v>
      </c>
      <c r="K730" s="767">
        <f>+K729+K35+K77+K102+K131</f>
        <v>19692153</v>
      </c>
      <c r="L730" s="767">
        <f t="shared" ref="L730:BW730" si="54">+L729+L35+L77+L102+L131</f>
        <v>3610847</v>
      </c>
      <c r="M730" s="767">
        <f t="shared" si="54"/>
        <v>460000</v>
      </c>
      <c r="N730" s="767">
        <f t="shared" si="54"/>
        <v>19232153</v>
      </c>
      <c r="O730" s="767">
        <f t="shared" si="54"/>
        <v>11651500</v>
      </c>
      <c r="P730" s="767">
        <f t="shared" si="54"/>
        <v>31343653</v>
      </c>
      <c r="Q730" s="767">
        <f t="shared" si="54"/>
        <v>15380596</v>
      </c>
      <c r="R730" s="767">
        <f t="shared" si="54"/>
        <v>15963057</v>
      </c>
      <c r="S730" s="767">
        <f t="shared" si="54"/>
        <v>1030000</v>
      </c>
      <c r="T730" s="767">
        <f t="shared" si="54"/>
        <v>14350596</v>
      </c>
      <c r="U730" s="767">
        <f t="shared" si="54"/>
        <v>8156050</v>
      </c>
      <c r="V730" s="767">
        <f t="shared" si="54"/>
        <v>23536646</v>
      </c>
      <c r="W730" s="767">
        <f t="shared" si="54"/>
        <v>4853520</v>
      </c>
      <c r="X730" s="767">
        <f t="shared" si="54"/>
        <v>18683126</v>
      </c>
      <c r="Y730" s="767">
        <f t="shared" si="54"/>
        <v>1570000</v>
      </c>
      <c r="Z730" s="767">
        <f t="shared" si="54"/>
        <v>3283520</v>
      </c>
      <c r="AA730" s="767">
        <f t="shared" si="54"/>
        <v>8156050</v>
      </c>
      <c r="AB730" s="767">
        <f t="shared" si="54"/>
        <v>13009570</v>
      </c>
      <c r="AC730" s="767">
        <f t="shared" si="54"/>
        <v>2580000</v>
      </c>
      <c r="AD730" s="767">
        <f t="shared" si="54"/>
        <v>10429570</v>
      </c>
      <c r="AE730" s="767">
        <f t="shared" si="54"/>
        <v>2500000</v>
      </c>
      <c r="AF730" s="767">
        <f t="shared" si="54"/>
        <v>80000</v>
      </c>
      <c r="AG730" s="767">
        <f t="shared" si="54"/>
        <v>8156050</v>
      </c>
      <c r="AH730" s="767">
        <f t="shared" si="54"/>
        <v>10736050</v>
      </c>
      <c r="AI730" s="767">
        <f t="shared" si="54"/>
        <v>2950000</v>
      </c>
      <c r="AJ730" s="767">
        <f t="shared" si="54"/>
        <v>7786050</v>
      </c>
      <c r="AK730" s="767">
        <f t="shared" si="54"/>
        <v>2890000</v>
      </c>
      <c r="AL730" s="767">
        <f t="shared" si="54"/>
        <v>60000</v>
      </c>
      <c r="AM730" s="767">
        <f t="shared" si="54"/>
        <v>8156050</v>
      </c>
      <c r="AN730" s="767">
        <f t="shared" si="54"/>
        <v>11106050</v>
      </c>
      <c r="AO730" s="767">
        <f t="shared" si="54"/>
        <v>3504000</v>
      </c>
      <c r="AP730" s="767">
        <f t="shared" si="54"/>
        <v>7602050</v>
      </c>
      <c r="AQ730" s="767">
        <f t="shared" si="54"/>
        <v>3490000</v>
      </c>
      <c r="AR730" s="767">
        <f t="shared" si="54"/>
        <v>14000</v>
      </c>
      <c r="AS730" s="767">
        <f t="shared" si="54"/>
        <v>8156050</v>
      </c>
      <c r="AT730" s="767">
        <f t="shared" si="54"/>
        <v>11660050</v>
      </c>
      <c r="AU730" s="767">
        <f t="shared" si="54"/>
        <v>4050000</v>
      </c>
      <c r="AV730" s="767">
        <f t="shared" si="54"/>
        <v>7610050</v>
      </c>
      <c r="AW730" s="767">
        <f t="shared" si="54"/>
        <v>507000</v>
      </c>
      <c r="AX730" s="767">
        <f t="shared" si="54"/>
        <v>3543000</v>
      </c>
      <c r="AY730" s="767">
        <f t="shared" si="54"/>
        <v>8156050</v>
      </c>
      <c r="AZ730" s="767">
        <f t="shared" si="54"/>
        <v>12206050</v>
      </c>
      <c r="BA730" s="767">
        <f t="shared" si="54"/>
        <v>550000</v>
      </c>
      <c r="BB730" s="767">
        <f t="shared" si="54"/>
        <v>11656050</v>
      </c>
      <c r="BC730" s="767">
        <f t="shared" si="54"/>
        <v>507000</v>
      </c>
      <c r="BD730" s="767">
        <f t="shared" si="54"/>
        <v>43000</v>
      </c>
      <c r="BE730" s="767">
        <f t="shared" si="54"/>
        <v>8156050</v>
      </c>
      <c r="BF730" s="767">
        <f t="shared" si="54"/>
        <v>8706050</v>
      </c>
      <c r="BG730" s="767">
        <f t="shared" si="54"/>
        <v>550000</v>
      </c>
      <c r="BH730" s="767">
        <f t="shared" si="54"/>
        <v>8156050</v>
      </c>
      <c r="BI730" s="767">
        <f t="shared" si="54"/>
        <v>507000</v>
      </c>
      <c r="BJ730" s="767">
        <f t="shared" si="54"/>
        <v>43000</v>
      </c>
      <c r="BK730" s="767">
        <f t="shared" si="54"/>
        <v>8156050</v>
      </c>
      <c r="BL730" s="767">
        <f t="shared" si="54"/>
        <v>8706050</v>
      </c>
      <c r="BM730" s="767">
        <f t="shared" si="54"/>
        <v>550000</v>
      </c>
      <c r="BN730" s="767">
        <f t="shared" si="54"/>
        <v>8156050</v>
      </c>
      <c r="BO730" s="767">
        <f t="shared" si="54"/>
        <v>507000</v>
      </c>
      <c r="BP730" s="767">
        <f t="shared" si="54"/>
        <v>43000</v>
      </c>
      <c r="BQ730" s="767">
        <f t="shared" si="54"/>
        <v>8156050</v>
      </c>
      <c r="BR730" s="767">
        <f t="shared" si="54"/>
        <v>8706050</v>
      </c>
      <c r="BS730" s="767">
        <f t="shared" si="54"/>
        <v>550000</v>
      </c>
      <c r="BT730" s="767">
        <f t="shared" si="54"/>
        <v>8156050</v>
      </c>
      <c r="BU730" s="767">
        <f t="shared" si="54"/>
        <v>507000</v>
      </c>
      <c r="BV730" s="767">
        <f t="shared" si="54"/>
        <v>43000</v>
      </c>
      <c r="BW730" s="767">
        <f t="shared" si="54"/>
        <v>8156050</v>
      </c>
      <c r="BX730" s="270">
        <f t="shared" ref="BX730:CH730" si="55">+BX729+BX35+BX77+BX102+BX131</f>
        <v>8706050</v>
      </c>
      <c r="BY730" s="270">
        <f t="shared" si="55"/>
        <v>550000</v>
      </c>
      <c r="BZ730" s="270">
        <f t="shared" si="55"/>
        <v>8156050</v>
      </c>
      <c r="CA730" s="270">
        <f t="shared" si="55"/>
        <v>507000</v>
      </c>
      <c r="CB730" s="270">
        <f t="shared" si="55"/>
        <v>43000</v>
      </c>
      <c r="CC730" s="243">
        <f t="shared" si="55"/>
        <v>116515000</v>
      </c>
      <c r="CD730" s="216">
        <f t="shared" si="55"/>
        <v>117065000</v>
      </c>
      <c r="CE730" s="243">
        <f t="shared" si="55"/>
        <v>550000</v>
      </c>
      <c r="CF730" s="243">
        <f t="shared" si="55"/>
        <v>507000</v>
      </c>
      <c r="CG730" s="243">
        <f t="shared" si="55"/>
        <v>43000</v>
      </c>
      <c r="CH730" s="243">
        <f t="shared" si="55"/>
        <v>0</v>
      </c>
    </row>
    <row r="731" spans="1:86" ht="12.75" thickTop="1" x14ac:dyDescent="0.2">
      <c r="BX731" s="579">
        <f>+K35+Q35+U35+AA35+AG35+AM35+AS35+AY35+BE35+BK35+BQ35+BW35</f>
        <v>116633249</v>
      </c>
    </row>
  </sheetData>
  <conditionalFormatting sqref="Q3 T3">
    <cfRule type="colorScale" priority="12">
      <colorScale>
        <cfvo type="num" val="$Q$2"/>
        <cfvo type="max"/>
        <color rgb="FF00B050"/>
        <color rgb="FFFF0000"/>
      </colorScale>
    </cfRule>
  </conditionalFormatting>
  <conditionalFormatting sqref="W3">
    <cfRule type="colorScale" priority="11">
      <colorScale>
        <cfvo type="num" val="$Q$2"/>
        <cfvo type="max"/>
        <color rgb="FF00B050"/>
        <color rgb="FFFF0000"/>
      </colorScale>
    </cfRule>
  </conditionalFormatting>
  <conditionalFormatting sqref="AC3">
    <cfRule type="colorScale" priority="10">
      <colorScale>
        <cfvo type="num" val="$Q$2"/>
        <cfvo type="max"/>
        <color rgb="FF00B050"/>
        <color rgb="FFFF0000"/>
      </colorScale>
    </cfRule>
  </conditionalFormatting>
  <conditionalFormatting sqref="AI3">
    <cfRule type="colorScale" priority="9">
      <colorScale>
        <cfvo type="num" val="$Q$2"/>
        <cfvo type="max"/>
        <color rgb="FF00B050"/>
        <color rgb="FFFF0000"/>
      </colorScale>
    </cfRule>
  </conditionalFormatting>
  <conditionalFormatting sqref="AO3">
    <cfRule type="colorScale" priority="8">
      <colorScale>
        <cfvo type="num" val="$Q$2"/>
        <cfvo type="max"/>
        <color rgb="FF00B050"/>
        <color rgb="FFFF0000"/>
      </colorScale>
    </cfRule>
  </conditionalFormatting>
  <conditionalFormatting sqref="AU3">
    <cfRule type="colorScale" priority="7">
      <colorScale>
        <cfvo type="num" val="$Q$2"/>
        <cfvo type="max"/>
        <color rgb="FF00B050"/>
        <color rgb="FFFF0000"/>
      </colorScale>
    </cfRule>
  </conditionalFormatting>
  <conditionalFormatting sqref="BA3">
    <cfRule type="colorScale" priority="6">
      <colorScale>
        <cfvo type="num" val="$Q$2"/>
        <cfvo type="max"/>
        <color rgb="FF00B050"/>
        <color rgb="FFFF0000"/>
      </colorScale>
    </cfRule>
  </conditionalFormatting>
  <conditionalFormatting sqref="BG3">
    <cfRule type="colorScale" priority="5">
      <colorScale>
        <cfvo type="num" val="$Q$2"/>
        <cfvo type="max"/>
        <color rgb="FF00B050"/>
        <color rgb="FFFF0000"/>
      </colorScale>
    </cfRule>
  </conditionalFormatting>
  <conditionalFormatting sqref="BM3">
    <cfRule type="colorScale" priority="4">
      <colorScale>
        <cfvo type="num" val="$Q$2"/>
        <cfvo type="max"/>
        <color rgb="FF00B050"/>
        <color rgb="FFFF0000"/>
      </colorScale>
    </cfRule>
  </conditionalFormatting>
  <conditionalFormatting sqref="BS3">
    <cfRule type="colorScale" priority="3">
      <colorScale>
        <cfvo type="num" val="$Q$2"/>
        <cfvo type="max"/>
        <color rgb="FF00B050"/>
        <color rgb="FFFF0000"/>
      </colorScale>
    </cfRule>
  </conditionalFormatting>
  <conditionalFormatting sqref="BY3">
    <cfRule type="colorScale" priority="2">
      <colorScale>
        <cfvo type="num" val="$Q$2"/>
        <cfvo type="max"/>
        <color rgb="FF00B050"/>
        <color rgb="FFFF0000"/>
      </colorScale>
    </cfRule>
  </conditionalFormatting>
  <conditionalFormatting sqref="CE3">
    <cfRule type="colorScale" priority="1">
      <colorScale>
        <cfvo type="num" val="$Q$2"/>
        <cfvo type="max"/>
        <color rgb="FF00B050"/>
        <color rgb="FFFF0000"/>
      </colorScale>
    </cfRule>
  </conditionalFormatting>
  <conditionalFormatting sqref="K3 N3">
    <cfRule type="colorScale" priority="13">
      <colorScale>
        <cfvo type="num" val="+$K$2"/>
        <cfvo type="max"/>
        <color rgb="FF00B050"/>
        <color rgb="FFFF0000"/>
      </colorScale>
    </cfRule>
  </conditionalFormatting>
  <pageMargins left="0.7" right="0.7" top="0.75" bottom="0.75" header="0.3" footer="0.3"/>
  <pageSetup paperSize="9" scale="42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J737"/>
  <sheetViews>
    <sheetView topLeftCell="U1" workbookViewId="0">
      <selection activeCell="AS11" sqref="AS11"/>
    </sheetView>
  </sheetViews>
  <sheetFormatPr defaultColWidth="9.140625" defaultRowHeight="12" x14ac:dyDescent="0.2"/>
  <cols>
    <col min="1" max="1" width="5.7109375" style="1" customWidth="1"/>
    <col min="2" max="2" width="6" style="1" customWidth="1"/>
    <col min="3" max="3" width="8.140625" style="1" customWidth="1"/>
    <col min="4" max="4" width="10.85546875" style="1" customWidth="1"/>
    <col min="5" max="5" width="11.140625" style="1" customWidth="1"/>
    <col min="6" max="6" width="14.5703125" style="1" customWidth="1"/>
    <col min="7" max="7" width="12.42578125" style="1" customWidth="1"/>
    <col min="8" max="8" width="37.85546875" style="3" customWidth="1"/>
    <col min="9" max="9" width="23.28515625" style="1" customWidth="1"/>
    <col min="10" max="10" width="14.85546875" style="5" customWidth="1"/>
    <col min="11" max="11" width="14.85546875" style="5" hidden="1" customWidth="1"/>
    <col min="12" max="14" width="14.85546875" style="1" hidden="1" customWidth="1"/>
    <col min="15" max="15" width="14.42578125" style="194" customWidth="1"/>
    <col min="16" max="16" width="14.42578125" style="194" hidden="1" customWidth="1"/>
    <col min="17" max="20" width="15.7109375" style="1" hidden="1" customWidth="1"/>
    <col min="21" max="21" width="14.42578125" style="194" customWidth="1"/>
    <col min="22" max="22" width="14.42578125" style="1" hidden="1" customWidth="1"/>
    <col min="23" max="23" width="15.7109375" style="1" hidden="1" customWidth="1"/>
    <col min="24" max="24" width="9.140625" style="1" hidden="1" customWidth="1"/>
    <col min="25" max="25" width="13" style="1" hidden="1" customWidth="1"/>
    <col min="26" max="26" width="9.140625" style="1" hidden="1" customWidth="1"/>
    <col min="27" max="27" width="14.42578125" style="194" customWidth="1"/>
    <col min="28" max="28" width="17.5703125" style="1" hidden="1" customWidth="1"/>
    <col min="29" max="29" width="15.7109375" style="1" hidden="1" customWidth="1"/>
    <col min="30" max="30" width="9.140625" style="1" hidden="1" customWidth="1"/>
    <col min="31" max="31" width="13" style="1" hidden="1" customWidth="1"/>
    <col min="32" max="32" width="9.140625" style="1" hidden="1" customWidth="1"/>
    <col min="33" max="33" width="14.42578125" style="194" customWidth="1"/>
    <col min="34" max="34" width="14" style="1" hidden="1" customWidth="1"/>
    <col min="35" max="35" width="15.7109375" style="1" hidden="1" customWidth="1"/>
    <col min="36" max="38" width="9.140625" style="1" hidden="1" customWidth="1"/>
    <col min="39" max="39" width="14.42578125" style="194" customWidth="1"/>
    <col min="40" max="40" width="9.140625" style="1" hidden="1" customWidth="1"/>
    <col min="41" max="41" width="15.7109375" style="1" hidden="1" customWidth="1"/>
    <col min="42" max="42" width="9.140625" style="1" hidden="1" customWidth="1"/>
    <col min="43" max="43" width="12.42578125" style="1" hidden="1" customWidth="1"/>
    <col min="44" max="44" width="9.140625" style="1" hidden="1" customWidth="1"/>
    <col min="45" max="45" width="14.42578125" style="194" customWidth="1"/>
    <col min="46" max="46" width="15.85546875" style="1" hidden="1" customWidth="1"/>
    <col min="47" max="47" width="16.42578125" style="1" hidden="1" customWidth="1"/>
    <col min="48" max="48" width="9.140625" style="1" hidden="1" customWidth="1"/>
    <col min="49" max="49" width="11.85546875" style="1" hidden="1" customWidth="1"/>
    <col min="50" max="50" width="9.140625" style="1" hidden="1" customWidth="1"/>
    <col min="51" max="51" width="14.42578125" style="194" customWidth="1"/>
    <col min="52" max="52" width="14.7109375" style="1" hidden="1" customWidth="1"/>
    <col min="53" max="53" width="15.7109375" style="1" hidden="1" customWidth="1"/>
    <col min="54" max="56" width="9.140625" style="1" hidden="1" customWidth="1"/>
    <col min="57" max="57" width="14.42578125" style="194" customWidth="1"/>
    <col min="58" max="58" width="14.5703125" style="1" hidden="1" customWidth="1"/>
    <col min="59" max="59" width="15.7109375" style="1" hidden="1" customWidth="1"/>
    <col min="60" max="62" width="9.140625" style="1" hidden="1" customWidth="1"/>
    <col min="63" max="63" width="14.42578125" style="194" customWidth="1"/>
    <col min="64" max="64" width="19.140625" style="1" hidden="1" customWidth="1"/>
    <col min="65" max="65" width="15.7109375" style="1" hidden="1" customWidth="1"/>
    <col min="66" max="68" width="9.140625" style="1" hidden="1" customWidth="1"/>
    <col min="69" max="69" width="14.42578125" style="194" customWidth="1"/>
    <col min="70" max="70" width="16.42578125" style="1" hidden="1" customWidth="1"/>
    <col min="71" max="71" width="15.7109375" style="1" hidden="1" customWidth="1"/>
    <col min="72" max="72" width="12.28515625" style="1" hidden="1" customWidth="1"/>
    <col min="73" max="74" width="9.140625" style="1" hidden="1" customWidth="1"/>
    <col min="75" max="75" width="14.42578125" style="194" customWidth="1"/>
    <col min="76" max="76" width="16.42578125" style="1" customWidth="1"/>
    <col min="77" max="77" width="15.7109375" style="1" customWidth="1"/>
    <col min="78" max="78" width="10.7109375" style="1" customWidth="1"/>
    <col min="79" max="79" width="13.140625" style="1" customWidth="1"/>
    <col min="80" max="80" width="9.140625" style="1"/>
    <col min="81" max="82" width="14.42578125" style="194" customWidth="1"/>
    <col min="83" max="83" width="15.7109375" style="1" customWidth="1"/>
    <col min="84" max="84" width="11.7109375" style="1" customWidth="1"/>
    <col min="85" max="85" width="11.5703125" style="1" customWidth="1"/>
    <col min="86" max="16384" width="9.140625" style="1"/>
  </cols>
  <sheetData>
    <row r="1" spans="1:87" s="575" customFormat="1" x14ac:dyDescent="0.2">
      <c r="F1" s="575" t="s">
        <v>0</v>
      </c>
      <c r="G1" s="576">
        <v>2025</v>
      </c>
      <c r="H1" s="577"/>
      <c r="I1" s="578" t="s">
        <v>1</v>
      </c>
      <c r="J1" s="876">
        <f>LOOKUP('Organi opštine'!J6,Kvote!$B$4:$B$15,Kvote!$C$4:$C$15)</f>
        <v>0.2</v>
      </c>
      <c r="K1" s="579"/>
      <c r="L1" s="579"/>
      <c r="O1" s="876">
        <f>+VLOOKUP(O6,Kvote!$B$4:$C$15,2,0)</f>
        <v>0.1</v>
      </c>
      <c r="P1" s="765"/>
      <c r="U1" s="876">
        <f>+VLOOKUP(U6,Kvote!$B$4:$C$15,2,0)</f>
        <v>7.0000000000000007E-2</v>
      </c>
      <c r="AA1" s="876">
        <f>+VLOOKUP(AA6,Kvote!$B$4:$C$15,2,0)</f>
        <v>7.0000000000000007E-2</v>
      </c>
      <c r="AG1" s="876">
        <f>+VLOOKUP(AG6,Kvote!$B$4:$C$15,2,0)</f>
        <v>7.0000000000000007E-2</v>
      </c>
      <c r="AM1" s="876">
        <f>+VLOOKUP(AM6,Kvote!$B$4:$C$15,2,0)</f>
        <v>7.0000000000000007E-2</v>
      </c>
      <c r="AS1" s="876">
        <f>+VLOOKUP(AS6,Kvote!$B$4:$C$15,2,0)</f>
        <v>7.0000000000000007E-2</v>
      </c>
      <c r="AY1" s="876">
        <f>+VLOOKUP(AY6,Kvote!$B$4:$C$15,2,0)</f>
        <v>7.0000000000000007E-2</v>
      </c>
      <c r="BE1" s="876">
        <f>+VLOOKUP(BE6,Kvote!$B$4:$C$15,2,0)</f>
        <v>7.0000000000000007E-2</v>
      </c>
      <c r="BK1" s="876">
        <f>+VLOOKUP(BK6,Kvote!$B$4:$C$15,2,0)</f>
        <v>7.0000000000000007E-2</v>
      </c>
      <c r="BQ1" s="876">
        <f>+VLOOKUP(BQ6,Kvote!$B$4:$C$15,2,0)</f>
        <v>7.0000000000000007E-2</v>
      </c>
      <c r="BW1" s="876">
        <f>+VLOOKUP(BW6,Kvote!$B$4:$C$15,2,0)</f>
        <v>7.0000000000000007E-2</v>
      </c>
      <c r="CC1" s="877">
        <f>+J1+O1+U1+AA1+AG1+AM1+AS1+AY1+BE1+BK1+BQ1+BW1</f>
        <v>1.0000000000000004</v>
      </c>
      <c r="CD1" s="878">
        <f>+Kvote!C16</f>
        <v>0</v>
      </c>
      <c r="CE1" s="878">
        <f>+CC1+CD1</f>
        <v>1.0000000000000004</v>
      </c>
    </row>
    <row r="2" spans="1:87" x14ac:dyDescent="0.2">
      <c r="G2" s="2"/>
      <c r="H2" s="3" t="s">
        <v>579</v>
      </c>
      <c r="I2" s="4"/>
      <c r="K2" s="5">
        <f>+$I$735*J1</f>
        <v>35857000</v>
      </c>
      <c r="L2" s="5"/>
      <c r="M2" s="5"/>
      <c r="N2" s="5"/>
      <c r="O2" s="1"/>
      <c r="P2" s="1"/>
      <c r="Q2" s="5">
        <f>+$I$735*O1</f>
        <v>17928500</v>
      </c>
      <c r="R2" s="5"/>
      <c r="S2" s="5"/>
      <c r="T2" s="5"/>
      <c r="U2" s="1"/>
      <c r="W2" s="5">
        <f>+$I$735*U1</f>
        <v>12549950.000000002</v>
      </c>
      <c r="AA2" s="1"/>
      <c r="AC2" s="5">
        <f>+$I$735*AA1</f>
        <v>12549950.000000002</v>
      </c>
      <c r="AG2" s="1"/>
      <c r="AI2" s="5">
        <f>+$I$735*AG1</f>
        <v>12549950.000000002</v>
      </c>
      <c r="AM2" s="1"/>
      <c r="AO2" s="5">
        <f>+$I$735*AM1</f>
        <v>12549950.000000002</v>
      </c>
      <c r="AS2" s="1"/>
      <c r="AU2" s="5">
        <f>+$I$735*AS1</f>
        <v>12549950.000000002</v>
      </c>
      <c r="AY2" s="1"/>
      <c r="BA2" s="5">
        <f>+$I$735*AY1</f>
        <v>12549950.000000002</v>
      </c>
      <c r="BE2" s="1"/>
      <c r="BG2" s="5">
        <f>+$I$735*BE1</f>
        <v>12549950.000000002</v>
      </c>
      <c r="BK2" s="1"/>
      <c r="BM2" s="5">
        <f>+$I$735*BK1</f>
        <v>12549950.000000002</v>
      </c>
      <c r="BQ2" s="1"/>
      <c r="BS2" s="5">
        <f>+$I$735*BQ1</f>
        <v>12549950.000000002</v>
      </c>
      <c r="BW2" s="1"/>
      <c r="BY2" s="5">
        <f>+$I$735*BW1</f>
        <v>12549950.000000002</v>
      </c>
      <c r="CC2" s="1"/>
      <c r="CD2" s="1"/>
      <c r="CE2" s="5">
        <f>+$I$735*CC1</f>
        <v>179285000.00000009</v>
      </c>
    </row>
    <row r="3" spans="1:87" x14ac:dyDescent="0.2">
      <c r="J3" s="1"/>
      <c r="K3" s="5">
        <f>+K735</f>
        <v>16312307</v>
      </c>
      <c r="L3" s="5">
        <f>+K2-K3</f>
        <v>19544693</v>
      </c>
      <c r="N3" s="5"/>
      <c r="O3" s="1"/>
      <c r="P3" s="1"/>
      <c r="Q3" s="5">
        <f>+Q735</f>
        <v>19352896</v>
      </c>
      <c r="R3" s="5">
        <f>+Q2-Q3</f>
        <v>-1424396</v>
      </c>
      <c r="T3" s="5"/>
      <c r="U3" s="1"/>
      <c r="W3" s="5">
        <f>+W735</f>
        <v>14112327</v>
      </c>
      <c r="X3" s="5">
        <f>+W2-W3</f>
        <v>-1562376.9999999981</v>
      </c>
      <c r="AA3" s="1"/>
      <c r="AC3" s="5">
        <f>+AC735</f>
        <v>13191576</v>
      </c>
      <c r="AD3" s="5">
        <f>+AC2-AC3</f>
        <v>-641625.99999999814</v>
      </c>
      <c r="AG3" s="1"/>
      <c r="AI3" s="5">
        <f>+AI735</f>
        <v>12549950.000000002</v>
      </c>
      <c r="AJ3" s="5">
        <f>+AI2-AI3</f>
        <v>0</v>
      </c>
      <c r="AM3" s="1"/>
      <c r="AO3" s="5">
        <f>+AO735</f>
        <v>13160960</v>
      </c>
      <c r="AP3" s="5">
        <f>+AO2-AO3</f>
        <v>-611009.99999999814</v>
      </c>
      <c r="AS3" s="1"/>
      <c r="AU3" s="5">
        <f>+AU735</f>
        <v>13262761</v>
      </c>
      <c r="AV3" s="5">
        <f>+AU2-AU3</f>
        <v>-712810.99999999814</v>
      </c>
      <c r="AY3" s="1"/>
      <c r="BA3" s="5">
        <f>+BA735</f>
        <v>13262761</v>
      </c>
      <c r="BB3" s="5">
        <f>+BA2-BA3</f>
        <v>-712810.99999999814</v>
      </c>
      <c r="BE3" s="1"/>
      <c r="BG3" s="5">
        <f>+BG735</f>
        <v>13339761</v>
      </c>
      <c r="BH3" s="5">
        <f>+BG2-BG3</f>
        <v>-789810.99999999814</v>
      </c>
      <c r="BK3" s="1"/>
      <c r="BM3" s="5">
        <f>+BM735</f>
        <v>13157007</v>
      </c>
      <c r="BN3" s="5">
        <f>+BM2-BM3</f>
        <v>-607056.99999999814</v>
      </c>
      <c r="BQ3" s="1"/>
      <c r="BS3" s="5">
        <f>+BS735</f>
        <v>11160708</v>
      </c>
      <c r="BT3" s="5">
        <f>+BS2-BS3</f>
        <v>1389242.0000000019</v>
      </c>
      <c r="BW3" s="1"/>
      <c r="BY3" s="5">
        <f>+BY735</f>
        <v>23859135</v>
      </c>
      <c r="BZ3" s="5">
        <f>+BY2-BY3</f>
        <v>-11309184.999999998</v>
      </c>
      <c r="CC3" s="1"/>
      <c r="CD3" s="1"/>
      <c r="CE3" s="5">
        <f>+CE735</f>
        <v>177363775</v>
      </c>
      <c r="CF3" s="5">
        <f>+CE2-CE3</f>
        <v>1921225.0000000894</v>
      </c>
    </row>
    <row r="4" spans="1:87" ht="60" x14ac:dyDescent="0.2">
      <c r="A4" s="6"/>
      <c r="B4" s="6"/>
      <c r="C4" s="6"/>
      <c r="D4" s="7"/>
      <c r="E4" s="6"/>
      <c r="F4" s="7"/>
      <c r="G4" s="8"/>
      <c r="H4" s="9"/>
      <c r="I4" s="10" t="s">
        <v>2</v>
      </c>
      <c r="J4" s="198" t="s">
        <v>3</v>
      </c>
      <c r="K4" s="198" t="s">
        <v>4</v>
      </c>
      <c r="L4" s="199" t="s">
        <v>524</v>
      </c>
      <c r="M4" s="199" t="s">
        <v>507</v>
      </c>
      <c r="N4" s="199" t="s">
        <v>508</v>
      </c>
      <c r="O4" s="208" t="s">
        <v>3</v>
      </c>
      <c r="P4" s="208" t="s">
        <v>521</v>
      </c>
      <c r="Q4" s="209" t="s">
        <v>4</v>
      </c>
      <c r="R4" s="209" t="s">
        <v>524</v>
      </c>
      <c r="S4" s="209" t="s">
        <v>522</v>
      </c>
      <c r="T4" s="209" t="s">
        <v>508</v>
      </c>
      <c r="U4" s="217" t="s">
        <v>3</v>
      </c>
      <c r="V4" s="218" t="s">
        <v>521</v>
      </c>
      <c r="W4" s="218" t="s">
        <v>4</v>
      </c>
      <c r="X4" s="218" t="s">
        <v>524</v>
      </c>
      <c r="Y4" s="218" t="s">
        <v>522</v>
      </c>
      <c r="Z4" s="218" t="s">
        <v>508</v>
      </c>
      <c r="AA4" s="226" t="s">
        <v>3</v>
      </c>
      <c r="AB4" s="227" t="s">
        <v>521</v>
      </c>
      <c r="AC4" s="227" t="s">
        <v>4</v>
      </c>
      <c r="AD4" s="227" t="s">
        <v>524</v>
      </c>
      <c r="AE4" s="227" t="s">
        <v>522</v>
      </c>
      <c r="AF4" s="227" t="s">
        <v>508</v>
      </c>
      <c r="AG4" s="244" t="s">
        <v>3</v>
      </c>
      <c r="AH4" s="245" t="s">
        <v>521</v>
      </c>
      <c r="AI4" s="245" t="s">
        <v>4</v>
      </c>
      <c r="AJ4" s="245" t="s">
        <v>524</v>
      </c>
      <c r="AK4" s="245" t="s">
        <v>522</v>
      </c>
      <c r="AL4" s="245" t="s">
        <v>508</v>
      </c>
      <c r="AM4" s="198" t="s">
        <v>3</v>
      </c>
      <c r="AN4" s="199" t="s">
        <v>521</v>
      </c>
      <c r="AO4" s="199" t="s">
        <v>4</v>
      </c>
      <c r="AP4" s="199" t="s">
        <v>524</v>
      </c>
      <c r="AQ4" s="199" t="s">
        <v>522</v>
      </c>
      <c r="AR4" s="199" t="s">
        <v>508</v>
      </c>
      <c r="AS4" s="253" t="s">
        <v>3</v>
      </c>
      <c r="AT4" s="254" t="s">
        <v>521</v>
      </c>
      <c r="AU4" s="254" t="s">
        <v>4</v>
      </c>
      <c r="AV4" s="254" t="s">
        <v>524</v>
      </c>
      <c r="AW4" s="254" t="s">
        <v>522</v>
      </c>
      <c r="AX4" s="254" t="s">
        <v>508</v>
      </c>
      <c r="AY4" s="262" t="s">
        <v>3</v>
      </c>
      <c r="AZ4" s="263" t="s">
        <v>521</v>
      </c>
      <c r="BA4" s="263" t="s">
        <v>4</v>
      </c>
      <c r="BB4" s="263" t="s">
        <v>524</v>
      </c>
      <c r="BC4" s="263" t="s">
        <v>522</v>
      </c>
      <c r="BD4" s="263" t="s">
        <v>508</v>
      </c>
      <c r="BE4" s="198" t="s">
        <v>3</v>
      </c>
      <c r="BF4" s="199" t="s">
        <v>521</v>
      </c>
      <c r="BG4" s="199" t="s">
        <v>4</v>
      </c>
      <c r="BH4" s="199" t="s">
        <v>524</v>
      </c>
      <c r="BI4" s="199" t="s">
        <v>522</v>
      </c>
      <c r="BJ4" s="199" t="s">
        <v>508</v>
      </c>
      <c r="BK4" s="235" t="s">
        <v>3</v>
      </c>
      <c r="BL4" s="236" t="s">
        <v>521</v>
      </c>
      <c r="BM4" s="236" t="s">
        <v>4</v>
      </c>
      <c r="BN4" s="236" t="s">
        <v>524</v>
      </c>
      <c r="BO4" s="236" t="s">
        <v>522</v>
      </c>
      <c r="BP4" s="236" t="s">
        <v>508</v>
      </c>
      <c r="BQ4" s="217" t="s">
        <v>3</v>
      </c>
      <c r="BR4" s="218" t="s">
        <v>521</v>
      </c>
      <c r="BS4" s="218" t="s">
        <v>4</v>
      </c>
      <c r="BT4" s="218" t="s">
        <v>524</v>
      </c>
      <c r="BU4" s="218" t="s">
        <v>522</v>
      </c>
      <c r="BV4" s="218" t="s">
        <v>508</v>
      </c>
      <c r="BW4" s="262" t="s">
        <v>3</v>
      </c>
      <c r="BX4" s="263" t="s">
        <v>521</v>
      </c>
      <c r="BY4" s="263" t="s">
        <v>4</v>
      </c>
      <c r="BZ4" s="263" t="s">
        <v>524</v>
      </c>
      <c r="CA4" s="263" t="s">
        <v>522</v>
      </c>
      <c r="CB4" s="263" t="s">
        <v>508</v>
      </c>
      <c r="CC4" s="235" t="s">
        <v>3</v>
      </c>
      <c r="CD4" s="208" t="s">
        <v>521</v>
      </c>
      <c r="CE4" s="236" t="s">
        <v>4</v>
      </c>
      <c r="CF4" s="236" t="s">
        <v>507</v>
      </c>
      <c r="CG4" s="236" t="s">
        <v>508</v>
      </c>
    </row>
    <row r="5" spans="1:87" x14ac:dyDescent="0.2">
      <c r="A5" s="11" t="s">
        <v>5</v>
      </c>
      <c r="B5" s="11" t="s">
        <v>6</v>
      </c>
      <c r="C5" s="11" t="s">
        <v>7</v>
      </c>
      <c r="D5" s="11" t="s">
        <v>8</v>
      </c>
      <c r="E5" s="11" t="s">
        <v>9</v>
      </c>
      <c r="F5" s="11" t="s">
        <v>10</v>
      </c>
      <c r="G5" s="12" t="s">
        <v>11</v>
      </c>
      <c r="H5" s="13" t="s">
        <v>12</v>
      </c>
      <c r="I5" s="14">
        <v>2025</v>
      </c>
      <c r="J5" s="200" t="s">
        <v>505</v>
      </c>
      <c r="K5" s="201"/>
      <c r="L5" s="202"/>
      <c r="M5" s="202"/>
      <c r="N5" s="202"/>
      <c r="O5" s="210" t="s">
        <v>505</v>
      </c>
      <c r="P5" s="210"/>
      <c r="Q5" s="211"/>
      <c r="R5" s="211"/>
      <c r="S5" s="211"/>
      <c r="T5" s="211"/>
      <c r="U5" s="219" t="s">
        <v>505</v>
      </c>
      <c r="V5" s="220"/>
      <c r="W5" s="272" t="s">
        <v>523</v>
      </c>
      <c r="X5" s="220"/>
      <c r="Y5" s="220"/>
      <c r="Z5" s="220"/>
      <c r="AA5" s="228" t="s">
        <v>505</v>
      </c>
      <c r="AB5" s="229"/>
      <c r="AC5" s="227" t="s">
        <v>523</v>
      </c>
      <c r="AD5" s="229"/>
      <c r="AE5" s="229"/>
      <c r="AF5" s="229"/>
      <c r="AG5" s="246" t="s">
        <v>505</v>
      </c>
      <c r="AH5" s="247"/>
      <c r="AI5" s="245" t="s">
        <v>523</v>
      </c>
      <c r="AJ5" s="247"/>
      <c r="AK5" s="247"/>
      <c r="AL5" s="247"/>
      <c r="AM5" s="200" t="s">
        <v>505</v>
      </c>
      <c r="AN5" s="202"/>
      <c r="AO5" s="199" t="s">
        <v>523</v>
      </c>
      <c r="AP5" s="202"/>
      <c r="AQ5" s="202"/>
      <c r="AR5" s="202"/>
      <c r="AS5" s="255" t="s">
        <v>505</v>
      </c>
      <c r="AT5" s="256"/>
      <c r="AU5" s="254" t="s">
        <v>523</v>
      </c>
      <c r="AV5" s="256"/>
      <c r="AW5" s="256"/>
      <c r="AX5" s="256"/>
      <c r="AY5" s="264" t="s">
        <v>505</v>
      </c>
      <c r="AZ5" s="265"/>
      <c r="BA5" s="263" t="s">
        <v>523</v>
      </c>
      <c r="BB5" s="265"/>
      <c r="BC5" s="265"/>
      <c r="BD5" s="265"/>
      <c r="BE5" s="200" t="s">
        <v>505</v>
      </c>
      <c r="BF5" s="202"/>
      <c r="BG5" s="199" t="s">
        <v>523</v>
      </c>
      <c r="BH5" s="202"/>
      <c r="BI5" s="202"/>
      <c r="BJ5" s="202"/>
      <c r="BK5" s="237" t="s">
        <v>505</v>
      </c>
      <c r="BL5" s="238"/>
      <c r="BM5" s="236" t="s">
        <v>523</v>
      </c>
      <c r="BN5" s="238"/>
      <c r="BO5" s="238"/>
      <c r="BP5" s="238"/>
      <c r="BQ5" s="219" t="s">
        <v>505</v>
      </c>
      <c r="BR5" s="220"/>
      <c r="BS5" s="218" t="s">
        <v>523</v>
      </c>
      <c r="BT5" s="220"/>
      <c r="BU5" s="220"/>
      <c r="BV5" s="220"/>
      <c r="BW5" s="264" t="s">
        <v>505</v>
      </c>
      <c r="BX5" s="265"/>
      <c r="BY5" s="263" t="s">
        <v>523</v>
      </c>
      <c r="BZ5" s="265"/>
      <c r="CA5" s="265"/>
      <c r="CB5" s="265"/>
      <c r="CC5" s="237" t="s">
        <v>505</v>
      </c>
      <c r="CD5" s="210"/>
      <c r="CE5" s="238"/>
      <c r="CF5" s="238"/>
      <c r="CG5" s="238"/>
    </row>
    <row r="6" spans="1:87" x14ac:dyDescent="0.2">
      <c r="A6" s="16"/>
      <c r="B6" s="16"/>
      <c r="C6" s="17" t="s">
        <v>13</v>
      </c>
      <c r="D6" s="17" t="s">
        <v>14</v>
      </c>
      <c r="E6" s="17" t="s">
        <v>15</v>
      </c>
      <c r="F6" s="17" t="s">
        <v>16</v>
      </c>
      <c r="G6" s="18" t="s">
        <v>17</v>
      </c>
      <c r="H6" s="19"/>
      <c r="I6" s="18" t="s">
        <v>18</v>
      </c>
      <c r="J6" s="203" t="s">
        <v>503</v>
      </c>
      <c r="K6" s="203" t="s">
        <v>503</v>
      </c>
      <c r="L6" s="203" t="s">
        <v>503</v>
      </c>
      <c r="M6" s="203" t="s">
        <v>503</v>
      </c>
      <c r="N6" s="203" t="s">
        <v>503</v>
      </c>
      <c r="O6" s="212" t="s">
        <v>504</v>
      </c>
      <c r="P6" s="212" t="s">
        <v>504</v>
      </c>
      <c r="Q6" s="212" t="s">
        <v>504</v>
      </c>
      <c r="R6" s="212" t="s">
        <v>504</v>
      </c>
      <c r="S6" s="212" t="s">
        <v>504</v>
      </c>
      <c r="T6" s="212" t="s">
        <v>504</v>
      </c>
      <c r="U6" s="221" t="s">
        <v>509</v>
      </c>
      <c r="V6" s="221" t="s">
        <v>509</v>
      </c>
      <c r="W6" s="221" t="s">
        <v>509</v>
      </c>
      <c r="X6" s="221" t="s">
        <v>509</v>
      </c>
      <c r="Y6" s="221" t="s">
        <v>509</v>
      </c>
      <c r="Z6" s="221" t="s">
        <v>509</v>
      </c>
      <c r="AA6" s="230" t="s">
        <v>512</v>
      </c>
      <c r="AB6" s="230" t="s">
        <v>512</v>
      </c>
      <c r="AC6" s="230" t="s">
        <v>512</v>
      </c>
      <c r="AD6" s="230" t="s">
        <v>512</v>
      </c>
      <c r="AE6" s="230" t="s">
        <v>512</v>
      </c>
      <c r="AF6" s="230" t="s">
        <v>512</v>
      </c>
      <c r="AG6" s="248" t="s">
        <v>513</v>
      </c>
      <c r="AH6" s="248" t="s">
        <v>513</v>
      </c>
      <c r="AI6" s="248" t="s">
        <v>513</v>
      </c>
      <c r="AJ6" s="248" t="s">
        <v>513</v>
      </c>
      <c r="AK6" s="248" t="s">
        <v>513</v>
      </c>
      <c r="AL6" s="248" t="s">
        <v>513</v>
      </c>
      <c r="AM6" s="203" t="s">
        <v>514</v>
      </c>
      <c r="AN6" s="203" t="s">
        <v>514</v>
      </c>
      <c r="AO6" s="203" t="s">
        <v>514</v>
      </c>
      <c r="AP6" s="203" t="s">
        <v>514</v>
      </c>
      <c r="AQ6" s="203" t="s">
        <v>514</v>
      </c>
      <c r="AR6" s="203" t="s">
        <v>514</v>
      </c>
      <c r="AS6" s="257" t="s">
        <v>515</v>
      </c>
      <c r="AT6" s="257" t="s">
        <v>515</v>
      </c>
      <c r="AU6" s="257" t="s">
        <v>515</v>
      </c>
      <c r="AV6" s="257" t="s">
        <v>515</v>
      </c>
      <c r="AW6" s="257" t="s">
        <v>515</v>
      </c>
      <c r="AX6" s="257" t="s">
        <v>515</v>
      </c>
      <c r="AY6" s="266" t="s">
        <v>516</v>
      </c>
      <c r="AZ6" s="266" t="s">
        <v>516</v>
      </c>
      <c r="BA6" s="266" t="s">
        <v>516</v>
      </c>
      <c r="BB6" s="266" t="s">
        <v>516</v>
      </c>
      <c r="BC6" s="266" t="s">
        <v>516</v>
      </c>
      <c r="BD6" s="266" t="s">
        <v>516</v>
      </c>
      <c r="BE6" s="203" t="s">
        <v>517</v>
      </c>
      <c r="BF6" s="203" t="s">
        <v>517</v>
      </c>
      <c r="BG6" s="203" t="s">
        <v>517</v>
      </c>
      <c r="BH6" s="203" t="s">
        <v>517</v>
      </c>
      <c r="BI6" s="203" t="s">
        <v>517</v>
      </c>
      <c r="BJ6" s="203" t="s">
        <v>517</v>
      </c>
      <c r="BK6" s="239" t="s">
        <v>518</v>
      </c>
      <c r="BL6" s="239" t="s">
        <v>518</v>
      </c>
      <c r="BM6" s="239" t="s">
        <v>518</v>
      </c>
      <c r="BN6" s="239" t="s">
        <v>518</v>
      </c>
      <c r="BO6" s="239" t="s">
        <v>518</v>
      </c>
      <c r="BP6" s="239" t="s">
        <v>518</v>
      </c>
      <c r="BQ6" s="221" t="s">
        <v>519</v>
      </c>
      <c r="BR6" s="221" t="s">
        <v>519</v>
      </c>
      <c r="BS6" s="221" t="s">
        <v>519</v>
      </c>
      <c r="BT6" s="221" t="s">
        <v>519</v>
      </c>
      <c r="BU6" s="221" t="s">
        <v>519</v>
      </c>
      <c r="BV6" s="221" t="s">
        <v>519</v>
      </c>
      <c r="BW6" s="266" t="s">
        <v>520</v>
      </c>
      <c r="BX6" s="266" t="s">
        <v>520</v>
      </c>
      <c r="BY6" s="266" t="s">
        <v>520</v>
      </c>
      <c r="BZ6" s="266" t="s">
        <v>520</v>
      </c>
      <c r="CA6" s="266" t="s">
        <v>520</v>
      </c>
      <c r="CB6" s="266" t="s">
        <v>520</v>
      </c>
      <c r="CC6" s="271">
        <v>2025</v>
      </c>
      <c r="CD6" s="212"/>
      <c r="CE6" s="271">
        <v>2025</v>
      </c>
      <c r="CF6" s="271">
        <v>2025</v>
      </c>
      <c r="CG6" s="271">
        <v>2025</v>
      </c>
    </row>
    <row r="7" spans="1:87" ht="14.25" customHeight="1" x14ac:dyDescent="0.2">
      <c r="A7" s="17">
        <v>1</v>
      </c>
      <c r="B7" s="17">
        <v>2</v>
      </c>
      <c r="C7" s="17">
        <v>3</v>
      </c>
      <c r="D7" s="17">
        <v>4</v>
      </c>
      <c r="E7" s="17">
        <v>5</v>
      </c>
      <c r="F7" s="17">
        <v>6</v>
      </c>
      <c r="G7" s="18" t="s">
        <v>19</v>
      </c>
      <c r="H7" s="21">
        <v>8</v>
      </c>
      <c r="I7" s="17">
        <v>10</v>
      </c>
      <c r="J7" s="204"/>
      <c r="K7" s="204"/>
      <c r="L7" s="205"/>
      <c r="M7" s="205"/>
      <c r="N7" s="205"/>
      <c r="O7" s="213"/>
      <c r="P7" s="213"/>
      <c r="Q7" s="213"/>
      <c r="R7" s="213"/>
      <c r="S7" s="213"/>
      <c r="T7" s="213"/>
      <c r="U7" s="222"/>
      <c r="V7" s="222"/>
      <c r="W7" s="222"/>
      <c r="X7" s="222"/>
      <c r="Y7" s="222"/>
      <c r="Z7" s="222"/>
      <c r="AA7" s="231"/>
      <c r="AB7" s="231"/>
      <c r="AC7" s="231"/>
      <c r="AD7" s="231"/>
      <c r="AE7" s="231"/>
      <c r="AF7" s="231"/>
      <c r="AG7" s="249"/>
      <c r="AH7" s="249"/>
      <c r="AI7" s="249"/>
      <c r="AJ7" s="249"/>
      <c r="AK7" s="249"/>
      <c r="AL7" s="249"/>
      <c r="AM7" s="205"/>
      <c r="AN7" s="205"/>
      <c r="AO7" s="205"/>
      <c r="AP7" s="205"/>
      <c r="AQ7" s="205"/>
      <c r="AR7" s="205"/>
      <c r="AS7" s="258"/>
      <c r="AT7" s="258"/>
      <c r="AU7" s="258"/>
      <c r="AV7" s="258"/>
      <c r="AW7" s="258"/>
      <c r="AX7" s="258"/>
      <c r="AY7" s="267"/>
      <c r="AZ7" s="267"/>
      <c r="BA7" s="267"/>
      <c r="BB7" s="267"/>
      <c r="BC7" s="267"/>
      <c r="BD7" s="267"/>
      <c r="BE7" s="205"/>
      <c r="BF7" s="205"/>
      <c r="BG7" s="205"/>
      <c r="BH7" s="205"/>
      <c r="BI7" s="205"/>
      <c r="BJ7" s="205"/>
      <c r="BK7" s="240"/>
      <c r="BL7" s="240"/>
      <c r="BM7" s="240"/>
      <c r="BN7" s="240"/>
      <c r="BO7" s="240"/>
      <c r="BP7" s="240"/>
      <c r="BQ7" s="222"/>
      <c r="BR7" s="222"/>
      <c r="BS7" s="222"/>
      <c r="BT7" s="222"/>
      <c r="BU7" s="222"/>
      <c r="BV7" s="222"/>
      <c r="BW7" s="267"/>
      <c r="BX7" s="267"/>
      <c r="BY7" s="267"/>
      <c r="BZ7" s="267"/>
      <c r="CA7" s="267"/>
      <c r="CB7" s="267"/>
      <c r="CC7" s="240"/>
      <c r="CD7" s="213"/>
      <c r="CE7" s="240"/>
      <c r="CF7" s="240"/>
      <c r="CG7" s="240"/>
    </row>
    <row r="8" spans="1:87" ht="12.75" thickBot="1" x14ac:dyDescent="0.25">
      <c r="A8" s="22"/>
      <c r="B8" s="93"/>
      <c r="C8" s="34"/>
      <c r="D8" s="112"/>
      <c r="E8" s="93"/>
      <c r="F8" s="112"/>
      <c r="G8" s="124"/>
      <c r="H8" s="280"/>
      <c r="I8" s="112"/>
      <c r="J8" s="204"/>
      <c r="K8" s="204"/>
      <c r="L8" s="205"/>
      <c r="M8" s="205"/>
      <c r="N8" s="205"/>
      <c r="O8" s="213"/>
      <c r="P8" s="213"/>
      <c r="Q8" s="213"/>
      <c r="R8" s="213"/>
      <c r="S8" s="213"/>
      <c r="T8" s="213"/>
      <c r="U8" s="222"/>
      <c r="V8" s="222"/>
      <c r="W8" s="222"/>
      <c r="X8" s="222"/>
      <c r="Y8" s="222"/>
      <c r="Z8" s="222"/>
      <c r="AA8" s="231"/>
      <c r="AB8" s="231"/>
      <c r="AC8" s="231"/>
      <c r="AD8" s="231"/>
      <c r="AE8" s="231"/>
      <c r="AF8" s="231"/>
      <c r="AG8" s="249"/>
      <c r="AH8" s="249"/>
      <c r="AI8" s="249"/>
      <c r="AJ8" s="249"/>
      <c r="AK8" s="249"/>
      <c r="AL8" s="249"/>
      <c r="AM8" s="205"/>
      <c r="AN8" s="205"/>
      <c r="AO8" s="205"/>
      <c r="AP8" s="205"/>
      <c r="AQ8" s="205"/>
      <c r="AR8" s="205"/>
      <c r="AS8" s="258"/>
      <c r="AT8" s="258"/>
      <c r="AU8" s="258"/>
      <c r="AV8" s="258"/>
      <c r="AW8" s="258"/>
      <c r="AX8" s="258"/>
      <c r="AY8" s="267"/>
      <c r="AZ8" s="267"/>
      <c r="BA8" s="267"/>
      <c r="BB8" s="267"/>
      <c r="BC8" s="267"/>
      <c r="BD8" s="267"/>
      <c r="BE8" s="205"/>
      <c r="BF8" s="205"/>
      <c r="BG8" s="205"/>
      <c r="BH8" s="205"/>
      <c r="BI8" s="205"/>
      <c r="BJ8" s="205"/>
      <c r="BK8" s="240"/>
      <c r="BL8" s="240"/>
      <c r="BM8" s="240"/>
      <c r="BN8" s="240"/>
      <c r="BO8" s="240"/>
      <c r="BP8" s="240"/>
      <c r="BQ8" s="222"/>
      <c r="BR8" s="222"/>
      <c r="BS8" s="222"/>
      <c r="BT8" s="222"/>
      <c r="BU8" s="222"/>
      <c r="BV8" s="222"/>
      <c r="BW8" s="267"/>
      <c r="BX8" s="267"/>
      <c r="BY8" s="267"/>
      <c r="BZ8" s="267"/>
      <c r="CA8" s="267"/>
      <c r="CB8" s="267"/>
      <c r="CC8" s="240"/>
      <c r="CD8" s="213"/>
      <c r="CE8" s="240"/>
      <c r="CF8" s="240"/>
      <c r="CG8" s="240"/>
    </row>
    <row r="9" spans="1:87" x14ac:dyDescent="0.2">
      <c r="A9" s="22"/>
      <c r="B9" s="51" t="s">
        <v>547</v>
      </c>
      <c r="C9" s="93"/>
      <c r="D9" s="112"/>
      <c r="E9" s="93"/>
      <c r="F9" s="112"/>
      <c r="G9" s="283"/>
      <c r="H9" s="112" t="s">
        <v>548</v>
      </c>
      <c r="I9" s="112"/>
      <c r="J9" s="204"/>
      <c r="K9" s="204"/>
      <c r="L9" s="205"/>
      <c r="M9" s="205"/>
      <c r="N9" s="205"/>
      <c r="O9" s="213"/>
      <c r="P9" s="213"/>
      <c r="Q9" s="213"/>
      <c r="R9" s="213"/>
      <c r="S9" s="213"/>
      <c r="T9" s="213"/>
      <c r="U9" s="222"/>
      <c r="V9" s="222"/>
      <c r="W9" s="222"/>
      <c r="X9" s="222"/>
      <c r="Y9" s="222"/>
      <c r="Z9" s="222"/>
      <c r="AA9" s="231"/>
      <c r="AB9" s="231"/>
      <c r="AC9" s="231"/>
      <c r="AD9" s="231"/>
      <c r="AE9" s="231"/>
      <c r="AF9" s="231"/>
      <c r="AG9" s="249"/>
      <c r="AH9" s="249"/>
      <c r="AI9" s="249"/>
      <c r="AJ9" s="249"/>
      <c r="AK9" s="249"/>
      <c r="AL9" s="249"/>
      <c r="AM9" s="205"/>
      <c r="AN9" s="205"/>
      <c r="AO9" s="205"/>
      <c r="AP9" s="205"/>
      <c r="AQ9" s="205"/>
      <c r="AR9" s="205"/>
      <c r="AS9" s="258"/>
      <c r="AT9" s="258"/>
      <c r="AU9" s="258"/>
      <c r="AV9" s="258"/>
      <c r="AW9" s="258"/>
      <c r="AX9" s="258"/>
      <c r="AY9" s="267"/>
      <c r="AZ9" s="267"/>
      <c r="BA9" s="267"/>
      <c r="BB9" s="267"/>
      <c r="BC9" s="267"/>
      <c r="BD9" s="267"/>
      <c r="BE9" s="205"/>
      <c r="BF9" s="205"/>
      <c r="BG9" s="205"/>
      <c r="BH9" s="205"/>
      <c r="BI9" s="205"/>
      <c r="BJ9" s="205"/>
      <c r="BK9" s="240"/>
      <c r="BL9" s="240"/>
      <c r="BM9" s="240"/>
      <c r="BN9" s="240"/>
      <c r="BO9" s="240"/>
      <c r="BP9" s="240"/>
      <c r="BQ9" s="222"/>
      <c r="BR9" s="222"/>
      <c r="BS9" s="222"/>
      <c r="BT9" s="222"/>
      <c r="BU9" s="222"/>
      <c r="BV9" s="222"/>
      <c r="BW9" s="267"/>
      <c r="BX9" s="267"/>
      <c r="BY9" s="267"/>
      <c r="BZ9" s="267"/>
      <c r="CA9" s="267"/>
      <c r="CB9" s="267"/>
      <c r="CC9" s="240"/>
      <c r="CD9" s="213"/>
      <c r="CE9" s="240"/>
      <c r="CF9" s="240"/>
      <c r="CG9" s="240"/>
    </row>
    <row r="10" spans="1:87" x14ac:dyDescent="0.2">
      <c r="A10" s="22"/>
      <c r="B10" s="93"/>
      <c r="C10" s="51">
        <v>810</v>
      </c>
      <c r="D10" s="112"/>
      <c r="E10" s="93"/>
      <c r="F10" s="112"/>
      <c r="G10" s="283"/>
      <c r="H10" s="284" t="s">
        <v>398</v>
      </c>
      <c r="I10" s="88"/>
      <c r="J10" s="204"/>
      <c r="K10" s="204"/>
      <c r="L10" s="205"/>
      <c r="M10" s="205"/>
      <c r="N10" s="205"/>
      <c r="O10" s="213"/>
      <c r="P10" s="213"/>
      <c r="Q10" s="213"/>
      <c r="R10" s="213"/>
      <c r="S10" s="213"/>
      <c r="T10" s="213"/>
      <c r="U10" s="222"/>
      <c r="V10" s="222"/>
      <c r="W10" s="222"/>
      <c r="X10" s="222"/>
      <c r="Y10" s="222"/>
      <c r="Z10" s="222"/>
      <c r="AA10" s="231"/>
      <c r="AB10" s="231"/>
      <c r="AC10" s="231"/>
      <c r="AD10" s="231"/>
      <c r="AE10" s="231"/>
      <c r="AF10" s="231"/>
      <c r="AG10" s="249"/>
      <c r="AH10" s="249"/>
      <c r="AI10" s="249"/>
      <c r="AJ10" s="249"/>
      <c r="AK10" s="249"/>
      <c r="AL10" s="249"/>
      <c r="AM10" s="205"/>
      <c r="AN10" s="205"/>
      <c r="AO10" s="205"/>
      <c r="AP10" s="205"/>
      <c r="AQ10" s="205"/>
      <c r="AR10" s="205"/>
      <c r="AS10" s="258"/>
      <c r="AT10" s="258"/>
      <c r="AU10" s="258"/>
      <c r="AV10" s="258"/>
      <c r="AW10" s="258"/>
      <c r="AX10" s="258"/>
      <c r="AY10" s="267"/>
      <c r="AZ10" s="267"/>
      <c r="BA10" s="267"/>
      <c r="BB10" s="267"/>
      <c r="BC10" s="267"/>
      <c r="BD10" s="267"/>
      <c r="BE10" s="205"/>
      <c r="BF10" s="205"/>
      <c r="BG10" s="205"/>
      <c r="BH10" s="205"/>
      <c r="BI10" s="205"/>
      <c r="BJ10" s="205"/>
      <c r="BK10" s="240"/>
      <c r="BL10" s="240"/>
      <c r="BM10" s="240"/>
      <c r="BN10" s="240"/>
      <c r="BO10" s="240"/>
      <c r="BP10" s="240"/>
      <c r="BQ10" s="222"/>
      <c r="BR10" s="222"/>
      <c r="BS10" s="222"/>
      <c r="BT10" s="222"/>
      <c r="BU10" s="222"/>
      <c r="BV10" s="222"/>
      <c r="BW10" s="267"/>
      <c r="BX10" s="267"/>
      <c r="BY10" s="267"/>
      <c r="BZ10" s="267"/>
      <c r="CA10" s="267"/>
      <c r="CB10" s="267"/>
      <c r="CC10" s="240"/>
      <c r="CD10" s="213"/>
      <c r="CE10" s="240"/>
      <c r="CF10" s="240"/>
      <c r="CG10" s="240"/>
    </row>
    <row r="11" spans="1:87" x14ac:dyDescent="0.2">
      <c r="A11" s="22"/>
      <c r="B11" s="93"/>
      <c r="C11" s="51"/>
      <c r="D11" s="33">
        <v>1301</v>
      </c>
      <c r="E11" s="93"/>
      <c r="F11" s="112"/>
      <c r="G11" s="283"/>
      <c r="H11" s="284" t="s">
        <v>41</v>
      </c>
      <c r="I11" s="88"/>
      <c r="J11" s="204"/>
      <c r="K11" s="204"/>
      <c r="L11" s="205"/>
      <c r="M11" s="205"/>
      <c r="N11" s="205"/>
      <c r="O11" s="213"/>
      <c r="P11" s="213"/>
      <c r="Q11" s="213"/>
      <c r="R11" s="213"/>
      <c r="S11" s="213"/>
      <c r="T11" s="213"/>
      <c r="U11" s="222"/>
      <c r="V11" s="222"/>
      <c r="W11" s="222"/>
      <c r="X11" s="222"/>
      <c r="Y11" s="222"/>
      <c r="Z11" s="222"/>
      <c r="AA11" s="231"/>
      <c r="AB11" s="231"/>
      <c r="AC11" s="231"/>
      <c r="AD11" s="231"/>
      <c r="AE11" s="231"/>
      <c r="AF11" s="231"/>
      <c r="AG11" s="249"/>
      <c r="AH11" s="249"/>
      <c r="AI11" s="249"/>
      <c r="AJ11" s="249"/>
      <c r="AK11" s="249"/>
      <c r="AL11" s="249"/>
      <c r="AM11" s="205"/>
      <c r="AN11" s="205"/>
      <c r="AO11" s="205"/>
      <c r="AP11" s="205"/>
      <c r="AQ11" s="205"/>
      <c r="AR11" s="205"/>
      <c r="AS11" s="258"/>
      <c r="AT11" s="258"/>
      <c r="AU11" s="258"/>
      <c r="AV11" s="258"/>
      <c r="AW11" s="258"/>
      <c r="AX11" s="258"/>
      <c r="AY11" s="267"/>
      <c r="AZ11" s="267"/>
      <c r="BA11" s="267"/>
      <c r="BB11" s="267"/>
      <c r="BC11" s="267"/>
      <c r="BD11" s="267"/>
      <c r="BE11" s="205"/>
      <c r="BF11" s="205"/>
      <c r="BG11" s="205"/>
      <c r="BH11" s="205"/>
      <c r="BI11" s="205"/>
      <c r="BJ11" s="205"/>
      <c r="BK11" s="240"/>
      <c r="BL11" s="240"/>
      <c r="BM11" s="240"/>
      <c r="BN11" s="240"/>
      <c r="BO11" s="240"/>
      <c r="BP11" s="240"/>
      <c r="BQ11" s="222"/>
      <c r="BR11" s="222"/>
      <c r="BS11" s="222"/>
      <c r="BT11" s="222"/>
      <c r="BU11" s="222"/>
      <c r="BV11" s="222"/>
      <c r="BW11" s="267"/>
      <c r="BX11" s="267"/>
      <c r="BY11" s="267"/>
      <c r="BZ11" s="267"/>
      <c r="CA11" s="267"/>
      <c r="CB11" s="267"/>
      <c r="CC11" s="240"/>
      <c r="CD11" s="213"/>
      <c r="CE11" s="240"/>
      <c r="CF11" s="240"/>
      <c r="CG11" s="240"/>
    </row>
    <row r="12" spans="1:87" x14ac:dyDescent="0.2">
      <c r="A12" s="22"/>
      <c r="B12" s="93"/>
      <c r="C12" s="51"/>
      <c r="D12" s="33" t="s">
        <v>549</v>
      </c>
      <c r="E12" s="93"/>
      <c r="F12" s="112"/>
      <c r="G12" s="283"/>
      <c r="H12" s="94" t="s">
        <v>550</v>
      </c>
      <c r="I12" s="52"/>
      <c r="J12" s="204"/>
      <c r="K12" s="204"/>
      <c r="L12" s="205"/>
      <c r="M12" s="205"/>
      <c r="N12" s="205"/>
      <c r="O12" s="213"/>
      <c r="P12" s="213"/>
      <c r="Q12" s="213"/>
      <c r="R12" s="213"/>
      <c r="S12" s="213"/>
      <c r="T12" s="213"/>
      <c r="U12" s="222"/>
      <c r="V12" s="222"/>
      <c r="W12" s="222"/>
      <c r="X12" s="222"/>
      <c r="Y12" s="222"/>
      <c r="Z12" s="222"/>
      <c r="AA12" s="231"/>
      <c r="AB12" s="231"/>
      <c r="AC12" s="231"/>
      <c r="AD12" s="231"/>
      <c r="AE12" s="231"/>
      <c r="AF12" s="231"/>
      <c r="AG12" s="249"/>
      <c r="AH12" s="249"/>
      <c r="AI12" s="249"/>
      <c r="AJ12" s="249"/>
      <c r="AK12" s="249"/>
      <c r="AL12" s="249"/>
      <c r="AM12" s="205"/>
      <c r="AN12" s="205"/>
      <c r="AO12" s="205"/>
      <c r="AP12" s="205"/>
      <c r="AQ12" s="205"/>
      <c r="AR12" s="205"/>
      <c r="AS12" s="258"/>
      <c r="AT12" s="258"/>
      <c r="AU12" s="258"/>
      <c r="AV12" s="258"/>
      <c r="AW12" s="258"/>
      <c r="AX12" s="258"/>
      <c r="AY12" s="267"/>
      <c r="AZ12" s="267"/>
      <c r="BA12" s="267"/>
      <c r="BB12" s="267"/>
      <c r="BC12" s="267"/>
      <c r="BD12" s="267"/>
      <c r="BE12" s="205"/>
      <c r="BF12" s="205"/>
      <c r="BG12" s="205"/>
      <c r="BH12" s="205"/>
      <c r="BI12" s="205"/>
      <c r="BJ12" s="205"/>
      <c r="BK12" s="240"/>
      <c r="BL12" s="240"/>
      <c r="BM12" s="240"/>
      <c r="BN12" s="240"/>
      <c r="BO12" s="240"/>
      <c r="BP12" s="240"/>
      <c r="BQ12" s="222"/>
      <c r="BR12" s="222"/>
      <c r="BS12" s="222"/>
      <c r="BT12" s="222"/>
      <c r="BU12" s="222"/>
      <c r="BV12" s="222"/>
      <c r="BW12" s="267"/>
      <c r="BX12" s="267"/>
      <c r="BY12" s="267"/>
      <c r="BZ12" s="267"/>
      <c r="CA12" s="267"/>
      <c r="CB12" s="267"/>
      <c r="CC12" s="240"/>
      <c r="CD12" s="213"/>
      <c r="CE12" s="240"/>
      <c r="CF12" s="240"/>
      <c r="CG12" s="240"/>
    </row>
    <row r="13" spans="1:87" x14ac:dyDescent="0.2">
      <c r="A13" s="22"/>
      <c r="B13" s="22"/>
      <c r="C13" s="28"/>
      <c r="D13" s="285"/>
      <c r="E13" s="22">
        <v>183</v>
      </c>
      <c r="F13" s="285">
        <v>411</v>
      </c>
      <c r="G13" s="286"/>
      <c r="H13" s="28" t="s">
        <v>27</v>
      </c>
      <c r="I13" s="37">
        <v>38344000</v>
      </c>
      <c r="J13" s="204">
        <f t="shared" ref="J13:J38" si="0">+I13*$J$1</f>
        <v>7668800</v>
      </c>
      <c r="K13" s="204">
        <v>2699192</v>
      </c>
      <c r="L13" s="204">
        <f>+J13-K13</f>
        <v>4969608</v>
      </c>
      <c r="M13" s="204">
        <v>2699192</v>
      </c>
      <c r="N13" s="204">
        <f t="shared" ref="N13:N27" si="1">+K13-M13</f>
        <v>0</v>
      </c>
      <c r="O13" s="214">
        <f t="shared" ref="O13:Q28" si="2">+I13*$O$1</f>
        <v>3834400</v>
      </c>
      <c r="P13" s="214">
        <f>O13+K13</f>
        <v>6533592</v>
      </c>
      <c r="Q13" s="214">
        <v>2969111</v>
      </c>
      <c r="R13" s="214">
        <f>+P13-Q13</f>
        <v>3564481</v>
      </c>
      <c r="S13" s="214">
        <v>900000</v>
      </c>
      <c r="T13" s="214">
        <f>+Q13-S13</f>
        <v>2069111</v>
      </c>
      <c r="U13" s="223">
        <f t="shared" ref="U13:W38" si="3">$I13*$U$1</f>
        <v>2684080.0000000005</v>
      </c>
      <c r="V13" s="223">
        <f>U13+Q13</f>
        <v>5653191</v>
      </c>
      <c r="W13" s="214">
        <v>2969111</v>
      </c>
      <c r="X13" s="223">
        <f>+V13-W13</f>
        <v>2684080</v>
      </c>
      <c r="Y13" s="223">
        <v>1370000</v>
      </c>
      <c r="Z13" s="223">
        <f>+W13-Y13</f>
        <v>1599111</v>
      </c>
      <c r="AA13" s="232">
        <f t="shared" ref="AA13:AC38" si="4">$I13*$AA$1</f>
        <v>2684080.0000000005</v>
      </c>
      <c r="AB13" s="232">
        <f>AA13+W13</f>
        <v>5653191</v>
      </c>
      <c r="AC13" s="204">
        <v>3195333</v>
      </c>
      <c r="AD13" s="232">
        <f>+AB13-AC13</f>
        <v>2457858</v>
      </c>
      <c r="AE13" s="232">
        <v>1650000</v>
      </c>
      <c r="AF13" s="232">
        <f>+AC13-AE13</f>
        <v>1545333</v>
      </c>
      <c r="AG13" s="250">
        <f t="shared" ref="AG13:AI38" si="5">$I13*$AG$1</f>
        <v>2684080.0000000005</v>
      </c>
      <c r="AH13" s="250">
        <f>AG13+AC13</f>
        <v>5879413</v>
      </c>
      <c r="AI13" s="204">
        <v>3195333</v>
      </c>
      <c r="AJ13" s="250">
        <f>+AH13-AI13</f>
        <v>2684080</v>
      </c>
      <c r="AK13" s="250">
        <v>1950000</v>
      </c>
      <c r="AL13" s="250">
        <f>+AI13-AK13</f>
        <v>1245333</v>
      </c>
      <c r="AM13" s="204">
        <f t="shared" ref="AM13:AO38" si="6">$I13*$AM$1</f>
        <v>2684080.0000000005</v>
      </c>
      <c r="AN13" s="204">
        <f>AM13+AI13</f>
        <v>5879413</v>
      </c>
      <c r="AO13" s="204">
        <v>3195333</v>
      </c>
      <c r="AP13" s="204">
        <f t="shared" ref="AP13:AP38" si="7">+AN13-AO13</f>
        <v>2684080</v>
      </c>
      <c r="AQ13" s="204">
        <v>2470000</v>
      </c>
      <c r="AR13" s="204">
        <f>+AO13-AQ13</f>
        <v>725333</v>
      </c>
      <c r="AS13" s="259">
        <f t="shared" ref="AS13:AU38" si="8">$I13*$AS$1</f>
        <v>2684080.0000000005</v>
      </c>
      <c r="AT13" s="259">
        <f>AS13+AO13</f>
        <v>5879413</v>
      </c>
      <c r="AU13" s="268">
        <v>3324022</v>
      </c>
      <c r="AV13" s="259">
        <f>+AT13-AU13</f>
        <v>2555391</v>
      </c>
      <c r="AW13" s="259">
        <v>440000</v>
      </c>
      <c r="AX13" s="259">
        <f>+AU13-AW13</f>
        <v>2884022</v>
      </c>
      <c r="AY13" s="268">
        <f t="shared" ref="AY13:BA38" si="9">$I13*$AY$1</f>
        <v>2684080.0000000005</v>
      </c>
      <c r="AZ13" s="268">
        <f>AY13+AU13</f>
        <v>6008102</v>
      </c>
      <c r="BA13" s="268">
        <v>3324022</v>
      </c>
      <c r="BB13" s="268">
        <f t="shared" ref="BB13:BB38" si="10">+AZ13-BA13</f>
        <v>2684080</v>
      </c>
      <c r="BC13" s="268">
        <v>440000</v>
      </c>
      <c r="BD13" s="268">
        <f t="shared" ref="BD13:BD38" si="11">+BA13-BC13</f>
        <v>2884022</v>
      </c>
      <c r="BE13" s="204">
        <f t="shared" ref="BE13:BG38" si="12">$I13*$BE$1</f>
        <v>2684080.0000000005</v>
      </c>
      <c r="BF13" s="204">
        <f t="shared" ref="BF13:BF38" si="13">BE13+BA13</f>
        <v>6008102</v>
      </c>
      <c r="BG13" s="268">
        <v>3324022</v>
      </c>
      <c r="BH13" s="204">
        <f t="shared" ref="BH13:BH38" si="14">+BF13-BG13</f>
        <v>2684080</v>
      </c>
      <c r="BI13" s="204">
        <v>440000</v>
      </c>
      <c r="BJ13" s="204">
        <f t="shared" ref="BJ13:BJ38" si="15">$I13*$BE$1</f>
        <v>2684080.0000000005</v>
      </c>
      <c r="BK13" s="241">
        <f t="shared" ref="BK13:BM38" si="16">$I13*$BK$1</f>
        <v>2684080.0000000005</v>
      </c>
      <c r="BL13" s="241">
        <f>BK13+BG13</f>
        <v>6008102</v>
      </c>
      <c r="BM13" s="268">
        <v>3324022</v>
      </c>
      <c r="BN13" s="241">
        <f>+BL13-BM13</f>
        <v>2684080</v>
      </c>
      <c r="BO13" s="241">
        <v>440000</v>
      </c>
      <c r="BP13" s="241">
        <f t="shared" ref="BP13:BP38" si="17">$I13*$BK$1</f>
        <v>2684080.0000000005</v>
      </c>
      <c r="BQ13" s="223">
        <f t="shared" ref="BQ13:BS37" si="18">$I13*$BQ$1</f>
        <v>2684080.0000000005</v>
      </c>
      <c r="BR13" s="223">
        <f>BQ13+BM13</f>
        <v>6008102</v>
      </c>
      <c r="BS13" s="268">
        <v>3324022</v>
      </c>
      <c r="BT13" s="223">
        <f>+BR13-BS13</f>
        <v>2684080</v>
      </c>
      <c r="BU13" s="223">
        <v>440000</v>
      </c>
      <c r="BV13" s="223">
        <f>+BS13-BU13</f>
        <v>2884022</v>
      </c>
      <c r="BW13" s="268">
        <f t="shared" ref="BW13:BY38" si="19">$I13*$BW$1</f>
        <v>2684080.0000000005</v>
      </c>
      <c r="BX13" s="268">
        <f>BW13+BS13</f>
        <v>6008102</v>
      </c>
      <c r="BY13" s="268">
        <v>3500477</v>
      </c>
      <c r="BZ13" s="268">
        <f>+BX13-BY13</f>
        <v>2507625</v>
      </c>
      <c r="CA13" s="268">
        <v>440000</v>
      </c>
      <c r="CB13" s="268">
        <f>+BY13-CA13</f>
        <v>3060477</v>
      </c>
      <c r="CC13" s="241">
        <f t="shared" ref="CC13:CC38" si="20">+J13+O13+U13+AA13+AG13+AM13+AS13+AY13+BE13+BK13+BQ13+BW13</f>
        <v>38344000</v>
      </c>
      <c r="CD13" s="214">
        <f>CC13</f>
        <v>38344000</v>
      </c>
      <c r="CE13" s="241">
        <f t="shared" ref="CE13:CE38" si="21">K13+Q13+W13+AC13+AI13+AO13+AU13+BA13+BG13+BM13+BS13+BY13</f>
        <v>38344000</v>
      </c>
      <c r="CF13" s="241"/>
      <c r="CG13" s="241">
        <f>+CE13-CF13</f>
        <v>38344000</v>
      </c>
      <c r="CH13" s="5">
        <f t="shared" ref="CH13:CH38" si="22">+CC13-I13</f>
        <v>0</v>
      </c>
      <c r="CI13" s="5">
        <f>I13-CE13</f>
        <v>0</v>
      </c>
    </row>
    <row r="14" spans="1:87" x14ac:dyDescent="0.2">
      <c r="A14" s="22"/>
      <c r="B14" s="22"/>
      <c r="C14" s="28"/>
      <c r="D14" s="285"/>
      <c r="E14" s="22">
        <v>184</v>
      </c>
      <c r="F14" s="285">
        <v>412</v>
      </c>
      <c r="G14" s="286"/>
      <c r="H14" s="28" t="s">
        <v>28</v>
      </c>
      <c r="I14" s="37">
        <v>5396000</v>
      </c>
      <c r="J14" s="204">
        <f t="shared" si="0"/>
        <v>1079200</v>
      </c>
      <c r="K14" s="204">
        <v>408928</v>
      </c>
      <c r="L14" s="204">
        <f>+J14-K14</f>
        <v>670272</v>
      </c>
      <c r="M14" s="204">
        <v>60000</v>
      </c>
      <c r="N14" s="204">
        <f t="shared" si="1"/>
        <v>348928</v>
      </c>
      <c r="O14" s="214">
        <f t="shared" si="2"/>
        <v>539600</v>
      </c>
      <c r="P14" s="214">
        <f t="shared" ref="P14:P38" si="23">O14+K14</f>
        <v>948528</v>
      </c>
      <c r="Q14" s="214">
        <v>449820</v>
      </c>
      <c r="R14" s="214">
        <f>+P14-Q14</f>
        <v>498708</v>
      </c>
      <c r="S14" s="214">
        <v>130000</v>
      </c>
      <c r="T14" s="214">
        <f t="shared" ref="T14:T38" si="24">+Q14-S14</f>
        <v>319820</v>
      </c>
      <c r="U14" s="223">
        <f t="shared" si="3"/>
        <v>377720.00000000006</v>
      </c>
      <c r="V14" s="223">
        <f t="shared" ref="V14:V38" si="25">U14+Q14</f>
        <v>827540</v>
      </c>
      <c r="W14" s="214">
        <v>449820</v>
      </c>
      <c r="X14" s="223">
        <f t="shared" ref="X14:X38" si="26">+V14-W14</f>
        <v>377720</v>
      </c>
      <c r="Y14" s="223">
        <v>200000</v>
      </c>
      <c r="Z14" s="223">
        <f t="shared" ref="Z14:Z38" si="27">+W14-Y14</f>
        <v>249820</v>
      </c>
      <c r="AA14" s="232">
        <f t="shared" si="4"/>
        <v>377720.00000000006</v>
      </c>
      <c r="AB14" s="232">
        <f t="shared" ref="AB14:AB38" si="28">AA14+W14</f>
        <v>827540</v>
      </c>
      <c r="AC14" s="204">
        <v>484093</v>
      </c>
      <c r="AD14" s="232">
        <f t="shared" ref="AD14:AD38" si="29">+AB14-AC14</f>
        <v>343447</v>
      </c>
      <c r="AE14" s="232">
        <v>850000</v>
      </c>
      <c r="AF14" s="232">
        <f t="shared" ref="AF14:AF38" si="30">+AC14-AE14</f>
        <v>-365907</v>
      </c>
      <c r="AG14" s="250">
        <f t="shared" si="5"/>
        <v>377720.00000000006</v>
      </c>
      <c r="AH14" s="250">
        <f t="shared" ref="AH14:AH38" si="31">AG14+AC14</f>
        <v>861813</v>
      </c>
      <c r="AI14" s="204">
        <v>484093</v>
      </c>
      <c r="AJ14" s="250">
        <f t="shared" ref="AJ14:AJ38" si="32">+AH14-AI14</f>
        <v>377720</v>
      </c>
      <c r="AK14" s="250">
        <v>940000</v>
      </c>
      <c r="AL14" s="250">
        <f t="shared" ref="AL14:AL38" si="33">+AI14-AK14</f>
        <v>-455907</v>
      </c>
      <c r="AM14" s="204">
        <f t="shared" si="6"/>
        <v>377720.00000000006</v>
      </c>
      <c r="AN14" s="204">
        <f t="shared" ref="AN14:AN38" si="34">AM14+AI14</f>
        <v>861813</v>
      </c>
      <c r="AO14" s="204">
        <v>484093</v>
      </c>
      <c r="AP14" s="204">
        <f t="shared" si="7"/>
        <v>377720</v>
      </c>
      <c r="AQ14" s="204">
        <v>1020000</v>
      </c>
      <c r="AR14" s="204">
        <f t="shared" ref="AR14:AR38" si="35">+AO14-AQ14</f>
        <v>-535907</v>
      </c>
      <c r="AS14" s="259">
        <f t="shared" si="8"/>
        <v>377720.00000000006</v>
      </c>
      <c r="AT14" s="259">
        <f t="shared" ref="AT14:AT38" si="36">AS14+AO14</f>
        <v>861813</v>
      </c>
      <c r="AU14" s="268">
        <v>503589</v>
      </c>
      <c r="AV14" s="259">
        <f t="shared" ref="AV14:AV38" si="37">+AT14-AU14</f>
        <v>358224</v>
      </c>
      <c r="AW14" s="259">
        <v>67000</v>
      </c>
      <c r="AX14" s="259">
        <f t="shared" ref="AX14:AX38" si="38">+AU14-AW14</f>
        <v>436589</v>
      </c>
      <c r="AY14" s="268">
        <f t="shared" si="9"/>
        <v>377720.00000000006</v>
      </c>
      <c r="AZ14" s="268">
        <f t="shared" ref="AZ14:AZ38" si="39">AY14+AU14</f>
        <v>881309</v>
      </c>
      <c r="BA14" s="268">
        <v>503589</v>
      </c>
      <c r="BB14" s="268">
        <f t="shared" si="10"/>
        <v>377720</v>
      </c>
      <c r="BC14" s="268">
        <v>67000</v>
      </c>
      <c r="BD14" s="268">
        <f t="shared" si="11"/>
        <v>436589</v>
      </c>
      <c r="BE14" s="204">
        <f t="shared" si="12"/>
        <v>377720.00000000006</v>
      </c>
      <c r="BF14" s="204">
        <f t="shared" si="13"/>
        <v>881309</v>
      </c>
      <c r="BG14" s="268">
        <v>503589</v>
      </c>
      <c r="BH14" s="204">
        <f t="shared" si="14"/>
        <v>377720</v>
      </c>
      <c r="BI14" s="204">
        <v>67000</v>
      </c>
      <c r="BJ14" s="204">
        <f t="shared" si="15"/>
        <v>377720.00000000006</v>
      </c>
      <c r="BK14" s="241">
        <f t="shared" si="16"/>
        <v>377720.00000000006</v>
      </c>
      <c r="BL14" s="241">
        <f t="shared" ref="BL14:BL38" si="40">BK14+BG14</f>
        <v>881309</v>
      </c>
      <c r="BM14" s="268">
        <v>503589</v>
      </c>
      <c r="BN14" s="241">
        <f t="shared" ref="BN14:BN38" si="41">+BL14-BM14</f>
        <v>377720</v>
      </c>
      <c r="BO14" s="241">
        <v>67000</v>
      </c>
      <c r="BP14" s="241">
        <f t="shared" si="17"/>
        <v>377720.00000000006</v>
      </c>
      <c r="BQ14" s="223">
        <f t="shared" si="18"/>
        <v>377720.00000000006</v>
      </c>
      <c r="BR14" s="223">
        <f t="shared" ref="BR14:BR38" si="42">BQ14+BM14</f>
        <v>881309</v>
      </c>
      <c r="BS14" s="268">
        <v>503589</v>
      </c>
      <c r="BT14" s="223">
        <f t="shared" ref="BT14:BT38" si="43">+BR14-BS14</f>
        <v>377720</v>
      </c>
      <c r="BU14" s="223">
        <v>67000</v>
      </c>
      <c r="BV14" s="223">
        <f t="shared" ref="BV14:BV38" si="44">+BS14-BU14</f>
        <v>436589</v>
      </c>
      <c r="BW14" s="268">
        <f t="shared" si="19"/>
        <v>377720.00000000006</v>
      </c>
      <c r="BX14" s="268">
        <f t="shared" ref="BX14:BX38" si="45">BW14+BS14</f>
        <v>881309</v>
      </c>
      <c r="BY14" s="268">
        <v>530324</v>
      </c>
      <c r="BZ14" s="268">
        <f t="shared" ref="BZ14:BZ38" si="46">+BX14-BY14</f>
        <v>350985</v>
      </c>
      <c r="CA14" s="268">
        <v>67000</v>
      </c>
      <c r="CB14" s="268">
        <f t="shared" ref="CB14:CB38" si="47">+BY14-CA14</f>
        <v>463324</v>
      </c>
      <c r="CC14" s="241">
        <f t="shared" si="20"/>
        <v>5396000</v>
      </c>
      <c r="CD14" s="214">
        <f t="shared" ref="CD14:CD39" si="48">CC14</f>
        <v>5396000</v>
      </c>
      <c r="CE14" s="241">
        <f t="shared" si="21"/>
        <v>5809116</v>
      </c>
      <c r="CF14" s="241"/>
      <c r="CG14" s="241">
        <f t="shared" ref="CG14:CG29" si="49">+CE14-CF14</f>
        <v>5809116</v>
      </c>
      <c r="CH14" s="5">
        <f t="shared" si="22"/>
        <v>0</v>
      </c>
      <c r="CI14" s="5">
        <f t="shared" ref="CI14:CI77" si="50">I14-CE14</f>
        <v>-413116</v>
      </c>
    </row>
    <row r="15" spans="1:87" x14ac:dyDescent="0.2">
      <c r="A15" s="22"/>
      <c r="B15" s="22"/>
      <c r="C15" s="28"/>
      <c r="D15" s="285"/>
      <c r="E15" s="22">
        <v>185</v>
      </c>
      <c r="F15" s="285">
        <v>414</v>
      </c>
      <c r="G15" s="286"/>
      <c r="H15" s="28" t="s">
        <v>530</v>
      </c>
      <c r="I15" s="27">
        <v>1100000</v>
      </c>
      <c r="J15" s="204">
        <f t="shared" si="0"/>
        <v>220000</v>
      </c>
      <c r="K15" s="204">
        <v>430000</v>
      </c>
      <c r="L15" s="204">
        <f t="shared" ref="L15:L38" si="51">+J15-K15</f>
        <v>-210000</v>
      </c>
      <c r="M15" s="205"/>
      <c r="N15" s="204">
        <f t="shared" si="1"/>
        <v>430000</v>
      </c>
      <c r="O15" s="214">
        <f t="shared" si="2"/>
        <v>110000</v>
      </c>
      <c r="P15" s="214">
        <f t="shared" si="23"/>
        <v>540000</v>
      </c>
      <c r="Q15" s="214">
        <f t="shared" si="2"/>
        <v>43000</v>
      </c>
      <c r="R15" s="214">
        <f t="shared" ref="R15:R38" si="52">+P15-Q15</f>
        <v>497000</v>
      </c>
      <c r="S15" s="213"/>
      <c r="T15" s="214">
        <f t="shared" si="24"/>
        <v>43000</v>
      </c>
      <c r="U15" s="223">
        <f t="shared" si="3"/>
        <v>77000.000000000015</v>
      </c>
      <c r="V15" s="223">
        <f t="shared" si="25"/>
        <v>120000.00000000001</v>
      </c>
      <c r="W15" s="223">
        <f t="shared" si="3"/>
        <v>77000.000000000015</v>
      </c>
      <c r="X15" s="223">
        <f t="shared" si="26"/>
        <v>43000</v>
      </c>
      <c r="Y15" s="222"/>
      <c r="Z15" s="223">
        <f t="shared" si="27"/>
        <v>77000.000000000015</v>
      </c>
      <c r="AA15" s="232">
        <f t="shared" si="4"/>
        <v>77000.000000000015</v>
      </c>
      <c r="AB15" s="232">
        <f t="shared" si="28"/>
        <v>154000.00000000003</v>
      </c>
      <c r="AC15" s="232">
        <f t="shared" si="4"/>
        <v>77000.000000000015</v>
      </c>
      <c r="AD15" s="232">
        <f t="shared" si="29"/>
        <v>77000.000000000015</v>
      </c>
      <c r="AE15" s="231"/>
      <c r="AF15" s="232">
        <f t="shared" si="30"/>
        <v>77000.000000000015</v>
      </c>
      <c r="AG15" s="250">
        <f t="shared" si="5"/>
        <v>77000.000000000015</v>
      </c>
      <c r="AH15" s="250">
        <f t="shared" si="31"/>
        <v>154000.00000000003</v>
      </c>
      <c r="AI15" s="250">
        <f t="shared" si="5"/>
        <v>77000.000000000015</v>
      </c>
      <c r="AJ15" s="250">
        <f t="shared" si="32"/>
        <v>77000.000000000015</v>
      </c>
      <c r="AK15" s="249"/>
      <c r="AL15" s="250">
        <f t="shared" si="33"/>
        <v>77000.000000000015</v>
      </c>
      <c r="AM15" s="204">
        <f t="shared" si="6"/>
        <v>77000.000000000015</v>
      </c>
      <c r="AN15" s="204">
        <f t="shared" si="34"/>
        <v>154000.00000000003</v>
      </c>
      <c r="AO15" s="204">
        <v>46384</v>
      </c>
      <c r="AP15" s="204">
        <f t="shared" si="7"/>
        <v>107616.00000000003</v>
      </c>
      <c r="AQ15" s="205"/>
      <c r="AR15" s="204">
        <f t="shared" si="35"/>
        <v>46384</v>
      </c>
      <c r="AS15" s="259">
        <f t="shared" si="8"/>
        <v>77000.000000000015</v>
      </c>
      <c r="AT15" s="259">
        <f t="shared" si="36"/>
        <v>123384.00000000001</v>
      </c>
      <c r="AU15" s="259"/>
      <c r="AV15" s="259">
        <f t="shared" si="37"/>
        <v>123384.00000000001</v>
      </c>
      <c r="AW15" s="258"/>
      <c r="AX15" s="259">
        <f t="shared" si="38"/>
        <v>0</v>
      </c>
      <c r="AY15" s="268">
        <f t="shared" si="9"/>
        <v>77000.000000000015</v>
      </c>
      <c r="AZ15" s="268">
        <f t="shared" si="39"/>
        <v>77000.000000000015</v>
      </c>
      <c r="BA15" s="268"/>
      <c r="BB15" s="268">
        <f t="shared" si="10"/>
        <v>77000.000000000015</v>
      </c>
      <c r="BC15" s="267"/>
      <c r="BD15" s="268">
        <f t="shared" si="11"/>
        <v>0</v>
      </c>
      <c r="BE15" s="204">
        <f t="shared" si="12"/>
        <v>77000.000000000015</v>
      </c>
      <c r="BF15" s="204">
        <f t="shared" si="13"/>
        <v>77000.000000000015</v>
      </c>
      <c r="BG15" s="204">
        <f t="shared" si="12"/>
        <v>77000.000000000015</v>
      </c>
      <c r="BH15" s="204">
        <f t="shared" si="14"/>
        <v>0</v>
      </c>
      <c r="BI15" s="205"/>
      <c r="BJ15" s="204">
        <f t="shared" si="15"/>
        <v>77000.000000000015</v>
      </c>
      <c r="BK15" s="241">
        <f t="shared" si="16"/>
        <v>77000.000000000015</v>
      </c>
      <c r="BL15" s="241">
        <f t="shared" si="40"/>
        <v>154000.00000000003</v>
      </c>
      <c r="BM15" s="241"/>
      <c r="BN15" s="241">
        <f t="shared" si="41"/>
        <v>154000.00000000003</v>
      </c>
      <c r="BO15" s="240"/>
      <c r="BP15" s="241">
        <f t="shared" si="17"/>
        <v>77000.000000000015</v>
      </c>
      <c r="BQ15" s="223">
        <f t="shared" si="18"/>
        <v>77000.000000000015</v>
      </c>
      <c r="BR15" s="223">
        <f t="shared" si="42"/>
        <v>77000.000000000015</v>
      </c>
      <c r="BS15" s="223"/>
      <c r="BT15" s="223">
        <f t="shared" si="43"/>
        <v>77000.000000000015</v>
      </c>
      <c r="BU15" s="222"/>
      <c r="BV15" s="223">
        <f t="shared" si="44"/>
        <v>0</v>
      </c>
      <c r="BW15" s="268">
        <f t="shared" si="19"/>
        <v>77000.000000000015</v>
      </c>
      <c r="BX15" s="268">
        <f t="shared" si="45"/>
        <v>77000.000000000015</v>
      </c>
      <c r="BY15" s="268">
        <f t="shared" si="19"/>
        <v>77000.000000000015</v>
      </c>
      <c r="BZ15" s="268">
        <f t="shared" si="46"/>
        <v>0</v>
      </c>
      <c r="CA15" s="267"/>
      <c r="CB15" s="268">
        <f t="shared" si="47"/>
        <v>77000.000000000015</v>
      </c>
      <c r="CC15" s="241">
        <f t="shared" si="20"/>
        <v>1100000</v>
      </c>
      <c r="CD15" s="214">
        <f t="shared" si="48"/>
        <v>1100000</v>
      </c>
      <c r="CE15" s="241">
        <f t="shared" si="21"/>
        <v>904384</v>
      </c>
      <c r="CF15" s="240"/>
      <c r="CG15" s="241">
        <f t="shared" si="49"/>
        <v>904384</v>
      </c>
      <c r="CH15" s="5">
        <f t="shared" si="22"/>
        <v>0</v>
      </c>
      <c r="CI15" s="5">
        <f t="shared" si="50"/>
        <v>195616</v>
      </c>
    </row>
    <row r="16" spans="1:87" x14ac:dyDescent="0.2">
      <c r="A16" s="22"/>
      <c r="B16" s="22"/>
      <c r="C16" s="28"/>
      <c r="D16" s="285"/>
      <c r="E16" s="22">
        <v>186</v>
      </c>
      <c r="F16" s="285">
        <v>415</v>
      </c>
      <c r="G16" s="286"/>
      <c r="H16" s="28" t="s">
        <v>107</v>
      </c>
      <c r="I16" s="27">
        <v>1800000</v>
      </c>
      <c r="J16" s="204">
        <f t="shared" si="0"/>
        <v>360000</v>
      </c>
      <c r="K16" s="204">
        <v>160000</v>
      </c>
      <c r="L16" s="204">
        <f t="shared" si="51"/>
        <v>200000</v>
      </c>
      <c r="M16" s="205"/>
      <c r="N16" s="204">
        <f t="shared" si="1"/>
        <v>160000</v>
      </c>
      <c r="O16" s="214">
        <f t="shared" si="2"/>
        <v>180000</v>
      </c>
      <c r="P16" s="214">
        <f t="shared" si="23"/>
        <v>340000</v>
      </c>
      <c r="Q16" s="214">
        <v>150000</v>
      </c>
      <c r="R16" s="214">
        <f t="shared" si="52"/>
        <v>190000</v>
      </c>
      <c r="S16" s="213"/>
      <c r="T16" s="214">
        <f t="shared" si="24"/>
        <v>150000</v>
      </c>
      <c r="U16" s="223">
        <f t="shared" si="3"/>
        <v>126000.00000000001</v>
      </c>
      <c r="V16" s="223">
        <f t="shared" si="25"/>
        <v>276000</v>
      </c>
      <c r="W16" s="223">
        <v>150000</v>
      </c>
      <c r="X16" s="223">
        <f t="shared" si="26"/>
        <v>126000</v>
      </c>
      <c r="Y16" s="222"/>
      <c r="Z16" s="223">
        <f t="shared" si="27"/>
        <v>150000</v>
      </c>
      <c r="AA16" s="232">
        <f t="shared" si="4"/>
        <v>126000.00000000001</v>
      </c>
      <c r="AB16" s="232">
        <f t="shared" si="28"/>
        <v>276000</v>
      </c>
      <c r="AC16" s="232">
        <v>150000</v>
      </c>
      <c r="AD16" s="232">
        <f t="shared" si="29"/>
        <v>126000</v>
      </c>
      <c r="AE16" s="231"/>
      <c r="AF16" s="232">
        <f t="shared" si="30"/>
        <v>150000</v>
      </c>
      <c r="AG16" s="250">
        <f t="shared" si="5"/>
        <v>126000.00000000001</v>
      </c>
      <c r="AH16" s="250">
        <f t="shared" si="31"/>
        <v>276000</v>
      </c>
      <c r="AI16" s="250">
        <v>150000</v>
      </c>
      <c r="AJ16" s="250">
        <f t="shared" si="32"/>
        <v>126000</v>
      </c>
      <c r="AK16" s="249"/>
      <c r="AL16" s="250">
        <f t="shared" si="33"/>
        <v>150000</v>
      </c>
      <c r="AM16" s="204">
        <f t="shared" si="6"/>
        <v>126000.00000000001</v>
      </c>
      <c r="AN16" s="204">
        <f t="shared" si="34"/>
        <v>276000</v>
      </c>
      <c r="AO16" s="204">
        <v>150000</v>
      </c>
      <c r="AP16" s="204">
        <f t="shared" si="7"/>
        <v>126000</v>
      </c>
      <c r="AQ16" s="205"/>
      <c r="AR16" s="204">
        <f t="shared" si="35"/>
        <v>150000</v>
      </c>
      <c r="AS16" s="259">
        <f t="shared" si="8"/>
        <v>126000.00000000001</v>
      </c>
      <c r="AT16" s="259">
        <f t="shared" si="36"/>
        <v>276000</v>
      </c>
      <c r="AU16" s="259">
        <v>150000</v>
      </c>
      <c r="AV16" s="259">
        <f t="shared" si="37"/>
        <v>126000</v>
      </c>
      <c r="AW16" s="258"/>
      <c r="AX16" s="259">
        <f t="shared" si="38"/>
        <v>150000</v>
      </c>
      <c r="AY16" s="268">
        <f t="shared" si="9"/>
        <v>126000.00000000001</v>
      </c>
      <c r="AZ16" s="268">
        <f t="shared" si="39"/>
        <v>276000</v>
      </c>
      <c r="BA16" s="268">
        <v>150000</v>
      </c>
      <c r="BB16" s="268">
        <f t="shared" si="10"/>
        <v>126000</v>
      </c>
      <c r="BC16" s="267"/>
      <c r="BD16" s="268">
        <f t="shared" si="11"/>
        <v>150000</v>
      </c>
      <c r="BE16" s="204">
        <f t="shared" si="12"/>
        <v>126000.00000000001</v>
      </c>
      <c r="BF16" s="204">
        <f t="shared" si="13"/>
        <v>276000</v>
      </c>
      <c r="BG16" s="204">
        <v>150000</v>
      </c>
      <c r="BH16" s="204">
        <f t="shared" si="14"/>
        <v>126000</v>
      </c>
      <c r="BI16" s="205"/>
      <c r="BJ16" s="204">
        <f t="shared" si="15"/>
        <v>126000.00000000001</v>
      </c>
      <c r="BK16" s="241">
        <f t="shared" si="16"/>
        <v>126000.00000000001</v>
      </c>
      <c r="BL16" s="241">
        <f t="shared" si="40"/>
        <v>276000</v>
      </c>
      <c r="BM16" s="241">
        <v>150000</v>
      </c>
      <c r="BN16" s="241">
        <f t="shared" si="41"/>
        <v>126000</v>
      </c>
      <c r="BO16" s="240"/>
      <c r="BP16" s="241">
        <f t="shared" si="17"/>
        <v>126000.00000000001</v>
      </c>
      <c r="BQ16" s="223">
        <f t="shared" si="18"/>
        <v>126000.00000000001</v>
      </c>
      <c r="BR16" s="223">
        <f t="shared" si="42"/>
        <v>276000</v>
      </c>
      <c r="BS16" s="223">
        <v>150000</v>
      </c>
      <c r="BT16" s="223">
        <f t="shared" si="43"/>
        <v>126000</v>
      </c>
      <c r="BU16" s="222"/>
      <c r="BV16" s="223">
        <f t="shared" si="44"/>
        <v>150000</v>
      </c>
      <c r="BW16" s="268">
        <f t="shared" si="19"/>
        <v>126000.00000000001</v>
      </c>
      <c r="BX16" s="268">
        <f t="shared" si="45"/>
        <v>276000</v>
      </c>
      <c r="BY16" s="268">
        <v>140000</v>
      </c>
      <c r="BZ16" s="268">
        <f t="shared" si="46"/>
        <v>136000</v>
      </c>
      <c r="CA16" s="267"/>
      <c r="CB16" s="268">
        <f t="shared" si="47"/>
        <v>140000</v>
      </c>
      <c r="CC16" s="241">
        <f t="shared" si="20"/>
        <v>1800000</v>
      </c>
      <c r="CD16" s="214">
        <f t="shared" si="48"/>
        <v>1800000</v>
      </c>
      <c r="CE16" s="241">
        <f t="shared" si="21"/>
        <v>1800000</v>
      </c>
      <c r="CF16" s="240"/>
      <c r="CG16" s="241">
        <f t="shared" si="49"/>
        <v>1800000</v>
      </c>
      <c r="CH16" s="5">
        <f t="shared" si="22"/>
        <v>0</v>
      </c>
      <c r="CI16" s="5">
        <f t="shared" si="50"/>
        <v>0</v>
      </c>
    </row>
    <row r="17" spans="1:88" x14ac:dyDescent="0.2">
      <c r="A17" s="22"/>
      <c r="B17" s="22"/>
      <c r="C17" s="28"/>
      <c r="D17" s="285"/>
      <c r="E17" s="22">
        <v>187</v>
      </c>
      <c r="F17" s="285">
        <v>416</v>
      </c>
      <c r="G17" s="286"/>
      <c r="H17" s="28" t="s">
        <v>30</v>
      </c>
      <c r="I17" s="27">
        <v>700000</v>
      </c>
      <c r="J17" s="204">
        <f t="shared" si="0"/>
        <v>140000</v>
      </c>
      <c r="K17" s="204">
        <v>27253</v>
      </c>
      <c r="L17" s="204">
        <f t="shared" si="51"/>
        <v>112747</v>
      </c>
      <c r="M17" s="205"/>
      <c r="N17" s="204">
        <f t="shared" si="1"/>
        <v>27253</v>
      </c>
      <c r="O17" s="214">
        <f t="shared" si="2"/>
        <v>70000</v>
      </c>
      <c r="P17" s="214">
        <f t="shared" si="23"/>
        <v>97253</v>
      </c>
      <c r="Q17" s="214"/>
      <c r="R17" s="214">
        <f t="shared" si="52"/>
        <v>97253</v>
      </c>
      <c r="S17" s="213"/>
      <c r="T17" s="214">
        <f t="shared" si="24"/>
        <v>0</v>
      </c>
      <c r="U17" s="223">
        <f t="shared" si="3"/>
        <v>49000.000000000007</v>
      </c>
      <c r="V17" s="223">
        <f t="shared" si="25"/>
        <v>49000.000000000007</v>
      </c>
      <c r="W17" s="223">
        <f t="shared" si="3"/>
        <v>49000.000000000007</v>
      </c>
      <c r="X17" s="223">
        <f t="shared" si="26"/>
        <v>0</v>
      </c>
      <c r="Y17" s="222"/>
      <c r="Z17" s="223">
        <f t="shared" si="27"/>
        <v>49000.000000000007</v>
      </c>
      <c r="AA17" s="232">
        <f t="shared" si="4"/>
        <v>49000.000000000007</v>
      </c>
      <c r="AB17" s="232">
        <f t="shared" si="28"/>
        <v>98000.000000000015</v>
      </c>
      <c r="AC17" s="232">
        <f t="shared" si="4"/>
        <v>49000.000000000007</v>
      </c>
      <c r="AD17" s="232">
        <f t="shared" si="29"/>
        <v>49000.000000000007</v>
      </c>
      <c r="AE17" s="231"/>
      <c r="AF17" s="232">
        <f t="shared" si="30"/>
        <v>49000.000000000007</v>
      </c>
      <c r="AG17" s="250">
        <f t="shared" si="5"/>
        <v>49000.000000000007</v>
      </c>
      <c r="AH17" s="250">
        <f t="shared" si="31"/>
        <v>98000.000000000015</v>
      </c>
      <c r="AI17" s="250">
        <f t="shared" si="5"/>
        <v>49000.000000000007</v>
      </c>
      <c r="AJ17" s="250">
        <f t="shared" si="32"/>
        <v>49000.000000000007</v>
      </c>
      <c r="AK17" s="249"/>
      <c r="AL17" s="250">
        <f t="shared" si="33"/>
        <v>49000.000000000007</v>
      </c>
      <c r="AM17" s="204">
        <f t="shared" si="6"/>
        <v>49000.000000000007</v>
      </c>
      <c r="AN17" s="204">
        <f t="shared" si="34"/>
        <v>98000.000000000015</v>
      </c>
      <c r="AO17" s="204">
        <f t="shared" si="6"/>
        <v>49000.000000000007</v>
      </c>
      <c r="AP17" s="204">
        <f t="shared" si="7"/>
        <v>49000.000000000007</v>
      </c>
      <c r="AQ17" s="205"/>
      <c r="AR17" s="204">
        <f t="shared" si="35"/>
        <v>49000.000000000007</v>
      </c>
      <c r="AS17" s="259">
        <f t="shared" si="8"/>
        <v>49000.000000000007</v>
      </c>
      <c r="AT17" s="259">
        <f t="shared" si="36"/>
        <v>98000.000000000015</v>
      </c>
      <c r="AU17" s="259">
        <f t="shared" si="8"/>
        <v>49000.000000000007</v>
      </c>
      <c r="AV17" s="259">
        <f t="shared" si="37"/>
        <v>49000.000000000007</v>
      </c>
      <c r="AW17" s="258"/>
      <c r="AX17" s="259">
        <f t="shared" si="38"/>
        <v>49000.000000000007</v>
      </c>
      <c r="AY17" s="268">
        <f t="shared" si="9"/>
        <v>49000.000000000007</v>
      </c>
      <c r="AZ17" s="268">
        <f t="shared" si="39"/>
        <v>98000.000000000015</v>
      </c>
      <c r="BA17" s="268">
        <f t="shared" si="9"/>
        <v>49000.000000000007</v>
      </c>
      <c r="BB17" s="268">
        <f t="shared" si="10"/>
        <v>49000.000000000007</v>
      </c>
      <c r="BC17" s="267"/>
      <c r="BD17" s="268">
        <f t="shared" si="11"/>
        <v>49000.000000000007</v>
      </c>
      <c r="BE17" s="204">
        <f t="shared" si="12"/>
        <v>49000.000000000007</v>
      </c>
      <c r="BF17" s="204">
        <f t="shared" si="13"/>
        <v>98000.000000000015</v>
      </c>
      <c r="BG17" s="204">
        <f t="shared" si="12"/>
        <v>49000.000000000007</v>
      </c>
      <c r="BH17" s="204">
        <f t="shared" si="14"/>
        <v>49000.000000000007</v>
      </c>
      <c r="BI17" s="205"/>
      <c r="BJ17" s="204">
        <f t="shared" si="15"/>
        <v>49000.000000000007</v>
      </c>
      <c r="BK17" s="241">
        <f t="shared" si="16"/>
        <v>49000.000000000007</v>
      </c>
      <c r="BL17" s="241">
        <f t="shared" si="40"/>
        <v>98000.000000000015</v>
      </c>
      <c r="BM17" s="241">
        <f t="shared" si="16"/>
        <v>49000.000000000007</v>
      </c>
      <c r="BN17" s="241">
        <f t="shared" si="41"/>
        <v>49000.000000000007</v>
      </c>
      <c r="BO17" s="240"/>
      <c r="BP17" s="241">
        <f t="shared" si="17"/>
        <v>49000.000000000007</v>
      </c>
      <c r="BQ17" s="223">
        <f t="shared" si="18"/>
        <v>49000.000000000007</v>
      </c>
      <c r="BR17" s="223">
        <f t="shared" si="42"/>
        <v>98000.000000000015</v>
      </c>
      <c r="BS17" s="223">
        <v>46947</v>
      </c>
      <c r="BT17" s="223">
        <f t="shared" si="43"/>
        <v>51053.000000000015</v>
      </c>
      <c r="BU17" s="222"/>
      <c r="BV17" s="223">
        <f t="shared" si="44"/>
        <v>46947</v>
      </c>
      <c r="BW17" s="268">
        <f t="shared" si="19"/>
        <v>49000.000000000007</v>
      </c>
      <c r="BX17" s="268">
        <f t="shared" si="45"/>
        <v>95947</v>
      </c>
      <c r="BY17" s="268">
        <v>240085</v>
      </c>
      <c r="BZ17" s="268">
        <f t="shared" si="46"/>
        <v>-144138</v>
      </c>
      <c r="CA17" s="267"/>
      <c r="CB17" s="268">
        <f t="shared" si="47"/>
        <v>240085</v>
      </c>
      <c r="CC17" s="241">
        <f t="shared" si="20"/>
        <v>700000</v>
      </c>
      <c r="CD17" s="214">
        <f t="shared" si="48"/>
        <v>700000</v>
      </c>
      <c r="CE17" s="241">
        <f t="shared" si="21"/>
        <v>706285</v>
      </c>
      <c r="CF17" s="240"/>
      <c r="CG17" s="241">
        <f t="shared" si="49"/>
        <v>706285</v>
      </c>
      <c r="CH17" s="5">
        <f t="shared" si="22"/>
        <v>0</v>
      </c>
      <c r="CI17" s="5">
        <f t="shared" si="50"/>
        <v>-6285</v>
      </c>
      <c r="CJ17" s="572"/>
    </row>
    <row r="18" spans="1:88" x14ac:dyDescent="0.2">
      <c r="A18" s="22"/>
      <c r="B18" s="22"/>
      <c r="C18" s="28"/>
      <c r="D18" s="285"/>
      <c r="E18" s="22">
        <v>188</v>
      </c>
      <c r="F18" s="285">
        <v>421</v>
      </c>
      <c r="G18" s="286"/>
      <c r="H18" s="28" t="s">
        <v>31</v>
      </c>
      <c r="I18" s="27">
        <v>23300000</v>
      </c>
      <c r="J18" s="204">
        <f t="shared" si="0"/>
        <v>4660000</v>
      </c>
      <c r="K18" s="204">
        <v>750377</v>
      </c>
      <c r="L18" s="204">
        <f t="shared" si="51"/>
        <v>3909623</v>
      </c>
      <c r="M18" s="205"/>
      <c r="N18" s="204">
        <f t="shared" si="1"/>
        <v>750377</v>
      </c>
      <c r="O18" s="214">
        <f t="shared" si="2"/>
        <v>2330000</v>
      </c>
      <c r="P18" s="214">
        <f t="shared" si="23"/>
        <v>3080377</v>
      </c>
      <c r="Q18" s="214">
        <v>1760932</v>
      </c>
      <c r="R18" s="214">
        <f t="shared" si="52"/>
        <v>1319445</v>
      </c>
      <c r="S18" s="213"/>
      <c r="T18" s="214">
        <f t="shared" si="24"/>
        <v>1760932</v>
      </c>
      <c r="U18" s="223">
        <f t="shared" si="3"/>
        <v>1631000.0000000002</v>
      </c>
      <c r="V18" s="223">
        <f t="shared" si="25"/>
        <v>3391932</v>
      </c>
      <c r="W18" s="223">
        <v>1736273</v>
      </c>
      <c r="X18" s="223">
        <f t="shared" si="26"/>
        <v>1655659</v>
      </c>
      <c r="Y18" s="222"/>
      <c r="Z18" s="223">
        <f t="shared" si="27"/>
        <v>1736273</v>
      </c>
      <c r="AA18" s="232">
        <f t="shared" si="4"/>
        <v>1631000.0000000002</v>
      </c>
      <c r="AB18" s="232">
        <f t="shared" si="28"/>
        <v>3367273</v>
      </c>
      <c r="AC18" s="232">
        <f t="shared" si="4"/>
        <v>1631000.0000000002</v>
      </c>
      <c r="AD18" s="232">
        <f t="shared" si="29"/>
        <v>1736272.9999999998</v>
      </c>
      <c r="AE18" s="231"/>
      <c r="AF18" s="232">
        <f t="shared" si="30"/>
        <v>1631000.0000000002</v>
      </c>
      <c r="AG18" s="250">
        <f t="shared" si="5"/>
        <v>1631000.0000000002</v>
      </c>
      <c r="AH18" s="250">
        <f t="shared" si="31"/>
        <v>3262000.0000000005</v>
      </c>
      <c r="AI18" s="250">
        <f t="shared" si="5"/>
        <v>1631000.0000000002</v>
      </c>
      <c r="AJ18" s="250">
        <f t="shared" si="32"/>
        <v>1631000.0000000002</v>
      </c>
      <c r="AK18" s="249"/>
      <c r="AL18" s="250">
        <f t="shared" si="33"/>
        <v>1631000.0000000002</v>
      </c>
      <c r="AM18" s="204">
        <f t="shared" si="6"/>
        <v>1631000.0000000002</v>
      </c>
      <c r="AN18" s="204">
        <f t="shared" si="34"/>
        <v>3262000.0000000005</v>
      </c>
      <c r="AO18" s="204">
        <f t="shared" si="6"/>
        <v>1631000.0000000002</v>
      </c>
      <c r="AP18" s="204">
        <f t="shared" si="7"/>
        <v>1631000.0000000002</v>
      </c>
      <c r="AQ18" s="205"/>
      <c r="AR18" s="204">
        <f t="shared" si="35"/>
        <v>1631000.0000000002</v>
      </c>
      <c r="AS18" s="259">
        <f t="shared" si="8"/>
        <v>1631000.0000000002</v>
      </c>
      <c r="AT18" s="259">
        <f t="shared" si="36"/>
        <v>3262000.0000000005</v>
      </c>
      <c r="AU18" s="259">
        <f t="shared" si="8"/>
        <v>1631000.0000000002</v>
      </c>
      <c r="AV18" s="259">
        <f t="shared" si="37"/>
        <v>1631000.0000000002</v>
      </c>
      <c r="AW18" s="258"/>
      <c r="AX18" s="259">
        <f t="shared" si="38"/>
        <v>1631000.0000000002</v>
      </c>
      <c r="AY18" s="268">
        <f t="shared" si="9"/>
        <v>1631000.0000000002</v>
      </c>
      <c r="AZ18" s="268">
        <f t="shared" si="39"/>
        <v>3262000.0000000005</v>
      </c>
      <c r="BA18" s="268">
        <f t="shared" si="9"/>
        <v>1631000.0000000002</v>
      </c>
      <c r="BB18" s="268">
        <f t="shared" si="10"/>
        <v>1631000.0000000002</v>
      </c>
      <c r="BC18" s="267"/>
      <c r="BD18" s="268">
        <f t="shared" si="11"/>
        <v>1631000.0000000002</v>
      </c>
      <c r="BE18" s="204">
        <f t="shared" si="12"/>
        <v>1631000.0000000002</v>
      </c>
      <c r="BF18" s="204">
        <f t="shared" si="13"/>
        <v>3262000.0000000005</v>
      </c>
      <c r="BG18" s="204">
        <f t="shared" si="12"/>
        <v>1631000.0000000002</v>
      </c>
      <c r="BH18" s="204">
        <f t="shared" si="14"/>
        <v>1631000.0000000002</v>
      </c>
      <c r="BI18" s="205"/>
      <c r="BJ18" s="204">
        <f t="shared" si="15"/>
        <v>1631000.0000000002</v>
      </c>
      <c r="BK18" s="241">
        <f t="shared" si="16"/>
        <v>1631000.0000000002</v>
      </c>
      <c r="BL18" s="241">
        <f t="shared" si="40"/>
        <v>3262000.0000000005</v>
      </c>
      <c r="BM18" s="241">
        <f t="shared" si="16"/>
        <v>1631000.0000000002</v>
      </c>
      <c r="BN18" s="241">
        <f t="shared" si="41"/>
        <v>1631000.0000000002</v>
      </c>
      <c r="BO18" s="240"/>
      <c r="BP18" s="241">
        <f t="shared" si="17"/>
        <v>1631000.0000000002</v>
      </c>
      <c r="BQ18" s="223">
        <f t="shared" si="18"/>
        <v>1631000.0000000002</v>
      </c>
      <c r="BR18" s="223">
        <f t="shared" si="42"/>
        <v>3262000.0000000005</v>
      </c>
      <c r="BS18" s="223">
        <f t="shared" si="18"/>
        <v>1631000.0000000002</v>
      </c>
      <c r="BT18" s="223">
        <f t="shared" si="43"/>
        <v>1631000.0000000002</v>
      </c>
      <c r="BU18" s="222"/>
      <c r="BV18" s="223">
        <f t="shared" si="44"/>
        <v>1631000.0000000002</v>
      </c>
      <c r="BW18" s="268">
        <f t="shared" si="19"/>
        <v>1631000.0000000002</v>
      </c>
      <c r="BX18" s="268">
        <f t="shared" si="45"/>
        <v>3262000.0000000005</v>
      </c>
      <c r="BY18" s="268">
        <v>6299002</v>
      </c>
      <c r="BZ18" s="268">
        <f t="shared" si="46"/>
        <v>-3037001.9999999995</v>
      </c>
      <c r="CA18" s="267"/>
      <c r="CB18" s="268">
        <f t="shared" si="47"/>
        <v>6299002</v>
      </c>
      <c r="CC18" s="241">
        <f t="shared" si="20"/>
        <v>23300000</v>
      </c>
      <c r="CD18" s="214">
        <f t="shared" si="48"/>
        <v>23300000</v>
      </c>
      <c r="CE18" s="241">
        <f t="shared" si="21"/>
        <v>23594584</v>
      </c>
      <c r="CF18" s="240"/>
      <c r="CG18" s="241">
        <f t="shared" si="49"/>
        <v>23594584</v>
      </c>
      <c r="CH18" s="5">
        <f t="shared" si="22"/>
        <v>0</v>
      </c>
      <c r="CI18" s="5">
        <f t="shared" si="50"/>
        <v>-294584</v>
      </c>
      <c r="CJ18" s="572"/>
    </row>
    <row r="19" spans="1:88" x14ac:dyDescent="0.2">
      <c r="A19" s="22"/>
      <c r="B19" s="22"/>
      <c r="C19" s="28"/>
      <c r="D19" s="285"/>
      <c r="E19" s="22">
        <v>189</v>
      </c>
      <c r="F19" s="285">
        <v>422</v>
      </c>
      <c r="G19" s="286"/>
      <c r="H19" s="28" t="s">
        <v>32</v>
      </c>
      <c r="I19" s="27">
        <v>850000</v>
      </c>
      <c r="J19" s="204">
        <f t="shared" si="0"/>
        <v>170000</v>
      </c>
      <c r="K19" s="204"/>
      <c r="L19" s="204">
        <f t="shared" si="51"/>
        <v>170000</v>
      </c>
      <c r="M19" s="205"/>
      <c r="N19" s="204">
        <f t="shared" si="1"/>
        <v>0</v>
      </c>
      <c r="O19" s="214">
        <f t="shared" si="2"/>
        <v>85000</v>
      </c>
      <c r="P19" s="214">
        <f t="shared" si="23"/>
        <v>85000</v>
      </c>
      <c r="Q19" s="214">
        <f t="shared" si="2"/>
        <v>0</v>
      </c>
      <c r="R19" s="214">
        <f t="shared" si="52"/>
        <v>85000</v>
      </c>
      <c r="S19" s="213"/>
      <c r="T19" s="214">
        <f t="shared" si="24"/>
        <v>0</v>
      </c>
      <c r="U19" s="223">
        <f t="shared" si="3"/>
        <v>59500.000000000007</v>
      </c>
      <c r="V19" s="223">
        <f t="shared" si="25"/>
        <v>59500.000000000007</v>
      </c>
      <c r="W19" s="223">
        <f t="shared" si="3"/>
        <v>59500.000000000007</v>
      </c>
      <c r="X19" s="223">
        <f t="shared" si="26"/>
        <v>0</v>
      </c>
      <c r="Y19" s="222"/>
      <c r="Z19" s="223">
        <f t="shared" si="27"/>
        <v>59500.000000000007</v>
      </c>
      <c r="AA19" s="232">
        <f t="shared" si="4"/>
        <v>59500.000000000007</v>
      </c>
      <c r="AB19" s="232">
        <f t="shared" si="28"/>
        <v>119000.00000000001</v>
      </c>
      <c r="AC19" s="232">
        <f t="shared" si="4"/>
        <v>59500.000000000007</v>
      </c>
      <c r="AD19" s="232">
        <f t="shared" si="29"/>
        <v>59500.000000000007</v>
      </c>
      <c r="AE19" s="231"/>
      <c r="AF19" s="232">
        <f t="shared" si="30"/>
        <v>59500.000000000007</v>
      </c>
      <c r="AG19" s="250">
        <f t="shared" si="5"/>
        <v>59500.000000000007</v>
      </c>
      <c r="AH19" s="250">
        <f t="shared" si="31"/>
        <v>119000.00000000001</v>
      </c>
      <c r="AI19" s="250">
        <f t="shared" si="5"/>
        <v>59500.000000000007</v>
      </c>
      <c r="AJ19" s="250">
        <f t="shared" si="32"/>
        <v>59500.000000000007</v>
      </c>
      <c r="AK19" s="249"/>
      <c r="AL19" s="250">
        <f t="shared" si="33"/>
        <v>59500.000000000007</v>
      </c>
      <c r="AM19" s="204">
        <f t="shared" si="6"/>
        <v>59500.000000000007</v>
      </c>
      <c r="AN19" s="204">
        <f t="shared" si="34"/>
        <v>119000.00000000001</v>
      </c>
      <c r="AO19" s="204">
        <f t="shared" si="6"/>
        <v>59500.000000000007</v>
      </c>
      <c r="AP19" s="204">
        <f t="shared" si="7"/>
        <v>59500.000000000007</v>
      </c>
      <c r="AQ19" s="205"/>
      <c r="AR19" s="204">
        <f t="shared" si="35"/>
        <v>59500.000000000007</v>
      </c>
      <c r="AS19" s="259">
        <f t="shared" si="8"/>
        <v>59500.000000000007</v>
      </c>
      <c r="AT19" s="259">
        <f t="shared" si="36"/>
        <v>119000.00000000001</v>
      </c>
      <c r="AU19" s="259">
        <f t="shared" si="8"/>
        <v>59500.000000000007</v>
      </c>
      <c r="AV19" s="259">
        <f t="shared" si="37"/>
        <v>59500.000000000007</v>
      </c>
      <c r="AW19" s="258"/>
      <c r="AX19" s="259">
        <f t="shared" si="38"/>
        <v>59500.000000000007</v>
      </c>
      <c r="AY19" s="268">
        <f t="shared" si="9"/>
        <v>59500.000000000007</v>
      </c>
      <c r="AZ19" s="268">
        <f t="shared" si="39"/>
        <v>119000.00000000001</v>
      </c>
      <c r="BA19" s="268">
        <f t="shared" si="9"/>
        <v>59500.000000000007</v>
      </c>
      <c r="BB19" s="268">
        <f t="shared" si="10"/>
        <v>59500.000000000007</v>
      </c>
      <c r="BC19" s="267"/>
      <c r="BD19" s="268">
        <f t="shared" si="11"/>
        <v>59500.000000000007</v>
      </c>
      <c r="BE19" s="204">
        <f t="shared" si="12"/>
        <v>59500.000000000007</v>
      </c>
      <c r="BF19" s="204">
        <f t="shared" si="13"/>
        <v>119000.00000000001</v>
      </c>
      <c r="BG19" s="204">
        <f t="shared" si="12"/>
        <v>59500.000000000007</v>
      </c>
      <c r="BH19" s="204">
        <f t="shared" si="14"/>
        <v>59500.000000000007</v>
      </c>
      <c r="BI19" s="205"/>
      <c r="BJ19" s="204">
        <f t="shared" si="15"/>
        <v>59500.000000000007</v>
      </c>
      <c r="BK19" s="241">
        <f t="shared" si="16"/>
        <v>59500.000000000007</v>
      </c>
      <c r="BL19" s="241">
        <f t="shared" si="40"/>
        <v>119000.00000000001</v>
      </c>
      <c r="BM19" s="241">
        <f t="shared" si="16"/>
        <v>59500.000000000007</v>
      </c>
      <c r="BN19" s="241">
        <f t="shared" si="41"/>
        <v>59500.000000000007</v>
      </c>
      <c r="BO19" s="240"/>
      <c r="BP19" s="241">
        <f t="shared" si="17"/>
        <v>59500.000000000007</v>
      </c>
      <c r="BQ19" s="223">
        <f t="shared" si="18"/>
        <v>59500.000000000007</v>
      </c>
      <c r="BR19" s="223">
        <f t="shared" si="42"/>
        <v>119000.00000000001</v>
      </c>
      <c r="BS19" s="223">
        <f t="shared" si="18"/>
        <v>59500.000000000007</v>
      </c>
      <c r="BT19" s="223">
        <f t="shared" si="43"/>
        <v>59500.000000000007</v>
      </c>
      <c r="BU19" s="222"/>
      <c r="BV19" s="223">
        <f t="shared" si="44"/>
        <v>59500.000000000007</v>
      </c>
      <c r="BW19" s="268">
        <f t="shared" si="19"/>
        <v>59500.000000000007</v>
      </c>
      <c r="BX19" s="268">
        <f t="shared" si="45"/>
        <v>119000.00000000001</v>
      </c>
      <c r="BY19" s="268">
        <v>327125</v>
      </c>
      <c r="BZ19" s="268">
        <f t="shared" si="46"/>
        <v>-208125</v>
      </c>
      <c r="CA19" s="267"/>
      <c r="CB19" s="268">
        <f t="shared" si="47"/>
        <v>327125</v>
      </c>
      <c r="CC19" s="241">
        <f t="shared" si="20"/>
        <v>850000</v>
      </c>
      <c r="CD19" s="214">
        <f t="shared" si="48"/>
        <v>850000</v>
      </c>
      <c r="CE19" s="241">
        <f t="shared" si="21"/>
        <v>862625.00000000012</v>
      </c>
      <c r="CF19" s="240"/>
      <c r="CG19" s="241">
        <f t="shared" si="49"/>
        <v>862625.00000000012</v>
      </c>
      <c r="CH19" s="5">
        <f t="shared" si="22"/>
        <v>0</v>
      </c>
      <c r="CI19" s="5">
        <f t="shared" si="50"/>
        <v>-12625.000000000116</v>
      </c>
      <c r="CJ19" s="572"/>
    </row>
    <row r="20" spans="1:88" x14ac:dyDescent="0.2">
      <c r="A20" s="22"/>
      <c r="B20" s="22"/>
      <c r="C20" s="28"/>
      <c r="D20" s="285"/>
      <c r="E20" s="22">
        <v>190</v>
      </c>
      <c r="F20" s="285">
        <v>423</v>
      </c>
      <c r="G20" s="286"/>
      <c r="H20" s="28" t="s">
        <v>44</v>
      </c>
      <c r="I20" s="27">
        <f>35000000-2711000+1356000</f>
        <v>33645000</v>
      </c>
      <c r="J20" s="204">
        <f t="shared" si="0"/>
        <v>6729000</v>
      </c>
      <c r="K20" s="204">
        <v>3453565</v>
      </c>
      <c r="L20" s="204">
        <f t="shared" si="51"/>
        <v>3275435</v>
      </c>
      <c r="M20" s="205"/>
      <c r="N20" s="204">
        <f t="shared" si="1"/>
        <v>3453565</v>
      </c>
      <c r="O20" s="214">
        <f t="shared" si="2"/>
        <v>3364500</v>
      </c>
      <c r="P20" s="214">
        <f t="shared" si="23"/>
        <v>6818065</v>
      </c>
      <c r="Q20" s="214">
        <v>3001453</v>
      </c>
      <c r="R20" s="214">
        <f t="shared" si="52"/>
        <v>3816612</v>
      </c>
      <c r="S20" s="213"/>
      <c r="T20" s="214">
        <f t="shared" si="24"/>
        <v>3001453</v>
      </c>
      <c r="U20" s="223">
        <f t="shared" si="3"/>
        <v>2355150</v>
      </c>
      <c r="V20" s="223">
        <f t="shared" si="25"/>
        <v>5356603</v>
      </c>
      <c r="W20" s="223">
        <v>3001123</v>
      </c>
      <c r="X20" s="223">
        <f t="shared" si="26"/>
        <v>2355480</v>
      </c>
      <c r="Y20" s="222"/>
      <c r="Z20" s="223">
        <f t="shared" si="27"/>
        <v>3001123</v>
      </c>
      <c r="AA20" s="232">
        <f t="shared" si="4"/>
        <v>2355150</v>
      </c>
      <c r="AB20" s="232">
        <f t="shared" si="28"/>
        <v>5356273</v>
      </c>
      <c r="AC20" s="232">
        <f t="shared" si="4"/>
        <v>2355150</v>
      </c>
      <c r="AD20" s="232">
        <f t="shared" si="29"/>
        <v>3001123</v>
      </c>
      <c r="AE20" s="231"/>
      <c r="AF20" s="232">
        <f t="shared" si="30"/>
        <v>2355150</v>
      </c>
      <c r="AG20" s="250">
        <f t="shared" si="5"/>
        <v>2355150</v>
      </c>
      <c r="AH20" s="250">
        <f t="shared" si="31"/>
        <v>4710300</v>
      </c>
      <c r="AI20" s="250">
        <f t="shared" si="5"/>
        <v>2355150</v>
      </c>
      <c r="AJ20" s="250">
        <f t="shared" si="32"/>
        <v>2355150</v>
      </c>
      <c r="AK20" s="249"/>
      <c r="AL20" s="250">
        <f t="shared" si="33"/>
        <v>2355150</v>
      </c>
      <c r="AM20" s="204">
        <f t="shared" si="6"/>
        <v>2355150</v>
      </c>
      <c r="AN20" s="204">
        <f t="shared" si="34"/>
        <v>4710300</v>
      </c>
      <c r="AO20" s="204">
        <f t="shared" si="6"/>
        <v>2355150</v>
      </c>
      <c r="AP20" s="204">
        <f t="shared" si="7"/>
        <v>2355150</v>
      </c>
      <c r="AQ20" s="205"/>
      <c r="AR20" s="204">
        <f t="shared" si="35"/>
        <v>2355150</v>
      </c>
      <c r="AS20" s="259">
        <f t="shared" si="8"/>
        <v>2355150</v>
      </c>
      <c r="AT20" s="259">
        <f t="shared" si="36"/>
        <v>4710300</v>
      </c>
      <c r="AU20" s="259">
        <f t="shared" si="8"/>
        <v>2355150</v>
      </c>
      <c r="AV20" s="259">
        <f t="shared" si="37"/>
        <v>2355150</v>
      </c>
      <c r="AW20" s="258"/>
      <c r="AX20" s="259">
        <f t="shared" si="38"/>
        <v>2355150</v>
      </c>
      <c r="AY20" s="268">
        <f t="shared" si="9"/>
        <v>2355150</v>
      </c>
      <c r="AZ20" s="268">
        <f t="shared" si="39"/>
        <v>4710300</v>
      </c>
      <c r="BA20" s="268">
        <f t="shared" si="9"/>
        <v>2355150</v>
      </c>
      <c r="BB20" s="268">
        <f t="shared" si="10"/>
        <v>2355150</v>
      </c>
      <c r="BC20" s="267"/>
      <c r="BD20" s="268">
        <f t="shared" si="11"/>
        <v>2355150</v>
      </c>
      <c r="BE20" s="204">
        <f t="shared" si="12"/>
        <v>2355150</v>
      </c>
      <c r="BF20" s="204">
        <f t="shared" si="13"/>
        <v>4710300</v>
      </c>
      <c r="BG20" s="204">
        <f t="shared" si="12"/>
        <v>2355150</v>
      </c>
      <c r="BH20" s="204">
        <f t="shared" si="14"/>
        <v>2355150</v>
      </c>
      <c r="BI20" s="205"/>
      <c r="BJ20" s="204">
        <f t="shared" si="15"/>
        <v>2355150</v>
      </c>
      <c r="BK20" s="241">
        <f t="shared" si="16"/>
        <v>2355150</v>
      </c>
      <c r="BL20" s="241">
        <f t="shared" si="40"/>
        <v>4710300</v>
      </c>
      <c r="BM20" s="241">
        <f t="shared" si="16"/>
        <v>2355150</v>
      </c>
      <c r="BN20" s="241">
        <f t="shared" si="41"/>
        <v>2355150</v>
      </c>
      <c r="BO20" s="240"/>
      <c r="BP20" s="241">
        <f t="shared" si="17"/>
        <v>2355150</v>
      </c>
      <c r="BQ20" s="223">
        <f t="shared" si="18"/>
        <v>2355150</v>
      </c>
      <c r="BR20" s="223">
        <f t="shared" si="42"/>
        <v>4710300</v>
      </c>
      <c r="BS20" s="223">
        <f t="shared" si="18"/>
        <v>2355150</v>
      </c>
      <c r="BT20" s="223">
        <f t="shared" si="43"/>
        <v>2355150</v>
      </c>
      <c r="BU20" s="222"/>
      <c r="BV20" s="223">
        <f t="shared" si="44"/>
        <v>2355150</v>
      </c>
      <c r="BW20" s="268">
        <f t="shared" si="19"/>
        <v>2355150</v>
      </c>
      <c r="BX20" s="268">
        <f t="shared" si="45"/>
        <v>4710300</v>
      </c>
      <c r="BY20" s="268">
        <v>5773036</v>
      </c>
      <c r="BZ20" s="268">
        <f t="shared" si="46"/>
        <v>-1062736</v>
      </c>
      <c r="CA20" s="267"/>
      <c r="CB20" s="268">
        <f t="shared" si="47"/>
        <v>5773036</v>
      </c>
      <c r="CC20" s="241">
        <f t="shared" si="20"/>
        <v>33645000</v>
      </c>
      <c r="CD20" s="214">
        <f t="shared" si="48"/>
        <v>33645000</v>
      </c>
      <c r="CE20" s="241">
        <f t="shared" si="21"/>
        <v>34070377</v>
      </c>
      <c r="CF20" s="240"/>
      <c r="CG20" s="241">
        <f t="shared" si="49"/>
        <v>34070377</v>
      </c>
      <c r="CH20" s="5">
        <f t="shared" si="22"/>
        <v>0</v>
      </c>
      <c r="CI20" s="5">
        <f t="shared" si="50"/>
        <v>-425377</v>
      </c>
      <c r="CJ20" s="572"/>
    </row>
    <row r="21" spans="1:88" x14ac:dyDescent="0.2">
      <c r="A21" s="22"/>
      <c r="B21" s="22"/>
      <c r="C21" s="28"/>
      <c r="D21" s="285"/>
      <c r="E21" s="22">
        <v>191</v>
      </c>
      <c r="F21" s="285">
        <v>424</v>
      </c>
      <c r="G21" s="286"/>
      <c r="H21" s="28" t="s">
        <v>45</v>
      </c>
      <c r="I21" s="27">
        <f>6000000+2000000</f>
        <v>8000000</v>
      </c>
      <c r="J21" s="204">
        <f t="shared" si="0"/>
        <v>1600000</v>
      </c>
      <c r="K21" s="204">
        <v>300000</v>
      </c>
      <c r="L21" s="204">
        <f t="shared" si="51"/>
        <v>1300000</v>
      </c>
      <c r="M21" s="205"/>
      <c r="N21" s="204">
        <f t="shared" si="1"/>
        <v>300000</v>
      </c>
      <c r="O21" s="214">
        <f t="shared" si="2"/>
        <v>800000</v>
      </c>
      <c r="P21" s="214">
        <f t="shared" si="23"/>
        <v>1100000</v>
      </c>
      <c r="Q21" s="214">
        <v>990000</v>
      </c>
      <c r="R21" s="214">
        <f t="shared" si="52"/>
        <v>110000</v>
      </c>
      <c r="S21" s="213"/>
      <c r="T21" s="214">
        <f t="shared" si="24"/>
        <v>990000</v>
      </c>
      <c r="U21" s="223">
        <f t="shared" si="3"/>
        <v>560000</v>
      </c>
      <c r="V21" s="223">
        <f t="shared" si="25"/>
        <v>1550000</v>
      </c>
      <c r="W21" s="223">
        <v>990000</v>
      </c>
      <c r="X21" s="223">
        <f t="shared" si="26"/>
        <v>560000</v>
      </c>
      <c r="Y21" s="222"/>
      <c r="Z21" s="223">
        <f t="shared" si="27"/>
        <v>990000</v>
      </c>
      <c r="AA21" s="232">
        <f t="shared" si="4"/>
        <v>560000</v>
      </c>
      <c r="AB21" s="232">
        <f t="shared" si="28"/>
        <v>1550000</v>
      </c>
      <c r="AC21" s="232">
        <f t="shared" si="4"/>
        <v>560000</v>
      </c>
      <c r="AD21" s="232">
        <f t="shared" si="29"/>
        <v>990000</v>
      </c>
      <c r="AE21" s="231"/>
      <c r="AF21" s="232">
        <f t="shared" si="30"/>
        <v>560000</v>
      </c>
      <c r="AG21" s="250">
        <f t="shared" si="5"/>
        <v>560000</v>
      </c>
      <c r="AH21" s="250">
        <f t="shared" si="31"/>
        <v>1120000</v>
      </c>
      <c r="AI21" s="250">
        <f t="shared" si="5"/>
        <v>560000</v>
      </c>
      <c r="AJ21" s="250">
        <f t="shared" si="32"/>
        <v>560000</v>
      </c>
      <c r="AK21" s="249"/>
      <c r="AL21" s="250">
        <f t="shared" si="33"/>
        <v>560000</v>
      </c>
      <c r="AM21" s="204">
        <f t="shared" si="6"/>
        <v>560000</v>
      </c>
      <c r="AN21" s="204">
        <f t="shared" si="34"/>
        <v>1120000</v>
      </c>
      <c r="AO21" s="204">
        <f t="shared" si="6"/>
        <v>560000</v>
      </c>
      <c r="AP21" s="204">
        <f t="shared" si="7"/>
        <v>560000</v>
      </c>
      <c r="AQ21" s="205"/>
      <c r="AR21" s="204">
        <f t="shared" si="35"/>
        <v>560000</v>
      </c>
      <c r="AS21" s="259">
        <f t="shared" si="8"/>
        <v>560000</v>
      </c>
      <c r="AT21" s="259">
        <f t="shared" si="36"/>
        <v>1120000</v>
      </c>
      <c r="AU21" s="259">
        <f t="shared" si="8"/>
        <v>560000</v>
      </c>
      <c r="AV21" s="259">
        <f t="shared" si="37"/>
        <v>560000</v>
      </c>
      <c r="AW21" s="258"/>
      <c r="AX21" s="259">
        <f t="shared" si="38"/>
        <v>560000</v>
      </c>
      <c r="AY21" s="268">
        <f t="shared" si="9"/>
        <v>560000</v>
      </c>
      <c r="AZ21" s="268">
        <f t="shared" si="39"/>
        <v>1120000</v>
      </c>
      <c r="BA21" s="268">
        <f t="shared" si="9"/>
        <v>560000</v>
      </c>
      <c r="BB21" s="268">
        <f t="shared" si="10"/>
        <v>560000</v>
      </c>
      <c r="BC21" s="267"/>
      <c r="BD21" s="268">
        <f t="shared" si="11"/>
        <v>560000</v>
      </c>
      <c r="BE21" s="204">
        <f t="shared" si="12"/>
        <v>560000</v>
      </c>
      <c r="BF21" s="204">
        <f t="shared" si="13"/>
        <v>1120000</v>
      </c>
      <c r="BG21" s="204">
        <f t="shared" si="12"/>
        <v>560000</v>
      </c>
      <c r="BH21" s="204">
        <f t="shared" si="14"/>
        <v>560000</v>
      </c>
      <c r="BI21" s="205"/>
      <c r="BJ21" s="204">
        <f t="shared" si="15"/>
        <v>560000</v>
      </c>
      <c r="BK21" s="241">
        <f t="shared" si="16"/>
        <v>560000</v>
      </c>
      <c r="BL21" s="241">
        <f t="shared" si="40"/>
        <v>1120000</v>
      </c>
      <c r="BM21" s="241">
        <f t="shared" si="16"/>
        <v>560000</v>
      </c>
      <c r="BN21" s="241">
        <f t="shared" si="41"/>
        <v>560000</v>
      </c>
      <c r="BO21" s="240"/>
      <c r="BP21" s="241">
        <f t="shared" si="17"/>
        <v>560000</v>
      </c>
      <c r="BQ21" s="223">
        <f t="shared" si="18"/>
        <v>560000</v>
      </c>
      <c r="BR21" s="223">
        <f t="shared" si="42"/>
        <v>1120000</v>
      </c>
      <c r="BS21" s="223">
        <f t="shared" si="18"/>
        <v>560000</v>
      </c>
      <c r="BT21" s="223">
        <f t="shared" si="43"/>
        <v>560000</v>
      </c>
      <c r="BU21" s="222"/>
      <c r="BV21" s="223">
        <f t="shared" si="44"/>
        <v>560000</v>
      </c>
      <c r="BW21" s="268">
        <f t="shared" si="19"/>
        <v>560000</v>
      </c>
      <c r="BX21" s="268">
        <f t="shared" si="45"/>
        <v>1120000</v>
      </c>
      <c r="BY21" s="268">
        <v>1341145</v>
      </c>
      <c r="BZ21" s="268">
        <f t="shared" si="46"/>
        <v>-221145</v>
      </c>
      <c r="CA21" s="267"/>
      <c r="CB21" s="268">
        <f t="shared" si="47"/>
        <v>1341145</v>
      </c>
      <c r="CC21" s="241">
        <f t="shared" si="20"/>
        <v>8000000</v>
      </c>
      <c r="CD21" s="214">
        <f t="shared" si="48"/>
        <v>8000000</v>
      </c>
      <c r="CE21" s="241">
        <f t="shared" si="21"/>
        <v>8101145</v>
      </c>
      <c r="CF21" s="240"/>
      <c r="CG21" s="241">
        <f t="shared" si="49"/>
        <v>8101145</v>
      </c>
      <c r="CH21" s="5">
        <f t="shared" si="22"/>
        <v>0</v>
      </c>
      <c r="CI21" s="5">
        <f t="shared" si="50"/>
        <v>-101145</v>
      </c>
      <c r="CJ21" s="572"/>
    </row>
    <row r="22" spans="1:88" x14ac:dyDescent="0.2">
      <c r="A22" s="22"/>
      <c r="B22" s="22"/>
      <c r="C22" s="28"/>
      <c r="D22" s="285"/>
      <c r="E22" s="22">
        <v>192</v>
      </c>
      <c r="F22" s="285">
        <v>425</v>
      </c>
      <c r="G22" s="286"/>
      <c r="H22" s="28" t="s">
        <v>34</v>
      </c>
      <c r="I22" s="27">
        <f>7000000-1000000+2200000</f>
        <v>8200000</v>
      </c>
      <c r="J22" s="204">
        <f t="shared" si="0"/>
        <v>1640000</v>
      </c>
      <c r="K22" s="204">
        <v>290971</v>
      </c>
      <c r="L22" s="204">
        <f t="shared" si="51"/>
        <v>1349029</v>
      </c>
      <c r="M22" s="205"/>
      <c r="N22" s="204">
        <f t="shared" si="1"/>
        <v>290971</v>
      </c>
      <c r="O22" s="214">
        <f t="shared" si="2"/>
        <v>820000</v>
      </c>
      <c r="P22" s="214">
        <f t="shared" si="23"/>
        <v>1110971</v>
      </c>
      <c r="Q22" s="214">
        <v>910698</v>
      </c>
      <c r="R22" s="214">
        <f t="shared" si="52"/>
        <v>200273</v>
      </c>
      <c r="S22" s="213"/>
      <c r="T22" s="214">
        <f t="shared" si="24"/>
        <v>910698</v>
      </c>
      <c r="U22" s="223">
        <f t="shared" si="3"/>
        <v>574000</v>
      </c>
      <c r="V22" s="223">
        <f t="shared" si="25"/>
        <v>1484698</v>
      </c>
      <c r="W22" s="223">
        <f t="shared" si="3"/>
        <v>574000</v>
      </c>
      <c r="X22" s="223">
        <f t="shared" si="26"/>
        <v>910698</v>
      </c>
      <c r="Y22" s="222"/>
      <c r="Z22" s="223">
        <f t="shared" si="27"/>
        <v>574000</v>
      </c>
      <c r="AA22" s="232">
        <f t="shared" si="4"/>
        <v>574000</v>
      </c>
      <c r="AB22" s="232">
        <f t="shared" si="28"/>
        <v>1148000</v>
      </c>
      <c r="AC22" s="232">
        <f t="shared" si="4"/>
        <v>574000</v>
      </c>
      <c r="AD22" s="232">
        <f t="shared" si="29"/>
        <v>574000</v>
      </c>
      <c r="AE22" s="231"/>
      <c r="AF22" s="232">
        <f t="shared" si="30"/>
        <v>574000</v>
      </c>
      <c r="AG22" s="250">
        <f t="shared" si="5"/>
        <v>574000</v>
      </c>
      <c r="AH22" s="250">
        <f t="shared" si="31"/>
        <v>1148000</v>
      </c>
      <c r="AI22" s="250">
        <f t="shared" si="5"/>
        <v>574000</v>
      </c>
      <c r="AJ22" s="250">
        <f t="shared" si="32"/>
        <v>574000</v>
      </c>
      <c r="AK22" s="249"/>
      <c r="AL22" s="250">
        <f t="shared" si="33"/>
        <v>574000</v>
      </c>
      <c r="AM22" s="204">
        <f t="shared" si="6"/>
        <v>574000</v>
      </c>
      <c r="AN22" s="204">
        <f t="shared" si="34"/>
        <v>1148000</v>
      </c>
      <c r="AO22" s="204">
        <f t="shared" si="6"/>
        <v>574000</v>
      </c>
      <c r="AP22" s="204">
        <f t="shared" si="7"/>
        <v>574000</v>
      </c>
      <c r="AQ22" s="205"/>
      <c r="AR22" s="204">
        <f t="shared" si="35"/>
        <v>574000</v>
      </c>
      <c r="AS22" s="259">
        <f t="shared" si="8"/>
        <v>574000</v>
      </c>
      <c r="AT22" s="259">
        <f t="shared" si="36"/>
        <v>1148000</v>
      </c>
      <c r="AU22" s="259">
        <f t="shared" si="8"/>
        <v>574000</v>
      </c>
      <c r="AV22" s="259">
        <f t="shared" si="37"/>
        <v>574000</v>
      </c>
      <c r="AW22" s="258"/>
      <c r="AX22" s="259">
        <f t="shared" si="38"/>
        <v>574000</v>
      </c>
      <c r="AY22" s="268">
        <f t="shared" si="9"/>
        <v>574000</v>
      </c>
      <c r="AZ22" s="268">
        <f t="shared" si="39"/>
        <v>1148000</v>
      </c>
      <c r="BA22" s="268">
        <f t="shared" si="9"/>
        <v>574000</v>
      </c>
      <c r="BB22" s="268">
        <f t="shared" si="10"/>
        <v>574000</v>
      </c>
      <c r="BC22" s="267"/>
      <c r="BD22" s="268">
        <f t="shared" si="11"/>
        <v>574000</v>
      </c>
      <c r="BE22" s="204">
        <f t="shared" si="12"/>
        <v>574000</v>
      </c>
      <c r="BF22" s="204">
        <f t="shared" si="13"/>
        <v>1148000</v>
      </c>
      <c r="BG22" s="204">
        <f t="shared" si="12"/>
        <v>574000</v>
      </c>
      <c r="BH22" s="204">
        <f t="shared" si="14"/>
        <v>574000</v>
      </c>
      <c r="BI22" s="205"/>
      <c r="BJ22" s="204">
        <f t="shared" si="15"/>
        <v>574000</v>
      </c>
      <c r="BK22" s="241">
        <f t="shared" si="16"/>
        <v>574000</v>
      </c>
      <c r="BL22" s="241">
        <f t="shared" si="40"/>
        <v>1148000</v>
      </c>
      <c r="BM22" s="241">
        <f t="shared" si="16"/>
        <v>574000</v>
      </c>
      <c r="BN22" s="241">
        <f t="shared" si="41"/>
        <v>574000</v>
      </c>
      <c r="BO22" s="240"/>
      <c r="BP22" s="241">
        <f t="shared" si="17"/>
        <v>574000</v>
      </c>
      <c r="BQ22" s="223">
        <f t="shared" si="18"/>
        <v>574000</v>
      </c>
      <c r="BR22" s="223">
        <f t="shared" si="42"/>
        <v>1148000</v>
      </c>
      <c r="BS22" s="223">
        <f t="shared" si="18"/>
        <v>574000</v>
      </c>
      <c r="BT22" s="223">
        <f t="shared" si="43"/>
        <v>574000</v>
      </c>
      <c r="BU22" s="222"/>
      <c r="BV22" s="223">
        <f t="shared" si="44"/>
        <v>574000</v>
      </c>
      <c r="BW22" s="268">
        <f t="shared" si="19"/>
        <v>574000</v>
      </c>
      <c r="BX22" s="268">
        <f t="shared" si="45"/>
        <v>1148000</v>
      </c>
      <c r="BY22" s="268">
        <v>1954128</v>
      </c>
      <c r="BZ22" s="268">
        <f t="shared" si="46"/>
        <v>-806128</v>
      </c>
      <c r="CA22" s="267"/>
      <c r="CB22" s="268">
        <f t="shared" si="47"/>
        <v>1954128</v>
      </c>
      <c r="CC22" s="241">
        <f t="shared" si="20"/>
        <v>8200000</v>
      </c>
      <c r="CD22" s="214">
        <f t="shared" si="48"/>
        <v>8200000</v>
      </c>
      <c r="CE22" s="241">
        <f t="shared" si="21"/>
        <v>8321797</v>
      </c>
      <c r="CF22" s="240"/>
      <c r="CG22" s="241">
        <f t="shared" si="49"/>
        <v>8321797</v>
      </c>
      <c r="CH22" s="5">
        <f t="shared" si="22"/>
        <v>0</v>
      </c>
      <c r="CI22" s="5">
        <f t="shared" si="50"/>
        <v>-121797</v>
      </c>
      <c r="CJ22" s="572"/>
    </row>
    <row r="23" spans="1:88" x14ac:dyDescent="0.2">
      <c r="A23" s="22"/>
      <c r="B23" s="22"/>
      <c r="C23" s="28"/>
      <c r="D23" s="285"/>
      <c r="E23" s="22">
        <v>193</v>
      </c>
      <c r="F23" s="285">
        <v>426</v>
      </c>
      <c r="G23" s="286"/>
      <c r="H23" s="28" t="s">
        <v>35</v>
      </c>
      <c r="I23" s="27">
        <v>5000000</v>
      </c>
      <c r="J23" s="204">
        <f t="shared" si="0"/>
        <v>1000000</v>
      </c>
      <c r="K23" s="204">
        <v>407021</v>
      </c>
      <c r="L23" s="204">
        <f t="shared" si="51"/>
        <v>592979</v>
      </c>
      <c r="M23" s="205"/>
      <c r="N23" s="204">
        <f t="shared" si="1"/>
        <v>407021</v>
      </c>
      <c r="O23" s="214">
        <f t="shared" si="2"/>
        <v>500000</v>
      </c>
      <c r="P23" s="214">
        <f t="shared" si="23"/>
        <v>907021</v>
      </c>
      <c r="Q23" s="214">
        <v>377882</v>
      </c>
      <c r="R23" s="214">
        <f t="shared" si="52"/>
        <v>529139</v>
      </c>
      <c r="S23" s="213"/>
      <c r="T23" s="214">
        <f t="shared" si="24"/>
        <v>377882</v>
      </c>
      <c r="U23" s="223">
        <f t="shared" si="3"/>
        <v>350000.00000000006</v>
      </c>
      <c r="V23" s="223">
        <f t="shared" si="25"/>
        <v>727882</v>
      </c>
      <c r="W23" s="223">
        <f t="shared" si="3"/>
        <v>350000.00000000006</v>
      </c>
      <c r="X23" s="223">
        <f t="shared" si="26"/>
        <v>377881.99999999994</v>
      </c>
      <c r="Y23" s="222"/>
      <c r="Z23" s="223">
        <f t="shared" si="27"/>
        <v>350000.00000000006</v>
      </c>
      <c r="AA23" s="232">
        <f t="shared" si="4"/>
        <v>350000.00000000006</v>
      </c>
      <c r="AB23" s="232">
        <f t="shared" si="28"/>
        <v>700000.00000000012</v>
      </c>
      <c r="AC23" s="232">
        <f t="shared" si="4"/>
        <v>350000.00000000006</v>
      </c>
      <c r="AD23" s="232">
        <f t="shared" si="29"/>
        <v>350000.00000000006</v>
      </c>
      <c r="AE23" s="231"/>
      <c r="AF23" s="232">
        <f t="shared" si="30"/>
        <v>350000.00000000006</v>
      </c>
      <c r="AG23" s="250">
        <f t="shared" si="5"/>
        <v>350000.00000000006</v>
      </c>
      <c r="AH23" s="250">
        <f t="shared" si="31"/>
        <v>700000.00000000012</v>
      </c>
      <c r="AI23" s="250">
        <f t="shared" si="5"/>
        <v>350000.00000000006</v>
      </c>
      <c r="AJ23" s="250">
        <f t="shared" si="32"/>
        <v>350000.00000000006</v>
      </c>
      <c r="AK23" s="249"/>
      <c r="AL23" s="250">
        <f t="shared" si="33"/>
        <v>350000.00000000006</v>
      </c>
      <c r="AM23" s="204">
        <f t="shared" si="6"/>
        <v>350000.00000000006</v>
      </c>
      <c r="AN23" s="204">
        <f t="shared" si="34"/>
        <v>700000.00000000012</v>
      </c>
      <c r="AO23" s="204">
        <f t="shared" si="6"/>
        <v>350000.00000000006</v>
      </c>
      <c r="AP23" s="204">
        <f t="shared" si="7"/>
        <v>350000.00000000006</v>
      </c>
      <c r="AQ23" s="205"/>
      <c r="AR23" s="204">
        <f t="shared" si="35"/>
        <v>350000.00000000006</v>
      </c>
      <c r="AS23" s="259">
        <f t="shared" si="8"/>
        <v>350000.00000000006</v>
      </c>
      <c r="AT23" s="259">
        <f t="shared" si="36"/>
        <v>700000.00000000012</v>
      </c>
      <c r="AU23" s="259">
        <f t="shared" si="8"/>
        <v>350000.00000000006</v>
      </c>
      <c r="AV23" s="259">
        <f t="shared" si="37"/>
        <v>350000.00000000006</v>
      </c>
      <c r="AW23" s="258"/>
      <c r="AX23" s="259">
        <f t="shared" si="38"/>
        <v>350000.00000000006</v>
      </c>
      <c r="AY23" s="268">
        <f t="shared" si="9"/>
        <v>350000.00000000006</v>
      </c>
      <c r="AZ23" s="268">
        <f t="shared" si="39"/>
        <v>700000.00000000012</v>
      </c>
      <c r="BA23" s="268">
        <f t="shared" si="9"/>
        <v>350000.00000000006</v>
      </c>
      <c r="BB23" s="268">
        <f t="shared" si="10"/>
        <v>350000.00000000006</v>
      </c>
      <c r="BC23" s="267"/>
      <c r="BD23" s="268">
        <f t="shared" si="11"/>
        <v>350000.00000000006</v>
      </c>
      <c r="BE23" s="204">
        <f t="shared" si="12"/>
        <v>350000.00000000006</v>
      </c>
      <c r="BF23" s="204">
        <f t="shared" si="13"/>
        <v>700000.00000000012</v>
      </c>
      <c r="BG23" s="204">
        <f t="shared" si="12"/>
        <v>350000.00000000006</v>
      </c>
      <c r="BH23" s="204">
        <f t="shared" si="14"/>
        <v>350000.00000000006</v>
      </c>
      <c r="BI23" s="205"/>
      <c r="BJ23" s="204">
        <f t="shared" si="15"/>
        <v>350000.00000000006</v>
      </c>
      <c r="BK23" s="241">
        <f t="shared" si="16"/>
        <v>350000.00000000006</v>
      </c>
      <c r="BL23" s="241">
        <f t="shared" si="40"/>
        <v>700000.00000000012</v>
      </c>
      <c r="BM23" s="241">
        <f t="shared" si="16"/>
        <v>350000.00000000006</v>
      </c>
      <c r="BN23" s="241">
        <f t="shared" si="41"/>
        <v>350000.00000000006</v>
      </c>
      <c r="BO23" s="240"/>
      <c r="BP23" s="241">
        <f t="shared" si="17"/>
        <v>350000.00000000006</v>
      </c>
      <c r="BQ23" s="223">
        <f t="shared" si="18"/>
        <v>350000.00000000006</v>
      </c>
      <c r="BR23" s="223">
        <f t="shared" si="42"/>
        <v>700000.00000000012</v>
      </c>
      <c r="BS23" s="223">
        <f t="shared" si="18"/>
        <v>350000.00000000006</v>
      </c>
      <c r="BT23" s="223">
        <f t="shared" si="43"/>
        <v>350000.00000000006</v>
      </c>
      <c r="BU23" s="222"/>
      <c r="BV23" s="223">
        <f t="shared" si="44"/>
        <v>350000.00000000006</v>
      </c>
      <c r="BW23" s="268">
        <f t="shared" si="19"/>
        <v>350000.00000000006</v>
      </c>
      <c r="BX23" s="268">
        <f t="shared" si="45"/>
        <v>700000.00000000012</v>
      </c>
      <c r="BY23" s="268">
        <v>1139363</v>
      </c>
      <c r="BZ23" s="268">
        <f t="shared" si="46"/>
        <v>-439362.99999999988</v>
      </c>
      <c r="CA23" s="267"/>
      <c r="CB23" s="268">
        <f t="shared" si="47"/>
        <v>1139363</v>
      </c>
      <c r="CC23" s="241">
        <f t="shared" si="20"/>
        <v>5000000</v>
      </c>
      <c r="CD23" s="214">
        <f t="shared" si="48"/>
        <v>5000000</v>
      </c>
      <c r="CE23" s="241">
        <f t="shared" si="21"/>
        <v>5074266</v>
      </c>
      <c r="CF23" s="240"/>
      <c r="CG23" s="241">
        <f t="shared" si="49"/>
        <v>5074266</v>
      </c>
      <c r="CH23" s="5">
        <f t="shared" si="22"/>
        <v>0</v>
      </c>
      <c r="CI23" s="5">
        <f t="shared" si="50"/>
        <v>-74266</v>
      </c>
      <c r="CJ23" s="572"/>
    </row>
    <row r="24" spans="1:88" ht="24" x14ac:dyDescent="0.2">
      <c r="A24" s="22"/>
      <c r="B24" s="43"/>
      <c r="C24" s="7"/>
      <c r="D24" s="34"/>
      <c r="E24" s="22">
        <v>194</v>
      </c>
      <c r="F24" s="44">
        <v>482</v>
      </c>
      <c r="G24" s="287"/>
      <c r="H24" s="41" t="s">
        <v>67</v>
      </c>
      <c r="I24" s="288">
        <v>400000</v>
      </c>
      <c r="J24" s="204">
        <f t="shared" si="0"/>
        <v>80000</v>
      </c>
      <c r="K24" s="204"/>
      <c r="L24" s="204">
        <f t="shared" si="51"/>
        <v>80000</v>
      </c>
      <c r="M24" s="205"/>
      <c r="N24" s="204">
        <f t="shared" si="1"/>
        <v>0</v>
      </c>
      <c r="O24" s="214">
        <f t="shared" si="2"/>
        <v>40000</v>
      </c>
      <c r="P24" s="214">
        <f t="shared" si="23"/>
        <v>40000</v>
      </c>
      <c r="Q24" s="214">
        <f t="shared" si="2"/>
        <v>0</v>
      </c>
      <c r="R24" s="214">
        <f t="shared" si="52"/>
        <v>40000</v>
      </c>
      <c r="S24" s="213"/>
      <c r="T24" s="214">
        <f t="shared" si="24"/>
        <v>0</v>
      </c>
      <c r="U24" s="223">
        <f t="shared" si="3"/>
        <v>28000.000000000004</v>
      </c>
      <c r="V24" s="223">
        <f t="shared" si="25"/>
        <v>28000.000000000004</v>
      </c>
      <c r="W24" s="223">
        <f t="shared" si="3"/>
        <v>28000.000000000004</v>
      </c>
      <c r="X24" s="223">
        <f t="shared" si="26"/>
        <v>0</v>
      </c>
      <c r="Y24" s="222"/>
      <c r="Z24" s="223">
        <f t="shared" si="27"/>
        <v>28000.000000000004</v>
      </c>
      <c r="AA24" s="232">
        <f t="shared" si="4"/>
        <v>28000.000000000004</v>
      </c>
      <c r="AB24" s="232">
        <f t="shared" si="28"/>
        <v>56000.000000000007</v>
      </c>
      <c r="AC24" s="232">
        <f t="shared" si="4"/>
        <v>28000.000000000004</v>
      </c>
      <c r="AD24" s="232">
        <f t="shared" si="29"/>
        <v>28000.000000000004</v>
      </c>
      <c r="AE24" s="231"/>
      <c r="AF24" s="232">
        <f t="shared" si="30"/>
        <v>28000.000000000004</v>
      </c>
      <c r="AG24" s="250">
        <f t="shared" si="5"/>
        <v>28000.000000000004</v>
      </c>
      <c r="AH24" s="250">
        <f t="shared" si="31"/>
        <v>56000.000000000007</v>
      </c>
      <c r="AI24" s="250">
        <f t="shared" si="5"/>
        <v>28000.000000000004</v>
      </c>
      <c r="AJ24" s="250">
        <f t="shared" si="32"/>
        <v>28000.000000000004</v>
      </c>
      <c r="AK24" s="249"/>
      <c r="AL24" s="250">
        <f t="shared" si="33"/>
        <v>28000.000000000004</v>
      </c>
      <c r="AM24" s="204">
        <f t="shared" si="6"/>
        <v>28000.000000000004</v>
      </c>
      <c r="AN24" s="204">
        <f t="shared" si="34"/>
        <v>56000.000000000007</v>
      </c>
      <c r="AO24" s="204">
        <f t="shared" si="6"/>
        <v>28000.000000000004</v>
      </c>
      <c r="AP24" s="204">
        <f t="shared" si="7"/>
        <v>28000.000000000004</v>
      </c>
      <c r="AQ24" s="205"/>
      <c r="AR24" s="204">
        <f t="shared" si="35"/>
        <v>28000.000000000004</v>
      </c>
      <c r="AS24" s="259">
        <f t="shared" si="8"/>
        <v>28000.000000000004</v>
      </c>
      <c r="AT24" s="259">
        <f t="shared" si="36"/>
        <v>56000.000000000007</v>
      </c>
      <c r="AU24" s="259">
        <f t="shared" si="8"/>
        <v>28000.000000000004</v>
      </c>
      <c r="AV24" s="259">
        <f t="shared" si="37"/>
        <v>28000.000000000004</v>
      </c>
      <c r="AW24" s="258"/>
      <c r="AX24" s="259">
        <f t="shared" si="38"/>
        <v>28000.000000000004</v>
      </c>
      <c r="AY24" s="268">
        <f t="shared" si="9"/>
        <v>28000.000000000004</v>
      </c>
      <c r="AZ24" s="268">
        <f t="shared" si="39"/>
        <v>56000.000000000007</v>
      </c>
      <c r="BA24" s="268">
        <f t="shared" si="9"/>
        <v>28000.000000000004</v>
      </c>
      <c r="BB24" s="268">
        <f t="shared" si="10"/>
        <v>28000.000000000004</v>
      </c>
      <c r="BC24" s="267"/>
      <c r="BD24" s="268">
        <f t="shared" si="11"/>
        <v>28000.000000000004</v>
      </c>
      <c r="BE24" s="204">
        <f t="shared" si="12"/>
        <v>28000.000000000004</v>
      </c>
      <c r="BF24" s="204">
        <f t="shared" si="13"/>
        <v>56000.000000000007</v>
      </c>
      <c r="BG24" s="204">
        <f t="shared" si="12"/>
        <v>28000.000000000004</v>
      </c>
      <c r="BH24" s="204">
        <f t="shared" si="14"/>
        <v>28000.000000000004</v>
      </c>
      <c r="BI24" s="205"/>
      <c r="BJ24" s="204">
        <f t="shared" si="15"/>
        <v>28000.000000000004</v>
      </c>
      <c r="BK24" s="241">
        <f t="shared" si="16"/>
        <v>28000.000000000004</v>
      </c>
      <c r="BL24" s="241">
        <f t="shared" si="40"/>
        <v>56000.000000000007</v>
      </c>
      <c r="BM24" s="241">
        <f t="shared" si="16"/>
        <v>28000.000000000004</v>
      </c>
      <c r="BN24" s="241">
        <f t="shared" si="41"/>
        <v>28000.000000000004</v>
      </c>
      <c r="BO24" s="240"/>
      <c r="BP24" s="241">
        <f t="shared" si="17"/>
        <v>28000.000000000004</v>
      </c>
      <c r="BQ24" s="223">
        <f t="shared" si="18"/>
        <v>28000.000000000004</v>
      </c>
      <c r="BR24" s="223">
        <f t="shared" si="42"/>
        <v>56000.000000000007</v>
      </c>
      <c r="BS24" s="223">
        <f t="shared" si="18"/>
        <v>28000.000000000004</v>
      </c>
      <c r="BT24" s="223">
        <f t="shared" si="43"/>
        <v>28000.000000000004</v>
      </c>
      <c r="BU24" s="222"/>
      <c r="BV24" s="223">
        <f t="shared" si="44"/>
        <v>28000.000000000004</v>
      </c>
      <c r="BW24" s="268">
        <f t="shared" si="19"/>
        <v>28000.000000000004</v>
      </c>
      <c r="BX24" s="268">
        <f t="shared" si="45"/>
        <v>56000.000000000007</v>
      </c>
      <c r="BY24" s="268">
        <v>153941</v>
      </c>
      <c r="BZ24" s="268">
        <f t="shared" si="46"/>
        <v>-97941</v>
      </c>
      <c r="CA24" s="267"/>
      <c r="CB24" s="268">
        <f t="shared" si="47"/>
        <v>153941</v>
      </c>
      <c r="CC24" s="241">
        <f t="shared" si="20"/>
        <v>400000</v>
      </c>
      <c r="CD24" s="214">
        <f t="shared" si="48"/>
        <v>400000</v>
      </c>
      <c r="CE24" s="241">
        <f t="shared" si="21"/>
        <v>405941</v>
      </c>
      <c r="CF24" s="240"/>
      <c r="CG24" s="241">
        <f t="shared" si="49"/>
        <v>405941</v>
      </c>
      <c r="CH24" s="5">
        <f t="shared" si="22"/>
        <v>0</v>
      </c>
      <c r="CI24" s="5">
        <f t="shared" si="50"/>
        <v>-5941</v>
      </c>
      <c r="CJ24" s="572"/>
    </row>
    <row r="25" spans="1:88" x14ac:dyDescent="0.2">
      <c r="A25" s="22"/>
      <c r="B25" s="43"/>
      <c r="C25" s="7"/>
      <c r="D25" s="34"/>
      <c r="E25" s="22">
        <v>195</v>
      </c>
      <c r="F25" s="44">
        <v>483</v>
      </c>
      <c r="G25" s="287"/>
      <c r="H25" s="41" t="s">
        <v>91</v>
      </c>
      <c r="I25" s="288">
        <v>150000</v>
      </c>
      <c r="J25" s="204">
        <f t="shared" si="0"/>
        <v>30000</v>
      </c>
      <c r="K25" s="204"/>
      <c r="L25" s="204">
        <f t="shared" si="51"/>
        <v>30000</v>
      </c>
      <c r="M25" s="205"/>
      <c r="N25" s="204">
        <f t="shared" si="1"/>
        <v>0</v>
      </c>
      <c r="O25" s="214">
        <f t="shared" si="2"/>
        <v>15000</v>
      </c>
      <c r="P25" s="214">
        <f t="shared" si="23"/>
        <v>15000</v>
      </c>
      <c r="Q25" s="214">
        <v>0</v>
      </c>
      <c r="R25" s="214">
        <f t="shared" si="52"/>
        <v>15000</v>
      </c>
      <c r="S25" s="213"/>
      <c r="T25" s="214">
        <f t="shared" si="24"/>
        <v>0</v>
      </c>
      <c r="U25" s="223">
        <f t="shared" si="3"/>
        <v>10500.000000000002</v>
      </c>
      <c r="V25" s="223">
        <f t="shared" si="25"/>
        <v>10500.000000000002</v>
      </c>
      <c r="W25" s="223">
        <f t="shared" si="3"/>
        <v>10500.000000000002</v>
      </c>
      <c r="X25" s="223">
        <f t="shared" si="26"/>
        <v>0</v>
      </c>
      <c r="Y25" s="222"/>
      <c r="Z25" s="223">
        <f t="shared" si="27"/>
        <v>10500.000000000002</v>
      </c>
      <c r="AA25" s="232">
        <f t="shared" si="4"/>
        <v>10500.000000000002</v>
      </c>
      <c r="AB25" s="232">
        <f t="shared" si="28"/>
        <v>21000.000000000004</v>
      </c>
      <c r="AC25" s="232">
        <f t="shared" si="4"/>
        <v>10500.000000000002</v>
      </c>
      <c r="AD25" s="232">
        <f t="shared" si="29"/>
        <v>10500.000000000002</v>
      </c>
      <c r="AE25" s="231"/>
      <c r="AF25" s="232">
        <f t="shared" si="30"/>
        <v>10500.000000000002</v>
      </c>
      <c r="AG25" s="250">
        <f t="shared" si="5"/>
        <v>10500.000000000002</v>
      </c>
      <c r="AH25" s="250">
        <f t="shared" si="31"/>
        <v>21000.000000000004</v>
      </c>
      <c r="AI25" s="250">
        <f t="shared" si="5"/>
        <v>10500.000000000002</v>
      </c>
      <c r="AJ25" s="250">
        <f t="shared" si="32"/>
        <v>10500.000000000002</v>
      </c>
      <c r="AK25" s="249"/>
      <c r="AL25" s="250">
        <f t="shared" si="33"/>
        <v>10500.000000000002</v>
      </c>
      <c r="AM25" s="204">
        <f t="shared" si="6"/>
        <v>10500.000000000002</v>
      </c>
      <c r="AN25" s="204">
        <f t="shared" si="34"/>
        <v>21000.000000000004</v>
      </c>
      <c r="AO25" s="204">
        <f t="shared" si="6"/>
        <v>10500.000000000002</v>
      </c>
      <c r="AP25" s="204">
        <f t="shared" si="7"/>
        <v>10500.000000000002</v>
      </c>
      <c r="AQ25" s="205"/>
      <c r="AR25" s="204">
        <f t="shared" si="35"/>
        <v>10500.000000000002</v>
      </c>
      <c r="AS25" s="259">
        <f t="shared" si="8"/>
        <v>10500.000000000002</v>
      </c>
      <c r="AT25" s="259">
        <f t="shared" si="36"/>
        <v>21000.000000000004</v>
      </c>
      <c r="AU25" s="259">
        <f t="shared" si="8"/>
        <v>10500.000000000002</v>
      </c>
      <c r="AV25" s="259">
        <f t="shared" si="37"/>
        <v>10500.000000000002</v>
      </c>
      <c r="AW25" s="258"/>
      <c r="AX25" s="259">
        <f t="shared" si="38"/>
        <v>10500.000000000002</v>
      </c>
      <c r="AY25" s="268">
        <f t="shared" si="9"/>
        <v>10500.000000000002</v>
      </c>
      <c r="AZ25" s="268">
        <f t="shared" si="39"/>
        <v>21000.000000000004</v>
      </c>
      <c r="BA25" s="268">
        <f t="shared" si="9"/>
        <v>10500.000000000002</v>
      </c>
      <c r="BB25" s="268">
        <f t="shared" si="10"/>
        <v>10500.000000000002</v>
      </c>
      <c r="BC25" s="267"/>
      <c r="BD25" s="268">
        <f t="shared" si="11"/>
        <v>10500.000000000002</v>
      </c>
      <c r="BE25" s="204">
        <f t="shared" si="12"/>
        <v>10500.000000000002</v>
      </c>
      <c r="BF25" s="204">
        <f t="shared" si="13"/>
        <v>21000.000000000004</v>
      </c>
      <c r="BG25" s="204">
        <f t="shared" si="12"/>
        <v>10500.000000000002</v>
      </c>
      <c r="BH25" s="204">
        <f t="shared" si="14"/>
        <v>10500.000000000002</v>
      </c>
      <c r="BI25" s="205"/>
      <c r="BJ25" s="204">
        <f t="shared" si="15"/>
        <v>10500.000000000002</v>
      </c>
      <c r="BK25" s="241">
        <f t="shared" si="16"/>
        <v>10500.000000000002</v>
      </c>
      <c r="BL25" s="241">
        <f t="shared" si="40"/>
        <v>21000.000000000004</v>
      </c>
      <c r="BM25" s="241">
        <f t="shared" si="16"/>
        <v>10500.000000000002</v>
      </c>
      <c r="BN25" s="241">
        <f t="shared" si="41"/>
        <v>10500.000000000002</v>
      </c>
      <c r="BO25" s="240"/>
      <c r="BP25" s="241">
        <f t="shared" si="17"/>
        <v>10500.000000000002</v>
      </c>
      <c r="BQ25" s="223">
        <f t="shared" si="18"/>
        <v>10500.000000000002</v>
      </c>
      <c r="BR25" s="223">
        <f t="shared" si="42"/>
        <v>21000.000000000004</v>
      </c>
      <c r="BS25" s="223">
        <f t="shared" si="18"/>
        <v>10500.000000000002</v>
      </c>
      <c r="BT25" s="223">
        <f t="shared" si="43"/>
        <v>10500.000000000002</v>
      </c>
      <c r="BU25" s="222"/>
      <c r="BV25" s="223">
        <f t="shared" si="44"/>
        <v>10500.000000000002</v>
      </c>
      <c r="BW25" s="268">
        <f t="shared" si="19"/>
        <v>10500.000000000002</v>
      </c>
      <c r="BX25" s="268">
        <f t="shared" si="45"/>
        <v>21000.000000000004</v>
      </c>
      <c r="BY25" s="268">
        <v>57728</v>
      </c>
      <c r="BZ25" s="268">
        <f t="shared" si="46"/>
        <v>-36728</v>
      </c>
      <c r="CA25" s="267"/>
      <c r="CB25" s="268">
        <f t="shared" si="47"/>
        <v>57728</v>
      </c>
      <c r="CC25" s="241">
        <f t="shared" si="20"/>
        <v>150000</v>
      </c>
      <c r="CD25" s="214">
        <f t="shared" si="48"/>
        <v>150000</v>
      </c>
      <c r="CE25" s="241">
        <f t="shared" si="21"/>
        <v>152228</v>
      </c>
      <c r="CF25" s="240"/>
      <c r="CG25" s="241">
        <f t="shared" si="49"/>
        <v>152228</v>
      </c>
      <c r="CH25" s="5">
        <f t="shared" si="22"/>
        <v>0</v>
      </c>
      <c r="CI25" s="5">
        <f t="shared" si="50"/>
        <v>-2228</v>
      </c>
      <c r="CJ25" s="572"/>
    </row>
    <row r="26" spans="1:88" x14ac:dyDescent="0.2">
      <c r="A26" s="22"/>
      <c r="B26" s="22"/>
      <c r="C26" s="28"/>
      <c r="D26" s="285"/>
      <c r="E26" s="22">
        <v>196</v>
      </c>
      <c r="F26" s="285">
        <v>511</v>
      </c>
      <c r="G26" s="286"/>
      <c r="H26" s="28" t="s">
        <v>111</v>
      </c>
      <c r="I26" s="27">
        <f>1100000+2300000</f>
        <v>3400000</v>
      </c>
      <c r="J26" s="204">
        <f t="shared" si="0"/>
        <v>680000</v>
      </c>
      <c r="K26" s="204"/>
      <c r="L26" s="204">
        <f t="shared" si="51"/>
        <v>680000</v>
      </c>
      <c r="M26" s="205"/>
      <c r="N26" s="204">
        <f t="shared" si="1"/>
        <v>0</v>
      </c>
      <c r="O26" s="214">
        <f t="shared" si="2"/>
        <v>340000</v>
      </c>
      <c r="P26" s="214">
        <f t="shared" si="23"/>
        <v>340000</v>
      </c>
      <c r="Q26" s="214">
        <v>400000</v>
      </c>
      <c r="R26" s="214">
        <f t="shared" si="52"/>
        <v>-60000</v>
      </c>
      <c r="S26" s="213"/>
      <c r="T26" s="214">
        <f t="shared" si="24"/>
        <v>400000</v>
      </c>
      <c r="U26" s="223">
        <f t="shared" si="3"/>
        <v>238000.00000000003</v>
      </c>
      <c r="V26" s="223">
        <f t="shared" si="25"/>
        <v>638000</v>
      </c>
      <c r="W26" s="223">
        <f t="shared" si="3"/>
        <v>238000.00000000003</v>
      </c>
      <c r="X26" s="223">
        <f t="shared" si="26"/>
        <v>400000</v>
      </c>
      <c r="Y26" s="222"/>
      <c r="Z26" s="223">
        <f t="shared" si="27"/>
        <v>238000.00000000003</v>
      </c>
      <c r="AA26" s="232">
        <f t="shared" si="4"/>
        <v>238000.00000000003</v>
      </c>
      <c r="AB26" s="232">
        <f t="shared" si="28"/>
        <v>476000.00000000006</v>
      </c>
      <c r="AC26" s="232">
        <f t="shared" si="4"/>
        <v>238000.00000000003</v>
      </c>
      <c r="AD26" s="232">
        <f t="shared" si="29"/>
        <v>238000.00000000003</v>
      </c>
      <c r="AE26" s="231"/>
      <c r="AF26" s="232">
        <f t="shared" si="30"/>
        <v>238000.00000000003</v>
      </c>
      <c r="AG26" s="250">
        <f t="shared" si="5"/>
        <v>238000.00000000003</v>
      </c>
      <c r="AH26" s="250">
        <f t="shared" si="31"/>
        <v>476000.00000000006</v>
      </c>
      <c r="AI26" s="250">
        <f t="shared" si="5"/>
        <v>238000.00000000003</v>
      </c>
      <c r="AJ26" s="250">
        <f t="shared" si="32"/>
        <v>238000.00000000003</v>
      </c>
      <c r="AK26" s="249"/>
      <c r="AL26" s="250">
        <f t="shared" si="33"/>
        <v>238000.00000000003</v>
      </c>
      <c r="AM26" s="204">
        <f t="shared" si="6"/>
        <v>238000.00000000003</v>
      </c>
      <c r="AN26" s="204">
        <f t="shared" si="34"/>
        <v>476000.00000000006</v>
      </c>
      <c r="AO26" s="204">
        <f t="shared" si="6"/>
        <v>238000.00000000003</v>
      </c>
      <c r="AP26" s="204">
        <f t="shared" si="7"/>
        <v>238000.00000000003</v>
      </c>
      <c r="AQ26" s="205"/>
      <c r="AR26" s="204">
        <f t="shared" si="35"/>
        <v>238000.00000000003</v>
      </c>
      <c r="AS26" s="259">
        <f t="shared" si="8"/>
        <v>238000.00000000003</v>
      </c>
      <c r="AT26" s="259">
        <f t="shared" si="36"/>
        <v>476000.00000000006</v>
      </c>
      <c r="AU26" s="259">
        <f t="shared" si="8"/>
        <v>238000.00000000003</v>
      </c>
      <c r="AV26" s="259">
        <f t="shared" si="37"/>
        <v>238000.00000000003</v>
      </c>
      <c r="AW26" s="258"/>
      <c r="AX26" s="259">
        <f t="shared" si="38"/>
        <v>238000.00000000003</v>
      </c>
      <c r="AY26" s="268">
        <f t="shared" si="9"/>
        <v>238000.00000000003</v>
      </c>
      <c r="AZ26" s="268">
        <f t="shared" si="39"/>
        <v>476000.00000000006</v>
      </c>
      <c r="BA26" s="268">
        <f t="shared" si="9"/>
        <v>238000.00000000003</v>
      </c>
      <c r="BB26" s="268">
        <f t="shared" si="10"/>
        <v>238000.00000000003</v>
      </c>
      <c r="BC26" s="267"/>
      <c r="BD26" s="268">
        <f t="shared" si="11"/>
        <v>238000.00000000003</v>
      </c>
      <c r="BE26" s="204">
        <f t="shared" si="12"/>
        <v>238000.00000000003</v>
      </c>
      <c r="BF26" s="204">
        <f t="shared" si="13"/>
        <v>476000.00000000006</v>
      </c>
      <c r="BG26" s="204">
        <f t="shared" si="12"/>
        <v>238000.00000000003</v>
      </c>
      <c r="BH26" s="204">
        <f t="shared" si="14"/>
        <v>238000.00000000003</v>
      </c>
      <c r="BI26" s="205"/>
      <c r="BJ26" s="204">
        <f t="shared" si="15"/>
        <v>238000.00000000003</v>
      </c>
      <c r="BK26" s="241">
        <f t="shared" si="16"/>
        <v>238000.00000000003</v>
      </c>
      <c r="BL26" s="241">
        <f t="shared" si="40"/>
        <v>476000.00000000006</v>
      </c>
      <c r="BM26" s="241">
        <f t="shared" si="16"/>
        <v>238000.00000000003</v>
      </c>
      <c r="BN26" s="241">
        <f t="shared" si="41"/>
        <v>238000.00000000003</v>
      </c>
      <c r="BO26" s="240"/>
      <c r="BP26" s="241">
        <f t="shared" si="17"/>
        <v>238000.00000000003</v>
      </c>
      <c r="BQ26" s="223">
        <f t="shared" si="18"/>
        <v>238000.00000000003</v>
      </c>
      <c r="BR26" s="223">
        <f t="shared" si="42"/>
        <v>476000.00000000006</v>
      </c>
      <c r="BS26" s="223">
        <f t="shared" si="18"/>
        <v>238000.00000000003</v>
      </c>
      <c r="BT26" s="223">
        <f t="shared" si="43"/>
        <v>238000.00000000003</v>
      </c>
      <c r="BU26" s="222"/>
      <c r="BV26" s="223">
        <f t="shared" si="44"/>
        <v>238000.00000000003</v>
      </c>
      <c r="BW26" s="268">
        <f t="shared" si="19"/>
        <v>238000.00000000003</v>
      </c>
      <c r="BX26" s="268">
        <f t="shared" si="45"/>
        <v>476000.00000000006</v>
      </c>
      <c r="BY26" s="268">
        <v>908501</v>
      </c>
      <c r="BZ26" s="268">
        <f t="shared" si="46"/>
        <v>-432500.99999999994</v>
      </c>
      <c r="CA26" s="267"/>
      <c r="CB26" s="268">
        <f t="shared" si="47"/>
        <v>908501</v>
      </c>
      <c r="CC26" s="241">
        <f t="shared" si="20"/>
        <v>3400000</v>
      </c>
      <c r="CD26" s="214">
        <f t="shared" si="48"/>
        <v>3400000</v>
      </c>
      <c r="CE26" s="241">
        <f t="shared" si="21"/>
        <v>3450501</v>
      </c>
      <c r="CF26" s="240"/>
      <c r="CG26" s="241">
        <f t="shared" si="49"/>
        <v>3450501</v>
      </c>
      <c r="CH26" s="5">
        <f t="shared" si="22"/>
        <v>0</v>
      </c>
      <c r="CI26" s="5">
        <f t="shared" si="50"/>
        <v>-50501</v>
      </c>
      <c r="CJ26" s="572"/>
    </row>
    <row r="27" spans="1:88" x14ac:dyDescent="0.2">
      <c r="A27" s="22"/>
      <c r="B27" s="22"/>
      <c r="C27" s="28"/>
      <c r="D27" s="285"/>
      <c r="E27" s="22">
        <v>197</v>
      </c>
      <c r="F27" s="34">
        <v>512</v>
      </c>
      <c r="G27" s="275"/>
      <c r="H27" s="60" t="s">
        <v>37</v>
      </c>
      <c r="I27" s="27">
        <v>1500000</v>
      </c>
      <c r="J27" s="204">
        <f t="shared" si="0"/>
        <v>300000</v>
      </c>
      <c r="K27" s="204">
        <v>85000</v>
      </c>
      <c r="L27" s="204">
        <f t="shared" si="51"/>
        <v>215000</v>
      </c>
      <c r="M27" s="205"/>
      <c r="N27" s="204">
        <f t="shared" si="1"/>
        <v>85000</v>
      </c>
      <c r="O27" s="214">
        <f t="shared" si="2"/>
        <v>150000</v>
      </c>
      <c r="P27" s="214">
        <f t="shared" si="23"/>
        <v>235000</v>
      </c>
      <c r="Q27" s="214">
        <v>300000</v>
      </c>
      <c r="R27" s="214">
        <f t="shared" si="52"/>
        <v>-65000</v>
      </c>
      <c r="S27" s="213"/>
      <c r="T27" s="214">
        <f t="shared" si="24"/>
        <v>300000</v>
      </c>
      <c r="U27" s="223">
        <f t="shared" si="3"/>
        <v>105000.00000000001</v>
      </c>
      <c r="V27" s="223">
        <f t="shared" si="25"/>
        <v>405000</v>
      </c>
      <c r="W27" s="223">
        <f t="shared" si="3"/>
        <v>105000.00000000001</v>
      </c>
      <c r="X27" s="223">
        <f t="shared" si="26"/>
        <v>300000</v>
      </c>
      <c r="Y27" s="222"/>
      <c r="Z27" s="223">
        <f t="shared" si="27"/>
        <v>105000.00000000001</v>
      </c>
      <c r="AA27" s="232">
        <f t="shared" si="4"/>
        <v>105000.00000000001</v>
      </c>
      <c r="AB27" s="232">
        <f t="shared" si="28"/>
        <v>210000.00000000003</v>
      </c>
      <c r="AC27" s="232">
        <f t="shared" si="4"/>
        <v>105000.00000000001</v>
      </c>
      <c r="AD27" s="232">
        <f t="shared" si="29"/>
        <v>105000.00000000001</v>
      </c>
      <c r="AE27" s="231"/>
      <c r="AF27" s="232">
        <f t="shared" si="30"/>
        <v>105000.00000000001</v>
      </c>
      <c r="AG27" s="250">
        <f t="shared" si="5"/>
        <v>105000.00000000001</v>
      </c>
      <c r="AH27" s="250">
        <f t="shared" si="31"/>
        <v>210000.00000000003</v>
      </c>
      <c r="AI27" s="250">
        <f t="shared" si="5"/>
        <v>105000.00000000001</v>
      </c>
      <c r="AJ27" s="250">
        <f t="shared" si="32"/>
        <v>105000.00000000001</v>
      </c>
      <c r="AK27" s="249"/>
      <c r="AL27" s="250">
        <f t="shared" si="33"/>
        <v>105000.00000000001</v>
      </c>
      <c r="AM27" s="204">
        <f t="shared" si="6"/>
        <v>105000.00000000001</v>
      </c>
      <c r="AN27" s="204">
        <f t="shared" si="34"/>
        <v>210000.00000000003</v>
      </c>
      <c r="AO27" s="204">
        <f t="shared" si="6"/>
        <v>105000.00000000001</v>
      </c>
      <c r="AP27" s="204">
        <f t="shared" si="7"/>
        <v>105000.00000000001</v>
      </c>
      <c r="AQ27" s="205"/>
      <c r="AR27" s="204">
        <f t="shared" si="35"/>
        <v>105000.00000000001</v>
      </c>
      <c r="AS27" s="259">
        <f t="shared" si="8"/>
        <v>105000.00000000001</v>
      </c>
      <c r="AT27" s="259">
        <f t="shared" si="36"/>
        <v>210000.00000000003</v>
      </c>
      <c r="AU27" s="259">
        <f t="shared" si="8"/>
        <v>105000.00000000001</v>
      </c>
      <c r="AV27" s="259">
        <f t="shared" si="37"/>
        <v>105000.00000000001</v>
      </c>
      <c r="AW27" s="258"/>
      <c r="AX27" s="259">
        <f t="shared" si="38"/>
        <v>105000.00000000001</v>
      </c>
      <c r="AY27" s="268">
        <f t="shared" si="9"/>
        <v>105000.00000000001</v>
      </c>
      <c r="AZ27" s="268">
        <f t="shared" si="39"/>
        <v>210000.00000000003</v>
      </c>
      <c r="BA27" s="268">
        <f t="shared" si="9"/>
        <v>105000.00000000001</v>
      </c>
      <c r="BB27" s="268">
        <f t="shared" si="10"/>
        <v>105000.00000000001</v>
      </c>
      <c r="BC27" s="267"/>
      <c r="BD27" s="268">
        <f t="shared" si="11"/>
        <v>105000.00000000001</v>
      </c>
      <c r="BE27" s="204">
        <f t="shared" si="12"/>
        <v>105000.00000000001</v>
      </c>
      <c r="BF27" s="204">
        <f t="shared" si="13"/>
        <v>210000.00000000003</v>
      </c>
      <c r="BG27" s="204">
        <f t="shared" si="12"/>
        <v>105000.00000000001</v>
      </c>
      <c r="BH27" s="204">
        <f t="shared" si="14"/>
        <v>105000.00000000001</v>
      </c>
      <c r="BI27" s="205"/>
      <c r="BJ27" s="204">
        <f t="shared" si="15"/>
        <v>105000.00000000001</v>
      </c>
      <c r="BK27" s="241">
        <f t="shared" si="16"/>
        <v>105000.00000000001</v>
      </c>
      <c r="BL27" s="241">
        <f t="shared" si="40"/>
        <v>210000.00000000003</v>
      </c>
      <c r="BM27" s="241">
        <f t="shared" si="16"/>
        <v>105000.00000000001</v>
      </c>
      <c r="BN27" s="241">
        <f t="shared" si="41"/>
        <v>105000.00000000001</v>
      </c>
      <c r="BO27" s="240"/>
      <c r="BP27" s="241">
        <f t="shared" si="17"/>
        <v>105000.00000000001</v>
      </c>
      <c r="BQ27" s="223">
        <f t="shared" si="18"/>
        <v>105000.00000000001</v>
      </c>
      <c r="BR27" s="223">
        <f t="shared" si="42"/>
        <v>210000.00000000003</v>
      </c>
      <c r="BS27" s="223">
        <f t="shared" si="18"/>
        <v>105000.00000000001</v>
      </c>
      <c r="BT27" s="223">
        <f t="shared" si="43"/>
        <v>105000.00000000001</v>
      </c>
      <c r="BU27" s="222"/>
      <c r="BV27" s="223">
        <f t="shared" si="44"/>
        <v>105000.00000000001</v>
      </c>
      <c r="BW27" s="268">
        <f t="shared" si="19"/>
        <v>105000.00000000001</v>
      </c>
      <c r="BX27" s="268">
        <f t="shared" si="45"/>
        <v>210000.00000000003</v>
      </c>
      <c r="BY27" s="268">
        <v>192280</v>
      </c>
      <c r="BZ27" s="268">
        <f t="shared" si="46"/>
        <v>17720.000000000029</v>
      </c>
      <c r="CA27" s="267"/>
      <c r="CB27" s="268">
        <f t="shared" si="47"/>
        <v>192280</v>
      </c>
      <c r="CC27" s="241">
        <f t="shared" si="20"/>
        <v>1500000</v>
      </c>
      <c r="CD27" s="214">
        <f t="shared" si="48"/>
        <v>1500000</v>
      </c>
      <c r="CE27" s="241">
        <f t="shared" si="21"/>
        <v>1522280</v>
      </c>
      <c r="CF27" s="240"/>
      <c r="CG27" s="241">
        <f t="shared" si="49"/>
        <v>1522280</v>
      </c>
      <c r="CH27" s="5">
        <f t="shared" si="22"/>
        <v>0</v>
      </c>
      <c r="CI27" s="5">
        <f t="shared" si="50"/>
        <v>-22280</v>
      </c>
      <c r="CJ27" s="572"/>
    </row>
    <row r="28" spans="1:88" x14ac:dyDescent="0.2">
      <c r="A28" s="105"/>
      <c r="B28" s="22"/>
      <c r="C28" s="28"/>
      <c r="D28" s="285"/>
      <c r="E28" s="22">
        <v>198</v>
      </c>
      <c r="F28" s="285">
        <v>523</v>
      </c>
      <c r="G28" s="286"/>
      <c r="H28" s="28" t="s">
        <v>551</v>
      </c>
      <c r="I28" s="27"/>
      <c r="J28" s="204">
        <f t="shared" si="0"/>
        <v>0</v>
      </c>
      <c r="K28" s="204"/>
      <c r="L28" s="204">
        <f t="shared" si="51"/>
        <v>0</v>
      </c>
      <c r="M28" s="205"/>
      <c r="N28" s="204">
        <f>+K28-M28</f>
        <v>0</v>
      </c>
      <c r="O28" s="214">
        <f t="shared" si="2"/>
        <v>0</v>
      </c>
      <c r="P28" s="214">
        <f t="shared" si="23"/>
        <v>0</v>
      </c>
      <c r="Q28" s="214">
        <f t="shared" si="2"/>
        <v>0</v>
      </c>
      <c r="R28" s="214">
        <f t="shared" si="52"/>
        <v>0</v>
      </c>
      <c r="S28" s="213"/>
      <c r="T28" s="214">
        <f t="shared" si="24"/>
        <v>0</v>
      </c>
      <c r="U28" s="223">
        <f t="shared" si="3"/>
        <v>0</v>
      </c>
      <c r="V28" s="223">
        <f t="shared" si="25"/>
        <v>0</v>
      </c>
      <c r="W28" s="223">
        <f t="shared" si="3"/>
        <v>0</v>
      </c>
      <c r="X28" s="223">
        <f t="shared" si="26"/>
        <v>0</v>
      </c>
      <c r="Y28" s="222"/>
      <c r="Z28" s="223">
        <f t="shared" si="27"/>
        <v>0</v>
      </c>
      <c r="AA28" s="232">
        <f t="shared" si="4"/>
        <v>0</v>
      </c>
      <c r="AB28" s="232">
        <f t="shared" si="28"/>
        <v>0</v>
      </c>
      <c r="AC28" s="232">
        <f t="shared" si="4"/>
        <v>0</v>
      </c>
      <c r="AD28" s="232">
        <f t="shared" si="29"/>
        <v>0</v>
      </c>
      <c r="AE28" s="231"/>
      <c r="AF28" s="232">
        <f t="shared" si="30"/>
        <v>0</v>
      </c>
      <c r="AG28" s="250">
        <f t="shared" si="5"/>
        <v>0</v>
      </c>
      <c r="AH28" s="250">
        <f t="shared" si="31"/>
        <v>0</v>
      </c>
      <c r="AI28" s="250">
        <f t="shared" si="5"/>
        <v>0</v>
      </c>
      <c r="AJ28" s="250">
        <f t="shared" si="32"/>
        <v>0</v>
      </c>
      <c r="AK28" s="249"/>
      <c r="AL28" s="250">
        <f t="shared" si="33"/>
        <v>0</v>
      </c>
      <c r="AM28" s="204">
        <f t="shared" si="6"/>
        <v>0</v>
      </c>
      <c r="AN28" s="204">
        <f t="shared" si="34"/>
        <v>0</v>
      </c>
      <c r="AO28" s="204">
        <f t="shared" si="6"/>
        <v>0</v>
      </c>
      <c r="AP28" s="204">
        <f t="shared" si="7"/>
        <v>0</v>
      </c>
      <c r="AQ28" s="205"/>
      <c r="AR28" s="204">
        <f t="shared" si="35"/>
        <v>0</v>
      </c>
      <c r="AS28" s="259">
        <f t="shared" si="8"/>
        <v>0</v>
      </c>
      <c r="AT28" s="259">
        <f t="shared" si="36"/>
        <v>0</v>
      </c>
      <c r="AU28" s="259">
        <f t="shared" si="8"/>
        <v>0</v>
      </c>
      <c r="AV28" s="259">
        <f t="shared" si="37"/>
        <v>0</v>
      </c>
      <c r="AW28" s="258"/>
      <c r="AX28" s="259">
        <f t="shared" si="38"/>
        <v>0</v>
      </c>
      <c r="AY28" s="268">
        <f t="shared" si="9"/>
        <v>0</v>
      </c>
      <c r="AZ28" s="268">
        <f t="shared" si="39"/>
        <v>0</v>
      </c>
      <c r="BA28" s="268">
        <f t="shared" si="9"/>
        <v>0</v>
      </c>
      <c r="BB28" s="268">
        <f t="shared" si="10"/>
        <v>0</v>
      </c>
      <c r="BC28" s="267"/>
      <c r="BD28" s="268">
        <f t="shared" si="11"/>
        <v>0</v>
      </c>
      <c r="BE28" s="204">
        <f t="shared" si="12"/>
        <v>0</v>
      </c>
      <c r="BF28" s="204">
        <f t="shared" si="13"/>
        <v>0</v>
      </c>
      <c r="BG28" s="204">
        <f t="shared" si="12"/>
        <v>0</v>
      </c>
      <c r="BH28" s="204">
        <f t="shared" si="14"/>
        <v>0</v>
      </c>
      <c r="BI28" s="205"/>
      <c r="BJ28" s="204">
        <f t="shared" si="15"/>
        <v>0</v>
      </c>
      <c r="BK28" s="241">
        <f t="shared" si="16"/>
        <v>0</v>
      </c>
      <c r="BL28" s="241">
        <f t="shared" si="40"/>
        <v>0</v>
      </c>
      <c r="BM28" s="241">
        <f t="shared" si="16"/>
        <v>0</v>
      </c>
      <c r="BN28" s="241">
        <f t="shared" si="41"/>
        <v>0</v>
      </c>
      <c r="BO28" s="240"/>
      <c r="BP28" s="241">
        <f t="shared" si="17"/>
        <v>0</v>
      </c>
      <c r="BQ28" s="223">
        <f t="shared" si="18"/>
        <v>0</v>
      </c>
      <c r="BR28" s="223">
        <f t="shared" si="42"/>
        <v>0</v>
      </c>
      <c r="BS28" s="223">
        <f t="shared" si="18"/>
        <v>0</v>
      </c>
      <c r="BT28" s="223">
        <f t="shared" si="43"/>
        <v>0</v>
      </c>
      <c r="BU28" s="222"/>
      <c r="BV28" s="223">
        <f t="shared" si="44"/>
        <v>0</v>
      </c>
      <c r="BW28" s="268">
        <f t="shared" si="19"/>
        <v>0</v>
      </c>
      <c r="BX28" s="268">
        <f t="shared" si="45"/>
        <v>0</v>
      </c>
      <c r="BY28" s="268">
        <f t="shared" si="19"/>
        <v>0</v>
      </c>
      <c r="BZ28" s="268">
        <f t="shared" si="46"/>
        <v>0</v>
      </c>
      <c r="CA28" s="267"/>
      <c r="CB28" s="268">
        <f t="shared" si="47"/>
        <v>0</v>
      </c>
      <c r="CC28" s="241">
        <f t="shared" si="20"/>
        <v>0</v>
      </c>
      <c r="CD28" s="214">
        <f t="shared" si="48"/>
        <v>0</v>
      </c>
      <c r="CE28" s="241">
        <f t="shared" si="21"/>
        <v>0</v>
      </c>
      <c r="CF28" s="240"/>
      <c r="CG28" s="241">
        <f t="shared" si="49"/>
        <v>0</v>
      </c>
      <c r="CH28" s="5">
        <f t="shared" si="22"/>
        <v>0</v>
      </c>
      <c r="CI28" s="5">
        <f t="shared" si="50"/>
        <v>0</v>
      </c>
      <c r="CJ28" s="572"/>
    </row>
    <row r="29" spans="1:88" x14ac:dyDescent="0.2">
      <c r="A29" s="22"/>
      <c r="B29" s="22"/>
      <c r="C29" s="28"/>
      <c r="D29" s="285"/>
      <c r="E29" s="22"/>
      <c r="F29" s="285"/>
      <c r="G29" s="286"/>
      <c r="H29" s="28"/>
      <c r="I29" s="27"/>
      <c r="J29" s="204">
        <f t="shared" si="0"/>
        <v>0</v>
      </c>
      <c r="K29" s="204"/>
      <c r="L29" s="204">
        <f t="shared" si="51"/>
        <v>0</v>
      </c>
      <c r="M29" s="205"/>
      <c r="N29" s="204">
        <f>+K29-M29</f>
        <v>0</v>
      </c>
      <c r="O29" s="214">
        <f t="shared" ref="O29:Q38" si="53">+I29*$O$1</f>
        <v>0</v>
      </c>
      <c r="P29" s="214">
        <f t="shared" si="23"/>
        <v>0</v>
      </c>
      <c r="Q29" s="214">
        <f t="shared" si="53"/>
        <v>0</v>
      </c>
      <c r="R29" s="214">
        <f t="shared" si="52"/>
        <v>0</v>
      </c>
      <c r="S29" s="213"/>
      <c r="T29" s="214">
        <f t="shared" si="24"/>
        <v>0</v>
      </c>
      <c r="U29" s="223">
        <f t="shared" si="3"/>
        <v>0</v>
      </c>
      <c r="V29" s="223">
        <f t="shared" si="25"/>
        <v>0</v>
      </c>
      <c r="W29" s="223">
        <f t="shared" si="3"/>
        <v>0</v>
      </c>
      <c r="X29" s="223">
        <f t="shared" si="26"/>
        <v>0</v>
      </c>
      <c r="Y29" s="222"/>
      <c r="Z29" s="223">
        <f t="shared" si="27"/>
        <v>0</v>
      </c>
      <c r="AA29" s="232">
        <f t="shared" si="4"/>
        <v>0</v>
      </c>
      <c r="AB29" s="232">
        <f t="shared" si="28"/>
        <v>0</v>
      </c>
      <c r="AC29" s="232">
        <f t="shared" si="4"/>
        <v>0</v>
      </c>
      <c r="AD29" s="232">
        <f t="shared" si="29"/>
        <v>0</v>
      </c>
      <c r="AE29" s="231"/>
      <c r="AF29" s="232">
        <f t="shared" si="30"/>
        <v>0</v>
      </c>
      <c r="AG29" s="250">
        <f t="shared" si="5"/>
        <v>0</v>
      </c>
      <c r="AH29" s="250">
        <f t="shared" si="31"/>
        <v>0</v>
      </c>
      <c r="AI29" s="250">
        <f t="shared" si="5"/>
        <v>0</v>
      </c>
      <c r="AJ29" s="250">
        <f t="shared" si="32"/>
        <v>0</v>
      </c>
      <c r="AK29" s="249"/>
      <c r="AL29" s="250">
        <f t="shared" si="33"/>
        <v>0</v>
      </c>
      <c r="AM29" s="204">
        <f t="shared" si="6"/>
        <v>0</v>
      </c>
      <c r="AN29" s="204">
        <f t="shared" si="34"/>
        <v>0</v>
      </c>
      <c r="AO29" s="204">
        <f t="shared" si="6"/>
        <v>0</v>
      </c>
      <c r="AP29" s="204">
        <f t="shared" si="7"/>
        <v>0</v>
      </c>
      <c r="AQ29" s="205"/>
      <c r="AR29" s="204">
        <f t="shared" si="35"/>
        <v>0</v>
      </c>
      <c r="AS29" s="259">
        <f t="shared" si="8"/>
        <v>0</v>
      </c>
      <c r="AT29" s="259">
        <f t="shared" si="36"/>
        <v>0</v>
      </c>
      <c r="AU29" s="259">
        <f t="shared" si="8"/>
        <v>0</v>
      </c>
      <c r="AV29" s="259">
        <f t="shared" si="37"/>
        <v>0</v>
      </c>
      <c r="AW29" s="258"/>
      <c r="AX29" s="259">
        <f t="shared" si="38"/>
        <v>0</v>
      </c>
      <c r="AY29" s="268">
        <f t="shared" si="9"/>
        <v>0</v>
      </c>
      <c r="AZ29" s="268">
        <f t="shared" si="39"/>
        <v>0</v>
      </c>
      <c r="BA29" s="268">
        <f t="shared" si="9"/>
        <v>0</v>
      </c>
      <c r="BB29" s="268">
        <f t="shared" si="10"/>
        <v>0</v>
      </c>
      <c r="BC29" s="267"/>
      <c r="BD29" s="268">
        <f t="shared" si="11"/>
        <v>0</v>
      </c>
      <c r="BE29" s="204">
        <f t="shared" si="12"/>
        <v>0</v>
      </c>
      <c r="BF29" s="204">
        <f t="shared" si="13"/>
        <v>0</v>
      </c>
      <c r="BG29" s="204">
        <f t="shared" si="12"/>
        <v>0</v>
      </c>
      <c r="BH29" s="204">
        <f t="shared" si="14"/>
        <v>0</v>
      </c>
      <c r="BI29" s="205"/>
      <c r="BJ29" s="204">
        <f t="shared" si="15"/>
        <v>0</v>
      </c>
      <c r="BK29" s="241">
        <f t="shared" si="16"/>
        <v>0</v>
      </c>
      <c r="BL29" s="241">
        <f t="shared" si="40"/>
        <v>0</v>
      </c>
      <c r="BM29" s="241">
        <f t="shared" si="16"/>
        <v>0</v>
      </c>
      <c r="BN29" s="241">
        <f t="shared" si="41"/>
        <v>0</v>
      </c>
      <c r="BO29" s="240"/>
      <c r="BP29" s="241">
        <f t="shared" si="17"/>
        <v>0</v>
      </c>
      <c r="BQ29" s="223">
        <f t="shared" si="18"/>
        <v>0</v>
      </c>
      <c r="BR29" s="223">
        <f t="shared" si="42"/>
        <v>0</v>
      </c>
      <c r="BS29" s="223">
        <f t="shared" si="18"/>
        <v>0</v>
      </c>
      <c r="BT29" s="223">
        <f t="shared" si="43"/>
        <v>0</v>
      </c>
      <c r="BU29" s="222"/>
      <c r="BV29" s="223">
        <f t="shared" si="44"/>
        <v>0</v>
      </c>
      <c r="BW29" s="268">
        <f t="shared" si="19"/>
        <v>0</v>
      </c>
      <c r="BX29" s="268">
        <f t="shared" si="45"/>
        <v>0</v>
      </c>
      <c r="BY29" s="268">
        <f t="shared" si="19"/>
        <v>0</v>
      </c>
      <c r="BZ29" s="268">
        <f t="shared" si="46"/>
        <v>0</v>
      </c>
      <c r="CA29" s="267"/>
      <c r="CB29" s="268">
        <f t="shared" si="47"/>
        <v>0</v>
      </c>
      <c r="CC29" s="241">
        <f t="shared" si="20"/>
        <v>0</v>
      </c>
      <c r="CD29" s="214">
        <f t="shared" si="48"/>
        <v>0</v>
      </c>
      <c r="CE29" s="241">
        <f t="shared" si="21"/>
        <v>0</v>
      </c>
      <c r="CF29" s="240"/>
      <c r="CG29" s="241">
        <f t="shared" si="49"/>
        <v>0</v>
      </c>
      <c r="CH29" s="5">
        <f t="shared" si="22"/>
        <v>0</v>
      </c>
      <c r="CI29" s="5">
        <f t="shared" si="50"/>
        <v>0</v>
      </c>
      <c r="CJ29" s="572"/>
    </row>
    <row r="30" spans="1:88" x14ac:dyDescent="0.2">
      <c r="A30" s="105"/>
      <c r="B30" s="22"/>
      <c r="C30" s="51">
        <v>810</v>
      </c>
      <c r="D30" s="23"/>
      <c r="E30" s="22"/>
      <c r="F30" s="23"/>
      <c r="G30" s="274"/>
      <c r="H30" s="112" t="s">
        <v>398</v>
      </c>
      <c r="I30" s="27"/>
      <c r="J30" s="204">
        <f t="shared" si="0"/>
        <v>0</v>
      </c>
      <c r="K30" s="204"/>
      <c r="L30" s="204">
        <f t="shared" si="51"/>
        <v>0</v>
      </c>
      <c r="M30" s="205"/>
      <c r="N30" s="204">
        <f t="shared" ref="N30:N38" si="54">+K30-M30</f>
        <v>0</v>
      </c>
      <c r="O30" s="214">
        <f t="shared" si="53"/>
        <v>0</v>
      </c>
      <c r="P30" s="214">
        <f t="shared" si="23"/>
        <v>0</v>
      </c>
      <c r="Q30" s="214">
        <f t="shared" si="53"/>
        <v>0</v>
      </c>
      <c r="R30" s="214">
        <f t="shared" si="52"/>
        <v>0</v>
      </c>
      <c r="S30" s="213"/>
      <c r="T30" s="214">
        <f t="shared" si="24"/>
        <v>0</v>
      </c>
      <c r="U30" s="223">
        <f t="shared" si="3"/>
        <v>0</v>
      </c>
      <c r="V30" s="223">
        <f t="shared" si="25"/>
        <v>0</v>
      </c>
      <c r="W30" s="223">
        <f t="shared" si="3"/>
        <v>0</v>
      </c>
      <c r="X30" s="223">
        <f t="shared" si="26"/>
        <v>0</v>
      </c>
      <c r="Y30" s="222"/>
      <c r="Z30" s="223">
        <f t="shared" si="27"/>
        <v>0</v>
      </c>
      <c r="AA30" s="232">
        <f t="shared" si="4"/>
        <v>0</v>
      </c>
      <c r="AB30" s="232">
        <f t="shared" si="28"/>
        <v>0</v>
      </c>
      <c r="AC30" s="232">
        <f t="shared" si="4"/>
        <v>0</v>
      </c>
      <c r="AD30" s="232">
        <f t="shared" si="29"/>
        <v>0</v>
      </c>
      <c r="AE30" s="231"/>
      <c r="AF30" s="232">
        <f t="shared" si="30"/>
        <v>0</v>
      </c>
      <c r="AG30" s="250">
        <f t="shared" si="5"/>
        <v>0</v>
      </c>
      <c r="AH30" s="250">
        <f t="shared" si="31"/>
        <v>0</v>
      </c>
      <c r="AI30" s="250">
        <f t="shared" si="5"/>
        <v>0</v>
      </c>
      <c r="AJ30" s="250">
        <f t="shared" si="32"/>
        <v>0</v>
      </c>
      <c r="AK30" s="249"/>
      <c r="AL30" s="250">
        <f t="shared" si="33"/>
        <v>0</v>
      </c>
      <c r="AM30" s="204">
        <f t="shared" si="6"/>
        <v>0</v>
      </c>
      <c r="AN30" s="204">
        <f t="shared" si="34"/>
        <v>0</v>
      </c>
      <c r="AO30" s="204">
        <f t="shared" si="6"/>
        <v>0</v>
      </c>
      <c r="AP30" s="204">
        <f t="shared" si="7"/>
        <v>0</v>
      </c>
      <c r="AQ30" s="205"/>
      <c r="AR30" s="204">
        <f t="shared" si="35"/>
        <v>0</v>
      </c>
      <c r="AS30" s="259">
        <f t="shared" si="8"/>
        <v>0</v>
      </c>
      <c r="AT30" s="259">
        <f t="shared" si="36"/>
        <v>0</v>
      </c>
      <c r="AU30" s="259">
        <f t="shared" si="8"/>
        <v>0</v>
      </c>
      <c r="AV30" s="259">
        <f t="shared" si="37"/>
        <v>0</v>
      </c>
      <c r="AW30" s="258"/>
      <c r="AX30" s="259">
        <f t="shared" si="38"/>
        <v>0</v>
      </c>
      <c r="AY30" s="268">
        <f t="shared" si="9"/>
        <v>0</v>
      </c>
      <c r="AZ30" s="268">
        <f t="shared" si="39"/>
        <v>0</v>
      </c>
      <c r="BA30" s="268">
        <f t="shared" si="9"/>
        <v>0</v>
      </c>
      <c r="BB30" s="268">
        <f t="shared" si="10"/>
        <v>0</v>
      </c>
      <c r="BC30" s="267"/>
      <c r="BD30" s="268">
        <f t="shared" si="11"/>
        <v>0</v>
      </c>
      <c r="BE30" s="204">
        <f t="shared" si="12"/>
        <v>0</v>
      </c>
      <c r="BF30" s="204">
        <f t="shared" si="13"/>
        <v>0</v>
      </c>
      <c r="BG30" s="204">
        <f t="shared" si="12"/>
        <v>0</v>
      </c>
      <c r="BH30" s="204">
        <f t="shared" si="14"/>
        <v>0</v>
      </c>
      <c r="BI30" s="205"/>
      <c r="BJ30" s="204">
        <f t="shared" si="15"/>
        <v>0</v>
      </c>
      <c r="BK30" s="241">
        <f t="shared" si="16"/>
        <v>0</v>
      </c>
      <c r="BL30" s="241">
        <f t="shared" si="40"/>
        <v>0</v>
      </c>
      <c r="BM30" s="241">
        <f t="shared" si="16"/>
        <v>0</v>
      </c>
      <c r="BN30" s="241">
        <f t="shared" si="41"/>
        <v>0</v>
      </c>
      <c r="BO30" s="240"/>
      <c r="BP30" s="241">
        <f t="shared" si="17"/>
        <v>0</v>
      </c>
      <c r="BQ30" s="223">
        <f t="shared" si="18"/>
        <v>0</v>
      </c>
      <c r="BR30" s="223">
        <f t="shared" si="42"/>
        <v>0</v>
      </c>
      <c r="BS30" s="223">
        <f t="shared" si="18"/>
        <v>0</v>
      </c>
      <c r="BT30" s="223">
        <f t="shared" si="43"/>
        <v>0</v>
      </c>
      <c r="BU30" s="222"/>
      <c r="BV30" s="223">
        <f t="shared" si="44"/>
        <v>0</v>
      </c>
      <c r="BW30" s="268">
        <f t="shared" si="19"/>
        <v>0</v>
      </c>
      <c r="BX30" s="268">
        <f t="shared" si="45"/>
        <v>0</v>
      </c>
      <c r="BY30" s="268">
        <f t="shared" si="19"/>
        <v>0</v>
      </c>
      <c r="BZ30" s="268">
        <f t="shared" si="46"/>
        <v>0</v>
      </c>
      <c r="CA30" s="267"/>
      <c r="CB30" s="268">
        <f t="shared" si="47"/>
        <v>0</v>
      </c>
      <c r="CC30" s="241">
        <f t="shared" si="20"/>
        <v>0</v>
      </c>
      <c r="CD30" s="214">
        <f t="shared" si="48"/>
        <v>0</v>
      </c>
      <c r="CE30" s="241">
        <f t="shared" si="21"/>
        <v>0</v>
      </c>
      <c r="CF30" s="240"/>
      <c r="CG30" s="241">
        <f>+CE30-CF30</f>
        <v>0</v>
      </c>
      <c r="CH30" s="5">
        <f t="shared" si="22"/>
        <v>0</v>
      </c>
      <c r="CI30" s="5">
        <f t="shared" si="50"/>
        <v>0</v>
      </c>
      <c r="CJ30" s="572"/>
    </row>
    <row r="31" spans="1:88" x14ac:dyDescent="0.2">
      <c r="A31" s="105"/>
      <c r="B31" s="22"/>
      <c r="C31" s="22"/>
      <c r="D31" s="121" t="s">
        <v>254</v>
      </c>
      <c r="E31" s="22"/>
      <c r="F31" s="23"/>
      <c r="G31" s="274"/>
      <c r="H31" s="112" t="s">
        <v>113</v>
      </c>
      <c r="I31" s="27"/>
      <c r="J31" s="204">
        <f t="shared" si="0"/>
        <v>0</v>
      </c>
      <c r="K31" s="204"/>
      <c r="L31" s="204">
        <f t="shared" si="51"/>
        <v>0</v>
      </c>
      <c r="M31" s="205"/>
      <c r="N31" s="204">
        <f t="shared" si="54"/>
        <v>0</v>
      </c>
      <c r="O31" s="214">
        <f t="shared" si="53"/>
        <v>0</v>
      </c>
      <c r="P31" s="214">
        <f t="shared" si="23"/>
        <v>0</v>
      </c>
      <c r="Q31" s="214">
        <f t="shared" si="53"/>
        <v>0</v>
      </c>
      <c r="R31" s="214">
        <f t="shared" si="52"/>
        <v>0</v>
      </c>
      <c r="S31" s="213"/>
      <c r="T31" s="214">
        <f t="shared" si="24"/>
        <v>0</v>
      </c>
      <c r="U31" s="223">
        <f t="shared" si="3"/>
        <v>0</v>
      </c>
      <c r="V31" s="223">
        <f t="shared" si="25"/>
        <v>0</v>
      </c>
      <c r="W31" s="223">
        <f t="shared" si="3"/>
        <v>0</v>
      </c>
      <c r="X31" s="223">
        <f t="shared" si="26"/>
        <v>0</v>
      </c>
      <c r="Y31" s="222"/>
      <c r="Z31" s="223">
        <f t="shared" si="27"/>
        <v>0</v>
      </c>
      <c r="AA31" s="232">
        <f t="shared" si="4"/>
        <v>0</v>
      </c>
      <c r="AB31" s="232">
        <f t="shared" si="28"/>
        <v>0</v>
      </c>
      <c r="AC31" s="232">
        <f t="shared" si="4"/>
        <v>0</v>
      </c>
      <c r="AD31" s="232">
        <f t="shared" si="29"/>
        <v>0</v>
      </c>
      <c r="AE31" s="231"/>
      <c r="AF31" s="232">
        <f t="shared" si="30"/>
        <v>0</v>
      </c>
      <c r="AG31" s="250">
        <f t="shared" si="5"/>
        <v>0</v>
      </c>
      <c r="AH31" s="250">
        <f t="shared" si="31"/>
        <v>0</v>
      </c>
      <c r="AI31" s="250">
        <f t="shared" si="5"/>
        <v>0</v>
      </c>
      <c r="AJ31" s="250">
        <f t="shared" si="32"/>
        <v>0</v>
      </c>
      <c r="AK31" s="249"/>
      <c r="AL31" s="250">
        <f t="shared" si="33"/>
        <v>0</v>
      </c>
      <c r="AM31" s="204">
        <f t="shared" si="6"/>
        <v>0</v>
      </c>
      <c r="AN31" s="204">
        <f t="shared" si="34"/>
        <v>0</v>
      </c>
      <c r="AO31" s="204">
        <f t="shared" si="6"/>
        <v>0</v>
      </c>
      <c r="AP31" s="204">
        <f t="shared" si="7"/>
        <v>0</v>
      </c>
      <c r="AQ31" s="205"/>
      <c r="AR31" s="204">
        <f t="shared" si="35"/>
        <v>0</v>
      </c>
      <c r="AS31" s="259">
        <f t="shared" si="8"/>
        <v>0</v>
      </c>
      <c r="AT31" s="259">
        <f t="shared" si="36"/>
        <v>0</v>
      </c>
      <c r="AU31" s="259">
        <f t="shared" si="8"/>
        <v>0</v>
      </c>
      <c r="AV31" s="259">
        <f t="shared" si="37"/>
        <v>0</v>
      </c>
      <c r="AW31" s="258"/>
      <c r="AX31" s="259">
        <f t="shared" si="38"/>
        <v>0</v>
      </c>
      <c r="AY31" s="268">
        <f t="shared" si="9"/>
        <v>0</v>
      </c>
      <c r="AZ31" s="268">
        <f t="shared" si="39"/>
        <v>0</v>
      </c>
      <c r="BA31" s="268">
        <f t="shared" si="9"/>
        <v>0</v>
      </c>
      <c r="BB31" s="268">
        <f t="shared" si="10"/>
        <v>0</v>
      </c>
      <c r="BC31" s="267"/>
      <c r="BD31" s="268">
        <f t="shared" si="11"/>
        <v>0</v>
      </c>
      <c r="BE31" s="204">
        <f t="shared" si="12"/>
        <v>0</v>
      </c>
      <c r="BF31" s="204">
        <f t="shared" si="13"/>
        <v>0</v>
      </c>
      <c r="BG31" s="204">
        <f t="shared" si="12"/>
        <v>0</v>
      </c>
      <c r="BH31" s="204">
        <f t="shared" si="14"/>
        <v>0</v>
      </c>
      <c r="BI31" s="205"/>
      <c r="BJ31" s="204">
        <f t="shared" si="15"/>
        <v>0</v>
      </c>
      <c r="BK31" s="241">
        <f t="shared" si="16"/>
        <v>0</v>
      </c>
      <c r="BL31" s="241">
        <f t="shared" si="40"/>
        <v>0</v>
      </c>
      <c r="BM31" s="241">
        <f t="shared" si="16"/>
        <v>0</v>
      </c>
      <c r="BN31" s="241">
        <f t="shared" si="41"/>
        <v>0</v>
      </c>
      <c r="BO31" s="240"/>
      <c r="BP31" s="241">
        <f t="shared" si="17"/>
        <v>0</v>
      </c>
      <c r="BQ31" s="223">
        <f t="shared" si="18"/>
        <v>0</v>
      </c>
      <c r="BR31" s="223">
        <f t="shared" si="42"/>
        <v>0</v>
      </c>
      <c r="BS31" s="223">
        <f t="shared" si="18"/>
        <v>0</v>
      </c>
      <c r="BT31" s="223">
        <f t="shared" si="43"/>
        <v>0</v>
      </c>
      <c r="BU31" s="222"/>
      <c r="BV31" s="223">
        <f t="shared" si="44"/>
        <v>0</v>
      </c>
      <c r="BW31" s="268">
        <f t="shared" si="19"/>
        <v>0</v>
      </c>
      <c r="BX31" s="268">
        <f t="shared" si="45"/>
        <v>0</v>
      </c>
      <c r="BY31" s="268">
        <f t="shared" si="19"/>
        <v>0</v>
      </c>
      <c r="BZ31" s="268">
        <f t="shared" si="46"/>
        <v>0</v>
      </c>
      <c r="CA31" s="267"/>
      <c r="CB31" s="268">
        <f t="shared" si="47"/>
        <v>0</v>
      </c>
      <c r="CC31" s="241">
        <f t="shared" si="20"/>
        <v>0</v>
      </c>
      <c r="CD31" s="214">
        <f t="shared" si="48"/>
        <v>0</v>
      </c>
      <c r="CE31" s="241">
        <f t="shared" si="21"/>
        <v>0</v>
      </c>
      <c r="CF31" s="240"/>
      <c r="CG31" s="241">
        <f t="shared" ref="CG31:CG38" si="55">+CE31-CF31</f>
        <v>0</v>
      </c>
      <c r="CH31" s="5">
        <f t="shared" si="22"/>
        <v>0</v>
      </c>
      <c r="CI31" s="5">
        <f t="shared" si="50"/>
        <v>0</v>
      </c>
    </row>
    <row r="32" spans="1:88" x14ac:dyDescent="0.2">
      <c r="A32" s="105"/>
      <c r="B32" s="22"/>
      <c r="C32" s="22"/>
      <c r="D32" s="121" t="s">
        <v>552</v>
      </c>
      <c r="E32" s="22"/>
      <c r="F32" s="23"/>
      <c r="G32" s="274"/>
      <c r="H32" s="112" t="s">
        <v>553</v>
      </c>
      <c r="I32" s="27"/>
      <c r="J32" s="204">
        <f t="shared" si="0"/>
        <v>0</v>
      </c>
      <c r="K32" s="204"/>
      <c r="L32" s="204">
        <f t="shared" si="51"/>
        <v>0</v>
      </c>
      <c r="M32" s="205"/>
      <c r="N32" s="204">
        <f t="shared" si="54"/>
        <v>0</v>
      </c>
      <c r="O32" s="214">
        <f t="shared" si="53"/>
        <v>0</v>
      </c>
      <c r="P32" s="214">
        <f t="shared" si="23"/>
        <v>0</v>
      </c>
      <c r="Q32" s="214">
        <f t="shared" si="53"/>
        <v>0</v>
      </c>
      <c r="R32" s="214">
        <f t="shared" si="52"/>
        <v>0</v>
      </c>
      <c r="S32" s="213"/>
      <c r="T32" s="214">
        <f t="shared" si="24"/>
        <v>0</v>
      </c>
      <c r="U32" s="223">
        <f t="shared" si="3"/>
        <v>0</v>
      </c>
      <c r="V32" s="223">
        <f t="shared" si="25"/>
        <v>0</v>
      </c>
      <c r="W32" s="223">
        <f t="shared" si="3"/>
        <v>0</v>
      </c>
      <c r="X32" s="223">
        <f t="shared" si="26"/>
        <v>0</v>
      </c>
      <c r="Y32" s="222"/>
      <c r="Z32" s="223">
        <f t="shared" si="27"/>
        <v>0</v>
      </c>
      <c r="AA32" s="232">
        <f t="shared" si="4"/>
        <v>0</v>
      </c>
      <c r="AB32" s="232">
        <f t="shared" si="28"/>
        <v>0</v>
      </c>
      <c r="AC32" s="232">
        <f t="shared" si="4"/>
        <v>0</v>
      </c>
      <c r="AD32" s="232">
        <f t="shared" si="29"/>
        <v>0</v>
      </c>
      <c r="AE32" s="231"/>
      <c r="AF32" s="232">
        <f t="shared" si="30"/>
        <v>0</v>
      </c>
      <c r="AG32" s="250">
        <f t="shared" si="5"/>
        <v>0</v>
      </c>
      <c r="AH32" s="250">
        <f t="shared" si="31"/>
        <v>0</v>
      </c>
      <c r="AI32" s="250">
        <f t="shared" si="5"/>
        <v>0</v>
      </c>
      <c r="AJ32" s="250">
        <f t="shared" si="32"/>
        <v>0</v>
      </c>
      <c r="AK32" s="249"/>
      <c r="AL32" s="250">
        <f t="shared" si="33"/>
        <v>0</v>
      </c>
      <c r="AM32" s="204">
        <f t="shared" si="6"/>
        <v>0</v>
      </c>
      <c r="AN32" s="204">
        <f t="shared" si="34"/>
        <v>0</v>
      </c>
      <c r="AO32" s="204">
        <f t="shared" si="6"/>
        <v>0</v>
      </c>
      <c r="AP32" s="204">
        <f t="shared" si="7"/>
        <v>0</v>
      </c>
      <c r="AQ32" s="205"/>
      <c r="AR32" s="204">
        <f t="shared" si="35"/>
        <v>0</v>
      </c>
      <c r="AS32" s="259">
        <f t="shared" si="8"/>
        <v>0</v>
      </c>
      <c r="AT32" s="259">
        <f t="shared" si="36"/>
        <v>0</v>
      </c>
      <c r="AU32" s="259">
        <f t="shared" si="8"/>
        <v>0</v>
      </c>
      <c r="AV32" s="259">
        <f t="shared" si="37"/>
        <v>0</v>
      </c>
      <c r="AW32" s="258"/>
      <c r="AX32" s="259">
        <f t="shared" si="38"/>
        <v>0</v>
      </c>
      <c r="AY32" s="268">
        <f t="shared" si="9"/>
        <v>0</v>
      </c>
      <c r="AZ32" s="268">
        <f t="shared" si="39"/>
        <v>0</v>
      </c>
      <c r="BA32" s="268">
        <f t="shared" si="9"/>
        <v>0</v>
      </c>
      <c r="BB32" s="268">
        <f t="shared" si="10"/>
        <v>0</v>
      </c>
      <c r="BC32" s="267"/>
      <c r="BD32" s="268">
        <f t="shared" si="11"/>
        <v>0</v>
      </c>
      <c r="BE32" s="204">
        <f t="shared" si="12"/>
        <v>0</v>
      </c>
      <c r="BF32" s="204">
        <f t="shared" si="13"/>
        <v>0</v>
      </c>
      <c r="BG32" s="204">
        <f t="shared" si="12"/>
        <v>0</v>
      </c>
      <c r="BH32" s="204">
        <f t="shared" si="14"/>
        <v>0</v>
      </c>
      <c r="BI32" s="205"/>
      <c r="BJ32" s="204">
        <f t="shared" si="15"/>
        <v>0</v>
      </c>
      <c r="BK32" s="241">
        <f t="shared" si="16"/>
        <v>0</v>
      </c>
      <c r="BL32" s="241">
        <f t="shared" si="40"/>
        <v>0</v>
      </c>
      <c r="BM32" s="241">
        <f t="shared" si="16"/>
        <v>0</v>
      </c>
      <c r="BN32" s="241">
        <f t="shared" si="41"/>
        <v>0</v>
      </c>
      <c r="BO32" s="240"/>
      <c r="BP32" s="241">
        <f t="shared" si="17"/>
        <v>0</v>
      </c>
      <c r="BQ32" s="223">
        <f t="shared" si="18"/>
        <v>0</v>
      </c>
      <c r="BR32" s="223">
        <f t="shared" si="42"/>
        <v>0</v>
      </c>
      <c r="BS32" s="223">
        <f t="shared" si="18"/>
        <v>0</v>
      </c>
      <c r="BT32" s="223">
        <f t="shared" si="43"/>
        <v>0</v>
      </c>
      <c r="BU32" s="222"/>
      <c r="BV32" s="223">
        <f t="shared" si="44"/>
        <v>0</v>
      </c>
      <c r="BW32" s="268">
        <f t="shared" si="19"/>
        <v>0</v>
      </c>
      <c r="BX32" s="268">
        <f t="shared" si="45"/>
        <v>0</v>
      </c>
      <c r="BY32" s="268">
        <f t="shared" si="19"/>
        <v>0</v>
      </c>
      <c r="BZ32" s="268">
        <f t="shared" si="46"/>
        <v>0</v>
      </c>
      <c r="CA32" s="267"/>
      <c r="CB32" s="268">
        <f t="shared" si="47"/>
        <v>0</v>
      </c>
      <c r="CC32" s="241">
        <f t="shared" si="20"/>
        <v>0</v>
      </c>
      <c r="CD32" s="214">
        <f t="shared" si="48"/>
        <v>0</v>
      </c>
      <c r="CE32" s="241">
        <f t="shared" si="21"/>
        <v>0</v>
      </c>
      <c r="CF32" s="240"/>
      <c r="CG32" s="241">
        <f t="shared" si="55"/>
        <v>0</v>
      </c>
      <c r="CH32" s="5">
        <f t="shared" si="22"/>
        <v>0</v>
      </c>
      <c r="CI32" s="5">
        <f t="shared" si="50"/>
        <v>0</v>
      </c>
    </row>
    <row r="33" spans="1:87" x14ac:dyDescent="0.2">
      <c r="A33" s="105"/>
      <c r="B33" s="22"/>
      <c r="C33" s="22"/>
      <c r="D33" s="34"/>
      <c r="E33" s="22">
        <v>199</v>
      </c>
      <c r="F33" s="34">
        <v>511</v>
      </c>
      <c r="G33" s="275"/>
      <c r="H33" s="177" t="s">
        <v>111</v>
      </c>
      <c r="I33" s="27">
        <v>17500000</v>
      </c>
      <c r="J33" s="204">
        <f t="shared" si="0"/>
        <v>3500000</v>
      </c>
      <c r="K33" s="204"/>
      <c r="L33" s="204">
        <f t="shared" si="51"/>
        <v>3500000</v>
      </c>
      <c r="M33" s="205"/>
      <c r="N33" s="204">
        <f t="shared" si="54"/>
        <v>0</v>
      </c>
      <c r="O33" s="214">
        <f t="shared" si="53"/>
        <v>1750000</v>
      </c>
      <c r="P33" s="214">
        <f t="shared" si="23"/>
        <v>1750000</v>
      </c>
      <c r="Q33" s="214">
        <f t="shared" si="53"/>
        <v>0</v>
      </c>
      <c r="R33" s="214">
        <f t="shared" si="52"/>
        <v>1750000</v>
      </c>
      <c r="S33" s="213"/>
      <c r="T33" s="214">
        <f t="shared" si="24"/>
        <v>0</v>
      </c>
      <c r="U33" s="223">
        <f t="shared" si="3"/>
        <v>1225000.0000000002</v>
      </c>
      <c r="V33" s="223">
        <f t="shared" si="25"/>
        <v>1225000.0000000002</v>
      </c>
      <c r="W33" s="223">
        <f t="shared" si="3"/>
        <v>1225000.0000000002</v>
      </c>
      <c r="X33" s="223">
        <f t="shared" si="26"/>
        <v>0</v>
      </c>
      <c r="Y33" s="222"/>
      <c r="Z33" s="223">
        <f t="shared" si="27"/>
        <v>1225000.0000000002</v>
      </c>
      <c r="AA33" s="232">
        <f t="shared" si="4"/>
        <v>1225000.0000000002</v>
      </c>
      <c r="AB33" s="232">
        <f t="shared" si="28"/>
        <v>2450000.0000000005</v>
      </c>
      <c r="AC33" s="232">
        <f t="shared" si="4"/>
        <v>1225000.0000000002</v>
      </c>
      <c r="AD33" s="232">
        <f t="shared" si="29"/>
        <v>1225000.0000000002</v>
      </c>
      <c r="AE33" s="231"/>
      <c r="AF33" s="232">
        <f t="shared" si="30"/>
        <v>1225000.0000000002</v>
      </c>
      <c r="AG33" s="250">
        <f t="shared" si="5"/>
        <v>1225000.0000000002</v>
      </c>
      <c r="AH33" s="250">
        <f t="shared" si="31"/>
        <v>2450000.0000000005</v>
      </c>
      <c r="AI33" s="250">
        <f t="shared" si="5"/>
        <v>1225000.0000000002</v>
      </c>
      <c r="AJ33" s="250">
        <f t="shared" si="32"/>
        <v>1225000.0000000002</v>
      </c>
      <c r="AK33" s="249"/>
      <c r="AL33" s="250">
        <f t="shared" si="33"/>
        <v>1225000.0000000002</v>
      </c>
      <c r="AM33" s="204">
        <f t="shared" si="6"/>
        <v>1225000.0000000002</v>
      </c>
      <c r="AN33" s="204">
        <f t="shared" si="34"/>
        <v>2450000.0000000005</v>
      </c>
      <c r="AO33" s="204">
        <f t="shared" si="6"/>
        <v>1225000.0000000002</v>
      </c>
      <c r="AP33" s="204">
        <f t="shared" si="7"/>
        <v>1225000.0000000002</v>
      </c>
      <c r="AQ33" s="205"/>
      <c r="AR33" s="204">
        <f t="shared" si="35"/>
        <v>1225000.0000000002</v>
      </c>
      <c r="AS33" s="259">
        <f t="shared" si="8"/>
        <v>1225000.0000000002</v>
      </c>
      <c r="AT33" s="259">
        <f t="shared" si="36"/>
        <v>2450000.0000000005</v>
      </c>
      <c r="AU33" s="259">
        <f t="shared" si="8"/>
        <v>1225000.0000000002</v>
      </c>
      <c r="AV33" s="259">
        <f t="shared" si="37"/>
        <v>1225000.0000000002</v>
      </c>
      <c r="AW33" s="258"/>
      <c r="AX33" s="259">
        <f t="shared" si="38"/>
        <v>1225000.0000000002</v>
      </c>
      <c r="AY33" s="268">
        <f t="shared" si="9"/>
        <v>1225000.0000000002</v>
      </c>
      <c r="AZ33" s="268">
        <f t="shared" si="39"/>
        <v>2450000.0000000005</v>
      </c>
      <c r="BA33" s="268">
        <f t="shared" si="9"/>
        <v>1225000.0000000002</v>
      </c>
      <c r="BB33" s="268">
        <f t="shared" si="10"/>
        <v>1225000.0000000002</v>
      </c>
      <c r="BC33" s="267"/>
      <c r="BD33" s="268">
        <f t="shared" si="11"/>
        <v>1225000.0000000002</v>
      </c>
      <c r="BE33" s="204">
        <f t="shared" si="12"/>
        <v>1225000.0000000002</v>
      </c>
      <c r="BF33" s="204">
        <f t="shared" si="13"/>
        <v>2450000.0000000005</v>
      </c>
      <c r="BG33" s="204">
        <f t="shared" si="12"/>
        <v>1225000.0000000002</v>
      </c>
      <c r="BH33" s="204">
        <f t="shared" si="14"/>
        <v>1225000.0000000002</v>
      </c>
      <c r="BI33" s="205"/>
      <c r="BJ33" s="204">
        <f t="shared" si="15"/>
        <v>1225000.0000000002</v>
      </c>
      <c r="BK33" s="241">
        <f t="shared" si="16"/>
        <v>1225000.0000000002</v>
      </c>
      <c r="BL33" s="241">
        <f t="shared" si="40"/>
        <v>2450000.0000000005</v>
      </c>
      <c r="BM33" s="241">
        <v>3126118</v>
      </c>
      <c r="BN33" s="241">
        <f t="shared" si="41"/>
        <v>-676117.99999999953</v>
      </c>
      <c r="BO33" s="240"/>
      <c r="BP33" s="241">
        <f t="shared" si="17"/>
        <v>1225000.0000000002</v>
      </c>
      <c r="BQ33" s="223">
        <f t="shared" si="18"/>
        <v>1225000.0000000002</v>
      </c>
      <c r="BR33" s="223">
        <f t="shared" si="42"/>
        <v>4351118</v>
      </c>
      <c r="BS33" s="223">
        <f t="shared" si="18"/>
        <v>1225000.0000000002</v>
      </c>
      <c r="BT33" s="223">
        <f t="shared" si="43"/>
        <v>3126118</v>
      </c>
      <c r="BU33" s="222"/>
      <c r="BV33" s="223">
        <f t="shared" si="44"/>
        <v>1225000.0000000002</v>
      </c>
      <c r="BW33" s="268">
        <f t="shared" si="19"/>
        <v>1225000.0000000002</v>
      </c>
      <c r="BX33" s="268">
        <f t="shared" si="45"/>
        <v>2450000.0000000005</v>
      </c>
      <c r="BY33" s="268">
        <f t="shared" si="19"/>
        <v>1225000.0000000002</v>
      </c>
      <c r="BZ33" s="268">
        <f t="shared" si="46"/>
        <v>1225000.0000000002</v>
      </c>
      <c r="CA33" s="267"/>
      <c r="CB33" s="268">
        <f t="shared" si="47"/>
        <v>1225000.0000000002</v>
      </c>
      <c r="CC33" s="241">
        <f t="shared" si="20"/>
        <v>17500000</v>
      </c>
      <c r="CD33" s="214">
        <f t="shared" si="48"/>
        <v>17500000</v>
      </c>
      <c r="CE33" s="241">
        <f t="shared" si="21"/>
        <v>14151118.000000002</v>
      </c>
      <c r="CF33" s="240"/>
      <c r="CG33" s="241">
        <f t="shared" si="55"/>
        <v>14151118.000000002</v>
      </c>
      <c r="CH33" s="5">
        <f t="shared" si="22"/>
        <v>0</v>
      </c>
      <c r="CI33" s="5">
        <f t="shared" si="50"/>
        <v>3348881.9999999981</v>
      </c>
    </row>
    <row r="34" spans="1:87" x14ac:dyDescent="0.2">
      <c r="A34" s="105"/>
      <c r="B34" s="22"/>
      <c r="C34" s="22"/>
      <c r="D34" s="34"/>
      <c r="E34" s="289"/>
      <c r="F34" s="34"/>
      <c r="G34" s="275"/>
      <c r="H34" s="28"/>
      <c r="I34" s="27"/>
      <c r="J34" s="204">
        <f t="shared" si="0"/>
        <v>0</v>
      </c>
      <c r="K34" s="204"/>
      <c r="L34" s="204">
        <f t="shared" si="51"/>
        <v>0</v>
      </c>
      <c r="M34" s="205"/>
      <c r="N34" s="204">
        <f t="shared" si="54"/>
        <v>0</v>
      </c>
      <c r="O34" s="214">
        <f t="shared" si="53"/>
        <v>0</v>
      </c>
      <c r="P34" s="214">
        <f t="shared" si="23"/>
        <v>0</v>
      </c>
      <c r="Q34" s="213"/>
      <c r="R34" s="214">
        <f t="shared" si="52"/>
        <v>0</v>
      </c>
      <c r="S34" s="213"/>
      <c r="T34" s="214">
        <f t="shared" si="24"/>
        <v>0</v>
      </c>
      <c r="U34" s="223">
        <f t="shared" si="3"/>
        <v>0</v>
      </c>
      <c r="V34" s="223">
        <f t="shared" si="25"/>
        <v>0</v>
      </c>
      <c r="W34" s="223">
        <f t="shared" si="3"/>
        <v>0</v>
      </c>
      <c r="X34" s="223">
        <f t="shared" si="26"/>
        <v>0</v>
      </c>
      <c r="Y34" s="222"/>
      <c r="Z34" s="223">
        <f t="shared" si="27"/>
        <v>0</v>
      </c>
      <c r="AA34" s="232">
        <f t="shared" si="4"/>
        <v>0</v>
      </c>
      <c r="AB34" s="232">
        <f t="shared" si="28"/>
        <v>0</v>
      </c>
      <c r="AC34" s="232">
        <f t="shared" si="4"/>
        <v>0</v>
      </c>
      <c r="AD34" s="232">
        <f t="shared" si="29"/>
        <v>0</v>
      </c>
      <c r="AE34" s="231"/>
      <c r="AF34" s="232">
        <f t="shared" si="30"/>
        <v>0</v>
      </c>
      <c r="AG34" s="250">
        <f t="shared" si="5"/>
        <v>0</v>
      </c>
      <c r="AH34" s="250">
        <f t="shared" si="31"/>
        <v>0</v>
      </c>
      <c r="AI34" s="250">
        <f t="shared" si="5"/>
        <v>0</v>
      </c>
      <c r="AJ34" s="250">
        <f t="shared" si="32"/>
        <v>0</v>
      </c>
      <c r="AK34" s="249"/>
      <c r="AL34" s="250">
        <f t="shared" si="33"/>
        <v>0</v>
      </c>
      <c r="AM34" s="204">
        <f t="shared" si="6"/>
        <v>0</v>
      </c>
      <c r="AN34" s="204">
        <f t="shared" si="34"/>
        <v>0</v>
      </c>
      <c r="AO34" s="204">
        <f t="shared" si="6"/>
        <v>0</v>
      </c>
      <c r="AP34" s="204">
        <f t="shared" si="7"/>
        <v>0</v>
      </c>
      <c r="AQ34" s="205"/>
      <c r="AR34" s="204">
        <f t="shared" si="35"/>
        <v>0</v>
      </c>
      <c r="AS34" s="259">
        <f t="shared" si="8"/>
        <v>0</v>
      </c>
      <c r="AT34" s="259">
        <f t="shared" si="36"/>
        <v>0</v>
      </c>
      <c r="AU34" s="259">
        <f t="shared" si="8"/>
        <v>0</v>
      </c>
      <c r="AV34" s="259">
        <f t="shared" si="37"/>
        <v>0</v>
      </c>
      <c r="AW34" s="258"/>
      <c r="AX34" s="259">
        <f t="shared" si="38"/>
        <v>0</v>
      </c>
      <c r="AY34" s="268">
        <f t="shared" si="9"/>
        <v>0</v>
      </c>
      <c r="AZ34" s="268">
        <f t="shared" si="39"/>
        <v>0</v>
      </c>
      <c r="BA34" s="268">
        <f t="shared" si="9"/>
        <v>0</v>
      </c>
      <c r="BB34" s="268">
        <f t="shared" si="10"/>
        <v>0</v>
      </c>
      <c r="BC34" s="267"/>
      <c r="BD34" s="268">
        <f t="shared" si="11"/>
        <v>0</v>
      </c>
      <c r="BE34" s="204">
        <f t="shared" si="12"/>
        <v>0</v>
      </c>
      <c r="BF34" s="204">
        <f t="shared" si="13"/>
        <v>0</v>
      </c>
      <c r="BG34" s="204">
        <f t="shared" si="12"/>
        <v>0</v>
      </c>
      <c r="BH34" s="204">
        <f t="shared" si="14"/>
        <v>0</v>
      </c>
      <c r="BI34" s="205"/>
      <c r="BJ34" s="204">
        <f t="shared" si="15"/>
        <v>0</v>
      </c>
      <c r="BK34" s="241">
        <f t="shared" si="16"/>
        <v>0</v>
      </c>
      <c r="BL34" s="241">
        <f t="shared" si="40"/>
        <v>0</v>
      </c>
      <c r="BM34" s="241">
        <f t="shared" si="16"/>
        <v>0</v>
      </c>
      <c r="BN34" s="241">
        <f t="shared" si="41"/>
        <v>0</v>
      </c>
      <c r="BO34" s="240"/>
      <c r="BP34" s="241">
        <f t="shared" si="17"/>
        <v>0</v>
      </c>
      <c r="BQ34" s="223">
        <f t="shared" si="18"/>
        <v>0</v>
      </c>
      <c r="BR34" s="223">
        <f t="shared" si="42"/>
        <v>0</v>
      </c>
      <c r="BS34" s="223">
        <f t="shared" si="18"/>
        <v>0</v>
      </c>
      <c r="BT34" s="223">
        <f t="shared" si="43"/>
        <v>0</v>
      </c>
      <c r="BU34" s="222"/>
      <c r="BV34" s="223">
        <f t="shared" si="44"/>
        <v>0</v>
      </c>
      <c r="BW34" s="268">
        <f t="shared" si="19"/>
        <v>0</v>
      </c>
      <c r="BX34" s="268">
        <f t="shared" si="45"/>
        <v>0</v>
      </c>
      <c r="BY34" s="268">
        <f t="shared" si="19"/>
        <v>0</v>
      </c>
      <c r="BZ34" s="268">
        <f t="shared" si="46"/>
        <v>0</v>
      </c>
      <c r="CA34" s="267"/>
      <c r="CB34" s="268">
        <f t="shared" si="47"/>
        <v>0</v>
      </c>
      <c r="CC34" s="241">
        <f t="shared" si="20"/>
        <v>0</v>
      </c>
      <c r="CD34" s="214">
        <f t="shared" si="48"/>
        <v>0</v>
      </c>
      <c r="CE34" s="241">
        <f t="shared" si="21"/>
        <v>0</v>
      </c>
      <c r="CF34" s="240"/>
      <c r="CG34" s="241">
        <f t="shared" si="55"/>
        <v>0</v>
      </c>
      <c r="CH34" s="5">
        <f t="shared" si="22"/>
        <v>0</v>
      </c>
      <c r="CI34" s="5">
        <f t="shared" si="50"/>
        <v>0</v>
      </c>
    </row>
    <row r="35" spans="1:87" x14ac:dyDescent="0.2">
      <c r="A35" s="105"/>
      <c r="B35" s="22"/>
      <c r="C35" s="22"/>
      <c r="D35" s="34"/>
      <c r="E35" s="289"/>
      <c r="F35" s="34"/>
      <c r="G35" s="275"/>
      <c r="H35" s="112" t="s">
        <v>398</v>
      </c>
      <c r="I35" s="27"/>
      <c r="J35" s="204">
        <f t="shared" si="0"/>
        <v>0</v>
      </c>
      <c r="K35" s="204"/>
      <c r="L35" s="204">
        <f t="shared" si="51"/>
        <v>0</v>
      </c>
      <c r="M35" s="205"/>
      <c r="N35" s="204">
        <f t="shared" si="54"/>
        <v>0</v>
      </c>
      <c r="O35" s="214">
        <f t="shared" si="53"/>
        <v>0</v>
      </c>
      <c r="P35" s="214">
        <f t="shared" si="23"/>
        <v>0</v>
      </c>
      <c r="Q35" s="213"/>
      <c r="R35" s="214">
        <f t="shared" si="52"/>
        <v>0</v>
      </c>
      <c r="S35" s="213"/>
      <c r="T35" s="214">
        <f t="shared" si="24"/>
        <v>0</v>
      </c>
      <c r="U35" s="223">
        <f t="shared" si="3"/>
        <v>0</v>
      </c>
      <c r="V35" s="223">
        <f t="shared" si="25"/>
        <v>0</v>
      </c>
      <c r="W35" s="223">
        <f t="shared" si="3"/>
        <v>0</v>
      </c>
      <c r="X35" s="223">
        <f t="shared" si="26"/>
        <v>0</v>
      </c>
      <c r="Y35" s="222"/>
      <c r="Z35" s="223">
        <f t="shared" si="27"/>
        <v>0</v>
      </c>
      <c r="AA35" s="232">
        <f t="shared" si="4"/>
        <v>0</v>
      </c>
      <c r="AB35" s="232">
        <f t="shared" si="28"/>
        <v>0</v>
      </c>
      <c r="AC35" s="232">
        <f t="shared" si="4"/>
        <v>0</v>
      </c>
      <c r="AD35" s="232">
        <f t="shared" si="29"/>
        <v>0</v>
      </c>
      <c r="AE35" s="231"/>
      <c r="AF35" s="232">
        <f t="shared" si="30"/>
        <v>0</v>
      </c>
      <c r="AG35" s="250">
        <f t="shared" si="5"/>
        <v>0</v>
      </c>
      <c r="AH35" s="250">
        <f t="shared" si="31"/>
        <v>0</v>
      </c>
      <c r="AI35" s="250">
        <f t="shared" si="5"/>
        <v>0</v>
      </c>
      <c r="AJ35" s="250">
        <f t="shared" si="32"/>
        <v>0</v>
      </c>
      <c r="AK35" s="249"/>
      <c r="AL35" s="250">
        <f t="shared" si="33"/>
        <v>0</v>
      </c>
      <c r="AM35" s="204">
        <f t="shared" si="6"/>
        <v>0</v>
      </c>
      <c r="AN35" s="204">
        <f t="shared" si="34"/>
        <v>0</v>
      </c>
      <c r="AO35" s="204">
        <f t="shared" si="6"/>
        <v>0</v>
      </c>
      <c r="AP35" s="204">
        <f t="shared" si="7"/>
        <v>0</v>
      </c>
      <c r="AQ35" s="205"/>
      <c r="AR35" s="204">
        <f t="shared" si="35"/>
        <v>0</v>
      </c>
      <c r="AS35" s="259">
        <f t="shared" si="8"/>
        <v>0</v>
      </c>
      <c r="AT35" s="259">
        <f t="shared" si="36"/>
        <v>0</v>
      </c>
      <c r="AU35" s="259">
        <f t="shared" si="8"/>
        <v>0</v>
      </c>
      <c r="AV35" s="259">
        <f t="shared" si="37"/>
        <v>0</v>
      </c>
      <c r="AW35" s="258"/>
      <c r="AX35" s="259">
        <f t="shared" si="38"/>
        <v>0</v>
      </c>
      <c r="AY35" s="268">
        <f t="shared" si="9"/>
        <v>0</v>
      </c>
      <c r="AZ35" s="268">
        <f t="shared" si="39"/>
        <v>0</v>
      </c>
      <c r="BA35" s="268">
        <f t="shared" si="9"/>
        <v>0</v>
      </c>
      <c r="BB35" s="268">
        <f t="shared" si="10"/>
        <v>0</v>
      </c>
      <c r="BC35" s="267"/>
      <c r="BD35" s="268">
        <f t="shared" si="11"/>
        <v>0</v>
      </c>
      <c r="BE35" s="204">
        <f t="shared" si="12"/>
        <v>0</v>
      </c>
      <c r="BF35" s="204">
        <f t="shared" si="13"/>
        <v>0</v>
      </c>
      <c r="BG35" s="204">
        <f t="shared" si="12"/>
        <v>0</v>
      </c>
      <c r="BH35" s="204">
        <f t="shared" si="14"/>
        <v>0</v>
      </c>
      <c r="BI35" s="205"/>
      <c r="BJ35" s="204">
        <f t="shared" si="15"/>
        <v>0</v>
      </c>
      <c r="BK35" s="241">
        <f t="shared" si="16"/>
        <v>0</v>
      </c>
      <c r="BL35" s="241">
        <f t="shared" si="40"/>
        <v>0</v>
      </c>
      <c r="BM35" s="241">
        <f t="shared" si="16"/>
        <v>0</v>
      </c>
      <c r="BN35" s="241">
        <f t="shared" si="41"/>
        <v>0</v>
      </c>
      <c r="BO35" s="240"/>
      <c r="BP35" s="241">
        <f t="shared" si="17"/>
        <v>0</v>
      </c>
      <c r="BQ35" s="223">
        <f t="shared" si="18"/>
        <v>0</v>
      </c>
      <c r="BR35" s="223">
        <f t="shared" si="42"/>
        <v>0</v>
      </c>
      <c r="BS35" s="223">
        <f t="shared" si="18"/>
        <v>0</v>
      </c>
      <c r="BT35" s="223">
        <f t="shared" si="43"/>
        <v>0</v>
      </c>
      <c r="BU35" s="222"/>
      <c r="BV35" s="223">
        <f t="shared" si="44"/>
        <v>0</v>
      </c>
      <c r="BW35" s="268">
        <f t="shared" si="19"/>
        <v>0</v>
      </c>
      <c r="BX35" s="268">
        <f t="shared" si="45"/>
        <v>0</v>
      </c>
      <c r="BY35" s="268">
        <f t="shared" si="19"/>
        <v>0</v>
      </c>
      <c r="BZ35" s="268">
        <f t="shared" si="46"/>
        <v>0</v>
      </c>
      <c r="CA35" s="267"/>
      <c r="CB35" s="268">
        <f t="shared" si="47"/>
        <v>0</v>
      </c>
      <c r="CC35" s="241">
        <f t="shared" si="20"/>
        <v>0</v>
      </c>
      <c r="CD35" s="214">
        <f t="shared" si="48"/>
        <v>0</v>
      </c>
      <c r="CE35" s="241">
        <f t="shared" si="21"/>
        <v>0</v>
      </c>
      <c r="CF35" s="240"/>
      <c r="CG35" s="241">
        <f t="shared" si="55"/>
        <v>0</v>
      </c>
      <c r="CH35" s="5">
        <f t="shared" si="22"/>
        <v>0</v>
      </c>
      <c r="CI35" s="5">
        <f t="shared" si="50"/>
        <v>0</v>
      </c>
    </row>
    <row r="36" spans="1:87" x14ac:dyDescent="0.2">
      <c r="A36" s="22"/>
      <c r="B36" s="22"/>
      <c r="C36" s="22"/>
      <c r="D36" s="121" t="s">
        <v>254</v>
      </c>
      <c r="E36" s="289"/>
      <c r="F36" s="34"/>
      <c r="G36" s="275"/>
      <c r="H36" s="112" t="s">
        <v>113</v>
      </c>
      <c r="I36" s="27"/>
      <c r="J36" s="204">
        <f t="shared" si="0"/>
        <v>0</v>
      </c>
      <c r="K36" s="204"/>
      <c r="L36" s="204">
        <f t="shared" si="51"/>
        <v>0</v>
      </c>
      <c r="M36" s="205"/>
      <c r="N36" s="204">
        <f t="shared" si="54"/>
        <v>0</v>
      </c>
      <c r="O36" s="214">
        <f t="shared" si="53"/>
        <v>0</v>
      </c>
      <c r="P36" s="214">
        <f t="shared" si="23"/>
        <v>0</v>
      </c>
      <c r="Q36" s="213"/>
      <c r="R36" s="214">
        <f t="shared" si="52"/>
        <v>0</v>
      </c>
      <c r="S36" s="213"/>
      <c r="T36" s="214">
        <f t="shared" si="24"/>
        <v>0</v>
      </c>
      <c r="U36" s="223">
        <f t="shared" si="3"/>
        <v>0</v>
      </c>
      <c r="V36" s="223">
        <f t="shared" si="25"/>
        <v>0</v>
      </c>
      <c r="W36" s="223">
        <f t="shared" si="3"/>
        <v>0</v>
      </c>
      <c r="X36" s="223">
        <f t="shared" si="26"/>
        <v>0</v>
      </c>
      <c r="Y36" s="222"/>
      <c r="Z36" s="223">
        <f t="shared" si="27"/>
        <v>0</v>
      </c>
      <c r="AA36" s="232">
        <f t="shared" si="4"/>
        <v>0</v>
      </c>
      <c r="AB36" s="232">
        <f t="shared" si="28"/>
        <v>0</v>
      </c>
      <c r="AC36" s="232">
        <f t="shared" si="4"/>
        <v>0</v>
      </c>
      <c r="AD36" s="232">
        <f t="shared" si="29"/>
        <v>0</v>
      </c>
      <c r="AE36" s="231"/>
      <c r="AF36" s="232">
        <f t="shared" si="30"/>
        <v>0</v>
      </c>
      <c r="AG36" s="250">
        <f t="shared" si="5"/>
        <v>0</v>
      </c>
      <c r="AH36" s="250">
        <f t="shared" si="31"/>
        <v>0</v>
      </c>
      <c r="AI36" s="250">
        <f t="shared" si="5"/>
        <v>0</v>
      </c>
      <c r="AJ36" s="250">
        <f t="shared" si="32"/>
        <v>0</v>
      </c>
      <c r="AK36" s="249"/>
      <c r="AL36" s="250">
        <f t="shared" si="33"/>
        <v>0</v>
      </c>
      <c r="AM36" s="204">
        <f t="shared" si="6"/>
        <v>0</v>
      </c>
      <c r="AN36" s="204">
        <f t="shared" si="34"/>
        <v>0</v>
      </c>
      <c r="AO36" s="204">
        <f t="shared" si="6"/>
        <v>0</v>
      </c>
      <c r="AP36" s="204">
        <f t="shared" si="7"/>
        <v>0</v>
      </c>
      <c r="AQ36" s="205"/>
      <c r="AR36" s="204">
        <f t="shared" si="35"/>
        <v>0</v>
      </c>
      <c r="AS36" s="259">
        <f t="shared" si="8"/>
        <v>0</v>
      </c>
      <c r="AT36" s="259">
        <f t="shared" si="36"/>
        <v>0</v>
      </c>
      <c r="AU36" s="259">
        <f t="shared" si="8"/>
        <v>0</v>
      </c>
      <c r="AV36" s="259">
        <f t="shared" si="37"/>
        <v>0</v>
      </c>
      <c r="AW36" s="258"/>
      <c r="AX36" s="259">
        <f t="shared" si="38"/>
        <v>0</v>
      </c>
      <c r="AY36" s="268">
        <f t="shared" si="9"/>
        <v>0</v>
      </c>
      <c r="AZ36" s="268">
        <f t="shared" si="39"/>
        <v>0</v>
      </c>
      <c r="BA36" s="268">
        <f t="shared" si="9"/>
        <v>0</v>
      </c>
      <c r="BB36" s="268">
        <f t="shared" si="10"/>
        <v>0</v>
      </c>
      <c r="BC36" s="267"/>
      <c r="BD36" s="268">
        <f t="shared" si="11"/>
        <v>0</v>
      </c>
      <c r="BE36" s="204">
        <f t="shared" si="12"/>
        <v>0</v>
      </c>
      <c r="BF36" s="204">
        <f t="shared" si="13"/>
        <v>0</v>
      </c>
      <c r="BG36" s="204">
        <f t="shared" si="12"/>
        <v>0</v>
      </c>
      <c r="BH36" s="204">
        <f t="shared" si="14"/>
        <v>0</v>
      </c>
      <c r="BI36" s="205"/>
      <c r="BJ36" s="204">
        <f t="shared" si="15"/>
        <v>0</v>
      </c>
      <c r="BK36" s="241">
        <f t="shared" si="16"/>
        <v>0</v>
      </c>
      <c r="BL36" s="241">
        <f t="shared" si="40"/>
        <v>0</v>
      </c>
      <c r="BM36" s="241">
        <f t="shared" si="16"/>
        <v>0</v>
      </c>
      <c r="BN36" s="241">
        <f t="shared" si="41"/>
        <v>0</v>
      </c>
      <c r="BO36" s="240"/>
      <c r="BP36" s="241">
        <f t="shared" si="17"/>
        <v>0</v>
      </c>
      <c r="BQ36" s="223">
        <f t="shared" si="18"/>
        <v>0</v>
      </c>
      <c r="BR36" s="223">
        <f t="shared" si="42"/>
        <v>0</v>
      </c>
      <c r="BS36" s="223">
        <f t="shared" si="18"/>
        <v>0</v>
      </c>
      <c r="BT36" s="223">
        <f t="shared" si="43"/>
        <v>0</v>
      </c>
      <c r="BU36" s="222"/>
      <c r="BV36" s="223">
        <f t="shared" si="44"/>
        <v>0</v>
      </c>
      <c r="BW36" s="268">
        <f t="shared" si="19"/>
        <v>0</v>
      </c>
      <c r="BX36" s="268">
        <f t="shared" si="45"/>
        <v>0</v>
      </c>
      <c r="BY36" s="268">
        <f t="shared" si="19"/>
        <v>0</v>
      </c>
      <c r="BZ36" s="268">
        <f t="shared" si="46"/>
        <v>0</v>
      </c>
      <c r="CA36" s="267"/>
      <c r="CB36" s="268">
        <f t="shared" si="47"/>
        <v>0</v>
      </c>
      <c r="CC36" s="241">
        <f t="shared" si="20"/>
        <v>0</v>
      </c>
      <c r="CD36" s="214">
        <f t="shared" si="48"/>
        <v>0</v>
      </c>
      <c r="CE36" s="241">
        <f t="shared" si="21"/>
        <v>0</v>
      </c>
      <c r="CF36" s="240"/>
      <c r="CG36" s="241">
        <f t="shared" si="55"/>
        <v>0</v>
      </c>
      <c r="CH36" s="5">
        <f t="shared" si="22"/>
        <v>0</v>
      </c>
      <c r="CI36" s="5">
        <f t="shared" si="50"/>
        <v>0</v>
      </c>
    </row>
    <row r="37" spans="1:87" x14ac:dyDescent="0.2">
      <c r="A37" s="22"/>
      <c r="B37" s="22"/>
      <c r="C37" s="22"/>
      <c r="D37" s="121" t="s">
        <v>554</v>
      </c>
      <c r="E37" s="289"/>
      <c r="F37" s="34"/>
      <c r="G37" s="275"/>
      <c r="H37" s="112" t="s">
        <v>555</v>
      </c>
      <c r="I37" s="27"/>
      <c r="J37" s="204">
        <f t="shared" si="0"/>
        <v>0</v>
      </c>
      <c r="K37" s="204"/>
      <c r="L37" s="204">
        <f t="shared" si="51"/>
        <v>0</v>
      </c>
      <c r="M37" s="205"/>
      <c r="N37" s="204">
        <f t="shared" si="54"/>
        <v>0</v>
      </c>
      <c r="O37" s="214">
        <f t="shared" si="53"/>
        <v>0</v>
      </c>
      <c r="P37" s="214">
        <f t="shared" si="23"/>
        <v>0</v>
      </c>
      <c r="Q37" s="213"/>
      <c r="R37" s="214">
        <f t="shared" si="52"/>
        <v>0</v>
      </c>
      <c r="S37" s="213"/>
      <c r="T37" s="214">
        <f t="shared" si="24"/>
        <v>0</v>
      </c>
      <c r="U37" s="223">
        <f t="shared" si="3"/>
        <v>0</v>
      </c>
      <c r="V37" s="223">
        <f t="shared" si="25"/>
        <v>0</v>
      </c>
      <c r="W37" s="223">
        <f t="shared" si="3"/>
        <v>0</v>
      </c>
      <c r="X37" s="223">
        <f t="shared" si="26"/>
        <v>0</v>
      </c>
      <c r="Y37" s="222"/>
      <c r="Z37" s="223">
        <f t="shared" si="27"/>
        <v>0</v>
      </c>
      <c r="AA37" s="232">
        <f t="shared" si="4"/>
        <v>0</v>
      </c>
      <c r="AB37" s="232">
        <f t="shared" si="28"/>
        <v>0</v>
      </c>
      <c r="AC37" s="232">
        <f t="shared" si="4"/>
        <v>0</v>
      </c>
      <c r="AD37" s="232">
        <f t="shared" si="29"/>
        <v>0</v>
      </c>
      <c r="AE37" s="231"/>
      <c r="AF37" s="232">
        <f t="shared" si="30"/>
        <v>0</v>
      </c>
      <c r="AG37" s="250">
        <f t="shared" si="5"/>
        <v>0</v>
      </c>
      <c r="AH37" s="250">
        <f t="shared" si="31"/>
        <v>0</v>
      </c>
      <c r="AI37" s="250">
        <f t="shared" si="5"/>
        <v>0</v>
      </c>
      <c r="AJ37" s="250">
        <f t="shared" si="32"/>
        <v>0</v>
      </c>
      <c r="AK37" s="249"/>
      <c r="AL37" s="250">
        <f t="shared" si="33"/>
        <v>0</v>
      </c>
      <c r="AM37" s="204">
        <f t="shared" si="6"/>
        <v>0</v>
      </c>
      <c r="AN37" s="204">
        <f t="shared" si="34"/>
        <v>0</v>
      </c>
      <c r="AO37" s="204">
        <f t="shared" si="6"/>
        <v>0</v>
      </c>
      <c r="AP37" s="204">
        <f t="shared" si="7"/>
        <v>0</v>
      </c>
      <c r="AQ37" s="205"/>
      <c r="AR37" s="204">
        <f t="shared" si="35"/>
        <v>0</v>
      </c>
      <c r="AS37" s="259">
        <f t="shared" si="8"/>
        <v>0</v>
      </c>
      <c r="AT37" s="259">
        <f t="shared" si="36"/>
        <v>0</v>
      </c>
      <c r="AU37" s="259">
        <f t="shared" si="8"/>
        <v>0</v>
      </c>
      <c r="AV37" s="259">
        <f t="shared" si="37"/>
        <v>0</v>
      </c>
      <c r="AW37" s="258"/>
      <c r="AX37" s="259">
        <f t="shared" si="38"/>
        <v>0</v>
      </c>
      <c r="AY37" s="268">
        <f t="shared" si="9"/>
        <v>0</v>
      </c>
      <c r="AZ37" s="268">
        <f t="shared" si="39"/>
        <v>0</v>
      </c>
      <c r="BA37" s="268">
        <f t="shared" si="9"/>
        <v>0</v>
      </c>
      <c r="BB37" s="268">
        <f t="shared" si="10"/>
        <v>0</v>
      </c>
      <c r="BC37" s="267"/>
      <c r="BD37" s="268">
        <f t="shared" si="11"/>
        <v>0</v>
      </c>
      <c r="BE37" s="204">
        <f t="shared" si="12"/>
        <v>0</v>
      </c>
      <c r="BF37" s="204">
        <f t="shared" si="13"/>
        <v>0</v>
      </c>
      <c r="BG37" s="204">
        <f t="shared" si="12"/>
        <v>0</v>
      </c>
      <c r="BH37" s="204">
        <f t="shared" si="14"/>
        <v>0</v>
      </c>
      <c r="BI37" s="205"/>
      <c r="BJ37" s="204">
        <f t="shared" si="15"/>
        <v>0</v>
      </c>
      <c r="BK37" s="241">
        <f t="shared" si="16"/>
        <v>0</v>
      </c>
      <c r="BL37" s="241">
        <f t="shared" si="40"/>
        <v>0</v>
      </c>
      <c r="BM37" s="241">
        <f t="shared" si="16"/>
        <v>0</v>
      </c>
      <c r="BN37" s="241">
        <f t="shared" si="41"/>
        <v>0</v>
      </c>
      <c r="BO37" s="240"/>
      <c r="BP37" s="241">
        <f t="shared" si="17"/>
        <v>0</v>
      </c>
      <c r="BQ37" s="223">
        <f t="shared" si="18"/>
        <v>0</v>
      </c>
      <c r="BR37" s="223">
        <f t="shared" si="42"/>
        <v>0</v>
      </c>
      <c r="BS37" s="223">
        <f t="shared" si="18"/>
        <v>0</v>
      </c>
      <c r="BT37" s="223">
        <f t="shared" si="43"/>
        <v>0</v>
      </c>
      <c r="BU37" s="222"/>
      <c r="BV37" s="223">
        <f t="shared" si="44"/>
        <v>0</v>
      </c>
      <c r="BW37" s="268">
        <f t="shared" si="19"/>
        <v>0</v>
      </c>
      <c r="BX37" s="268">
        <f t="shared" si="45"/>
        <v>0</v>
      </c>
      <c r="BY37" s="268">
        <f t="shared" si="19"/>
        <v>0</v>
      </c>
      <c r="BZ37" s="268">
        <f t="shared" si="46"/>
        <v>0</v>
      </c>
      <c r="CA37" s="267"/>
      <c r="CB37" s="268">
        <f t="shared" si="47"/>
        <v>0</v>
      </c>
      <c r="CC37" s="241">
        <f t="shared" si="20"/>
        <v>0</v>
      </c>
      <c r="CD37" s="214">
        <f t="shared" si="48"/>
        <v>0</v>
      </c>
      <c r="CE37" s="241">
        <f t="shared" si="21"/>
        <v>0</v>
      </c>
      <c r="CF37" s="240"/>
      <c r="CG37" s="241">
        <f t="shared" si="55"/>
        <v>0</v>
      </c>
      <c r="CH37" s="5">
        <f t="shared" si="22"/>
        <v>0</v>
      </c>
      <c r="CI37" s="5">
        <f t="shared" si="50"/>
        <v>0</v>
      </c>
    </row>
    <row r="38" spans="1:87" x14ac:dyDescent="0.2">
      <c r="A38" s="22"/>
      <c r="B38" s="22"/>
      <c r="C38" s="22"/>
      <c r="D38" s="34"/>
      <c r="E38" s="289">
        <v>200</v>
      </c>
      <c r="F38" s="34">
        <v>511</v>
      </c>
      <c r="G38" s="275"/>
      <c r="H38" s="28" t="s">
        <v>111</v>
      </c>
      <c r="I38" s="27">
        <v>30000000</v>
      </c>
      <c r="J38" s="204">
        <f t="shared" si="0"/>
        <v>6000000</v>
      </c>
      <c r="K38" s="204">
        <v>7300000</v>
      </c>
      <c r="L38" s="204">
        <f t="shared" si="51"/>
        <v>-1300000</v>
      </c>
      <c r="M38" s="205"/>
      <c r="N38" s="204">
        <f t="shared" si="54"/>
        <v>7300000</v>
      </c>
      <c r="O38" s="214">
        <f t="shared" si="53"/>
        <v>3000000</v>
      </c>
      <c r="P38" s="214">
        <f t="shared" si="23"/>
        <v>10300000</v>
      </c>
      <c r="Q38" s="213">
        <v>8000000</v>
      </c>
      <c r="R38" s="214">
        <f t="shared" si="52"/>
        <v>2300000</v>
      </c>
      <c r="S38" s="213"/>
      <c r="T38" s="214">
        <f t="shared" si="24"/>
        <v>8000000</v>
      </c>
      <c r="U38" s="223">
        <f t="shared" si="3"/>
        <v>2100000</v>
      </c>
      <c r="V38" s="223">
        <f t="shared" si="25"/>
        <v>10100000</v>
      </c>
      <c r="W38" s="223">
        <f t="shared" si="3"/>
        <v>2100000</v>
      </c>
      <c r="X38" s="223">
        <f t="shared" si="26"/>
        <v>8000000</v>
      </c>
      <c r="Y38" s="222"/>
      <c r="Z38" s="223">
        <f t="shared" si="27"/>
        <v>2100000</v>
      </c>
      <c r="AA38" s="232">
        <f t="shared" si="4"/>
        <v>2100000</v>
      </c>
      <c r="AB38" s="232">
        <f t="shared" si="28"/>
        <v>4200000</v>
      </c>
      <c r="AC38" s="232">
        <f t="shared" si="4"/>
        <v>2100000</v>
      </c>
      <c r="AD38" s="232">
        <f t="shared" si="29"/>
        <v>2100000</v>
      </c>
      <c r="AE38" s="231"/>
      <c r="AF38" s="232">
        <f t="shared" si="30"/>
        <v>2100000</v>
      </c>
      <c r="AG38" s="250">
        <f t="shared" si="5"/>
        <v>2100000</v>
      </c>
      <c r="AH38" s="250">
        <f t="shared" si="31"/>
        <v>4200000</v>
      </c>
      <c r="AI38" s="250">
        <f t="shared" si="5"/>
        <v>2100000</v>
      </c>
      <c r="AJ38" s="250">
        <f t="shared" si="32"/>
        <v>2100000</v>
      </c>
      <c r="AK38" s="249"/>
      <c r="AL38" s="250">
        <f t="shared" si="33"/>
        <v>2100000</v>
      </c>
      <c r="AM38" s="204">
        <f t="shared" si="6"/>
        <v>2100000</v>
      </c>
      <c r="AN38" s="204">
        <f t="shared" si="34"/>
        <v>4200000</v>
      </c>
      <c r="AO38" s="204">
        <f t="shared" si="6"/>
        <v>2100000</v>
      </c>
      <c r="AP38" s="204">
        <f t="shared" si="7"/>
        <v>2100000</v>
      </c>
      <c r="AQ38" s="205"/>
      <c r="AR38" s="204">
        <f t="shared" si="35"/>
        <v>2100000</v>
      </c>
      <c r="AS38" s="259">
        <f t="shared" si="8"/>
        <v>2100000</v>
      </c>
      <c r="AT38" s="259">
        <f t="shared" si="36"/>
        <v>4200000</v>
      </c>
      <c r="AU38" s="259">
        <f t="shared" si="8"/>
        <v>2100000</v>
      </c>
      <c r="AV38" s="259">
        <f t="shared" si="37"/>
        <v>2100000</v>
      </c>
      <c r="AW38" s="258"/>
      <c r="AX38" s="259">
        <f t="shared" si="38"/>
        <v>2100000</v>
      </c>
      <c r="AY38" s="268">
        <f t="shared" si="9"/>
        <v>2100000</v>
      </c>
      <c r="AZ38" s="268">
        <f t="shared" si="39"/>
        <v>4200000</v>
      </c>
      <c r="BA38" s="268">
        <f t="shared" si="9"/>
        <v>2100000</v>
      </c>
      <c r="BB38" s="268">
        <f t="shared" si="10"/>
        <v>2100000</v>
      </c>
      <c r="BC38" s="267"/>
      <c r="BD38" s="268">
        <f t="shared" si="11"/>
        <v>2100000</v>
      </c>
      <c r="BE38" s="204">
        <f t="shared" si="12"/>
        <v>2100000</v>
      </c>
      <c r="BF38" s="204">
        <f t="shared" si="13"/>
        <v>4200000</v>
      </c>
      <c r="BG38" s="204">
        <f t="shared" si="12"/>
        <v>2100000</v>
      </c>
      <c r="BH38" s="204">
        <f t="shared" si="14"/>
        <v>2100000</v>
      </c>
      <c r="BI38" s="205"/>
      <c r="BJ38" s="204">
        <f t="shared" si="15"/>
        <v>2100000</v>
      </c>
      <c r="BK38" s="241">
        <f t="shared" si="16"/>
        <v>2100000</v>
      </c>
      <c r="BL38" s="241">
        <f t="shared" si="40"/>
        <v>4200000</v>
      </c>
      <c r="BM38" s="241">
        <v>93128</v>
      </c>
      <c r="BN38" s="241">
        <f t="shared" si="41"/>
        <v>4106872</v>
      </c>
      <c r="BO38" s="240"/>
      <c r="BP38" s="241">
        <f t="shared" si="17"/>
        <v>2100000</v>
      </c>
      <c r="BQ38" s="223">
        <v>1923765</v>
      </c>
      <c r="BR38" s="223">
        <f t="shared" si="42"/>
        <v>2016893</v>
      </c>
      <c r="BS38" s="223"/>
      <c r="BT38" s="223">
        <f t="shared" si="43"/>
        <v>2016893</v>
      </c>
      <c r="BU38" s="222"/>
      <c r="BV38" s="223">
        <f t="shared" si="44"/>
        <v>0</v>
      </c>
      <c r="BW38" s="268">
        <f t="shared" si="19"/>
        <v>2100000</v>
      </c>
      <c r="BX38" s="268">
        <f t="shared" si="45"/>
        <v>2100000</v>
      </c>
      <c r="BY38" s="268"/>
      <c r="BZ38" s="268">
        <f t="shared" si="46"/>
        <v>2100000</v>
      </c>
      <c r="CA38" s="267"/>
      <c r="CB38" s="268">
        <f t="shared" si="47"/>
        <v>0</v>
      </c>
      <c r="CC38" s="241">
        <f t="shared" si="20"/>
        <v>29823765</v>
      </c>
      <c r="CD38" s="214">
        <f t="shared" si="48"/>
        <v>29823765</v>
      </c>
      <c r="CE38" s="241">
        <f t="shared" si="21"/>
        <v>30093128</v>
      </c>
      <c r="CF38" s="240"/>
      <c r="CG38" s="241">
        <f t="shared" si="55"/>
        <v>30093128</v>
      </c>
      <c r="CH38" s="5">
        <f t="shared" si="22"/>
        <v>-176235</v>
      </c>
      <c r="CI38" s="5">
        <f t="shared" si="50"/>
        <v>-93128</v>
      </c>
    </row>
    <row r="39" spans="1:87" x14ac:dyDescent="0.2">
      <c r="A39" s="22"/>
      <c r="B39" s="93"/>
      <c r="C39" s="93"/>
      <c r="D39" s="112"/>
      <c r="E39" s="105"/>
      <c r="F39" s="107"/>
      <c r="G39" s="279"/>
      <c r="H39" s="107"/>
      <c r="I39" s="59"/>
      <c r="J39" s="204"/>
      <c r="K39" s="204"/>
      <c r="L39" s="204"/>
      <c r="M39" s="205"/>
      <c r="N39" s="204"/>
      <c r="O39" s="214"/>
      <c r="P39" s="214"/>
      <c r="Q39" s="213"/>
      <c r="R39" s="214"/>
      <c r="S39" s="213"/>
      <c r="T39" s="214"/>
      <c r="U39" s="223"/>
      <c r="V39" s="223"/>
      <c r="W39" s="222"/>
      <c r="X39" s="223"/>
      <c r="Y39" s="222"/>
      <c r="Z39" s="223"/>
      <c r="AA39" s="232"/>
      <c r="AB39" s="232"/>
      <c r="AC39" s="232"/>
      <c r="AD39" s="232"/>
      <c r="AE39" s="231"/>
      <c r="AF39" s="232"/>
      <c r="AG39" s="250"/>
      <c r="AH39" s="250"/>
      <c r="AI39" s="250">
        <f t="shared" ref="AI39:AI46" si="56">$I39*$AG$1</f>
        <v>0</v>
      </c>
      <c r="AJ39" s="250"/>
      <c r="AK39" s="249"/>
      <c r="AL39" s="250"/>
      <c r="AM39" s="204"/>
      <c r="AN39" s="204"/>
      <c r="AO39" s="205"/>
      <c r="AP39" s="204"/>
      <c r="AQ39" s="205"/>
      <c r="AR39" s="204"/>
      <c r="AS39" s="259"/>
      <c r="AT39" s="259"/>
      <c r="AU39" s="259"/>
      <c r="AV39" s="259"/>
      <c r="AW39" s="258"/>
      <c r="AX39" s="259"/>
      <c r="AY39" s="268"/>
      <c r="AZ39" s="268"/>
      <c r="BA39" s="268"/>
      <c r="BB39" s="268"/>
      <c r="BC39" s="267"/>
      <c r="BD39" s="268"/>
      <c r="BE39" s="204"/>
      <c r="BF39" s="204"/>
      <c r="BG39" s="205"/>
      <c r="BH39" s="204"/>
      <c r="BI39" s="205"/>
      <c r="BJ39" s="204"/>
      <c r="BK39" s="241"/>
      <c r="BL39" s="241"/>
      <c r="BM39" s="240"/>
      <c r="BN39" s="241"/>
      <c r="BO39" s="240"/>
      <c r="BP39" s="241"/>
      <c r="BQ39" s="223"/>
      <c r="BR39" s="223"/>
      <c r="BS39" s="222"/>
      <c r="BT39" s="223"/>
      <c r="BU39" s="222"/>
      <c r="BV39" s="223"/>
      <c r="BW39" s="268"/>
      <c r="BX39" s="268"/>
      <c r="BY39" s="267"/>
      <c r="BZ39" s="268"/>
      <c r="CA39" s="267"/>
      <c r="CB39" s="268"/>
      <c r="CC39" s="241"/>
      <c r="CD39" s="214">
        <f t="shared" si="48"/>
        <v>0</v>
      </c>
      <c r="CE39" s="240"/>
      <c r="CF39" s="240"/>
      <c r="CG39" s="241"/>
      <c r="CH39" s="5"/>
      <c r="CI39" s="5">
        <f t="shared" si="50"/>
        <v>0</v>
      </c>
    </row>
    <row r="40" spans="1:87" x14ac:dyDescent="0.2">
      <c r="A40" s="7"/>
      <c r="B40" s="7"/>
      <c r="C40" s="7"/>
      <c r="D40" s="56"/>
      <c r="E40" s="7"/>
      <c r="F40" s="56"/>
      <c r="G40" s="57"/>
      <c r="H40" s="9"/>
      <c r="I40" s="58">
        <f>SUM(I13:I39)</f>
        <v>179285000</v>
      </c>
      <c r="J40" s="206">
        <f t="shared" ref="J40:BU40" si="57">SUM(J13:J39)</f>
        <v>35857000</v>
      </c>
      <c r="K40" s="206">
        <f>SUM(K13:K39)</f>
        <v>16312307</v>
      </c>
      <c r="L40" s="206">
        <f t="shared" ref="L40" si="58">SUM(L13:L39)</f>
        <v>19544693</v>
      </c>
      <c r="M40" s="206">
        <f t="shared" si="57"/>
        <v>2759192</v>
      </c>
      <c r="N40" s="206">
        <f t="shared" si="57"/>
        <v>13553115</v>
      </c>
      <c r="O40" s="215">
        <f t="shared" si="57"/>
        <v>17928500</v>
      </c>
      <c r="P40" s="215">
        <f t="shared" si="57"/>
        <v>34240807</v>
      </c>
      <c r="Q40" s="215">
        <f t="shared" si="57"/>
        <v>19352896</v>
      </c>
      <c r="R40" s="215">
        <f t="shared" si="57"/>
        <v>14887911</v>
      </c>
      <c r="S40" s="215">
        <f t="shared" si="57"/>
        <v>1030000</v>
      </c>
      <c r="T40" s="215">
        <f t="shared" si="57"/>
        <v>18322896</v>
      </c>
      <c r="U40" s="224">
        <f t="shared" si="57"/>
        <v>12549950</v>
      </c>
      <c r="V40" s="224">
        <f t="shared" si="57"/>
        <v>31902846</v>
      </c>
      <c r="W40" s="224">
        <f t="shared" si="57"/>
        <v>14112327</v>
      </c>
      <c r="X40" s="224">
        <f t="shared" si="57"/>
        <v>17790519</v>
      </c>
      <c r="Y40" s="224">
        <f t="shared" si="57"/>
        <v>1570000</v>
      </c>
      <c r="Z40" s="224">
        <f t="shared" si="57"/>
        <v>12542327</v>
      </c>
      <c r="AA40" s="233">
        <f t="shared" si="57"/>
        <v>12549950</v>
      </c>
      <c r="AB40" s="233">
        <f t="shared" si="57"/>
        <v>26662277</v>
      </c>
      <c r="AC40" s="233">
        <f t="shared" si="57"/>
        <v>13191576</v>
      </c>
      <c r="AD40" s="233">
        <f t="shared" si="57"/>
        <v>13470701</v>
      </c>
      <c r="AE40" s="233">
        <f t="shared" si="57"/>
        <v>2500000</v>
      </c>
      <c r="AF40" s="233">
        <f t="shared" si="57"/>
        <v>10691576</v>
      </c>
      <c r="AG40" s="251">
        <f t="shared" si="57"/>
        <v>12549950</v>
      </c>
      <c r="AH40" s="251">
        <f t="shared" si="57"/>
        <v>25741526</v>
      </c>
      <c r="AI40" s="573">
        <f t="shared" si="56"/>
        <v>12549950.000000002</v>
      </c>
      <c r="AJ40" s="251">
        <f t="shared" si="57"/>
        <v>12549950</v>
      </c>
      <c r="AK40" s="251">
        <f t="shared" si="57"/>
        <v>2890000</v>
      </c>
      <c r="AL40" s="251">
        <f t="shared" si="57"/>
        <v>10301576</v>
      </c>
      <c r="AM40" s="206">
        <f t="shared" si="57"/>
        <v>12549950</v>
      </c>
      <c r="AN40" s="206">
        <f t="shared" si="57"/>
        <v>25741526</v>
      </c>
      <c r="AO40" s="206">
        <f t="shared" si="57"/>
        <v>13160960</v>
      </c>
      <c r="AP40" s="206">
        <f t="shared" si="57"/>
        <v>12580566</v>
      </c>
      <c r="AQ40" s="206">
        <f t="shared" si="57"/>
        <v>3490000</v>
      </c>
      <c r="AR40" s="206">
        <f t="shared" si="57"/>
        <v>9670960</v>
      </c>
      <c r="AS40" s="260">
        <f t="shared" si="57"/>
        <v>12549950</v>
      </c>
      <c r="AT40" s="260">
        <f t="shared" si="57"/>
        <v>25710910</v>
      </c>
      <c r="AU40" s="260">
        <f t="shared" si="57"/>
        <v>13262761</v>
      </c>
      <c r="AV40" s="260">
        <f t="shared" si="57"/>
        <v>12448149</v>
      </c>
      <c r="AW40" s="260">
        <f t="shared" si="57"/>
        <v>507000</v>
      </c>
      <c r="AX40" s="260">
        <f t="shared" si="57"/>
        <v>12755761</v>
      </c>
      <c r="AY40" s="269">
        <f t="shared" si="57"/>
        <v>12549950</v>
      </c>
      <c r="AZ40" s="269">
        <f t="shared" si="57"/>
        <v>25812711</v>
      </c>
      <c r="BA40" s="269">
        <f>SUM(BA13:BA39)</f>
        <v>13262761</v>
      </c>
      <c r="BB40" s="269">
        <f t="shared" si="57"/>
        <v>12549950</v>
      </c>
      <c r="BC40" s="269">
        <f t="shared" si="57"/>
        <v>507000</v>
      </c>
      <c r="BD40" s="269">
        <f t="shared" si="57"/>
        <v>12755761</v>
      </c>
      <c r="BE40" s="206">
        <f t="shared" si="57"/>
        <v>12549950</v>
      </c>
      <c r="BF40" s="206">
        <f t="shared" si="57"/>
        <v>25812711</v>
      </c>
      <c r="BG40" s="206">
        <f t="shared" si="57"/>
        <v>13339761</v>
      </c>
      <c r="BH40" s="206">
        <f t="shared" si="57"/>
        <v>12472950</v>
      </c>
      <c r="BI40" s="206">
        <f t="shared" si="57"/>
        <v>507000</v>
      </c>
      <c r="BJ40" s="206">
        <f t="shared" si="57"/>
        <v>12549950</v>
      </c>
      <c r="BK40" s="242">
        <f t="shared" si="57"/>
        <v>12549950</v>
      </c>
      <c r="BL40" s="242">
        <f t="shared" si="57"/>
        <v>25889711</v>
      </c>
      <c r="BM40" s="242">
        <f t="shared" si="57"/>
        <v>13157007</v>
      </c>
      <c r="BN40" s="242">
        <f t="shared" si="57"/>
        <v>12732704</v>
      </c>
      <c r="BO40" s="242">
        <f t="shared" si="57"/>
        <v>507000</v>
      </c>
      <c r="BP40" s="242">
        <f t="shared" si="57"/>
        <v>12549950</v>
      </c>
      <c r="BQ40" s="224">
        <f t="shared" si="57"/>
        <v>12373715</v>
      </c>
      <c r="BR40" s="224">
        <f t="shared" si="57"/>
        <v>25530722</v>
      </c>
      <c r="BS40" s="224">
        <f t="shared" si="57"/>
        <v>11160708</v>
      </c>
      <c r="BT40" s="224">
        <f t="shared" si="57"/>
        <v>14370014</v>
      </c>
      <c r="BU40" s="224">
        <f t="shared" si="57"/>
        <v>507000</v>
      </c>
      <c r="BV40" s="224">
        <f t="shared" ref="BV40:CG40" si="59">SUM(BV13:BV39)</f>
        <v>10653708</v>
      </c>
      <c r="BW40" s="269">
        <f t="shared" si="59"/>
        <v>12549950</v>
      </c>
      <c r="BX40" s="269">
        <f t="shared" si="59"/>
        <v>23710658</v>
      </c>
      <c r="BY40" s="269">
        <f t="shared" si="59"/>
        <v>23859135</v>
      </c>
      <c r="BZ40" s="269">
        <f t="shared" si="59"/>
        <v>-148476.99999999907</v>
      </c>
      <c r="CA40" s="269">
        <f t="shared" si="59"/>
        <v>507000</v>
      </c>
      <c r="CB40" s="269">
        <f t="shared" si="59"/>
        <v>23352135</v>
      </c>
      <c r="CC40" s="242">
        <f t="shared" si="59"/>
        <v>179108765</v>
      </c>
      <c r="CD40" s="215">
        <f t="shared" si="59"/>
        <v>179108765</v>
      </c>
      <c r="CE40" s="242">
        <f t="shared" si="59"/>
        <v>177363775</v>
      </c>
      <c r="CF40" s="242">
        <f t="shared" si="59"/>
        <v>0</v>
      </c>
      <c r="CG40" s="242">
        <f t="shared" si="59"/>
        <v>177363775</v>
      </c>
      <c r="CH40" s="5">
        <f>+CC40-I40</f>
        <v>-176235</v>
      </c>
      <c r="CI40" s="5">
        <f t="shared" si="50"/>
        <v>1921225</v>
      </c>
    </row>
    <row r="41" spans="1:87" hidden="1" x14ac:dyDescent="0.2">
      <c r="A41" s="60"/>
      <c r="B41" s="60"/>
      <c r="C41" s="6"/>
      <c r="D41" s="56"/>
      <c r="E41" s="60"/>
      <c r="F41" s="56"/>
      <c r="G41" s="57"/>
      <c r="H41" s="61"/>
      <c r="I41" s="62"/>
      <c r="J41" s="204"/>
      <c r="K41" s="204"/>
      <c r="L41" s="205"/>
      <c r="M41" s="205"/>
      <c r="N41" s="205"/>
      <c r="O41" s="214"/>
      <c r="P41" s="214"/>
      <c r="Q41" s="213"/>
      <c r="R41" s="213"/>
      <c r="S41" s="213"/>
      <c r="T41" s="213"/>
      <c r="U41" s="223"/>
      <c r="V41" s="222"/>
      <c r="W41" s="222"/>
      <c r="X41" s="222"/>
      <c r="Y41" s="222"/>
      <c r="Z41" s="222"/>
      <c r="AA41" s="232"/>
      <c r="AB41" s="231"/>
      <c r="AC41" s="231"/>
      <c r="AD41" s="231"/>
      <c r="AE41" s="231"/>
      <c r="AF41" s="231"/>
      <c r="AG41" s="250"/>
      <c r="AH41" s="249"/>
      <c r="AI41" s="250">
        <f t="shared" si="56"/>
        <v>0</v>
      </c>
      <c r="AJ41" s="249"/>
      <c r="AK41" s="249"/>
      <c r="AL41" s="249"/>
      <c r="AM41" s="204"/>
      <c r="AN41" s="205"/>
      <c r="AO41" s="205"/>
      <c r="AP41" s="205"/>
      <c r="AQ41" s="205"/>
      <c r="AR41" s="205"/>
      <c r="AS41" s="259"/>
      <c r="AT41" s="258"/>
      <c r="AU41" s="258"/>
      <c r="AV41" s="258"/>
      <c r="AW41" s="258"/>
      <c r="AX41" s="258"/>
      <c r="AY41" s="268"/>
      <c r="AZ41" s="267"/>
      <c r="BA41" s="267"/>
      <c r="BB41" s="267"/>
      <c r="BC41" s="267"/>
      <c r="BD41" s="267"/>
      <c r="BE41" s="204"/>
      <c r="BF41" s="205"/>
      <c r="BG41" s="205"/>
      <c r="BH41" s="205"/>
      <c r="BI41" s="205"/>
      <c r="BJ41" s="205"/>
      <c r="BK41" s="241"/>
      <c r="BL41" s="240"/>
      <c r="BM41" s="240"/>
      <c r="BN41" s="240"/>
      <c r="BO41" s="240"/>
      <c r="BP41" s="240"/>
      <c r="BQ41" s="223"/>
      <c r="BR41" s="222"/>
      <c r="BS41" s="222"/>
      <c r="BT41" s="222"/>
      <c r="BU41" s="222"/>
      <c r="BV41" s="222"/>
      <c r="BW41" s="268"/>
      <c r="BX41" s="267"/>
      <c r="BY41" s="267"/>
      <c r="BZ41" s="267"/>
      <c r="CA41" s="267"/>
      <c r="CB41" s="267"/>
      <c r="CC41" s="241"/>
      <c r="CD41" s="214"/>
      <c r="CE41" s="240"/>
      <c r="CF41" s="240"/>
      <c r="CG41" s="240"/>
      <c r="CH41" s="5"/>
      <c r="CI41" s="5">
        <f t="shared" si="50"/>
        <v>0</v>
      </c>
    </row>
    <row r="42" spans="1:87" hidden="1" x14ac:dyDescent="0.2">
      <c r="A42" s="63"/>
      <c r="B42" s="63"/>
      <c r="C42" s="15"/>
      <c r="D42" s="64"/>
      <c r="E42" s="63"/>
      <c r="F42" s="64"/>
      <c r="G42" s="12"/>
      <c r="H42" s="65"/>
      <c r="I42" s="66"/>
      <c r="J42" s="204"/>
      <c r="K42" s="204"/>
      <c r="L42" s="205"/>
      <c r="M42" s="205"/>
      <c r="N42" s="205"/>
      <c r="O42" s="214"/>
      <c r="P42" s="214"/>
      <c r="Q42" s="213"/>
      <c r="R42" s="213"/>
      <c r="S42" s="213"/>
      <c r="T42" s="213"/>
      <c r="U42" s="223"/>
      <c r="V42" s="222"/>
      <c r="W42" s="222"/>
      <c r="X42" s="222"/>
      <c r="Y42" s="222"/>
      <c r="Z42" s="222"/>
      <c r="AA42" s="232"/>
      <c r="AB42" s="231"/>
      <c r="AC42" s="231"/>
      <c r="AD42" s="231"/>
      <c r="AE42" s="231"/>
      <c r="AF42" s="231"/>
      <c r="AG42" s="250"/>
      <c r="AH42" s="249"/>
      <c r="AI42" s="250">
        <f t="shared" si="56"/>
        <v>0</v>
      </c>
      <c r="AJ42" s="249"/>
      <c r="AK42" s="249"/>
      <c r="AL42" s="249"/>
      <c r="AM42" s="204"/>
      <c r="AN42" s="205"/>
      <c r="AO42" s="205"/>
      <c r="AP42" s="205"/>
      <c r="AQ42" s="205"/>
      <c r="AR42" s="205"/>
      <c r="AS42" s="259"/>
      <c r="AT42" s="258"/>
      <c r="AU42" s="258"/>
      <c r="AV42" s="258"/>
      <c r="AW42" s="258"/>
      <c r="AX42" s="258"/>
      <c r="AY42" s="268"/>
      <c r="AZ42" s="267"/>
      <c r="BA42" s="267"/>
      <c r="BB42" s="267"/>
      <c r="BC42" s="267"/>
      <c r="BD42" s="267"/>
      <c r="BE42" s="204"/>
      <c r="BF42" s="205"/>
      <c r="BG42" s="205"/>
      <c r="BH42" s="205"/>
      <c r="BI42" s="205"/>
      <c r="BJ42" s="205"/>
      <c r="BK42" s="241"/>
      <c r="BL42" s="240"/>
      <c r="BM42" s="240"/>
      <c r="BN42" s="240"/>
      <c r="BO42" s="240"/>
      <c r="BP42" s="240"/>
      <c r="BQ42" s="223"/>
      <c r="BR42" s="222"/>
      <c r="BS42" s="222"/>
      <c r="BT42" s="222"/>
      <c r="BU42" s="222"/>
      <c r="BV42" s="222"/>
      <c r="BW42" s="268"/>
      <c r="BX42" s="267"/>
      <c r="BY42" s="267"/>
      <c r="BZ42" s="267"/>
      <c r="CA42" s="267"/>
      <c r="CB42" s="267"/>
      <c r="CC42" s="241"/>
      <c r="CD42" s="214"/>
      <c r="CE42" s="240"/>
      <c r="CF42" s="240"/>
      <c r="CG42" s="240"/>
      <c r="CH42" s="5"/>
      <c r="CI42" s="5">
        <f t="shared" si="50"/>
        <v>0</v>
      </c>
    </row>
    <row r="43" spans="1:87" hidden="1" x14ac:dyDescent="0.2">
      <c r="A43" s="63"/>
      <c r="B43" s="63"/>
      <c r="C43" s="15"/>
      <c r="D43" s="64"/>
      <c r="E43" s="63"/>
      <c r="F43" s="64"/>
      <c r="G43" s="12"/>
      <c r="H43" s="67"/>
      <c r="I43" s="66"/>
      <c r="J43" s="204"/>
      <c r="K43" s="204"/>
      <c r="L43" s="205"/>
      <c r="M43" s="205"/>
      <c r="N43" s="205"/>
      <c r="O43" s="214"/>
      <c r="P43" s="214"/>
      <c r="Q43" s="213"/>
      <c r="R43" s="213"/>
      <c r="S43" s="213"/>
      <c r="T43" s="213"/>
      <c r="U43" s="223"/>
      <c r="V43" s="222"/>
      <c r="W43" s="222"/>
      <c r="X43" s="222"/>
      <c r="Y43" s="222"/>
      <c r="Z43" s="222"/>
      <c r="AA43" s="232"/>
      <c r="AB43" s="231"/>
      <c r="AC43" s="231"/>
      <c r="AD43" s="231"/>
      <c r="AE43" s="231"/>
      <c r="AF43" s="231"/>
      <c r="AG43" s="250"/>
      <c r="AH43" s="249"/>
      <c r="AI43" s="250">
        <f t="shared" si="56"/>
        <v>0</v>
      </c>
      <c r="AJ43" s="249"/>
      <c r="AK43" s="249"/>
      <c r="AL43" s="249"/>
      <c r="AM43" s="204"/>
      <c r="AN43" s="205"/>
      <c r="AO43" s="205"/>
      <c r="AP43" s="205"/>
      <c r="AQ43" s="205"/>
      <c r="AR43" s="205"/>
      <c r="AS43" s="259"/>
      <c r="AT43" s="258"/>
      <c r="AU43" s="258"/>
      <c r="AV43" s="258"/>
      <c r="AW43" s="258"/>
      <c r="AX43" s="258"/>
      <c r="AY43" s="268"/>
      <c r="AZ43" s="267"/>
      <c r="BA43" s="267"/>
      <c r="BB43" s="267"/>
      <c r="BC43" s="267"/>
      <c r="BD43" s="267"/>
      <c r="BE43" s="204"/>
      <c r="BF43" s="205"/>
      <c r="BG43" s="205"/>
      <c r="BH43" s="205"/>
      <c r="BI43" s="205"/>
      <c r="BJ43" s="205"/>
      <c r="BK43" s="241"/>
      <c r="BL43" s="240"/>
      <c r="BM43" s="240"/>
      <c r="BN43" s="240"/>
      <c r="BO43" s="240"/>
      <c r="BP43" s="240"/>
      <c r="BQ43" s="223"/>
      <c r="BR43" s="222"/>
      <c r="BS43" s="222"/>
      <c r="BT43" s="222"/>
      <c r="BU43" s="222"/>
      <c r="BV43" s="222"/>
      <c r="BW43" s="268"/>
      <c r="BX43" s="267"/>
      <c r="BY43" s="267"/>
      <c r="BZ43" s="267"/>
      <c r="CA43" s="267"/>
      <c r="CB43" s="267"/>
      <c r="CC43" s="241"/>
      <c r="CD43" s="214"/>
      <c r="CE43" s="240"/>
      <c r="CF43" s="240"/>
      <c r="CG43" s="240"/>
      <c r="CH43" s="5"/>
      <c r="CI43" s="5">
        <f t="shared" si="50"/>
        <v>0</v>
      </c>
    </row>
    <row r="44" spans="1:87" hidden="1" x14ac:dyDescent="0.2">
      <c r="A44" s="63"/>
      <c r="B44" s="63"/>
      <c r="C44" s="15"/>
      <c r="D44" s="64"/>
      <c r="E44" s="63"/>
      <c r="F44" s="64"/>
      <c r="H44" s="68"/>
      <c r="I44" s="66"/>
      <c r="J44" s="204"/>
      <c r="K44" s="204"/>
      <c r="L44" s="205"/>
      <c r="M44" s="205"/>
      <c r="N44" s="205"/>
      <c r="O44" s="214"/>
      <c r="P44" s="214"/>
      <c r="Q44" s="213"/>
      <c r="R44" s="213"/>
      <c r="S44" s="213"/>
      <c r="T44" s="213"/>
      <c r="U44" s="223"/>
      <c r="V44" s="222"/>
      <c r="W44" s="222"/>
      <c r="X44" s="222"/>
      <c r="Y44" s="222"/>
      <c r="Z44" s="222"/>
      <c r="AA44" s="232"/>
      <c r="AB44" s="231"/>
      <c r="AC44" s="231"/>
      <c r="AD44" s="231"/>
      <c r="AE44" s="231"/>
      <c r="AF44" s="231"/>
      <c r="AG44" s="250"/>
      <c r="AH44" s="249"/>
      <c r="AI44" s="250">
        <f t="shared" si="56"/>
        <v>0</v>
      </c>
      <c r="AJ44" s="249"/>
      <c r="AK44" s="249"/>
      <c r="AL44" s="249"/>
      <c r="AM44" s="204"/>
      <c r="AN44" s="205"/>
      <c r="AO44" s="205"/>
      <c r="AP44" s="205"/>
      <c r="AQ44" s="205"/>
      <c r="AR44" s="205"/>
      <c r="AS44" s="259"/>
      <c r="AT44" s="258"/>
      <c r="AU44" s="258"/>
      <c r="AV44" s="258"/>
      <c r="AW44" s="258"/>
      <c r="AX44" s="258"/>
      <c r="AY44" s="268"/>
      <c r="AZ44" s="267"/>
      <c r="BA44" s="267"/>
      <c r="BB44" s="267"/>
      <c r="BC44" s="267"/>
      <c r="BD44" s="267"/>
      <c r="BE44" s="204"/>
      <c r="BF44" s="205"/>
      <c r="BG44" s="205"/>
      <c r="BH44" s="205"/>
      <c r="BI44" s="205"/>
      <c r="BJ44" s="205"/>
      <c r="BK44" s="241"/>
      <c r="BL44" s="240"/>
      <c r="BM44" s="240"/>
      <c r="BN44" s="240"/>
      <c r="BO44" s="240"/>
      <c r="BP44" s="240"/>
      <c r="BQ44" s="223"/>
      <c r="BR44" s="222"/>
      <c r="BS44" s="222"/>
      <c r="BT44" s="222"/>
      <c r="BU44" s="222"/>
      <c r="BV44" s="222"/>
      <c r="BW44" s="268"/>
      <c r="BX44" s="267"/>
      <c r="BY44" s="267"/>
      <c r="BZ44" s="267"/>
      <c r="CA44" s="267"/>
      <c r="CB44" s="267"/>
      <c r="CC44" s="241"/>
      <c r="CD44" s="214"/>
      <c r="CE44" s="240"/>
      <c r="CF44" s="240"/>
      <c r="CG44" s="240"/>
      <c r="CH44" s="5"/>
      <c r="CI44" s="5">
        <f t="shared" si="50"/>
        <v>0</v>
      </c>
    </row>
    <row r="45" spans="1:87" hidden="1" x14ac:dyDescent="0.2">
      <c r="A45" s="63"/>
      <c r="B45" s="63"/>
      <c r="C45" s="15"/>
      <c r="D45" s="64"/>
      <c r="E45" s="63"/>
      <c r="F45" s="64"/>
      <c r="H45" s="69"/>
      <c r="I45" s="66"/>
      <c r="J45" s="204"/>
      <c r="K45" s="204"/>
      <c r="L45" s="205"/>
      <c r="M45" s="205"/>
      <c r="N45" s="205"/>
      <c r="O45" s="214"/>
      <c r="P45" s="214"/>
      <c r="Q45" s="213"/>
      <c r="R45" s="213"/>
      <c r="S45" s="213"/>
      <c r="T45" s="213"/>
      <c r="U45" s="223"/>
      <c r="V45" s="222"/>
      <c r="W45" s="222"/>
      <c r="X45" s="222"/>
      <c r="Y45" s="222"/>
      <c r="Z45" s="222"/>
      <c r="AA45" s="232"/>
      <c r="AB45" s="231"/>
      <c r="AC45" s="231"/>
      <c r="AD45" s="231"/>
      <c r="AE45" s="231"/>
      <c r="AF45" s="231"/>
      <c r="AG45" s="250"/>
      <c r="AH45" s="249"/>
      <c r="AI45" s="250">
        <f t="shared" si="56"/>
        <v>0</v>
      </c>
      <c r="AJ45" s="249"/>
      <c r="AK45" s="249"/>
      <c r="AL45" s="249"/>
      <c r="AM45" s="204"/>
      <c r="AN45" s="205"/>
      <c r="AO45" s="205"/>
      <c r="AP45" s="205"/>
      <c r="AQ45" s="205"/>
      <c r="AR45" s="205"/>
      <c r="AS45" s="259"/>
      <c r="AT45" s="258"/>
      <c r="AU45" s="258"/>
      <c r="AV45" s="258"/>
      <c r="AW45" s="258"/>
      <c r="AX45" s="258"/>
      <c r="AY45" s="268"/>
      <c r="AZ45" s="267"/>
      <c r="BA45" s="267"/>
      <c r="BB45" s="267"/>
      <c r="BC45" s="267"/>
      <c r="BD45" s="267"/>
      <c r="BE45" s="204"/>
      <c r="BF45" s="205"/>
      <c r="BG45" s="205"/>
      <c r="BH45" s="205"/>
      <c r="BI45" s="205"/>
      <c r="BJ45" s="205"/>
      <c r="BK45" s="241"/>
      <c r="BL45" s="240"/>
      <c r="BM45" s="240"/>
      <c r="BN45" s="240"/>
      <c r="BO45" s="240"/>
      <c r="BP45" s="240"/>
      <c r="BQ45" s="223"/>
      <c r="BR45" s="222"/>
      <c r="BS45" s="222"/>
      <c r="BT45" s="222"/>
      <c r="BU45" s="222"/>
      <c r="BV45" s="222"/>
      <c r="BW45" s="268"/>
      <c r="BX45" s="267"/>
      <c r="BY45" s="267"/>
      <c r="BZ45" s="267"/>
      <c r="CA45" s="267"/>
      <c r="CB45" s="267"/>
      <c r="CC45" s="241"/>
      <c r="CD45" s="214"/>
      <c r="CE45" s="240"/>
      <c r="CF45" s="240"/>
      <c r="CG45" s="240"/>
      <c r="CH45" s="5"/>
      <c r="CI45" s="5">
        <f t="shared" si="50"/>
        <v>0</v>
      </c>
    </row>
    <row r="46" spans="1:87" hidden="1" x14ac:dyDescent="0.2">
      <c r="A46" s="63"/>
      <c r="B46" s="63"/>
      <c r="C46" s="15"/>
      <c r="D46" s="64"/>
      <c r="E46" s="63"/>
      <c r="F46" s="64"/>
      <c r="G46" s="12"/>
      <c r="H46" s="65"/>
      <c r="I46" s="66"/>
      <c r="J46" s="204"/>
      <c r="K46" s="204"/>
      <c r="L46" s="205"/>
      <c r="M46" s="205"/>
      <c r="N46" s="205"/>
      <c r="O46" s="214"/>
      <c r="P46" s="214"/>
      <c r="Q46" s="213"/>
      <c r="R46" s="213"/>
      <c r="S46" s="213"/>
      <c r="T46" s="213"/>
      <c r="U46" s="223"/>
      <c r="V46" s="222"/>
      <c r="W46" s="222"/>
      <c r="X46" s="222"/>
      <c r="Y46" s="222"/>
      <c r="Z46" s="222"/>
      <c r="AA46" s="232"/>
      <c r="AB46" s="231"/>
      <c r="AC46" s="231"/>
      <c r="AD46" s="231"/>
      <c r="AE46" s="231"/>
      <c r="AF46" s="231"/>
      <c r="AG46" s="250"/>
      <c r="AH46" s="249"/>
      <c r="AI46" s="250">
        <f t="shared" si="56"/>
        <v>0</v>
      </c>
      <c r="AJ46" s="249"/>
      <c r="AK46" s="249"/>
      <c r="AL46" s="249"/>
      <c r="AM46" s="204"/>
      <c r="AN46" s="205"/>
      <c r="AO46" s="205"/>
      <c r="AP46" s="205"/>
      <c r="AQ46" s="205"/>
      <c r="AR46" s="205"/>
      <c r="AS46" s="259"/>
      <c r="AT46" s="258"/>
      <c r="AU46" s="258"/>
      <c r="AV46" s="258"/>
      <c r="AW46" s="258"/>
      <c r="AX46" s="258"/>
      <c r="AY46" s="268"/>
      <c r="AZ46" s="267"/>
      <c r="BA46" s="267"/>
      <c r="BB46" s="267"/>
      <c r="BC46" s="267"/>
      <c r="BD46" s="267"/>
      <c r="BE46" s="204"/>
      <c r="BF46" s="205"/>
      <c r="BG46" s="205"/>
      <c r="BH46" s="205"/>
      <c r="BI46" s="205"/>
      <c r="BJ46" s="205"/>
      <c r="BK46" s="241"/>
      <c r="BL46" s="240"/>
      <c r="BM46" s="240"/>
      <c r="BN46" s="240"/>
      <c r="BO46" s="240"/>
      <c r="BP46" s="240"/>
      <c r="BQ46" s="223"/>
      <c r="BR46" s="222"/>
      <c r="BS46" s="222"/>
      <c r="BT46" s="222"/>
      <c r="BU46" s="222"/>
      <c r="BV46" s="222"/>
      <c r="BW46" s="268"/>
      <c r="BX46" s="267"/>
      <c r="BY46" s="267"/>
      <c r="BZ46" s="267"/>
      <c r="CA46" s="267"/>
      <c r="CB46" s="267"/>
      <c r="CC46" s="241"/>
      <c r="CD46" s="214"/>
      <c r="CE46" s="240"/>
      <c r="CF46" s="240"/>
      <c r="CG46" s="240"/>
      <c r="CH46" s="5"/>
      <c r="CI46" s="5">
        <f t="shared" si="50"/>
        <v>0</v>
      </c>
    </row>
    <row r="47" spans="1:87" hidden="1" x14ac:dyDescent="0.2">
      <c r="A47" s="63"/>
      <c r="B47" s="63"/>
      <c r="C47" s="15"/>
      <c r="D47" s="64"/>
      <c r="E47" s="63"/>
      <c r="F47" s="64"/>
      <c r="H47" s="68"/>
      <c r="I47" s="66"/>
      <c r="J47" s="204"/>
      <c r="K47" s="204"/>
      <c r="L47" s="205"/>
      <c r="M47" s="205"/>
      <c r="N47" s="205"/>
      <c r="O47" s="214"/>
      <c r="P47" s="214"/>
      <c r="Q47" s="213"/>
      <c r="R47" s="213"/>
      <c r="S47" s="213"/>
      <c r="T47" s="213"/>
      <c r="U47" s="223"/>
      <c r="V47" s="222"/>
      <c r="W47" s="222"/>
      <c r="X47" s="222"/>
      <c r="Y47" s="222"/>
      <c r="Z47" s="222"/>
      <c r="AA47" s="232"/>
      <c r="AB47" s="231"/>
      <c r="AC47" s="231"/>
      <c r="AD47" s="231"/>
      <c r="AE47" s="231"/>
      <c r="AF47" s="231"/>
      <c r="AG47" s="250"/>
      <c r="AH47" s="249"/>
      <c r="AI47" s="250"/>
      <c r="AJ47" s="249"/>
      <c r="AK47" s="249"/>
      <c r="AL47" s="249"/>
      <c r="AM47" s="204"/>
      <c r="AN47" s="205"/>
      <c r="AO47" s="205"/>
      <c r="AP47" s="205"/>
      <c r="AQ47" s="205"/>
      <c r="AR47" s="205"/>
      <c r="AS47" s="259"/>
      <c r="AT47" s="258"/>
      <c r="AU47" s="258"/>
      <c r="AV47" s="258"/>
      <c r="AW47" s="258"/>
      <c r="AX47" s="258"/>
      <c r="AY47" s="268"/>
      <c r="AZ47" s="267"/>
      <c r="BA47" s="267"/>
      <c r="BB47" s="267"/>
      <c r="BC47" s="267"/>
      <c r="BD47" s="267"/>
      <c r="BE47" s="204"/>
      <c r="BF47" s="205"/>
      <c r="BG47" s="205"/>
      <c r="BH47" s="205"/>
      <c r="BI47" s="205"/>
      <c r="BJ47" s="205"/>
      <c r="BK47" s="241"/>
      <c r="BL47" s="240"/>
      <c r="BM47" s="240"/>
      <c r="BN47" s="240"/>
      <c r="BO47" s="240"/>
      <c r="BP47" s="240"/>
      <c r="BQ47" s="223"/>
      <c r="BR47" s="222"/>
      <c r="BS47" s="222"/>
      <c r="BT47" s="222"/>
      <c r="BU47" s="222"/>
      <c r="BV47" s="222"/>
      <c r="BW47" s="268"/>
      <c r="BX47" s="267"/>
      <c r="BY47" s="267"/>
      <c r="BZ47" s="267"/>
      <c r="CA47" s="267"/>
      <c r="CB47" s="267"/>
      <c r="CC47" s="241"/>
      <c r="CD47" s="214"/>
      <c r="CE47" s="240"/>
      <c r="CF47" s="240"/>
      <c r="CG47" s="240"/>
      <c r="CH47" s="5"/>
      <c r="CI47" s="5">
        <f t="shared" si="50"/>
        <v>0</v>
      </c>
    </row>
    <row r="48" spans="1:87" hidden="1" x14ac:dyDescent="0.2">
      <c r="C48" s="15"/>
      <c r="D48" s="64"/>
      <c r="E48" s="63"/>
      <c r="F48" s="64"/>
      <c r="G48" s="70"/>
      <c r="H48" s="69"/>
      <c r="I48" s="66"/>
      <c r="J48" s="204"/>
      <c r="K48" s="204"/>
      <c r="L48" s="205"/>
      <c r="M48" s="205"/>
      <c r="N48" s="205"/>
      <c r="O48" s="214"/>
      <c r="P48" s="214"/>
      <c r="Q48" s="213"/>
      <c r="R48" s="213"/>
      <c r="S48" s="213"/>
      <c r="T48" s="213"/>
      <c r="U48" s="223"/>
      <c r="V48" s="222"/>
      <c r="W48" s="222"/>
      <c r="X48" s="222"/>
      <c r="Y48" s="222"/>
      <c r="Z48" s="222"/>
      <c r="AA48" s="232"/>
      <c r="AB48" s="231"/>
      <c r="AC48" s="231"/>
      <c r="AD48" s="231"/>
      <c r="AE48" s="231"/>
      <c r="AF48" s="231"/>
      <c r="AG48" s="250"/>
      <c r="AH48" s="249"/>
      <c r="AI48" s="249"/>
      <c r="AJ48" s="249"/>
      <c r="AK48" s="249"/>
      <c r="AL48" s="249"/>
      <c r="AM48" s="204"/>
      <c r="AN48" s="205"/>
      <c r="AO48" s="205"/>
      <c r="AP48" s="205"/>
      <c r="AQ48" s="205"/>
      <c r="AR48" s="205"/>
      <c r="AS48" s="259"/>
      <c r="AT48" s="258"/>
      <c r="AU48" s="258"/>
      <c r="AV48" s="258"/>
      <c r="AW48" s="258"/>
      <c r="AX48" s="258"/>
      <c r="AY48" s="268"/>
      <c r="AZ48" s="267"/>
      <c r="BA48" s="267"/>
      <c r="BB48" s="267"/>
      <c r="BC48" s="267"/>
      <c r="BD48" s="267"/>
      <c r="BE48" s="204"/>
      <c r="BF48" s="205"/>
      <c r="BG48" s="205"/>
      <c r="BH48" s="205"/>
      <c r="BI48" s="205"/>
      <c r="BJ48" s="205"/>
      <c r="BK48" s="241"/>
      <c r="BL48" s="240"/>
      <c r="BM48" s="240"/>
      <c r="BN48" s="240"/>
      <c r="BO48" s="240"/>
      <c r="BP48" s="240"/>
      <c r="BQ48" s="223"/>
      <c r="BR48" s="222"/>
      <c r="BS48" s="222"/>
      <c r="BT48" s="222"/>
      <c r="BU48" s="222"/>
      <c r="BV48" s="222"/>
      <c r="BW48" s="268"/>
      <c r="BX48" s="267"/>
      <c r="BY48" s="267"/>
      <c r="BZ48" s="267"/>
      <c r="CA48" s="267"/>
      <c r="CB48" s="267"/>
      <c r="CC48" s="241"/>
      <c r="CD48" s="214"/>
      <c r="CE48" s="240"/>
      <c r="CF48" s="240"/>
      <c r="CG48" s="240"/>
      <c r="CH48" s="5"/>
      <c r="CI48" s="5">
        <f t="shared" si="50"/>
        <v>0</v>
      </c>
    </row>
    <row r="49" spans="1:87" hidden="1" x14ac:dyDescent="0.2">
      <c r="A49" s="63"/>
      <c r="B49" s="63"/>
      <c r="C49" s="15"/>
      <c r="D49" s="64"/>
      <c r="E49" s="63"/>
      <c r="F49" s="64"/>
      <c r="G49" s="12"/>
      <c r="H49" s="65"/>
      <c r="I49" s="66"/>
      <c r="J49" s="204"/>
      <c r="K49" s="204"/>
      <c r="L49" s="205"/>
      <c r="M49" s="205"/>
      <c r="N49" s="205"/>
      <c r="O49" s="214"/>
      <c r="P49" s="214"/>
      <c r="Q49" s="213"/>
      <c r="R49" s="213"/>
      <c r="S49" s="213"/>
      <c r="T49" s="213"/>
      <c r="U49" s="223"/>
      <c r="V49" s="222"/>
      <c r="W49" s="222"/>
      <c r="X49" s="222"/>
      <c r="Y49" s="222"/>
      <c r="Z49" s="222"/>
      <c r="AA49" s="232"/>
      <c r="AB49" s="231"/>
      <c r="AC49" s="231"/>
      <c r="AD49" s="231"/>
      <c r="AE49" s="231"/>
      <c r="AF49" s="231"/>
      <c r="AG49" s="250"/>
      <c r="AH49" s="249"/>
      <c r="AI49" s="249"/>
      <c r="AJ49" s="249"/>
      <c r="AK49" s="249"/>
      <c r="AL49" s="249"/>
      <c r="AM49" s="204"/>
      <c r="AN49" s="205"/>
      <c r="AO49" s="205"/>
      <c r="AP49" s="205"/>
      <c r="AQ49" s="205"/>
      <c r="AR49" s="205"/>
      <c r="AS49" s="259"/>
      <c r="AT49" s="258"/>
      <c r="AU49" s="258"/>
      <c r="AV49" s="258"/>
      <c r="AW49" s="258"/>
      <c r="AX49" s="258"/>
      <c r="AY49" s="268"/>
      <c r="AZ49" s="267"/>
      <c r="BA49" s="267"/>
      <c r="BB49" s="267"/>
      <c r="BC49" s="267"/>
      <c r="BD49" s="267"/>
      <c r="BE49" s="204"/>
      <c r="BF49" s="205"/>
      <c r="BG49" s="205"/>
      <c r="BH49" s="205"/>
      <c r="BI49" s="205"/>
      <c r="BJ49" s="205"/>
      <c r="BK49" s="241"/>
      <c r="BL49" s="240"/>
      <c r="BM49" s="240"/>
      <c r="BN49" s="240"/>
      <c r="BO49" s="240"/>
      <c r="BP49" s="240"/>
      <c r="BQ49" s="223"/>
      <c r="BR49" s="222"/>
      <c r="BS49" s="222"/>
      <c r="BT49" s="222"/>
      <c r="BU49" s="222"/>
      <c r="BV49" s="222"/>
      <c r="BW49" s="268"/>
      <c r="BX49" s="267"/>
      <c r="BY49" s="267"/>
      <c r="BZ49" s="267"/>
      <c r="CA49" s="267"/>
      <c r="CB49" s="267"/>
      <c r="CC49" s="241"/>
      <c r="CD49" s="214"/>
      <c r="CE49" s="240"/>
      <c r="CF49" s="240"/>
      <c r="CG49" s="240"/>
      <c r="CH49" s="5"/>
      <c r="CI49" s="5">
        <f t="shared" si="50"/>
        <v>0</v>
      </c>
    </row>
    <row r="50" spans="1:87" hidden="1" x14ac:dyDescent="0.2">
      <c r="A50" s="63"/>
      <c r="B50" s="63"/>
      <c r="C50" s="15"/>
      <c r="D50" s="64"/>
      <c r="E50" s="63"/>
      <c r="F50" s="64"/>
      <c r="G50" s="12"/>
      <c r="H50" s="65"/>
      <c r="I50" s="66"/>
      <c r="J50" s="204"/>
      <c r="K50" s="204"/>
      <c r="L50" s="205"/>
      <c r="M50" s="205"/>
      <c r="N50" s="205"/>
      <c r="O50" s="214"/>
      <c r="P50" s="214"/>
      <c r="Q50" s="213"/>
      <c r="R50" s="213"/>
      <c r="S50" s="213"/>
      <c r="T50" s="213"/>
      <c r="U50" s="223"/>
      <c r="V50" s="222"/>
      <c r="W50" s="222"/>
      <c r="X50" s="222"/>
      <c r="Y50" s="222"/>
      <c r="Z50" s="222"/>
      <c r="AA50" s="232"/>
      <c r="AB50" s="231"/>
      <c r="AC50" s="231"/>
      <c r="AD50" s="231"/>
      <c r="AE50" s="231"/>
      <c r="AF50" s="231"/>
      <c r="AG50" s="250"/>
      <c r="AH50" s="249"/>
      <c r="AI50" s="249"/>
      <c r="AJ50" s="249"/>
      <c r="AK50" s="249"/>
      <c r="AL50" s="249"/>
      <c r="AM50" s="204"/>
      <c r="AN50" s="205"/>
      <c r="AO50" s="205"/>
      <c r="AP50" s="205"/>
      <c r="AQ50" s="205"/>
      <c r="AR50" s="205"/>
      <c r="AS50" s="259"/>
      <c r="AT50" s="258"/>
      <c r="AU50" s="258"/>
      <c r="AV50" s="258"/>
      <c r="AW50" s="258"/>
      <c r="AX50" s="258"/>
      <c r="AY50" s="268"/>
      <c r="AZ50" s="267"/>
      <c r="BA50" s="267"/>
      <c r="BB50" s="267"/>
      <c r="BC50" s="267"/>
      <c r="BD50" s="267"/>
      <c r="BE50" s="204"/>
      <c r="BF50" s="205"/>
      <c r="BG50" s="205"/>
      <c r="BH50" s="205"/>
      <c r="BI50" s="205"/>
      <c r="BJ50" s="205"/>
      <c r="BK50" s="241"/>
      <c r="BL50" s="240"/>
      <c r="BM50" s="240"/>
      <c r="BN50" s="240"/>
      <c r="BO50" s="240"/>
      <c r="BP50" s="240"/>
      <c r="BQ50" s="223"/>
      <c r="BR50" s="222"/>
      <c r="BS50" s="222"/>
      <c r="BT50" s="222"/>
      <c r="BU50" s="222"/>
      <c r="BV50" s="222"/>
      <c r="BW50" s="268"/>
      <c r="BX50" s="267"/>
      <c r="BY50" s="267"/>
      <c r="BZ50" s="267"/>
      <c r="CA50" s="267"/>
      <c r="CB50" s="267"/>
      <c r="CC50" s="241"/>
      <c r="CD50" s="214"/>
      <c r="CE50" s="240"/>
      <c r="CF50" s="240"/>
      <c r="CG50" s="240"/>
      <c r="CH50" s="5"/>
      <c r="CI50" s="5">
        <f t="shared" si="50"/>
        <v>0</v>
      </c>
    </row>
    <row r="51" spans="1:87" hidden="1" x14ac:dyDescent="0.2">
      <c r="A51" s="63"/>
      <c r="B51" s="63"/>
      <c r="C51" s="15"/>
      <c r="D51" s="64"/>
      <c r="E51" s="63"/>
      <c r="F51" s="64"/>
      <c r="G51" s="12"/>
      <c r="H51" s="65"/>
      <c r="I51" s="66"/>
      <c r="J51" s="204"/>
      <c r="K51" s="204"/>
      <c r="L51" s="205"/>
      <c r="M51" s="205"/>
      <c r="N51" s="205"/>
      <c r="O51" s="214"/>
      <c r="P51" s="214"/>
      <c r="Q51" s="213"/>
      <c r="R51" s="213"/>
      <c r="S51" s="213"/>
      <c r="T51" s="213"/>
      <c r="U51" s="223"/>
      <c r="V51" s="222"/>
      <c r="W51" s="222"/>
      <c r="X51" s="222"/>
      <c r="Y51" s="222"/>
      <c r="Z51" s="222"/>
      <c r="AA51" s="232"/>
      <c r="AB51" s="231"/>
      <c r="AC51" s="231"/>
      <c r="AD51" s="231"/>
      <c r="AE51" s="231"/>
      <c r="AF51" s="231"/>
      <c r="AG51" s="250"/>
      <c r="AH51" s="249"/>
      <c r="AI51" s="249"/>
      <c r="AJ51" s="249"/>
      <c r="AK51" s="249"/>
      <c r="AL51" s="249"/>
      <c r="AM51" s="204"/>
      <c r="AN51" s="205"/>
      <c r="AO51" s="205"/>
      <c r="AP51" s="205"/>
      <c r="AQ51" s="205"/>
      <c r="AR51" s="205"/>
      <c r="AS51" s="259"/>
      <c r="AT51" s="258"/>
      <c r="AU51" s="258"/>
      <c r="AV51" s="258"/>
      <c r="AW51" s="258"/>
      <c r="AX51" s="258"/>
      <c r="AY51" s="268"/>
      <c r="AZ51" s="267"/>
      <c r="BA51" s="267"/>
      <c r="BB51" s="267"/>
      <c r="BC51" s="267"/>
      <c r="BD51" s="267"/>
      <c r="BE51" s="204"/>
      <c r="BF51" s="205"/>
      <c r="BG51" s="205"/>
      <c r="BH51" s="205"/>
      <c r="BI51" s="205"/>
      <c r="BJ51" s="205"/>
      <c r="BK51" s="241"/>
      <c r="BL51" s="240"/>
      <c r="BM51" s="240"/>
      <c r="BN51" s="240"/>
      <c r="BO51" s="240"/>
      <c r="BP51" s="240"/>
      <c r="BQ51" s="223"/>
      <c r="BR51" s="222"/>
      <c r="BS51" s="222"/>
      <c r="BT51" s="222"/>
      <c r="BU51" s="222"/>
      <c r="BV51" s="222"/>
      <c r="BW51" s="268"/>
      <c r="BX51" s="267"/>
      <c r="BY51" s="267"/>
      <c r="BZ51" s="267"/>
      <c r="CA51" s="267"/>
      <c r="CB51" s="267"/>
      <c r="CC51" s="241"/>
      <c r="CD51" s="214"/>
      <c r="CE51" s="240"/>
      <c r="CF51" s="240"/>
      <c r="CG51" s="240"/>
      <c r="CH51" s="5"/>
      <c r="CI51" s="5">
        <f t="shared" si="50"/>
        <v>0</v>
      </c>
    </row>
    <row r="52" spans="1:87" hidden="1" x14ac:dyDescent="0.2">
      <c r="A52" s="63"/>
      <c r="B52" s="63"/>
      <c r="C52" s="15"/>
      <c r="D52" s="64"/>
      <c r="E52" s="63"/>
      <c r="F52" s="64"/>
      <c r="G52" s="12"/>
      <c r="H52" s="69"/>
      <c r="I52" s="66"/>
      <c r="J52" s="204"/>
      <c r="K52" s="204"/>
      <c r="L52" s="205"/>
      <c r="M52" s="205"/>
      <c r="N52" s="205"/>
      <c r="O52" s="214"/>
      <c r="P52" s="214"/>
      <c r="Q52" s="213"/>
      <c r="R52" s="213"/>
      <c r="S52" s="213"/>
      <c r="T52" s="213"/>
      <c r="U52" s="223"/>
      <c r="V52" s="222"/>
      <c r="W52" s="222"/>
      <c r="X52" s="222"/>
      <c r="Y52" s="222"/>
      <c r="Z52" s="222"/>
      <c r="AA52" s="232"/>
      <c r="AB52" s="231"/>
      <c r="AC52" s="231"/>
      <c r="AD52" s="231"/>
      <c r="AE52" s="231"/>
      <c r="AF52" s="231"/>
      <c r="AG52" s="250"/>
      <c r="AH52" s="249"/>
      <c r="AI52" s="249"/>
      <c r="AJ52" s="249"/>
      <c r="AK52" s="249"/>
      <c r="AL52" s="249"/>
      <c r="AM52" s="204"/>
      <c r="AN52" s="205"/>
      <c r="AO52" s="205"/>
      <c r="AP52" s="205"/>
      <c r="AQ52" s="205"/>
      <c r="AR52" s="205"/>
      <c r="AS52" s="259"/>
      <c r="AT52" s="258"/>
      <c r="AU52" s="258"/>
      <c r="AV52" s="258"/>
      <c r="AW52" s="258"/>
      <c r="AX52" s="258"/>
      <c r="AY52" s="268"/>
      <c r="AZ52" s="267"/>
      <c r="BA52" s="267"/>
      <c r="BB52" s="267"/>
      <c r="BC52" s="267"/>
      <c r="BD52" s="267"/>
      <c r="BE52" s="204"/>
      <c r="BF52" s="205"/>
      <c r="BG52" s="205"/>
      <c r="BH52" s="205"/>
      <c r="BI52" s="205"/>
      <c r="BJ52" s="205"/>
      <c r="BK52" s="241"/>
      <c r="BL52" s="240"/>
      <c r="BM52" s="240"/>
      <c r="BN52" s="240"/>
      <c r="BO52" s="240"/>
      <c r="BP52" s="240"/>
      <c r="BQ52" s="223"/>
      <c r="BR52" s="222"/>
      <c r="BS52" s="222"/>
      <c r="BT52" s="222"/>
      <c r="BU52" s="222"/>
      <c r="BV52" s="222"/>
      <c r="BW52" s="268"/>
      <c r="BX52" s="267"/>
      <c r="BY52" s="267"/>
      <c r="BZ52" s="267"/>
      <c r="CA52" s="267"/>
      <c r="CB52" s="267"/>
      <c r="CC52" s="241"/>
      <c r="CD52" s="214"/>
      <c r="CE52" s="240"/>
      <c r="CF52" s="240"/>
      <c r="CG52" s="240"/>
      <c r="CH52" s="5"/>
      <c r="CI52" s="5">
        <f t="shared" si="50"/>
        <v>0</v>
      </c>
    </row>
    <row r="53" spans="1:87" hidden="1" x14ac:dyDescent="0.2">
      <c r="A53" s="63"/>
      <c r="B53" s="63"/>
      <c r="C53" s="15"/>
      <c r="D53" s="64"/>
      <c r="E53" s="63"/>
      <c r="F53" s="64"/>
      <c r="G53" s="70"/>
      <c r="H53" s="69"/>
      <c r="I53" s="66"/>
      <c r="J53" s="204"/>
      <c r="K53" s="204"/>
      <c r="L53" s="205"/>
      <c r="M53" s="205"/>
      <c r="N53" s="205"/>
      <c r="O53" s="214"/>
      <c r="P53" s="214"/>
      <c r="Q53" s="213"/>
      <c r="R53" s="213"/>
      <c r="S53" s="213"/>
      <c r="T53" s="213"/>
      <c r="U53" s="223"/>
      <c r="V53" s="222"/>
      <c r="W53" s="222"/>
      <c r="X53" s="222"/>
      <c r="Y53" s="222"/>
      <c r="Z53" s="222"/>
      <c r="AA53" s="232"/>
      <c r="AB53" s="231"/>
      <c r="AC53" s="231"/>
      <c r="AD53" s="231"/>
      <c r="AE53" s="231"/>
      <c r="AF53" s="231"/>
      <c r="AG53" s="250"/>
      <c r="AH53" s="249"/>
      <c r="AI53" s="249"/>
      <c r="AJ53" s="249"/>
      <c r="AK53" s="249"/>
      <c r="AL53" s="249"/>
      <c r="AM53" s="204"/>
      <c r="AN53" s="205"/>
      <c r="AO53" s="205"/>
      <c r="AP53" s="205"/>
      <c r="AQ53" s="205"/>
      <c r="AR53" s="205"/>
      <c r="AS53" s="259"/>
      <c r="AT53" s="258"/>
      <c r="AU53" s="258"/>
      <c r="AV53" s="258"/>
      <c r="AW53" s="258"/>
      <c r="AX53" s="258"/>
      <c r="AY53" s="268"/>
      <c r="AZ53" s="267"/>
      <c r="BA53" s="267"/>
      <c r="BB53" s="267"/>
      <c r="BC53" s="267"/>
      <c r="BD53" s="267"/>
      <c r="BE53" s="204"/>
      <c r="BF53" s="205"/>
      <c r="BG53" s="205"/>
      <c r="BH53" s="205"/>
      <c r="BI53" s="205"/>
      <c r="BJ53" s="205"/>
      <c r="BK53" s="241"/>
      <c r="BL53" s="240"/>
      <c r="BM53" s="240"/>
      <c r="BN53" s="240"/>
      <c r="BO53" s="240"/>
      <c r="BP53" s="240"/>
      <c r="BQ53" s="223"/>
      <c r="BR53" s="222"/>
      <c r="BS53" s="222"/>
      <c r="BT53" s="222"/>
      <c r="BU53" s="222"/>
      <c r="BV53" s="222"/>
      <c r="BW53" s="268"/>
      <c r="BX53" s="267"/>
      <c r="BY53" s="267"/>
      <c r="BZ53" s="267"/>
      <c r="CA53" s="267"/>
      <c r="CB53" s="267"/>
      <c r="CC53" s="241"/>
      <c r="CD53" s="214"/>
      <c r="CE53" s="240"/>
      <c r="CF53" s="240"/>
      <c r="CG53" s="240"/>
      <c r="CH53" s="5"/>
      <c r="CI53" s="5">
        <f t="shared" si="50"/>
        <v>0</v>
      </c>
    </row>
    <row r="54" spans="1:87" hidden="1" x14ac:dyDescent="0.2">
      <c r="A54" s="63"/>
      <c r="B54" s="63"/>
      <c r="C54" s="15"/>
      <c r="D54" s="64"/>
      <c r="E54" s="63"/>
      <c r="F54" s="64"/>
      <c r="G54" s="12"/>
      <c r="H54" s="65"/>
      <c r="I54" s="66"/>
      <c r="J54" s="204"/>
      <c r="K54" s="204"/>
      <c r="L54" s="205"/>
      <c r="M54" s="205"/>
      <c r="N54" s="205"/>
      <c r="O54" s="214"/>
      <c r="P54" s="214"/>
      <c r="Q54" s="213"/>
      <c r="R54" s="213"/>
      <c r="S54" s="213"/>
      <c r="T54" s="213"/>
      <c r="U54" s="223"/>
      <c r="V54" s="222"/>
      <c r="W54" s="222"/>
      <c r="X54" s="222"/>
      <c r="Y54" s="222"/>
      <c r="Z54" s="222"/>
      <c r="AA54" s="232"/>
      <c r="AB54" s="231"/>
      <c r="AC54" s="231"/>
      <c r="AD54" s="231"/>
      <c r="AE54" s="231"/>
      <c r="AF54" s="231"/>
      <c r="AG54" s="250"/>
      <c r="AH54" s="249"/>
      <c r="AI54" s="249"/>
      <c r="AJ54" s="249"/>
      <c r="AK54" s="249"/>
      <c r="AL54" s="249"/>
      <c r="AM54" s="204"/>
      <c r="AN54" s="205"/>
      <c r="AO54" s="205"/>
      <c r="AP54" s="205"/>
      <c r="AQ54" s="205"/>
      <c r="AR54" s="205"/>
      <c r="AS54" s="259"/>
      <c r="AT54" s="258"/>
      <c r="AU54" s="258"/>
      <c r="AV54" s="258"/>
      <c r="AW54" s="258"/>
      <c r="AX54" s="258"/>
      <c r="AY54" s="268"/>
      <c r="AZ54" s="267"/>
      <c r="BA54" s="267"/>
      <c r="BB54" s="267"/>
      <c r="BC54" s="267"/>
      <c r="BD54" s="267"/>
      <c r="BE54" s="204"/>
      <c r="BF54" s="205"/>
      <c r="BG54" s="205"/>
      <c r="BH54" s="205"/>
      <c r="BI54" s="205"/>
      <c r="BJ54" s="205"/>
      <c r="BK54" s="241"/>
      <c r="BL54" s="240"/>
      <c r="BM54" s="240"/>
      <c r="BN54" s="240"/>
      <c r="BO54" s="240"/>
      <c r="BP54" s="240"/>
      <c r="BQ54" s="223"/>
      <c r="BR54" s="222"/>
      <c r="BS54" s="222"/>
      <c r="BT54" s="222"/>
      <c r="BU54" s="222"/>
      <c r="BV54" s="222"/>
      <c r="BW54" s="268"/>
      <c r="BX54" s="267"/>
      <c r="BY54" s="267"/>
      <c r="BZ54" s="267"/>
      <c r="CA54" s="267"/>
      <c r="CB54" s="267"/>
      <c r="CC54" s="241"/>
      <c r="CD54" s="214"/>
      <c r="CE54" s="240"/>
      <c r="CF54" s="240"/>
      <c r="CG54" s="240"/>
      <c r="CH54" s="5"/>
      <c r="CI54" s="5">
        <f t="shared" si="50"/>
        <v>0</v>
      </c>
    </row>
    <row r="55" spans="1:87" hidden="1" x14ac:dyDescent="0.2">
      <c r="A55" s="63"/>
      <c r="B55" s="63"/>
      <c r="C55" s="15"/>
      <c r="D55" s="64"/>
      <c r="E55" s="63"/>
      <c r="F55" s="64"/>
      <c r="G55" s="12"/>
      <c r="H55" s="65"/>
      <c r="I55" s="66"/>
      <c r="J55" s="204"/>
      <c r="K55" s="204"/>
      <c r="L55" s="205"/>
      <c r="M55" s="205"/>
      <c r="N55" s="205"/>
      <c r="O55" s="214"/>
      <c r="P55" s="214"/>
      <c r="Q55" s="213"/>
      <c r="R55" s="213"/>
      <c r="S55" s="213"/>
      <c r="T55" s="213"/>
      <c r="U55" s="223"/>
      <c r="V55" s="222"/>
      <c r="W55" s="222"/>
      <c r="X55" s="222"/>
      <c r="Y55" s="222"/>
      <c r="Z55" s="222"/>
      <c r="AA55" s="232"/>
      <c r="AB55" s="231"/>
      <c r="AC55" s="231"/>
      <c r="AD55" s="231"/>
      <c r="AE55" s="231"/>
      <c r="AF55" s="231"/>
      <c r="AG55" s="250"/>
      <c r="AH55" s="249"/>
      <c r="AI55" s="249"/>
      <c r="AJ55" s="249"/>
      <c r="AK55" s="249"/>
      <c r="AL55" s="249"/>
      <c r="AM55" s="204"/>
      <c r="AN55" s="205"/>
      <c r="AO55" s="205"/>
      <c r="AP55" s="205"/>
      <c r="AQ55" s="205"/>
      <c r="AR55" s="205"/>
      <c r="AS55" s="259"/>
      <c r="AT55" s="258"/>
      <c r="AU55" s="258"/>
      <c r="AV55" s="258"/>
      <c r="AW55" s="258"/>
      <c r="AX55" s="258"/>
      <c r="AY55" s="268"/>
      <c r="AZ55" s="267"/>
      <c r="BA55" s="267"/>
      <c r="BB55" s="267"/>
      <c r="BC55" s="267"/>
      <c r="BD55" s="267"/>
      <c r="BE55" s="204"/>
      <c r="BF55" s="205"/>
      <c r="BG55" s="205"/>
      <c r="BH55" s="205"/>
      <c r="BI55" s="205"/>
      <c r="BJ55" s="205"/>
      <c r="BK55" s="241"/>
      <c r="BL55" s="240"/>
      <c r="BM55" s="240"/>
      <c r="BN55" s="240"/>
      <c r="BO55" s="240"/>
      <c r="BP55" s="240"/>
      <c r="BQ55" s="223"/>
      <c r="BR55" s="222"/>
      <c r="BS55" s="222"/>
      <c r="BT55" s="222"/>
      <c r="BU55" s="222"/>
      <c r="BV55" s="222"/>
      <c r="BW55" s="268"/>
      <c r="BX55" s="267"/>
      <c r="BY55" s="267"/>
      <c r="BZ55" s="267"/>
      <c r="CA55" s="267"/>
      <c r="CB55" s="267"/>
      <c r="CC55" s="241"/>
      <c r="CD55" s="214"/>
      <c r="CE55" s="240"/>
      <c r="CF55" s="240"/>
      <c r="CG55" s="240"/>
      <c r="CH55" s="5"/>
      <c r="CI55" s="5">
        <f t="shared" si="50"/>
        <v>0</v>
      </c>
    </row>
    <row r="56" spans="1:87" hidden="1" x14ac:dyDescent="0.2">
      <c r="A56" s="63"/>
      <c r="B56" s="63"/>
      <c r="C56" s="15"/>
      <c r="D56" s="64"/>
      <c r="E56" s="63"/>
      <c r="F56" s="64"/>
      <c r="G56" s="12"/>
      <c r="H56" s="65"/>
      <c r="I56" s="66"/>
      <c r="J56" s="204"/>
      <c r="K56" s="204"/>
      <c r="L56" s="205"/>
      <c r="M56" s="205"/>
      <c r="N56" s="205"/>
      <c r="O56" s="214"/>
      <c r="P56" s="214"/>
      <c r="Q56" s="213"/>
      <c r="R56" s="213"/>
      <c r="S56" s="213"/>
      <c r="T56" s="213"/>
      <c r="U56" s="223"/>
      <c r="V56" s="222"/>
      <c r="W56" s="222"/>
      <c r="X56" s="222"/>
      <c r="Y56" s="222"/>
      <c r="Z56" s="222"/>
      <c r="AA56" s="232"/>
      <c r="AB56" s="231"/>
      <c r="AC56" s="231"/>
      <c r="AD56" s="231"/>
      <c r="AE56" s="231"/>
      <c r="AF56" s="231"/>
      <c r="AG56" s="250"/>
      <c r="AH56" s="249"/>
      <c r="AI56" s="249"/>
      <c r="AJ56" s="249"/>
      <c r="AK56" s="249"/>
      <c r="AL56" s="249"/>
      <c r="AM56" s="204"/>
      <c r="AN56" s="205"/>
      <c r="AO56" s="205"/>
      <c r="AP56" s="205"/>
      <c r="AQ56" s="205"/>
      <c r="AR56" s="205"/>
      <c r="AS56" s="259"/>
      <c r="AT56" s="258"/>
      <c r="AU56" s="258"/>
      <c r="AV56" s="258"/>
      <c r="AW56" s="258"/>
      <c r="AX56" s="258"/>
      <c r="AY56" s="268"/>
      <c r="AZ56" s="267"/>
      <c r="BA56" s="267"/>
      <c r="BB56" s="267"/>
      <c r="BC56" s="267"/>
      <c r="BD56" s="267"/>
      <c r="BE56" s="204"/>
      <c r="BF56" s="205"/>
      <c r="BG56" s="205"/>
      <c r="BH56" s="205"/>
      <c r="BI56" s="205"/>
      <c r="BJ56" s="205"/>
      <c r="BK56" s="241"/>
      <c r="BL56" s="240"/>
      <c r="BM56" s="240"/>
      <c r="BN56" s="240"/>
      <c r="BO56" s="240"/>
      <c r="BP56" s="240"/>
      <c r="BQ56" s="223"/>
      <c r="BR56" s="222"/>
      <c r="BS56" s="222"/>
      <c r="BT56" s="222"/>
      <c r="BU56" s="222"/>
      <c r="BV56" s="222"/>
      <c r="BW56" s="268"/>
      <c r="BX56" s="267"/>
      <c r="BY56" s="267"/>
      <c r="BZ56" s="267"/>
      <c r="CA56" s="267"/>
      <c r="CB56" s="267"/>
      <c r="CC56" s="241"/>
      <c r="CD56" s="214"/>
      <c r="CE56" s="240"/>
      <c r="CF56" s="240"/>
      <c r="CG56" s="240"/>
      <c r="CH56" s="5"/>
      <c r="CI56" s="5">
        <f t="shared" si="50"/>
        <v>0</v>
      </c>
    </row>
    <row r="57" spans="1:87" hidden="1" x14ac:dyDescent="0.2">
      <c r="A57" s="63"/>
      <c r="B57" s="63"/>
      <c r="C57" s="15"/>
      <c r="D57" s="64"/>
      <c r="E57" s="63"/>
      <c r="F57" s="64"/>
      <c r="G57" s="12"/>
      <c r="H57" s="67"/>
      <c r="I57" s="66"/>
      <c r="J57" s="204"/>
      <c r="K57" s="204"/>
      <c r="L57" s="205"/>
      <c r="M57" s="205"/>
      <c r="N57" s="205"/>
      <c r="O57" s="214"/>
      <c r="P57" s="214"/>
      <c r="Q57" s="213"/>
      <c r="R57" s="213"/>
      <c r="S57" s="213"/>
      <c r="T57" s="213"/>
      <c r="U57" s="223"/>
      <c r="V57" s="222"/>
      <c r="W57" s="222"/>
      <c r="X57" s="222"/>
      <c r="Y57" s="222"/>
      <c r="Z57" s="222"/>
      <c r="AA57" s="232"/>
      <c r="AB57" s="231"/>
      <c r="AC57" s="231"/>
      <c r="AD57" s="231"/>
      <c r="AE57" s="231"/>
      <c r="AF57" s="231"/>
      <c r="AG57" s="250"/>
      <c r="AH57" s="249"/>
      <c r="AI57" s="249"/>
      <c r="AJ57" s="249"/>
      <c r="AK57" s="249"/>
      <c r="AL57" s="249"/>
      <c r="AM57" s="204"/>
      <c r="AN57" s="205"/>
      <c r="AO57" s="205"/>
      <c r="AP57" s="205"/>
      <c r="AQ57" s="205"/>
      <c r="AR57" s="205"/>
      <c r="AS57" s="259"/>
      <c r="AT57" s="258"/>
      <c r="AU57" s="258"/>
      <c r="AV57" s="258"/>
      <c r="AW57" s="258"/>
      <c r="AX57" s="258"/>
      <c r="AY57" s="268"/>
      <c r="AZ57" s="267"/>
      <c r="BA57" s="267"/>
      <c r="BB57" s="267"/>
      <c r="BC57" s="267"/>
      <c r="BD57" s="267"/>
      <c r="BE57" s="204"/>
      <c r="BF57" s="205"/>
      <c r="BG57" s="205"/>
      <c r="BH57" s="205"/>
      <c r="BI57" s="205"/>
      <c r="BJ57" s="205"/>
      <c r="BK57" s="241"/>
      <c r="BL57" s="240"/>
      <c r="BM57" s="240"/>
      <c r="BN57" s="240"/>
      <c r="BO57" s="240"/>
      <c r="BP57" s="240"/>
      <c r="BQ57" s="223"/>
      <c r="BR57" s="222"/>
      <c r="BS57" s="222"/>
      <c r="BT57" s="222"/>
      <c r="BU57" s="222"/>
      <c r="BV57" s="222"/>
      <c r="BW57" s="268"/>
      <c r="BX57" s="267"/>
      <c r="BY57" s="267"/>
      <c r="BZ57" s="267"/>
      <c r="CA57" s="267"/>
      <c r="CB57" s="267"/>
      <c r="CC57" s="241"/>
      <c r="CD57" s="214"/>
      <c r="CE57" s="240"/>
      <c r="CF57" s="240"/>
      <c r="CG57" s="240"/>
      <c r="CH57" s="5"/>
      <c r="CI57" s="5">
        <f t="shared" si="50"/>
        <v>0</v>
      </c>
    </row>
    <row r="58" spans="1:87" hidden="1" x14ac:dyDescent="0.2">
      <c r="A58" s="16"/>
      <c r="B58" s="16"/>
      <c r="C58" s="20"/>
      <c r="D58" s="71"/>
      <c r="E58" s="16"/>
      <c r="F58" s="71"/>
      <c r="G58" s="18"/>
      <c r="H58" s="72"/>
      <c r="I58" s="73"/>
      <c r="J58" s="204"/>
      <c r="K58" s="204"/>
      <c r="L58" s="205"/>
      <c r="M58" s="205"/>
      <c r="N58" s="205"/>
      <c r="O58" s="214"/>
      <c r="P58" s="214"/>
      <c r="Q58" s="213"/>
      <c r="R58" s="213"/>
      <c r="S58" s="213"/>
      <c r="T58" s="213"/>
      <c r="U58" s="223"/>
      <c r="V58" s="222"/>
      <c r="W58" s="222"/>
      <c r="X58" s="222"/>
      <c r="Y58" s="222"/>
      <c r="Z58" s="222"/>
      <c r="AA58" s="232"/>
      <c r="AB58" s="231"/>
      <c r="AC58" s="231"/>
      <c r="AD58" s="231"/>
      <c r="AE58" s="231"/>
      <c r="AF58" s="231"/>
      <c r="AG58" s="250"/>
      <c r="AH58" s="249"/>
      <c r="AI58" s="249"/>
      <c r="AJ58" s="249"/>
      <c r="AK58" s="249"/>
      <c r="AL58" s="249"/>
      <c r="AM58" s="204"/>
      <c r="AN58" s="205"/>
      <c r="AO58" s="205"/>
      <c r="AP58" s="205"/>
      <c r="AQ58" s="205"/>
      <c r="AR58" s="205"/>
      <c r="AS58" s="259"/>
      <c r="AT58" s="258"/>
      <c r="AU58" s="258"/>
      <c r="AV58" s="258"/>
      <c r="AW58" s="258"/>
      <c r="AX58" s="258"/>
      <c r="AY58" s="268"/>
      <c r="AZ58" s="267"/>
      <c r="BA58" s="267"/>
      <c r="BB58" s="267"/>
      <c r="BC58" s="267"/>
      <c r="BD58" s="267"/>
      <c r="BE58" s="204"/>
      <c r="BF58" s="205"/>
      <c r="BG58" s="205"/>
      <c r="BH58" s="205"/>
      <c r="BI58" s="205"/>
      <c r="BJ58" s="205"/>
      <c r="BK58" s="241"/>
      <c r="BL58" s="240"/>
      <c r="BM58" s="240"/>
      <c r="BN58" s="240"/>
      <c r="BO58" s="240"/>
      <c r="BP58" s="240"/>
      <c r="BQ58" s="223"/>
      <c r="BR58" s="222"/>
      <c r="BS58" s="222"/>
      <c r="BT58" s="222"/>
      <c r="BU58" s="222"/>
      <c r="BV58" s="222"/>
      <c r="BW58" s="268"/>
      <c r="BX58" s="267"/>
      <c r="BY58" s="267"/>
      <c r="BZ58" s="267"/>
      <c r="CA58" s="267"/>
      <c r="CB58" s="267"/>
      <c r="CC58" s="241"/>
      <c r="CD58" s="214"/>
      <c r="CE58" s="240"/>
      <c r="CF58" s="240"/>
      <c r="CG58" s="240"/>
      <c r="CH58" s="5"/>
      <c r="CI58" s="5">
        <f t="shared" si="50"/>
        <v>0</v>
      </c>
    </row>
    <row r="59" spans="1:87" hidden="1" x14ac:dyDescent="0.2">
      <c r="A59" s="11"/>
      <c r="B59" s="63"/>
      <c r="C59" s="15"/>
      <c r="D59" s="64"/>
      <c r="E59" s="63"/>
      <c r="F59" s="64"/>
      <c r="G59" s="70"/>
      <c r="H59" s="69"/>
      <c r="I59" s="74"/>
      <c r="J59" s="204"/>
      <c r="K59" s="204"/>
      <c r="L59" s="205"/>
      <c r="M59" s="205"/>
      <c r="N59" s="205"/>
      <c r="O59" s="214"/>
      <c r="P59" s="214"/>
      <c r="Q59" s="213"/>
      <c r="R59" s="213"/>
      <c r="S59" s="213"/>
      <c r="T59" s="213"/>
      <c r="U59" s="223"/>
      <c r="V59" s="222"/>
      <c r="W59" s="222"/>
      <c r="X59" s="222"/>
      <c r="Y59" s="222"/>
      <c r="Z59" s="222"/>
      <c r="AA59" s="232"/>
      <c r="AB59" s="231"/>
      <c r="AC59" s="231"/>
      <c r="AD59" s="231"/>
      <c r="AE59" s="231"/>
      <c r="AF59" s="231"/>
      <c r="AG59" s="250"/>
      <c r="AH59" s="249"/>
      <c r="AI59" s="249"/>
      <c r="AJ59" s="249"/>
      <c r="AK59" s="249"/>
      <c r="AL59" s="249"/>
      <c r="AM59" s="204"/>
      <c r="AN59" s="205"/>
      <c r="AO59" s="205"/>
      <c r="AP59" s="205"/>
      <c r="AQ59" s="205"/>
      <c r="AR59" s="205"/>
      <c r="AS59" s="259"/>
      <c r="AT59" s="258"/>
      <c r="AU59" s="258"/>
      <c r="AV59" s="258"/>
      <c r="AW59" s="258"/>
      <c r="AX59" s="258"/>
      <c r="AY59" s="268"/>
      <c r="AZ59" s="267"/>
      <c r="BA59" s="267"/>
      <c r="BB59" s="267"/>
      <c r="BC59" s="267"/>
      <c r="BD59" s="267"/>
      <c r="BE59" s="204"/>
      <c r="BF59" s="205"/>
      <c r="BG59" s="205"/>
      <c r="BH59" s="205"/>
      <c r="BI59" s="205"/>
      <c r="BJ59" s="205"/>
      <c r="BK59" s="241"/>
      <c r="BL59" s="240"/>
      <c r="BM59" s="240"/>
      <c r="BN59" s="240"/>
      <c r="BO59" s="240"/>
      <c r="BP59" s="240"/>
      <c r="BQ59" s="223"/>
      <c r="BR59" s="222"/>
      <c r="BS59" s="222"/>
      <c r="BT59" s="222"/>
      <c r="BU59" s="222"/>
      <c r="BV59" s="222"/>
      <c r="BW59" s="268"/>
      <c r="BX59" s="267"/>
      <c r="BY59" s="267"/>
      <c r="BZ59" s="267"/>
      <c r="CA59" s="267"/>
      <c r="CB59" s="267"/>
      <c r="CC59" s="241"/>
      <c r="CD59" s="214"/>
      <c r="CE59" s="240"/>
      <c r="CF59" s="240"/>
      <c r="CG59" s="240"/>
      <c r="CH59" s="5"/>
      <c r="CI59" s="5">
        <f t="shared" si="50"/>
        <v>0</v>
      </c>
    </row>
    <row r="60" spans="1:87" hidden="1" x14ac:dyDescent="0.2">
      <c r="A60" s="22"/>
      <c r="B60" s="22"/>
      <c r="C60" s="22"/>
      <c r="D60" s="23"/>
      <c r="E60" s="22"/>
      <c r="F60" s="23"/>
      <c r="G60" s="25"/>
      <c r="H60" s="75"/>
      <c r="I60" s="52"/>
      <c r="J60" s="204"/>
      <c r="K60" s="204"/>
      <c r="L60" s="205"/>
      <c r="M60" s="205"/>
      <c r="N60" s="205"/>
      <c r="O60" s="214"/>
      <c r="P60" s="214"/>
      <c r="Q60" s="213"/>
      <c r="R60" s="213"/>
      <c r="S60" s="213"/>
      <c r="T60" s="213"/>
      <c r="U60" s="223"/>
      <c r="V60" s="222"/>
      <c r="W60" s="222"/>
      <c r="X60" s="222"/>
      <c r="Y60" s="222"/>
      <c r="Z60" s="222"/>
      <c r="AA60" s="232"/>
      <c r="AB60" s="231"/>
      <c r="AC60" s="231"/>
      <c r="AD60" s="231"/>
      <c r="AE60" s="231"/>
      <c r="AF60" s="231"/>
      <c r="AG60" s="250"/>
      <c r="AH60" s="249"/>
      <c r="AI60" s="249"/>
      <c r="AJ60" s="249"/>
      <c r="AK60" s="249"/>
      <c r="AL60" s="249"/>
      <c r="AM60" s="204"/>
      <c r="AN60" s="205"/>
      <c r="AO60" s="205"/>
      <c r="AP60" s="205"/>
      <c r="AQ60" s="205"/>
      <c r="AR60" s="205"/>
      <c r="AS60" s="259"/>
      <c r="AT60" s="258"/>
      <c r="AU60" s="258"/>
      <c r="AV60" s="258"/>
      <c r="AW60" s="258"/>
      <c r="AX60" s="258"/>
      <c r="AY60" s="268"/>
      <c r="AZ60" s="267"/>
      <c r="BA60" s="267"/>
      <c r="BB60" s="267"/>
      <c r="BC60" s="267"/>
      <c r="BD60" s="267"/>
      <c r="BE60" s="204"/>
      <c r="BF60" s="205"/>
      <c r="BG60" s="205"/>
      <c r="BH60" s="205"/>
      <c r="BI60" s="205"/>
      <c r="BJ60" s="205"/>
      <c r="BK60" s="241"/>
      <c r="BL60" s="240"/>
      <c r="BM60" s="240"/>
      <c r="BN60" s="240"/>
      <c r="BO60" s="240"/>
      <c r="BP60" s="240"/>
      <c r="BQ60" s="223"/>
      <c r="BR60" s="222"/>
      <c r="BS60" s="222"/>
      <c r="BT60" s="222"/>
      <c r="BU60" s="222"/>
      <c r="BV60" s="222"/>
      <c r="BW60" s="268"/>
      <c r="BX60" s="267"/>
      <c r="BY60" s="267"/>
      <c r="BZ60" s="267"/>
      <c r="CA60" s="267"/>
      <c r="CB60" s="267"/>
      <c r="CC60" s="241"/>
      <c r="CD60" s="214"/>
      <c r="CE60" s="240"/>
      <c r="CF60" s="240"/>
      <c r="CG60" s="240"/>
      <c r="CH60" s="5"/>
      <c r="CI60" s="5">
        <f t="shared" si="50"/>
        <v>0</v>
      </c>
    </row>
    <row r="61" spans="1:87" hidden="1" x14ac:dyDescent="0.2">
      <c r="A61" s="22"/>
      <c r="B61" s="22"/>
      <c r="C61" s="29"/>
      <c r="D61" s="23"/>
      <c r="E61" s="22"/>
      <c r="F61" s="23"/>
      <c r="G61" s="25"/>
      <c r="H61" s="32"/>
      <c r="I61" s="76"/>
      <c r="J61" s="204"/>
      <c r="K61" s="204"/>
      <c r="L61" s="205"/>
      <c r="M61" s="205"/>
      <c r="N61" s="205"/>
      <c r="O61" s="214"/>
      <c r="P61" s="214"/>
      <c r="Q61" s="213"/>
      <c r="R61" s="213"/>
      <c r="S61" s="213"/>
      <c r="T61" s="213"/>
      <c r="U61" s="223"/>
      <c r="V61" s="222"/>
      <c r="W61" s="222"/>
      <c r="X61" s="222"/>
      <c r="Y61" s="222"/>
      <c r="Z61" s="222"/>
      <c r="AA61" s="232"/>
      <c r="AB61" s="231"/>
      <c r="AC61" s="231"/>
      <c r="AD61" s="231"/>
      <c r="AE61" s="231"/>
      <c r="AF61" s="231"/>
      <c r="AG61" s="250"/>
      <c r="AH61" s="249"/>
      <c r="AI61" s="249"/>
      <c r="AJ61" s="249"/>
      <c r="AK61" s="249"/>
      <c r="AL61" s="249"/>
      <c r="AM61" s="204"/>
      <c r="AN61" s="205"/>
      <c r="AO61" s="205"/>
      <c r="AP61" s="205"/>
      <c r="AQ61" s="205"/>
      <c r="AR61" s="205"/>
      <c r="AS61" s="259"/>
      <c r="AT61" s="258"/>
      <c r="AU61" s="258"/>
      <c r="AV61" s="258"/>
      <c r="AW61" s="258"/>
      <c r="AX61" s="258"/>
      <c r="AY61" s="268"/>
      <c r="AZ61" s="267"/>
      <c r="BA61" s="267"/>
      <c r="BB61" s="267"/>
      <c r="BC61" s="267"/>
      <c r="BD61" s="267"/>
      <c r="BE61" s="204"/>
      <c r="BF61" s="205"/>
      <c r="BG61" s="205"/>
      <c r="BH61" s="205"/>
      <c r="BI61" s="205"/>
      <c r="BJ61" s="205"/>
      <c r="BK61" s="241"/>
      <c r="BL61" s="240"/>
      <c r="BM61" s="240"/>
      <c r="BN61" s="240"/>
      <c r="BO61" s="240"/>
      <c r="BP61" s="240"/>
      <c r="BQ61" s="223"/>
      <c r="BR61" s="222"/>
      <c r="BS61" s="222"/>
      <c r="BT61" s="222"/>
      <c r="BU61" s="222"/>
      <c r="BV61" s="222"/>
      <c r="BW61" s="268"/>
      <c r="BX61" s="267"/>
      <c r="BY61" s="267"/>
      <c r="BZ61" s="267"/>
      <c r="CA61" s="267"/>
      <c r="CB61" s="267"/>
      <c r="CC61" s="241"/>
      <c r="CD61" s="214"/>
      <c r="CE61" s="240"/>
      <c r="CF61" s="240"/>
      <c r="CG61" s="240"/>
      <c r="CH61" s="5"/>
      <c r="CI61" s="5">
        <f t="shared" si="50"/>
        <v>0</v>
      </c>
    </row>
    <row r="62" spans="1:87" hidden="1" x14ac:dyDescent="0.2">
      <c r="A62" s="22"/>
      <c r="B62" s="22"/>
      <c r="C62" s="29"/>
      <c r="D62" s="31"/>
      <c r="E62" s="22"/>
      <c r="F62" s="23"/>
      <c r="G62" s="25"/>
      <c r="H62" s="32"/>
      <c r="I62" s="76"/>
      <c r="J62" s="204"/>
      <c r="K62" s="204"/>
      <c r="L62" s="205"/>
      <c r="M62" s="205"/>
      <c r="N62" s="205"/>
      <c r="O62" s="214"/>
      <c r="P62" s="214"/>
      <c r="Q62" s="213"/>
      <c r="R62" s="213"/>
      <c r="S62" s="213"/>
      <c r="T62" s="213"/>
      <c r="U62" s="223"/>
      <c r="V62" s="222"/>
      <c r="W62" s="222"/>
      <c r="X62" s="222"/>
      <c r="Y62" s="222"/>
      <c r="Z62" s="222"/>
      <c r="AA62" s="232"/>
      <c r="AB62" s="231"/>
      <c r="AC62" s="231"/>
      <c r="AD62" s="231"/>
      <c r="AE62" s="231"/>
      <c r="AF62" s="231"/>
      <c r="AG62" s="250"/>
      <c r="AH62" s="249"/>
      <c r="AI62" s="249"/>
      <c r="AJ62" s="249"/>
      <c r="AK62" s="249"/>
      <c r="AL62" s="249"/>
      <c r="AM62" s="204"/>
      <c r="AN62" s="205"/>
      <c r="AO62" s="205"/>
      <c r="AP62" s="205"/>
      <c r="AQ62" s="205"/>
      <c r="AR62" s="205"/>
      <c r="AS62" s="259"/>
      <c r="AT62" s="258"/>
      <c r="AU62" s="258"/>
      <c r="AV62" s="258"/>
      <c r="AW62" s="258"/>
      <c r="AX62" s="258"/>
      <c r="AY62" s="268"/>
      <c r="AZ62" s="267"/>
      <c r="BA62" s="267"/>
      <c r="BB62" s="267"/>
      <c r="BC62" s="267"/>
      <c r="BD62" s="267"/>
      <c r="BE62" s="204"/>
      <c r="BF62" s="205"/>
      <c r="BG62" s="205"/>
      <c r="BH62" s="205"/>
      <c r="BI62" s="205"/>
      <c r="BJ62" s="205"/>
      <c r="BK62" s="241"/>
      <c r="BL62" s="240"/>
      <c r="BM62" s="240"/>
      <c r="BN62" s="240"/>
      <c r="BO62" s="240"/>
      <c r="BP62" s="240"/>
      <c r="BQ62" s="223"/>
      <c r="BR62" s="222"/>
      <c r="BS62" s="222"/>
      <c r="BT62" s="222"/>
      <c r="BU62" s="222"/>
      <c r="BV62" s="222"/>
      <c r="BW62" s="268"/>
      <c r="BX62" s="267"/>
      <c r="BY62" s="267"/>
      <c r="BZ62" s="267"/>
      <c r="CA62" s="267"/>
      <c r="CB62" s="267"/>
      <c r="CC62" s="241"/>
      <c r="CD62" s="214"/>
      <c r="CE62" s="240"/>
      <c r="CF62" s="240"/>
      <c r="CG62" s="240"/>
      <c r="CH62" s="5"/>
      <c r="CI62" s="5">
        <f t="shared" si="50"/>
        <v>0</v>
      </c>
    </row>
    <row r="63" spans="1:87" hidden="1" x14ac:dyDescent="0.2">
      <c r="A63" s="22"/>
      <c r="B63" s="22"/>
      <c r="C63" s="29"/>
      <c r="D63" s="33"/>
      <c r="E63" s="22"/>
      <c r="F63" s="23"/>
      <c r="G63" s="25"/>
      <c r="H63" s="32"/>
      <c r="I63" s="76"/>
      <c r="J63" s="204"/>
      <c r="K63" s="204"/>
      <c r="L63" s="205"/>
      <c r="M63" s="205"/>
      <c r="N63" s="205"/>
      <c r="O63" s="214"/>
      <c r="P63" s="214"/>
      <c r="Q63" s="213"/>
      <c r="R63" s="213"/>
      <c r="S63" s="213"/>
      <c r="T63" s="213"/>
      <c r="U63" s="223"/>
      <c r="V63" s="222"/>
      <c r="W63" s="222"/>
      <c r="X63" s="222"/>
      <c r="Y63" s="222"/>
      <c r="Z63" s="222"/>
      <c r="AA63" s="232"/>
      <c r="AB63" s="231"/>
      <c r="AC63" s="231"/>
      <c r="AD63" s="231"/>
      <c r="AE63" s="231"/>
      <c r="AF63" s="231"/>
      <c r="AG63" s="250"/>
      <c r="AH63" s="249"/>
      <c r="AI63" s="249"/>
      <c r="AJ63" s="249"/>
      <c r="AK63" s="249"/>
      <c r="AL63" s="249"/>
      <c r="AM63" s="204"/>
      <c r="AN63" s="205"/>
      <c r="AO63" s="205"/>
      <c r="AP63" s="205"/>
      <c r="AQ63" s="205"/>
      <c r="AR63" s="205"/>
      <c r="AS63" s="259"/>
      <c r="AT63" s="258"/>
      <c r="AU63" s="258"/>
      <c r="AV63" s="258"/>
      <c r="AW63" s="258"/>
      <c r="AX63" s="258"/>
      <c r="AY63" s="268"/>
      <c r="AZ63" s="267"/>
      <c r="BA63" s="267"/>
      <c r="BB63" s="267"/>
      <c r="BC63" s="267"/>
      <c r="BD63" s="267"/>
      <c r="BE63" s="204"/>
      <c r="BF63" s="205"/>
      <c r="BG63" s="205"/>
      <c r="BH63" s="205"/>
      <c r="BI63" s="205"/>
      <c r="BJ63" s="205"/>
      <c r="BK63" s="241"/>
      <c r="BL63" s="240"/>
      <c r="BM63" s="240"/>
      <c r="BN63" s="240"/>
      <c r="BO63" s="240"/>
      <c r="BP63" s="240"/>
      <c r="BQ63" s="223"/>
      <c r="BR63" s="222"/>
      <c r="BS63" s="222"/>
      <c r="BT63" s="222"/>
      <c r="BU63" s="222"/>
      <c r="BV63" s="222"/>
      <c r="BW63" s="268"/>
      <c r="BX63" s="267"/>
      <c r="BY63" s="267"/>
      <c r="BZ63" s="267"/>
      <c r="CA63" s="267"/>
      <c r="CB63" s="267"/>
      <c r="CC63" s="241"/>
      <c r="CD63" s="214"/>
      <c r="CE63" s="240"/>
      <c r="CF63" s="240"/>
      <c r="CG63" s="240"/>
      <c r="CH63" s="5"/>
      <c r="CI63" s="5">
        <f t="shared" si="50"/>
        <v>0</v>
      </c>
    </row>
    <row r="64" spans="1:87" hidden="1" x14ac:dyDescent="0.2">
      <c r="A64" s="22"/>
      <c r="B64" s="22"/>
      <c r="C64" s="22"/>
      <c r="D64" s="34"/>
      <c r="E64" s="49"/>
      <c r="F64" s="34"/>
      <c r="G64" s="35"/>
      <c r="H64" s="36"/>
      <c r="I64" s="77"/>
      <c r="J64" s="204"/>
      <c r="K64" s="204"/>
      <c r="L64" s="205"/>
      <c r="M64" s="205"/>
      <c r="N64" s="204"/>
      <c r="O64" s="214"/>
      <c r="P64" s="214"/>
      <c r="Q64" s="214"/>
      <c r="R64" s="214"/>
      <c r="S64" s="213"/>
      <c r="T64" s="214"/>
      <c r="U64" s="223"/>
      <c r="V64" s="223"/>
      <c r="W64" s="223"/>
      <c r="X64" s="223"/>
      <c r="Y64" s="222"/>
      <c r="Z64" s="223"/>
      <c r="AA64" s="232"/>
      <c r="AB64" s="232"/>
      <c r="AC64" s="232"/>
      <c r="AD64" s="232"/>
      <c r="AE64" s="231"/>
      <c r="AF64" s="232"/>
      <c r="AG64" s="250"/>
      <c r="AH64" s="250"/>
      <c r="AI64" s="250"/>
      <c r="AJ64" s="250"/>
      <c r="AK64" s="249"/>
      <c r="AL64" s="250"/>
      <c r="AM64" s="204"/>
      <c r="AN64" s="204"/>
      <c r="AO64" s="204"/>
      <c r="AP64" s="204"/>
      <c r="AQ64" s="205"/>
      <c r="AR64" s="204"/>
      <c r="AS64" s="259"/>
      <c r="AT64" s="259"/>
      <c r="AU64" s="259"/>
      <c r="AV64" s="259"/>
      <c r="AW64" s="258"/>
      <c r="AX64" s="259"/>
      <c r="AY64" s="268"/>
      <c r="AZ64" s="268"/>
      <c r="BA64" s="268"/>
      <c r="BB64" s="268"/>
      <c r="BC64" s="267"/>
      <c r="BD64" s="268"/>
      <c r="BE64" s="204"/>
      <c r="BF64" s="204"/>
      <c r="BG64" s="204"/>
      <c r="BH64" s="204"/>
      <c r="BI64" s="205"/>
      <c r="BJ64" s="204"/>
      <c r="BK64" s="241"/>
      <c r="BL64" s="241"/>
      <c r="BM64" s="241"/>
      <c r="BN64" s="241"/>
      <c r="BO64" s="240"/>
      <c r="BP64" s="241"/>
      <c r="BQ64" s="223"/>
      <c r="BR64" s="223"/>
      <c r="BS64" s="223"/>
      <c r="BT64" s="223"/>
      <c r="BU64" s="222"/>
      <c r="BV64" s="223"/>
      <c r="BW64" s="268"/>
      <c r="BX64" s="268"/>
      <c r="BY64" s="268"/>
      <c r="BZ64" s="268"/>
      <c r="CA64" s="267"/>
      <c r="CB64" s="268"/>
      <c r="CC64" s="241"/>
      <c r="CD64" s="214"/>
      <c r="CE64" s="241"/>
      <c r="CF64" s="240"/>
      <c r="CG64" s="241"/>
      <c r="CH64" s="5"/>
      <c r="CI64" s="5">
        <f t="shared" si="50"/>
        <v>0</v>
      </c>
    </row>
    <row r="65" spans="1:87" hidden="1" x14ac:dyDescent="0.2">
      <c r="A65" s="22"/>
      <c r="B65" s="22"/>
      <c r="C65" s="22"/>
      <c r="D65" s="34"/>
      <c r="E65" s="22"/>
      <c r="F65" s="34"/>
      <c r="G65" s="35"/>
      <c r="H65" s="36"/>
      <c r="I65" s="77"/>
      <c r="J65" s="204"/>
      <c r="K65" s="204"/>
      <c r="L65" s="205"/>
      <c r="M65" s="205"/>
      <c r="N65" s="204"/>
      <c r="O65" s="214"/>
      <c r="P65" s="214"/>
      <c r="Q65" s="214"/>
      <c r="R65" s="214"/>
      <c r="S65" s="213"/>
      <c r="T65" s="214"/>
      <c r="U65" s="223"/>
      <c r="V65" s="223"/>
      <c r="W65" s="223"/>
      <c r="X65" s="223"/>
      <c r="Y65" s="222"/>
      <c r="Z65" s="223"/>
      <c r="AA65" s="232"/>
      <c r="AB65" s="232"/>
      <c r="AC65" s="232"/>
      <c r="AD65" s="232"/>
      <c r="AE65" s="231"/>
      <c r="AF65" s="232"/>
      <c r="AG65" s="250"/>
      <c r="AH65" s="250"/>
      <c r="AI65" s="250"/>
      <c r="AJ65" s="250"/>
      <c r="AK65" s="249"/>
      <c r="AL65" s="250"/>
      <c r="AM65" s="204"/>
      <c r="AN65" s="204"/>
      <c r="AO65" s="204"/>
      <c r="AP65" s="204"/>
      <c r="AQ65" s="205"/>
      <c r="AR65" s="204"/>
      <c r="AS65" s="259"/>
      <c r="AT65" s="259"/>
      <c r="AU65" s="259"/>
      <c r="AV65" s="259"/>
      <c r="AW65" s="258"/>
      <c r="AX65" s="259"/>
      <c r="AY65" s="268"/>
      <c r="AZ65" s="268"/>
      <c r="BA65" s="268"/>
      <c r="BB65" s="268"/>
      <c r="BC65" s="267"/>
      <c r="BD65" s="268"/>
      <c r="BE65" s="204"/>
      <c r="BF65" s="204"/>
      <c r="BG65" s="204"/>
      <c r="BH65" s="204"/>
      <c r="BI65" s="205"/>
      <c r="BJ65" s="204"/>
      <c r="BK65" s="241"/>
      <c r="BL65" s="241"/>
      <c r="BM65" s="241"/>
      <c r="BN65" s="241"/>
      <c r="BO65" s="240"/>
      <c r="BP65" s="241"/>
      <c r="BQ65" s="223"/>
      <c r="BR65" s="223"/>
      <c r="BS65" s="223"/>
      <c r="BT65" s="223"/>
      <c r="BU65" s="222"/>
      <c r="BV65" s="223"/>
      <c r="BW65" s="268"/>
      <c r="BX65" s="268"/>
      <c r="BY65" s="268"/>
      <c r="BZ65" s="268"/>
      <c r="CA65" s="267"/>
      <c r="CB65" s="268"/>
      <c r="CC65" s="241"/>
      <c r="CD65" s="214"/>
      <c r="CE65" s="241"/>
      <c r="CF65" s="240"/>
      <c r="CG65" s="241"/>
      <c r="CH65" s="5"/>
      <c r="CI65" s="5">
        <f t="shared" si="50"/>
        <v>0</v>
      </c>
    </row>
    <row r="66" spans="1:87" hidden="1" x14ac:dyDescent="0.2">
      <c r="A66" s="22"/>
      <c r="B66" s="22"/>
      <c r="C66" s="22"/>
      <c r="D66" s="34"/>
      <c r="E66" s="22"/>
      <c r="F66" s="34"/>
      <c r="G66" s="48"/>
      <c r="H66" s="36"/>
      <c r="I66" s="37"/>
      <c r="J66" s="204"/>
      <c r="K66" s="204"/>
      <c r="L66" s="205"/>
      <c r="M66" s="205"/>
      <c r="N66" s="204"/>
      <c r="O66" s="214"/>
      <c r="P66" s="214"/>
      <c r="Q66" s="213"/>
      <c r="R66" s="214"/>
      <c r="S66" s="213"/>
      <c r="T66" s="214"/>
      <c r="U66" s="223"/>
      <c r="V66" s="223"/>
      <c r="W66" s="222"/>
      <c r="X66" s="223"/>
      <c r="Y66" s="222"/>
      <c r="Z66" s="223"/>
      <c r="AA66" s="232"/>
      <c r="AB66" s="232"/>
      <c r="AC66" s="231"/>
      <c r="AD66" s="232"/>
      <c r="AE66" s="231"/>
      <c r="AF66" s="232"/>
      <c r="AG66" s="250"/>
      <c r="AH66" s="250"/>
      <c r="AI66" s="249"/>
      <c r="AJ66" s="250"/>
      <c r="AK66" s="249"/>
      <c r="AL66" s="250"/>
      <c r="AM66" s="204"/>
      <c r="AN66" s="204"/>
      <c r="AO66" s="205"/>
      <c r="AP66" s="204"/>
      <c r="AQ66" s="205"/>
      <c r="AR66" s="204"/>
      <c r="AS66" s="259"/>
      <c r="AT66" s="259"/>
      <c r="AU66" s="258"/>
      <c r="AV66" s="259"/>
      <c r="AW66" s="258"/>
      <c r="AX66" s="259"/>
      <c r="AY66" s="268"/>
      <c r="AZ66" s="268"/>
      <c r="BA66" s="267"/>
      <c r="BB66" s="268"/>
      <c r="BC66" s="267"/>
      <c r="BD66" s="268"/>
      <c r="BE66" s="204"/>
      <c r="BF66" s="204"/>
      <c r="BG66" s="205"/>
      <c r="BH66" s="204"/>
      <c r="BI66" s="205"/>
      <c r="BJ66" s="204"/>
      <c r="BK66" s="241"/>
      <c r="BL66" s="241"/>
      <c r="BM66" s="240"/>
      <c r="BN66" s="241"/>
      <c r="BO66" s="240"/>
      <c r="BP66" s="241"/>
      <c r="BQ66" s="223"/>
      <c r="BR66" s="223"/>
      <c r="BS66" s="222"/>
      <c r="BT66" s="223"/>
      <c r="BU66" s="222"/>
      <c r="BV66" s="223"/>
      <c r="BW66" s="268"/>
      <c r="BX66" s="268"/>
      <c r="BY66" s="267"/>
      <c r="BZ66" s="268"/>
      <c r="CA66" s="267"/>
      <c r="CB66" s="268"/>
      <c r="CC66" s="241"/>
      <c r="CD66" s="214"/>
      <c r="CE66" s="240"/>
      <c r="CF66" s="240"/>
      <c r="CG66" s="241"/>
      <c r="CH66" s="5"/>
      <c r="CI66" s="5">
        <f t="shared" si="50"/>
        <v>0</v>
      </c>
    </row>
    <row r="67" spans="1:87" hidden="1" x14ac:dyDescent="0.2">
      <c r="A67" s="22"/>
      <c r="B67" s="22"/>
      <c r="C67" s="22"/>
      <c r="D67" s="34"/>
      <c r="E67" s="22"/>
      <c r="F67" s="34"/>
      <c r="G67" s="48"/>
      <c r="H67" s="36"/>
      <c r="I67" s="77"/>
      <c r="J67" s="204"/>
      <c r="K67" s="204"/>
      <c r="L67" s="205"/>
      <c r="M67" s="205"/>
      <c r="N67" s="204"/>
      <c r="O67" s="214"/>
      <c r="P67" s="214"/>
      <c r="Q67" s="213"/>
      <c r="R67" s="214"/>
      <c r="S67" s="213"/>
      <c r="T67" s="214"/>
      <c r="U67" s="223"/>
      <c r="V67" s="223"/>
      <c r="W67" s="222"/>
      <c r="X67" s="223"/>
      <c r="Y67" s="222"/>
      <c r="Z67" s="223"/>
      <c r="AA67" s="232"/>
      <c r="AB67" s="232"/>
      <c r="AC67" s="231"/>
      <c r="AD67" s="232"/>
      <c r="AE67" s="231"/>
      <c r="AF67" s="232"/>
      <c r="AG67" s="250"/>
      <c r="AH67" s="250"/>
      <c r="AI67" s="249"/>
      <c r="AJ67" s="250"/>
      <c r="AK67" s="249"/>
      <c r="AL67" s="250"/>
      <c r="AM67" s="204"/>
      <c r="AN67" s="204"/>
      <c r="AO67" s="205"/>
      <c r="AP67" s="204"/>
      <c r="AQ67" s="205"/>
      <c r="AR67" s="204"/>
      <c r="AS67" s="259"/>
      <c r="AT67" s="259"/>
      <c r="AU67" s="258"/>
      <c r="AV67" s="259"/>
      <c r="AW67" s="258"/>
      <c r="AX67" s="259"/>
      <c r="AY67" s="268"/>
      <c r="AZ67" s="268"/>
      <c r="BA67" s="267"/>
      <c r="BB67" s="268"/>
      <c r="BC67" s="267"/>
      <c r="BD67" s="268"/>
      <c r="BE67" s="204"/>
      <c r="BF67" s="204"/>
      <c r="BG67" s="205"/>
      <c r="BH67" s="204"/>
      <c r="BI67" s="205"/>
      <c r="BJ67" s="204"/>
      <c r="BK67" s="241"/>
      <c r="BL67" s="241"/>
      <c r="BM67" s="240"/>
      <c r="BN67" s="241"/>
      <c r="BO67" s="240"/>
      <c r="BP67" s="241"/>
      <c r="BQ67" s="223"/>
      <c r="BR67" s="223"/>
      <c r="BS67" s="222"/>
      <c r="BT67" s="223"/>
      <c r="BU67" s="222"/>
      <c r="BV67" s="223"/>
      <c r="BW67" s="268"/>
      <c r="BX67" s="268"/>
      <c r="BY67" s="267"/>
      <c r="BZ67" s="268"/>
      <c r="CA67" s="267"/>
      <c r="CB67" s="268"/>
      <c r="CC67" s="241"/>
      <c r="CD67" s="214"/>
      <c r="CE67" s="240"/>
      <c r="CF67" s="240"/>
      <c r="CG67" s="241"/>
      <c r="CH67" s="5"/>
      <c r="CI67" s="5">
        <f t="shared" si="50"/>
        <v>0</v>
      </c>
    </row>
    <row r="68" spans="1:87" hidden="1" x14ac:dyDescent="0.2">
      <c r="A68" s="22"/>
      <c r="B68" s="22"/>
      <c r="C68" s="22"/>
      <c r="D68" s="34"/>
      <c r="E68" s="22"/>
      <c r="F68" s="34"/>
      <c r="G68" s="35"/>
      <c r="H68" s="36"/>
      <c r="I68" s="78"/>
      <c r="J68" s="204"/>
      <c r="K68" s="204"/>
      <c r="L68" s="205"/>
      <c r="M68" s="205"/>
      <c r="N68" s="204"/>
      <c r="O68" s="214"/>
      <c r="P68" s="214"/>
      <c r="Q68" s="213"/>
      <c r="R68" s="214"/>
      <c r="S68" s="213"/>
      <c r="T68" s="214"/>
      <c r="U68" s="223"/>
      <c r="V68" s="223"/>
      <c r="W68" s="222"/>
      <c r="X68" s="223"/>
      <c r="Y68" s="222"/>
      <c r="Z68" s="223"/>
      <c r="AA68" s="232"/>
      <c r="AB68" s="232"/>
      <c r="AC68" s="231"/>
      <c r="AD68" s="232"/>
      <c r="AE68" s="231"/>
      <c r="AF68" s="232"/>
      <c r="AG68" s="250"/>
      <c r="AH68" s="250"/>
      <c r="AI68" s="249"/>
      <c r="AJ68" s="250"/>
      <c r="AK68" s="249"/>
      <c r="AL68" s="250"/>
      <c r="AM68" s="204"/>
      <c r="AN68" s="204"/>
      <c r="AO68" s="205"/>
      <c r="AP68" s="204"/>
      <c r="AQ68" s="205"/>
      <c r="AR68" s="204"/>
      <c r="AS68" s="259"/>
      <c r="AT68" s="259"/>
      <c r="AU68" s="258"/>
      <c r="AV68" s="259"/>
      <c r="AW68" s="258"/>
      <c r="AX68" s="259"/>
      <c r="AY68" s="268"/>
      <c r="AZ68" s="268"/>
      <c r="BA68" s="267"/>
      <c r="BB68" s="268"/>
      <c r="BC68" s="267"/>
      <c r="BD68" s="268"/>
      <c r="BE68" s="204"/>
      <c r="BF68" s="204"/>
      <c r="BG68" s="205"/>
      <c r="BH68" s="204"/>
      <c r="BI68" s="205"/>
      <c r="BJ68" s="204"/>
      <c r="BK68" s="241"/>
      <c r="BL68" s="241"/>
      <c r="BM68" s="240"/>
      <c r="BN68" s="241"/>
      <c r="BO68" s="240"/>
      <c r="BP68" s="241"/>
      <c r="BQ68" s="223"/>
      <c r="BR68" s="223"/>
      <c r="BS68" s="222"/>
      <c r="BT68" s="223"/>
      <c r="BU68" s="222"/>
      <c r="BV68" s="223"/>
      <c r="BW68" s="268"/>
      <c r="BX68" s="268"/>
      <c r="BY68" s="267"/>
      <c r="BZ68" s="268"/>
      <c r="CA68" s="267"/>
      <c r="CB68" s="268"/>
      <c r="CC68" s="241"/>
      <c r="CD68" s="214"/>
      <c r="CE68" s="240"/>
      <c r="CF68" s="240"/>
      <c r="CG68" s="241"/>
      <c r="CH68" s="5"/>
      <c r="CI68" s="5">
        <f t="shared" si="50"/>
        <v>0</v>
      </c>
    </row>
    <row r="69" spans="1:87" hidden="1" x14ac:dyDescent="0.2">
      <c r="A69" s="22"/>
      <c r="B69" s="22"/>
      <c r="C69" s="22"/>
      <c r="D69" s="34"/>
      <c r="E69" s="22"/>
      <c r="F69" s="34"/>
      <c r="G69" s="35"/>
      <c r="H69" s="36"/>
      <c r="I69" s="78"/>
      <c r="J69" s="204"/>
      <c r="K69" s="204"/>
      <c r="L69" s="205"/>
      <c r="M69" s="205"/>
      <c r="N69" s="204"/>
      <c r="O69" s="214"/>
      <c r="P69" s="214"/>
      <c r="Q69" s="213"/>
      <c r="R69" s="214"/>
      <c r="S69" s="213"/>
      <c r="T69" s="214"/>
      <c r="U69" s="223"/>
      <c r="V69" s="223"/>
      <c r="W69" s="222"/>
      <c r="X69" s="223"/>
      <c r="Y69" s="222"/>
      <c r="Z69" s="223"/>
      <c r="AA69" s="232"/>
      <c r="AB69" s="232"/>
      <c r="AC69" s="231"/>
      <c r="AD69" s="232"/>
      <c r="AE69" s="231"/>
      <c r="AF69" s="232"/>
      <c r="AG69" s="250"/>
      <c r="AH69" s="250"/>
      <c r="AI69" s="249"/>
      <c r="AJ69" s="250"/>
      <c r="AK69" s="249"/>
      <c r="AL69" s="250"/>
      <c r="AM69" s="204"/>
      <c r="AN69" s="204"/>
      <c r="AO69" s="205"/>
      <c r="AP69" s="204"/>
      <c r="AQ69" s="205"/>
      <c r="AR69" s="204"/>
      <c r="AS69" s="259"/>
      <c r="AT69" s="259"/>
      <c r="AU69" s="258"/>
      <c r="AV69" s="259"/>
      <c r="AW69" s="258"/>
      <c r="AX69" s="259"/>
      <c r="AY69" s="268"/>
      <c r="AZ69" s="268"/>
      <c r="BA69" s="267"/>
      <c r="BB69" s="268"/>
      <c r="BC69" s="267"/>
      <c r="BD69" s="268"/>
      <c r="BE69" s="204"/>
      <c r="BF69" s="204"/>
      <c r="BG69" s="205"/>
      <c r="BH69" s="204"/>
      <c r="BI69" s="205"/>
      <c r="BJ69" s="204"/>
      <c r="BK69" s="241"/>
      <c r="BL69" s="241"/>
      <c r="BM69" s="240"/>
      <c r="BN69" s="241"/>
      <c r="BO69" s="240"/>
      <c r="BP69" s="241"/>
      <c r="BQ69" s="223"/>
      <c r="BR69" s="223"/>
      <c r="BS69" s="222"/>
      <c r="BT69" s="223"/>
      <c r="BU69" s="222"/>
      <c r="BV69" s="223"/>
      <c r="BW69" s="268"/>
      <c r="BX69" s="268"/>
      <c r="BY69" s="267"/>
      <c r="BZ69" s="268"/>
      <c r="CA69" s="267"/>
      <c r="CB69" s="268"/>
      <c r="CC69" s="241"/>
      <c r="CD69" s="214"/>
      <c r="CE69" s="240"/>
      <c r="CF69" s="240"/>
      <c r="CG69" s="241"/>
      <c r="CH69" s="5"/>
      <c r="CI69" s="5">
        <f t="shared" si="50"/>
        <v>0</v>
      </c>
    </row>
    <row r="70" spans="1:87" hidden="1" x14ac:dyDescent="0.2">
      <c r="A70" s="22"/>
      <c r="B70" s="22"/>
      <c r="C70" s="22"/>
      <c r="D70" s="34"/>
      <c r="E70" s="22"/>
      <c r="F70" s="34"/>
      <c r="G70" s="35"/>
      <c r="H70" s="36"/>
      <c r="I70" s="78"/>
      <c r="J70" s="204"/>
      <c r="K70" s="204"/>
      <c r="L70" s="205"/>
      <c r="M70" s="205"/>
      <c r="N70" s="204"/>
      <c r="O70" s="214"/>
      <c r="P70" s="214"/>
      <c r="Q70" s="213"/>
      <c r="R70" s="214"/>
      <c r="S70" s="213"/>
      <c r="T70" s="214"/>
      <c r="U70" s="223"/>
      <c r="V70" s="223"/>
      <c r="W70" s="222"/>
      <c r="X70" s="223"/>
      <c r="Y70" s="222"/>
      <c r="Z70" s="223"/>
      <c r="AA70" s="232"/>
      <c r="AB70" s="232"/>
      <c r="AC70" s="231"/>
      <c r="AD70" s="232"/>
      <c r="AE70" s="231"/>
      <c r="AF70" s="232"/>
      <c r="AG70" s="250"/>
      <c r="AH70" s="250"/>
      <c r="AI70" s="249"/>
      <c r="AJ70" s="250"/>
      <c r="AK70" s="249"/>
      <c r="AL70" s="250"/>
      <c r="AM70" s="204"/>
      <c r="AN70" s="204"/>
      <c r="AO70" s="205"/>
      <c r="AP70" s="204"/>
      <c r="AQ70" s="205"/>
      <c r="AR70" s="204"/>
      <c r="AS70" s="259"/>
      <c r="AT70" s="259"/>
      <c r="AU70" s="258"/>
      <c r="AV70" s="259"/>
      <c r="AW70" s="258"/>
      <c r="AX70" s="259"/>
      <c r="AY70" s="268"/>
      <c r="AZ70" s="268"/>
      <c r="BA70" s="267"/>
      <c r="BB70" s="268"/>
      <c r="BC70" s="267"/>
      <c r="BD70" s="268"/>
      <c r="BE70" s="204"/>
      <c r="BF70" s="204"/>
      <c r="BG70" s="205"/>
      <c r="BH70" s="204"/>
      <c r="BI70" s="205"/>
      <c r="BJ70" s="204"/>
      <c r="BK70" s="241"/>
      <c r="BL70" s="241"/>
      <c r="BM70" s="240"/>
      <c r="BN70" s="241"/>
      <c r="BO70" s="240"/>
      <c r="BP70" s="241"/>
      <c r="BQ70" s="223"/>
      <c r="BR70" s="223"/>
      <c r="BS70" s="222"/>
      <c r="BT70" s="223"/>
      <c r="BU70" s="222"/>
      <c r="BV70" s="223"/>
      <c r="BW70" s="268"/>
      <c r="BX70" s="268"/>
      <c r="BY70" s="267"/>
      <c r="BZ70" s="268"/>
      <c r="CA70" s="267"/>
      <c r="CB70" s="268"/>
      <c r="CC70" s="241"/>
      <c r="CD70" s="214"/>
      <c r="CE70" s="240"/>
      <c r="CF70" s="240"/>
      <c r="CG70" s="241"/>
      <c r="CH70" s="5"/>
      <c r="CI70" s="5">
        <f t="shared" si="50"/>
        <v>0</v>
      </c>
    </row>
    <row r="71" spans="1:87" hidden="1" x14ac:dyDescent="0.2">
      <c r="A71" s="38"/>
      <c r="B71" s="38"/>
      <c r="C71" s="38"/>
      <c r="D71" s="39"/>
      <c r="E71" s="22"/>
      <c r="F71" s="39"/>
      <c r="G71" s="40"/>
      <c r="H71" s="41"/>
      <c r="I71" s="78"/>
      <c r="J71" s="204"/>
      <c r="K71" s="204"/>
      <c r="L71" s="205"/>
      <c r="M71" s="205"/>
      <c r="N71" s="204"/>
      <c r="O71" s="214"/>
      <c r="P71" s="214"/>
      <c r="Q71" s="213"/>
      <c r="R71" s="214"/>
      <c r="S71" s="213"/>
      <c r="T71" s="214"/>
      <c r="U71" s="223"/>
      <c r="V71" s="223"/>
      <c r="W71" s="222"/>
      <c r="X71" s="223"/>
      <c r="Y71" s="222"/>
      <c r="Z71" s="223"/>
      <c r="AA71" s="232"/>
      <c r="AB71" s="232"/>
      <c r="AC71" s="231"/>
      <c r="AD71" s="232"/>
      <c r="AE71" s="231"/>
      <c r="AF71" s="232"/>
      <c r="AG71" s="250"/>
      <c r="AH71" s="250"/>
      <c r="AI71" s="249"/>
      <c r="AJ71" s="250"/>
      <c r="AK71" s="249"/>
      <c r="AL71" s="250"/>
      <c r="AM71" s="204"/>
      <c r="AN71" s="204"/>
      <c r="AO71" s="205"/>
      <c r="AP71" s="204"/>
      <c r="AQ71" s="205"/>
      <c r="AR71" s="204"/>
      <c r="AS71" s="259"/>
      <c r="AT71" s="259"/>
      <c r="AU71" s="258"/>
      <c r="AV71" s="259"/>
      <c r="AW71" s="258"/>
      <c r="AX71" s="259"/>
      <c r="AY71" s="268"/>
      <c r="AZ71" s="268"/>
      <c r="BA71" s="267"/>
      <c r="BB71" s="268"/>
      <c r="BC71" s="267"/>
      <c r="BD71" s="268"/>
      <c r="BE71" s="204"/>
      <c r="BF71" s="204"/>
      <c r="BG71" s="205"/>
      <c r="BH71" s="204"/>
      <c r="BI71" s="205"/>
      <c r="BJ71" s="204"/>
      <c r="BK71" s="241"/>
      <c r="BL71" s="241"/>
      <c r="BM71" s="240"/>
      <c r="BN71" s="241"/>
      <c r="BO71" s="240"/>
      <c r="BP71" s="241"/>
      <c r="BQ71" s="223"/>
      <c r="BR71" s="223"/>
      <c r="BS71" s="222"/>
      <c r="BT71" s="223"/>
      <c r="BU71" s="222"/>
      <c r="BV71" s="223"/>
      <c r="BW71" s="268"/>
      <c r="BX71" s="268"/>
      <c r="BY71" s="267"/>
      <c r="BZ71" s="268"/>
      <c r="CA71" s="267"/>
      <c r="CB71" s="268"/>
      <c r="CC71" s="241"/>
      <c r="CD71" s="214"/>
      <c r="CE71" s="240"/>
      <c r="CF71" s="240"/>
      <c r="CG71" s="241"/>
      <c r="CH71" s="5"/>
      <c r="CI71" s="5">
        <f t="shared" si="50"/>
        <v>0</v>
      </c>
    </row>
    <row r="72" spans="1:87" hidden="1" x14ac:dyDescent="0.2">
      <c r="A72" s="22"/>
      <c r="B72" s="22"/>
      <c r="C72" s="22"/>
      <c r="D72" s="34"/>
      <c r="E72" s="22"/>
      <c r="F72" s="34"/>
      <c r="G72" s="35"/>
      <c r="H72" s="36"/>
      <c r="I72" s="78"/>
      <c r="J72" s="204"/>
      <c r="K72" s="204"/>
      <c r="L72" s="205"/>
      <c r="M72" s="205"/>
      <c r="N72" s="204"/>
      <c r="O72" s="214"/>
      <c r="P72" s="214"/>
      <c r="Q72" s="213"/>
      <c r="R72" s="214"/>
      <c r="S72" s="213"/>
      <c r="T72" s="214"/>
      <c r="U72" s="223"/>
      <c r="V72" s="223"/>
      <c r="W72" s="222"/>
      <c r="X72" s="223"/>
      <c r="Y72" s="222"/>
      <c r="Z72" s="223"/>
      <c r="AA72" s="232"/>
      <c r="AB72" s="232"/>
      <c r="AC72" s="231"/>
      <c r="AD72" s="232"/>
      <c r="AE72" s="231"/>
      <c r="AF72" s="232"/>
      <c r="AG72" s="250"/>
      <c r="AH72" s="250"/>
      <c r="AI72" s="249"/>
      <c r="AJ72" s="250"/>
      <c r="AK72" s="249"/>
      <c r="AL72" s="250"/>
      <c r="AM72" s="204"/>
      <c r="AN72" s="204"/>
      <c r="AO72" s="205"/>
      <c r="AP72" s="204"/>
      <c r="AQ72" s="205"/>
      <c r="AR72" s="204"/>
      <c r="AS72" s="259"/>
      <c r="AT72" s="259"/>
      <c r="AU72" s="258"/>
      <c r="AV72" s="259"/>
      <c r="AW72" s="258"/>
      <c r="AX72" s="259"/>
      <c r="AY72" s="268"/>
      <c r="AZ72" s="268"/>
      <c r="BA72" s="267"/>
      <c r="BB72" s="268"/>
      <c r="BC72" s="267"/>
      <c r="BD72" s="268"/>
      <c r="BE72" s="204"/>
      <c r="BF72" s="204"/>
      <c r="BG72" s="205"/>
      <c r="BH72" s="204"/>
      <c r="BI72" s="205"/>
      <c r="BJ72" s="204"/>
      <c r="BK72" s="241"/>
      <c r="BL72" s="241"/>
      <c r="BM72" s="240"/>
      <c r="BN72" s="241"/>
      <c r="BO72" s="240"/>
      <c r="BP72" s="241"/>
      <c r="BQ72" s="223"/>
      <c r="BR72" s="223"/>
      <c r="BS72" s="222"/>
      <c r="BT72" s="223"/>
      <c r="BU72" s="222"/>
      <c r="BV72" s="223"/>
      <c r="BW72" s="268"/>
      <c r="BX72" s="268"/>
      <c r="BY72" s="267"/>
      <c r="BZ72" s="268"/>
      <c r="CA72" s="267"/>
      <c r="CB72" s="268"/>
      <c r="CC72" s="241"/>
      <c r="CD72" s="214"/>
      <c r="CE72" s="240"/>
      <c r="CF72" s="240"/>
      <c r="CG72" s="241"/>
      <c r="CH72" s="5"/>
      <c r="CI72" s="5">
        <f t="shared" si="50"/>
        <v>0</v>
      </c>
    </row>
    <row r="73" spans="1:87" hidden="1" x14ac:dyDescent="0.2">
      <c r="A73" s="22"/>
      <c r="B73" s="22"/>
      <c r="C73" s="22"/>
      <c r="D73" s="34"/>
      <c r="E73" s="22"/>
      <c r="F73" s="34"/>
      <c r="G73" s="35"/>
      <c r="H73" s="36"/>
      <c r="I73" s="78"/>
      <c r="J73" s="204"/>
      <c r="K73" s="204"/>
      <c r="L73" s="205"/>
      <c r="M73" s="205"/>
      <c r="N73" s="204"/>
      <c r="O73" s="214"/>
      <c r="P73" s="214"/>
      <c r="Q73" s="213"/>
      <c r="R73" s="214"/>
      <c r="S73" s="213"/>
      <c r="T73" s="214"/>
      <c r="U73" s="223"/>
      <c r="V73" s="223"/>
      <c r="W73" s="222"/>
      <c r="X73" s="223"/>
      <c r="Y73" s="222"/>
      <c r="Z73" s="223"/>
      <c r="AA73" s="232"/>
      <c r="AB73" s="232"/>
      <c r="AC73" s="231"/>
      <c r="AD73" s="232"/>
      <c r="AE73" s="231"/>
      <c r="AF73" s="232"/>
      <c r="AG73" s="250"/>
      <c r="AH73" s="250"/>
      <c r="AI73" s="249"/>
      <c r="AJ73" s="250"/>
      <c r="AK73" s="249"/>
      <c r="AL73" s="250"/>
      <c r="AM73" s="204"/>
      <c r="AN73" s="204"/>
      <c r="AO73" s="205"/>
      <c r="AP73" s="204"/>
      <c r="AQ73" s="205"/>
      <c r="AR73" s="204"/>
      <c r="AS73" s="259"/>
      <c r="AT73" s="259"/>
      <c r="AU73" s="258"/>
      <c r="AV73" s="259"/>
      <c r="AW73" s="258"/>
      <c r="AX73" s="259"/>
      <c r="AY73" s="268"/>
      <c r="AZ73" s="268"/>
      <c r="BA73" s="267"/>
      <c r="BB73" s="268"/>
      <c r="BC73" s="267"/>
      <c r="BD73" s="268"/>
      <c r="BE73" s="204"/>
      <c r="BF73" s="204"/>
      <c r="BG73" s="205"/>
      <c r="BH73" s="204"/>
      <c r="BI73" s="205"/>
      <c r="BJ73" s="204"/>
      <c r="BK73" s="241"/>
      <c r="BL73" s="241"/>
      <c r="BM73" s="240"/>
      <c r="BN73" s="241"/>
      <c r="BO73" s="240"/>
      <c r="BP73" s="241"/>
      <c r="BQ73" s="223"/>
      <c r="BR73" s="223"/>
      <c r="BS73" s="222"/>
      <c r="BT73" s="223"/>
      <c r="BU73" s="222"/>
      <c r="BV73" s="223"/>
      <c r="BW73" s="268"/>
      <c r="BX73" s="268"/>
      <c r="BY73" s="267"/>
      <c r="BZ73" s="268"/>
      <c r="CA73" s="267"/>
      <c r="CB73" s="268"/>
      <c r="CC73" s="241"/>
      <c r="CD73" s="214"/>
      <c r="CE73" s="240"/>
      <c r="CF73" s="240"/>
      <c r="CG73" s="241"/>
      <c r="CH73" s="5"/>
      <c r="CI73" s="5">
        <f t="shared" si="50"/>
        <v>0</v>
      </c>
    </row>
    <row r="74" spans="1:87" hidden="1" x14ac:dyDescent="0.2">
      <c r="A74" s="22"/>
      <c r="B74" s="22"/>
      <c r="C74" s="22"/>
      <c r="D74" s="34"/>
      <c r="E74" s="22"/>
      <c r="F74" s="34"/>
      <c r="G74" s="35"/>
      <c r="H74" s="36"/>
      <c r="I74" s="78"/>
      <c r="J74" s="204"/>
      <c r="K74" s="204"/>
      <c r="L74" s="205"/>
      <c r="M74" s="205"/>
      <c r="N74" s="204"/>
      <c r="O74" s="214"/>
      <c r="P74" s="214"/>
      <c r="Q74" s="213"/>
      <c r="R74" s="214"/>
      <c r="S74" s="213"/>
      <c r="T74" s="214"/>
      <c r="U74" s="223"/>
      <c r="V74" s="223"/>
      <c r="W74" s="222"/>
      <c r="X74" s="223"/>
      <c r="Y74" s="222"/>
      <c r="Z74" s="223"/>
      <c r="AA74" s="232"/>
      <c r="AB74" s="232"/>
      <c r="AC74" s="231"/>
      <c r="AD74" s="232"/>
      <c r="AE74" s="231"/>
      <c r="AF74" s="232"/>
      <c r="AG74" s="250"/>
      <c r="AH74" s="250"/>
      <c r="AI74" s="249"/>
      <c r="AJ74" s="250"/>
      <c r="AK74" s="249"/>
      <c r="AL74" s="250"/>
      <c r="AM74" s="204"/>
      <c r="AN74" s="204"/>
      <c r="AO74" s="205"/>
      <c r="AP74" s="204"/>
      <c r="AQ74" s="205"/>
      <c r="AR74" s="204"/>
      <c r="AS74" s="259"/>
      <c r="AT74" s="259"/>
      <c r="AU74" s="258"/>
      <c r="AV74" s="259"/>
      <c r="AW74" s="258"/>
      <c r="AX74" s="259"/>
      <c r="AY74" s="268"/>
      <c r="AZ74" s="268"/>
      <c r="BA74" s="267"/>
      <c r="BB74" s="268"/>
      <c r="BC74" s="267"/>
      <c r="BD74" s="268"/>
      <c r="BE74" s="204"/>
      <c r="BF74" s="204"/>
      <c r="BG74" s="205"/>
      <c r="BH74" s="204"/>
      <c r="BI74" s="205"/>
      <c r="BJ74" s="204"/>
      <c r="BK74" s="241"/>
      <c r="BL74" s="241"/>
      <c r="BM74" s="240"/>
      <c r="BN74" s="241"/>
      <c r="BO74" s="240"/>
      <c r="BP74" s="241"/>
      <c r="BQ74" s="223"/>
      <c r="BR74" s="223"/>
      <c r="BS74" s="222"/>
      <c r="BT74" s="223"/>
      <c r="BU74" s="222"/>
      <c r="BV74" s="223"/>
      <c r="BW74" s="268"/>
      <c r="BX74" s="268"/>
      <c r="BY74" s="267"/>
      <c r="BZ74" s="268"/>
      <c r="CA74" s="267"/>
      <c r="CB74" s="268"/>
      <c r="CC74" s="241"/>
      <c r="CD74" s="214"/>
      <c r="CE74" s="240"/>
      <c r="CF74" s="240"/>
      <c r="CG74" s="241"/>
      <c r="CH74" s="5"/>
      <c r="CI74" s="5">
        <f t="shared" si="50"/>
        <v>0</v>
      </c>
    </row>
    <row r="75" spans="1:87" hidden="1" x14ac:dyDescent="0.2">
      <c r="A75" s="7"/>
      <c r="B75" s="43"/>
      <c r="C75" s="7"/>
      <c r="D75" s="44"/>
      <c r="E75" s="22"/>
      <c r="F75" s="79"/>
      <c r="G75" s="45"/>
      <c r="H75" s="80"/>
      <c r="I75" s="81"/>
      <c r="J75" s="204"/>
      <c r="K75" s="204"/>
      <c r="L75" s="205"/>
      <c r="M75" s="205"/>
      <c r="N75" s="204"/>
      <c r="O75" s="214"/>
      <c r="P75" s="214"/>
      <c r="Q75" s="213"/>
      <c r="R75" s="214"/>
      <c r="S75" s="213"/>
      <c r="T75" s="214"/>
      <c r="U75" s="223"/>
      <c r="V75" s="223"/>
      <c r="W75" s="222"/>
      <c r="X75" s="223"/>
      <c r="Y75" s="222"/>
      <c r="Z75" s="223"/>
      <c r="AA75" s="232"/>
      <c r="AB75" s="232"/>
      <c r="AC75" s="231"/>
      <c r="AD75" s="232"/>
      <c r="AE75" s="231"/>
      <c r="AF75" s="232"/>
      <c r="AG75" s="250"/>
      <c r="AH75" s="250"/>
      <c r="AI75" s="249"/>
      <c r="AJ75" s="250"/>
      <c r="AK75" s="249"/>
      <c r="AL75" s="250"/>
      <c r="AM75" s="204"/>
      <c r="AN75" s="204"/>
      <c r="AO75" s="205"/>
      <c r="AP75" s="204"/>
      <c r="AQ75" s="205"/>
      <c r="AR75" s="204"/>
      <c r="AS75" s="259"/>
      <c r="AT75" s="259"/>
      <c r="AU75" s="258"/>
      <c r="AV75" s="259"/>
      <c r="AW75" s="258"/>
      <c r="AX75" s="259"/>
      <c r="AY75" s="268"/>
      <c r="AZ75" s="268"/>
      <c r="BA75" s="267"/>
      <c r="BB75" s="268"/>
      <c r="BC75" s="267"/>
      <c r="BD75" s="268"/>
      <c r="BE75" s="204"/>
      <c r="BF75" s="204"/>
      <c r="BG75" s="205"/>
      <c r="BH75" s="204"/>
      <c r="BI75" s="205"/>
      <c r="BJ75" s="204"/>
      <c r="BK75" s="241"/>
      <c r="BL75" s="241"/>
      <c r="BM75" s="240"/>
      <c r="BN75" s="241"/>
      <c r="BO75" s="240"/>
      <c r="BP75" s="241"/>
      <c r="BQ75" s="223"/>
      <c r="BR75" s="223"/>
      <c r="BS75" s="222"/>
      <c r="BT75" s="223"/>
      <c r="BU75" s="222"/>
      <c r="BV75" s="223"/>
      <c r="BW75" s="268"/>
      <c r="BX75" s="268"/>
      <c r="BY75" s="267"/>
      <c r="BZ75" s="268"/>
      <c r="CA75" s="267"/>
      <c r="CB75" s="268"/>
      <c r="CC75" s="241"/>
      <c r="CD75" s="214"/>
      <c r="CE75" s="240"/>
      <c r="CF75" s="240"/>
      <c r="CG75" s="241"/>
      <c r="CH75" s="5"/>
      <c r="CI75" s="5">
        <f t="shared" si="50"/>
        <v>0</v>
      </c>
    </row>
    <row r="76" spans="1:87" hidden="1" x14ac:dyDescent="0.2">
      <c r="A76" s="22"/>
      <c r="B76" s="22"/>
      <c r="C76" s="22"/>
      <c r="D76" s="34"/>
      <c r="E76" s="22"/>
      <c r="F76" s="34"/>
      <c r="G76" s="35"/>
      <c r="H76" s="36"/>
      <c r="I76" s="78"/>
      <c r="J76" s="204"/>
      <c r="K76" s="204"/>
      <c r="L76" s="205"/>
      <c r="M76" s="205"/>
      <c r="N76" s="204"/>
      <c r="O76" s="214"/>
      <c r="P76" s="214"/>
      <c r="Q76" s="213"/>
      <c r="R76" s="214"/>
      <c r="S76" s="213"/>
      <c r="T76" s="214"/>
      <c r="U76" s="223"/>
      <c r="V76" s="223"/>
      <c r="W76" s="222"/>
      <c r="X76" s="223"/>
      <c r="Y76" s="222"/>
      <c r="Z76" s="223"/>
      <c r="AA76" s="232"/>
      <c r="AB76" s="232"/>
      <c r="AC76" s="231"/>
      <c r="AD76" s="232"/>
      <c r="AE76" s="231"/>
      <c r="AF76" s="232"/>
      <c r="AG76" s="250"/>
      <c r="AH76" s="250"/>
      <c r="AI76" s="249"/>
      <c r="AJ76" s="250"/>
      <c r="AK76" s="249"/>
      <c r="AL76" s="250"/>
      <c r="AM76" s="204"/>
      <c r="AN76" s="204"/>
      <c r="AO76" s="205"/>
      <c r="AP76" s="204"/>
      <c r="AQ76" s="205"/>
      <c r="AR76" s="204"/>
      <c r="AS76" s="259"/>
      <c r="AT76" s="259"/>
      <c r="AU76" s="258"/>
      <c r="AV76" s="259"/>
      <c r="AW76" s="258"/>
      <c r="AX76" s="259"/>
      <c r="AY76" s="268"/>
      <c r="AZ76" s="268"/>
      <c r="BA76" s="267"/>
      <c r="BB76" s="268"/>
      <c r="BC76" s="267"/>
      <c r="BD76" s="268"/>
      <c r="BE76" s="204"/>
      <c r="BF76" s="204"/>
      <c r="BG76" s="205"/>
      <c r="BH76" s="204"/>
      <c r="BI76" s="205"/>
      <c r="BJ76" s="204"/>
      <c r="BK76" s="241"/>
      <c r="BL76" s="241"/>
      <c r="BM76" s="240"/>
      <c r="BN76" s="241"/>
      <c r="BO76" s="240"/>
      <c r="BP76" s="241"/>
      <c r="BQ76" s="223"/>
      <c r="BR76" s="223"/>
      <c r="BS76" s="222"/>
      <c r="BT76" s="223"/>
      <c r="BU76" s="222"/>
      <c r="BV76" s="223"/>
      <c r="BW76" s="268"/>
      <c r="BX76" s="268"/>
      <c r="BY76" s="267"/>
      <c r="BZ76" s="268"/>
      <c r="CA76" s="267"/>
      <c r="CB76" s="268"/>
      <c r="CC76" s="241"/>
      <c r="CD76" s="214"/>
      <c r="CE76" s="240"/>
      <c r="CF76" s="240"/>
      <c r="CG76" s="241"/>
      <c r="CH76" s="5"/>
      <c r="CI76" s="5">
        <f t="shared" si="50"/>
        <v>0</v>
      </c>
    </row>
    <row r="77" spans="1:87" hidden="1" x14ac:dyDescent="0.2">
      <c r="A77" s="22"/>
      <c r="B77" s="22"/>
      <c r="C77" s="22"/>
      <c r="D77" s="34"/>
      <c r="E77" s="22"/>
      <c r="F77" s="34"/>
      <c r="G77" s="35"/>
      <c r="H77" s="26"/>
      <c r="I77" s="78"/>
      <c r="J77" s="204"/>
      <c r="K77" s="204"/>
      <c r="L77" s="205"/>
      <c r="M77" s="205"/>
      <c r="N77" s="204"/>
      <c r="O77" s="214"/>
      <c r="P77" s="214"/>
      <c r="Q77" s="213"/>
      <c r="R77" s="214"/>
      <c r="S77" s="213"/>
      <c r="T77" s="214"/>
      <c r="U77" s="223"/>
      <c r="V77" s="223"/>
      <c r="W77" s="222"/>
      <c r="X77" s="223"/>
      <c r="Y77" s="222"/>
      <c r="Z77" s="223"/>
      <c r="AA77" s="232"/>
      <c r="AB77" s="232"/>
      <c r="AC77" s="231"/>
      <c r="AD77" s="232"/>
      <c r="AE77" s="231"/>
      <c r="AF77" s="232"/>
      <c r="AG77" s="250"/>
      <c r="AH77" s="250"/>
      <c r="AI77" s="249"/>
      <c r="AJ77" s="250"/>
      <c r="AK77" s="249"/>
      <c r="AL77" s="250"/>
      <c r="AM77" s="204"/>
      <c r="AN77" s="204"/>
      <c r="AO77" s="205"/>
      <c r="AP77" s="204"/>
      <c r="AQ77" s="205"/>
      <c r="AR77" s="204"/>
      <c r="AS77" s="259"/>
      <c r="AT77" s="259"/>
      <c r="AU77" s="258"/>
      <c r="AV77" s="259"/>
      <c r="AW77" s="258"/>
      <c r="AX77" s="259"/>
      <c r="AY77" s="268"/>
      <c r="AZ77" s="268"/>
      <c r="BA77" s="267"/>
      <c r="BB77" s="268"/>
      <c r="BC77" s="267"/>
      <c r="BD77" s="268"/>
      <c r="BE77" s="204"/>
      <c r="BF77" s="204"/>
      <c r="BG77" s="205"/>
      <c r="BH77" s="204"/>
      <c r="BI77" s="205"/>
      <c r="BJ77" s="204"/>
      <c r="BK77" s="241"/>
      <c r="BL77" s="241"/>
      <c r="BM77" s="240"/>
      <c r="BN77" s="241"/>
      <c r="BO77" s="240"/>
      <c r="BP77" s="241"/>
      <c r="BQ77" s="223"/>
      <c r="BR77" s="223"/>
      <c r="BS77" s="222"/>
      <c r="BT77" s="223"/>
      <c r="BU77" s="222"/>
      <c r="BV77" s="223"/>
      <c r="BW77" s="268"/>
      <c r="BX77" s="268"/>
      <c r="BY77" s="267"/>
      <c r="BZ77" s="268"/>
      <c r="CA77" s="267"/>
      <c r="CB77" s="268"/>
      <c r="CC77" s="241"/>
      <c r="CD77" s="214"/>
      <c r="CE77" s="240"/>
      <c r="CF77" s="240"/>
      <c r="CG77" s="241"/>
      <c r="CH77" s="5"/>
      <c r="CI77" s="5">
        <f t="shared" si="50"/>
        <v>0</v>
      </c>
    </row>
    <row r="78" spans="1:87" hidden="1" x14ac:dyDescent="0.2">
      <c r="A78" s="22"/>
      <c r="B78" s="22"/>
      <c r="C78" s="22"/>
      <c r="D78" s="34"/>
      <c r="E78" s="22"/>
      <c r="F78" s="34"/>
      <c r="G78" s="35"/>
      <c r="H78" s="26"/>
      <c r="I78" s="78"/>
      <c r="J78" s="204"/>
      <c r="K78" s="204"/>
      <c r="L78" s="205"/>
      <c r="M78" s="205"/>
      <c r="N78" s="204"/>
      <c r="O78" s="214"/>
      <c r="P78" s="214"/>
      <c r="Q78" s="213"/>
      <c r="R78" s="214"/>
      <c r="S78" s="213"/>
      <c r="T78" s="214"/>
      <c r="U78" s="223"/>
      <c r="V78" s="223"/>
      <c r="W78" s="222"/>
      <c r="X78" s="223"/>
      <c r="Y78" s="222"/>
      <c r="Z78" s="223"/>
      <c r="AA78" s="232"/>
      <c r="AB78" s="232"/>
      <c r="AC78" s="231"/>
      <c r="AD78" s="232"/>
      <c r="AE78" s="231"/>
      <c r="AF78" s="232"/>
      <c r="AG78" s="250"/>
      <c r="AH78" s="250"/>
      <c r="AI78" s="249"/>
      <c r="AJ78" s="250"/>
      <c r="AK78" s="249"/>
      <c r="AL78" s="250"/>
      <c r="AM78" s="204"/>
      <c r="AN78" s="204"/>
      <c r="AO78" s="205"/>
      <c r="AP78" s="204"/>
      <c r="AQ78" s="205"/>
      <c r="AR78" s="204"/>
      <c r="AS78" s="259"/>
      <c r="AT78" s="259"/>
      <c r="AU78" s="258"/>
      <c r="AV78" s="259"/>
      <c r="AW78" s="258"/>
      <c r="AX78" s="259"/>
      <c r="AY78" s="268"/>
      <c r="AZ78" s="268"/>
      <c r="BA78" s="267"/>
      <c r="BB78" s="268"/>
      <c r="BC78" s="267"/>
      <c r="BD78" s="268"/>
      <c r="BE78" s="204"/>
      <c r="BF78" s="204"/>
      <c r="BG78" s="205"/>
      <c r="BH78" s="204"/>
      <c r="BI78" s="205"/>
      <c r="BJ78" s="204"/>
      <c r="BK78" s="241"/>
      <c r="BL78" s="241"/>
      <c r="BM78" s="240"/>
      <c r="BN78" s="241"/>
      <c r="BO78" s="240"/>
      <c r="BP78" s="241"/>
      <c r="BQ78" s="223"/>
      <c r="BR78" s="223"/>
      <c r="BS78" s="222"/>
      <c r="BT78" s="223"/>
      <c r="BU78" s="222"/>
      <c r="BV78" s="223"/>
      <c r="BW78" s="268"/>
      <c r="BX78" s="268"/>
      <c r="BY78" s="267"/>
      <c r="BZ78" s="268"/>
      <c r="CA78" s="267"/>
      <c r="CB78" s="268"/>
      <c r="CC78" s="241"/>
      <c r="CD78" s="214"/>
      <c r="CE78" s="240"/>
      <c r="CF78" s="240"/>
      <c r="CG78" s="241"/>
      <c r="CH78" s="5"/>
      <c r="CI78" s="5">
        <f t="shared" ref="CI78:CI141" si="60">I78-CE78</f>
        <v>0</v>
      </c>
    </row>
    <row r="79" spans="1:87" hidden="1" x14ac:dyDescent="0.2">
      <c r="A79" s="22"/>
      <c r="B79" s="22"/>
      <c r="C79" s="22"/>
      <c r="D79" s="31"/>
      <c r="E79" s="22"/>
      <c r="F79" s="34"/>
      <c r="G79" s="25"/>
      <c r="H79" s="32"/>
      <c r="I79" s="78"/>
      <c r="J79" s="204"/>
      <c r="K79" s="204"/>
      <c r="L79" s="205"/>
      <c r="M79" s="205"/>
      <c r="N79" s="204"/>
      <c r="O79" s="214"/>
      <c r="P79" s="214"/>
      <c r="Q79" s="213"/>
      <c r="R79" s="214"/>
      <c r="S79" s="213"/>
      <c r="T79" s="214"/>
      <c r="U79" s="223"/>
      <c r="V79" s="223"/>
      <c r="W79" s="222"/>
      <c r="X79" s="223"/>
      <c r="Y79" s="222"/>
      <c r="Z79" s="223"/>
      <c r="AA79" s="232"/>
      <c r="AB79" s="232"/>
      <c r="AC79" s="231"/>
      <c r="AD79" s="232"/>
      <c r="AE79" s="231"/>
      <c r="AF79" s="232"/>
      <c r="AG79" s="250"/>
      <c r="AH79" s="250"/>
      <c r="AI79" s="249"/>
      <c r="AJ79" s="250"/>
      <c r="AK79" s="249"/>
      <c r="AL79" s="250"/>
      <c r="AM79" s="204"/>
      <c r="AN79" s="204"/>
      <c r="AO79" s="205"/>
      <c r="AP79" s="204"/>
      <c r="AQ79" s="205"/>
      <c r="AR79" s="204"/>
      <c r="AS79" s="259"/>
      <c r="AT79" s="259"/>
      <c r="AU79" s="258"/>
      <c r="AV79" s="259"/>
      <c r="AW79" s="258"/>
      <c r="AX79" s="259"/>
      <c r="AY79" s="268"/>
      <c r="AZ79" s="268"/>
      <c r="BA79" s="267"/>
      <c r="BB79" s="268"/>
      <c r="BC79" s="267"/>
      <c r="BD79" s="268"/>
      <c r="BE79" s="204"/>
      <c r="BF79" s="204"/>
      <c r="BG79" s="205"/>
      <c r="BH79" s="204"/>
      <c r="BI79" s="205"/>
      <c r="BJ79" s="204"/>
      <c r="BK79" s="241"/>
      <c r="BL79" s="241"/>
      <c r="BM79" s="240"/>
      <c r="BN79" s="241"/>
      <c r="BO79" s="240"/>
      <c r="BP79" s="241"/>
      <c r="BQ79" s="223"/>
      <c r="BR79" s="223"/>
      <c r="BS79" s="222"/>
      <c r="BT79" s="223"/>
      <c r="BU79" s="222"/>
      <c r="BV79" s="223"/>
      <c r="BW79" s="268"/>
      <c r="BX79" s="268"/>
      <c r="BY79" s="267"/>
      <c r="BZ79" s="268"/>
      <c r="CA79" s="267"/>
      <c r="CB79" s="268"/>
      <c r="CC79" s="241"/>
      <c r="CD79" s="214"/>
      <c r="CE79" s="240"/>
      <c r="CF79" s="240"/>
      <c r="CG79" s="241"/>
      <c r="CH79" s="5"/>
      <c r="CI79" s="5">
        <f t="shared" si="60"/>
        <v>0</v>
      </c>
    </row>
    <row r="80" spans="1:87" hidden="1" x14ac:dyDescent="0.2">
      <c r="A80" s="22"/>
      <c r="B80" s="22"/>
      <c r="C80" s="22"/>
      <c r="D80" s="33"/>
      <c r="E80" s="22"/>
      <c r="F80" s="34"/>
      <c r="G80" s="35"/>
      <c r="H80" s="75"/>
      <c r="I80" s="78"/>
      <c r="J80" s="204"/>
      <c r="K80" s="204"/>
      <c r="L80" s="205"/>
      <c r="M80" s="205"/>
      <c r="N80" s="204"/>
      <c r="O80" s="214"/>
      <c r="P80" s="214"/>
      <c r="Q80" s="213"/>
      <c r="R80" s="214"/>
      <c r="S80" s="213"/>
      <c r="T80" s="214"/>
      <c r="U80" s="223"/>
      <c r="V80" s="223"/>
      <c r="W80" s="222"/>
      <c r="X80" s="223"/>
      <c r="Y80" s="222"/>
      <c r="Z80" s="223"/>
      <c r="AA80" s="232"/>
      <c r="AB80" s="232"/>
      <c r="AC80" s="231"/>
      <c r="AD80" s="232"/>
      <c r="AE80" s="231"/>
      <c r="AF80" s="232"/>
      <c r="AG80" s="250"/>
      <c r="AH80" s="250"/>
      <c r="AI80" s="249"/>
      <c r="AJ80" s="250"/>
      <c r="AK80" s="249"/>
      <c r="AL80" s="250"/>
      <c r="AM80" s="204"/>
      <c r="AN80" s="204"/>
      <c r="AO80" s="205"/>
      <c r="AP80" s="204"/>
      <c r="AQ80" s="205"/>
      <c r="AR80" s="204"/>
      <c r="AS80" s="259"/>
      <c r="AT80" s="259"/>
      <c r="AU80" s="258"/>
      <c r="AV80" s="259"/>
      <c r="AW80" s="258"/>
      <c r="AX80" s="259"/>
      <c r="AY80" s="268"/>
      <c r="AZ80" s="268"/>
      <c r="BA80" s="267"/>
      <c r="BB80" s="268"/>
      <c r="BC80" s="267"/>
      <c r="BD80" s="268"/>
      <c r="BE80" s="204"/>
      <c r="BF80" s="204"/>
      <c r="BG80" s="205"/>
      <c r="BH80" s="204"/>
      <c r="BI80" s="205"/>
      <c r="BJ80" s="204"/>
      <c r="BK80" s="241"/>
      <c r="BL80" s="241"/>
      <c r="BM80" s="240"/>
      <c r="BN80" s="241"/>
      <c r="BO80" s="240"/>
      <c r="BP80" s="241"/>
      <c r="BQ80" s="223"/>
      <c r="BR80" s="223"/>
      <c r="BS80" s="222"/>
      <c r="BT80" s="223"/>
      <c r="BU80" s="222"/>
      <c r="BV80" s="223"/>
      <c r="BW80" s="268"/>
      <c r="BX80" s="268"/>
      <c r="BY80" s="267"/>
      <c r="BZ80" s="268"/>
      <c r="CA80" s="267"/>
      <c r="CB80" s="268"/>
      <c r="CC80" s="241"/>
      <c r="CD80" s="214"/>
      <c r="CE80" s="240"/>
      <c r="CF80" s="240"/>
      <c r="CG80" s="241"/>
      <c r="CH80" s="5"/>
      <c r="CI80" s="5">
        <f t="shared" si="60"/>
        <v>0</v>
      </c>
    </row>
    <row r="81" spans="1:87" hidden="1" x14ac:dyDescent="0.2">
      <c r="A81" s="22"/>
      <c r="B81" s="22"/>
      <c r="C81" s="22"/>
      <c r="D81" s="34"/>
      <c r="E81" s="22"/>
      <c r="F81" s="34"/>
      <c r="G81" s="35"/>
      <c r="H81" s="36"/>
      <c r="I81" s="78"/>
      <c r="J81" s="204"/>
      <c r="K81" s="204"/>
      <c r="L81" s="205"/>
      <c r="M81" s="205"/>
      <c r="N81" s="204"/>
      <c r="O81" s="214"/>
      <c r="P81" s="214"/>
      <c r="Q81" s="213"/>
      <c r="R81" s="214"/>
      <c r="S81" s="213"/>
      <c r="T81" s="214"/>
      <c r="U81" s="223"/>
      <c r="V81" s="223"/>
      <c r="W81" s="222"/>
      <c r="X81" s="223"/>
      <c r="Y81" s="222"/>
      <c r="Z81" s="223"/>
      <c r="AA81" s="232"/>
      <c r="AB81" s="232"/>
      <c r="AC81" s="231"/>
      <c r="AD81" s="232"/>
      <c r="AE81" s="231"/>
      <c r="AF81" s="232"/>
      <c r="AG81" s="250"/>
      <c r="AH81" s="250"/>
      <c r="AI81" s="249"/>
      <c r="AJ81" s="250"/>
      <c r="AK81" s="249"/>
      <c r="AL81" s="250"/>
      <c r="AM81" s="204"/>
      <c r="AN81" s="204"/>
      <c r="AO81" s="205"/>
      <c r="AP81" s="204"/>
      <c r="AQ81" s="205"/>
      <c r="AR81" s="204"/>
      <c r="AS81" s="259"/>
      <c r="AT81" s="259"/>
      <c r="AU81" s="258"/>
      <c r="AV81" s="259"/>
      <c r="AW81" s="258"/>
      <c r="AX81" s="259"/>
      <c r="AY81" s="268"/>
      <c r="AZ81" s="268"/>
      <c r="BA81" s="267"/>
      <c r="BB81" s="268"/>
      <c r="BC81" s="267"/>
      <c r="BD81" s="268"/>
      <c r="BE81" s="204"/>
      <c r="BF81" s="204"/>
      <c r="BG81" s="205"/>
      <c r="BH81" s="204"/>
      <c r="BI81" s="205"/>
      <c r="BJ81" s="204"/>
      <c r="BK81" s="241"/>
      <c r="BL81" s="241"/>
      <c r="BM81" s="240"/>
      <c r="BN81" s="241"/>
      <c r="BO81" s="240"/>
      <c r="BP81" s="241"/>
      <c r="BQ81" s="223"/>
      <c r="BR81" s="223"/>
      <c r="BS81" s="222"/>
      <c r="BT81" s="223"/>
      <c r="BU81" s="222"/>
      <c r="BV81" s="223"/>
      <c r="BW81" s="268"/>
      <c r="BX81" s="268"/>
      <c r="BY81" s="267"/>
      <c r="BZ81" s="268"/>
      <c r="CA81" s="267"/>
      <c r="CB81" s="268"/>
      <c r="CC81" s="241"/>
      <c r="CD81" s="214"/>
      <c r="CE81" s="240"/>
      <c r="CF81" s="240"/>
      <c r="CG81" s="241"/>
      <c r="CH81" s="5"/>
      <c r="CI81" s="5">
        <f t="shared" si="60"/>
        <v>0</v>
      </c>
    </row>
    <row r="82" spans="1:87" hidden="1" x14ac:dyDescent="0.2">
      <c r="A82" s="82"/>
      <c r="B82" s="82"/>
      <c r="C82" s="82"/>
      <c r="D82" s="83"/>
      <c r="E82" s="82"/>
      <c r="F82" s="56"/>
      <c r="G82" s="84"/>
      <c r="H82" s="19"/>
      <c r="I82" s="59"/>
      <c r="J82" s="206"/>
      <c r="K82" s="206"/>
      <c r="L82" s="206"/>
      <c r="M82" s="206"/>
      <c r="N82" s="206"/>
      <c r="O82" s="215"/>
      <c r="P82" s="215"/>
      <c r="Q82" s="215"/>
      <c r="R82" s="215"/>
      <c r="S82" s="215"/>
      <c r="T82" s="215"/>
      <c r="U82" s="224"/>
      <c r="V82" s="224"/>
      <c r="W82" s="224"/>
      <c r="X82" s="224"/>
      <c r="Y82" s="224"/>
      <c r="Z82" s="224"/>
      <c r="AA82" s="233"/>
      <c r="AB82" s="233"/>
      <c r="AC82" s="233"/>
      <c r="AD82" s="233"/>
      <c r="AE82" s="233"/>
      <c r="AF82" s="233"/>
      <c r="AG82" s="251"/>
      <c r="AH82" s="251"/>
      <c r="AI82" s="251"/>
      <c r="AJ82" s="251"/>
      <c r="AK82" s="251"/>
      <c r="AL82" s="251"/>
      <c r="AM82" s="206"/>
      <c r="AN82" s="206"/>
      <c r="AO82" s="206"/>
      <c r="AP82" s="206"/>
      <c r="AQ82" s="206"/>
      <c r="AR82" s="206"/>
      <c r="AS82" s="260"/>
      <c r="AT82" s="260"/>
      <c r="AU82" s="260"/>
      <c r="AV82" s="260"/>
      <c r="AW82" s="260"/>
      <c r="AX82" s="260"/>
      <c r="AY82" s="269"/>
      <c r="AZ82" s="269"/>
      <c r="BA82" s="269"/>
      <c r="BB82" s="269"/>
      <c r="BC82" s="269"/>
      <c r="BD82" s="269"/>
      <c r="BE82" s="206"/>
      <c r="BF82" s="206"/>
      <c r="BG82" s="206"/>
      <c r="BH82" s="206"/>
      <c r="BI82" s="206"/>
      <c r="BJ82" s="206"/>
      <c r="BK82" s="242"/>
      <c r="BL82" s="242"/>
      <c r="BM82" s="242"/>
      <c r="BN82" s="242"/>
      <c r="BO82" s="242"/>
      <c r="BP82" s="242"/>
      <c r="BQ82" s="224"/>
      <c r="BR82" s="224"/>
      <c r="BS82" s="224"/>
      <c r="BT82" s="224"/>
      <c r="BU82" s="224"/>
      <c r="BV82" s="224"/>
      <c r="BW82" s="269"/>
      <c r="BX82" s="269"/>
      <c r="BY82" s="269"/>
      <c r="BZ82" s="269"/>
      <c r="CA82" s="269"/>
      <c r="CB82" s="269"/>
      <c r="CC82" s="242"/>
      <c r="CD82" s="215"/>
      <c r="CE82" s="242"/>
      <c r="CF82" s="242"/>
      <c r="CG82" s="242"/>
      <c r="CH82" s="5"/>
      <c r="CI82" s="5">
        <f t="shared" si="60"/>
        <v>0</v>
      </c>
    </row>
    <row r="83" spans="1:87" hidden="1" x14ac:dyDescent="0.2">
      <c r="A83" s="7"/>
      <c r="B83" s="7"/>
      <c r="C83" s="7"/>
      <c r="D83" s="56"/>
      <c r="E83" s="7"/>
      <c r="F83" s="56"/>
      <c r="G83" s="57"/>
      <c r="H83" s="61"/>
      <c r="I83" s="62"/>
      <c r="J83" s="204"/>
      <c r="K83" s="204"/>
      <c r="L83" s="205"/>
      <c r="M83" s="205"/>
      <c r="N83" s="205"/>
      <c r="O83" s="214"/>
      <c r="P83" s="214"/>
      <c r="Q83" s="213"/>
      <c r="R83" s="213"/>
      <c r="S83" s="213"/>
      <c r="T83" s="213"/>
      <c r="U83" s="223"/>
      <c r="V83" s="222"/>
      <c r="W83" s="222"/>
      <c r="X83" s="222"/>
      <c r="Y83" s="222"/>
      <c r="Z83" s="222"/>
      <c r="AA83" s="232"/>
      <c r="AB83" s="231"/>
      <c r="AC83" s="231"/>
      <c r="AD83" s="231"/>
      <c r="AE83" s="231"/>
      <c r="AF83" s="231"/>
      <c r="AG83" s="250"/>
      <c r="AH83" s="249"/>
      <c r="AI83" s="249"/>
      <c r="AJ83" s="249"/>
      <c r="AK83" s="249"/>
      <c r="AL83" s="249"/>
      <c r="AM83" s="204"/>
      <c r="AN83" s="205"/>
      <c r="AO83" s="205"/>
      <c r="AP83" s="205"/>
      <c r="AQ83" s="205"/>
      <c r="AR83" s="205"/>
      <c r="AS83" s="259"/>
      <c r="AT83" s="258"/>
      <c r="AU83" s="258"/>
      <c r="AV83" s="258"/>
      <c r="AW83" s="258"/>
      <c r="AX83" s="258"/>
      <c r="AY83" s="268"/>
      <c r="AZ83" s="267"/>
      <c r="BA83" s="267"/>
      <c r="BB83" s="267"/>
      <c r="BC83" s="267"/>
      <c r="BD83" s="267"/>
      <c r="BE83" s="204"/>
      <c r="BF83" s="205"/>
      <c r="BG83" s="205"/>
      <c r="BH83" s="205"/>
      <c r="BI83" s="205"/>
      <c r="BJ83" s="205"/>
      <c r="BK83" s="241"/>
      <c r="BL83" s="240"/>
      <c r="BM83" s="240"/>
      <c r="BN83" s="240"/>
      <c r="BO83" s="240"/>
      <c r="BP83" s="240"/>
      <c r="BQ83" s="223"/>
      <c r="BR83" s="222"/>
      <c r="BS83" s="222"/>
      <c r="BT83" s="222"/>
      <c r="BU83" s="222"/>
      <c r="BV83" s="222"/>
      <c r="BW83" s="268"/>
      <c r="BX83" s="267"/>
      <c r="BY83" s="267"/>
      <c r="BZ83" s="267"/>
      <c r="CA83" s="267"/>
      <c r="CB83" s="267"/>
      <c r="CC83" s="241"/>
      <c r="CD83" s="214"/>
      <c r="CE83" s="240"/>
      <c r="CF83" s="240"/>
      <c r="CG83" s="240"/>
      <c r="CH83" s="5"/>
      <c r="CI83" s="5">
        <f t="shared" si="60"/>
        <v>0</v>
      </c>
    </row>
    <row r="84" spans="1:87" hidden="1" x14ac:dyDescent="0.2">
      <c r="A84" s="11"/>
      <c r="B84" s="11"/>
      <c r="C84" s="11"/>
      <c r="D84" s="64"/>
      <c r="E84" s="11"/>
      <c r="F84" s="64"/>
      <c r="G84" s="12"/>
      <c r="H84" s="65"/>
      <c r="I84" s="66"/>
      <c r="J84" s="204"/>
      <c r="K84" s="204"/>
      <c r="L84" s="205"/>
      <c r="M84" s="205"/>
      <c r="N84" s="205"/>
      <c r="O84" s="214"/>
      <c r="P84" s="214"/>
      <c r="Q84" s="213"/>
      <c r="R84" s="213"/>
      <c r="S84" s="213"/>
      <c r="T84" s="213"/>
      <c r="U84" s="223"/>
      <c r="V84" s="222"/>
      <c r="W84" s="222"/>
      <c r="X84" s="222"/>
      <c r="Y84" s="222"/>
      <c r="Z84" s="222"/>
      <c r="AA84" s="232"/>
      <c r="AB84" s="231"/>
      <c r="AC84" s="231"/>
      <c r="AD84" s="231"/>
      <c r="AE84" s="231"/>
      <c r="AF84" s="231"/>
      <c r="AG84" s="250"/>
      <c r="AH84" s="249"/>
      <c r="AI84" s="249"/>
      <c r="AJ84" s="249"/>
      <c r="AK84" s="249"/>
      <c r="AL84" s="249"/>
      <c r="AM84" s="204"/>
      <c r="AN84" s="205"/>
      <c r="AO84" s="205"/>
      <c r="AP84" s="205"/>
      <c r="AQ84" s="205"/>
      <c r="AR84" s="205"/>
      <c r="AS84" s="259"/>
      <c r="AT84" s="258"/>
      <c r="AU84" s="258"/>
      <c r="AV84" s="258"/>
      <c r="AW84" s="258"/>
      <c r="AX84" s="258"/>
      <c r="AY84" s="268"/>
      <c r="AZ84" s="267"/>
      <c r="BA84" s="267"/>
      <c r="BB84" s="267"/>
      <c r="BC84" s="267"/>
      <c r="BD84" s="267"/>
      <c r="BE84" s="204"/>
      <c r="BF84" s="205"/>
      <c r="BG84" s="205"/>
      <c r="BH84" s="205"/>
      <c r="BI84" s="205"/>
      <c r="BJ84" s="205"/>
      <c r="BK84" s="241"/>
      <c r="BL84" s="240"/>
      <c r="BM84" s="240"/>
      <c r="BN84" s="240"/>
      <c r="BO84" s="240"/>
      <c r="BP84" s="240"/>
      <c r="BQ84" s="223"/>
      <c r="BR84" s="222"/>
      <c r="BS84" s="222"/>
      <c r="BT84" s="222"/>
      <c r="BU84" s="222"/>
      <c r="BV84" s="222"/>
      <c r="BW84" s="268"/>
      <c r="BX84" s="267"/>
      <c r="BY84" s="267"/>
      <c r="BZ84" s="267"/>
      <c r="CA84" s="267"/>
      <c r="CB84" s="267"/>
      <c r="CC84" s="241"/>
      <c r="CD84" s="214"/>
      <c r="CE84" s="240"/>
      <c r="CF84" s="240"/>
      <c r="CG84" s="240"/>
      <c r="CH84" s="5"/>
      <c r="CI84" s="5">
        <f t="shared" si="60"/>
        <v>0</v>
      </c>
    </row>
    <row r="85" spans="1:87" hidden="1" x14ac:dyDescent="0.2">
      <c r="A85" s="11"/>
      <c r="B85" s="11"/>
      <c r="C85" s="11"/>
      <c r="D85" s="64"/>
      <c r="E85" s="11"/>
      <c r="F85" s="64"/>
      <c r="G85" s="12"/>
      <c r="H85" s="67"/>
      <c r="I85" s="66"/>
      <c r="J85" s="204"/>
      <c r="K85" s="204"/>
      <c r="L85" s="205"/>
      <c r="M85" s="205"/>
      <c r="N85" s="205"/>
      <c r="O85" s="214"/>
      <c r="P85" s="214"/>
      <c r="Q85" s="213"/>
      <c r="R85" s="213"/>
      <c r="S85" s="213"/>
      <c r="T85" s="213"/>
      <c r="U85" s="223"/>
      <c r="V85" s="222"/>
      <c r="W85" s="222"/>
      <c r="X85" s="222"/>
      <c r="Y85" s="222"/>
      <c r="Z85" s="222"/>
      <c r="AA85" s="232"/>
      <c r="AB85" s="231"/>
      <c r="AC85" s="231"/>
      <c r="AD85" s="231"/>
      <c r="AE85" s="231"/>
      <c r="AF85" s="231"/>
      <c r="AG85" s="250"/>
      <c r="AH85" s="249"/>
      <c r="AI85" s="249"/>
      <c r="AJ85" s="249"/>
      <c r="AK85" s="249"/>
      <c r="AL85" s="249"/>
      <c r="AM85" s="204"/>
      <c r="AN85" s="205"/>
      <c r="AO85" s="205"/>
      <c r="AP85" s="205"/>
      <c r="AQ85" s="205"/>
      <c r="AR85" s="205"/>
      <c r="AS85" s="259"/>
      <c r="AT85" s="258"/>
      <c r="AU85" s="258"/>
      <c r="AV85" s="258"/>
      <c r="AW85" s="258"/>
      <c r="AX85" s="258"/>
      <c r="AY85" s="268"/>
      <c r="AZ85" s="267"/>
      <c r="BA85" s="267"/>
      <c r="BB85" s="267"/>
      <c r="BC85" s="267"/>
      <c r="BD85" s="267"/>
      <c r="BE85" s="204"/>
      <c r="BF85" s="205"/>
      <c r="BG85" s="205"/>
      <c r="BH85" s="205"/>
      <c r="BI85" s="205"/>
      <c r="BJ85" s="205"/>
      <c r="BK85" s="241"/>
      <c r="BL85" s="240"/>
      <c r="BM85" s="240"/>
      <c r="BN85" s="240"/>
      <c r="BO85" s="240"/>
      <c r="BP85" s="240"/>
      <c r="BQ85" s="223"/>
      <c r="BR85" s="222"/>
      <c r="BS85" s="222"/>
      <c r="BT85" s="222"/>
      <c r="BU85" s="222"/>
      <c r="BV85" s="222"/>
      <c r="BW85" s="268"/>
      <c r="BX85" s="267"/>
      <c r="BY85" s="267"/>
      <c r="BZ85" s="267"/>
      <c r="CA85" s="267"/>
      <c r="CB85" s="267"/>
      <c r="CC85" s="241"/>
      <c r="CD85" s="214"/>
      <c r="CE85" s="240"/>
      <c r="CF85" s="240"/>
      <c r="CG85" s="240"/>
      <c r="CH85" s="5"/>
      <c r="CI85" s="5">
        <f t="shared" si="60"/>
        <v>0</v>
      </c>
    </row>
    <row r="86" spans="1:87" hidden="1" x14ac:dyDescent="0.2">
      <c r="A86" s="11"/>
      <c r="B86" s="11"/>
      <c r="C86" s="11"/>
      <c r="D86" s="64"/>
      <c r="E86" s="11"/>
      <c r="F86" s="64"/>
      <c r="G86" s="12"/>
      <c r="H86" s="69"/>
      <c r="I86" s="66"/>
      <c r="J86" s="204"/>
      <c r="K86" s="204"/>
      <c r="L86" s="205"/>
      <c r="M86" s="205"/>
      <c r="N86" s="205"/>
      <c r="O86" s="214"/>
      <c r="P86" s="214"/>
      <c r="Q86" s="213"/>
      <c r="R86" s="213"/>
      <c r="S86" s="213"/>
      <c r="T86" s="213"/>
      <c r="U86" s="223"/>
      <c r="V86" s="222"/>
      <c r="W86" s="222"/>
      <c r="X86" s="222"/>
      <c r="Y86" s="222"/>
      <c r="Z86" s="222"/>
      <c r="AA86" s="232"/>
      <c r="AB86" s="231"/>
      <c r="AC86" s="231"/>
      <c r="AD86" s="231"/>
      <c r="AE86" s="231"/>
      <c r="AF86" s="231"/>
      <c r="AG86" s="250"/>
      <c r="AH86" s="249"/>
      <c r="AI86" s="249"/>
      <c r="AJ86" s="249"/>
      <c r="AK86" s="249"/>
      <c r="AL86" s="249"/>
      <c r="AM86" s="204"/>
      <c r="AN86" s="205"/>
      <c r="AO86" s="205"/>
      <c r="AP86" s="205"/>
      <c r="AQ86" s="205"/>
      <c r="AR86" s="205"/>
      <c r="AS86" s="259"/>
      <c r="AT86" s="258"/>
      <c r="AU86" s="258"/>
      <c r="AV86" s="258"/>
      <c r="AW86" s="258"/>
      <c r="AX86" s="258"/>
      <c r="AY86" s="268"/>
      <c r="AZ86" s="267"/>
      <c r="BA86" s="267"/>
      <c r="BB86" s="267"/>
      <c r="BC86" s="267"/>
      <c r="BD86" s="267"/>
      <c r="BE86" s="204"/>
      <c r="BF86" s="205"/>
      <c r="BG86" s="205"/>
      <c r="BH86" s="205"/>
      <c r="BI86" s="205"/>
      <c r="BJ86" s="205"/>
      <c r="BK86" s="241"/>
      <c r="BL86" s="240"/>
      <c r="BM86" s="240"/>
      <c r="BN86" s="240"/>
      <c r="BO86" s="240"/>
      <c r="BP86" s="240"/>
      <c r="BQ86" s="223"/>
      <c r="BR86" s="222"/>
      <c r="BS86" s="222"/>
      <c r="BT86" s="222"/>
      <c r="BU86" s="222"/>
      <c r="BV86" s="222"/>
      <c r="BW86" s="268"/>
      <c r="BX86" s="267"/>
      <c r="BY86" s="267"/>
      <c r="BZ86" s="267"/>
      <c r="CA86" s="267"/>
      <c r="CB86" s="267"/>
      <c r="CC86" s="241"/>
      <c r="CD86" s="214"/>
      <c r="CE86" s="240"/>
      <c r="CF86" s="240"/>
      <c r="CG86" s="240"/>
      <c r="CH86" s="5"/>
      <c r="CI86" s="5">
        <f t="shared" si="60"/>
        <v>0</v>
      </c>
    </row>
    <row r="87" spans="1:87" hidden="1" x14ac:dyDescent="0.2">
      <c r="A87" s="11"/>
      <c r="B87" s="11"/>
      <c r="C87" s="11"/>
      <c r="D87" s="64"/>
      <c r="E87" s="11"/>
      <c r="F87" s="64"/>
      <c r="G87" s="70"/>
      <c r="H87" s="69"/>
      <c r="I87" s="66"/>
      <c r="J87" s="204"/>
      <c r="K87" s="204"/>
      <c r="L87" s="205"/>
      <c r="M87" s="205"/>
      <c r="N87" s="205"/>
      <c r="O87" s="214"/>
      <c r="P87" s="214"/>
      <c r="Q87" s="213"/>
      <c r="R87" s="213"/>
      <c r="S87" s="213"/>
      <c r="T87" s="213"/>
      <c r="U87" s="223"/>
      <c r="V87" s="222"/>
      <c r="W87" s="222"/>
      <c r="X87" s="222"/>
      <c r="Y87" s="222"/>
      <c r="Z87" s="222"/>
      <c r="AA87" s="232"/>
      <c r="AB87" s="231"/>
      <c r="AC87" s="231"/>
      <c r="AD87" s="231"/>
      <c r="AE87" s="231"/>
      <c r="AF87" s="231"/>
      <c r="AG87" s="250"/>
      <c r="AH87" s="249"/>
      <c r="AI87" s="249"/>
      <c r="AJ87" s="249"/>
      <c r="AK87" s="249"/>
      <c r="AL87" s="249"/>
      <c r="AM87" s="204"/>
      <c r="AN87" s="205"/>
      <c r="AO87" s="205"/>
      <c r="AP87" s="205"/>
      <c r="AQ87" s="205"/>
      <c r="AR87" s="205"/>
      <c r="AS87" s="259"/>
      <c r="AT87" s="258"/>
      <c r="AU87" s="258"/>
      <c r="AV87" s="258"/>
      <c r="AW87" s="258"/>
      <c r="AX87" s="258"/>
      <c r="AY87" s="268"/>
      <c r="AZ87" s="267"/>
      <c r="BA87" s="267"/>
      <c r="BB87" s="267"/>
      <c r="BC87" s="267"/>
      <c r="BD87" s="267"/>
      <c r="BE87" s="204"/>
      <c r="BF87" s="205"/>
      <c r="BG87" s="205"/>
      <c r="BH87" s="205"/>
      <c r="BI87" s="205"/>
      <c r="BJ87" s="205"/>
      <c r="BK87" s="241"/>
      <c r="BL87" s="240"/>
      <c r="BM87" s="240"/>
      <c r="BN87" s="240"/>
      <c r="BO87" s="240"/>
      <c r="BP87" s="240"/>
      <c r="BQ87" s="223"/>
      <c r="BR87" s="222"/>
      <c r="BS87" s="222"/>
      <c r="BT87" s="222"/>
      <c r="BU87" s="222"/>
      <c r="BV87" s="222"/>
      <c r="BW87" s="268"/>
      <c r="BX87" s="267"/>
      <c r="BY87" s="267"/>
      <c r="BZ87" s="267"/>
      <c r="CA87" s="267"/>
      <c r="CB87" s="267"/>
      <c r="CC87" s="241"/>
      <c r="CD87" s="214"/>
      <c r="CE87" s="240"/>
      <c r="CF87" s="240"/>
      <c r="CG87" s="240"/>
      <c r="CH87" s="5"/>
      <c r="CI87" s="5">
        <f t="shared" si="60"/>
        <v>0</v>
      </c>
    </row>
    <row r="88" spans="1:87" hidden="1" x14ac:dyDescent="0.2">
      <c r="A88" s="11"/>
      <c r="B88" s="11"/>
      <c r="C88" s="11"/>
      <c r="D88" s="64"/>
      <c r="E88" s="11"/>
      <c r="F88" s="64"/>
      <c r="G88" s="12"/>
      <c r="H88" s="65"/>
      <c r="I88" s="66"/>
      <c r="J88" s="204"/>
      <c r="K88" s="204"/>
      <c r="L88" s="205"/>
      <c r="M88" s="205"/>
      <c r="N88" s="205"/>
      <c r="O88" s="214"/>
      <c r="P88" s="214"/>
      <c r="Q88" s="213"/>
      <c r="R88" s="213"/>
      <c r="S88" s="213"/>
      <c r="T88" s="213"/>
      <c r="U88" s="223"/>
      <c r="V88" s="222"/>
      <c r="W88" s="222"/>
      <c r="X88" s="222"/>
      <c r="Y88" s="222"/>
      <c r="Z88" s="222"/>
      <c r="AA88" s="232"/>
      <c r="AB88" s="231"/>
      <c r="AC88" s="231"/>
      <c r="AD88" s="231"/>
      <c r="AE88" s="231"/>
      <c r="AF88" s="231"/>
      <c r="AG88" s="250"/>
      <c r="AH88" s="249"/>
      <c r="AI88" s="249"/>
      <c r="AJ88" s="249"/>
      <c r="AK88" s="249"/>
      <c r="AL88" s="249"/>
      <c r="AM88" s="204"/>
      <c r="AN88" s="205"/>
      <c r="AO88" s="205"/>
      <c r="AP88" s="205"/>
      <c r="AQ88" s="205"/>
      <c r="AR88" s="205"/>
      <c r="AS88" s="259"/>
      <c r="AT88" s="258"/>
      <c r="AU88" s="258"/>
      <c r="AV88" s="258"/>
      <c r="AW88" s="258"/>
      <c r="AX88" s="258"/>
      <c r="AY88" s="268"/>
      <c r="AZ88" s="267"/>
      <c r="BA88" s="267"/>
      <c r="BB88" s="267"/>
      <c r="BC88" s="267"/>
      <c r="BD88" s="267"/>
      <c r="BE88" s="204"/>
      <c r="BF88" s="205"/>
      <c r="BG88" s="205"/>
      <c r="BH88" s="205"/>
      <c r="BI88" s="205"/>
      <c r="BJ88" s="205"/>
      <c r="BK88" s="241"/>
      <c r="BL88" s="240"/>
      <c r="BM88" s="240"/>
      <c r="BN88" s="240"/>
      <c r="BO88" s="240"/>
      <c r="BP88" s="240"/>
      <c r="BQ88" s="223"/>
      <c r="BR88" s="222"/>
      <c r="BS88" s="222"/>
      <c r="BT88" s="222"/>
      <c r="BU88" s="222"/>
      <c r="BV88" s="222"/>
      <c r="BW88" s="268"/>
      <c r="BX88" s="267"/>
      <c r="BY88" s="267"/>
      <c r="BZ88" s="267"/>
      <c r="CA88" s="267"/>
      <c r="CB88" s="267"/>
      <c r="CC88" s="241"/>
      <c r="CD88" s="214"/>
      <c r="CE88" s="240"/>
      <c r="CF88" s="240"/>
      <c r="CG88" s="240"/>
      <c r="CH88" s="5"/>
      <c r="CI88" s="5">
        <f t="shared" si="60"/>
        <v>0</v>
      </c>
    </row>
    <row r="89" spans="1:87" hidden="1" x14ac:dyDescent="0.2">
      <c r="A89" s="11"/>
      <c r="B89" s="11"/>
      <c r="C89" s="11"/>
      <c r="D89" s="64"/>
      <c r="E89" s="11"/>
      <c r="F89" s="64"/>
      <c r="G89" s="70"/>
      <c r="H89" s="69"/>
      <c r="I89" s="66"/>
      <c r="J89" s="204"/>
      <c r="K89" s="204"/>
      <c r="L89" s="205"/>
      <c r="M89" s="205"/>
      <c r="N89" s="205"/>
      <c r="O89" s="214"/>
      <c r="P89" s="214"/>
      <c r="Q89" s="213"/>
      <c r="R89" s="213"/>
      <c r="S89" s="213"/>
      <c r="T89" s="213"/>
      <c r="U89" s="223"/>
      <c r="V89" s="222"/>
      <c r="W89" s="222"/>
      <c r="X89" s="222"/>
      <c r="Y89" s="222"/>
      <c r="Z89" s="222"/>
      <c r="AA89" s="232"/>
      <c r="AB89" s="231"/>
      <c r="AC89" s="231"/>
      <c r="AD89" s="231"/>
      <c r="AE89" s="231"/>
      <c r="AF89" s="231"/>
      <c r="AG89" s="250"/>
      <c r="AH89" s="249"/>
      <c r="AI89" s="249"/>
      <c r="AJ89" s="249"/>
      <c r="AK89" s="249"/>
      <c r="AL89" s="249"/>
      <c r="AM89" s="204"/>
      <c r="AN89" s="205"/>
      <c r="AO89" s="205"/>
      <c r="AP89" s="205"/>
      <c r="AQ89" s="205"/>
      <c r="AR89" s="205"/>
      <c r="AS89" s="259"/>
      <c r="AT89" s="258"/>
      <c r="AU89" s="258"/>
      <c r="AV89" s="258"/>
      <c r="AW89" s="258"/>
      <c r="AX89" s="258"/>
      <c r="AY89" s="268"/>
      <c r="AZ89" s="267"/>
      <c r="BA89" s="267"/>
      <c r="BB89" s="267"/>
      <c r="BC89" s="267"/>
      <c r="BD89" s="267"/>
      <c r="BE89" s="204"/>
      <c r="BF89" s="205"/>
      <c r="BG89" s="205"/>
      <c r="BH89" s="205"/>
      <c r="BI89" s="205"/>
      <c r="BJ89" s="205"/>
      <c r="BK89" s="241"/>
      <c r="BL89" s="240"/>
      <c r="BM89" s="240"/>
      <c r="BN89" s="240"/>
      <c r="BO89" s="240"/>
      <c r="BP89" s="240"/>
      <c r="BQ89" s="223"/>
      <c r="BR89" s="222"/>
      <c r="BS89" s="222"/>
      <c r="BT89" s="222"/>
      <c r="BU89" s="222"/>
      <c r="BV89" s="222"/>
      <c r="BW89" s="268"/>
      <c r="BX89" s="267"/>
      <c r="BY89" s="267"/>
      <c r="BZ89" s="267"/>
      <c r="CA89" s="267"/>
      <c r="CB89" s="267"/>
      <c r="CC89" s="241"/>
      <c r="CD89" s="214"/>
      <c r="CE89" s="240"/>
      <c r="CF89" s="240"/>
      <c r="CG89" s="240"/>
      <c r="CH89" s="5"/>
      <c r="CI89" s="5">
        <f t="shared" si="60"/>
        <v>0</v>
      </c>
    </row>
    <row r="90" spans="1:87" hidden="1" x14ac:dyDescent="0.2">
      <c r="A90" s="11"/>
      <c r="B90" s="11"/>
      <c r="C90" s="11"/>
      <c r="D90" s="64"/>
      <c r="E90" s="11"/>
      <c r="F90" s="64"/>
      <c r="G90" s="70"/>
      <c r="H90" s="69"/>
      <c r="I90" s="66"/>
      <c r="J90" s="204"/>
      <c r="K90" s="204"/>
      <c r="L90" s="205"/>
      <c r="M90" s="205"/>
      <c r="N90" s="205"/>
      <c r="O90" s="214"/>
      <c r="P90" s="214"/>
      <c r="Q90" s="213"/>
      <c r="R90" s="213"/>
      <c r="S90" s="213"/>
      <c r="T90" s="213"/>
      <c r="U90" s="223"/>
      <c r="V90" s="222"/>
      <c r="W90" s="222"/>
      <c r="X90" s="222"/>
      <c r="Y90" s="222"/>
      <c r="Z90" s="222"/>
      <c r="AA90" s="232"/>
      <c r="AB90" s="231"/>
      <c r="AC90" s="231"/>
      <c r="AD90" s="231"/>
      <c r="AE90" s="231"/>
      <c r="AF90" s="231"/>
      <c r="AG90" s="250"/>
      <c r="AH90" s="249"/>
      <c r="AI90" s="249"/>
      <c r="AJ90" s="249"/>
      <c r="AK90" s="249"/>
      <c r="AL90" s="249"/>
      <c r="AM90" s="204"/>
      <c r="AN90" s="205"/>
      <c r="AO90" s="205"/>
      <c r="AP90" s="205"/>
      <c r="AQ90" s="205"/>
      <c r="AR90" s="205"/>
      <c r="AS90" s="259"/>
      <c r="AT90" s="258"/>
      <c r="AU90" s="258"/>
      <c r="AV90" s="258"/>
      <c r="AW90" s="258"/>
      <c r="AX90" s="258"/>
      <c r="AY90" s="268"/>
      <c r="AZ90" s="267"/>
      <c r="BA90" s="267"/>
      <c r="BB90" s="267"/>
      <c r="BC90" s="267"/>
      <c r="BD90" s="267"/>
      <c r="BE90" s="204"/>
      <c r="BF90" s="205"/>
      <c r="BG90" s="205"/>
      <c r="BH90" s="205"/>
      <c r="BI90" s="205"/>
      <c r="BJ90" s="205"/>
      <c r="BK90" s="241"/>
      <c r="BL90" s="240"/>
      <c r="BM90" s="240"/>
      <c r="BN90" s="240"/>
      <c r="BO90" s="240"/>
      <c r="BP90" s="240"/>
      <c r="BQ90" s="223"/>
      <c r="BR90" s="222"/>
      <c r="BS90" s="222"/>
      <c r="BT90" s="222"/>
      <c r="BU90" s="222"/>
      <c r="BV90" s="222"/>
      <c r="BW90" s="268"/>
      <c r="BX90" s="267"/>
      <c r="BY90" s="267"/>
      <c r="BZ90" s="267"/>
      <c r="CA90" s="267"/>
      <c r="CB90" s="267"/>
      <c r="CC90" s="241"/>
      <c r="CD90" s="214"/>
      <c r="CE90" s="240"/>
      <c r="CF90" s="240"/>
      <c r="CG90" s="240"/>
      <c r="CH90" s="5"/>
      <c r="CI90" s="5">
        <f t="shared" si="60"/>
        <v>0</v>
      </c>
    </row>
    <row r="91" spans="1:87" hidden="1" x14ac:dyDescent="0.2">
      <c r="A91" s="11"/>
      <c r="B91" s="11"/>
      <c r="C91" s="11"/>
      <c r="D91" s="64"/>
      <c r="E91" s="11"/>
      <c r="F91" s="64"/>
      <c r="G91" s="12"/>
      <c r="H91" s="65"/>
      <c r="I91" s="66"/>
      <c r="J91" s="204"/>
      <c r="K91" s="204"/>
      <c r="L91" s="205"/>
      <c r="M91" s="205"/>
      <c r="N91" s="205"/>
      <c r="O91" s="214"/>
      <c r="P91" s="214"/>
      <c r="Q91" s="213"/>
      <c r="R91" s="213"/>
      <c r="S91" s="213"/>
      <c r="T91" s="213"/>
      <c r="U91" s="223"/>
      <c r="V91" s="222"/>
      <c r="W91" s="222"/>
      <c r="X91" s="222"/>
      <c r="Y91" s="222"/>
      <c r="Z91" s="222"/>
      <c r="AA91" s="232"/>
      <c r="AB91" s="231"/>
      <c r="AC91" s="231"/>
      <c r="AD91" s="231"/>
      <c r="AE91" s="231"/>
      <c r="AF91" s="231"/>
      <c r="AG91" s="250"/>
      <c r="AH91" s="249"/>
      <c r="AI91" s="249"/>
      <c r="AJ91" s="249"/>
      <c r="AK91" s="249"/>
      <c r="AL91" s="249"/>
      <c r="AM91" s="204"/>
      <c r="AN91" s="205"/>
      <c r="AO91" s="205"/>
      <c r="AP91" s="205"/>
      <c r="AQ91" s="205"/>
      <c r="AR91" s="205"/>
      <c r="AS91" s="259"/>
      <c r="AT91" s="258"/>
      <c r="AU91" s="258"/>
      <c r="AV91" s="258"/>
      <c r="AW91" s="258"/>
      <c r="AX91" s="258"/>
      <c r="AY91" s="268"/>
      <c r="AZ91" s="267"/>
      <c r="BA91" s="267"/>
      <c r="BB91" s="267"/>
      <c r="BC91" s="267"/>
      <c r="BD91" s="267"/>
      <c r="BE91" s="204"/>
      <c r="BF91" s="205"/>
      <c r="BG91" s="205"/>
      <c r="BH91" s="205"/>
      <c r="BI91" s="205"/>
      <c r="BJ91" s="205"/>
      <c r="BK91" s="241"/>
      <c r="BL91" s="240"/>
      <c r="BM91" s="240"/>
      <c r="BN91" s="240"/>
      <c r="BO91" s="240"/>
      <c r="BP91" s="240"/>
      <c r="BQ91" s="223"/>
      <c r="BR91" s="222"/>
      <c r="BS91" s="222"/>
      <c r="BT91" s="222"/>
      <c r="BU91" s="222"/>
      <c r="BV91" s="222"/>
      <c r="BW91" s="268"/>
      <c r="BX91" s="267"/>
      <c r="BY91" s="267"/>
      <c r="BZ91" s="267"/>
      <c r="CA91" s="267"/>
      <c r="CB91" s="267"/>
      <c r="CC91" s="241"/>
      <c r="CD91" s="214"/>
      <c r="CE91" s="240"/>
      <c r="CF91" s="240"/>
      <c r="CG91" s="240"/>
      <c r="CH91" s="5"/>
      <c r="CI91" s="5">
        <f t="shared" si="60"/>
        <v>0</v>
      </c>
    </row>
    <row r="92" spans="1:87" hidden="1" x14ac:dyDescent="0.2">
      <c r="A92" s="11"/>
      <c r="B92" s="11"/>
      <c r="C92" s="11"/>
      <c r="D92" s="64"/>
      <c r="E92" s="11"/>
      <c r="F92" s="64"/>
      <c r="G92" s="12"/>
      <c r="H92" s="67"/>
      <c r="I92" s="66"/>
      <c r="J92" s="204"/>
      <c r="K92" s="204"/>
      <c r="L92" s="205"/>
      <c r="M92" s="205"/>
      <c r="N92" s="205"/>
      <c r="O92" s="214"/>
      <c r="P92" s="214"/>
      <c r="Q92" s="213"/>
      <c r="R92" s="213"/>
      <c r="S92" s="213"/>
      <c r="T92" s="213"/>
      <c r="U92" s="223"/>
      <c r="V92" s="222"/>
      <c r="W92" s="222"/>
      <c r="X92" s="222"/>
      <c r="Y92" s="222"/>
      <c r="Z92" s="222"/>
      <c r="AA92" s="232"/>
      <c r="AB92" s="231"/>
      <c r="AC92" s="231"/>
      <c r="AD92" s="231"/>
      <c r="AE92" s="231"/>
      <c r="AF92" s="231"/>
      <c r="AG92" s="250"/>
      <c r="AH92" s="249"/>
      <c r="AI92" s="249"/>
      <c r="AJ92" s="249"/>
      <c r="AK92" s="249"/>
      <c r="AL92" s="249"/>
      <c r="AM92" s="204"/>
      <c r="AN92" s="205"/>
      <c r="AO92" s="205"/>
      <c r="AP92" s="205"/>
      <c r="AQ92" s="205"/>
      <c r="AR92" s="205"/>
      <c r="AS92" s="259"/>
      <c r="AT92" s="258"/>
      <c r="AU92" s="258"/>
      <c r="AV92" s="258"/>
      <c r="AW92" s="258"/>
      <c r="AX92" s="258"/>
      <c r="AY92" s="268"/>
      <c r="AZ92" s="267"/>
      <c r="BA92" s="267"/>
      <c r="BB92" s="267"/>
      <c r="BC92" s="267"/>
      <c r="BD92" s="267"/>
      <c r="BE92" s="204"/>
      <c r="BF92" s="205"/>
      <c r="BG92" s="205"/>
      <c r="BH92" s="205"/>
      <c r="BI92" s="205"/>
      <c r="BJ92" s="205"/>
      <c r="BK92" s="241"/>
      <c r="BL92" s="240"/>
      <c r="BM92" s="240"/>
      <c r="BN92" s="240"/>
      <c r="BO92" s="240"/>
      <c r="BP92" s="240"/>
      <c r="BQ92" s="223"/>
      <c r="BR92" s="222"/>
      <c r="BS92" s="222"/>
      <c r="BT92" s="222"/>
      <c r="BU92" s="222"/>
      <c r="BV92" s="222"/>
      <c r="BW92" s="268"/>
      <c r="BX92" s="267"/>
      <c r="BY92" s="267"/>
      <c r="BZ92" s="267"/>
      <c r="CA92" s="267"/>
      <c r="CB92" s="267"/>
      <c r="CC92" s="241"/>
      <c r="CD92" s="214"/>
      <c r="CE92" s="240"/>
      <c r="CF92" s="240"/>
      <c r="CG92" s="240"/>
      <c r="CH92" s="5"/>
      <c r="CI92" s="5">
        <f t="shared" si="60"/>
        <v>0</v>
      </c>
    </row>
    <row r="93" spans="1:87" hidden="1" x14ac:dyDescent="0.2">
      <c r="A93" s="17"/>
      <c r="B93" s="17"/>
      <c r="C93" s="17"/>
      <c r="D93" s="71"/>
      <c r="E93" s="17"/>
      <c r="F93" s="71"/>
      <c r="G93" s="85"/>
      <c r="H93" s="72"/>
      <c r="I93" s="73"/>
      <c r="J93" s="204"/>
      <c r="K93" s="204"/>
      <c r="L93" s="205"/>
      <c r="M93" s="205"/>
      <c r="N93" s="205"/>
      <c r="O93" s="214"/>
      <c r="P93" s="214"/>
      <c r="Q93" s="213"/>
      <c r="R93" s="213"/>
      <c r="S93" s="213"/>
      <c r="T93" s="213"/>
      <c r="U93" s="223"/>
      <c r="V93" s="222"/>
      <c r="W93" s="222"/>
      <c r="X93" s="222"/>
      <c r="Y93" s="222"/>
      <c r="Z93" s="222"/>
      <c r="AA93" s="232"/>
      <c r="AB93" s="231"/>
      <c r="AC93" s="231"/>
      <c r="AD93" s="231"/>
      <c r="AE93" s="231"/>
      <c r="AF93" s="231"/>
      <c r="AG93" s="250"/>
      <c r="AH93" s="249"/>
      <c r="AI93" s="249"/>
      <c r="AJ93" s="249"/>
      <c r="AK93" s="249"/>
      <c r="AL93" s="249"/>
      <c r="AM93" s="204"/>
      <c r="AN93" s="205"/>
      <c r="AO93" s="205"/>
      <c r="AP93" s="205"/>
      <c r="AQ93" s="205"/>
      <c r="AR93" s="205"/>
      <c r="AS93" s="259"/>
      <c r="AT93" s="258"/>
      <c r="AU93" s="258"/>
      <c r="AV93" s="258"/>
      <c r="AW93" s="258"/>
      <c r="AX93" s="258"/>
      <c r="AY93" s="268"/>
      <c r="AZ93" s="267"/>
      <c r="BA93" s="267"/>
      <c r="BB93" s="267"/>
      <c r="BC93" s="267"/>
      <c r="BD93" s="267"/>
      <c r="BE93" s="204"/>
      <c r="BF93" s="205"/>
      <c r="BG93" s="205"/>
      <c r="BH93" s="205"/>
      <c r="BI93" s="205"/>
      <c r="BJ93" s="205"/>
      <c r="BK93" s="241"/>
      <c r="BL93" s="240"/>
      <c r="BM93" s="240"/>
      <c r="BN93" s="240"/>
      <c r="BO93" s="240"/>
      <c r="BP93" s="240"/>
      <c r="BQ93" s="223"/>
      <c r="BR93" s="222"/>
      <c r="BS93" s="222"/>
      <c r="BT93" s="222"/>
      <c r="BU93" s="222"/>
      <c r="BV93" s="222"/>
      <c r="BW93" s="268"/>
      <c r="BX93" s="267"/>
      <c r="BY93" s="267"/>
      <c r="BZ93" s="267"/>
      <c r="CA93" s="267"/>
      <c r="CB93" s="267"/>
      <c r="CC93" s="241"/>
      <c r="CD93" s="214"/>
      <c r="CE93" s="240"/>
      <c r="CF93" s="240"/>
      <c r="CG93" s="240"/>
      <c r="CH93" s="5"/>
      <c r="CI93" s="5">
        <f t="shared" si="60"/>
        <v>0</v>
      </c>
    </row>
    <row r="94" spans="1:87" hidden="1" x14ac:dyDescent="0.2">
      <c r="A94" s="11"/>
      <c r="B94" s="63"/>
      <c r="C94" s="15"/>
      <c r="D94" s="64"/>
      <c r="E94" s="63"/>
      <c r="F94" s="64"/>
      <c r="G94" s="70"/>
      <c r="H94" s="69"/>
      <c r="I94" s="74"/>
      <c r="J94" s="204"/>
      <c r="K94" s="204"/>
      <c r="L94" s="205"/>
      <c r="M94" s="205"/>
      <c r="N94" s="205"/>
      <c r="O94" s="214"/>
      <c r="P94" s="214"/>
      <c r="Q94" s="213"/>
      <c r="R94" s="213"/>
      <c r="S94" s="213"/>
      <c r="T94" s="213"/>
      <c r="U94" s="223"/>
      <c r="V94" s="222"/>
      <c r="W94" s="222"/>
      <c r="X94" s="222"/>
      <c r="Y94" s="222"/>
      <c r="Z94" s="222"/>
      <c r="AA94" s="232"/>
      <c r="AB94" s="231"/>
      <c r="AC94" s="231"/>
      <c r="AD94" s="231"/>
      <c r="AE94" s="231"/>
      <c r="AF94" s="231"/>
      <c r="AG94" s="250"/>
      <c r="AH94" s="249"/>
      <c r="AI94" s="249"/>
      <c r="AJ94" s="249"/>
      <c r="AK94" s="249"/>
      <c r="AL94" s="249"/>
      <c r="AM94" s="204"/>
      <c r="AN94" s="205"/>
      <c r="AO94" s="205"/>
      <c r="AP94" s="205"/>
      <c r="AQ94" s="205"/>
      <c r="AR94" s="205"/>
      <c r="AS94" s="259"/>
      <c r="AT94" s="258"/>
      <c r="AU94" s="258"/>
      <c r="AV94" s="258"/>
      <c r="AW94" s="258"/>
      <c r="AX94" s="258"/>
      <c r="AY94" s="268"/>
      <c r="AZ94" s="267"/>
      <c r="BA94" s="267"/>
      <c r="BB94" s="267"/>
      <c r="BC94" s="267"/>
      <c r="BD94" s="267"/>
      <c r="BE94" s="204"/>
      <c r="BF94" s="205"/>
      <c r="BG94" s="205"/>
      <c r="BH94" s="205"/>
      <c r="BI94" s="205"/>
      <c r="BJ94" s="205"/>
      <c r="BK94" s="241"/>
      <c r="BL94" s="240"/>
      <c r="BM94" s="240"/>
      <c r="BN94" s="240"/>
      <c r="BO94" s="240"/>
      <c r="BP94" s="240"/>
      <c r="BQ94" s="223"/>
      <c r="BR94" s="222"/>
      <c r="BS94" s="222"/>
      <c r="BT94" s="222"/>
      <c r="BU94" s="222"/>
      <c r="BV94" s="222"/>
      <c r="BW94" s="268"/>
      <c r="BX94" s="267"/>
      <c r="BY94" s="267"/>
      <c r="BZ94" s="267"/>
      <c r="CA94" s="267"/>
      <c r="CB94" s="267"/>
      <c r="CC94" s="241"/>
      <c r="CD94" s="214"/>
      <c r="CE94" s="240"/>
      <c r="CF94" s="240"/>
      <c r="CG94" s="240"/>
      <c r="CH94" s="5"/>
      <c r="CI94" s="5">
        <f t="shared" si="60"/>
        <v>0</v>
      </c>
    </row>
    <row r="95" spans="1:87" hidden="1" x14ac:dyDescent="0.2">
      <c r="A95" s="22"/>
      <c r="B95" s="22"/>
      <c r="C95" s="22"/>
      <c r="D95" s="23"/>
      <c r="E95" s="22"/>
      <c r="F95" s="23"/>
      <c r="G95" s="25"/>
      <c r="H95" s="75"/>
      <c r="I95" s="52"/>
      <c r="J95" s="204"/>
      <c r="K95" s="204"/>
      <c r="L95" s="205"/>
      <c r="M95" s="205"/>
      <c r="N95" s="205"/>
      <c r="O95" s="214"/>
      <c r="P95" s="214"/>
      <c r="Q95" s="213"/>
      <c r="R95" s="213"/>
      <c r="S95" s="213"/>
      <c r="T95" s="213"/>
      <c r="U95" s="223"/>
      <c r="V95" s="222"/>
      <c r="W95" s="222"/>
      <c r="X95" s="222"/>
      <c r="Y95" s="222"/>
      <c r="Z95" s="222"/>
      <c r="AA95" s="232"/>
      <c r="AB95" s="231"/>
      <c r="AC95" s="231"/>
      <c r="AD95" s="231"/>
      <c r="AE95" s="231"/>
      <c r="AF95" s="231"/>
      <c r="AG95" s="250"/>
      <c r="AH95" s="249"/>
      <c r="AI95" s="249"/>
      <c r="AJ95" s="249"/>
      <c r="AK95" s="249"/>
      <c r="AL95" s="249"/>
      <c r="AM95" s="204"/>
      <c r="AN95" s="205"/>
      <c r="AO95" s="205"/>
      <c r="AP95" s="205"/>
      <c r="AQ95" s="205"/>
      <c r="AR95" s="205"/>
      <c r="AS95" s="259"/>
      <c r="AT95" s="258"/>
      <c r="AU95" s="258"/>
      <c r="AV95" s="258"/>
      <c r="AW95" s="258"/>
      <c r="AX95" s="258"/>
      <c r="AY95" s="268"/>
      <c r="AZ95" s="267"/>
      <c r="BA95" s="267"/>
      <c r="BB95" s="267"/>
      <c r="BC95" s="267"/>
      <c r="BD95" s="267"/>
      <c r="BE95" s="204"/>
      <c r="BF95" s="205"/>
      <c r="BG95" s="205"/>
      <c r="BH95" s="205"/>
      <c r="BI95" s="205"/>
      <c r="BJ95" s="205"/>
      <c r="BK95" s="241"/>
      <c r="BL95" s="240"/>
      <c r="BM95" s="240"/>
      <c r="BN95" s="240"/>
      <c r="BO95" s="240"/>
      <c r="BP95" s="240"/>
      <c r="BQ95" s="223"/>
      <c r="BR95" s="222"/>
      <c r="BS95" s="222"/>
      <c r="BT95" s="222"/>
      <c r="BU95" s="222"/>
      <c r="BV95" s="222"/>
      <c r="BW95" s="268"/>
      <c r="BX95" s="267"/>
      <c r="BY95" s="267"/>
      <c r="BZ95" s="267"/>
      <c r="CA95" s="267"/>
      <c r="CB95" s="267"/>
      <c r="CC95" s="241"/>
      <c r="CD95" s="214"/>
      <c r="CE95" s="240"/>
      <c r="CF95" s="240"/>
      <c r="CG95" s="240"/>
      <c r="CH95" s="5"/>
      <c r="CI95" s="5">
        <f t="shared" si="60"/>
        <v>0</v>
      </c>
    </row>
    <row r="96" spans="1:87" hidden="1" x14ac:dyDescent="0.2">
      <c r="A96" s="22"/>
      <c r="B96" s="22"/>
      <c r="C96" s="29"/>
      <c r="D96" s="23"/>
      <c r="E96" s="22"/>
      <c r="F96" s="23"/>
      <c r="G96" s="25"/>
      <c r="H96" s="32"/>
      <c r="I96" s="76"/>
      <c r="J96" s="204"/>
      <c r="K96" s="204"/>
      <c r="L96" s="205"/>
      <c r="M96" s="205"/>
      <c r="N96" s="205"/>
      <c r="O96" s="214"/>
      <c r="P96" s="214"/>
      <c r="Q96" s="213"/>
      <c r="R96" s="213"/>
      <c r="S96" s="213"/>
      <c r="T96" s="213"/>
      <c r="U96" s="223"/>
      <c r="V96" s="222"/>
      <c r="W96" s="222"/>
      <c r="X96" s="222"/>
      <c r="Y96" s="222"/>
      <c r="Z96" s="222"/>
      <c r="AA96" s="232"/>
      <c r="AB96" s="231"/>
      <c r="AC96" s="231"/>
      <c r="AD96" s="231"/>
      <c r="AE96" s="231"/>
      <c r="AF96" s="231"/>
      <c r="AG96" s="250"/>
      <c r="AH96" s="249"/>
      <c r="AI96" s="249"/>
      <c r="AJ96" s="249"/>
      <c r="AK96" s="249"/>
      <c r="AL96" s="249"/>
      <c r="AM96" s="204"/>
      <c r="AN96" s="205"/>
      <c r="AO96" s="205"/>
      <c r="AP96" s="205"/>
      <c r="AQ96" s="205"/>
      <c r="AR96" s="205"/>
      <c r="AS96" s="259"/>
      <c r="AT96" s="258"/>
      <c r="AU96" s="258"/>
      <c r="AV96" s="258"/>
      <c r="AW96" s="258"/>
      <c r="AX96" s="258"/>
      <c r="AY96" s="268"/>
      <c r="AZ96" s="267"/>
      <c r="BA96" s="267"/>
      <c r="BB96" s="267"/>
      <c r="BC96" s="267"/>
      <c r="BD96" s="267"/>
      <c r="BE96" s="204"/>
      <c r="BF96" s="205"/>
      <c r="BG96" s="205"/>
      <c r="BH96" s="205"/>
      <c r="BI96" s="205"/>
      <c r="BJ96" s="205"/>
      <c r="BK96" s="241"/>
      <c r="BL96" s="240"/>
      <c r="BM96" s="240"/>
      <c r="BN96" s="240"/>
      <c r="BO96" s="240"/>
      <c r="BP96" s="240"/>
      <c r="BQ96" s="223"/>
      <c r="BR96" s="222"/>
      <c r="BS96" s="222"/>
      <c r="BT96" s="222"/>
      <c r="BU96" s="222"/>
      <c r="BV96" s="222"/>
      <c r="BW96" s="268"/>
      <c r="BX96" s="267"/>
      <c r="BY96" s="267"/>
      <c r="BZ96" s="267"/>
      <c r="CA96" s="267"/>
      <c r="CB96" s="267"/>
      <c r="CC96" s="241"/>
      <c r="CD96" s="214"/>
      <c r="CE96" s="240"/>
      <c r="CF96" s="240"/>
      <c r="CG96" s="240"/>
      <c r="CH96" s="5"/>
      <c r="CI96" s="5">
        <f t="shared" si="60"/>
        <v>0</v>
      </c>
    </row>
    <row r="97" spans="1:87" hidden="1" x14ac:dyDescent="0.2">
      <c r="A97" s="22"/>
      <c r="B97" s="22"/>
      <c r="C97" s="29"/>
      <c r="D97" s="31"/>
      <c r="E97" s="22"/>
      <c r="F97" s="23"/>
      <c r="G97" s="25"/>
      <c r="H97" s="32"/>
      <c r="I97" s="76"/>
      <c r="J97" s="204"/>
      <c r="K97" s="204"/>
      <c r="L97" s="205"/>
      <c r="M97" s="205"/>
      <c r="N97" s="205"/>
      <c r="O97" s="214"/>
      <c r="P97" s="214"/>
      <c r="Q97" s="213"/>
      <c r="R97" s="213"/>
      <c r="S97" s="213"/>
      <c r="T97" s="213"/>
      <c r="U97" s="223"/>
      <c r="V97" s="222"/>
      <c r="W97" s="222"/>
      <c r="X97" s="222"/>
      <c r="Y97" s="222"/>
      <c r="Z97" s="222"/>
      <c r="AA97" s="232"/>
      <c r="AB97" s="231"/>
      <c r="AC97" s="231"/>
      <c r="AD97" s="231"/>
      <c r="AE97" s="231"/>
      <c r="AF97" s="231"/>
      <c r="AG97" s="250"/>
      <c r="AH97" s="249"/>
      <c r="AI97" s="249"/>
      <c r="AJ97" s="249"/>
      <c r="AK97" s="249"/>
      <c r="AL97" s="249"/>
      <c r="AM97" s="204"/>
      <c r="AN97" s="205"/>
      <c r="AO97" s="205"/>
      <c r="AP97" s="205"/>
      <c r="AQ97" s="205"/>
      <c r="AR97" s="205"/>
      <c r="AS97" s="259"/>
      <c r="AT97" s="258"/>
      <c r="AU97" s="258"/>
      <c r="AV97" s="258"/>
      <c r="AW97" s="258"/>
      <c r="AX97" s="258"/>
      <c r="AY97" s="268"/>
      <c r="AZ97" s="267"/>
      <c r="BA97" s="267"/>
      <c r="BB97" s="267"/>
      <c r="BC97" s="267"/>
      <c r="BD97" s="267"/>
      <c r="BE97" s="204"/>
      <c r="BF97" s="205"/>
      <c r="BG97" s="205"/>
      <c r="BH97" s="205"/>
      <c r="BI97" s="205"/>
      <c r="BJ97" s="205"/>
      <c r="BK97" s="241"/>
      <c r="BL97" s="240"/>
      <c r="BM97" s="240"/>
      <c r="BN97" s="240"/>
      <c r="BO97" s="240"/>
      <c r="BP97" s="240"/>
      <c r="BQ97" s="223"/>
      <c r="BR97" s="222"/>
      <c r="BS97" s="222"/>
      <c r="BT97" s="222"/>
      <c r="BU97" s="222"/>
      <c r="BV97" s="222"/>
      <c r="BW97" s="268"/>
      <c r="BX97" s="267"/>
      <c r="BY97" s="267"/>
      <c r="BZ97" s="267"/>
      <c r="CA97" s="267"/>
      <c r="CB97" s="267"/>
      <c r="CC97" s="241"/>
      <c r="CD97" s="214"/>
      <c r="CE97" s="240"/>
      <c r="CF97" s="240"/>
      <c r="CG97" s="240"/>
      <c r="CH97" s="5"/>
      <c r="CI97" s="5">
        <f t="shared" si="60"/>
        <v>0</v>
      </c>
    </row>
    <row r="98" spans="1:87" hidden="1" x14ac:dyDescent="0.2">
      <c r="A98" s="22"/>
      <c r="B98" s="22"/>
      <c r="C98" s="29"/>
      <c r="D98" s="33"/>
      <c r="E98" s="22"/>
      <c r="F98" s="23"/>
      <c r="G98" s="25"/>
      <c r="H98" s="32"/>
      <c r="I98" s="76"/>
      <c r="J98" s="204"/>
      <c r="K98" s="204"/>
      <c r="L98" s="205"/>
      <c r="M98" s="205"/>
      <c r="N98" s="205"/>
      <c r="O98" s="214"/>
      <c r="P98" s="214"/>
      <c r="Q98" s="213"/>
      <c r="R98" s="213"/>
      <c r="S98" s="213"/>
      <c r="T98" s="213"/>
      <c r="U98" s="223"/>
      <c r="V98" s="222"/>
      <c r="W98" s="222"/>
      <c r="X98" s="222"/>
      <c r="Y98" s="222"/>
      <c r="Z98" s="222"/>
      <c r="AA98" s="232"/>
      <c r="AB98" s="231"/>
      <c r="AC98" s="231"/>
      <c r="AD98" s="231"/>
      <c r="AE98" s="231"/>
      <c r="AF98" s="231"/>
      <c r="AG98" s="250"/>
      <c r="AH98" s="249"/>
      <c r="AI98" s="249"/>
      <c r="AJ98" s="249"/>
      <c r="AK98" s="249"/>
      <c r="AL98" s="249"/>
      <c r="AM98" s="204"/>
      <c r="AN98" s="205"/>
      <c r="AO98" s="205"/>
      <c r="AP98" s="205"/>
      <c r="AQ98" s="205"/>
      <c r="AR98" s="205"/>
      <c r="AS98" s="259"/>
      <c r="AT98" s="258"/>
      <c r="AU98" s="258"/>
      <c r="AV98" s="258"/>
      <c r="AW98" s="258"/>
      <c r="AX98" s="258"/>
      <c r="AY98" s="268"/>
      <c r="AZ98" s="267"/>
      <c r="BA98" s="267"/>
      <c r="BB98" s="267"/>
      <c r="BC98" s="267"/>
      <c r="BD98" s="267"/>
      <c r="BE98" s="204"/>
      <c r="BF98" s="205"/>
      <c r="BG98" s="205"/>
      <c r="BH98" s="205"/>
      <c r="BI98" s="205"/>
      <c r="BJ98" s="205"/>
      <c r="BK98" s="241"/>
      <c r="BL98" s="240"/>
      <c r="BM98" s="240"/>
      <c r="BN98" s="240"/>
      <c r="BO98" s="240"/>
      <c r="BP98" s="240"/>
      <c r="BQ98" s="223"/>
      <c r="BR98" s="222"/>
      <c r="BS98" s="222"/>
      <c r="BT98" s="222"/>
      <c r="BU98" s="222"/>
      <c r="BV98" s="222"/>
      <c r="BW98" s="268"/>
      <c r="BX98" s="267"/>
      <c r="BY98" s="267"/>
      <c r="BZ98" s="267"/>
      <c r="CA98" s="267"/>
      <c r="CB98" s="267"/>
      <c r="CC98" s="241"/>
      <c r="CD98" s="214"/>
      <c r="CE98" s="240"/>
      <c r="CF98" s="240"/>
      <c r="CG98" s="240"/>
      <c r="CH98" s="5"/>
      <c r="CI98" s="5">
        <f t="shared" si="60"/>
        <v>0</v>
      </c>
    </row>
    <row r="99" spans="1:87" hidden="1" x14ac:dyDescent="0.2">
      <c r="A99" s="22"/>
      <c r="B99" s="22"/>
      <c r="C99" s="22"/>
      <c r="D99" s="34"/>
      <c r="E99" s="49"/>
      <c r="F99" s="34"/>
      <c r="G99" s="35"/>
      <c r="H99" s="36"/>
      <c r="I99" s="37"/>
      <c r="J99" s="204"/>
      <c r="K99" s="204"/>
      <c r="L99" s="205"/>
      <c r="M99" s="205"/>
      <c r="N99" s="204"/>
      <c r="O99" s="214"/>
      <c r="P99" s="214"/>
      <c r="Q99" s="214"/>
      <c r="R99" s="214"/>
      <c r="S99" s="213"/>
      <c r="T99" s="214"/>
      <c r="U99" s="223"/>
      <c r="V99" s="223"/>
      <c r="W99" s="223"/>
      <c r="X99" s="223"/>
      <c r="Y99" s="222"/>
      <c r="Z99" s="223"/>
      <c r="AA99" s="232"/>
      <c r="AB99" s="232"/>
      <c r="AC99" s="232"/>
      <c r="AD99" s="232"/>
      <c r="AE99" s="231"/>
      <c r="AF99" s="232"/>
      <c r="AG99" s="250"/>
      <c r="AH99" s="250"/>
      <c r="AI99" s="250"/>
      <c r="AJ99" s="250"/>
      <c r="AK99" s="249"/>
      <c r="AL99" s="250"/>
      <c r="AM99" s="204"/>
      <c r="AN99" s="204"/>
      <c r="AO99" s="204"/>
      <c r="AP99" s="204"/>
      <c r="AQ99" s="205"/>
      <c r="AR99" s="204"/>
      <c r="AS99" s="259"/>
      <c r="AT99" s="259"/>
      <c r="AU99" s="259"/>
      <c r="AV99" s="259"/>
      <c r="AW99" s="258"/>
      <c r="AX99" s="259"/>
      <c r="AY99" s="268"/>
      <c r="AZ99" s="268"/>
      <c r="BA99" s="268"/>
      <c r="BB99" s="268"/>
      <c r="BC99" s="267"/>
      <c r="BD99" s="268"/>
      <c r="BE99" s="204"/>
      <c r="BF99" s="204"/>
      <c r="BG99" s="204"/>
      <c r="BH99" s="204"/>
      <c r="BI99" s="205"/>
      <c r="BJ99" s="204"/>
      <c r="BK99" s="241"/>
      <c r="BL99" s="241"/>
      <c r="BM99" s="241"/>
      <c r="BN99" s="241"/>
      <c r="BO99" s="240"/>
      <c r="BP99" s="241"/>
      <c r="BQ99" s="223"/>
      <c r="BR99" s="223"/>
      <c r="BS99" s="223"/>
      <c r="BT99" s="223"/>
      <c r="BU99" s="222"/>
      <c r="BV99" s="223"/>
      <c r="BW99" s="268"/>
      <c r="BX99" s="268"/>
      <c r="BY99" s="268"/>
      <c r="BZ99" s="268"/>
      <c r="CA99" s="267"/>
      <c r="CB99" s="268"/>
      <c r="CC99" s="241"/>
      <c r="CD99" s="214"/>
      <c r="CE99" s="241"/>
      <c r="CF99" s="240"/>
      <c r="CG99" s="241"/>
      <c r="CH99" s="5"/>
      <c r="CI99" s="5">
        <f t="shared" si="60"/>
        <v>0</v>
      </c>
    </row>
    <row r="100" spans="1:87" hidden="1" x14ac:dyDescent="0.2">
      <c r="A100" s="22"/>
      <c r="B100" s="22"/>
      <c r="C100" s="22"/>
      <c r="D100" s="34"/>
      <c r="E100" s="22"/>
      <c r="F100" s="34"/>
      <c r="G100" s="35"/>
      <c r="H100" s="36"/>
      <c r="I100" s="37"/>
      <c r="J100" s="204"/>
      <c r="K100" s="204"/>
      <c r="L100" s="205"/>
      <c r="M100" s="205"/>
      <c r="N100" s="204"/>
      <c r="O100" s="214"/>
      <c r="P100" s="214"/>
      <c r="Q100" s="214"/>
      <c r="R100" s="214"/>
      <c r="S100" s="213"/>
      <c r="T100" s="214"/>
      <c r="U100" s="223"/>
      <c r="V100" s="223"/>
      <c r="W100" s="223"/>
      <c r="X100" s="223"/>
      <c r="Y100" s="222"/>
      <c r="Z100" s="223"/>
      <c r="AA100" s="232"/>
      <c r="AB100" s="232"/>
      <c r="AC100" s="232"/>
      <c r="AD100" s="232"/>
      <c r="AE100" s="231"/>
      <c r="AF100" s="232"/>
      <c r="AG100" s="250"/>
      <c r="AH100" s="250"/>
      <c r="AI100" s="250"/>
      <c r="AJ100" s="250"/>
      <c r="AK100" s="249"/>
      <c r="AL100" s="250"/>
      <c r="AM100" s="204"/>
      <c r="AN100" s="204"/>
      <c r="AO100" s="204"/>
      <c r="AP100" s="204"/>
      <c r="AQ100" s="205"/>
      <c r="AR100" s="204"/>
      <c r="AS100" s="259"/>
      <c r="AT100" s="259"/>
      <c r="AU100" s="259"/>
      <c r="AV100" s="259"/>
      <c r="AW100" s="258"/>
      <c r="AX100" s="259"/>
      <c r="AY100" s="268"/>
      <c r="AZ100" s="268"/>
      <c r="BA100" s="268"/>
      <c r="BB100" s="268"/>
      <c r="BC100" s="267"/>
      <c r="BD100" s="268"/>
      <c r="BE100" s="204"/>
      <c r="BF100" s="204"/>
      <c r="BG100" s="204"/>
      <c r="BH100" s="204"/>
      <c r="BI100" s="205"/>
      <c r="BJ100" s="204"/>
      <c r="BK100" s="241"/>
      <c r="BL100" s="241"/>
      <c r="BM100" s="241"/>
      <c r="BN100" s="241"/>
      <c r="BO100" s="240"/>
      <c r="BP100" s="241"/>
      <c r="BQ100" s="223"/>
      <c r="BR100" s="223"/>
      <c r="BS100" s="223"/>
      <c r="BT100" s="223"/>
      <c r="BU100" s="222"/>
      <c r="BV100" s="223"/>
      <c r="BW100" s="268"/>
      <c r="BX100" s="268"/>
      <c r="BY100" s="268"/>
      <c r="BZ100" s="268"/>
      <c r="CA100" s="267"/>
      <c r="CB100" s="268"/>
      <c r="CC100" s="241"/>
      <c r="CD100" s="214"/>
      <c r="CE100" s="241"/>
      <c r="CF100" s="240"/>
      <c r="CG100" s="241"/>
      <c r="CH100" s="5"/>
      <c r="CI100" s="5">
        <f t="shared" si="60"/>
        <v>0</v>
      </c>
    </row>
    <row r="101" spans="1:87" hidden="1" x14ac:dyDescent="0.2">
      <c r="A101" s="22"/>
      <c r="B101" s="22"/>
      <c r="C101" s="22"/>
      <c r="D101" s="34"/>
      <c r="E101" s="22"/>
      <c r="F101" s="34"/>
      <c r="G101" s="48"/>
      <c r="H101" s="36"/>
      <c r="I101" s="37"/>
      <c r="J101" s="204"/>
      <c r="K101" s="204"/>
      <c r="L101" s="205"/>
      <c r="M101" s="205"/>
      <c r="N101" s="204"/>
      <c r="O101" s="214"/>
      <c r="P101" s="214"/>
      <c r="Q101" s="213"/>
      <c r="R101" s="214"/>
      <c r="S101" s="213"/>
      <c r="T101" s="214"/>
      <c r="U101" s="223"/>
      <c r="V101" s="223"/>
      <c r="W101" s="222"/>
      <c r="X101" s="223"/>
      <c r="Y101" s="222"/>
      <c r="Z101" s="223"/>
      <c r="AA101" s="232"/>
      <c r="AB101" s="232"/>
      <c r="AC101" s="231"/>
      <c r="AD101" s="232"/>
      <c r="AE101" s="231"/>
      <c r="AF101" s="232"/>
      <c r="AG101" s="250"/>
      <c r="AH101" s="250"/>
      <c r="AI101" s="249"/>
      <c r="AJ101" s="250"/>
      <c r="AK101" s="249"/>
      <c r="AL101" s="250"/>
      <c r="AM101" s="204"/>
      <c r="AN101" s="204"/>
      <c r="AO101" s="205"/>
      <c r="AP101" s="204"/>
      <c r="AQ101" s="205"/>
      <c r="AR101" s="204"/>
      <c r="AS101" s="259"/>
      <c r="AT101" s="259"/>
      <c r="AU101" s="258"/>
      <c r="AV101" s="259"/>
      <c r="AW101" s="258"/>
      <c r="AX101" s="259"/>
      <c r="AY101" s="268"/>
      <c r="AZ101" s="268"/>
      <c r="BA101" s="267"/>
      <c r="BB101" s="268"/>
      <c r="BC101" s="267"/>
      <c r="BD101" s="268"/>
      <c r="BE101" s="204"/>
      <c r="BF101" s="204"/>
      <c r="BG101" s="205"/>
      <c r="BH101" s="204"/>
      <c r="BI101" s="205"/>
      <c r="BJ101" s="204"/>
      <c r="BK101" s="241"/>
      <c r="BL101" s="241"/>
      <c r="BM101" s="240"/>
      <c r="BN101" s="241"/>
      <c r="BO101" s="240"/>
      <c r="BP101" s="241"/>
      <c r="BQ101" s="223"/>
      <c r="BR101" s="223"/>
      <c r="BS101" s="222"/>
      <c r="BT101" s="223"/>
      <c r="BU101" s="222"/>
      <c r="BV101" s="223"/>
      <c r="BW101" s="268"/>
      <c r="BX101" s="268"/>
      <c r="BY101" s="267"/>
      <c r="BZ101" s="268"/>
      <c r="CA101" s="267"/>
      <c r="CB101" s="268"/>
      <c r="CC101" s="241"/>
      <c r="CD101" s="214"/>
      <c r="CE101" s="240"/>
      <c r="CF101" s="240"/>
      <c r="CG101" s="241"/>
      <c r="CH101" s="5"/>
      <c r="CI101" s="5">
        <f t="shared" si="60"/>
        <v>0</v>
      </c>
    </row>
    <row r="102" spans="1:87" hidden="1" x14ac:dyDescent="0.2">
      <c r="A102" s="22"/>
      <c r="B102" s="22"/>
      <c r="C102" s="22"/>
      <c r="D102" s="34"/>
      <c r="E102" s="22"/>
      <c r="F102" s="34"/>
      <c r="G102" s="48"/>
      <c r="H102" s="36"/>
      <c r="I102" s="37"/>
      <c r="J102" s="204"/>
      <c r="K102" s="204"/>
      <c r="L102" s="205"/>
      <c r="M102" s="205"/>
      <c r="N102" s="204"/>
      <c r="O102" s="214"/>
      <c r="P102" s="214"/>
      <c r="Q102" s="213"/>
      <c r="R102" s="214"/>
      <c r="S102" s="213"/>
      <c r="T102" s="214"/>
      <c r="U102" s="223"/>
      <c r="V102" s="223"/>
      <c r="W102" s="222"/>
      <c r="X102" s="223"/>
      <c r="Y102" s="222"/>
      <c r="Z102" s="223"/>
      <c r="AA102" s="232"/>
      <c r="AB102" s="232"/>
      <c r="AC102" s="231"/>
      <c r="AD102" s="232"/>
      <c r="AE102" s="231"/>
      <c r="AF102" s="232"/>
      <c r="AG102" s="250"/>
      <c r="AH102" s="250"/>
      <c r="AI102" s="249"/>
      <c r="AJ102" s="250"/>
      <c r="AK102" s="249"/>
      <c r="AL102" s="250"/>
      <c r="AM102" s="204"/>
      <c r="AN102" s="204"/>
      <c r="AO102" s="205"/>
      <c r="AP102" s="204"/>
      <c r="AQ102" s="205"/>
      <c r="AR102" s="204"/>
      <c r="AS102" s="259"/>
      <c r="AT102" s="259"/>
      <c r="AU102" s="258"/>
      <c r="AV102" s="259"/>
      <c r="AW102" s="258"/>
      <c r="AX102" s="259"/>
      <c r="AY102" s="268"/>
      <c r="AZ102" s="268"/>
      <c r="BA102" s="267"/>
      <c r="BB102" s="268"/>
      <c r="BC102" s="267"/>
      <c r="BD102" s="268"/>
      <c r="BE102" s="204"/>
      <c r="BF102" s="204"/>
      <c r="BG102" s="205"/>
      <c r="BH102" s="204"/>
      <c r="BI102" s="205"/>
      <c r="BJ102" s="204"/>
      <c r="BK102" s="241"/>
      <c r="BL102" s="241"/>
      <c r="BM102" s="240"/>
      <c r="BN102" s="241"/>
      <c r="BO102" s="240"/>
      <c r="BP102" s="241"/>
      <c r="BQ102" s="223"/>
      <c r="BR102" s="223"/>
      <c r="BS102" s="222"/>
      <c r="BT102" s="223"/>
      <c r="BU102" s="222"/>
      <c r="BV102" s="223"/>
      <c r="BW102" s="268"/>
      <c r="BX102" s="268"/>
      <c r="BY102" s="267"/>
      <c r="BZ102" s="268"/>
      <c r="CA102" s="267"/>
      <c r="CB102" s="268"/>
      <c r="CC102" s="241"/>
      <c r="CD102" s="214"/>
      <c r="CE102" s="240"/>
      <c r="CF102" s="240"/>
      <c r="CG102" s="241"/>
      <c r="CH102" s="5"/>
      <c r="CI102" s="5">
        <f t="shared" si="60"/>
        <v>0</v>
      </c>
    </row>
    <row r="103" spans="1:87" hidden="1" x14ac:dyDescent="0.2">
      <c r="A103" s="22"/>
      <c r="B103" s="22"/>
      <c r="C103" s="22"/>
      <c r="D103" s="34"/>
      <c r="E103" s="22"/>
      <c r="F103" s="34"/>
      <c r="G103" s="48"/>
      <c r="H103" s="36"/>
      <c r="I103" s="37"/>
      <c r="J103" s="204"/>
      <c r="K103" s="204"/>
      <c r="L103" s="205"/>
      <c r="M103" s="205"/>
      <c r="N103" s="204"/>
      <c r="O103" s="214"/>
      <c r="P103" s="214"/>
      <c r="Q103" s="213"/>
      <c r="R103" s="214"/>
      <c r="S103" s="213"/>
      <c r="T103" s="214"/>
      <c r="U103" s="223"/>
      <c r="V103" s="223"/>
      <c r="W103" s="222"/>
      <c r="X103" s="223"/>
      <c r="Y103" s="222"/>
      <c r="Z103" s="223"/>
      <c r="AA103" s="232"/>
      <c r="AB103" s="232"/>
      <c r="AC103" s="231"/>
      <c r="AD103" s="232"/>
      <c r="AE103" s="231"/>
      <c r="AF103" s="232"/>
      <c r="AG103" s="250"/>
      <c r="AH103" s="250"/>
      <c r="AI103" s="249"/>
      <c r="AJ103" s="250"/>
      <c r="AK103" s="249"/>
      <c r="AL103" s="250"/>
      <c r="AM103" s="204"/>
      <c r="AN103" s="204"/>
      <c r="AO103" s="205"/>
      <c r="AP103" s="204"/>
      <c r="AQ103" s="205"/>
      <c r="AR103" s="204"/>
      <c r="AS103" s="259"/>
      <c r="AT103" s="259"/>
      <c r="AU103" s="258"/>
      <c r="AV103" s="259"/>
      <c r="AW103" s="258"/>
      <c r="AX103" s="259"/>
      <c r="AY103" s="268"/>
      <c r="AZ103" s="268"/>
      <c r="BA103" s="267"/>
      <c r="BB103" s="268"/>
      <c r="BC103" s="267"/>
      <c r="BD103" s="268"/>
      <c r="BE103" s="204"/>
      <c r="BF103" s="204"/>
      <c r="BG103" s="205"/>
      <c r="BH103" s="204"/>
      <c r="BI103" s="205"/>
      <c r="BJ103" s="204"/>
      <c r="BK103" s="241"/>
      <c r="BL103" s="241"/>
      <c r="BM103" s="240"/>
      <c r="BN103" s="241"/>
      <c r="BO103" s="240"/>
      <c r="BP103" s="241"/>
      <c r="BQ103" s="223"/>
      <c r="BR103" s="223"/>
      <c r="BS103" s="222"/>
      <c r="BT103" s="223"/>
      <c r="BU103" s="222"/>
      <c r="BV103" s="223"/>
      <c r="BW103" s="268"/>
      <c r="BX103" s="268"/>
      <c r="BY103" s="267"/>
      <c r="BZ103" s="268"/>
      <c r="CA103" s="267"/>
      <c r="CB103" s="268"/>
      <c r="CC103" s="241"/>
      <c r="CD103" s="214"/>
      <c r="CE103" s="240"/>
      <c r="CF103" s="240"/>
      <c r="CG103" s="241"/>
      <c r="CH103" s="5"/>
      <c r="CI103" s="5">
        <f t="shared" si="60"/>
        <v>0</v>
      </c>
    </row>
    <row r="104" spans="1:87" hidden="1" x14ac:dyDescent="0.2">
      <c r="A104" s="22"/>
      <c r="B104" s="22"/>
      <c r="C104" s="22"/>
      <c r="D104" s="34"/>
      <c r="E104" s="22"/>
      <c r="F104" s="34"/>
      <c r="G104" s="35"/>
      <c r="H104" s="36"/>
      <c r="I104" s="27"/>
      <c r="J104" s="204"/>
      <c r="K104" s="204"/>
      <c r="L104" s="205"/>
      <c r="M104" s="205"/>
      <c r="N104" s="204"/>
      <c r="O104" s="214"/>
      <c r="P104" s="214"/>
      <c r="Q104" s="213"/>
      <c r="R104" s="214"/>
      <c r="S104" s="213"/>
      <c r="T104" s="214"/>
      <c r="U104" s="223"/>
      <c r="V104" s="223"/>
      <c r="W104" s="222"/>
      <c r="X104" s="223"/>
      <c r="Y104" s="222"/>
      <c r="Z104" s="223"/>
      <c r="AA104" s="232"/>
      <c r="AB104" s="232"/>
      <c r="AC104" s="231"/>
      <c r="AD104" s="232"/>
      <c r="AE104" s="231"/>
      <c r="AF104" s="232"/>
      <c r="AG104" s="250"/>
      <c r="AH104" s="250"/>
      <c r="AI104" s="249"/>
      <c r="AJ104" s="250"/>
      <c r="AK104" s="249"/>
      <c r="AL104" s="250"/>
      <c r="AM104" s="204"/>
      <c r="AN104" s="204"/>
      <c r="AO104" s="205"/>
      <c r="AP104" s="204"/>
      <c r="AQ104" s="205"/>
      <c r="AR104" s="204"/>
      <c r="AS104" s="259"/>
      <c r="AT104" s="259"/>
      <c r="AU104" s="258"/>
      <c r="AV104" s="259"/>
      <c r="AW104" s="258"/>
      <c r="AX104" s="259"/>
      <c r="AY104" s="268"/>
      <c r="AZ104" s="268"/>
      <c r="BA104" s="267"/>
      <c r="BB104" s="268"/>
      <c r="BC104" s="267"/>
      <c r="BD104" s="268"/>
      <c r="BE104" s="204"/>
      <c r="BF104" s="204"/>
      <c r="BG104" s="205"/>
      <c r="BH104" s="204"/>
      <c r="BI104" s="205"/>
      <c r="BJ104" s="204"/>
      <c r="BK104" s="241"/>
      <c r="BL104" s="241"/>
      <c r="BM104" s="240"/>
      <c r="BN104" s="241"/>
      <c r="BO104" s="240"/>
      <c r="BP104" s="241"/>
      <c r="BQ104" s="223"/>
      <c r="BR104" s="223"/>
      <c r="BS104" s="222"/>
      <c r="BT104" s="223"/>
      <c r="BU104" s="222"/>
      <c r="BV104" s="223"/>
      <c r="BW104" s="268"/>
      <c r="BX104" s="268"/>
      <c r="BY104" s="267"/>
      <c r="BZ104" s="268"/>
      <c r="CA104" s="267"/>
      <c r="CB104" s="268"/>
      <c r="CC104" s="241"/>
      <c r="CD104" s="214"/>
      <c r="CE104" s="240"/>
      <c r="CF104" s="240"/>
      <c r="CG104" s="241"/>
      <c r="CH104" s="5"/>
      <c r="CI104" s="5">
        <f t="shared" si="60"/>
        <v>0</v>
      </c>
    </row>
    <row r="105" spans="1:87" hidden="1" x14ac:dyDescent="0.2">
      <c r="A105" s="22"/>
      <c r="B105" s="22"/>
      <c r="C105" s="22"/>
      <c r="D105" s="34"/>
      <c r="E105" s="22"/>
      <c r="F105" s="34"/>
      <c r="G105" s="35"/>
      <c r="H105" s="36"/>
      <c r="I105" s="27"/>
      <c r="J105" s="204"/>
      <c r="K105" s="204"/>
      <c r="L105" s="205"/>
      <c r="M105" s="205"/>
      <c r="N105" s="204"/>
      <c r="O105" s="214"/>
      <c r="P105" s="214"/>
      <c r="Q105" s="213"/>
      <c r="R105" s="214"/>
      <c r="S105" s="213"/>
      <c r="T105" s="214"/>
      <c r="U105" s="223"/>
      <c r="V105" s="223"/>
      <c r="W105" s="222"/>
      <c r="X105" s="223"/>
      <c r="Y105" s="222"/>
      <c r="Z105" s="223"/>
      <c r="AA105" s="232"/>
      <c r="AB105" s="232"/>
      <c r="AC105" s="231"/>
      <c r="AD105" s="232"/>
      <c r="AE105" s="231"/>
      <c r="AF105" s="232"/>
      <c r="AG105" s="250"/>
      <c r="AH105" s="250"/>
      <c r="AI105" s="249"/>
      <c r="AJ105" s="250"/>
      <c r="AK105" s="249"/>
      <c r="AL105" s="250"/>
      <c r="AM105" s="204"/>
      <c r="AN105" s="204"/>
      <c r="AO105" s="205"/>
      <c r="AP105" s="204"/>
      <c r="AQ105" s="205"/>
      <c r="AR105" s="204"/>
      <c r="AS105" s="259"/>
      <c r="AT105" s="259"/>
      <c r="AU105" s="258"/>
      <c r="AV105" s="259"/>
      <c r="AW105" s="258"/>
      <c r="AX105" s="259"/>
      <c r="AY105" s="268"/>
      <c r="AZ105" s="268"/>
      <c r="BA105" s="267"/>
      <c r="BB105" s="268"/>
      <c r="BC105" s="267"/>
      <c r="BD105" s="268"/>
      <c r="BE105" s="204"/>
      <c r="BF105" s="204"/>
      <c r="BG105" s="205"/>
      <c r="BH105" s="204"/>
      <c r="BI105" s="205"/>
      <c r="BJ105" s="204"/>
      <c r="BK105" s="241"/>
      <c r="BL105" s="241"/>
      <c r="BM105" s="240"/>
      <c r="BN105" s="241"/>
      <c r="BO105" s="240"/>
      <c r="BP105" s="241"/>
      <c r="BQ105" s="223"/>
      <c r="BR105" s="223"/>
      <c r="BS105" s="222"/>
      <c r="BT105" s="223"/>
      <c r="BU105" s="222"/>
      <c r="BV105" s="223"/>
      <c r="BW105" s="268"/>
      <c r="BX105" s="268"/>
      <c r="BY105" s="267"/>
      <c r="BZ105" s="268"/>
      <c r="CA105" s="267"/>
      <c r="CB105" s="268"/>
      <c r="CC105" s="241"/>
      <c r="CD105" s="214"/>
      <c r="CE105" s="240"/>
      <c r="CF105" s="240"/>
      <c r="CG105" s="241"/>
      <c r="CH105" s="5"/>
      <c r="CI105" s="5">
        <f t="shared" si="60"/>
        <v>0</v>
      </c>
    </row>
    <row r="106" spans="1:87" hidden="1" x14ac:dyDescent="0.2">
      <c r="A106" s="22"/>
      <c r="B106" s="22"/>
      <c r="C106" s="22"/>
      <c r="D106" s="34"/>
      <c r="E106" s="22"/>
      <c r="F106" s="34"/>
      <c r="G106" s="35"/>
      <c r="H106" s="36"/>
      <c r="I106" s="27"/>
      <c r="J106" s="204"/>
      <c r="K106" s="204"/>
      <c r="L106" s="205"/>
      <c r="M106" s="205"/>
      <c r="N106" s="204"/>
      <c r="O106" s="214"/>
      <c r="P106" s="214"/>
      <c r="Q106" s="213"/>
      <c r="R106" s="214"/>
      <c r="S106" s="213"/>
      <c r="T106" s="214"/>
      <c r="U106" s="223"/>
      <c r="V106" s="223"/>
      <c r="W106" s="222"/>
      <c r="X106" s="223"/>
      <c r="Y106" s="222"/>
      <c r="Z106" s="223"/>
      <c r="AA106" s="232"/>
      <c r="AB106" s="232"/>
      <c r="AC106" s="231"/>
      <c r="AD106" s="232"/>
      <c r="AE106" s="231"/>
      <c r="AF106" s="232"/>
      <c r="AG106" s="250"/>
      <c r="AH106" s="250"/>
      <c r="AI106" s="249"/>
      <c r="AJ106" s="250"/>
      <c r="AK106" s="249"/>
      <c r="AL106" s="250"/>
      <c r="AM106" s="204"/>
      <c r="AN106" s="204"/>
      <c r="AO106" s="205"/>
      <c r="AP106" s="204"/>
      <c r="AQ106" s="205"/>
      <c r="AR106" s="204"/>
      <c r="AS106" s="259"/>
      <c r="AT106" s="259"/>
      <c r="AU106" s="258"/>
      <c r="AV106" s="259"/>
      <c r="AW106" s="258"/>
      <c r="AX106" s="259"/>
      <c r="AY106" s="268"/>
      <c r="AZ106" s="268"/>
      <c r="BA106" s="267"/>
      <c r="BB106" s="268"/>
      <c r="BC106" s="267"/>
      <c r="BD106" s="268"/>
      <c r="BE106" s="204"/>
      <c r="BF106" s="204"/>
      <c r="BG106" s="205"/>
      <c r="BH106" s="204"/>
      <c r="BI106" s="205"/>
      <c r="BJ106" s="204"/>
      <c r="BK106" s="241"/>
      <c r="BL106" s="241"/>
      <c r="BM106" s="240"/>
      <c r="BN106" s="241"/>
      <c r="BO106" s="240"/>
      <c r="BP106" s="241"/>
      <c r="BQ106" s="223"/>
      <c r="BR106" s="223"/>
      <c r="BS106" s="222"/>
      <c r="BT106" s="223"/>
      <c r="BU106" s="222"/>
      <c r="BV106" s="223"/>
      <c r="BW106" s="268"/>
      <c r="BX106" s="268"/>
      <c r="BY106" s="267"/>
      <c r="BZ106" s="268"/>
      <c r="CA106" s="267"/>
      <c r="CB106" s="268"/>
      <c r="CC106" s="241"/>
      <c r="CD106" s="214"/>
      <c r="CE106" s="240"/>
      <c r="CF106" s="240"/>
      <c r="CG106" s="241"/>
      <c r="CH106" s="5"/>
      <c r="CI106" s="5">
        <f t="shared" si="60"/>
        <v>0</v>
      </c>
    </row>
    <row r="107" spans="1:87" hidden="1" x14ac:dyDescent="0.2">
      <c r="A107" s="82"/>
      <c r="B107" s="82"/>
      <c r="C107" s="82"/>
      <c r="D107" s="83"/>
      <c r="E107" s="82"/>
      <c r="F107" s="56"/>
      <c r="G107" s="84"/>
      <c r="H107" s="19"/>
      <c r="I107" s="59"/>
      <c r="J107" s="206"/>
      <c r="K107" s="206"/>
      <c r="L107" s="206"/>
      <c r="M107" s="206"/>
      <c r="N107" s="206"/>
      <c r="O107" s="215"/>
      <c r="P107" s="215"/>
      <c r="Q107" s="215"/>
      <c r="R107" s="215"/>
      <c r="S107" s="215"/>
      <c r="T107" s="215"/>
      <c r="U107" s="224"/>
      <c r="V107" s="224"/>
      <c r="W107" s="224"/>
      <c r="X107" s="224"/>
      <c r="Y107" s="224"/>
      <c r="Z107" s="224"/>
      <c r="AA107" s="233"/>
      <c r="AB107" s="233"/>
      <c r="AC107" s="233"/>
      <c r="AD107" s="233"/>
      <c r="AE107" s="233"/>
      <c r="AF107" s="233"/>
      <c r="AG107" s="251"/>
      <c r="AH107" s="251"/>
      <c r="AI107" s="251"/>
      <c r="AJ107" s="251"/>
      <c r="AK107" s="251"/>
      <c r="AL107" s="251"/>
      <c r="AM107" s="206"/>
      <c r="AN107" s="206"/>
      <c r="AO107" s="206"/>
      <c r="AP107" s="206"/>
      <c r="AQ107" s="206"/>
      <c r="AR107" s="206"/>
      <c r="AS107" s="260"/>
      <c r="AT107" s="260"/>
      <c r="AU107" s="260"/>
      <c r="AV107" s="260"/>
      <c r="AW107" s="260"/>
      <c r="AX107" s="260"/>
      <c r="AY107" s="269"/>
      <c r="AZ107" s="269"/>
      <c r="BA107" s="269"/>
      <c r="BB107" s="269"/>
      <c r="BC107" s="269"/>
      <c r="BD107" s="269"/>
      <c r="BE107" s="206"/>
      <c r="BF107" s="206"/>
      <c r="BG107" s="206"/>
      <c r="BH107" s="206"/>
      <c r="BI107" s="206"/>
      <c r="BJ107" s="206"/>
      <c r="BK107" s="242"/>
      <c r="BL107" s="242"/>
      <c r="BM107" s="242"/>
      <c r="BN107" s="242"/>
      <c r="BO107" s="242"/>
      <c r="BP107" s="242"/>
      <c r="BQ107" s="224"/>
      <c r="BR107" s="224"/>
      <c r="BS107" s="224"/>
      <c r="BT107" s="224"/>
      <c r="BU107" s="224"/>
      <c r="BV107" s="224"/>
      <c r="BW107" s="269"/>
      <c r="BX107" s="269"/>
      <c r="BY107" s="269"/>
      <c r="BZ107" s="269"/>
      <c r="CA107" s="269"/>
      <c r="CB107" s="269"/>
      <c r="CC107" s="242"/>
      <c r="CD107" s="215"/>
      <c r="CE107" s="242"/>
      <c r="CF107" s="242"/>
      <c r="CG107" s="242"/>
      <c r="CH107" s="5"/>
      <c r="CI107" s="5">
        <f t="shared" si="60"/>
        <v>0</v>
      </c>
    </row>
    <row r="108" spans="1:87" hidden="1" x14ac:dyDescent="0.2">
      <c r="A108" s="7"/>
      <c r="B108" s="7"/>
      <c r="C108" s="7"/>
      <c r="D108" s="56"/>
      <c r="E108" s="7"/>
      <c r="F108" s="56"/>
      <c r="G108" s="57"/>
      <c r="H108" s="61"/>
      <c r="I108" s="62"/>
      <c r="J108" s="204"/>
      <c r="K108" s="204"/>
      <c r="L108" s="205"/>
      <c r="M108" s="205"/>
      <c r="N108" s="205"/>
      <c r="O108" s="214"/>
      <c r="P108" s="214"/>
      <c r="Q108" s="213"/>
      <c r="R108" s="213"/>
      <c r="S108" s="213"/>
      <c r="T108" s="213"/>
      <c r="U108" s="223"/>
      <c r="V108" s="222"/>
      <c r="W108" s="222"/>
      <c r="X108" s="222"/>
      <c r="Y108" s="222"/>
      <c r="Z108" s="222"/>
      <c r="AA108" s="232"/>
      <c r="AB108" s="231"/>
      <c r="AC108" s="231"/>
      <c r="AD108" s="231"/>
      <c r="AE108" s="231"/>
      <c r="AF108" s="231"/>
      <c r="AG108" s="250"/>
      <c r="AH108" s="249"/>
      <c r="AI108" s="249"/>
      <c r="AJ108" s="249"/>
      <c r="AK108" s="249"/>
      <c r="AL108" s="249"/>
      <c r="AM108" s="204"/>
      <c r="AN108" s="205"/>
      <c r="AO108" s="205"/>
      <c r="AP108" s="205"/>
      <c r="AQ108" s="205"/>
      <c r="AR108" s="205"/>
      <c r="AS108" s="259"/>
      <c r="AT108" s="258"/>
      <c r="AU108" s="258"/>
      <c r="AV108" s="258"/>
      <c r="AW108" s="258"/>
      <c r="AX108" s="258"/>
      <c r="AY108" s="268"/>
      <c r="AZ108" s="267"/>
      <c r="BA108" s="267"/>
      <c r="BB108" s="267"/>
      <c r="BC108" s="267"/>
      <c r="BD108" s="267"/>
      <c r="BE108" s="204"/>
      <c r="BF108" s="205"/>
      <c r="BG108" s="205"/>
      <c r="BH108" s="205"/>
      <c r="BI108" s="205"/>
      <c r="BJ108" s="205"/>
      <c r="BK108" s="241"/>
      <c r="BL108" s="240"/>
      <c r="BM108" s="240"/>
      <c r="BN108" s="240"/>
      <c r="BO108" s="240"/>
      <c r="BP108" s="240"/>
      <c r="BQ108" s="223"/>
      <c r="BR108" s="222"/>
      <c r="BS108" s="222"/>
      <c r="BT108" s="222"/>
      <c r="BU108" s="222"/>
      <c r="BV108" s="222"/>
      <c r="BW108" s="268"/>
      <c r="BX108" s="267"/>
      <c r="BY108" s="267"/>
      <c r="BZ108" s="267"/>
      <c r="CA108" s="267"/>
      <c r="CB108" s="267"/>
      <c r="CC108" s="241"/>
      <c r="CD108" s="214"/>
      <c r="CE108" s="240"/>
      <c r="CF108" s="240"/>
      <c r="CG108" s="240"/>
      <c r="CH108" s="5"/>
      <c r="CI108" s="5">
        <f t="shared" si="60"/>
        <v>0</v>
      </c>
    </row>
    <row r="109" spans="1:87" hidden="1" x14ac:dyDescent="0.2">
      <c r="A109" s="11"/>
      <c r="B109" s="11"/>
      <c r="C109" s="11"/>
      <c r="D109" s="64"/>
      <c r="E109" s="11"/>
      <c r="F109" s="64"/>
      <c r="G109" s="12"/>
      <c r="H109" s="65"/>
      <c r="I109" s="66"/>
      <c r="J109" s="204"/>
      <c r="K109" s="204"/>
      <c r="L109" s="205"/>
      <c r="M109" s="205"/>
      <c r="N109" s="205"/>
      <c r="O109" s="214"/>
      <c r="P109" s="214"/>
      <c r="Q109" s="213"/>
      <c r="R109" s="213"/>
      <c r="S109" s="213"/>
      <c r="T109" s="213"/>
      <c r="U109" s="223"/>
      <c r="V109" s="222"/>
      <c r="W109" s="222"/>
      <c r="X109" s="222"/>
      <c r="Y109" s="222"/>
      <c r="Z109" s="222"/>
      <c r="AA109" s="232"/>
      <c r="AB109" s="231"/>
      <c r="AC109" s="231"/>
      <c r="AD109" s="231"/>
      <c r="AE109" s="231"/>
      <c r="AF109" s="231"/>
      <c r="AG109" s="250"/>
      <c r="AH109" s="249"/>
      <c r="AI109" s="249"/>
      <c r="AJ109" s="249"/>
      <c r="AK109" s="249"/>
      <c r="AL109" s="249"/>
      <c r="AM109" s="204"/>
      <c r="AN109" s="205"/>
      <c r="AO109" s="205"/>
      <c r="AP109" s="205"/>
      <c r="AQ109" s="205"/>
      <c r="AR109" s="205"/>
      <c r="AS109" s="259"/>
      <c r="AT109" s="258"/>
      <c r="AU109" s="258"/>
      <c r="AV109" s="258"/>
      <c r="AW109" s="258"/>
      <c r="AX109" s="258"/>
      <c r="AY109" s="268"/>
      <c r="AZ109" s="267"/>
      <c r="BA109" s="267"/>
      <c r="BB109" s="267"/>
      <c r="BC109" s="267"/>
      <c r="BD109" s="267"/>
      <c r="BE109" s="204"/>
      <c r="BF109" s="205"/>
      <c r="BG109" s="205"/>
      <c r="BH109" s="205"/>
      <c r="BI109" s="205"/>
      <c r="BJ109" s="205"/>
      <c r="BK109" s="241"/>
      <c r="BL109" s="240"/>
      <c r="BM109" s="240"/>
      <c r="BN109" s="240"/>
      <c r="BO109" s="240"/>
      <c r="BP109" s="240"/>
      <c r="BQ109" s="223"/>
      <c r="BR109" s="222"/>
      <c r="BS109" s="222"/>
      <c r="BT109" s="222"/>
      <c r="BU109" s="222"/>
      <c r="BV109" s="222"/>
      <c r="BW109" s="268"/>
      <c r="BX109" s="267"/>
      <c r="BY109" s="267"/>
      <c r="BZ109" s="267"/>
      <c r="CA109" s="267"/>
      <c r="CB109" s="267"/>
      <c r="CC109" s="241"/>
      <c r="CD109" s="214"/>
      <c r="CE109" s="240"/>
      <c r="CF109" s="240"/>
      <c r="CG109" s="240"/>
      <c r="CH109" s="5"/>
      <c r="CI109" s="5">
        <f t="shared" si="60"/>
        <v>0</v>
      </c>
    </row>
    <row r="110" spans="1:87" hidden="1" x14ac:dyDescent="0.2">
      <c r="A110" s="11"/>
      <c r="B110" s="11"/>
      <c r="C110" s="11"/>
      <c r="D110" s="64"/>
      <c r="E110" s="11"/>
      <c r="F110" s="64"/>
      <c r="G110" s="12"/>
      <c r="H110" s="67"/>
      <c r="I110" s="66"/>
      <c r="J110" s="204"/>
      <c r="K110" s="204"/>
      <c r="L110" s="205"/>
      <c r="M110" s="205"/>
      <c r="N110" s="205"/>
      <c r="O110" s="214"/>
      <c r="P110" s="214"/>
      <c r="Q110" s="213"/>
      <c r="R110" s="213"/>
      <c r="S110" s="213"/>
      <c r="T110" s="213"/>
      <c r="U110" s="223"/>
      <c r="V110" s="222"/>
      <c r="W110" s="222"/>
      <c r="X110" s="222"/>
      <c r="Y110" s="222"/>
      <c r="Z110" s="222"/>
      <c r="AA110" s="232"/>
      <c r="AB110" s="231"/>
      <c r="AC110" s="231"/>
      <c r="AD110" s="231"/>
      <c r="AE110" s="231"/>
      <c r="AF110" s="231"/>
      <c r="AG110" s="250"/>
      <c r="AH110" s="249"/>
      <c r="AI110" s="249"/>
      <c r="AJ110" s="249"/>
      <c r="AK110" s="249"/>
      <c r="AL110" s="249"/>
      <c r="AM110" s="204"/>
      <c r="AN110" s="205"/>
      <c r="AO110" s="205"/>
      <c r="AP110" s="205"/>
      <c r="AQ110" s="205"/>
      <c r="AR110" s="205"/>
      <c r="AS110" s="259"/>
      <c r="AT110" s="258"/>
      <c r="AU110" s="258"/>
      <c r="AV110" s="258"/>
      <c r="AW110" s="258"/>
      <c r="AX110" s="258"/>
      <c r="AY110" s="268"/>
      <c r="AZ110" s="267"/>
      <c r="BA110" s="267"/>
      <c r="BB110" s="267"/>
      <c r="BC110" s="267"/>
      <c r="BD110" s="267"/>
      <c r="BE110" s="204"/>
      <c r="BF110" s="205"/>
      <c r="BG110" s="205"/>
      <c r="BH110" s="205"/>
      <c r="BI110" s="205"/>
      <c r="BJ110" s="205"/>
      <c r="BK110" s="241"/>
      <c r="BL110" s="240"/>
      <c r="BM110" s="240"/>
      <c r="BN110" s="240"/>
      <c r="BO110" s="240"/>
      <c r="BP110" s="240"/>
      <c r="BQ110" s="223"/>
      <c r="BR110" s="222"/>
      <c r="BS110" s="222"/>
      <c r="BT110" s="222"/>
      <c r="BU110" s="222"/>
      <c r="BV110" s="222"/>
      <c r="BW110" s="268"/>
      <c r="BX110" s="267"/>
      <c r="BY110" s="267"/>
      <c r="BZ110" s="267"/>
      <c r="CA110" s="267"/>
      <c r="CB110" s="267"/>
      <c r="CC110" s="241"/>
      <c r="CD110" s="214"/>
      <c r="CE110" s="240"/>
      <c r="CF110" s="240"/>
      <c r="CG110" s="240"/>
      <c r="CH110" s="5"/>
      <c r="CI110" s="5">
        <f t="shared" si="60"/>
        <v>0</v>
      </c>
    </row>
    <row r="111" spans="1:87" hidden="1" x14ac:dyDescent="0.2">
      <c r="A111" s="11"/>
      <c r="B111" s="11"/>
      <c r="C111" s="11"/>
      <c r="D111" s="64"/>
      <c r="E111" s="11"/>
      <c r="F111" s="64"/>
      <c r="G111" s="12"/>
      <c r="H111" s="69"/>
      <c r="I111" s="66"/>
      <c r="J111" s="204"/>
      <c r="K111" s="204"/>
      <c r="L111" s="205"/>
      <c r="M111" s="205"/>
      <c r="N111" s="205"/>
      <c r="O111" s="214"/>
      <c r="P111" s="214"/>
      <c r="Q111" s="213"/>
      <c r="R111" s="213"/>
      <c r="S111" s="213"/>
      <c r="T111" s="213"/>
      <c r="U111" s="223"/>
      <c r="V111" s="222"/>
      <c r="W111" s="222"/>
      <c r="X111" s="222"/>
      <c r="Y111" s="222"/>
      <c r="Z111" s="222"/>
      <c r="AA111" s="232"/>
      <c r="AB111" s="231"/>
      <c r="AC111" s="231"/>
      <c r="AD111" s="231"/>
      <c r="AE111" s="231"/>
      <c r="AF111" s="231"/>
      <c r="AG111" s="250"/>
      <c r="AH111" s="249"/>
      <c r="AI111" s="249"/>
      <c r="AJ111" s="249"/>
      <c r="AK111" s="249"/>
      <c r="AL111" s="249"/>
      <c r="AM111" s="204"/>
      <c r="AN111" s="205"/>
      <c r="AO111" s="205"/>
      <c r="AP111" s="205"/>
      <c r="AQ111" s="205"/>
      <c r="AR111" s="205"/>
      <c r="AS111" s="259"/>
      <c r="AT111" s="258"/>
      <c r="AU111" s="258"/>
      <c r="AV111" s="258"/>
      <c r="AW111" s="258"/>
      <c r="AX111" s="258"/>
      <c r="AY111" s="268"/>
      <c r="AZ111" s="267"/>
      <c r="BA111" s="267"/>
      <c r="BB111" s="267"/>
      <c r="BC111" s="267"/>
      <c r="BD111" s="267"/>
      <c r="BE111" s="204"/>
      <c r="BF111" s="205"/>
      <c r="BG111" s="205"/>
      <c r="BH111" s="205"/>
      <c r="BI111" s="205"/>
      <c r="BJ111" s="205"/>
      <c r="BK111" s="241"/>
      <c r="BL111" s="240"/>
      <c r="BM111" s="240"/>
      <c r="BN111" s="240"/>
      <c r="BO111" s="240"/>
      <c r="BP111" s="240"/>
      <c r="BQ111" s="223"/>
      <c r="BR111" s="222"/>
      <c r="BS111" s="222"/>
      <c r="BT111" s="222"/>
      <c r="BU111" s="222"/>
      <c r="BV111" s="222"/>
      <c r="BW111" s="268"/>
      <c r="BX111" s="267"/>
      <c r="BY111" s="267"/>
      <c r="BZ111" s="267"/>
      <c r="CA111" s="267"/>
      <c r="CB111" s="267"/>
      <c r="CC111" s="241"/>
      <c r="CD111" s="214"/>
      <c r="CE111" s="240"/>
      <c r="CF111" s="240"/>
      <c r="CG111" s="240"/>
      <c r="CH111" s="5"/>
      <c r="CI111" s="5">
        <f t="shared" si="60"/>
        <v>0</v>
      </c>
    </row>
    <row r="112" spans="1:87" hidden="1" x14ac:dyDescent="0.2">
      <c r="A112" s="11"/>
      <c r="B112" s="11"/>
      <c r="C112" s="11"/>
      <c r="D112" s="64"/>
      <c r="E112" s="11"/>
      <c r="F112" s="64"/>
      <c r="G112" s="70"/>
      <c r="H112" s="69"/>
      <c r="I112" s="66"/>
      <c r="J112" s="204"/>
      <c r="K112" s="204"/>
      <c r="L112" s="205"/>
      <c r="M112" s="205"/>
      <c r="N112" s="205"/>
      <c r="O112" s="214"/>
      <c r="P112" s="214"/>
      <c r="Q112" s="213"/>
      <c r="R112" s="213"/>
      <c r="S112" s="213"/>
      <c r="T112" s="213"/>
      <c r="U112" s="223"/>
      <c r="V112" s="222"/>
      <c r="W112" s="222"/>
      <c r="X112" s="222"/>
      <c r="Y112" s="222"/>
      <c r="Z112" s="222"/>
      <c r="AA112" s="232"/>
      <c r="AB112" s="231"/>
      <c r="AC112" s="231"/>
      <c r="AD112" s="231"/>
      <c r="AE112" s="231"/>
      <c r="AF112" s="231"/>
      <c r="AG112" s="250"/>
      <c r="AH112" s="249"/>
      <c r="AI112" s="249"/>
      <c r="AJ112" s="249"/>
      <c r="AK112" s="249"/>
      <c r="AL112" s="249"/>
      <c r="AM112" s="204"/>
      <c r="AN112" s="205"/>
      <c r="AO112" s="205"/>
      <c r="AP112" s="205"/>
      <c r="AQ112" s="205"/>
      <c r="AR112" s="205"/>
      <c r="AS112" s="259"/>
      <c r="AT112" s="258"/>
      <c r="AU112" s="258"/>
      <c r="AV112" s="258"/>
      <c r="AW112" s="258"/>
      <c r="AX112" s="258"/>
      <c r="AY112" s="268"/>
      <c r="AZ112" s="267"/>
      <c r="BA112" s="267"/>
      <c r="BB112" s="267"/>
      <c r="BC112" s="267"/>
      <c r="BD112" s="267"/>
      <c r="BE112" s="204"/>
      <c r="BF112" s="205"/>
      <c r="BG112" s="205"/>
      <c r="BH112" s="205"/>
      <c r="BI112" s="205"/>
      <c r="BJ112" s="205"/>
      <c r="BK112" s="241"/>
      <c r="BL112" s="240"/>
      <c r="BM112" s="240"/>
      <c r="BN112" s="240"/>
      <c r="BO112" s="240"/>
      <c r="BP112" s="240"/>
      <c r="BQ112" s="223"/>
      <c r="BR112" s="222"/>
      <c r="BS112" s="222"/>
      <c r="BT112" s="222"/>
      <c r="BU112" s="222"/>
      <c r="BV112" s="222"/>
      <c r="BW112" s="268"/>
      <c r="BX112" s="267"/>
      <c r="BY112" s="267"/>
      <c r="BZ112" s="267"/>
      <c r="CA112" s="267"/>
      <c r="CB112" s="267"/>
      <c r="CC112" s="241"/>
      <c r="CD112" s="214"/>
      <c r="CE112" s="240"/>
      <c r="CF112" s="240"/>
      <c r="CG112" s="240"/>
      <c r="CH112" s="5"/>
      <c r="CI112" s="5">
        <f t="shared" si="60"/>
        <v>0</v>
      </c>
    </row>
    <row r="113" spans="1:87" hidden="1" x14ac:dyDescent="0.2">
      <c r="A113" s="11"/>
      <c r="B113" s="11"/>
      <c r="C113" s="11"/>
      <c r="D113" s="64"/>
      <c r="E113" s="11"/>
      <c r="F113" s="64"/>
      <c r="G113" s="12"/>
      <c r="H113" s="65"/>
      <c r="I113" s="66"/>
      <c r="J113" s="204"/>
      <c r="K113" s="204"/>
      <c r="L113" s="205"/>
      <c r="M113" s="205"/>
      <c r="N113" s="205"/>
      <c r="O113" s="214"/>
      <c r="P113" s="214"/>
      <c r="Q113" s="213"/>
      <c r="R113" s="213"/>
      <c r="S113" s="213"/>
      <c r="T113" s="213"/>
      <c r="U113" s="223"/>
      <c r="V113" s="222"/>
      <c r="W113" s="222"/>
      <c r="X113" s="222"/>
      <c r="Y113" s="222"/>
      <c r="Z113" s="222"/>
      <c r="AA113" s="232"/>
      <c r="AB113" s="231"/>
      <c r="AC113" s="231"/>
      <c r="AD113" s="231"/>
      <c r="AE113" s="231"/>
      <c r="AF113" s="231"/>
      <c r="AG113" s="250"/>
      <c r="AH113" s="249"/>
      <c r="AI113" s="249"/>
      <c r="AJ113" s="249"/>
      <c r="AK113" s="249"/>
      <c r="AL113" s="249"/>
      <c r="AM113" s="204"/>
      <c r="AN113" s="205"/>
      <c r="AO113" s="205"/>
      <c r="AP113" s="205"/>
      <c r="AQ113" s="205"/>
      <c r="AR113" s="205"/>
      <c r="AS113" s="259"/>
      <c r="AT113" s="258"/>
      <c r="AU113" s="258"/>
      <c r="AV113" s="258"/>
      <c r="AW113" s="258"/>
      <c r="AX113" s="258"/>
      <c r="AY113" s="268"/>
      <c r="AZ113" s="267"/>
      <c r="BA113" s="267"/>
      <c r="BB113" s="267"/>
      <c r="BC113" s="267"/>
      <c r="BD113" s="267"/>
      <c r="BE113" s="204"/>
      <c r="BF113" s="205"/>
      <c r="BG113" s="205"/>
      <c r="BH113" s="205"/>
      <c r="BI113" s="205"/>
      <c r="BJ113" s="205"/>
      <c r="BK113" s="241"/>
      <c r="BL113" s="240"/>
      <c r="BM113" s="240"/>
      <c r="BN113" s="240"/>
      <c r="BO113" s="240"/>
      <c r="BP113" s="240"/>
      <c r="BQ113" s="223"/>
      <c r="BR113" s="222"/>
      <c r="BS113" s="222"/>
      <c r="BT113" s="222"/>
      <c r="BU113" s="222"/>
      <c r="BV113" s="222"/>
      <c r="BW113" s="268"/>
      <c r="BX113" s="267"/>
      <c r="BY113" s="267"/>
      <c r="BZ113" s="267"/>
      <c r="CA113" s="267"/>
      <c r="CB113" s="267"/>
      <c r="CC113" s="241"/>
      <c r="CD113" s="214"/>
      <c r="CE113" s="240"/>
      <c r="CF113" s="240"/>
      <c r="CG113" s="240"/>
      <c r="CH113" s="5"/>
      <c r="CI113" s="5">
        <f t="shared" si="60"/>
        <v>0</v>
      </c>
    </row>
    <row r="114" spans="1:87" hidden="1" x14ac:dyDescent="0.2">
      <c r="A114" s="11"/>
      <c r="B114" s="11"/>
      <c r="C114" s="11"/>
      <c r="D114" s="64"/>
      <c r="E114" s="11"/>
      <c r="F114" s="64"/>
      <c r="G114" s="12"/>
      <c r="H114" s="67"/>
      <c r="I114" s="66"/>
      <c r="J114" s="204"/>
      <c r="K114" s="204"/>
      <c r="L114" s="205"/>
      <c r="M114" s="205"/>
      <c r="N114" s="205"/>
      <c r="O114" s="214"/>
      <c r="P114" s="214"/>
      <c r="Q114" s="213"/>
      <c r="R114" s="213"/>
      <c r="S114" s="213"/>
      <c r="T114" s="213"/>
      <c r="U114" s="223"/>
      <c r="V114" s="222"/>
      <c r="W114" s="222"/>
      <c r="X114" s="222"/>
      <c r="Y114" s="222"/>
      <c r="Z114" s="222"/>
      <c r="AA114" s="232"/>
      <c r="AB114" s="231"/>
      <c r="AC114" s="231"/>
      <c r="AD114" s="231"/>
      <c r="AE114" s="231"/>
      <c r="AF114" s="231"/>
      <c r="AG114" s="250"/>
      <c r="AH114" s="249"/>
      <c r="AI114" s="249"/>
      <c r="AJ114" s="249"/>
      <c r="AK114" s="249"/>
      <c r="AL114" s="249"/>
      <c r="AM114" s="204"/>
      <c r="AN114" s="205"/>
      <c r="AO114" s="205"/>
      <c r="AP114" s="205"/>
      <c r="AQ114" s="205"/>
      <c r="AR114" s="205"/>
      <c r="AS114" s="259"/>
      <c r="AT114" s="258"/>
      <c r="AU114" s="258"/>
      <c r="AV114" s="258"/>
      <c r="AW114" s="258"/>
      <c r="AX114" s="258"/>
      <c r="AY114" s="268"/>
      <c r="AZ114" s="267"/>
      <c r="BA114" s="267"/>
      <c r="BB114" s="267"/>
      <c r="BC114" s="267"/>
      <c r="BD114" s="267"/>
      <c r="BE114" s="204"/>
      <c r="BF114" s="205"/>
      <c r="BG114" s="205"/>
      <c r="BH114" s="205"/>
      <c r="BI114" s="205"/>
      <c r="BJ114" s="205"/>
      <c r="BK114" s="241"/>
      <c r="BL114" s="240"/>
      <c r="BM114" s="240"/>
      <c r="BN114" s="240"/>
      <c r="BO114" s="240"/>
      <c r="BP114" s="240"/>
      <c r="BQ114" s="223"/>
      <c r="BR114" s="222"/>
      <c r="BS114" s="222"/>
      <c r="BT114" s="222"/>
      <c r="BU114" s="222"/>
      <c r="BV114" s="222"/>
      <c r="BW114" s="268"/>
      <c r="BX114" s="267"/>
      <c r="BY114" s="267"/>
      <c r="BZ114" s="267"/>
      <c r="CA114" s="267"/>
      <c r="CB114" s="267"/>
      <c r="CC114" s="241"/>
      <c r="CD114" s="214"/>
      <c r="CE114" s="240"/>
      <c r="CF114" s="240"/>
      <c r="CG114" s="240"/>
      <c r="CH114" s="5"/>
      <c r="CI114" s="5">
        <f t="shared" si="60"/>
        <v>0</v>
      </c>
    </row>
    <row r="115" spans="1:87" hidden="1" x14ac:dyDescent="0.2">
      <c r="A115" s="17"/>
      <c r="B115" s="17"/>
      <c r="C115" s="17"/>
      <c r="D115" s="71"/>
      <c r="E115" s="17"/>
      <c r="F115" s="71"/>
      <c r="G115" s="85"/>
      <c r="H115" s="72"/>
      <c r="I115" s="73"/>
      <c r="J115" s="204"/>
      <c r="K115" s="204"/>
      <c r="L115" s="205"/>
      <c r="M115" s="205"/>
      <c r="N115" s="205"/>
      <c r="O115" s="214"/>
      <c r="P115" s="214"/>
      <c r="Q115" s="213"/>
      <c r="R115" s="213"/>
      <c r="S115" s="213"/>
      <c r="T115" s="213"/>
      <c r="U115" s="223"/>
      <c r="V115" s="222"/>
      <c r="W115" s="222"/>
      <c r="X115" s="222"/>
      <c r="Y115" s="222"/>
      <c r="Z115" s="222"/>
      <c r="AA115" s="232"/>
      <c r="AB115" s="231"/>
      <c r="AC115" s="231"/>
      <c r="AD115" s="231"/>
      <c r="AE115" s="231"/>
      <c r="AF115" s="231"/>
      <c r="AG115" s="250"/>
      <c r="AH115" s="249"/>
      <c r="AI115" s="249"/>
      <c r="AJ115" s="249"/>
      <c r="AK115" s="249"/>
      <c r="AL115" s="249"/>
      <c r="AM115" s="204"/>
      <c r="AN115" s="205"/>
      <c r="AO115" s="205"/>
      <c r="AP115" s="205"/>
      <c r="AQ115" s="205"/>
      <c r="AR115" s="205"/>
      <c r="AS115" s="259"/>
      <c r="AT115" s="258"/>
      <c r="AU115" s="258"/>
      <c r="AV115" s="258"/>
      <c r="AW115" s="258"/>
      <c r="AX115" s="258"/>
      <c r="AY115" s="268"/>
      <c r="AZ115" s="267"/>
      <c r="BA115" s="267"/>
      <c r="BB115" s="267"/>
      <c r="BC115" s="267"/>
      <c r="BD115" s="267"/>
      <c r="BE115" s="204"/>
      <c r="BF115" s="205"/>
      <c r="BG115" s="205"/>
      <c r="BH115" s="205"/>
      <c r="BI115" s="205"/>
      <c r="BJ115" s="205"/>
      <c r="BK115" s="241"/>
      <c r="BL115" s="240"/>
      <c r="BM115" s="240"/>
      <c r="BN115" s="240"/>
      <c r="BO115" s="240"/>
      <c r="BP115" s="240"/>
      <c r="BQ115" s="223"/>
      <c r="BR115" s="222"/>
      <c r="BS115" s="222"/>
      <c r="BT115" s="222"/>
      <c r="BU115" s="222"/>
      <c r="BV115" s="222"/>
      <c r="BW115" s="268"/>
      <c r="BX115" s="267"/>
      <c r="BY115" s="267"/>
      <c r="BZ115" s="267"/>
      <c r="CA115" s="267"/>
      <c r="CB115" s="267"/>
      <c r="CC115" s="241"/>
      <c r="CD115" s="214"/>
      <c r="CE115" s="240"/>
      <c r="CF115" s="240"/>
      <c r="CG115" s="240"/>
      <c r="CH115" s="5"/>
      <c r="CI115" s="5">
        <f t="shared" si="60"/>
        <v>0</v>
      </c>
    </row>
    <row r="116" spans="1:87" hidden="1" x14ac:dyDescent="0.2">
      <c r="A116" s="11"/>
      <c r="B116" s="82"/>
      <c r="C116" s="82"/>
      <c r="D116" s="83"/>
      <c r="E116" s="82"/>
      <c r="F116" s="83"/>
      <c r="G116" s="84"/>
      <c r="H116" s="86"/>
      <c r="I116" s="20"/>
      <c r="J116" s="204"/>
      <c r="K116" s="204"/>
      <c r="L116" s="205"/>
      <c r="M116" s="205"/>
      <c r="N116" s="205"/>
      <c r="O116" s="214"/>
      <c r="P116" s="214"/>
      <c r="Q116" s="213"/>
      <c r="R116" s="213"/>
      <c r="S116" s="213"/>
      <c r="T116" s="213"/>
      <c r="U116" s="223"/>
      <c r="V116" s="222"/>
      <c r="W116" s="222"/>
      <c r="X116" s="222"/>
      <c r="Y116" s="222"/>
      <c r="Z116" s="222"/>
      <c r="AA116" s="232"/>
      <c r="AB116" s="231"/>
      <c r="AC116" s="231"/>
      <c r="AD116" s="231"/>
      <c r="AE116" s="231"/>
      <c r="AF116" s="231"/>
      <c r="AG116" s="250"/>
      <c r="AH116" s="249"/>
      <c r="AI116" s="249"/>
      <c r="AJ116" s="249"/>
      <c r="AK116" s="249"/>
      <c r="AL116" s="249"/>
      <c r="AM116" s="204"/>
      <c r="AN116" s="205"/>
      <c r="AO116" s="205"/>
      <c r="AP116" s="205"/>
      <c r="AQ116" s="205"/>
      <c r="AR116" s="205"/>
      <c r="AS116" s="259"/>
      <c r="AT116" s="258"/>
      <c r="AU116" s="258"/>
      <c r="AV116" s="258"/>
      <c r="AW116" s="258"/>
      <c r="AX116" s="258"/>
      <c r="AY116" s="268"/>
      <c r="AZ116" s="267"/>
      <c r="BA116" s="267"/>
      <c r="BB116" s="267"/>
      <c r="BC116" s="267"/>
      <c r="BD116" s="267"/>
      <c r="BE116" s="204"/>
      <c r="BF116" s="205"/>
      <c r="BG116" s="205"/>
      <c r="BH116" s="205"/>
      <c r="BI116" s="205"/>
      <c r="BJ116" s="205"/>
      <c r="BK116" s="241"/>
      <c r="BL116" s="240"/>
      <c r="BM116" s="240"/>
      <c r="BN116" s="240"/>
      <c r="BO116" s="240"/>
      <c r="BP116" s="240"/>
      <c r="BQ116" s="223"/>
      <c r="BR116" s="222"/>
      <c r="BS116" s="222"/>
      <c r="BT116" s="222"/>
      <c r="BU116" s="222"/>
      <c r="BV116" s="222"/>
      <c r="BW116" s="268"/>
      <c r="BX116" s="267"/>
      <c r="BY116" s="267"/>
      <c r="BZ116" s="267"/>
      <c r="CA116" s="267"/>
      <c r="CB116" s="267"/>
      <c r="CC116" s="241"/>
      <c r="CD116" s="214"/>
      <c r="CE116" s="240"/>
      <c r="CF116" s="240"/>
      <c r="CG116" s="240"/>
      <c r="CH116" s="5"/>
      <c r="CI116" s="5">
        <f t="shared" si="60"/>
        <v>0</v>
      </c>
    </row>
    <row r="117" spans="1:87" hidden="1" x14ac:dyDescent="0.2">
      <c r="A117" s="22"/>
      <c r="B117" s="22"/>
      <c r="C117" s="22"/>
      <c r="D117" s="87"/>
      <c r="E117" s="22"/>
      <c r="F117" s="34"/>
      <c r="G117" s="48"/>
      <c r="H117" s="32"/>
      <c r="I117" s="88"/>
      <c r="J117" s="204"/>
      <c r="K117" s="204"/>
      <c r="L117" s="205"/>
      <c r="M117" s="205"/>
      <c r="N117" s="205"/>
      <c r="O117" s="214"/>
      <c r="P117" s="214"/>
      <c r="Q117" s="213"/>
      <c r="R117" s="213"/>
      <c r="S117" s="213"/>
      <c r="T117" s="213"/>
      <c r="U117" s="223"/>
      <c r="V117" s="222"/>
      <c r="W117" s="222"/>
      <c r="X117" s="222"/>
      <c r="Y117" s="222"/>
      <c r="Z117" s="222"/>
      <c r="AA117" s="232"/>
      <c r="AB117" s="231"/>
      <c r="AC117" s="231"/>
      <c r="AD117" s="231"/>
      <c r="AE117" s="231"/>
      <c r="AF117" s="231"/>
      <c r="AG117" s="250"/>
      <c r="AH117" s="249"/>
      <c r="AI117" s="249"/>
      <c r="AJ117" s="249"/>
      <c r="AK117" s="249"/>
      <c r="AL117" s="249"/>
      <c r="AM117" s="204"/>
      <c r="AN117" s="205"/>
      <c r="AO117" s="205"/>
      <c r="AP117" s="205"/>
      <c r="AQ117" s="205"/>
      <c r="AR117" s="205"/>
      <c r="AS117" s="259"/>
      <c r="AT117" s="258"/>
      <c r="AU117" s="258"/>
      <c r="AV117" s="258"/>
      <c r="AW117" s="258"/>
      <c r="AX117" s="258"/>
      <c r="AY117" s="268"/>
      <c r="AZ117" s="267"/>
      <c r="BA117" s="267"/>
      <c r="BB117" s="267"/>
      <c r="BC117" s="267"/>
      <c r="BD117" s="267"/>
      <c r="BE117" s="204"/>
      <c r="BF117" s="205"/>
      <c r="BG117" s="205"/>
      <c r="BH117" s="205"/>
      <c r="BI117" s="205"/>
      <c r="BJ117" s="205"/>
      <c r="BK117" s="241"/>
      <c r="BL117" s="240"/>
      <c r="BM117" s="240"/>
      <c r="BN117" s="240"/>
      <c r="BO117" s="240"/>
      <c r="BP117" s="240"/>
      <c r="BQ117" s="223"/>
      <c r="BR117" s="222"/>
      <c r="BS117" s="222"/>
      <c r="BT117" s="222"/>
      <c r="BU117" s="222"/>
      <c r="BV117" s="222"/>
      <c r="BW117" s="268"/>
      <c r="BX117" s="267"/>
      <c r="BY117" s="267"/>
      <c r="BZ117" s="267"/>
      <c r="CA117" s="267"/>
      <c r="CB117" s="267"/>
      <c r="CC117" s="241"/>
      <c r="CD117" s="214"/>
      <c r="CE117" s="240"/>
      <c r="CF117" s="240"/>
      <c r="CG117" s="240"/>
      <c r="CH117" s="5"/>
      <c r="CI117" s="5">
        <f t="shared" si="60"/>
        <v>0</v>
      </c>
    </row>
    <row r="118" spans="1:87" hidden="1" x14ac:dyDescent="0.2">
      <c r="A118" s="22"/>
      <c r="B118" s="22"/>
      <c r="C118" s="22"/>
      <c r="D118" s="87"/>
      <c r="E118" s="22"/>
      <c r="F118" s="34"/>
      <c r="G118" s="48"/>
      <c r="H118" s="32"/>
      <c r="I118" s="88"/>
      <c r="J118" s="204"/>
      <c r="K118" s="204"/>
      <c r="L118" s="205"/>
      <c r="M118" s="205"/>
      <c r="N118" s="205"/>
      <c r="O118" s="214"/>
      <c r="P118" s="214"/>
      <c r="Q118" s="213"/>
      <c r="R118" s="213"/>
      <c r="S118" s="213"/>
      <c r="T118" s="213"/>
      <c r="U118" s="223"/>
      <c r="V118" s="222"/>
      <c r="W118" s="222"/>
      <c r="X118" s="222"/>
      <c r="Y118" s="222"/>
      <c r="Z118" s="222"/>
      <c r="AA118" s="232"/>
      <c r="AB118" s="231"/>
      <c r="AC118" s="231"/>
      <c r="AD118" s="231"/>
      <c r="AE118" s="231"/>
      <c r="AF118" s="231"/>
      <c r="AG118" s="250"/>
      <c r="AH118" s="249"/>
      <c r="AI118" s="249"/>
      <c r="AJ118" s="249"/>
      <c r="AK118" s="249"/>
      <c r="AL118" s="249"/>
      <c r="AM118" s="204"/>
      <c r="AN118" s="205"/>
      <c r="AO118" s="205"/>
      <c r="AP118" s="205"/>
      <c r="AQ118" s="205"/>
      <c r="AR118" s="205"/>
      <c r="AS118" s="259"/>
      <c r="AT118" s="258"/>
      <c r="AU118" s="258"/>
      <c r="AV118" s="258"/>
      <c r="AW118" s="258"/>
      <c r="AX118" s="258"/>
      <c r="AY118" s="268"/>
      <c r="AZ118" s="267"/>
      <c r="BA118" s="267"/>
      <c r="BB118" s="267"/>
      <c r="BC118" s="267"/>
      <c r="BD118" s="267"/>
      <c r="BE118" s="204"/>
      <c r="BF118" s="205"/>
      <c r="BG118" s="205"/>
      <c r="BH118" s="205"/>
      <c r="BI118" s="205"/>
      <c r="BJ118" s="205"/>
      <c r="BK118" s="241"/>
      <c r="BL118" s="240"/>
      <c r="BM118" s="240"/>
      <c r="BN118" s="240"/>
      <c r="BO118" s="240"/>
      <c r="BP118" s="240"/>
      <c r="BQ118" s="223"/>
      <c r="BR118" s="222"/>
      <c r="BS118" s="222"/>
      <c r="BT118" s="222"/>
      <c r="BU118" s="222"/>
      <c r="BV118" s="222"/>
      <c r="BW118" s="268"/>
      <c r="BX118" s="267"/>
      <c r="BY118" s="267"/>
      <c r="BZ118" s="267"/>
      <c r="CA118" s="267"/>
      <c r="CB118" s="267"/>
      <c r="CC118" s="241"/>
      <c r="CD118" s="214"/>
      <c r="CE118" s="240"/>
      <c r="CF118" s="240"/>
      <c r="CG118" s="240"/>
      <c r="CH118" s="5"/>
      <c r="CI118" s="5">
        <f t="shared" si="60"/>
        <v>0</v>
      </c>
    </row>
    <row r="119" spans="1:87" hidden="1" x14ac:dyDescent="0.2">
      <c r="A119" s="22"/>
      <c r="B119" s="22"/>
      <c r="C119" s="22"/>
      <c r="D119" s="34"/>
      <c r="E119" s="22"/>
      <c r="F119" s="34"/>
      <c r="G119" s="48"/>
      <c r="H119" s="32"/>
      <c r="I119" s="88"/>
      <c r="J119" s="204"/>
      <c r="K119" s="204"/>
      <c r="L119" s="205"/>
      <c r="M119" s="205"/>
      <c r="N119" s="205"/>
      <c r="O119" s="214"/>
      <c r="P119" s="214"/>
      <c r="Q119" s="213"/>
      <c r="R119" s="213"/>
      <c r="S119" s="213"/>
      <c r="T119" s="213"/>
      <c r="U119" s="223"/>
      <c r="V119" s="222"/>
      <c r="W119" s="222"/>
      <c r="X119" s="222"/>
      <c r="Y119" s="222"/>
      <c r="Z119" s="222"/>
      <c r="AA119" s="232"/>
      <c r="AB119" s="231"/>
      <c r="AC119" s="231"/>
      <c r="AD119" s="231"/>
      <c r="AE119" s="231"/>
      <c r="AF119" s="231"/>
      <c r="AG119" s="250"/>
      <c r="AH119" s="249"/>
      <c r="AI119" s="249"/>
      <c r="AJ119" s="249"/>
      <c r="AK119" s="249"/>
      <c r="AL119" s="249"/>
      <c r="AM119" s="204"/>
      <c r="AN119" s="205"/>
      <c r="AO119" s="205"/>
      <c r="AP119" s="205"/>
      <c r="AQ119" s="205"/>
      <c r="AR119" s="205"/>
      <c r="AS119" s="259"/>
      <c r="AT119" s="258"/>
      <c r="AU119" s="258"/>
      <c r="AV119" s="258"/>
      <c r="AW119" s="258"/>
      <c r="AX119" s="258"/>
      <c r="AY119" s="268"/>
      <c r="AZ119" s="267"/>
      <c r="BA119" s="267"/>
      <c r="BB119" s="267"/>
      <c r="BC119" s="267"/>
      <c r="BD119" s="267"/>
      <c r="BE119" s="204"/>
      <c r="BF119" s="205"/>
      <c r="BG119" s="205"/>
      <c r="BH119" s="205"/>
      <c r="BI119" s="205"/>
      <c r="BJ119" s="205"/>
      <c r="BK119" s="241"/>
      <c r="BL119" s="240"/>
      <c r="BM119" s="240"/>
      <c r="BN119" s="240"/>
      <c r="BO119" s="240"/>
      <c r="BP119" s="240"/>
      <c r="BQ119" s="223"/>
      <c r="BR119" s="222"/>
      <c r="BS119" s="222"/>
      <c r="BT119" s="222"/>
      <c r="BU119" s="222"/>
      <c r="BV119" s="222"/>
      <c r="BW119" s="268"/>
      <c r="BX119" s="267"/>
      <c r="BY119" s="267"/>
      <c r="BZ119" s="267"/>
      <c r="CA119" s="267"/>
      <c r="CB119" s="267"/>
      <c r="CC119" s="241"/>
      <c r="CD119" s="214"/>
      <c r="CE119" s="240"/>
      <c r="CF119" s="240"/>
      <c r="CG119" s="240"/>
      <c r="CH119" s="5"/>
      <c r="CI119" s="5">
        <f t="shared" si="60"/>
        <v>0</v>
      </c>
    </row>
    <row r="120" spans="1:87" hidden="1" x14ac:dyDescent="0.2">
      <c r="A120" s="22"/>
      <c r="B120" s="22"/>
      <c r="C120" s="22"/>
      <c r="D120" s="31"/>
      <c r="E120" s="22"/>
      <c r="F120" s="34"/>
      <c r="G120" s="25"/>
      <c r="H120" s="32"/>
      <c r="I120" s="76"/>
      <c r="J120" s="204"/>
      <c r="K120" s="204"/>
      <c r="L120" s="205"/>
      <c r="M120" s="205"/>
      <c r="N120" s="205"/>
      <c r="O120" s="214"/>
      <c r="P120" s="214"/>
      <c r="Q120" s="213"/>
      <c r="R120" s="213"/>
      <c r="S120" s="213"/>
      <c r="T120" s="213"/>
      <c r="U120" s="223"/>
      <c r="V120" s="222"/>
      <c r="W120" s="222"/>
      <c r="X120" s="222"/>
      <c r="Y120" s="222"/>
      <c r="Z120" s="222"/>
      <c r="AA120" s="232"/>
      <c r="AB120" s="231"/>
      <c r="AC120" s="231"/>
      <c r="AD120" s="231"/>
      <c r="AE120" s="231"/>
      <c r="AF120" s="231"/>
      <c r="AG120" s="250"/>
      <c r="AH120" s="249"/>
      <c r="AI120" s="249"/>
      <c r="AJ120" s="249"/>
      <c r="AK120" s="249"/>
      <c r="AL120" s="249"/>
      <c r="AM120" s="204"/>
      <c r="AN120" s="205"/>
      <c r="AO120" s="205"/>
      <c r="AP120" s="205"/>
      <c r="AQ120" s="205"/>
      <c r="AR120" s="205"/>
      <c r="AS120" s="259"/>
      <c r="AT120" s="258"/>
      <c r="AU120" s="258"/>
      <c r="AV120" s="258"/>
      <c r="AW120" s="258"/>
      <c r="AX120" s="258"/>
      <c r="AY120" s="268"/>
      <c r="AZ120" s="267"/>
      <c r="BA120" s="267"/>
      <c r="BB120" s="267"/>
      <c r="BC120" s="267"/>
      <c r="BD120" s="267"/>
      <c r="BE120" s="204"/>
      <c r="BF120" s="205"/>
      <c r="BG120" s="205"/>
      <c r="BH120" s="205"/>
      <c r="BI120" s="205"/>
      <c r="BJ120" s="205"/>
      <c r="BK120" s="241"/>
      <c r="BL120" s="240"/>
      <c r="BM120" s="240"/>
      <c r="BN120" s="240"/>
      <c r="BO120" s="240"/>
      <c r="BP120" s="240"/>
      <c r="BQ120" s="223"/>
      <c r="BR120" s="222"/>
      <c r="BS120" s="222"/>
      <c r="BT120" s="222"/>
      <c r="BU120" s="222"/>
      <c r="BV120" s="222"/>
      <c r="BW120" s="268"/>
      <c r="BX120" s="267"/>
      <c r="BY120" s="267"/>
      <c r="BZ120" s="267"/>
      <c r="CA120" s="267"/>
      <c r="CB120" s="267"/>
      <c r="CC120" s="241"/>
      <c r="CD120" s="214"/>
      <c r="CE120" s="240"/>
      <c r="CF120" s="240"/>
      <c r="CG120" s="240"/>
      <c r="CH120" s="5"/>
      <c r="CI120" s="5">
        <f t="shared" si="60"/>
        <v>0</v>
      </c>
    </row>
    <row r="121" spans="1:87" hidden="1" x14ac:dyDescent="0.2">
      <c r="A121" s="22"/>
      <c r="B121" s="22"/>
      <c r="C121" s="22"/>
      <c r="D121" s="33"/>
      <c r="E121" s="22"/>
      <c r="F121" s="34"/>
      <c r="G121" s="48"/>
      <c r="H121" s="75"/>
      <c r="I121" s="52"/>
      <c r="J121" s="204"/>
      <c r="K121" s="204"/>
      <c r="L121" s="205"/>
      <c r="M121" s="205"/>
      <c r="N121" s="205"/>
      <c r="O121" s="214"/>
      <c r="P121" s="214"/>
      <c r="Q121" s="213"/>
      <c r="R121" s="213"/>
      <c r="S121" s="213"/>
      <c r="T121" s="213"/>
      <c r="U121" s="223"/>
      <c r="V121" s="222"/>
      <c r="W121" s="222"/>
      <c r="X121" s="222"/>
      <c r="Y121" s="222"/>
      <c r="Z121" s="222"/>
      <c r="AA121" s="232"/>
      <c r="AB121" s="231"/>
      <c r="AC121" s="231"/>
      <c r="AD121" s="231"/>
      <c r="AE121" s="231"/>
      <c r="AF121" s="231"/>
      <c r="AG121" s="250"/>
      <c r="AH121" s="249"/>
      <c r="AI121" s="249"/>
      <c r="AJ121" s="249"/>
      <c r="AK121" s="249"/>
      <c r="AL121" s="249"/>
      <c r="AM121" s="204"/>
      <c r="AN121" s="205"/>
      <c r="AO121" s="205"/>
      <c r="AP121" s="205"/>
      <c r="AQ121" s="205"/>
      <c r="AR121" s="205"/>
      <c r="AS121" s="259"/>
      <c r="AT121" s="258"/>
      <c r="AU121" s="258"/>
      <c r="AV121" s="258"/>
      <c r="AW121" s="258"/>
      <c r="AX121" s="258"/>
      <c r="AY121" s="268"/>
      <c r="AZ121" s="267"/>
      <c r="BA121" s="267"/>
      <c r="BB121" s="267"/>
      <c r="BC121" s="267"/>
      <c r="BD121" s="267"/>
      <c r="BE121" s="204"/>
      <c r="BF121" s="205"/>
      <c r="BG121" s="205"/>
      <c r="BH121" s="205"/>
      <c r="BI121" s="205"/>
      <c r="BJ121" s="205"/>
      <c r="BK121" s="241"/>
      <c r="BL121" s="240"/>
      <c r="BM121" s="240"/>
      <c r="BN121" s="240"/>
      <c r="BO121" s="240"/>
      <c r="BP121" s="240"/>
      <c r="BQ121" s="223"/>
      <c r="BR121" s="222"/>
      <c r="BS121" s="222"/>
      <c r="BT121" s="222"/>
      <c r="BU121" s="222"/>
      <c r="BV121" s="222"/>
      <c r="BW121" s="268"/>
      <c r="BX121" s="267"/>
      <c r="BY121" s="267"/>
      <c r="BZ121" s="267"/>
      <c r="CA121" s="267"/>
      <c r="CB121" s="267"/>
      <c r="CC121" s="241"/>
      <c r="CD121" s="214"/>
      <c r="CE121" s="240"/>
      <c r="CF121" s="240"/>
      <c r="CG121" s="240"/>
      <c r="CH121" s="5"/>
      <c r="CI121" s="5">
        <f t="shared" si="60"/>
        <v>0</v>
      </c>
    </row>
    <row r="122" spans="1:87" hidden="1" x14ac:dyDescent="0.2">
      <c r="A122" s="22"/>
      <c r="B122" s="22"/>
      <c r="C122" s="22"/>
      <c r="D122" s="34"/>
      <c r="E122" s="22"/>
      <c r="F122" s="34"/>
      <c r="G122" s="48"/>
      <c r="H122" s="36"/>
      <c r="I122" s="37"/>
      <c r="J122" s="204"/>
      <c r="K122" s="204"/>
      <c r="L122" s="205"/>
      <c r="M122" s="205"/>
      <c r="N122" s="204"/>
      <c r="O122" s="214"/>
      <c r="P122" s="214"/>
      <c r="Q122" s="214"/>
      <c r="R122" s="214"/>
      <c r="S122" s="213"/>
      <c r="T122" s="214"/>
      <c r="U122" s="223"/>
      <c r="V122" s="223"/>
      <c r="W122" s="223"/>
      <c r="X122" s="223"/>
      <c r="Y122" s="222"/>
      <c r="Z122" s="223"/>
      <c r="AA122" s="232"/>
      <c r="AB122" s="232"/>
      <c r="AC122" s="232"/>
      <c r="AD122" s="232"/>
      <c r="AE122" s="231"/>
      <c r="AF122" s="232"/>
      <c r="AG122" s="250"/>
      <c r="AH122" s="250"/>
      <c r="AI122" s="250"/>
      <c r="AJ122" s="250"/>
      <c r="AK122" s="249"/>
      <c r="AL122" s="250"/>
      <c r="AM122" s="204"/>
      <c r="AN122" s="204"/>
      <c r="AO122" s="204"/>
      <c r="AP122" s="204"/>
      <c r="AQ122" s="205"/>
      <c r="AR122" s="204"/>
      <c r="AS122" s="259"/>
      <c r="AT122" s="259"/>
      <c r="AU122" s="259"/>
      <c r="AV122" s="259"/>
      <c r="AW122" s="258"/>
      <c r="AX122" s="259"/>
      <c r="AY122" s="268"/>
      <c r="AZ122" s="268"/>
      <c r="BA122" s="268"/>
      <c r="BB122" s="268"/>
      <c r="BC122" s="267"/>
      <c r="BD122" s="268"/>
      <c r="BE122" s="204"/>
      <c r="BF122" s="204"/>
      <c r="BG122" s="204"/>
      <c r="BH122" s="204"/>
      <c r="BI122" s="205"/>
      <c r="BJ122" s="204"/>
      <c r="BK122" s="241"/>
      <c r="BL122" s="241"/>
      <c r="BM122" s="241"/>
      <c r="BN122" s="241"/>
      <c r="BO122" s="240"/>
      <c r="BP122" s="241"/>
      <c r="BQ122" s="223"/>
      <c r="BR122" s="223"/>
      <c r="BS122" s="223"/>
      <c r="BT122" s="223"/>
      <c r="BU122" s="222"/>
      <c r="BV122" s="223"/>
      <c r="BW122" s="268"/>
      <c r="BX122" s="268"/>
      <c r="BY122" s="268"/>
      <c r="BZ122" s="268"/>
      <c r="CA122" s="267"/>
      <c r="CB122" s="268"/>
      <c r="CC122" s="241"/>
      <c r="CD122" s="214"/>
      <c r="CE122" s="241"/>
      <c r="CF122" s="240"/>
      <c r="CG122" s="241"/>
      <c r="CH122" s="5"/>
      <c r="CI122" s="5">
        <f t="shared" si="60"/>
        <v>0</v>
      </c>
    </row>
    <row r="123" spans="1:87" hidden="1" x14ac:dyDescent="0.2">
      <c r="A123" s="22"/>
      <c r="B123" s="22"/>
      <c r="C123" s="22"/>
      <c r="D123" s="34"/>
      <c r="E123" s="22"/>
      <c r="F123" s="34"/>
      <c r="G123" s="48"/>
      <c r="H123" s="36"/>
      <c r="I123" s="37"/>
      <c r="J123" s="204"/>
      <c r="K123" s="204"/>
      <c r="L123" s="205"/>
      <c r="M123" s="205"/>
      <c r="N123" s="204"/>
      <c r="O123" s="214"/>
      <c r="P123" s="214"/>
      <c r="Q123" s="214"/>
      <c r="R123" s="214"/>
      <c r="S123" s="213"/>
      <c r="T123" s="214"/>
      <c r="U123" s="223"/>
      <c r="V123" s="223"/>
      <c r="W123" s="223"/>
      <c r="X123" s="223"/>
      <c r="Y123" s="222"/>
      <c r="Z123" s="223"/>
      <c r="AA123" s="232"/>
      <c r="AB123" s="232"/>
      <c r="AC123" s="232"/>
      <c r="AD123" s="232"/>
      <c r="AE123" s="231"/>
      <c r="AF123" s="232"/>
      <c r="AG123" s="250"/>
      <c r="AH123" s="250"/>
      <c r="AI123" s="250"/>
      <c r="AJ123" s="250"/>
      <c r="AK123" s="249"/>
      <c r="AL123" s="250"/>
      <c r="AM123" s="204"/>
      <c r="AN123" s="204"/>
      <c r="AO123" s="204"/>
      <c r="AP123" s="204"/>
      <c r="AQ123" s="205"/>
      <c r="AR123" s="204"/>
      <c r="AS123" s="259"/>
      <c r="AT123" s="259"/>
      <c r="AU123" s="259"/>
      <c r="AV123" s="259"/>
      <c r="AW123" s="258"/>
      <c r="AX123" s="259"/>
      <c r="AY123" s="268"/>
      <c r="AZ123" s="268"/>
      <c r="BA123" s="268"/>
      <c r="BB123" s="268"/>
      <c r="BC123" s="267"/>
      <c r="BD123" s="268"/>
      <c r="BE123" s="204"/>
      <c r="BF123" s="204"/>
      <c r="BG123" s="204"/>
      <c r="BH123" s="204"/>
      <c r="BI123" s="205"/>
      <c r="BJ123" s="204"/>
      <c r="BK123" s="241"/>
      <c r="BL123" s="241"/>
      <c r="BM123" s="241"/>
      <c r="BN123" s="241"/>
      <c r="BO123" s="240"/>
      <c r="BP123" s="241"/>
      <c r="BQ123" s="223"/>
      <c r="BR123" s="223"/>
      <c r="BS123" s="223"/>
      <c r="BT123" s="223"/>
      <c r="BU123" s="222"/>
      <c r="BV123" s="223"/>
      <c r="BW123" s="268"/>
      <c r="BX123" s="268"/>
      <c r="BY123" s="268"/>
      <c r="BZ123" s="268"/>
      <c r="CA123" s="267"/>
      <c r="CB123" s="268"/>
      <c r="CC123" s="241"/>
      <c r="CD123" s="214"/>
      <c r="CE123" s="241"/>
      <c r="CF123" s="240"/>
      <c r="CG123" s="241"/>
      <c r="CH123" s="5"/>
      <c r="CI123" s="5">
        <f t="shared" si="60"/>
        <v>0</v>
      </c>
    </row>
    <row r="124" spans="1:87" hidden="1" x14ac:dyDescent="0.2">
      <c r="A124" s="22"/>
      <c r="B124" s="22"/>
      <c r="C124" s="22"/>
      <c r="D124" s="34"/>
      <c r="E124" s="22"/>
      <c r="F124" s="34"/>
      <c r="G124" s="48"/>
      <c r="H124" s="36"/>
      <c r="I124" s="37"/>
      <c r="J124" s="204"/>
      <c r="K124" s="204"/>
      <c r="L124" s="205"/>
      <c r="M124" s="205"/>
      <c r="N124" s="204"/>
      <c r="O124" s="214"/>
      <c r="P124" s="214"/>
      <c r="Q124" s="213"/>
      <c r="R124" s="214"/>
      <c r="S124" s="213"/>
      <c r="T124" s="214"/>
      <c r="U124" s="223"/>
      <c r="V124" s="223"/>
      <c r="W124" s="222"/>
      <c r="X124" s="223"/>
      <c r="Y124" s="222"/>
      <c r="Z124" s="223"/>
      <c r="AA124" s="232"/>
      <c r="AB124" s="232"/>
      <c r="AC124" s="231"/>
      <c r="AD124" s="232"/>
      <c r="AE124" s="231"/>
      <c r="AF124" s="232"/>
      <c r="AG124" s="250"/>
      <c r="AH124" s="250"/>
      <c r="AI124" s="249"/>
      <c r="AJ124" s="250"/>
      <c r="AK124" s="249"/>
      <c r="AL124" s="250"/>
      <c r="AM124" s="204"/>
      <c r="AN124" s="204"/>
      <c r="AO124" s="205"/>
      <c r="AP124" s="204"/>
      <c r="AQ124" s="205"/>
      <c r="AR124" s="204"/>
      <c r="AS124" s="259"/>
      <c r="AT124" s="259"/>
      <c r="AU124" s="258"/>
      <c r="AV124" s="259"/>
      <c r="AW124" s="258"/>
      <c r="AX124" s="259"/>
      <c r="AY124" s="268"/>
      <c r="AZ124" s="268"/>
      <c r="BA124" s="267"/>
      <c r="BB124" s="268"/>
      <c r="BC124" s="267"/>
      <c r="BD124" s="268"/>
      <c r="BE124" s="204"/>
      <c r="BF124" s="204"/>
      <c r="BG124" s="205"/>
      <c r="BH124" s="204"/>
      <c r="BI124" s="205"/>
      <c r="BJ124" s="204"/>
      <c r="BK124" s="241"/>
      <c r="BL124" s="241"/>
      <c r="BM124" s="240"/>
      <c r="BN124" s="241"/>
      <c r="BO124" s="240"/>
      <c r="BP124" s="241"/>
      <c r="BQ124" s="223"/>
      <c r="BR124" s="223"/>
      <c r="BS124" s="222"/>
      <c r="BT124" s="223"/>
      <c r="BU124" s="222"/>
      <c r="BV124" s="223"/>
      <c r="BW124" s="268"/>
      <c r="BX124" s="268"/>
      <c r="BY124" s="267"/>
      <c r="BZ124" s="268"/>
      <c r="CA124" s="267"/>
      <c r="CB124" s="268"/>
      <c r="CC124" s="241"/>
      <c r="CD124" s="214"/>
      <c r="CE124" s="240"/>
      <c r="CF124" s="240"/>
      <c r="CG124" s="241"/>
      <c r="CH124" s="5"/>
      <c r="CI124" s="5">
        <f t="shared" si="60"/>
        <v>0</v>
      </c>
    </row>
    <row r="125" spans="1:87" hidden="1" x14ac:dyDescent="0.2">
      <c r="A125" s="22"/>
      <c r="B125" s="22"/>
      <c r="C125" s="22"/>
      <c r="D125" s="34"/>
      <c r="E125" s="22"/>
      <c r="F125" s="34"/>
      <c r="G125" s="48"/>
      <c r="H125" s="36"/>
      <c r="I125" s="27"/>
      <c r="J125" s="204"/>
      <c r="K125" s="204"/>
      <c r="L125" s="205"/>
      <c r="M125" s="205"/>
      <c r="N125" s="204"/>
      <c r="O125" s="214"/>
      <c r="P125" s="214"/>
      <c r="Q125" s="213"/>
      <c r="R125" s="214"/>
      <c r="S125" s="213"/>
      <c r="T125" s="214"/>
      <c r="U125" s="223"/>
      <c r="V125" s="223"/>
      <c r="W125" s="222"/>
      <c r="X125" s="223"/>
      <c r="Y125" s="222"/>
      <c r="Z125" s="223"/>
      <c r="AA125" s="232"/>
      <c r="AB125" s="232"/>
      <c r="AC125" s="231"/>
      <c r="AD125" s="232"/>
      <c r="AE125" s="231"/>
      <c r="AF125" s="232"/>
      <c r="AG125" s="250"/>
      <c r="AH125" s="250"/>
      <c r="AI125" s="249"/>
      <c r="AJ125" s="250"/>
      <c r="AK125" s="249"/>
      <c r="AL125" s="250"/>
      <c r="AM125" s="204"/>
      <c r="AN125" s="204"/>
      <c r="AO125" s="205"/>
      <c r="AP125" s="204"/>
      <c r="AQ125" s="205"/>
      <c r="AR125" s="204"/>
      <c r="AS125" s="259"/>
      <c r="AT125" s="259"/>
      <c r="AU125" s="258"/>
      <c r="AV125" s="259"/>
      <c r="AW125" s="258"/>
      <c r="AX125" s="259"/>
      <c r="AY125" s="268"/>
      <c r="AZ125" s="268"/>
      <c r="BA125" s="267"/>
      <c r="BB125" s="268"/>
      <c r="BC125" s="267"/>
      <c r="BD125" s="268"/>
      <c r="BE125" s="204"/>
      <c r="BF125" s="204"/>
      <c r="BG125" s="205"/>
      <c r="BH125" s="204"/>
      <c r="BI125" s="205"/>
      <c r="BJ125" s="204"/>
      <c r="BK125" s="241"/>
      <c r="BL125" s="241"/>
      <c r="BM125" s="240"/>
      <c r="BN125" s="241"/>
      <c r="BO125" s="240"/>
      <c r="BP125" s="241"/>
      <c r="BQ125" s="223"/>
      <c r="BR125" s="223"/>
      <c r="BS125" s="222"/>
      <c r="BT125" s="223"/>
      <c r="BU125" s="222"/>
      <c r="BV125" s="223"/>
      <c r="BW125" s="268"/>
      <c r="BX125" s="268"/>
      <c r="BY125" s="267"/>
      <c r="BZ125" s="268"/>
      <c r="CA125" s="267"/>
      <c r="CB125" s="268"/>
      <c r="CC125" s="241"/>
      <c r="CD125" s="214"/>
      <c r="CE125" s="240"/>
      <c r="CF125" s="240"/>
      <c r="CG125" s="241"/>
      <c r="CH125" s="5"/>
      <c r="CI125" s="5">
        <f t="shared" si="60"/>
        <v>0</v>
      </c>
    </row>
    <row r="126" spans="1:87" hidden="1" x14ac:dyDescent="0.2">
      <c r="A126" s="22"/>
      <c r="B126" s="22"/>
      <c r="C126" s="22"/>
      <c r="D126" s="34"/>
      <c r="E126" s="22"/>
      <c r="F126" s="34"/>
      <c r="G126" s="48"/>
      <c r="H126" s="36"/>
      <c r="I126" s="27"/>
      <c r="J126" s="204"/>
      <c r="K126" s="204"/>
      <c r="L126" s="205"/>
      <c r="M126" s="205"/>
      <c r="N126" s="204"/>
      <c r="O126" s="214"/>
      <c r="P126" s="214"/>
      <c r="Q126" s="213"/>
      <c r="R126" s="214"/>
      <c r="S126" s="213"/>
      <c r="T126" s="214"/>
      <c r="U126" s="223"/>
      <c r="V126" s="223"/>
      <c r="W126" s="222"/>
      <c r="X126" s="223"/>
      <c r="Y126" s="222"/>
      <c r="Z126" s="223"/>
      <c r="AA126" s="232"/>
      <c r="AB126" s="232"/>
      <c r="AC126" s="231"/>
      <c r="AD126" s="232"/>
      <c r="AE126" s="231"/>
      <c r="AF126" s="232"/>
      <c r="AG126" s="250"/>
      <c r="AH126" s="250"/>
      <c r="AI126" s="249"/>
      <c r="AJ126" s="250"/>
      <c r="AK126" s="249"/>
      <c r="AL126" s="250"/>
      <c r="AM126" s="204"/>
      <c r="AN126" s="204"/>
      <c r="AO126" s="205"/>
      <c r="AP126" s="204"/>
      <c r="AQ126" s="205"/>
      <c r="AR126" s="204"/>
      <c r="AS126" s="259"/>
      <c r="AT126" s="259"/>
      <c r="AU126" s="258"/>
      <c r="AV126" s="259"/>
      <c r="AW126" s="258"/>
      <c r="AX126" s="259"/>
      <c r="AY126" s="268"/>
      <c r="AZ126" s="268"/>
      <c r="BA126" s="267"/>
      <c r="BB126" s="268"/>
      <c r="BC126" s="267"/>
      <c r="BD126" s="268"/>
      <c r="BE126" s="204"/>
      <c r="BF126" s="204"/>
      <c r="BG126" s="205"/>
      <c r="BH126" s="204"/>
      <c r="BI126" s="205"/>
      <c r="BJ126" s="204"/>
      <c r="BK126" s="241"/>
      <c r="BL126" s="241"/>
      <c r="BM126" s="240"/>
      <c r="BN126" s="241"/>
      <c r="BO126" s="240"/>
      <c r="BP126" s="241"/>
      <c r="BQ126" s="223"/>
      <c r="BR126" s="223"/>
      <c r="BS126" s="222"/>
      <c r="BT126" s="223"/>
      <c r="BU126" s="222"/>
      <c r="BV126" s="223"/>
      <c r="BW126" s="268"/>
      <c r="BX126" s="268"/>
      <c r="BY126" s="267"/>
      <c r="BZ126" s="268"/>
      <c r="CA126" s="267"/>
      <c r="CB126" s="268"/>
      <c r="CC126" s="241"/>
      <c r="CD126" s="214"/>
      <c r="CE126" s="240"/>
      <c r="CF126" s="240"/>
      <c r="CG126" s="241"/>
      <c r="CH126" s="5"/>
      <c r="CI126" s="5">
        <f t="shared" si="60"/>
        <v>0</v>
      </c>
    </row>
    <row r="127" spans="1:87" hidden="1" x14ac:dyDescent="0.2">
      <c r="A127" s="22"/>
      <c r="B127" s="22"/>
      <c r="C127" s="22"/>
      <c r="D127" s="34"/>
      <c r="E127" s="22"/>
      <c r="F127" s="34"/>
      <c r="G127" s="48"/>
      <c r="H127" s="36"/>
      <c r="I127" s="27"/>
      <c r="J127" s="204"/>
      <c r="K127" s="204"/>
      <c r="L127" s="205"/>
      <c r="M127" s="205"/>
      <c r="N127" s="204"/>
      <c r="O127" s="214"/>
      <c r="P127" s="214"/>
      <c r="Q127" s="213"/>
      <c r="R127" s="214"/>
      <c r="S127" s="213"/>
      <c r="T127" s="214"/>
      <c r="U127" s="223"/>
      <c r="V127" s="223"/>
      <c r="W127" s="222"/>
      <c r="X127" s="223"/>
      <c r="Y127" s="222"/>
      <c r="Z127" s="223"/>
      <c r="AA127" s="232"/>
      <c r="AB127" s="232"/>
      <c r="AC127" s="231"/>
      <c r="AD127" s="232"/>
      <c r="AE127" s="231"/>
      <c r="AF127" s="232"/>
      <c r="AG127" s="250"/>
      <c r="AH127" s="250"/>
      <c r="AI127" s="249"/>
      <c r="AJ127" s="250"/>
      <c r="AK127" s="249"/>
      <c r="AL127" s="250"/>
      <c r="AM127" s="204"/>
      <c r="AN127" s="204"/>
      <c r="AO127" s="205"/>
      <c r="AP127" s="204"/>
      <c r="AQ127" s="205"/>
      <c r="AR127" s="204"/>
      <c r="AS127" s="259"/>
      <c r="AT127" s="259"/>
      <c r="AU127" s="258"/>
      <c r="AV127" s="259"/>
      <c r="AW127" s="258"/>
      <c r="AX127" s="259"/>
      <c r="AY127" s="268"/>
      <c r="AZ127" s="268"/>
      <c r="BA127" s="267"/>
      <c r="BB127" s="268"/>
      <c r="BC127" s="267"/>
      <c r="BD127" s="268"/>
      <c r="BE127" s="204"/>
      <c r="BF127" s="204"/>
      <c r="BG127" s="205"/>
      <c r="BH127" s="204"/>
      <c r="BI127" s="205"/>
      <c r="BJ127" s="204"/>
      <c r="BK127" s="241"/>
      <c r="BL127" s="241"/>
      <c r="BM127" s="240"/>
      <c r="BN127" s="241"/>
      <c r="BO127" s="240"/>
      <c r="BP127" s="241"/>
      <c r="BQ127" s="223"/>
      <c r="BR127" s="223"/>
      <c r="BS127" s="222"/>
      <c r="BT127" s="223"/>
      <c r="BU127" s="222"/>
      <c r="BV127" s="223"/>
      <c r="BW127" s="268"/>
      <c r="BX127" s="268"/>
      <c r="BY127" s="267"/>
      <c r="BZ127" s="268"/>
      <c r="CA127" s="267"/>
      <c r="CB127" s="268"/>
      <c r="CC127" s="241"/>
      <c r="CD127" s="214"/>
      <c r="CE127" s="240"/>
      <c r="CF127" s="240"/>
      <c r="CG127" s="241"/>
      <c r="CH127" s="5"/>
      <c r="CI127" s="5">
        <f t="shared" si="60"/>
        <v>0</v>
      </c>
    </row>
    <row r="128" spans="1:87" hidden="1" x14ac:dyDescent="0.2">
      <c r="A128" s="22"/>
      <c r="B128" s="22"/>
      <c r="C128" s="22"/>
      <c r="D128" s="34"/>
      <c r="E128" s="22"/>
      <c r="F128" s="34"/>
      <c r="G128" s="48"/>
      <c r="H128" s="36"/>
      <c r="I128" s="27"/>
      <c r="J128" s="204"/>
      <c r="K128" s="204"/>
      <c r="L128" s="205"/>
      <c r="M128" s="205"/>
      <c r="N128" s="204"/>
      <c r="O128" s="214"/>
      <c r="P128" s="214"/>
      <c r="Q128" s="213"/>
      <c r="R128" s="214"/>
      <c r="S128" s="213"/>
      <c r="T128" s="214"/>
      <c r="U128" s="223"/>
      <c r="V128" s="223"/>
      <c r="W128" s="222"/>
      <c r="X128" s="223"/>
      <c r="Y128" s="222"/>
      <c r="Z128" s="223"/>
      <c r="AA128" s="232"/>
      <c r="AB128" s="232"/>
      <c r="AC128" s="231"/>
      <c r="AD128" s="232"/>
      <c r="AE128" s="231"/>
      <c r="AF128" s="232"/>
      <c r="AG128" s="250"/>
      <c r="AH128" s="250"/>
      <c r="AI128" s="249"/>
      <c r="AJ128" s="250"/>
      <c r="AK128" s="249"/>
      <c r="AL128" s="250"/>
      <c r="AM128" s="204"/>
      <c r="AN128" s="204"/>
      <c r="AO128" s="205"/>
      <c r="AP128" s="204"/>
      <c r="AQ128" s="205"/>
      <c r="AR128" s="204"/>
      <c r="AS128" s="259"/>
      <c r="AT128" s="259"/>
      <c r="AU128" s="258"/>
      <c r="AV128" s="259"/>
      <c r="AW128" s="258"/>
      <c r="AX128" s="259"/>
      <c r="AY128" s="268"/>
      <c r="AZ128" s="268"/>
      <c r="BA128" s="267"/>
      <c r="BB128" s="268"/>
      <c r="BC128" s="267"/>
      <c r="BD128" s="268"/>
      <c r="BE128" s="204"/>
      <c r="BF128" s="204"/>
      <c r="BG128" s="205"/>
      <c r="BH128" s="204"/>
      <c r="BI128" s="205"/>
      <c r="BJ128" s="204"/>
      <c r="BK128" s="241"/>
      <c r="BL128" s="241"/>
      <c r="BM128" s="240"/>
      <c r="BN128" s="241"/>
      <c r="BO128" s="240"/>
      <c r="BP128" s="241"/>
      <c r="BQ128" s="223"/>
      <c r="BR128" s="223"/>
      <c r="BS128" s="222"/>
      <c r="BT128" s="223"/>
      <c r="BU128" s="222"/>
      <c r="BV128" s="223"/>
      <c r="BW128" s="268"/>
      <c r="BX128" s="268"/>
      <c r="BY128" s="267"/>
      <c r="BZ128" s="268"/>
      <c r="CA128" s="267"/>
      <c r="CB128" s="268"/>
      <c r="CC128" s="241"/>
      <c r="CD128" s="214"/>
      <c r="CE128" s="240"/>
      <c r="CF128" s="240"/>
      <c r="CG128" s="241"/>
      <c r="CH128" s="5"/>
      <c r="CI128" s="5">
        <f t="shared" si="60"/>
        <v>0</v>
      </c>
    </row>
    <row r="129" spans="1:87" hidden="1" x14ac:dyDescent="0.2">
      <c r="A129" s="22"/>
      <c r="B129" s="22"/>
      <c r="C129" s="22"/>
      <c r="D129" s="34"/>
      <c r="E129" s="22"/>
      <c r="F129" s="34"/>
      <c r="G129" s="48"/>
      <c r="H129" s="36"/>
      <c r="I129" s="27"/>
      <c r="J129" s="204"/>
      <c r="K129" s="204"/>
      <c r="L129" s="205"/>
      <c r="M129" s="205"/>
      <c r="N129" s="204"/>
      <c r="O129" s="214"/>
      <c r="P129" s="214"/>
      <c r="Q129" s="213"/>
      <c r="R129" s="214"/>
      <c r="S129" s="213"/>
      <c r="T129" s="214"/>
      <c r="U129" s="223"/>
      <c r="V129" s="223"/>
      <c r="W129" s="222"/>
      <c r="X129" s="223"/>
      <c r="Y129" s="222"/>
      <c r="Z129" s="223"/>
      <c r="AA129" s="232"/>
      <c r="AB129" s="232"/>
      <c r="AC129" s="231"/>
      <c r="AD129" s="232"/>
      <c r="AE129" s="231"/>
      <c r="AF129" s="232"/>
      <c r="AG129" s="250"/>
      <c r="AH129" s="250"/>
      <c r="AI129" s="249"/>
      <c r="AJ129" s="250"/>
      <c r="AK129" s="249"/>
      <c r="AL129" s="250"/>
      <c r="AM129" s="204"/>
      <c r="AN129" s="204"/>
      <c r="AO129" s="205"/>
      <c r="AP129" s="204"/>
      <c r="AQ129" s="205"/>
      <c r="AR129" s="204"/>
      <c r="AS129" s="259"/>
      <c r="AT129" s="259"/>
      <c r="AU129" s="258"/>
      <c r="AV129" s="259"/>
      <c r="AW129" s="258"/>
      <c r="AX129" s="259"/>
      <c r="AY129" s="268"/>
      <c r="AZ129" s="268"/>
      <c r="BA129" s="267"/>
      <c r="BB129" s="268"/>
      <c r="BC129" s="267"/>
      <c r="BD129" s="268"/>
      <c r="BE129" s="204"/>
      <c r="BF129" s="204"/>
      <c r="BG129" s="205"/>
      <c r="BH129" s="204"/>
      <c r="BI129" s="205"/>
      <c r="BJ129" s="204"/>
      <c r="BK129" s="241"/>
      <c r="BL129" s="241"/>
      <c r="BM129" s="240"/>
      <c r="BN129" s="241"/>
      <c r="BO129" s="240"/>
      <c r="BP129" s="241"/>
      <c r="BQ129" s="223"/>
      <c r="BR129" s="223"/>
      <c r="BS129" s="222"/>
      <c r="BT129" s="223"/>
      <c r="BU129" s="222"/>
      <c r="BV129" s="223"/>
      <c r="BW129" s="268"/>
      <c r="BX129" s="268"/>
      <c r="BY129" s="267"/>
      <c r="BZ129" s="268"/>
      <c r="CA129" s="267"/>
      <c r="CB129" s="268"/>
      <c r="CC129" s="241"/>
      <c r="CD129" s="214"/>
      <c r="CE129" s="240"/>
      <c r="CF129" s="240"/>
      <c r="CG129" s="241"/>
      <c r="CH129" s="5"/>
      <c r="CI129" s="5">
        <f t="shared" si="60"/>
        <v>0</v>
      </c>
    </row>
    <row r="130" spans="1:87" hidden="1" x14ac:dyDescent="0.2">
      <c r="A130" s="22"/>
      <c r="B130" s="22"/>
      <c r="C130" s="22"/>
      <c r="D130" s="34"/>
      <c r="E130" s="22"/>
      <c r="F130" s="34"/>
      <c r="G130" s="35"/>
      <c r="H130" s="36"/>
      <c r="I130" s="27"/>
      <c r="J130" s="204"/>
      <c r="K130" s="204"/>
      <c r="L130" s="205"/>
      <c r="M130" s="205"/>
      <c r="N130" s="204"/>
      <c r="O130" s="214"/>
      <c r="P130" s="214"/>
      <c r="Q130" s="213"/>
      <c r="R130" s="214"/>
      <c r="S130" s="213"/>
      <c r="T130" s="214"/>
      <c r="U130" s="223"/>
      <c r="V130" s="223"/>
      <c r="W130" s="222"/>
      <c r="X130" s="223"/>
      <c r="Y130" s="222"/>
      <c r="Z130" s="223"/>
      <c r="AA130" s="232"/>
      <c r="AB130" s="232"/>
      <c r="AC130" s="231"/>
      <c r="AD130" s="232"/>
      <c r="AE130" s="231"/>
      <c r="AF130" s="232"/>
      <c r="AG130" s="250"/>
      <c r="AH130" s="250"/>
      <c r="AI130" s="249"/>
      <c r="AJ130" s="250"/>
      <c r="AK130" s="249"/>
      <c r="AL130" s="250"/>
      <c r="AM130" s="204"/>
      <c r="AN130" s="204"/>
      <c r="AO130" s="205"/>
      <c r="AP130" s="204"/>
      <c r="AQ130" s="205"/>
      <c r="AR130" s="204"/>
      <c r="AS130" s="259"/>
      <c r="AT130" s="259"/>
      <c r="AU130" s="258"/>
      <c r="AV130" s="259"/>
      <c r="AW130" s="258"/>
      <c r="AX130" s="259"/>
      <c r="AY130" s="268"/>
      <c r="AZ130" s="268"/>
      <c r="BA130" s="267"/>
      <c r="BB130" s="268"/>
      <c r="BC130" s="267"/>
      <c r="BD130" s="268"/>
      <c r="BE130" s="204"/>
      <c r="BF130" s="204"/>
      <c r="BG130" s="205"/>
      <c r="BH130" s="204"/>
      <c r="BI130" s="205"/>
      <c r="BJ130" s="204"/>
      <c r="BK130" s="241"/>
      <c r="BL130" s="241"/>
      <c r="BM130" s="240"/>
      <c r="BN130" s="241"/>
      <c r="BO130" s="240"/>
      <c r="BP130" s="241"/>
      <c r="BQ130" s="223"/>
      <c r="BR130" s="223"/>
      <c r="BS130" s="222"/>
      <c r="BT130" s="223"/>
      <c r="BU130" s="222"/>
      <c r="BV130" s="223"/>
      <c r="BW130" s="268"/>
      <c r="BX130" s="268"/>
      <c r="BY130" s="267"/>
      <c r="BZ130" s="268"/>
      <c r="CA130" s="267"/>
      <c r="CB130" s="268"/>
      <c r="CC130" s="241"/>
      <c r="CD130" s="214"/>
      <c r="CE130" s="240"/>
      <c r="CF130" s="240"/>
      <c r="CG130" s="241"/>
      <c r="CH130" s="5"/>
      <c r="CI130" s="5">
        <f t="shared" si="60"/>
        <v>0</v>
      </c>
    </row>
    <row r="131" spans="1:87" hidden="1" x14ac:dyDescent="0.2">
      <c r="A131" s="22"/>
      <c r="B131" s="22"/>
      <c r="C131" s="22"/>
      <c r="D131" s="34"/>
      <c r="E131" s="22"/>
      <c r="F131" s="34"/>
      <c r="G131" s="48"/>
      <c r="H131" s="36"/>
      <c r="I131" s="27"/>
      <c r="J131" s="204"/>
      <c r="K131" s="204"/>
      <c r="L131" s="205"/>
      <c r="M131" s="205"/>
      <c r="N131" s="204"/>
      <c r="O131" s="214"/>
      <c r="P131" s="214"/>
      <c r="Q131" s="213"/>
      <c r="R131" s="214"/>
      <c r="S131" s="213"/>
      <c r="T131" s="214"/>
      <c r="U131" s="223"/>
      <c r="V131" s="223"/>
      <c r="W131" s="222"/>
      <c r="X131" s="223"/>
      <c r="Y131" s="222"/>
      <c r="Z131" s="223"/>
      <c r="AA131" s="232"/>
      <c r="AB131" s="232"/>
      <c r="AC131" s="231"/>
      <c r="AD131" s="232"/>
      <c r="AE131" s="231"/>
      <c r="AF131" s="232"/>
      <c r="AG131" s="250"/>
      <c r="AH131" s="250"/>
      <c r="AI131" s="249"/>
      <c r="AJ131" s="250"/>
      <c r="AK131" s="249"/>
      <c r="AL131" s="250"/>
      <c r="AM131" s="204"/>
      <c r="AN131" s="204"/>
      <c r="AO131" s="205"/>
      <c r="AP131" s="204"/>
      <c r="AQ131" s="205"/>
      <c r="AR131" s="204"/>
      <c r="AS131" s="259"/>
      <c r="AT131" s="259"/>
      <c r="AU131" s="258"/>
      <c r="AV131" s="259"/>
      <c r="AW131" s="258"/>
      <c r="AX131" s="259"/>
      <c r="AY131" s="268"/>
      <c r="AZ131" s="268"/>
      <c r="BA131" s="267"/>
      <c r="BB131" s="268"/>
      <c r="BC131" s="267"/>
      <c r="BD131" s="268"/>
      <c r="BE131" s="204"/>
      <c r="BF131" s="204"/>
      <c r="BG131" s="205"/>
      <c r="BH131" s="204"/>
      <c r="BI131" s="205"/>
      <c r="BJ131" s="204"/>
      <c r="BK131" s="241"/>
      <c r="BL131" s="241"/>
      <c r="BM131" s="240"/>
      <c r="BN131" s="241"/>
      <c r="BO131" s="240"/>
      <c r="BP131" s="241"/>
      <c r="BQ131" s="223"/>
      <c r="BR131" s="223"/>
      <c r="BS131" s="222"/>
      <c r="BT131" s="223"/>
      <c r="BU131" s="222"/>
      <c r="BV131" s="223"/>
      <c r="BW131" s="268"/>
      <c r="BX131" s="268"/>
      <c r="BY131" s="267"/>
      <c r="BZ131" s="268"/>
      <c r="CA131" s="267"/>
      <c r="CB131" s="268"/>
      <c r="CC131" s="241"/>
      <c r="CD131" s="214"/>
      <c r="CE131" s="240"/>
      <c r="CF131" s="240"/>
      <c r="CG131" s="241"/>
      <c r="CH131" s="5"/>
      <c r="CI131" s="5">
        <f t="shared" si="60"/>
        <v>0</v>
      </c>
    </row>
    <row r="132" spans="1:87" hidden="1" x14ac:dyDescent="0.2">
      <c r="A132" s="7"/>
      <c r="B132" s="43"/>
      <c r="C132" s="7"/>
      <c r="D132" s="44"/>
      <c r="E132" s="22"/>
      <c r="F132" s="79"/>
      <c r="G132" s="45"/>
      <c r="H132" s="89"/>
      <c r="I132" s="90"/>
      <c r="J132" s="204"/>
      <c r="K132" s="204"/>
      <c r="L132" s="205"/>
      <c r="M132" s="205"/>
      <c r="N132" s="204"/>
      <c r="O132" s="214"/>
      <c r="P132" s="214"/>
      <c r="Q132" s="213"/>
      <c r="R132" s="214"/>
      <c r="S132" s="213"/>
      <c r="T132" s="214"/>
      <c r="U132" s="223"/>
      <c r="V132" s="223"/>
      <c r="W132" s="222"/>
      <c r="X132" s="223"/>
      <c r="Y132" s="222"/>
      <c r="Z132" s="223"/>
      <c r="AA132" s="232"/>
      <c r="AB132" s="232"/>
      <c r="AC132" s="231"/>
      <c r="AD132" s="232"/>
      <c r="AE132" s="231"/>
      <c r="AF132" s="232"/>
      <c r="AG132" s="250"/>
      <c r="AH132" s="250"/>
      <c r="AI132" s="249"/>
      <c r="AJ132" s="250"/>
      <c r="AK132" s="249"/>
      <c r="AL132" s="250"/>
      <c r="AM132" s="204"/>
      <c r="AN132" s="204"/>
      <c r="AO132" s="205"/>
      <c r="AP132" s="204"/>
      <c r="AQ132" s="205"/>
      <c r="AR132" s="204"/>
      <c r="AS132" s="259"/>
      <c r="AT132" s="259"/>
      <c r="AU132" s="258"/>
      <c r="AV132" s="259"/>
      <c r="AW132" s="258"/>
      <c r="AX132" s="259"/>
      <c r="AY132" s="268"/>
      <c r="AZ132" s="268"/>
      <c r="BA132" s="267"/>
      <c r="BB132" s="268"/>
      <c r="BC132" s="267"/>
      <c r="BD132" s="268"/>
      <c r="BE132" s="204"/>
      <c r="BF132" s="204"/>
      <c r="BG132" s="205"/>
      <c r="BH132" s="204"/>
      <c r="BI132" s="205"/>
      <c r="BJ132" s="204"/>
      <c r="BK132" s="241"/>
      <c r="BL132" s="241"/>
      <c r="BM132" s="240"/>
      <c r="BN132" s="241"/>
      <c r="BO132" s="240"/>
      <c r="BP132" s="241"/>
      <c r="BQ132" s="223"/>
      <c r="BR132" s="223"/>
      <c r="BS132" s="222"/>
      <c r="BT132" s="223"/>
      <c r="BU132" s="222"/>
      <c r="BV132" s="223"/>
      <c r="BW132" s="268"/>
      <c r="BX132" s="268"/>
      <c r="BY132" s="267"/>
      <c r="BZ132" s="268"/>
      <c r="CA132" s="267"/>
      <c r="CB132" s="268"/>
      <c r="CC132" s="241"/>
      <c r="CD132" s="214"/>
      <c r="CE132" s="240"/>
      <c r="CF132" s="240"/>
      <c r="CG132" s="241"/>
      <c r="CH132" s="5"/>
      <c r="CI132" s="5">
        <f t="shared" si="60"/>
        <v>0</v>
      </c>
    </row>
    <row r="133" spans="1:87" hidden="1" x14ac:dyDescent="0.2">
      <c r="A133" s="7"/>
      <c r="B133" s="43"/>
      <c r="C133" s="7"/>
      <c r="D133" s="44"/>
      <c r="E133" s="22"/>
      <c r="F133" s="44"/>
      <c r="G133" s="45"/>
      <c r="H133" s="89"/>
      <c r="I133" s="90"/>
      <c r="J133" s="204"/>
      <c r="K133" s="204"/>
      <c r="L133" s="205"/>
      <c r="M133" s="205"/>
      <c r="N133" s="204"/>
      <c r="O133" s="214"/>
      <c r="P133" s="214"/>
      <c r="Q133" s="213"/>
      <c r="R133" s="214"/>
      <c r="S133" s="213"/>
      <c r="T133" s="214"/>
      <c r="U133" s="223"/>
      <c r="V133" s="223"/>
      <c r="W133" s="222"/>
      <c r="X133" s="223"/>
      <c r="Y133" s="222"/>
      <c r="Z133" s="223"/>
      <c r="AA133" s="232"/>
      <c r="AB133" s="232"/>
      <c r="AC133" s="231"/>
      <c r="AD133" s="232"/>
      <c r="AE133" s="231"/>
      <c r="AF133" s="232"/>
      <c r="AG133" s="250"/>
      <c r="AH133" s="250"/>
      <c r="AI133" s="249"/>
      <c r="AJ133" s="250"/>
      <c r="AK133" s="249"/>
      <c r="AL133" s="250"/>
      <c r="AM133" s="204"/>
      <c r="AN133" s="204"/>
      <c r="AO133" s="205"/>
      <c r="AP133" s="204"/>
      <c r="AQ133" s="205"/>
      <c r="AR133" s="204"/>
      <c r="AS133" s="259"/>
      <c r="AT133" s="259"/>
      <c r="AU133" s="258"/>
      <c r="AV133" s="259"/>
      <c r="AW133" s="258"/>
      <c r="AX133" s="259"/>
      <c r="AY133" s="268"/>
      <c r="AZ133" s="268"/>
      <c r="BA133" s="267"/>
      <c r="BB133" s="268"/>
      <c r="BC133" s="267"/>
      <c r="BD133" s="268"/>
      <c r="BE133" s="204"/>
      <c r="BF133" s="204"/>
      <c r="BG133" s="205"/>
      <c r="BH133" s="204"/>
      <c r="BI133" s="205"/>
      <c r="BJ133" s="204"/>
      <c r="BK133" s="241"/>
      <c r="BL133" s="241"/>
      <c r="BM133" s="240"/>
      <c r="BN133" s="241"/>
      <c r="BO133" s="240"/>
      <c r="BP133" s="241"/>
      <c r="BQ133" s="223"/>
      <c r="BR133" s="223"/>
      <c r="BS133" s="222"/>
      <c r="BT133" s="223"/>
      <c r="BU133" s="222"/>
      <c r="BV133" s="223"/>
      <c r="BW133" s="268"/>
      <c r="BX133" s="268"/>
      <c r="BY133" s="267"/>
      <c r="BZ133" s="268"/>
      <c r="CA133" s="267"/>
      <c r="CB133" s="268"/>
      <c r="CC133" s="241"/>
      <c r="CD133" s="214"/>
      <c r="CE133" s="240"/>
      <c r="CF133" s="240"/>
      <c r="CG133" s="241"/>
      <c r="CH133" s="5"/>
      <c r="CI133" s="5">
        <f t="shared" si="60"/>
        <v>0</v>
      </c>
    </row>
    <row r="134" spans="1:87" hidden="1" x14ac:dyDescent="0.2">
      <c r="A134" s="7"/>
      <c r="B134" s="43"/>
      <c r="C134" s="7"/>
      <c r="D134" s="44"/>
      <c r="E134" s="22"/>
      <c r="F134" s="44"/>
      <c r="G134" s="45"/>
      <c r="H134" s="89"/>
      <c r="I134" s="90"/>
      <c r="J134" s="204"/>
      <c r="K134" s="204"/>
      <c r="L134" s="205"/>
      <c r="M134" s="205"/>
      <c r="N134" s="204"/>
      <c r="O134" s="214"/>
      <c r="P134" s="214"/>
      <c r="Q134" s="213"/>
      <c r="R134" s="214"/>
      <c r="S134" s="213"/>
      <c r="T134" s="214"/>
      <c r="U134" s="223"/>
      <c r="V134" s="223"/>
      <c r="W134" s="222"/>
      <c r="X134" s="223"/>
      <c r="Y134" s="222"/>
      <c r="Z134" s="223"/>
      <c r="AA134" s="232"/>
      <c r="AB134" s="232"/>
      <c r="AC134" s="231"/>
      <c r="AD134" s="232"/>
      <c r="AE134" s="231"/>
      <c r="AF134" s="232"/>
      <c r="AG134" s="250"/>
      <c r="AH134" s="250"/>
      <c r="AI134" s="249"/>
      <c r="AJ134" s="250"/>
      <c r="AK134" s="249"/>
      <c r="AL134" s="250"/>
      <c r="AM134" s="204"/>
      <c r="AN134" s="204"/>
      <c r="AO134" s="205"/>
      <c r="AP134" s="204"/>
      <c r="AQ134" s="205"/>
      <c r="AR134" s="204"/>
      <c r="AS134" s="259"/>
      <c r="AT134" s="259"/>
      <c r="AU134" s="258"/>
      <c r="AV134" s="259"/>
      <c r="AW134" s="258"/>
      <c r="AX134" s="259"/>
      <c r="AY134" s="268"/>
      <c r="AZ134" s="268"/>
      <c r="BA134" s="267"/>
      <c r="BB134" s="268"/>
      <c r="BC134" s="267"/>
      <c r="BD134" s="268"/>
      <c r="BE134" s="204"/>
      <c r="BF134" s="204"/>
      <c r="BG134" s="205"/>
      <c r="BH134" s="204"/>
      <c r="BI134" s="205"/>
      <c r="BJ134" s="204"/>
      <c r="BK134" s="241"/>
      <c r="BL134" s="241"/>
      <c r="BM134" s="240"/>
      <c r="BN134" s="241"/>
      <c r="BO134" s="240"/>
      <c r="BP134" s="241"/>
      <c r="BQ134" s="223"/>
      <c r="BR134" s="223"/>
      <c r="BS134" s="222"/>
      <c r="BT134" s="223"/>
      <c r="BU134" s="222"/>
      <c r="BV134" s="223"/>
      <c r="BW134" s="268"/>
      <c r="BX134" s="268"/>
      <c r="BY134" s="267"/>
      <c r="BZ134" s="268"/>
      <c r="CA134" s="267"/>
      <c r="CB134" s="268"/>
      <c r="CC134" s="241"/>
      <c r="CD134" s="214"/>
      <c r="CE134" s="240"/>
      <c r="CF134" s="240"/>
      <c r="CG134" s="241"/>
      <c r="CH134" s="5"/>
      <c r="CI134" s="5">
        <f t="shared" si="60"/>
        <v>0</v>
      </c>
    </row>
    <row r="135" spans="1:87" hidden="1" x14ac:dyDescent="0.2">
      <c r="A135" s="22"/>
      <c r="B135" s="22"/>
      <c r="C135" s="22"/>
      <c r="D135" s="34"/>
      <c r="E135" s="22"/>
      <c r="F135" s="34"/>
      <c r="G135" s="48"/>
      <c r="H135" s="36"/>
      <c r="I135" s="27"/>
      <c r="J135" s="204"/>
      <c r="K135" s="204"/>
      <c r="L135" s="205"/>
      <c r="M135" s="205"/>
      <c r="N135" s="204"/>
      <c r="O135" s="214"/>
      <c r="P135" s="214"/>
      <c r="Q135" s="213"/>
      <c r="R135" s="214"/>
      <c r="S135" s="213"/>
      <c r="T135" s="214"/>
      <c r="U135" s="223"/>
      <c r="V135" s="223"/>
      <c r="W135" s="222"/>
      <c r="X135" s="223"/>
      <c r="Y135" s="222"/>
      <c r="Z135" s="223"/>
      <c r="AA135" s="232"/>
      <c r="AB135" s="232"/>
      <c r="AC135" s="231"/>
      <c r="AD135" s="232"/>
      <c r="AE135" s="231"/>
      <c r="AF135" s="232"/>
      <c r="AG135" s="250"/>
      <c r="AH135" s="250"/>
      <c r="AI135" s="249"/>
      <c r="AJ135" s="250"/>
      <c r="AK135" s="249"/>
      <c r="AL135" s="250"/>
      <c r="AM135" s="204"/>
      <c r="AN135" s="204"/>
      <c r="AO135" s="205"/>
      <c r="AP135" s="204"/>
      <c r="AQ135" s="205"/>
      <c r="AR135" s="204"/>
      <c r="AS135" s="259"/>
      <c r="AT135" s="259"/>
      <c r="AU135" s="258"/>
      <c r="AV135" s="259"/>
      <c r="AW135" s="258"/>
      <c r="AX135" s="259"/>
      <c r="AY135" s="268"/>
      <c r="AZ135" s="268"/>
      <c r="BA135" s="267"/>
      <c r="BB135" s="268"/>
      <c r="BC135" s="267"/>
      <c r="BD135" s="268"/>
      <c r="BE135" s="204"/>
      <c r="BF135" s="204"/>
      <c r="BG135" s="205"/>
      <c r="BH135" s="204"/>
      <c r="BI135" s="205"/>
      <c r="BJ135" s="204"/>
      <c r="BK135" s="241"/>
      <c r="BL135" s="241"/>
      <c r="BM135" s="240"/>
      <c r="BN135" s="241"/>
      <c r="BO135" s="240"/>
      <c r="BP135" s="241"/>
      <c r="BQ135" s="223"/>
      <c r="BR135" s="223"/>
      <c r="BS135" s="222"/>
      <c r="BT135" s="223"/>
      <c r="BU135" s="222"/>
      <c r="BV135" s="223"/>
      <c r="BW135" s="268"/>
      <c r="BX135" s="268"/>
      <c r="BY135" s="267"/>
      <c r="BZ135" s="268"/>
      <c r="CA135" s="267"/>
      <c r="CB135" s="268"/>
      <c r="CC135" s="241"/>
      <c r="CD135" s="214"/>
      <c r="CE135" s="240"/>
      <c r="CF135" s="240"/>
      <c r="CG135" s="241"/>
      <c r="CH135" s="5"/>
      <c r="CI135" s="5">
        <f t="shared" si="60"/>
        <v>0</v>
      </c>
    </row>
    <row r="136" spans="1:87" hidden="1" x14ac:dyDescent="0.2">
      <c r="A136" s="82"/>
      <c r="B136" s="82"/>
      <c r="C136" s="82"/>
      <c r="D136" s="83"/>
      <c r="E136" s="82"/>
      <c r="F136" s="56"/>
      <c r="G136" s="84"/>
      <c r="H136" s="91"/>
      <c r="I136" s="59"/>
      <c r="J136" s="206"/>
      <c r="K136" s="206"/>
      <c r="L136" s="206"/>
      <c r="M136" s="206"/>
      <c r="N136" s="206"/>
      <c r="O136" s="215"/>
      <c r="P136" s="215"/>
      <c r="Q136" s="215"/>
      <c r="R136" s="215"/>
      <c r="S136" s="215"/>
      <c r="T136" s="215"/>
      <c r="U136" s="224"/>
      <c r="V136" s="224"/>
      <c r="W136" s="224"/>
      <c r="X136" s="224"/>
      <c r="Y136" s="224"/>
      <c r="Z136" s="224"/>
      <c r="AA136" s="233"/>
      <c r="AB136" s="233"/>
      <c r="AC136" s="233"/>
      <c r="AD136" s="233"/>
      <c r="AE136" s="233"/>
      <c r="AF136" s="233"/>
      <c r="AG136" s="251"/>
      <c r="AH136" s="251"/>
      <c r="AI136" s="251"/>
      <c r="AJ136" s="251"/>
      <c r="AK136" s="251"/>
      <c r="AL136" s="251"/>
      <c r="AM136" s="206"/>
      <c r="AN136" s="206"/>
      <c r="AO136" s="206"/>
      <c r="AP136" s="206"/>
      <c r="AQ136" s="206"/>
      <c r="AR136" s="206"/>
      <c r="AS136" s="260"/>
      <c r="AT136" s="260"/>
      <c r="AU136" s="260"/>
      <c r="AV136" s="260"/>
      <c r="AW136" s="260"/>
      <c r="AX136" s="260"/>
      <c r="AY136" s="269"/>
      <c r="AZ136" s="269"/>
      <c r="BA136" s="269"/>
      <c r="BB136" s="269"/>
      <c r="BC136" s="269"/>
      <c r="BD136" s="269"/>
      <c r="BE136" s="206"/>
      <c r="BF136" s="206"/>
      <c r="BG136" s="206"/>
      <c r="BH136" s="206"/>
      <c r="BI136" s="206"/>
      <c r="BJ136" s="206"/>
      <c r="BK136" s="242"/>
      <c r="BL136" s="242"/>
      <c r="BM136" s="242"/>
      <c r="BN136" s="242"/>
      <c r="BO136" s="242"/>
      <c r="BP136" s="242"/>
      <c r="BQ136" s="224"/>
      <c r="BR136" s="224"/>
      <c r="BS136" s="224"/>
      <c r="BT136" s="224"/>
      <c r="BU136" s="224"/>
      <c r="BV136" s="224"/>
      <c r="BW136" s="269"/>
      <c r="BX136" s="269"/>
      <c r="BY136" s="269"/>
      <c r="BZ136" s="269"/>
      <c r="CA136" s="269"/>
      <c r="CB136" s="269"/>
      <c r="CC136" s="242"/>
      <c r="CD136" s="215"/>
      <c r="CE136" s="242"/>
      <c r="CF136" s="242"/>
      <c r="CG136" s="242"/>
      <c r="CH136" s="5"/>
      <c r="CI136" s="5">
        <f t="shared" si="60"/>
        <v>0</v>
      </c>
    </row>
    <row r="137" spans="1:87" hidden="1" x14ac:dyDescent="0.2">
      <c r="A137" s="7"/>
      <c r="B137" s="7"/>
      <c r="C137" s="7"/>
      <c r="D137" s="56"/>
      <c r="E137" s="7"/>
      <c r="F137" s="56"/>
      <c r="G137" s="57"/>
      <c r="H137" s="61"/>
      <c r="I137" s="62"/>
      <c r="J137" s="204"/>
      <c r="K137" s="204"/>
      <c r="L137" s="205"/>
      <c r="M137" s="205"/>
      <c r="N137" s="205"/>
      <c r="O137" s="214"/>
      <c r="P137" s="214"/>
      <c r="Q137" s="213"/>
      <c r="R137" s="213"/>
      <c r="S137" s="213"/>
      <c r="T137" s="213"/>
      <c r="U137" s="223"/>
      <c r="V137" s="222"/>
      <c r="W137" s="222"/>
      <c r="X137" s="222"/>
      <c r="Y137" s="222"/>
      <c r="Z137" s="222"/>
      <c r="AA137" s="232"/>
      <c r="AB137" s="231"/>
      <c r="AC137" s="231"/>
      <c r="AD137" s="231"/>
      <c r="AE137" s="231"/>
      <c r="AF137" s="231"/>
      <c r="AG137" s="250"/>
      <c r="AH137" s="249"/>
      <c r="AI137" s="249"/>
      <c r="AJ137" s="249"/>
      <c r="AK137" s="249"/>
      <c r="AL137" s="249"/>
      <c r="AM137" s="204"/>
      <c r="AN137" s="205"/>
      <c r="AO137" s="205"/>
      <c r="AP137" s="205"/>
      <c r="AQ137" s="205"/>
      <c r="AR137" s="205"/>
      <c r="AS137" s="259"/>
      <c r="AT137" s="258"/>
      <c r="AU137" s="258"/>
      <c r="AV137" s="258"/>
      <c r="AW137" s="258"/>
      <c r="AX137" s="258"/>
      <c r="AY137" s="268"/>
      <c r="AZ137" s="267"/>
      <c r="BA137" s="267"/>
      <c r="BB137" s="267"/>
      <c r="BC137" s="267"/>
      <c r="BD137" s="267"/>
      <c r="BE137" s="204"/>
      <c r="BF137" s="205"/>
      <c r="BG137" s="205"/>
      <c r="BH137" s="205"/>
      <c r="BI137" s="205"/>
      <c r="BJ137" s="205"/>
      <c r="BK137" s="241"/>
      <c r="BL137" s="240"/>
      <c r="BM137" s="240"/>
      <c r="BN137" s="240"/>
      <c r="BO137" s="240"/>
      <c r="BP137" s="240"/>
      <c r="BQ137" s="223"/>
      <c r="BR137" s="222"/>
      <c r="BS137" s="222"/>
      <c r="BT137" s="222"/>
      <c r="BU137" s="222"/>
      <c r="BV137" s="222"/>
      <c r="BW137" s="268"/>
      <c r="BX137" s="267"/>
      <c r="BY137" s="267"/>
      <c r="BZ137" s="267"/>
      <c r="CA137" s="267"/>
      <c r="CB137" s="267"/>
      <c r="CC137" s="241"/>
      <c r="CD137" s="214"/>
      <c r="CE137" s="240"/>
      <c r="CF137" s="240"/>
      <c r="CG137" s="240"/>
      <c r="CH137" s="5"/>
      <c r="CI137" s="5">
        <f t="shared" si="60"/>
        <v>0</v>
      </c>
    </row>
    <row r="138" spans="1:87" hidden="1" x14ac:dyDescent="0.2">
      <c r="A138" s="11"/>
      <c r="B138" s="11"/>
      <c r="C138" s="11"/>
      <c r="D138" s="64"/>
      <c r="E138" s="11"/>
      <c r="F138" s="64"/>
      <c r="G138" s="12"/>
      <c r="H138" s="65"/>
      <c r="I138" s="66"/>
      <c r="J138" s="204"/>
      <c r="K138" s="204"/>
      <c r="L138" s="205"/>
      <c r="M138" s="205"/>
      <c r="N138" s="205"/>
      <c r="O138" s="214"/>
      <c r="P138" s="214"/>
      <c r="Q138" s="213"/>
      <c r="R138" s="213"/>
      <c r="S138" s="213"/>
      <c r="T138" s="213"/>
      <c r="U138" s="223"/>
      <c r="V138" s="222"/>
      <c r="W138" s="222"/>
      <c r="X138" s="222"/>
      <c r="Y138" s="222"/>
      <c r="Z138" s="222"/>
      <c r="AA138" s="232"/>
      <c r="AB138" s="231"/>
      <c r="AC138" s="231"/>
      <c r="AD138" s="231"/>
      <c r="AE138" s="231"/>
      <c r="AF138" s="231"/>
      <c r="AG138" s="250"/>
      <c r="AH138" s="249"/>
      <c r="AI138" s="249"/>
      <c r="AJ138" s="249"/>
      <c r="AK138" s="249"/>
      <c r="AL138" s="249"/>
      <c r="AM138" s="204"/>
      <c r="AN138" s="205"/>
      <c r="AO138" s="205"/>
      <c r="AP138" s="205"/>
      <c r="AQ138" s="205"/>
      <c r="AR138" s="205"/>
      <c r="AS138" s="259"/>
      <c r="AT138" s="258"/>
      <c r="AU138" s="258"/>
      <c r="AV138" s="258"/>
      <c r="AW138" s="258"/>
      <c r="AX138" s="258"/>
      <c r="AY138" s="268"/>
      <c r="AZ138" s="267"/>
      <c r="BA138" s="267"/>
      <c r="BB138" s="267"/>
      <c r="BC138" s="267"/>
      <c r="BD138" s="267"/>
      <c r="BE138" s="204"/>
      <c r="BF138" s="205"/>
      <c r="BG138" s="205"/>
      <c r="BH138" s="205"/>
      <c r="BI138" s="205"/>
      <c r="BJ138" s="205"/>
      <c r="BK138" s="241"/>
      <c r="BL138" s="240"/>
      <c r="BM138" s="240"/>
      <c r="BN138" s="240"/>
      <c r="BO138" s="240"/>
      <c r="BP138" s="240"/>
      <c r="BQ138" s="223"/>
      <c r="BR138" s="222"/>
      <c r="BS138" s="222"/>
      <c r="BT138" s="222"/>
      <c r="BU138" s="222"/>
      <c r="BV138" s="222"/>
      <c r="BW138" s="268"/>
      <c r="BX138" s="267"/>
      <c r="BY138" s="267"/>
      <c r="BZ138" s="267"/>
      <c r="CA138" s="267"/>
      <c r="CB138" s="267"/>
      <c r="CC138" s="241"/>
      <c r="CD138" s="214"/>
      <c r="CE138" s="240"/>
      <c r="CF138" s="240"/>
      <c r="CG138" s="240"/>
      <c r="CH138" s="5"/>
      <c r="CI138" s="5">
        <f t="shared" si="60"/>
        <v>0</v>
      </c>
    </row>
    <row r="139" spans="1:87" hidden="1" x14ac:dyDescent="0.2">
      <c r="A139" s="11"/>
      <c r="B139" s="11"/>
      <c r="C139" s="11"/>
      <c r="D139" s="64"/>
      <c r="E139" s="11"/>
      <c r="F139" s="64"/>
      <c r="G139" s="12"/>
      <c r="H139" s="67"/>
      <c r="I139" s="66"/>
      <c r="J139" s="204"/>
      <c r="K139" s="204"/>
      <c r="L139" s="205"/>
      <c r="M139" s="205"/>
      <c r="N139" s="205"/>
      <c r="O139" s="214"/>
      <c r="P139" s="214"/>
      <c r="Q139" s="213"/>
      <c r="R139" s="213"/>
      <c r="S139" s="213"/>
      <c r="T139" s="213"/>
      <c r="U139" s="223"/>
      <c r="V139" s="222"/>
      <c r="W139" s="222"/>
      <c r="X139" s="222"/>
      <c r="Y139" s="222"/>
      <c r="Z139" s="222"/>
      <c r="AA139" s="232"/>
      <c r="AB139" s="231"/>
      <c r="AC139" s="231"/>
      <c r="AD139" s="231"/>
      <c r="AE139" s="231"/>
      <c r="AF139" s="231"/>
      <c r="AG139" s="250"/>
      <c r="AH139" s="249"/>
      <c r="AI139" s="249"/>
      <c r="AJ139" s="249"/>
      <c r="AK139" s="249"/>
      <c r="AL139" s="249"/>
      <c r="AM139" s="204"/>
      <c r="AN139" s="205"/>
      <c r="AO139" s="205"/>
      <c r="AP139" s="205"/>
      <c r="AQ139" s="205"/>
      <c r="AR139" s="205"/>
      <c r="AS139" s="259"/>
      <c r="AT139" s="258"/>
      <c r="AU139" s="258"/>
      <c r="AV139" s="258"/>
      <c r="AW139" s="258"/>
      <c r="AX139" s="258"/>
      <c r="AY139" s="268"/>
      <c r="AZ139" s="267"/>
      <c r="BA139" s="267"/>
      <c r="BB139" s="267"/>
      <c r="BC139" s="267"/>
      <c r="BD139" s="267"/>
      <c r="BE139" s="204"/>
      <c r="BF139" s="205"/>
      <c r="BG139" s="205"/>
      <c r="BH139" s="205"/>
      <c r="BI139" s="205"/>
      <c r="BJ139" s="205"/>
      <c r="BK139" s="241"/>
      <c r="BL139" s="240"/>
      <c r="BM139" s="240"/>
      <c r="BN139" s="240"/>
      <c r="BO139" s="240"/>
      <c r="BP139" s="240"/>
      <c r="BQ139" s="223"/>
      <c r="BR139" s="222"/>
      <c r="BS139" s="222"/>
      <c r="BT139" s="222"/>
      <c r="BU139" s="222"/>
      <c r="BV139" s="222"/>
      <c r="BW139" s="268"/>
      <c r="BX139" s="267"/>
      <c r="BY139" s="267"/>
      <c r="BZ139" s="267"/>
      <c r="CA139" s="267"/>
      <c r="CB139" s="267"/>
      <c r="CC139" s="241"/>
      <c r="CD139" s="214"/>
      <c r="CE139" s="240"/>
      <c r="CF139" s="240"/>
      <c r="CG139" s="240"/>
      <c r="CH139" s="5"/>
      <c r="CI139" s="5">
        <f t="shared" si="60"/>
        <v>0</v>
      </c>
    </row>
    <row r="140" spans="1:87" hidden="1" x14ac:dyDescent="0.2">
      <c r="A140" s="11"/>
      <c r="B140" s="11"/>
      <c r="C140" s="11"/>
      <c r="D140" s="64"/>
      <c r="E140" s="11"/>
      <c r="F140" s="64"/>
      <c r="G140" s="12"/>
      <c r="H140" s="69"/>
      <c r="I140" s="66"/>
      <c r="J140" s="204"/>
      <c r="K140" s="204"/>
      <c r="L140" s="205"/>
      <c r="M140" s="205"/>
      <c r="N140" s="205"/>
      <c r="O140" s="214"/>
      <c r="P140" s="214"/>
      <c r="Q140" s="213"/>
      <c r="R140" s="213"/>
      <c r="S140" s="213"/>
      <c r="T140" s="213"/>
      <c r="U140" s="223"/>
      <c r="V140" s="222"/>
      <c r="W140" s="222"/>
      <c r="X140" s="222"/>
      <c r="Y140" s="222"/>
      <c r="Z140" s="222"/>
      <c r="AA140" s="232"/>
      <c r="AB140" s="231"/>
      <c r="AC140" s="231"/>
      <c r="AD140" s="231"/>
      <c r="AE140" s="231"/>
      <c r="AF140" s="231"/>
      <c r="AG140" s="250"/>
      <c r="AH140" s="249"/>
      <c r="AI140" s="249"/>
      <c r="AJ140" s="249"/>
      <c r="AK140" s="249"/>
      <c r="AL140" s="249"/>
      <c r="AM140" s="204"/>
      <c r="AN140" s="205"/>
      <c r="AO140" s="205"/>
      <c r="AP140" s="205"/>
      <c r="AQ140" s="205"/>
      <c r="AR140" s="205"/>
      <c r="AS140" s="259"/>
      <c r="AT140" s="258"/>
      <c r="AU140" s="258"/>
      <c r="AV140" s="258"/>
      <c r="AW140" s="258"/>
      <c r="AX140" s="258"/>
      <c r="AY140" s="268"/>
      <c r="AZ140" s="267"/>
      <c r="BA140" s="267"/>
      <c r="BB140" s="267"/>
      <c r="BC140" s="267"/>
      <c r="BD140" s="267"/>
      <c r="BE140" s="204"/>
      <c r="BF140" s="205"/>
      <c r="BG140" s="205"/>
      <c r="BH140" s="205"/>
      <c r="BI140" s="205"/>
      <c r="BJ140" s="205"/>
      <c r="BK140" s="241"/>
      <c r="BL140" s="240"/>
      <c r="BM140" s="240"/>
      <c r="BN140" s="240"/>
      <c r="BO140" s="240"/>
      <c r="BP140" s="240"/>
      <c r="BQ140" s="223"/>
      <c r="BR140" s="222"/>
      <c r="BS140" s="222"/>
      <c r="BT140" s="222"/>
      <c r="BU140" s="222"/>
      <c r="BV140" s="222"/>
      <c r="BW140" s="268"/>
      <c r="BX140" s="267"/>
      <c r="BY140" s="267"/>
      <c r="BZ140" s="267"/>
      <c r="CA140" s="267"/>
      <c r="CB140" s="267"/>
      <c r="CC140" s="241"/>
      <c r="CD140" s="214"/>
      <c r="CE140" s="240"/>
      <c r="CF140" s="240"/>
      <c r="CG140" s="240"/>
      <c r="CH140" s="5"/>
      <c r="CI140" s="5">
        <f t="shared" si="60"/>
        <v>0</v>
      </c>
    </row>
    <row r="141" spans="1:87" hidden="1" x14ac:dyDescent="0.2">
      <c r="A141" s="11"/>
      <c r="B141" s="11"/>
      <c r="C141" s="11"/>
      <c r="D141" s="64"/>
      <c r="E141" s="11"/>
      <c r="F141" s="64"/>
      <c r="G141" s="70"/>
      <c r="H141" s="69"/>
      <c r="I141" s="66"/>
      <c r="J141" s="204"/>
      <c r="K141" s="204"/>
      <c r="L141" s="205"/>
      <c r="M141" s="205"/>
      <c r="N141" s="205"/>
      <c r="O141" s="214"/>
      <c r="P141" s="214"/>
      <c r="Q141" s="213"/>
      <c r="R141" s="213"/>
      <c r="S141" s="213"/>
      <c r="T141" s="213"/>
      <c r="U141" s="223"/>
      <c r="V141" s="222"/>
      <c r="W141" s="222"/>
      <c r="X141" s="222"/>
      <c r="Y141" s="222"/>
      <c r="Z141" s="222"/>
      <c r="AA141" s="232"/>
      <c r="AB141" s="231"/>
      <c r="AC141" s="231"/>
      <c r="AD141" s="231"/>
      <c r="AE141" s="231"/>
      <c r="AF141" s="231"/>
      <c r="AG141" s="250"/>
      <c r="AH141" s="249"/>
      <c r="AI141" s="249"/>
      <c r="AJ141" s="249"/>
      <c r="AK141" s="249"/>
      <c r="AL141" s="249"/>
      <c r="AM141" s="204"/>
      <c r="AN141" s="205"/>
      <c r="AO141" s="205"/>
      <c r="AP141" s="205"/>
      <c r="AQ141" s="205"/>
      <c r="AR141" s="205"/>
      <c r="AS141" s="259"/>
      <c r="AT141" s="258"/>
      <c r="AU141" s="258"/>
      <c r="AV141" s="258"/>
      <c r="AW141" s="258"/>
      <c r="AX141" s="258"/>
      <c r="AY141" s="268"/>
      <c r="AZ141" s="267"/>
      <c r="BA141" s="267"/>
      <c r="BB141" s="267"/>
      <c r="BC141" s="267"/>
      <c r="BD141" s="267"/>
      <c r="BE141" s="204"/>
      <c r="BF141" s="205"/>
      <c r="BG141" s="205"/>
      <c r="BH141" s="205"/>
      <c r="BI141" s="205"/>
      <c r="BJ141" s="205"/>
      <c r="BK141" s="241"/>
      <c r="BL141" s="240"/>
      <c r="BM141" s="240"/>
      <c r="BN141" s="240"/>
      <c r="BO141" s="240"/>
      <c r="BP141" s="240"/>
      <c r="BQ141" s="223"/>
      <c r="BR141" s="222"/>
      <c r="BS141" s="222"/>
      <c r="BT141" s="222"/>
      <c r="BU141" s="222"/>
      <c r="BV141" s="222"/>
      <c r="BW141" s="268"/>
      <c r="BX141" s="267"/>
      <c r="BY141" s="267"/>
      <c r="BZ141" s="267"/>
      <c r="CA141" s="267"/>
      <c r="CB141" s="267"/>
      <c r="CC141" s="241"/>
      <c r="CD141" s="214"/>
      <c r="CE141" s="240"/>
      <c r="CF141" s="240"/>
      <c r="CG141" s="240"/>
      <c r="CH141" s="5"/>
      <c r="CI141" s="5">
        <f t="shared" si="60"/>
        <v>0</v>
      </c>
    </row>
    <row r="142" spans="1:87" hidden="1" x14ac:dyDescent="0.2">
      <c r="A142" s="11"/>
      <c r="B142" s="11"/>
      <c r="C142" s="11"/>
      <c r="D142" s="64"/>
      <c r="E142" s="11"/>
      <c r="F142" s="64"/>
      <c r="G142" s="12"/>
      <c r="H142" s="65"/>
      <c r="I142" s="66"/>
      <c r="J142" s="204"/>
      <c r="K142" s="204"/>
      <c r="L142" s="205"/>
      <c r="M142" s="205"/>
      <c r="N142" s="205"/>
      <c r="O142" s="214"/>
      <c r="P142" s="214"/>
      <c r="Q142" s="213"/>
      <c r="R142" s="213"/>
      <c r="S142" s="213"/>
      <c r="T142" s="213"/>
      <c r="U142" s="223"/>
      <c r="V142" s="222"/>
      <c r="W142" s="222"/>
      <c r="X142" s="222"/>
      <c r="Y142" s="222"/>
      <c r="Z142" s="222"/>
      <c r="AA142" s="232"/>
      <c r="AB142" s="231"/>
      <c r="AC142" s="231"/>
      <c r="AD142" s="231"/>
      <c r="AE142" s="231"/>
      <c r="AF142" s="231"/>
      <c r="AG142" s="250"/>
      <c r="AH142" s="249"/>
      <c r="AI142" s="249"/>
      <c r="AJ142" s="249"/>
      <c r="AK142" s="249"/>
      <c r="AL142" s="249"/>
      <c r="AM142" s="204"/>
      <c r="AN142" s="205"/>
      <c r="AO142" s="205"/>
      <c r="AP142" s="205"/>
      <c r="AQ142" s="205"/>
      <c r="AR142" s="205"/>
      <c r="AS142" s="259"/>
      <c r="AT142" s="258"/>
      <c r="AU142" s="258"/>
      <c r="AV142" s="258"/>
      <c r="AW142" s="258"/>
      <c r="AX142" s="258"/>
      <c r="AY142" s="268"/>
      <c r="AZ142" s="267"/>
      <c r="BA142" s="267"/>
      <c r="BB142" s="267"/>
      <c r="BC142" s="267"/>
      <c r="BD142" s="267"/>
      <c r="BE142" s="204"/>
      <c r="BF142" s="205"/>
      <c r="BG142" s="205"/>
      <c r="BH142" s="205"/>
      <c r="BI142" s="205"/>
      <c r="BJ142" s="205"/>
      <c r="BK142" s="241"/>
      <c r="BL142" s="240"/>
      <c r="BM142" s="240"/>
      <c r="BN142" s="240"/>
      <c r="BO142" s="240"/>
      <c r="BP142" s="240"/>
      <c r="BQ142" s="223"/>
      <c r="BR142" s="222"/>
      <c r="BS142" s="222"/>
      <c r="BT142" s="222"/>
      <c r="BU142" s="222"/>
      <c r="BV142" s="222"/>
      <c r="BW142" s="268"/>
      <c r="BX142" s="267"/>
      <c r="BY142" s="267"/>
      <c r="BZ142" s="267"/>
      <c r="CA142" s="267"/>
      <c r="CB142" s="267"/>
      <c r="CC142" s="241"/>
      <c r="CD142" s="214"/>
      <c r="CE142" s="240"/>
      <c r="CF142" s="240"/>
      <c r="CG142" s="240"/>
      <c r="CH142" s="5"/>
      <c r="CI142" s="5">
        <f t="shared" ref="CI142:CI205" si="61">I142-CE142</f>
        <v>0</v>
      </c>
    </row>
    <row r="143" spans="1:87" hidden="1" x14ac:dyDescent="0.2">
      <c r="A143" s="11"/>
      <c r="B143" s="11"/>
      <c r="C143" s="11"/>
      <c r="D143" s="64"/>
      <c r="E143" s="11"/>
      <c r="F143" s="64"/>
      <c r="G143" s="12"/>
      <c r="H143" s="67"/>
      <c r="I143" s="66"/>
      <c r="J143" s="204"/>
      <c r="K143" s="204"/>
      <c r="L143" s="205"/>
      <c r="M143" s="205"/>
      <c r="N143" s="205"/>
      <c r="O143" s="214"/>
      <c r="P143" s="214"/>
      <c r="Q143" s="213"/>
      <c r="R143" s="213"/>
      <c r="S143" s="213"/>
      <c r="T143" s="213"/>
      <c r="U143" s="223"/>
      <c r="V143" s="222"/>
      <c r="W143" s="222"/>
      <c r="X143" s="222"/>
      <c r="Y143" s="222"/>
      <c r="Z143" s="222"/>
      <c r="AA143" s="232"/>
      <c r="AB143" s="231"/>
      <c r="AC143" s="231"/>
      <c r="AD143" s="231"/>
      <c r="AE143" s="231"/>
      <c r="AF143" s="231"/>
      <c r="AG143" s="250"/>
      <c r="AH143" s="249"/>
      <c r="AI143" s="249"/>
      <c r="AJ143" s="249"/>
      <c r="AK143" s="249"/>
      <c r="AL143" s="249"/>
      <c r="AM143" s="204"/>
      <c r="AN143" s="205"/>
      <c r="AO143" s="205"/>
      <c r="AP143" s="205"/>
      <c r="AQ143" s="205"/>
      <c r="AR143" s="205"/>
      <c r="AS143" s="259"/>
      <c r="AT143" s="258"/>
      <c r="AU143" s="258"/>
      <c r="AV143" s="258"/>
      <c r="AW143" s="258"/>
      <c r="AX143" s="258"/>
      <c r="AY143" s="268"/>
      <c r="AZ143" s="267"/>
      <c r="BA143" s="267"/>
      <c r="BB143" s="267"/>
      <c r="BC143" s="267"/>
      <c r="BD143" s="267"/>
      <c r="BE143" s="204"/>
      <c r="BF143" s="205"/>
      <c r="BG143" s="205"/>
      <c r="BH143" s="205"/>
      <c r="BI143" s="205"/>
      <c r="BJ143" s="205"/>
      <c r="BK143" s="241"/>
      <c r="BL143" s="240"/>
      <c r="BM143" s="240"/>
      <c r="BN143" s="240"/>
      <c r="BO143" s="240"/>
      <c r="BP143" s="240"/>
      <c r="BQ143" s="223"/>
      <c r="BR143" s="222"/>
      <c r="BS143" s="222"/>
      <c r="BT143" s="222"/>
      <c r="BU143" s="222"/>
      <c r="BV143" s="222"/>
      <c r="BW143" s="268"/>
      <c r="BX143" s="267"/>
      <c r="BY143" s="267"/>
      <c r="BZ143" s="267"/>
      <c r="CA143" s="267"/>
      <c r="CB143" s="267"/>
      <c r="CC143" s="241"/>
      <c r="CD143" s="214"/>
      <c r="CE143" s="240"/>
      <c r="CF143" s="240"/>
      <c r="CG143" s="240"/>
      <c r="CH143" s="5"/>
      <c r="CI143" s="5">
        <f t="shared" si="61"/>
        <v>0</v>
      </c>
    </row>
    <row r="144" spans="1:87" hidden="1" x14ac:dyDescent="0.2">
      <c r="A144" s="17"/>
      <c r="B144" s="17"/>
      <c r="C144" s="17"/>
      <c r="D144" s="71"/>
      <c r="E144" s="17"/>
      <c r="F144" s="71"/>
      <c r="G144" s="18"/>
      <c r="H144" s="72"/>
      <c r="I144" s="73"/>
      <c r="J144" s="204"/>
      <c r="K144" s="204"/>
      <c r="L144" s="205"/>
      <c r="M144" s="205"/>
      <c r="N144" s="205"/>
      <c r="O144" s="214"/>
      <c r="P144" s="214"/>
      <c r="Q144" s="213"/>
      <c r="R144" s="213"/>
      <c r="S144" s="213"/>
      <c r="T144" s="213"/>
      <c r="U144" s="223"/>
      <c r="V144" s="222"/>
      <c r="W144" s="222"/>
      <c r="X144" s="222"/>
      <c r="Y144" s="222"/>
      <c r="Z144" s="222"/>
      <c r="AA144" s="232"/>
      <c r="AB144" s="231"/>
      <c r="AC144" s="231"/>
      <c r="AD144" s="231"/>
      <c r="AE144" s="231"/>
      <c r="AF144" s="231"/>
      <c r="AG144" s="250"/>
      <c r="AH144" s="249"/>
      <c r="AI144" s="249"/>
      <c r="AJ144" s="249"/>
      <c r="AK144" s="249"/>
      <c r="AL144" s="249"/>
      <c r="AM144" s="204"/>
      <c r="AN144" s="205"/>
      <c r="AO144" s="205"/>
      <c r="AP144" s="205"/>
      <c r="AQ144" s="205"/>
      <c r="AR144" s="205"/>
      <c r="AS144" s="259"/>
      <c r="AT144" s="258"/>
      <c r="AU144" s="258"/>
      <c r="AV144" s="258"/>
      <c r="AW144" s="258"/>
      <c r="AX144" s="258"/>
      <c r="AY144" s="268"/>
      <c r="AZ144" s="267"/>
      <c r="BA144" s="267"/>
      <c r="BB144" s="267"/>
      <c r="BC144" s="267"/>
      <c r="BD144" s="267"/>
      <c r="BE144" s="204"/>
      <c r="BF144" s="205"/>
      <c r="BG144" s="205"/>
      <c r="BH144" s="205"/>
      <c r="BI144" s="205"/>
      <c r="BJ144" s="205"/>
      <c r="BK144" s="241"/>
      <c r="BL144" s="240"/>
      <c r="BM144" s="240"/>
      <c r="BN144" s="240"/>
      <c r="BO144" s="240"/>
      <c r="BP144" s="240"/>
      <c r="BQ144" s="223"/>
      <c r="BR144" s="222"/>
      <c r="BS144" s="222"/>
      <c r="BT144" s="222"/>
      <c r="BU144" s="222"/>
      <c r="BV144" s="222"/>
      <c r="BW144" s="268"/>
      <c r="BX144" s="267"/>
      <c r="BY144" s="267"/>
      <c r="BZ144" s="267"/>
      <c r="CA144" s="267"/>
      <c r="CB144" s="267"/>
      <c r="CC144" s="241"/>
      <c r="CD144" s="214"/>
      <c r="CE144" s="240"/>
      <c r="CF144" s="240"/>
      <c r="CG144" s="240"/>
      <c r="CH144" s="5"/>
      <c r="CI144" s="5">
        <f t="shared" si="61"/>
        <v>0</v>
      </c>
    </row>
    <row r="145" spans="1:87" hidden="1" x14ac:dyDescent="0.2">
      <c r="A145" s="11"/>
      <c r="B145" s="11"/>
      <c r="C145" s="11"/>
      <c r="D145" s="64"/>
      <c r="E145" s="11"/>
      <c r="F145" s="64"/>
      <c r="G145" s="70"/>
      <c r="H145" s="92"/>
      <c r="J145" s="204"/>
      <c r="K145" s="204"/>
      <c r="L145" s="205"/>
      <c r="M145" s="205"/>
      <c r="N145" s="205"/>
      <c r="O145" s="214"/>
      <c r="P145" s="214"/>
      <c r="Q145" s="213"/>
      <c r="R145" s="213"/>
      <c r="S145" s="213"/>
      <c r="T145" s="213"/>
      <c r="U145" s="223"/>
      <c r="V145" s="222"/>
      <c r="W145" s="222"/>
      <c r="X145" s="222"/>
      <c r="Y145" s="222"/>
      <c r="Z145" s="222"/>
      <c r="AA145" s="232"/>
      <c r="AB145" s="231"/>
      <c r="AC145" s="231"/>
      <c r="AD145" s="231"/>
      <c r="AE145" s="231"/>
      <c r="AF145" s="231"/>
      <c r="AG145" s="250"/>
      <c r="AH145" s="249"/>
      <c r="AI145" s="249"/>
      <c r="AJ145" s="249"/>
      <c r="AK145" s="249"/>
      <c r="AL145" s="249"/>
      <c r="AM145" s="204"/>
      <c r="AN145" s="205"/>
      <c r="AO145" s="205"/>
      <c r="AP145" s="205"/>
      <c r="AQ145" s="205"/>
      <c r="AR145" s="205"/>
      <c r="AS145" s="259"/>
      <c r="AT145" s="258"/>
      <c r="AU145" s="258"/>
      <c r="AV145" s="258"/>
      <c r="AW145" s="258"/>
      <c r="AX145" s="258"/>
      <c r="AY145" s="268"/>
      <c r="AZ145" s="267"/>
      <c r="BA145" s="267"/>
      <c r="BB145" s="267"/>
      <c r="BC145" s="267"/>
      <c r="BD145" s="267"/>
      <c r="BE145" s="204"/>
      <c r="BF145" s="205"/>
      <c r="BG145" s="205"/>
      <c r="BH145" s="205"/>
      <c r="BI145" s="205"/>
      <c r="BJ145" s="205"/>
      <c r="BK145" s="241"/>
      <c r="BL145" s="240"/>
      <c r="BM145" s="240"/>
      <c r="BN145" s="240"/>
      <c r="BO145" s="240"/>
      <c r="BP145" s="240"/>
      <c r="BQ145" s="223"/>
      <c r="BR145" s="222"/>
      <c r="BS145" s="222"/>
      <c r="BT145" s="222"/>
      <c r="BU145" s="222"/>
      <c r="BV145" s="222"/>
      <c r="BW145" s="268"/>
      <c r="BX145" s="267"/>
      <c r="BY145" s="267"/>
      <c r="BZ145" s="267"/>
      <c r="CA145" s="267"/>
      <c r="CB145" s="267"/>
      <c r="CC145" s="241"/>
      <c r="CD145" s="214"/>
      <c r="CE145" s="240"/>
      <c r="CF145" s="240"/>
      <c r="CG145" s="240"/>
      <c r="CH145" s="5"/>
      <c r="CI145" s="5">
        <f t="shared" si="61"/>
        <v>0</v>
      </c>
    </row>
    <row r="146" spans="1:87" hidden="1" x14ac:dyDescent="0.2">
      <c r="A146" s="22"/>
      <c r="B146" s="28"/>
      <c r="C146" s="93"/>
      <c r="D146" s="94"/>
      <c r="E146" s="28"/>
      <c r="F146" s="94"/>
      <c r="G146" s="95"/>
      <c r="H146" s="26"/>
      <c r="I146" s="96"/>
      <c r="J146" s="204"/>
      <c r="K146" s="204"/>
      <c r="L146" s="205"/>
      <c r="M146" s="205"/>
      <c r="N146" s="205"/>
      <c r="O146" s="214"/>
      <c r="P146" s="214"/>
      <c r="Q146" s="213"/>
      <c r="R146" s="213"/>
      <c r="S146" s="213"/>
      <c r="T146" s="213"/>
      <c r="U146" s="223"/>
      <c r="V146" s="222"/>
      <c r="W146" s="222"/>
      <c r="X146" s="222"/>
      <c r="Y146" s="222"/>
      <c r="Z146" s="222"/>
      <c r="AA146" s="232"/>
      <c r="AB146" s="231"/>
      <c r="AC146" s="231"/>
      <c r="AD146" s="231"/>
      <c r="AE146" s="231"/>
      <c r="AF146" s="231"/>
      <c r="AG146" s="250"/>
      <c r="AH146" s="249"/>
      <c r="AI146" s="249"/>
      <c r="AJ146" s="249"/>
      <c r="AK146" s="249"/>
      <c r="AL146" s="249"/>
      <c r="AM146" s="204"/>
      <c r="AN146" s="205"/>
      <c r="AO146" s="205"/>
      <c r="AP146" s="205"/>
      <c r="AQ146" s="205"/>
      <c r="AR146" s="205"/>
      <c r="AS146" s="259"/>
      <c r="AT146" s="258"/>
      <c r="AU146" s="258"/>
      <c r="AV146" s="258"/>
      <c r="AW146" s="258"/>
      <c r="AX146" s="258"/>
      <c r="AY146" s="268"/>
      <c r="AZ146" s="267"/>
      <c r="BA146" s="267"/>
      <c r="BB146" s="267"/>
      <c r="BC146" s="267"/>
      <c r="BD146" s="267"/>
      <c r="BE146" s="204"/>
      <c r="BF146" s="205"/>
      <c r="BG146" s="205"/>
      <c r="BH146" s="205"/>
      <c r="BI146" s="205"/>
      <c r="BJ146" s="205"/>
      <c r="BK146" s="241"/>
      <c r="BL146" s="240"/>
      <c r="BM146" s="240"/>
      <c r="BN146" s="240"/>
      <c r="BO146" s="240"/>
      <c r="BP146" s="240"/>
      <c r="BQ146" s="223"/>
      <c r="BR146" s="222"/>
      <c r="BS146" s="222"/>
      <c r="BT146" s="222"/>
      <c r="BU146" s="222"/>
      <c r="BV146" s="222"/>
      <c r="BW146" s="268"/>
      <c r="BX146" s="267"/>
      <c r="BY146" s="267"/>
      <c r="BZ146" s="267"/>
      <c r="CA146" s="267"/>
      <c r="CB146" s="267"/>
      <c r="CC146" s="241"/>
      <c r="CD146" s="214"/>
      <c r="CE146" s="240"/>
      <c r="CF146" s="240"/>
      <c r="CG146" s="240"/>
      <c r="CH146" s="5"/>
      <c r="CI146" s="5">
        <f t="shared" si="61"/>
        <v>0</v>
      </c>
    </row>
    <row r="147" spans="1:87" hidden="1" x14ac:dyDescent="0.2">
      <c r="A147" s="22"/>
      <c r="B147" s="22"/>
      <c r="C147" s="51"/>
      <c r="D147" s="94"/>
      <c r="E147" s="28"/>
      <c r="F147" s="94"/>
      <c r="G147" s="95"/>
      <c r="H147" s="26"/>
      <c r="I147" s="96"/>
      <c r="J147" s="204"/>
      <c r="K147" s="204"/>
      <c r="L147" s="205"/>
      <c r="M147" s="205"/>
      <c r="N147" s="205"/>
      <c r="O147" s="214"/>
      <c r="P147" s="214"/>
      <c r="Q147" s="213"/>
      <c r="R147" s="213"/>
      <c r="S147" s="213"/>
      <c r="T147" s="213"/>
      <c r="U147" s="223"/>
      <c r="V147" s="222"/>
      <c r="W147" s="222"/>
      <c r="X147" s="222"/>
      <c r="Y147" s="222"/>
      <c r="Z147" s="222"/>
      <c r="AA147" s="232"/>
      <c r="AB147" s="231"/>
      <c r="AC147" s="231"/>
      <c r="AD147" s="231"/>
      <c r="AE147" s="231"/>
      <c r="AF147" s="231"/>
      <c r="AG147" s="250"/>
      <c r="AH147" s="249"/>
      <c r="AI147" s="249"/>
      <c r="AJ147" s="249"/>
      <c r="AK147" s="249"/>
      <c r="AL147" s="249"/>
      <c r="AM147" s="204"/>
      <c r="AN147" s="205"/>
      <c r="AO147" s="205"/>
      <c r="AP147" s="205"/>
      <c r="AQ147" s="205"/>
      <c r="AR147" s="205"/>
      <c r="AS147" s="259"/>
      <c r="AT147" s="258"/>
      <c r="AU147" s="258"/>
      <c r="AV147" s="258"/>
      <c r="AW147" s="258"/>
      <c r="AX147" s="258"/>
      <c r="AY147" s="268"/>
      <c r="AZ147" s="267"/>
      <c r="BA147" s="267"/>
      <c r="BB147" s="267"/>
      <c r="BC147" s="267"/>
      <c r="BD147" s="267"/>
      <c r="BE147" s="204"/>
      <c r="BF147" s="205"/>
      <c r="BG147" s="205"/>
      <c r="BH147" s="205"/>
      <c r="BI147" s="205"/>
      <c r="BJ147" s="205"/>
      <c r="BK147" s="241"/>
      <c r="BL147" s="240"/>
      <c r="BM147" s="240"/>
      <c r="BN147" s="240"/>
      <c r="BO147" s="240"/>
      <c r="BP147" s="240"/>
      <c r="BQ147" s="223"/>
      <c r="BR147" s="222"/>
      <c r="BS147" s="222"/>
      <c r="BT147" s="222"/>
      <c r="BU147" s="222"/>
      <c r="BV147" s="222"/>
      <c r="BW147" s="268"/>
      <c r="BX147" s="267"/>
      <c r="BY147" s="267"/>
      <c r="BZ147" s="267"/>
      <c r="CA147" s="267"/>
      <c r="CB147" s="267"/>
      <c r="CC147" s="241"/>
      <c r="CD147" s="214"/>
      <c r="CE147" s="240"/>
      <c r="CF147" s="240"/>
      <c r="CG147" s="240"/>
      <c r="CH147" s="5"/>
      <c r="CI147" s="5">
        <f t="shared" si="61"/>
        <v>0</v>
      </c>
    </row>
    <row r="148" spans="1:87" hidden="1" x14ac:dyDescent="0.2">
      <c r="A148" s="22"/>
      <c r="B148" s="28"/>
      <c r="C148" s="51"/>
      <c r="D148" s="94"/>
      <c r="E148" s="28"/>
      <c r="F148" s="94"/>
      <c r="G148" s="95"/>
      <c r="H148" s="26"/>
      <c r="I148" s="96"/>
      <c r="J148" s="204"/>
      <c r="K148" s="204"/>
      <c r="L148" s="205"/>
      <c r="M148" s="205"/>
      <c r="N148" s="205"/>
      <c r="O148" s="214"/>
      <c r="P148" s="214"/>
      <c r="Q148" s="213"/>
      <c r="R148" s="213"/>
      <c r="S148" s="213"/>
      <c r="T148" s="213"/>
      <c r="U148" s="223"/>
      <c r="V148" s="222"/>
      <c r="W148" s="222"/>
      <c r="X148" s="222"/>
      <c r="Y148" s="222"/>
      <c r="Z148" s="222"/>
      <c r="AA148" s="232"/>
      <c r="AB148" s="231"/>
      <c r="AC148" s="231"/>
      <c r="AD148" s="231"/>
      <c r="AE148" s="231"/>
      <c r="AF148" s="231"/>
      <c r="AG148" s="250"/>
      <c r="AH148" s="249"/>
      <c r="AI148" s="249"/>
      <c r="AJ148" s="249"/>
      <c r="AK148" s="249"/>
      <c r="AL148" s="249"/>
      <c r="AM148" s="204"/>
      <c r="AN148" s="205"/>
      <c r="AO148" s="205"/>
      <c r="AP148" s="205"/>
      <c r="AQ148" s="205"/>
      <c r="AR148" s="205"/>
      <c r="AS148" s="259"/>
      <c r="AT148" s="258"/>
      <c r="AU148" s="258"/>
      <c r="AV148" s="258"/>
      <c r="AW148" s="258"/>
      <c r="AX148" s="258"/>
      <c r="AY148" s="268"/>
      <c r="AZ148" s="267"/>
      <c r="BA148" s="267"/>
      <c r="BB148" s="267"/>
      <c r="BC148" s="267"/>
      <c r="BD148" s="267"/>
      <c r="BE148" s="204"/>
      <c r="BF148" s="205"/>
      <c r="BG148" s="205"/>
      <c r="BH148" s="205"/>
      <c r="BI148" s="205"/>
      <c r="BJ148" s="205"/>
      <c r="BK148" s="241"/>
      <c r="BL148" s="240"/>
      <c r="BM148" s="240"/>
      <c r="BN148" s="240"/>
      <c r="BO148" s="240"/>
      <c r="BP148" s="240"/>
      <c r="BQ148" s="223"/>
      <c r="BR148" s="222"/>
      <c r="BS148" s="222"/>
      <c r="BT148" s="222"/>
      <c r="BU148" s="222"/>
      <c r="BV148" s="222"/>
      <c r="BW148" s="268"/>
      <c r="BX148" s="267"/>
      <c r="BY148" s="267"/>
      <c r="BZ148" s="267"/>
      <c r="CA148" s="267"/>
      <c r="CB148" s="267"/>
      <c r="CC148" s="241"/>
      <c r="CD148" s="214"/>
      <c r="CE148" s="240"/>
      <c r="CF148" s="240"/>
      <c r="CG148" s="240"/>
      <c r="CH148" s="5"/>
      <c r="CI148" s="5">
        <f t="shared" si="61"/>
        <v>0</v>
      </c>
    </row>
    <row r="149" spans="1:87" hidden="1" x14ac:dyDescent="0.2">
      <c r="A149" s="22"/>
      <c r="B149" s="28"/>
      <c r="C149" s="51"/>
      <c r="D149" s="31"/>
      <c r="E149" s="28"/>
      <c r="F149" s="94"/>
      <c r="G149" s="25"/>
      <c r="H149" s="32"/>
      <c r="I149" s="76"/>
      <c r="J149" s="204"/>
      <c r="K149" s="204"/>
      <c r="L149" s="205"/>
      <c r="M149" s="205"/>
      <c r="N149" s="205"/>
      <c r="O149" s="214"/>
      <c r="P149" s="214"/>
      <c r="Q149" s="213"/>
      <c r="R149" s="213"/>
      <c r="S149" s="213"/>
      <c r="T149" s="213"/>
      <c r="U149" s="223"/>
      <c r="V149" s="222"/>
      <c r="W149" s="222"/>
      <c r="X149" s="222"/>
      <c r="Y149" s="222"/>
      <c r="Z149" s="222"/>
      <c r="AA149" s="232"/>
      <c r="AB149" s="231"/>
      <c r="AC149" s="231"/>
      <c r="AD149" s="231"/>
      <c r="AE149" s="231"/>
      <c r="AF149" s="231"/>
      <c r="AG149" s="250"/>
      <c r="AH149" s="249"/>
      <c r="AI149" s="249"/>
      <c r="AJ149" s="249"/>
      <c r="AK149" s="249"/>
      <c r="AL149" s="249"/>
      <c r="AM149" s="204"/>
      <c r="AN149" s="205"/>
      <c r="AO149" s="205"/>
      <c r="AP149" s="205"/>
      <c r="AQ149" s="205"/>
      <c r="AR149" s="205"/>
      <c r="AS149" s="259"/>
      <c r="AT149" s="258"/>
      <c r="AU149" s="258"/>
      <c r="AV149" s="258"/>
      <c r="AW149" s="258"/>
      <c r="AX149" s="258"/>
      <c r="AY149" s="268"/>
      <c r="AZ149" s="267"/>
      <c r="BA149" s="267"/>
      <c r="BB149" s="267"/>
      <c r="BC149" s="267"/>
      <c r="BD149" s="267"/>
      <c r="BE149" s="204"/>
      <c r="BF149" s="205"/>
      <c r="BG149" s="205"/>
      <c r="BH149" s="205"/>
      <c r="BI149" s="205"/>
      <c r="BJ149" s="205"/>
      <c r="BK149" s="241"/>
      <c r="BL149" s="240"/>
      <c r="BM149" s="240"/>
      <c r="BN149" s="240"/>
      <c r="BO149" s="240"/>
      <c r="BP149" s="240"/>
      <c r="BQ149" s="223"/>
      <c r="BR149" s="222"/>
      <c r="BS149" s="222"/>
      <c r="BT149" s="222"/>
      <c r="BU149" s="222"/>
      <c r="BV149" s="222"/>
      <c r="BW149" s="268"/>
      <c r="BX149" s="267"/>
      <c r="BY149" s="267"/>
      <c r="BZ149" s="267"/>
      <c r="CA149" s="267"/>
      <c r="CB149" s="267"/>
      <c r="CC149" s="241"/>
      <c r="CD149" s="214"/>
      <c r="CE149" s="240"/>
      <c r="CF149" s="240"/>
      <c r="CG149" s="240"/>
      <c r="CH149" s="5"/>
      <c r="CI149" s="5">
        <f t="shared" si="61"/>
        <v>0</v>
      </c>
    </row>
    <row r="150" spans="1:87" hidden="1" x14ac:dyDescent="0.2">
      <c r="A150" s="22"/>
      <c r="B150" s="28"/>
      <c r="C150" s="51"/>
      <c r="D150" s="33"/>
      <c r="E150" s="28"/>
      <c r="F150" s="94"/>
      <c r="G150" s="25"/>
      <c r="H150" s="32"/>
      <c r="I150" s="76"/>
      <c r="J150" s="204"/>
      <c r="K150" s="204"/>
      <c r="L150" s="205"/>
      <c r="M150" s="205"/>
      <c r="N150" s="205"/>
      <c r="O150" s="214"/>
      <c r="P150" s="214"/>
      <c r="Q150" s="213"/>
      <c r="R150" s="213"/>
      <c r="S150" s="213"/>
      <c r="T150" s="213"/>
      <c r="U150" s="223"/>
      <c r="V150" s="222"/>
      <c r="W150" s="222"/>
      <c r="X150" s="222"/>
      <c r="Y150" s="222"/>
      <c r="Z150" s="222"/>
      <c r="AA150" s="232"/>
      <c r="AB150" s="231"/>
      <c r="AC150" s="231"/>
      <c r="AD150" s="231"/>
      <c r="AE150" s="231"/>
      <c r="AF150" s="231"/>
      <c r="AG150" s="250"/>
      <c r="AH150" s="249"/>
      <c r="AI150" s="249"/>
      <c r="AJ150" s="249"/>
      <c r="AK150" s="249"/>
      <c r="AL150" s="249"/>
      <c r="AM150" s="204"/>
      <c r="AN150" s="205"/>
      <c r="AO150" s="205"/>
      <c r="AP150" s="205"/>
      <c r="AQ150" s="205"/>
      <c r="AR150" s="205"/>
      <c r="AS150" s="259"/>
      <c r="AT150" s="258"/>
      <c r="AU150" s="258"/>
      <c r="AV150" s="258"/>
      <c r="AW150" s="258"/>
      <c r="AX150" s="258"/>
      <c r="AY150" s="268"/>
      <c r="AZ150" s="267"/>
      <c r="BA150" s="267"/>
      <c r="BB150" s="267"/>
      <c r="BC150" s="267"/>
      <c r="BD150" s="267"/>
      <c r="BE150" s="204"/>
      <c r="BF150" s="205"/>
      <c r="BG150" s="205"/>
      <c r="BH150" s="205"/>
      <c r="BI150" s="205"/>
      <c r="BJ150" s="205"/>
      <c r="BK150" s="241"/>
      <c r="BL150" s="240"/>
      <c r="BM150" s="240"/>
      <c r="BN150" s="240"/>
      <c r="BO150" s="240"/>
      <c r="BP150" s="240"/>
      <c r="BQ150" s="223"/>
      <c r="BR150" s="222"/>
      <c r="BS150" s="222"/>
      <c r="BT150" s="222"/>
      <c r="BU150" s="222"/>
      <c r="BV150" s="222"/>
      <c r="BW150" s="268"/>
      <c r="BX150" s="267"/>
      <c r="BY150" s="267"/>
      <c r="BZ150" s="267"/>
      <c r="CA150" s="267"/>
      <c r="CB150" s="267"/>
      <c r="CC150" s="241"/>
      <c r="CD150" s="214"/>
      <c r="CE150" s="240"/>
      <c r="CF150" s="240"/>
      <c r="CG150" s="240"/>
      <c r="CH150" s="5"/>
      <c r="CI150" s="5">
        <f t="shared" si="61"/>
        <v>0</v>
      </c>
    </row>
    <row r="151" spans="1:87" hidden="1" x14ac:dyDescent="0.2">
      <c r="A151" s="22"/>
      <c r="B151" s="22"/>
      <c r="C151" s="22"/>
      <c r="D151" s="34"/>
      <c r="E151" s="22"/>
      <c r="F151" s="34"/>
      <c r="G151" s="48"/>
      <c r="H151" s="36"/>
      <c r="I151" s="37"/>
      <c r="J151" s="204"/>
      <c r="K151" s="204"/>
      <c r="L151" s="205"/>
      <c r="M151" s="205"/>
      <c r="N151" s="204"/>
      <c r="O151" s="214"/>
      <c r="P151" s="214"/>
      <c r="Q151" s="214"/>
      <c r="R151" s="214"/>
      <c r="S151" s="213"/>
      <c r="T151" s="214"/>
      <c r="U151" s="223"/>
      <c r="V151" s="223"/>
      <c r="W151" s="223"/>
      <c r="X151" s="223"/>
      <c r="Y151" s="222"/>
      <c r="Z151" s="223"/>
      <c r="AA151" s="232"/>
      <c r="AB151" s="232"/>
      <c r="AC151" s="232"/>
      <c r="AD151" s="232"/>
      <c r="AE151" s="231"/>
      <c r="AF151" s="232"/>
      <c r="AG151" s="250"/>
      <c r="AH151" s="250"/>
      <c r="AI151" s="250"/>
      <c r="AJ151" s="250"/>
      <c r="AK151" s="249"/>
      <c r="AL151" s="250"/>
      <c r="AM151" s="204"/>
      <c r="AN151" s="204"/>
      <c r="AO151" s="204"/>
      <c r="AP151" s="204"/>
      <c r="AQ151" s="205"/>
      <c r="AR151" s="204"/>
      <c r="AS151" s="259"/>
      <c r="AT151" s="259"/>
      <c r="AU151" s="259"/>
      <c r="AV151" s="259"/>
      <c r="AW151" s="258"/>
      <c r="AX151" s="259"/>
      <c r="AY151" s="268"/>
      <c r="AZ151" s="268"/>
      <c r="BA151" s="268"/>
      <c r="BB151" s="268"/>
      <c r="BC151" s="267"/>
      <c r="BD151" s="268"/>
      <c r="BE151" s="204"/>
      <c r="BF151" s="204"/>
      <c r="BG151" s="204"/>
      <c r="BH151" s="204"/>
      <c r="BI151" s="205"/>
      <c r="BJ151" s="204"/>
      <c r="BK151" s="241"/>
      <c r="BL151" s="241"/>
      <c r="BM151" s="241"/>
      <c r="BN151" s="241"/>
      <c r="BO151" s="240"/>
      <c r="BP151" s="241"/>
      <c r="BQ151" s="223"/>
      <c r="BR151" s="223"/>
      <c r="BS151" s="223"/>
      <c r="BT151" s="223"/>
      <c r="BU151" s="222"/>
      <c r="BV151" s="223"/>
      <c r="BW151" s="268"/>
      <c r="BX151" s="268"/>
      <c r="BY151" s="268"/>
      <c r="BZ151" s="268"/>
      <c r="CA151" s="267"/>
      <c r="CB151" s="268"/>
      <c r="CC151" s="241"/>
      <c r="CD151" s="214"/>
      <c r="CE151" s="241"/>
      <c r="CF151" s="240"/>
      <c r="CG151" s="241"/>
      <c r="CH151" s="5"/>
      <c r="CI151" s="5">
        <f t="shared" si="61"/>
        <v>0</v>
      </c>
    </row>
    <row r="152" spans="1:87" hidden="1" x14ac:dyDescent="0.2">
      <c r="A152" s="22"/>
      <c r="B152" s="22"/>
      <c r="C152" s="22"/>
      <c r="D152" s="34"/>
      <c r="E152" s="22"/>
      <c r="F152" s="34"/>
      <c r="G152" s="48"/>
      <c r="H152" s="36"/>
      <c r="I152" s="37"/>
      <c r="J152" s="204"/>
      <c r="K152" s="204"/>
      <c r="L152" s="205"/>
      <c r="M152" s="205"/>
      <c r="N152" s="204"/>
      <c r="O152" s="214"/>
      <c r="P152" s="214"/>
      <c r="Q152" s="214"/>
      <c r="R152" s="214"/>
      <c r="S152" s="213"/>
      <c r="T152" s="214"/>
      <c r="U152" s="223"/>
      <c r="V152" s="223"/>
      <c r="W152" s="223"/>
      <c r="X152" s="223"/>
      <c r="Y152" s="222"/>
      <c r="Z152" s="223"/>
      <c r="AA152" s="232"/>
      <c r="AB152" s="232"/>
      <c r="AC152" s="232"/>
      <c r="AD152" s="232"/>
      <c r="AE152" s="231"/>
      <c r="AF152" s="232"/>
      <c r="AG152" s="250"/>
      <c r="AH152" s="250"/>
      <c r="AI152" s="250"/>
      <c r="AJ152" s="250"/>
      <c r="AK152" s="249"/>
      <c r="AL152" s="250"/>
      <c r="AM152" s="204"/>
      <c r="AN152" s="204"/>
      <c r="AO152" s="204"/>
      <c r="AP152" s="204"/>
      <c r="AQ152" s="205"/>
      <c r="AR152" s="204"/>
      <c r="AS152" s="259"/>
      <c r="AT152" s="259"/>
      <c r="AU152" s="259"/>
      <c r="AV152" s="259"/>
      <c r="AW152" s="258"/>
      <c r="AX152" s="259"/>
      <c r="AY152" s="268"/>
      <c r="AZ152" s="268"/>
      <c r="BA152" s="268"/>
      <c r="BB152" s="268"/>
      <c r="BC152" s="267"/>
      <c r="BD152" s="268"/>
      <c r="BE152" s="204"/>
      <c r="BF152" s="204"/>
      <c r="BG152" s="204"/>
      <c r="BH152" s="204"/>
      <c r="BI152" s="205"/>
      <c r="BJ152" s="204"/>
      <c r="BK152" s="241"/>
      <c r="BL152" s="241"/>
      <c r="BM152" s="241"/>
      <c r="BN152" s="241"/>
      <c r="BO152" s="240"/>
      <c r="BP152" s="241"/>
      <c r="BQ152" s="223"/>
      <c r="BR152" s="223"/>
      <c r="BS152" s="223"/>
      <c r="BT152" s="223"/>
      <c r="BU152" s="222"/>
      <c r="BV152" s="223"/>
      <c r="BW152" s="268"/>
      <c r="BX152" s="268"/>
      <c r="BY152" s="268"/>
      <c r="BZ152" s="268"/>
      <c r="CA152" s="267"/>
      <c r="CB152" s="268"/>
      <c r="CC152" s="241"/>
      <c r="CD152" s="214"/>
      <c r="CE152" s="241"/>
      <c r="CF152" s="240"/>
      <c r="CG152" s="241"/>
      <c r="CH152" s="5"/>
      <c r="CI152" s="5">
        <f t="shared" si="61"/>
        <v>0</v>
      </c>
    </row>
    <row r="153" spans="1:87" hidden="1" x14ac:dyDescent="0.2">
      <c r="A153" s="22"/>
      <c r="B153" s="22"/>
      <c r="C153" s="22"/>
      <c r="D153" s="34"/>
      <c r="E153" s="22"/>
      <c r="F153" s="34"/>
      <c r="G153" s="48"/>
      <c r="H153" s="36"/>
      <c r="I153" s="37"/>
      <c r="J153" s="204"/>
      <c r="K153" s="204"/>
      <c r="L153" s="205"/>
      <c r="M153" s="205"/>
      <c r="N153" s="204"/>
      <c r="O153" s="214"/>
      <c r="P153" s="214"/>
      <c r="Q153" s="213"/>
      <c r="R153" s="214"/>
      <c r="S153" s="213"/>
      <c r="T153" s="214"/>
      <c r="U153" s="223"/>
      <c r="V153" s="223"/>
      <c r="W153" s="222"/>
      <c r="X153" s="223"/>
      <c r="Y153" s="222"/>
      <c r="Z153" s="223"/>
      <c r="AA153" s="232"/>
      <c r="AB153" s="232"/>
      <c r="AC153" s="231"/>
      <c r="AD153" s="232"/>
      <c r="AE153" s="231"/>
      <c r="AF153" s="232"/>
      <c r="AG153" s="250"/>
      <c r="AH153" s="250"/>
      <c r="AI153" s="249"/>
      <c r="AJ153" s="250"/>
      <c r="AK153" s="249"/>
      <c r="AL153" s="250"/>
      <c r="AM153" s="204"/>
      <c r="AN153" s="204"/>
      <c r="AO153" s="205"/>
      <c r="AP153" s="204"/>
      <c r="AQ153" s="205"/>
      <c r="AR153" s="204"/>
      <c r="AS153" s="259"/>
      <c r="AT153" s="259"/>
      <c r="AU153" s="258"/>
      <c r="AV153" s="259"/>
      <c r="AW153" s="258"/>
      <c r="AX153" s="259"/>
      <c r="AY153" s="268"/>
      <c r="AZ153" s="268"/>
      <c r="BA153" s="267"/>
      <c r="BB153" s="268"/>
      <c r="BC153" s="267"/>
      <c r="BD153" s="268"/>
      <c r="BE153" s="204"/>
      <c r="BF153" s="204"/>
      <c r="BG153" s="205"/>
      <c r="BH153" s="204"/>
      <c r="BI153" s="205"/>
      <c r="BJ153" s="204"/>
      <c r="BK153" s="241"/>
      <c r="BL153" s="241"/>
      <c r="BM153" s="240"/>
      <c r="BN153" s="241"/>
      <c r="BO153" s="240"/>
      <c r="BP153" s="241"/>
      <c r="BQ153" s="223"/>
      <c r="BR153" s="223"/>
      <c r="BS153" s="222"/>
      <c r="BT153" s="223"/>
      <c r="BU153" s="222"/>
      <c r="BV153" s="223"/>
      <c r="BW153" s="268"/>
      <c r="BX153" s="268"/>
      <c r="BY153" s="267"/>
      <c r="BZ153" s="268"/>
      <c r="CA153" s="267"/>
      <c r="CB153" s="268"/>
      <c r="CC153" s="241"/>
      <c r="CD153" s="214"/>
      <c r="CE153" s="240"/>
      <c r="CF153" s="240"/>
      <c r="CG153" s="241"/>
      <c r="CH153" s="5"/>
      <c r="CI153" s="5">
        <f t="shared" si="61"/>
        <v>0</v>
      </c>
    </row>
    <row r="154" spans="1:87" hidden="1" x14ac:dyDescent="0.2">
      <c r="A154" s="22"/>
      <c r="B154" s="22"/>
      <c r="C154" s="22"/>
      <c r="D154" s="34"/>
      <c r="E154" s="22"/>
      <c r="F154" s="34"/>
      <c r="G154" s="48"/>
      <c r="H154" s="36"/>
      <c r="I154" s="37"/>
      <c r="J154" s="204"/>
      <c r="K154" s="204"/>
      <c r="L154" s="205"/>
      <c r="M154" s="205"/>
      <c r="N154" s="204"/>
      <c r="O154" s="214"/>
      <c r="P154" s="214"/>
      <c r="Q154" s="213"/>
      <c r="R154" s="214"/>
      <c r="S154" s="213"/>
      <c r="T154" s="214"/>
      <c r="U154" s="223"/>
      <c r="V154" s="223"/>
      <c r="W154" s="222"/>
      <c r="X154" s="223"/>
      <c r="Y154" s="222"/>
      <c r="Z154" s="223"/>
      <c r="AA154" s="232"/>
      <c r="AB154" s="232"/>
      <c r="AC154" s="231"/>
      <c r="AD154" s="232"/>
      <c r="AE154" s="231"/>
      <c r="AF154" s="232"/>
      <c r="AG154" s="250"/>
      <c r="AH154" s="250"/>
      <c r="AI154" s="249"/>
      <c r="AJ154" s="250"/>
      <c r="AK154" s="249"/>
      <c r="AL154" s="250"/>
      <c r="AM154" s="204"/>
      <c r="AN154" s="204"/>
      <c r="AO154" s="205"/>
      <c r="AP154" s="204"/>
      <c r="AQ154" s="205"/>
      <c r="AR154" s="204"/>
      <c r="AS154" s="259"/>
      <c r="AT154" s="259"/>
      <c r="AU154" s="258"/>
      <c r="AV154" s="259"/>
      <c r="AW154" s="258"/>
      <c r="AX154" s="259"/>
      <c r="AY154" s="268"/>
      <c r="AZ154" s="268"/>
      <c r="BA154" s="267"/>
      <c r="BB154" s="268"/>
      <c r="BC154" s="267"/>
      <c r="BD154" s="268"/>
      <c r="BE154" s="204"/>
      <c r="BF154" s="204"/>
      <c r="BG154" s="205"/>
      <c r="BH154" s="204"/>
      <c r="BI154" s="205"/>
      <c r="BJ154" s="204"/>
      <c r="BK154" s="241"/>
      <c r="BL154" s="241"/>
      <c r="BM154" s="240"/>
      <c r="BN154" s="241"/>
      <c r="BO154" s="240"/>
      <c r="BP154" s="241"/>
      <c r="BQ154" s="223"/>
      <c r="BR154" s="223"/>
      <c r="BS154" s="222"/>
      <c r="BT154" s="223"/>
      <c r="BU154" s="222"/>
      <c r="BV154" s="223"/>
      <c r="BW154" s="268"/>
      <c r="BX154" s="268"/>
      <c r="BY154" s="267"/>
      <c r="BZ154" s="268"/>
      <c r="CA154" s="267"/>
      <c r="CB154" s="268"/>
      <c r="CC154" s="241"/>
      <c r="CD154" s="214"/>
      <c r="CE154" s="240"/>
      <c r="CF154" s="240"/>
      <c r="CG154" s="241"/>
      <c r="CH154" s="5"/>
      <c r="CI154" s="5">
        <f t="shared" si="61"/>
        <v>0</v>
      </c>
    </row>
    <row r="155" spans="1:87" hidden="1" x14ac:dyDescent="0.2">
      <c r="A155" s="22"/>
      <c r="B155" s="22"/>
      <c r="C155" s="22"/>
      <c r="D155" s="34"/>
      <c r="E155" s="22"/>
      <c r="F155" s="34"/>
      <c r="G155" s="48"/>
      <c r="H155" s="36"/>
      <c r="I155" s="37"/>
      <c r="J155" s="204"/>
      <c r="K155" s="204"/>
      <c r="L155" s="205"/>
      <c r="M155" s="205"/>
      <c r="N155" s="204"/>
      <c r="O155" s="214"/>
      <c r="P155" s="214"/>
      <c r="Q155" s="213"/>
      <c r="R155" s="214"/>
      <c r="S155" s="213"/>
      <c r="T155" s="214"/>
      <c r="U155" s="223"/>
      <c r="V155" s="223"/>
      <c r="W155" s="222"/>
      <c r="X155" s="223"/>
      <c r="Y155" s="222"/>
      <c r="Z155" s="223"/>
      <c r="AA155" s="232"/>
      <c r="AB155" s="232"/>
      <c r="AC155" s="231"/>
      <c r="AD155" s="232"/>
      <c r="AE155" s="231"/>
      <c r="AF155" s="232"/>
      <c r="AG155" s="250"/>
      <c r="AH155" s="250"/>
      <c r="AI155" s="249"/>
      <c r="AJ155" s="250"/>
      <c r="AK155" s="249"/>
      <c r="AL155" s="250"/>
      <c r="AM155" s="204"/>
      <c r="AN155" s="204"/>
      <c r="AO155" s="205"/>
      <c r="AP155" s="204"/>
      <c r="AQ155" s="205"/>
      <c r="AR155" s="204"/>
      <c r="AS155" s="259"/>
      <c r="AT155" s="259"/>
      <c r="AU155" s="258"/>
      <c r="AV155" s="259"/>
      <c r="AW155" s="258"/>
      <c r="AX155" s="259"/>
      <c r="AY155" s="268"/>
      <c r="AZ155" s="268"/>
      <c r="BA155" s="267"/>
      <c r="BB155" s="268"/>
      <c r="BC155" s="267"/>
      <c r="BD155" s="268"/>
      <c r="BE155" s="204"/>
      <c r="BF155" s="204"/>
      <c r="BG155" s="205"/>
      <c r="BH155" s="204"/>
      <c r="BI155" s="205"/>
      <c r="BJ155" s="204"/>
      <c r="BK155" s="241"/>
      <c r="BL155" s="241"/>
      <c r="BM155" s="240"/>
      <c r="BN155" s="241"/>
      <c r="BO155" s="240"/>
      <c r="BP155" s="241"/>
      <c r="BQ155" s="223"/>
      <c r="BR155" s="223"/>
      <c r="BS155" s="222"/>
      <c r="BT155" s="223"/>
      <c r="BU155" s="222"/>
      <c r="BV155" s="223"/>
      <c r="BW155" s="268"/>
      <c r="BX155" s="268"/>
      <c r="BY155" s="267"/>
      <c r="BZ155" s="268"/>
      <c r="CA155" s="267"/>
      <c r="CB155" s="268"/>
      <c r="CC155" s="241"/>
      <c r="CD155" s="214"/>
      <c r="CE155" s="240"/>
      <c r="CF155" s="240"/>
      <c r="CG155" s="241"/>
      <c r="CH155" s="5"/>
      <c r="CI155" s="5">
        <f t="shared" si="61"/>
        <v>0</v>
      </c>
    </row>
    <row r="156" spans="1:87" hidden="1" x14ac:dyDescent="0.2">
      <c r="A156" s="22"/>
      <c r="B156" s="22"/>
      <c r="C156" s="22"/>
      <c r="D156" s="34"/>
      <c r="E156" s="22"/>
      <c r="F156" s="34"/>
      <c r="G156" s="48"/>
      <c r="H156" s="36"/>
      <c r="I156" s="37"/>
      <c r="J156" s="204"/>
      <c r="K156" s="204"/>
      <c r="L156" s="205"/>
      <c r="M156" s="205"/>
      <c r="N156" s="204"/>
      <c r="O156" s="214"/>
      <c r="P156" s="214"/>
      <c r="Q156" s="213"/>
      <c r="R156" s="214"/>
      <c r="S156" s="213"/>
      <c r="T156" s="214"/>
      <c r="U156" s="223"/>
      <c r="V156" s="223"/>
      <c r="W156" s="222"/>
      <c r="X156" s="223"/>
      <c r="Y156" s="222"/>
      <c r="Z156" s="223"/>
      <c r="AA156" s="232"/>
      <c r="AB156" s="232"/>
      <c r="AC156" s="231"/>
      <c r="AD156" s="232"/>
      <c r="AE156" s="231"/>
      <c r="AF156" s="232"/>
      <c r="AG156" s="250"/>
      <c r="AH156" s="250"/>
      <c r="AI156" s="249"/>
      <c r="AJ156" s="250"/>
      <c r="AK156" s="249"/>
      <c r="AL156" s="250"/>
      <c r="AM156" s="204"/>
      <c r="AN156" s="204"/>
      <c r="AO156" s="205"/>
      <c r="AP156" s="204"/>
      <c r="AQ156" s="205"/>
      <c r="AR156" s="204"/>
      <c r="AS156" s="259"/>
      <c r="AT156" s="259"/>
      <c r="AU156" s="258"/>
      <c r="AV156" s="259"/>
      <c r="AW156" s="258"/>
      <c r="AX156" s="259"/>
      <c r="AY156" s="268"/>
      <c r="AZ156" s="268"/>
      <c r="BA156" s="267"/>
      <c r="BB156" s="268"/>
      <c r="BC156" s="267"/>
      <c r="BD156" s="268"/>
      <c r="BE156" s="204"/>
      <c r="BF156" s="204"/>
      <c r="BG156" s="205"/>
      <c r="BH156" s="204"/>
      <c r="BI156" s="205"/>
      <c r="BJ156" s="204"/>
      <c r="BK156" s="241"/>
      <c r="BL156" s="241"/>
      <c r="BM156" s="240"/>
      <c r="BN156" s="241"/>
      <c r="BO156" s="240"/>
      <c r="BP156" s="241"/>
      <c r="BQ156" s="223"/>
      <c r="BR156" s="223"/>
      <c r="BS156" s="222"/>
      <c r="BT156" s="223"/>
      <c r="BU156" s="222"/>
      <c r="BV156" s="223"/>
      <c r="BW156" s="268"/>
      <c r="BX156" s="268"/>
      <c r="BY156" s="267"/>
      <c r="BZ156" s="268"/>
      <c r="CA156" s="267"/>
      <c r="CB156" s="268"/>
      <c r="CC156" s="241"/>
      <c r="CD156" s="214"/>
      <c r="CE156" s="240"/>
      <c r="CF156" s="240"/>
      <c r="CG156" s="241"/>
      <c r="CH156" s="5"/>
      <c r="CI156" s="5">
        <f t="shared" si="61"/>
        <v>0</v>
      </c>
    </row>
    <row r="157" spans="1:87" hidden="1" x14ac:dyDescent="0.2">
      <c r="A157" s="22"/>
      <c r="B157" s="22"/>
      <c r="C157" s="22"/>
      <c r="D157" s="34"/>
      <c r="E157" s="22"/>
      <c r="F157" s="34"/>
      <c r="G157" s="48"/>
      <c r="H157" s="36"/>
      <c r="I157" s="37"/>
      <c r="J157" s="204"/>
      <c r="K157" s="204"/>
      <c r="L157" s="205"/>
      <c r="M157" s="205"/>
      <c r="N157" s="204"/>
      <c r="O157" s="214"/>
      <c r="P157" s="214"/>
      <c r="Q157" s="213"/>
      <c r="R157" s="214"/>
      <c r="S157" s="213"/>
      <c r="T157" s="214"/>
      <c r="U157" s="223"/>
      <c r="V157" s="223"/>
      <c r="W157" s="222"/>
      <c r="X157" s="223"/>
      <c r="Y157" s="222"/>
      <c r="Z157" s="223"/>
      <c r="AA157" s="232"/>
      <c r="AB157" s="232"/>
      <c r="AC157" s="231"/>
      <c r="AD157" s="232"/>
      <c r="AE157" s="231"/>
      <c r="AF157" s="232"/>
      <c r="AG157" s="250"/>
      <c r="AH157" s="250"/>
      <c r="AI157" s="249"/>
      <c r="AJ157" s="250"/>
      <c r="AK157" s="249"/>
      <c r="AL157" s="250"/>
      <c r="AM157" s="204"/>
      <c r="AN157" s="204"/>
      <c r="AO157" s="205"/>
      <c r="AP157" s="204"/>
      <c r="AQ157" s="205"/>
      <c r="AR157" s="204"/>
      <c r="AS157" s="259"/>
      <c r="AT157" s="259"/>
      <c r="AU157" s="258"/>
      <c r="AV157" s="259"/>
      <c r="AW157" s="258"/>
      <c r="AX157" s="259"/>
      <c r="AY157" s="268"/>
      <c r="AZ157" s="268"/>
      <c r="BA157" s="267"/>
      <c r="BB157" s="268"/>
      <c r="BC157" s="267"/>
      <c r="BD157" s="268"/>
      <c r="BE157" s="204"/>
      <c r="BF157" s="204"/>
      <c r="BG157" s="205"/>
      <c r="BH157" s="204"/>
      <c r="BI157" s="205"/>
      <c r="BJ157" s="204"/>
      <c r="BK157" s="241"/>
      <c r="BL157" s="241"/>
      <c r="BM157" s="240"/>
      <c r="BN157" s="241"/>
      <c r="BO157" s="240"/>
      <c r="BP157" s="241"/>
      <c r="BQ157" s="223"/>
      <c r="BR157" s="223"/>
      <c r="BS157" s="222"/>
      <c r="BT157" s="223"/>
      <c r="BU157" s="222"/>
      <c r="BV157" s="223"/>
      <c r="BW157" s="268"/>
      <c r="BX157" s="268"/>
      <c r="BY157" s="267"/>
      <c r="BZ157" s="268"/>
      <c r="CA157" s="267"/>
      <c r="CB157" s="268"/>
      <c r="CC157" s="241"/>
      <c r="CD157" s="214"/>
      <c r="CE157" s="240"/>
      <c r="CF157" s="240"/>
      <c r="CG157" s="241"/>
      <c r="CH157" s="5"/>
      <c r="CI157" s="5">
        <f t="shared" si="61"/>
        <v>0</v>
      </c>
    </row>
    <row r="158" spans="1:87" hidden="1" x14ac:dyDescent="0.2">
      <c r="A158" s="43"/>
      <c r="B158" s="7"/>
      <c r="C158" s="43"/>
      <c r="D158" s="44"/>
      <c r="E158" s="22"/>
      <c r="F158" s="56"/>
      <c r="G158" s="97"/>
      <c r="H158" s="9"/>
      <c r="I158" s="98"/>
      <c r="J158" s="204"/>
      <c r="K158" s="204"/>
      <c r="L158" s="205"/>
      <c r="M158" s="205"/>
      <c r="N158" s="204"/>
      <c r="O158" s="214"/>
      <c r="P158" s="214"/>
      <c r="Q158" s="213"/>
      <c r="R158" s="214"/>
      <c r="S158" s="213"/>
      <c r="T158" s="214"/>
      <c r="U158" s="223"/>
      <c r="V158" s="223"/>
      <c r="W158" s="222"/>
      <c r="X158" s="223"/>
      <c r="Y158" s="222"/>
      <c r="Z158" s="223"/>
      <c r="AA158" s="232"/>
      <c r="AB158" s="232"/>
      <c r="AC158" s="231"/>
      <c r="AD158" s="232"/>
      <c r="AE158" s="231"/>
      <c r="AF158" s="232"/>
      <c r="AG158" s="250"/>
      <c r="AH158" s="250"/>
      <c r="AI158" s="249"/>
      <c r="AJ158" s="250"/>
      <c r="AK158" s="249"/>
      <c r="AL158" s="250"/>
      <c r="AM158" s="204"/>
      <c r="AN158" s="204"/>
      <c r="AO158" s="205"/>
      <c r="AP158" s="204"/>
      <c r="AQ158" s="205"/>
      <c r="AR158" s="204"/>
      <c r="AS158" s="259"/>
      <c r="AT158" s="259"/>
      <c r="AU158" s="258"/>
      <c r="AV158" s="259"/>
      <c r="AW158" s="258"/>
      <c r="AX158" s="259"/>
      <c r="AY158" s="268"/>
      <c r="AZ158" s="268"/>
      <c r="BA158" s="267"/>
      <c r="BB158" s="268"/>
      <c r="BC158" s="267"/>
      <c r="BD158" s="268"/>
      <c r="BE158" s="204"/>
      <c r="BF158" s="204"/>
      <c r="BG158" s="205"/>
      <c r="BH158" s="204"/>
      <c r="BI158" s="205"/>
      <c r="BJ158" s="204"/>
      <c r="BK158" s="241"/>
      <c r="BL158" s="241"/>
      <c r="BM158" s="240"/>
      <c r="BN158" s="241"/>
      <c r="BO158" s="240"/>
      <c r="BP158" s="241"/>
      <c r="BQ158" s="223"/>
      <c r="BR158" s="223"/>
      <c r="BS158" s="222"/>
      <c r="BT158" s="223"/>
      <c r="BU158" s="222"/>
      <c r="BV158" s="223"/>
      <c r="BW158" s="268"/>
      <c r="BX158" s="268"/>
      <c r="BY158" s="267"/>
      <c r="BZ158" s="268"/>
      <c r="CA158" s="267"/>
      <c r="CB158" s="268"/>
      <c r="CC158" s="241"/>
      <c r="CD158" s="214"/>
      <c r="CE158" s="240"/>
      <c r="CF158" s="240"/>
      <c r="CG158" s="241"/>
      <c r="CH158" s="5"/>
      <c r="CI158" s="5">
        <f t="shared" si="61"/>
        <v>0</v>
      </c>
    </row>
    <row r="159" spans="1:87" hidden="1" x14ac:dyDescent="0.2">
      <c r="A159" s="43"/>
      <c r="B159" s="7"/>
      <c r="C159" s="43"/>
      <c r="D159" s="34"/>
      <c r="E159" s="22"/>
      <c r="F159" s="56"/>
      <c r="G159" s="97"/>
      <c r="H159" s="36"/>
      <c r="I159" s="98"/>
      <c r="J159" s="204"/>
      <c r="K159" s="204"/>
      <c r="L159" s="205"/>
      <c r="M159" s="205"/>
      <c r="N159" s="204"/>
      <c r="O159" s="214"/>
      <c r="P159" s="214"/>
      <c r="Q159" s="213"/>
      <c r="R159" s="214"/>
      <c r="S159" s="213"/>
      <c r="T159" s="214"/>
      <c r="U159" s="223"/>
      <c r="V159" s="223"/>
      <c r="W159" s="222"/>
      <c r="X159" s="223"/>
      <c r="Y159" s="222"/>
      <c r="Z159" s="223"/>
      <c r="AA159" s="232"/>
      <c r="AB159" s="232"/>
      <c r="AC159" s="231"/>
      <c r="AD159" s="232"/>
      <c r="AE159" s="231"/>
      <c r="AF159" s="232"/>
      <c r="AG159" s="250"/>
      <c r="AH159" s="250"/>
      <c r="AI159" s="249"/>
      <c r="AJ159" s="250"/>
      <c r="AK159" s="249"/>
      <c r="AL159" s="250"/>
      <c r="AM159" s="204"/>
      <c r="AN159" s="204"/>
      <c r="AO159" s="205"/>
      <c r="AP159" s="204"/>
      <c r="AQ159" s="205"/>
      <c r="AR159" s="204"/>
      <c r="AS159" s="259"/>
      <c r="AT159" s="259"/>
      <c r="AU159" s="258"/>
      <c r="AV159" s="259"/>
      <c r="AW159" s="258"/>
      <c r="AX159" s="259"/>
      <c r="AY159" s="268"/>
      <c r="AZ159" s="268"/>
      <c r="BA159" s="267"/>
      <c r="BB159" s="268"/>
      <c r="BC159" s="267"/>
      <c r="BD159" s="268"/>
      <c r="BE159" s="204"/>
      <c r="BF159" s="204"/>
      <c r="BG159" s="205"/>
      <c r="BH159" s="204"/>
      <c r="BI159" s="205"/>
      <c r="BJ159" s="204"/>
      <c r="BK159" s="241"/>
      <c r="BL159" s="241"/>
      <c r="BM159" s="240"/>
      <c r="BN159" s="241"/>
      <c r="BO159" s="240"/>
      <c r="BP159" s="241"/>
      <c r="BQ159" s="223"/>
      <c r="BR159" s="223"/>
      <c r="BS159" s="222"/>
      <c r="BT159" s="223"/>
      <c r="BU159" s="222"/>
      <c r="BV159" s="223"/>
      <c r="BW159" s="268"/>
      <c r="BX159" s="268"/>
      <c r="BY159" s="267"/>
      <c r="BZ159" s="268"/>
      <c r="CA159" s="267"/>
      <c r="CB159" s="268"/>
      <c r="CC159" s="241"/>
      <c r="CD159" s="214"/>
      <c r="CE159" s="240"/>
      <c r="CF159" s="240"/>
      <c r="CG159" s="241"/>
      <c r="CH159" s="5"/>
      <c r="CI159" s="5">
        <f t="shared" si="61"/>
        <v>0</v>
      </c>
    </row>
    <row r="160" spans="1:87" hidden="1" x14ac:dyDescent="0.2">
      <c r="A160" s="43"/>
      <c r="B160" s="7"/>
      <c r="C160" s="43"/>
      <c r="D160" s="34"/>
      <c r="E160" s="22"/>
      <c r="F160" s="34"/>
      <c r="G160" s="35"/>
      <c r="H160" s="36"/>
      <c r="I160" s="98"/>
      <c r="J160" s="204"/>
      <c r="K160" s="204"/>
      <c r="L160" s="205"/>
      <c r="M160" s="205"/>
      <c r="N160" s="204"/>
      <c r="O160" s="214"/>
      <c r="P160" s="214"/>
      <c r="Q160" s="213"/>
      <c r="R160" s="214"/>
      <c r="S160" s="213"/>
      <c r="T160" s="214"/>
      <c r="U160" s="223"/>
      <c r="V160" s="223"/>
      <c r="W160" s="222"/>
      <c r="X160" s="223"/>
      <c r="Y160" s="222"/>
      <c r="Z160" s="223"/>
      <c r="AA160" s="232"/>
      <c r="AB160" s="232"/>
      <c r="AC160" s="231"/>
      <c r="AD160" s="232"/>
      <c r="AE160" s="231"/>
      <c r="AF160" s="232"/>
      <c r="AG160" s="250"/>
      <c r="AH160" s="250"/>
      <c r="AI160" s="249"/>
      <c r="AJ160" s="250"/>
      <c r="AK160" s="249"/>
      <c r="AL160" s="250"/>
      <c r="AM160" s="204"/>
      <c r="AN160" s="204"/>
      <c r="AO160" s="205"/>
      <c r="AP160" s="204"/>
      <c r="AQ160" s="205"/>
      <c r="AR160" s="204"/>
      <c r="AS160" s="259"/>
      <c r="AT160" s="259"/>
      <c r="AU160" s="258"/>
      <c r="AV160" s="259"/>
      <c r="AW160" s="258"/>
      <c r="AX160" s="259"/>
      <c r="AY160" s="268"/>
      <c r="AZ160" s="268"/>
      <c r="BA160" s="267"/>
      <c r="BB160" s="268"/>
      <c r="BC160" s="267"/>
      <c r="BD160" s="268"/>
      <c r="BE160" s="204"/>
      <c r="BF160" s="204"/>
      <c r="BG160" s="205"/>
      <c r="BH160" s="204"/>
      <c r="BI160" s="205"/>
      <c r="BJ160" s="204"/>
      <c r="BK160" s="241"/>
      <c r="BL160" s="241"/>
      <c r="BM160" s="240"/>
      <c r="BN160" s="241"/>
      <c r="BO160" s="240"/>
      <c r="BP160" s="241"/>
      <c r="BQ160" s="223"/>
      <c r="BR160" s="223"/>
      <c r="BS160" s="222"/>
      <c r="BT160" s="223"/>
      <c r="BU160" s="222"/>
      <c r="BV160" s="223"/>
      <c r="BW160" s="268"/>
      <c r="BX160" s="268"/>
      <c r="BY160" s="267"/>
      <c r="BZ160" s="268"/>
      <c r="CA160" s="267"/>
      <c r="CB160" s="268"/>
      <c r="CC160" s="241"/>
      <c r="CD160" s="214"/>
      <c r="CE160" s="240"/>
      <c r="CF160" s="240"/>
      <c r="CG160" s="241"/>
      <c r="CH160" s="5"/>
      <c r="CI160" s="5">
        <f t="shared" si="61"/>
        <v>0</v>
      </c>
    </row>
    <row r="161" spans="1:87" hidden="1" x14ac:dyDescent="0.2">
      <c r="A161" s="22"/>
      <c r="B161" s="22"/>
      <c r="C161" s="22"/>
      <c r="D161" s="34"/>
      <c r="E161" s="22"/>
      <c r="F161" s="34"/>
      <c r="G161" s="48"/>
      <c r="H161" s="36"/>
      <c r="I161" s="37"/>
      <c r="J161" s="204"/>
      <c r="K161" s="204"/>
      <c r="L161" s="205"/>
      <c r="M161" s="205"/>
      <c r="N161" s="204"/>
      <c r="O161" s="214"/>
      <c r="P161" s="214"/>
      <c r="Q161" s="213"/>
      <c r="R161" s="214"/>
      <c r="S161" s="213"/>
      <c r="T161" s="214"/>
      <c r="U161" s="223"/>
      <c r="V161" s="223"/>
      <c r="W161" s="222"/>
      <c r="X161" s="223"/>
      <c r="Y161" s="222"/>
      <c r="Z161" s="223"/>
      <c r="AA161" s="232"/>
      <c r="AB161" s="232"/>
      <c r="AC161" s="231"/>
      <c r="AD161" s="232"/>
      <c r="AE161" s="231"/>
      <c r="AF161" s="232"/>
      <c r="AG161" s="250"/>
      <c r="AH161" s="250"/>
      <c r="AI161" s="249"/>
      <c r="AJ161" s="250"/>
      <c r="AK161" s="249"/>
      <c r="AL161" s="250"/>
      <c r="AM161" s="204"/>
      <c r="AN161" s="204"/>
      <c r="AO161" s="205"/>
      <c r="AP161" s="204"/>
      <c r="AQ161" s="205"/>
      <c r="AR161" s="204"/>
      <c r="AS161" s="259"/>
      <c r="AT161" s="259"/>
      <c r="AU161" s="258"/>
      <c r="AV161" s="259"/>
      <c r="AW161" s="258"/>
      <c r="AX161" s="259"/>
      <c r="AY161" s="268"/>
      <c r="AZ161" s="268"/>
      <c r="BA161" s="267"/>
      <c r="BB161" s="268"/>
      <c r="BC161" s="267"/>
      <c r="BD161" s="268"/>
      <c r="BE161" s="204"/>
      <c r="BF161" s="204"/>
      <c r="BG161" s="205"/>
      <c r="BH161" s="204"/>
      <c r="BI161" s="205"/>
      <c r="BJ161" s="204"/>
      <c r="BK161" s="241"/>
      <c r="BL161" s="241"/>
      <c r="BM161" s="240"/>
      <c r="BN161" s="241"/>
      <c r="BO161" s="240"/>
      <c r="BP161" s="241"/>
      <c r="BQ161" s="223"/>
      <c r="BR161" s="223"/>
      <c r="BS161" s="222"/>
      <c r="BT161" s="223"/>
      <c r="BU161" s="222"/>
      <c r="BV161" s="223"/>
      <c r="BW161" s="268"/>
      <c r="BX161" s="268"/>
      <c r="BY161" s="267"/>
      <c r="BZ161" s="268"/>
      <c r="CA161" s="267"/>
      <c r="CB161" s="268"/>
      <c r="CC161" s="241"/>
      <c r="CD161" s="214"/>
      <c r="CE161" s="240"/>
      <c r="CF161" s="240"/>
      <c r="CG161" s="241"/>
      <c r="CH161" s="5"/>
      <c r="CI161" s="5">
        <f t="shared" si="61"/>
        <v>0</v>
      </c>
    </row>
    <row r="162" spans="1:87" hidden="1" x14ac:dyDescent="0.2">
      <c r="A162" s="22"/>
      <c r="B162" s="22"/>
      <c r="C162" s="22"/>
      <c r="D162" s="34"/>
      <c r="E162" s="22"/>
      <c r="F162" s="34"/>
      <c r="G162" s="48"/>
      <c r="H162" s="36"/>
      <c r="I162" s="37"/>
      <c r="J162" s="204"/>
      <c r="K162" s="204"/>
      <c r="L162" s="205"/>
      <c r="M162" s="205"/>
      <c r="N162" s="204"/>
      <c r="O162" s="214"/>
      <c r="P162" s="214"/>
      <c r="Q162" s="213"/>
      <c r="R162" s="214"/>
      <c r="S162" s="213"/>
      <c r="T162" s="214"/>
      <c r="U162" s="223"/>
      <c r="V162" s="223"/>
      <c r="W162" s="222"/>
      <c r="X162" s="223"/>
      <c r="Y162" s="222"/>
      <c r="Z162" s="223"/>
      <c r="AA162" s="232"/>
      <c r="AB162" s="232"/>
      <c r="AC162" s="231"/>
      <c r="AD162" s="232"/>
      <c r="AE162" s="231"/>
      <c r="AF162" s="232"/>
      <c r="AG162" s="250"/>
      <c r="AH162" s="250"/>
      <c r="AI162" s="249"/>
      <c r="AJ162" s="250"/>
      <c r="AK162" s="249"/>
      <c r="AL162" s="250"/>
      <c r="AM162" s="204"/>
      <c r="AN162" s="204"/>
      <c r="AO162" s="205"/>
      <c r="AP162" s="204"/>
      <c r="AQ162" s="205"/>
      <c r="AR162" s="204"/>
      <c r="AS162" s="259"/>
      <c r="AT162" s="259"/>
      <c r="AU162" s="258"/>
      <c r="AV162" s="259"/>
      <c r="AW162" s="258"/>
      <c r="AX162" s="259"/>
      <c r="AY162" s="268"/>
      <c r="AZ162" s="268"/>
      <c r="BA162" s="267"/>
      <c r="BB162" s="268"/>
      <c r="BC162" s="267"/>
      <c r="BD162" s="268"/>
      <c r="BE162" s="204"/>
      <c r="BF162" s="204"/>
      <c r="BG162" s="205"/>
      <c r="BH162" s="204"/>
      <c r="BI162" s="205"/>
      <c r="BJ162" s="204"/>
      <c r="BK162" s="241"/>
      <c r="BL162" s="241"/>
      <c r="BM162" s="240"/>
      <c r="BN162" s="241"/>
      <c r="BO162" s="240"/>
      <c r="BP162" s="241"/>
      <c r="BQ162" s="223"/>
      <c r="BR162" s="223"/>
      <c r="BS162" s="222"/>
      <c r="BT162" s="223"/>
      <c r="BU162" s="222"/>
      <c r="BV162" s="223"/>
      <c r="BW162" s="268"/>
      <c r="BX162" s="268"/>
      <c r="BY162" s="267"/>
      <c r="BZ162" s="268"/>
      <c r="CA162" s="267"/>
      <c r="CB162" s="268"/>
      <c r="CC162" s="241"/>
      <c r="CD162" s="214"/>
      <c r="CE162" s="240"/>
      <c r="CF162" s="240"/>
      <c r="CG162" s="241"/>
      <c r="CH162" s="5"/>
      <c r="CI162" s="5">
        <f t="shared" si="61"/>
        <v>0</v>
      </c>
    </row>
    <row r="163" spans="1:87" hidden="1" x14ac:dyDescent="0.2">
      <c r="A163" s="43"/>
      <c r="B163" s="43"/>
      <c r="C163" s="7"/>
      <c r="D163" s="44"/>
      <c r="E163" s="22"/>
      <c r="F163" s="44"/>
      <c r="G163" s="97"/>
      <c r="H163" s="47"/>
      <c r="I163" s="37"/>
      <c r="J163" s="204"/>
      <c r="K163" s="204"/>
      <c r="L163" s="205"/>
      <c r="M163" s="205"/>
      <c r="N163" s="204"/>
      <c r="O163" s="214"/>
      <c r="P163" s="214"/>
      <c r="Q163" s="213"/>
      <c r="R163" s="214"/>
      <c r="S163" s="213"/>
      <c r="T163" s="214"/>
      <c r="U163" s="223"/>
      <c r="V163" s="223"/>
      <c r="W163" s="222"/>
      <c r="X163" s="223"/>
      <c r="Y163" s="222"/>
      <c r="Z163" s="223"/>
      <c r="AA163" s="232"/>
      <c r="AB163" s="232"/>
      <c r="AC163" s="231"/>
      <c r="AD163" s="232"/>
      <c r="AE163" s="231"/>
      <c r="AF163" s="232"/>
      <c r="AG163" s="250"/>
      <c r="AH163" s="250"/>
      <c r="AI163" s="249"/>
      <c r="AJ163" s="250"/>
      <c r="AK163" s="249"/>
      <c r="AL163" s="250"/>
      <c r="AM163" s="204"/>
      <c r="AN163" s="204"/>
      <c r="AO163" s="205"/>
      <c r="AP163" s="204"/>
      <c r="AQ163" s="205"/>
      <c r="AR163" s="204"/>
      <c r="AS163" s="259"/>
      <c r="AT163" s="259"/>
      <c r="AU163" s="258"/>
      <c r="AV163" s="259"/>
      <c r="AW163" s="258"/>
      <c r="AX163" s="259"/>
      <c r="AY163" s="268"/>
      <c r="AZ163" s="268"/>
      <c r="BA163" s="267"/>
      <c r="BB163" s="268"/>
      <c r="BC163" s="267"/>
      <c r="BD163" s="268"/>
      <c r="BE163" s="204"/>
      <c r="BF163" s="204"/>
      <c r="BG163" s="205"/>
      <c r="BH163" s="204"/>
      <c r="BI163" s="205"/>
      <c r="BJ163" s="204"/>
      <c r="BK163" s="241"/>
      <c r="BL163" s="241"/>
      <c r="BM163" s="240"/>
      <c r="BN163" s="241"/>
      <c r="BO163" s="240"/>
      <c r="BP163" s="241"/>
      <c r="BQ163" s="223"/>
      <c r="BR163" s="223"/>
      <c r="BS163" s="222"/>
      <c r="BT163" s="223"/>
      <c r="BU163" s="222"/>
      <c r="BV163" s="223"/>
      <c r="BW163" s="268"/>
      <c r="BX163" s="268"/>
      <c r="BY163" s="267"/>
      <c r="BZ163" s="268"/>
      <c r="CA163" s="267"/>
      <c r="CB163" s="268"/>
      <c r="CC163" s="241"/>
      <c r="CD163" s="214"/>
      <c r="CE163" s="240"/>
      <c r="CF163" s="240"/>
      <c r="CG163" s="241"/>
      <c r="CH163" s="5"/>
      <c r="CI163" s="5">
        <f t="shared" si="61"/>
        <v>0</v>
      </c>
    </row>
    <row r="164" spans="1:87" hidden="1" x14ac:dyDescent="0.2">
      <c r="A164" s="43"/>
      <c r="B164" s="43"/>
      <c r="C164" s="7"/>
      <c r="D164" s="44"/>
      <c r="E164" s="22"/>
      <c r="F164" s="79"/>
      <c r="G164" s="99"/>
      <c r="H164" s="100"/>
      <c r="I164" s="101"/>
      <c r="J164" s="204"/>
      <c r="K164" s="204"/>
      <c r="L164" s="205"/>
      <c r="M164" s="205"/>
      <c r="N164" s="204"/>
      <c r="O164" s="214"/>
      <c r="P164" s="214"/>
      <c r="Q164" s="213"/>
      <c r="R164" s="214"/>
      <c r="S164" s="213"/>
      <c r="T164" s="214"/>
      <c r="U164" s="223"/>
      <c r="V164" s="223"/>
      <c r="W164" s="222"/>
      <c r="X164" s="223"/>
      <c r="Y164" s="222"/>
      <c r="Z164" s="223"/>
      <c r="AA164" s="232"/>
      <c r="AB164" s="232"/>
      <c r="AC164" s="231"/>
      <c r="AD164" s="232"/>
      <c r="AE164" s="231"/>
      <c r="AF164" s="232"/>
      <c r="AG164" s="250"/>
      <c r="AH164" s="250"/>
      <c r="AI164" s="249"/>
      <c r="AJ164" s="250"/>
      <c r="AK164" s="249"/>
      <c r="AL164" s="250"/>
      <c r="AM164" s="204"/>
      <c r="AN164" s="204"/>
      <c r="AO164" s="205"/>
      <c r="AP164" s="204"/>
      <c r="AQ164" s="205"/>
      <c r="AR164" s="204"/>
      <c r="AS164" s="259"/>
      <c r="AT164" s="259"/>
      <c r="AU164" s="258"/>
      <c r="AV164" s="259"/>
      <c r="AW164" s="258"/>
      <c r="AX164" s="259"/>
      <c r="AY164" s="268"/>
      <c r="AZ164" s="268"/>
      <c r="BA164" s="267"/>
      <c r="BB164" s="268"/>
      <c r="BC164" s="267"/>
      <c r="BD164" s="268"/>
      <c r="BE164" s="204"/>
      <c r="BF164" s="204"/>
      <c r="BG164" s="205"/>
      <c r="BH164" s="204"/>
      <c r="BI164" s="205"/>
      <c r="BJ164" s="204"/>
      <c r="BK164" s="241"/>
      <c r="BL164" s="241"/>
      <c r="BM164" s="240"/>
      <c r="BN164" s="241"/>
      <c r="BO164" s="240"/>
      <c r="BP164" s="241"/>
      <c r="BQ164" s="223"/>
      <c r="BR164" s="223"/>
      <c r="BS164" s="222"/>
      <c r="BT164" s="223"/>
      <c r="BU164" s="222"/>
      <c r="BV164" s="223"/>
      <c r="BW164" s="268"/>
      <c r="BX164" s="268"/>
      <c r="BY164" s="267"/>
      <c r="BZ164" s="268"/>
      <c r="CA164" s="267"/>
      <c r="CB164" s="268"/>
      <c r="CC164" s="241"/>
      <c r="CD164" s="214"/>
      <c r="CE164" s="240"/>
      <c r="CF164" s="240"/>
      <c r="CG164" s="241"/>
      <c r="CH164" s="5"/>
      <c r="CI164" s="5">
        <f t="shared" si="61"/>
        <v>0</v>
      </c>
    </row>
    <row r="165" spans="1:87" hidden="1" x14ac:dyDescent="0.2">
      <c r="A165" s="43"/>
      <c r="B165" s="43"/>
      <c r="C165" s="7"/>
      <c r="D165" s="44"/>
      <c r="E165" s="22"/>
      <c r="F165" s="44"/>
      <c r="G165" s="99"/>
      <c r="H165" s="100"/>
      <c r="I165" s="101"/>
      <c r="J165" s="204"/>
      <c r="K165" s="204"/>
      <c r="L165" s="205"/>
      <c r="M165" s="205"/>
      <c r="N165" s="204"/>
      <c r="O165" s="214"/>
      <c r="P165" s="214"/>
      <c r="Q165" s="213"/>
      <c r="R165" s="214"/>
      <c r="S165" s="213"/>
      <c r="T165" s="214"/>
      <c r="U165" s="223"/>
      <c r="V165" s="223"/>
      <c r="W165" s="222"/>
      <c r="X165" s="223"/>
      <c r="Y165" s="222"/>
      <c r="Z165" s="223"/>
      <c r="AA165" s="232"/>
      <c r="AB165" s="232"/>
      <c r="AC165" s="231"/>
      <c r="AD165" s="232"/>
      <c r="AE165" s="231"/>
      <c r="AF165" s="232"/>
      <c r="AG165" s="250"/>
      <c r="AH165" s="250"/>
      <c r="AI165" s="249"/>
      <c r="AJ165" s="250"/>
      <c r="AK165" s="249"/>
      <c r="AL165" s="250"/>
      <c r="AM165" s="204"/>
      <c r="AN165" s="204"/>
      <c r="AO165" s="205"/>
      <c r="AP165" s="204"/>
      <c r="AQ165" s="205"/>
      <c r="AR165" s="204"/>
      <c r="AS165" s="259"/>
      <c r="AT165" s="259"/>
      <c r="AU165" s="258"/>
      <c r="AV165" s="259"/>
      <c r="AW165" s="258"/>
      <c r="AX165" s="259"/>
      <c r="AY165" s="268"/>
      <c r="AZ165" s="268"/>
      <c r="BA165" s="267"/>
      <c r="BB165" s="268"/>
      <c r="BC165" s="267"/>
      <c r="BD165" s="268"/>
      <c r="BE165" s="204"/>
      <c r="BF165" s="204"/>
      <c r="BG165" s="205"/>
      <c r="BH165" s="204"/>
      <c r="BI165" s="205"/>
      <c r="BJ165" s="204"/>
      <c r="BK165" s="241"/>
      <c r="BL165" s="241"/>
      <c r="BM165" s="240"/>
      <c r="BN165" s="241"/>
      <c r="BO165" s="240"/>
      <c r="BP165" s="241"/>
      <c r="BQ165" s="223"/>
      <c r="BR165" s="223"/>
      <c r="BS165" s="222"/>
      <c r="BT165" s="223"/>
      <c r="BU165" s="222"/>
      <c r="BV165" s="223"/>
      <c r="BW165" s="268"/>
      <c r="BX165" s="268"/>
      <c r="BY165" s="267"/>
      <c r="BZ165" s="268"/>
      <c r="CA165" s="267"/>
      <c r="CB165" s="268"/>
      <c r="CC165" s="241"/>
      <c r="CD165" s="214"/>
      <c r="CE165" s="240"/>
      <c r="CF165" s="240"/>
      <c r="CG165" s="241"/>
      <c r="CH165" s="5"/>
      <c r="CI165" s="5">
        <f t="shared" si="61"/>
        <v>0</v>
      </c>
    </row>
    <row r="166" spans="1:87" hidden="1" x14ac:dyDescent="0.2">
      <c r="A166" s="22"/>
      <c r="B166" s="22"/>
      <c r="C166" s="82"/>
      <c r="D166" s="34"/>
      <c r="E166" s="22"/>
      <c r="F166" s="34"/>
      <c r="G166" s="35"/>
      <c r="H166" s="36"/>
      <c r="I166" s="37"/>
      <c r="J166" s="204"/>
      <c r="K166" s="204"/>
      <c r="L166" s="205"/>
      <c r="M166" s="205"/>
      <c r="N166" s="204"/>
      <c r="O166" s="214"/>
      <c r="P166" s="214"/>
      <c r="Q166" s="213"/>
      <c r="R166" s="214"/>
      <c r="S166" s="213"/>
      <c r="T166" s="214"/>
      <c r="U166" s="223"/>
      <c r="V166" s="223"/>
      <c r="W166" s="222"/>
      <c r="X166" s="223"/>
      <c r="Y166" s="222"/>
      <c r="Z166" s="223"/>
      <c r="AA166" s="232"/>
      <c r="AB166" s="232"/>
      <c r="AC166" s="231"/>
      <c r="AD166" s="232"/>
      <c r="AE166" s="231"/>
      <c r="AF166" s="232"/>
      <c r="AG166" s="250"/>
      <c r="AH166" s="250"/>
      <c r="AI166" s="249"/>
      <c r="AJ166" s="250"/>
      <c r="AK166" s="249"/>
      <c r="AL166" s="250"/>
      <c r="AM166" s="204"/>
      <c r="AN166" s="204"/>
      <c r="AO166" s="205"/>
      <c r="AP166" s="204"/>
      <c r="AQ166" s="205"/>
      <c r="AR166" s="204"/>
      <c r="AS166" s="259"/>
      <c r="AT166" s="259"/>
      <c r="AU166" s="258"/>
      <c r="AV166" s="259"/>
      <c r="AW166" s="258"/>
      <c r="AX166" s="259"/>
      <c r="AY166" s="268"/>
      <c r="AZ166" s="268"/>
      <c r="BA166" s="267"/>
      <c r="BB166" s="268"/>
      <c r="BC166" s="267"/>
      <c r="BD166" s="268"/>
      <c r="BE166" s="204"/>
      <c r="BF166" s="204"/>
      <c r="BG166" s="205"/>
      <c r="BH166" s="204"/>
      <c r="BI166" s="205"/>
      <c r="BJ166" s="204"/>
      <c r="BK166" s="241"/>
      <c r="BL166" s="241"/>
      <c r="BM166" s="240"/>
      <c r="BN166" s="241"/>
      <c r="BO166" s="240"/>
      <c r="BP166" s="241"/>
      <c r="BQ166" s="223"/>
      <c r="BR166" s="223"/>
      <c r="BS166" s="222"/>
      <c r="BT166" s="223"/>
      <c r="BU166" s="222"/>
      <c r="BV166" s="223"/>
      <c r="BW166" s="268"/>
      <c r="BX166" s="268"/>
      <c r="BY166" s="267"/>
      <c r="BZ166" s="268"/>
      <c r="CA166" s="267"/>
      <c r="CB166" s="268"/>
      <c r="CC166" s="241"/>
      <c r="CD166" s="214"/>
      <c r="CE166" s="240"/>
      <c r="CF166" s="240"/>
      <c r="CG166" s="241"/>
      <c r="CH166" s="5"/>
      <c r="CI166" s="5">
        <f t="shared" si="61"/>
        <v>0</v>
      </c>
    </row>
    <row r="167" spans="1:87" hidden="1" x14ac:dyDescent="0.2">
      <c r="A167" s="22"/>
      <c r="B167" s="22"/>
      <c r="C167" s="102"/>
      <c r="D167" s="34"/>
      <c r="E167" s="22"/>
      <c r="F167" s="34"/>
      <c r="G167" s="48"/>
      <c r="H167" s="36"/>
      <c r="I167" s="37"/>
      <c r="J167" s="204"/>
      <c r="K167" s="204"/>
      <c r="L167" s="205"/>
      <c r="M167" s="205"/>
      <c r="N167" s="204"/>
      <c r="O167" s="214"/>
      <c r="P167" s="214"/>
      <c r="Q167" s="213"/>
      <c r="R167" s="214"/>
      <c r="S167" s="213"/>
      <c r="T167" s="214"/>
      <c r="U167" s="223"/>
      <c r="V167" s="223"/>
      <c r="W167" s="222"/>
      <c r="X167" s="223"/>
      <c r="Y167" s="222"/>
      <c r="Z167" s="223"/>
      <c r="AA167" s="232"/>
      <c r="AB167" s="232"/>
      <c r="AC167" s="231"/>
      <c r="AD167" s="232"/>
      <c r="AE167" s="231"/>
      <c r="AF167" s="232"/>
      <c r="AG167" s="250"/>
      <c r="AH167" s="250"/>
      <c r="AI167" s="249"/>
      <c r="AJ167" s="250"/>
      <c r="AK167" s="249"/>
      <c r="AL167" s="250"/>
      <c r="AM167" s="204"/>
      <c r="AN167" s="204"/>
      <c r="AO167" s="205"/>
      <c r="AP167" s="204"/>
      <c r="AQ167" s="205"/>
      <c r="AR167" s="204"/>
      <c r="AS167" s="259"/>
      <c r="AT167" s="259"/>
      <c r="AU167" s="258"/>
      <c r="AV167" s="259"/>
      <c r="AW167" s="258"/>
      <c r="AX167" s="259"/>
      <c r="AY167" s="268"/>
      <c r="AZ167" s="268"/>
      <c r="BA167" s="267"/>
      <c r="BB167" s="268"/>
      <c r="BC167" s="267"/>
      <c r="BD167" s="268"/>
      <c r="BE167" s="204"/>
      <c r="BF167" s="204"/>
      <c r="BG167" s="205"/>
      <c r="BH167" s="204"/>
      <c r="BI167" s="205"/>
      <c r="BJ167" s="204"/>
      <c r="BK167" s="241"/>
      <c r="BL167" s="241"/>
      <c r="BM167" s="240"/>
      <c r="BN167" s="241"/>
      <c r="BO167" s="240"/>
      <c r="BP167" s="241"/>
      <c r="BQ167" s="223"/>
      <c r="BR167" s="223"/>
      <c r="BS167" s="222"/>
      <c r="BT167" s="223"/>
      <c r="BU167" s="222"/>
      <c r="BV167" s="223"/>
      <c r="BW167" s="268"/>
      <c r="BX167" s="268"/>
      <c r="BY167" s="267"/>
      <c r="BZ167" s="268"/>
      <c r="CA167" s="267"/>
      <c r="CB167" s="268"/>
      <c r="CC167" s="241"/>
      <c r="CD167" s="214"/>
      <c r="CE167" s="240"/>
      <c r="CF167" s="240"/>
      <c r="CG167" s="241"/>
      <c r="CH167" s="5"/>
      <c r="CI167" s="5">
        <f t="shared" si="61"/>
        <v>0</v>
      </c>
    </row>
    <row r="168" spans="1:87" hidden="1" x14ac:dyDescent="0.2">
      <c r="A168" s="22"/>
      <c r="B168" s="22"/>
      <c r="C168" s="22"/>
      <c r="D168" s="34"/>
      <c r="E168" s="22"/>
      <c r="F168" s="34"/>
      <c r="G168" s="48"/>
      <c r="H168" s="103"/>
      <c r="I168" s="37"/>
      <c r="J168" s="204"/>
      <c r="K168" s="204"/>
      <c r="L168" s="205"/>
      <c r="M168" s="205"/>
      <c r="N168" s="204"/>
      <c r="O168" s="214"/>
      <c r="P168" s="214"/>
      <c r="Q168" s="213"/>
      <c r="R168" s="214"/>
      <c r="S168" s="213"/>
      <c r="T168" s="214"/>
      <c r="U168" s="223"/>
      <c r="V168" s="223"/>
      <c r="W168" s="222"/>
      <c r="X168" s="223"/>
      <c r="Y168" s="222"/>
      <c r="Z168" s="223"/>
      <c r="AA168" s="232"/>
      <c r="AB168" s="232"/>
      <c r="AC168" s="231"/>
      <c r="AD168" s="232"/>
      <c r="AE168" s="231"/>
      <c r="AF168" s="232"/>
      <c r="AG168" s="250"/>
      <c r="AH168" s="250"/>
      <c r="AI168" s="249"/>
      <c r="AJ168" s="250"/>
      <c r="AK168" s="249"/>
      <c r="AL168" s="250"/>
      <c r="AM168" s="204"/>
      <c r="AN168" s="204"/>
      <c r="AO168" s="205"/>
      <c r="AP168" s="204"/>
      <c r="AQ168" s="205"/>
      <c r="AR168" s="204"/>
      <c r="AS168" s="259"/>
      <c r="AT168" s="259"/>
      <c r="AU168" s="258"/>
      <c r="AV168" s="259"/>
      <c r="AW168" s="258"/>
      <c r="AX168" s="259"/>
      <c r="AY168" s="268"/>
      <c r="AZ168" s="268"/>
      <c r="BA168" s="267"/>
      <c r="BB168" s="268"/>
      <c r="BC168" s="267"/>
      <c r="BD168" s="268"/>
      <c r="BE168" s="204"/>
      <c r="BF168" s="204"/>
      <c r="BG168" s="205"/>
      <c r="BH168" s="204"/>
      <c r="BI168" s="205"/>
      <c r="BJ168" s="204"/>
      <c r="BK168" s="241"/>
      <c r="BL168" s="241"/>
      <c r="BM168" s="240"/>
      <c r="BN168" s="241"/>
      <c r="BO168" s="240"/>
      <c r="BP168" s="241"/>
      <c r="BQ168" s="223"/>
      <c r="BR168" s="223"/>
      <c r="BS168" s="222"/>
      <c r="BT168" s="223"/>
      <c r="BU168" s="222"/>
      <c r="BV168" s="223"/>
      <c r="BW168" s="268"/>
      <c r="BX168" s="268"/>
      <c r="BY168" s="267"/>
      <c r="BZ168" s="268"/>
      <c r="CA168" s="267"/>
      <c r="CB168" s="268"/>
      <c r="CC168" s="241"/>
      <c r="CD168" s="214"/>
      <c r="CE168" s="240"/>
      <c r="CF168" s="240"/>
      <c r="CG168" s="241"/>
      <c r="CH168" s="5"/>
      <c r="CI168" s="5">
        <f t="shared" si="61"/>
        <v>0</v>
      </c>
    </row>
    <row r="169" spans="1:87" hidden="1" x14ac:dyDescent="0.2">
      <c r="A169" s="22"/>
      <c r="B169" s="22"/>
      <c r="C169" s="22"/>
      <c r="D169" s="22"/>
      <c r="E169" s="22"/>
      <c r="F169" s="34"/>
      <c r="G169" s="48"/>
      <c r="H169" s="103"/>
      <c r="I169" s="37"/>
      <c r="J169" s="204"/>
      <c r="K169" s="204"/>
      <c r="L169" s="205"/>
      <c r="M169" s="205"/>
      <c r="N169" s="204"/>
      <c r="O169" s="214"/>
      <c r="P169" s="214"/>
      <c r="Q169" s="213"/>
      <c r="R169" s="214"/>
      <c r="S169" s="213"/>
      <c r="T169" s="214"/>
      <c r="U169" s="223"/>
      <c r="V169" s="223"/>
      <c r="W169" s="222"/>
      <c r="X169" s="223"/>
      <c r="Y169" s="222"/>
      <c r="Z169" s="223"/>
      <c r="AA169" s="232"/>
      <c r="AB169" s="232"/>
      <c r="AC169" s="231"/>
      <c r="AD169" s="232"/>
      <c r="AE169" s="231"/>
      <c r="AF169" s="232"/>
      <c r="AG169" s="250"/>
      <c r="AH169" s="250"/>
      <c r="AI169" s="249"/>
      <c r="AJ169" s="250"/>
      <c r="AK169" s="249"/>
      <c r="AL169" s="250"/>
      <c r="AM169" s="204"/>
      <c r="AN169" s="204"/>
      <c r="AO169" s="205"/>
      <c r="AP169" s="204"/>
      <c r="AQ169" s="205"/>
      <c r="AR169" s="204"/>
      <c r="AS169" s="259"/>
      <c r="AT169" s="259"/>
      <c r="AU169" s="258"/>
      <c r="AV169" s="259"/>
      <c r="AW169" s="258"/>
      <c r="AX169" s="259"/>
      <c r="AY169" s="268"/>
      <c r="AZ169" s="268"/>
      <c r="BA169" s="267"/>
      <c r="BB169" s="268"/>
      <c r="BC169" s="267"/>
      <c r="BD169" s="268"/>
      <c r="BE169" s="204"/>
      <c r="BF169" s="204"/>
      <c r="BG169" s="205"/>
      <c r="BH169" s="204"/>
      <c r="BI169" s="205"/>
      <c r="BJ169" s="204"/>
      <c r="BK169" s="241"/>
      <c r="BL169" s="241"/>
      <c r="BM169" s="240"/>
      <c r="BN169" s="241"/>
      <c r="BO169" s="240"/>
      <c r="BP169" s="241"/>
      <c r="BQ169" s="223"/>
      <c r="BR169" s="223"/>
      <c r="BS169" s="222"/>
      <c r="BT169" s="223"/>
      <c r="BU169" s="222"/>
      <c r="BV169" s="223"/>
      <c r="BW169" s="268"/>
      <c r="BX169" s="268"/>
      <c r="BY169" s="267"/>
      <c r="BZ169" s="268"/>
      <c r="CA169" s="267"/>
      <c r="CB169" s="268"/>
      <c r="CC169" s="241"/>
      <c r="CD169" s="214"/>
      <c r="CE169" s="240"/>
      <c r="CF169" s="240"/>
      <c r="CG169" s="241"/>
      <c r="CH169" s="5"/>
      <c r="CI169" s="5">
        <f t="shared" si="61"/>
        <v>0</v>
      </c>
    </row>
    <row r="170" spans="1:87" hidden="1" x14ac:dyDescent="0.2">
      <c r="A170" s="22"/>
      <c r="B170" s="22"/>
      <c r="C170" s="22"/>
      <c r="D170" s="22"/>
      <c r="E170" s="22"/>
      <c r="F170" s="34"/>
      <c r="G170" s="48"/>
      <c r="H170" s="103"/>
      <c r="I170" s="37"/>
      <c r="J170" s="204"/>
      <c r="K170" s="204"/>
      <c r="L170" s="205"/>
      <c r="M170" s="205"/>
      <c r="N170" s="204"/>
      <c r="O170" s="214"/>
      <c r="P170" s="214"/>
      <c r="Q170" s="213"/>
      <c r="R170" s="214"/>
      <c r="S170" s="213"/>
      <c r="T170" s="214"/>
      <c r="U170" s="223"/>
      <c r="V170" s="223"/>
      <c r="W170" s="222"/>
      <c r="X170" s="223"/>
      <c r="Y170" s="222"/>
      <c r="Z170" s="223"/>
      <c r="AA170" s="232"/>
      <c r="AB170" s="232"/>
      <c r="AC170" s="231"/>
      <c r="AD170" s="232"/>
      <c r="AE170" s="231"/>
      <c r="AF170" s="232"/>
      <c r="AG170" s="250"/>
      <c r="AH170" s="250"/>
      <c r="AI170" s="249"/>
      <c r="AJ170" s="250"/>
      <c r="AK170" s="249"/>
      <c r="AL170" s="250"/>
      <c r="AM170" s="204"/>
      <c r="AN170" s="204"/>
      <c r="AO170" s="205"/>
      <c r="AP170" s="204"/>
      <c r="AQ170" s="205"/>
      <c r="AR170" s="204"/>
      <c r="AS170" s="259"/>
      <c r="AT170" s="259"/>
      <c r="AU170" s="258"/>
      <c r="AV170" s="259"/>
      <c r="AW170" s="258"/>
      <c r="AX170" s="259"/>
      <c r="AY170" s="268"/>
      <c r="AZ170" s="268"/>
      <c r="BA170" s="267"/>
      <c r="BB170" s="268"/>
      <c r="BC170" s="267"/>
      <c r="BD170" s="268"/>
      <c r="BE170" s="204"/>
      <c r="BF170" s="204"/>
      <c r="BG170" s="205"/>
      <c r="BH170" s="204"/>
      <c r="BI170" s="205"/>
      <c r="BJ170" s="204"/>
      <c r="BK170" s="241"/>
      <c r="BL170" s="241"/>
      <c r="BM170" s="240"/>
      <c r="BN170" s="241"/>
      <c r="BO170" s="240"/>
      <c r="BP170" s="241"/>
      <c r="BQ170" s="223"/>
      <c r="BR170" s="223"/>
      <c r="BS170" s="222"/>
      <c r="BT170" s="223"/>
      <c r="BU170" s="222"/>
      <c r="BV170" s="223"/>
      <c r="BW170" s="268"/>
      <c r="BX170" s="268"/>
      <c r="BY170" s="267"/>
      <c r="BZ170" s="268"/>
      <c r="CA170" s="267"/>
      <c r="CB170" s="268"/>
      <c r="CC170" s="241"/>
      <c r="CD170" s="214"/>
      <c r="CE170" s="240"/>
      <c r="CF170" s="240"/>
      <c r="CG170" s="241"/>
      <c r="CH170" s="5"/>
      <c r="CI170" s="5">
        <f t="shared" si="61"/>
        <v>0</v>
      </c>
    </row>
    <row r="171" spans="1:87" hidden="1" x14ac:dyDescent="0.2">
      <c r="A171" s="22"/>
      <c r="B171" s="22"/>
      <c r="C171" s="22"/>
      <c r="D171" s="22"/>
      <c r="E171" s="22"/>
      <c r="F171" s="34"/>
      <c r="G171" s="48"/>
      <c r="H171" s="104"/>
      <c r="I171" s="37"/>
      <c r="J171" s="204"/>
      <c r="K171" s="204"/>
      <c r="L171" s="205"/>
      <c r="M171" s="205"/>
      <c r="N171" s="204"/>
      <c r="O171" s="214"/>
      <c r="P171" s="214"/>
      <c r="Q171" s="213"/>
      <c r="R171" s="214"/>
      <c r="S171" s="213"/>
      <c r="T171" s="214"/>
      <c r="U171" s="223"/>
      <c r="V171" s="223"/>
      <c r="W171" s="222"/>
      <c r="X171" s="223"/>
      <c r="Y171" s="222"/>
      <c r="Z171" s="223"/>
      <c r="AA171" s="232"/>
      <c r="AB171" s="232"/>
      <c r="AC171" s="231"/>
      <c r="AD171" s="232"/>
      <c r="AE171" s="231"/>
      <c r="AF171" s="232"/>
      <c r="AG171" s="250"/>
      <c r="AH171" s="250"/>
      <c r="AI171" s="249"/>
      <c r="AJ171" s="250"/>
      <c r="AK171" s="249"/>
      <c r="AL171" s="250"/>
      <c r="AM171" s="204"/>
      <c r="AN171" s="204"/>
      <c r="AO171" s="205"/>
      <c r="AP171" s="204"/>
      <c r="AQ171" s="205"/>
      <c r="AR171" s="204"/>
      <c r="AS171" s="259"/>
      <c r="AT171" s="259"/>
      <c r="AU171" s="258"/>
      <c r="AV171" s="259"/>
      <c r="AW171" s="258"/>
      <c r="AX171" s="259"/>
      <c r="AY171" s="268"/>
      <c r="AZ171" s="268"/>
      <c r="BA171" s="267"/>
      <c r="BB171" s="268"/>
      <c r="BC171" s="267"/>
      <c r="BD171" s="268"/>
      <c r="BE171" s="204"/>
      <c r="BF171" s="204"/>
      <c r="BG171" s="205"/>
      <c r="BH171" s="204"/>
      <c r="BI171" s="205"/>
      <c r="BJ171" s="204"/>
      <c r="BK171" s="241"/>
      <c r="BL171" s="241"/>
      <c r="BM171" s="240"/>
      <c r="BN171" s="241"/>
      <c r="BO171" s="240"/>
      <c r="BP171" s="241"/>
      <c r="BQ171" s="223"/>
      <c r="BR171" s="223"/>
      <c r="BS171" s="222"/>
      <c r="BT171" s="223"/>
      <c r="BU171" s="222"/>
      <c r="BV171" s="223"/>
      <c r="BW171" s="268"/>
      <c r="BX171" s="268"/>
      <c r="BY171" s="267"/>
      <c r="BZ171" s="268"/>
      <c r="CA171" s="267"/>
      <c r="CB171" s="268"/>
      <c r="CC171" s="241"/>
      <c r="CD171" s="214"/>
      <c r="CE171" s="240"/>
      <c r="CF171" s="240"/>
      <c r="CG171" s="241"/>
      <c r="CH171" s="5"/>
      <c r="CI171" s="5">
        <f t="shared" si="61"/>
        <v>0</v>
      </c>
    </row>
    <row r="172" spans="1:87" hidden="1" x14ac:dyDescent="0.2">
      <c r="A172" s="105"/>
      <c r="B172" s="105"/>
      <c r="C172" s="105"/>
      <c r="D172" s="106"/>
      <c r="E172" s="105"/>
      <c r="F172" s="107"/>
      <c r="G172" s="108"/>
      <c r="H172" s="91"/>
      <c r="I172" s="59"/>
      <c r="J172" s="206"/>
      <c r="K172" s="206"/>
      <c r="L172" s="206"/>
      <c r="M172" s="206"/>
      <c r="N172" s="206"/>
      <c r="O172" s="215"/>
      <c r="P172" s="215"/>
      <c r="Q172" s="215"/>
      <c r="R172" s="215"/>
      <c r="S172" s="215"/>
      <c r="T172" s="215"/>
      <c r="U172" s="224"/>
      <c r="V172" s="224"/>
      <c r="W172" s="224"/>
      <c r="X172" s="224"/>
      <c r="Y172" s="224"/>
      <c r="Z172" s="224"/>
      <c r="AA172" s="233"/>
      <c r="AB172" s="233"/>
      <c r="AC172" s="233"/>
      <c r="AD172" s="233"/>
      <c r="AE172" s="233"/>
      <c r="AF172" s="233"/>
      <c r="AG172" s="251"/>
      <c r="AH172" s="251"/>
      <c r="AI172" s="251"/>
      <c r="AJ172" s="251"/>
      <c r="AK172" s="251"/>
      <c r="AL172" s="251"/>
      <c r="AM172" s="206"/>
      <c r="AN172" s="206"/>
      <c r="AO172" s="206"/>
      <c r="AP172" s="206"/>
      <c r="AQ172" s="206"/>
      <c r="AR172" s="206"/>
      <c r="AS172" s="260"/>
      <c r="AT172" s="260"/>
      <c r="AU172" s="260"/>
      <c r="AV172" s="260"/>
      <c r="AW172" s="260"/>
      <c r="AX172" s="260"/>
      <c r="AY172" s="269"/>
      <c r="AZ172" s="269"/>
      <c r="BA172" s="269"/>
      <c r="BB172" s="269"/>
      <c r="BC172" s="269"/>
      <c r="BD172" s="269"/>
      <c r="BE172" s="206"/>
      <c r="BF172" s="206"/>
      <c r="BG172" s="206"/>
      <c r="BH172" s="206"/>
      <c r="BI172" s="206"/>
      <c r="BJ172" s="206"/>
      <c r="BK172" s="242"/>
      <c r="BL172" s="242"/>
      <c r="BM172" s="242"/>
      <c r="BN172" s="242"/>
      <c r="BO172" s="242"/>
      <c r="BP172" s="242"/>
      <c r="BQ172" s="224"/>
      <c r="BR172" s="224"/>
      <c r="BS172" s="224"/>
      <c r="BT172" s="224"/>
      <c r="BU172" s="224"/>
      <c r="BV172" s="224"/>
      <c r="BW172" s="269"/>
      <c r="BX172" s="269"/>
      <c r="BY172" s="269"/>
      <c r="BZ172" s="269"/>
      <c r="CA172" s="269"/>
      <c r="CB172" s="269"/>
      <c r="CC172" s="242"/>
      <c r="CD172" s="215"/>
      <c r="CE172" s="242"/>
      <c r="CF172" s="242"/>
      <c r="CG172" s="242"/>
      <c r="CH172" s="5"/>
      <c r="CI172" s="5">
        <f t="shared" si="61"/>
        <v>0</v>
      </c>
    </row>
    <row r="173" spans="1:87" hidden="1" x14ac:dyDescent="0.2">
      <c r="A173" s="7"/>
      <c r="B173" s="7"/>
      <c r="C173" s="7"/>
      <c r="D173" s="56"/>
      <c r="E173" s="7"/>
      <c r="F173" s="56"/>
      <c r="G173" s="57"/>
      <c r="H173" s="61"/>
      <c r="I173" s="62"/>
      <c r="J173" s="204"/>
      <c r="K173" s="204"/>
      <c r="L173" s="205"/>
      <c r="M173" s="205"/>
      <c r="N173" s="205"/>
      <c r="O173" s="214"/>
      <c r="P173" s="214"/>
      <c r="Q173" s="213"/>
      <c r="R173" s="213"/>
      <c r="S173" s="213"/>
      <c r="T173" s="213"/>
      <c r="U173" s="223"/>
      <c r="V173" s="222"/>
      <c r="W173" s="222"/>
      <c r="X173" s="222"/>
      <c r="Y173" s="222"/>
      <c r="Z173" s="222"/>
      <c r="AA173" s="232"/>
      <c r="AB173" s="231"/>
      <c r="AC173" s="231"/>
      <c r="AD173" s="231"/>
      <c r="AE173" s="231"/>
      <c r="AF173" s="231"/>
      <c r="AG173" s="250"/>
      <c r="AH173" s="249"/>
      <c r="AI173" s="249"/>
      <c r="AJ173" s="249"/>
      <c r="AK173" s="249"/>
      <c r="AL173" s="249"/>
      <c r="AM173" s="204"/>
      <c r="AN173" s="205"/>
      <c r="AO173" s="205"/>
      <c r="AP173" s="205"/>
      <c r="AQ173" s="205"/>
      <c r="AR173" s="205"/>
      <c r="AS173" s="259"/>
      <c r="AT173" s="258"/>
      <c r="AU173" s="258"/>
      <c r="AV173" s="258"/>
      <c r="AW173" s="258"/>
      <c r="AX173" s="258"/>
      <c r="AY173" s="268"/>
      <c r="AZ173" s="267"/>
      <c r="BA173" s="267"/>
      <c r="BB173" s="267"/>
      <c r="BC173" s="267"/>
      <c r="BD173" s="267"/>
      <c r="BE173" s="204"/>
      <c r="BF173" s="205"/>
      <c r="BG173" s="205"/>
      <c r="BH173" s="205"/>
      <c r="BI173" s="205"/>
      <c r="BJ173" s="205"/>
      <c r="BK173" s="241"/>
      <c r="BL173" s="240"/>
      <c r="BM173" s="240"/>
      <c r="BN173" s="240"/>
      <c r="BO173" s="240"/>
      <c r="BP173" s="240"/>
      <c r="BQ173" s="223"/>
      <c r="BR173" s="222"/>
      <c r="BS173" s="222"/>
      <c r="BT173" s="222"/>
      <c r="BU173" s="222"/>
      <c r="BV173" s="222"/>
      <c r="BW173" s="268"/>
      <c r="BX173" s="267"/>
      <c r="BY173" s="267"/>
      <c r="BZ173" s="267"/>
      <c r="CA173" s="267"/>
      <c r="CB173" s="267"/>
      <c r="CC173" s="241"/>
      <c r="CD173" s="214"/>
      <c r="CE173" s="240"/>
      <c r="CF173" s="240"/>
      <c r="CG173" s="240"/>
      <c r="CH173" s="5"/>
      <c r="CI173" s="5">
        <f t="shared" si="61"/>
        <v>0</v>
      </c>
    </row>
    <row r="174" spans="1:87" hidden="1" x14ac:dyDescent="0.2">
      <c r="A174" s="11"/>
      <c r="B174" s="11"/>
      <c r="C174" s="11"/>
      <c r="D174" s="64"/>
      <c r="E174" s="11"/>
      <c r="F174" s="64"/>
      <c r="G174" s="12"/>
      <c r="H174" s="65"/>
      <c r="I174" s="66"/>
      <c r="J174" s="204"/>
      <c r="K174" s="204"/>
      <c r="L174" s="205"/>
      <c r="M174" s="205"/>
      <c r="N174" s="205"/>
      <c r="O174" s="214"/>
      <c r="P174" s="214"/>
      <c r="Q174" s="213"/>
      <c r="R174" s="213"/>
      <c r="S174" s="213"/>
      <c r="T174" s="213"/>
      <c r="U174" s="223"/>
      <c r="V174" s="222"/>
      <c r="W174" s="222"/>
      <c r="X174" s="222"/>
      <c r="Y174" s="222"/>
      <c r="Z174" s="222"/>
      <c r="AA174" s="232"/>
      <c r="AB174" s="231"/>
      <c r="AC174" s="231"/>
      <c r="AD174" s="231"/>
      <c r="AE174" s="231"/>
      <c r="AF174" s="231"/>
      <c r="AG174" s="250"/>
      <c r="AH174" s="249"/>
      <c r="AI174" s="249"/>
      <c r="AJ174" s="249"/>
      <c r="AK174" s="249"/>
      <c r="AL174" s="249"/>
      <c r="AM174" s="204"/>
      <c r="AN174" s="205"/>
      <c r="AO174" s="205"/>
      <c r="AP174" s="205"/>
      <c r="AQ174" s="205"/>
      <c r="AR174" s="205"/>
      <c r="AS174" s="259"/>
      <c r="AT174" s="258"/>
      <c r="AU174" s="258"/>
      <c r="AV174" s="258"/>
      <c r="AW174" s="258"/>
      <c r="AX174" s="258"/>
      <c r="AY174" s="268"/>
      <c r="AZ174" s="267"/>
      <c r="BA174" s="267"/>
      <c r="BB174" s="267"/>
      <c r="BC174" s="267"/>
      <c r="BD174" s="267"/>
      <c r="BE174" s="204"/>
      <c r="BF174" s="205"/>
      <c r="BG174" s="205"/>
      <c r="BH174" s="205"/>
      <c r="BI174" s="205"/>
      <c r="BJ174" s="205"/>
      <c r="BK174" s="241"/>
      <c r="BL174" s="240"/>
      <c r="BM174" s="240"/>
      <c r="BN174" s="240"/>
      <c r="BO174" s="240"/>
      <c r="BP174" s="240"/>
      <c r="BQ174" s="223"/>
      <c r="BR174" s="222"/>
      <c r="BS174" s="222"/>
      <c r="BT174" s="222"/>
      <c r="BU174" s="222"/>
      <c r="BV174" s="222"/>
      <c r="BW174" s="268"/>
      <c r="BX174" s="267"/>
      <c r="BY174" s="267"/>
      <c r="BZ174" s="267"/>
      <c r="CA174" s="267"/>
      <c r="CB174" s="267"/>
      <c r="CC174" s="241"/>
      <c r="CD174" s="214"/>
      <c r="CE174" s="240"/>
      <c r="CF174" s="240"/>
      <c r="CG174" s="240"/>
      <c r="CH174" s="5"/>
      <c r="CI174" s="5">
        <f t="shared" si="61"/>
        <v>0</v>
      </c>
    </row>
    <row r="175" spans="1:87" hidden="1" x14ac:dyDescent="0.2">
      <c r="A175" s="11"/>
      <c r="B175" s="11"/>
      <c r="C175" s="11"/>
      <c r="D175" s="64"/>
      <c r="E175" s="11"/>
      <c r="F175" s="64"/>
      <c r="G175" s="109"/>
      <c r="H175" s="65"/>
      <c r="I175" s="66"/>
      <c r="J175" s="204"/>
      <c r="K175" s="204"/>
      <c r="L175" s="205"/>
      <c r="M175" s="205"/>
      <c r="N175" s="205"/>
      <c r="O175" s="214"/>
      <c r="P175" s="214"/>
      <c r="Q175" s="213"/>
      <c r="R175" s="213"/>
      <c r="S175" s="213"/>
      <c r="T175" s="213"/>
      <c r="U175" s="223"/>
      <c r="V175" s="222"/>
      <c r="W175" s="222"/>
      <c r="X175" s="222"/>
      <c r="Y175" s="222"/>
      <c r="Z175" s="222"/>
      <c r="AA175" s="232"/>
      <c r="AB175" s="231"/>
      <c r="AC175" s="231"/>
      <c r="AD175" s="231"/>
      <c r="AE175" s="231"/>
      <c r="AF175" s="231"/>
      <c r="AG175" s="250"/>
      <c r="AH175" s="249"/>
      <c r="AI175" s="249"/>
      <c r="AJ175" s="249"/>
      <c r="AK175" s="249"/>
      <c r="AL175" s="249"/>
      <c r="AM175" s="204"/>
      <c r="AN175" s="205"/>
      <c r="AO175" s="205"/>
      <c r="AP175" s="205"/>
      <c r="AQ175" s="205"/>
      <c r="AR175" s="205"/>
      <c r="AS175" s="259"/>
      <c r="AT175" s="258"/>
      <c r="AU175" s="258"/>
      <c r="AV175" s="258"/>
      <c r="AW175" s="258"/>
      <c r="AX175" s="258"/>
      <c r="AY175" s="268"/>
      <c r="AZ175" s="267"/>
      <c r="BA175" s="267"/>
      <c r="BB175" s="267"/>
      <c r="BC175" s="267"/>
      <c r="BD175" s="267"/>
      <c r="BE175" s="204"/>
      <c r="BF175" s="205"/>
      <c r="BG175" s="205"/>
      <c r="BH175" s="205"/>
      <c r="BI175" s="205"/>
      <c r="BJ175" s="205"/>
      <c r="BK175" s="241"/>
      <c r="BL175" s="240"/>
      <c r="BM175" s="240"/>
      <c r="BN175" s="240"/>
      <c r="BO175" s="240"/>
      <c r="BP175" s="240"/>
      <c r="BQ175" s="223"/>
      <c r="BR175" s="222"/>
      <c r="BS175" s="222"/>
      <c r="BT175" s="222"/>
      <c r="BU175" s="222"/>
      <c r="BV175" s="222"/>
      <c r="BW175" s="268"/>
      <c r="BX175" s="267"/>
      <c r="BY175" s="267"/>
      <c r="BZ175" s="267"/>
      <c r="CA175" s="267"/>
      <c r="CB175" s="267"/>
      <c r="CC175" s="241"/>
      <c r="CD175" s="214"/>
      <c r="CE175" s="240"/>
      <c r="CF175" s="240"/>
      <c r="CG175" s="240"/>
      <c r="CH175" s="5"/>
      <c r="CI175" s="5">
        <f t="shared" si="61"/>
        <v>0</v>
      </c>
    </row>
    <row r="176" spans="1:87" hidden="1" x14ac:dyDescent="0.2">
      <c r="A176" s="11"/>
      <c r="B176" s="11"/>
      <c r="C176" s="11"/>
      <c r="D176" s="64"/>
      <c r="E176" s="11"/>
      <c r="F176" s="64"/>
      <c r="G176" s="12"/>
      <c r="H176" s="67"/>
      <c r="I176" s="66"/>
      <c r="J176" s="204"/>
      <c r="K176" s="204"/>
      <c r="L176" s="205"/>
      <c r="M176" s="205"/>
      <c r="N176" s="205"/>
      <c r="O176" s="214"/>
      <c r="P176" s="214"/>
      <c r="Q176" s="213"/>
      <c r="R176" s="213"/>
      <c r="S176" s="213"/>
      <c r="T176" s="213"/>
      <c r="U176" s="223"/>
      <c r="V176" s="222"/>
      <c r="W176" s="222"/>
      <c r="X176" s="222"/>
      <c r="Y176" s="222"/>
      <c r="Z176" s="222"/>
      <c r="AA176" s="232"/>
      <c r="AB176" s="231"/>
      <c r="AC176" s="231"/>
      <c r="AD176" s="231"/>
      <c r="AE176" s="231"/>
      <c r="AF176" s="231"/>
      <c r="AG176" s="250"/>
      <c r="AH176" s="249"/>
      <c r="AI176" s="249"/>
      <c r="AJ176" s="249"/>
      <c r="AK176" s="249"/>
      <c r="AL176" s="249"/>
      <c r="AM176" s="204"/>
      <c r="AN176" s="205"/>
      <c r="AO176" s="205"/>
      <c r="AP176" s="205"/>
      <c r="AQ176" s="205"/>
      <c r="AR176" s="205"/>
      <c r="AS176" s="259"/>
      <c r="AT176" s="258"/>
      <c r="AU176" s="258"/>
      <c r="AV176" s="258"/>
      <c r="AW176" s="258"/>
      <c r="AX176" s="258"/>
      <c r="AY176" s="268"/>
      <c r="AZ176" s="267"/>
      <c r="BA176" s="267"/>
      <c r="BB176" s="267"/>
      <c r="BC176" s="267"/>
      <c r="BD176" s="267"/>
      <c r="BE176" s="204"/>
      <c r="BF176" s="205"/>
      <c r="BG176" s="205"/>
      <c r="BH176" s="205"/>
      <c r="BI176" s="205"/>
      <c r="BJ176" s="205"/>
      <c r="BK176" s="241"/>
      <c r="BL176" s="240"/>
      <c r="BM176" s="240"/>
      <c r="BN176" s="240"/>
      <c r="BO176" s="240"/>
      <c r="BP176" s="240"/>
      <c r="BQ176" s="223"/>
      <c r="BR176" s="222"/>
      <c r="BS176" s="222"/>
      <c r="BT176" s="222"/>
      <c r="BU176" s="222"/>
      <c r="BV176" s="222"/>
      <c r="BW176" s="268"/>
      <c r="BX176" s="267"/>
      <c r="BY176" s="267"/>
      <c r="BZ176" s="267"/>
      <c r="CA176" s="267"/>
      <c r="CB176" s="267"/>
      <c r="CC176" s="241"/>
      <c r="CD176" s="214"/>
      <c r="CE176" s="240"/>
      <c r="CF176" s="240"/>
      <c r="CG176" s="240"/>
      <c r="CH176" s="5"/>
      <c r="CI176" s="5">
        <f t="shared" si="61"/>
        <v>0</v>
      </c>
    </row>
    <row r="177" spans="1:87" hidden="1" x14ac:dyDescent="0.2">
      <c r="A177" s="11"/>
      <c r="B177" s="11"/>
      <c r="C177" s="11"/>
      <c r="D177" s="64"/>
      <c r="E177" s="11"/>
      <c r="F177" s="64"/>
      <c r="G177" s="12"/>
      <c r="H177" s="67"/>
      <c r="I177" s="66"/>
      <c r="J177" s="204"/>
      <c r="K177" s="204"/>
      <c r="L177" s="205"/>
      <c r="M177" s="205"/>
      <c r="N177" s="205"/>
      <c r="O177" s="214"/>
      <c r="P177" s="214"/>
      <c r="Q177" s="213"/>
      <c r="R177" s="213"/>
      <c r="S177" s="213"/>
      <c r="T177" s="213"/>
      <c r="U177" s="223"/>
      <c r="V177" s="222"/>
      <c r="W177" s="222"/>
      <c r="X177" s="222"/>
      <c r="Y177" s="222"/>
      <c r="Z177" s="222"/>
      <c r="AA177" s="232"/>
      <c r="AB177" s="231"/>
      <c r="AC177" s="231"/>
      <c r="AD177" s="231"/>
      <c r="AE177" s="231"/>
      <c r="AF177" s="231"/>
      <c r="AG177" s="250"/>
      <c r="AH177" s="249"/>
      <c r="AI177" s="249"/>
      <c r="AJ177" s="249"/>
      <c r="AK177" s="249"/>
      <c r="AL177" s="249"/>
      <c r="AM177" s="204"/>
      <c r="AN177" s="205"/>
      <c r="AO177" s="205"/>
      <c r="AP177" s="205"/>
      <c r="AQ177" s="205"/>
      <c r="AR177" s="205"/>
      <c r="AS177" s="259"/>
      <c r="AT177" s="258"/>
      <c r="AU177" s="258"/>
      <c r="AV177" s="258"/>
      <c r="AW177" s="258"/>
      <c r="AX177" s="258"/>
      <c r="AY177" s="268"/>
      <c r="AZ177" s="267"/>
      <c r="BA177" s="267"/>
      <c r="BB177" s="267"/>
      <c r="BC177" s="267"/>
      <c r="BD177" s="267"/>
      <c r="BE177" s="204"/>
      <c r="BF177" s="205"/>
      <c r="BG177" s="205"/>
      <c r="BH177" s="205"/>
      <c r="BI177" s="205"/>
      <c r="BJ177" s="205"/>
      <c r="BK177" s="241"/>
      <c r="BL177" s="240"/>
      <c r="BM177" s="240"/>
      <c r="BN177" s="240"/>
      <c r="BO177" s="240"/>
      <c r="BP177" s="240"/>
      <c r="BQ177" s="223"/>
      <c r="BR177" s="222"/>
      <c r="BS177" s="222"/>
      <c r="BT177" s="222"/>
      <c r="BU177" s="222"/>
      <c r="BV177" s="222"/>
      <c r="BW177" s="268"/>
      <c r="BX177" s="267"/>
      <c r="BY177" s="267"/>
      <c r="BZ177" s="267"/>
      <c r="CA177" s="267"/>
      <c r="CB177" s="267"/>
      <c r="CC177" s="241"/>
      <c r="CD177" s="214"/>
      <c r="CE177" s="240"/>
      <c r="CF177" s="240"/>
      <c r="CG177" s="240"/>
      <c r="CH177" s="5"/>
      <c r="CI177" s="5">
        <f t="shared" si="61"/>
        <v>0</v>
      </c>
    </row>
    <row r="178" spans="1:87" hidden="1" x14ac:dyDescent="0.2">
      <c r="A178" s="11"/>
      <c r="B178" s="11"/>
      <c r="C178" s="11"/>
      <c r="D178" s="64"/>
      <c r="E178" s="11"/>
      <c r="F178" s="64"/>
      <c r="G178" s="12"/>
      <c r="H178" s="69"/>
      <c r="I178" s="66"/>
      <c r="J178" s="204"/>
      <c r="K178" s="204"/>
      <c r="L178" s="205"/>
      <c r="M178" s="205"/>
      <c r="N178" s="205"/>
      <c r="O178" s="214"/>
      <c r="P178" s="214"/>
      <c r="Q178" s="213"/>
      <c r="R178" s="213"/>
      <c r="S178" s="213"/>
      <c r="T178" s="213"/>
      <c r="U178" s="223"/>
      <c r="V178" s="222"/>
      <c r="W178" s="222"/>
      <c r="X178" s="222"/>
      <c r="Y178" s="222"/>
      <c r="Z178" s="222"/>
      <c r="AA178" s="232"/>
      <c r="AB178" s="231"/>
      <c r="AC178" s="231"/>
      <c r="AD178" s="231"/>
      <c r="AE178" s="231"/>
      <c r="AF178" s="231"/>
      <c r="AG178" s="250"/>
      <c r="AH178" s="249"/>
      <c r="AI178" s="249"/>
      <c r="AJ178" s="249"/>
      <c r="AK178" s="249"/>
      <c r="AL178" s="249"/>
      <c r="AM178" s="204"/>
      <c r="AN178" s="205"/>
      <c r="AO178" s="205"/>
      <c r="AP178" s="205"/>
      <c r="AQ178" s="205"/>
      <c r="AR178" s="205"/>
      <c r="AS178" s="259"/>
      <c r="AT178" s="258"/>
      <c r="AU178" s="258"/>
      <c r="AV178" s="258"/>
      <c r="AW178" s="258"/>
      <c r="AX178" s="258"/>
      <c r="AY178" s="268"/>
      <c r="AZ178" s="267"/>
      <c r="BA178" s="267"/>
      <c r="BB178" s="267"/>
      <c r="BC178" s="267"/>
      <c r="BD178" s="267"/>
      <c r="BE178" s="204"/>
      <c r="BF178" s="205"/>
      <c r="BG178" s="205"/>
      <c r="BH178" s="205"/>
      <c r="BI178" s="205"/>
      <c r="BJ178" s="205"/>
      <c r="BK178" s="241"/>
      <c r="BL178" s="240"/>
      <c r="BM178" s="240"/>
      <c r="BN178" s="240"/>
      <c r="BO178" s="240"/>
      <c r="BP178" s="240"/>
      <c r="BQ178" s="223"/>
      <c r="BR178" s="222"/>
      <c r="BS178" s="222"/>
      <c r="BT178" s="222"/>
      <c r="BU178" s="222"/>
      <c r="BV178" s="222"/>
      <c r="BW178" s="268"/>
      <c r="BX178" s="267"/>
      <c r="BY178" s="267"/>
      <c r="BZ178" s="267"/>
      <c r="CA178" s="267"/>
      <c r="CB178" s="267"/>
      <c r="CC178" s="241"/>
      <c r="CD178" s="214"/>
      <c r="CE178" s="240"/>
      <c r="CF178" s="240"/>
      <c r="CG178" s="240"/>
      <c r="CH178" s="5"/>
      <c r="CI178" s="5">
        <f t="shared" si="61"/>
        <v>0</v>
      </c>
    </row>
    <row r="179" spans="1:87" hidden="1" x14ac:dyDescent="0.2">
      <c r="A179" s="11"/>
      <c r="B179" s="11"/>
      <c r="C179" s="11"/>
      <c r="D179" s="64"/>
      <c r="E179" s="11"/>
      <c r="F179" s="64"/>
      <c r="G179" s="12"/>
      <c r="H179" s="69"/>
      <c r="I179" s="66"/>
      <c r="J179" s="204"/>
      <c r="K179" s="204"/>
      <c r="L179" s="205"/>
      <c r="M179" s="205"/>
      <c r="N179" s="205"/>
      <c r="O179" s="214"/>
      <c r="P179" s="214"/>
      <c r="Q179" s="213"/>
      <c r="R179" s="213"/>
      <c r="S179" s="213"/>
      <c r="T179" s="213"/>
      <c r="U179" s="223"/>
      <c r="V179" s="222"/>
      <c r="W179" s="222"/>
      <c r="X179" s="222"/>
      <c r="Y179" s="222"/>
      <c r="Z179" s="222"/>
      <c r="AA179" s="232"/>
      <c r="AB179" s="231"/>
      <c r="AC179" s="231"/>
      <c r="AD179" s="231"/>
      <c r="AE179" s="231"/>
      <c r="AF179" s="231"/>
      <c r="AG179" s="250"/>
      <c r="AH179" s="249"/>
      <c r="AI179" s="249"/>
      <c r="AJ179" s="249"/>
      <c r="AK179" s="249"/>
      <c r="AL179" s="249"/>
      <c r="AM179" s="204"/>
      <c r="AN179" s="205"/>
      <c r="AO179" s="205"/>
      <c r="AP179" s="205"/>
      <c r="AQ179" s="205"/>
      <c r="AR179" s="205"/>
      <c r="AS179" s="259"/>
      <c r="AT179" s="258"/>
      <c r="AU179" s="258"/>
      <c r="AV179" s="258"/>
      <c r="AW179" s="258"/>
      <c r="AX179" s="258"/>
      <c r="AY179" s="268"/>
      <c r="AZ179" s="267"/>
      <c r="BA179" s="267"/>
      <c r="BB179" s="267"/>
      <c r="BC179" s="267"/>
      <c r="BD179" s="267"/>
      <c r="BE179" s="204"/>
      <c r="BF179" s="205"/>
      <c r="BG179" s="205"/>
      <c r="BH179" s="205"/>
      <c r="BI179" s="205"/>
      <c r="BJ179" s="205"/>
      <c r="BK179" s="241"/>
      <c r="BL179" s="240"/>
      <c r="BM179" s="240"/>
      <c r="BN179" s="240"/>
      <c r="BO179" s="240"/>
      <c r="BP179" s="240"/>
      <c r="BQ179" s="223"/>
      <c r="BR179" s="222"/>
      <c r="BS179" s="222"/>
      <c r="BT179" s="222"/>
      <c r="BU179" s="222"/>
      <c r="BV179" s="222"/>
      <c r="BW179" s="268"/>
      <c r="BX179" s="267"/>
      <c r="BY179" s="267"/>
      <c r="BZ179" s="267"/>
      <c r="CA179" s="267"/>
      <c r="CB179" s="267"/>
      <c r="CC179" s="241"/>
      <c r="CD179" s="214"/>
      <c r="CE179" s="240"/>
      <c r="CF179" s="240"/>
      <c r="CG179" s="240"/>
      <c r="CH179" s="5"/>
      <c r="CI179" s="5">
        <f t="shared" si="61"/>
        <v>0</v>
      </c>
    </row>
    <row r="180" spans="1:87" hidden="1" x14ac:dyDescent="0.2">
      <c r="A180" s="11"/>
      <c r="B180" s="11"/>
      <c r="C180" s="11"/>
      <c r="D180" s="64"/>
      <c r="E180" s="11"/>
      <c r="F180" s="64"/>
      <c r="G180" s="12"/>
      <c r="H180" s="65"/>
      <c r="I180" s="66"/>
      <c r="J180" s="204"/>
      <c r="K180" s="204"/>
      <c r="L180" s="205"/>
      <c r="M180" s="205"/>
      <c r="N180" s="205"/>
      <c r="O180" s="214"/>
      <c r="P180" s="214"/>
      <c r="Q180" s="213"/>
      <c r="R180" s="213"/>
      <c r="S180" s="213"/>
      <c r="T180" s="213"/>
      <c r="U180" s="223"/>
      <c r="V180" s="222"/>
      <c r="W180" s="222"/>
      <c r="X180" s="222"/>
      <c r="Y180" s="222"/>
      <c r="Z180" s="222"/>
      <c r="AA180" s="232"/>
      <c r="AB180" s="231"/>
      <c r="AC180" s="231"/>
      <c r="AD180" s="231"/>
      <c r="AE180" s="231"/>
      <c r="AF180" s="231"/>
      <c r="AG180" s="250"/>
      <c r="AH180" s="249"/>
      <c r="AI180" s="249"/>
      <c r="AJ180" s="249"/>
      <c r="AK180" s="249"/>
      <c r="AL180" s="249"/>
      <c r="AM180" s="204"/>
      <c r="AN180" s="205"/>
      <c r="AO180" s="205"/>
      <c r="AP180" s="205"/>
      <c r="AQ180" s="205"/>
      <c r="AR180" s="205"/>
      <c r="AS180" s="259"/>
      <c r="AT180" s="258"/>
      <c r="AU180" s="258"/>
      <c r="AV180" s="258"/>
      <c r="AW180" s="258"/>
      <c r="AX180" s="258"/>
      <c r="AY180" s="268"/>
      <c r="AZ180" s="267"/>
      <c r="BA180" s="267"/>
      <c r="BB180" s="267"/>
      <c r="BC180" s="267"/>
      <c r="BD180" s="267"/>
      <c r="BE180" s="204"/>
      <c r="BF180" s="205"/>
      <c r="BG180" s="205"/>
      <c r="BH180" s="205"/>
      <c r="BI180" s="205"/>
      <c r="BJ180" s="205"/>
      <c r="BK180" s="241"/>
      <c r="BL180" s="240"/>
      <c r="BM180" s="240"/>
      <c r="BN180" s="240"/>
      <c r="BO180" s="240"/>
      <c r="BP180" s="240"/>
      <c r="BQ180" s="223"/>
      <c r="BR180" s="222"/>
      <c r="BS180" s="222"/>
      <c r="BT180" s="222"/>
      <c r="BU180" s="222"/>
      <c r="BV180" s="222"/>
      <c r="BW180" s="268"/>
      <c r="BX180" s="267"/>
      <c r="BY180" s="267"/>
      <c r="BZ180" s="267"/>
      <c r="CA180" s="267"/>
      <c r="CB180" s="267"/>
      <c r="CC180" s="241"/>
      <c r="CD180" s="214"/>
      <c r="CE180" s="240"/>
      <c r="CF180" s="240"/>
      <c r="CG180" s="240"/>
      <c r="CH180" s="5"/>
      <c r="CI180" s="5">
        <f t="shared" si="61"/>
        <v>0</v>
      </c>
    </row>
    <row r="181" spans="1:87" hidden="1" x14ac:dyDescent="0.2">
      <c r="A181" s="11"/>
      <c r="B181" s="11"/>
      <c r="C181" s="11"/>
      <c r="D181" s="64"/>
      <c r="E181" s="11"/>
      <c r="F181" s="64"/>
      <c r="G181" s="12"/>
      <c r="H181" s="69"/>
      <c r="I181" s="66"/>
      <c r="J181" s="204"/>
      <c r="K181" s="204"/>
      <c r="L181" s="205"/>
      <c r="M181" s="205"/>
      <c r="N181" s="205"/>
      <c r="O181" s="214"/>
      <c r="P181" s="214"/>
      <c r="Q181" s="213"/>
      <c r="R181" s="213"/>
      <c r="S181" s="213"/>
      <c r="T181" s="213"/>
      <c r="U181" s="223"/>
      <c r="V181" s="222"/>
      <c r="W181" s="222"/>
      <c r="X181" s="222"/>
      <c r="Y181" s="222"/>
      <c r="Z181" s="222"/>
      <c r="AA181" s="232"/>
      <c r="AB181" s="231"/>
      <c r="AC181" s="231"/>
      <c r="AD181" s="231"/>
      <c r="AE181" s="231"/>
      <c r="AF181" s="231"/>
      <c r="AG181" s="250"/>
      <c r="AH181" s="249"/>
      <c r="AI181" s="249"/>
      <c r="AJ181" s="249"/>
      <c r="AK181" s="249"/>
      <c r="AL181" s="249"/>
      <c r="AM181" s="204"/>
      <c r="AN181" s="205"/>
      <c r="AO181" s="205"/>
      <c r="AP181" s="205"/>
      <c r="AQ181" s="205"/>
      <c r="AR181" s="205"/>
      <c r="AS181" s="259"/>
      <c r="AT181" s="258"/>
      <c r="AU181" s="258"/>
      <c r="AV181" s="258"/>
      <c r="AW181" s="258"/>
      <c r="AX181" s="258"/>
      <c r="AY181" s="268"/>
      <c r="AZ181" s="267"/>
      <c r="BA181" s="267"/>
      <c r="BB181" s="267"/>
      <c r="BC181" s="267"/>
      <c r="BD181" s="267"/>
      <c r="BE181" s="204"/>
      <c r="BF181" s="205"/>
      <c r="BG181" s="205"/>
      <c r="BH181" s="205"/>
      <c r="BI181" s="205"/>
      <c r="BJ181" s="205"/>
      <c r="BK181" s="241"/>
      <c r="BL181" s="240"/>
      <c r="BM181" s="240"/>
      <c r="BN181" s="240"/>
      <c r="BO181" s="240"/>
      <c r="BP181" s="240"/>
      <c r="BQ181" s="223"/>
      <c r="BR181" s="222"/>
      <c r="BS181" s="222"/>
      <c r="BT181" s="222"/>
      <c r="BU181" s="222"/>
      <c r="BV181" s="222"/>
      <c r="BW181" s="268"/>
      <c r="BX181" s="267"/>
      <c r="BY181" s="267"/>
      <c r="BZ181" s="267"/>
      <c r="CA181" s="267"/>
      <c r="CB181" s="267"/>
      <c r="CC181" s="241"/>
      <c r="CD181" s="214"/>
      <c r="CE181" s="240"/>
      <c r="CF181" s="240"/>
      <c r="CG181" s="240"/>
      <c r="CH181" s="5"/>
      <c r="CI181" s="5">
        <f t="shared" si="61"/>
        <v>0</v>
      </c>
    </row>
    <row r="182" spans="1:87" hidden="1" x14ac:dyDescent="0.2">
      <c r="A182" s="11"/>
      <c r="B182" s="11"/>
      <c r="C182" s="11"/>
      <c r="D182" s="64"/>
      <c r="E182" s="11"/>
      <c r="F182" s="64"/>
      <c r="G182" s="12"/>
      <c r="H182" s="69"/>
      <c r="I182" s="66"/>
      <c r="J182" s="204"/>
      <c r="K182" s="204"/>
      <c r="L182" s="205"/>
      <c r="M182" s="205"/>
      <c r="N182" s="205"/>
      <c r="O182" s="214"/>
      <c r="P182" s="214"/>
      <c r="Q182" s="213"/>
      <c r="R182" s="213"/>
      <c r="S182" s="213"/>
      <c r="T182" s="213"/>
      <c r="U182" s="223"/>
      <c r="V182" s="222"/>
      <c r="W182" s="222"/>
      <c r="X182" s="222"/>
      <c r="Y182" s="222"/>
      <c r="Z182" s="222"/>
      <c r="AA182" s="232"/>
      <c r="AB182" s="231"/>
      <c r="AC182" s="231"/>
      <c r="AD182" s="231"/>
      <c r="AE182" s="231"/>
      <c r="AF182" s="231"/>
      <c r="AG182" s="250"/>
      <c r="AH182" s="249"/>
      <c r="AI182" s="249"/>
      <c r="AJ182" s="249"/>
      <c r="AK182" s="249"/>
      <c r="AL182" s="249"/>
      <c r="AM182" s="204"/>
      <c r="AN182" s="205"/>
      <c r="AO182" s="205"/>
      <c r="AP182" s="205"/>
      <c r="AQ182" s="205"/>
      <c r="AR182" s="205"/>
      <c r="AS182" s="259"/>
      <c r="AT182" s="258"/>
      <c r="AU182" s="258"/>
      <c r="AV182" s="258"/>
      <c r="AW182" s="258"/>
      <c r="AX182" s="258"/>
      <c r="AY182" s="268"/>
      <c r="AZ182" s="267"/>
      <c r="BA182" s="267"/>
      <c r="BB182" s="267"/>
      <c r="BC182" s="267"/>
      <c r="BD182" s="267"/>
      <c r="BE182" s="204"/>
      <c r="BF182" s="205"/>
      <c r="BG182" s="205"/>
      <c r="BH182" s="205"/>
      <c r="BI182" s="205"/>
      <c r="BJ182" s="205"/>
      <c r="BK182" s="241"/>
      <c r="BL182" s="240"/>
      <c r="BM182" s="240"/>
      <c r="BN182" s="240"/>
      <c r="BO182" s="240"/>
      <c r="BP182" s="240"/>
      <c r="BQ182" s="223"/>
      <c r="BR182" s="222"/>
      <c r="BS182" s="222"/>
      <c r="BT182" s="222"/>
      <c r="BU182" s="222"/>
      <c r="BV182" s="222"/>
      <c r="BW182" s="268"/>
      <c r="BX182" s="267"/>
      <c r="BY182" s="267"/>
      <c r="BZ182" s="267"/>
      <c r="CA182" s="267"/>
      <c r="CB182" s="267"/>
      <c r="CC182" s="241"/>
      <c r="CD182" s="214"/>
      <c r="CE182" s="240"/>
      <c r="CF182" s="240"/>
      <c r="CG182" s="240"/>
      <c r="CH182" s="5"/>
      <c r="CI182" s="5">
        <f t="shared" si="61"/>
        <v>0</v>
      </c>
    </row>
    <row r="183" spans="1:87" hidden="1" x14ac:dyDescent="0.2">
      <c r="A183" s="11"/>
      <c r="B183" s="11"/>
      <c r="C183" s="11"/>
      <c r="D183" s="64"/>
      <c r="E183" s="11"/>
      <c r="F183" s="64"/>
      <c r="G183" s="12"/>
      <c r="H183" s="65"/>
      <c r="I183" s="66"/>
      <c r="J183" s="204"/>
      <c r="K183" s="204"/>
      <c r="L183" s="205"/>
      <c r="M183" s="205"/>
      <c r="N183" s="205"/>
      <c r="O183" s="214"/>
      <c r="P183" s="214"/>
      <c r="Q183" s="213"/>
      <c r="R183" s="213"/>
      <c r="S183" s="213"/>
      <c r="T183" s="213"/>
      <c r="U183" s="223"/>
      <c r="V183" s="222"/>
      <c r="W183" s="222"/>
      <c r="X183" s="222"/>
      <c r="Y183" s="222"/>
      <c r="Z183" s="222"/>
      <c r="AA183" s="232"/>
      <c r="AB183" s="231"/>
      <c r="AC183" s="231"/>
      <c r="AD183" s="231"/>
      <c r="AE183" s="231"/>
      <c r="AF183" s="231"/>
      <c r="AG183" s="250"/>
      <c r="AH183" s="249"/>
      <c r="AI183" s="249"/>
      <c r="AJ183" s="249"/>
      <c r="AK183" s="249"/>
      <c r="AL183" s="249"/>
      <c r="AM183" s="204"/>
      <c r="AN183" s="205"/>
      <c r="AO183" s="205"/>
      <c r="AP183" s="205"/>
      <c r="AQ183" s="205"/>
      <c r="AR183" s="205"/>
      <c r="AS183" s="259"/>
      <c r="AT183" s="258"/>
      <c r="AU183" s="258"/>
      <c r="AV183" s="258"/>
      <c r="AW183" s="258"/>
      <c r="AX183" s="258"/>
      <c r="AY183" s="268"/>
      <c r="AZ183" s="267"/>
      <c r="BA183" s="267"/>
      <c r="BB183" s="267"/>
      <c r="BC183" s="267"/>
      <c r="BD183" s="267"/>
      <c r="BE183" s="204"/>
      <c r="BF183" s="205"/>
      <c r="BG183" s="205"/>
      <c r="BH183" s="205"/>
      <c r="BI183" s="205"/>
      <c r="BJ183" s="205"/>
      <c r="BK183" s="241"/>
      <c r="BL183" s="240"/>
      <c r="BM183" s="240"/>
      <c r="BN183" s="240"/>
      <c r="BO183" s="240"/>
      <c r="BP183" s="240"/>
      <c r="BQ183" s="223"/>
      <c r="BR183" s="222"/>
      <c r="BS183" s="222"/>
      <c r="BT183" s="222"/>
      <c r="BU183" s="222"/>
      <c r="BV183" s="222"/>
      <c r="BW183" s="268"/>
      <c r="BX183" s="267"/>
      <c r="BY183" s="267"/>
      <c r="BZ183" s="267"/>
      <c r="CA183" s="267"/>
      <c r="CB183" s="267"/>
      <c r="CC183" s="241"/>
      <c r="CD183" s="214"/>
      <c r="CE183" s="240"/>
      <c r="CF183" s="240"/>
      <c r="CG183" s="240"/>
      <c r="CH183" s="5"/>
      <c r="CI183" s="5">
        <f t="shared" si="61"/>
        <v>0</v>
      </c>
    </row>
    <row r="184" spans="1:87" hidden="1" x14ac:dyDescent="0.2">
      <c r="A184" s="11"/>
      <c r="B184" s="11"/>
      <c r="C184" s="11"/>
      <c r="D184" s="64"/>
      <c r="E184" s="11"/>
      <c r="F184" s="64"/>
      <c r="G184" s="109"/>
      <c r="H184" s="65"/>
      <c r="I184" s="66"/>
      <c r="J184" s="204"/>
      <c r="K184" s="204"/>
      <c r="L184" s="205"/>
      <c r="M184" s="205"/>
      <c r="N184" s="205"/>
      <c r="O184" s="214"/>
      <c r="P184" s="214"/>
      <c r="Q184" s="213"/>
      <c r="R184" s="213"/>
      <c r="S184" s="213"/>
      <c r="T184" s="213"/>
      <c r="U184" s="223"/>
      <c r="V184" s="222"/>
      <c r="W184" s="222"/>
      <c r="X184" s="222"/>
      <c r="Y184" s="222"/>
      <c r="Z184" s="222"/>
      <c r="AA184" s="232"/>
      <c r="AB184" s="231"/>
      <c r="AC184" s="231"/>
      <c r="AD184" s="231"/>
      <c r="AE184" s="231"/>
      <c r="AF184" s="231"/>
      <c r="AG184" s="250"/>
      <c r="AH184" s="249"/>
      <c r="AI184" s="249"/>
      <c r="AJ184" s="249"/>
      <c r="AK184" s="249"/>
      <c r="AL184" s="249"/>
      <c r="AM184" s="204"/>
      <c r="AN184" s="205"/>
      <c r="AO184" s="205"/>
      <c r="AP184" s="205"/>
      <c r="AQ184" s="205"/>
      <c r="AR184" s="205"/>
      <c r="AS184" s="259"/>
      <c r="AT184" s="258"/>
      <c r="AU184" s="258"/>
      <c r="AV184" s="258"/>
      <c r="AW184" s="258"/>
      <c r="AX184" s="258"/>
      <c r="AY184" s="268"/>
      <c r="AZ184" s="267"/>
      <c r="BA184" s="267"/>
      <c r="BB184" s="267"/>
      <c r="BC184" s="267"/>
      <c r="BD184" s="267"/>
      <c r="BE184" s="204"/>
      <c r="BF184" s="205"/>
      <c r="BG184" s="205"/>
      <c r="BH184" s="205"/>
      <c r="BI184" s="205"/>
      <c r="BJ184" s="205"/>
      <c r="BK184" s="241"/>
      <c r="BL184" s="240"/>
      <c r="BM184" s="240"/>
      <c r="BN184" s="240"/>
      <c r="BO184" s="240"/>
      <c r="BP184" s="240"/>
      <c r="BQ184" s="223"/>
      <c r="BR184" s="222"/>
      <c r="BS184" s="222"/>
      <c r="BT184" s="222"/>
      <c r="BU184" s="222"/>
      <c r="BV184" s="222"/>
      <c r="BW184" s="268"/>
      <c r="BX184" s="267"/>
      <c r="BY184" s="267"/>
      <c r="BZ184" s="267"/>
      <c r="CA184" s="267"/>
      <c r="CB184" s="267"/>
      <c r="CC184" s="241"/>
      <c r="CD184" s="214"/>
      <c r="CE184" s="240"/>
      <c r="CF184" s="240"/>
      <c r="CG184" s="240"/>
      <c r="CH184" s="5"/>
      <c r="CI184" s="5">
        <f t="shared" si="61"/>
        <v>0</v>
      </c>
    </row>
    <row r="185" spans="1:87" hidden="1" x14ac:dyDescent="0.2">
      <c r="A185" s="11"/>
      <c r="B185" s="11"/>
      <c r="C185" s="11"/>
      <c r="D185" s="64"/>
      <c r="E185" s="11"/>
      <c r="F185" s="64"/>
      <c r="G185" s="12"/>
      <c r="H185" s="67"/>
      <c r="I185" s="66"/>
      <c r="J185" s="204"/>
      <c r="K185" s="204"/>
      <c r="L185" s="205"/>
      <c r="M185" s="205"/>
      <c r="N185" s="205"/>
      <c r="O185" s="214"/>
      <c r="P185" s="214"/>
      <c r="Q185" s="213"/>
      <c r="R185" s="213"/>
      <c r="S185" s="213"/>
      <c r="T185" s="213"/>
      <c r="U185" s="223"/>
      <c r="V185" s="222"/>
      <c r="W185" s="222"/>
      <c r="X185" s="222"/>
      <c r="Y185" s="222"/>
      <c r="Z185" s="222"/>
      <c r="AA185" s="232"/>
      <c r="AB185" s="231"/>
      <c r="AC185" s="231"/>
      <c r="AD185" s="231"/>
      <c r="AE185" s="231"/>
      <c r="AF185" s="231"/>
      <c r="AG185" s="250"/>
      <c r="AH185" s="249"/>
      <c r="AI185" s="249"/>
      <c r="AJ185" s="249"/>
      <c r="AK185" s="249"/>
      <c r="AL185" s="249"/>
      <c r="AM185" s="204"/>
      <c r="AN185" s="205"/>
      <c r="AO185" s="205"/>
      <c r="AP185" s="205"/>
      <c r="AQ185" s="205"/>
      <c r="AR185" s="205"/>
      <c r="AS185" s="259"/>
      <c r="AT185" s="258"/>
      <c r="AU185" s="258"/>
      <c r="AV185" s="258"/>
      <c r="AW185" s="258"/>
      <c r="AX185" s="258"/>
      <c r="AY185" s="268"/>
      <c r="AZ185" s="267"/>
      <c r="BA185" s="267"/>
      <c r="BB185" s="267"/>
      <c r="BC185" s="267"/>
      <c r="BD185" s="267"/>
      <c r="BE185" s="204"/>
      <c r="BF185" s="205"/>
      <c r="BG185" s="205"/>
      <c r="BH185" s="205"/>
      <c r="BI185" s="205"/>
      <c r="BJ185" s="205"/>
      <c r="BK185" s="241"/>
      <c r="BL185" s="240"/>
      <c r="BM185" s="240"/>
      <c r="BN185" s="240"/>
      <c r="BO185" s="240"/>
      <c r="BP185" s="240"/>
      <c r="BQ185" s="223"/>
      <c r="BR185" s="222"/>
      <c r="BS185" s="222"/>
      <c r="BT185" s="222"/>
      <c r="BU185" s="222"/>
      <c r="BV185" s="222"/>
      <c r="BW185" s="268"/>
      <c r="BX185" s="267"/>
      <c r="BY185" s="267"/>
      <c r="BZ185" s="267"/>
      <c r="CA185" s="267"/>
      <c r="CB185" s="267"/>
      <c r="CC185" s="241"/>
      <c r="CD185" s="214"/>
      <c r="CE185" s="240"/>
      <c r="CF185" s="240"/>
      <c r="CG185" s="240"/>
      <c r="CH185" s="5"/>
      <c r="CI185" s="5">
        <f t="shared" si="61"/>
        <v>0</v>
      </c>
    </row>
    <row r="186" spans="1:87" hidden="1" x14ac:dyDescent="0.2">
      <c r="A186" s="11"/>
      <c r="B186" s="11"/>
      <c r="C186" s="11"/>
      <c r="D186" s="64"/>
      <c r="E186" s="11"/>
      <c r="F186" s="64"/>
      <c r="G186" s="12"/>
      <c r="H186" s="67"/>
      <c r="I186" s="66"/>
      <c r="J186" s="204"/>
      <c r="K186" s="204"/>
      <c r="L186" s="205"/>
      <c r="M186" s="205"/>
      <c r="N186" s="205"/>
      <c r="O186" s="214"/>
      <c r="P186" s="214"/>
      <c r="Q186" s="213"/>
      <c r="R186" s="213"/>
      <c r="S186" s="213"/>
      <c r="T186" s="213"/>
      <c r="U186" s="223"/>
      <c r="V186" s="222"/>
      <c r="W186" s="222"/>
      <c r="X186" s="222"/>
      <c r="Y186" s="222"/>
      <c r="Z186" s="222"/>
      <c r="AA186" s="232"/>
      <c r="AB186" s="231"/>
      <c r="AC186" s="231"/>
      <c r="AD186" s="231"/>
      <c r="AE186" s="231"/>
      <c r="AF186" s="231"/>
      <c r="AG186" s="250"/>
      <c r="AH186" s="249"/>
      <c r="AI186" s="249"/>
      <c r="AJ186" s="249"/>
      <c r="AK186" s="249"/>
      <c r="AL186" s="249"/>
      <c r="AM186" s="204"/>
      <c r="AN186" s="205"/>
      <c r="AO186" s="205"/>
      <c r="AP186" s="205"/>
      <c r="AQ186" s="205"/>
      <c r="AR186" s="205"/>
      <c r="AS186" s="259"/>
      <c r="AT186" s="258"/>
      <c r="AU186" s="258"/>
      <c r="AV186" s="258"/>
      <c r="AW186" s="258"/>
      <c r="AX186" s="258"/>
      <c r="AY186" s="268"/>
      <c r="AZ186" s="267"/>
      <c r="BA186" s="267"/>
      <c r="BB186" s="267"/>
      <c r="BC186" s="267"/>
      <c r="BD186" s="267"/>
      <c r="BE186" s="204"/>
      <c r="BF186" s="205"/>
      <c r="BG186" s="205"/>
      <c r="BH186" s="205"/>
      <c r="BI186" s="205"/>
      <c r="BJ186" s="205"/>
      <c r="BK186" s="241"/>
      <c r="BL186" s="240"/>
      <c r="BM186" s="240"/>
      <c r="BN186" s="240"/>
      <c r="BO186" s="240"/>
      <c r="BP186" s="240"/>
      <c r="BQ186" s="223"/>
      <c r="BR186" s="222"/>
      <c r="BS186" s="222"/>
      <c r="BT186" s="222"/>
      <c r="BU186" s="222"/>
      <c r="BV186" s="222"/>
      <c r="BW186" s="268"/>
      <c r="BX186" s="267"/>
      <c r="BY186" s="267"/>
      <c r="BZ186" s="267"/>
      <c r="CA186" s="267"/>
      <c r="CB186" s="267"/>
      <c r="CC186" s="241"/>
      <c r="CD186" s="214"/>
      <c r="CE186" s="240"/>
      <c r="CF186" s="240"/>
      <c r="CG186" s="240"/>
      <c r="CH186" s="5"/>
      <c r="CI186" s="5">
        <f t="shared" si="61"/>
        <v>0</v>
      </c>
    </row>
    <row r="187" spans="1:87" hidden="1" x14ac:dyDescent="0.2">
      <c r="A187" s="17"/>
      <c r="B187" s="17"/>
      <c r="C187" s="17"/>
      <c r="D187" s="71"/>
      <c r="E187" s="17"/>
      <c r="F187" s="71"/>
      <c r="G187" s="18"/>
      <c r="H187" s="72"/>
      <c r="I187" s="73"/>
      <c r="J187" s="204"/>
      <c r="K187" s="204"/>
      <c r="L187" s="205"/>
      <c r="M187" s="205"/>
      <c r="N187" s="205"/>
      <c r="O187" s="214"/>
      <c r="P187" s="214"/>
      <c r="Q187" s="213"/>
      <c r="R187" s="213"/>
      <c r="S187" s="213"/>
      <c r="T187" s="213"/>
      <c r="U187" s="223"/>
      <c r="V187" s="222"/>
      <c r="W187" s="222"/>
      <c r="X187" s="222"/>
      <c r="Y187" s="222"/>
      <c r="Z187" s="222"/>
      <c r="AA187" s="232"/>
      <c r="AB187" s="231"/>
      <c r="AC187" s="231"/>
      <c r="AD187" s="231"/>
      <c r="AE187" s="231"/>
      <c r="AF187" s="231"/>
      <c r="AG187" s="250"/>
      <c r="AH187" s="249"/>
      <c r="AI187" s="249"/>
      <c r="AJ187" s="249"/>
      <c r="AK187" s="249"/>
      <c r="AL187" s="249"/>
      <c r="AM187" s="204"/>
      <c r="AN187" s="205"/>
      <c r="AO187" s="205"/>
      <c r="AP187" s="205"/>
      <c r="AQ187" s="205"/>
      <c r="AR187" s="205"/>
      <c r="AS187" s="259"/>
      <c r="AT187" s="258"/>
      <c r="AU187" s="258"/>
      <c r="AV187" s="258"/>
      <c r="AW187" s="258"/>
      <c r="AX187" s="258"/>
      <c r="AY187" s="268"/>
      <c r="AZ187" s="267"/>
      <c r="BA187" s="267"/>
      <c r="BB187" s="267"/>
      <c r="BC187" s="267"/>
      <c r="BD187" s="267"/>
      <c r="BE187" s="204"/>
      <c r="BF187" s="205"/>
      <c r="BG187" s="205"/>
      <c r="BH187" s="205"/>
      <c r="BI187" s="205"/>
      <c r="BJ187" s="205"/>
      <c r="BK187" s="241"/>
      <c r="BL187" s="240"/>
      <c r="BM187" s="240"/>
      <c r="BN187" s="240"/>
      <c r="BO187" s="240"/>
      <c r="BP187" s="240"/>
      <c r="BQ187" s="223"/>
      <c r="BR187" s="222"/>
      <c r="BS187" s="222"/>
      <c r="BT187" s="222"/>
      <c r="BU187" s="222"/>
      <c r="BV187" s="222"/>
      <c r="BW187" s="268"/>
      <c r="BX187" s="267"/>
      <c r="BY187" s="267"/>
      <c r="BZ187" s="267"/>
      <c r="CA187" s="267"/>
      <c r="CB187" s="267"/>
      <c r="CC187" s="241"/>
      <c r="CD187" s="214"/>
      <c r="CE187" s="240"/>
      <c r="CF187" s="240"/>
      <c r="CG187" s="240"/>
      <c r="CH187" s="5"/>
      <c r="CI187" s="5">
        <f t="shared" si="61"/>
        <v>0</v>
      </c>
    </row>
    <row r="188" spans="1:87" hidden="1" x14ac:dyDescent="0.2">
      <c r="A188" s="17"/>
      <c r="B188" s="17"/>
      <c r="C188" s="17"/>
      <c r="D188" s="71"/>
      <c r="E188" s="17"/>
      <c r="F188" s="71"/>
      <c r="G188" s="18"/>
      <c r="H188" s="72"/>
      <c r="I188" s="73"/>
      <c r="J188" s="204"/>
      <c r="K188" s="204"/>
      <c r="L188" s="205"/>
      <c r="M188" s="205"/>
      <c r="N188" s="205"/>
      <c r="O188" s="214"/>
      <c r="P188" s="214"/>
      <c r="Q188" s="213"/>
      <c r="R188" s="213"/>
      <c r="S188" s="213"/>
      <c r="T188" s="213"/>
      <c r="U188" s="223"/>
      <c r="V188" s="222"/>
      <c r="W188" s="222"/>
      <c r="X188" s="222"/>
      <c r="Y188" s="222"/>
      <c r="Z188" s="222"/>
      <c r="AA188" s="232"/>
      <c r="AB188" s="231"/>
      <c r="AC188" s="231"/>
      <c r="AD188" s="231"/>
      <c r="AE188" s="231"/>
      <c r="AF188" s="231"/>
      <c r="AG188" s="250"/>
      <c r="AH188" s="249"/>
      <c r="AI188" s="249"/>
      <c r="AJ188" s="249"/>
      <c r="AK188" s="249"/>
      <c r="AL188" s="249"/>
      <c r="AM188" s="204"/>
      <c r="AN188" s="205"/>
      <c r="AO188" s="205"/>
      <c r="AP188" s="205"/>
      <c r="AQ188" s="205"/>
      <c r="AR188" s="205"/>
      <c r="AS188" s="259"/>
      <c r="AT188" s="258"/>
      <c r="AU188" s="258"/>
      <c r="AV188" s="258"/>
      <c r="AW188" s="258"/>
      <c r="AX188" s="258"/>
      <c r="AY188" s="268"/>
      <c r="AZ188" s="267"/>
      <c r="BA188" s="267"/>
      <c r="BB188" s="267"/>
      <c r="BC188" s="267"/>
      <c r="BD188" s="267"/>
      <c r="BE188" s="204"/>
      <c r="BF188" s="205"/>
      <c r="BG188" s="205"/>
      <c r="BH188" s="205"/>
      <c r="BI188" s="205"/>
      <c r="BJ188" s="205"/>
      <c r="BK188" s="241"/>
      <c r="BL188" s="240"/>
      <c r="BM188" s="240"/>
      <c r="BN188" s="240"/>
      <c r="BO188" s="240"/>
      <c r="BP188" s="240"/>
      <c r="BQ188" s="223"/>
      <c r="BR188" s="222"/>
      <c r="BS188" s="222"/>
      <c r="BT188" s="222"/>
      <c r="BU188" s="222"/>
      <c r="BV188" s="222"/>
      <c r="BW188" s="268"/>
      <c r="BX188" s="267"/>
      <c r="BY188" s="267"/>
      <c r="BZ188" s="267"/>
      <c r="CA188" s="267"/>
      <c r="CB188" s="267"/>
      <c r="CC188" s="241"/>
      <c r="CD188" s="214"/>
      <c r="CE188" s="240"/>
      <c r="CF188" s="240"/>
      <c r="CG188" s="240"/>
      <c r="CH188" s="5"/>
      <c r="CI188" s="5">
        <f t="shared" si="61"/>
        <v>0</v>
      </c>
    </row>
    <row r="189" spans="1:87" hidden="1" x14ac:dyDescent="0.2">
      <c r="A189" s="17"/>
      <c r="B189" s="17"/>
      <c r="C189" s="17"/>
      <c r="D189" s="71"/>
      <c r="E189" s="17"/>
      <c r="F189" s="71"/>
      <c r="G189" s="18"/>
      <c r="H189" s="72"/>
      <c r="I189" s="110"/>
      <c r="J189" s="204"/>
      <c r="K189" s="204"/>
      <c r="L189" s="205"/>
      <c r="M189" s="205"/>
      <c r="N189" s="205"/>
      <c r="O189" s="214"/>
      <c r="P189" s="214"/>
      <c r="Q189" s="213"/>
      <c r="R189" s="213"/>
      <c r="S189" s="213"/>
      <c r="T189" s="213"/>
      <c r="U189" s="223"/>
      <c r="V189" s="222"/>
      <c r="W189" s="222"/>
      <c r="X189" s="222"/>
      <c r="Y189" s="222"/>
      <c r="Z189" s="222"/>
      <c r="AA189" s="232"/>
      <c r="AB189" s="231"/>
      <c r="AC189" s="231"/>
      <c r="AD189" s="231"/>
      <c r="AE189" s="231"/>
      <c r="AF189" s="231"/>
      <c r="AG189" s="250"/>
      <c r="AH189" s="249"/>
      <c r="AI189" s="249"/>
      <c r="AJ189" s="249"/>
      <c r="AK189" s="249"/>
      <c r="AL189" s="249"/>
      <c r="AM189" s="204"/>
      <c r="AN189" s="205"/>
      <c r="AO189" s="205"/>
      <c r="AP189" s="205"/>
      <c r="AQ189" s="205"/>
      <c r="AR189" s="205"/>
      <c r="AS189" s="259"/>
      <c r="AT189" s="258"/>
      <c r="AU189" s="258"/>
      <c r="AV189" s="258"/>
      <c r="AW189" s="258"/>
      <c r="AX189" s="258"/>
      <c r="AY189" s="268"/>
      <c r="AZ189" s="267"/>
      <c r="BA189" s="267"/>
      <c r="BB189" s="267"/>
      <c r="BC189" s="267"/>
      <c r="BD189" s="267"/>
      <c r="BE189" s="204"/>
      <c r="BF189" s="205"/>
      <c r="BG189" s="205"/>
      <c r="BH189" s="205"/>
      <c r="BI189" s="205"/>
      <c r="BJ189" s="205"/>
      <c r="BK189" s="241"/>
      <c r="BL189" s="240"/>
      <c r="BM189" s="240"/>
      <c r="BN189" s="240"/>
      <c r="BO189" s="240"/>
      <c r="BP189" s="240"/>
      <c r="BQ189" s="223"/>
      <c r="BR189" s="222"/>
      <c r="BS189" s="222"/>
      <c r="BT189" s="222"/>
      <c r="BU189" s="222"/>
      <c r="BV189" s="222"/>
      <c r="BW189" s="268"/>
      <c r="BX189" s="267"/>
      <c r="BY189" s="267"/>
      <c r="BZ189" s="267"/>
      <c r="CA189" s="267"/>
      <c r="CB189" s="267"/>
      <c r="CC189" s="241"/>
      <c r="CD189" s="214"/>
      <c r="CE189" s="240"/>
      <c r="CF189" s="240"/>
      <c r="CG189" s="240"/>
      <c r="CH189" s="5"/>
      <c r="CI189" s="5">
        <f t="shared" si="61"/>
        <v>0</v>
      </c>
    </row>
    <row r="190" spans="1:87" hidden="1" x14ac:dyDescent="0.2">
      <c r="A190" s="22"/>
      <c r="B190" s="111"/>
      <c r="C190" s="93"/>
      <c r="D190" s="52"/>
      <c r="E190" s="22"/>
      <c r="F190" s="52"/>
      <c r="G190" s="53"/>
      <c r="H190" s="26"/>
      <c r="I190" s="112"/>
      <c r="J190" s="204"/>
      <c r="K190" s="204"/>
      <c r="L190" s="205"/>
      <c r="M190" s="205"/>
      <c r="N190" s="205"/>
      <c r="O190" s="214"/>
      <c r="P190" s="214"/>
      <c r="Q190" s="213"/>
      <c r="R190" s="213"/>
      <c r="S190" s="213"/>
      <c r="T190" s="213"/>
      <c r="U190" s="223"/>
      <c r="V190" s="222"/>
      <c r="W190" s="222"/>
      <c r="X190" s="222"/>
      <c r="Y190" s="222"/>
      <c r="Z190" s="222"/>
      <c r="AA190" s="232"/>
      <c r="AB190" s="231"/>
      <c r="AC190" s="231"/>
      <c r="AD190" s="231"/>
      <c r="AE190" s="231"/>
      <c r="AF190" s="231"/>
      <c r="AG190" s="250"/>
      <c r="AH190" s="249"/>
      <c r="AI190" s="249"/>
      <c r="AJ190" s="249"/>
      <c r="AK190" s="249"/>
      <c r="AL190" s="249"/>
      <c r="AM190" s="204"/>
      <c r="AN190" s="205"/>
      <c r="AO190" s="205"/>
      <c r="AP190" s="205"/>
      <c r="AQ190" s="205"/>
      <c r="AR190" s="205"/>
      <c r="AS190" s="259"/>
      <c r="AT190" s="258"/>
      <c r="AU190" s="258"/>
      <c r="AV190" s="258"/>
      <c r="AW190" s="258"/>
      <c r="AX190" s="258"/>
      <c r="AY190" s="268"/>
      <c r="AZ190" s="267"/>
      <c r="BA190" s="267"/>
      <c r="BB190" s="267"/>
      <c r="BC190" s="267"/>
      <c r="BD190" s="267"/>
      <c r="BE190" s="204"/>
      <c r="BF190" s="205"/>
      <c r="BG190" s="205"/>
      <c r="BH190" s="205"/>
      <c r="BI190" s="205"/>
      <c r="BJ190" s="205"/>
      <c r="BK190" s="241"/>
      <c r="BL190" s="240"/>
      <c r="BM190" s="240"/>
      <c r="BN190" s="240"/>
      <c r="BO190" s="240"/>
      <c r="BP190" s="240"/>
      <c r="BQ190" s="223"/>
      <c r="BR190" s="222"/>
      <c r="BS190" s="222"/>
      <c r="BT190" s="222"/>
      <c r="BU190" s="222"/>
      <c r="BV190" s="222"/>
      <c r="BW190" s="268"/>
      <c r="BX190" s="267"/>
      <c r="BY190" s="267"/>
      <c r="BZ190" s="267"/>
      <c r="CA190" s="267"/>
      <c r="CB190" s="267"/>
      <c r="CC190" s="241"/>
      <c r="CD190" s="214"/>
      <c r="CE190" s="240"/>
      <c r="CF190" s="240"/>
      <c r="CG190" s="240"/>
      <c r="CH190" s="5"/>
      <c r="CI190" s="5">
        <f t="shared" si="61"/>
        <v>0</v>
      </c>
    </row>
    <row r="191" spans="1:87" hidden="1" x14ac:dyDescent="0.2">
      <c r="A191" s="22"/>
      <c r="B191" s="22"/>
      <c r="C191" s="93"/>
      <c r="D191" s="52"/>
      <c r="E191" s="22"/>
      <c r="F191" s="52"/>
      <c r="G191" s="53"/>
      <c r="H191" s="75"/>
      <c r="I191" s="52"/>
      <c r="J191" s="204"/>
      <c r="K191" s="204"/>
      <c r="L191" s="205"/>
      <c r="M191" s="205"/>
      <c r="N191" s="205"/>
      <c r="O191" s="214"/>
      <c r="P191" s="214"/>
      <c r="Q191" s="213"/>
      <c r="R191" s="213"/>
      <c r="S191" s="213"/>
      <c r="T191" s="213"/>
      <c r="U191" s="223"/>
      <c r="V191" s="222"/>
      <c r="W191" s="222"/>
      <c r="X191" s="222"/>
      <c r="Y191" s="222"/>
      <c r="Z191" s="222"/>
      <c r="AA191" s="232"/>
      <c r="AB191" s="231"/>
      <c r="AC191" s="231"/>
      <c r="AD191" s="231"/>
      <c r="AE191" s="231"/>
      <c r="AF191" s="231"/>
      <c r="AG191" s="250"/>
      <c r="AH191" s="249"/>
      <c r="AI191" s="249"/>
      <c r="AJ191" s="249"/>
      <c r="AK191" s="249"/>
      <c r="AL191" s="249"/>
      <c r="AM191" s="204"/>
      <c r="AN191" s="205"/>
      <c r="AO191" s="205"/>
      <c r="AP191" s="205"/>
      <c r="AQ191" s="205"/>
      <c r="AR191" s="205"/>
      <c r="AS191" s="259"/>
      <c r="AT191" s="258"/>
      <c r="AU191" s="258"/>
      <c r="AV191" s="258"/>
      <c r="AW191" s="258"/>
      <c r="AX191" s="258"/>
      <c r="AY191" s="268"/>
      <c r="AZ191" s="267"/>
      <c r="BA191" s="267"/>
      <c r="BB191" s="267"/>
      <c r="BC191" s="267"/>
      <c r="BD191" s="267"/>
      <c r="BE191" s="204"/>
      <c r="BF191" s="205"/>
      <c r="BG191" s="205"/>
      <c r="BH191" s="205"/>
      <c r="BI191" s="205"/>
      <c r="BJ191" s="205"/>
      <c r="BK191" s="241"/>
      <c r="BL191" s="240"/>
      <c r="BM191" s="240"/>
      <c r="BN191" s="240"/>
      <c r="BO191" s="240"/>
      <c r="BP191" s="240"/>
      <c r="BQ191" s="223"/>
      <c r="BR191" s="222"/>
      <c r="BS191" s="222"/>
      <c r="BT191" s="222"/>
      <c r="BU191" s="222"/>
      <c r="BV191" s="222"/>
      <c r="BW191" s="268"/>
      <c r="BX191" s="267"/>
      <c r="BY191" s="267"/>
      <c r="BZ191" s="267"/>
      <c r="CA191" s="267"/>
      <c r="CB191" s="267"/>
      <c r="CC191" s="241"/>
      <c r="CD191" s="214"/>
      <c r="CE191" s="240"/>
      <c r="CF191" s="240"/>
      <c r="CG191" s="240"/>
      <c r="CH191" s="5"/>
      <c r="CI191" s="5">
        <f t="shared" si="61"/>
        <v>0</v>
      </c>
    </row>
    <row r="192" spans="1:87" hidden="1" x14ac:dyDescent="0.2">
      <c r="A192" s="22"/>
      <c r="B192" s="22"/>
      <c r="C192" s="51"/>
      <c r="D192" s="52"/>
      <c r="E192" s="22"/>
      <c r="F192" s="52"/>
      <c r="G192" s="53"/>
      <c r="H192" s="26"/>
      <c r="I192" s="96"/>
      <c r="J192" s="204"/>
      <c r="K192" s="204"/>
      <c r="L192" s="205"/>
      <c r="M192" s="205"/>
      <c r="N192" s="205"/>
      <c r="O192" s="214"/>
      <c r="P192" s="214"/>
      <c r="Q192" s="213"/>
      <c r="R192" s="213"/>
      <c r="S192" s="213"/>
      <c r="T192" s="213"/>
      <c r="U192" s="223"/>
      <c r="V192" s="222"/>
      <c r="W192" s="222"/>
      <c r="X192" s="222"/>
      <c r="Y192" s="222"/>
      <c r="Z192" s="222"/>
      <c r="AA192" s="232"/>
      <c r="AB192" s="231"/>
      <c r="AC192" s="231"/>
      <c r="AD192" s="231"/>
      <c r="AE192" s="231"/>
      <c r="AF192" s="231"/>
      <c r="AG192" s="250"/>
      <c r="AH192" s="249"/>
      <c r="AI192" s="249"/>
      <c r="AJ192" s="249"/>
      <c r="AK192" s="249"/>
      <c r="AL192" s="249"/>
      <c r="AM192" s="204"/>
      <c r="AN192" s="205"/>
      <c r="AO192" s="205"/>
      <c r="AP192" s="205"/>
      <c r="AQ192" s="205"/>
      <c r="AR192" s="205"/>
      <c r="AS192" s="259"/>
      <c r="AT192" s="258"/>
      <c r="AU192" s="258"/>
      <c r="AV192" s="258"/>
      <c r="AW192" s="258"/>
      <c r="AX192" s="258"/>
      <c r="AY192" s="268"/>
      <c r="AZ192" s="267"/>
      <c r="BA192" s="267"/>
      <c r="BB192" s="267"/>
      <c r="BC192" s="267"/>
      <c r="BD192" s="267"/>
      <c r="BE192" s="204"/>
      <c r="BF192" s="205"/>
      <c r="BG192" s="205"/>
      <c r="BH192" s="205"/>
      <c r="BI192" s="205"/>
      <c r="BJ192" s="205"/>
      <c r="BK192" s="241"/>
      <c r="BL192" s="240"/>
      <c r="BM192" s="240"/>
      <c r="BN192" s="240"/>
      <c r="BO192" s="240"/>
      <c r="BP192" s="240"/>
      <c r="BQ192" s="223"/>
      <c r="BR192" s="222"/>
      <c r="BS192" s="222"/>
      <c r="BT192" s="222"/>
      <c r="BU192" s="222"/>
      <c r="BV192" s="222"/>
      <c r="BW192" s="268"/>
      <c r="BX192" s="267"/>
      <c r="BY192" s="267"/>
      <c r="BZ192" s="267"/>
      <c r="CA192" s="267"/>
      <c r="CB192" s="267"/>
      <c r="CC192" s="241"/>
      <c r="CD192" s="214"/>
      <c r="CE192" s="240"/>
      <c r="CF192" s="240"/>
      <c r="CG192" s="240"/>
      <c r="CH192" s="5"/>
      <c r="CI192" s="5">
        <f t="shared" si="61"/>
        <v>0</v>
      </c>
    </row>
    <row r="193" spans="1:87" hidden="1" x14ac:dyDescent="0.2">
      <c r="A193" s="22"/>
      <c r="B193" s="22"/>
      <c r="C193" s="51"/>
      <c r="D193" s="31"/>
      <c r="E193" s="22"/>
      <c r="F193" s="52"/>
      <c r="G193" s="25"/>
      <c r="H193" s="32"/>
      <c r="I193" s="76"/>
      <c r="J193" s="204"/>
      <c r="K193" s="204"/>
      <c r="L193" s="205"/>
      <c r="M193" s="205"/>
      <c r="N193" s="205"/>
      <c r="O193" s="214"/>
      <c r="P193" s="214"/>
      <c r="Q193" s="213"/>
      <c r="R193" s="213"/>
      <c r="S193" s="213"/>
      <c r="T193" s="213"/>
      <c r="U193" s="223"/>
      <c r="V193" s="222"/>
      <c r="W193" s="222"/>
      <c r="X193" s="222"/>
      <c r="Y193" s="222"/>
      <c r="Z193" s="222"/>
      <c r="AA193" s="232"/>
      <c r="AB193" s="231"/>
      <c r="AC193" s="231"/>
      <c r="AD193" s="231"/>
      <c r="AE193" s="231"/>
      <c r="AF193" s="231"/>
      <c r="AG193" s="250"/>
      <c r="AH193" s="249"/>
      <c r="AI193" s="249"/>
      <c r="AJ193" s="249"/>
      <c r="AK193" s="249"/>
      <c r="AL193" s="249"/>
      <c r="AM193" s="204"/>
      <c r="AN193" s="205"/>
      <c r="AO193" s="205"/>
      <c r="AP193" s="205"/>
      <c r="AQ193" s="205"/>
      <c r="AR193" s="205"/>
      <c r="AS193" s="259"/>
      <c r="AT193" s="258"/>
      <c r="AU193" s="258"/>
      <c r="AV193" s="258"/>
      <c r="AW193" s="258"/>
      <c r="AX193" s="258"/>
      <c r="AY193" s="268"/>
      <c r="AZ193" s="267"/>
      <c r="BA193" s="267"/>
      <c r="BB193" s="267"/>
      <c r="BC193" s="267"/>
      <c r="BD193" s="267"/>
      <c r="BE193" s="204"/>
      <c r="BF193" s="205"/>
      <c r="BG193" s="205"/>
      <c r="BH193" s="205"/>
      <c r="BI193" s="205"/>
      <c r="BJ193" s="205"/>
      <c r="BK193" s="241"/>
      <c r="BL193" s="240"/>
      <c r="BM193" s="240"/>
      <c r="BN193" s="240"/>
      <c r="BO193" s="240"/>
      <c r="BP193" s="240"/>
      <c r="BQ193" s="223"/>
      <c r="BR193" s="222"/>
      <c r="BS193" s="222"/>
      <c r="BT193" s="222"/>
      <c r="BU193" s="222"/>
      <c r="BV193" s="222"/>
      <c r="BW193" s="268"/>
      <c r="BX193" s="267"/>
      <c r="BY193" s="267"/>
      <c r="BZ193" s="267"/>
      <c r="CA193" s="267"/>
      <c r="CB193" s="267"/>
      <c r="CC193" s="241"/>
      <c r="CD193" s="214"/>
      <c r="CE193" s="240"/>
      <c r="CF193" s="240"/>
      <c r="CG193" s="240"/>
      <c r="CH193" s="5"/>
      <c r="CI193" s="5">
        <f t="shared" si="61"/>
        <v>0</v>
      </c>
    </row>
    <row r="194" spans="1:87" hidden="1" x14ac:dyDescent="0.2">
      <c r="A194" s="22"/>
      <c r="B194" s="22"/>
      <c r="C194" s="51"/>
      <c r="D194" s="33"/>
      <c r="E194" s="22"/>
      <c r="F194" s="52"/>
      <c r="G194" s="25"/>
      <c r="H194" s="32"/>
      <c r="I194" s="76"/>
      <c r="J194" s="204"/>
      <c r="K194" s="204"/>
      <c r="L194" s="205"/>
      <c r="M194" s="205"/>
      <c r="N194" s="205"/>
      <c r="O194" s="214"/>
      <c r="P194" s="214"/>
      <c r="Q194" s="213"/>
      <c r="R194" s="213"/>
      <c r="S194" s="213"/>
      <c r="T194" s="213"/>
      <c r="U194" s="223"/>
      <c r="V194" s="222"/>
      <c r="W194" s="222"/>
      <c r="X194" s="222"/>
      <c r="Y194" s="222"/>
      <c r="Z194" s="222"/>
      <c r="AA194" s="232"/>
      <c r="AB194" s="231"/>
      <c r="AC194" s="231"/>
      <c r="AD194" s="231"/>
      <c r="AE194" s="231"/>
      <c r="AF194" s="231"/>
      <c r="AG194" s="250"/>
      <c r="AH194" s="249"/>
      <c r="AI194" s="249"/>
      <c r="AJ194" s="249"/>
      <c r="AK194" s="249"/>
      <c r="AL194" s="249"/>
      <c r="AM194" s="204"/>
      <c r="AN194" s="205"/>
      <c r="AO194" s="205"/>
      <c r="AP194" s="205"/>
      <c r="AQ194" s="205"/>
      <c r="AR194" s="205"/>
      <c r="AS194" s="259"/>
      <c r="AT194" s="258"/>
      <c r="AU194" s="258"/>
      <c r="AV194" s="258"/>
      <c r="AW194" s="258"/>
      <c r="AX194" s="258"/>
      <c r="AY194" s="268"/>
      <c r="AZ194" s="267"/>
      <c r="BA194" s="267"/>
      <c r="BB194" s="267"/>
      <c r="BC194" s="267"/>
      <c r="BD194" s="267"/>
      <c r="BE194" s="204"/>
      <c r="BF194" s="205"/>
      <c r="BG194" s="205"/>
      <c r="BH194" s="205"/>
      <c r="BI194" s="205"/>
      <c r="BJ194" s="205"/>
      <c r="BK194" s="241"/>
      <c r="BL194" s="240"/>
      <c r="BM194" s="240"/>
      <c r="BN194" s="240"/>
      <c r="BO194" s="240"/>
      <c r="BP194" s="240"/>
      <c r="BQ194" s="223"/>
      <c r="BR194" s="222"/>
      <c r="BS194" s="222"/>
      <c r="BT194" s="222"/>
      <c r="BU194" s="222"/>
      <c r="BV194" s="222"/>
      <c r="BW194" s="268"/>
      <c r="BX194" s="267"/>
      <c r="BY194" s="267"/>
      <c r="BZ194" s="267"/>
      <c r="CA194" s="267"/>
      <c r="CB194" s="267"/>
      <c r="CC194" s="241"/>
      <c r="CD194" s="214"/>
      <c r="CE194" s="240"/>
      <c r="CF194" s="240"/>
      <c r="CG194" s="240"/>
      <c r="CH194" s="5"/>
      <c r="CI194" s="5">
        <f t="shared" si="61"/>
        <v>0</v>
      </c>
    </row>
    <row r="195" spans="1:87" hidden="1" x14ac:dyDescent="0.2">
      <c r="A195" s="22"/>
      <c r="B195" s="22"/>
      <c r="C195" s="22"/>
      <c r="D195" s="34"/>
      <c r="E195" s="22"/>
      <c r="F195" s="34"/>
      <c r="G195" s="48"/>
      <c r="H195" s="36"/>
      <c r="I195" s="27"/>
      <c r="J195" s="204"/>
      <c r="K195" s="204"/>
      <c r="L195" s="205"/>
      <c r="M195" s="205"/>
      <c r="N195" s="204"/>
      <c r="O195" s="214"/>
      <c r="P195" s="214"/>
      <c r="Q195" s="213"/>
      <c r="R195" s="214"/>
      <c r="S195" s="213"/>
      <c r="T195" s="214"/>
      <c r="U195" s="223"/>
      <c r="V195" s="223"/>
      <c r="W195" s="222"/>
      <c r="X195" s="223"/>
      <c r="Y195" s="222"/>
      <c r="Z195" s="223"/>
      <c r="AA195" s="232"/>
      <c r="AB195" s="232"/>
      <c r="AC195" s="231"/>
      <c r="AD195" s="232"/>
      <c r="AE195" s="231"/>
      <c r="AF195" s="232"/>
      <c r="AG195" s="250"/>
      <c r="AH195" s="250"/>
      <c r="AI195" s="249"/>
      <c r="AJ195" s="250"/>
      <c r="AK195" s="249"/>
      <c r="AL195" s="250"/>
      <c r="AM195" s="204"/>
      <c r="AN195" s="204"/>
      <c r="AO195" s="205"/>
      <c r="AP195" s="204"/>
      <c r="AQ195" s="205"/>
      <c r="AR195" s="204"/>
      <c r="AS195" s="259"/>
      <c r="AT195" s="259"/>
      <c r="AU195" s="258"/>
      <c r="AV195" s="259"/>
      <c r="AW195" s="258"/>
      <c r="AX195" s="259"/>
      <c r="AY195" s="268"/>
      <c r="AZ195" s="268"/>
      <c r="BA195" s="267"/>
      <c r="BB195" s="268"/>
      <c r="BC195" s="267"/>
      <c r="BD195" s="268"/>
      <c r="BE195" s="204"/>
      <c r="BF195" s="204"/>
      <c r="BG195" s="205"/>
      <c r="BH195" s="204"/>
      <c r="BI195" s="205"/>
      <c r="BJ195" s="204"/>
      <c r="BK195" s="241"/>
      <c r="BL195" s="241"/>
      <c r="BM195" s="240"/>
      <c r="BN195" s="241"/>
      <c r="BO195" s="240"/>
      <c r="BP195" s="241"/>
      <c r="BQ195" s="223"/>
      <c r="BR195" s="223"/>
      <c r="BS195" s="222"/>
      <c r="BT195" s="223"/>
      <c r="BU195" s="222"/>
      <c r="BV195" s="223"/>
      <c r="BW195" s="268"/>
      <c r="BX195" s="268"/>
      <c r="BY195" s="267"/>
      <c r="BZ195" s="268"/>
      <c r="CA195" s="267"/>
      <c r="CB195" s="268"/>
      <c r="CC195" s="241"/>
      <c r="CD195" s="214"/>
      <c r="CE195" s="240"/>
      <c r="CF195" s="240"/>
      <c r="CG195" s="241"/>
      <c r="CH195" s="5"/>
      <c r="CI195" s="5">
        <f t="shared" si="61"/>
        <v>0</v>
      </c>
    </row>
    <row r="196" spans="1:87" hidden="1" x14ac:dyDescent="0.2">
      <c r="A196" s="11"/>
      <c r="B196" s="11"/>
      <c r="C196" s="11"/>
      <c r="D196" s="64"/>
      <c r="E196" s="11"/>
      <c r="F196" s="64"/>
      <c r="G196" s="70"/>
      <c r="H196" s="113"/>
      <c r="I196" s="66"/>
      <c r="J196" s="204"/>
      <c r="K196" s="204"/>
      <c r="L196" s="205"/>
      <c r="M196" s="205"/>
      <c r="N196" s="205"/>
      <c r="O196" s="214"/>
      <c r="P196" s="214"/>
      <c r="Q196" s="213"/>
      <c r="R196" s="213"/>
      <c r="S196" s="213"/>
      <c r="T196" s="213"/>
      <c r="U196" s="223"/>
      <c r="V196" s="222"/>
      <c r="W196" s="222"/>
      <c r="X196" s="222"/>
      <c r="Y196" s="222"/>
      <c r="Z196" s="222"/>
      <c r="AA196" s="232"/>
      <c r="AB196" s="231"/>
      <c r="AC196" s="231"/>
      <c r="AD196" s="231"/>
      <c r="AE196" s="231"/>
      <c r="AF196" s="231"/>
      <c r="AG196" s="250"/>
      <c r="AH196" s="249"/>
      <c r="AI196" s="249"/>
      <c r="AJ196" s="249"/>
      <c r="AK196" s="249"/>
      <c r="AL196" s="249"/>
      <c r="AM196" s="204"/>
      <c r="AN196" s="205"/>
      <c r="AO196" s="205"/>
      <c r="AP196" s="205"/>
      <c r="AQ196" s="205"/>
      <c r="AR196" s="205"/>
      <c r="AS196" s="259"/>
      <c r="AT196" s="258"/>
      <c r="AU196" s="258"/>
      <c r="AV196" s="258"/>
      <c r="AW196" s="258"/>
      <c r="AX196" s="258"/>
      <c r="AY196" s="268"/>
      <c r="AZ196" s="267"/>
      <c r="BA196" s="267"/>
      <c r="BB196" s="267"/>
      <c r="BC196" s="267"/>
      <c r="BD196" s="267"/>
      <c r="BE196" s="204"/>
      <c r="BF196" s="205"/>
      <c r="BG196" s="205"/>
      <c r="BH196" s="205"/>
      <c r="BI196" s="205"/>
      <c r="BJ196" s="205"/>
      <c r="BK196" s="241"/>
      <c r="BL196" s="240"/>
      <c r="BM196" s="240"/>
      <c r="BN196" s="240"/>
      <c r="BO196" s="240"/>
      <c r="BP196" s="240"/>
      <c r="BQ196" s="223"/>
      <c r="BR196" s="222"/>
      <c r="BS196" s="222"/>
      <c r="BT196" s="222"/>
      <c r="BU196" s="222"/>
      <c r="BV196" s="222"/>
      <c r="BW196" s="268"/>
      <c r="BX196" s="267"/>
      <c r="BY196" s="267"/>
      <c r="BZ196" s="267"/>
      <c r="CA196" s="267"/>
      <c r="CB196" s="267"/>
      <c r="CC196" s="241"/>
      <c r="CD196" s="214"/>
      <c r="CE196" s="240"/>
      <c r="CF196" s="240"/>
      <c r="CG196" s="240"/>
      <c r="CH196" s="5"/>
      <c r="CI196" s="5">
        <f t="shared" si="61"/>
        <v>0</v>
      </c>
    </row>
    <row r="197" spans="1:87" hidden="1" x14ac:dyDescent="0.2">
      <c r="A197" s="11"/>
      <c r="B197" s="11"/>
      <c r="C197" s="11"/>
      <c r="D197" s="64"/>
      <c r="E197" s="11"/>
      <c r="F197" s="64"/>
      <c r="G197" s="70"/>
      <c r="H197" s="114"/>
      <c r="I197" s="66"/>
      <c r="J197" s="204"/>
      <c r="K197" s="204"/>
      <c r="L197" s="205"/>
      <c r="M197" s="205"/>
      <c r="N197" s="205"/>
      <c r="O197" s="214"/>
      <c r="P197" s="214"/>
      <c r="Q197" s="213"/>
      <c r="R197" s="213"/>
      <c r="S197" s="213"/>
      <c r="T197" s="213"/>
      <c r="U197" s="223"/>
      <c r="V197" s="222"/>
      <c r="W197" s="222"/>
      <c r="X197" s="222"/>
      <c r="Y197" s="222"/>
      <c r="Z197" s="222"/>
      <c r="AA197" s="232"/>
      <c r="AB197" s="231"/>
      <c r="AC197" s="231"/>
      <c r="AD197" s="231"/>
      <c r="AE197" s="231"/>
      <c r="AF197" s="231"/>
      <c r="AG197" s="250"/>
      <c r="AH197" s="249"/>
      <c r="AI197" s="249"/>
      <c r="AJ197" s="249"/>
      <c r="AK197" s="249"/>
      <c r="AL197" s="249"/>
      <c r="AM197" s="204"/>
      <c r="AN197" s="205"/>
      <c r="AO197" s="205"/>
      <c r="AP197" s="205"/>
      <c r="AQ197" s="205"/>
      <c r="AR197" s="205"/>
      <c r="AS197" s="259"/>
      <c r="AT197" s="258"/>
      <c r="AU197" s="258"/>
      <c r="AV197" s="258"/>
      <c r="AW197" s="258"/>
      <c r="AX197" s="258"/>
      <c r="AY197" s="268"/>
      <c r="AZ197" s="267"/>
      <c r="BA197" s="267"/>
      <c r="BB197" s="267"/>
      <c r="BC197" s="267"/>
      <c r="BD197" s="267"/>
      <c r="BE197" s="204"/>
      <c r="BF197" s="205"/>
      <c r="BG197" s="205"/>
      <c r="BH197" s="205"/>
      <c r="BI197" s="205"/>
      <c r="BJ197" s="205"/>
      <c r="BK197" s="241"/>
      <c r="BL197" s="240"/>
      <c r="BM197" s="240"/>
      <c r="BN197" s="240"/>
      <c r="BO197" s="240"/>
      <c r="BP197" s="240"/>
      <c r="BQ197" s="223"/>
      <c r="BR197" s="222"/>
      <c r="BS197" s="222"/>
      <c r="BT197" s="222"/>
      <c r="BU197" s="222"/>
      <c r="BV197" s="222"/>
      <c r="BW197" s="268"/>
      <c r="BX197" s="267"/>
      <c r="BY197" s="267"/>
      <c r="BZ197" s="267"/>
      <c r="CA197" s="267"/>
      <c r="CB197" s="267"/>
      <c r="CC197" s="241"/>
      <c r="CD197" s="214"/>
      <c r="CE197" s="240"/>
      <c r="CF197" s="240"/>
      <c r="CG197" s="240"/>
      <c r="CH197" s="5"/>
      <c r="CI197" s="5">
        <f t="shared" si="61"/>
        <v>0</v>
      </c>
    </row>
    <row r="198" spans="1:87" hidden="1" x14ac:dyDescent="0.2">
      <c r="A198" s="22"/>
      <c r="B198" s="22"/>
      <c r="C198" s="22"/>
      <c r="D198" s="34"/>
      <c r="E198" s="22"/>
      <c r="F198" s="34"/>
      <c r="G198" s="48"/>
      <c r="H198" s="36"/>
      <c r="I198" s="27"/>
      <c r="J198" s="204"/>
      <c r="K198" s="204"/>
      <c r="L198" s="205"/>
      <c r="M198" s="205"/>
      <c r="N198" s="204"/>
      <c r="O198" s="214"/>
      <c r="P198" s="214"/>
      <c r="Q198" s="213"/>
      <c r="R198" s="214"/>
      <c r="S198" s="213"/>
      <c r="T198" s="214"/>
      <c r="U198" s="223"/>
      <c r="V198" s="223"/>
      <c r="W198" s="222"/>
      <c r="X198" s="223"/>
      <c r="Y198" s="222"/>
      <c r="Z198" s="223"/>
      <c r="AA198" s="232"/>
      <c r="AB198" s="232"/>
      <c r="AC198" s="231"/>
      <c r="AD198" s="232"/>
      <c r="AE198" s="231"/>
      <c r="AF198" s="232"/>
      <c r="AG198" s="250"/>
      <c r="AH198" s="250"/>
      <c r="AI198" s="249"/>
      <c r="AJ198" s="250"/>
      <c r="AK198" s="249"/>
      <c r="AL198" s="250"/>
      <c r="AM198" s="204"/>
      <c r="AN198" s="204"/>
      <c r="AO198" s="205"/>
      <c r="AP198" s="204"/>
      <c r="AQ198" s="205"/>
      <c r="AR198" s="204"/>
      <c r="AS198" s="259"/>
      <c r="AT198" s="259"/>
      <c r="AU198" s="258"/>
      <c r="AV198" s="259"/>
      <c r="AW198" s="258"/>
      <c r="AX198" s="259"/>
      <c r="AY198" s="268"/>
      <c r="AZ198" s="268"/>
      <c r="BA198" s="267"/>
      <c r="BB198" s="268"/>
      <c r="BC198" s="267"/>
      <c r="BD198" s="268"/>
      <c r="BE198" s="204"/>
      <c r="BF198" s="204"/>
      <c r="BG198" s="205"/>
      <c r="BH198" s="204"/>
      <c r="BI198" s="205"/>
      <c r="BJ198" s="204"/>
      <c r="BK198" s="241"/>
      <c r="BL198" s="241"/>
      <c r="BM198" s="240"/>
      <c r="BN198" s="241"/>
      <c r="BO198" s="240"/>
      <c r="BP198" s="241"/>
      <c r="BQ198" s="223"/>
      <c r="BR198" s="223"/>
      <c r="BS198" s="222"/>
      <c r="BT198" s="223"/>
      <c r="BU198" s="222"/>
      <c r="BV198" s="223"/>
      <c r="BW198" s="268"/>
      <c r="BX198" s="268"/>
      <c r="BY198" s="267"/>
      <c r="BZ198" s="268"/>
      <c r="CA198" s="267"/>
      <c r="CB198" s="268"/>
      <c r="CC198" s="241"/>
      <c r="CD198" s="214"/>
      <c r="CE198" s="240"/>
      <c r="CF198" s="240"/>
      <c r="CG198" s="241"/>
      <c r="CH198" s="5"/>
      <c r="CI198" s="5">
        <f t="shared" si="61"/>
        <v>0</v>
      </c>
    </row>
    <row r="199" spans="1:87" hidden="1" x14ac:dyDescent="0.2">
      <c r="A199" s="11"/>
      <c r="B199" s="11"/>
      <c r="C199" s="11"/>
      <c r="D199" s="64"/>
      <c r="E199" s="11"/>
      <c r="F199" s="64"/>
      <c r="G199" s="70"/>
      <c r="H199" s="113"/>
      <c r="I199" s="66"/>
      <c r="J199" s="204"/>
      <c r="K199" s="204"/>
      <c r="L199" s="205"/>
      <c r="M199" s="205"/>
      <c r="N199" s="205"/>
      <c r="O199" s="214"/>
      <c r="P199" s="214"/>
      <c r="Q199" s="213"/>
      <c r="R199" s="213"/>
      <c r="S199" s="213"/>
      <c r="T199" s="213"/>
      <c r="U199" s="223"/>
      <c r="V199" s="222"/>
      <c r="W199" s="222"/>
      <c r="X199" s="222"/>
      <c r="Y199" s="222"/>
      <c r="Z199" s="222"/>
      <c r="AA199" s="232"/>
      <c r="AB199" s="231"/>
      <c r="AC199" s="231"/>
      <c r="AD199" s="231"/>
      <c r="AE199" s="231"/>
      <c r="AF199" s="231"/>
      <c r="AG199" s="250"/>
      <c r="AH199" s="249"/>
      <c r="AI199" s="249"/>
      <c r="AJ199" s="249"/>
      <c r="AK199" s="249"/>
      <c r="AL199" s="249"/>
      <c r="AM199" s="204"/>
      <c r="AN199" s="205"/>
      <c r="AO199" s="205"/>
      <c r="AP199" s="205"/>
      <c r="AQ199" s="205"/>
      <c r="AR199" s="205"/>
      <c r="AS199" s="259"/>
      <c r="AT199" s="258"/>
      <c r="AU199" s="258"/>
      <c r="AV199" s="258"/>
      <c r="AW199" s="258"/>
      <c r="AX199" s="258"/>
      <c r="AY199" s="268"/>
      <c r="AZ199" s="267"/>
      <c r="BA199" s="267"/>
      <c r="BB199" s="267"/>
      <c r="BC199" s="267"/>
      <c r="BD199" s="267"/>
      <c r="BE199" s="204"/>
      <c r="BF199" s="205"/>
      <c r="BG199" s="205"/>
      <c r="BH199" s="205"/>
      <c r="BI199" s="205"/>
      <c r="BJ199" s="205"/>
      <c r="BK199" s="241"/>
      <c r="BL199" s="240"/>
      <c r="BM199" s="240"/>
      <c r="BN199" s="240"/>
      <c r="BO199" s="240"/>
      <c r="BP199" s="240"/>
      <c r="BQ199" s="223"/>
      <c r="BR199" s="222"/>
      <c r="BS199" s="222"/>
      <c r="BT199" s="222"/>
      <c r="BU199" s="222"/>
      <c r="BV199" s="222"/>
      <c r="BW199" s="268"/>
      <c r="BX199" s="267"/>
      <c r="BY199" s="267"/>
      <c r="BZ199" s="267"/>
      <c r="CA199" s="267"/>
      <c r="CB199" s="267"/>
      <c r="CC199" s="241"/>
      <c r="CD199" s="214"/>
      <c r="CE199" s="240"/>
      <c r="CF199" s="240"/>
      <c r="CG199" s="240"/>
      <c r="CH199" s="5"/>
      <c r="CI199" s="5">
        <f t="shared" si="61"/>
        <v>0</v>
      </c>
    </row>
    <row r="200" spans="1:87" hidden="1" x14ac:dyDescent="0.2">
      <c r="A200" s="11"/>
      <c r="B200" s="11"/>
      <c r="C200" s="11"/>
      <c r="D200" s="64"/>
      <c r="E200" s="11"/>
      <c r="F200" s="64"/>
      <c r="G200" s="70"/>
      <c r="H200" s="113"/>
      <c r="I200" s="66"/>
      <c r="J200" s="204"/>
      <c r="K200" s="204"/>
      <c r="L200" s="205"/>
      <c r="M200" s="205"/>
      <c r="N200" s="205"/>
      <c r="O200" s="214"/>
      <c r="P200" s="214"/>
      <c r="Q200" s="213"/>
      <c r="R200" s="213"/>
      <c r="S200" s="213"/>
      <c r="T200" s="213"/>
      <c r="U200" s="223"/>
      <c r="V200" s="222"/>
      <c r="W200" s="222"/>
      <c r="X200" s="222"/>
      <c r="Y200" s="222"/>
      <c r="Z200" s="222"/>
      <c r="AA200" s="232"/>
      <c r="AB200" s="231"/>
      <c r="AC200" s="231"/>
      <c r="AD200" s="231"/>
      <c r="AE200" s="231"/>
      <c r="AF200" s="231"/>
      <c r="AG200" s="250"/>
      <c r="AH200" s="249"/>
      <c r="AI200" s="249"/>
      <c r="AJ200" s="249"/>
      <c r="AK200" s="249"/>
      <c r="AL200" s="249"/>
      <c r="AM200" s="204"/>
      <c r="AN200" s="205"/>
      <c r="AO200" s="205"/>
      <c r="AP200" s="205"/>
      <c r="AQ200" s="205"/>
      <c r="AR200" s="205"/>
      <c r="AS200" s="259"/>
      <c r="AT200" s="258"/>
      <c r="AU200" s="258"/>
      <c r="AV200" s="258"/>
      <c r="AW200" s="258"/>
      <c r="AX200" s="258"/>
      <c r="AY200" s="268"/>
      <c r="AZ200" s="267"/>
      <c r="BA200" s="267"/>
      <c r="BB200" s="267"/>
      <c r="BC200" s="267"/>
      <c r="BD200" s="267"/>
      <c r="BE200" s="204"/>
      <c r="BF200" s="205"/>
      <c r="BG200" s="205"/>
      <c r="BH200" s="205"/>
      <c r="BI200" s="205"/>
      <c r="BJ200" s="205"/>
      <c r="BK200" s="241"/>
      <c r="BL200" s="240"/>
      <c r="BM200" s="240"/>
      <c r="BN200" s="240"/>
      <c r="BO200" s="240"/>
      <c r="BP200" s="240"/>
      <c r="BQ200" s="223"/>
      <c r="BR200" s="222"/>
      <c r="BS200" s="222"/>
      <c r="BT200" s="222"/>
      <c r="BU200" s="222"/>
      <c r="BV200" s="222"/>
      <c r="BW200" s="268"/>
      <c r="BX200" s="267"/>
      <c r="BY200" s="267"/>
      <c r="BZ200" s="267"/>
      <c r="CA200" s="267"/>
      <c r="CB200" s="267"/>
      <c r="CC200" s="241"/>
      <c r="CD200" s="214"/>
      <c r="CE200" s="240"/>
      <c r="CF200" s="240"/>
      <c r="CG200" s="240"/>
      <c r="CH200" s="5"/>
      <c r="CI200" s="5">
        <f t="shared" si="61"/>
        <v>0</v>
      </c>
    </row>
    <row r="201" spans="1:87" hidden="1" x14ac:dyDescent="0.2">
      <c r="J201" s="204"/>
      <c r="K201" s="204"/>
      <c r="L201" s="205"/>
      <c r="M201" s="205"/>
      <c r="N201" s="205"/>
      <c r="O201" s="214"/>
      <c r="P201" s="214"/>
      <c r="Q201" s="213"/>
      <c r="R201" s="213"/>
      <c r="S201" s="213"/>
      <c r="T201" s="213"/>
      <c r="U201" s="223"/>
      <c r="V201" s="222"/>
      <c r="W201" s="222"/>
      <c r="X201" s="222"/>
      <c r="Y201" s="222"/>
      <c r="Z201" s="222"/>
      <c r="AA201" s="232"/>
      <c r="AB201" s="231"/>
      <c r="AC201" s="231"/>
      <c r="AD201" s="231"/>
      <c r="AE201" s="231"/>
      <c r="AF201" s="231"/>
      <c r="AG201" s="250"/>
      <c r="AH201" s="249"/>
      <c r="AI201" s="249"/>
      <c r="AJ201" s="249"/>
      <c r="AK201" s="249"/>
      <c r="AL201" s="249"/>
      <c r="AM201" s="204"/>
      <c r="AN201" s="205"/>
      <c r="AO201" s="205"/>
      <c r="AP201" s="205"/>
      <c r="AQ201" s="205"/>
      <c r="AR201" s="205"/>
      <c r="AS201" s="259"/>
      <c r="AT201" s="258"/>
      <c r="AU201" s="258"/>
      <c r="AV201" s="258"/>
      <c r="AW201" s="258"/>
      <c r="AX201" s="258"/>
      <c r="AY201" s="268"/>
      <c r="AZ201" s="267"/>
      <c r="BA201" s="267"/>
      <c r="BB201" s="267"/>
      <c r="BC201" s="267"/>
      <c r="BD201" s="267"/>
      <c r="BE201" s="204"/>
      <c r="BF201" s="205"/>
      <c r="BG201" s="205"/>
      <c r="BH201" s="205"/>
      <c r="BI201" s="205"/>
      <c r="BJ201" s="205"/>
      <c r="BK201" s="241"/>
      <c r="BL201" s="240"/>
      <c r="BM201" s="240"/>
      <c r="BN201" s="240"/>
      <c r="BO201" s="240"/>
      <c r="BP201" s="240"/>
      <c r="BQ201" s="223"/>
      <c r="BR201" s="222"/>
      <c r="BS201" s="222"/>
      <c r="BT201" s="222"/>
      <c r="BU201" s="222"/>
      <c r="BV201" s="222"/>
      <c r="BW201" s="268"/>
      <c r="BX201" s="267"/>
      <c r="BY201" s="267"/>
      <c r="BZ201" s="267"/>
      <c r="CA201" s="267"/>
      <c r="CB201" s="267"/>
      <c r="CC201" s="241"/>
      <c r="CD201" s="214"/>
      <c r="CE201" s="240"/>
      <c r="CF201" s="240"/>
      <c r="CG201" s="240"/>
      <c r="CH201" s="5"/>
      <c r="CI201" s="5">
        <f t="shared" si="61"/>
        <v>0</v>
      </c>
    </row>
    <row r="202" spans="1:87" hidden="1" x14ac:dyDescent="0.2">
      <c r="A202" s="22"/>
      <c r="B202" s="22"/>
      <c r="C202" s="51"/>
      <c r="D202" s="52"/>
      <c r="E202" s="22"/>
      <c r="F202" s="52"/>
      <c r="G202" s="53"/>
      <c r="H202" s="26"/>
      <c r="I202" s="27"/>
      <c r="J202" s="204"/>
      <c r="K202" s="204"/>
      <c r="L202" s="205"/>
      <c r="M202" s="205"/>
      <c r="N202" s="205"/>
      <c r="O202" s="214"/>
      <c r="P202" s="214"/>
      <c r="Q202" s="213"/>
      <c r="R202" s="213"/>
      <c r="S202" s="213"/>
      <c r="T202" s="213"/>
      <c r="U202" s="223"/>
      <c r="V202" s="222"/>
      <c r="W202" s="222"/>
      <c r="X202" s="222"/>
      <c r="Y202" s="222"/>
      <c r="Z202" s="222"/>
      <c r="AA202" s="232"/>
      <c r="AB202" s="231"/>
      <c r="AC202" s="231"/>
      <c r="AD202" s="231"/>
      <c r="AE202" s="231"/>
      <c r="AF202" s="231"/>
      <c r="AG202" s="250"/>
      <c r="AH202" s="249"/>
      <c r="AI202" s="249"/>
      <c r="AJ202" s="249"/>
      <c r="AK202" s="249"/>
      <c r="AL202" s="249"/>
      <c r="AM202" s="204"/>
      <c r="AN202" s="205"/>
      <c r="AO202" s="205"/>
      <c r="AP202" s="205"/>
      <c r="AQ202" s="205"/>
      <c r="AR202" s="205"/>
      <c r="AS202" s="259"/>
      <c r="AT202" s="258"/>
      <c r="AU202" s="258"/>
      <c r="AV202" s="258"/>
      <c r="AW202" s="258"/>
      <c r="AX202" s="258"/>
      <c r="AY202" s="268"/>
      <c r="AZ202" s="267"/>
      <c r="BA202" s="267"/>
      <c r="BB202" s="267"/>
      <c r="BC202" s="267"/>
      <c r="BD202" s="267"/>
      <c r="BE202" s="204"/>
      <c r="BF202" s="205"/>
      <c r="BG202" s="205"/>
      <c r="BH202" s="205"/>
      <c r="BI202" s="205"/>
      <c r="BJ202" s="205"/>
      <c r="BK202" s="241"/>
      <c r="BL202" s="240"/>
      <c r="BM202" s="240"/>
      <c r="BN202" s="240"/>
      <c r="BO202" s="240"/>
      <c r="BP202" s="240"/>
      <c r="BQ202" s="223"/>
      <c r="BR202" s="222"/>
      <c r="BS202" s="222"/>
      <c r="BT202" s="222"/>
      <c r="BU202" s="222"/>
      <c r="BV202" s="222"/>
      <c r="BW202" s="268"/>
      <c r="BX202" s="267"/>
      <c r="BY202" s="267"/>
      <c r="BZ202" s="267"/>
      <c r="CA202" s="267"/>
      <c r="CB202" s="267"/>
      <c r="CC202" s="241"/>
      <c r="CD202" s="214"/>
      <c r="CE202" s="240"/>
      <c r="CF202" s="240"/>
      <c r="CG202" s="240"/>
      <c r="CH202" s="5"/>
      <c r="CI202" s="5">
        <f t="shared" si="61"/>
        <v>0</v>
      </c>
    </row>
    <row r="203" spans="1:87" hidden="1" x14ac:dyDescent="0.2">
      <c r="A203" s="22"/>
      <c r="B203" s="22"/>
      <c r="C203" s="51"/>
      <c r="D203" s="31"/>
      <c r="E203" s="22"/>
      <c r="F203" s="52"/>
      <c r="G203" s="25"/>
      <c r="H203" s="32"/>
      <c r="I203" s="27"/>
      <c r="J203" s="204"/>
      <c r="K203" s="204"/>
      <c r="L203" s="205"/>
      <c r="M203" s="205"/>
      <c r="N203" s="205"/>
      <c r="O203" s="214"/>
      <c r="P203" s="214"/>
      <c r="Q203" s="213"/>
      <c r="R203" s="213"/>
      <c r="S203" s="213"/>
      <c r="T203" s="213"/>
      <c r="U203" s="223"/>
      <c r="V203" s="222"/>
      <c r="W203" s="222"/>
      <c r="X203" s="222"/>
      <c r="Y203" s="222"/>
      <c r="Z203" s="222"/>
      <c r="AA203" s="232"/>
      <c r="AB203" s="231"/>
      <c r="AC203" s="231"/>
      <c r="AD203" s="231"/>
      <c r="AE203" s="231"/>
      <c r="AF203" s="231"/>
      <c r="AG203" s="250"/>
      <c r="AH203" s="249"/>
      <c r="AI203" s="249"/>
      <c r="AJ203" s="249"/>
      <c r="AK203" s="249"/>
      <c r="AL203" s="249"/>
      <c r="AM203" s="204"/>
      <c r="AN203" s="205"/>
      <c r="AO203" s="205"/>
      <c r="AP203" s="205"/>
      <c r="AQ203" s="205"/>
      <c r="AR203" s="205"/>
      <c r="AS203" s="259"/>
      <c r="AT203" s="258"/>
      <c r="AU203" s="258"/>
      <c r="AV203" s="258"/>
      <c r="AW203" s="258"/>
      <c r="AX203" s="258"/>
      <c r="AY203" s="268"/>
      <c r="AZ203" s="267"/>
      <c r="BA203" s="267"/>
      <c r="BB203" s="267"/>
      <c r="BC203" s="267"/>
      <c r="BD203" s="267"/>
      <c r="BE203" s="204"/>
      <c r="BF203" s="205"/>
      <c r="BG203" s="205"/>
      <c r="BH203" s="205"/>
      <c r="BI203" s="205"/>
      <c r="BJ203" s="205"/>
      <c r="BK203" s="241"/>
      <c r="BL203" s="240"/>
      <c r="BM203" s="240"/>
      <c r="BN203" s="240"/>
      <c r="BO203" s="240"/>
      <c r="BP203" s="240"/>
      <c r="BQ203" s="223"/>
      <c r="BR203" s="222"/>
      <c r="BS203" s="222"/>
      <c r="BT203" s="222"/>
      <c r="BU203" s="222"/>
      <c r="BV203" s="222"/>
      <c r="BW203" s="268"/>
      <c r="BX203" s="267"/>
      <c r="BY203" s="267"/>
      <c r="BZ203" s="267"/>
      <c r="CA203" s="267"/>
      <c r="CB203" s="267"/>
      <c r="CC203" s="241"/>
      <c r="CD203" s="214"/>
      <c r="CE203" s="240"/>
      <c r="CF203" s="240"/>
      <c r="CG203" s="240"/>
      <c r="CH203" s="5"/>
      <c r="CI203" s="5">
        <f t="shared" si="61"/>
        <v>0</v>
      </c>
    </row>
    <row r="204" spans="1:87" hidden="1" x14ac:dyDescent="0.2">
      <c r="A204" s="22"/>
      <c r="B204" s="22"/>
      <c r="C204" s="51"/>
      <c r="D204" s="33"/>
      <c r="E204" s="22"/>
      <c r="F204" s="52"/>
      <c r="G204" s="25"/>
      <c r="H204" s="32"/>
      <c r="I204" s="27"/>
      <c r="J204" s="204"/>
      <c r="K204" s="204"/>
      <c r="L204" s="205"/>
      <c r="M204" s="205"/>
      <c r="N204" s="205"/>
      <c r="O204" s="214"/>
      <c r="P204" s="214"/>
      <c r="Q204" s="213"/>
      <c r="R204" s="213"/>
      <c r="S204" s="213"/>
      <c r="T204" s="213"/>
      <c r="U204" s="223"/>
      <c r="V204" s="222"/>
      <c r="W204" s="222"/>
      <c r="X204" s="222"/>
      <c r="Y204" s="222"/>
      <c r="Z204" s="222"/>
      <c r="AA204" s="232"/>
      <c r="AB204" s="231"/>
      <c r="AC204" s="231"/>
      <c r="AD204" s="231"/>
      <c r="AE204" s="231"/>
      <c r="AF204" s="231"/>
      <c r="AG204" s="250"/>
      <c r="AH204" s="249"/>
      <c r="AI204" s="249"/>
      <c r="AJ204" s="249"/>
      <c r="AK204" s="249"/>
      <c r="AL204" s="249"/>
      <c r="AM204" s="204"/>
      <c r="AN204" s="205"/>
      <c r="AO204" s="205"/>
      <c r="AP204" s="205"/>
      <c r="AQ204" s="205"/>
      <c r="AR204" s="205"/>
      <c r="AS204" s="259"/>
      <c r="AT204" s="258"/>
      <c r="AU204" s="258"/>
      <c r="AV204" s="258"/>
      <c r="AW204" s="258"/>
      <c r="AX204" s="258"/>
      <c r="AY204" s="268"/>
      <c r="AZ204" s="267"/>
      <c r="BA204" s="267"/>
      <c r="BB204" s="267"/>
      <c r="BC204" s="267"/>
      <c r="BD204" s="267"/>
      <c r="BE204" s="204"/>
      <c r="BF204" s="205"/>
      <c r="BG204" s="205"/>
      <c r="BH204" s="205"/>
      <c r="BI204" s="205"/>
      <c r="BJ204" s="205"/>
      <c r="BK204" s="241"/>
      <c r="BL204" s="240"/>
      <c r="BM204" s="240"/>
      <c r="BN204" s="240"/>
      <c r="BO204" s="240"/>
      <c r="BP204" s="240"/>
      <c r="BQ204" s="223"/>
      <c r="BR204" s="222"/>
      <c r="BS204" s="222"/>
      <c r="BT204" s="222"/>
      <c r="BU204" s="222"/>
      <c r="BV204" s="222"/>
      <c r="BW204" s="268"/>
      <c r="BX204" s="267"/>
      <c r="BY204" s="267"/>
      <c r="BZ204" s="267"/>
      <c r="CA204" s="267"/>
      <c r="CB204" s="267"/>
      <c r="CC204" s="241"/>
      <c r="CD204" s="214"/>
      <c r="CE204" s="240"/>
      <c r="CF204" s="240"/>
      <c r="CG204" s="240"/>
      <c r="CH204" s="5"/>
      <c r="CI204" s="5">
        <f t="shared" si="61"/>
        <v>0</v>
      </c>
    </row>
    <row r="205" spans="1:87" hidden="1" x14ac:dyDescent="0.2">
      <c r="A205" s="22"/>
      <c r="B205" s="22"/>
      <c r="C205" s="22"/>
      <c r="D205" s="34"/>
      <c r="E205" s="22"/>
      <c r="F205" s="34"/>
      <c r="G205" s="48"/>
      <c r="H205" s="36"/>
      <c r="I205" s="27"/>
      <c r="J205" s="204"/>
      <c r="K205" s="204"/>
      <c r="L205" s="205"/>
      <c r="M205" s="205"/>
      <c r="N205" s="204"/>
      <c r="O205" s="214"/>
      <c r="P205" s="214"/>
      <c r="Q205" s="213"/>
      <c r="R205" s="214"/>
      <c r="S205" s="213"/>
      <c r="T205" s="214"/>
      <c r="U205" s="223"/>
      <c r="V205" s="223"/>
      <c r="W205" s="222"/>
      <c r="X205" s="223"/>
      <c r="Y205" s="222"/>
      <c r="Z205" s="223"/>
      <c r="AA205" s="232"/>
      <c r="AB205" s="232"/>
      <c r="AC205" s="231"/>
      <c r="AD205" s="232"/>
      <c r="AE205" s="231"/>
      <c r="AF205" s="232"/>
      <c r="AG205" s="250"/>
      <c r="AH205" s="250"/>
      <c r="AI205" s="249"/>
      <c r="AJ205" s="250"/>
      <c r="AK205" s="249"/>
      <c r="AL205" s="250"/>
      <c r="AM205" s="204"/>
      <c r="AN205" s="204"/>
      <c r="AO205" s="205"/>
      <c r="AP205" s="204"/>
      <c r="AQ205" s="205"/>
      <c r="AR205" s="204"/>
      <c r="AS205" s="259"/>
      <c r="AT205" s="259"/>
      <c r="AU205" s="258"/>
      <c r="AV205" s="259"/>
      <c r="AW205" s="258"/>
      <c r="AX205" s="259"/>
      <c r="AY205" s="268"/>
      <c r="AZ205" s="268"/>
      <c r="BA205" s="267"/>
      <c r="BB205" s="268"/>
      <c r="BC205" s="267"/>
      <c r="BD205" s="268"/>
      <c r="BE205" s="204"/>
      <c r="BF205" s="204"/>
      <c r="BG205" s="205"/>
      <c r="BH205" s="204"/>
      <c r="BI205" s="205"/>
      <c r="BJ205" s="204"/>
      <c r="BK205" s="241"/>
      <c r="BL205" s="241"/>
      <c r="BM205" s="240"/>
      <c r="BN205" s="241"/>
      <c r="BO205" s="240"/>
      <c r="BP205" s="241"/>
      <c r="BQ205" s="223"/>
      <c r="BR205" s="223"/>
      <c r="BS205" s="222"/>
      <c r="BT205" s="223"/>
      <c r="BU205" s="222"/>
      <c r="BV205" s="223"/>
      <c r="BW205" s="268"/>
      <c r="BX205" s="268"/>
      <c r="BY205" s="267"/>
      <c r="BZ205" s="268"/>
      <c r="CA205" s="267"/>
      <c r="CB205" s="268"/>
      <c r="CC205" s="241"/>
      <c r="CD205" s="214"/>
      <c r="CE205" s="240"/>
      <c r="CF205" s="240"/>
      <c r="CG205" s="241"/>
      <c r="CH205" s="5"/>
      <c r="CI205" s="5">
        <f t="shared" si="61"/>
        <v>0</v>
      </c>
    </row>
    <row r="206" spans="1:87" hidden="1" x14ac:dyDescent="0.2">
      <c r="A206" s="7"/>
      <c r="B206" s="7"/>
      <c r="C206" s="7"/>
      <c r="D206" s="56"/>
      <c r="E206" s="7"/>
      <c r="F206" s="56"/>
      <c r="G206" s="57"/>
      <c r="H206" s="50"/>
      <c r="I206" s="59"/>
      <c r="J206" s="206"/>
      <c r="K206" s="206"/>
      <c r="L206" s="206"/>
      <c r="M206" s="206"/>
      <c r="N206" s="206"/>
      <c r="O206" s="215"/>
      <c r="P206" s="215"/>
      <c r="Q206" s="215"/>
      <c r="R206" s="215"/>
      <c r="S206" s="215"/>
      <c r="T206" s="215"/>
      <c r="U206" s="224"/>
      <c r="V206" s="224"/>
      <c r="W206" s="224"/>
      <c r="X206" s="224"/>
      <c r="Y206" s="224"/>
      <c r="Z206" s="224"/>
      <c r="AA206" s="233"/>
      <c r="AB206" s="233"/>
      <c r="AC206" s="233"/>
      <c r="AD206" s="233"/>
      <c r="AE206" s="233"/>
      <c r="AF206" s="233"/>
      <c r="AG206" s="251"/>
      <c r="AH206" s="251"/>
      <c r="AI206" s="251"/>
      <c r="AJ206" s="251"/>
      <c r="AK206" s="251"/>
      <c r="AL206" s="251"/>
      <c r="AM206" s="206"/>
      <c r="AN206" s="206"/>
      <c r="AO206" s="206"/>
      <c r="AP206" s="206"/>
      <c r="AQ206" s="206"/>
      <c r="AR206" s="206"/>
      <c r="AS206" s="260"/>
      <c r="AT206" s="260"/>
      <c r="AU206" s="260"/>
      <c r="AV206" s="260"/>
      <c r="AW206" s="260"/>
      <c r="AX206" s="260"/>
      <c r="AY206" s="269"/>
      <c r="AZ206" s="269"/>
      <c r="BA206" s="269"/>
      <c r="BB206" s="269"/>
      <c r="BC206" s="269"/>
      <c r="BD206" s="269"/>
      <c r="BE206" s="206"/>
      <c r="BF206" s="206"/>
      <c r="BG206" s="206"/>
      <c r="BH206" s="206"/>
      <c r="BI206" s="206"/>
      <c r="BJ206" s="206"/>
      <c r="BK206" s="242"/>
      <c r="BL206" s="242"/>
      <c r="BM206" s="242"/>
      <c r="BN206" s="242"/>
      <c r="BO206" s="242"/>
      <c r="BP206" s="242"/>
      <c r="BQ206" s="224"/>
      <c r="BR206" s="224"/>
      <c r="BS206" s="224"/>
      <c r="BT206" s="224"/>
      <c r="BU206" s="224"/>
      <c r="BV206" s="224"/>
      <c r="BW206" s="269"/>
      <c r="BX206" s="269"/>
      <c r="BY206" s="269"/>
      <c r="BZ206" s="269"/>
      <c r="CA206" s="269"/>
      <c r="CB206" s="269"/>
      <c r="CC206" s="242"/>
      <c r="CD206" s="215"/>
      <c r="CE206" s="242"/>
      <c r="CF206" s="242"/>
      <c r="CG206" s="242"/>
      <c r="CH206" s="5"/>
      <c r="CI206" s="5">
        <f t="shared" ref="CI206:CI269" si="62">I206-CE206</f>
        <v>0</v>
      </c>
    </row>
    <row r="207" spans="1:87" hidden="1" x14ac:dyDescent="0.2">
      <c r="A207" s="7"/>
      <c r="B207" s="7"/>
      <c r="C207" s="7"/>
      <c r="D207" s="56"/>
      <c r="E207" s="7"/>
      <c r="F207" s="56"/>
      <c r="G207" s="57"/>
      <c r="H207" s="61"/>
      <c r="I207" s="62"/>
      <c r="J207" s="204"/>
      <c r="K207" s="204"/>
      <c r="L207" s="205"/>
      <c r="M207" s="205"/>
      <c r="N207" s="205"/>
      <c r="O207" s="214"/>
      <c r="P207" s="214"/>
      <c r="Q207" s="213"/>
      <c r="R207" s="213"/>
      <c r="S207" s="213"/>
      <c r="T207" s="213"/>
      <c r="U207" s="223"/>
      <c r="V207" s="222"/>
      <c r="W207" s="222"/>
      <c r="X207" s="222"/>
      <c r="Y207" s="222"/>
      <c r="Z207" s="222"/>
      <c r="AA207" s="232"/>
      <c r="AB207" s="231"/>
      <c r="AC207" s="231"/>
      <c r="AD207" s="231"/>
      <c r="AE207" s="231"/>
      <c r="AF207" s="231"/>
      <c r="AG207" s="250"/>
      <c r="AH207" s="249"/>
      <c r="AI207" s="249"/>
      <c r="AJ207" s="249"/>
      <c r="AK207" s="249"/>
      <c r="AL207" s="249"/>
      <c r="AM207" s="204"/>
      <c r="AN207" s="205"/>
      <c r="AO207" s="205"/>
      <c r="AP207" s="205"/>
      <c r="AQ207" s="205"/>
      <c r="AR207" s="205"/>
      <c r="AS207" s="259"/>
      <c r="AT207" s="258"/>
      <c r="AU207" s="258"/>
      <c r="AV207" s="258"/>
      <c r="AW207" s="258"/>
      <c r="AX207" s="258"/>
      <c r="AY207" s="268"/>
      <c r="AZ207" s="267"/>
      <c r="BA207" s="267"/>
      <c r="BB207" s="267"/>
      <c r="BC207" s="267"/>
      <c r="BD207" s="267"/>
      <c r="BE207" s="204"/>
      <c r="BF207" s="205"/>
      <c r="BG207" s="205"/>
      <c r="BH207" s="205"/>
      <c r="BI207" s="205"/>
      <c r="BJ207" s="205"/>
      <c r="BK207" s="241"/>
      <c r="BL207" s="240"/>
      <c r="BM207" s="240"/>
      <c r="BN207" s="240"/>
      <c r="BO207" s="240"/>
      <c r="BP207" s="240"/>
      <c r="BQ207" s="223"/>
      <c r="BR207" s="222"/>
      <c r="BS207" s="222"/>
      <c r="BT207" s="222"/>
      <c r="BU207" s="222"/>
      <c r="BV207" s="222"/>
      <c r="BW207" s="268"/>
      <c r="BX207" s="267"/>
      <c r="BY207" s="267"/>
      <c r="BZ207" s="267"/>
      <c r="CA207" s="267"/>
      <c r="CB207" s="267"/>
      <c r="CC207" s="241"/>
      <c r="CD207" s="214"/>
      <c r="CE207" s="240"/>
      <c r="CF207" s="240"/>
      <c r="CG207" s="240"/>
      <c r="CH207" s="5"/>
      <c r="CI207" s="5">
        <f t="shared" si="62"/>
        <v>0</v>
      </c>
    </row>
    <row r="208" spans="1:87" hidden="1" x14ac:dyDescent="0.2">
      <c r="A208" s="11"/>
      <c r="B208" s="11"/>
      <c r="C208" s="11"/>
      <c r="D208" s="64"/>
      <c r="E208" s="11"/>
      <c r="F208" s="64"/>
      <c r="G208" s="12"/>
      <c r="H208" s="65"/>
      <c r="I208" s="66"/>
      <c r="J208" s="204"/>
      <c r="K208" s="204"/>
      <c r="L208" s="205"/>
      <c r="M208" s="205"/>
      <c r="N208" s="205"/>
      <c r="O208" s="214"/>
      <c r="P208" s="214"/>
      <c r="Q208" s="213"/>
      <c r="R208" s="213"/>
      <c r="S208" s="213"/>
      <c r="T208" s="213"/>
      <c r="U208" s="223"/>
      <c r="V208" s="222"/>
      <c r="W208" s="222"/>
      <c r="X208" s="222"/>
      <c r="Y208" s="222"/>
      <c r="Z208" s="222"/>
      <c r="AA208" s="232"/>
      <c r="AB208" s="231"/>
      <c r="AC208" s="231"/>
      <c r="AD208" s="231"/>
      <c r="AE208" s="231"/>
      <c r="AF208" s="231"/>
      <c r="AG208" s="250"/>
      <c r="AH208" s="249"/>
      <c r="AI208" s="249"/>
      <c r="AJ208" s="249"/>
      <c r="AK208" s="249"/>
      <c r="AL208" s="249"/>
      <c r="AM208" s="204"/>
      <c r="AN208" s="205"/>
      <c r="AO208" s="205"/>
      <c r="AP208" s="205"/>
      <c r="AQ208" s="205"/>
      <c r="AR208" s="205"/>
      <c r="AS208" s="259"/>
      <c r="AT208" s="258"/>
      <c r="AU208" s="258"/>
      <c r="AV208" s="258"/>
      <c r="AW208" s="258"/>
      <c r="AX208" s="258"/>
      <c r="AY208" s="268"/>
      <c r="AZ208" s="267"/>
      <c r="BA208" s="267"/>
      <c r="BB208" s="267"/>
      <c r="BC208" s="267"/>
      <c r="BD208" s="267"/>
      <c r="BE208" s="204"/>
      <c r="BF208" s="205"/>
      <c r="BG208" s="205"/>
      <c r="BH208" s="205"/>
      <c r="BI208" s="205"/>
      <c r="BJ208" s="205"/>
      <c r="BK208" s="241"/>
      <c r="BL208" s="240"/>
      <c r="BM208" s="240"/>
      <c r="BN208" s="240"/>
      <c r="BO208" s="240"/>
      <c r="BP208" s="240"/>
      <c r="BQ208" s="223"/>
      <c r="BR208" s="222"/>
      <c r="BS208" s="222"/>
      <c r="BT208" s="222"/>
      <c r="BU208" s="222"/>
      <c r="BV208" s="222"/>
      <c r="BW208" s="268"/>
      <c r="BX208" s="267"/>
      <c r="BY208" s="267"/>
      <c r="BZ208" s="267"/>
      <c r="CA208" s="267"/>
      <c r="CB208" s="267"/>
      <c r="CC208" s="241"/>
      <c r="CD208" s="214"/>
      <c r="CE208" s="240"/>
      <c r="CF208" s="240"/>
      <c r="CG208" s="240"/>
      <c r="CH208" s="5"/>
      <c r="CI208" s="5">
        <f t="shared" si="62"/>
        <v>0</v>
      </c>
    </row>
    <row r="209" spans="1:87" hidden="1" x14ac:dyDescent="0.2">
      <c r="A209" s="11"/>
      <c r="B209" s="11"/>
      <c r="C209" s="11"/>
      <c r="D209" s="64"/>
      <c r="E209" s="11"/>
      <c r="F209" s="64"/>
      <c r="G209" s="70"/>
      <c r="H209" s="69"/>
      <c r="I209" s="66"/>
      <c r="J209" s="204"/>
      <c r="K209" s="204"/>
      <c r="L209" s="205"/>
      <c r="M209" s="205"/>
      <c r="N209" s="205"/>
      <c r="O209" s="214"/>
      <c r="P209" s="214"/>
      <c r="Q209" s="213"/>
      <c r="R209" s="213"/>
      <c r="S209" s="213"/>
      <c r="T209" s="213"/>
      <c r="U209" s="223"/>
      <c r="V209" s="222"/>
      <c r="W209" s="222"/>
      <c r="X209" s="222"/>
      <c r="Y209" s="222"/>
      <c r="Z209" s="222"/>
      <c r="AA209" s="232"/>
      <c r="AB209" s="231"/>
      <c r="AC209" s="231"/>
      <c r="AD209" s="231"/>
      <c r="AE209" s="231"/>
      <c r="AF209" s="231"/>
      <c r="AG209" s="250"/>
      <c r="AH209" s="249"/>
      <c r="AI209" s="249"/>
      <c r="AJ209" s="249"/>
      <c r="AK209" s="249"/>
      <c r="AL209" s="249"/>
      <c r="AM209" s="204"/>
      <c r="AN209" s="205"/>
      <c r="AO209" s="205"/>
      <c r="AP209" s="205"/>
      <c r="AQ209" s="205"/>
      <c r="AR209" s="205"/>
      <c r="AS209" s="259"/>
      <c r="AT209" s="258"/>
      <c r="AU209" s="258"/>
      <c r="AV209" s="258"/>
      <c r="AW209" s="258"/>
      <c r="AX209" s="258"/>
      <c r="AY209" s="268"/>
      <c r="AZ209" s="267"/>
      <c r="BA209" s="267"/>
      <c r="BB209" s="267"/>
      <c r="BC209" s="267"/>
      <c r="BD209" s="267"/>
      <c r="BE209" s="204"/>
      <c r="BF209" s="205"/>
      <c r="BG209" s="205"/>
      <c r="BH209" s="205"/>
      <c r="BI209" s="205"/>
      <c r="BJ209" s="205"/>
      <c r="BK209" s="241"/>
      <c r="BL209" s="240"/>
      <c r="BM209" s="240"/>
      <c r="BN209" s="240"/>
      <c r="BO209" s="240"/>
      <c r="BP209" s="240"/>
      <c r="BQ209" s="223"/>
      <c r="BR209" s="222"/>
      <c r="BS209" s="222"/>
      <c r="BT209" s="222"/>
      <c r="BU209" s="222"/>
      <c r="BV209" s="222"/>
      <c r="BW209" s="268"/>
      <c r="BX209" s="267"/>
      <c r="BY209" s="267"/>
      <c r="BZ209" s="267"/>
      <c r="CA209" s="267"/>
      <c r="CB209" s="267"/>
      <c r="CC209" s="241"/>
      <c r="CD209" s="214"/>
      <c r="CE209" s="240"/>
      <c r="CF209" s="240"/>
      <c r="CG209" s="240"/>
      <c r="CH209" s="5"/>
      <c r="CI209" s="5">
        <f t="shared" si="62"/>
        <v>0</v>
      </c>
    </row>
    <row r="210" spans="1:87" hidden="1" x14ac:dyDescent="0.2">
      <c r="A210" s="15"/>
      <c r="B210" s="15"/>
      <c r="C210" s="15"/>
      <c r="D210" s="15"/>
      <c r="E210" s="15"/>
      <c r="F210" s="15"/>
      <c r="G210" s="115"/>
      <c r="H210" s="69"/>
      <c r="I210" s="116"/>
      <c r="J210" s="204"/>
      <c r="K210" s="204"/>
      <c r="L210" s="205"/>
      <c r="M210" s="205"/>
      <c r="N210" s="205"/>
      <c r="O210" s="214"/>
      <c r="P210" s="214"/>
      <c r="Q210" s="213"/>
      <c r="R210" s="213"/>
      <c r="S210" s="213"/>
      <c r="T210" s="213"/>
      <c r="U210" s="223"/>
      <c r="V210" s="222"/>
      <c r="W210" s="222"/>
      <c r="X210" s="222"/>
      <c r="Y210" s="222"/>
      <c r="Z210" s="222"/>
      <c r="AA210" s="232"/>
      <c r="AB210" s="231"/>
      <c r="AC210" s="231"/>
      <c r="AD210" s="231"/>
      <c r="AE210" s="231"/>
      <c r="AF210" s="231"/>
      <c r="AG210" s="250"/>
      <c r="AH210" s="249"/>
      <c r="AI210" s="249"/>
      <c r="AJ210" s="249"/>
      <c r="AK210" s="249"/>
      <c r="AL210" s="249"/>
      <c r="AM210" s="204"/>
      <c r="AN210" s="205"/>
      <c r="AO210" s="205"/>
      <c r="AP210" s="205"/>
      <c r="AQ210" s="205"/>
      <c r="AR210" s="205"/>
      <c r="AS210" s="259"/>
      <c r="AT210" s="258"/>
      <c r="AU210" s="258"/>
      <c r="AV210" s="258"/>
      <c r="AW210" s="258"/>
      <c r="AX210" s="258"/>
      <c r="AY210" s="268"/>
      <c r="AZ210" s="267"/>
      <c r="BA210" s="267"/>
      <c r="BB210" s="267"/>
      <c r="BC210" s="267"/>
      <c r="BD210" s="267"/>
      <c r="BE210" s="204"/>
      <c r="BF210" s="205"/>
      <c r="BG210" s="205"/>
      <c r="BH210" s="205"/>
      <c r="BI210" s="205"/>
      <c r="BJ210" s="205"/>
      <c r="BK210" s="241"/>
      <c r="BL210" s="240"/>
      <c r="BM210" s="240"/>
      <c r="BN210" s="240"/>
      <c r="BO210" s="240"/>
      <c r="BP210" s="240"/>
      <c r="BQ210" s="223"/>
      <c r="BR210" s="222"/>
      <c r="BS210" s="222"/>
      <c r="BT210" s="222"/>
      <c r="BU210" s="222"/>
      <c r="BV210" s="222"/>
      <c r="BW210" s="268"/>
      <c r="BX210" s="267"/>
      <c r="BY210" s="267"/>
      <c r="BZ210" s="267"/>
      <c r="CA210" s="267"/>
      <c r="CB210" s="267"/>
      <c r="CC210" s="241"/>
      <c r="CD210" s="214"/>
      <c r="CE210" s="240"/>
      <c r="CF210" s="240"/>
      <c r="CG210" s="240"/>
      <c r="CH210" s="5"/>
      <c r="CI210" s="5">
        <f t="shared" si="62"/>
        <v>0</v>
      </c>
    </row>
    <row r="211" spans="1:87" hidden="1" x14ac:dyDescent="0.2">
      <c r="A211" s="15"/>
      <c r="B211" s="15"/>
      <c r="C211" s="15"/>
      <c r="D211" s="15"/>
      <c r="E211" s="15"/>
      <c r="F211" s="15"/>
      <c r="G211" s="117"/>
      <c r="H211" s="65"/>
      <c r="I211" s="116"/>
      <c r="J211" s="204"/>
      <c r="K211" s="204"/>
      <c r="L211" s="205"/>
      <c r="M211" s="205"/>
      <c r="N211" s="205"/>
      <c r="O211" s="214"/>
      <c r="P211" s="214"/>
      <c r="Q211" s="213"/>
      <c r="R211" s="213"/>
      <c r="S211" s="213"/>
      <c r="T211" s="213"/>
      <c r="U211" s="223"/>
      <c r="V211" s="222"/>
      <c r="W211" s="222"/>
      <c r="X211" s="222"/>
      <c r="Y211" s="222"/>
      <c r="Z211" s="222"/>
      <c r="AA211" s="232"/>
      <c r="AB211" s="231"/>
      <c r="AC211" s="231"/>
      <c r="AD211" s="231"/>
      <c r="AE211" s="231"/>
      <c r="AF211" s="231"/>
      <c r="AG211" s="250"/>
      <c r="AH211" s="249"/>
      <c r="AI211" s="249"/>
      <c r="AJ211" s="249"/>
      <c r="AK211" s="249"/>
      <c r="AL211" s="249"/>
      <c r="AM211" s="204"/>
      <c r="AN211" s="205"/>
      <c r="AO211" s="205"/>
      <c r="AP211" s="205"/>
      <c r="AQ211" s="205"/>
      <c r="AR211" s="205"/>
      <c r="AS211" s="259"/>
      <c r="AT211" s="258"/>
      <c r="AU211" s="258"/>
      <c r="AV211" s="258"/>
      <c r="AW211" s="258"/>
      <c r="AX211" s="258"/>
      <c r="AY211" s="268"/>
      <c r="AZ211" s="267"/>
      <c r="BA211" s="267"/>
      <c r="BB211" s="267"/>
      <c r="BC211" s="267"/>
      <c r="BD211" s="267"/>
      <c r="BE211" s="204"/>
      <c r="BF211" s="205"/>
      <c r="BG211" s="205"/>
      <c r="BH211" s="205"/>
      <c r="BI211" s="205"/>
      <c r="BJ211" s="205"/>
      <c r="BK211" s="241"/>
      <c r="BL211" s="240"/>
      <c r="BM211" s="240"/>
      <c r="BN211" s="240"/>
      <c r="BO211" s="240"/>
      <c r="BP211" s="240"/>
      <c r="BQ211" s="223"/>
      <c r="BR211" s="222"/>
      <c r="BS211" s="222"/>
      <c r="BT211" s="222"/>
      <c r="BU211" s="222"/>
      <c r="BV211" s="222"/>
      <c r="BW211" s="268"/>
      <c r="BX211" s="267"/>
      <c r="BY211" s="267"/>
      <c r="BZ211" s="267"/>
      <c r="CA211" s="267"/>
      <c r="CB211" s="267"/>
      <c r="CC211" s="241"/>
      <c r="CD211" s="214"/>
      <c r="CE211" s="240"/>
      <c r="CF211" s="240"/>
      <c r="CG211" s="240"/>
      <c r="CH211" s="5"/>
      <c r="CI211" s="5">
        <f t="shared" si="62"/>
        <v>0</v>
      </c>
    </row>
    <row r="212" spans="1:87" hidden="1" x14ac:dyDescent="0.2">
      <c r="A212" s="20"/>
      <c r="B212" s="20"/>
      <c r="C212" s="20"/>
      <c r="D212" s="20"/>
      <c r="E212" s="20"/>
      <c r="F212" s="20"/>
      <c r="G212" s="118"/>
      <c r="H212" s="72"/>
      <c r="I212" s="73"/>
      <c r="J212" s="204"/>
      <c r="K212" s="204"/>
      <c r="L212" s="205"/>
      <c r="M212" s="205"/>
      <c r="N212" s="205"/>
      <c r="O212" s="214"/>
      <c r="P212" s="214"/>
      <c r="Q212" s="213"/>
      <c r="R212" s="213"/>
      <c r="S212" s="213"/>
      <c r="T212" s="213"/>
      <c r="U212" s="223"/>
      <c r="V212" s="222"/>
      <c r="W212" s="222"/>
      <c r="X212" s="222"/>
      <c r="Y212" s="222"/>
      <c r="Z212" s="222"/>
      <c r="AA212" s="232"/>
      <c r="AB212" s="231"/>
      <c r="AC212" s="231"/>
      <c r="AD212" s="231"/>
      <c r="AE212" s="231"/>
      <c r="AF212" s="231"/>
      <c r="AG212" s="250"/>
      <c r="AH212" s="249"/>
      <c r="AI212" s="249"/>
      <c r="AJ212" s="249"/>
      <c r="AK212" s="249"/>
      <c r="AL212" s="249"/>
      <c r="AM212" s="204"/>
      <c r="AN212" s="205"/>
      <c r="AO212" s="205"/>
      <c r="AP212" s="205"/>
      <c r="AQ212" s="205"/>
      <c r="AR212" s="205"/>
      <c r="AS212" s="259"/>
      <c r="AT212" s="258"/>
      <c r="AU212" s="258"/>
      <c r="AV212" s="258"/>
      <c r="AW212" s="258"/>
      <c r="AX212" s="258"/>
      <c r="AY212" s="268"/>
      <c r="AZ212" s="267"/>
      <c r="BA212" s="267"/>
      <c r="BB212" s="267"/>
      <c r="BC212" s="267"/>
      <c r="BD212" s="267"/>
      <c r="BE212" s="204"/>
      <c r="BF212" s="205"/>
      <c r="BG212" s="205"/>
      <c r="BH212" s="205"/>
      <c r="BI212" s="205"/>
      <c r="BJ212" s="205"/>
      <c r="BK212" s="241"/>
      <c r="BL212" s="240"/>
      <c r="BM212" s="240"/>
      <c r="BN212" s="240"/>
      <c r="BO212" s="240"/>
      <c r="BP212" s="240"/>
      <c r="BQ212" s="223"/>
      <c r="BR212" s="222"/>
      <c r="BS212" s="222"/>
      <c r="BT212" s="222"/>
      <c r="BU212" s="222"/>
      <c r="BV212" s="222"/>
      <c r="BW212" s="268"/>
      <c r="BX212" s="267"/>
      <c r="BY212" s="267"/>
      <c r="BZ212" s="267"/>
      <c r="CA212" s="267"/>
      <c r="CB212" s="267"/>
      <c r="CC212" s="241"/>
      <c r="CD212" s="214"/>
      <c r="CE212" s="240"/>
      <c r="CF212" s="240"/>
      <c r="CG212" s="240"/>
      <c r="CH212" s="5"/>
      <c r="CI212" s="5">
        <f t="shared" si="62"/>
        <v>0</v>
      </c>
    </row>
    <row r="213" spans="1:87" hidden="1" x14ac:dyDescent="0.2">
      <c r="A213" s="11"/>
      <c r="B213" s="11"/>
      <c r="C213" s="11"/>
      <c r="D213" s="64"/>
      <c r="E213" s="11"/>
      <c r="F213" s="64"/>
      <c r="G213" s="70"/>
      <c r="H213" s="113"/>
      <c r="I213" s="63"/>
      <c r="J213" s="204"/>
      <c r="K213" s="204"/>
      <c r="L213" s="205"/>
      <c r="M213" s="205"/>
      <c r="N213" s="205"/>
      <c r="O213" s="214"/>
      <c r="P213" s="214"/>
      <c r="Q213" s="213"/>
      <c r="R213" s="213"/>
      <c r="S213" s="213"/>
      <c r="T213" s="213"/>
      <c r="U213" s="223"/>
      <c r="V213" s="222"/>
      <c r="W213" s="222"/>
      <c r="X213" s="222"/>
      <c r="Y213" s="222"/>
      <c r="Z213" s="222"/>
      <c r="AA213" s="232"/>
      <c r="AB213" s="231"/>
      <c r="AC213" s="231"/>
      <c r="AD213" s="231"/>
      <c r="AE213" s="231"/>
      <c r="AF213" s="231"/>
      <c r="AG213" s="250"/>
      <c r="AH213" s="249"/>
      <c r="AI213" s="249"/>
      <c r="AJ213" s="249"/>
      <c r="AK213" s="249"/>
      <c r="AL213" s="249"/>
      <c r="AM213" s="204"/>
      <c r="AN213" s="205"/>
      <c r="AO213" s="205"/>
      <c r="AP213" s="205"/>
      <c r="AQ213" s="205"/>
      <c r="AR213" s="205"/>
      <c r="AS213" s="259"/>
      <c r="AT213" s="258"/>
      <c r="AU213" s="258"/>
      <c r="AV213" s="258"/>
      <c r="AW213" s="258"/>
      <c r="AX213" s="258"/>
      <c r="AY213" s="268"/>
      <c r="AZ213" s="267"/>
      <c r="BA213" s="267"/>
      <c r="BB213" s="267"/>
      <c r="BC213" s="267"/>
      <c r="BD213" s="267"/>
      <c r="BE213" s="204"/>
      <c r="BF213" s="205"/>
      <c r="BG213" s="205"/>
      <c r="BH213" s="205"/>
      <c r="BI213" s="205"/>
      <c r="BJ213" s="205"/>
      <c r="BK213" s="241"/>
      <c r="BL213" s="240"/>
      <c r="BM213" s="240"/>
      <c r="BN213" s="240"/>
      <c r="BO213" s="240"/>
      <c r="BP213" s="240"/>
      <c r="BQ213" s="223"/>
      <c r="BR213" s="222"/>
      <c r="BS213" s="222"/>
      <c r="BT213" s="222"/>
      <c r="BU213" s="222"/>
      <c r="BV213" s="222"/>
      <c r="BW213" s="268"/>
      <c r="BX213" s="267"/>
      <c r="BY213" s="267"/>
      <c r="BZ213" s="267"/>
      <c r="CA213" s="267"/>
      <c r="CB213" s="267"/>
      <c r="CC213" s="241"/>
      <c r="CD213" s="214"/>
      <c r="CE213" s="240"/>
      <c r="CF213" s="240"/>
      <c r="CG213" s="240"/>
      <c r="CH213" s="5"/>
      <c r="CI213" s="5">
        <f t="shared" si="62"/>
        <v>0</v>
      </c>
    </row>
    <row r="214" spans="1:87" hidden="1" x14ac:dyDescent="0.2">
      <c r="A214" s="22"/>
      <c r="B214" s="22"/>
      <c r="C214" s="119"/>
      <c r="D214" s="34"/>
      <c r="E214" s="22"/>
      <c r="F214" s="34"/>
      <c r="G214" s="48"/>
      <c r="H214" s="26"/>
      <c r="I214" s="96"/>
      <c r="J214" s="204"/>
      <c r="K214" s="204"/>
      <c r="L214" s="205"/>
      <c r="M214" s="205"/>
      <c r="N214" s="205"/>
      <c r="O214" s="214"/>
      <c r="P214" s="214"/>
      <c r="Q214" s="213"/>
      <c r="R214" s="213"/>
      <c r="S214" s="213"/>
      <c r="T214" s="213"/>
      <c r="U214" s="223"/>
      <c r="V214" s="222"/>
      <c r="W214" s="222"/>
      <c r="X214" s="222"/>
      <c r="Y214" s="222"/>
      <c r="Z214" s="222"/>
      <c r="AA214" s="232"/>
      <c r="AB214" s="231"/>
      <c r="AC214" s="231"/>
      <c r="AD214" s="231"/>
      <c r="AE214" s="231"/>
      <c r="AF214" s="231"/>
      <c r="AG214" s="250"/>
      <c r="AH214" s="249"/>
      <c r="AI214" s="249"/>
      <c r="AJ214" s="249"/>
      <c r="AK214" s="249"/>
      <c r="AL214" s="249"/>
      <c r="AM214" s="204"/>
      <c r="AN214" s="205"/>
      <c r="AO214" s="205"/>
      <c r="AP214" s="205"/>
      <c r="AQ214" s="205"/>
      <c r="AR214" s="205"/>
      <c r="AS214" s="259"/>
      <c r="AT214" s="258"/>
      <c r="AU214" s="258"/>
      <c r="AV214" s="258"/>
      <c r="AW214" s="258"/>
      <c r="AX214" s="258"/>
      <c r="AY214" s="268"/>
      <c r="AZ214" s="267"/>
      <c r="BA214" s="267"/>
      <c r="BB214" s="267"/>
      <c r="BC214" s="267"/>
      <c r="BD214" s="267"/>
      <c r="BE214" s="204"/>
      <c r="BF214" s="205"/>
      <c r="BG214" s="205"/>
      <c r="BH214" s="205"/>
      <c r="BI214" s="205"/>
      <c r="BJ214" s="205"/>
      <c r="BK214" s="241"/>
      <c r="BL214" s="240"/>
      <c r="BM214" s="240"/>
      <c r="BN214" s="240"/>
      <c r="BO214" s="240"/>
      <c r="BP214" s="240"/>
      <c r="BQ214" s="223"/>
      <c r="BR214" s="222"/>
      <c r="BS214" s="222"/>
      <c r="BT214" s="222"/>
      <c r="BU214" s="222"/>
      <c r="BV214" s="222"/>
      <c r="BW214" s="268"/>
      <c r="BX214" s="267"/>
      <c r="BY214" s="267"/>
      <c r="BZ214" s="267"/>
      <c r="CA214" s="267"/>
      <c r="CB214" s="267"/>
      <c r="CC214" s="241"/>
      <c r="CD214" s="214"/>
      <c r="CE214" s="240"/>
      <c r="CF214" s="240"/>
      <c r="CG214" s="240"/>
      <c r="CH214" s="5"/>
      <c r="CI214" s="5">
        <f t="shared" si="62"/>
        <v>0</v>
      </c>
    </row>
    <row r="215" spans="1:87" hidden="1" x14ac:dyDescent="0.2">
      <c r="A215" s="22"/>
      <c r="B215" s="22"/>
      <c r="C215" s="120"/>
      <c r="D215" s="34"/>
      <c r="E215" s="22"/>
      <c r="F215" s="34"/>
      <c r="G215" s="48"/>
      <c r="H215" s="26"/>
      <c r="I215" s="96"/>
      <c r="J215" s="204"/>
      <c r="K215" s="204"/>
      <c r="L215" s="205"/>
      <c r="M215" s="205"/>
      <c r="N215" s="205"/>
      <c r="O215" s="214"/>
      <c r="P215" s="214"/>
      <c r="Q215" s="213"/>
      <c r="R215" s="213"/>
      <c r="S215" s="213"/>
      <c r="T215" s="213"/>
      <c r="U215" s="223"/>
      <c r="V215" s="222"/>
      <c r="W215" s="222"/>
      <c r="X215" s="222"/>
      <c r="Y215" s="222"/>
      <c r="Z215" s="222"/>
      <c r="AA215" s="232"/>
      <c r="AB215" s="231"/>
      <c r="AC215" s="231"/>
      <c r="AD215" s="231"/>
      <c r="AE215" s="231"/>
      <c r="AF215" s="231"/>
      <c r="AG215" s="250"/>
      <c r="AH215" s="249"/>
      <c r="AI215" s="249"/>
      <c r="AJ215" s="249"/>
      <c r="AK215" s="249"/>
      <c r="AL215" s="249"/>
      <c r="AM215" s="204"/>
      <c r="AN215" s="205"/>
      <c r="AO215" s="205"/>
      <c r="AP215" s="205"/>
      <c r="AQ215" s="205"/>
      <c r="AR215" s="205"/>
      <c r="AS215" s="259"/>
      <c r="AT215" s="258"/>
      <c r="AU215" s="258"/>
      <c r="AV215" s="258"/>
      <c r="AW215" s="258"/>
      <c r="AX215" s="258"/>
      <c r="AY215" s="268"/>
      <c r="AZ215" s="267"/>
      <c r="BA215" s="267"/>
      <c r="BB215" s="267"/>
      <c r="BC215" s="267"/>
      <c r="BD215" s="267"/>
      <c r="BE215" s="204"/>
      <c r="BF215" s="205"/>
      <c r="BG215" s="205"/>
      <c r="BH215" s="205"/>
      <c r="BI215" s="205"/>
      <c r="BJ215" s="205"/>
      <c r="BK215" s="241"/>
      <c r="BL215" s="240"/>
      <c r="BM215" s="240"/>
      <c r="BN215" s="240"/>
      <c r="BO215" s="240"/>
      <c r="BP215" s="240"/>
      <c r="BQ215" s="223"/>
      <c r="BR215" s="222"/>
      <c r="BS215" s="222"/>
      <c r="BT215" s="222"/>
      <c r="BU215" s="222"/>
      <c r="BV215" s="222"/>
      <c r="BW215" s="268"/>
      <c r="BX215" s="267"/>
      <c r="BY215" s="267"/>
      <c r="BZ215" s="267"/>
      <c r="CA215" s="267"/>
      <c r="CB215" s="267"/>
      <c r="CC215" s="241"/>
      <c r="CD215" s="214"/>
      <c r="CE215" s="240"/>
      <c r="CF215" s="240"/>
      <c r="CG215" s="240"/>
      <c r="CH215" s="5"/>
      <c r="CI215" s="5">
        <f t="shared" si="62"/>
        <v>0</v>
      </c>
    </row>
    <row r="216" spans="1:87" hidden="1" x14ac:dyDescent="0.2">
      <c r="A216" s="22"/>
      <c r="B216" s="22"/>
      <c r="C216" s="120"/>
      <c r="D216" s="121"/>
      <c r="E216" s="22"/>
      <c r="F216" s="34"/>
      <c r="G216" s="48"/>
      <c r="H216" s="26"/>
      <c r="I216" s="96"/>
      <c r="J216" s="204"/>
      <c r="K216" s="204"/>
      <c r="L216" s="205"/>
      <c r="M216" s="205"/>
      <c r="N216" s="205"/>
      <c r="O216" s="214"/>
      <c r="P216" s="214"/>
      <c r="Q216" s="213"/>
      <c r="R216" s="213"/>
      <c r="S216" s="213"/>
      <c r="T216" s="213"/>
      <c r="U216" s="223"/>
      <c r="V216" s="222"/>
      <c r="W216" s="222"/>
      <c r="X216" s="222"/>
      <c r="Y216" s="222"/>
      <c r="Z216" s="222"/>
      <c r="AA216" s="232"/>
      <c r="AB216" s="231"/>
      <c r="AC216" s="231"/>
      <c r="AD216" s="231"/>
      <c r="AE216" s="231"/>
      <c r="AF216" s="231"/>
      <c r="AG216" s="250"/>
      <c r="AH216" s="249"/>
      <c r="AI216" s="249"/>
      <c r="AJ216" s="249"/>
      <c r="AK216" s="249"/>
      <c r="AL216" s="249"/>
      <c r="AM216" s="204"/>
      <c r="AN216" s="205"/>
      <c r="AO216" s="205"/>
      <c r="AP216" s="205"/>
      <c r="AQ216" s="205"/>
      <c r="AR216" s="205"/>
      <c r="AS216" s="259"/>
      <c r="AT216" s="258"/>
      <c r="AU216" s="258"/>
      <c r="AV216" s="258"/>
      <c r="AW216" s="258"/>
      <c r="AX216" s="258"/>
      <c r="AY216" s="268"/>
      <c r="AZ216" s="267"/>
      <c r="BA216" s="267"/>
      <c r="BB216" s="267"/>
      <c r="BC216" s="267"/>
      <c r="BD216" s="267"/>
      <c r="BE216" s="204"/>
      <c r="BF216" s="205"/>
      <c r="BG216" s="205"/>
      <c r="BH216" s="205"/>
      <c r="BI216" s="205"/>
      <c r="BJ216" s="205"/>
      <c r="BK216" s="241"/>
      <c r="BL216" s="240"/>
      <c r="BM216" s="240"/>
      <c r="BN216" s="240"/>
      <c r="BO216" s="240"/>
      <c r="BP216" s="240"/>
      <c r="BQ216" s="223"/>
      <c r="BR216" s="222"/>
      <c r="BS216" s="222"/>
      <c r="BT216" s="222"/>
      <c r="BU216" s="222"/>
      <c r="BV216" s="222"/>
      <c r="BW216" s="268"/>
      <c r="BX216" s="267"/>
      <c r="BY216" s="267"/>
      <c r="BZ216" s="267"/>
      <c r="CA216" s="267"/>
      <c r="CB216" s="267"/>
      <c r="CC216" s="241"/>
      <c r="CD216" s="214"/>
      <c r="CE216" s="240"/>
      <c r="CF216" s="240"/>
      <c r="CG216" s="240"/>
      <c r="CH216" s="5"/>
      <c r="CI216" s="5">
        <f t="shared" si="62"/>
        <v>0</v>
      </c>
    </row>
    <row r="217" spans="1:87" hidden="1" x14ac:dyDescent="0.2">
      <c r="A217" s="22"/>
      <c r="B217" s="22"/>
      <c r="C217" s="120"/>
      <c r="D217" s="33"/>
      <c r="E217" s="22"/>
      <c r="F217" s="34"/>
      <c r="G217" s="48"/>
      <c r="H217" s="75"/>
      <c r="I217" s="52"/>
      <c r="J217" s="204"/>
      <c r="K217" s="204"/>
      <c r="L217" s="205"/>
      <c r="M217" s="205"/>
      <c r="N217" s="205"/>
      <c r="O217" s="214"/>
      <c r="P217" s="214"/>
      <c r="Q217" s="213"/>
      <c r="R217" s="213"/>
      <c r="S217" s="213"/>
      <c r="T217" s="213"/>
      <c r="U217" s="223"/>
      <c r="V217" s="222"/>
      <c r="W217" s="222"/>
      <c r="X217" s="222"/>
      <c r="Y217" s="222"/>
      <c r="Z217" s="222"/>
      <c r="AA217" s="232"/>
      <c r="AB217" s="231"/>
      <c r="AC217" s="231"/>
      <c r="AD217" s="231"/>
      <c r="AE217" s="231"/>
      <c r="AF217" s="231"/>
      <c r="AG217" s="250"/>
      <c r="AH217" s="249"/>
      <c r="AI217" s="249"/>
      <c r="AJ217" s="249"/>
      <c r="AK217" s="249"/>
      <c r="AL217" s="249"/>
      <c r="AM217" s="204"/>
      <c r="AN217" s="205"/>
      <c r="AO217" s="205"/>
      <c r="AP217" s="205"/>
      <c r="AQ217" s="205"/>
      <c r="AR217" s="205"/>
      <c r="AS217" s="259"/>
      <c r="AT217" s="258"/>
      <c r="AU217" s="258"/>
      <c r="AV217" s="258"/>
      <c r="AW217" s="258"/>
      <c r="AX217" s="258"/>
      <c r="AY217" s="268"/>
      <c r="AZ217" s="267"/>
      <c r="BA217" s="267"/>
      <c r="BB217" s="267"/>
      <c r="BC217" s="267"/>
      <c r="BD217" s="267"/>
      <c r="BE217" s="204"/>
      <c r="BF217" s="205"/>
      <c r="BG217" s="205"/>
      <c r="BH217" s="205"/>
      <c r="BI217" s="205"/>
      <c r="BJ217" s="205"/>
      <c r="BK217" s="241"/>
      <c r="BL217" s="240"/>
      <c r="BM217" s="240"/>
      <c r="BN217" s="240"/>
      <c r="BO217" s="240"/>
      <c r="BP217" s="240"/>
      <c r="BQ217" s="223"/>
      <c r="BR217" s="222"/>
      <c r="BS217" s="222"/>
      <c r="BT217" s="222"/>
      <c r="BU217" s="222"/>
      <c r="BV217" s="222"/>
      <c r="BW217" s="268"/>
      <c r="BX217" s="267"/>
      <c r="BY217" s="267"/>
      <c r="BZ217" s="267"/>
      <c r="CA217" s="267"/>
      <c r="CB217" s="267"/>
      <c r="CC217" s="241"/>
      <c r="CD217" s="214"/>
      <c r="CE217" s="240"/>
      <c r="CF217" s="240"/>
      <c r="CG217" s="240"/>
      <c r="CH217" s="5"/>
      <c r="CI217" s="5">
        <f t="shared" si="62"/>
        <v>0</v>
      </c>
    </row>
    <row r="218" spans="1:87" hidden="1" x14ac:dyDescent="0.2">
      <c r="A218" s="22"/>
      <c r="B218" s="22"/>
      <c r="C218" s="93"/>
      <c r="D218" s="34"/>
      <c r="E218" s="22"/>
      <c r="F218" s="34"/>
      <c r="G218" s="48"/>
      <c r="H218" s="36"/>
      <c r="I218" s="27"/>
      <c r="J218" s="204"/>
      <c r="K218" s="204"/>
      <c r="L218" s="205"/>
      <c r="M218" s="205"/>
      <c r="N218" s="204"/>
      <c r="O218" s="214"/>
      <c r="P218" s="214"/>
      <c r="Q218" s="213"/>
      <c r="R218" s="214"/>
      <c r="S218" s="213"/>
      <c r="T218" s="214"/>
      <c r="U218" s="223"/>
      <c r="V218" s="223"/>
      <c r="W218" s="222"/>
      <c r="X218" s="223"/>
      <c r="Y218" s="222"/>
      <c r="Z218" s="223"/>
      <c r="AA218" s="232"/>
      <c r="AB218" s="232"/>
      <c r="AC218" s="231"/>
      <c r="AD218" s="232"/>
      <c r="AE218" s="231"/>
      <c r="AF218" s="232"/>
      <c r="AG218" s="250"/>
      <c r="AH218" s="250"/>
      <c r="AI218" s="249"/>
      <c r="AJ218" s="250"/>
      <c r="AK218" s="249"/>
      <c r="AL218" s="250"/>
      <c r="AM218" s="204"/>
      <c r="AN218" s="204"/>
      <c r="AO218" s="205"/>
      <c r="AP218" s="204"/>
      <c r="AQ218" s="205"/>
      <c r="AR218" s="204"/>
      <c r="AS218" s="259"/>
      <c r="AT218" s="259"/>
      <c r="AU218" s="258"/>
      <c r="AV218" s="259"/>
      <c r="AW218" s="258"/>
      <c r="AX218" s="259"/>
      <c r="AY218" s="268"/>
      <c r="AZ218" s="268"/>
      <c r="BA218" s="267"/>
      <c r="BB218" s="268"/>
      <c r="BC218" s="267"/>
      <c r="BD218" s="268"/>
      <c r="BE218" s="204"/>
      <c r="BF218" s="204"/>
      <c r="BG218" s="205"/>
      <c r="BH218" s="204"/>
      <c r="BI218" s="205"/>
      <c r="BJ218" s="204"/>
      <c r="BK218" s="241"/>
      <c r="BL218" s="241"/>
      <c r="BM218" s="240"/>
      <c r="BN218" s="241"/>
      <c r="BO218" s="240"/>
      <c r="BP218" s="241"/>
      <c r="BQ218" s="223"/>
      <c r="BR218" s="223"/>
      <c r="BS218" s="222"/>
      <c r="BT218" s="223"/>
      <c r="BU218" s="222"/>
      <c r="BV218" s="223"/>
      <c r="BW218" s="268"/>
      <c r="BX218" s="268"/>
      <c r="BY218" s="267"/>
      <c r="BZ218" s="268"/>
      <c r="CA218" s="267"/>
      <c r="CB218" s="268"/>
      <c r="CC218" s="241"/>
      <c r="CD218" s="214"/>
      <c r="CE218" s="240"/>
      <c r="CF218" s="240"/>
      <c r="CG218" s="241"/>
      <c r="CH218" s="5"/>
      <c r="CI218" s="5">
        <f t="shared" si="62"/>
        <v>0</v>
      </c>
    </row>
    <row r="219" spans="1:87" hidden="1" x14ac:dyDescent="0.2">
      <c r="A219" s="82"/>
      <c r="B219" s="82"/>
      <c r="C219" s="82"/>
      <c r="D219" s="83"/>
      <c r="E219" s="82"/>
      <c r="F219" s="83"/>
      <c r="G219" s="84"/>
      <c r="H219" s="122"/>
      <c r="I219" s="59"/>
      <c r="J219" s="206"/>
      <c r="K219" s="206"/>
      <c r="L219" s="206"/>
      <c r="M219" s="206"/>
      <c r="N219" s="206"/>
      <c r="O219" s="215"/>
      <c r="P219" s="215"/>
      <c r="Q219" s="215"/>
      <c r="R219" s="215"/>
      <c r="S219" s="215"/>
      <c r="T219" s="215"/>
      <c r="U219" s="224"/>
      <c r="V219" s="224"/>
      <c r="W219" s="224"/>
      <c r="X219" s="224"/>
      <c r="Y219" s="224"/>
      <c r="Z219" s="224"/>
      <c r="AA219" s="233"/>
      <c r="AB219" s="233"/>
      <c r="AC219" s="233"/>
      <c r="AD219" s="233"/>
      <c r="AE219" s="233"/>
      <c r="AF219" s="233"/>
      <c r="AG219" s="251"/>
      <c r="AH219" s="251"/>
      <c r="AI219" s="251"/>
      <c r="AJ219" s="251"/>
      <c r="AK219" s="251"/>
      <c r="AL219" s="251"/>
      <c r="AM219" s="206"/>
      <c r="AN219" s="206"/>
      <c r="AO219" s="206"/>
      <c r="AP219" s="206"/>
      <c r="AQ219" s="206"/>
      <c r="AR219" s="206"/>
      <c r="AS219" s="260"/>
      <c r="AT219" s="260"/>
      <c r="AU219" s="260"/>
      <c r="AV219" s="260"/>
      <c r="AW219" s="260"/>
      <c r="AX219" s="260"/>
      <c r="AY219" s="269"/>
      <c r="AZ219" s="269"/>
      <c r="BA219" s="269"/>
      <c r="BB219" s="269"/>
      <c r="BC219" s="269"/>
      <c r="BD219" s="269"/>
      <c r="BE219" s="206"/>
      <c r="BF219" s="206"/>
      <c r="BG219" s="206"/>
      <c r="BH219" s="206"/>
      <c r="BI219" s="206"/>
      <c r="BJ219" s="206"/>
      <c r="BK219" s="242"/>
      <c r="BL219" s="242"/>
      <c r="BM219" s="242"/>
      <c r="BN219" s="242"/>
      <c r="BO219" s="242"/>
      <c r="BP219" s="242"/>
      <c r="BQ219" s="224"/>
      <c r="BR219" s="224"/>
      <c r="BS219" s="224"/>
      <c r="BT219" s="224"/>
      <c r="BU219" s="224"/>
      <c r="BV219" s="224"/>
      <c r="BW219" s="269"/>
      <c r="BX219" s="269"/>
      <c r="BY219" s="269"/>
      <c r="BZ219" s="269"/>
      <c r="CA219" s="269"/>
      <c r="CB219" s="269"/>
      <c r="CC219" s="242"/>
      <c r="CD219" s="215"/>
      <c r="CE219" s="242"/>
      <c r="CF219" s="242"/>
      <c r="CG219" s="242"/>
      <c r="CH219" s="5"/>
      <c r="CI219" s="5">
        <f t="shared" si="62"/>
        <v>0</v>
      </c>
    </row>
    <row r="220" spans="1:87" hidden="1" x14ac:dyDescent="0.2">
      <c r="A220" s="11"/>
      <c r="B220" s="11"/>
      <c r="C220" s="11"/>
      <c r="D220" s="64"/>
      <c r="E220" s="11"/>
      <c r="F220" s="64"/>
      <c r="G220" s="70"/>
      <c r="H220" s="69"/>
      <c r="I220" s="66"/>
      <c r="J220" s="204"/>
      <c r="K220" s="204"/>
      <c r="L220" s="205"/>
      <c r="M220" s="205"/>
      <c r="N220" s="205"/>
      <c r="O220" s="214"/>
      <c r="P220" s="214"/>
      <c r="Q220" s="213"/>
      <c r="R220" s="213"/>
      <c r="S220" s="213"/>
      <c r="T220" s="213"/>
      <c r="U220" s="223"/>
      <c r="V220" s="222"/>
      <c r="W220" s="222"/>
      <c r="X220" s="222"/>
      <c r="Y220" s="222"/>
      <c r="Z220" s="222"/>
      <c r="AA220" s="232"/>
      <c r="AB220" s="231"/>
      <c r="AC220" s="231"/>
      <c r="AD220" s="231"/>
      <c r="AE220" s="231"/>
      <c r="AF220" s="231"/>
      <c r="AG220" s="250"/>
      <c r="AH220" s="249"/>
      <c r="AI220" s="249"/>
      <c r="AJ220" s="249"/>
      <c r="AK220" s="249"/>
      <c r="AL220" s="249"/>
      <c r="AM220" s="204"/>
      <c r="AN220" s="205"/>
      <c r="AO220" s="205"/>
      <c r="AP220" s="205"/>
      <c r="AQ220" s="205"/>
      <c r="AR220" s="205"/>
      <c r="AS220" s="259"/>
      <c r="AT220" s="258"/>
      <c r="AU220" s="258"/>
      <c r="AV220" s="258"/>
      <c r="AW220" s="258"/>
      <c r="AX220" s="258"/>
      <c r="AY220" s="268"/>
      <c r="AZ220" s="267"/>
      <c r="BA220" s="267"/>
      <c r="BB220" s="267"/>
      <c r="BC220" s="267"/>
      <c r="BD220" s="267"/>
      <c r="BE220" s="204"/>
      <c r="BF220" s="205"/>
      <c r="BG220" s="205"/>
      <c r="BH220" s="205"/>
      <c r="BI220" s="205"/>
      <c r="BJ220" s="205"/>
      <c r="BK220" s="241"/>
      <c r="BL220" s="240"/>
      <c r="BM220" s="240"/>
      <c r="BN220" s="240"/>
      <c r="BO220" s="240"/>
      <c r="BP220" s="240"/>
      <c r="BQ220" s="223"/>
      <c r="BR220" s="222"/>
      <c r="BS220" s="222"/>
      <c r="BT220" s="222"/>
      <c r="BU220" s="222"/>
      <c r="BV220" s="222"/>
      <c r="BW220" s="268"/>
      <c r="BX220" s="267"/>
      <c r="BY220" s="267"/>
      <c r="BZ220" s="267"/>
      <c r="CA220" s="267"/>
      <c r="CB220" s="267"/>
      <c r="CC220" s="241"/>
      <c r="CD220" s="214"/>
      <c r="CE220" s="240"/>
      <c r="CF220" s="240"/>
      <c r="CG220" s="240"/>
      <c r="CH220" s="5"/>
      <c r="CI220" s="5">
        <f t="shared" si="62"/>
        <v>0</v>
      </c>
    </row>
    <row r="221" spans="1:87" hidden="1" x14ac:dyDescent="0.2">
      <c r="A221" s="11"/>
      <c r="B221" s="11"/>
      <c r="C221" s="11"/>
      <c r="D221" s="64"/>
      <c r="E221" s="11"/>
      <c r="F221" s="64"/>
      <c r="G221" s="12"/>
      <c r="H221" s="65"/>
      <c r="I221" s="66"/>
      <c r="J221" s="204"/>
      <c r="K221" s="204"/>
      <c r="L221" s="205"/>
      <c r="M221" s="205"/>
      <c r="N221" s="205"/>
      <c r="O221" s="214"/>
      <c r="P221" s="214"/>
      <c r="Q221" s="213"/>
      <c r="R221" s="213"/>
      <c r="S221" s="213"/>
      <c r="T221" s="213"/>
      <c r="U221" s="223"/>
      <c r="V221" s="222"/>
      <c r="W221" s="222"/>
      <c r="X221" s="222"/>
      <c r="Y221" s="222"/>
      <c r="Z221" s="222"/>
      <c r="AA221" s="232"/>
      <c r="AB221" s="231"/>
      <c r="AC221" s="231"/>
      <c r="AD221" s="231"/>
      <c r="AE221" s="231"/>
      <c r="AF221" s="231"/>
      <c r="AG221" s="250"/>
      <c r="AH221" s="249"/>
      <c r="AI221" s="249"/>
      <c r="AJ221" s="249"/>
      <c r="AK221" s="249"/>
      <c r="AL221" s="249"/>
      <c r="AM221" s="204"/>
      <c r="AN221" s="205"/>
      <c r="AO221" s="205"/>
      <c r="AP221" s="205"/>
      <c r="AQ221" s="205"/>
      <c r="AR221" s="205"/>
      <c r="AS221" s="259"/>
      <c r="AT221" s="258"/>
      <c r="AU221" s="258"/>
      <c r="AV221" s="258"/>
      <c r="AW221" s="258"/>
      <c r="AX221" s="258"/>
      <c r="AY221" s="268"/>
      <c r="AZ221" s="267"/>
      <c r="BA221" s="267"/>
      <c r="BB221" s="267"/>
      <c r="BC221" s="267"/>
      <c r="BD221" s="267"/>
      <c r="BE221" s="204"/>
      <c r="BF221" s="205"/>
      <c r="BG221" s="205"/>
      <c r="BH221" s="205"/>
      <c r="BI221" s="205"/>
      <c r="BJ221" s="205"/>
      <c r="BK221" s="241"/>
      <c r="BL221" s="240"/>
      <c r="BM221" s="240"/>
      <c r="BN221" s="240"/>
      <c r="BO221" s="240"/>
      <c r="BP221" s="240"/>
      <c r="BQ221" s="223"/>
      <c r="BR221" s="222"/>
      <c r="BS221" s="222"/>
      <c r="BT221" s="222"/>
      <c r="BU221" s="222"/>
      <c r="BV221" s="222"/>
      <c r="BW221" s="268"/>
      <c r="BX221" s="267"/>
      <c r="BY221" s="267"/>
      <c r="BZ221" s="267"/>
      <c r="CA221" s="267"/>
      <c r="CB221" s="267"/>
      <c r="CC221" s="241"/>
      <c r="CD221" s="214"/>
      <c r="CE221" s="240"/>
      <c r="CF221" s="240"/>
      <c r="CG221" s="240"/>
      <c r="CH221" s="5"/>
      <c r="CI221" s="5">
        <f t="shared" si="62"/>
        <v>0</v>
      </c>
    </row>
    <row r="222" spans="1:87" hidden="1" x14ac:dyDescent="0.2">
      <c r="A222" s="11"/>
      <c r="B222" s="11"/>
      <c r="C222" s="11"/>
      <c r="D222" s="64"/>
      <c r="E222" s="11"/>
      <c r="F222" s="64"/>
      <c r="G222" s="12"/>
      <c r="H222" s="65"/>
      <c r="I222" s="66"/>
      <c r="J222" s="204"/>
      <c r="K222" s="204"/>
      <c r="L222" s="205"/>
      <c r="M222" s="205"/>
      <c r="N222" s="205"/>
      <c r="O222" s="214"/>
      <c r="P222" s="214"/>
      <c r="Q222" s="213"/>
      <c r="R222" s="213"/>
      <c r="S222" s="213"/>
      <c r="T222" s="213"/>
      <c r="U222" s="223"/>
      <c r="V222" s="222"/>
      <c r="W222" s="222"/>
      <c r="X222" s="222"/>
      <c r="Y222" s="222"/>
      <c r="Z222" s="222"/>
      <c r="AA222" s="232"/>
      <c r="AB222" s="231"/>
      <c r="AC222" s="231"/>
      <c r="AD222" s="231"/>
      <c r="AE222" s="231"/>
      <c r="AF222" s="231"/>
      <c r="AG222" s="250"/>
      <c r="AH222" s="249"/>
      <c r="AI222" s="249"/>
      <c r="AJ222" s="249"/>
      <c r="AK222" s="249"/>
      <c r="AL222" s="249"/>
      <c r="AM222" s="204"/>
      <c r="AN222" s="205"/>
      <c r="AO222" s="205"/>
      <c r="AP222" s="205"/>
      <c r="AQ222" s="205"/>
      <c r="AR222" s="205"/>
      <c r="AS222" s="259"/>
      <c r="AT222" s="258"/>
      <c r="AU222" s="258"/>
      <c r="AV222" s="258"/>
      <c r="AW222" s="258"/>
      <c r="AX222" s="258"/>
      <c r="AY222" s="268"/>
      <c r="AZ222" s="267"/>
      <c r="BA222" s="267"/>
      <c r="BB222" s="267"/>
      <c r="BC222" s="267"/>
      <c r="BD222" s="267"/>
      <c r="BE222" s="204"/>
      <c r="BF222" s="205"/>
      <c r="BG222" s="205"/>
      <c r="BH222" s="205"/>
      <c r="BI222" s="205"/>
      <c r="BJ222" s="205"/>
      <c r="BK222" s="241"/>
      <c r="BL222" s="240"/>
      <c r="BM222" s="240"/>
      <c r="BN222" s="240"/>
      <c r="BO222" s="240"/>
      <c r="BP222" s="240"/>
      <c r="BQ222" s="223"/>
      <c r="BR222" s="222"/>
      <c r="BS222" s="222"/>
      <c r="BT222" s="222"/>
      <c r="BU222" s="222"/>
      <c r="BV222" s="222"/>
      <c r="BW222" s="268"/>
      <c r="BX222" s="267"/>
      <c r="BY222" s="267"/>
      <c r="BZ222" s="267"/>
      <c r="CA222" s="267"/>
      <c r="CB222" s="267"/>
      <c r="CC222" s="241"/>
      <c r="CD222" s="214"/>
      <c r="CE222" s="240"/>
      <c r="CF222" s="240"/>
      <c r="CG222" s="240"/>
      <c r="CH222" s="5"/>
      <c r="CI222" s="5">
        <f t="shared" si="62"/>
        <v>0</v>
      </c>
    </row>
    <row r="223" spans="1:87" hidden="1" x14ac:dyDescent="0.2">
      <c r="A223" s="11"/>
      <c r="B223" s="11"/>
      <c r="C223" s="11"/>
      <c r="D223" s="64"/>
      <c r="E223" s="11"/>
      <c r="F223" s="64"/>
      <c r="G223" s="12"/>
      <c r="H223" s="69"/>
      <c r="I223" s="66"/>
      <c r="J223" s="204"/>
      <c r="K223" s="204"/>
      <c r="L223" s="205"/>
      <c r="M223" s="205"/>
      <c r="N223" s="205"/>
      <c r="O223" s="214"/>
      <c r="P223" s="214"/>
      <c r="Q223" s="213"/>
      <c r="R223" s="213"/>
      <c r="S223" s="213"/>
      <c r="T223" s="213"/>
      <c r="U223" s="223"/>
      <c r="V223" s="222"/>
      <c r="W223" s="222"/>
      <c r="X223" s="222"/>
      <c r="Y223" s="222"/>
      <c r="Z223" s="222"/>
      <c r="AA223" s="232"/>
      <c r="AB223" s="231"/>
      <c r="AC223" s="231"/>
      <c r="AD223" s="231"/>
      <c r="AE223" s="231"/>
      <c r="AF223" s="231"/>
      <c r="AG223" s="250"/>
      <c r="AH223" s="249"/>
      <c r="AI223" s="249"/>
      <c r="AJ223" s="249"/>
      <c r="AK223" s="249"/>
      <c r="AL223" s="249"/>
      <c r="AM223" s="204"/>
      <c r="AN223" s="205"/>
      <c r="AO223" s="205"/>
      <c r="AP223" s="205"/>
      <c r="AQ223" s="205"/>
      <c r="AR223" s="205"/>
      <c r="AS223" s="259"/>
      <c r="AT223" s="258"/>
      <c r="AU223" s="258"/>
      <c r="AV223" s="258"/>
      <c r="AW223" s="258"/>
      <c r="AX223" s="258"/>
      <c r="AY223" s="268"/>
      <c r="AZ223" s="267"/>
      <c r="BA223" s="267"/>
      <c r="BB223" s="267"/>
      <c r="BC223" s="267"/>
      <c r="BD223" s="267"/>
      <c r="BE223" s="204"/>
      <c r="BF223" s="205"/>
      <c r="BG223" s="205"/>
      <c r="BH223" s="205"/>
      <c r="BI223" s="205"/>
      <c r="BJ223" s="205"/>
      <c r="BK223" s="241"/>
      <c r="BL223" s="240"/>
      <c r="BM223" s="240"/>
      <c r="BN223" s="240"/>
      <c r="BO223" s="240"/>
      <c r="BP223" s="240"/>
      <c r="BQ223" s="223"/>
      <c r="BR223" s="222"/>
      <c r="BS223" s="222"/>
      <c r="BT223" s="222"/>
      <c r="BU223" s="222"/>
      <c r="BV223" s="222"/>
      <c r="BW223" s="268"/>
      <c r="BX223" s="267"/>
      <c r="BY223" s="267"/>
      <c r="BZ223" s="267"/>
      <c r="CA223" s="267"/>
      <c r="CB223" s="267"/>
      <c r="CC223" s="241"/>
      <c r="CD223" s="214"/>
      <c r="CE223" s="240"/>
      <c r="CF223" s="240"/>
      <c r="CG223" s="240"/>
      <c r="CH223" s="5"/>
      <c r="CI223" s="5">
        <f t="shared" si="62"/>
        <v>0</v>
      </c>
    </row>
    <row r="224" spans="1:87" hidden="1" x14ac:dyDescent="0.2">
      <c r="A224" s="11"/>
      <c r="B224" s="11"/>
      <c r="C224" s="11"/>
      <c r="D224" s="64"/>
      <c r="E224" s="11"/>
      <c r="F224" s="64"/>
      <c r="G224" s="115"/>
      <c r="H224" s="69"/>
      <c r="I224" s="116"/>
      <c r="J224" s="204"/>
      <c r="K224" s="204"/>
      <c r="L224" s="205"/>
      <c r="M224" s="205"/>
      <c r="N224" s="205"/>
      <c r="O224" s="214"/>
      <c r="P224" s="214"/>
      <c r="Q224" s="213"/>
      <c r="R224" s="213"/>
      <c r="S224" s="213"/>
      <c r="T224" s="213"/>
      <c r="U224" s="223"/>
      <c r="V224" s="222"/>
      <c r="W224" s="222"/>
      <c r="X224" s="222"/>
      <c r="Y224" s="222"/>
      <c r="Z224" s="222"/>
      <c r="AA224" s="232"/>
      <c r="AB224" s="231"/>
      <c r="AC224" s="231"/>
      <c r="AD224" s="231"/>
      <c r="AE224" s="231"/>
      <c r="AF224" s="231"/>
      <c r="AG224" s="250"/>
      <c r="AH224" s="249"/>
      <c r="AI224" s="249"/>
      <c r="AJ224" s="249"/>
      <c r="AK224" s="249"/>
      <c r="AL224" s="249"/>
      <c r="AM224" s="204"/>
      <c r="AN224" s="205"/>
      <c r="AO224" s="205"/>
      <c r="AP224" s="205"/>
      <c r="AQ224" s="205"/>
      <c r="AR224" s="205"/>
      <c r="AS224" s="259"/>
      <c r="AT224" s="258"/>
      <c r="AU224" s="258"/>
      <c r="AV224" s="258"/>
      <c r="AW224" s="258"/>
      <c r="AX224" s="258"/>
      <c r="AY224" s="268"/>
      <c r="AZ224" s="267"/>
      <c r="BA224" s="267"/>
      <c r="BB224" s="267"/>
      <c r="BC224" s="267"/>
      <c r="BD224" s="267"/>
      <c r="BE224" s="204"/>
      <c r="BF224" s="205"/>
      <c r="BG224" s="205"/>
      <c r="BH224" s="205"/>
      <c r="BI224" s="205"/>
      <c r="BJ224" s="205"/>
      <c r="BK224" s="241"/>
      <c r="BL224" s="240"/>
      <c r="BM224" s="240"/>
      <c r="BN224" s="240"/>
      <c r="BO224" s="240"/>
      <c r="BP224" s="240"/>
      <c r="BQ224" s="223"/>
      <c r="BR224" s="222"/>
      <c r="BS224" s="222"/>
      <c r="BT224" s="222"/>
      <c r="BU224" s="222"/>
      <c r="BV224" s="222"/>
      <c r="BW224" s="268"/>
      <c r="BX224" s="267"/>
      <c r="BY224" s="267"/>
      <c r="BZ224" s="267"/>
      <c r="CA224" s="267"/>
      <c r="CB224" s="267"/>
      <c r="CC224" s="241"/>
      <c r="CD224" s="214"/>
      <c r="CE224" s="240"/>
      <c r="CF224" s="240"/>
      <c r="CG224" s="240"/>
      <c r="CH224" s="5"/>
      <c r="CI224" s="5">
        <f t="shared" si="62"/>
        <v>0</v>
      </c>
    </row>
    <row r="225" spans="1:87" hidden="1" x14ac:dyDescent="0.2">
      <c r="A225" s="11"/>
      <c r="B225" s="11"/>
      <c r="C225" s="11"/>
      <c r="D225" s="64"/>
      <c r="E225" s="11"/>
      <c r="F225" s="64"/>
      <c r="G225" s="117"/>
      <c r="H225" s="65"/>
      <c r="I225" s="116"/>
      <c r="J225" s="204"/>
      <c r="K225" s="204"/>
      <c r="L225" s="205"/>
      <c r="M225" s="205"/>
      <c r="N225" s="205"/>
      <c r="O225" s="214"/>
      <c r="P225" s="214"/>
      <c r="Q225" s="213"/>
      <c r="R225" s="213"/>
      <c r="S225" s="213"/>
      <c r="T225" s="213"/>
      <c r="U225" s="223"/>
      <c r="V225" s="222"/>
      <c r="W225" s="222"/>
      <c r="X225" s="222"/>
      <c r="Y225" s="222"/>
      <c r="Z225" s="222"/>
      <c r="AA225" s="232"/>
      <c r="AB225" s="231"/>
      <c r="AC225" s="231"/>
      <c r="AD225" s="231"/>
      <c r="AE225" s="231"/>
      <c r="AF225" s="231"/>
      <c r="AG225" s="250"/>
      <c r="AH225" s="249"/>
      <c r="AI225" s="249"/>
      <c r="AJ225" s="249"/>
      <c r="AK225" s="249"/>
      <c r="AL225" s="249"/>
      <c r="AM225" s="204"/>
      <c r="AN225" s="205"/>
      <c r="AO225" s="205"/>
      <c r="AP225" s="205"/>
      <c r="AQ225" s="205"/>
      <c r="AR225" s="205"/>
      <c r="AS225" s="259"/>
      <c r="AT225" s="258"/>
      <c r="AU225" s="258"/>
      <c r="AV225" s="258"/>
      <c r="AW225" s="258"/>
      <c r="AX225" s="258"/>
      <c r="AY225" s="268"/>
      <c r="AZ225" s="267"/>
      <c r="BA225" s="267"/>
      <c r="BB225" s="267"/>
      <c r="BC225" s="267"/>
      <c r="BD225" s="267"/>
      <c r="BE225" s="204"/>
      <c r="BF225" s="205"/>
      <c r="BG225" s="205"/>
      <c r="BH225" s="205"/>
      <c r="BI225" s="205"/>
      <c r="BJ225" s="205"/>
      <c r="BK225" s="241"/>
      <c r="BL225" s="240"/>
      <c r="BM225" s="240"/>
      <c r="BN225" s="240"/>
      <c r="BO225" s="240"/>
      <c r="BP225" s="240"/>
      <c r="BQ225" s="223"/>
      <c r="BR225" s="222"/>
      <c r="BS225" s="222"/>
      <c r="BT225" s="222"/>
      <c r="BU225" s="222"/>
      <c r="BV225" s="222"/>
      <c r="BW225" s="268"/>
      <c r="BX225" s="267"/>
      <c r="BY225" s="267"/>
      <c r="BZ225" s="267"/>
      <c r="CA225" s="267"/>
      <c r="CB225" s="267"/>
      <c r="CC225" s="241"/>
      <c r="CD225" s="214"/>
      <c r="CE225" s="240"/>
      <c r="CF225" s="240"/>
      <c r="CG225" s="240"/>
      <c r="CH225" s="5"/>
      <c r="CI225" s="5">
        <f t="shared" si="62"/>
        <v>0</v>
      </c>
    </row>
    <row r="226" spans="1:87" hidden="1" x14ac:dyDescent="0.2">
      <c r="A226" s="11"/>
      <c r="B226" s="11"/>
      <c r="C226" s="11"/>
      <c r="D226" s="64"/>
      <c r="E226" s="11"/>
      <c r="F226" s="64"/>
      <c r="G226" s="117"/>
      <c r="H226" s="65"/>
      <c r="I226" s="116"/>
      <c r="J226" s="204"/>
      <c r="K226" s="204"/>
      <c r="L226" s="205"/>
      <c r="M226" s="205"/>
      <c r="N226" s="205"/>
      <c r="O226" s="214"/>
      <c r="P226" s="214"/>
      <c r="Q226" s="213"/>
      <c r="R226" s="213"/>
      <c r="S226" s="213"/>
      <c r="T226" s="213"/>
      <c r="U226" s="223"/>
      <c r="V226" s="222"/>
      <c r="W226" s="222"/>
      <c r="X226" s="222"/>
      <c r="Y226" s="222"/>
      <c r="Z226" s="222"/>
      <c r="AA226" s="232"/>
      <c r="AB226" s="231"/>
      <c r="AC226" s="231"/>
      <c r="AD226" s="231"/>
      <c r="AE226" s="231"/>
      <c r="AF226" s="231"/>
      <c r="AG226" s="250"/>
      <c r="AH226" s="249"/>
      <c r="AI226" s="249"/>
      <c r="AJ226" s="249"/>
      <c r="AK226" s="249"/>
      <c r="AL226" s="249"/>
      <c r="AM226" s="204"/>
      <c r="AN226" s="205"/>
      <c r="AO226" s="205"/>
      <c r="AP226" s="205"/>
      <c r="AQ226" s="205"/>
      <c r="AR226" s="205"/>
      <c r="AS226" s="259"/>
      <c r="AT226" s="258"/>
      <c r="AU226" s="258"/>
      <c r="AV226" s="258"/>
      <c r="AW226" s="258"/>
      <c r="AX226" s="258"/>
      <c r="AY226" s="268"/>
      <c r="AZ226" s="267"/>
      <c r="BA226" s="267"/>
      <c r="BB226" s="267"/>
      <c r="BC226" s="267"/>
      <c r="BD226" s="267"/>
      <c r="BE226" s="204"/>
      <c r="BF226" s="205"/>
      <c r="BG226" s="205"/>
      <c r="BH226" s="205"/>
      <c r="BI226" s="205"/>
      <c r="BJ226" s="205"/>
      <c r="BK226" s="241"/>
      <c r="BL226" s="240"/>
      <c r="BM226" s="240"/>
      <c r="BN226" s="240"/>
      <c r="BO226" s="240"/>
      <c r="BP226" s="240"/>
      <c r="BQ226" s="223"/>
      <c r="BR226" s="222"/>
      <c r="BS226" s="222"/>
      <c r="BT226" s="222"/>
      <c r="BU226" s="222"/>
      <c r="BV226" s="222"/>
      <c r="BW226" s="268"/>
      <c r="BX226" s="267"/>
      <c r="BY226" s="267"/>
      <c r="BZ226" s="267"/>
      <c r="CA226" s="267"/>
      <c r="CB226" s="267"/>
      <c r="CC226" s="241"/>
      <c r="CD226" s="214"/>
      <c r="CE226" s="240"/>
      <c r="CF226" s="240"/>
      <c r="CG226" s="240"/>
      <c r="CH226" s="5"/>
      <c r="CI226" s="5">
        <f t="shared" si="62"/>
        <v>0</v>
      </c>
    </row>
    <row r="227" spans="1:87" hidden="1" x14ac:dyDescent="0.2">
      <c r="A227" s="11"/>
      <c r="B227" s="11"/>
      <c r="C227" s="11"/>
      <c r="D227" s="64"/>
      <c r="E227" s="11"/>
      <c r="F227" s="64"/>
      <c r="G227" s="118"/>
      <c r="H227" s="72"/>
      <c r="I227" s="123"/>
      <c r="J227" s="204"/>
      <c r="K227" s="204"/>
      <c r="L227" s="205"/>
      <c r="M227" s="205"/>
      <c r="N227" s="205"/>
      <c r="O227" s="214"/>
      <c r="P227" s="214"/>
      <c r="Q227" s="213"/>
      <c r="R227" s="213"/>
      <c r="S227" s="213"/>
      <c r="T227" s="213"/>
      <c r="U227" s="223"/>
      <c r="V227" s="222"/>
      <c r="W227" s="222"/>
      <c r="X227" s="222"/>
      <c r="Y227" s="222"/>
      <c r="Z227" s="222"/>
      <c r="AA227" s="232"/>
      <c r="AB227" s="231"/>
      <c r="AC227" s="231"/>
      <c r="AD227" s="231"/>
      <c r="AE227" s="231"/>
      <c r="AF227" s="231"/>
      <c r="AG227" s="250"/>
      <c r="AH227" s="249"/>
      <c r="AI227" s="249"/>
      <c r="AJ227" s="249"/>
      <c r="AK227" s="249"/>
      <c r="AL227" s="249"/>
      <c r="AM227" s="204"/>
      <c r="AN227" s="205"/>
      <c r="AO227" s="205"/>
      <c r="AP227" s="205"/>
      <c r="AQ227" s="205"/>
      <c r="AR227" s="205"/>
      <c r="AS227" s="259"/>
      <c r="AT227" s="258"/>
      <c r="AU227" s="258"/>
      <c r="AV227" s="258"/>
      <c r="AW227" s="258"/>
      <c r="AX227" s="258"/>
      <c r="AY227" s="268"/>
      <c r="AZ227" s="267"/>
      <c r="BA227" s="267"/>
      <c r="BB227" s="267"/>
      <c r="BC227" s="267"/>
      <c r="BD227" s="267"/>
      <c r="BE227" s="204"/>
      <c r="BF227" s="205"/>
      <c r="BG227" s="205"/>
      <c r="BH227" s="205"/>
      <c r="BI227" s="205"/>
      <c r="BJ227" s="205"/>
      <c r="BK227" s="241"/>
      <c r="BL227" s="240"/>
      <c r="BM227" s="240"/>
      <c r="BN227" s="240"/>
      <c r="BO227" s="240"/>
      <c r="BP227" s="240"/>
      <c r="BQ227" s="223"/>
      <c r="BR227" s="222"/>
      <c r="BS227" s="222"/>
      <c r="BT227" s="222"/>
      <c r="BU227" s="222"/>
      <c r="BV227" s="222"/>
      <c r="BW227" s="268"/>
      <c r="BX227" s="267"/>
      <c r="BY227" s="267"/>
      <c r="BZ227" s="267"/>
      <c r="CA227" s="267"/>
      <c r="CB227" s="267"/>
      <c r="CC227" s="241"/>
      <c r="CD227" s="214"/>
      <c r="CE227" s="240"/>
      <c r="CF227" s="240"/>
      <c r="CG227" s="240"/>
      <c r="CH227" s="5"/>
      <c r="CI227" s="5">
        <f t="shared" si="62"/>
        <v>0</v>
      </c>
    </row>
    <row r="228" spans="1:87" hidden="1" x14ac:dyDescent="0.2">
      <c r="A228" s="22"/>
      <c r="B228" s="22"/>
      <c r="C228" s="93"/>
      <c r="D228" s="112"/>
      <c r="E228" s="22"/>
      <c r="F228" s="112"/>
      <c r="G228" s="124"/>
      <c r="H228" s="26"/>
      <c r="I228" s="27"/>
      <c r="J228" s="204"/>
      <c r="K228" s="204"/>
      <c r="L228" s="205"/>
      <c r="M228" s="205"/>
      <c r="N228" s="205"/>
      <c r="O228" s="214"/>
      <c r="P228" s="214"/>
      <c r="Q228" s="213"/>
      <c r="R228" s="213"/>
      <c r="S228" s="213"/>
      <c r="T228" s="213"/>
      <c r="U228" s="223"/>
      <c r="V228" s="222"/>
      <c r="W228" s="222"/>
      <c r="X228" s="222"/>
      <c r="Y228" s="222"/>
      <c r="Z228" s="222"/>
      <c r="AA228" s="232"/>
      <c r="AB228" s="231"/>
      <c r="AC228" s="231"/>
      <c r="AD228" s="231"/>
      <c r="AE228" s="231"/>
      <c r="AF228" s="231"/>
      <c r="AG228" s="250"/>
      <c r="AH228" s="249"/>
      <c r="AI228" s="249"/>
      <c r="AJ228" s="249"/>
      <c r="AK228" s="249"/>
      <c r="AL228" s="249"/>
      <c r="AM228" s="204"/>
      <c r="AN228" s="205"/>
      <c r="AO228" s="205"/>
      <c r="AP228" s="205"/>
      <c r="AQ228" s="205"/>
      <c r="AR228" s="205"/>
      <c r="AS228" s="259"/>
      <c r="AT228" s="258"/>
      <c r="AU228" s="258"/>
      <c r="AV228" s="258"/>
      <c r="AW228" s="258"/>
      <c r="AX228" s="258"/>
      <c r="AY228" s="268"/>
      <c r="AZ228" s="267"/>
      <c r="BA228" s="267"/>
      <c r="BB228" s="267"/>
      <c r="BC228" s="267"/>
      <c r="BD228" s="267"/>
      <c r="BE228" s="204"/>
      <c r="BF228" s="205"/>
      <c r="BG228" s="205"/>
      <c r="BH228" s="205"/>
      <c r="BI228" s="205"/>
      <c r="BJ228" s="205"/>
      <c r="BK228" s="241"/>
      <c r="BL228" s="240"/>
      <c r="BM228" s="240"/>
      <c r="BN228" s="240"/>
      <c r="BO228" s="240"/>
      <c r="BP228" s="240"/>
      <c r="BQ228" s="223"/>
      <c r="BR228" s="222"/>
      <c r="BS228" s="222"/>
      <c r="BT228" s="222"/>
      <c r="BU228" s="222"/>
      <c r="BV228" s="222"/>
      <c r="BW228" s="268"/>
      <c r="BX228" s="267"/>
      <c r="BY228" s="267"/>
      <c r="BZ228" s="267"/>
      <c r="CA228" s="267"/>
      <c r="CB228" s="267"/>
      <c r="CC228" s="241"/>
      <c r="CD228" s="214"/>
      <c r="CE228" s="240"/>
      <c r="CF228" s="240"/>
      <c r="CG228" s="240"/>
      <c r="CH228" s="5"/>
      <c r="CI228" s="5">
        <f t="shared" si="62"/>
        <v>0</v>
      </c>
    </row>
    <row r="229" spans="1:87" hidden="1" x14ac:dyDescent="0.2">
      <c r="A229" s="22"/>
      <c r="B229" s="22"/>
      <c r="C229" s="120"/>
      <c r="D229" s="112"/>
      <c r="E229" s="22"/>
      <c r="F229" s="112"/>
      <c r="G229" s="124"/>
      <c r="H229" s="26"/>
      <c r="I229" s="27"/>
      <c r="J229" s="204"/>
      <c r="K229" s="204"/>
      <c r="L229" s="205"/>
      <c r="M229" s="205"/>
      <c r="N229" s="205"/>
      <c r="O229" s="214"/>
      <c r="P229" s="214"/>
      <c r="Q229" s="213"/>
      <c r="R229" s="213"/>
      <c r="S229" s="213"/>
      <c r="T229" s="213"/>
      <c r="U229" s="223"/>
      <c r="V229" s="222"/>
      <c r="W229" s="222"/>
      <c r="X229" s="222"/>
      <c r="Y229" s="222"/>
      <c r="Z229" s="222"/>
      <c r="AA229" s="232"/>
      <c r="AB229" s="231"/>
      <c r="AC229" s="231"/>
      <c r="AD229" s="231"/>
      <c r="AE229" s="231"/>
      <c r="AF229" s="231"/>
      <c r="AG229" s="250"/>
      <c r="AH229" s="249"/>
      <c r="AI229" s="249"/>
      <c r="AJ229" s="249"/>
      <c r="AK229" s="249"/>
      <c r="AL229" s="249"/>
      <c r="AM229" s="204"/>
      <c r="AN229" s="205"/>
      <c r="AO229" s="205"/>
      <c r="AP229" s="205"/>
      <c r="AQ229" s="205"/>
      <c r="AR229" s="205"/>
      <c r="AS229" s="259"/>
      <c r="AT229" s="258"/>
      <c r="AU229" s="258"/>
      <c r="AV229" s="258"/>
      <c r="AW229" s="258"/>
      <c r="AX229" s="258"/>
      <c r="AY229" s="268"/>
      <c r="AZ229" s="267"/>
      <c r="BA229" s="267"/>
      <c r="BB229" s="267"/>
      <c r="BC229" s="267"/>
      <c r="BD229" s="267"/>
      <c r="BE229" s="204"/>
      <c r="BF229" s="205"/>
      <c r="BG229" s="205"/>
      <c r="BH229" s="205"/>
      <c r="BI229" s="205"/>
      <c r="BJ229" s="205"/>
      <c r="BK229" s="241"/>
      <c r="BL229" s="240"/>
      <c r="BM229" s="240"/>
      <c r="BN229" s="240"/>
      <c r="BO229" s="240"/>
      <c r="BP229" s="240"/>
      <c r="BQ229" s="223"/>
      <c r="BR229" s="222"/>
      <c r="BS229" s="222"/>
      <c r="BT229" s="222"/>
      <c r="BU229" s="222"/>
      <c r="BV229" s="222"/>
      <c r="BW229" s="268"/>
      <c r="BX229" s="267"/>
      <c r="BY229" s="267"/>
      <c r="BZ229" s="267"/>
      <c r="CA229" s="267"/>
      <c r="CB229" s="267"/>
      <c r="CC229" s="241"/>
      <c r="CD229" s="214"/>
      <c r="CE229" s="240"/>
      <c r="CF229" s="240"/>
      <c r="CG229" s="240"/>
      <c r="CH229" s="5"/>
      <c r="CI229" s="5">
        <f t="shared" si="62"/>
        <v>0</v>
      </c>
    </row>
    <row r="230" spans="1:87" hidden="1" x14ac:dyDescent="0.2">
      <c r="A230" s="22"/>
      <c r="B230" s="22"/>
      <c r="C230" s="51"/>
      <c r="D230" s="121"/>
      <c r="E230" s="22"/>
      <c r="F230" s="112"/>
      <c r="G230" s="124"/>
      <c r="H230" s="26"/>
      <c r="I230" s="27"/>
      <c r="J230" s="204"/>
      <c r="K230" s="204"/>
      <c r="L230" s="205"/>
      <c r="M230" s="205"/>
      <c r="N230" s="205"/>
      <c r="O230" s="214"/>
      <c r="P230" s="214"/>
      <c r="Q230" s="213"/>
      <c r="R230" s="213"/>
      <c r="S230" s="213"/>
      <c r="T230" s="213"/>
      <c r="U230" s="223"/>
      <c r="V230" s="222"/>
      <c r="W230" s="222"/>
      <c r="X230" s="222"/>
      <c r="Y230" s="222"/>
      <c r="Z230" s="222"/>
      <c r="AA230" s="232"/>
      <c r="AB230" s="231"/>
      <c r="AC230" s="231"/>
      <c r="AD230" s="231"/>
      <c r="AE230" s="231"/>
      <c r="AF230" s="231"/>
      <c r="AG230" s="250"/>
      <c r="AH230" s="249"/>
      <c r="AI230" s="249"/>
      <c r="AJ230" s="249"/>
      <c r="AK230" s="249"/>
      <c r="AL230" s="249"/>
      <c r="AM230" s="204"/>
      <c r="AN230" s="205"/>
      <c r="AO230" s="205"/>
      <c r="AP230" s="205"/>
      <c r="AQ230" s="205"/>
      <c r="AR230" s="205"/>
      <c r="AS230" s="259"/>
      <c r="AT230" s="258"/>
      <c r="AU230" s="258"/>
      <c r="AV230" s="258"/>
      <c r="AW230" s="258"/>
      <c r="AX230" s="258"/>
      <c r="AY230" s="268"/>
      <c r="AZ230" s="267"/>
      <c r="BA230" s="267"/>
      <c r="BB230" s="267"/>
      <c r="BC230" s="267"/>
      <c r="BD230" s="267"/>
      <c r="BE230" s="204"/>
      <c r="BF230" s="205"/>
      <c r="BG230" s="205"/>
      <c r="BH230" s="205"/>
      <c r="BI230" s="205"/>
      <c r="BJ230" s="205"/>
      <c r="BK230" s="241"/>
      <c r="BL230" s="240"/>
      <c r="BM230" s="240"/>
      <c r="BN230" s="240"/>
      <c r="BO230" s="240"/>
      <c r="BP230" s="240"/>
      <c r="BQ230" s="223"/>
      <c r="BR230" s="222"/>
      <c r="BS230" s="222"/>
      <c r="BT230" s="222"/>
      <c r="BU230" s="222"/>
      <c r="BV230" s="222"/>
      <c r="BW230" s="268"/>
      <c r="BX230" s="267"/>
      <c r="BY230" s="267"/>
      <c r="BZ230" s="267"/>
      <c r="CA230" s="267"/>
      <c r="CB230" s="267"/>
      <c r="CC230" s="241"/>
      <c r="CD230" s="214"/>
      <c r="CE230" s="240"/>
      <c r="CF230" s="240"/>
      <c r="CG230" s="240"/>
      <c r="CH230" s="5"/>
      <c r="CI230" s="5">
        <f t="shared" si="62"/>
        <v>0</v>
      </c>
    </row>
    <row r="231" spans="1:87" hidden="1" x14ac:dyDescent="0.2">
      <c r="A231" s="22"/>
      <c r="B231" s="22"/>
      <c r="C231" s="51"/>
      <c r="D231" s="33"/>
      <c r="E231" s="22"/>
      <c r="F231" s="112"/>
      <c r="G231" s="124"/>
      <c r="H231" s="75"/>
      <c r="I231" s="27"/>
      <c r="J231" s="204"/>
      <c r="K231" s="204"/>
      <c r="L231" s="205"/>
      <c r="M231" s="205"/>
      <c r="N231" s="205"/>
      <c r="O231" s="214"/>
      <c r="P231" s="214"/>
      <c r="Q231" s="213"/>
      <c r="R231" s="213"/>
      <c r="S231" s="213"/>
      <c r="T231" s="213"/>
      <c r="U231" s="223"/>
      <c r="V231" s="222"/>
      <c r="W231" s="222"/>
      <c r="X231" s="222"/>
      <c r="Y231" s="222"/>
      <c r="Z231" s="222"/>
      <c r="AA231" s="232"/>
      <c r="AB231" s="231"/>
      <c r="AC231" s="231"/>
      <c r="AD231" s="231"/>
      <c r="AE231" s="231"/>
      <c r="AF231" s="231"/>
      <c r="AG231" s="250"/>
      <c r="AH231" s="249"/>
      <c r="AI231" s="249"/>
      <c r="AJ231" s="249"/>
      <c r="AK231" s="249"/>
      <c r="AL231" s="249"/>
      <c r="AM231" s="204"/>
      <c r="AN231" s="205"/>
      <c r="AO231" s="205"/>
      <c r="AP231" s="205"/>
      <c r="AQ231" s="205"/>
      <c r="AR231" s="205"/>
      <c r="AS231" s="259"/>
      <c r="AT231" s="258"/>
      <c r="AU231" s="258"/>
      <c r="AV231" s="258"/>
      <c r="AW231" s="258"/>
      <c r="AX231" s="258"/>
      <c r="AY231" s="268"/>
      <c r="AZ231" s="267"/>
      <c r="BA231" s="267"/>
      <c r="BB231" s="267"/>
      <c r="BC231" s="267"/>
      <c r="BD231" s="267"/>
      <c r="BE231" s="204"/>
      <c r="BF231" s="205"/>
      <c r="BG231" s="205"/>
      <c r="BH231" s="205"/>
      <c r="BI231" s="205"/>
      <c r="BJ231" s="205"/>
      <c r="BK231" s="241"/>
      <c r="BL231" s="240"/>
      <c r="BM231" s="240"/>
      <c r="BN231" s="240"/>
      <c r="BO231" s="240"/>
      <c r="BP231" s="240"/>
      <c r="BQ231" s="223"/>
      <c r="BR231" s="222"/>
      <c r="BS231" s="222"/>
      <c r="BT231" s="222"/>
      <c r="BU231" s="222"/>
      <c r="BV231" s="222"/>
      <c r="BW231" s="268"/>
      <c r="BX231" s="267"/>
      <c r="BY231" s="267"/>
      <c r="BZ231" s="267"/>
      <c r="CA231" s="267"/>
      <c r="CB231" s="267"/>
      <c r="CC231" s="241"/>
      <c r="CD231" s="214"/>
      <c r="CE231" s="240"/>
      <c r="CF231" s="240"/>
      <c r="CG231" s="240"/>
      <c r="CH231" s="5"/>
      <c r="CI231" s="5">
        <f t="shared" si="62"/>
        <v>0</v>
      </c>
    </row>
    <row r="232" spans="1:87" hidden="1" x14ac:dyDescent="0.2">
      <c r="A232" s="22"/>
      <c r="B232" s="22"/>
      <c r="C232" s="22"/>
      <c r="D232" s="34"/>
      <c r="E232" s="22"/>
      <c r="F232" s="34"/>
      <c r="G232" s="48"/>
      <c r="H232" s="125"/>
      <c r="I232" s="27"/>
      <c r="J232" s="204"/>
      <c r="K232" s="204"/>
      <c r="L232" s="205"/>
      <c r="M232" s="205"/>
      <c r="N232" s="204"/>
      <c r="O232" s="214"/>
      <c r="P232" s="214"/>
      <c r="Q232" s="213"/>
      <c r="R232" s="214"/>
      <c r="S232" s="213"/>
      <c r="T232" s="214"/>
      <c r="U232" s="223"/>
      <c r="V232" s="223"/>
      <c r="W232" s="222"/>
      <c r="X232" s="223"/>
      <c r="Y232" s="222"/>
      <c r="Z232" s="223"/>
      <c r="AA232" s="232"/>
      <c r="AB232" s="232"/>
      <c r="AC232" s="231"/>
      <c r="AD232" s="232"/>
      <c r="AE232" s="231"/>
      <c r="AF232" s="232"/>
      <c r="AG232" s="250"/>
      <c r="AH232" s="250"/>
      <c r="AI232" s="249"/>
      <c r="AJ232" s="250"/>
      <c r="AK232" s="249"/>
      <c r="AL232" s="250"/>
      <c r="AM232" s="204"/>
      <c r="AN232" s="204"/>
      <c r="AO232" s="205"/>
      <c r="AP232" s="204"/>
      <c r="AQ232" s="205"/>
      <c r="AR232" s="204"/>
      <c r="AS232" s="259"/>
      <c r="AT232" s="259"/>
      <c r="AU232" s="258"/>
      <c r="AV232" s="259"/>
      <c r="AW232" s="258"/>
      <c r="AX232" s="259"/>
      <c r="AY232" s="268"/>
      <c r="AZ232" s="268"/>
      <c r="BA232" s="267"/>
      <c r="BB232" s="268"/>
      <c r="BC232" s="267"/>
      <c r="BD232" s="268"/>
      <c r="BE232" s="204"/>
      <c r="BF232" s="204"/>
      <c r="BG232" s="205"/>
      <c r="BH232" s="204"/>
      <c r="BI232" s="205"/>
      <c r="BJ232" s="204"/>
      <c r="BK232" s="241"/>
      <c r="BL232" s="241"/>
      <c r="BM232" s="240"/>
      <c r="BN232" s="241"/>
      <c r="BO232" s="240"/>
      <c r="BP232" s="241"/>
      <c r="BQ232" s="223"/>
      <c r="BR232" s="223"/>
      <c r="BS232" s="222"/>
      <c r="BT232" s="223"/>
      <c r="BU232" s="222"/>
      <c r="BV232" s="223"/>
      <c r="BW232" s="268"/>
      <c r="BX232" s="268"/>
      <c r="BY232" s="267"/>
      <c r="BZ232" s="268"/>
      <c r="CA232" s="267"/>
      <c r="CB232" s="268"/>
      <c r="CC232" s="241"/>
      <c r="CD232" s="214"/>
      <c r="CE232" s="240"/>
      <c r="CF232" s="240"/>
      <c r="CG232" s="241"/>
      <c r="CH232" s="5"/>
      <c r="CI232" s="5">
        <f t="shared" si="62"/>
        <v>0</v>
      </c>
    </row>
    <row r="233" spans="1:87" hidden="1" x14ac:dyDescent="0.2">
      <c r="A233" s="22"/>
      <c r="B233" s="22"/>
      <c r="C233" s="22"/>
      <c r="D233" s="34"/>
      <c r="E233" s="22"/>
      <c r="F233" s="34"/>
      <c r="G233" s="48"/>
      <c r="H233" s="126"/>
      <c r="I233" s="27"/>
      <c r="J233" s="204"/>
      <c r="K233" s="204"/>
      <c r="L233" s="205"/>
      <c r="M233" s="205"/>
      <c r="N233" s="204"/>
      <c r="O233" s="214"/>
      <c r="P233" s="214"/>
      <c r="Q233" s="213"/>
      <c r="R233" s="214"/>
      <c r="S233" s="213"/>
      <c r="T233" s="214"/>
      <c r="U233" s="223"/>
      <c r="V233" s="223"/>
      <c r="W233" s="222"/>
      <c r="X233" s="223"/>
      <c r="Y233" s="222"/>
      <c r="Z233" s="223"/>
      <c r="AA233" s="232"/>
      <c r="AB233" s="232"/>
      <c r="AC233" s="231"/>
      <c r="AD233" s="232"/>
      <c r="AE233" s="231"/>
      <c r="AF233" s="232"/>
      <c r="AG233" s="250"/>
      <c r="AH233" s="250"/>
      <c r="AI233" s="249"/>
      <c r="AJ233" s="250"/>
      <c r="AK233" s="249"/>
      <c r="AL233" s="250"/>
      <c r="AM233" s="204"/>
      <c r="AN233" s="204"/>
      <c r="AO233" s="205"/>
      <c r="AP233" s="204"/>
      <c r="AQ233" s="205"/>
      <c r="AR233" s="204"/>
      <c r="AS233" s="259"/>
      <c r="AT233" s="259"/>
      <c r="AU233" s="258"/>
      <c r="AV233" s="259"/>
      <c r="AW233" s="258"/>
      <c r="AX233" s="259"/>
      <c r="AY233" s="268"/>
      <c r="AZ233" s="268"/>
      <c r="BA233" s="267"/>
      <c r="BB233" s="268"/>
      <c r="BC233" s="267"/>
      <c r="BD233" s="268"/>
      <c r="BE233" s="204"/>
      <c r="BF233" s="204"/>
      <c r="BG233" s="205"/>
      <c r="BH233" s="204"/>
      <c r="BI233" s="205"/>
      <c r="BJ233" s="204"/>
      <c r="BK233" s="241"/>
      <c r="BL233" s="241"/>
      <c r="BM233" s="240"/>
      <c r="BN233" s="241"/>
      <c r="BO233" s="240"/>
      <c r="BP233" s="241"/>
      <c r="BQ233" s="223"/>
      <c r="BR233" s="223"/>
      <c r="BS233" s="222"/>
      <c r="BT233" s="223"/>
      <c r="BU233" s="222"/>
      <c r="BV233" s="223"/>
      <c r="BW233" s="268"/>
      <c r="BX233" s="268"/>
      <c r="BY233" s="267"/>
      <c r="BZ233" s="268"/>
      <c r="CA233" s="267"/>
      <c r="CB233" s="268"/>
      <c r="CC233" s="241"/>
      <c r="CD233" s="214"/>
      <c r="CE233" s="240"/>
      <c r="CF233" s="240"/>
      <c r="CG233" s="241"/>
      <c r="CH233" s="5"/>
      <c r="CI233" s="5">
        <f t="shared" si="62"/>
        <v>0</v>
      </c>
    </row>
    <row r="234" spans="1:87" hidden="1" x14ac:dyDescent="0.2">
      <c r="A234" s="102"/>
      <c r="B234" s="82"/>
      <c r="C234" s="82"/>
      <c r="D234" s="83"/>
      <c r="E234" s="82"/>
      <c r="F234" s="83"/>
      <c r="G234" s="84"/>
      <c r="H234" s="122"/>
      <c r="I234" s="59"/>
      <c r="J234" s="206"/>
      <c r="K234" s="206"/>
      <c r="L234" s="206"/>
      <c r="M234" s="206"/>
      <c r="N234" s="206"/>
      <c r="O234" s="215"/>
      <c r="P234" s="215"/>
      <c r="Q234" s="215"/>
      <c r="R234" s="215"/>
      <c r="S234" s="215"/>
      <c r="T234" s="215"/>
      <c r="U234" s="224"/>
      <c r="V234" s="224"/>
      <c r="W234" s="224"/>
      <c r="X234" s="224"/>
      <c r="Y234" s="224"/>
      <c r="Z234" s="224"/>
      <c r="AA234" s="233"/>
      <c r="AB234" s="233"/>
      <c r="AC234" s="233"/>
      <c r="AD234" s="233"/>
      <c r="AE234" s="233"/>
      <c r="AF234" s="233"/>
      <c r="AG234" s="251"/>
      <c r="AH234" s="251"/>
      <c r="AI234" s="251"/>
      <c r="AJ234" s="251"/>
      <c r="AK234" s="251"/>
      <c r="AL234" s="251"/>
      <c r="AM234" s="206"/>
      <c r="AN234" s="206"/>
      <c r="AO234" s="206"/>
      <c r="AP234" s="206"/>
      <c r="AQ234" s="206"/>
      <c r="AR234" s="206"/>
      <c r="AS234" s="260"/>
      <c r="AT234" s="260"/>
      <c r="AU234" s="260"/>
      <c r="AV234" s="260"/>
      <c r="AW234" s="260"/>
      <c r="AX234" s="260"/>
      <c r="AY234" s="269"/>
      <c r="AZ234" s="269"/>
      <c r="BA234" s="269"/>
      <c r="BB234" s="269"/>
      <c r="BC234" s="269"/>
      <c r="BD234" s="269"/>
      <c r="BE234" s="206"/>
      <c r="BF234" s="206"/>
      <c r="BG234" s="206"/>
      <c r="BH234" s="206"/>
      <c r="BI234" s="206"/>
      <c r="BJ234" s="206"/>
      <c r="BK234" s="242"/>
      <c r="BL234" s="242"/>
      <c r="BM234" s="242"/>
      <c r="BN234" s="242"/>
      <c r="BO234" s="242"/>
      <c r="BP234" s="242"/>
      <c r="BQ234" s="224"/>
      <c r="BR234" s="224"/>
      <c r="BS234" s="224"/>
      <c r="BT234" s="224"/>
      <c r="BU234" s="224"/>
      <c r="BV234" s="224"/>
      <c r="BW234" s="269"/>
      <c r="BX234" s="269"/>
      <c r="BY234" s="269"/>
      <c r="BZ234" s="269"/>
      <c r="CA234" s="269"/>
      <c r="CB234" s="269"/>
      <c r="CC234" s="242"/>
      <c r="CD234" s="215"/>
      <c r="CE234" s="242"/>
      <c r="CF234" s="242"/>
      <c r="CG234" s="242"/>
      <c r="CH234" s="5"/>
      <c r="CI234" s="5">
        <f t="shared" si="62"/>
        <v>0</v>
      </c>
    </row>
    <row r="235" spans="1:87" hidden="1" x14ac:dyDescent="0.2">
      <c r="A235" s="127"/>
      <c r="B235" s="11"/>
      <c r="C235" s="11"/>
      <c r="D235" s="64"/>
      <c r="E235" s="11"/>
      <c r="F235" s="64"/>
      <c r="G235" s="70"/>
      <c r="H235" s="69"/>
      <c r="I235" s="74"/>
      <c r="J235" s="204"/>
      <c r="K235" s="204"/>
      <c r="L235" s="205"/>
      <c r="M235" s="205"/>
      <c r="N235" s="205"/>
      <c r="O235" s="214"/>
      <c r="P235" s="214"/>
      <c r="Q235" s="213"/>
      <c r="R235" s="213"/>
      <c r="S235" s="213"/>
      <c r="T235" s="213"/>
      <c r="U235" s="223"/>
      <c r="V235" s="222"/>
      <c r="W235" s="222"/>
      <c r="X235" s="222"/>
      <c r="Y235" s="222"/>
      <c r="Z235" s="222"/>
      <c r="AA235" s="232"/>
      <c r="AB235" s="231"/>
      <c r="AC235" s="231"/>
      <c r="AD235" s="231"/>
      <c r="AE235" s="231"/>
      <c r="AF235" s="231"/>
      <c r="AG235" s="250"/>
      <c r="AH235" s="249"/>
      <c r="AI235" s="249"/>
      <c r="AJ235" s="249"/>
      <c r="AK235" s="249"/>
      <c r="AL235" s="249"/>
      <c r="AM235" s="204"/>
      <c r="AN235" s="205"/>
      <c r="AO235" s="205"/>
      <c r="AP235" s="205"/>
      <c r="AQ235" s="205"/>
      <c r="AR235" s="205"/>
      <c r="AS235" s="259"/>
      <c r="AT235" s="258"/>
      <c r="AU235" s="258"/>
      <c r="AV235" s="258"/>
      <c r="AW235" s="258"/>
      <c r="AX235" s="258"/>
      <c r="AY235" s="268"/>
      <c r="AZ235" s="267"/>
      <c r="BA235" s="267"/>
      <c r="BB235" s="267"/>
      <c r="BC235" s="267"/>
      <c r="BD235" s="267"/>
      <c r="BE235" s="204"/>
      <c r="BF235" s="205"/>
      <c r="BG235" s="205"/>
      <c r="BH235" s="205"/>
      <c r="BI235" s="205"/>
      <c r="BJ235" s="205"/>
      <c r="BK235" s="241"/>
      <c r="BL235" s="240"/>
      <c r="BM235" s="240"/>
      <c r="BN235" s="240"/>
      <c r="BO235" s="240"/>
      <c r="BP235" s="240"/>
      <c r="BQ235" s="223"/>
      <c r="BR235" s="222"/>
      <c r="BS235" s="222"/>
      <c r="BT235" s="222"/>
      <c r="BU235" s="222"/>
      <c r="BV235" s="222"/>
      <c r="BW235" s="268"/>
      <c r="BX235" s="267"/>
      <c r="BY235" s="267"/>
      <c r="BZ235" s="267"/>
      <c r="CA235" s="267"/>
      <c r="CB235" s="267"/>
      <c r="CC235" s="241"/>
      <c r="CD235" s="214"/>
      <c r="CE235" s="240"/>
      <c r="CF235" s="240"/>
      <c r="CG235" s="240"/>
      <c r="CH235" s="5"/>
      <c r="CI235" s="5">
        <f t="shared" si="62"/>
        <v>0</v>
      </c>
    </row>
    <row r="236" spans="1:87" hidden="1" x14ac:dyDescent="0.2">
      <c r="A236" s="127"/>
      <c r="B236" s="11"/>
      <c r="C236" s="11"/>
      <c r="D236" s="64"/>
      <c r="E236" s="11"/>
      <c r="F236" s="64"/>
      <c r="G236" s="12"/>
      <c r="H236" s="65"/>
      <c r="I236" s="66"/>
      <c r="J236" s="204"/>
      <c r="K236" s="204"/>
      <c r="L236" s="205"/>
      <c r="M236" s="205"/>
      <c r="N236" s="205"/>
      <c r="O236" s="214"/>
      <c r="P236" s="214"/>
      <c r="Q236" s="213"/>
      <c r="R236" s="213"/>
      <c r="S236" s="213"/>
      <c r="T236" s="213"/>
      <c r="U236" s="223"/>
      <c r="V236" s="222"/>
      <c r="W236" s="222"/>
      <c r="X236" s="222"/>
      <c r="Y236" s="222"/>
      <c r="Z236" s="222"/>
      <c r="AA236" s="232"/>
      <c r="AB236" s="231"/>
      <c r="AC236" s="231"/>
      <c r="AD236" s="231"/>
      <c r="AE236" s="231"/>
      <c r="AF236" s="231"/>
      <c r="AG236" s="250"/>
      <c r="AH236" s="249"/>
      <c r="AI236" s="249"/>
      <c r="AJ236" s="249"/>
      <c r="AK236" s="249"/>
      <c r="AL236" s="249"/>
      <c r="AM236" s="204"/>
      <c r="AN236" s="205"/>
      <c r="AO236" s="205"/>
      <c r="AP236" s="205"/>
      <c r="AQ236" s="205"/>
      <c r="AR236" s="205"/>
      <c r="AS236" s="259"/>
      <c r="AT236" s="258"/>
      <c r="AU236" s="258"/>
      <c r="AV236" s="258"/>
      <c r="AW236" s="258"/>
      <c r="AX236" s="258"/>
      <c r="AY236" s="268"/>
      <c r="AZ236" s="267"/>
      <c r="BA236" s="267"/>
      <c r="BB236" s="267"/>
      <c r="BC236" s="267"/>
      <c r="BD236" s="267"/>
      <c r="BE236" s="204"/>
      <c r="BF236" s="205"/>
      <c r="BG236" s="205"/>
      <c r="BH236" s="205"/>
      <c r="BI236" s="205"/>
      <c r="BJ236" s="205"/>
      <c r="BK236" s="241"/>
      <c r="BL236" s="240"/>
      <c r="BM236" s="240"/>
      <c r="BN236" s="240"/>
      <c r="BO236" s="240"/>
      <c r="BP236" s="240"/>
      <c r="BQ236" s="223"/>
      <c r="BR236" s="222"/>
      <c r="BS236" s="222"/>
      <c r="BT236" s="222"/>
      <c r="BU236" s="222"/>
      <c r="BV236" s="222"/>
      <c r="BW236" s="268"/>
      <c r="BX236" s="267"/>
      <c r="BY236" s="267"/>
      <c r="BZ236" s="267"/>
      <c r="CA236" s="267"/>
      <c r="CB236" s="267"/>
      <c r="CC236" s="241"/>
      <c r="CD236" s="214"/>
      <c r="CE236" s="240"/>
      <c r="CF236" s="240"/>
      <c r="CG236" s="240"/>
      <c r="CH236" s="5"/>
      <c r="CI236" s="5">
        <f t="shared" si="62"/>
        <v>0</v>
      </c>
    </row>
    <row r="237" spans="1:87" hidden="1" x14ac:dyDescent="0.2">
      <c r="A237" s="127"/>
      <c r="B237" s="11"/>
      <c r="C237" s="11"/>
      <c r="D237" s="64"/>
      <c r="E237" s="11"/>
      <c r="F237" s="64"/>
      <c r="G237" s="12"/>
      <c r="H237" s="65"/>
      <c r="I237" s="66"/>
      <c r="J237" s="204"/>
      <c r="K237" s="204"/>
      <c r="L237" s="205"/>
      <c r="M237" s="205"/>
      <c r="N237" s="205"/>
      <c r="O237" s="214"/>
      <c r="P237" s="214"/>
      <c r="Q237" s="213"/>
      <c r="R237" s="213"/>
      <c r="S237" s="213"/>
      <c r="T237" s="213"/>
      <c r="U237" s="223"/>
      <c r="V237" s="222"/>
      <c r="W237" s="222"/>
      <c r="X237" s="222"/>
      <c r="Y237" s="222"/>
      <c r="Z237" s="222"/>
      <c r="AA237" s="232"/>
      <c r="AB237" s="231"/>
      <c r="AC237" s="231"/>
      <c r="AD237" s="231"/>
      <c r="AE237" s="231"/>
      <c r="AF237" s="231"/>
      <c r="AG237" s="250"/>
      <c r="AH237" s="249"/>
      <c r="AI237" s="249"/>
      <c r="AJ237" s="249"/>
      <c r="AK237" s="249"/>
      <c r="AL237" s="249"/>
      <c r="AM237" s="204"/>
      <c r="AN237" s="205"/>
      <c r="AO237" s="205"/>
      <c r="AP237" s="205"/>
      <c r="AQ237" s="205"/>
      <c r="AR237" s="205"/>
      <c r="AS237" s="259"/>
      <c r="AT237" s="258"/>
      <c r="AU237" s="258"/>
      <c r="AV237" s="258"/>
      <c r="AW237" s="258"/>
      <c r="AX237" s="258"/>
      <c r="AY237" s="268"/>
      <c r="AZ237" s="267"/>
      <c r="BA237" s="267"/>
      <c r="BB237" s="267"/>
      <c r="BC237" s="267"/>
      <c r="BD237" s="267"/>
      <c r="BE237" s="204"/>
      <c r="BF237" s="205"/>
      <c r="BG237" s="205"/>
      <c r="BH237" s="205"/>
      <c r="BI237" s="205"/>
      <c r="BJ237" s="205"/>
      <c r="BK237" s="241"/>
      <c r="BL237" s="240"/>
      <c r="BM237" s="240"/>
      <c r="BN237" s="240"/>
      <c r="BO237" s="240"/>
      <c r="BP237" s="240"/>
      <c r="BQ237" s="223"/>
      <c r="BR237" s="222"/>
      <c r="BS237" s="222"/>
      <c r="BT237" s="222"/>
      <c r="BU237" s="222"/>
      <c r="BV237" s="222"/>
      <c r="BW237" s="268"/>
      <c r="BX237" s="267"/>
      <c r="BY237" s="267"/>
      <c r="BZ237" s="267"/>
      <c r="CA237" s="267"/>
      <c r="CB237" s="267"/>
      <c r="CC237" s="241"/>
      <c r="CD237" s="214"/>
      <c r="CE237" s="240"/>
      <c r="CF237" s="240"/>
      <c r="CG237" s="240"/>
      <c r="CH237" s="5"/>
      <c r="CI237" s="5">
        <f t="shared" si="62"/>
        <v>0</v>
      </c>
    </row>
    <row r="238" spans="1:87" hidden="1" x14ac:dyDescent="0.2">
      <c r="A238" s="127"/>
      <c r="B238" s="11"/>
      <c r="C238" s="11"/>
      <c r="D238" s="64"/>
      <c r="E238" s="11"/>
      <c r="F238" s="64"/>
      <c r="G238" s="12"/>
      <c r="H238" s="69"/>
      <c r="I238" s="66"/>
      <c r="J238" s="204"/>
      <c r="K238" s="204"/>
      <c r="L238" s="205"/>
      <c r="M238" s="205"/>
      <c r="N238" s="205"/>
      <c r="O238" s="214"/>
      <c r="P238" s="214"/>
      <c r="Q238" s="213"/>
      <c r="R238" s="213"/>
      <c r="S238" s="213"/>
      <c r="T238" s="213"/>
      <c r="U238" s="223"/>
      <c r="V238" s="222"/>
      <c r="W238" s="222"/>
      <c r="X238" s="222"/>
      <c r="Y238" s="222"/>
      <c r="Z238" s="222"/>
      <c r="AA238" s="232"/>
      <c r="AB238" s="231"/>
      <c r="AC238" s="231"/>
      <c r="AD238" s="231"/>
      <c r="AE238" s="231"/>
      <c r="AF238" s="231"/>
      <c r="AG238" s="250"/>
      <c r="AH238" s="249"/>
      <c r="AI238" s="249"/>
      <c r="AJ238" s="249"/>
      <c r="AK238" s="249"/>
      <c r="AL238" s="249"/>
      <c r="AM238" s="204"/>
      <c r="AN238" s="205"/>
      <c r="AO238" s="205"/>
      <c r="AP238" s="205"/>
      <c r="AQ238" s="205"/>
      <c r="AR238" s="205"/>
      <c r="AS238" s="259"/>
      <c r="AT238" s="258"/>
      <c r="AU238" s="258"/>
      <c r="AV238" s="258"/>
      <c r="AW238" s="258"/>
      <c r="AX238" s="258"/>
      <c r="AY238" s="268"/>
      <c r="AZ238" s="267"/>
      <c r="BA238" s="267"/>
      <c r="BB238" s="267"/>
      <c r="BC238" s="267"/>
      <c r="BD238" s="267"/>
      <c r="BE238" s="204"/>
      <c r="BF238" s="205"/>
      <c r="BG238" s="205"/>
      <c r="BH238" s="205"/>
      <c r="BI238" s="205"/>
      <c r="BJ238" s="205"/>
      <c r="BK238" s="241"/>
      <c r="BL238" s="240"/>
      <c r="BM238" s="240"/>
      <c r="BN238" s="240"/>
      <c r="BO238" s="240"/>
      <c r="BP238" s="240"/>
      <c r="BQ238" s="223"/>
      <c r="BR238" s="222"/>
      <c r="BS238" s="222"/>
      <c r="BT238" s="222"/>
      <c r="BU238" s="222"/>
      <c r="BV238" s="222"/>
      <c r="BW238" s="268"/>
      <c r="BX238" s="267"/>
      <c r="BY238" s="267"/>
      <c r="BZ238" s="267"/>
      <c r="CA238" s="267"/>
      <c r="CB238" s="267"/>
      <c r="CC238" s="241"/>
      <c r="CD238" s="214"/>
      <c r="CE238" s="240"/>
      <c r="CF238" s="240"/>
      <c r="CG238" s="240"/>
      <c r="CH238" s="5"/>
      <c r="CI238" s="5">
        <f t="shared" si="62"/>
        <v>0</v>
      </c>
    </row>
    <row r="239" spans="1:87" hidden="1" x14ac:dyDescent="0.2">
      <c r="A239" s="127"/>
      <c r="B239" s="11"/>
      <c r="C239" s="11"/>
      <c r="D239" s="64"/>
      <c r="E239" s="11"/>
      <c r="F239" s="64"/>
      <c r="G239" s="115"/>
      <c r="H239" s="69"/>
      <c r="I239" s="116"/>
      <c r="J239" s="204"/>
      <c r="K239" s="204"/>
      <c r="L239" s="205"/>
      <c r="M239" s="205"/>
      <c r="N239" s="205"/>
      <c r="O239" s="214"/>
      <c r="P239" s="214"/>
      <c r="Q239" s="213"/>
      <c r="R239" s="213"/>
      <c r="S239" s="213"/>
      <c r="T239" s="213"/>
      <c r="U239" s="223"/>
      <c r="V239" s="222"/>
      <c r="W239" s="222"/>
      <c r="X239" s="222"/>
      <c r="Y239" s="222"/>
      <c r="Z239" s="222"/>
      <c r="AA239" s="232"/>
      <c r="AB239" s="231"/>
      <c r="AC239" s="231"/>
      <c r="AD239" s="231"/>
      <c r="AE239" s="231"/>
      <c r="AF239" s="231"/>
      <c r="AG239" s="250"/>
      <c r="AH239" s="249"/>
      <c r="AI239" s="249"/>
      <c r="AJ239" s="249"/>
      <c r="AK239" s="249"/>
      <c r="AL239" s="249"/>
      <c r="AM239" s="204"/>
      <c r="AN239" s="205"/>
      <c r="AO239" s="205"/>
      <c r="AP239" s="205"/>
      <c r="AQ239" s="205"/>
      <c r="AR239" s="205"/>
      <c r="AS239" s="259"/>
      <c r="AT239" s="258"/>
      <c r="AU239" s="258"/>
      <c r="AV239" s="258"/>
      <c r="AW239" s="258"/>
      <c r="AX239" s="258"/>
      <c r="AY239" s="268"/>
      <c r="AZ239" s="267"/>
      <c r="BA239" s="267"/>
      <c r="BB239" s="267"/>
      <c r="BC239" s="267"/>
      <c r="BD239" s="267"/>
      <c r="BE239" s="204"/>
      <c r="BF239" s="205"/>
      <c r="BG239" s="205"/>
      <c r="BH239" s="205"/>
      <c r="BI239" s="205"/>
      <c r="BJ239" s="205"/>
      <c r="BK239" s="241"/>
      <c r="BL239" s="240"/>
      <c r="BM239" s="240"/>
      <c r="BN239" s="240"/>
      <c r="BO239" s="240"/>
      <c r="BP239" s="240"/>
      <c r="BQ239" s="223"/>
      <c r="BR239" s="222"/>
      <c r="BS239" s="222"/>
      <c r="BT239" s="222"/>
      <c r="BU239" s="222"/>
      <c r="BV239" s="222"/>
      <c r="BW239" s="268"/>
      <c r="BX239" s="267"/>
      <c r="BY239" s="267"/>
      <c r="BZ239" s="267"/>
      <c r="CA239" s="267"/>
      <c r="CB239" s="267"/>
      <c r="CC239" s="241"/>
      <c r="CD239" s="214"/>
      <c r="CE239" s="240"/>
      <c r="CF239" s="240"/>
      <c r="CG239" s="240"/>
      <c r="CH239" s="5"/>
      <c r="CI239" s="5">
        <f t="shared" si="62"/>
        <v>0</v>
      </c>
    </row>
    <row r="240" spans="1:87" hidden="1" x14ac:dyDescent="0.2">
      <c r="A240" s="127"/>
      <c r="B240" s="11"/>
      <c r="C240" s="11"/>
      <c r="D240" s="64"/>
      <c r="E240" s="11"/>
      <c r="F240" s="64"/>
      <c r="G240" s="117"/>
      <c r="H240" s="65"/>
      <c r="I240" s="116"/>
      <c r="J240" s="204"/>
      <c r="K240" s="204"/>
      <c r="L240" s="205"/>
      <c r="M240" s="205"/>
      <c r="N240" s="205"/>
      <c r="O240" s="214"/>
      <c r="P240" s="214"/>
      <c r="Q240" s="213"/>
      <c r="R240" s="213"/>
      <c r="S240" s="213"/>
      <c r="T240" s="213"/>
      <c r="U240" s="223"/>
      <c r="V240" s="222"/>
      <c r="W240" s="222"/>
      <c r="X240" s="222"/>
      <c r="Y240" s="222"/>
      <c r="Z240" s="222"/>
      <c r="AA240" s="232"/>
      <c r="AB240" s="231"/>
      <c r="AC240" s="231"/>
      <c r="AD240" s="231"/>
      <c r="AE240" s="231"/>
      <c r="AF240" s="231"/>
      <c r="AG240" s="250"/>
      <c r="AH240" s="249"/>
      <c r="AI240" s="249"/>
      <c r="AJ240" s="249"/>
      <c r="AK240" s="249"/>
      <c r="AL240" s="249"/>
      <c r="AM240" s="204"/>
      <c r="AN240" s="205"/>
      <c r="AO240" s="205"/>
      <c r="AP240" s="205"/>
      <c r="AQ240" s="205"/>
      <c r="AR240" s="205"/>
      <c r="AS240" s="259"/>
      <c r="AT240" s="258"/>
      <c r="AU240" s="258"/>
      <c r="AV240" s="258"/>
      <c r="AW240" s="258"/>
      <c r="AX240" s="258"/>
      <c r="AY240" s="268"/>
      <c r="AZ240" s="267"/>
      <c r="BA240" s="267"/>
      <c r="BB240" s="267"/>
      <c r="BC240" s="267"/>
      <c r="BD240" s="267"/>
      <c r="BE240" s="204"/>
      <c r="BF240" s="205"/>
      <c r="BG240" s="205"/>
      <c r="BH240" s="205"/>
      <c r="BI240" s="205"/>
      <c r="BJ240" s="205"/>
      <c r="BK240" s="241"/>
      <c r="BL240" s="240"/>
      <c r="BM240" s="240"/>
      <c r="BN240" s="240"/>
      <c r="BO240" s="240"/>
      <c r="BP240" s="240"/>
      <c r="BQ240" s="223"/>
      <c r="BR240" s="222"/>
      <c r="BS240" s="222"/>
      <c r="BT240" s="222"/>
      <c r="BU240" s="222"/>
      <c r="BV240" s="222"/>
      <c r="BW240" s="268"/>
      <c r="BX240" s="267"/>
      <c r="BY240" s="267"/>
      <c r="BZ240" s="267"/>
      <c r="CA240" s="267"/>
      <c r="CB240" s="267"/>
      <c r="CC240" s="241"/>
      <c r="CD240" s="214"/>
      <c r="CE240" s="240"/>
      <c r="CF240" s="240"/>
      <c r="CG240" s="240"/>
      <c r="CH240" s="5"/>
      <c r="CI240" s="5">
        <f t="shared" si="62"/>
        <v>0</v>
      </c>
    </row>
    <row r="241" spans="1:87" hidden="1" x14ac:dyDescent="0.2">
      <c r="A241" s="127"/>
      <c r="B241" s="11"/>
      <c r="C241" s="11"/>
      <c r="D241" s="64"/>
      <c r="E241" s="11"/>
      <c r="F241" s="64"/>
      <c r="G241" s="12"/>
      <c r="H241" s="65"/>
      <c r="I241" s="116"/>
      <c r="J241" s="204"/>
      <c r="K241" s="204"/>
      <c r="L241" s="205"/>
      <c r="M241" s="205"/>
      <c r="N241" s="205"/>
      <c r="O241" s="214"/>
      <c r="P241" s="214"/>
      <c r="Q241" s="213"/>
      <c r="R241" s="213"/>
      <c r="S241" s="213"/>
      <c r="T241" s="213"/>
      <c r="U241" s="223"/>
      <c r="V241" s="222"/>
      <c r="W241" s="222"/>
      <c r="X241" s="222"/>
      <c r="Y241" s="222"/>
      <c r="Z241" s="222"/>
      <c r="AA241" s="232"/>
      <c r="AB241" s="231"/>
      <c r="AC241" s="231"/>
      <c r="AD241" s="231"/>
      <c r="AE241" s="231"/>
      <c r="AF241" s="231"/>
      <c r="AG241" s="250"/>
      <c r="AH241" s="249"/>
      <c r="AI241" s="249"/>
      <c r="AJ241" s="249"/>
      <c r="AK241" s="249"/>
      <c r="AL241" s="249"/>
      <c r="AM241" s="204"/>
      <c r="AN241" s="205"/>
      <c r="AO241" s="205"/>
      <c r="AP241" s="205"/>
      <c r="AQ241" s="205"/>
      <c r="AR241" s="205"/>
      <c r="AS241" s="259"/>
      <c r="AT241" s="258"/>
      <c r="AU241" s="258"/>
      <c r="AV241" s="258"/>
      <c r="AW241" s="258"/>
      <c r="AX241" s="258"/>
      <c r="AY241" s="268"/>
      <c r="AZ241" s="267"/>
      <c r="BA241" s="267"/>
      <c r="BB241" s="267"/>
      <c r="BC241" s="267"/>
      <c r="BD241" s="267"/>
      <c r="BE241" s="204"/>
      <c r="BF241" s="205"/>
      <c r="BG241" s="205"/>
      <c r="BH241" s="205"/>
      <c r="BI241" s="205"/>
      <c r="BJ241" s="205"/>
      <c r="BK241" s="241"/>
      <c r="BL241" s="240"/>
      <c r="BM241" s="240"/>
      <c r="BN241" s="240"/>
      <c r="BO241" s="240"/>
      <c r="BP241" s="240"/>
      <c r="BQ241" s="223"/>
      <c r="BR241" s="222"/>
      <c r="BS241" s="222"/>
      <c r="BT241" s="222"/>
      <c r="BU241" s="222"/>
      <c r="BV241" s="222"/>
      <c r="BW241" s="268"/>
      <c r="BX241" s="267"/>
      <c r="BY241" s="267"/>
      <c r="BZ241" s="267"/>
      <c r="CA241" s="267"/>
      <c r="CB241" s="267"/>
      <c r="CC241" s="241"/>
      <c r="CD241" s="214"/>
      <c r="CE241" s="240"/>
      <c r="CF241" s="240"/>
      <c r="CG241" s="240"/>
      <c r="CH241" s="5"/>
      <c r="CI241" s="5">
        <f t="shared" si="62"/>
        <v>0</v>
      </c>
    </row>
    <row r="242" spans="1:87" hidden="1" x14ac:dyDescent="0.2">
      <c r="A242" s="127"/>
      <c r="B242" s="11"/>
      <c r="C242" s="11"/>
      <c r="D242" s="64"/>
      <c r="E242" s="11"/>
      <c r="F242" s="64"/>
      <c r="G242" s="115"/>
      <c r="H242" s="69"/>
      <c r="I242" s="74"/>
      <c r="J242" s="204"/>
      <c r="K242" s="204"/>
      <c r="L242" s="205"/>
      <c r="M242" s="205"/>
      <c r="N242" s="205"/>
      <c r="O242" s="214"/>
      <c r="P242" s="214"/>
      <c r="Q242" s="213"/>
      <c r="R242" s="213"/>
      <c r="S242" s="213"/>
      <c r="T242" s="213"/>
      <c r="U242" s="223"/>
      <c r="V242" s="222"/>
      <c r="W242" s="222"/>
      <c r="X242" s="222"/>
      <c r="Y242" s="222"/>
      <c r="Z242" s="222"/>
      <c r="AA242" s="232"/>
      <c r="AB242" s="231"/>
      <c r="AC242" s="231"/>
      <c r="AD242" s="231"/>
      <c r="AE242" s="231"/>
      <c r="AF242" s="231"/>
      <c r="AG242" s="250"/>
      <c r="AH242" s="249"/>
      <c r="AI242" s="249"/>
      <c r="AJ242" s="249"/>
      <c r="AK242" s="249"/>
      <c r="AL242" s="249"/>
      <c r="AM242" s="204"/>
      <c r="AN242" s="205"/>
      <c r="AO242" s="205"/>
      <c r="AP242" s="205"/>
      <c r="AQ242" s="205"/>
      <c r="AR242" s="205"/>
      <c r="AS242" s="259"/>
      <c r="AT242" s="258"/>
      <c r="AU242" s="258"/>
      <c r="AV242" s="258"/>
      <c r="AW242" s="258"/>
      <c r="AX242" s="258"/>
      <c r="AY242" s="268"/>
      <c r="AZ242" s="267"/>
      <c r="BA242" s="267"/>
      <c r="BB242" s="267"/>
      <c r="BC242" s="267"/>
      <c r="BD242" s="267"/>
      <c r="BE242" s="204"/>
      <c r="BF242" s="205"/>
      <c r="BG242" s="205"/>
      <c r="BH242" s="205"/>
      <c r="BI242" s="205"/>
      <c r="BJ242" s="205"/>
      <c r="BK242" s="241"/>
      <c r="BL242" s="240"/>
      <c r="BM242" s="240"/>
      <c r="BN242" s="240"/>
      <c r="BO242" s="240"/>
      <c r="BP242" s="240"/>
      <c r="BQ242" s="223"/>
      <c r="BR242" s="222"/>
      <c r="BS242" s="222"/>
      <c r="BT242" s="222"/>
      <c r="BU242" s="222"/>
      <c r="BV242" s="222"/>
      <c r="BW242" s="268"/>
      <c r="BX242" s="267"/>
      <c r="BY242" s="267"/>
      <c r="BZ242" s="267"/>
      <c r="CA242" s="267"/>
      <c r="CB242" s="267"/>
      <c r="CC242" s="241"/>
      <c r="CD242" s="214"/>
      <c r="CE242" s="240"/>
      <c r="CF242" s="240"/>
      <c r="CG242" s="240"/>
      <c r="CH242" s="5"/>
      <c r="CI242" s="5">
        <f t="shared" si="62"/>
        <v>0</v>
      </c>
    </row>
    <row r="243" spans="1:87" hidden="1" x14ac:dyDescent="0.2">
      <c r="A243" s="22"/>
      <c r="B243" s="22"/>
      <c r="C243" s="93"/>
      <c r="D243" s="34"/>
      <c r="E243" s="22"/>
      <c r="F243" s="34"/>
      <c r="G243" s="48"/>
      <c r="H243" s="36"/>
      <c r="I243" s="28"/>
      <c r="J243" s="204"/>
      <c r="K243" s="204"/>
      <c r="L243" s="205"/>
      <c r="M243" s="205"/>
      <c r="N243" s="205"/>
      <c r="O243" s="214"/>
      <c r="P243" s="214"/>
      <c r="Q243" s="213"/>
      <c r="R243" s="213"/>
      <c r="S243" s="213"/>
      <c r="T243" s="213"/>
      <c r="U243" s="223"/>
      <c r="V243" s="222"/>
      <c r="W243" s="222"/>
      <c r="X243" s="222"/>
      <c r="Y243" s="222"/>
      <c r="Z243" s="222"/>
      <c r="AA243" s="232"/>
      <c r="AB243" s="231"/>
      <c r="AC243" s="231"/>
      <c r="AD243" s="231"/>
      <c r="AE243" s="231"/>
      <c r="AF243" s="231"/>
      <c r="AG243" s="250"/>
      <c r="AH243" s="249"/>
      <c r="AI243" s="249"/>
      <c r="AJ243" s="249"/>
      <c r="AK243" s="249"/>
      <c r="AL243" s="249"/>
      <c r="AM243" s="204"/>
      <c r="AN243" s="205"/>
      <c r="AO243" s="205"/>
      <c r="AP243" s="205"/>
      <c r="AQ243" s="205"/>
      <c r="AR243" s="205"/>
      <c r="AS243" s="259"/>
      <c r="AT243" s="258"/>
      <c r="AU243" s="258"/>
      <c r="AV243" s="258"/>
      <c r="AW243" s="258"/>
      <c r="AX243" s="258"/>
      <c r="AY243" s="268"/>
      <c r="AZ243" s="267"/>
      <c r="BA243" s="267"/>
      <c r="BB243" s="267"/>
      <c r="BC243" s="267"/>
      <c r="BD243" s="267"/>
      <c r="BE243" s="204"/>
      <c r="BF243" s="205"/>
      <c r="BG243" s="205"/>
      <c r="BH243" s="205"/>
      <c r="BI243" s="205"/>
      <c r="BJ243" s="205"/>
      <c r="BK243" s="241"/>
      <c r="BL243" s="240"/>
      <c r="BM243" s="240"/>
      <c r="BN243" s="240"/>
      <c r="BO243" s="240"/>
      <c r="BP243" s="240"/>
      <c r="BQ243" s="223"/>
      <c r="BR243" s="222"/>
      <c r="BS243" s="222"/>
      <c r="BT243" s="222"/>
      <c r="BU243" s="222"/>
      <c r="BV243" s="222"/>
      <c r="BW243" s="268"/>
      <c r="BX243" s="267"/>
      <c r="BY243" s="267"/>
      <c r="BZ243" s="267"/>
      <c r="CA243" s="267"/>
      <c r="CB243" s="267"/>
      <c r="CC243" s="241"/>
      <c r="CD243" s="214"/>
      <c r="CE243" s="240"/>
      <c r="CF243" s="240"/>
      <c r="CG243" s="240"/>
      <c r="CH243" s="5"/>
      <c r="CI243" s="5">
        <f t="shared" si="62"/>
        <v>0</v>
      </c>
    </row>
    <row r="244" spans="1:87" hidden="1" x14ac:dyDescent="0.2">
      <c r="A244" s="22"/>
      <c r="B244" s="22"/>
      <c r="C244" s="93"/>
      <c r="D244" s="112"/>
      <c r="E244" s="22"/>
      <c r="F244" s="112"/>
      <c r="G244" s="124"/>
      <c r="H244" s="26"/>
      <c r="I244" s="112"/>
      <c r="J244" s="204"/>
      <c r="K244" s="204"/>
      <c r="L244" s="205"/>
      <c r="M244" s="205"/>
      <c r="N244" s="205"/>
      <c r="O244" s="214"/>
      <c r="P244" s="214"/>
      <c r="Q244" s="213"/>
      <c r="R244" s="213"/>
      <c r="S244" s="213"/>
      <c r="T244" s="213"/>
      <c r="U244" s="223"/>
      <c r="V244" s="222"/>
      <c r="W244" s="222"/>
      <c r="X244" s="222"/>
      <c r="Y244" s="222"/>
      <c r="Z244" s="222"/>
      <c r="AA244" s="232"/>
      <c r="AB244" s="231"/>
      <c r="AC244" s="231"/>
      <c r="AD244" s="231"/>
      <c r="AE244" s="231"/>
      <c r="AF244" s="231"/>
      <c r="AG244" s="250"/>
      <c r="AH244" s="249"/>
      <c r="AI244" s="249"/>
      <c r="AJ244" s="249"/>
      <c r="AK244" s="249"/>
      <c r="AL244" s="249"/>
      <c r="AM244" s="204"/>
      <c r="AN244" s="205"/>
      <c r="AO244" s="205"/>
      <c r="AP244" s="205"/>
      <c r="AQ244" s="205"/>
      <c r="AR244" s="205"/>
      <c r="AS244" s="259"/>
      <c r="AT244" s="258"/>
      <c r="AU244" s="258"/>
      <c r="AV244" s="258"/>
      <c r="AW244" s="258"/>
      <c r="AX244" s="258"/>
      <c r="AY244" s="268"/>
      <c r="AZ244" s="267"/>
      <c r="BA244" s="267"/>
      <c r="BB244" s="267"/>
      <c r="BC244" s="267"/>
      <c r="BD244" s="267"/>
      <c r="BE244" s="204"/>
      <c r="BF244" s="205"/>
      <c r="BG244" s="205"/>
      <c r="BH244" s="205"/>
      <c r="BI244" s="205"/>
      <c r="BJ244" s="205"/>
      <c r="BK244" s="241"/>
      <c r="BL244" s="240"/>
      <c r="BM244" s="240"/>
      <c r="BN244" s="240"/>
      <c r="BO244" s="240"/>
      <c r="BP244" s="240"/>
      <c r="BQ244" s="223"/>
      <c r="BR244" s="222"/>
      <c r="BS244" s="222"/>
      <c r="BT244" s="222"/>
      <c r="BU244" s="222"/>
      <c r="BV244" s="222"/>
      <c r="BW244" s="268"/>
      <c r="BX244" s="267"/>
      <c r="BY244" s="267"/>
      <c r="BZ244" s="267"/>
      <c r="CA244" s="267"/>
      <c r="CB244" s="267"/>
      <c r="CC244" s="241"/>
      <c r="CD244" s="214"/>
      <c r="CE244" s="240"/>
      <c r="CF244" s="240"/>
      <c r="CG244" s="240"/>
      <c r="CH244" s="5"/>
      <c r="CI244" s="5">
        <f t="shared" si="62"/>
        <v>0</v>
      </c>
    </row>
    <row r="245" spans="1:87" hidden="1" x14ac:dyDescent="0.2">
      <c r="A245" s="22"/>
      <c r="B245" s="22"/>
      <c r="C245" s="22"/>
      <c r="D245" s="28"/>
      <c r="E245" s="22"/>
      <c r="F245" s="28"/>
      <c r="G245" s="128"/>
      <c r="H245" s="26"/>
      <c r="I245" s="112"/>
      <c r="J245" s="204"/>
      <c r="K245" s="204"/>
      <c r="L245" s="205"/>
      <c r="M245" s="205"/>
      <c r="N245" s="205"/>
      <c r="O245" s="214"/>
      <c r="P245" s="214"/>
      <c r="Q245" s="213"/>
      <c r="R245" s="213"/>
      <c r="S245" s="213"/>
      <c r="T245" s="213"/>
      <c r="U245" s="223"/>
      <c r="V245" s="222"/>
      <c r="W245" s="222"/>
      <c r="X245" s="222"/>
      <c r="Y245" s="222"/>
      <c r="Z245" s="222"/>
      <c r="AA245" s="232"/>
      <c r="AB245" s="231"/>
      <c r="AC245" s="231"/>
      <c r="AD245" s="231"/>
      <c r="AE245" s="231"/>
      <c r="AF245" s="231"/>
      <c r="AG245" s="250"/>
      <c r="AH245" s="249"/>
      <c r="AI245" s="249"/>
      <c r="AJ245" s="249"/>
      <c r="AK245" s="249"/>
      <c r="AL245" s="249"/>
      <c r="AM245" s="204"/>
      <c r="AN245" s="205"/>
      <c r="AO245" s="205"/>
      <c r="AP245" s="205"/>
      <c r="AQ245" s="205"/>
      <c r="AR245" s="205"/>
      <c r="AS245" s="259"/>
      <c r="AT245" s="258"/>
      <c r="AU245" s="258"/>
      <c r="AV245" s="258"/>
      <c r="AW245" s="258"/>
      <c r="AX245" s="258"/>
      <c r="AY245" s="268"/>
      <c r="AZ245" s="267"/>
      <c r="BA245" s="267"/>
      <c r="BB245" s="267"/>
      <c r="BC245" s="267"/>
      <c r="BD245" s="267"/>
      <c r="BE245" s="204"/>
      <c r="BF245" s="205"/>
      <c r="BG245" s="205"/>
      <c r="BH245" s="205"/>
      <c r="BI245" s="205"/>
      <c r="BJ245" s="205"/>
      <c r="BK245" s="241"/>
      <c r="BL245" s="240"/>
      <c r="BM245" s="240"/>
      <c r="BN245" s="240"/>
      <c r="BO245" s="240"/>
      <c r="BP245" s="240"/>
      <c r="BQ245" s="223"/>
      <c r="BR245" s="222"/>
      <c r="BS245" s="222"/>
      <c r="BT245" s="222"/>
      <c r="BU245" s="222"/>
      <c r="BV245" s="222"/>
      <c r="BW245" s="268"/>
      <c r="BX245" s="267"/>
      <c r="BY245" s="267"/>
      <c r="BZ245" s="267"/>
      <c r="CA245" s="267"/>
      <c r="CB245" s="267"/>
      <c r="CC245" s="241"/>
      <c r="CD245" s="214"/>
      <c r="CE245" s="240"/>
      <c r="CF245" s="240"/>
      <c r="CG245" s="240"/>
      <c r="CH245" s="5"/>
      <c r="CI245" s="5">
        <f t="shared" si="62"/>
        <v>0</v>
      </c>
    </row>
    <row r="246" spans="1:87" hidden="1" x14ac:dyDescent="0.2">
      <c r="A246" s="22"/>
      <c r="B246" s="22"/>
      <c r="C246" s="129"/>
      <c r="D246" s="28"/>
      <c r="E246" s="22"/>
      <c r="F246" s="28"/>
      <c r="G246" s="128"/>
      <c r="H246" s="26"/>
      <c r="I246" s="112"/>
      <c r="J246" s="204"/>
      <c r="K246" s="204"/>
      <c r="L246" s="205"/>
      <c r="M246" s="205"/>
      <c r="N246" s="205"/>
      <c r="O246" s="214"/>
      <c r="P246" s="214"/>
      <c r="Q246" s="213"/>
      <c r="R246" s="213"/>
      <c r="S246" s="213"/>
      <c r="T246" s="213"/>
      <c r="U246" s="223"/>
      <c r="V246" s="222"/>
      <c r="W246" s="222"/>
      <c r="X246" s="222"/>
      <c r="Y246" s="222"/>
      <c r="Z246" s="222"/>
      <c r="AA246" s="232"/>
      <c r="AB246" s="231"/>
      <c r="AC246" s="231"/>
      <c r="AD246" s="231"/>
      <c r="AE246" s="231"/>
      <c r="AF246" s="231"/>
      <c r="AG246" s="250"/>
      <c r="AH246" s="249"/>
      <c r="AI246" s="249"/>
      <c r="AJ246" s="249"/>
      <c r="AK246" s="249"/>
      <c r="AL246" s="249"/>
      <c r="AM246" s="204"/>
      <c r="AN246" s="205"/>
      <c r="AO246" s="205"/>
      <c r="AP246" s="205"/>
      <c r="AQ246" s="205"/>
      <c r="AR246" s="205"/>
      <c r="AS246" s="259"/>
      <c r="AT246" s="258"/>
      <c r="AU246" s="258"/>
      <c r="AV246" s="258"/>
      <c r="AW246" s="258"/>
      <c r="AX246" s="258"/>
      <c r="AY246" s="268"/>
      <c r="AZ246" s="267"/>
      <c r="BA246" s="267"/>
      <c r="BB246" s="267"/>
      <c r="BC246" s="267"/>
      <c r="BD246" s="267"/>
      <c r="BE246" s="204"/>
      <c r="BF246" s="205"/>
      <c r="BG246" s="205"/>
      <c r="BH246" s="205"/>
      <c r="BI246" s="205"/>
      <c r="BJ246" s="205"/>
      <c r="BK246" s="241"/>
      <c r="BL246" s="240"/>
      <c r="BM246" s="240"/>
      <c r="BN246" s="240"/>
      <c r="BO246" s="240"/>
      <c r="BP246" s="240"/>
      <c r="BQ246" s="223"/>
      <c r="BR246" s="222"/>
      <c r="BS246" s="222"/>
      <c r="BT246" s="222"/>
      <c r="BU246" s="222"/>
      <c r="BV246" s="222"/>
      <c r="BW246" s="268"/>
      <c r="BX246" s="267"/>
      <c r="BY246" s="267"/>
      <c r="BZ246" s="267"/>
      <c r="CA246" s="267"/>
      <c r="CB246" s="267"/>
      <c r="CC246" s="241"/>
      <c r="CD246" s="214"/>
      <c r="CE246" s="240"/>
      <c r="CF246" s="240"/>
      <c r="CG246" s="240"/>
      <c r="CH246" s="5"/>
      <c r="CI246" s="5">
        <f t="shared" si="62"/>
        <v>0</v>
      </c>
    </row>
    <row r="247" spans="1:87" hidden="1" x14ac:dyDescent="0.2">
      <c r="A247" s="22"/>
      <c r="B247" s="22"/>
      <c r="C247" s="129"/>
      <c r="D247" s="121"/>
      <c r="E247" s="22"/>
      <c r="F247" s="28"/>
      <c r="G247" s="25"/>
      <c r="H247" s="26"/>
      <c r="I247" s="96"/>
      <c r="J247" s="204"/>
      <c r="K247" s="204"/>
      <c r="L247" s="205"/>
      <c r="M247" s="205"/>
      <c r="N247" s="205"/>
      <c r="O247" s="214"/>
      <c r="P247" s="214"/>
      <c r="Q247" s="213"/>
      <c r="R247" s="213"/>
      <c r="S247" s="213"/>
      <c r="T247" s="213"/>
      <c r="U247" s="223"/>
      <c r="V247" s="222"/>
      <c r="W247" s="222"/>
      <c r="X247" s="222"/>
      <c r="Y247" s="222"/>
      <c r="Z247" s="222"/>
      <c r="AA247" s="232"/>
      <c r="AB247" s="231"/>
      <c r="AC247" s="231"/>
      <c r="AD247" s="231"/>
      <c r="AE247" s="231"/>
      <c r="AF247" s="231"/>
      <c r="AG247" s="250"/>
      <c r="AH247" s="249"/>
      <c r="AI247" s="249"/>
      <c r="AJ247" s="249"/>
      <c r="AK247" s="249"/>
      <c r="AL247" s="249"/>
      <c r="AM247" s="204"/>
      <c r="AN247" s="205"/>
      <c r="AO247" s="205"/>
      <c r="AP247" s="205"/>
      <c r="AQ247" s="205"/>
      <c r="AR247" s="205"/>
      <c r="AS247" s="259"/>
      <c r="AT247" s="258"/>
      <c r="AU247" s="258"/>
      <c r="AV247" s="258"/>
      <c r="AW247" s="258"/>
      <c r="AX247" s="258"/>
      <c r="AY247" s="268"/>
      <c r="AZ247" s="267"/>
      <c r="BA247" s="267"/>
      <c r="BB247" s="267"/>
      <c r="BC247" s="267"/>
      <c r="BD247" s="267"/>
      <c r="BE247" s="204"/>
      <c r="BF247" s="205"/>
      <c r="BG247" s="205"/>
      <c r="BH247" s="205"/>
      <c r="BI247" s="205"/>
      <c r="BJ247" s="205"/>
      <c r="BK247" s="241"/>
      <c r="BL247" s="240"/>
      <c r="BM247" s="240"/>
      <c r="BN247" s="240"/>
      <c r="BO247" s="240"/>
      <c r="BP247" s="240"/>
      <c r="BQ247" s="223"/>
      <c r="BR247" s="222"/>
      <c r="BS247" s="222"/>
      <c r="BT247" s="222"/>
      <c r="BU247" s="222"/>
      <c r="BV247" s="222"/>
      <c r="BW247" s="268"/>
      <c r="BX247" s="267"/>
      <c r="BY247" s="267"/>
      <c r="BZ247" s="267"/>
      <c r="CA247" s="267"/>
      <c r="CB247" s="267"/>
      <c r="CC247" s="241"/>
      <c r="CD247" s="214"/>
      <c r="CE247" s="240"/>
      <c r="CF247" s="240"/>
      <c r="CG247" s="240"/>
      <c r="CH247" s="5"/>
      <c r="CI247" s="5">
        <f t="shared" si="62"/>
        <v>0</v>
      </c>
    </row>
    <row r="248" spans="1:87" hidden="1" x14ac:dyDescent="0.2">
      <c r="A248" s="22"/>
      <c r="B248" s="22"/>
      <c r="C248" s="129"/>
      <c r="D248" s="33"/>
      <c r="E248" s="22"/>
      <c r="F248" s="28"/>
      <c r="G248" s="25"/>
      <c r="H248" s="75"/>
      <c r="I248" s="52"/>
      <c r="J248" s="204"/>
      <c r="K248" s="204"/>
      <c r="L248" s="205"/>
      <c r="M248" s="205"/>
      <c r="N248" s="205"/>
      <c r="O248" s="214"/>
      <c r="P248" s="214"/>
      <c r="Q248" s="213"/>
      <c r="R248" s="213"/>
      <c r="S248" s="213"/>
      <c r="T248" s="213"/>
      <c r="U248" s="223"/>
      <c r="V248" s="222"/>
      <c r="W248" s="222"/>
      <c r="X248" s="222"/>
      <c r="Y248" s="222"/>
      <c r="Z248" s="222"/>
      <c r="AA248" s="232"/>
      <c r="AB248" s="231"/>
      <c r="AC248" s="231"/>
      <c r="AD248" s="231"/>
      <c r="AE248" s="231"/>
      <c r="AF248" s="231"/>
      <c r="AG248" s="250"/>
      <c r="AH248" s="249"/>
      <c r="AI248" s="249"/>
      <c r="AJ248" s="249"/>
      <c r="AK248" s="249"/>
      <c r="AL248" s="249"/>
      <c r="AM248" s="204"/>
      <c r="AN248" s="205"/>
      <c r="AO248" s="205"/>
      <c r="AP248" s="205"/>
      <c r="AQ248" s="205"/>
      <c r="AR248" s="205"/>
      <c r="AS248" s="259"/>
      <c r="AT248" s="258"/>
      <c r="AU248" s="258"/>
      <c r="AV248" s="258"/>
      <c r="AW248" s="258"/>
      <c r="AX248" s="258"/>
      <c r="AY248" s="268"/>
      <c r="AZ248" s="267"/>
      <c r="BA248" s="267"/>
      <c r="BB248" s="267"/>
      <c r="BC248" s="267"/>
      <c r="BD248" s="267"/>
      <c r="BE248" s="204"/>
      <c r="BF248" s="205"/>
      <c r="BG248" s="205"/>
      <c r="BH248" s="205"/>
      <c r="BI248" s="205"/>
      <c r="BJ248" s="205"/>
      <c r="BK248" s="241"/>
      <c r="BL248" s="240"/>
      <c r="BM248" s="240"/>
      <c r="BN248" s="240"/>
      <c r="BO248" s="240"/>
      <c r="BP248" s="240"/>
      <c r="BQ248" s="223"/>
      <c r="BR248" s="222"/>
      <c r="BS248" s="222"/>
      <c r="BT248" s="222"/>
      <c r="BU248" s="222"/>
      <c r="BV248" s="222"/>
      <c r="BW248" s="268"/>
      <c r="BX248" s="267"/>
      <c r="BY248" s="267"/>
      <c r="BZ248" s="267"/>
      <c r="CA248" s="267"/>
      <c r="CB248" s="267"/>
      <c r="CC248" s="241"/>
      <c r="CD248" s="214"/>
      <c r="CE248" s="240"/>
      <c r="CF248" s="240"/>
      <c r="CG248" s="240"/>
      <c r="CH248" s="5"/>
      <c r="CI248" s="5">
        <f t="shared" si="62"/>
        <v>0</v>
      </c>
    </row>
    <row r="249" spans="1:87" hidden="1" x14ac:dyDescent="0.2">
      <c r="A249" s="22"/>
      <c r="B249" s="22"/>
      <c r="C249" s="130"/>
      <c r="D249" s="34"/>
      <c r="E249" s="22"/>
      <c r="F249" s="34"/>
      <c r="G249" s="48"/>
      <c r="H249" s="36"/>
      <c r="I249" s="27"/>
      <c r="J249" s="204"/>
      <c r="K249" s="204"/>
      <c r="L249" s="205"/>
      <c r="M249" s="205"/>
      <c r="N249" s="204"/>
      <c r="O249" s="214"/>
      <c r="P249" s="214"/>
      <c r="Q249" s="213"/>
      <c r="R249" s="214"/>
      <c r="S249" s="213"/>
      <c r="T249" s="214"/>
      <c r="U249" s="223"/>
      <c r="V249" s="223"/>
      <c r="W249" s="222"/>
      <c r="X249" s="223"/>
      <c r="Y249" s="222"/>
      <c r="Z249" s="223"/>
      <c r="AA249" s="232"/>
      <c r="AB249" s="232"/>
      <c r="AC249" s="231"/>
      <c r="AD249" s="232"/>
      <c r="AE249" s="231"/>
      <c r="AF249" s="232"/>
      <c r="AG249" s="250"/>
      <c r="AH249" s="250"/>
      <c r="AI249" s="249"/>
      <c r="AJ249" s="250"/>
      <c r="AK249" s="249"/>
      <c r="AL249" s="250"/>
      <c r="AM249" s="204"/>
      <c r="AN249" s="204"/>
      <c r="AO249" s="205"/>
      <c r="AP249" s="204"/>
      <c r="AQ249" s="205"/>
      <c r="AR249" s="204"/>
      <c r="AS249" s="259"/>
      <c r="AT249" s="259"/>
      <c r="AU249" s="258"/>
      <c r="AV249" s="259"/>
      <c r="AW249" s="258"/>
      <c r="AX249" s="259"/>
      <c r="AY249" s="268"/>
      <c r="AZ249" s="268"/>
      <c r="BA249" s="267"/>
      <c r="BB249" s="268"/>
      <c r="BC249" s="267"/>
      <c r="BD249" s="268"/>
      <c r="BE249" s="204"/>
      <c r="BF249" s="204"/>
      <c r="BG249" s="205"/>
      <c r="BH249" s="204"/>
      <c r="BI249" s="205"/>
      <c r="BJ249" s="204"/>
      <c r="BK249" s="241"/>
      <c r="BL249" s="241"/>
      <c r="BM249" s="240"/>
      <c r="BN249" s="241"/>
      <c r="BO249" s="240"/>
      <c r="BP249" s="241"/>
      <c r="BQ249" s="223"/>
      <c r="BR249" s="223"/>
      <c r="BS249" s="222"/>
      <c r="BT249" s="223"/>
      <c r="BU249" s="222"/>
      <c r="BV249" s="223"/>
      <c r="BW249" s="268"/>
      <c r="BX249" s="268"/>
      <c r="BY249" s="267"/>
      <c r="BZ249" s="268"/>
      <c r="CA249" s="267"/>
      <c r="CB249" s="268"/>
      <c r="CC249" s="241"/>
      <c r="CD249" s="214"/>
      <c r="CE249" s="240"/>
      <c r="CF249" s="240"/>
      <c r="CG249" s="241"/>
      <c r="CH249" s="5"/>
      <c r="CI249" s="5">
        <f t="shared" si="62"/>
        <v>0</v>
      </c>
    </row>
    <row r="250" spans="1:87" hidden="1" x14ac:dyDescent="0.2">
      <c r="A250" s="22"/>
      <c r="B250" s="22"/>
      <c r="C250" s="130"/>
      <c r="D250" s="121"/>
      <c r="E250" s="22"/>
      <c r="F250" s="34"/>
      <c r="G250" s="48"/>
      <c r="H250" s="26"/>
      <c r="I250" s="27"/>
      <c r="J250" s="204"/>
      <c r="K250" s="204"/>
      <c r="L250" s="205"/>
      <c r="M250" s="205"/>
      <c r="N250" s="205"/>
      <c r="O250" s="214"/>
      <c r="P250" s="214"/>
      <c r="Q250" s="213"/>
      <c r="R250" s="213"/>
      <c r="S250" s="213"/>
      <c r="T250" s="213"/>
      <c r="U250" s="223"/>
      <c r="V250" s="222"/>
      <c r="W250" s="222"/>
      <c r="X250" s="222"/>
      <c r="Y250" s="222"/>
      <c r="Z250" s="222"/>
      <c r="AA250" s="232"/>
      <c r="AB250" s="231"/>
      <c r="AC250" s="231"/>
      <c r="AD250" s="231"/>
      <c r="AE250" s="231"/>
      <c r="AF250" s="231"/>
      <c r="AG250" s="250"/>
      <c r="AH250" s="249"/>
      <c r="AI250" s="249"/>
      <c r="AJ250" s="249"/>
      <c r="AK250" s="249"/>
      <c r="AL250" s="249"/>
      <c r="AM250" s="204"/>
      <c r="AN250" s="205"/>
      <c r="AO250" s="205"/>
      <c r="AP250" s="205"/>
      <c r="AQ250" s="205"/>
      <c r="AR250" s="205"/>
      <c r="AS250" s="259"/>
      <c r="AT250" s="258"/>
      <c r="AU250" s="258"/>
      <c r="AV250" s="258"/>
      <c r="AW250" s="258"/>
      <c r="AX250" s="258"/>
      <c r="AY250" s="268"/>
      <c r="AZ250" s="267"/>
      <c r="BA250" s="267"/>
      <c r="BB250" s="267"/>
      <c r="BC250" s="267"/>
      <c r="BD250" s="267"/>
      <c r="BE250" s="204"/>
      <c r="BF250" s="205"/>
      <c r="BG250" s="205"/>
      <c r="BH250" s="205"/>
      <c r="BI250" s="205"/>
      <c r="BJ250" s="205"/>
      <c r="BK250" s="241"/>
      <c r="BL250" s="240"/>
      <c r="BM250" s="240"/>
      <c r="BN250" s="240"/>
      <c r="BO250" s="240"/>
      <c r="BP250" s="240"/>
      <c r="BQ250" s="223"/>
      <c r="BR250" s="222"/>
      <c r="BS250" s="222"/>
      <c r="BT250" s="222"/>
      <c r="BU250" s="222"/>
      <c r="BV250" s="222"/>
      <c r="BW250" s="268"/>
      <c r="BX250" s="267"/>
      <c r="BY250" s="267"/>
      <c r="BZ250" s="267"/>
      <c r="CA250" s="267"/>
      <c r="CB250" s="267"/>
      <c r="CC250" s="241"/>
      <c r="CD250" s="214"/>
      <c r="CE250" s="240"/>
      <c r="CF250" s="240"/>
      <c r="CG250" s="240"/>
      <c r="CH250" s="5"/>
      <c r="CI250" s="5">
        <f t="shared" si="62"/>
        <v>0</v>
      </c>
    </row>
    <row r="251" spans="1:87" hidden="1" x14ac:dyDescent="0.2">
      <c r="A251" s="22"/>
      <c r="B251" s="22"/>
      <c r="C251" s="130"/>
      <c r="D251" s="33"/>
      <c r="E251" s="22"/>
      <c r="F251" s="34"/>
      <c r="G251" s="48"/>
      <c r="H251" s="75"/>
      <c r="I251" s="27"/>
      <c r="J251" s="204"/>
      <c r="K251" s="204"/>
      <c r="L251" s="205"/>
      <c r="M251" s="205"/>
      <c r="N251" s="205"/>
      <c r="O251" s="214"/>
      <c r="P251" s="214"/>
      <c r="Q251" s="213"/>
      <c r="R251" s="213"/>
      <c r="S251" s="213"/>
      <c r="T251" s="213"/>
      <c r="U251" s="223"/>
      <c r="V251" s="222"/>
      <c r="W251" s="222"/>
      <c r="X251" s="222"/>
      <c r="Y251" s="222"/>
      <c r="Z251" s="222"/>
      <c r="AA251" s="232"/>
      <c r="AB251" s="231"/>
      <c r="AC251" s="231"/>
      <c r="AD251" s="231"/>
      <c r="AE251" s="231"/>
      <c r="AF251" s="231"/>
      <c r="AG251" s="250"/>
      <c r="AH251" s="249"/>
      <c r="AI251" s="249"/>
      <c r="AJ251" s="249"/>
      <c r="AK251" s="249"/>
      <c r="AL251" s="249"/>
      <c r="AM251" s="204"/>
      <c r="AN251" s="205"/>
      <c r="AO251" s="205"/>
      <c r="AP251" s="205"/>
      <c r="AQ251" s="205"/>
      <c r="AR251" s="205"/>
      <c r="AS251" s="259"/>
      <c r="AT251" s="258"/>
      <c r="AU251" s="258"/>
      <c r="AV251" s="258"/>
      <c r="AW251" s="258"/>
      <c r="AX251" s="258"/>
      <c r="AY251" s="268"/>
      <c r="AZ251" s="267"/>
      <c r="BA251" s="267"/>
      <c r="BB251" s="267"/>
      <c r="BC251" s="267"/>
      <c r="BD251" s="267"/>
      <c r="BE251" s="204"/>
      <c r="BF251" s="205"/>
      <c r="BG251" s="205"/>
      <c r="BH251" s="205"/>
      <c r="BI251" s="205"/>
      <c r="BJ251" s="205"/>
      <c r="BK251" s="241"/>
      <c r="BL251" s="240"/>
      <c r="BM251" s="240"/>
      <c r="BN251" s="240"/>
      <c r="BO251" s="240"/>
      <c r="BP251" s="240"/>
      <c r="BQ251" s="223"/>
      <c r="BR251" s="222"/>
      <c r="BS251" s="222"/>
      <c r="BT251" s="222"/>
      <c r="BU251" s="222"/>
      <c r="BV251" s="222"/>
      <c r="BW251" s="268"/>
      <c r="BX251" s="267"/>
      <c r="BY251" s="267"/>
      <c r="BZ251" s="267"/>
      <c r="CA251" s="267"/>
      <c r="CB251" s="267"/>
      <c r="CC251" s="241"/>
      <c r="CD251" s="214"/>
      <c r="CE251" s="240"/>
      <c r="CF251" s="240"/>
      <c r="CG251" s="240"/>
      <c r="CH251" s="5"/>
      <c r="CI251" s="5">
        <f t="shared" si="62"/>
        <v>0</v>
      </c>
    </row>
    <row r="252" spans="1:87" hidden="1" x14ac:dyDescent="0.2">
      <c r="A252" s="22"/>
      <c r="B252" s="22"/>
      <c r="C252" s="22"/>
      <c r="D252" s="34"/>
      <c r="E252" s="22"/>
      <c r="F252" s="34"/>
      <c r="G252" s="48"/>
      <c r="H252" s="36"/>
      <c r="I252" s="27"/>
      <c r="J252" s="204"/>
      <c r="K252" s="204"/>
      <c r="L252" s="205"/>
      <c r="M252" s="205"/>
      <c r="N252" s="204"/>
      <c r="O252" s="214"/>
      <c r="P252" s="214"/>
      <c r="Q252" s="213"/>
      <c r="R252" s="214"/>
      <c r="S252" s="213"/>
      <c r="T252" s="214"/>
      <c r="U252" s="223"/>
      <c r="V252" s="223"/>
      <c r="W252" s="222"/>
      <c r="X252" s="223"/>
      <c r="Y252" s="222"/>
      <c r="Z252" s="223"/>
      <c r="AA252" s="232"/>
      <c r="AB252" s="232"/>
      <c r="AC252" s="231"/>
      <c r="AD252" s="232"/>
      <c r="AE252" s="231"/>
      <c r="AF252" s="232"/>
      <c r="AG252" s="250"/>
      <c r="AH252" s="250"/>
      <c r="AI252" s="249"/>
      <c r="AJ252" s="250"/>
      <c r="AK252" s="249"/>
      <c r="AL252" s="250"/>
      <c r="AM252" s="204"/>
      <c r="AN252" s="204"/>
      <c r="AO252" s="205"/>
      <c r="AP252" s="204"/>
      <c r="AQ252" s="205"/>
      <c r="AR252" s="204"/>
      <c r="AS252" s="259"/>
      <c r="AT252" s="259"/>
      <c r="AU252" s="258"/>
      <c r="AV252" s="259"/>
      <c r="AW252" s="258"/>
      <c r="AX252" s="259"/>
      <c r="AY252" s="268"/>
      <c r="AZ252" s="268"/>
      <c r="BA252" s="267"/>
      <c r="BB252" s="268"/>
      <c r="BC252" s="267"/>
      <c r="BD252" s="268"/>
      <c r="BE252" s="204"/>
      <c r="BF252" s="204"/>
      <c r="BG252" s="205"/>
      <c r="BH252" s="204"/>
      <c r="BI252" s="205"/>
      <c r="BJ252" s="204"/>
      <c r="BK252" s="241"/>
      <c r="BL252" s="241"/>
      <c r="BM252" s="240"/>
      <c r="BN252" s="241"/>
      <c r="BO252" s="240"/>
      <c r="BP252" s="241"/>
      <c r="BQ252" s="223"/>
      <c r="BR252" s="223"/>
      <c r="BS252" s="222"/>
      <c r="BT252" s="223"/>
      <c r="BU252" s="222"/>
      <c r="BV252" s="223"/>
      <c r="BW252" s="268"/>
      <c r="BX252" s="268"/>
      <c r="BY252" s="267"/>
      <c r="BZ252" s="268"/>
      <c r="CA252" s="267"/>
      <c r="CB252" s="268"/>
      <c r="CC252" s="241"/>
      <c r="CD252" s="214"/>
      <c r="CE252" s="240"/>
      <c r="CF252" s="240"/>
      <c r="CG252" s="241"/>
      <c r="CH252" s="5"/>
      <c r="CI252" s="5">
        <f t="shared" si="62"/>
        <v>0</v>
      </c>
    </row>
    <row r="253" spans="1:87" hidden="1" x14ac:dyDescent="0.2">
      <c r="A253" s="22"/>
      <c r="B253" s="22"/>
      <c r="C253" s="22"/>
      <c r="D253" s="34"/>
      <c r="E253" s="22"/>
      <c r="F253" s="34"/>
      <c r="G253" s="48"/>
      <c r="H253" s="36"/>
      <c r="I253" s="27"/>
      <c r="J253" s="204"/>
      <c r="K253" s="204"/>
      <c r="L253" s="205"/>
      <c r="M253" s="205"/>
      <c r="N253" s="205"/>
      <c r="O253" s="214"/>
      <c r="P253" s="214"/>
      <c r="Q253" s="213"/>
      <c r="R253" s="213"/>
      <c r="S253" s="213"/>
      <c r="T253" s="213"/>
      <c r="U253" s="223"/>
      <c r="V253" s="222"/>
      <c r="W253" s="222"/>
      <c r="X253" s="222"/>
      <c r="Y253" s="222"/>
      <c r="Z253" s="222"/>
      <c r="AA253" s="232"/>
      <c r="AB253" s="231"/>
      <c r="AC253" s="231"/>
      <c r="AD253" s="231"/>
      <c r="AE253" s="231"/>
      <c r="AF253" s="231"/>
      <c r="AG253" s="250"/>
      <c r="AH253" s="249"/>
      <c r="AI253" s="249"/>
      <c r="AJ253" s="249"/>
      <c r="AK253" s="249"/>
      <c r="AL253" s="249"/>
      <c r="AM253" s="204"/>
      <c r="AN253" s="205"/>
      <c r="AO253" s="205"/>
      <c r="AP253" s="205"/>
      <c r="AQ253" s="205"/>
      <c r="AR253" s="205"/>
      <c r="AS253" s="259"/>
      <c r="AT253" s="258"/>
      <c r="AU253" s="258"/>
      <c r="AV253" s="258"/>
      <c r="AW253" s="258"/>
      <c r="AX253" s="258"/>
      <c r="AY253" s="268"/>
      <c r="AZ253" s="267"/>
      <c r="BA253" s="267"/>
      <c r="BB253" s="267"/>
      <c r="BC253" s="267"/>
      <c r="BD253" s="267"/>
      <c r="BE253" s="204"/>
      <c r="BF253" s="205"/>
      <c r="BG253" s="205"/>
      <c r="BH253" s="205"/>
      <c r="BI253" s="205"/>
      <c r="BJ253" s="205"/>
      <c r="BK253" s="241"/>
      <c r="BL253" s="240"/>
      <c r="BM253" s="240"/>
      <c r="BN253" s="240"/>
      <c r="BO253" s="240"/>
      <c r="BP253" s="240"/>
      <c r="BQ253" s="223"/>
      <c r="BR253" s="222"/>
      <c r="BS253" s="222"/>
      <c r="BT253" s="222"/>
      <c r="BU253" s="222"/>
      <c r="BV253" s="222"/>
      <c r="BW253" s="268"/>
      <c r="BX253" s="267"/>
      <c r="BY253" s="267"/>
      <c r="BZ253" s="267"/>
      <c r="CA253" s="267"/>
      <c r="CB253" s="267"/>
      <c r="CC253" s="241"/>
      <c r="CD253" s="214"/>
      <c r="CE253" s="240"/>
      <c r="CF253" s="240"/>
      <c r="CG253" s="240"/>
      <c r="CH253" s="5"/>
      <c r="CI253" s="5">
        <f t="shared" si="62"/>
        <v>0</v>
      </c>
    </row>
    <row r="254" spans="1:87" hidden="1" x14ac:dyDescent="0.2">
      <c r="A254" s="22"/>
      <c r="B254" s="22"/>
      <c r="C254" s="35"/>
      <c r="D254" s="34"/>
      <c r="E254" s="22"/>
      <c r="F254" s="34"/>
      <c r="G254" s="48"/>
      <c r="H254" s="26"/>
      <c r="I254" s="27"/>
      <c r="J254" s="204"/>
      <c r="K254" s="204"/>
      <c r="L254" s="205"/>
      <c r="M254" s="205"/>
      <c r="N254" s="205"/>
      <c r="O254" s="214"/>
      <c r="P254" s="214"/>
      <c r="Q254" s="213"/>
      <c r="R254" s="213"/>
      <c r="S254" s="213"/>
      <c r="T254" s="213"/>
      <c r="U254" s="223"/>
      <c r="V254" s="222"/>
      <c r="W254" s="222"/>
      <c r="X254" s="222"/>
      <c r="Y254" s="222"/>
      <c r="Z254" s="222"/>
      <c r="AA254" s="232"/>
      <c r="AB254" s="231"/>
      <c r="AC254" s="231"/>
      <c r="AD254" s="231"/>
      <c r="AE254" s="231"/>
      <c r="AF254" s="231"/>
      <c r="AG254" s="250"/>
      <c r="AH254" s="249"/>
      <c r="AI254" s="249"/>
      <c r="AJ254" s="249"/>
      <c r="AK254" s="249"/>
      <c r="AL254" s="249"/>
      <c r="AM254" s="204"/>
      <c r="AN254" s="205"/>
      <c r="AO254" s="205"/>
      <c r="AP254" s="205"/>
      <c r="AQ254" s="205"/>
      <c r="AR254" s="205"/>
      <c r="AS254" s="259"/>
      <c r="AT254" s="258"/>
      <c r="AU254" s="258"/>
      <c r="AV254" s="258"/>
      <c r="AW254" s="258"/>
      <c r="AX254" s="258"/>
      <c r="AY254" s="268"/>
      <c r="AZ254" s="267"/>
      <c r="BA254" s="267"/>
      <c r="BB254" s="267"/>
      <c r="BC254" s="267"/>
      <c r="BD254" s="267"/>
      <c r="BE254" s="204"/>
      <c r="BF254" s="205"/>
      <c r="BG254" s="205"/>
      <c r="BH254" s="205"/>
      <c r="BI254" s="205"/>
      <c r="BJ254" s="205"/>
      <c r="BK254" s="241"/>
      <c r="BL254" s="240"/>
      <c r="BM254" s="240"/>
      <c r="BN254" s="240"/>
      <c r="BO254" s="240"/>
      <c r="BP254" s="240"/>
      <c r="BQ254" s="223"/>
      <c r="BR254" s="222"/>
      <c r="BS254" s="222"/>
      <c r="BT254" s="222"/>
      <c r="BU254" s="222"/>
      <c r="BV254" s="222"/>
      <c r="BW254" s="268"/>
      <c r="BX254" s="267"/>
      <c r="BY254" s="267"/>
      <c r="BZ254" s="267"/>
      <c r="CA254" s="267"/>
      <c r="CB254" s="267"/>
      <c r="CC254" s="241"/>
      <c r="CD254" s="214"/>
      <c r="CE254" s="240"/>
      <c r="CF254" s="240"/>
      <c r="CG254" s="240"/>
      <c r="CH254" s="5"/>
      <c r="CI254" s="5">
        <f t="shared" si="62"/>
        <v>0</v>
      </c>
    </row>
    <row r="255" spans="1:87" hidden="1" x14ac:dyDescent="0.2">
      <c r="A255" s="22"/>
      <c r="B255" s="22"/>
      <c r="C255" s="22"/>
      <c r="D255" s="35"/>
      <c r="E255" s="22"/>
      <c r="F255" s="34"/>
      <c r="G255" s="48"/>
      <c r="H255" s="26"/>
      <c r="I255" s="27"/>
      <c r="J255" s="204"/>
      <c r="K255" s="204"/>
      <c r="L255" s="205"/>
      <c r="M255" s="205"/>
      <c r="N255" s="205"/>
      <c r="O255" s="214"/>
      <c r="P255" s="214"/>
      <c r="Q255" s="213"/>
      <c r="R255" s="213"/>
      <c r="S255" s="213"/>
      <c r="T255" s="213"/>
      <c r="U255" s="223"/>
      <c r="V255" s="222"/>
      <c r="W255" s="222"/>
      <c r="X255" s="222"/>
      <c r="Y255" s="222"/>
      <c r="Z255" s="222"/>
      <c r="AA255" s="232"/>
      <c r="AB255" s="231"/>
      <c r="AC255" s="231"/>
      <c r="AD255" s="231"/>
      <c r="AE255" s="231"/>
      <c r="AF255" s="231"/>
      <c r="AG255" s="250"/>
      <c r="AH255" s="249"/>
      <c r="AI255" s="249"/>
      <c r="AJ255" s="249"/>
      <c r="AK255" s="249"/>
      <c r="AL255" s="249"/>
      <c r="AM255" s="204"/>
      <c r="AN255" s="205"/>
      <c r="AO255" s="205"/>
      <c r="AP255" s="205"/>
      <c r="AQ255" s="205"/>
      <c r="AR255" s="205"/>
      <c r="AS255" s="259"/>
      <c r="AT255" s="258"/>
      <c r="AU255" s="258"/>
      <c r="AV255" s="258"/>
      <c r="AW255" s="258"/>
      <c r="AX255" s="258"/>
      <c r="AY255" s="268"/>
      <c r="AZ255" s="267"/>
      <c r="BA255" s="267"/>
      <c r="BB255" s="267"/>
      <c r="BC255" s="267"/>
      <c r="BD255" s="267"/>
      <c r="BE255" s="204"/>
      <c r="BF255" s="205"/>
      <c r="BG255" s="205"/>
      <c r="BH255" s="205"/>
      <c r="BI255" s="205"/>
      <c r="BJ255" s="205"/>
      <c r="BK255" s="241"/>
      <c r="BL255" s="240"/>
      <c r="BM255" s="240"/>
      <c r="BN255" s="240"/>
      <c r="BO255" s="240"/>
      <c r="BP255" s="240"/>
      <c r="BQ255" s="223"/>
      <c r="BR255" s="222"/>
      <c r="BS255" s="222"/>
      <c r="BT255" s="222"/>
      <c r="BU255" s="222"/>
      <c r="BV255" s="222"/>
      <c r="BW255" s="268"/>
      <c r="BX255" s="267"/>
      <c r="BY255" s="267"/>
      <c r="BZ255" s="267"/>
      <c r="CA255" s="267"/>
      <c r="CB255" s="267"/>
      <c r="CC255" s="241"/>
      <c r="CD255" s="214"/>
      <c r="CE255" s="240"/>
      <c r="CF255" s="240"/>
      <c r="CG255" s="240"/>
      <c r="CH255" s="5"/>
      <c r="CI255" s="5">
        <f t="shared" si="62"/>
        <v>0</v>
      </c>
    </row>
    <row r="256" spans="1:87" hidden="1" x14ac:dyDescent="0.2">
      <c r="A256" s="22"/>
      <c r="B256" s="22"/>
      <c r="C256" s="22"/>
      <c r="D256" s="35"/>
      <c r="E256" s="22"/>
      <c r="F256" s="34"/>
      <c r="G256" s="48"/>
      <c r="H256" s="26"/>
      <c r="I256" s="27"/>
      <c r="J256" s="204"/>
      <c r="K256" s="204"/>
      <c r="L256" s="205"/>
      <c r="M256" s="205"/>
      <c r="N256" s="205"/>
      <c r="O256" s="214"/>
      <c r="P256" s="214"/>
      <c r="Q256" s="213"/>
      <c r="R256" s="213"/>
      <c r="S256" s="213"/>
      <c r="T256" s="213"/>
      <c r="U256" s="223"/>
      <c r="V256" s="222"/>
      <c r="W256" s="222"/>
      <c r="X256" s="222"/>
      <c r="Y256" s="222"/>
      <c r="Z256" s="222"/>
      <c r="AA256" s="232"/>
      <c r="AB256" s="231"/>
      <c r="AC256" s="231"/>
      <c r="AD256" s="231"/>
      <c r="AE256" s="231"/>
      <c r="AF256" s="231"/>
      <c r="AG256" s="250"/>
      <c r="AH256" s="249"/>
      <c r="AI256" s="249"/>
      <c r="AJ256" s="249"/>
      <c r="AK256" s="249"/>
      <c r="AL256" s="249"/>
      <c r="AM256" s="204"/>
      <c r="AN256" s="205"/>
      <c r="AO256" s="205"/>
      <c r="AP256" s="205"/>
      <c r="AQ256" s="205"/>
      <c r="AR256" s="205"/>
      <c r="AS256" s="259"/>
      <c r="AT256" s="258"/>
      <c r="AU256" s="258"/>
      <c r="AV256" s="258"/>
      <c r="AW256" s="258"/>
      <c r="AX256" s="258"/>
      <c r="AY256" s="268"/>
      <c r="AZ256" s="267"/>
      <c r="BA256" s="267"/>
      <c r="BB256" s="267"/>
      <c r="BC256" s="267"/>
      <c r="BD256" s="267"/>
      <c r="BE256" s="204"/>
      <c r="BF256" s="205"/>
      <c r="BG256" s="205"/>
      <c r="BH256" s="205"/>
      <c r="BI256" s="205"/>
      <c r="BJ256" s="205"/>
      <c r="BK256" s="241"/>
      <c r="BL256" s="240"/>
      <c r="BM256" s="240"/>
      <c r="BN256" s="240"/>
      <c r="BO256" s="240"/>
      <c r="BP256" s="240"/>
      <c r="BQ256" s="223"/>
      <c r="BR256" s="222"/>
      <c r="BS256" s="222"/>
      <c r="BT256" s="222"/>
      <c r="BU256" s="222"/>
      <c r="BV256" s="222"/>
      <c r="BW256" s="268"/>
      <c r="BX256" s="267"/>
      <c r="BY256" s="267"/>
      <c r="BZ256" s="267"/>
      <c r="CA256" s="267"/>
      <c r="CB256" s="267"/>
      <c r="CC256" s="241"/>
      <c r="CD256" s="214"/>
      <c r="CE256" s="240"/>
      <c r="CF256" s="240"/>
      <c r="CG256" s="240"/>
      <c r="CH256" s="5"/>
      <c r="CI256" s="5">
        <f t="shared" si="62"/>
        <v>0</v>
      </c>
    </row>
    <row r="257" spans="1:87" hidden="1" x14ac:dyDescent="0.2">
      <c r="A257" s="22"/>
      <c r="B257" s="22"/>
      <c r="C257" s="28"/>
      <c r="D257" s="34"/>
      <c r="E257" s="22"/>
      <c r="F257" s="34"/>
      <c r="G257" s="48"/>
      <c r="H257" s="36"/>
      <c r="I257" s="27"/>
      <c r="J257" s="204"/>
      <c r="K257" s="204"/>
      <c r="L257" s="205"/>
      <c r="M257" s="205"/>
      <c r="N257" s="204"/>
      <c r="O257" s="214"/>
      <c r="P257" s="214"/>
      <c r="Q257" s="213"/>
      <c r="R257" s="214"/>
      <c r="S257" s="213"/>
      <c r="T257" s="214"/>
      <c r="U257" s="223"/>
      <c r="V257" s="223"/>
      <c r="W257" s="222"/>
      <c r="X257" s="223"/>
      <c r="Y257" s="222"/>
      <c r="Z257" s="223"/>
      <c r="AA257" s="232"/>
      <c r="AB257" s="232"/>
      <c r="AC257" s="231"/>
      <c r="AD257" s="232"/>
      <c r="AE257" s="231"/>
      <c r="AF257" s="232"/>
      <c r="AG257" s="250"/>
      <c r="AH257" s="250"/>
      <c r="AI257" s="249"/>
      <c r="AJ257" s="250"/>
      <c r="AK257" s="249"/>
      <c r="AL257" s="250"/>
      <c r="AM257" s="204"/>
      <c r="AN257" s="204"/>
      <c r="AO257" s="205"/>
      <c r="AP257" s="204"/>
      <c r="AQ257" s="205"/>
      <c r="AR257" s="204"/>
      <c r="AS257" s="259"/>
      <c r="AT257" s="259"/>
      <c r="AU257" s="258"/>
      <c r="AV257" s="259"/>
      <c r="AW257" s="258"/>
      <c r="AX257" s="259"/>
      <c r="AY257" s="268"/>
      <c r="AZ257" s="268"/>
      <c r="BA257" s="267"/>
      <c r="BB257" s="268"/>
      <c r="BC257" s="267"/>
      <c r="BD257" s="268"/>
      <c r="BE257" s="204"/>
      <c r="BF257" s="204"/>
      <c r="BG257" s="205"/>
      <c r="BH257" s="204"/>
      <c r="BI257" s="205"/>
      <c r="BJ257" s="204"/>
      <c r="BK257" s="241"/>
      <c r="BL257" s="241"/>
      <c r="BM257" s="240"/>
      <c r="BN257" s="241"/>
      <c r="BO257" s="240"/>
      <c r="BP257" s="241"/>
      <c r="BQ257" s="223"/>
      <c r="BR257" s="223"/>
      <c r="BS257" s="222"/>
      <c r="BT257" s="223"/>
      <c r="BU257" s="222"/>
      <c r="BV257" s="223"/>
      <c r="BW257" s="268"/>
      <c r="BX257" s="268"/>
      <c r="BY257" s="267"/>
      <c r="BZ257" s="268"/>
      <c r="CA257" s="267"/>
      <c r="CB257" s="268"/>
      <c r="CC257" s="241"/>
      <c r="CD257" s="214"/>
      <c r="CE257" s="240"/>
      <c r="CF257" s="240"/>
      <c r="CG257" s="241"/>
      <c r="CH257" s="5"/>
      <c r="CI257" s="5">
        <f t="shared" si="62"/>
        <v>0</v>
      </c>
    </row>
    <row r="258" spans="1:87" hidden="1" x14ac:dyDescent="0.2">
      <c r="A258" s="131"/>
      <c r="B258" s="131"/>
      <c r="C258" s="43"/>
      <c r="D258" s="44"/>
      <c r="E258" s="131"/>
      <c r="F258" s="44"/>
      <c r="G258" s="97"/>
      <c r="H258" s="50"/>
      <c r="I258" s="58"/>
      <c r="J258" s="206"/>
      <c r="K258" s="206"/>
      <c r="L258" s="206"/>
      <c r="M258" s="206"/>
      <c r="N258" s="206"/>
      <c r="O258" s="215"/>
      <c r="P258" s="215"/>
      <c r="Q258" s="215"/>
      <c r="R258" s="215"/>
      <c r="S258" s="215"/>
      <c r="T258" s="215"/>
      <c r="U258" s="224"/>
      <c r="V258" s="224"/>
      <c r="W258" s="224"/>
      <c r="X258" s="224"/>
      <c r="Y258" s="224"/>
      <c r="Z258" s="224"/>
      <c r="AA258" s="233"/>
      <c r="AB258" s="233"/>
      <c r="AC258" s="233"/>
      <c r="AD258" s="233"/>
      <c r="AE258" s="233"/>
      <c r="AF258" s="233"/>
      <c r="AG258" s="251"/>
      <c r="AH258" s="251"/>
      <c r="AI258" s="251"/>
      <c r="AJ258" s="251"/>
      <c r="AK258" s="251"/>
      <c r="AL258" s="251"/>
      <c r="AM258" s="206"/>
      <c r="AN258" s="206"/>
      <c r="AO258" s="206"/>
      <c r="AP258" s="206"/>
      <c r="AQ258" s="206"/>
      <c r="AR258" s="206"/>
      <c r="AS258" s="260"/>
      <c r="AT258" s="260"/>
      <c r="AU258" s="260"/>
      <c r="AV258" s="260"/>
      <c r="AW258" s="260"/>
      <c r="AX258" s="260"/>
      <c r="AY258" s="269"/>
      <c r="AZ258" s="269"/>
      <c r="BA258" s="269"/>
      <c r="BB258" s="269"/>
      <c r="BC258" s="269"/>
      <c r="BD258" s="269"/>
      <c r="BE258" s="206"/>
      <c r="BF258" s="206"/>
      <c r="BG258" s="206"/>
      <c r="BH258" s="206"/>
      <c r="BI258" s="206"/>
      <c r="BJ258" s="206"/>
      <c r="BK258" s="242"/>
      <c r="BL258" s="242"/>
      <c r="BM258" s="242"/>
      <c r="BN258" s="242"/>
      <c r="BO258" s="242"/>
      <c r="BP258" s="242"/>
      <c r="BQ258" s="224"/>
      <c r="BR258" s="224"/>
      <c r="BS258" s="224"/>
      <c r="BT258" s="224"/>
      <c r="BU258" s="224"/>
      <c r="BV258" s="224"/>
      <c r="BW258" s="269"/>
      <c r="BX258" s="269"/>
      <c r="BY258" s="269"/>
      <c r="BZ258" s="269"/>
      <c r="CA258" s="269"/>
      <c r="CB258" s="269"/>
      <c r="CC258" s="242"/>
      <c r="CD258" s="215"/>
      <c r="CE258" s="242"/>
      <c r="CF258" s="242"/>
      <c r="CG258" s="242"/>
      <c r="CH258" s="5"/>
      <c r="CI258" s="5">
        <f t="shared" si="62"/>
        <v>0</v>
      </c>
    </row>
    <row r="259" spans="1:87" hidden="1" x14ac:dyDescent="0.2">
      <c r="A259" s="132"/>
      <c r="B259" s="7"/>
      <c r="C259" s="60"/>
      <c r="D259" s="56"/>
      <c r="E259" s="7"/>
      <c r="F259" s="56"/>
      <c r="G259" s="133"/>
      <c r="H259" s="61"/>
      <c r="I259" s="134"/>
      <c r="J259" s="204"/>
      <c r="K259" s="204"/>
      <c r="L259" s="205"/>
      <c r="M259" s="205"/>
      <c r="N259" s="205"/>
      <c r="O259" s="214"/>
      <c r="P259" s="214"/>
      <c r="Q259" s="213"/>
      <c r="R259" s="213"/>
      <c r="S259" s="213"/>
      <c r="T259" s="213"/>
      <c r="U259" s="223"/>
      <c r="V259" s="222"/>
      <c r="W259" s="222"/>
      <c r="X259" s="222"/>
      <c r="Y259" s="222"/>
      <c r="Z259" s="222"/>
      <c r="AA259" s="232"/>
      <c r="AB259" s="231"/>
      <c r="AC259" s="231"/>
      <c r="AD259" s="231"/>
      <c r="AE259" s="231"/>
      <c r="AF259" s="231"/>
      <c r="AG259" s="250"/>
      <c r="AH259" s="249"/>
      <c r="AI259" s="249"/>
      <c r="AJ259" s="249"/>
      <c r="AK259" s="249"/>
      <c r="AL259" s="249"/>
      <c r="AM259" s="204"/>
      <c r="AN259" s="205"/>
      <c r="AO259" s="205"/>
      <c r="AP259" s="205"/>
      <c r="AQ259" s="205"/>
      <c r="AR259" s="205"/>
      <c r="AS259" s="259"/>
      <c r="AT259" s="258"/>
      <c r="AU259" s="258"/>
      <c r="AV259" s="258"/>
      <c r="AW259" s="258"/>
      <c r="AX259" s="258"/>
      <c r="AY259" s="268"/>
      <c r="AZ259" s="267"/>
      <c r="BA259" s="267"/>
      <c r="BB259" s="267"/>
      <c r="BC259" s="267"/>
      <c r="BD259" s="267"/>
      <c r="BE259" s="204"/>
      <c r="BF259" s="205"/>
      <c r="BG259" s="205"/>
      <c r="BH259" s="205"/>
      <c r="BI259" s="205"/>
      <c r="BJ259" s="205"/>
      <c r="BK259" s="241"/>
      <c r="BL259" s="240"/>
      <c r="BM259" s="240"/>
      <c r="BN259" s="240"/>
      <c r="BO259" s="240"/>
      <c r="BP259" s="240"/>
      <c r="BQ259" s="223"/>
      <c r="BR259" s="222"/>
      <c r="BS259" s="222"/>
      <c r="BT259" s="222"/>
      <c r="BU259" s="222"/>
      <c r="BV259" s="222"/>
      <c r="BW259" s="268"/>
      <c r="BX259" s="267"/>
      <c r="BY259" s="267"/>
      <c r="BZ259" s="267"/>
      <c r="CA259" s="267"/>
      <c r="CB259" s="267"/>
      <c r="CC259" s="241"/>
      <c r="CD259" s="214"/>
      <c r="CE259" s="240"/>
      <c r="CF259" s="240"/>
      <c r="CG259" s="240"/>
      <c r="CH259" s="5"/>
      <c r="CI259" s="5">
        <f t="shared" si="62"/>
        <v>0</v>
      </c>
    </row>
    <row r="260" spans="1:87" hidden="1" x14ac:dyDescent="0.2">
      <c r="A260" s="127"/>
      <c r="B260" s="11"/>
      <c r="C260" s="63"/>
      <c r="D260" s="64"/>
      <c r="E260" s="11"/>
      <c r="F260" s="64"/>
      <c r="G260" s="109"/>
      <c r="H260" s="65"/>
      <c r="I260" s="66"/>
      <c r="J260" s="204"/>
      <c r="K260" s="204"/>
      <c r="L260" s="205"/>
      <c r="M260" s="205"/>
      <c r="N260" s="205"/>
      <c r="O260" s="214"/>
      <c r="P260" s="214"/>
      <c r="Q260" s="213"/>
      <c r="R260" s="213"/>
      <c r="S260" s="213"/>
      <c r="T260" s="213"/>
      <c r="U260" s="223"/>
      <c r="V260" s="222"/>
      <c r="W260" s="222"/>
      <c r="X260" s="222"/>
      <c r="Y260" s="222"/>
      <c r="Z260" s="222"/>
      <c r="AA260" s="232"/>
      <c r="AB260" s="231"/>
      <c r="AC260" s="231"/>
      <c r="AD260" s="231"/>
      <c r="AE260" s="231"/>
      <c r="AF260" s="231"/>
      <c r="AG260" s="250"/>
      <c r="AH260" s="249"/>
      <c r="AI260" s="249"/>
      <c r="AJ260" s="249"/>
      <c r="AK260" s="249"/>
      <c r="AL260" s="249"/>
      <c r="AM260" s="204"/>
      <c r="AN260" s="205"/>
      <c r="AO260" s="205"/>
      <c r="AP260" s="205"/>
      <c r="AQ260" s="205"/>
      <c r="AR260" s="205"/>
      <c r="AS260" s="259"/>
      <c r="AT260" s="258"/>
      <c r="AU260" s="258"/>
      <c r="AV260" s="258"/>
      <c r="AW260" s="258"/>
      <c r="AX260" s="258"/>
      <c r="AY260" s="268"/>
      <c r="AZ260" s="267"/>
      <c r="BA260" s="267"/>
      <c r="BB260" s="267"/>
      <c r="BC260" s="267"/>
      <c r="BD260" s="267"/>
      <c r="BE260" s="204"/>
      <c r="BF260" s="205"/>
      <c r="BG260" s="205"/>
      <c r="BH260" s="205"/>
      <c r="BI260" s="205"/>
      <c r="BJ260" s="205"/>
      <c r="BK260" s="241"/>
      <c r="BL260" s="240"/>
      <c r="BM260" s="240"/>
      <c r="BN260" s="240"/>
      <c r="BO260" s="240"/>
      <c r="BP260" s="240"/>
      <c r="BQ260" s="223"/>
      <c r="BR260" s="222"/>
      <c r="BS260" s="222"/>
      <c r="BT260" s="222"/>
      <c r="BU260" s="222"/>
      <c r="BV260" s="222"/>
      <c r="BW260" s="268"/>
      <c r="BX260" s="267"/>
      <c r="BY260" s="267"/>
      <c r="BZ260" s="267"/>
      <c r="CA260" s="267"/>
      <c r="CB260" s="267"/>
      <c r="CC260" s="241"/>
      <c r="CD260" s="214"/>
      <c r="CE260" s="240"/>
      <c r="CF260" s="240"/>
      <c r="CG260" s="240"/>
      <c r="CH260" s="5"/>
      <c r="CI260" s="5">
        <f t="shared" si="62"/>
        <v>0</v>
      </c>
    </row>
    <row r="261" spans="1:87" hidden="1" x14ac:dyDescent="0.2">
      <c r="A261" s="127"/>
      <c r="B261" s="11"/>
      <c r="C261" s="63"/>
      <c r="D261" s="64"/>
      <c r="E261" s="11"/>
      <c r="F261" s="64"/>
      <c r="G261" s="109"/>
      <c r="H261" s="65"/>
      <c r="I261" s="66"/>
      <c r="J261" s="204"/>
      <c r="K261" s="204"/>
      <c r="L261" s="205"/>
      <c r="M261" s="205"/>
      <c r="N261" s="205"/>
      <c r="O261" s="214"/>
      <c r="P261" s="214"/>
      <c r="Q261" s="213"/>
      <c r="R261" s="213"/>
      <c r="S261" s="213"/>
      <c r="T261" s="213"/>
      <c r="U261" s="223"/>
      <c r="V261" s="222"/>
      <c r="W261" s="222"/>
      <c r="X261" s="222"/>
      <c r="Y261" s="222"/>
      <c r="Z261" s="222"/>
      <c r="AA261" s="232"/>
      <c r="AB261" s="231"/>
      <c r="AC261" s="231"/>
      <c r="AD261" s="231"/>
      <c r="AE261" s="231"/>
      <c r="AF261" s="231"/>
      <c r="AG261" s="250"/>
      <c r="AH261" s="249"/>
      <c r="AI261" s="249"/>
      <c r="AJ261" s="249"/>
      <c r="AK261" s="249"/>
      <c r="AL261" s="249"/>
      <c r="AM261" s="204"/>
      <c r="AN261" s="205"/>
      <c r="AO261" s="205"/>
      <c r="AP261" s="205"/>
      <c r="AQ261" s="205"/>
      <c r="AR261" s="205"/>
      <c r="AS261" s="259"/>
      <c r="AT261" s="258"/>
      <c r="AU261" s="258"/>
      <c r="AV261" s="258"/>
      <c r="AW261" s="258"/>
      <c r="AX261" s="258"/>
      <c r="AY261" s="268"/>
      <c r="AZ261" s="267"/>
      <c r="BA261" s="267"/>
      <c r="BB261" s="267"/>
      <c r="BC261" s="267"/>
      <c r="BD261" s="267"/>
      <c r="BE261" s="204"/>
      <c r="BF261" s="205"/>
      <c r="BG261" s="205"/>
      <c r="BH261" s="205"/>
      <c r="BI261" s="205"/>
      <c r="BJ261" s="205"/>
      <c r="BK261" s="241"/>
      <c r="BL261" s="240"/>
      <c r="BM261" s="240"/>
      <c r="BN261" s="240"/>
      <c r="BO261" s="240"/>
      <c r="BP261" s="240"/>
      <c r="BQ261" s="223"/>
      <c r="BR261" s="222"/>
      <c r="BS261" s="222"/>
      <c r="BT261" s="222"/>
      <c r="BU261" s="222"/>
      <c r="BV261" s="222"/>
      <c r="BW261" s="268"/>
      <c r="BX261" s="267"/>
      <c r="BY261" s="267"/>
      <c r="BZ261" s="267"/>
      <c r="CA261" s="267"/>
      <c r="CB261" s="267"/>
      <c r="CC261" s="241"/>
      <c r="CD261" s="214"/>
      <c r="CE261" s="240"/>
      <c r="CF261" s="240"/>
      <c r="CG261" s="240"/>
      <c r="CH261" s="5"/>
      <c r="CI261" s="5">
        <f t="shared" si="62"/>
        <v>0</v>
      </c>
    </row>
    <row r="262" spans="1:87" hidden="1" x14ac:dyDescent="0.2">
      <c r="A262" s="127"/>
      <c r="B262" s="11"/>
      <c r="C262" s="63"/>
      <c r="D262" s="64"/>
      <c r="E262" s="11"/>
      <c r="F262" s="64"/>
      <c r="G262" s="12"/>
      <c r="H262" s="65"/>
      <c r="I262" s="66"/>
      <c r="J262" s="204"/>
      <c r="K262" s="204"/>
      <c r="L262" s="205"/>
      <c r="M262" s="205"/>
      <c r="N262" s="205"/>
      <c r="O262" s="214"/>
      <c r="P262" s="214"/>
      <c r="Q262" s="213"/>
      <c r="R262" s="213"/>
      <c r="S262" s="213"/>
      <c r="T262" s="213"/>
      <c r="U262" s="223"/>
      <c r="V262" s="222"/>
      <c r="W262" s="222"/>
      <c r="X262" s="222"/>
      <c r="Y262" s="222"/>
      <c r="Z262" s="222"/>
      <c r="AA262" s="232"/>
      <c r="AB262" s="231"/>
      <c r="AC262" s="231"/>
      <c r="AD262" s="231"/>
      <c r="AE262" s="231"/>
      <c r="AF262" s="231"/>
      <c r="AG262" s="250"/>
      <c r="AH262" s="249"/>
      <c r="AI262" s="249"/>
      <c r="AJ262" s="249"/>
      <c r="AK262" s="249"/>
      <c r="AL262" s="249"/>
      <c r="AM262" s="204"/>
      <c r="AN262" s="205"/>
      <c r="AO262" s="205"/>
      <c r="AP262" s="205"/>
      <c r="AQ262" s="205"/>
      <c r="AR262" s="205"/>
      <c r="AS262" s="259"/>
      <c r="AT262" s="258"/>
      <c r="AU262" s="258"/>
      <c r="AV262" s="258"/>
      <c r="AW262" s="258"/>
      <c r="AX262" s="258"/>
      <c r="AY262" s="268"/>
      <c r="AZ262" s="267"/>
      <c r="BA262" s="267"/>
      <c r="BB262" s="267"/>
      <c r="BC262" s="267"/>
      <c r="BD262" s="267"/>
      <c r="BE262" s="204"/>
      <c r="BF262" s="205"/>
      <c r="BG262" s="205"/>
      <c r="BH262" s="205"/>
      <c r="BI262" s="205"/>
      <c r="BJ262" s="205"/>
      <c r="BK262" s="241"/>
      <c r="BL262" s="240"/>
      <c r="BM262" s="240"/>
      <c r="BN262" s="240"/>
      <c r="BO262" s="240"/>
      <c r="BP262" s="240"/>
      <c r="BQ262" s="223"/>
      <c r="BR262" s="222"/>
      <c r="BS262" s="222"/>
      <c r="BT262" s="222"/>
      <c r="BU262" s="222"/>
      <c r="BV262" s="222"/>
      <c r="BW262" s="268"/>
      <c r="BX262" s="267"/>
      <c r="BY262" s="267"/>
      <c r="BZ262" s="267"/>
      <c r="CA262" s="267"/>
      <c r="CB262" s="267"/>
      <c r="CC262" s="241"/>
      <c r="CD262" s="214"/>
      <c r="CE262" s="240"/>
      <c r="CF262" s="240"/>
      <c r="CG262" s="240"/>
      <c r="CH262" s="5"/>
      <c r="CI262" s="5">
        <f t="shared" si="62"/>
        <v>0</v>
      </c>
    </row>
    <row r="263" spans="1:87" hidden="1" x14ac:dyDescent="0.2">
      <c r="A263" s="127"/>
      <c r="B263" s="11"/>
      <c r="C263" s="63"/>
      <c r="D263" s="64"/>
      <c r="E263" s="11"/>
      <c r="F263" s="64"/>
      <c r="G263" s="109"/>
      <c r="H263" s="69"/>
      <c r="I263" s="66"/>
      <c r="J263" s="204"/>
      <c r="K263" s="204"/>
      <c r="L263" s="205"/>
      <c r="M263" s="205"/>
      <c r="N263" s="205"/>
      <c r="O263" s="214"/>
      <c r="P263" s="214"/>
      <c r="Q263" s="213"/>
      <c r="R263" s="213"/>
      <c r="S263" s="213"/>
      <c r="T263" s="213"/>
      <c r="U263" s="223"/>
      <c r="V263" s="222"/>
      <c r="W263" s="222"/>
      <c r="X263" s="222"/>
      <c r="Y263" s="222"/>
      <c r="Z263" s="222"/>
      <c r="AA263" s="232"/>
      <c r="AB263" s="231"/>
      <c r="AC263" s="231"/>
      <c r="AD263" s="231"/>
      <c r="AE263" s="231"/>
      <c r="AF263" s="231"/>
      <c r="AG263" s="250"/>
      <c r="AH263" s="249"/>
      <c r="AI263" s="249"/>
      <c r="AJ263" s="249"/>
      <c r="AK263" s="249"/>
      <c r="AL263" s="249"/>
      <c r="AM263" s="204"/>
      <c r="AN263" s="205"/>
      <c r="AO263" s="205"/>
      <c r="AP263" s="205"/>
      <c r="AQ263" s="205"/>
      <c r="AR263" s="205"/>
      <c r="AS263" s="259"/>
      <c r="AT263" s="258"/>
      <c r="AU263" s="258"/>
      <c r="AV263" s="258"/>
      <c r="AW263" s="258"/>
      <c r="AX263" s="258"/>
      <c r="AY263" s="268"/>
      <c r="AZ263" s="267"/>
      <c r="BA263" s="267"/>
      <c r="BB263" s="267"/>
      <c r="BC263" s="267"/>
      <c r="BD263" s="267"/>
      <c r="BE263" s="204"/>
      <c r="BF263" s="205"/>
      <c r="BG263" s="205"/>
      <c r="BH263" s="205"/>
      <c r="BI263" s="205"/>
      <c r="BJ263" s="205"/>
      <c r="BK263" s="241"/>
      <c r="BL263" s="240"/>
      <c r="BM263" s="240"/>
      <c r="BN263" s="240"/>
      <c r="BO263" s="240"/>
      <c r="BP263" s="240"/>
      <c r="BQ263" s="223"/>
      <c r="BR263" s="222"/>
      <c r="BS263" s="222"/>
      <c r="BT263" s="222"/>
      <c r="BU263" s="222"/>
      <c r="BV263" s="222"/>
      <c r="BW263" s="268"/>
      <c r="BX263" s="267"/>
      <c r="BY263" s="267"/>
      <c r="BZ263" s="267"/>
      <c r="CA263" s="267"/>
      <c r="CB263" s="267"/>
      <c r="CC263" s="241"/>
      <c r="CD263" s="214"/>
      <c r="CE263" s="240"/>
      <c r="CF263" s="240"/>
      <c r="CG263" s="240"/>
      <c r="CH263" s="5"/>
      <c r="CI263" s="5">
        <f t="shared" si="62"/>
        <v>0</v>
      </c>
    </row>
    <row r="264" spans="1:87" hidden="1" x14ac:dyDescent="0.2">
      <c r="C264" s="63"/>
      <c r="D264" s="64"/>
      <c r="E264" s="11"/>
      <c r="F264" s="64"/>
      <c r="G264" s="70"/>
      <c r="H264" s="69"/>
      <c r="I264" s="66"/>
      <c r="J264" s="204"/>
      <c r="K264" s="204"/>
      <c r="L264" s="205"/>
      <c r="M264" s="205"/>
      <c r="N264" s="205"/>
      <c r="O264" s="214"/>
      <c r="P264" s="214"/>
      <c r="Q264" s="213"/>
      <c r="R264" s="213"/>
      <c r="S264" s="213"/>
      <c r="T264" s="213"/>
      <c r="U264" s="223"/>
      <c r="V264" s="222"/>
      <c r="W264" s="222"/>
      <c r="X264" s="222"/>
      <c r="Y264" s="222"/>
      <c r="Z264" s="222"/>
      <c r="AA264" s="232"/>
      <c r="AB264" s="231"/>
      <c r="AC264" s="231"/>
      <c r="AD264" s="231"/>
      <c r="AE264" s="231"/>
      <c r="AF264" s="231"/>
      <c r="AG264" s="250"/>
      <c r="AH264" s="249"/>
      <c r="AI264" s="249"/>
      <c r="AJ264" s="249"/>
      <c r="AK264" s="249"/>
      <c r="AL264" s="249"/>
      <c r="AM264" s="204"/>
      <c r="AN264" s="205"/>
      <c r="AO264" s="205"/>
      <c r="AP264" s="205"/>
      <c r="AQ264" s="205"/>
      <c r="AR264" s="205"/>
      <c r="AS264" s="259"/>
      <c r="AT264" s="258"/>
      <c r="AU264" s="258"/>
      <c r="AV264" s="258"/>
      <c r="AW264" s="258"/>
      <c r="AX264" s="258"/>
      <c r="AY264" s="268"/>
      <c r="AZ264" s="267"/>
      <c r="BA264" s="267"/>
      <c r="BB264" s="267"/>
      <c r="BC264" s="267"/>
      <c r="BD264" s="267"/>
      <c r="BE264" s="204"/>
      <c r="BF264" s="205"/>
      <c r="BG264" s="205"/>
      <c r="BH264" s="205"/>
      <c r="BI264" s="205"/>
      <c r="BJ264" s="205"/>
      <c r="BK264" s="241"/>
      <c r="BL264" s="240"/>
      <c r="BM264" s="240"/>
      <c r="BN264" s="240"/>
      <c r="BO264" s="240"/>
      <c r="BP264" s="240"/>
      <c r="BQ264" s="223"/>
      <c r="BR264" s="222"/>
      <c r="BS264" s="222"/>
      <c r="BT264" s="222"/>
      <c r="BU264" s="222"/>
      <c r="BV264" s="222"/>
      <c r="BW264" s="268"/>
      <c r="BX264" s="267"/>
      <c r="BY264" s="267"/>
      <c r="BZ264" s="267"/>
      <c r="CA264" s="267"/>
      <c r="CB264" s="267"/>
      <c r="CC264" s="241"/>
      <c r="CD264" s="214"/>
      <c r="CE264" s="240"/>
      <c r="CF264" s="240"/>
      <c r="CG264" s="240"/>
      <c r="CH264" s="5"/>
      <c r="CI264" s="5">
        <f t="shared" si="62"/>
        <v>0</v>
      </c>
    </row>
    <row r="265" spans="1:87" hidden="1" x14ac:dyDescent="0.2">
      <c r="A265" s="127"/>
      <c r="B265" s="11"/>
      <c r="C265" s="63"/>
      <c r="D265" s="64"/>
      <c r="E265" s="11"/>
      <c r="F265" s="64"/>
      <c r="G265" s="109"/>
      <c r="H265" s="65"/>
      <c r="I265" s="66"/>
      <c r="J265" s="204"/>
      <c r="K265" s="204"/>
      <c r="L265" s="205"/>
      <c r="M265" s="205"/>
      <c r="N265" s="205"/>
      <c r="O265" s="214"/>
      <c r="P265" s="214"/>
      <c r="Q265" s="213"/>
      <c r="R265" s="213"/>
      <c r="S265" s="213"/>
      <c r="T265" s="213"/>
      <c r="U265" s="223"/>
      <c r="V265" s="222"/>
      <c r="W265" s="222"/>
      <c r="X265" s="222"/>
      <c r="Y265" s="222"/>
      <c r="Z265" s="222"/>
      <c r="AA265" s="232"/>
      <c r="AB265" s="231"/>
      <c r="AC265" s="231"/>
      <c r="AD265" s="231"/>
      <c r="AE265" s="231"/>
      <c r="AF265" s="231"/>
      <c r="AG265" s="250"/>
      <c r="AH265" s="249"/>
      <c r="AI265" s="249"/>
      <c r="AJ265" s="249"/>
      <c r="AK265" s="249"/>
      <c r="AL265" s="249"/>
      <c r="AM265" s="204"/>
      <c r="AN265" s="205"/>
      <c r="AO265" s="205"/>
      <c r="AP265" s="205"/>
      <c r="AQ265" s="205"/>
      <c r="AR265" s="205"/>
      <c r="AS265" s="259"/>
      <c r="AT265" s="258"/>
      <c r="AU265" s="258"/>
      <c r="AV265" s="258"/>
      <c r="AW265" s="258"/>
      <c r="AX265" s="258"/>
      <c r="AY265" s="268"/>
      <c r="AZ265" s="267"/>
      <c r="BA265" s="267"/>
      <c r="BB265" s="267"/>
      <c r="BC265" s="267"/>
      <c r="BD265" s="267"/>
      <c r="BE265" s="204"/>
      <c r="BF265" s="205"/>
      <c r="BG265" s="205"/>
      <c r="BH265" s="205"/>
      <c r="BI265" s="205"/>
      <c r="BJ265" s="205"/>
      <c r="BK265" s="241"/>
      <c r="BL265" s="240"/>
      <c r="BM265" s="240"/>
      <c r="BN265" s="240"/>
      <c r="BO265" s="240"/>
      <c r="BP265" s="240"/>
      <c r="BQ265" s="223"/>
      <c r="BR265" s="222"/>
      <c r="BS265" s="222"/>
      <c r="BT265" s="222"/>
      <c r="BU265" s="222"/>
      <c r="BV265" s="222"/>
      <c r="BW265" s="268"/>
      <c r="BX265" s="267"/>
      <c r="BY265" s="267"/>
      <c r="BZ265" s="267"/>
      <c r="CA265" s="267"/>
      <c r="CB265" s="267"/>
      <c r="CC265" s="241"/>
      <c r="CD265" s="214"/>
      <c r="CE265" s="240"/>
      <c r="CF265" s="240"/>
      <c r="CG265" s="240"/>
      <c r="CH265" s="5"/>
      <c r="CI265" s="5">
        <f t="shared" si="62"/>
        <v>0</v>
      </c>
    </row>
    <row r="266" spans="1:87" hidden="1" x14ac:dyDescent="0.2">
      <c r="A266" s="127"/>
      <c r="B266" s="11"/>
      <c r="C266" s="63"/>
      <c r="D266" s="64"/>
      <c r="E266" s="11"/>
      <c r="F266" s="64"/>
      <c r="G266" s="12"/>
      <c r="H266" s="65"/>
      <c r="I266" s="66"/>
      <c r="J266" s="204"/>
      <c r="K266" s="204"/>
      <c r="L266" s="205"/>
      <c r="M266" s="205"/>
      <c r="N266" s="205"/>
      <c r="O266" s="214"/>
      <c r="P266" s="214"/>
      <c r="Q266" s="213"/>
      <c r="R266" s="213"/>
      <c r="S266" s="213"/>
      <c r="T266" s="213"/>
      <c r="U266" s="223"/>
      <c r="V266" s="222"/>
      <c r="W266" s="222"/>
      <c r="X266" s="222"/>
      <c r="Y266" s="222"/>
      <c r="Z266" s="222"/>
      <c r="AA266" s="232"/>
      <c r="AB266" s="231"/>
      <c r="AC266" s="231"/>
      <c r="AD266" s="231"/>
      <c r="AE266" s="231"/>
      <c r="AF266" s="231"/>
      <c r="AG266" s="250"/>
      <c r="AH266" s="249"/>
      <c r="AI266" s="249"/>
      <c r="AJ266" s="249"/>
      <c r="AK266" s="249"/>
      <c r="AL266" s="249"/>
      <c r="AM266" s="204"/>
      <c r="AN266" s="205"/>
      <c r="AO266" s="205"/>
      <c r="AP266" s="205"/>
      <c r="AQ266" s="205"/>
      <c r="AR266" s="205"/>
      <c r="AS266" s="259"/>
      <c r="AT266" s="258"/>
      <c r="AU266" s="258"/>
      <c r="AV266" s="258"/>
      <c r="AW266" s="258"/>
      <c r="AX266" s="258"/>
      <c r="AY266" s="268"/>
      <c r="AZ266" s="267"/>
      <c r="BA266" s="267"/>
      <c r="BB266" s="267"/>
      <c r="BC266" s="267"/>
      <c r="BD266" s="267"/>
      <c r="BE266" s="204"/>
      <c r="BF266" s="205"/>
      <c r="BG266" s="205"/>
      <c r="BH266" s="205"/>
      <c r="BI266" s="205"/>
      <c r="BJ266" s="205"/>
      <c r="BK266" s="241"/>
      <c r="BL266" s="240"/>
      <c r="BM266" s="240"/>
      <c r="BN266" s="240"/>
      <c r="BO266" s="240"/>
      <c r="BP266" s="240"/>
      <c r="BQ266" s="223"/>
      <c r="BR266" s="222"/>
      <c r="BS266" s="222"/>
      <c r="BT266" s="222"/>
      <c r="BU266" s="222"/>
      <c r="BV266" s="222"/>
      <c r="BW266" s="268"/>
      <c r="BX266" s="267"/>
      <c r="BY266" s="267"/>
      <c r="BZ266" s="267"/>
      <c r="CA266" s="267"/>
      <c r="CB266" s="267"/>
      <c r="CC266" s="241"/>
      <c r="CD266" s="214"/>
      <c r="CE266" s="240"/>
      <c r="CF266" s="240"/>
      <c r="CG266" s="240"/>
      <c r="CH266" s="5"/>
      <c r="CI266" s="5">
        <f t="shared" si="62"/>
        <v>0</v>
      </c>
    </row>
    <row r="267" spans="1:87" hidden="1" x14ac:dyDescent="0.2">
      <c r="A267" s="135"/>
      <c r="B267" s="17"/>
      <c r="C267" s="16"/>
      <c r="D267" s="71"/>
      <c r="E267" s="17"/>
      <c r="F267" s="71"/>
      <c r="G267" s="85"/>
      <c r="H267" s="72"/>
      <c r="I267" s="73"/>
      <c r="J267" s="204"/>
      <c r="K267" s="204"/>
      <c r="L267" s="205"/>
      <c r="M267" s="205"/>
      <c r="N267" s="205"/>
      <c r="O267" s="214"/>
      <c r="P267" s="214"/>
      <c r="Q267" s="213"/>
      <c r="R267" s="213"/>
      <c r="S267" s="213"/>
      <c r="T267" s="213"/>
      <c r="U267" s="223"/>
      <c r="V267" s="222"/>
      <c r="W267" s="222"/>
      <c r="X267" s="222"/>
      <c r="Y267" s="222"/>
      <c r="Z267" s="222"/>
      <c r="AA267" s="232"/>
      <c r="AB267" s="231"/>
      <c r="AC267" s="231"/>
      <c r="AD267" s="231"/>
      <c r="AE267" s="231"/>
      <c r="AF267" s="231"/>
      <c r="AG267" s="250"/>
      <c r="AH267" s="249"/>
      <c r="AI267" s="249"/>
      <c r="AJ267" s="249"/>
      <c r="AK267" s="249"/>
      <c r="AL267" s="249"/>
      <c r="AM267" s="204"/>
      <c r="AN267" s="205"/>
      <c r="AO267" s="205"/>
      <c r="AP267" s="205"/>
      <c r="AQ267" s="205"/>
      <c r="AR267" s="205"/>
      <c r="AS267" s="259"/>
      <c r="AT267" s="258"/>
      <c r="AU267" s="258"/>
      <c r="AV267" s="258"/>
      <c r="AW267" s="258"/>
      <c r="AX267" s="258"/>
      <c r="AY267" s="268"/>
      <c r="AZ267" s="267"/>
      <c r="BA267" s="267"/>
      <c r="BB267" s="267"/>
      <c r="BC267" s="267"/>
      <c r="BD267" s="267"/>
      <c r="BE267" s="204"/>
      <c r="BF267" s="205"/>
      <c r="BG267" s="205"/>
      <c r="BH267" s="205"/>
      <c r="BI267" s="205"/>
      <c r="BJ267" s="205"/>
      <c r="BK267" s="241"/>
      <c r="BL267" s="240"/>
      <c r="BM267" s="240"/>
      <c r="BN267" s="240"/>
      <c r="BO267" s="240"/>
      <c r="BP267" s="240"/>
      <c r="BQ267" s="223"/>
      <c r="BR267" s="222"/>
      <c r="BS267" s="222"/>
      <c r="BT267" s="222"/>
      <c r="BU267" s="222"/>
      <c r="BV267" s="222"/>
      <c r="BW267" s="268"/>
      <c r="BX267" s="267"/>
      <c r="BY267" s="267"/>
      <c r="BZ267" s="267"/>
      <c r="CA267" s="267"/>
      <c r="CB267" s="267"/>
      <c r="CC267" s="241"/>
      <c r="CD267" s="214"/>
      <c r="CE267" s="240"/>
      <c r="CF267" s="240"/>
      <c r="CG267" s="240"/>
      <c r="CH267" s="5"/>
      <c r="CI267" s="5">
        <f t="shared" si="62"/>
        <v>0</v>
      </c>
    </row>
    <row r="268" spans="1:87" hidden="1" x14ac:dyDescent="0.2">
      <c r="A268" s="22"/>
      <c r="B268" s="22"/>
      <c r="C268" s="28"/>
      <c r="D268" s="34"/>
      <c r="E268" s="22"/>
      <c r="F268" s="34"/>
      <c r="G268" s="48"/>
      <c r="H268" s="36"/>
      <c r="I268" s="28"/>
      <c r="J268" s="204"/>
      <c r="K268" s="204"/>
      <c r="L268" s="205"/>
      <c r="M268" s="205"/>
      <c r="N268" s="205"/>
      <c r="O268" s="214"/>
      <c r="P268" s="214"/>
      <c r="Q268" s="213"/>
      <c r="R268" s="213"/>
      <c r="S268" s="213"/>
      <c r="T268" s="213"/>
      <c r="U268" s="223"/>
      <c r="V268" s="222"/>
      <c r="W268" s="222"/>
      <c r="X268" s="222"/>
      <c r="Y268" s="222"/>
      <c r="Z268" s="222"/>
      <c r="AA268" s="232"/>
      <c r="AB268" s="231"/>
      <c r="AC268" s="231"/>
      <c r="AD268" s="231"/>
      <c r="AE268" s="231"/>
      <c r="AF268" s="231"/>
      <c r="AG268" s="250"/>
      <c r="AH268" s="249"/>
      <c r="AI268" s="249"/>
      <c r="AJ268" s="249"/>
      <c r="AK268" s="249"/>
      <c r="AL268" s="249"/>
      <c r="AM268" s="204"/>
      <c r="AN268" s="205"/>
      <c r="AO268" s="205"/>
      <c r="AP268" s="205"/>
      <c r="AQ268" s="205"/>
      <c r="AR268" s="205"/>
      <c r="AS268" s="259"/>
      <c r="AT268" s="258"/>
      <c r="AU268" s="258"/>
      <c r="AV268" s="258"/>
      <c r="AW268" s="258"/>
      <c r="AX268" s="258"/>
      <c r="AY268" s="268"/>
      <c r="AZ268" s="267"/>
      <c r="BA268" s="267"/>
      <c r="BB268" s="267"/>
      <c r="BC268" s="267"/>
      <c r="BD268" s="267"/>
      <c r="BE268" s="204"/>
      <c r="BF268" s="205"/>
      <c r="BG268" s="205"/>
      <c r="BH268" s="205"/>
      <c r="BI268" s="205"/>
      <c r="BJ268" s="205"/>
      <c r="BK268" s="241"/>
      <c r="BL268" s="240"/>
      <c r="BM268" s="240"/>
      <c r="BN268" s="240"/>
      <c r="BO268" s="240"/>
      <c r="BP268" s="240"/>
      <c r="BQ268" s="223"/>
      <c r="BR268" s="222"/>
      <c r="BS268" s="222"/>
      <c r="BT268" s="222"/>
      <c r="BU268" s="222"/>
      <c r="BV268" s="222"/>
      <c r="BW268" s="268"/>
      <c r="BX268" s="267"/>
      <c r="BY268" s="267"/>
      <c r="BZ268" s="267"/>
      <c r="CA268" s="267"/>
      <c r="CB268" s="267"/>
      <c r="CC268" s="241"/>
      <c r="CD268" s="214"/>
      <c r="CE268" s="240"/>
      <c r="CF268" s="240"/>
      <c r="CG268" s="240"/>
      <c r="CH268" s="5"/>
      <c r="CI268" s="5">
        <f t="shared" si="62"/>
        <v>0</v>
      </c>
    </row>
    <row r="269" spans="1:87" hidden="1" x14ac:dyDescent="0.2">
      <c r="A269" s="22"/>
      <c r="B269" s="22"/>
      <c r="C269" s="129"/>
      <c r="D269" s="28"/>
      <c r="E269" s="22"/>
      <c r="F269" s="28"/>
      <c r="G269" s="128"/>
      <c r="H269" s="26"/>
      <c r="I269" s="112"/>
      <c r="J269" s="204"/>
      <c r="K269" s="204"/>
      <c r="L269" s="205"/>
      <c r="M269" s="205"/>
      <c r="N269" s="205"/>
      <c r="O269" s="214"/>
      <c r="P269" s="214"/>
      <c r="Q269" s="213"/>
      <c r="R269" s="213"/>
      <c r="S269" s="213"/>
      <c r="T269" s="213"/>
      <c r="U269" s="223"/>
      <c r="V269" s="222"/>
      <c r="W269" s="222"/>
      <c r="X269" s="222"/>
      <c r="Y269" s="222"/>
      <c r="Z269" s="222"/>
      <c r="AA269" s="232"/>
      <c r="AB269" s="231"/>
      <c r="AC269" s="231"/>
      <c r="AD269" s="231"/>
      <c r="AE269" s="231"/>
      <c r="AF269" s="231"/>
      <c r="AG269" s="250"/>
      <c r="AH269" s="249"/>
      <c r="AI269" s="249"/>
      <c r="AJ269" s="249"/>
      <c r="AK269" s="249"/>
      <c r="AL269" s="249"/>
      <c r="AM269" s="204"/>
      <c r="AN269" s="205"/>
      <c r="AO269" s="205"/>
      <c r="AP269" s="205"/>
      <c r="AQ269" s="205"/>
      <c r="AR269" s="205"/>
      <c r="AS269" s="259"/>
      <c r="AT269" s="258"/>
      <c r="AU269" s="258"/>
      <c r="AV269" s="258"/>
      <c r="AW269" s="258"/>
      <c r="AX269" s="258"/>
      <c r="AY269" s="268"/>
      <c r="AZ269" s="267"/>
      <c r="BA269" s="267"/>
      <c r="BB269" s="267"/>
      <c r="BC269" s="267"/>
      <c r="BD269" s="267"/>
      <c r="BE269" s="204"/>
      <c r="BF269" s="205"/>
      <c r="BG269" s="205"/>
      <c r="BH269" s="205"/>
      <c r="BI269" s="205"/>
      <c r="BJ269" s="205"/>
      <c r="BK269" s="241"/>
      <c r="BL269" s="240"/>
      <c r="BM269" s="240"/>
      <c r="BN269" s="240"/>
      <c r="BO269" s="240"/>
      <c r="BP269" s="240"/>
      <c r="BQ269" s="223"/>
      <c r="BR269" s="222"/>
      <c r="BS269" s="222"/>
      <c r="BT269" s="222"/>
      <c r="BU269" s="222"/>
      <c r="BV269" s="222"/>
      <c r="BW269" s="268"/>
      <c r="BX269" s="267"/>
      <c r="BY269" s="267"/>
      <c r="BZ269" s="267"/>
      <c r="CA269" s="267"/>
      <c r="CB269" s="267"/>
      <c r="CC269" s="241"/>
      <c r="CD269" s="214"/>
      <c r="CE269" s="240"/>
      <c r="CF269" s="240"/>
      <c r="CG269" s="240"/>
      <c r="CH269" s="5"/>
      <c r="CI269" s="5">
        <f t="shared" si="62"/>
        <v>0</v>
      </c>
    </row>
    <row r="270" spans="1:87" hidden="1" x14ac:dyDescent="0.2">
      <c r="A270" s="22"/>
      <c r="B270" s="22"/>
      <c r="C270" s="129"/>
      <c r="D270" s="28"/>
      <c r="E270" s="22"/>
      <c r="F270" s="28"/>
      <c r="G270" s="128"/>
      <c r="H270" s="26"/>
      <c r="I270" s="112"/>
      <c r="J270" s="204"/>
      <c r="K270" s="204"/>
      <c r="L270" s="205"/>
      <c r="M270" s="205"/>
      <c r="N270" s="205"/>
      <c r="O270" s="214"/>
      <c r="P270" s="214"/>
      <c r="Q270" s="213"/>
      <c r="R270" s="213"/>
      <c r="S270" s="213"/>
      <c r="T270" s="213"/>
      <c r="U270" s="223"/>
      <c r="V270" s="222"/>
      <c r="W270" s="222"/>
      <c r="X270" s="222"/>
      <c r="Y270" s="222"/>
      <c r="Z270" s="222"/>
      <c r="AA270" s="232"/>
      <c r="AB270" s="231"/>
      <c r="AC270" s="231"/>
      <c r="AD270" s="231"/>
      <c r="AE270" s="231"/>
      <c r="AF270" s="231"/>
      <c r="AG270" s="250"/>
      <c r="AH270" s="249"/>
      <c r="AI270" s="249"/>
      <c r="AJ270" s="249"/>
      <c r="AK270" s="249"/>
      <c r="AL270" s="249"/>
      <c r="AM270" s="204"/>
      <c r="AN270" s="205"/>
      <c r="AO270" s="205"/>
      <c r="AP270" s="205"/>
      <c r="AQ270" s="205"/>
      <c r="AR270" s="205"/>
      <c r="AS270" s="259"/>
      <c r="AT270" s="258"/>
      <c r="AU270" s="258"/>
      <c r="AV270" s="258"/>
      <c r="AW270" s="258"/>
      <c r="AX270" s="258"/>
      <c r="AY270" s="268"/>
      <c r="AZ270" s="267"/>
      <c r="BA270" s="267"/>
      <c r="BB270" s="267"/>
      <c r="BC270" s="267"/>
      <c r="BD270" s="267"/>
      <c r="BE270" s="204"/>
      <c r="BF270" s="205"/>
      <c r="BG270" s="205"/>
      <c r="BH270" s="205"/>
      <c r="BI270" s="205"/>
      <c r="BJ270" s="205"/>
      <c r="BK270" s="241"/>
      <c r="BL270" s="240"/>
      <c r="BM270" s="240"/>
      <c r="BN270" s="240"/>
      <c r="BO270" s="240"/>
      <c r="BP270" s="240"/>
      <c r="BQ270" s="223"/>
      <c r="BR270" s="222"/>
      <c r="BS270" s="222"/>
      <c r="BT270" s="222"/>
      <c r="BU270" s="222"/>
      <c r="BV270" s="222"/>
      <c r="BW270" s="268"/>
      <c r="BX270" s="267"/>
      <c r="BY270" s="267"/>
      <c r="BZ270" s="267"/>
      <c r="CA270" s="267"/>
      <c r="CB270" s="267"/>
      <c r="CC270" s="241"/>
      <c r="CD270" s="214"/>
      <c r="CE270" s="240"/>
      <c r="CF270" s="240"/>
      <c r="CG270" s="240"/>
      <c r="CH270" s="5"/>
      <c r="CI270" s="5">
        <f t="shared" ref="CI270:CI333" si="63">I270-CE270</f>
        <v>0</v>
      </c>
    </row>
    <row r="271" spans="1:87" hidden="1" x14ac:dyDescent="0.2">
      <c r="A271" s="22"/>
      <c r="B271" s="22"/>
      <c r="C271" s="129"/>
      <c r="D271" s="35"/>
      <c r="E271" s="136"/>
      <c r="F271" s="84"/>
      <c r="G271" s="84"/>
      <c r="H271" s="137"/>
      <c r="I271" s="112"/>
      <c r="J271" s="204"/>
      <c r="K271" s="204"/>
      <c r="L271" s="205"/>
      <c r="M271" s="205"/>
      <c r="N271" s="205"/>
      <c r="O271" s="214"/>
      <c r="P271" s="214"/>
      <c r="Q271" s="213"/>
      <c r="R271" s="213"/>
      <c r="S271" s="213"/>
      <c r="T271" s="213"/>
      <c r="U271" s="223"/>
      <c r="V271" s="222"/>
      <c r="W271" s="222"/>
      <c r="X271" s="222"/>
      <c r="Y271" s="222"/>
      <c r="Z271" s="222"/>
      <c r="AA271" s="232"/>
      <c r="AB271" s="231"/>
      <c r="AC271" s="231"/>
      <c r="AD271" s="231"/>
      <c r="AE271" s="231"/>
      <c r="AF271" s="231"/>
      <c r="AG271" s="250"/>
      <c r="AH271" s="249"/>
      <c r="AI271" s="249"/>
      <c r="AJ271" s="249"/>
      <c r="AK271" s="249"/>
      <c r="AL271" s="249"/>
      <c r="AM271" s="204"/>
      <c r="AN271" s="205"/>
      <c r="AO271" s="205"/>
      <c r="AP271" s="205"/>
      <c r="AQ271" s="205"/>
      <c r="AR271" s="205"/>
      <c r="AS271" s="259"/>
      <c r="AT271" s="258"/>
      <c r="AU271" s="258"/>
      <c r="AV271" s="258"/>
      <c r="AW271" s="258"/>
      <c r="AX271" s="258"/>
      <c r="AY271" s="268"/>
      <c r="AZ271" s="267"/>
      <c r="BA271" s="267"/>
      <c r="BB271" s="267"/>
      <c r="BC271" s="267"/>
      <c r="BD271" s="267"/>
      <c r="BE271" s="204"/>
      <c r="BF271" s="205"/>
      <c r="BG271" s="205"/>
      <c r="BH271" s="205"/>
      <c r="BI271" s="205"/>
      <c r="BJ271" s="205"/>
      <c r="BK271" s="241"/>
      <c r="BL271" s="240"/>
      <c r="BM271" s="240"/>
      <c r="BN271" s="240"/>
      <c r="BO271" s="240"/>
      <c r="BP271" s="240"/>
      <c r="BQ271" s="223"/>
      <c r="BR271" s="222"/>
      <c r="BS271" s="222"/>
      <c r="BT271" s="222"/>
      <c r="BU271" s="222"/>
      <c r="BV271" s="222"/>
      <c r="BW271" s="268"/>
      <c r="BX271" s="267"/>
      <c r="BY271" s="267"/>
      <c r="BZ271" s="267"/>
      <c r="CA271" s="267"/>
      <c r="CB271" s="267"/>
      <c r="CC271" s="241"/>
      <c r="CD271" s="214"/>
      <c r="CE271" s="240"/>
      <c r="CF271" s="240"/>
      <c r="CG271" s="240"/>
      <c r="CH271" s="5"/>
      <c r="CI271" s="5">
        <f t="shared" si="63"/>
        <v>0</v>
      </c>
    </row>
    <row r="272" spans="1:87" hidden="1" x14ac:dyDescent="0.2">
      <c r="A272" s="22"/>
      <c r="B272" s="22"/>
      <c r="C272" s="129"/>
      <c r="D272" s="35"/>
      <c r="E272" s="35"/>
      <c r="F272" s="48"/>
      <c r="G272" s="48"/>
      <c r="H272" s="137"/>
      <c r="I272" s="112"/>
      <c r="J272" s="204"/>
      <c r="K272" s="204"/>
      <c r="L272" s="205"/>
      <c r="M272" s="205"/>
      <c r="N272" s="205"/>
      <c r="O272" s="214"/>
      <c r="P272" s="214"/>
      <c r="Q272" s="213"/>
      <c r="R272" s="213"/>
      <c r="S272" s="213"/>
      <c r="T272" s="213"/>
      <c r="U272" s="223"/>
      <c r="V272" s="222"/>
      <c r="W272" s="222"/>
      <c r="X272" s="222"/>
      <c r="Y272" s="222"/>
      <c r="Z272" s="222"/>
      <c r="AA272" s="232"/>
      <c r="AB272" s="231"/>
      <c r="AC272" s="231"/>
      <c r="AD272" s="231"/>
      <c r="AE272" s="231"/>
      <c r="AF272" s="231"/>
      <c r="AG272" s="250"/>
      <c r="AH272" s="249"/>
      <c r="AI272" s="249"/>
      <c r="AJ272" s="249"/>
      <c r="AK272" s="249"/>
      <c r="AL272" s="249"/>
      <c r="AM272" s="204"/>
      <c r="AN272" s="205"/>
      <c r="AO272" s="205"/>
      <c r="AP272" s="205"/>
      <c r="AQ272" s="205"/>
      <c r="AR272" s="205"/>
      <c r="AS272" s="259"/>
      <c r="AT272" s="258"/>
      <c r="AU272" s="258"/>
      <c r="AV272" s="258"/>
      <c r="AW272" s="258"/>
      <c r="AX272" s="258"/>
      <c r="AY272" s="268"/>
      <c r="AZ272" s="267"/>
      <c r="BA272" s="267"/>
      <c r="BB272" s="267"/>
      <c r="BC272" s="267"/>
      <c r="BD272" s="267"/>
      <c r="BE272" s="204"/>
      <c r="BF272" s="205"/>
      <c r="BG272" s="205"/>
      <c r="BH272" s="205"/>
      <c r="BI272" s="205"/>
      <c r="BJ272" s="205"/>
      <c r="BK272" s="241"/>
      <c r="BL272" s="240"/>
      <c r="BM272" s="240"/>
      <c r="BN272" s="240"/>
      <c r="BO272" s="240"/>
      <c r="BP272" s="240"/>
      <c r="BQ272" s="223"/>
      <c r="BR272" s="222"/>
      <c r="BS272" s="222"/>
      <c r="BT272" s="222"/>
      <c r="BU272" s="222"/>
      <c r="BV272" s="222"/>
      <c r="BW272" s="268"/>
      <c r="BX272" s="267"/>
      <c r="BY272" s="267"/>
      <c r="BZ272" s="267"/>
      <c r="CA272" s="267"/>
      <c r="CB272" s="267"/>
      <c r="CC272" s="241"/>
      <c r="CD272" s="214"/>
      <c r="CE272" s="240"/>
      <c r="CF272" s="240"/>
      <c r="CG272" s="240"/>
      <c r="CH272" s="5"/>
      <c r="CI272" s="5">
        <f t="shared" si="63"/>
        <v>0</v>
      </c>
    </row>
    <row r="273" spans="1:87" hidden="1" x14ac:dyDescent="0.2">
      <c r="A273" s="22"/>
      <c r="B273" s="22"/>
      <c r="C273" s="129"/>
      <c r="D273" s="28"/>
      <c r="E273" s="22"/>
      <c r="F273" s="34"/>
      <c r="G273" s="128"/>
      <c r="H273" s="36"/>
      <c r="I273" s="138"/>
      <c r="J273" s="204"/>
      <c r="K273" s="204"/>
      <c r="L273" s="205"/>
      <c r="M273" s="205"/>
      <c r="N273" s="204"/>
      <c r="O273" s="214"/>
      <c r="P273" s="214"/>
      <c r="Q273" s="213"/>
      <c r="R273" s="214"/>
      <c r="S273" s="213"/>
      <c r="T273" s="214"/>
      <c r="U273" s="223"/>
      <c r="V273" s="223"/>
      <c r="W273" s="222"/>
      <c r="X273" s="223"/>
      <c r="Y273" s="222"/>
      <c r="Z273" s="223"/>
      <c r="AA273" s="232"/>
      <c r="AB273" s="232"/>
      <c r="AC273" s="231"/>
      <c r="AD273" s="232"/>
      <c r="AE273" s="231"/>
      <c r="AF273" s="232"/>
      <c r="AG273" s="250"/>
      <c r="AH273" s="250"/>
      <c r="AI273" s="249"/>
      <c r="AJ273" s="250"/>
      <c r="AK273" s="249"/>
      <c r="AL273" s="250"/>
      <c r="AM273" s="204"/>
      <c r="AN273" s="204"/>
      <c r="AO273" s="205"/>
      <c r="AP273" s="204"/>
      <c r="AQ273" s="205"/>
      <c r="AR273" s="204"/>
      <c r="AS273" s="259"/>
      <c r="AT273" s="259"/>
      <c r="AU273" s="258"/>
      <c r="AV273" s="259"/>
      <c r="AW273" s="258"/>
      <c r="AX273" s="259"/>
      <c r="AY273" s="268"/>
      <c r="AZ273" s="268"/>
      <c r="BA273" s="267"/>
      <c r="BB273" s="268"/>
      <c r="BC273" s="267"/>
      <c r="BD273" s="268"/>
      <c r="BE273" s="204"/>
      <c r="BF273" s="204"/>
      <c r="BG273" s="205"/>
      <c r="BH273" s="204"/>
      <c r="BI273" s="205"/>
      <c r="BJ273" s="204"/>
      <c r="BK273" s="241"/>
      <c r="BL273" s="241"/>
      <c r="BM273" s="240"/>
      <c r="BN273" s="241"/>
      <c r="BO273" s="240"/>
      <c r="BP273" s="241"/>
      <c r="BQ273" s="223"/>
      <c r="BR273" s="223"/>
      <c r="BS273" s="222"/>
      <c r="BT273" s="223"/>
      <c r="BU273" s="222"/>
      <c r="BV273" s="223"/>
      <c r="BW273" s="268"/>
      <c r="BX273" s="268"/>
      <c r="BY273" s="267"/>
      <c r="BZ273" s="268"/>
      <c r="CA273" s="267"/>
      <c r="CB273" s="268"/>
      <c r="CC273" s="241"/>
      <c r="CD273" s="214"/>
      <c r="CE273" s="240"/>
      <c r="CF273" s="240"/>
      <c r="CG273" s="241"/>
      <c r="CH273" s="5"/>
      <c r="CI273" s="5">
        <f t="shared" si="63"/>
        <v>0</v>
      </c>
    </row>
    <row r="274" spans="1:87" hidden="1" x14ac:dyDescent="0.2">
      <c r="A274" s="22"/>
      <c r="B274" s="22"/>
      <c r="C274" s="129"/>
      <c r="D274" s="28"/>
      <c r="E274" s="22"/>
      <c r="F274" s="34"/>
      <c r="G274" s="128"/>
      <c r="H274" s="139"/>
      <c r="I274" s="138"/>
      <c r="J274" s="204"/>
      <c r="K274" s="204"/>
      <c r="L274" s="205"/>
      <c r="M274" s="205"/>
      <c r="N274" s="204"/>
      <c r="O274" s="214"/>
      <c r="P274" s="214"/>
      <c r="Q274" s="213"/>
      <c r="R274" s="214"/>
      <c r="S274" s="213"/>
      <c r="T274" s="214"/>
      <c r="U274" s="223"/>
      <c r="V274" s="223"/>
      <c r="W274" s="222"/>
      <c r="X274" s="223"/>
      <c r="Y274" s="222"/>
      <c r="Z274" s="223"/>
      <c r="AA274" s="232"/>
      <c r="AB274" s="232"/>
      <c r="AC274" s="231"/>
      <c r="AD274" s="232"/>
      <c r="AE274" s="231"/>
      <c r="AF274" s="232"/>
      <c r="AG274" s="250"/>
      <c r="AH274" s="250"/>
      <c r="AI274" s="249"/>
      <c r="AJ274" s="250"/>
      <c r="AK274" s="249"/>
      <c r="AL274" s="250"/>
      <c r="AM274" s="204"/>
      <c r="AN274" s="204"/>
      <c r="AO274" s="205"/>
      <c r="AP274" s="204"/>
      <c r="AQ274" s="205"/>
      <c r="AR274" s="204"/>
      <c r="AS274" s="259"/>
      <c r="AT274" s="259"/>
      <c r="AU274" s="258"/>
      <c r="AV274" s="259"/>
      <c r="AW274" s="258"/>
      <c r="AX274" s="259"/>
      <c r="AY274" s="268"/>
      <c r="AZ274" s="268"/>
      <c r="BA274" s="267"/>
      <c r="BB274" s="268"/>
      <c r="BC274" s="267"/>
      <c r="BD274" s="268"/>
      <c r="BE274" s="204"/>
      <c r="BF274" s="204"/>
      <c r="BG274" s="205"/>
      <c r="BH274" s="204"/>
      <c r="BI274" s="205"/>
      <c r="BJ274" s="204"/>
      <c r="BK274" s="241"/>
      <c r="BL274" s="241"/>
      <c r="BM274" s="240"/>
      <c r="BN274" s="241"/>
      <c r="BO274" s="240"/>
      <c r="BP274" s="241"/>
      <c r="BQ274" s="223"/>
      <c r="BR274" s="223"/>
      <c r="BS274" s="222"/>
      <c r="BT274" s="223"/>
      <c r="BU274" s="222"/>
      <c r="BV274" s="223"/>
      <c r="BW274" s="268"/>
      <c r="BX274" s="268"/>
      <c r="BY274" s="267"/>
      <c r="BZ274" s="268"/>
      <c r="CA274" s="267"/>
      <c r="CB274" s="268"/>
      <c r="CC274" s="241"/>
      <c r="CD274" s="214"/>
      <c r="CE274" s="240"/>
      <c r="CF274" s="240"/>
      <c r="CG274" s="241"/>
      <c r="CH274" s="5"/>
      <c r="CI274" s="5">
        <f t="shared" si="63"/>
        <v>0</v>
      </c>
    </row>
    <row r="275" spans="1:87" hidden="1" x14ac:dyDescent="0.2">
      <c r="A275" s="22"/>
      <c r="B275" s="22"/>
      <c r="C275" s="129"/>
      <c r="D275" s="28"/>
      <c r="E275" s="22"/>
      <c r="F275" s="34"/>
      <c r="G275" s="128"/>
      <c r="H275" s="139"/>
      <c r="I275" s="138"/>
      <c r="J275" s="204"/>
      <c r="K275" s="204"/>
      <c r="L275" s="205"/>
      <c r="M275" s="205"/>
      <c r="N275" s="204"/>
      <c r="O275" s="214"/>
      <c r="P275" s="214"/>
      <c r="Q275" s="213"/>
      <c r="R275" s="214"/>
      <c r="S275" s="213"/>
      <c r="T275" s="214"/>
      <c r="U275" s="223"/>
      <c r="V275" s="223"/>
      <c r="W275" s="222"/>
      <c r="X275" s="223"/>
      <c r="Y275" s="222"/>
      <c r="Z275" s="223"/>
      <c r="AA275" s="232"/>
      <c r="AB275" s="232"/>
      <c r="AC275" s="231"/>
      <c r="AD275" s="232"/>
      <c r="AE275" s="231"/>
      <c r="AF275" s="232"/>
      <c r="AG275" s="250"/>
      <c r="AH275" s="250"/>
      <c r="AI275" s="249"/>
      <c r="AJ275" s="250"/>
      <c r="AK275" s="249"/>
      <c r="AL275" s="250"/>
      <c r="AM275" s="204"/>
      <c r="AN275" s="204"/>
      <c r="AO275" s="205"/>
      <c r="AP275" s="204"/>
      <c r="AQ275" s="205"/>
      <c r="AR275" s="204"/>
      <c r="AS275" s="259"/>
      <c r="AT275" s="259"/>
      <c r="AU275" s="258"/>
      <c r="AV275" s="259"/>
      <c r="AW275" s="258"/>
      <c r="AX275" s="259"/>
      <c r="AY275" s="268"/>
      <c r="AZ275" s="268"/>
      <c r="BA275" s="267"/>
      <c r="BB275" s="268"/>
      <c r="BC275" s="267"/>
      <c r="BD275" s="268"/>
      <c r="BE275" s="204"/>
      <c r="BF275" s="204"/>
      <c r="BG275" s="205"/>
      <c r="BH275" s="204"/>
      <c r="BI275" s="205"/>
      <c r="BJ275" s="204"/>
      <c r="BK275" s="241"/>
      <c r="BL275" s="241"/>
      <c r="BM275" s="240"/>
      <c r="BN275" s="241"/>
      <c r="BO275" s="240"/>
      <c r="BP275" s="241"/>
      <c r="BQ275" s="223"/>
      <c r="BR275" s="223"/>
      <c r="BS275" s="222"/>
      <c r="BT275" s="223"/>
      <c r="BU275" s="222"/>
      <c r="BV275" s="223"/>
      <c r="BW275" s="268"/>
      <c r="BX275" s="268"/>
      <c r="BY275" s="267"/>
      <c r="BZ275" s="268"/>
      <c r="CA275" s="267"/>
      <c r="CB275" s="268"/>
      <c r="CC275" s="241"/>
      <c r="CD275" s="214"/>
      <c r="CE275" s="240"/>
      <c r="CF275" s="240"/>
      <c r="CG275" s="241"/>
      <c r="CH275" s="5"/>
      <c r="CI275" s="5">
        <f t="shared" si="63"/>
        <v>0</v>
      </c>
    </row>
    <row r="276" spans="1:87" hidden="1" x14ac:dyDescent="0.2">
      <c r="A276" s="22"/>
      <c r="B276" s="22"/>
      <c r="C276" s="129"/>
      <c r="D276" s="28"/>
      <c r="E276" s="22"/>
      <c r="F276" s="28"/>
      <c r="G276" s="128"/>
      <c r="H276" s="26"/>
      <c r="I276" s="112"/>
      <c r="J276" s="204"/>
      <c r="K276" s="204"/>
      <c r="L276" s="205"/>
      <c r="M276" s="205"/>
      <c r="N276" s="205"/>
      <c r="O276" s="214"/>
      <c r="P276" s="214"/>
      <c r="Q276" s="213"/>
      <c r="R276" s="213"/>
      <c r="S276" s="213"/>
      <c r="T276" s="213"/>
      <c r="U276" s="223"/>
      <c r="V276" s="222"/>
      <c r="W276" s="222"/>
      <c r="X276" s="222"/>
      <c r="Y276" s="222"/>
      <c r="Z276" s="222"/>
      <c r="AA276" s="232"/>
      <c r="AB276" s="231"/>
      <c r="AC276" s="231"/>
      <c r="AD276" s="231"/>
      <c r="AE276" s="231"/>
      <c r="AF276" s="231"/>
      <c r="AG276" s="250"/>
      <c r="AH276" s="249"/>
      <c r="AI276" s="249"/>
      <c r="AJ276" s="249"/>
      <c r="AK276" s="249"/>
      <c r="AL276" s="249"/>
      <c r="AM276" s="204"/>
      <c r="AN276" s="205"/>
      <c r="AO276" s="205"/>
      <c r="AP276" s="205"/>
      <c r="AQ276" s="205"/>
      <c r="AR276" s="205"/>
      <c r="AS276" s="259"/>
      <c r="AT276" s="258"/>
      <c r="AU276" s="258"/>
      <c r="AV276" s="258"/>
      <c r="AW276" s="258"/>
      <c r="AX276" s="258"/>
      <c r="AY276" s="268"/>
      <c r="AZ276" s="267"/>
      <c r="BA276" s="267"/>
      <c r="BB276" s="267"/>
      <c r="BC276" s="267"/>
      <c r="BD276" s="267"/>
      <c r="BE276" s="204"/>
      <c r="BF276" s="205"/>
      <c r="BG276" s="205"/>
      <c r="BH276" s="205"/>
      <c r="BI276" s="205"/>
      <c r="BJ276" s="205"/>
      <c r="BK276" s="241"/>
      <c r="BL276" s="240"/>
      <c r="BM276" s="240"/>
      <c r="BN276" s="240"/>
      <c r="BO276" s="240"/>
      <c r="BP276" s="240"/>
      <c r="BQ276" s="223"/>
      <c r="BR276" s="222"/>
      <c r="BS276" s="222"/>
      <c r="BT276" s="222"/>
      <c r="BU276" s="222"/>
      <c r="BV276" s="222"/>
      <c r="BW276" s="268"/>
      <c r="BX276" s="267"/>
      <c r="BY276" s="267"/>
      <c r="BZ276" s="267"/>
      <c r="CA276" s="267"/>
      <c r="CB276" s="267"/>
      <c r="CC276" s="241"/>
      <c r="CD276" s="214"/>
      <c r="CE276" s="240"/>
      <c r="CF276" s="240"/>
      <c r="CG276" s="240"/>
      <c r="CH276" s="5"/>
      <c r="CI276" s="5">
        <f t="shared" si="63"/>
        <v>0</v>
      </c>
    </row>
    <row r="277" spans="1:87" hidden="1" x14ac:dyDescent="0.2">
      <c r="A277" s="22"/>
      <c r="B277" s="22"/>
      <c r="C277" s="22"/>
      <c r="D277" s="22"/>
      <c r="E277" s="22"/>
      <c r="F277" s="34"/>
      <c r="G277" s="48"/>
      <c r="H277" s="137"/>
      <c r="I277" s="27"/>
      <c r="J277" s="204"/>
      <c r="K277" s="204"/>
      <c r="L277" s="205"/>
      <c r="M277" s="205"/>
      <c r="N277" s="205"/>
      <c r="O277" s="214"/>
      <c r="P277" s="214"/>
      <c r="Q277" s="213"/>
      <c r="R277" s="213"/>
      <c r="S277" s="213"/>
      <c r="T277" s="213"/>
      <c r="U277" s="223"/>
      <c r="V277" s="222"/>
      <c r="W277" s="222"/>
      <c r="X277" s="222"/>
      <c r="Y277" s="222"/>
      <c r="Z277" s="222"/>
      <c r="AA277" s="232"/>
      <c r="AB277" s="231"/>
      <c r="AC277" s="231"/>
      <c r="AD277" s="231"/>
      <c r="AE277" s="231"/>
      <c r="AF277" s="231"/>
      <c r="AG277" s="250"/>
      <c r="AH277" s="249"/>
      <c r="AI277" s="249"/>
      <c r="AJ277" s="249"/>
      <c r="AK277" s="249"/>
      <c r="AL277" s="249"/>
      <c r="AM277" s="204"/>
      <c r="AN277" s="205"/>
      <c r="AO277" s="205"/>
      <c r="AP277" s="205"/>
      <c r="AQ277" s="205"/>
      <c r="AR277" s="205"/>
      <c r="AS277" s="259"/>
      <c r="AT277" s="258"/>
      <c r="AU277" s="258"/>
      <c r="AV277" s="258"/>
      <c r="AW277" s="258"/>
      <c r="AX277" s="258"/>
      <c r="AY277" s="268"/>
      <c r="AZ277" s="267"/>
      <c r="BA277" s="267"/>
      <c r="BB277" s="267"/>
      <c r="BC277" s="267"/>
      <c r="BD277" s="267"/>
      <c r="BE277" s="204"/>
      <c r="BF277" s="205"/>
      <c r="BG277" s="205"/>
      <c r="BH277" s="205"/>
      <c r="BI277" s="205"/>
      <c r="BJ277" s="205"/>
      <c r="BK277" s="241"/>
      <c r="BL277" s="240"/>
      <c r="BM277" s="240"/>
      <c r="BN277" s="240"/>
      <c r="BO277" s="240"/>
      <c r="BP277" s="240"/>
      <c r="BQ277" s="223"/>
      <c r="BR277" s="222"/>
      <c r="BS277" s="222"/>
      <c r="BT277" s="222"/>
      <c r="BU277" s="222"/>
      <c r="BV277" s="222"/>
      <c r="BW277" s="268"/>
      <c r="BX277" s="267"/>
      <c r="BY277" s="267"/>
      <c r="BZ277" s="267"/>
      <c r="CA277" s="267"/>
      <c r="CB277" s="267"/>
      <c r="CC277" s="241"/>
      <c r="CD277" s="214"/>
      <c r="CE277" s="240"/>
      <c r="CF277" s="240"/>
      <c r="CG277" s="240"/>
      <c r="CH277" s="5"/>
      <c r="CI277" s="5">
        <f t="shared" si="63"/>
        <v>0</v>
      </c>
    </row>
    <row r="278" spans="1:87" hidden="1" x14ac:dyDescent="0.2">
      <c r="A278" s="22"/>
      <c r="B278" s="22"/>
      <c r="C278" s="22"/>
      <c r="D278" s="22"/>
      <c r="E278" s="22"/>
      <c r="F278" s="34"/>
      <c r="G278" s="48"/>
      <c r="H278" s="137"/>
      <c r="I278" s="27"/>
      <c r="J278" s="204"/>
      <c r="K278" s="204"/>
      <c r="L278" s="205"/>
      <c r="M278" s="205"/>
      <c r="N278" s="205"/>
      <c r="O278" s="214"/>
      <c r="P278" s="214"/>
      <c r="Q278" s="213"/>
      <c r="R278" s="213"/>
      <c r="S278" s="213"/>
      <c r="T278" s="213"/>
      <c r="U278" s="223"/>
      <c r="V278" s="222"/>
      <c r="W278" s="222"/>
      <c r="X278" s="222"/>
      <c r="Y278" s="222"/>
      <c r="Z278" s="222"/>
      <c r="AA278" s="232"/>
      <c r="AB278" s="231"/>
      <c r="AC278" s="231"/>
      <c r="AD278" s="231"/>
      <c r="AE278" s="231"/>
      <c r="AF278" s="231"/>
      <c r="AG278" s="250"/>
      <c r="AH278" s="249"/>
      <c r="AI278" s="249"/>
      <c r="AJ278" s="249"/>
      <c r="AK278" s="249"/>
      <c r="AL278" s="249"/>
      <c r="AM278" s="204"/>
      <c r="AN278" s="205"/>
      <c r="AO278" s="205"/>
      <c r="AP278" s="205"/>
      <c r="AQ278" s="205"/>
      <c r="AR278" s="205"/>
      <c r="AS278" s="259"/>
      <c r="AT278" s="258"/>
      <c r="AU278" s="258"/>
      <c r="AV278" s="258"/>
      <c r="AW278" s="258"/>
      <c r="AX278" s="258"/>
      <c r="AY278" s="268"/>
      <c r="AZ278" s="267"/>
      <c r="BA278" s="267"/>
      <c r="BB278" s="267"/>
      <c r="BC278" s="267"/>
      <c r="BD278" s="267"/>
      <c r="BE278" s="204"/>
      <c r="BF278" s="205"/>
      <c r="BG278" s="205"/>
      <c r="BH278" s="205"/>
      <c r="BI278" s="205"/>
      <c r="BJ278" s="205"/>
      <c r="BK278" s="241"/>
      <c r="BL278" s="240"/>
      <c r="BM278" s="240"/>
      <c r="BN278" s="240"/>
      <c r="BO278" s="240"/>
      <c r="BP278" s="240"/>
      <c r="BQ278" s="223"/>
      <c r="BR278" s="222"/>
      <c r="BS278" s="222"/>
      <c r="BT278" s="222"/>
      <c r="BU278" s="222"/>
      <c r="BV278" s="222"/>
      <c r="BW278" s="268"/>
      <c r="BX278" s="267"/>
      <c r="BY278" s="267"/>
      <c r="BZ278" s="267"/>
      <c r="CA278" s="267"/>
      <c r="CB278" s="267"/>
      <c r="CC278" s="241"/>
      <c r="CD278" s="214"/>
      <c r="CE278" s="240"/>
      <c r="CF278" s="240"/>
      <c r="CG278" s="240"/>
      <c r="CH278" s="5"/>
      <c r="CI278" s="5">
        <f t="shared" si="63"/>
        <v>0</v>
      </c>
    </row>
    <row r="279" spans="1:87" hidden="1" x14ac:dyDescent="0.2">
      <c r="A279" s="22"/>
      <c r="B279" s="22"/>
      <c r="C279" s="22"/>
      <c r="D279" s="34"/>
      <c r="E279" s="22"/>
      <c r="F279" s="34"/>
      <c r="G279" s="48"/>
      <c r="H279" s="36"/>
      <c r="I279" s="27"/>
      <c r="J279" s="204"/>
      <c r="K279" s="204"/>
      <c r="L279" s="205"/>
      <c r="M279" s="205"/>
      <c r="N279" s="204"/>
      <c r="O279" s="214"/>
      <c r="P279" s="214"/>
      <c r="Q279" s="213"/>
      <c r="R279" s="214"/>
      <c r="S279" s="213"/>
      <c r="T279" s="214"/>
      <c r="U279" s="223"/>
      <c r="V279" s="223"/>
      <c r="W279" s="222"/>
      <c r="X279" s="223"/>
      <c r="Y279" s="222"/>
      <c r="Z279" s="223"/>
      <c r="AA279" s="232"/>
      <c r="AB279" s="232"/>
      <c r="AC279" s="231"/>
      <c r="AD279" s="232"/>
      <c r="AE279" s="231"/>
      <c r="AF279" s="232"/>
      <c r="AG279" s="250"/>
      <c r="AH279" s="250"/>
      <c r="AI279" s="249"/>
      <c r="AJ279" s="250"/>
      <c r="AK279" s="249"/>
      <c r="AL279" s="250"/>
      <c r="AM279" s="204"/>
      <c r="AN279" s="204"/>
      <c r="AO279" s="205"/>
      <c r="AP279" s="204"/>
      <c r="AQ279" s="205"/>
      <c r="AR279" s="204"/>
      <c r="AS279" s="259"/>
      <c r="AT279" s="259"/>
      <c r="AU279" s="258"/>
      <c r="AV279" s="259"/>
      <c r="AW279" s="258"/>
      <c r="AX279" s="259"/>
      <c r="AY279" s="268"/>
      <c r="AZ279" s="268"/>
      <c r="BA279" s="267"/>
      <c r="BB279" s="268"/>
      <c r="BC279" s="267"/>
      <c r="BD279" s="268"/>
      <c r="BE279" s="204"/>
      <c r="BF279" s="204"/>
      <c r="BG279" s="205"/>
      <c r="BH279" s="204"/>
      <c r="BI279" s="205"/>
      <c r="BJ279" s="204"/>
      <c r="BK279" s="241"/>
      <c r="BL279" s="241"/>
      <c r="BM279" s="240"/>
      <c r="BN279" s="241"/>
      <c r="BO279" s="240"/>
      <c r="BP279" s="241"/>
      <c r="BQ279" s="223"/>
      <c r="BR279" s="223"/>
      <c r="BS279" s="222"/>
      <c r="BT279" s="223"/>
      <c r="BU279" s="222"/>
      <c r="BV279" s="223"/>
      <c r="BW279" s="268"/>
      <c r="BX279" s="268"/>
      <c r="BY279" s="267"/>
      <c r="BZ279" s="268"/>
      <c r="CA279" s="267"/>
      <c r="CB279" s="268"/>
      <c r="CC279" s="241"/>
      <c r="CD279" s="214"/>
      <c r="CE279" s="240"/>
      <c r="CF279" s="240"/>
      <c r="CG279" s="241"/>
      <c r="CH279" s="5"/>
      <c r="CI279" s="5">
        <f t="shared" si="63"/>
        <v>0</v>
      </c>
    </row>
    <row r="280" spans="1:87" hidden="1" x14ac:dyDescent="0.2">
      <c r="A280" s="22"/>
      <c r="B280" s="22"/>
      <c r="C280" s="22"/>
      <c r="D280" s="34"/>
      <c r="E280" s="22"/>
      <c r="F280" s="34"/>
      <c r="G280" s="48"/>
      <c r="H280" s="36"/>
      <c r="I280" s="27"/>
      <c r="J280" s="204"/>
      <c r="K280" s="204"/>
      <c r="L280" s="205"/>
      <c r="M280" s="205"/>
      <c r="N280" s="205"/>
      <c r="O280" s="214"/>
      <c r="P280" s="214"/>
      <c r="Q280" s="213"/>
      <c r="R280" s="213"/>
      <c r="S280" s="213"/>
      <c r="T280" s="213"/>
      <c r="U280" s="223"/>
      <c r="V280" s="222"/>
      <c r="W280" s="222"/>
      <c r="X280" s="222"/>
      <c r="Y280" s="222"/>
      <c r="Z280" s="222"/>
      <c r="AA280" s="232"/>
      <c r="AB280" s="231"/>
      <c r="AC280" s="231"/>
      <c r="AD280" s="231"/>
      <c r="AE280" s="231"/>
      <c r="AF280" s="231"/>
      <c r="AG280" s="250"/>
      <c r="AH280" s="249"/>
      <c r="AI280" s="249"/>
      <c r="AJ280" s="249"/>
      <c r="AK280" s="249"/>
      <c r="AL280" s="249"/>
      <c r="AM280" s="204"/>
      <c r="AN280" s="205"/>
      <c r="AO280" s="205"/>
      <c r="AP280" s="205"/>
      <c r="AQ280" s="205"/>
      <c r="AR280" s="205"/>
      <c r="AS280" s="259"/>
      <c r="AT280" s="258"/>
      <c r="AU280" s="258"/>
      <c r="AV280" s="258"/>
      <c r="AW280" s="258"/>
      <c r="AX280" s="258"/>
      <c r="AY280" s="268"/>
      <c r="AZ280" s="267"/>
      <c r="BA280" s="267"/>
      <c r="BB280" s="267"/>
      <c r="BC280" s="267"/>
      <c r="BD280" s="267"/>
      <c r="BE280" s="204"/>
      <c r="BF280" s="205"/>
      <c r="BG280" s="205"/>
      <c r="BH280" s="205"/>
      <c r="BI280" s="205"/>
      <c r="BJ280" s="205"/>
      <c r="BK280" s="241"/>
      <c r="BL280" s="240"/>
      <c r="BM280" s="240"/>
      <c r="BN280" s="240"/>
      <c r="BO280" s="240"/>
      <c r="BP280" s="240"/>
      <c r="BQ280" s="223"/>
      <c r="BR280" s="222"/>
      <c r="BS280" s="222"/>
      <c r="BT280" s="222"/>
      <c r="BU280" s="222"/>
      <c r="BV280" s="222"/>
      <c r="BW280" s="268"/>
      <c r="BX280" s="267"/>
      <c r="BY280" s="267"/>
      <c r="BZ280" s="267"/>
      <c r="CA280" s="267"/>
      <c r="CB280" s="267"/>
      <c r="CC280" s="241"/>
      <c r="CD280" s="214"/>
      <c r="CE280" s="240"/>
      <c r="CF280" s="240"/>
      <c r="CG280" s="240"/>
      <c r="CH280" s="5"/>
      <c r="CI280" s="5">
        <f t="shared" si="63"/>
        <v>0</v>
      </c>
    </row>
    <row r="281" spans="1:87" hidden="1" x14ac:dyDescent="0.2">
      <c r="A281" s="22"/>
      <c r="B281" s="22"/>
      <c r="C281" s="22"/>
      <c r="D281" s="35"/>
      <c r="E281" s="35"/>
      <c r="F281" s="48"/>
      <c r="G281" s="48"/>
      <c r="H281" s="137"/>
      <c r="I281" s="27"/>
      <c r="J281" s="204"/>
      <c r="K281" s="204"/>
      <c r="L281" s="205"/>
      <c r="M281" s="205"/>
      <c r="N281" s="205"/>
      <c r="O281" s="214"/>
      <c r="P281" s="214"/>
      <c r="Q281" s="213"/>
      <c r="R281" s="213"/>
      <c r="S281" s="213"/>
      <c r="T281" s="213"/>
      <c r="U281" s="223"/>
      <c r="V281" s="222"/>
      <c r="W281" s="222"/>
      <c r="X281" s="222"/>
      <c r="Y281" s="222"/>
      <c r="Z281" s="222"/>
      <c r="AA281" s="232"/>
      <c r="AB281" s="231"/>
      <c r="AC281" s="231"/>
      <c r="AD281" s="231"/>
      <c r="AE281" s="231"/>
      <c r="AF281" s="231"/>
      <c r="AG281" s="250"/>
      <c r="AH281" s="249"/>
      <c r="AI281" s="249"/>
      <c r="AJ281" s="249"/>
      <c r="AK281" s="249"/>
      <c r="AL281" s="249"/>
      <c r="AM281" s="204"/>
      <c r="AN281" s="205"/>
      <c r="AO281" s="205"/>
      <c r="AP281" s="205"/>
      <c r="AQ281" s="205"/>
      <c r="AR281" s="205"/>
      <c r="AS281" s="259"/>
      <c r="AT281" s="258"/>
      <c r="AU281" s="258"/>
      <c r="AV281" s="258"/>
      <c r="AW281" s="258"/>
      <c r="AX281" s="258"/>
      <c r="AY281" s="268"/>
      <c r="AZ281" s="267"/>
      <c r="BA281" s="267"/>
      <c r="BB281" s="267"/>
      <c r="BC281" s="267"/>
      <c r="BD281" s="267"/>
      <c r="BE281" s="204"/>
      <c r="BF281" s="205"/>
      <c r="BG281" s="205"/>
      <c r="BH281" s="205"/>
      <c r="BI281" s="205"/>
      <c r="BJ281" s="205"/>
      <c r="BK281" s="241"/>
      <c r="BL281" s="240"/>
      <c r="BM281" s="240"/>
      <c r="BN281" s="240"/>
      <c r="BO281" s="240"/>
      <c r="BP281" s="240"/>
      <c r="BQ281" s="223"/>
      <c r="BR281" s="222"/>
      <c r="BS281" s="222"/>
      <c r="BT281" s="222"/>
      <c r="BU281" s="222"/>
      <c r="BV281" s="222"/>
      <c r="BW281" s="268"/>
      <c r="BX281" s="267"/>
      <c r="BY281" s="267"/>
      <c r="BZ281" s="267"/>
      <c r="CA281" s="267"/>
      <c r="CB281" s="267"/>
      <c r="CC281" s="241"/>
      <c r="CD281" s="214"/>
      <c r="CE281" s="240"/>
      <c r="CF281" s="240"/>
      <c r="CG281" s="240"/>
      <c r="CH281" s="5"/>
      <c r="CI281" s="5">
        <f t="shared" si="63"/>
        <v>0</v>
      </c>
    </row>
    <row r="282" spans="1:87" hidden="1" x14ac:dyDescent="0.2">
      <c r="A282" s="22"/>
      <c r="B282" s="22"/>
      <c r="C282" s="22"/>
      <c r="D282" s="48"/>
      <c r="E282" s="35"/>
      <c r="F282" s="48"/>
      <c r="G282" s="48"/>
      <c r="H282" s="137"/>
      <c r="I282" s="27"/>
      <c r="J282" s="204"/>
      <c r="K282" s="204"/>
      <c r="L282" s="205"/>
      <c r="M282" s="205"/>
      <c r="N282" s="205"/>
      <c r="O282" s="214"/>
      <c r="P282" s="214"/>
      <c r="Q282" s="213"/>
      <c r="R282" s="213"/>
      <c r="S282" s="213"/>
      <c r="T282" s="213"/>
      <c r="U282" s="223"/>
      <c r="V282" s="222"/>
      <c r="W282" s="222"/>
      <c r="X282" s="222"/>
      <c r="Y282" s="222"/>
      <c r="Z282" s="222"/>
      <c r="AA282" s="232"/>
      <c r="AB282" s="231"/>
      <c r="AC282" s="231"/>
      <c r="AD282" s="231"/>
      <c r="AE282" s="231"/>
      <c r="AF282" s="231"/>
      <c r="AG282" s="250"/>
      <c r="AH282" s="249"/>
      <c r="AI282" s="249"/>
      <c r="AJ282" s="249"/>
      <c r="AK282" s="249"/>
      <c r="AL282" s="249"/>
      <c r="AM282" s="204"/>
      <c r="AN282" s="205"/>
      <c r="AO282" s="205"/>
      <c r="AP282" s="205"/>
      <c r="AQ282" s="205"/>
      <c r="AR282" s="205"/>
      <c r="AS282" s="259"/>
      <c r="AT282" s="258"/>
      <c r="AU282" s="258"/>
      <c r="AV282" s="258"/>
      <c r="AW282" s="258"/>
      <c r="AX282" s="258"/>
      <c r="AY282" s="268"/>
      <c r="AZ282" s="267"/>
      <c r="BA282" s="267"/>
      <c r="BB282" s="267"/>
      <c r="BC282" s="267"/>
      <c r="BD282" s="267"/>
      <c r="BE282" s="204"/>
      <c r="BF282" s="205"/>
      <c r="BG282" s="205"/>
      <c r="BH282" s="205"/>
      <c r="BI282" s="205"/>
      <c r="BJ282" s="205"/>
      <c r="BK282" s="241"/>
      <c r="BL282" s="240"/>
      <c r="BM282" s="240"/>
      <c r="BN282" s="240"/>
      <c r="BO282" s="240"/>
      <c r="BP282" s="240"/>
      <c r="BQ282" s="223"/>
      <c r="BR282" s="222"/>
      <c r="BS282" s="222"/>
      <c r="BT282" s="222"/>
      <c r="BU282" s="222"/>
      <c r="BV282" s="222"/>
      <c r="BW282" s="268"/>
      <c r="BX282" s="267"/>
      <c r="BY282" s="267"/>
      <c r="BZ282" s="267"/>
      <c r="CA282" s="267"/>
      <c r="CB282" s="267"/>
      <c r="CC282" s="241"/>
      <c r="CD282" s="214"/>
      <c r="CE282" s="240"/>
      <c r="CF282" s="240"/>
      <c r="CG282" s="240"/>
      <c r="CH282" s="5"/>
      <c r="CI282" s="5">
        <f t="shared" si="63"/>
        <v>0</v>
      </c>
    </row>
    <row r="283" spans="1:87" hidden="1" x14ac:dyDescent="0.2">
      <c r="A283" s="22"/>
      <c r="B283" s="22"/>
      <c r="C283" s="22"/>
      <c r="D283" s="48"/>
      <c r="E283" s="22"/>
      <c r="F283" s="48"/>
      <c r="G283" s="48"/>
      <c r="H283" s="36"/>
      <c r="I283" s="27"/>
      <c r="J283" s="204"/>
      <c r="K283" s="204"/>
      <c r="L283" s="205"/>
      <c r="M283" s="205"/>
      <c r="N283" s="204"/>
      <c r="O283" s="214"/>
      <c r="P283" s="214"/>
      <c r="Q283" s="213"/>
      <c r="R283" s="214"/>
      <c r="S283" s="213"/>
      <c r="T283" s="214"/>
      <c r="U283" s="223"/>
      <c r="V283" s="223"/>
      <c r="W283" s="222"/>
      <c r="X283" s="223"/>
      <c r="Y283" s="222"/>
      <c r="Z283" s="223"/>
      <c r="AA283" s="232"/>
      <c r="AB283" s="232"/>
      <c r="AC283" s="231"/>
      <c r="AD283" s="232"/>
      <c r="AE283" s="231"/>
      <c r="AF283" s="232"/>
      <c r="AG283" s="250"/>
      <c r="AH283" s="250"/>
      <c r="AI283" s="249"/>
      <c r="AJ283" s="250"/>
      <c r="AK283" s="249"/>
      <c r="AL283" s="250"/>
      <c r="AM283" s="204"/>
      <c r="AN283" s="204"/>
      <c r="AO283" s="205"/>
      <c r="AP283" s="204"/>
      <c r="AQ283" s="205"/>
      <c r="AR283" s="204"/>
      <c r="AS283" s="259"/>
      <c r="AT283" s="259"/>
      <c r="AU283" s="258"/>
      <c r="AV283" s="259"/>
      <c r="AW283" s="258"/>
      <c r="AX283" s="259"/>
      <c r="AY283" s="268"/>
      <c r="AZ283" s="268"/>
      <c r="BA283" s="267"/>
      <c r="BB283" s="268"/>
      <c r="BC283" s="267"/>
      <c r="BD283" s="268"/>
      <c r="BE283" s="204"/>
      <c r="BF283" s="204"/>
      <c r="BG283" s="205"/>
      <c r="BH283" s="204"/>
      <c r="BI283" s="205"/>
      <c r="BJ283" s="204"/>
      <c r="BK283" s="241"/>
      <c r="BL283" s="241"/>
      <c r="BM283" s="240"/>
      <c r="BN283" s="241"/>
      <c r="BO283" s="240"/>
      <c r="BP283" s="241"/>
      <c r="BQ283" s="223"/>
      <c r="BR283" s="223"/>
      <c r="BS283" s="222"/>
      <c r="BT283" s="223"/>
      <c r="BU283" s="222"/>
      <c r="BV283" s="223"/>
      <c r="BW283" s="268"/>
      <c r="BX283" s="268"/>
      <c r="BY283" s="267"/>
      <c r="BZ283" s="268"/>
      <c r="CA283" s="267"/>
      <c r="CB283" s="268"/>
      <c r="CC283" s="241"/>
      <c r="CD283" s="214"/>
      <c r="CE283" s="240"/>
      <c r="CF283" s="240"/>
      <c r="CG283" s="241"/>
      <c r="CH283" s="5"/>
      <c r="CI283" s="5">
        <f t="shared" si="63"/>
        <v>0</v>
      </c>
    </row>
    <row r="284" spans="1:87" hidden="1" x14ac:dyDescent="0.2">
      <c r="A284" s="22"/>
      <c r="B284" s="22"/>
      <c r="C284" s="22"/>
      <c r="D284" s="48"/>
      <c r="E284" s="22"/>
      <c r="F284" s="48"/>
      <c r="G284" s="48"/>
      <c r="H284" s="36"/>
      <c r="I284" s="27"/>
      <c r="J284" s="204"/>
      <c r="K284" s="204"/>
      <c r="L284" s="205"/>
      <c r="M284" s="205"/>
      <c r="N284" s="204"/>
      <c r="O284" s="214"/>
      <c r="P284" s="214"/>
      <c r="Q284" s="213"/>
      <c r="R284" s="214"/>
      <c r="S284" s="213"/>
      <c r="T284" s="214"/>
      <c r="U284" s="223"/>
      <c r="V284" s="223"/>
      <c r="W284" s="222"/>
      <c r="X284" s="223"/>
      <c r="Y284" s="222"/>
      <c r="Z284" s="223"/>
      <c r="AA284" s="232"/>
      <c r="AB284" s="232"/>
      <c r="AC284" s="231"/>
      <c r="AD284" s="232"/>
      <c r="AE284" s="231"/>
      <c r="AF284" s="232"/>
      <c r="AG284" s="250"/>
      <c r="AH284" s="250"/>
      <c r="AI284" s="249"/>
      <c r="AJ284" s="250"/>
      <c r="AK284" s="249"/>
      <c r="AL284" s="250"/>
      <c r="AM284" s="204"/>
      <c r="AN284" s="204"/>
      <c r="AO284" s="205"/>
      <c r="AP284" s="204"/>
      <c r="AQ284" s="205"/>
      <c r="AR284" s="204"/>
      <c r="AS284" s="259"/>
      <c r="AT284" s="259"/>
      <c r="AU284" s="258"/>
      <c r="AV284" s="259"/>
      <c r="AW284" s="258"/>
      <c r="AX284" s="259"/>
      <c r="AY284" s="268"/>
      <c r="AZ284" s="268"/>
      <c r="BA284" s="267"/>
      <c r="BB284" s="268"/>
      <c r="BC284" s="267"/>
      <c r="BD284" s="268"/>
      <c r="BE284" s="204"/>
      <c r="BF284" s="204"/>
      <c r="BG284" s="205"/>
      <c r="BH284" s="204"/>
      <c r="BI284" s="205"/>
      <c r="BJ284" s="204"/>
      <c r="BK284" s="241"/>
      <c r="BL284" s="241"/>
      <c r="BM284" s="240"/>
      <c r="BN284" s="241"/>
      <c r="BO284" s="240"/>
      <c r="BP284" s="241"/>
      <c r="BQ284" s="223"/>
      <c r="BR284" s="223"/>
      <c r="BS284" s="222"/>
      <c r="BT284" s="223"/>
      <c r="BU284" s="222"/>
      <c r="BV284" s="223"/>
      <c r="BW284" s="268"/>
      <c r="BX284" s="268"/>
      <c r="BY284" s="267"/>
      <c r="BZ284" s="268"/>
      <c r="CA284" s="267"/>
      <c r="CB284" s="268"/>
      <c r="CC284" s="241"/>
      <c r="CD284" s="214"/>
      <c r="CE284" s="240"/>
      <c r="CF284" s="240"/>
      <c r="CG284" s="241"/>
      <c r="CH284" s="5"/>
      <c r="CI284" s="5">
        <f t="shared" si="63"/>
        <v>0</v>
      </c>
    </row>
    <row r="285" spans="1:87" hidden="1" x14ac:dyDescent="0.2">
      <c r="A285" s="22"/>
      <c r="B285" s="22"/>
      <c r="C285" s="22"/>
      <c r="D285" s="48"/>
      <c r="E285" s="22"/>
      <c r="F285" s="48"/>
      <c r="G285" s="48"/>
      <c r="H285" s="36"/>
      <c r="I285" s="27"/>
      <c r="J285" s="204"/>
      <c r="K285" s="204"/>
      <c r="L285" s="205"/>
      <c r="M285" s="205"/>
      <c r="N285" s="204"/>
      <c r="O285" s="214"/>
      <c r="P285" s="214"/>
      <c r="Q285" s="213"/>
      <c r="R285" s="214"/>
      <c r="S285" s="213"/>
      <c r="T285" s="214"/>
      <c r="U285" s="223"/>
      <c r="V285" s="223"/>
      <c r="W285" s="222"/>
      <c r="X285" s="223"/>
      <c r="Y285" s="222"/>
      <c r="Z285" s="223"/>
      <c r="AA285" s="232"/>
      <c r="AB285" s="232"/>
      <c r="AC285" s="231"/>
      <c r="AD285" s="232"/>
      <c r="AE285" s="231"/>
      <c r="AF285" s="232"/>
      <c r="AG285" s="250"/>
      <c r="AH285" s="250"/>
      <c r="AI285" s="249"/>
      <c r="AJ285" s="250"/>
      <c r="AK285" s="249"/>
      <c r="AL285" s="250"/>
      <c r="AM285" s="204"/>
      <c r="AN285" s="204"/>
      <c r="AO285" s="205"/>
      <c r="AP285" s="204"/>
      <c r="AQ285" s="205"/>
      <c r="AR285" s="204"/>
      <c r="AS285" s="259"/>
      <c r="AT285" s="259"/>
      <c r="AU285" s="258"/>
      <c r="AV285" s="259"/>
      <c r="AW285" s="258"/>
      <c r="AX285" s="259"/>
      <c r="AY285" s="268"/>
      <c r="AZ285" s="268"/>
      <c r="BA285" s="267"/>
      <c r="BB285" s="268"/>
      <c r="BC285" s="267"/>
      <c r="BD285" s="268"/>
      <c r="BE285" s="204"/>
      <c r="BF285" s="204"/>
      <c r="BG285" s="205"/>
      <c r="BH285" s="204"/>
      <c r="BI285" s="205"/>
      <c r="BJ285" s="204"/>
      <c r="BK285" s="241"/>
      <c r="BL285" s="241"/>
      <c r="BM285" s="240"/>
      <c r="BN285" s="241"/>
      <c r="BO285" s="240"/>
      <c r="BP285" s="241"/>
      <c r="BQ285" s="223"/>
      <c r="BR285" s="223"/>
      <c r="BS285" s="222"/>
      <c r="BT285" s="223"/>
      <c r="BU285" s="222"/>
      <c r="BV285" s="223"/>
      <c r="BW285" s="268"/>
      <c r="BX285" s="268"/>
      <c r="BY285" s="267"/>
      <c r="BZ285" s="268"/>
      <c r="CA285" s="267"/>
      <c r="CB285" s="268"/>
      <c r="CC285" s="241"/>
      <c r="CD285" s="214"/>
      <c r="CE285" s="240"/>
      <c r="CF285" s="240"/>
      <c r="CG285" s="241"/>
      <c r="CH285" s="5"/>
      <c r="CI285" s="5">
        <f t="shared" si="63"/>
        <v>0</v>
      </c>
    </row>
    <row r="286" spans="1:87" hidden="1" x14ac:dyDescent="0.2">
      <c r="A286" s="22"/>
      <c r="B286" s="22"/>
      <c r="C286" s="22"/>
      <c r="D286" s="48"/>
      <c r="E286" s="22"/>
      <c r="F286" s="48"/>
      <c r="G286" s="48"/>
      <c r="H286" s="36"/>
      <c r="I286" s="27"/>
      <c r="J286" s="204"/>
      <c r="K286" s="204"/>
      <c r="L286" s="205"/>
      <c r="M286" s="205"/>
      <c r="N286" s="204"/>
      <c r="O286" s="214"/>
      <c r="P286" s="214"/>
      <c r="Q286" s="213"/>
      <c r="R286" s="214"/>
      <c r="S286" s="213"/>
      <c r="T286" s="214"/>
      <c r="U286" s="223"/>
      <c r="V286" s="223"/>
      <c r="W286" s="222"/>
      <c r="X286" s="223"/>
      <c r="Y286" s="222"/>
      <c r="Z286" s="223"/>
      <c r="AA286" s="232"/>
      <c r="AB286" s="232"/>
      <c r="AC286" s="231"/>
      <c r="AD286" s="232"/>
      <c r="AE286" s="231"/>
      <c r="AF286" s="232"/>
      <c r="AG286" s="250"/>
      <c r="AH286" s="250"/>
      <c r="AI286" s="249"/>
      <c r="AJ286" s="250"/>
      <c r="AK286" s="249"/>
      <c r="AL286" s="250"/>
      <c r="AM286" s="204"/>
      <c r="AN286" s="204"/>
      <c r="AO286" s="205"/>
      <c r="AP286" s="204"/>
      <c r="AQ286" s="205"/>
      <c r="AR286" s="204"/>
      <c r="AS286" s="259"/>
      <c r="AT286" s="259"/>
      <c r="AU286" s="258"/>
      <c r="AV286" s="259"/>
      <c r="AW286" s="258"/>
      <c r="AX286" s="259"/>
      <c r="AY286" s="268"/>
      <c r="AZ286" s="268"/>
      <c r="BA286" s="267"/>
      <c r="BB286" s="268"/>
      <c r="BC286" s="267"/>
      <c r="BD286" s="268"/>
      <c r="BE286" s="204"/>
      <c r="BF286" s="204"/>
      <c r="BG286" s="205"/>
      <c r="BH286" s="204"/>
      <c r="BI286" s="205"/>
      <c r="BJ286" s="204"/>
      <c r="BK286" s="241"/>
      <c r="BL286" s="241"/>
      <c r="BM286" s="240"/>
      <c r="BN286" s="241"/>
      <c r="BO286" s="240"/>
      <c r="BP286" s="241"/>
      <c r="BQ286" s="223"/>
      <c r="BR286" s="223"/>
      <c r="BS286" s="222"/>
      <c r="BT286" s="223"/>
      <c r="BU286" s="222"/>
      <c r="BV286" s="223"/>
      <c r="BW286" s="268"/>
      <c r="BX286" s="268"/>
      <c r="BY286" s="267"/>
      <c r="BZ286" s="268"/>
      <c r="CA286" s="267"/>
      <c r="CB286" s="268"/>
      <c r="CC286" s="241"/>
      <c r="CD286" s="214"/>
      <c r="CE286" s="240"/>
      <c r="CF286" s="240"/>
      <c r="CG286" s="241"/>
      <c r="CH286" s="5"/>
      <c r="CI286" s="5">
        <f t="shared" si="63"/>
        <v>0</v>
      </c>
    </row>
    <row r="287" spans="1:87" hidden="1" x14ac:dyDescent="0.2">
      <c r="A287" s="22"/>
      <c r="B287" s="22"/>
      <c r="C287" s="22"/>
      <c r="D287" s="48"/>
      <c r="E287" s="35"/>
      <c r="F287" s="48"/>
      <c r="G287" s="48"/>
      <c r="H287" s="36"/>
      <c r="I287" s="27"/>
      <c r="J287" s="204"/>
      <c r="K287" s="204"/>
      <c r="L287" s="205"/>
      <c r="M287" s="205"/>
      <c r="N287" s="205"/>
      <c r="O287" s="214"/>
      <c r="P287" s="214"/>
      <c r="Q287" s="213"/>
      <c r="R287" s="213"/>
      <c r="S287" s="213"/>
      <c r="T287" s="213"/>
      <c r="U287" s="223"/>
      <c r="V287" s="222"/>
      <c r="W287" s="222"/>
      <c r="X287" s="222"/>
      <c r="Y287" s="222"/>
      <c r="Z287" s="222"/>
      <c r="AA287" s="232"/>
      <c r="AB287" s="231"/>
      <c r="AC287" s="231"/>
      <c r="AD287" s="231"/>
      <c r="AE287" s="231"/>
      <c r="AF287" s="231"/>
      <c r="AG287" s="250"/>
      <c r="AH287" s="249"/>
      <c r="AI287" s="249"/>
      <c r="AJ287" s="249"/>
      <c r="AK287" s="249"/>
      <c r="AL287" s="249"/>
      <c r="AM287" s="204"/>
      <c r="AN287" s="205"/>
      <c r="AO287" s="205"/>
      <c r="AP287" s="205"/>
      <c r="AQ287" s="205"/>
      <c r="AR287" s="205"/>
      <c r="AS287" s="259"/>
      <c r="AT287" s="258"/>
      <c r="AU287" s="258"/>
      <c r="AV287" s="258"/>
      <c r="AW287" s="258"/>
      <c r="AX287" s="258"/>
      <c r="AY287" s="268"/>
      <c r="AZ287" s="267"/>
      <c r="BA287" s="267"/>
      <c r="BB287" s="267"/>
      <c r="BC287" s="267"/>
      <c r="BD287" s="267"/>
      <c r="BE287" s="204"/>
      <c r="BF287" s="205"/>
      <c r="BG287" s="205"/>
      <c r="BH287" s="205"/>
      <c r="BI287" s="205"/>
      <c r="BJ287" s="205"/>
      <c r="BK287" s="241"/>
      <c r="BL287" s="240"/>
      <c r="BM287" s="240"/>
      <c r="BN287" s="240"/>
      <c r="BO287" s="240"/>
      <c r="BP287" s="240"/>
      <c r="BQ287" s="223"/>
      <c r="BR287" s="222"/>
      <c r="BS287" s="222"/>
      <c r="BT287" s="222"/>
      <c r="BU287" s="222"/>
      <c r="BV287" s="222"/>
      <c r="BW287" s="268"/>
      <c r="BX287" s="267"/>
      <c r="BY287" s="267"/>
      <c r="BZ287" s="267"/>
      <c r="CA287" s="267"/>
      <c r="CB287" s="267"/>
      <c r="CC287" s="241"/>
      <c r="CD287" s="214"/>
      <c r="CE287" s="240"/>
      <c r="CF287" s="240"/>
      <c r="CG287" s="240"/>
      <c r="CH287" s="5"/>
      <c r="CI287" s="5">
        <f t="shared" si="63"/>
        <v>0</v>
      </c>
    </row>
    <row r="288" spans="1:87" hidden="1" x14ac:dyDescent="0.2">
      <c r="A288" s="22"/>
      <c r="B288" s="22"/>
      <c r="C288" s="22"/>
      <c r="D288" s="35"/>
      <c r="E288" s="35"/>
      <c r="F288" s="48"/>
      <c r="G288" s="48"/>
      <c r="H288" s="137"/>
      <c r="I288" s="27"/>
      <c r="J288" s="204"/>
      <c r="K288" s="204"/>
      <c r="L288" s="205"/>
      <c r="M288" s="205"/>
      <c r="N288" s="205"/>
      <c r="O288" s="214"/>
      <c r="P288" s="214"/>
      <c r="Q288" s="213"/>
      <c r="R288" s="213"/>
      <c r="S288" s="213"/>
      <c r="T288" s="213"/>
      <c r="U288" s="223"/>
      <c r="V288" s="222"/>
      <c r="W288" s="222"/>
      <c r="X288" s="222"/>
      <c r="Y288" s="222"/>
      <c r="Z288" s="222"/>
      <c r="AA288" s="232"/>
      <c r="AB288" s="231"/>
      <c r="AC288" s="231"/>
      <c r="AD288" s="231"/>
      <c r="AE288" s="231"/>
      <c r="AF288" s="231"/>
      <c r="AG288" s="250"/>
      <c r="AH288" s="249"/>
      <c r="AI288" s="249"/>
      <c r="AJ288" s="249"/>
      <c r="AK288" s="249"/>
      <c r="AL288" s="249"/>
      <c r="AM288" s="204"/>
      <c r="AN288" s="205"/>
      <c r="AO288" s="205"/>
      <c r="AP288" s="205"/>
      <c r="AQ288" s="205"/>
      <c r="AR288" s="205"/>
      <c r="AS288" s="259"/>
      <c r="AT288" s="258"/>
      <c r="AU288" s="258"/>
      <c r="AV288" s="258"/>
      <c r="AW288" s="258"/>
      <c r="AX288" s="258"/>
      <c r="AY288" s="268"/>
      <c r="AZ288" s="267"/>
      <c r="BA288" s="267"/>
      <c r="BB288" s="267"/>
      <c r="BC288" s="267"/>
      <c r="BD288" s="267"/>
      <c r="BE288" s="204"/>
      <c r="BF288" s="205"/>
      <c r="BG288" s="205"/>
      <c r="BH288" s="205"/>
      <c r="BI288" s="205"/>
      <c r="BJ288" s="205"/>
      <c r="BK288" s="241"/>
      <c r="BL288" s="240"/>
      <c r="BM288" s="240"/>
      <c r="BN288" s="240"/>
      <c r="BO288" s="240"/>
      <c r="BP288" s="240"/>
      <c r="BQ288" s="223"/>
      <c r="BR288" s="222"/>
      <c r="BS288" s="222"/>
      <c r="BT288" s="222"/>
      <c r="BU288" s="222"/>
      <c r="BV288" s="222"/>
      <c r="BW288" s="268"/>
      <c r="BX288" s="267"/>
      <c r="BY288" s="267"/>
      <c r="BZ288" s="267"/>
      <c r="CA288" s="267"/>
      <c r="CB288" s="267"/>
      <c r="CC288" s="241"/>
      <c r="CD288" s="214"/>
      <c r="CE288" s="240"/>
      <c r="CF288" s="240"/>
      <c r="CG288" s="240"/>
      <c r="CH288" s="5"/>
      <c r="CI288" s="5">
        <f t="shared" si="63"/>
        <v>0</v>
      </c>
    </row>
    <row r="289" spans="1:87" hidden="1" x14ac:dyDescent="0.2">
      <c r="A289" s="22"/>
      <c r="B289" s="22"/>
      <c r="C289" s="22"/>
      <c r="D289" s="35"/>
      <c r="E289" s="35"/>
      <c r="F289" s="48"/>
      <c r="G289" s="48"/>
      <c r="H289" s="137"/>
      <c r="I289" s="27"/>
      <c r="J289" s="204"/>
      <c r="K289" s="204"/>
      <c r="L289" s="205"/>
      <c r="M289" s="205"/>
      <c r="N289" s="205"/>
      <c r="O289" s="214"/>
      <c r="P289" s="214"/>
      <c r="Q289" s="213"/>
      <c r="R289" s="213"/>
      <c r="S289" s="213"/>
      <c r="T289" s="213"/>
      <c r="U289" s="223"/>
      <c r="V289" s="222"/>
      <c r="W289" s="222"/>
      <c r="X289" s="222"/>
      <c r="Y289" s="222"/>
      <c r="Z289" s="222"/>
      <c r="AA289" s="232"/>
      <c r="AB289" s="231"/>
      <c r="AC289" s="231"/>
      <c r="AD289" s="231"/>
      <c r="AE289" s="231"/>
      <c r="AF289" s="231"/>
      <c r="AG289" s="250"/>
      <c r="AH289" s="249"/>
      <c r="AI289" s="249"/>
      <c r="AJ289" s="249"/>
      <c r="AK289" s="249"/>
      <c r="AL289" s="249"/>
      <c r="AM289" s="204"/>
      <c r="AN289" s="205"/>
      <c r="AO289" s="205"/>
      <c r="AP289" s="205"/>
      <c r="AQ289" s="205"/>
      <c r="AR289" s="205"/>
      <c r="AS289" s="259"/>
      <c r="AT289" s="258"/>
      <c r="AU289" s="258"/>
      <c r="AV289" s="258"/>
      <c r="AW289" s="258"/>
      <c r="AX289" s="258"/>
      <c r="AY289" s="268"/>
      <c r="AZ289" s="267"/>
      <c r="BA289" s="267"/>
      <c r="BB289" s="267"/>
      <c r="BC289" s="267"/>
      <c r="BD289" s="267"/>
      <c r="BE289" s="204"/>
      <c r="BF289" s="205"/>
      <c r="BG289" s="205"/>
      <c r="BH289" s="205"/>
      <c r="BI289" s="205"/>
      <c r="BJ289" s="205"/>
      <c r="BK289" s="241"/>
      <c r="BL289" s="240"/>
      <c r="BM289" s="240"/>
      <c r="BN289" s="240"/>
      <c r="BO289" s="240"/>
      <c r="BP289" s="240"/>
      <c r="BQ289" s="223"/>
      <c r="BR289" s="222"/>
      <c r="BS289" s="222"/>
      <c r="BT289" s="222"/>
      <c r="BU289" s="222"/>
      <c r="BV289" s="222"/>
      <c r="BW289" s="268"/>
      <c r="BX289" s="267"/>
      <c r="BY289" s="267"/>
      <c r="BZ289" s="267"/>
      <c r="CA289" s="267"/>
      <c r="CB289" s="267"/>
      <c r="CC289" s="241"/>
      <c r="CD289" s="214"/>
      <c r="CE289" s="240"/>
      <c r="CF289" s="240"/>
      <c r="CG289" s="240"/>
      <c r="CH289" s="5"/>
      <c r="CI289" s="5">
        <f t="shared" si="63"/>
        <v>0</v>
      </c>
    </row>
    <row r="290" spans="1:87" hidden="1" x14ac:dyDescent="0.2">
      <c r="A290" s="22"/>
      <c r="B290" s="22"/>
      <c r="C290" s="22"/>
      <c r="D290" s="48"/>
      <c r="E290" s="22"/>
      <c r="F290" s="48"/>
      <c r="G290" s="48"/>
      <c r="H290" s="36"/>
      <c r="I290" s="27"/>
      <c r="J290" s="204"/>
      <c r="K290" s="204"/>
      <c r="L290" s="205"/>
      <c r="M290" s="205"/>
      <c r="N290" s="204"/>
      <c r="O290" s="214"/>
      <c r="P290" s="214"/>
      <c r="Q290" s="213"/>
      <c r="R290" s="214"/>
      <c r="S290" s="213"/>
      <c r="T290" s="214"/>
      <c r="U290" s="223"/>
      <c r="V290" s="223"/>
      <c r="W290" s="222"/>
      <c r="X290" s="223"/>
      <c r="Y290" s="222"/>
      <c r="Z290" s="223"/>
      <c r="AA290" s="232"/>
      <c r="AB290" s="232"/>
      <c r="AC290" s="231"/>
      <c r="AD290" s="232"/>
      <c r="AE290" s="231"/>
      <c r="AF290" s="232"/>
      <c r="AG290" s="250"/>
      <c r="AH290" s="250"/>
      <c r="AI290" s="249"/>
      <c r="AJ290" s="250"/>
      <c r="AK290" s="249"/>
      <c r="AL290" s="250"/>
      <c r="AM290" s="204"/>
      <c r="AN290" s="204"/>
      <c r="AO290" s="205"/>
      <c r="AP290" s="204"/>
      <c r="AQ290" s="205"/>
      <c r="AR290" s="204"/>
      <c r="AS290" s="259"/>
      <c r="AT290" s="259"/>
      <c r="AU290" s="258"/>
      <c r="AV290" s="259"/>
      <c r="AW290" s="258"/>
      <c r="AX290" s="259"/>
      <c r="AY290" s="268"/>
      <c r="AZ290" s="268"/>
      <c r="BA290" s="267"/>
      <c r="BB290" s="268"/>
      <c r="BC290" s="267"/>
      <c r="BD290" s="268"/>
      <c r="BE290" s="204"/>
      <c r="BF290" s="204"/>
      <c r="BG290" s="205"/>
      <c r="BH290" s="204"/>
      <c r="BI290" s="205"/>
      <c r="BJ290" s="204"/>
      <c r="BK290" s="241"/>
      <c r="BL290" s="241"/>
      <c r="BM290" s="240"/>
      <c r="BN290" s="241"/>
      <c r="BO290" s="240"/>
      <c r="BP290" s="241"/>
      <c r="BQ290" s="223"/>
      <c r="BR290" s="223"/>
      <c r="BS290" s="222"/>
      <c r="BT290" s="223"/>
      <c r="BU290" s="222"/>
      <c r="BV290" s="223"/>
      <c r="BW290" s="268"/>
      <c r="BX290" s="268"/>
      <c r="BY290" s="267"/>
      <c r="BZ290" s="268"/>
      <c r="CA290" s="267"/>
      <c r="CB290" s="268"/>
      <c r="CC290" s="241"/>
      <c r="CD290" s="214"/>
      <c r="CE290" s="240"/>
      <c r="CF290" s="240"/>
      <c r="CG290" s="241"/>
      <c r="CH290" s="5"/>
      <c r="CI290" s="5">
        <f t="shared" si="63"/>
        <v>0</v>
      </c>
    </row>
    <row r="291" spans="1:87" hidden="1" x14ac:dyDescent="0.2">
      <c r="A291" s="22"/>
      <c r="B291" s="22"/>
      <c r="C291" s="22"/>
      <c r="D291" s="48"/>
      <c r="E291" s="22"/>
      <c r="F291" s="48"/>
      <c r="G291" s="48"/>
      <c r="H291" s="36"/>
      <c r="I291" s="27"/>
      <c r="J291" s="204"/>
      <c r="K291" s="204"/>
      <c r="L291" s="205"/>
      <c r="M291" s="205"/>
      <c r="N291" s="204"/>
      <c r="O291" s="214"/>
      <c r="P291" s="214"/>
      <c r="Q291" s="213"/>
      <c r="R291" s="214"/>
      <c r="S291" s="213"/>
      <c r="T291" s="214"/>
      <c r="U291" s="223"/>
      <c r="V291" s="223"/>
      <c r="W291" s="222"/>
      <c r="X291" s="223"/>
      <c r="Y291" s="222"/>
      <c r="Z291" s="223"/>
      <c r="AA291" s="232"/>
      <c r="AB291" s="232"/>
      <c r="AC291" s="231"/>
      <c r="AD291" s="232"/>
      <c r="AE291" s="231"/>
      <c r="AF291" s="232"/>
      <c r="AG291" s="250"/>
      <c r="AH291" s="250"/>
      <c r="AI291" s="249"/>
      <c r="AJ291" s="250"/>
      <c r="AK291" s="249"/>
      <c r="AL291" s="250"/>
      <c r="AM291" s="204"/>
      <c r="AN291" s="204"/>
      <c r="AO291" s="205"/>
      <c r="AP291" s="204"/>
      <c r="AQ291" s="205"/>
      <c r="AR291" s="204"/>
      <c r="AS291" s="259"/>
      <c r="AT291" s="259"/>
      <c r="AU291" s="258"/>
      <c r="AV291" s="259"/>
      <c r="AW291" s="258"/>
      <c r="AX291" s="259"/>
      <c r="AY291" s="268"/>
      <c r="AZ291" s="268"/>
      <c r="BA291" s="267"/>
      <c r="BB291" s="268"/>
      <c r="BC291" s="267"/>
      <c r="BD291" s="268"/>
      <c r="BE291" s="204"/>
      <c r="BF291" s="204"/>
      <c r="BG291" s="205"/>
      <c r="BH291" s="204"/>
      <c r="BI291" s="205"/>
      <c r="BJ291" s="204"/>
      <c r="BK291" s="241"/>
      <c r="BL291" s="241"/>
      <c r="BM291" s="240"/>
      <c r="BN291" s="241"/>
      <c r="BO291" s="240"/>
      <c r="BP291" s="241"/>
      <c r="BQ291" s="223"/>
      <c r="BR291" s="223"/>
      <c r="BS291" s="222"/>
      <c r="BT291" s="223"/>
      <c r="BU291" s="222"/>
      <c r="BV291" s="223"/>
      <c r="BW291" s="268"/>
      <c r="BX291" s="268"/>
      <c r="BY291" s="267"/>
      <c r="BZ291" s="268"/>
      <c r="CA291" s="267"/>
      <c r="CB291" s="268"/>
      <c r="CC291" s="241"/>
      <c r="CD291" s="214"/>
      <c r="CE291" s="240"/>
      <c r="CF291" s="240"/>
      <c r="CG291" s="241"/>
      <c r="CH291" s="5"/>
      <c r="CI291" s="5">
        <f t="shared" si="63"/>
        <v>0</v>
      </c>
    </row>
    <row r="292" spans="1:87" hidden="1" x14ac:dyDescent="0.2">
      <c r="A292" s="22"/>
      <c r="B292" s="22"/>
      <c r="C292" s="22"/>
      <c r="D292" s="48"/>
      <c r="E292" s="22"/>
      <c r="F292" s="48"/>
      <c r="G292" s="48"/>
      <c r="H292" s="36"/>
      <c r="I292" s="27"/>
      <c r="J292" s="204"/>
      <c r="K292" s="204"/>
      <c r="L292" s="205"/>
      <c r="M292" s="205"/>
      <c r="N292" s="204"/>
      <c r="O292" s="214"/>
      <c r="P292" s="214"/>
      <c r="Q292" s="213"/>
      <c r="R292" s="214"/>
      <c r="S292" s="213"/>
      <c r="T292" s="214"/>
      <c r="U292" s="223"/>
      <c r="V292" s="223"/>
      <c r="W292" s="222"/>
      <c r="X292" s="223"/>
      <c r="Y292" s="222"/>
      <c r="Z292" s="223"/>
      <c r="AA292" s="232"/>
      <c r="AB292" s="232"/>
      <c r="AC292" s="231"/>
      <c r="AD292" s="232"/>
      <c r="AE292" s="231"/>
      <c r="AF292" s="232"/>
      <c r="AG292" s="250"/>
      <c r="AH292" s="250"/>
      <c r="AI292" s="249"/>
      <c r="AJ292" s="250"/>
      <c r="AK292" s="249"/>
      <c r="AL292" s="250"/>
      <c r="AM292" s="204"/>
      <c r="AN292" s="204"/>
      <c r="AO292" s="205"/>
      <c r="AP292" s="204"/>
      <c r="AQ292" s="205"/>
      <c r="AR292" s="204"/>
      <c r="AS292" s="259"/>
      <c r="AT292" s="259"/>
      <c r="AU292" s="258"/>
      <c r="AV292" s="259"/>
      <c r="AW292" s="258"/>
      <c r="AX292" s="259"/>
      <c r="AY292" s="268"/>
      <c r="AZ292" s="268"/>
      <c r="BA292" s="267"/>
      <c r="BB292" s="268"/>
      <c r="BC292" s="267"/>
      <c r="BD292" s="268"/>
      <c r="BE292" s="204"/>
      <c r="BF292" s="204"/>
      <c r="BG292" s="205"/>
      <c r="BH292" s="204"/>
      <c r="BI292" s="205"/>
      <c r="BJ292" s="204"/>
      <c r="BK292" s="241"/>
      <c r="BL292" s="241"/>
      <c r="BM292" s="240"/>
      <c r="BN292" s="241"/>
      <c r="BO292" s="240"/>
      <c r="BP292" s="241"/>
      <c r="BQ292" s="223"/>
      <c r="BR292" s="223"/>
      <c r="BS292" s="222"/>
      <c r="BT292" s="223"/>
      <c r="BU292" s="222"/>
      <c r="BV292" s="223"/>
      <c r="BW292" s="268"/>
      <c r="BX292" s="268"/>
      <c r="BY292" s="267"/>
      <c r="BZ292" s="268"/>
      <c r="CA292" s="267"/>
      <c r="CB292" s="268"/>
      <c r="CC292" s="241"/>
      <c r="CD292" s="214"/>
      <c r="CE292" s="240"/>
      <c r="CF292" s="240"/>
      <c r="CG292" s="241"/>
      <c r="CH292" s="5"/>
      <c r="CI292" s="5">
        <f t="shared" si="63"/>
        <v>0</v>
      </c>
    </row>
    <row r="293" spans="1:87" hidden="1" x14ac:dyDescent="0.2">
      <c r="A293" s="82"/>
      <c r="B293" s="82"/>
      <c r="C293" s="82"/>
      <c r="D293" s="84"/>
      <c r="E293" s="136"/>
      <c r="F293" s="84"/>
      <c r="G293" s="84"/>
      <c r="H293" s="140"/>
      <c r="I293" s="27"/>
      <c r="J293" s="204"/>
      <c r="K293" s="204"/>
      <c r="L293" s="205"/>
      <c r="M293" s="205"/>
      <c r="N293" s="205"/>
      <c r="O293" s="214"/>
      <c r="P293" s="214"/>
      <c r="Q293" s="213"/>
      <c r="R293" s="213"/>
      <c r="S293" s="213"/>
      <c r="T293" s="213"/>
      <c r="U293" s="223"/>
      <c r="V293" s="222"/>
      <c r="W293" s="222"/>
      <c r="X293" s="222"/>
      <c r="Y293" s="222"/>
      <c r="Z293" s="222"/>
      <c r="AA293" s="232"/>
      <c r="AB293" s="231"/>
      <c r="AC293" s="231"/>
      <c r="AD293" s="231"/>
      <c r="AE293" s="231"/>
      <c r="AF293" s="231"/>
      <c r="AG293" s="250"/>
      <c r="AH293" s="249"/>
      <c r="AI293" s="249"/>
      <c r="AJ293" s="249"/>
      <c r="AK293" s="249"/>
      <c r="AL293" s="249"/>
      <c r="AM293" s="204"/>
      <c r="AN293" s="205"/>
      <c r="AO293" s="205"/>
      <c r="AP293" s="205"/>
      <c r="AQ293" s="205"/>
      <c r="AR293" s="205"/>
      <c r="AS293" s="259"/>
      <c r="AT293" s="258"/>
      <c r="AU293" s="258"/>
      <c r="AV293" s="258"/>
      <c r="AW293" s="258"/>
      <c r="AX293" s="258"/>
      <c r="AY293" s="268"/>
      <c r="AZ293" s="267"/>
      <c r="BA293" s="267"/>
      <c r="BB293" s="267"/>
      <c r="BC293" s="267"/>
      <c r="BD293" s="267"/>
      <c r="BE293" s="204"/>
      <c r="BF293" s="205"/>
      <c r="BG293" s="205"/>
      <c r="BH293" s="205"/>
      <c r="BI293" s="205"/>
      <c r="BJ293" s="205"/>
      <c r="BK293" s="241"/>
      <c r="BL293" s="240"/>
      <c r="BM293" s="240"/>
      <c r="BN293" s="240"/>
      <c r="BO293" s="240"/>
      <c r="BP293" s="240"/>
      <c r="BQ293" s="223"/>
      <c r="BR293" s="222"/>
      <c r="BS293" s="222"/>
      <c r="BT293" s="222"/>
      <c r="BU293" s="222"/>
      <c r="BV293" s="222"/>
      <c r="BW293" s="268"/>
      <c r="BX293" s="267"/>
      <c r="BY293" s="267"/>
      <c r="BZ293" s="267"/>
      <c r="CA293" s="267"/>
      <c r="CB293" s="267"/>
      <c r="CC293" s="241"/>
      <c r="CD293" s="214"/>
      <c r="CE293" s="240"/>
      <c r="CF293" s="240"/>
      <c r="CG293" s="240"/>
      <c r="CH293" s="5"/>
      <c r="CI293" s="5">
        <f t="shared" si="63"/>
        <v>0</v>
      </c>
    </row>
    <row r="294" spans="1:87" hidden="1" x14ac:dyDescent="0.2">
      <c r="A294" s="105"/>
      <c r="B294" s="105"/>
      <c r="C294" s="105"/>
      <c r="D294" s="107"/>
      <c r="E294" s="105"/>
      <c r="F294" s="107"/>
      <c r="G294" s="108"/>
      <c r="H294" s="91"/>
      <c r="I294" s="59"/>
      <c r="J294" s="206"/>
      <c r="K294" s="206"/>
      <c r="L294" s="206"/>
      <c r="M294" s="206"/>
      <c r="N294" s="206"/>
      <c r="O294" s="215"/>
      <c r="P294" s="215"/>
      <c r="Q294" s="215"/>
      <c r="R294" s="215"/>
      <c r="S294" s="215"/>
      <c r="T294" s="215"/>
      <c r="U294" s="224"/>
      <c r="V294" s="224"/>
      <c r="W294" s="224"/>
      <c r="X294" s="224"/>
      <c r="Y294" s="224"/>
      <c r="Z294" s="224"/>
      <c r="AA294" s="233"/>
      <c r="AB294" s="233"/>
      <c r="AC294" s="233"/>
      <c r="AD294" s="233"/>
      <c r="AE294" s="233"/>
      <c r="AF294" s="233"/>
      <c r="AG294" s="251"/>
      <c r="AH294" s="251"/>
      <c r="AI294" s="251"/>
      <c r="AJ294" s="251"/>
      <c r="AK294" s="251"/>
      <c r="AL294" s="251"/>
      <c r="AM294" s="206"/>
      <c r="AN294" s="206"/>
      <c r="AO294" s="206"/>
      <c r="AP294" s="206"/>
      <c r="AQ294" s="206"/>
      <c r="AR294" s="206"/>
      <c r="AS294" s="260"/>
      <c r="AT294" s="260"/>
      <c r="AU294" s="260"/>
      <c r="AV294" s="260"/>
      <c r="AW294" s="260"/>
      <c r="AX294" s="260"/>
      <c r="AY294" s="269"/>
      <c r="AZ294" s="269"/>
      <c r="BA294" s="269"/>
      <c r="BB294" s="269"/>
      <c r="BC294" s="269"/>
      <c r="BD294" s="269"/>
      <c r="BE294" s="206"/>
      <c r="BF294" s="206"/>
      <c r="BG294" s="206"/>
      <c r="BH294" s="206"/>
      <c r="BI294" s="206"/>
      <c r="BJ294" s="206"/>
      <c r="BK294" s="242"/>
      <c r="BL294" s="242"/>
      <c r="BM294" s="242"/>
      <c r="BN294" s="242"/>
      <c r="BO294" s="242"/>
      <c r="BP294" s="242"/>
      <c r="BQ294" s="224"/>
      <c r="BR294" s="224"/>
      <c r="BS294" s="224"/>
      <c r="BT294" s="224"/>
      <c r="BU294" s="224"/>
      <c r="BV294" s="224"/>
      <c r="BW294" s="269"/>
      <c r="BX294" s="269"/>
      <c r="BY294" s="269"/>
      <c r="BZ294" s="269"/>
      <c r="CA294" s="269"/>
      <c r="CB294" s="269"/>
      <c r="CC294" s="242"/>
      <c r="CD294" s="215"/>
      <c r="CE294" s="242"/>
      <c r="CF294" s="242"/>
      <c r="CG294" s="242"/>
      <c r="CH294" s="5"/>
      <c r="CI294" s="5">
        <f t="shared" si="63"/>
        <v>0</v>
      </c>
    </row>
    <row r="295" spans="1:87" hidden="1" x14ac:dyDescent="0.2">
      <c r="A295" s="141"/>
      <c r="B295" s="141"/>
      <c r="C295" s="141"/>
      <c r="D295" s="142"/>
      <c r="E295" s="141"/>
      <c r="F295" s="142"/>
      <c r="G295" s="143"/>
      <c r="H295" s="69"/>
      <c r="I295" s="144"/>
      <c r="J295" s="205"/>
      <c r="K295" s="204"/>
      <c r="L295" s="205"/>
      <c r="M295" s="205"/>
      <c r="N295" s="205"/>
      <c r="O295" s="213"/>
      <c r="P295" s="213"/>
      <c r="Q295" s="213"/>
      <c r="R295" s="213"/>
      <c r="S295" s="213"/>
      <c r="T295" s="213"/>
      <c r="U295" s="222"/>
      <c r="V295" s="222"/>
      <c r="W295" s="222"/>
      <c r="X295" s="222"/>
      <c r="Y295" s="222"/>
      <c r="Z295" s="222"/>
      <c r="AA295" s="231"/>
      <c r="AB295" s="231"/>
      <c r="AC295" s="231"/>
      <c r="AD295" s="231"/>
      <c r="AE295" s="231"/>
      <c r="AF295" s="231"/>
      <c r="AG295" s="249"/>
      <c r="AH295" s="249"/>
      <c r="AI295" s="249"/>
      <c r="AJ295" s="249"/>
      <c r="AK295" s="249"/>
      <c r="AL295" s="249"/>
      <c r="AM295" s="205"/>
      <c r="AN295" s="205"/>
      <c r="AO295" s="205"/>
      <c r="AP295" s="205"/>
      <c r="AQ295" s="205"/>
      <c r="AR295" s="205"/>
      <c r="AS295" s="258"/>
      <c r="AT295" s="258"/>
      <c r="AU295" s="258"/>
      <c r="AV295" s="258"/>
      <c r="AW295" s="258"/>
      <c r="AX295" s="258"/>
      <c r="AY295" s="267"/>
      <c r="AZ295" s="267"/>
      <c r="BA295" s="267"/>
      <c r="BB295" s="267"/>
      <c r="BC295" s="267"/>
      <c r="BD295" s="267"/>
      <c r="BE295" s="205"/>
      <c r="BF295" s="205"/>
      <c r="BG295" s="205"/>
      <c r="BH295" s="205"/>
      <c r="BI295" s="205"/>
      <c r="BJ295" s="205"/>
      <c r="BK295" s="240"/>
      <c r="BL295" s="240"/>
      <c r="BM295" s="240"/>
      <c r="BN295" s="240"/>
      <c r="BO295" s="240"/>
      <c r="BP295" s="240"/>
      <c r="BQ295" s="222"/>
      <c r="BR295" s="222"/>
      <c r="BS295" s="222"/>
      <c r="BT295" s="222"/>
      <c r="BU295" s="222"/>
      <c r="BV295" s="222"/>
      <c r="BW295" s="267"/>
      <c r="BX295" s="267"/>
      <c r="BY295" s="267"/>
      <c r="BZ295" s="267"/>
      <c r="CA295" s="267"/>
      <c r="CB295" s="267"/>
      <c r="CC295" s="240"/>
      <c r="CD295" s="213"/>
      <c r="CE295" s="240"/>
      <c r="CF295" s="240"/>
      <c r="CG295" s="240"/>
      <c r="CH295" s="5"/>
      <c r="CI295" s="5">
        <f t="shared" si="63"/>
        <v>0</v>
      </c>
    </row>
    <row r="296" spans="1:87" hidden="1" x14ac:dyDescent="0.2">
      <c r="A296" s="141"/>
      <c r="B296" s="141"/>
      <c r="C296" s="141"/>
      <c r="D296" s="142"/>
      <c r="E296" s="141"/>
      <c r="F296" s="142"/>
      <c r="G296" s="109"/>
      <c r="H296" s="65"/>
      <c r="I296" s="145"/>
      <c r="J296" s="205"/>
      <c r="K296" s="204"/>
      <c r="L296" s="205"/>
      <c r="M296" s="205"/>
      <c r="N296" s="205"/>
      <c r="O296" s="213"/>
      <c r="P296" s="213"/>
      <c r="Q296" s="213"/>
      <c r="R296" s="213"/>
      <c r="S296" s="213"/>
      <c r="T296" s="213"/>
      <c r="U296" s="222"/>
      <c r="V296" s="222"/>
      <c r="W296" s="222"/>
      <c r="X296" s="222"/>
      <c r="Y296" s="222"/>
      <c r="Z296" s="222"/>
      <c r="AA296" s="231"/>
      <c r="AB296" s="231"/>
      <c r="AC296" s="231"/>
      <c r="AD296" s="231"/>
      <c r="AE296" s="231"/>
      <c r="AF296" s="231"/>
      <c r="AG296" s="249"/>
      <c r="AH296" s="249"/>
      <c r="AI296" s="249"/>
      <c r="AJ296" s="249"/>
      <c r="AK296" s="249"/>
      <c r="AL296" s="249"/>
      <c r="AM296" s="205"/>
      <c r="AN296" s="205"/>
      <c r="AO296" s="205"/>
      <c r="AP296" s="205"/>
      <c r="AQ296" s="205"/>
      <c r="AR296" s="205"/>
      <c r="AS296" s="258"/>
      <c r="AT296" s="258"/>
      <c r="AU296" s="258"/>
      <c r="AV296" s="258"/>
      <c r="AW296" s="258"/>
      <c r="AX296" s="258"/>
      <c r="AY296" s="267"/>
      <c r="AZ296" s="267"/>
      <c r="BA296" s="267"/>
      <c r="BB296" s="267"/>
      <c r="BC296" s="267"/>
      <c r="BD296" s="267"/>
      <c r="BE296" s="205"/>
      <c r="BF296" s="205"/>
      <c r="BG296" s="205"/>
      <c r="BH296" s="205"/>
      <c r="BI296" s="205"/>
      <c r="BJ296" s="205"/>
      <c r="BK296" s="240"/>
      <c r="BL296" s="240"/>
      <c r="BM296" s="240"/>
      <c r="BN296" s="240"/>
      <c r="BO296" s="240"/>
      <c r="BP296" s="240"/>
      <c r="BQ296" s="222"/>
      <c r="BR296" s="222"/>
      <c r="BS296" s="222"/>
      <c r="BT296" s="222"/>
      <c r="BU296" s="222"/>
      <c r="BV296" s="222"/>
      <c r="BW296" s="267"/>
      <c r="BX296" s="267"/>
      <c r="BY296" s="267"/>
      <c r="BZ296" s="267"/>
      <c r="CA296" s="267"/>
      <c r="CB296" s="267"/>
      <c r="CC296" s="240"/>
      <c r="CD296" s="213"/>
      <c r="CE296" s="240"/>
      <c r="CF296" s="240"/>
      <c r="CG296" s="240"/>
      <c r="CH296" s="5"/>
      <c r="CI296" s="5">
        <f t="shared" si="63"/>
        <v>0</v>
      </c>
    </row>
    <row r="297" spans="1:87" hidden="1" x14ac:dyDescent="0.2">
      <c r="A297" s="141"/>
      <c r="B297" s="141"/>
      <c r="C297" s="141"/>
      <c r="D297" s="142"/>
      <c r="E297" s="141"/>
      <c r="F297" s="142"/>
      <c r="G297" s="109"/>
      <c r="H297" s="69"/>
      <c r="I297" s="145"/>
      <c r="J297" s="205"/>
      <c r="K297" s="204"/>
      <c r="L297" s="205"/>
      <c r="M297" s="205"/>
      <c r="N297" s="205"/>
      <c r="O297" s="213"/>
      <c r="P297" s="213"/>
      <c r="Q297" s="213"/>
      <c r="R297" s="213"/>
      <c r="S297" s="213"/>
      <c r="T297" s="213"/>
      <c r="U297" s="222"/>
      <c r="V297" s="222"/>
      <c r="W297" s="222"/>
      <c r="X297" s="222"/>
      <c r="Y297" s="222"/>
      <c r="Z297" s="222"/>
      <c r="AA297" s="231"/>
      <c r="AB297" s="231"/>
      <c r="AC297" s="231"/>
      <c r="AD297" s="231"/>
      <c r="AE297" s="231"/>
      <c r="AF297" s="231"/>
      <c r="AG297" s="249"/>
      <c r="AH297" s="249"/>
      <c r="AI297" s="249"/>
      <c r="AJ297" s="249"/>
      <c r="AK297" s="249"/>
      <c r="AL297" s="249"/>
      <c r="AM297" s="205"/>
      <c r="AN297" s="205"/>
      <c r="AO297" s="205"/>
      <c r="AP297" s="205"/>
      <c r="AQ297" s="205"/>
      <c r="AR297" s="205"/>
      <c r="AS297" s="258"/>
      <c r="AT297" s="258"/>
      <c r="AU297" s="258"/>
      <c r="AV297" s="258"/>
      <c r="AW297" s="258"/>
      <c r="AX297" s="258"/>
      <c r="AY297" s="267"/>
      <c r="AZ297" s="267"/>
      <c r="BA297" s="267"/>
      <c r="BB297" s="267"/>
      <c r="BC297" s="267"/>
      <c r="BD297" s="267"/>
      <c r="BE297" s="205"/>
      <c r="BF297" s="205"/>
      <c r="BG297" s="205"/>
      <c r="BH297" s="205"/>
      <c r="BI297" s="205"/>
      <c r="BJ297" s="205"/>
      <c r="BK297" s="240"/>
      <c r="BL297" s="240"/>
      <c r="BM297" s="240"/>
      <c r="BN297" s="240"/>
      <c r="BO297" s="240"/>
      <c r="BP297" s="240"/>
      <c r="BQ297" s="222"/>
      <c r="BR297" s="222"/>
      <c r="BS297" s="222"/>
      <c r="BT297" s="222"/>
      <c r="BU297" s="222"/>
      <c r="BV297" s="222"/>
      <c r="BW297" s="267"/>
      <c r="BX297" s="267"/>
      <c r="BY297" s="267"/>
      <c r="BZ297" s="267"/>
      <c r="CA297" s="267"/>
      <c r="CB297" s="267"/>
      <c r="CC297" s="240"/>
      <c r="CD297" s="213"/>
      <c r="CE297" s="240"/>
      <c r="CF297" s="240"/>
      <c r="CG297" s="240"/>
      <c r="CH297" s="5"/>
      <c r="CI297" s="5">
        <f t="shared" si="63"/>
        <v>0</v>
      </c>
    </row>
    <row r="298" spans="1:87" hidden="1" x14ac:dyDescent="0.2">
      <c r="A298" s="141"/>
      <c r="B298" s="141"/>
      <c r="C298" s="141"/>
      <c r="D298" s="142"/>
      <c r="E298" s="141"/>
      <c r="F298" s="142"/>
      <c r="G298" s="143"/>
      <c r="H298" s="69"/>
      <c r="I298" s="66"/>
      <c r="J298" s="205"/>
      <c r="K298" s="204"/>
      <c r="L298" s="205"/>
      <c r="M298" s="205"/>
      <c r="N298" s="205"/>
      <c r="O298" s="213"/>
      <c r="P298" s="213"/>
      <c r="Q298" s="213"/>
      <c r="R298" s="213"/>
      <c r="S298" s="213"/>
      <c r="T298" s="213"/>
      <c r="U298" s="222"/>
      <c r="V298" s="222"/>
      <c r="W298" s="222"/>
      <c r="X298" s="222"/>
      <c r="Y298" s="222"/>
      <c r="Z298" s="222"/>
      <c r="AA298" s="231"/>
      <c r="AB298" s="231"/>
      <c r="AC298" s="231"/>
      <c r="AD298" s="231"/>
      <c r="AE298" s="231"/>
      <c r="AF298" s="231"/>
      <c r="AG298" s="249"/>
      <c r="AH298" s="249"/>
      <c r="AI298" s="249"/>
      <c r="AJ298" s="249"/>
      <c r="AK298" s="249"/>
      <c r="AL298" s="249"/>
      <c r="AM298" s="205"/>
      <c r="AN298" s="205"/>
      <c r="AO298" s="205"/>
      <c r="AP298" s="205"/>
      <c r="AQ298" s="205"/>
      <c r="AR298" s="205"/>
      <c r="AS298" s="258"/>
      <c r="AT298" s="258"/>
      <c r="AU298" s="258"/>
      <c r="AV298" s="258"/>
      <c r="AW298" s="258"/>
      <c r="AX298" s="258"/>
      <c r="AY298" s="267"/>
      <c r="AZ298" s="267"/>
      <c r="BA298" s="267"/>
      <c r="BB298" s="267"/>
      <c r="BC298" s="267"/>
      <c r="BD298" s="267"/>
      <c r="BE298" s="205"/>
      <c r="BF298" s="205"/>
      <c r="BG298" s="205"/>
      <c r="BH298" s="205"/>
      <c r="BI298" s="205"/>
      <c r="BJ298" s="205"/>
      <c r="BK298" s="240"/>
      <c r="BL298" s="240"/>
      <c r="BM298" s="240"/>
      <c r="BN298" s="240"/>
      <c r="BO298" s="240"/>
      <c r="BP298" s="240"/>
      <c r="BQ298" s="222"/>
      <c r="BR298" s="222"/>
      <c r="BS298" s="222"/>
      <c r="BT298" s="222"/>
      <c r="BU298" s="222"/>
      <c r="BV298" s="222"/>
      <c r="BW298" s="267"/>
      <c r="BX298" s="267"/>
      <c r="BY298" s="267"/>
      <c r="BZ298" s="267"/>
      <c r="CA298" s="267"/>
      <c r="CB298" s="267"/>
      <c r="CC298" s="240"/>
      <c r="CD298" s="213"/>
      <c r="CE298" s="240"/>
      <c r="CF298" s="240"/>
      <c r="CG298" s="240"/>
      <c r="CH298" s="5"/>
      <c r="CI298" s="5">
        <f t="shared" si="63"/>
        <v>0</v>
      </c>
    </row>
    <row r="299" spans="1:87" hidden="1" x14ac:dyDescent="0.2">
      <c r="A299" s="141"/>
      <c r="B299" s="141"/>
      <c r="C299" s="141"/>
      <c r="D299" s="142"/>
      <c r="E299" s="141"/>
      <c r="F299" s="142"/>
      <c r="G299" s="109"/>
      <c r="H299" s="65"/>
      <c r="I299" s="66"/>
      <c r="J299" s="205"/>
      <c r="K299" s="204"/>
      <c r="L299" s="205"/>
      <c r="M299" s="205"/>
      <c r="N299" s="205"/>
      <c r="O299" s="213"/>
      <c r="P299" s="213"/>
      <c r="Q299" s="213"/>
      <c r="R299" s="213"/>
      <c r="S299" s="213"/>
      <c r="T299" s="213"/>
      <c r="U299" s="222"/>
      <c r="V299" s="222"/>
      <c r="W299" s="222"/>
      <c r="X299" s="222"/>
      <c r="Y299" s="222"/>
      <c r="Z299" s="222"/>
      <c r="AA299" s="231"/>
      <c r="AB299" s="231"/>
      <c r="AC299" s="231"/>
      <c r="AD299" s="231"/>
      <c r="AE299" s="231"/>
      <c r="AF299" s="231"/>
      <c r="AG299" s="249"/>
      <c r="AH299" s="249"/>
      <c r="AI299" s="249"/>
      <c r="AJ299" s="249"/>
      <c r="AK299" s="249"/>
      <c r="AL299" s="249"/>
      <c r="AM299" s="205"/>
      <c r="AN299" s="205"/>
      <c r="AO299" s="205"/>
      <c r="AP299" s="205"/>
      <c r="AQ299" s="205"/>
      <c r="AR299" s="205"/>
      <c r="AS299" s="258"/>
      <c r="AT299" s="258"/>
      <c r="AU299" s="258"/>
      <c r="AV299" s="258"/>
      <c r="AW299" s="258"/>
      <c r="AX299" s="258"/>
      <c r="AY299" s="267"/>
      <c r="AZ299" s="267"/>
      <c r="BA299" s="267"/>
      <c r="BB299" s="267"/>
      <c r="BC299" s="267"/>
      <c r="BD299" s="267"/>
      <c r="BE299" s="205"/>
      <c r="BF299" s="205"/>
      <c r="BG299" s="205"/>
      <c r="BH299" s="205"/>
      <c r="BI299" s="205"/>
      <c r="BJ299" s="205"/>
      <c r="BK299" s="240"/>
      <c r="BL299" s="240"/>
      <c r="BM299" s="240"/>
      <c r="BN299" s="240"/>
      <c r="BO299" s="240"/>
      <c r="BP299" s="240"/>
      <c r="BQ299" s="222"/>
      <c r="BR299" s="222"/>
      <c r="BS299" s="222"/>
      <c r="BT299" s="222"/>
      <c r="BU299" s="222"/>
      <c r="BV299" s="222"/>
      <c r="BW299" s="267"/>
      <c r="BX299" s="267"/>
      <c r="BY299" s="267"/>
      <c r="BZ299" s="267"/>
      <c r="CA299" s="267"/>
      <c r="CB299" s="267"/>
      <c r="CC299" s="240"/>
      <c r="CD299" s="213"/>
      <c r="CE299" s="240"/>
      <c r="CF299" s="240"/>
      <c r="CG299" s="240"/>
      <c r="CH299" s="5"/>
      <c r="CI299" s="5">
        <f t="shared" si="63"/>
        <v>0</v>
      </c>
    </row>
    <row r="300" spans="1:87" hidden="1" x14ac:dyDescent="0.2">
      <c r="A300" s="141"/>
      <c r="B300" s="141"/>
      <c r="C300" s="141"/>
      <c r="D300" s="142"/>
      <c r="E300" s="141"/>
      <c r="F300" s="142"/>
      <c r="G300" s="109"/>
      <c r="H300" s="65"/>
      <c r="I300" s="66"/>
      <c r="J300" s="205"/>
      <c r="K300" s="204"/>
      <c r="L300" s="205"/>
      <c r="M300" s="205"/>
      <c r="N300" s="205"/>
      <c r="O300" s="213"/>
      <c r="P300" s="213"/>
      <c r="Q300" s="213"/>
      <c r="R300" s="213"/>
      <c r="S300" s="213"/>
      <c r="T300" s="213"/>
      <c r="U300" s="222"/>
      <c r="V300" s="222"/>
      <c r="W300" s="222"/>
      <c r="X300" s="222"/>
      <c r="Y300" s="222"/>
      <c r="Z300" s="222"/>
      <c r="AA300" s="231"/>
      <c r="AB300" s="231"/>
      <c r="AC300" s="231"/>
      <c r="AD300" s="231"/>
      <c r="AE300" s="231"/>
      <c r="AF300" s="231"/>
      <c r="AG300" s="249"/>
      <c r="AH300" s="249"/>
      <c r="AI300" s="249"/>
      <c r="AJ300" s="249"/>
      <c r="AK300" s="249"/>
      <c r="AL300" s="249"/>
      <c r="AM300" s="205"/>
      <c r="AN300" s="205"/>
      <c r="AO300" s="205"/>
      <c r="AP300" s="205"/>
      <c r="AQ300" s="205"/>
      <c r="AR300" s="205"/>
      <c r="AS300" s="258"/>
      <c r="AT300" s="258"/>
      <c r="AU300" s="258"/>
      <c r="AV300" s="258"/>
      <c r="AW300" s="258"/>
      <c r="AX300" s="258"/>
      <c r="AY300" s="267"/>
      <c r="AZ300" s="267"/>
      <c r="BA300" s="267"/>
      <c r="BB300" s="267"/>
      <c r="BC300" s="267"/>
      <c r="BD300" s="267"/>
      <c r="BE300" s="205"/>
      <c r="BF300" s="205"/>
      <c r="BG300" s="205"/>
      <c r="BH300" s="205"/>
      <c r="BI300" s="205"/>
      <c r="BJ300" s="205"/>
      <c r="BK300" s="240"/>
      <c r="BL300" s="240"/>
      <c r="BM300" s="240"/>
      <c r="BN300" s="240"/>
      <c r="BO300" s="240"/>
      <c r="BP300" s="240"/>
      <c r="BQ300" s="222"/>
      <c r="BR300" s="222"/>
      <c r="BS300" s="222"/>
      <c r="BT300" s="222"/>
      <c r="BU300" s="222"/>
      <c r="BV300" s="222"/>
      <c r="BW300" s="267"/>
      <c r="BX300" s="267"/>
      <c r="BY300" s="267"/>
      <c r="BZ300" s="267"/>
      <c r="CA300" s="267"/>
      <c r="CB300" s="267"/>
      <c r="CC300" s="240"/>
      <c r="CD300" s="213"/>
      <c r="CE300" s="240"/>
      <c r="CF300" s="240"/>
      <c r="CG300" s="240"/>
      <c r="CH300" s="5"/>
      <c r="CI300" s="5">
        <f t="shared" si="63"/>
        <v>0</v>
      </c>
    </row>
    <row r="301" spans="1:87" hidden="1" x14ac:dyDescent="0.2">
      <c r="A301" s="141"/>
      <c r="B301" s="141"/>
      <c r="C301" s="141"/>
      <c r="D301" s="142"/>
      <c r="E301" s="141"/>
      <c r="F301" s="142"/>
      <c r="G301" s="109"/>
      <c r="H301" s="65"/>
      <c r="I301" s="66"/>
      <c r="J301" s="205"/>
      <c r="K301" s="204"/>
      <c r="L301" s="205"/>
      <c r="M301" s="205"/>
      <c r="N301" s="205"/>
      <c r="O301" s="213"/>
      <c r="P301" s="213"/>
      <c r="Q301" s="213"/>
      <c r="R301" s="213"/>
      <c r="S301" s="213"/>
      <c r="T301" s="213"/>
      <c r="U301" s="222"/>
      <c r="V301" s="222"/>
      <c r="W301" s="222"/>
      <c r="X301" s="222"/>
      <c r="Y301" s="222"/>
      <c r="Z301" s="222"/>
      <c r="AA301" s="231"/>
      <c r="AB301" s="231"/>
      <c r="AC301" s="231"/>
      <c r="AD301" s="231"/>
      <c r="AE301" s="231"/>
      <c r="AF301" s="231"/>
      <c r="AG301" s="249"/>
      <c r="AH301" s="249"/>
      <c r="AI301" s="249"/>
      <c r="AJ301" s="249"/>
      <c r="AK301" s="249"/>
      <c r="AL301" s="249"/>
      <c r="AM301" s="205"/>
      <c r="AN301" s="205"/>
      <c r="AO301" s="205"/>
      <c r="AP301" s="205"/>
      <c r="AQ301" s="205"/>
      <c r="AR301" s="205"/>
      <c r="AS301" s="258"/>
      <c r="AT301" s="258"/>
      <c r="AU301" s="258"/>
      <c r="AV301" s="258"/>
      <c r="AW301" s="258"/>
      <c r="AX301" s="258"/>
      <c r="AY301" s="267"/>
      <c r="AZ301" s="267"/>
      <c r="BA301" s="267"/>
      <c r="BB301" s="267"/>
      <c r="BC301" s="267"/>
      <c r="BD301" s="267"/>
      <c r="BE301" s="205"/>
      <c r="BF301" s="205"/>
      <c r="BG301" s="205"/>
      <c r="BH301" s="205"/>
      <c r="BI301" s="205"/>
      <c r="BJ301" s="205"/>
      <c r="BK301" s="240"/>
      <c r="BL301" s="240"/>
      <c r="BM301" s="240"/>
      <c r="BN301" s="240"/>
      <c r="BO301" s="240"/>
      <c r="BP301" s="240"/>
      <c r="BQ301" s="222"/>
      <c r="BR301" s="222"/>
      <c r="BS301" s="222"/>
      <c r="BT301" s="222"/>
      <c r="BU301" s="222"/>
      <c r="BV301" s="222"/>
      <c r="BW301" s="267"/>
      <c r="BX301" s="267"/>
      <c r="BY301" s="267"/>
      <c r="BZ301" s="267"/>
      <c r="CA301" s="267"/>
      <c r="CB301" s="267"/>
      <c r="CC301" s="240"/>
      <c r="CD301" s="213"/>
      <c r="CE301" s="240"/>
      <c r="CF301" s="240"/>
      <c r="CG301" s="240"/>
      <c r="CH301" s="5"/>
      <c r="CI301" s="5">
        <f t="shared" si="63"/>
        <v>0</v>
      </c>
    </row>
    <row r="302" spans="1:87" hidden="1" x14ac:dyDescent="0.2">
      <c r="A302" s="141"/>
      <c r="B302" s="141"/>
      <c r="C302" s="141"/>
      <c r="D302" s="142"/>
      <c r="E302" s="141"/>
      <c r="F302" s="142"/>
      <c r="G302" s="109"/>
      <c r="H302" s="69"/>
      <c r="I302" s="66"/>
      <c r="J302" s="205"/>
      <c r="K302" s="204"/>
      <c r="L302" s="205"/>
      <c r="M302" s="205"/>
      <c r="N302" s="205"/>
      <c r="O302" s="213"/>
      <c r="P302" s="213"/>
      <c r="Q302" s="213"/>
      <c r="R302" s="213"/>
      <c r="S302" s="213"/>
      <c r="T302" s="213"/>
      <c r="U302" s="222"/>
      <c r="V302" s="222"/>
      <c r="W302" s="222"/>
      <c r="X302" s="222"/>
      <c r="Y302" s="222"/>
      <c r="Z302" s="222"/>
      <c r="AA302" s="231"/>
      <c r="AB302" s="231"/>
      <c r="AC302" s="231"/>
      <c r="AD302" s="231"/>
      <c r="AE302" s="231"/>
      <c r="AF302" s="231"/>
      <c r="AG302" s="249"/>
      <c r="AH302" s="249"/>
      <c r="AI302" s="249"/>
      <c r="AJ302" s="249"/>
      <c r="AK302" s="249"/>
      <c r="AL302" s="249"/>
      <c r="AM302" s="205"/>
      <c r="AN302" s="205"/>
      <c r="AO302" s="205"/>
      <c r="AP302" s="205"/>
      <c r="AQ302" s="205"/>
      <c r="AR302" s="205"/>
      <c r="AS302" s="258"/>
      <c r="AT302" s="258"/>
      <c r="AU302" s="258"/>
      <c r="AV302" s="258"/>
      <c r="AW302" s="258"/>
      <c r="AX302" s="258"/>
      <c r="AY302" s="267"/>
      <c r="AZ302" s="267"/>
      <c r="BA302" s="267"/>
      <c r="BB302" s="267"/>
      <c r="BC302" s="267"/>
      <c r="BD302" s="267"/>
      <c r="BE302" s="205"/>
      <c r="BF302" s="205"/>
      <c r="BG302" s="205"/>
      <c r="BH302" s="205"/>
      <c r="BI302" s="205"/>
      <c r="BJ302" s="205"/>
      <c r="BK302" s="240"/>
      <c r="BL302" s="240"/>
      <c r="BM302" s="240"/>
      <c r="BN302" s="240"/>
      <c r="BO302" s="240"/>
      <c r="BP302" s="240"/>
      <c r="BQ302" s="222"/>
      <c r="BR302" s="222"/>
      <c r="BS302" s="222"/>
      <c r="BT302" s="222"/>
      <c r="BU302" s="222"/>
      <c r="BV302" s="222"/>
      <c r="BW302" s="267"/>
      <c r="BX302" s="267"/>
      <c r="BY302" s="267"/>
      <c r="BZ302" s="267"/>
      <c r="CA302" s="267"/>
      <c r="CB302" s="267"/>
      <c r="CC302" s="240"/>
      <c r="CD302" s="213"/>
      <c r="CE302" s="240"/>
      <c r="CF302" s="240"/>
      <c r="CG302" s="240"/>
      <c r="CH302" s="5"/>
      <c r="CI302" s="5">
        <f t="shared" si="63"/>
        <v>0</v>
      </c>
    </row>
    <row r="303" spans="1:87" hidden="1" x14ac:dyDescent="0.2">
      <c r="A303" s="141"/>
      <c r="B303" s="141"/>
      <c r="C303" s="141"/>
      <c r="D303" s="142"/>
      <c r="E303" s="141"/>
      <c r="F303" s="142"/>
      <c r="G303" s="109"/>
      <c r="H303" s="69"/>
      <c r="I303" s="66"/>
      <c r="J303" s="205"/>
      <c r="K303" s="204"/>
      <c r="L303" s="205"/>
      <c r="M303" s="205"/>
      <c r="N303" s="205"/>
      <c r="O303" s="213"/>
      <c r="P303" s="213"/>
      <c r="Q303" s="213"/>
      <c r="R303" s="213"/>
      <c r="S303" s="213"/>
      <c r="T303" s="213"/>
      <c r="U303" s="222"/>
      <c r="V303" s="222"/>
      <c r="W303" s="222"/>
      <c r="X303" s="222"/>
      <c r="Y303" s="222"/>
      <c r="Z303" s="222"/>
      <c r="AA303" s="231"/>
      <c r="AB303" s="231"/>
      <c r="AC303" s="231"/>
      <c r="AD303" s="231"/>
      <c r="AE303" s="231"/>
      <c r="AF303" s="231"/>
      <c r="AG303" s="249"/>
      <c r="AH303" s="249"/>
      <c r="AI303" s="249"/>
      <c r="AJ303" s="249"/>
      <c r="AK303" s="249"/>
      <c r="AL303" s="249"/>
      <c r="AM303" s="205"/>
      <c r="AN303" s="205"/>
      <c r="AO303" s="205"/>
      <c r="AP303" s="205"/>
      <c r="AQ303" s="205"/>
      <c r="AR303" s="205"/>
      <c r="AS303" s="258"/>
      <c r="AT303" s="258"/>
      <c r="AU303" s="258"/>
      <c r="AV303" s="258"/>
      <c r="AW303" s="258"/>
      <c r="AX303" s="258"/>
      <c r="AY303" s="267"/>
      <c r="AZ303" s="267"/>
      <c r="BA303" s="267"/>
      <c r="BB303" s="267"/>
      <c r="BC303" s="267"/>
      <c r="BD303" s="267"/>
      <c r="BE303" s="205"/>
      <c r="BF303" s="205"/>
      <c r="BG303" s="205"/>
      <c r="BH303" s="205"/>
      <c r="BI303" s="205"/>
      <c r="BJ303" s="205"/>
      <c r="BK303" s="240"/>
      <c r="BL303" s="240"/>
      <c r="BM303" s="240"/>
      <c r="BN303" s="240"/>
      <c r="BO303" s="240"/>
      <c r="BP303" s="240"/>
      <c r="BQ303" s="222"/>
      <c r="BR303" s="222"/>
      <c r="BS303" s="222"/>
      <c r="BT303" s="222"/>
      <c r="BU303" s="222"/>
      <c r="BV303" s="222"/>
      <c r="BW303" s="267"/>
      <c r="BX303" s="267"/>
      <c r="BY303" s="267"/>
      <c r="BZ303" s="267"/>
      <c r="CA303" s="267"/>
      <c r="CB303" s="267"/>
      <c r="CC303" s="240"/>
      <c r="CD303" s="213"/>
      <c r="CE303" s="240"/>
      <c r="CF303" s="240"/>
      <c r="CG303" s="240"/>
      <c r="CH303" s="5"/>
      <c r="CI303" s="5">
        <f t="shared" si="63"/>
        <v>0</v>
      </c>
    </row>
    <row r="304" spans="1:87" hidden="1" x14ac:dyDescent="0.2">
      <c r="A304" s="141"/>
      <c r="B304" s="141"/>
      <c r="C304" s="141"/>
      <c r="D304" s="142"/>
      <c r="E304" s="141"/>
      <c r="F304" s="142"/>
      <c r="G304" s="109"/>
      <c r="H304" s="65"/>
      <c r="I304" s="66"/>
      <c r="J304" s="205"/>
      <c r="K304" s="204"/>
      <c r="L304" s="205"/>
      <c r="M304" s="205"/>
      <c r="N304" s="205"/>
      <c r="O304" s="213"/>
      <c r="P304" s="213"/>
      <c r="Q304" s="213"/>
      <c r="R304" s="213"/>
      <c r="S304" s="213"/>
      <c r="T304" s="213"/>
      <c r="U304" s="222"/>
      <c r="V304" s="222"/>
      <c r="W304" s="222"/>
      <c r="X304" s="222"/>
      <c r="Y304" s="222"/>
      <c r="Z304" s="222"/>
      <c r="AA304" s="231"/>
      <c r="AB304" s="231"/>
      <c r="AC304" s="231"/>
      <c r="AD304" s="231"/>
      <c r="AE304" s="231"/>
      <c r="AF304" s="231"/>
      <c r="AG304" s="249"/>
      <c r="AH304" s="249"/>
      <c r="AI304" s="249"/>
      <c r="AJ304" s="249"/>
      <c r="AK304" s="249"/>
      <c r="AL304" s="249"/>
      <c r="AM304" s="205"/>
      <c r="AN304" s="205"/>
      <c r="AO304" s="205"/>
      <c r="AP304" s="205"/>
      <c r="AQ304" s="205"/>
      <c r="AR304" s="205"/>
      <c r="AS304" s="258"/>
      <c r="AT304" s="258"/>
      <c r="AU304" s="258"/>
      <c r="AV304" s="258"/>
      <c r="AW304" s="258"/>
      <c r="AX304" s="258"/>
      <c r="AY304" s="267"/>
      <c r="AZ304" s="267"/>
      <c r="BA304" s="267"/>
      <c r="BB304" s="267"/>
      <c r="BC304" s="267"/>
      <c r="BD304" s="267"/>
      <c r="BE304" s="205"/>
      <c r="BF304" s="205"/>
      <c r="BG304" s="205"/>
      <c r="BH304" s="205"/>
      <c r="BI304" s="205"/>
      <c r="BJ304" s="205"/>
      <c r="BK304" s="240"/>
      <c r="BL304" s="240"/>
      <c r="BM304" s="240"/>
      <c r="BN304" s="240"/>
      <c r="BO304" s="240"/>
      <c r="BP304" s="240"/>
      <c r="BQ304" s="222"/>
      <c r="BR304" s="222"/>
      <c r="BS304" s="222"/>
      <c r="BT304" s="222"/>
      <c r="BU304" s="222"/>
      <c r="BV304" s="222"/>
      <c r="BW304" s="267"/>
      <c r="BX304" s="267"/>
      <c r="BY304" s="267"/>
      <c r="BZ304" s="267"/>
      <c r="CA304" s="267"/>
      <c r="CB304" s="267"/>
      <c r="CC304" s="240"/>
      <c r="CD304" s="213"/>
      <c r="CE304" s="240"/>
      <c r="CF304" s="240"/>
      <c r="CG304" s="240"/>
      <c r="CH304" s="5"/>
      <c r="CI304" s="5">
        <f t="shared" si="63"/>
        <v>0</v>
      </c>
    </row>
    <row r="305" spans="1:87" hidden="1" x14ac:dyDescent="0.2">
      <c r="A305" s="141"/>
      <c r="B305" s="141"/>
      <c r="C305" s="141"/>
      <c r="D305" s="142"/>
      <c r="E305" s="141"/>
      <c r="F305" s="142"/>
      <c r="G305" s="109"/>
      <c r="H305" s="65"/>
      <c r="I305" s="66"/>
      <c r="J305" s="205"/>
      <c r="K305" s="204"/>
      <c r="L305" s="205"/>
      <c r="M305" s="205"/>
      <c r="N305" s="205"/>
      <c r="O305" s="213"/>
      <c r="P305" s="213"/>
      <c r="Q305" s="213"/>
      <c r="R305" s="213"/>
      <c r="S305" s="213"/>
      <c r="T305" s="213"/>
      <c r="U305" s="222"/>
      <c r="V305" s="222"/>
      <c r="W305" s="222"/>
      <c r="X305" s="222"/>
      <c r="Y305" s="222"/>
      <c r="Z305" s="222"/>
      <c r="AA305" s="231"/>
      <c r="AB305" s="231"/>
      <c r="AC305" s="231"/>
      <c r="AD305" s="231"/>
      <c r="AE305" s="231"/>
      <c r="AF305" s="231"/>
      <c r="AG305" s="249"/>
      <c r="AH305" s="249"/>
      <c r="AI305" s="249"/>
      <c r="AJ305" s="249"/>
      <c r="AK305" s="249"/>
      <c r="AL305" s="249"/>
      <c r="AM305" s="205"/>
      <c r="AN305" s="205"/>
      <c r="AO305" s="205"/>
      <c r="AP305" s="205"/>
      <c r="AQ305" s="205"/>
      <c r="AR305" s="205"/>
      <c r="AS305" s="258"/>
      <c r="AT305" s="258"/>
      <c r="AU305" s="258"/>
      <c r="AV305" s="258"/>
      <c r="AW305" s="258"/>
      <c r="AX305" s="258"/>
      <c r="AY305" s="267"/>
      <c r="AZ305" s="267"/>
      <c r="BA305" s="267"/>
      <c r="BB305" s="267"/>
      <c r="BC305" s="267"/>
      <c r="BD305" s="267"/>
      <c r="BE305" s="205"/>
      <c r="BF305" s="205"/>
      <c r="BG305" s="205"/>
      <c r="BH305" s="205"/>
      <c r="BI305" s="205"/>
      <c r="BJ305" s="205"/>
      <c r="BK305" s="240"/>
      <c r="BL305" s="240"/>
      <c r="BM305" s="240"/>
      <c r="BN305" s="240"/>
      <c r="BO305" s="240"/>
      <c r="BP305" s="240"/>
      <c r="BQ305" s="222"/>
      <c r="BR305" s="222"/>
      <c r="BS305" s="222"/>
      <c r="BT305" s="222"/>
      <c r="BU305" s="222"/>
      <c r="BV305" s="222"/>
      <c r="BW305" s="267"/>
      <c r="BX305" s="267"/>
      <c r="BY305" s="267"/>
      <c r="BZ305" s="267"/>
      <c r="CA305" s="267"/>
      <c r="CB305" s="267"/>
      <c r="CC305" s="240"/>
      <c r="CD305" s="213"/>
      <c r="CE305" s="240"/>
      <c r="CF305" s="240"/>
      <c r="CG305" s="240"/>
      <c r="CH305" s="5"/>
      <c r="CI305" s="5">
        <f t="shared" si="63"/>
        <v>0</v>
      </c>
    </row>
    <row r="306" spans="1:87" hidden="1" x14ac:dyDescent="0.2">
      <c r="A306" s="141"/>
      <c r="B306" s="141"/>
      <c r="C306" s="141"/>
      <c r="D306" s="142"/>
      <c r="E306" s="141"/>
      <c r="F306" s="142"/>
      <c r="G306" s="109"/>
      <c r="H306" s="65"/>
      <c r="I306" s="66"/>
      <c r="J306" s="205"/>
      <c r="K306" s="204"/>
      <c r="L306" s="205"/>
      <c r="M306" s="205"/>
      <c r="N306" s="205"/>
      <c r="O306" s="213"/>
      <c r="P306" s="213"/>
      <c r="Q306" s="213"/>
      <c r="R306" s="213"/>
      <c r="S306" s="213"/>
      <c r="T306" s="213"/>
      <c r="U306" s="222"/>
      <c r="V306" s="222"/>
      <c r="W306" s="222"/>
      <c r="X306" s="222"/>
      <c r="Y306" s="222"/>
      <c r="Z306" s="222"/>
      <c r="AA306" s="231"/>
      <c r="AB306" s="231"/>
      <c r="AC306" s="231"/>
      <c r="AD306" s="231"/>
      <c r="AE306" s="231"/>
      <c r="AF306" s="231"/>
      <c r="AG306" s="249"/>
      <c r="AH306" s="249"/>
      <c r="AI306" s="249"/>
      <c r="AJ306" s="249"/>
      <c r="AK306" s="249"/>
      <c r="AL306" s="249"/>
      <c r="AM306" s="205"/>
      <c r="AN306" s="205"/>
      <c r="AO306" s="205"/>
      <c r="AP306" s="205"/>
      <c r="AQ306" s="205"/>
      <c r="AR306" s="205"/>
      <c r="AS306" s="258"/>
      <c r="AT306" s="258"/>
      <c r="AU306" s="258"/>
      <c r="AV306" s="258"/>
      <c r="AW306" s="258"/>
      <c r="AX306" s="258"/>
      <c r="AY306" s="267"/>
      <c r="AZ306" s="267"/>
      <c r="BA306" s="267"/>
      <c r="BB306" s="267"/>
      <c r="BC306" s="267"/>
      <c r="BD306" s="267"/>
      <c r="BE306" s="205"/>
      <c r="BF306" s="205"/>
      <c r="BG306" s="205"/>
      <c r="BH306" s="205"/>
      <c r="BI306" s="205"/>
      <c r="BJ306" s="205"/>
      <c r="BK306" s="240"/>
      <c r="BL306" s="240"/>
      <c r="BM306" s="240"/>
      <c r="BN306" s="240"/>
      <c r="BO306" s="240"/>
      <c r="BP306" s="240"/>
      <c r="BQ306" s="222"/>
      <c r="BR306" s="222"/>
      <c r="BS306" s="222"/>
      <c r="BT306" s="222"/>
      <c r="BU306" s="222"/>
      <c r="BV306" s="222"/>
      <c r="BW306" s="267"/>
      <c r="BX306" s="267"/>
      <c r="BY306" s="267"/>
      <c r="BZ306" s="267"/>
      <c r="CA306" s="267"/>
      <c r="CB306" s="267"/>
      <c r="CC306" s="240"/>
      <c r="CD306" s="213"/>
      <c r="CE306" s="240"/>
      <c r="CF306" s="240"/>
      <c r="CG306" s="240"/>
      <c r="CH306" s="5"/>
      <c r="CI306" s="5">
        <f t="shared" si="63"/>
        <v>0</v>
      </c>
    </row>
    <row r="307" spans="1:87" hidden="1" x14ac:dyDescent="0.2">
      <c r="A307" s="146"/>
      <c r="B307" s="146"/>
      <c r="C307" s="146"/>
      <c r="D307" s="147"/>
      <c r="E307" s="146"/>
      <c r="F307" s="147"/>
      <c r="G307" s="148"/>
      <c r="H307" s="72"/>
      <c r="I307" s="149"/>
      <c r="J307" s="205"/>
      <c r="K307" s="204"/>
      <c r="L307" s="205"/>
      <c r="M307" s="205"/>
      <c r="N307" s="205"/>
      <c r="O307" s="213"/>
      <c r="P307" s="213"/>
      <c r="Q307" s="213"/>
      <c r="R307" s="213"/>
      <c r="S307" s="213"/>
      <c r="T307" s="213"/>
      <c r="U307" s="222"/>
      <c r="V307" s="222"/>
      <c r="W307" s="222"/>
      <c r="X307" s="222"/>
      <c r="Y307" s="222"/>
      <c r="Z307" s="222"/>
      <c r="AA307" s="231"/>
      <c r="AB307" s="231"/>
      <c r="AC307" s="231"/>
      <c r="AD307" s="231"/>
      <c r="AE307" s="231"/>
      <c r="AF307" s="231"/>
      <c r="AG307" s="249"/>
      <c r="AH307" s="249"/>
      <c r="AI307" s="249"/>
      <c r="AJ307" s="249"/>
      <c r="AK307" s="249"/>
      <c r="AL307" s="249"/>
      <c r="AM307" s="205"/>
      <c r="AN307" s="205"/>
      <c r="AO307" s="205"/>
      <c r="AP307" s="205"/>
      <c r="AQ307" s="205"/>
      <c r="AR307" s="205"/>
      <c r="AS307" s="258"/>
      <c r="AT307" s="258"/>
      <c r="AU307" s="258"/>
      <c r="AV307" s="258"/>
      <c r="AW307" s="258"/>
      <c r="AX307" s="258"/>
      <c r="AY307" s="267"/>
      <c r="AZ307" s="267"/>
      <c r="BA307" s="267"/>
      <c r="BB307" s="267"/>
      <c r="BC307" s="267"/>
      <c r="BD307" s="267"/>
      <c r="BE307" s="205"/>
      <c r="BF307" s="205"/>
      <c r="BG307" s="205"/>
      <c r="BH307" s="205"/>
      <c r="BI307" s="205"/>
      <c r="BJ307" s="205"/>
      <c r="BK307" s="240"/>
      <c r="BL307" s="240"/>
      <c r="BM307" s="240"/>
      <c r="BN307" s="240"/>
      <c r="BO307" s="240"/>
      <c r="BP307" s="240"/>
      <c r="BQ307" s="222"/>
      <c r="BR307" s="222"/>
      <c r="BS307" s="222"/>
      <c r="BT307" s="222"/>
      <c r="BU307" s="222"/>
      <c r="BV307" s="222"/>
      <c r="BW307" s="267"/>
      <c r="BX307" s="267"/>
      <c r="BY307" s="267"/>
      <c r="BZ307" s="267"/>
      <c r="CA307" s="267"/>
      <c r="CB307" s="267"/>
      <c r="CC307" s="240"/>
      <c r="CD307" s="213"/>
      <c r="CE307" s="240"/>
      <c r="CF307" s="240"/>
      <c r="CG307" s="240"/>
      <c r="CH307" s="5"/>
      <c r="CI307" s="5">
        <f t="shared" si="63"/>
        <v>0</v>
      </c>
    </row>
    <row r="308" spans="1:87" hidden="1" x14ac:dyDescent="0.2">
      <c r="A308" s="146"/>
      <c r="B308" s="146"/>
      <c r="C308" s="146"/>
      <c r="D308" s="147"/>
      <c r="E308" s="146"/>
      <c r="F308" s="147"/>
      <c r="G308" s="148"/>
      <c r="H308" s="72"/>
      <c r="I308" s="149"/>
      <c r="J308" s="205"/>
      <c r="K308" s="204"/>
      <c r="L308" s="205"/>
      <c r="M308" s="205"/>
      <c r="N308" s="205"/>
      <c r="O308" s="213"/>
      <c r="P308" s="213"/>
      <c r="Q308" s="213"/>
      <c r="R308" s="213"/>
      <c r="S308" s="213"/>
      <c r="T308" s="213"/>
      <c r="U308" s="222"/>
      <c r="V308" s="222"/>
      <c r="W308" s="222"/>
      <c r="X308" s="222"/>
      <c r="Y308" s="222"/>
      <c r="Z308" s="222"/>
      <c r="AA308" s="231"/>
      <c r="AB308" s="231"/>
      <c r="AC308" s="231"/>
      <c r="AD308" s="231"/>
      <c r="AE308" s="231"/>
      <c r="AF308" s="231"/>
      <c r="AG308" s="249"/>
      <c r="AH308" s="249"/>
      <c r="AI308" s="249"/>
      <c r="AJ308" s="249"/>
      <c r="AK308" s="249"/>
      <c r="AL308" s="249"/>
      <c r="AM308" s="205"/>
      <c r="AN308" s="205"/>
      <c r="AO308" s="205"/>
      <c r="AP308" s="205"/>
      <c r="AQ308" s="205"/>
      <c r="AR308" s="205"/>
      <c r="AS308" s="258"/>
      <c r="AT308" s="258"/>
      <c r="AU308" s="258"/>
      <c r="AV308" s="258"/>
      <c r="AW308" s="258"/>
      <c r="AX308" s="258"/>
      <c r="AY308" s="267"/>
      <c r="AZ308" s="267"/>
      <c r="BA308" s="267"/>
      <c r="BB308" s="267"/>
      <c r="BC308" s="267"/>
      <c r="BD308" s="267"/>
      <c r="BE308" s="205"/>
      <c r="BF308" s="205"/>
      <c r="BG308" s="205"/>
      <c r="BH308" s="205"/>
      <c r="BI308" s="205"/>
      <c r="BJ308" s="205"/>
      <c r="BK308" s="240"/>
      <c r="BL308" s="240"/>
      <c r="BM308" s="240"/>
      <c r="BN308" s="240"/>
      <c r="BO308" s="240"/>
      <c r="BP308" s="240"/>
      <c r="BQ308" s="222"/>
      <c r="BR308" s="222"/>
      <c r="BS308" s="222"/>
      <c r="BT308" s="222"/>
      <c r="BU308" s="222"/>
      <c r="BV308" s="222"/>
      <c r="BW308" s="267"/>
      <c r="BX308" s="267"/>
      <c r="BY308" s="267"/>
      <c r="BZ308" s="267"/>
      <c r="CA308" s="267"/>
      <c r="CB308" s="267"/>
      <c r="CC308" s="240"/>
      <c r="CD308" s="213"/>
      <c r="CE308" s="240"/>
      <c r="CF308" s="240"/>
      <c r="CG308" s="240"/>
      <c r="CH308" s="5"/>
      <c r="CI308" s="5">
        <f t="shared" si="63"/>
        <v>0</v>
      </c>
    </row>
    <row r="309" spans="1:87" hidden="1" x14ac:dyDescent="0.2">
      <c r="A309" s="23"/>
      <c r="B309" s="29"/>
      <c r="C309" s="23"/>
      <c r="D309" s="23"/>
      <c r="E309" s="23"/>
      <c r="F309" s="23"/>
      <c r="G309" s="25"/>
      <c r="H309" s="32"/>
      <c r="I309" s="88"/>
      <c r="J309" s="205"/>
      <c r="K309" s="204"/>
      <c r="L309" s="205"/>
      <c r="M309" s="205"/>
      <c r="N309" s="205"/>
      <c r="O309" s="213"/>
      <c r="P309" s="213"/>
      <c r="Q309" s="213"/>
      <c r="R309" s="213"/>
      <c r="S309" s="213"/>
      <c r="T309" s="213"/>
      <c r="U309" s="222"/>
      <c r="V309" s="222"/>
      <c r="W309" s="222"/>
      <c r="X309" s="222"/>
      <c r="Y309" s="222"/>
      <c r="Z309" s="222"/>
      <c r="AA309" s="231"/>
      <c r="AB309" s="231"/>
      <c r="AC309" s="231"/>
      <c r="AD309" s="231"/>
      <c r="AE309" s="231"/>
      <c r="AF309" s="231"/>
      <c r="AG309" s="249"/>
      <c r="AH309" s="249"/>
      <c r="AI309" s="249"/>
      <c r="AJ309" s="249"/>
      <c r="AK309" s="249"/>
      <c r="AL309" s="249"/>
      <c r="AM309" s="205"/>
      <c r="AN309" s="205"/>
      <c r="AO309" s="205"/>
      <c r="AP309" s="205"/>
      <c r="AQ309" s="205"/>
      <c r="AR309" s="205"/>
      <c r="AS309" s="258"/>
      <c r="AT309" s="258"/>
      <c r="AU309" s="258"/>
      <c r="AV309" s="258"/>
      <c r="AW309" s="258"/>
      <c r="AX309" s="258"/>
      <c r="AY309" s="267"/>
      <c r="AZ309" s="267"/>
      <c r="BA309" s="267"/>
      <c r="BB309" s="267"/>
      <c r="BC309" s="267"/>
      <c r="BD309" s="267"/>
      <c r="BE309" s="205"/>
      <c r="BF309" s="205"/>
      <c r="BG309" s="205"/>
      <c r="BH309" s="205"/>
      <c r="BI309" s="205"/>
      <c r="BJ309" s="205"/>
      <c r="BK309" s="240"/>
      <c r="BL309" s="240"/>
      <c r="BM309" s="240"/>
      <c r="BN309" s="240"/>
      <c r="BO309" s="240"/>
      <c r="BP309" s="240"/>
      <c r="BQ309" s="222"/>
      <c r="BR309" s="222"/>
      <c r="BS309" s="222"/>
      <c r="BT309" s="222"/>
      <c r="BU309" s="222"/>
      <c r="BV309" s="222"/>
      <c r="BW309" s="267"/>
      <c r="BX309" s="267"/>
      <c r="BY309" s="267"/>
      <c r="BZ309" s="267"/>
      <c r="CA309" s="267"/>
      <c r="CB309" s="267"/>
      <c r="CC309" s="240"/>
      <c r="CD309" s="213"/>
      <c r="CE309" s="240"/>
      <c r="CF309" s="240"/>
      <c r="CG309" s="240"/>
      <c r="CH309" s="5"/>
      <c r="CI309" s="5">
        <f t="shared" si="63"/>
        <v>0</v>
      </c>
    </row>
    <row r="310" spans="1:87" hidden="1" x14ac:dyDescent="0.2">
      <c r="A310" s="23"/>
      <c r="B310" s="23"/>
      <c r="C310" s="51"/>
      <c r="D310" s="112"/>
      <c r="E310" s="22"/>
      <c r="F310" s="112"/>
      <c r="G310" s="124"/>
      <c r="H310" s="26"/>
      <c r="I310" s="112"/>
      <c r="J310" s="205"/>
      <c r="K310" s="204"/>
      <c r="L310" s="205"/>
      <c r="M310" s="205"/>
      <c r="N310" s="205"/>
      <c r="O310" s="213"/>
      <c r="P310" s="213"/>
      <c r="Q310" s="213"/>
      <c r="R310" s="213"/>
      <c r="S310" s="213"/>
      <c r="T310" s="213"/>
      <c r="U310" s="222"/>
      <c r="V310" s="222"/>
      <c r="W310" s="222"/>
      <c r="X310" s="222"/>
      <c r="Y310" s="222"/>
      <c r="Z310" s="222"/>
      <c r="AA310" s="231"/>
      <c r="AB310" s="231"/>
      <c r="AC310" s="231"/>
      <c r="AD310" s="231"/>
      <c r="AE310" s="231"/>
      <c r="AF310" s="231"/>
      <c r="AG310" s="249"/>
      <c r="AH310" s="249"/>
      <c r="AI310" s="249"/>
      <c r="AJ310" s="249"/>
      <c r="AK310" s="249"/>
      <c r="AL310" s="249"/>
      <c r="AM310" s="205"/>
      <c r="AN310" s="205"/>
      <c r="AO310" s="205"/>
      <c r="AP310" s="205"/>
      <c r="AQ310" s="205"/>
      <c r="AR310" s="205"/>
      <c r="AS310" s="258"/>
      <c r="AT310" s="258"/>
      <c r="AU310" s="258"/>
      <c r="AV310" s="258"/>
      <c r="AW310" s="258"/>
      <c r="AX310" s="258"/>
      <c r="AY310" s="267"/>
      <c r="AZ310" s="267"/>
      <c r="BA310" s="267"/>
      <c r="BB310" s="267"/>
      <c r="BC310" s="267"/>
      <c r="BD310" s="267"/>
      <c r="BE310" s="205"/>
      <c r="BF310" s="205"/>
      <c r="BG310" s="205"/>
      <c r="BH310" s="205"/>
      <c r="BI310" s="205"/>
      <c r="BJ310" s="205"/>
      <c r="BK310" s="240"/>
      <c r="BL310" s="240"/>
      <c r="BM310" s="240"/>
      <c r="BN310" s="240"/>
      <c r="BO310" s="240"/>
      <c r="BP310" s="240"/>
      <c r="BQ310" s="222"/>
      <c r="BR310" s="222"/>
      <c r="BS310" s="222"/>
      <c r="BT310" s="222"/>
      <c r="BU310" s="222"/>
      <c r="BV310" s="222"/>
      <c r="BW310" s="267"/>
      <c r="BX310" s="267"/>
      <c r="BY310" s="267"/>
      <c r="BZ310" s="267"/>
      <c r="CA310" s="267"/>
      <c r="CB310" s="267"/>
      <c r="CC310" s="240"/>
      <c r="CD310" s="213"/>
      <c r="CE310" s="240"/>
      <c r="CF310" s="240"/>
      <c r="CG310" s="240"/>
      <c r="CH310" s="5"/>
      <c r="CI310" s="5">
        <f t="shared" si="63"/>
        <v>0</v>
      </c>
    </row>
    <row r="311" spans="1:87" hidden="1" x14ac:dyDescent="0.2">
      <c r="A311" s="23"/>
      <c r="B311" s="23"/>
      <c r="C311" s="51"/>
      <c r="D311" s="121"/>
      <c r="E311" s="23"/>
      <c r="F311" s="23"/>
      <c r="G311" s="25"/>
      <c r="H311" s="32"/>
      <c r="I311" s="88"/>
      <c r="J311" s="204"/>
      <c r="K311" s="204"/>
      <c r="L311" s="205"/>
      <c r="M311" s="205"/>
      <c r="N311" s="205"/>
      <c r="O311" s="214"/>
      <c r="P311" s="214"/>
      <c r="Q311" s="213"/>
      <c r="R311" s="213"/>
      <c r="S311" s="213"/>
      <c r="T311" s="213"/>
      <c r="U311" s="223"/>
      <c r="V311" s="222"/>
      <c r="W311" s="222"/>
      <c r="X311" s="222"/>
      <c r="Y311" s="222"/>
      <c r="Z311" s="222"/>
      <c r="AA311" s="232"/>
      <c r="AB311" s="231"/>
      <c r="AC311" s="231"/>
      <c r="AD311" s="231"/>
      <c r="AE311" s="231"/>
      <c r="AF311" s="231"/>
      <c r="AG311" s="250"/>
      <c r="AH311" s="249"/>
      <c r="AI311" s="249"/>
      <c r="AJ311" s="249"/>
      <c r="AK311" s="249"/>
      <c r="AL311" s="249"/>
      <c r="AM311" s="204"/>
      <c r="AN311" s="205"/>
      <c r="AO311" s="205"/>
      <c r="AP311" s="205"/>
      <c r="AQ311" s="205"/>
      <c r="AR311" s="205"/>
      <c r="AS311" s="259"/>
      <c r="AT311" s="258"/>
      <c r="AU311" s="258"/>
      <c r="AV311" s="258"/>
      <c r="AW311" s="258"/>
      <c r="AX311" s="258"/>
      <c r="AY311" s="268"/>
      <c r="AZ311" s="267"/>
      <c r="BA311" s="267"/>
      <c r="BB311" s="267"/>
      <c r="BC311" s="267"/>
      <c r="BD311" s="267"/>
      <c r="BE311" s="204"/>
      <c r="BF311" s="205"/>
      <c r="BG311" s="205"/>
      <c r="BH311" s="205"/>
      <c r="BI311" s="205"/>
      <c r="BJ311" s="205"/>
      <c r="BK311" s="241"/>
      <c r="BL311" s="240"/>
      <c r="BM311" s="240"/>
      <c r="BN311" s="240"/>
      <c r="BO311" s="240"/>
      <c r="BP311" s="240"/>
      <c r="BQ311" s="223"/>
      <c r="BR311" s="222"/>
      <c r="BS311" s="222"/>
      <c r="BT311" s="222"/>
      <c r="BU311" s="222"/>
      <c r="BV311" s="222"/>
      <c r="BW311" s="268"/>
      <c r="BX311" s="267"/>
      <c r="BY311" s="267"/>
      <c r="BZ311" s="267"/>
      <c r="CA311" s="267"/>
      <c r="CB311" s="267"/>
      <c r="CC311" s="241"/>
      <c r="CD311" s="214"/>
      <c r="CE311" s="240"/>
      <c r="CF311" s="240"/>
      <c r="CG311" s="240"/>
      <c r="CH311" s="5"/>
      <c r="CI311" s="5">
        <f t="shared" si="63"/>
        <v>0</v>
      </c>
    </row>
    <row r="312" spans="1:87" hidden="1" x14ac:dyDescent="0.2">
      <c r="A312" s="23"/>
      <c r="B312" s="23"/>
      <c r="C312" s="51"/>
      <c r="D312" s="121"/>
      <c r="E312" s="23"/>
      <c r="F312" s="23"/>
      <c r="G312" s="124"/>
      <c r="H312" s="75"/>
      <c r="I312" s="52"/>
      <c r="J312" s="204"/>
      <c r="K312" s="204"/>
      <c r="L312" s="205"/>
      <c r="M312" s="205"/>
      <c r="N312" s="205"/>
      <c r="O312" s="214"/>
      <c r="P312" s="214"/>
      <c r="Q312" s="213"/>
      <c r="R312" s="213"/>
      <c r="S312" s="213"/>
      <c r="T312" s="213"/>
      <c r="U312" s="223"/>
      <c r="V312" s="222"/>
      <c r="W312" s="222"/>
      <c r="X312" s="222"/>
      <c r="Y312" s="222"/>
      <c r="Z312" s="222"/>
      <c r="AA312" s="232"/>
      <c r="AB312" s="231"/>
      <c r="AC312" s="231"/>
      <c r="AD312" s="231"/>
      <c r="AE312" s="231"/>
      <c r="AF312" s="231"/>
      <c r="AG312" s="250"/>
      <c r="AH312" s="249"/>
      <c r="AI312" s="249"/>
      <c r="AJ312" s="249"/>
      <c r="AK312" s="249"/>
      <c r="AL312" s="249"/>
      <c r="AM312" s="204"/>
      <c r="AN312" s="205"/>
      <c r="AO312" s="205"/>
      <c r="AP312" s="205"/>
      <c r="AQ312" s="205"/>
      <c r="AR312" s="205"/>
      <c r="AS312" s="259"/>
      <c r="AT312" s="258"/>
      <c r="AU312" s="258"/>
      <c r="AV312" s="258"/>
      <c r="AW312" s="258"/>
      <c r="AX312" s="258"/>
      <c r="AY312" s="268"/>
      <c r="AZ312" s="267"/>
      <c r="BA312" s="267"/>
      <c r="BB312" s="267"/>
      <c r="BC312" s="267"/>
      <c r="BD312" s="267"/>
      <c r="BE312" s="204"/>
      <c r="BF312" s="205"/>
      <c r="BG312" s="205"/>
      <c r="BH312" s="205"/>
      <c r="BI312" s="205"/>
      <c r="BJ312" s="205"/>
      <c r="BK312" s="241"/>
      <c r="BL312" s="240"/>
      <c r="BM312" s="240"/>
      <c r="BN312" s="240"/>
      <c r="BO312" s="240"/>
      <c r="BP312" s="240"/>
      <c r="BQ312" s="223"/>
      <c r="BR312" s="222"/>
      <c r="BS312" s="222"/>
      <c r="BT312" s="222"/>
      <c r="BU312" s="222"/>
      <c r="BV312" s="222"/>
      <c r="BW312" s="268"/>
      <c r="BX312" s="267"/>
      <c r="BY312" s="267"/>
      <c r="BZ312" s="267"/>
      <c r="CA312" s="267"/>
      <c r="CB312" s="267"/>
      <c r="CC312" s="241"/>
      <c r="CD312" s="214"/>
      <c r="CE312" s="240"/>
      <c r="CF312" s="240"/>
      <c r="CG312" s="240"/>
      <c r="CH312" s="5"/>
      <c r="CI312" s="5">
        <f t="shared" si="63"/>
        <v>0</v>
      </c>
    </row>
    <row r="313" spans="1:87" hidden="1" x14ac:dyDescent="0.2">
      <c r="A313" s="22"/>
      <c r="B313" s="22"/>
      <c r="C313" s="22"/>
      <c r="D313" s="34"/>
      <c r="E313" s="22"/>
      <c r="F313" s="34"/>
      <c r="G313" s="48"/>
      <c r="H313" s="36"/>
      <c r="I313" s="27"/>
      <c r="J313" s="204"/>
      <c r="K313" s="204"/>
      <c r="L313" s="205"/>
      <c r="M313" s="205"/>
      <c r="N313" s="204"/>
      <c r="O313" s="214"/>
      <c r="P313" s="214"/>
      <c r="Q313" s="213"/>
      <c r="R313" s="214"/>
      <c r="S313" s="213"/>
      <c r="T313" s="214"/>
      <c r="U313" s="223"/>
      <c r="V313" s="223"/>
      <c r="W313" s="222"/>
      <c r="X313" s="223"/>
      <c r="Y313" s="222"/>
      <c r="Z313" s="223"/>
      <c r="AA313" s="232"/>
      <c r="AB313" s="232"/>
      <c r="AC313" s="231"/>
      <c r="AD313" s="232"/>
      <c r="AE313" s="231"/>
      <c r="AF313" s="232"/>
      <c r="AG313" s="250"/>
      <c r="AH313" s="250"/>
      <c r="AI313" s="249"/>
      <c r="AJ313" s="250"/>
      <c r="AK313" s="249"/>
      <c r="AL313" s="250"/>
      <c r="AM313" s="204"/>
      <c r="AN313" s="204"/>
      <c r="AO313" s="205"/>
      <c r="AP313" s="204"/>
      <c r="AQ313" s="205"/>
      <c r="AR313" s="204"/>
      <c r="AS313" s="259"/>
      <c r="AT313" s="259"/>
      <c r="AU313" s="258"/>
      <c r="AV313" s="259"/>
      <c r="AW313" s="258"/>
      <c r="AX313" s="259"/>
      <c r="AY313" s="268"/>
      <c r="AZ313" s="268"/>
      <c r="BA313" s="267"/>
      <c r="BB313" s="268"/>
      <c r="BC313" s="267"/>
      <c r="BD313" s="268"/>
      <c r="BE313" s="204"/>
      <c r="BF313" s="204"/>
      <c r="BG313" s="205"/>
      <c r="BH313" s="204"/>
      <c r="BI313" s="205"/>
      <c r="BJ313" s="204"/>
      <c r="BK313" s="241"/>
      <c r="BL313" s="241"/>
      <c r="BM313" s="240"/>
      <c r="BN313" s="241"/>
      <c r="BO313" s="240"/>
      <c r="BP313" s="241"/>
      <c r="BQ313" s="223"/>
      <c r="BR313" s="223"/>
      <c r="BS313" s="222"/>
      <c r="BT313" s="223"/>
      <c r="BU313" s="222"/>
      <c r="BV313" s="223"/>
      <c r="BW313" s="268"/>
      <c r="BX313" s="268"/>
      <c r="BY313" s="267"/>
      <c r="BZ313" s="268"/>
      <c r="CA313" s="267"/>
      <c r="CB313" s="268"/>
      <c r="CC313" s="241"/>
      <c r="CD313" s="214"/>
      <c r="CE313" s="240"/>
      <c r="CF313" s="240"/>
      <c r="CG313" s="241"/>
      <c r="CH313" s="5"/>
      <c r="CI313" s="5">
        <f t="shared" si="63"/>
        <v>0</v>
      </c>
    </row>
    <row r="314" spans="1:87" hidden="1" x14ac:dyDescent="0.2">
      <c r="A314" s="105"/>
      <c r="B314" s="105"/>
      <c r="C314" s="105"/>
      <c r="D314" s="107"/>
      <c r="E314" s="105"/>
      <c r="F314" s="107"/>
      <c r="G314" s="108"/>
      <c r="H314" s="91"/>
      <c r="I314" s="59"/>
      <c r="J314" s="206"/>
      <c r="K314" s="206"/>
      <c r="L314" s="206"/>
      <c r="M314" s="206"/>
      <c r="N314" s="206"/>
      <c r="O314" s="215"/>
      <c r="P314" s="215"/>
      <c r="Q314" s="215"/>
      <c r="R314" s="215"/>
      <c r="S314" s="215"/>
      <c r="T314" s="215"/>
      <c r="U314" s="224"/>
      <c r="V314" s="224"/>
      <c r="W314" s="224"/>
      <c r="X314" s="224"/>
      <c r="Y314" s="224"/>
      <c r="Z314" s="224"/>
      <c r="AA314" s="233"/>
      <c r="AB314" s="233"/>
      <c r="AC314" s="233"/>
      <c r="AD314" s="233"/>
      <c r="AE314" s="233"/>
      <c r="AF314" s="233"/>
      <c r="AG314" s="251"/>
      <c r="AH314" s="251"/>
      <c r="AI314" s="251"/>
      <c r="AJ314" s="251"/>
      <c r="AK314" s="251"/>
      <c r="AL314" s="251"/>
      <c r="AM314" s="206"/>
      <c r="AN314" s="206"/>
      <c r="AO314" s="206"/>
      <c r="AP314" s="206"/>
      <c r="AQ314" s="206"/>
      <c r="AR314" s="206"/>
      <c r="AS314" s="260"/>
      <c r="AT314" s="260"/>
      <c r="AU314" s="260"/>
      <c r="AV314" s="260"/>
      <c r="AW314" s="260"/>
      <c r="AX314" s="260"/>
      <c r="AY314" s="269"/>
      <c r="AZ314" s="269"/>
      <c r="BA314" s="269"/>
      <c r="BB314" s="269"/>
      <c r="BC314" s="269"/>
      <c r="BD314" s="269"/>
      <c r="BE314" s="206"/>
      <c r="BF314" s="206"/>
      <c r="BG314" s="206"/>
      <c r="BH314" s="206"/>
      <c r="BI314" s="206"/>
      <c r="BJ314" s="206"/>
      <c r="BK314" s="242"/>
      <c r="BL314" s="242"/>
      <c r="BM314" s="242"/>
      <c r="BN314" s="242"/>
      <c r="BO314" s="242"/>
      <c r="BP314" s="242"/>
      <c r="BQ314" s="224"/>
      <c r="BR314" s="224"/>
      <c r="BS314" s="224"/>
      <c r="BT314" s="224"/>
      <c r="BU314" s="224"/>
      <c r="BV314" s="224"/>
      <c r="BW314" s="269"/>
      <c r="BX314" s="269"/>
      <c r="BY314" s="269"/>
      <c r="BZ314" s="269"/>
      <c r="CA314" s="269"/>
      <c r="CB314" s="269"/>
      <c r="CC314" s="242"/>
      <c r="CD314" s="215"/>
      <c r="CE314" s="242"/>
      <c r="CF314" s="242"/>
      <c r="CG314" s="242"/>
      <c r="CH314" s="5"/>
      <c r="CI314" s="5">
        <f t="shared" si="63"/>
        <v>0</v>
      </c>
    </row>
    <row r="315" spans="1:87" hidden="1" x14ac:dyDescent="0.2">
      <c r="A315" s="141"/>
      <c r="B315" s="141"/>
      <c r="C315" s="141"/>
      <c r="D315" s="142"/>
      <c r="E315" s="141"/>
      <c r="F315" s="142"/>
      <c r="G315" s="143"/>
      <c r="H315" s="69"/>
      <c r="I315" s="144"/>
      <c r="J315" s="204"/>
      <c r="K315" s="204"/>
      <c r="L315" s="205"/>
      <c r="M315" s="205"/>
      <c r="N315" s="205"/>
      <c r="O315" s="214"/>
      <c r="P315" s="214"/>
      <c r="Q315" s="213"/>
      <c r="R315" s="213"/>
      <c r="S315" s="213"/>
      <c r="T315" s="213"/>
      <c r="U315" s="223"/>
      <c r="V315" s="222"/>
      <c r="W315" s="222"/>
      <c r="X315" s="222"/>
      <c r="Y315" s="222"/>
      <c r="Z315" s="222"/>
      <c r="AA315" s="232"/>
      <c r="AB315" s="231"/>
      <c r="AC315" s="231"/>
      <c r="AD315" s="231"/>
      <c r="AE315" s="231"/>
      <c r="AF315" s="231"/>
      <c r="AG315" s="250"/>
      <c r="AH315" s="249"/>
      <c r="AI315" s="249"/>
      <c r="AJ315" s="249"/>
      <c r="AK315" s="249"/>
      <c r="AL315" s="249"/>
      <c r="AM315" s="204"/>
      <c r="AN315" s="205"/>
      <c r="AO315" s="205"/>
      <c r="AP315" s="205"/>
      <c r="AQ315" s="205"/>
      <c r="AR315" s="205"/>
      <c r="AS315" s="259"/>
      <c r="AT315" s="258"/>
      <c r="AU315" s="258"/>
      <c r="AV315" s="258"/>
      <c r="AW315" s="258"/>
      <c r="AX315" s="258"/>
      <c r="AY315" s="268"/>
      <c r="AZ315" s="267"/>
      <c r="BA315" s="267"/>
      <c r="BB315" s="267"/>
      <c r="BC315" s="267"/>
      <c r="BD315" s="267"/>
      <c r="BE315" s="204"/>
      <c r="BF315" s="205"/>
      <c r="BG315" s="205"/>
      <c r="BH315" s="205"/>
      <c r="BI315" s="205"/>
      <c r="BJ315" s="205"/>
      <c r="BK315" s="241"/>
      <c r="BL315" s="240"/>
      <c r="BM315" s="240"/>
      <c r="BN315" s="240"/>
      <c r="BO315" s="240"/>
      <c r="BP315" s="240"/>
      <c r="BQ315" s="223"/>
      <c r="BR315" s="222"/>
      <c r="BS315" s="222"/>
      <c r="BT315" s="222"/>
      <c r="BU315" s="222"/>
      <c r="BV315" s="222"/>
      <c r="BW315" s="268"/>
      <c r="BX315" s="267"/>
      <c r="BY315" s="267"/>
      <c r="BZ315" s="267"/>
      <c r="CA315" s="267"/>
      <c r="CB315" s="267"/>
      <c r="CC315" s="241"/>
      <c r="CD315" s="214"/>
      <c r="CE315" s="240"/>
      <c r="CF315" s="240"/>
      <c r="CG315" s="240"/>
      <c r="CH315" s="5"/>
      <c r="CI315" s="5">
        <f t="shared" si="63"/>
        <v>0</v>
      </c>
    </row>
    <row r="316" spans="1:87" hidden="1" x14ac:dyDescent="0.2">
      <c r="A316" s="141"/>
      <c r="B316" s="141"/>
      <c r="C316" s="141"/>
      <c r="D316" s="142"/>
      <c r="E316" s="141"/>
      <c r="F316" s="142"/>
      <c r="G316" s="109"/>
      <c r="H316" s="65"/>
      <c r="I316" s="145"/>
      <c r="J316" s="204"/>
      <c r="K316" s="204"/>
      <c r="L316" s="205"/>
      <c r="M316" s="205"/>
      <c r="N316" s="205"/>
      <c r="O316" s="214"/>
      <c r="P316" s="214"/>
      <c r="Q316" s="213"/>
      <c r="R316" s="213"/>
      <c r="S316" s="213"/>
      <c r="T316" s="213"/>
      <c r="U316" s="223"/>
      <c r="V316" s="222"/>
      <c r="W316" s="222"/>
      <c r="X316" s="222"/>
      <c r="Y316" s="222"/>
      <c r="Z316" s="222"/>
      <c r="AA316" s="232"/>
      <c r="AB316" s="231"/>
      <c r="AC316" s="231"/>
      <c r="AD316" s="231"/>
      <c r="AE316" s="231"/>
      <c r="AF316" s="231"/>
      <c r="AG316" s="250"/>
      <c r="AH316" s="249"/>
      <c r="AI316" s="249"/>
      <c r="AJ316" s="249"/>
      <c r="AK316" s="249"/>
      <c r="AL316" s="249"/>
      <c r="AM316" s="204"/>
      <c r="AN316" s="205"/>
      <c r="AO316" s="205"/>
      <c r="AP316" s="205"/>
      <c r="AQ316" s="205"/>
      <c r="AR316" s="205"/>
      <c r="AS316" s="259"/>
      <c r="AT316" s="258"/>
      <c r="AU316" s="258"/>
      <c r="AV316" s="258"/>
      <c r="AW316" s="258"/>
      <c r="AX316" s="258"/>
      <c r="AY316" s="268"/>
      <c r="AZ316" s="267"/>
      <c r="BA316" s="267"/>
      <c r="BB316" s="267"/>
      <c r="BC316" s="267"/>
      <c r="BD316" s="267"/>
      <c r="BE316" s="204"/>
      <c r="BF316" s="205"/>
      <c r="BG316" s="205"/>
      <c r="BH316" s="205"/>
      <c r="BI316" s="205"/>
      <c r="BJ316" s="205"/>
      <c r="BK316" s="241"/>
      <c r="BL316" s="240"/>
      <c r="BM316" s="240"/>
      <c r="BN316" s="240"/>
      <c r="BO316" s="240"/>
      <c r="BP316" s="240"/>
      <c r="BQ316" s="223"/>
      <c r="BR316" s="222"/>
      <c r="BS316" s="222"/>
      <c r="BT316" s="222"/>
      <c r="BU316" s="222"/>
      <c r="BV316" s="222"/>
      <c r="BW316" s="268"/>
      <c r="BX316" s="267"/>
      <c r="BY316" s="267"/>
      <c r="BZ316" s="267"/>
      <c r="CA316" s="267"/>
      <c r="CB316" s="267"/>
      <c r="CC316" s="241"/>
      <c r="CD316" s="214"/>
      <c r="CE316" s="240"/>
      <c r="CF316" s="240"/>
      <c r="CG316" s="240"/>
      <c r="CH316" s="5"/>
      <c r="CI316" s="5">
        <f t="shared" si="63"/>
        <v>0</v>
      </c>
    </row>
    <row r="317" spans="1:87" hidden="1" x14ac:dyDescent="0.2">
      <c r="A317" s="141"/>
      <c r="B317" s="141"/>
      <c r="C317" s="141"/>
      <c r="D317" s="142"/>
      <c r="E317" s="141"/>
      <c r="F317" s="142"/>
      <c r="G317" s="109"/>
      <c r="H317" s="69"/>
      <c r="I317" s="144"/>
      <c r="J317" s="204"/>
      <c r="K317" s="204"/>
      <c r="L317" s="205"/>
      <c r="M317" s="205"/>
      <c r="N317" s="205"/>
      <c r="O317" s="214"/>
      <c r="P317" s="214"/>
      <c r="Q317" s="213"/>
      <c r="R317" s="213"/>
      <c r="S317" s="213"/>
      <c r="T317" s="213"/>
      <c r="U317" s="223"/>
      <c r="V317" s="222"/>
      <c r="W317" s="222"/>
      <c r="X317" s="222"/>
      <c r="Y317" s="222"/>
      <c r="Z317" s="222"/>
      <c r="AA317" s="232"/>
      <c r="AB317" s="231"/>
      <c r="AC317" s="231"/>
      <c r="AD317" s="231"/>
      <c r="AE317" s="231"/>
      <c r="AF317" s="231"/>
      <c r="AG317" s="250"/>
      <c r="AH317" s="249"/>
      <c r="AI317" s="249"/>
      <c r="AJ317" s="249"/>
      <c r="AK317" s="249"/>
      <c r="AL317" s="249"/>
      <c r="AM317" s="204"/>
      <c r="AN317" s="205"/>
      <c r="AO317" s="205"/>
      <c r="AP317" s="205"/>
      <c r="AQ317" s="205"/>
      <c r="AR317" s="205"/>
      <c r="AS317" s="259"/>
      <c r="AT317" s="258"/>
      <c r="AU317" s="258"/>
      <c r="AV317" s="258"/>
      <c r="AW317" s="258"/>
      <c r="AX317" s="258"/>
      <c r="AY317" s="268"/>
      <c r="AZ317" s="267"/>
      <c r="BA317" s="267"/>
      <c r="BB317" s="267"/>
      <c r="BC317" s="267"/>
      <c r="BD317" s="267"/>
      <c r="BE317" s="204"/>
      <c r="BF317" s="205"/>
      <c r="BG317" s="205"/>
      <c r="BH317" s="205"/>
      <c r="BI317" s="205"/>
      <c r="BJ317" s="205"/>
      <c r="BK317" s="241"/>
      <c r="BL317" s="240"/>
      <c r="BM317" s="240"/>
      <c r="BN317" s="240"/>
      <c r="BO317" s="240"/>
      <c r="BP317" s="240"/>
      <c r="BQ317" s="223"/>
      <c r="BR317" s="222"/>
      <c r="BS317" s="222"/>
      <c r="BT317" s="222"/>
      <c r="BU317" s="222"/>
      <c r="BV317" s="222"/>
      <c r="BW317" s="268"/>
      <c r="BX317" s="267"/>
      <c r="BY317" s="267"/>
      <c r="BZ317" s="267"/>
      <c r="CA317" s="267"/>
      <c r="CB317" s="267"/>
      <c r="CC317" s="241"/>
      <c r="CD317" s="214"/>
      <c r="CE317" s="240"/>
      <c r="CF317" s="240"/>
      <c r="CG317" s="240"/>
      <c r="CH317" s="5"/>
      <c r="CI317" s="5">
        <f t="shared" si="63"/>
        <v>0</v>
      </c>
    </row>
    <row r="318" spans="1:87" hidden="1" x14ac:dyDescent="0.2">
      <c r="A318" s="141"/>
      <c r="B318" s="141"/>
      <c r="C318" s="141"/>
      <c r="D318" s="142"/>
      <c r="E318" s="141"/>
      <c r="F318" s="142"/>
      <c r="G318" s="109"/>
      <c r="H318" s="69"/>
      <c r="I318" s="144"/>
      <c r="J318" s="204"/>
      <c r="K318" s="204"/>
      <c r="L318" s="205"/>
      <c r="M318" s="205"/>
      <c r="N318" s="205"/>
      <c r="O318" s="214"/>
      <c r="P318" s="214"/>
      <c r="Q318" s="213"/>
      <c r="R318" s="213"/>
      <c r="S318" s="213"/>
      <c r="T318" s="213"/>
      <c r="U318" s="223"/>
      <c r="V318" s="222"/>
      <c r="W318" s="222"/>
      <c r="X318" s="222"/>
      <c r="Y318" s="222"/>
      <c r="Z318" s="222"/>
      <c r="AA318" s="232"/>
      <c r="AB318" s="231"/>
      <c r="AC318" s="231"/>
      <c r="AD318" s="231"/>
      <c r="AE318" s="231"/>
      <c r="AF318" s="231"/>
      <c r="AG318" s="250"/>
      <c r="AH318" s="249"/>
      <c r="AI318" s="249"/>
      <c r="AJ318" s="249"/>
      <c r="AK318" s="249"/>
      <c r="AL318" s="249"/>
      <c r="AM318" s="204"/>
      <c r="AN318" s="205"/>
      <c r="AO318" s="205"/>
      <c r="AP318" s="205"/>
      <c r="AQ318" s="205"/>
      <c r="AR318" s="205"/>
      <c r="AS318" s="259"/>
      <c r="AT318" s="258"/>
      <c r="AU318" s="258"/>
      <c r="AV318" s="258"/>
      <c r="AW318" s="258"/>
      <c r="AX318" s="258"/>
      <c r="AY318" s="268"/>
      <c r="AZ318" s="267"/>
      <c r="BA318" s="267"/>
      <c r="BB318" s="267"/>
      <c r="BC318" s="267"/>
      <c r="BD318" s="267"/>
      <c r="BE318" s="204"/>
      <c r="BF318" s="205"/>
      <c r="BG318" s="205"/>
      <c r="BH318" s="205"/>
      <c r="BI318" s="205"/>
      <c r="BJ318" s="205"/>
      <c r="BK318" s="241"/>
      <c r="BL318" s="240"/>
      <c r="BM318" s="240"/>
      <c r="BN318" s="240"/>
      <c r="BO318" s="240"/>
      <c r="BP318" s="240"/>
      <c r="BQ318" s="223"/>
      <c r="BR318" s="222"/>
      <c r="BS318" s="222"/>
      <c r="BT318" s="222"/>
      <c r="BU318" s="222"/>
      <c r="BV318" s="222"/>
      <c r="BW318" s="268"/>
      <c r="BX318" s="267"/>
      <c r="BY318" s="267"/>
      <c r="BZ318" s="267"/>
      <c r="CA318" s="267"/>
      <c r="CB318" s="267"/>
      <c r="CC318" s="241"/>
      <c r="CD318" s="214"/>
      <c r="CE318" s="240"/>
      <c r="CF318" s="240"/>
      <c r="CG318" s="240"/>
      <c r="CH318" s="5"/>
      <c r="CI318" s="5">
        <f t="shared" si="63"/>
        <v>0</v>
      </c>
    </row>
    <row r="319" spans="1:87" hidden="1" x14ac:dyDescent="0.2">
      <c r="A319" s="141"/>
      <c r="B319" s="141"/>
      <c r="C319" s="141"/>
      <c r="D319" s="142"/>
      <c r="E319" s="141"/>
      <c r="F319" s="142"/>
      <c r="G319" s="109"/>
      <c r="H319" s="65"/>
      <c r="I319" s="145"/>
      <c r="J319" s="204"/>
      <c r="K319" s="204"/>
      <c r="L319" s="205"/>
      <c r="M319" s="205"/>
      <c r="N319" s="205"/>
      <c r="O319" s="214"/>
      <c r="P319" s="214"/>
      <c r="Q319" s="213"/>
      <c r="R319" s="213"/>
      <c r="S319" s="213"/>
      <c r="T319" s="213"/>
      <c r="U319" s="223"/>
      <c r="V319" s="222"/>
      <c r="W319" s="222"/>
      <c r="X319" s="222"/>
      <c r="Y319" s="222"/>
      <c r="Z319" s="222"/>
      <c r="AA319" s="232"/>
      <c r="AB319" s="231"/>
      <c r="AC319" s="231"/>
      <c r="AD319" s="231"/>
      <c r="AE319" s="231"/>
      <c r="AF319" s="231"/>
      <c r="AG319" s="250"/>
      <c r="AH319" s="249"/>
      <c r="AI319" s="249"/>
      <c r="AJ319" s="249"/>
      <c r="AK319" s="249"/>
      <c r="AL319" s="249"/>
      <c r="AM319" s="204"/>
      <c r="AN319" s="205"/>
      <c r="AO319" s="205"/>
      <c r="AP319" s="205"/>
      <c r="AQ319" s="205"/>
      <c r="AR319" s="205"/>
      <c r="AS319" s="259"/>
      <c r="AT319" s="258"/>
      <c r="AU319" s="258"/>
      <c r="AV319" s="258"/>
      <c r="AW319" s="258"/>
      <c r="AX319" s="258"/>
      <c r="AY319" s="268"/>
      <c r="AZ319" s="267"/>
      <c r="BA319" s="267"/>
      <c r="BB319" s="267"/>
      <c r="BC319" s="267"/>
      <c r="BD319" s="267"/>
      <c r="BE319" s="204"/>
      <c r="BF319" s="205"/>
      <c r="BG319" s="205"/>
      <c r="BH319" s="205"/>
      <c r="BI319" s="205"/>
      <c r="BJ319" s="205"/>
      <c r="BK319" s="241"/>
      <c r="BL319" s="240"/>
      <c r="BM319" s="240"/>
      <c r="BN319" s="240"/>
      <c r="BO319" s="240"/>
      <c r="BP319" s="240"/>
      <c r="BQ319" s="223"/>
      <c r="BR319" s="222"/>
      <c r="BS319" s="222"/>
      <c r="BT319" s="222"/>
      <c r="BU319" s="222"/>
      <c r="BV319" s="222"/>
      <c r="BW319" s="268"/>
      <c r="BX319" s="267"/>
      <c r="BY319" s="267"/>
      <c r="BZ319" s="267"/>
      <c r="CA319" s="267"/>
      <c r="CB319" s="267"/>
      <c r="CC319" s="241"/>
      <c r="CD319" s="214"/>
      <c r="CE319" s="240"/>
      <c r="CF319" s="240"/>
      <c r="CG319" s="240"/>
      <c r="CH319" s="5"/>
      <c r="CI319" s="5">
        <f t="shared" si="63"/>
        <v>0</v>
      </c>
    </row>
    <row r="320" spans="1:87" hidden="1" x14ac:dyDescent="0.2">
      <c r="A320" s="146"/>
      <c r="B320" s="146"/>
      <c r="C320" s="146"/>
      <c r="D320" s="147"/>
      <c r="E320" s="146"/>
      <c r="F320" s="147"/>
      <c r="G320" s="148"/>
      <c r="H320" s="72"/>
      <c r="I320" s="150"/>
      <c r="J320" s="204"/>
      <c r="K320" s="204"/>
      <c r="L320" s="205"/>
      <c r="M320" s="205"/>
      <c r="N320" s="205"/>
      <c r="O320" s="214"/>
      <c r="P320" s="214"/>
      <c r="Q320" s="213"/>
      <c r="R320" s="213"/>
      <c r="S320" s="213"/>
      <c r="T320" s="213"/>
      <c r="U320" s="223"/>
      <c r="V320" s="222"/>
      <c r="W320" s="222"/>
      <c r="X320" s="222"/>
      <c r="Y320" s="222"/>
      <c r="Z320" s="222"/>
      <c r="AA320" s="232"/>
      <c r="AB320" s="231"/>
      <c r="AC320" s="231"/>
      <c r="AD320" s="231"/>
      <c r="AE320" s="231"/>
      <c r="AF320" s="231"/>
      <c r="AG320" s="250"/>
      <c r="AH320" s="249"/>
      <c r="AI320" s="249"/>
      <c r="AJ320" s="249"/>
      <c r="AK320" s="249"/>
      <c r="AL320" s="249"/>
      <c r="AM320" s="204"/>
      <c r="AN320" s="205"/>
      <c r="AO320" s="205"/>
      <c r="AP320" s="205"/>
      <c r="AQ320" s="205"/>
      <c r="AR320" s="205"/>
      <c r="AS320" s="259"/>
      <c r="AT320" s="258"/>
      <c r="AU320" s="258"/>
      <c r="AV320" s="258"/>
      <c r="AW320" s="258"/>
      <c r="AX320" s="258"/>
      <c r="AY320" s="268"/>
      <c r="AZ320" s="267"/>
      <c r="BA320" s="267"/>
      <c r="BB320" s="267"/>
      <c r="BC320" s="267"/>
      <c r="BD320" s="267"/>
      <c r="BE320" s="204"/>
      <c r="BF320" s="205"/>
      <c r="BG320" s="205"/>
      <c r="BH320" s="205"/>
      <c r="BI320" s="205"/>
      <c r="BJ320" s="205"/>
      <c r="BK320" s="241"/>
      <c r="BL320" s="240"/>
      <c r="BM320" s="240"/>
      <c r="BN320" s="240"/>
      <c r="BO320" s="240"/>
      <c r="BP320" s="240"/>
      <c r="BQ320" s="223"/>
      <c r="BR320" s="222"/>
      <c r="BS320" s="222"/>
      <c r="BT320" s="222"/>
      <c r="BU320" s="222"/>
      <c r="BV320" s="222"/>
      <c r="BW320" s="268"/>
      <c r="BX320" s="267"/>
      <c r="BY320" s="267"/>
      <c r="BZ320" s="267"/>
      <c r="CA320" s="267"/>
      <c r="CB320" s="267"/>
      <c r="CC320" s="241"/>
      <c r="CD320" s="214"/>
      <c r="CE320" s="240"/>
      <c r="CF320" s="240"/>
      <c r="CG320" s="240"/>
      <c r="CH320" s="5"/>
      <c r="CI320" s="5">
        <f t="shared" si="63"/>
        <v>0</v>
      </c>
    </row>
    <row r="321" spans="1:87" hidden="1" x14ac:dyDescent="0.2">
      <c r="A321" s="146"/>
      <c r="B321" s="146"/>
      <c r="C321" s="146"/>
      <c r="D321" s="147"/>
      <c r="E321" s="146"/>
      <c r="F321" s="147"/>
      <c r="G321" s="148"/>
      <c r="H321" s="72"/>
      <c r="I321" s="149"/>
      <c r="J321" s="204"/>
      <c r="K321" s="204"/>
      <c r="L321" s="205"/>
      <c r="M321" s="205"/>
      <c r="N321" s="205"/>
      <c r="O321" s="214"/>
      <c r="P321" s="214"/>
      <c r="Q321" s="213"/>
      <c r="R321" s="213"/>
      <c r="S321" s="213"/>
      <c r="T321" s="213"/>
      <c r="U321" s="223"/>
      <c r="V321" s="222"/>
      <c r="W321" s="222"/>
      <c r="X321" s="222"/>
      <c r="Y321" s="222"/>
      <c r="Z321" s="222"/>
      <c r="AA321" s="232"/>
      <c r="AB321" s="231"/>
      <c r="AC321" s="231"/>
      <c r="AD321" s="231"/>
      <c r="AE321" s="231"/>
      <c r="AF321" s="231"/>
      <c r="AG321" s="250"/>
      <c r="AH321" s="249"/>
      <c r="AI321" s="249"/>
      <c r="AJ321" s="249"/>
      <c r="AK321" s="249"/>
      <c r="AL321" s="249"/>
      <c r="AM321" s="204"/>
      <c r="AN321" s="205"/>
      <c r="AO321" s="205"/>
      <c r="AP321" s="205"/>
      <c r="AQ321" s="205"/>
      <c r="AR321" s="205"/>
      <c r="AS321" s="259"/>
      <c r="AT321" s="258"/>
      <c r="AU321" s="258"/>
      <c r="AV321" s="258"/>
      <c r="AW321" s="258"/>
      <c r="AX321" s="258"/>
      <c r="AY321" s="268"/>
      <c r="AZ321" s="267"/>
      <c r="BA321" s="267"/>
      <c r="BB321" s="267"/>
      <c r="BC321" s="267"/>
      <c r="BD321" s="267"/>
      <c r="BE321" s="204"/>
      <c r="BF321" s="205"/>
      <c r="BG321" s="205"/>
      <c r="BH321" s="205"/>
      <c r="BI321" s="205"/>
      <c r="BJ321" s="205"/>
      <c r="BK321" s="241"/>
      <c r="BL321" s="240"/>
      <c r="BM321" s="240"/>
      <c r="BN321" s="240"/>
      <c r="BO321" s="240"/>
      <c r="BP321" s="240"/>
      <c r="BQ321" s="223"/>
      <c r="BR321" s="222"/>
      <c r="BS321" s="222"/>
      <c r="BT321" s="222"/>
      <c r="BU321" s="222"/>
      <c r="BV321" s="222"/>
      <c r="BW321" s="268"/>
      <c r="BX321" s="267"/>
      <c r="BY321" s="267"/>
      <c r="BZ321" s="267"/>
      <c r="CA321" s="267"/>
      <c r="CB321" s="267"/>
      <c r="CC321" s="241"/>
      <c r="CD321" s="214"/>
      <c r="CE321" s="240"/>
      <c r="CF321" s="240"/>
      <c r="CG321" s="240"/>
      <c r="CH321" s="5"/>
      <c r="CI321" s="5">
        <f t="shared" si="63"/>
        <v>0</v>
      </c>
    </row>
    <row r="322" spans="1:87" hidden="1" x14ac:dyDescent="0.2">
      <c r="A322" s="22"/>
      <c r="B322" s="22"/>
      <c r="C322" s="93"/>
      <c r="D322" s="34"/>
      <c r="E322" s="22"/>
      <c r="F322" s="34"/>
      <c r="G322" s="48"/>
      <c r="H322" s="26"/>
      <c r="I322" s="27"/>
      <c r="J322" s="204"/>
      <c r="K322" s="204"/>
      <c r="L322" s="205"/>
      <c r="M322" s="205"/>
      <c r="N322" s="205"/>
      <c r="O322" s="214"/>
      <c r="P322" s="214"/>
      <c r="Q322" s="213"/>
      <c r="R322" s="213"/>
      <c r="S322" s="213"/>
      <c r="T322" s="213"/>
      <c r="U322" s="223"/>
      <c r="V322" s="222"/>
      <c r="W322" s="222"/>
      <c r="X322" s="222"/>
      <c r="Y322" s="222"/>
      <c r="Z322" s="222"/>
      <c r="AA322" s="232"/>
      <c r="AB322" s="231"/>
      <c r="AC322" s="231"/>
      <c r="AD322" s="231"/>
      <c r="AE322" s="231"/>
      <c r="AF322" s="231"/>
      <c r="AG322" s="250"/>
      <c r="AH322" s="249"/>
      <c r="AI322" s="249"/>
      <c r="AJ322" s="249"/>
      <c r="AK322" s="249"/>
      <c r="AL322" s="249"/>
      <c r="AM322" s="204"/>
      <c r="AN322" s="205"/>
      <c r="AO322" s="205"/>
      <c r="AP322" s="205"/>
      <c r="AQ322" s="205"/>
      <c r="AR322" s="205"/>
      <c r="AS322" s="259"/>
      <c r="AT322" s="258"/>
      <c r="AU322" s="258"/>
      <c r="AV322" s="258"/>
      <c r="AW322" s="258"/>
      <c r="AX322" s="258"/>
      <c r="AY322" s="268"/>
      <c r="AZ322" s="267"/>
      <c r="BA322" s="267"/>
      <c r="BB322" s="267"/>
      <c r="BC322" s="267"/>
      <c r="BD322" s="267"/>
      <c r="BE322" s="204"/>
      <c r="BF322" s="205"/>
      <c r="BG322" s="205"/>
      <c r="BH322" s="205"/>
      <c r="BI322" s="205"/>
      <c r="BJ322" s="205"/>
      <c r="BK322" s="241"/>
      <c r="BL322" s="240"/>
      <c r="BM322" s="240"/>
      <c r="BN322" s="240"/>
      <c r="BO322" s="240"/>
      <c r="BP322" s="240"/>
      <c r="BQ322" s="223"/>
      <c r="BR322" s="222"/>
      <c r="BS322" s="222"/>
      <c r="BT322" s="222"/>
      <c r="BU322" s="222"/>
      <c r="BV322" s="222"/>
      <c r="BW322" s="268"/>
      <c r="BX322" s="267"/>
      <c r="BY322" s="267"/>
      <c r="BZ322" s="267"/>
      <c r="CA322" s="267"/>
      <c r="CB322" s="267"/>
      <c r="CC322" s="241"/>
      <c r="CD322" s="214"/>
      <c r="CE322" s="240"/>
      <c r="CF322" s="240"/>
      <c r="CG322" s="240"/>
      <c r="CH322" s="5"/>
      <c r="CI322" s="5">
        <f t="shared" si="63"/>
        <v>0</v>
      </c>
    </row>
    <row r="323" spans="1:87" hidden="1" x14ac:dyDescent="0.2">
      <c r="A323" s="22"/>
      <c r="B323" s="22"/>
      <c r="C323" s="51"/>
      <c r="E323" s="22"/>
      <c r="F323" s="34"/>
      <c r="G323" s="48"/>
      <c r="H323" s="26"/>
      <c r="I323" s="27"/>
      <c r="J323" s="204"/>
      <c r="K323" s="204"/>
      <c r="L323" s="205"/>
      <c r="M323" s="205"/>
      <c r="N323" s="205"/>
      <c r="O323" s="214"/>
      <c r="P323" s="214"/>
      <c r="Q323" s="213"/>
      <c r="R323" s="213"/>
      <c r="S323" s="213"/>
      <c r="T323" s="213"/>
      <c r="U323" s="223"/>
      <c r="V323" s="222"/>
      <c r="W323" s="222"/>
      <c r="X323" s="222"/>
      <c r="Y323" s="222"/>
      <c r="Z323" s="222"/>
      <c r="AA323" s="232"/>
      <c r="AB323" s="231"/>
      <c r="AC323" s="231"/>
      <c r="AD323" s="231"/>
      <c r="AE323" s="231"/>
      <c r="AF323" s="231"/>
      <c r="AG323" s="250"/>
      <c r="AH323" s="249"/>
      <c r="AI323" s="249"/>
      <c r="AJ323" s="249"/>
      <c r="AK323" s="249"/>
      <c r="AL323" s="249"/>
      <c r="AM323" s="204"/>
      <c r="AN323" s="205"/>
      <c r="AO323" s="205"/>
      <c r="AP323" s="205"/>
      <c r="AQ323" s="205"/>
      <c r="AR323" s="205"/>
      <c r="AS323" s="259"/>
      <c r="AT323" s="258"/>
      <c r="AU323" s="258"/>
      <c r="AV323" s="258"/>
      <c r="AW323" s="258"/>
      <c r="AX323" s="258"/>
      <c r="AY323" s="268"/>
      <c r="AZ323" s="267"/>
      <c r="BA323" s="267"/>
      <c r="BB323" s="267"/>
      <c r="BC323" s="267"/>
      <c r="BD323" s="267"/>
      <c r="BE323" s="204"/>
      <c r="BF323" s="205"/>
      <c r="BG323" s="205"/>
      <c r="BH323" s="205"/>
      <c r="BI323" s="205"/>
      <c r="BJ323" s="205"/>
      <c r="BK323" s="241"/>
      <c r="BL323" s="240"/>
      <c r="BM323" s="240"/>
      <c r="BN323" s="240"/>
      <c r="BO323" s="240"/>
      <c r="BP323" s="240"/>
      <c r="BQ323" s="223"/>
      <c r="BR323" s="222"/>
      <c r="BS323" s="222"/>
      <c r="BT323" s="222"/>
      <c r="BU323" s="222"/>
      <c r="BV323" s="222"/>
      <c r="BW323" s="268"/>
      <c r="BX323" s="267"/>
      <c r="BY323" s="267"/>
      <c r="BZ323" s="267"/>
      <c r="CA323" s="267"/>
      <c r="CB323" s="267"/>
      <c r="CC323" s="241"/>
      <c r="CD323" s="214"/>
      <c r="CE323" s="240"/>
      <c r="CF323" s="240"/>
      <c r="CG323" s="240"/>
      <c r="CH323" s="5"/>
      <c r="CI323" s="5">
        <f t="shared" si="63"/>
        <v>0</v>
      </c>
    </row>
    <row r="324" spans="1:87" hidden="1" x14ac:dyDescent="0.2">
      <c r="A324" s="22"/>
      <c r="B324" s="22"/>
      <c r="C324" s="51"/>
      <c r="D324" s="31"/>
      <c r="E324" s="22"/>
      <c r="F324" s="34"/>
      <c r="G324" s="48"/>
      <c r="H324" s="32"/>
      <c r="I324" s="27"/>
      <c r="J324" s="204"/>
      <c r="K324" s="204"/>
      <c r="L324" s="205"/>
      <c r="M324" s="205"/>
      <c r="N324" s="205"/>
      <c r="O324" s="214"/>
      <c r="P324" s="214"/>
      <c r="Q324" s="213"/>
      <c r="R324" s="213"/>
      <c r="S324" s="213"/>
      <c r="T324" s="213"/>
      <c r="U324" s="223"/>
      <c r="V324" s="222"/>
      <c r="W324" s="222"/>
      <c r="X324" s="222"/>
      <c r="Y324" s="222"/>
      <c r="Z324" s="222"/>
      <c r="AA324" s="232"/>
      <c r="AB324" s="231"/>
      <c r="AC324" s="231"/>
      <c r="AD324" s="231"/>
      <c r="AE324" s="231"/>
      <c r="AF324" s="231"/>
      <c r="AG324" s="250"/>
      <c r="AH324" s="249"/>
      <c r="AI324" s="249"/>
      <c r="AJ324" s="249"/>
      <c r="AK324" s="249"/>
      <c r="AL324" s="249"/>
      <c r="AM324" s="204"/>
      <c r="AN324" s="205"/>
      <c r="AO324" s="205"/>
      <c r="AP324" s="205"/>
      <c r="AQ324" s="205"/>
      <c r="AR324" s="205"/>
      <c r="AS324" s="259"/>
      <c r="AT324" s="258"/>
      <c r="AU324" s="258"/>
      <c r="AV324" s="258"/>
      <c r="AW324" s="258"/>
      <c r="AX324" s="258"/>
      <c r="AY324" s="268"/>
      <c r="AZ324" s="267"/>
      <c r="BA324" s="267"/>
      <c r="BB324" s="267"/>
      <c r="BC324" s="267"/>
      <c r="BD324" s="267"/>
      <c r="BE324" s="204"/>
      <c r="BF324" s="205"/>
      <c r="BG324" s="205"/>
      <c r="BH324" s="205"/>
      <c r="BI324" s="205"/>
      <c r="BJ324" s="205"/>
      <c r="BK324" s="241"/>
      <c r="BL324" s="240"/>
      <c r="BM324" s="240"/>
      <c r="BN324" s="240"/>
      <c r="BO324" s="240"/>
      <c r="BP324" s="240"/>
      <c r="BQ324" s="223"/>
      <c r="BR324" s="222"/>
      <c r="BS324" s="222"/>
      <c r="BT324" s="222"/>
      <c r="BU324" s="222"/>
      <c r="BV324" s="222"/>
      <c r="BW324" s="268"/>
      <c r="BX324" s="267"/>
      <c r="BY324" s="267"/>
      <c r="BZ324" s="267"/>
      <c r="CA324" s="267"/>
      <c r="CB324" s="267"/>
      <c r="CC324" s="241"/>
      <c r="CD324" s="214"/>
      <c r="CE324" s="240"/>
      <c r="CF324" s="240"/>
      <c r="CG324" s="240"/>
      <c r="CH324" s="5"/>
      <c r="CI324" s="5">
        <f t="shared" si="63"/>
        <v>0</v>
      </c>
    </row>
    <row r="325" spans="1:87" hidden="1" x14ac:dyDescent="0.2">
      <c r="A325" s="22"/>
      <c r="B325" s="22"/>
      <c r="C325" s="51"/>
      <c r="D325" s="33"/>
      <c r="E325" s="22"/>
      <c r="F325" s="34"/>
      <c r="G325" s="48"/>
      <c r="H325" s="32"/>
      <c r="I325" s="27"/>
      <c r="J325" s="204"/>
      <c r="K325" s="204"/>
      <c r="L325" s="205"/>
      <c r="M325" s="205"/>
      <c r="N325" s="205"/>
      <c r="O325" s="214"/>
      <c r="P325" s="214"/>
      <c r="Q325" s="213"/>
      <c r="R325" s="213"/>
      <c r="S325" s="213"/>
      <c r="T325" s="213"/>
      <c r="U325" s="223"/>
      <c r="V325" s="222"/>
      <c r="W325" s="222"/>
      <c r="X325" s="222"/>
      <c r="Y325" s="222"/>
      <c r="Z325" s="222"/>
      <c r="AA325" s="232"/>
      <c r="AB325" s="231"/>
      <c r="AC325" s="231"/>
      <c r="AD325" s="231"/>
      <c r="AE325" s="231"/>
      <c r="AF325" s="231"/>
      <c r="AG325" s="250"/>
      <c r="AH325" s="249"/>
      <c r="AI325" s="249"/>
      <c r="AJ325" s="249"/>
      <c r="AK325" s="249"/>
      <c r="AL325" s="249"/>
      <c r="AM325" s="204"/>
      <c r="AN325" s="205"/>
      <c r="AO325" s="205"/>
      <c r="AP325" s="205"/>
      <c r="AQ325" s="205"/>
      <c r="AR325" s="205"/>
      <c r="AS325" s="259"/>
      <c r="AT325" s="258"/>
      <c r="AU325" s="258"/>
      <c r="AV325" s="258"/>
      <c r="AW325" s="258"/>
      <c r="AX325" s="258"/>
      <c r="AY325" s="268"/>
      <c r="AZ325" s="267"/>
      <c r="BA325" s="267"/>
      <c r="BB325" s="267"/>
      <c r="BC325" s="267"/>
      <c r="BD325" s="267"/>
      <c r="BE325" s="204"/>
      <c r="BF325" s="205"/>
      <c r="BG325" s="205"/>
      <c r="BH325" s="205"/>
      <c r="BI325" s="205"/>
      <c r="BJ325" s="205"/>
      <c r="BK325" s="241"/>
      <c r="BL325" s="240"/>
      <c r="BM325" s="240"/>
      <c r="BN325" s="240"/>
      <c r="BO325" s="240"/>
      <c r="BP325" s="240"/>
      <c r="BQ325" s="223"/>
      <c r="BR325" s="222"/>
      <c r="BS325" s="222"/>
      <c r="BT325" s="222"/>
      <c r="BU325" s="222"/>
      <c r="BV325" s="222"/>
      <c r="BW325" s="268"/>
      <c r="BX325" s="267"/>
      <c r="BY325" s="267"/>
      <c r="BZ325" s="267"/>
      <c r="CA325" s="267"/>
      <c r="CB325" s="267"/>
      <c r="CC325" s="241"/>
      <c r="CD325" s="214"/>
      <c r="CE325" s="240"/>
      <c r="CF325" s="240"/>
      <c r="CG325" s="240"/>
      <c r="CH325" s="5"/>
      <c r="CI325" s="5">
        <f t="shared" si="63"/>
        <v>0</v>
      </c>
    </row>
    <row r="326" spans="1:87" hidden="1" x14ac:dyDescent="0.2">
      <c r="A326" s="22"/>
      <c r="B326" s="22"/>
      <c r="C326" s="28"/>
      <c r="D326" s="34"/>
      <c r="E326" s="22"/>
      <c r="F326" s="34"/>
      <c r="G326" s="48"/>
      <c r="H326" s="36"/>
      <c r="I326" s="27"/>
      <c r="J326" s="204"/>
      <c r="K326" s="204"/>
      <c r="L326" s="205"/>
      <c r="M326" s="205"/>
      <c r="N326" s="204"/>
      <c r="O326" s="214"/>
      <c r="P326" s="214"/>
      <c r="Q326" s="213"/>
      <c r="R326" s="214"/>
      <c r="S326" s="213"/>
      <c r="T326" s="214"/>
      <c r="U326" s="223"/>
      <c r="V326" s="223"/>
      <c r="W326" s="222"/>
      <c r="X326" s="223"/>
      <c r="Y326" s="222"/>
      <c r="Z326" s="223"/>
      <c r="AA326" s="232"/>
      <c r="AB326" s="232"/>
      <c r="AC326" s="231"/>
      <c r="AD326" s="232"/>
      <c r="AE326" s="231"/>
      <c r="AF326" s="232"/>
      <c r="AG326" s="250"/>
      <c r="AH326" s="250"/>
      <c r="AI326" s="249"/>
      <c r="AJ326" s="250"/>
      <c r="AK326" s="249"/>
      <c r="AL326" s="250"/>
      <c r="AM326" s="204"/>
      <c r="AN326" s="204"/>
      <c r="AO326" s="205"/>
      <c r="AP326" s="204"/>
      <c r="AQ326" s="205"/>
      <c r="AR326" s="204"/>
      <c r="AS326" s="259"/>
      <c r="AT326" s="259"/>
      <c r="AU326" s="258"/>
      <c r="AV326" s="259"/>
      <c r="AW326" s="258"/>
      <c r="AX326" s="259"/>
      <c r="AY326" s="268"/>
      <c r="AZ326" s="268"/>
      <c r="BA326" s="267"/>
      <c r="BB326" s="268"/>
      <c r="BC326" s="267"/>
      <c r="BD326" s="268"/>
      <c r="BE326" s="204"/>
      <c r="BF326" s="204"/>
      <c r="BG326" s="205"/>
      <c r="BH326" s="204"/>
      <c r="BI326" s="205"/>
      <c r="BJ326" s="204"/>
      <c r="BK326" s="241"/>
      <c r="BL326" s="241"/>
      <c r="BM326" s="240"/>
      <c r="BN326" s="241"/>
      <c r="BO326" s="240"/>
      <c r="BP326" s="241"/>
      <c r="BQ326" s="223"/>
      <c r="BR326" s="223"/>
      <c r="BS326" s="222"/>
      <c r="BT326" s="223"/>
      <c r="BU326" s="222"/>
      <c r="BV326" s="223"/>
      <c r="BW326" s="268"/>
      <c r="BX326" s="268"/>
      <c r="BY326" s="267"/>
      <c r="BZ326" s="268"/>
      <c r="CA326" s="267"/>
      <c r="CB326" s="268"/>
      <c r="CC326" s="241"/>
      <c r="CD326" s="214"/>
      <c r="CE326" s="240"/>
      <c r="CF326" s="240"/>
      <c r="CG326" s="241"/>
      <c r="CH326" s="5"/>
      <c r="CI326" s="5">
        <f t="shared" si="63"/>
        <v>0</v>
      </c>
    </row>
    <row r="327" spans="1:87" hidden="1" x14ac:dyDescent="0.2">
      <c r="A327" s="17"/>
      <c r="B327" s="17"/>
      <c r="C327" s="16"/>
      <c r="D327" s="71"/>
      <c r="E327" s="17"/>
      <c r="F327" s="71"/>
      <c r="G327" s="85"/>
      <c r="H327" s="19"/>
      <c r="I327" s="149"/>
      <c r="J327" s="204"/>
      <c r="K327" s="204"/>
      <c r="L327" s="205"/>
      <c r="M327" s="205"/>
      <c r="N327" s="205"/>
      <c r="O327" s="214"/>
      <c r="P327" s="214"/>
      <c r="Q327" s="213"/>
      <c r="R327" s="213"/>
      <c r="S327" s="213"/>
      <c r="T327" s="213"/>
      <c r="U327" s="223"/>
      <c r="V327" s="222"/>
      <c r="W327" s="222"/>
      <c r="X327" s="222"/>
      <c r="Y327" s="222"/>
      <c r="Z327" s="222"/>
      <c r="AA327" s="232"/>
      <c r="AB327" s="231"/>
      <c r="AC327" s="231"/>
      <c r="AD327" s="231"/>
      <c r="AE327" s="231"/>
      <c r="AF327" s="231"/>
      <c r="AG327" s="250"/>
      <c r="AH327" s="249"/>
      <c r="AI327" s="249"/>
      <c r="AJ327" s="249"/>
      <c r="AK327" s="249"/>
      <c r="AL327" s="249"/>
      <c r="AM327" s="204"/>
      <c r="AN327" s="205"/>
      <c r="AO327" s="205"/>
      <c r="AP327" s="205"/>
      <c r="AQ327" s="205"/>
      <c r="AR327" s="205"/>
      <c r="AS327" s="259"/>
      <c r="AT327" s="258"/>
      <c r="AU327" s="258"/>
      <c r="AV327" s="258"/>
      <c r="AW327" s="258"/>
      <c r="AX327" s="258"/>
      <c r="AY327" s="268"/>
      <c r="AZ327" s="267"/>
      <c r="BA327" s="267"/>
      <c r="BB327" s="267"/>
      <c r="BC327" s="267"/>
      <c r="BD327" s="267"/>
      <c r="BE327" s="204"/>
      <c r="BF327" s="205"/>
      <c r="BG327" s="205"/>
      <c r="BH327" s="205"/>
      <c r="BI327" s="205"/>
      <c r="BJ327" s="205"/>
      <c r="BK327" s="241"/>
      <c r="BL327" s="240"/>
      <c r="BM327" s="240"/>
      <c r="BN327" s="240"/>
      <c r="BO327" s="240"/>
      <c r="BP327" s="240"/>
      <c r="BQ327" s="223"/>
      <c r="BR327" s="222"/>
      <c r="BS327" s="222"/>
      <c r="BT327" s="222"/>
      <c r="BU327" s="222"/>
      <c r="BV327" s="222"/>
      <c r="BW327" s="268"/>
      <c r="BX327" s="267"/>
      <c r="BY327" s="267"/>
      <c r="BZ327" s="267"/>
      <c r="CA327" s="267"/>
      <c r="CB327" s="267"/>
      <c r="CC327" s="241"/>
      <c r="CD327" s="214"/>
      <c r="CE327" s="240"/>
      <c r="CF327" s="240"/>
      <c r="CG327" s="240"/>
      <c r="CH327" s="5"/>
      <c r="CI327" s="5">
        <f t="shared" si="63"/>
        <v>0</v>
      </c>
    </row>
    <row r="328" spans="1:87" hidden="1" x14ac:dyDescent="0.2">
      <c r="A328" s="28"/>
      <c r="B328" s="22"/>
      <c r="C328" s="22"/>
      <c r="D328" s="34"/>
      <c r="E328" s="28"/>
      <c r="F328" s="34"/>
      <c r="G328" s="48"/>
      <c r="H328" s="26"/>
      <c r="I328" s="27"/>
      <c r="J328" s="204"/>
      <c r="K328" s="204"/>
      <c r="L328" s="205"/>
      <c r="M328" s="205"/>
      <c r="N328" s="205"/>
      <c r="O328" s="214"/>
      <c r="P328" s="214"/>
      <c r="Q328" s="213"/>
      <c r="R328" s="213"/>
      <c r="S328" s="213"/>
      <c r="T328" s="213"/>
      <c r="U328" s="223"/>
      <c r="V328" s="222"/>
      <c r="W328" s="222"/>
      <c r="X328" s="222"/>
      <c r="Y328" s="222"/>
      <c r="Z328" s="222"/>
      <c r="AA328" s="232"/>
      <c r="AB328" s="231"/>
      <c r="AC328" s="231"/>
      <c r="AD328" s="231"/>
      <c r="AE328" s="231"/>
      <c r="AF328" s="231"/>
      <c r="AG328" s="250"/>
      <c r="AH328" s="249"/>
      <c r="AI328" s="249"/>
      <c r="AJ328" s="249"/>
      <c r="AK328" s="249"/>
      <c r="AL328" s="249"/>
      <c r="AM328" s="204"/>
      <c r="AN328" s="205"/>
      <c r="AO328" s="205"/>
      <c r="AP328" s="205"/>
      <c r="AQ328" s="205"/>
      <c r="AR328" s="205"/>
      <c r="AS328" s="259"/>
      <c r="AT328" s="258"/>
      <c r="AU328" s="258"/>
      <c r="AV328" s="258"/>
      <c r="AW328" s="258"/>
      <c r="AX328" s="258"/>
      <c r="AY328" s="268"/>
      <c r="AZ328" s="267"/>
      <c r="BA328" s="267"/>
      <c r="BB328" s="267"/>
      <c r="BC328" s="267"/>
      <c r="BD328" s="267"/>
      <c r="BE328" s="204"/>
      <c r="BF328" s="205"/>
      <c r="BG328" s="205"/>
      <c r="BH328" s="205"/>
      <c r="BI328" s="205"/>
      <c r="BJ328" s="205"/>
      <c r="BK328" s="241"/>
      <c r="BL328" s="240"/>
      <c r="BM328" s="240"/>
      <c r="BN328" s="240"/>
      <c r="BO328" s="240"/>
      <c r="BP328" s="240"/>
      <c r="BQ328" s="223"/>
      <c r="BR328" s="222"/>
      <c r="BS328" s="222"/>
      <c r="BT328" s="222"/>
      <c r="BU328" s="222"/>
      <c r="BV328" s="222"/>
      <c r="BW328" s="268"/>
      <c r="BX328" s="267"/>
      <c r="BY328" s="267"/>
      <c r="BZ328" s="267"/>
      <c r="CA328" s="267"/>
      <c r="CB328" s="267"/>
      <c r="CC328" s="241"/>
      <c r="CD328" s="214"/>
      <c r="CE328" s="240"/>
      <c r="CF328" s="240"/>
      <c r="CG328" s="240"/>
      <c r="CH328" s="5"/>
      <c r="CI328" s="5">
        <f t="shared" si="63"/>
        <v>0</v>
      </c>
    </row>
    <row r="329" spans="1:87" hidden="1" x14ac:dyDescent="0.2">
      <c r="A329" s="28"/>
      <c r="B329" s="28"/>
      <c r="C329" s="51"/>
      <c r="D329" s="34"/>
      <c r="E329" s="28"/>
      <c r="F329" s="34"/>
      <c r="G329" s="48"/>
      <c r="H329" s="26"/>
      <c r="I329" s="27"/>
      <c r="J329" s="204"/>
      <c r="K329" s="204"/>
      <c r="L329" s="205"/>
      <c r="M329" s="205"/>
      <c r="N329" s="205"/>
      <c r="O329" s="214"/>
      <c r="P329" s="214"/>
      <c r="Q329" s="213"/>
      <c r="R329" s="213"/>
      <c r="S329" s="213"/>
      <c r="T329" s="213"/>
      <c r="U329" s="223"/>
      <c r="V329" s="222"/>
      <c r="W329" s="222"/>
      <c r="X329" s="222"/>
      <c r="Y329" s="222"/>
      <c r="Z329" s="222"/>
      <c r="AA329" s="232"/>
      <c r="AB329" s="231"/>
      <c r="AC329" s="231"/>
      <c r="AD329" s="231"/>
      <c r="AE329" s="231"/>
      <c r="AF329" s="231"/>
      <c r="AG329" s="250"/>
      <c r="AH329" s="249"/>
      <c r="AI329" s="249"/>
      <c r="AJ329" s="249"/>
      <c r="AK329" s="249"/>
      <c r="AL329" s="249"/>
      <c r="AM329" s="204"/>
      <c r="AN329" s="205"/>
      <c r="AO329" s="205"/>
      <c r="AP329" s="205"/>
      <c r="AQ329" s="205"/>
      <c r="AR329" s="205"/>
      <c r="AS329" s="259"/>
      <c r="AT329" s="258"/>
      <c r="AU329" s="258"/>
      <c r="AV329" s="258"/>
      <c r="AW329" s="258"/>
      <c r="AX329" s="258"/>
      <c r="AY329" s="268"/>
      <c r="AZ329" s="267"/>
      <c r="BA329" s="267"/>
      <c r="BB329" s="267"/>
      <c r="BC329" s="267"/>
      <c r="BD329" s="267"/>
      <c r="BE329" s="204"/>
      <c r="BF329" s="205"/>
      <c r="BG329" s="205"/>
      <c r="BH329" s="205"/>
      <c r="BI329" s="205"/>
      <c r="BJ329" s="205"/>
      <c r="BK329" s="241"/>
      <c r="BL329" s="240"/>
      <c r="BM329" s="240"/>
      <c r="BN329" s="240"/>
      <c r="BO329" s="240"/>
      <c r="BP329" s="240"/>
      <c r="BQ329" s="223"/>
      <c r="BR329" s="222"/>
      <c r="BS329" s="222"/>
      <c r="BT329" s="222"/>
      <c r="BU329" s="222"/>
      <c r="BV329" s="222"/>
      <c r="BW329" s="268"/>
      <c r="BX329" s="267"/>
      <c r="BY329" s="267"/>
      <c r="BZ329" s="267"/>
      <c r="CA329" s="267"/>
      <c r="CB329" s="267"/>
      <c r="CC329" s="241"/>
      <c r="CD329" s="214"/>
      <c r="CE329" s="240"/>
      <c r="CF329" s="240"/>
      <c r="CG329" s="240"/>
      <c r="CH329" s="5"/>
      <c r="CI329" s="5">
        <f t="shared" si="63"/>
        <v>0</v>
      </c>
    </row>
    <row r="330" spans="1:87" hidden="1" x14ac:dyDescent="0.2">
      <c r="A330" s="28"/>
      <c r="B330" s="28"/>
      <c r="C330" s="51"/>
      <c r="D330" s="33"/>
      <c r="E330" s="28"/>
      <c r="F330" s="34"/>
      <c r="G330" s="48"/>
      <c r="H330" s="26"/>
      <c r="I330" s="27"/>
      <c r="J330" s="204"/>
      <c r="K330" s="204"/>
      <c r="L330" s="205"/>
      <c r="M330" s="205"/>
      <c r="N330" s="205"/>
      <c r="O330" s="214"/>
      <c r="P330" s="214"/>
      <c r="Q330" s="213"/>
      <c r="R330" s="213"/>
      <c r="S330" s="213"/>
      <c r="T330" s="213"/>
      <c r="U330" s="223"/>
      <c r="V330" s="222"/>
      <c r="W330" s="222"/>
      <c r="X330" s="222"/>
      <c r="Y330" s="222"/>
      <c r="Z330" s="222"/>
      <c r="AA330" s="232"/>
      <c r="AB330" s="231"/>
      <c r="AC330" s="231"/>
      <c r="AD330" s="231"/>
      <c r="AE330" s="231"/>
      <c r="AF330" s="231"/>
      <c r="AG330" s="250"/>
      <c r="AH330" s="249"/>
      <c r="AI330" s="249"/>
      <c r="AJ330" s="249"/>
      <c r="AK330" s="249"/>
      <c r="AL330" s="249"/>
      <c r="AM330" s="204"/>
      <c r="AN330" s="205"/>
      <c r="AO330" s="205"/>
      <c r="AP330" s="205"/>
      <c r="AQ330" s="205"/>
      <c r="AR330" s="205"/>
      <c r="AS330" s="259"/>
      <c r="AT330" s="258"/>
      <c r="AU330" s="258"/>
      <c r="AV330" s="258"/>
      <c r="AW330" s="258"/>
      <c r="AX330" s="258"/>
      <c r="AY330" s="268"/>
      <c r="AZ330" s="267"/>
      <c r="BA330" s="267"/>
      <c r="BB330" s="267"/>
      <c r="BC330" s="267"/>
      <c r="BD330" s="267"/>
      <c r="BE330" s="204"/>
      <c r="BF330" s="205"/>
      <c r="BG330" s="205"/>
      <c r="BH330" s="205"/>
      <c r="BI330" s="205"/>
      <c r="BJ330" s="205"/>
      <c r="BK330" s="241"/>
      <c r="BL330" s="240"/>
      <c r="BM330" s="240"/>
      <c r="BN330" s="240"/>
      <c r="BO330" s="240"/>
      <c r="BP330" s="240"/>
      <c r="BQ330" s="223"/>
      <c r="BR330" s="222"/>
      <c r="BS330" s="222"/>
      <c r="BT330" s="222"/>
      <c r="BU330" s="222"/>
      <c r="BV330" s="222"/>
      <c r="BW330" s="268"/>
      <c r="BX330" s="267"/>
      <c r="BY330" s="267"/>
      <c r="BZ330" s="267"/>
      <c r="CA330" s="267"/>
      <c r="CB330" s="267"/>
      <c r="CC330" s="241"/>
      <c r="CD330" s="214"/>
      <c r="CE330" s="240"/>
      <c r="CF330" s="240"/>
      <c r="CG330" s="240"/>
      <c r="CH330" s="5"/>
      <c r="CI330" s="5">
        <f t="shared" si="63"/>
        <v>0</v>
      </c>
    </row>
    <row r="331" spans="1:87" hidden="1" x14ac:dyDescent="0.2">
      <c r="A331" s="28"/>
      <c r="B331" s="28"/>
      <c r="C331" s="51"/>
      <c r="D331" s="33"/>
      <c r="E331" s="28"/>
      <c r="F331" s="34"/>
      <c r="G331" s="48"/>
      <c r="H331" s="75"/>
      <c r="I331" s="27"/>
      <c r="J331" s="204"/>
      <c r="K331" s="204"/>
      <c r="L331" s="205"/>
      <c r="M331" s="205"/>
      <c r="N331" s="205"/>
      <c r="O331" s="214"/>
      <c r="P331" s="214"/>
      <c r="Q331" s="213"/>
      <c r="R331" s="213"/>
      <c r="S331" s="213"/>
      <c r="T331" s="213"/>
      <c r="U331" s="223"/>
      <c r="V331" s="222"/>
      <c r="W331" s="222"/>
      <c r="X331" s="222"/>
      <c r="Y331" s="222"/>
      <c r="Z331" s="222"/>
      <c r="AA331" s="232"/>
      <c r="AB331" s="231"/>
      <c r="AC331" s="231"/>
      <c r="AD331" s="231"/>
      <c r="AE331" s="231"/>
      <c r="AF331" s="231"/>
      <c r="AG331" s="250"/>
      <c r="AH331" s="249"/>
      <c r="AI331" s="249"/>
      <c r="AJ331" s="249"/>
      <c r="AK331" s="249"/>
      <c r="AL331" s="249"/>
      <c r="AM331" s="204"/>
      <c r="AN331" s="205"/>
      <c r="AO331" s="205"/>
      <c r="AP331" s="205"/>
      <c r="AQ331" s="205"/>
      <c r="AR331" s="205"/>
      <c r="AS331" s="259"/>
      <c r="AT331" s="258"/>
      <c r="AU331" s="258"/>
      <c r="AV331" s="258"/>
      <c r="AW331" s="258"/>
      <c r="AX331" s="258"/>
      <c r="AY331" s="268"/>
      <c r="AZ331" s="267"/>
      <c r="BA331" s="267"/>
      <c r="BB331" s="267"/>
      <c r="BC331" s="267"/>
      <c r="BD331" s="267"/>
      <c r="BE331" s="204"/>
      <c r="BF331" s="205"/>
      <c r="BG331" s="205"/>
      <c r="BH331" s="205"/>
      <c r="BI331" s="205"/>
      <c r="BJ331" s="205"/>
      <c r="BK331" s="241"/>
      <c r="BL331" s="240"/>
      <c r="BM331" s="240"/>
      <c r="BN331" s="240"/>
      <c r="BO331" s="240"/>
      <c r="BP331" s="240"/>
      <c r="BQ331" s="223"/>
      <c r="BR331" s="222"/>
      <c r="BS331" s="222"/>
      <c r="BT331" s="222"/>
      <c r="BU331" s="222"/>
      <c r="BV331" s="222"/>
      <c r="BW331" s="268"/>
      <c r="BX331" s="267"/>
      <c r="BY331" s="267"/>
      <c r="BZ331" s="267"/>
      <c r="CA331" s="267"/>
      <c r="CB331" s="267"/>
      <c r="CC331" s="241"/>
      <c r="CD331" s="214"/>
      <c r="CE331" s="240"/>
      <c r="CF331" s="240"/>
      <c r="CG331" s="240"/>
      <c r="CH331" s="5"/>
      <c r="CI331" s="5">
        <f t="shared" si="63"/>
        <v>0</v>
      </c>
    </row>
    <row r="332" spans="1:87" hidden="1" x14ac:dyDescent="0.2">
      <c r="A332" s="22"/>
      <c r="B332" s="22"/>
      <c r="C332" s="51"/>
      <c r="D332" s="34"/>
      <c r="E332" s="49"/>
      <c r="F332" s="34"/>
      <c r="G332" s="48"/>
      <c r="H332" s="36"/>
      <c r="I332" s="27"/>
      <c r="J332" s="204"/>
      <c r="K332" s="204"/>
      <c r="L332" s="205"/>
      <c r="M332" s="205"/>
      <c r="N332" s="204"/>
      <c r="O332" s="214"/>
      <c r="P332" s="214"/>
      <c r="Q332" s="213"/>
      <c r="R332" s="214"/>
      <c r="S332" s="213"/>
      <c r="T332" s="214"/>
      <c r="U332" s="223"/>
      <c r="V332" s="223"/>
      <c r="W332" s="222"/>
      <c r="X332" s="223"/>
      <c r="Y332" s="222"/>
      <c r="Z332" s="223"/>
      <c r="AA332" s="232"/>
      <c r="AB332" s="232"/>
      <c r="AC332" s="231"/>
      <c r="AD332" s="232"/>
      <c r="AE332" s="231"/>
      <c r="AF332" s="232"/>
      <c r="AG332" s="250"/>
      <c r="AH332" s="250"/>
      <c r="AI332" s="249"/>
      <c r="AJ332" s="250"/>
      <c r="AK332" s="249"/>
      <c r="AL332" s="250"/>
      <c r="AM332" s="204"/>
      <c r="AN332" s="204"/>
      <c r="AO332" s="205"/>
      <c r="AP332" s="204"/>
      <c r="AQ332" s="205"/>
      <c r="AR332" s="204"/>
      <c r="AS332" s="259"/>
      <c r="AT332" s="259"/>
      <c r="AU332" s="258"/>
      <c r="AV332" s="259"/>
      <c r="AW332" s="258"/>
      <c r="AX332" s="259"/>
      <c r="AY332" s="268"/>
      <c r="AZ332" s="268"/>
      <c r="BA332" s="267"/>
      <c r="BB332" s="268"/>
      <c r="BC332" s="267"/>
      <c r="BD332" s="268"/>
      <c r="BE332" s="204"/>
      <c r="BF332" s="204"/>
      <c r="BG332" s="205"/>
      <c r="BH332" s="204"/>
      <c r="BI332" s="205"/>
      <c r="BJ332" s="204"/>
      <c r="BK332" s="241"/>
      <c r="BL332" s="241"/>
      <c r="BM332" s="240"/>
      <c r="BN332" s="241"/>
      <c r="BO332" s="240"/>
      <c r="BP332" s="241"/>
      <c r="BQ332" s="223"/>
      <c r="BR332" s="223"/>
      <c r="BS332" s="222"/>
      <c r="BT332" s="223"/>
      <c r="BU332" s="222"/>
      <c r="BV332" s="223"/>
      <c r="BW332" s="268"/>
      <c r="BX332" s="268"/>
      <c r="BY332" s="267"/>
      <c r="BZ332" s="268"/>
      <c r="CA332" s="267"/>
      <c r="CB332" s="268"/>
      <c r="CC332" s="241"/>
      <c r="CD332" s="214"/>
      <c r="CE332" s="240"/>
      <c r="CF332" s="240"/>
      <c r="CG332" s="241"/>
      <c r="CH332" s="5"/>
      <c r="CI332" s="5">
        <f t="shared" si="63"/>
        <v>0</v>
      </c>
    </row>
    <row r="333" spans="1:87" hidden="1" x14ac:dyDescent="0.2">
      <c r="A333" s="105"/>
      <c r="B333" s="105"/>
      <c r="C333" s="105"/>
      <c r="D333" s="106"/>
      <c r="E333" s="105"/>
      <c r="F333" s="107"/>
      <c r="G333" s="108"/>
      <c r="H333" s="91"/>
      <c r="I333" s="59"/>
      <c r="J333" s="206"/>
      <c r="K333" s="206"/>
      <c r="L333" s="206"/>
      <c r="M333" s="206"/>
      <c r="N333" s="206"/>
      <c r="O333" s="215"/>
      <c r="P333" s="215"/>
      <c r="Q333" s="215"/>
      <c r="R333" s="215"/>
      <c r="S333" s="215"/>
      <c r="T333" s="215"/>
      <c r="U333" s="224"/>
      <c r="V333" s="224"/>
      <c r="W333" s="224"/>
      <c r="X333" s="224"/>
      <c r="Y333" s="224"/>
      <c r="Z333" s="224"/>
      <c r="AA333" s="233"/>
      <c r="AB333" s="233"/>
      <c r="AC333" s="233"/>
      <c r="AD333" s="233"/>
      <c r="AE333" s="233"/>
      <c r="AF333" s="233"/>
      <c r="AG333" s="251"/>
      <c r="AH333" s="251"/>
      <c r="AI333" s="251"/>
      <c r="AJ333" s="251"/>
      <c r="AK333" s="251"/>
      <c r="AL333" s="251"/>
      <c r="AM333" s="206"/>
      <c r="AN333" s="206"/>
      <c r="AO333" s="206"/>
      <c r="AP333" s="206"/>
      <c r="AQ333" s="206"/>
      <c r="AR333" s="206"/>
      <c r="AS333" s="260"/>
      <c r="AT333" s="260"/>
      <c r="AU333" s="260"/>
      <c r="AV333" s="260"/>
      <c r="AW333" s="260"/>
      <c r="AX333" s="260"/>
      <c r="AY333" s="269"/>
      <c r="AZ333" s="269"/>
      <c r="BA333" s="269"/>
      <c r="BB333" s="269"/>
      <c r="BC333" s="269"/>
      <c r="BD333" s="269"/>
      <c r="BE333" s="206"/>
      <c r="BF333" s="206"/>
      <c r="BG333" s="206"/>
      <c r="BH333" s="206"/>
      <c r="BI333" s="206"/>
      <c r="BJ333" s="206"/>
      <c r="BK333" s="242"/>
      <c r="BL333" s="242"/>
      <c r="BM333" s="242"/>
      <c r="BN333" s="242"/>
      <c r="BO333" s="242"/>
      <c r="BP333" s="242"/>
      <c r="BQ333" s="224"/>
      <c r="BR333" s="224"/>
      <c r="BS333" s="224"/>
      <c r="BT333" s="224"/>
      <c r="BU333" s="224"/>
      <c r="BV333" s="224"/>
      <c r="BW333" s="269"/>
      <c r="BX333" s="269"/>
      <c r="BY333" s="269"/>
      <c r="BZ333" s="269"/>
      <c r="CA333" s="269"/>
      <c r="CB333" s="269"/>
      <c r="CC333" s="242"/>
      <c r="CD333" s="215"/>
      <c r="CE333" s="242"/>
      <c r="CF333" s="242"/>
      <c r="CG333" s="242"/>
      <c r="CH333" s="5"/>
      <c r="CI333" s="5">
        <f t="shared" si="63"/>
        <v>0</v>
      </c>
    </row>
    <row r="334" spans="1:87" hidden="1" x14ac:dyDescent="0.2">
      <c r="A334" s="6"/>
      <c r="B334" s="6"/>
      <c r="C334" s="6"/>
      <c r="D334" s="6"/>
      <c r="E334" s="6"/>
      <c r="F334" s="6"/>
      <c r="G334" s="57"/>
      <c r="H334" s="61"/>
      <c r="I334" s="62"/>
      <c r="J334" s="204"/>
      <c r="K334" s="204"/>
      <c r="L334" s="205"/>
      <c r="M334" s="205"/>
      <c r="N334" s="205"/>
      <c r="O334" s="214"/>
      <c r="P334" s="214"/>
      <c r="Q334" s="213"/>
      <c r="R334" s="213"/>
      <c r="S334" s="213"/>
      <c r="T334" s="213"/>
      <c r="U334" s="223"/>
      <c r="V334" s="222"/>
      <c r="W334" s="222"/>
      <c r="X334" s="222"/>
      <c r="Y334" s="222"/>
      <c r="Z334" s="222"/>
      <c r="AA334" s="232"/>
      <c r="AB334" s="231"/>
      <c r="AC334" s="231"/>
      <c r="AD334" s="231"/>
      <c r="AE334" s="231"/>
      <c r="AF334" s="231"/>
      <c r="AG334" s="250"/>
      <c r="AH334" s="249"/>
      <c r="AI334" s="249"/>
      <c r="AJ334" s="249"/>
      <c r="AK334" s="249"/>
      <c r="AL334" s="249"/>
      <c r="AM334" s="204"/>
      <c r="AN334" s="205"/>
      <c r="AO334" s="205"/>
      <c r="AP334" s="205"/>
      <c r="AQ334" s="205"/>
      <c r="AR334" s="205"/>
      <c r="AS334" s="259"/>
      <c r="AT334" s="258"/>
      <c r="AU334" s="258"/>
      <c r="AV334" s="258"/>
      <c r="AW334" s="258"/>
      <c r="AX334" s="258"/>
      <c r="AY334" s="268"/>
      <c r="AZ334" s="267"/>
      <c r="BA334" s="267"/>
      <c r="BB334" s="267"/>
      <c r="BC334" s="267"/>
      <c r="BD334" s="267"/>
      <c r="BE334" s="204"/>
      <c r="BF334" s="205"/>
      <c r="BG334" s="205"/>
      <c r="BH334" s="205"/>
      <c r="BI334" s="205"/>
      <c r="BJ334" s="205"/>
      <c r="BK334" s="241"/>
      <c r="BL334" s="240"/>
      <c r="BM334" s="240"/>
      <c r="BN334" s="240"/>
      <c r="BO334" s="240"/>
      <c r="BP334" s="240"/>
      <c r="BQ334" s="223"/>
      <c r="BR334" s="222"/>
      <c r="BS334" s="222"/>
      <c r="BT334" s="222"/>
      <c r="BU334" s="222"/>
      <c r="BV334" s="222"/>
      <c r="BW334" s="268"/>
      <c r="BX334" s="267"/>
      <c r="BY334" s="267"/>
      <c r="BZ334" s="267"/>
      <c r="CA334" s="267"/>
      <c r="CB334" s="267"/>
      <c r="CC334" s="241"/>
      <c r="CD334" s="214"/>
      <c r="CE334" s="240"/>
      <c r="CF334" s="240"/>
      <c r="CG334" s="240"/>
      <c r="CH334" s="5"/>
      <c r="CI334" s="5">
        <f t="shared" ref="CI334:CI397" si="64">I334-CE334</f>
        <v>0</v>
      </c>
    </row>
    <row r="335" spans="1:87" hidden="1" x14ac:dyDescent="0.2">
      <c r="A335" s="15"/>
      <c r="B335" s="15"/>
      <c r="C335" s="15"/>
      <c r="D335" s="15"/>
      <c r="E335" s="15"/>
      <c r="F335" s="15"/>
      <c r="G335" s="12"/>
      <c r="H335" s="65"/>
      <c r="I335" s="116"/>
      <c r="J335" s="204"/>
      <c r="K335" s="204"/>
      <c r="L335" s="205"/>
      <c r="M335" s="205"/>
      <c r="N335" s="205"/>
      <c r="O335" s="214"/>
      <c r="P335" s="214"/>
      <c r="Q335" s="213"/>
      <c r="R335" s="213"/>
      <c r="S335" s="213"/>
      <c r="T335" s="213"/>
      <c r="U335" s="223"/>
      <c r="V335" s="222"/>
      <c r="W335" s="222"/>
      <c r="X335" s="222"/>
      <c r="Y335" s="222"/>
      <c r="Z335" s="222"/>
      <c r="AA335" s="232"/>
      <c r="AB335" s="231"/>
      <c r="AC335" s="231"/>
      <c r="AD335" s="231"/>
      <c r="AE335" s="231"/>
      <c r="AF335" s="231"/>
      <c r="AG335" s="250"/>
      <c r="AH335" s="249"/>
      <c r="AI335" s="249"/>
      <c r="AJ335" s="249"/>
      <c r="AK335" s="249"/>
      <c r="AL335" s="249"/>
      <c r="AM335" s="204"/>
      <c r="AN335" s="205"/>
      <c r="AO335" s="205"/>
      <c r="AP335" s="205"/>
      <c r="AQ335" s="205"/>
      <c r="AR335" s="205"/>
      <c r="AS335" s="259"/>
      <c r="AT335" s="258"/>
      <c r="AU335" s="258"/>
      <c r="AV335" s="258"/>
      <c r="AW335" s="258"/>
      <c r="AX335" s="258"/>
      <c r="AY335" s="268"/>
      <c r="AZ335" s="267"/>
      <c r="BA335" s="267"/>
      <c r="BB335" s="267"/>
      <c r="BC335" s="267"/>
      <c r="BD335" s="267"/>
      <c r="BE335" s="204"/>
      <c r="BF335" s="205"/>
      <c r="BG335" s="205"/>
      <c r="BH335" s="205"/>
      <c r="BI335" s="205"/>
      <c r="BJ335" s="205"/>
      <c r="BK335" s="241"/>
      <c r="BL335" s="240"/>
      <c r="BM335" s="240"/>
      <c r="BN335" s="240"/>
      <c r="BO335" s="240"/>
      <c r="BP335" s="240"/>
      <c r="BQ335" s="223"/>
      <c r="BR335" s="222"/>
      <c r="BS335" s="222"/>
      <c r="BT335" s="222"/>
      <c r="BU335" s="222"/>
      <c r="BV335" s="222"/>
      <c r="BW335" s="268"/>
      <c r="BX335" s="267"/>
      <c r="BY335" s="267"/>
      <c r="BZ335" s="267"/>
      <c r="CA335" s="267"/>
      <c r="CB335" s="267"/>
      <c r="CC335" s="241"/>
      <c r="CD335" s="214"/>
      <c r="CE335" s="240"/>
      <c r="CF335" s="240"/>
      <c r="CG335" s="240"/>
      <c r="CH335" s="5"/>
      <c r="CI335" s="5">
        <f t="shared" si="64"/>
        <v>0</v>
      </c>
    </row>
    <row r="336" spans="1:87" hidden="1" x14ac:dyDescent="0.2">
      <c r="A336" s="15"/>
      <c r="B336" s="15"/>
      <c r="C336" s="15"/>
      <c r="D336" s="15"/>
      <c r="E336" s="15"/>
      <c r="F336" s="15"/>
      <c r="G336" s="70"/>
      <c r="H336" s="69"/>
      <c r="I336" s="116"/>
      <c r="J336" s="204"/>
      <c r="K336" s="204"/>
      <c r="L336" s="205"/>
      <c r="M336" s="205"/>
      <c r="N336" s="205"/>
      <c r="O336" s="214"/>
      <c r="P336" s="214"/>
      <c r="Q336" s="213"/>
      <c r="R336" s="213"/>
      <c r="S336" s="213"/>
      <c r="T336" s="213"/>
      <c r="U336" s="223"/>
      <c r="V336" s="222"/>
      <c r="W336" s="222"/>
      <c r="X336" s="222"/>
      <c r="Y336" s="222"/>
      <c r="Z336" s="222"/>
      <c r="AA336" s="232"/>
      <c r="AB336" s="231"/>
      <c r="AC336" s="231"/>
      <c r="AD336" s="231"/>
      <c r="AE336" s="231"/>
      <c r="AF336" s="231"/>
      <c r="AG336" s="250"/>
      <c r="AH336" s="249"/>
      <c r="AI336" s="249"/>
      <c r="AJ336" s="249"/>
      <c r="AK336" s="249"/>
      <c r="AL336" s="249"/>
      <c r="AM336" s="204"/>
      <c r="AN336" s="205"/>
      <c r="AO336" s="205"/>
      <c r="AP336" s="205"/>
      <c r="AQ336" s="205"/>
      <c r="AR336" s="205"/>
      <c r="AS336" s="259"/>
      <c r="AT336" s="258"/>
      <c r="AU336" s="258"/>
      <c r="AV336" s="258"/>
      <c r="AW336" s="258"/>
      <c r="AX336" s="258"/>
      <c r="AY336" s="268"/>
      <c r="AZ336" s="267"/>
      <c r="BA336" s="267"/>
      <c r="BB336" s="267"/>
      <c r="BC336" s="267"/>
      <c r="BD336" s="267"/>
      <c r="BE336" s="204"/>
      <c r="BF336" s="205"/>
      <c r="BG336" s="205"/>
      <c r="BH336" s="205"/>
      <c r="BI336" s="205"/>
      <c r="BJ336" s="205"/>
      <c r="BK336" s="241"/>
      <c r="BL336" s="240"/>
      <c r="BM336" s="240"/>
      <c r="BN336" s="240"/>
      <c r="BO336" s="240"/>
      <c r="BP336" s="240"/>
      <c r="BQ336" s="223"/>
      <c r="BR336" s="222"/>
      <c r="BS336" s="222"/>
      <c r="BT336" s="222"/>
      <c r="BU336" s="222"/>
      <c r="BV336" s="222"/>
      <c r="BW336" s="268"/>
      <c r="BX336" s="267"/>
      <c r="BY336" s="267"/>
      <c r="BZ336" s="267"/>
      <c r="CA336" s="267"/>
      <c r="CB336" s="267"/>
      <c r="CC336" s="241"/>
      <c r="CD336" s="214"/>
      <c r="CE336" s="240"/>
      <c r="CF336" s="240"/>
      <c r="CG336" s="240"/>
      <c r="CH336" s="5"/>
      <c r="CI336" s="5">
        <f t="shared" si="64"/>
        <v>0</v>
      </c>
    </row>
    <row r="337" spans="1:87" hidden="1" x14ac:dyDescent="0.2">
      <c r="A337" s="15"/>
      <c r="B337" s="15"/>
      <c r="C337" s="15"/>
      <c r="D337" s="15"/>
      <c r="E337" s="15"/>
      <c r="F337" s="15"/>
      <c r="G337" s="70"/>
      <c r="H337" s="69"/>
      <c r="I337" s="116"/>
      <c r="J337" s="204"/>
      <c r="K337" s="204"/>
      <c r="L337" s="205"/>
      <c r="M337" s="205"/>
      <c r="N337" s="205"/>
      <c r="O337" s="214"/>
      <c r="P337" s="214"/>
      <c r="Q337" s="213"/>
      <c r="R337" s="213"/>
      <c r="S337" s="213"/>
      <c r="T337" s="213"/>
      <c r="U337" s="223"/>
      <c r="V337" s="222"/>
      <c r="W337" s="222"/>
      <c r="X337" s="222"/>
      <c r="Y337" s="222"/>
      <c r="Z337" s="222"/>
      <c r="AA337" s="232"/>
      <c r="AB337" s="231"/>
      <c r="AC337" s="231"/>
      <c r="AD337" s="231"/>
      <c r="AE337" s="231"/>
      <c r="AF337" s="231"/>
      <c r="AG337" s="250"/>
      <c r="AH337" s="249"/>
      <c r="AI337" s="249"/>
      <c r="AJ337" s="249"/>
      <c r="AK337" s="249"/>
      <c r="AL337" s="249"/>
      <c r="AM337" s="204"/>
      <c r="AN337" s="205"/>
      <c r="AO337" s="205"/>
      <c r="AP337" s="205"/>
      <c r="AQ337" s="205"/>
      <c r="AR337" s="205"/>
      <c r="AS337" s="259"/>
      <c r="AT337" s="258"/>
      <c r="AU337" s="258"/>
      <c r="AV337" s="258"/>
      <c r="AW337" s="258"/>
      <c r="AX337" s="258"/>
      <c r="AY337" s="268"/>
      <c r="AZ337" s="267"/>
      <c r="BA337" s="267"/>
      <c r="BB337" s="267"/>
      <c r="BC337" s="267"/>
      <c r="BD337" s="267"/>
      <c r="BE337" s="204"/>
      <c r="BF337" s="205"/>
      <c r="BG337" s="205"/>
      <c r="BH337" s="205"/>
      <c r="BI337" s="205"/>
      <c r="BJ337" s="205"/>
      <c r="BK337" s="241"/>
      <c r="BL337" s="240"/>
      <c r="BM337" s="240"/>
      <c r="BN337" s="240"/>
      <c r="BO337" s="240"/>
      <c r="BP337" s="240"/>
      <c r="BQ337" s="223"/>
      <c r="BR337" s="222"/>
      <c r="BS337" s="222"/>
      <c r="BT337" s="222"/>
      <c r="BU337" s="222"/>
      <c r="BV337" s="222"/>
      <c r="BW337" s="268"/>
      <c r="BX337" s="267"/>
      <c r="BY337" s="267"/>
      <c r="BZ337" s="267"/>
      <c r="CA337" s="267"/>
      <c r="CB337" s="267"/>
      <c r="CC337" s="241"/>
      <c r="CD337" s="214"/>
      <c r="CE337" s="240"/>
      <c r="CF337" s="240"/>
      <c r="CG337" s="240"/>
      <c r="CH337" s="5"/>
      <c r="CI337" s="5">
        <f t="shared" si="64"/>
        <v>0</v>
      </c>
    </row>
    <row r="338" spans="1:87" hidden="1" x14ac:dyDescent="0.2">
      <c r="A338" s="15"/>
      <c r="B338" s="15"/>
      <c r="C338" s="15"/>
      <c r="D338" s="15"/>
      <c r="E338" s="15"/>
      <c r="F338" s="15"/>
      <c r="G338" s="12"/>
      <c r="H338" s="65"/>
      <c r="I338" s="116"/>
      <c r="J338" s="204"/>
      <c r="K338" s="204"/>
      <c r="L338" s="205"/>
      <c r="M338" s="205"/>
      <c r="N338" s="205"/>
      <c r="O338" s="214"/>
      <c r="P338" s="214"/>
      <c r="Q338" s="213"/>
      <c r="R338" s="213"/>
      <c r="S338" s="213"/>
      <c r="T338" s="213"/>
      <c r="U338" s="223"/>
      <c r="V338" s="222"/>
      <c r="W338" s="222"/>
      <c r="X338" s="222"/>
      <c r="Y338" s="222"/>
      <c r="Z338" s="222"/>
      <c r="AA338" s="232"/>
      <c r="AB338" s="231"/>
      <c r="AC338" s="231"/>
      <c r="AD338" s="231"/>
      <c r="AE338" s="231"/>
      <c r="AF338" s="231"/>
      <c r="AG338" s="250"/>
      <c r="AH338" s="249"/>
      <c r="AI338" s="249"/>
      <c r="AJ338" s="249"/>
      <c r="AK338" s="249"/>
      <c r="AL338" s="249"/>
      <c r="AM338" s="204"/>
      <c r="AN338" s="205"/>
      <c r="AO338" s="205"/>
      <c r="AP338" s="205"/>
      <c r="AQ338" s="205"/>
      <c r="AR338" s="205"/>
      <c r="AS338" s="259"/>
      <c r="AT338" s="258"/>
      <c r="AU338" s="258"/>
      <c r="AV338" s="258"/>
      <c r="AW338" s="258"/>
      <c r="AX338" s="258"/>
      <c r="AY338" s="268"/>
      <c r="AZ338" s="267"/>
      <c r="BA338" s="267"/>
      <c r="BB338" s="267"/>
      <c r="BC338" s="267"/>
      <c r="BD338" s="267"/>
      <c r="BE338" s="204"/>
      <c r="BF338" s="205"/>
      <c r="BG338" s="205"/>
      <c r="BH338" s="205"/>
      <c r="BI338" s="205"/>
      <c r="BJ338" s="205"/>
      <c r="BK338" s="241"/>
      <c r="BL338" s="240"/>
      <c r="BM338" s="240"/>
      <c r="BN338" s="240"/>
      <c r="BO338" s="240"/>
      <c r="BP338" s="240"/>
      <c r="BQ338" s="223"/>
      <c r="BR338" s="222"/>
      <c r="BS338" s="222"/>
      <c r="BT338" s="222"/>
      <c r="BU338" s="222"/>
      <c r="BV338" s="222"/>
      <c r="BW338" s="268"/>
      <c r="BX338" s="267"/>
      <c r="BY338" s="267"/>
      <c r="BZ338" s="267"/>
      <c r="CA338" s="267"/>
      <c r="CB338" s="267"/>
      <c r="CC338" s="241"/>
      <c r="CD338" s="214"/>
      <c r="CE338" s="240"/>
      <c r="CF338" s="240"/>
      <c r="CG338" s="240"/>
      <c r="CH338" s="5"/>
      <c r="CI338" s="5">
        <f t="shared" si="64"/>
        <v>0</v>
      </c>
    </row>
    <row r="339" spans="1:87" hidden="1" x14ac:dyDescent="0.2">
      <c r="A339" s="20"/>
      <c r="B339" s="20"/>
      <c r="C339" s="20"/>
      <c r="D339" s="20"/>
      <c r="E339" s="20"/>
      <c r="F339" s="20"/>
      <c r="G339" s="85"/>
      <c r="H339" s="72"/>
      <c r="I339" s="73"/>
      <c r="J339" s="204"/>
      <c r="K339" s="204"/>
      <c r="L339" s="205"/>
      <c r="M339" s="205"/>
      <c r="N339" s="205"/>
      <c r="O339" s="214"/>
      <c r="P339" s="214"/>
      <c r="Q339" s="213"/>
      <c r="R339" s="213"/>
      <c r="S339" s="213"/>
      <c r="T339" s="213"/>
      <c r="U339" s="223"/>
      <c r="V339" s="222"/>
      <c r="W339" s="222"/>
      <c r="X339" s="222"/>
      <c r="Y339" s="222"/>
      <c r="Z339" s="222"/>
      <c r="AA339" s="232"/>
      <c r="AB339" s="231"/>
      <c r="AC339" s="231"/>
      <c r="AD339" s="231"/>
      <c r="AE339" s="231"/>
      <c r="AF339" s="231"/>
      <c r="AG339" s="250"/>
      <c r="AH339" s="249"/>
      <c r="AI339" s="249"/>
      <c r="AJ339" s="249"/>
      <c r="AK339" s="249"/>
      <c r="AL339" s="249"/>
      <c r="AM339" s="204"/>
      <c r="AN339" s="205"/>
      <c r="AO339" s="205"/>
      <c r="AP339" s="205"/>
      <c r="AQ339" s="205"/>
      <c r="AR339" s="205"/>
      <c r="AS339" s="259"/>
      <c r="AT339" s="258"/>
      <c r="AU339" s="258"/>
      <c r="AV339" s="258"/>
      <c r="AW339" s="258"/>
      <c r="AX339" s="258"/>
      <c r="AY339" s="268"/>
      <c r="AZ339" s="267"/>
      <c r="BA339" s="267"/>
      <c r="BB339" s="267"/>
      <c r="BC339" s="267"/>
      <c r="BD339" s="267"/>
      <c r="BE339" s="204"/>
      <c r="BF339" s="205"/>
      <c r="BG339" s="205"/>
      <c r="BH339" s="205"/>
      <c r="BI339" s="205"/>
      <c r="BJ339" s="205"/>
      <c r="BK339" s="241"/>
      <c r="BL339" s="240"/>
      <c r="BM339" s="240"/>
      <c r="BN339" s="240"/>
      <c r="BO339" s="240"/>
      <c r="BP339" s="240"/>
      <c r="BQ339" s="223"/>
      <c r="BR339" s="222"/>
      <c r="BS339" s="222"/>
      <c r="BT339" s="222"/>
      <c r="BU339" s="222"/>
      <c r="BV339" s="222"/>
      <c r="BW339" s="268"/>
      <c r="BX339" s="267"/>
      <c r="BY339" s="267"/>
      <c r="BZ339" s="267"/>
      <c r="CA339" s="267"/>
      <c r="CB339" s="267"/>
      <c r="CC339" s="241"/>
      <c r="CD339" s="214"/>
      <c r="CE339" s="240"/>
      <c r="CF339" s="240"/>
      <c r="CG339" s="240"/>
      <c r="CH339" s="5"/>
      <c r="CI339" s="5">
        <f t="shared" si="64"/>
        <v>0</v>
      </c>
    </row>
    <row r="340" spans="1:87" hidden="1" x14ac:dyDescent="0.2">
      <c r="A340" s="146"/>
      <c r="B340" s="146"/>
      <c r="C340" s="146"/>
      <c r="D340" s="147"/>
      <c r="E340" s="146"/>
      <c r="F340" s="147"/>
      <c r="G340" s="148"/>
      <c r="H340" s="72"/>
      <c r="I340" s="73"/>
      <c r="J340" s="204"/>
      <c r="K340" s="204"/>
      <c r="L340" s="205"/>
      <c r="M340" s="205"/>
      <c r="N340" s="205"/>
      <c r="O340" s="214"/>
      <c r="P340" s="214"/>
      <c r="Q340" s="213"/>
      <c r="R340" s="213"/>
      <c r="S340" s="213"/>
      <c r="T340" s="213"/>
      <c r="U340" s="223"/>
      <c r="V340" s="222"/>
      <c r="W340" s="222"/>
      <c r="X340" s="222"/>
      <c r="Y340" s="222"/>
      <c r="Z340" s="222"/>
      <c r="AA340" s="232"/>
      <c r="AB340" s="231"/>
      <c r="AC340" s="231"/>
      <c r="AD340" s="231"/>
      <c r="AE340" s="231"/>
      <c r="AF340" s="231"/>
      <c r="AG340" s="250"/>
      <c r="AH340" s="249"/>
      <c r="AI340" s="249"/>
      <c r="AJ340" s="249"/>
      <c r="AK340" s="249"/>
      <c r="AL340" s="249"/>
      <c r="AM340" s="204"/>
      <c r="AN340" s="205"/>
      <c r="AO340" s="205"/>
      <c r="AP340" s="205"/>
      <c r="AQ340" s="205"/>
      <c r="AR340" s="205"/>
      <c r="AS340" s="259"/>
      <c r="AT340" s="258"/>
      <c r="AU340" s="258"/>
      <c r="AV340" s="258"/>
      <c r="AW340" s="258"/>
      <c r="AX340" s="258"/>
      <c r="AY340" s="268"/>
      <c r="AZ340" s="267"/>
      <c r="BA340" s="267"/>
      <c r="BB340" s="267"/>
      <c r="BC340" s="267"/>
      <c r="BD340" s="267"/>
      <c r="BE340" s="204"/>
      <c r="BF340" s="205"/>
      <c r="BG340" s="205"/>
      <c r="BH340" s="205"/>
      <c r="BI340" s="205"/>
      <c r="BJ340" s="205"/>
      <c r="BK340" s="241"/>
      <c r="BL340" s="240"/>
      <c r="BM340" s="240"/>
      <c r="BN340" s="240"/>
      <c r="BO340" s="240"/>
      <c r="BP340" s="240"/>
      <c r="BQ340" s="223"/>
      <c r="BR340" s="222"/>
      <c r="BS340" s="222"/>
      <c r="BT340" s="222"/>
      <c r="BU340" s="222"/>
      <c r="BV340" s="222"/>
      <c r="BW340" s="268"/>
      <c r="BX340" s="267"/>
      <c r="BY340" s="267"/>
      <c r="BZ340" s="267"/>
      <c r="CA340" s="267"/>
      <c r="CB340" s="267"/>
      <c r="CC340" s="241"/>
      <c r="CD340" s="214"/>
      <c r="CE340" s="240"/>
      <c r="CF340" s="240"/>
      <c r="CG340" s="240"/>
      <c r="CH340" s="5"/>
      <c r="CI340" s="5">
        <f t="shared" si="64"/>
        <v>0</v>
      </c>
    </row>
    <row r="341" spans="1:87" hidden="1" x14ac:dyDescent="0.2">
      <c r="A341" s="28"/>
      <c r="B341" s="22"/>
      <c r="C341" s="51"/>
      <c r="D341" s="34"/>
      <c r="E341" s="28"/>
      <c r="F341" s="34"/>
      <c r="G341" s="48"/>
      <c r="H341" s="26"/>
      <c r="I341" s="112"/>
      <c r="J341" s="204"/>
      <c r="K341" s="204"/>
      <c r="L341" s="205"/>
      <c r="M341" s="205"/>
      <c r="N341" s="205"/>
      <c r="O341" s="214"/>
      <c r="P341" s="214"/>
      <c r="Q341" s="213"/>
      <c r="R341" s="213"/>
      <c r="S341" s="213"/>
      <c r="T341" s="213"/>
      <c r="U341" s="223"/>
      <c r="V341" s="222"/>
      <c r="W341" s="222"/>
      <c r="X341" s="222"/>
      <c r="Y341" s="222"/>
      <c r="Z341" s="222"/>
      <c r="AA341" s="232"/>
      <c r="AB341" s="231"/>
      <c r="AC341" s="231"/>
      <c r="AD341" s="231"/>
      <c r="AE341" s="231"/>
      <c r="AF341" s="231"/>
      <c r="AG341" s="250"/>
      <c r="AH341" s="249"/>
      <c r="AI341" s="249"/>
      <c r="AJ341" s="249"/>
      <c r="AK341" s="249"/>
      <c r="AL341" s="249"/>
      <c r="AM341" s="204"/>
      <c r="AN341" s="205"/>
      <c r="AO341" s="205"/>
      <c r="AP341" s="205"/>
      <c r="AQ341" s="205"/>
      <c r="AR341" s="205"/>
      <c r="AS341" s="259"/>
      <c r="AT341" s="258"/>
      <c r="AU341" s="258"/>
      <c r="AV341" s="258"/>
      <c r="AW341" s="258"/>
      <c r="AX341" s="258"/>
      <c r="AY341" s="268"/>
      <c r="AZ341" s="267"/>
      <c r="BA341" s="267"/>
      <c r="BB341" s="267"/>
      <c r="BC341" s="267"/>
      <c r="BD341" s="267"/>
      <c r="BE341" s="204"/>
      <c r="BF341" s="205"/>
      <c r="BG341" s="205"/>
      <c r="BH341" s="205"/>
      <c r="BI341" s="205"/>
      <c r="BJ341" s="205"/>
      <c r="BK341" s="241"/>
      <c r="BL341" s="240"/>
      <c r="BM341" s="240"/>
      <c r="BN341" s="240"/>
      <c r="BO341" s="240"/>
      <c r="BP341" s="240"/>
      <c r="BQ341" s="223"/>
      <c r="BR341" s="222"/>
      <c r="BS341" s="222"/>
      <c r="BT341" s="222"/>
      <c r="BU341" s="222"/>
      <c r="BV341" s="222"/>
      <c r="BW341" s="268"/>
      <c r="BX341" s="267"/>
      <c r="BY341" s="267"/>
      <c r="BZ341" s="267"/>
      <c r="CA341" s="267"/>
      <c r="CB341" s="267"/>
      <c r="CC341" s="241"/>
      <c r="CD341" s="214"/>
      <c r="CE341" s="240"/>
      <c r="CF341" s="240"/>
      <c r="CG341" s="240"/>
      <c r="CH341" s="5"/>
      <c r="CI341" s="5">
        <f t="shared" si="64"/>
        <v>0</v>
      </c>
    </row>
    <row r="342" spans="1:87" hidden="1" x14ac:dyDescent="0.2">
      <c r="A342" s="28"/>
      <c r="B342" s="28"/>
      <c r="C342" s="51"/>
      <c r="D342" s="34"/>
      <c r="E342" s="28"/>
      <c r="F342" s="34"/>
      <c r="G342" s="48"/>
      <c r="H342" s="26"/>
      <c r="I342" s="112"/>
      <c r="J342" s="204"/>
      <c r="K342" s="204"/>
      <c r="L342" s="205"/>
      <c r="M342" s="205"/>
      <c r="N342" s="205"/>
      <c r="O342" s="214"/>
      <c r="P342" s="214"/>
      <c r="Q342" s="213"/>
      <c r="R342" s="213"/>
      <c r="S342" s="213"/>
      <c r="T342" s="213"/>
      <c r="U342" s="223"/>
      <c r="V342" s="222"/>
      <c r="W342" s="222"/>
      <c r="X342" s="222"/>
      <c r="Y342" s="222"/>
      <c r="Z342" s="222"/>
      <c r="AA342" s="232"/>
      <c r="AB342" s="231"/>
      <c r="AC342" s="231"/>
      <c r="AD342" s="231"/>
      <c r="AE342" s="231"/>
      <c r="AF342" s="231"/>
      <c r="AG342" s="250"/>
      <c r="AH342" s="249"/>
      <c r="AI342" s="249"/>
      <c r="AJ342" s="249"/>
      <c r="AK342" s="249"/>
      <c r="AL342" s="249"/>
      <c r="AM342" s="204"/>
      <c r="AN342" s="205"/>
      <c r="AO342" s="205"/>
      <c r="AP342" s="205"/>
      <c r="AQ342" s="205"/>
      <c r="AR342" s="205"/>
      <c r="AS342" s="259"/>
      <c r="AT342" s="258"/>
      <c r="AU342" s="258"/>
      <c r="AV342" s="258"/>
      <c r="AW342" s="258"/>
      <c r="AX342" s="258"/>
      <c r="AY342" s="268"/>
      <c r="AZ342" s="267"/>
      <c r="BA342" s="267"/>
      <c r="BB342" s="267"/>
      <c r="BC342" s="267"/>
      <c r="BD342" s="267"/>
      <c r="BE342" s="204"/>
      <c r="BF342" s="205"/>
      <c r="BG342" s="205"/>
      <c r="BH342" s="205"/>
      <c r="BI342" s="205"/>
      <c r="BJ342" s="205"/>
      <c r="BK342" s="241"/>
      <c r="BL342" s="240"/>
      <c r="BM342" s="240"/>
      <c r="BN342" s="240"/>
      <c r="BO342" s="240"/>
      <c r="BP342" s="240"/>
      <c r="BQ342" s="223"/>
      <c r="BR342" s="222"/>
      <c r="BS342" s="222"/>
      <c r="BT342" s="222"/>
      <c r="BU342" s="222"/>
      <c r="BV342" s="222"/>
      <c r="BW342" s="268"/>
      <c r="BX342" s="267"/>
      <c r="BY342" s="267"/>
      <c r="BZ342" s="267"/>
      <c r="CA342" s="267"/>
      <c r="CB342" s="267"/>
      <c r="CC342" s="241"/>
      <c r="CD342" s="214"/>
      <c r="CE342" s="240"/>
      <c r="CF342" s="240"/>
      <c r="CG342" s="240"/>
      <c r="CH342" s="5"/>
      <c r="CI342" s="5">
        <f t="shared" si="64"/>
        <v>0</v>
      </c>
    </row>
    <row r="343" spans="1:87" hidden="1" x14ac:dyDescent="0.2">
      <c r="A343" s="28"/>
      <c r="B343" s="28"/>
      <c r="C343" s="51"/>
      <c r="D343" s="31"/>
      <c r="E343" s="28"/>
      <c r="F343" s="34"/>
      <c r="G343" s="25"/>
      <c r="H343" s="32"/>
      <c r="I343" s="76"/>
      <c r="J343" s="204"/>
      <c r="K343" s="204"/>
      <c r="L343" s="205"/>
      <c r="M343" s="205"/>
      <c r="N343" s="205"/>
      <c r="O343" s="214"/>
      <c r="P343" s="214"/>
      <c r="Q343" s="213"/>
      <c r="R343" s="213"/>
      <c r="S343" s="213"/>
      <c r="T343" s="213"/>
      <c r="U343" s="223"/>
      <c r="V343" s="222"/>
      <c r="W343" s="222"/>
      <c r="X343" s="222"/>
      <c r="Y343" s="222"/>
      <c r="Z343" s="222"/>
      <c r="AA343" s="232"/>
      <c r="AB343" s="231"/>
      <c r="AC343" s="231"/>
      <c r="AD343" s="231"/>
      <c r="AE343" s="231"/>
      <c r="AF343" s="231"/>
      <c r="AG343" s="250"/>
      <c r="AH343" s="249"/>
      <c r="AI343" s="249"/>
      <c r="AJ343" s="249"/>
      <c r="AK343" s="249"/>
      <c r="AL343" s="249"/>
      <c r="AM343" s="204"/>
      <c r="AN343" s="205"/>
      <c r="AO343" s="205"/>
      <c r="AP343" s="205"/>
      <c r="AQ343" s="205"/>
      <c r="AR343" s="205"/>
      <c r="AS343" s="259"/>
      <c r="AT343" s="258"/>
      <c r="AU343" s="258"/>
      <c r="AV343" s="258"/>
      <c r="AW343" s="258"/>
      <c r="AX343" s="258"/>
      <c r="AY343" s="268"/>
      <c r="AZ343" s="267"/>
      <c r="BA343" s="267"/>
      <c r="BB343" s="267"/>
      <c r="BC343" s="267"/>
      <c r="BD343" s="267"/>
      <c r="BE343" s="204"/>
      <c r="BF343" s="205"/>
      <c r="BG343" s="205"/>
      <c r="BH343" s="205"/>
      <c r="BI343" s="205"/>
      <c r="BJ343" s="205"/>
      <c r="BK343" s="241"/>
      <c r="BL343" s="240"/>
      <c r="BM343" s="240"/>
      <c r="BN343" s="240"/>
      <c r="BO343" s="240"/>
      <c r="BP343" s="240"/>
      <c r="BQ343" s="223"/>
      <c r="BR343" s="222"/>
      <c r="BS343" s="222"/>
      <c r="BT343" s="222"/>
      <c r="BU343" s="222"/>
      <c r="BV343" s="222"/>
      <c r="BW343" s="268"/>
      <c r="BX343" s="267"/>
      <c r="BY343" s="267"/>
      <c r="BZ343" s="267"/>
      <c r="CA343" s="267"/>
      <c r="CB343" s="267"/>
      <c r="CC343" s="241"/>
      <c r="CD343" s="214"/>
      <c r="CE343" s="240"/>
      <c r="CF343" s="240"/>
      <c r="CG343" s="240"/>
      <c r="CH343" s="5"/>
      <c r="CI343" s="5">
        <f t="shared" si="64"/>
        <v>0</v>
      </c>
    </row>
    <row r="344" spans="1:87" hidden="1" x14ac:dyDescent="0.2">
      <c r="A344" s="28"/>
      <c r="B344" s="28"/>
      <c r="C344" s="51"/>
      <c r="D344" s="33"/>
      <c r="E344" s="28"/>
      <c r="F344" s="34"/>
      <c r="G344" s="48"/>
      <c r="H344" s="75"/>
      <c r="I344" s="52"/>
      <c r="J344" s="204"/>
      <c r="K344" s="204"/>
      <c r="L344" s="205"/>
      <c r="M344" s="205"/>
      <c r="N344" s="205"/>
      <c r="O344" s="214"/>
      <c r="P344" s="214"/>
      <c r="Q344" s="213"/>
      <c r="R344" s="213"/>
      <c r="S344" s="213"/>
      <c r="T344" s="213"/>
      <c r="U344" s="223"/>
      <c r="V344" s="222"/>
      <c r="W344" s="222"/>
      <c r="X344" s="222"/>
      <c r="Y344" s="222"/>
      <c r="Z344" s="222"/>
      <c r="AA344" s="232"/>
      <c r="AB344" s="231"/>
      <c r="AC344" s="231"/>
      <c r="AD344" s="231"/>
      <c r="AE344" s="231"/>
      <c r="AF344" s="231"/>
      <c r="AG344" s="250"/>
      <c r="AH344" s="249"/>
      <c r="AI344" s="249"/>
      <c r="AJ344" s="249"/>
      <c r="AK344" s="249"/>
      <c r="AL344" s="249"/>
      <c r="AM344" s="204"/>
      <c r="AN344" s="205"/>
      <c r="AO344" s="205"/>
      <c r="AP344" s="205"/>
      <c r="AQ344" s="205"/>
      <c r="AR344" s="205"/>
      <c r="AS344" s="259"/>
      <c r="AT344" s="258"/>
      <c r="AU344" s="258"/>
      <c r="AV344" s="258"/>
      <c r="AW344" s="258"/>
      <c r="AX344" s="258"/>
      <c r="AY344" s="268"/>
      <c r="AZ344" s="267"/>
      <c r="BA344" s="267"/>
      <c r="BB344" s="267"/>
      <c r="BC344" s="267"/>
      <c r="BD344" s="267"/>
      <c r="BE344" s="204"/>
      <c r="BF344" s="205"/>
      <c r="BG344" s="205"/>
      <c r="BH344" s="205"/>
      <c r="BI344" s="205"/>
      <c r="BJ344" s="205"/>
      <c r="BK344" s="241"/>
      <c r="BL344" s="240"/>
      <c r="BM344" s="240"/>
      <c r="BN344" s="240"/>
      <c r="BO344" s="240"/>
      <c r="BP344" s="240"/>
      <c r="BQ344" s="223"/>
      <c r="BR344" s="222"/>
      <c r="BS344" s="222"/>
      <c r="BT344" s="222"/>
      <c r="BU344" s="222"/>
      <c r="BV344" s="222"/>
      <c r="BW344" s="268"/>
      <c r="BX344" s="267"/>
      <c r="BY344" s="267"/>
      <c r="BZ344" s="267"/>
      <c r="CA344" s="267"/>
      <c r="CB344" s="267"/>
      <c r="CC344" s="241"/>
      <c r="CD344" s="214"/>
      <c r="CE344" s="240"/>
      <c r="CF344" s="240"/>
      <c r="CG344" s="240"/>
      <c r="CH344" s="5"/>
      <c r="CI344" s="5">
        <f t="shared" si="64"/>
        <v>0</v>
      </c>
    </row>
    <row r="345" spans="1:87" hidden="1" x14ac:dyDescent="0.2">
      <c r="A345" s="22"/>
      <c r="B345" s="22"/>
      <c r="C345" s="22"/>
      <c r="D345" s="34"/>
      <c r="E345" s="22"/>
      <c r="F345" s="34"/>
      <c r="G345" s="48"/>
      <c r="H345" s="36"/>
      <c r="I345" s="37"/>
      <c r="J345" s="204"/>
      <c r="K345" s="204"/>
      <c r="L345" s="205"/>
      <c r="M345" s="205"/>
      <c r="N345" s="204"/>
      <c r="O345" s="214"/>
      <c r="P345" s="214"/>
      <c r="Q345" s="213"/>
      <c r="R345" s="214"/>
      <c r="S345" s="213"/>
      <c r="T345" s="214"/>
      <c r="U345" s="223"/>
      <c r="V345" s="223"/>
      <c r="W345" s="222"/>
      <c r="X345" s="223"/>
      <c r="Y345" s="222"/>
      <c r="Z345" s="223"/>
      <c r="AA345" s="232"/>
      <c r="AB345" s="232"/>
      <c r="AC345" s="231"/>
      <c r="AD345" s="232"/>
      <c r="AE345" s="231"/>
      <c r="AF345" s="232"/>
      <c r="AG345" s="250"/>
      <c r="AH345" s="250"/>
      <c r="AI345" s="249"/>
      <c r="AJ345" s="250"/>
      <c r="AK345" s="249"/>
      <c r="AL345" s="250"/>
      <c r="AM345" s="204"/>
      <c r="AN345" s="204"/>
      <c r="AO345" s="205"/>
      <c r="AP345" s="204"/>
      <c r="AQ345" s="205"/>
      <c r="AR345" s="204"/>
      <c r="AS345" s="259"/>
      <c r="AT345" s="259"/>
      <c r="AU345" s="258"/>
      <c r="AV345" s="259"/>
      <c r="AW345" s="258"/>
      <c r="AX345" s="259"/>
      <c r="AY345" s="268"/>
      <c r="AZ345" s="268"/>
      <c r="BA345" s="267"/>
      <c r="BB345" s="268"/>
      <c r="BC345" s="267"/>
      <c r="BD345" s="268"/>
      <c r="BE345" s="204"/>
      <c r="BF345" s="204"/>
      <c r="BG345" s="205"/>
      <c r="BH345" s="204"/>
      <c r="BI345" s="205"/>
      <c r="BJ345" s="204"/>
      <c r="BK345" s="241"/>
      <c r="BL345" s="241"/>
      <c r="BM345" s="240"/>
      <c r="BN345" s="241"/>
      <c r="BO345" s="240"/>
      <c r="BP345" s="241"/>
      <c r="BQ345" s="223"/>
      <c r="BR345" s="223"/>
      <c r="BS345" s="222"/>
      <c r="BT345" s="223"/>
      <c r="BU345" s="222"/>
      <c r="BV345" s="223"/>
      <c r="BW345" s="268"/>
      <c r="BX345" s="268"/>
      <c r="BY345" s="267"/>
      <c r="BZ345" s="268"/>
      <c r="CA345" s="267"/>
      <c r="CB345" s="268"/>
      <c r="CC345" s="241"/>
      <c r="CD345" s="214"/>
      <c r="CE345" s="240"/>
      <c r="CF345" s="240"/>
      <c r="CG345" s="241"/>
      <c r="CH345" s="5"/>
      <c r="CI345" s="5">
        <f t="shared" si="64"/>
        <v>0</v>
      </c>
    </row>
    <row r="346" spans="1:87" hidden="1" x14ac:dyDescent="0.2">
      <c r="A346" s="22"/>
      <c r="B346" s="22"/>
      <c r="C346" s="22"/>
      <c r="D346" s="34"/>
      <c r="E346" s="22"/>
      <c r="F346" s="34"/>
      <c r="G346" s="48"/>
      <c r="H346" s="36"/>
      <c r="I346" s="37"/>
      <c r="J346" s="204"/>
      <c r="K346" s="204"/>
      <c r="L346" s="205"/>
      <c r="M346" s="205"/>
      <c r="N346" s="204"/>
      <c r="O346" s="214"/>
      <c r="P346" s="214"/>
      <c r="Q346" s="213"/>
      <c r="R346" s="214"/>
      <c r="S346" s="213"/>
      <c r="T346" s="214"/>
      <c r="U346" s="223"/>
      <c r="V346" s="223"/>
      <c r="W346" s="222"/>
      <c r="X346" s="223"/>
      <c r="Y346" s="222"/>
      <c r="Z346" s="223"/>
      <c r="AA346" s="232"/>
      <c r="AB346" s="232"/>
      <c r="AC346" s="231"/>
      <c r="AD346" s="232"/>
      <c r="AE346" s="231"/>
      <c r="AF346" s="232"/>
      <c r="AG346" s="250"/>
      <c r="AH346" s="250"/>
      <c r="AI346" s="249"/>
      <c r="AJ346" s="250"/>
      <c r="AK346" s="249"/>
      <c r="AL346" s="250"/>
      <c r="AM346" s="204"/>
      <c r="AN346" s="204"/>
      <c r="AO346" s="205"/>
      <c r="AP346" s="204"/>
      <c r="AQ346" s="205"/>
      <c r="AR346" s="204"/>
      <c r="AS346" s="259"/>
      <c r="AT346" s="259"/>
      <c r="AU346" s="258"/>
      <c r="AV346" s="259"/>
      <c r="AW346" s="258"/>
      <c r="AX346" s="259"/>
      <c r="AY346" s="268"/>
      <c r="AZ346" s="268"/>
      <c r="BA346" s="267"/>
      <c r="BB346" s="268"/>
      <c r="BC346" s="267"/>
      <c r="BD346" s="268"/>
      <c r="BE346" s="204"/>
      <c r="BF346" s="204"/>
      <c r="BG346" s="205"/>
      <c r="BH346" s="204"/>
      <c r="BI346" s="205"/>
      <c r="BJ346" s="204"/>
      <c r="BK346" s="241"/>
      <c r="BL346" s="241"/>
      <c r="BM346" s="240"/>
      <c r="BN346" s="241"/>
      <c r="BO346" s="240"/>
      <c r="BP346" s="241"/>
      <c r="BQ346" s="223"/>
      <c r="BR346" s="223"/>
      <c r="BS346" s="222"/>
      <c r="BT346" s="223"/>
      <c r="BU346" s="222"/>
      <c r="BV346" s="223"/>
      <c r="BW346" s="268"/>
      <c r="BX346" s="268"/>
      <c r="BY346" s="267"/>
      <c r="BZ346" s="268"/>
      <c r="CA346" s="267"/>
      <c r="CB346" s="268"/>
      <c r="CC346" s="241"/>
      <c r="CD346" s="214"/>
      <c r="CE346" s="240"/>
      <c r="CF346" s="240"/>
      <c r="CG346" s="241"/>
      <c r="CH346" s="5"/>
      <c r="CI346" s="5">
        <f t="shared" si="64"/>
        <v>0</v>
      </c>
    </row>
    <row r="347" spans="1:87" hidden="1" x14ac:dyDescent="0.2">
      <c r="A347" s="22"/>
      <c r="B347" s="22"/>
      <c r="C347" s="22"/>
      <c r="D347" s="34"/>
      <c r="E347" s="22"/>
      <c r="F347" s="34"/>
      <c r="G347" s="48"/>
      <c r="H347" s="36"/>
      <c r="I347" s="37"/>
      <c r="J347" s="204"/>
      <c r="K347" s="204"/>
      <c r="L347" s="205"/>
      <c r="M347" s="205"/>
      <c r="N347" s="204"/>
      <c r="O347" s="214"/>
      <c r="P347" s="214"/>
      <c r="Q347" s="213"/>
      <c r="R347" s="214"/>
      <c r="S347" s="213"/>
      <c r="T347" s="214"/>
      <c r="U347" s="223"/>
      <c r="V347" s="223"/>
      <c r="W347" s="222"/>
      <c r="X347" s="223"/>
      <c r="Y347" s="222"/>
      <c r="Z347" s="223"/>
      <c r="AA347" s="232"/>
      <c r="AB347" s="232"/>
      <c r="AC347" s="231"/>
      <c r="AD347" s="232"/>
      <c r="AE347" s="231"/>
      <c r="AF347" s="232"/>
      <c r="AG347" s="250"/>
      <c r="AH347" s="250"/>
      <c r="AI347" s="249"/>
      <c r="AJ347" s="250"/>
      <c r="AK347" s="249"/>
      <c r="AL347" s="250"/>
      <c r="AM347" s="204"/>
      <c r="AN347" s="204"/>
      <c r="AO347" s="205"/>
      <c r="AP347" s="204"/>
      <c r="AQ347" s="205"/>
      <c r="AR347" s="204"/>
      <c r="AS347" s="259"/>
      <c r="AT347" s="259"/>
      <c r="AU347" s="258"/>
      <c r="AV347" s="259"/>
      <c r="AW347" s="258"/>
      <c r="AX347" s="259"/>
      <c r="AY347" s="268"/>
      <c r="AZ347" s="268"/>
      <c r="BA347" s="267"/>
      <c r="BB347" s="268"/>
      <c r="BC347" s="267"/>
      <c r="BD347" s="268"/>
      <c r="BE347" s="204"/>
      <c r="BF347" s="204"/>
      <c r="BG347" s="205"/>
      <c r="BH347" s="204"/>
      <c r="BI347" s="205"/>
      <c r="BJ347" s="204"/>
      <c r="BK347" s="241"/>
      <c r="BL347" s="241"/>
      <c r="BM347" s="240"/>
      <c r="BN347" s="241"/>
      <c r="BO347" s="240"/>
      <c r="BP347" s="241"/>
      <c r="BQ347" s="223"/>
      <c r="BR347" s="223"/>
      <c r="BS347" s="222"/>
      <c r="BT347" s="223"/>
      <c r="BU347" s="222"/>
      <c r="BV347" s="223"/>
      <c r="BW347" s="268"/>
      <c r="BX347" s="268"/>
      <c r="BY347" s="267"/>
      <c r="BZ347" s="268"/>
      <c r="CA347" s="267"/>
      <c r="CB347" s="268"/>
      <c r="CC347" s="241"/>
      <c r="CD347" s="214"/>
      <c r="CE347" s="240"/>
      <c r="CF347" s="240"/>
      <c r="CG347" s="241"/>
      <c r="CH347" s="5"/>
      <c r="CI347" s="5">
        <f t="shared" si="64"/>
        <v>0</v>
      </c>
    </row>
    <row r="348" spans="1:87" hidden="1" x14ac:dyDescent="0.2">
      <c r="A348" s="105"/>
      <c r="B348" s="105"/>
      <c r="C348" s="105"/>
      <c r="D348" s="106"/>
      <c r="E348" s="105"/>
      <c r="F348" s="107"/>
      <c r="G348" s="108"/>
      <c r="H348" s="91"/>
      <c r="I348" s="59"/>
      <c r="J348" s="206"/>
      <c r="K348" s="206"/>
      <c r="L348" s="206"/>
      <c r="M348" s="206"/>
      <c r="N348" s="206"/>
      <c r="O348" s="215"/>
      <c r="P348" s="215"/>
      <c r="Q348" s="215"/>
      <c r="R348" s="215"/>
      <c r="S348" s="215"/>
      <c r="T348" s="215"/>
      <c r="U348" s="224"/>
      <c r="V348" s="224"/>
      <c r="W348" s="224"/>
      <c r="X348" s="224"/>
      <c r="Y348" s="224"/>
      <c r="Z348" s="224"/>
      <c r="AA348" s="233"/>
      <c r="AB348" s="233"/>
      <c r="AC348" s="233"/>
      <c r="AD348" s="233"/>
      <c r="AE348" s="233"/>
      <c r="AF348" s="233"/>
      <c r="AG348" s="251"/>
      <c r="AH348" s="251"/>
      <c r="AI348" s="251"/>
      <c r="AJ348" s="251"/>
      <c r="AK348" s="251"/>
      <c r="AL348" s="251"/>
      <c r="AM348" s="206"/>
      <c r="AN348" s="206"/>
      <c r="AO348" s="206"/>
      <c r="AP348" s="206"/>
      <c r="AQ348" s="206"/>
      <c r="AR348" s="206"/>
      <c r="AS348" s="260"/>
      <c r="AT348" s="260"/>
      <c r="AU348" s="260"/>
      <c r="AV348" s="260"/>
      <c r="AW348" s="260"/>
      <c r="AX348" s="260"/>
      <c r="AY348" s="269"/>
      <c r="AZ348" s="269"/>
      <c r="BA348" s="269"/>
      <c r="BB348" s="269"/>
      <c r="BC348" s="269"/>
      <c r="BD348" s="269"/>
      <c r="BE348" s="206"/>
      <c r="BF348" s="206"/>
      <c r="BG348" s="206"/>
      <c r="BH348" s="206"/>
      <c r="BI348" s="206"/>
      <c r="BJ348" s="206"/>
      <c r="BK348" s="242"/>
      <c r="BL348" s="242"/>
      <c r="BM348" s="242"/>
      <c r="BN348" s="242"/>
      <c r="BO348" s="242"/>
      <c r="BP348" s="242"/>
      <c r="BQ348" s="224"/>
      <c r="BR348" s="224"/>
      <c r="BS348" s="224"/>
      <c r="BT348" s="224"/>
      <c r="BU348" s="224"/>
      <c r="BV348" s="224"/>
      <c r="BW348" s="269"/>
      <c r="BX348" s="269"/>
      <c r="BY348" s="269"/>
      <c r="BZ348" s="269"/>
      <c r="CA348" s="269"/>
      <c r="CB348" s="269"/>
      <c r="CC348" s="242"/>
      <c r="CD348" s="215"/>
      <c r="CE348" s="242"/>
      <c r="CF348" s="242"/>
      <c r="CG348" s="242"/>
      <c r="CH348" s="5"/>
      <c r="CI348" s="5">
        <f t="shared" si="64"/>
        <v>0</v>
      </c>
    </row>
    <row r="349" spans="1:87" hidden="1" x14ac:dyDescent="0.2">
      <c r="A349" s="151"/>
      <c r="B349" s="151"/>
      <c r="C349" s="151"/>
      <c r="D349" s="106"/>
      <c r="E349" s="151"/>
      <c r="F349" s="106"/>
      <c r="G349" s="133"/>
      <c r="H349" s="69"/>
      <c r="J349" s="204"/>
      <c r="K349" s="204"/>
      <c r="L349" s="205"/>
      <c r="M349" s="205"/>
      <c r="N349" s="205"/>
      <c r="O349" s="214"/>
      <c r="P349" s="214"/>
      <c r="Q349" s="213"/>
      <c r="R349" s="213"/>
      <c r="S349" s="213"/>
      <c r="T349" s="213"/>
      <c r="U349" s="223"/>
      <c r="V349" s="222"/>
      <c r="W349" s="222"/>
      <c r="X349" s="222"/>
      <c r="Y349" s="222"/>
      <c r="Z349" s="222"/>
      <c r="AA349" s="232"/>
      <c r="AB349" s="231"/>
      <c r="AC349" s="231"/>
      <c r="AD349" s="231"/>
      <c r="AE349" s="231"/>
      <c r="AF349" s="231"/>
      <c r="AG349" s="250"/>
      <c r="AH349" s="249"/>
      <c r="AI349" s="249"/>
      <c r="AJ349" s="249"/>
      <c r="AK349" s="249"/>
      <c r="AL349" s="249"/>
      <c r="AM349" s="204"/>
      <c r="AN349" s="205"/>
      <c r="AO349" s="205"/>
      <c r="AP349" s="205"/>
      <c r="AQ349" s="205"/>
      <c r="AR349" s="205"/>
      <c r="AS349" s="259"/>
      <c r="AT349" s="258"/>
      <c r="AU349" s="258"/>
      <c r="AV349" s="258"/>
      <c r="AW349" s="258"/>
      <c r="AX349" s="258"/>
      <c r="AY349" s="268"/>
      <c r="AZ349" s="267"/>
      <c r="BA349" s="267"/>
      <c r="BB349" s="267"/>
      <c r="BC349" s="267"/>
      <c r="BD349" s="267"/>
      <c r="BE349" s="204"/>
      <c r="BF349" s="205"/>
      <c r="BG349" s="205"/>
      <c r="BH349" s="205"/>
      <c r="BI349" s="205"/>
      <c r="BJ349" s="205"/>
      <c r="BK349" s="241"/>
      <c r="BL349" s="240"/>
      <c r="BM349" s="240"/>
      <c r="BN349" s="240"/>
      <c r="BO349" s="240"/>
      <c r="BP349" s="240"/>
      <c r="BQ349" s="223"/>
      <c r="BR349" s="222"/>
      <c r="BS349" s="222"/>
      <c r="BT349" s="222"/>
      <c r="BU349" s="222"/>
      <c r="BV349" s="222"/>
      <c r="BW349" s="268"/>
      <c r="BX349" s="267"/>
      <c r="BY349" s="267"/>
      <c r="BZ349" s="267"/>
      <c r="CA349" s="267"/>
      <c r="CB349" s="267"/>
      <c r="CC349" s="241"/>
      <c r="CD349" s="214"/>
      <c r="CE349" s="240"/>
      <c r="CF349" s="240"/>
      <c r="CG349" s="240"/>
      <c r="CH349" s="5"/>
      <c r="CI349" s="5">
        <f t="shared" si="64"/>
        <v>0</v>
      </c>
    </row>
    <row r="350" spans="1:87" hidden="1" x14ac:dyDescent="0.2">
      <c r="A350" s="141"/>
      <c r="B350" s="141"/>
      <c r="C350" s="141"/>
      <c r="D350" s="142"/>
      <c r="E350" s="141"/>
      <c r="F350" s="142"/>
      <c r="G350" s="109"/>
      <c r="H350" s="65"/>
      <c r="I350" s="66"/>
      <c r="J350" s="204"/>
      <c r="K350" s="204"/>
      <c r="L350" s="205"/>
      <c r="M350" s="205"/>
      <c r="N350" s="205"/>
      <c r="O350" s="214"/>
      <c r="P350" s="214"/>
      <c r="Q350" s="213"/>
      <c r="R350" s="213"/>
      <c r="S350" s="213"/>
      <c r="T350" s="213"/>
      <c r="U350" s="223"/>
      <c r="V350" s="222"/>
      <c r="W350" s="222"/>
      <c r="X350" s="222"/>
      <c r="Y350" s="222"/>
      <c r="Z350" s="222"/>
      <c r="AA350" s="232"/>
      <c r="AB350" s="231"/>
      <c r="AC350" s="231"/>
      <c r="AD350" s="231"/>
      <c r="AE350" s="231"/>
      <c r="AF350" s="231"/>
      <c r="AG350" s="250"/>
      <c r="AH350" s="249"/>
      <c r="AI350" s="249"/>
      <c r="AJ350" s="249"/>
      <c r="AK350" s="249"/>
      <c r="AL350" s="249"/>
      <c r="AM350" s="204"/>
      <c r="AN350" s="205"/>
      <c r="AO350" s="205"/>
      <c r="AP350" s="205"/>
      <c r="AQ350" s="205"/>
      <c r="AR350" s="205"/>
      <c r="AS350" s="259"/>
      <c r="AT350" s="258"/>
      <c r="AU350" s="258"/>
      <c r="AV350" s="258"/>
      <c r="AW350" s="258"/>
      <c r="AX350" s="258"/>
      <c r="AY350" s="268"/>
      <c r="AZ350" s="267"/>
      <c r="BA350" s="267"/>
      <c r="BB350" s="267"/>
      <c r="BC350" s="267"/>
      <c r="BD350" s="267"/>
      <c r="BE350" s="204"/>
      <c r="BF350" s="205"/>
      <c r="BG350" s="205"/>
      <c r="BH350" s="205"/>
      <c r="BI350" s="205"/>
      <c r="BJ350" s="205"/>
      <c r="BK350" s="241"/>
      <c r="BL350" s="240"/>
      <c r="BM350" s="240"/>
      <c r="BN350" s="240"/>
      <c r="BO350" s="240"/>
      <c r="BP350" s="240"/>
      <c r="BQ350" s="223"/>
      <c r="BR350" s="222"/>
      <c r="BS350" s="222"/>
      <c r="BT350" s="222"/>
      <c r="BU350" s="222"/>
      <c r="BV350" s="222"/>
      <c r="BW350" s="268"/>
      <c r="BX350" s="267"/>
      <c r="BY350" s="267"/>
      <c r="BZ350" s="267"/>
      <c r="CA350" s="267"/>
      <c r="CB350" s="267"/>
      <c r="CC350" s="241"/>
      <c r="CD350" s="214"/>
      <c r="CE350" s="240"/>
      <c r="CF350" s="240"/>
      <c r="CG350" s="240"/>
      <c r="CH350" s="5"/>
      <c r="CI350" s="5">
        <f t="shared" si="64"/>
        <v>0</v>
      </c>
    </row>
    <row r="351" spans="1:87" hidden="1" x14ac:dyDescent="0.2">
      <c r="A351" s="141"/>
      <c r="B351" s="141"/>
      <c r="C351" s="141"/>
      <c r="D351" s="142"/>
      <c r="E351" s="141"/>
      <c r="F351" s="142"/>
      <c r="G351" s="109"/>
      <c r="H351" s="69"/>
      <c r="I351" s="66"/>
      <c r="J351" s="204"/>
      <c r="K351" s="204"/>
      <c r="L351" s="205"/>
      <c r="M351" s="205"/>
      <c r="N351" s="205"/>
      <c r="O351" s="214"/>
      <c r="P351" s="214"/>
      <c r="Q351" s="213"/>
      <c r="R351" s="213"/>
      <c r="S351" s="213"/>
      <c r="T351" s="213"/>
      <c r="U351" s="223"/>
      <c r="V351" s="222"/>
      <c r="W351" s="222"/>
      <c r="X351" s="222"/>
      <c r="Y351" s="222"/>
      <c r="Z351" s="222"/>
      <c r="AA351" s="232"/>
      <c r="AB351" s="231"/>
      <c r="AC351" s="231"/>
      <c r="AD351" s="231"/>
      <c r="AE351" s="231"/>
      <c r="AF351" s="231"/>
      <c r="AG351" s="250"/>
      <c r="AH351" s="249"/>
      <c r="AI351" s="249"/>
      <c r="AJ351" s="249"/>
      <c r="AK351" s="249"/>
      <c r="AL351" s="249"/>
      <c r="AM351" s="204"/>
      <c r="AN351" s="205"/>
      <c r="AO351" s="205"/>
      <c r="AP351" s="205"/>
      <c r="AQ351" s="205"/>
      <c r="AR351" s="205"/>
      <c r="AS351" s="259"/>
      <c r="AT351" s="258"/>
      <c r="AU351" s="258"/>
      <c r="AV351" s="258"/>
      <c r="AW351" s="258"/>
      <c r="AX351" s="258"/>
      <c r="AY351" s="268"/>
      <c r="AZ351" s="267"/>
      <c r="BA351" s="267"/>
      <c r="BB351" s="267"/>
      <c r="BC351" s="267"/>
      <c r="BD351" s="267"/>
      <c r="BE351" s="204"/>
      <c r="BF351" s="205"/>
      <c r="BG351" s="205"/>
      <c r="BH351" s="205"/>
      <c r="BI351" s="205"/>
      <c r="BJ351" s="205"/>
      <c r="BK351" s="241"/>
      <c r="BL351" s="240"/>
      <c r="BM351" s="240"/>
      <c r="BN351" s="240"/>
      <c r="BO351" s="240"/>
      <c r="BP351" s="240"/>
      <c r="BQ351" s="223"/>
      <c r="BR351" s="222"/>
      <c r="BS351" s="222"/>
      <c r="BT351" s="222"/>
      <c r="BU351" s="222"/>
      <c r="BV351" s="222"/>
      <c r="BW351" s="268"/>
      <c r="BX351" s="267"/>
      <c r="BY351" s="267"/>
      <c r="BZ351" s="267"/>
      <c r="CA351" s="267"/>
      <c r="CB351" s="267"/>
      <c r="CC351" s="241"/>
      <c r="CD351" s="214"/>
      <c r="CE351" s="240"/>
      <c r="CF351" s="240"/>
      <c r="CG351" s="240"/>
      <c r="CH351" s="5"/>
      <c r="CI351" s="5">
        <f t="shared" si="64"/>
        <v>0</v>
      </c>
    </row>
    <row r="352" spans="1:87" hidden="1" x14ac:dyDescent="0.2">
      <c r="A352" s="141"/>
      <c r="B352" s="141"/>
      <c r="C352" s="141"/>
      <c r="D352" s="142"/>
      <c r="E352" s="141"/>
      <c r="F352" s="142"/>
      <c r="G352" s="109"/>
      <c r="H352" s="69"/>
      <c r="I352" s="66"/>
      <c r="J352" s="204"/>
      <c r="K352" s="204"/>
      <c r="L352" s="205"/>
      <c r="M352" s="205"/>
      <c r="N352" s="205"/>
      <c r="O352" s="214"/>
      <c r="P352" s="214"/>
      <c r="Q352" s="213"/>
      <c r="R352" s="213"/>
      <c r="S352" s="213"/>
      <c r="T352" s="213"/>
      <c r="U352" s="223"/>
      <c r="V352" s="222"/>
      <c r="W352" s="222"/>
      <c r="X352" s="222"/>
      <c r="Y352" s="222"/>
      <c r="Z352" s="222"/>
      <c r="AA352" s="232"/>
      <c r="AB352" s="231"/>
      <c r="AC352" s="231"/>
      <c r="AD352" s="231"/>
      <c r="AE352" s="231"/>
      <c r="AF352" s="231"/>
      <c r="AG352" s="250"/>
      <c r="AH352" s="249"/>
      <c r="AI352" s="249"/>
      <c r="AJ352" s="249"/>
      <c r="AK352" s="249"/>
      <c r="AL352" s="249"/>
      <c r="AM352" s="204"/>
      <c r="AN352" s="205"/>
      <c r="AO352" s="205"/>
      <c r="AP352" s="205"/>
      <c r="AQ352" s="205"/>
      <c r="AR352" s="205"/>
      <c r="AS352" s="259"/>
      <c r="AT352" s="258"/>
      <c r="AU352" s="258"/>
      <c r="AV352" s="258"/>
      <c r="AW352" s="258"/>
      <c r="AX352" s="258"/>
      <c r="AY352" s="268"/>
      <c r="AZ352" s="267"/>
      <c r="BA352" s="267"/>
      <c r="BB352" s="267"/>
      <c r="BC352" s="267"/>
      <c r="BD352" s="267"/>
      <c r="BE352" s="204"/>
      <c r="BF352" s="205"/>
      <c r="BG352" s="205"/>
      <c r="BH352" s="205"/>
      <c r="BI352" s="205"/>
      <c r="BJ352" s="205"/>
      <c r="BK352" s="241"/>
      <c r="BL352" s="240"/>
      <c r="BM352" s="240"/>
      <c r="BN352" s="240"/>
      <c r="BO352" s="240"/>
      <c r="BP352" s="240"/>
      <c r="BQ352" s="223"/>
      <c r="BR352" s="222"/>
      <c r="BS352" s="222"/>
      <c r="BT352" s="222"/>
      <c r="BU352" s="222"/>
      <c r="BV352" s="222"/>
      <c r="BW352" s="268"/>
      <c r="BX352" s="267"/>
      <c r="BY352" s="267"/>
      <c r="BZ352" s="267"/>
      <c r="CA352" s="267"/>
      <c r="CB352" s="267"/>
      <c r="CC352" s="241"/>
      <c r="CD352" s="214"/>
      <c r="CE352" s="240"/>
      <c r="CF352" s="240"/>
      <c r="CG352" s="240"/>
      <c r="CH352" s="5"/>
      <c r="CI352" s="5">
        <f t="shared" si="64"/>
        <v>0</v>
      </c>
    </row>
    <row r="353" spans="1:87" hidden="1" x14ac:dyDescent="0.2">
      <c r="A353" s="141"/>
      <c r="B353" s="141"/>
      <c r="C353" s="141"/>
      <c r="D353" s="142"/>
      <c r="E353" s="141"/>
      <c r="F353" s="142"/>
      <c r="G353" s="109"/>
      <c r="H353" s="65"/>
      <c r="I353" s="66"/>
      <c r="J353" s="204"/>
      <c r="K353" s="204"/>
      <c r="L353" s="205"/>
      <c r="M353" s="205"/>
      <c r="N353" s="205"/>
      <c r="O353" s="214"/>
      <c r="P353" s="214"/>
      <c r="Q353" s="213"/>
      <c r="R353" s="213"/>
      <c r="S353" s="213"/>
      <c r="T353" s="213"/>
      <c r="U353" s="223"/>
      <c r="V353" s="222"/>
      <c r="W353" s="222"/>
      <c r="X353" s="222"/>
      <c r="Y353" s="222"/>
      <c r="Z353" s="222"/>
      <c r="AA353" s="232"/>
      <c r="AB353" s="231"/>
      <c r="AC353" s="231"/>
      <c r="AD353" s="231"/>
      <c r="AE353" s="231"/>
      <c r="AF353" s="231"/>
      <c r="AG353" s="250"/>
      <c r="AH353" s="249"/>
      <c r="AI353" s="249"/>
      <c r="AJ353" s="249"/>
      <c r="AK353" s="249"/>
      <c r="AL353" s="249"/>
      <c r="AM353" s="204"/>
      <c r="AN353" s="205"/>
      <c r="AO353" s="205"/>
      <c r="AP353" s="205"/>
      <c r="AQ353" s="205"/>
      <c r="AR353" s="205"/>
      <c r="AS353" s="259"/>
      <c r="AT353" s="258"/>
      <c r="AU353" s="258"/>
      <c r="AV353" s="258"/>
      <c r="AW353" s="258"/>
      <c r="AX353" s="258"/>
      <c r="AY353" s="268"/>
      <c r="AZ353" s="267"/>
      <c r="BA353" s="267"/>
      <c r="BB353" s="267"/>
      <c r="BC353" s="267"/>
      <c r="BD353" s="267"/>
      <c r="BE353" s="204"/>
      <c r="BF353" s="205"/>
      <c r="BG353" s="205"/>
      <c r="BH353" s="205"/>
      <c r="BI353" s="205"/>
      <c r="BJ353" s="205"/>
      <c r="BK353" s="241"/>
      <c r="BL353" s="240"/>
      <c r="BM353" s="240"/>
      <c r="BN353" s="240"/>
      <c r="BO353" s="240"/>
      <c r="BP353" s="240"/>
      <c r="BQ353" s="223"/>
      <c r="BR353" s="222"/>
      <c r="BS353" s="222"/>
      <c r="BT353" s="222"/>
      <c r="BU353" s="222"/>
      <c r="BV353" s="222"/>
      <c r="BW353" s="268"/>
      <c r="BX353" s="267"/>
      <c r="BY353" s="267"/>
      <c r="BZ353" s="267"/>
      <c r="CA353" s="267"/>
      <c r="CB353" s="267"/>
      <c r="CC353" s="241"/>
      <c r="CD353" s="214"/>
      <c r="CE353" s="240"/>
      <c r="CF353" s="240"/>
      <c r="CG353" s="240"/>
      <c r="CH353" s="5"/>
      <c r="CI353" s="5">
        <f t="shared" si="64"/>
        <v>0</v>
      </c>
    </row>
    <row r="354" spans="1:87" hidden="1" x14ac:dyDescent="0.2">
      <c r="A354" s="146"/>
      <c r="B354" s="146"/>
      <c r="C354" s="146"/>
      <c r="D354" s="147"/>
      <c r="E354" s="146"/>
      <c r="F354" s="147"/>
      <c r="G354" s="148"/>
      <c r="H354" s="72"/>
      <c r="I354" s="73"/>
      <c r="J354" s="204"/>
      <c r="K354" s="204"/>
      <c r="L354" s="205"/>
      <c r="M354" s="205"/>
      <c r="N354" s="205"/>
      <c r="O354" s="214"/>
      <c r="P354" s="214"/>
      <c r="Q354" s="213"/>
      <c r="R354" s="213"/>
      <c r="S354" s="213"/>
      <c r="T354" s="213"/>
      <c r="U354" s="223"/>
      <c r="V354" s="222"/>
      <c r="W354" s="222"/>
      <c r="X354" s="222"/>
      <c r="Y354" s="222"/>
      <c r="Z354" s="222"/>
      <c r="AA354" s="232"/>
      <c r="AB354" s="231"/>
      <c r="AC354" s="231"/>
      <c r="AD354" s="231"/>
      <c r="AE354" s="231"/>
      <c r="AF354" s="231"/>
      <c r="AG354" s="250"/>
      <c r="AH354" s="249"/>
      <c r="AI354" s="249"/>
      <c r="AJ354" s="249"/>
      <c r="AK354" s="249"/>
      <c r="AL354" s="249"/>
      <c r="AM354" s="204"/>
      <c r="AN354" s="205"/>
      <c r="AO354" s="205"/>
      <c r="AP354" s="205"/>
      <c r="AQ354" s="205"/>
      <c r="AR354" s="205"/>
      <c r="AS354" s="259"/>
      <c r="AT354" s="258"/>
      <c r="AU354" s="258"/>
      <c r="AV354" s="258"/>
      <c r="AW354" s="258"/>
      <c r="AX354" s="258"/>
      <c r="AY354" s="268"/>
      <c r="AZ354" s="267"/>
      <c r="BA354" s="267"/>
      <c r="BB354" s="267"/>
      <c r="BC354" s="267"/>
      <c r="BD354" s="267"/>
      <c r="BE354" s="204"/>
      <c r="BF354" s="205"/>
      <c r="BG354" s="205"/>
      <c r="BH354" s="205"/>
      <c r="BI354" s="205"/>
      <c r="BJ354" s="205"/>
      <c r="BK354" s="241"/>
      <c r="BL354" s="240"/>
      <c r="BM354" s="240"/>
      <c r="BN354" s="240"/>
      <c r="BO354" s="240"/>
      <c r="BP354" s="240"/>
      <c r="BQ354" s="223"/>
      <c r="BR354" s="222"/>
      <c r="BS354" s="222"/>
      <c r="BT354" s="222"/>
      <c r="BU354" s="222"/>
      <c r="BV354" s="222"/>
      <c r="BW354" s="268"/>
      <c r="BX354" s="267"/>
      <c r="BY354" s="267"/>
      <c r="BZ354" s="267"/>
      <c r="CA354" s="267"/>
      <c r="CB354" s="267"/>
      <c r="CC354" s="241"/>
      <c r="CD354" s="214"/>
      <c r="CE354" s="240"/>
      <c r="CF354" s="240"/>
      <c r="CG354" s="240"/>
      <c r="CH354" s="5"/>
      <c r="CI354" s="5">
        <f t="shared" si="64"/>
        <v>0</v>
      </c>
    </row>
    <row r="355" spans="1:87" hidden="1" x14ac:dyDescent="0.2">
      <c r="A355" s="146"/>
      <c r="B355" s="146"/>
      <c r="C355" s="146"/>
      <c r="D355" s="147"/>
      <c r="E355" s="146"/>
      <c r="F355" s="147"/>
      <c r="G355" s="148"/>
      <c r="H355" s="72"/>
      <c r="I355" s="73"/>
      <c r="J355" s="204"/>
      <c r="K355" s="204"/>
      <c r="L355" s="205"/>
      <c r="M355" s="205"/>
      <c r="N355" s="205"/>
      <c r="O355" s="214"/>
      <c r="P355" s="214"/>
      <c r="Q355" s="213"/>
      <c r="R355" s="213"/>
      <c r="S355" s="213"/>
      <c r="T355" s="213"/>
      <c r="U355" s="223"/>
      <c r="V355" s="222"/>
      <c r="W355" s="222"/>
      <c r="X355" s="222"/>
      <c r="Y355" s="222"/>
      <c r="Z355" s="222"/>
      <c r="AA355" s="232"/>
      <c r="AB355" s="231"/>
      <c r="AC355" s="231"/>
      <c r="AD355" s="231"/>
      <c r="AE355" s="231"/>
      <c r="AF355" s="231"/>
      <c r="AG355" s="250"/>
      <c r="AH355" s="249"/>
      <c r="AI355" s="249"/>
      <c r="AJ355" s="249"/>
      <c r="AK355" s="249"/>
      <c r="AL355" s="249"/>
      <c r="AM355" s="204"/>
      <c r="AN355" s="205"/>
      <c r="AO355" s="205"/>
      <c r="AP355" s="205"/>
      <c r="AQ355" s="205"/>
      <c r="AR355" s="205"/>
      <c r="AS355" s="259"/>
      <c r="AT355" s="258"/>
      <c r="AU355" s="258"/>
      <c r="AV355" s="258"/>
      <c r="AW355" s="258"/>
      <c r="AX355" s="258"/>
      <c r="AY355" s="268"/>
      <c r="AZ355" s="267"/>
      <c r="BA355" s="267"/>
      <c r="BB355" s="267"/>
      <c r="BC355" s="267"/>
      <c r="BD355" s="267"/>
      <c r="BE355" s="204"/>
      <c r="BF355" s="205"/>
      <c r="BG355" s="205"/>
      <c r="BH355" s="205"/>
      <c r="BI355" s="205"/>
      <c r="BJ355" s="205"/>
      <c r="BK355" s="241"/>
      <c r="BL355" s="240"/>
      <c r="BM355" s="240"/>
      <c r="BN355" s="240"/>
      <c r="BO355" s="240"/>
      <c r="BP355" s="240"/>
      <c r="BQ355" s="223"/>
      <c r="BR355" s="222"/>
      <c r="BS355" s="222"/>
      <c r="BT355" s="222"/>
      <c r="BU355" s="222"/>
      <c r="BV355" s="222"/>
      <c r="BW355" s="268"/>
      <c r="BX355" s="267"/>
      <c r="BY355" s="267"/>
      <c r="BZ355" s="267"/>
      <c r="CA355" s="267"/>
      <c r="CB355" s="267"/>
      <c r="CC355" s="241"/>
      <c r="CD355" s="214"/>
      <c r="CE355" s="240"/>
      <c r="CF355" s="240"/>
      <c r="CG355" s="240"/>
      <c r="CH355" s="5"/>
      <c r="CI355" s="5">
        <f t="shared" si="64"/>
        <v>0</v>
      </c>
    </row>
    <row r="356" spans="1:87" hidden="1" x14ac:dyDescent="0.2">
      <c r="A356" s="28"/>
      <c r="B356" s="22"/>
      <c r="C356" s="22"/>
      <c r="D356" s="34"/>
      <c r="E356" s="28"/>
      <c r="F356" s="34"/>
      <c r="G356" s="48"/>
      <c r="H356" s="26"/>
      <c r="I356" s="112"/>
      <c r="J356" s="204"/>
      <c r="K356" s="204"/>
      <c r="L356" s="205"/>
      <c r="M356" s="205"/>
      <c r="N356" s="205"/>
      <c r="O356" s="214"/>
      <c r="P356" s="214"/>
      <c r="Q356" s="213"/>
      <c r="R356" s="213"/>
      <c r="S356" s="213"/>
      <c r="T356" s="213"/>
      <c r="U356" s="223"/>
      <c r="V356" s="222"/>
      <c r="W356" s="222"/>
      <c r="X356" s="222"/>
      <c r="Y356" s="222"/>
      <c r="Z356" s="222"/>
      <c r="AA356" s="232"/>
      <c r="AB356" s="231"/>
      <c r="AC356" s="231"/>
      <c r="AD356" s="231"/>
      <c r="AE356" s="231"/>
      <c r="AF356" s="231"/>
      <c r="AG356" s="250"/>
      <c r="AH356" s="249"/>
      <c r="AI356" s="249"/>
      <c r="AJ356" s="249"/>
      <c r="AK356" s="249"/>
      <c r="AL356" s="249"/>
      <c r="AM356" s="204"/>
      <c r="AN356" s="205"/>
      <c r="AO356" s="205"/>
      <c r="AP356" s="205"/>
      <c r="AQ356" s="205"/>
      <c r="AR356" s="205"/>
      <c r="AS356" s="259"/>
      <c r="AT356" s="258"/>
      <c r="AU356" s="258"/>
      <c r="AV356" s="258"/>
      <c r="AW356" s="258"/>
      <c r="AX356" s="258"/>
      <c r="AY356" s="268"/>
      <c r="AZ356" s="267"/>
      <c r="BA356" s="267"/>
      <c r="BB356" s="267"/>
      <c r="BC356" s="267"/>
      <c r="BD356" s="267"/>
      <c r="BE356" s="204"/>
      <c r="BF356" s="205"/>
      <c r="BG356" s="205"/>
      <c r="BH356" s="205"/>
      <c r="BI356" s="205"/>
      <c r="BJ356" s="205"/>
      <c r="BK356" s="241"/>
      <c r="BL356" s="240"/>
      <c r="BM356" s="240"/>
      <c r="BN356" s="240"/>
      <c r="BO356" s="240"/>
      <c r="BP356" s="240"/>
      <c r="BQ356" s="223"/>
      <c r="BR356" s="222"/>
      <c r="BS356" s="222"/>
      <c r="BT356" s="222"/>
      <c r="BU356" s="222"/>
      <c r="BV356" s="222"/>
      <c r="BW356" s="268"/>
      <c r="BX356" s="267"/>
      <c r="BY356" s="267"/>
      <c r="BZ356" s="267"/>
      <c r="CA356" s="267"/>
      <c r="CB356" s="267"/>
      <c r="CC356" s="241"/>
      <c r="CD356" s="214"/>
      <c r="CE356" s="240"/>
      <c r="CF356" s="240"/>
      <c r="CG356" s="240"/>
      <c r="CH356" s="5"/>
      <c r="CI356" s="5">
        <f t="shared" si="64"/>
        <v>0</v>
      </c>
    </row>
    <row r="357" spans="1:87" hidden="1" x14ac:dyDescent="0.2">
      <c r="A357" s="131"/>
      <c r="B357" s="43"/>
      <c r="C357" s="43"/>
      <c r="D357" s="44"/>
      <c r="E357" s="28"/>
      <c r="F357" s="34"/>
      <c r="G357" s="48"/>
      <c r="H357" s="26"/>
      <c r="I357" s="152"/>
      <c r="J357" s="204"/>
      <c r="K357" s="204"/>
      <c r="L357" s="205"/>
      <c r="M357" s="205"/>
      <c r="N357" s="205"/>
      <c r="O357" s="214"/>
      <c r="P357" s="214"/>
      <c r="Q357" s="213"/>
      <c r="R357" s="213"/>
      <c r="S357" s="213"/>
      <c r="T357" s="213"/>
      <c r="U357" s="223"/>
      <c r="V357" s="222"/>
      <c r="W357" s="222"/>
      <c r="X357" s="222"/>
      <c r="Y357" s="222"/>
      <c r="Z357" s="222"/>
      <c r="AA357" s="232"/>
      <c r="AB357" s="231"/>
      <c r="AC357" s="231"/>
      <c r="AD357" s="231"/>
      <c r="AE357" s="231"/>
      <c r="AF357" s="231"/>
      <c r="AG357" s="250"/>
      <c r="AH357" s="249"/>
      <c r="AI357" s="249"/>
      <c r="AJ357" s="249"/>
      <c r="AK357" s="249"/>
      <c r="AL357" s="249"/>
      <c r="AM357" s="204"/>
      <c r="AN357" s="205"/>
      <c r="AO357" s="205"/>
      <c r="AP357" s="205"/>
      <c r="AQ357" s="205"/>
      <c r="AR357" s="205"/>
      <c r="AS357" s="259"/>
      <c r="AT357" s="258"/>
      <c r="AU357" s="258"/>
      <c r="AV357" s="258"/>
      <c r="AW357" s="258"/>
      <c r="AX357" s="258"/>
      <c r="AY357" s="268"/>
      <c r="AZ357" s="267"/>
      <c r="BA357" s="267"/>
      <c r="BB357" s="267"/>
      <c r="BC357" s="267"/>
      <c r="BD357" s="267"/>
      <c r="BE357" s="204"/>
      <c r="BF357" s="205"/>
      <c r="BG357" s="205"/>
      <c r="BH357" s="205"/>
      <c r="BI357" s="205"/>
      <c r="BJ357" s="205"/>
      <c r="BK357" s="241"/>
      <c r="BL357" s="240"/>
      <c r="BM357" s="240"/>
      <c r="BN357" s="240"/>
      <c r="BO357" s="240"/>
      <c r="BP357" s="240"/>
      <c r="BQ357" s="223"/>
      <c r="BR357" s="222"/>
      <c r="BS357" s="222"/>
      <c r="BT357" s="222"/>
      <c r="BU357" s="222"/>
      <c r="BV357" s="222"/>
      <c r="BW357" s="268"/>
      <c r="BX357" s="267"/>
      <c r="BY357" s="267"/>
      <c r="BZ357" s="267"/>
      <c r="CA357" s="267"/>
      <c r="CB357" s="267"/>
      <c r="CC357" s="241"/>
      <c r="CD357" s="214"/>
      <c r="CE357" s="240"/>
      <c r="CF357" s="240"/>
      <c r="CG357" s="240"/>
      <c r="CH357" s="5"/>
      <c r="CI357" s="5">
        <f t="shared" si="64"/>
        <v>0</v>
      </c>
    </row>
    <row r="358" spans="1:87" hidden="1" x14ac:dyDescent="0.2">
      <c r="A358" s="131"/>
      <c r="B358" s="7"/>
      <c r="C358" s="43"/>
      <c r="D358" s="31"/>
      <c r="E358" s="28"/>
      <c r="F358" s="34"/>
      <c r="G358" s="25"/>
      <c r="H358" s="32"/>
      <c r="I358" s="153"/>
      <c r="J358" s="204"/>
      <c r="K358" s="204"/>
      <c r="L358" s="205"/>
      <c r="M358" s="205"/>
      <c r="N358" s="205"/>
      <c r="O358" s="214"/>
      <c r="P358" s="214"/>
      <c r="Q358" s="213"/>
      <c r="R358" s="213"/>
      <c r="S358" s="213"/>
      <c r="T358" s="213"/>
      <c r="U358" s="223"/>
      <c r="V358" s="222"/>
      <c r="W358" s="222"/>
      <c r="X358" s="222"/>
      <c r="Y358" s="222"/>
      <c r="Z358" s="222"/>
      <c r="AA358" s="232"/>
      <c r="AB358" s="231"/>
      <c r="AC358" s="231"/>
      <c r="AD358" s="231"/>
      <c r="AE358" s="231"/>
      <c r="AF358" s="231"/>
      <c r="AG358" s="250"/>
      <c r="AH358" s="249"/>
      <c r="AI358" s="249"/>
      <c r="AJ358" s="249"/>
      <c r="AK358" s="249"/>
      <c r="AL358" s="249"/>
      <c r="AM358" s="204"/>
      <c r="AN358" s="205"/>
      <c r="AO358" s="205"/>
      <c r="AP358" s="205"/>
      <c r="AQ358" s="205"/>
      <c r="AR358" s="205"/>
      <c r="AS358" s="259"/>
      <c r="AT358" s="258"/>
      <c r="AU358" s="258"/>
      <c r="AV358" s="258"/>
      <c r="AW358" s="258"/>
      <c r="AX358" s="258"/>
      <c r="AY358" s="268"/>
      <c r="AZ358" s="267"/>
      <c r="BA358" s="267"/>
      <c r="BB358" s="267"/>
      <c r="BC358" s="267"/>
      <c r="BD358" s="267"/>
      <c r="BE358" s="204"/>
      <c r="BF358" s="205"/>
      <c r="BG358" s="205"/>
      <c r="BH358" s="205"/>
      <c r="BI358" s="205"/>
      <c r="BJ358" s="205"/>
      <c r="BK358" s="241"/>
      <c r="BL358" s="240"/>
      <c r="BM358" s="240"/>
      <c r="BN358" s="240"/>
      <c r="BO358" s="240"/>
      <c r="BP358" s="240"/>
      <c r="BQ358" s="223"/>
      <c r="BR358" s="222"/>
      <c r="BS358" s="222"/>
      <c r="BT358" s="222"/>
      <c r="BU358" s="222"/>
      <c r="BV358" s="222"/>
      <c r="BW358" s="268"/>
      <c r="BX358" s="267"/>
      <c r="BY358" s="267"/>
      <c r="BZ358" s="267"/>
      <c r="CA358" s="267"/>
      <c r="CB358" s="267"/>
      <c r="CC358" s="241"/>
      <c r="CD358" s="214"/>
      <c r="CE358" s="240"/>
      <c r="CF358" s="240"/>
      <c r="CG358" s="240"/>
      <c r="CH358" s="5"/>
      <c r="CI358" s="5">
        <f t="shared" si="64"/>
        <v>0</v>
      </c>
    </row>
    <row r="359" spans="1:87" hidden="1" x14ac:dyDescent="0.2">
      <c r="A359" s="131"/>
      <c r="B359" s="7"/>
      <c r="C359" s="43"/>
      <c r="D359" s="33"/>
      <c r="E359" s="28"/>
      <c r="F359" s="34"/>
      <c r="G359" s="25"/>
      <c r="H359" s="32"/>
      <c r="I359" s="153"/>
      <c r="J359" s="204"/>
      <c r="K359" s="204"/>
      <c r="L359" s="205"/>
      <c r="M359" s="205"/>
      <c r="N359" s="205"/>
      <c r="O359" s="214"/>
      <c r="P359" s="214"/>
      <c r="Q359" s="213"/>
      <c r="R359" s="213"/>
      <c r="S359" s="213"/>
      <c r="T359" s="213"/>
      <c r="U359" s="223"/>
      <c r="V359" s="222"/>
      <c r="W359" s="222"/>
      <c r="X359" s="222"/>
      <c r="Y359" s="222"/>
      <c r="Z359" s="222"/>
      <c r="AA359" s="232"/>
      <c r="AB359" s="231"/>
      <c r="AC359" s="231"/>
      <c r="AD359" s="231"/>
      <c r="AE359" s="231"/>
      <c r="AF359" s="231"/>
      <c r="AG359" s="250"/>
      <c r="AH359" s="249"/>
      <c r="AI359" s="249"/>
      <c r="AJ359" s="249"/>
      <c r="AK359" s="249"/>
      <c r="AL359" s="249"/>
      <c r="AM359" s="204"/>
      <c r="AN359" s="205"/>
      <c r="AO359" s="205"/>
      <c r="AP359" s="205"/>
      <c r="AQ359" s="205"/>
      <c r="AR359" s="205"/>
      <c r="AS359" s="259"/>
      <c r="AT359" s="258"/>
      <c r="AU359" s="258"/>
      <c r="AV359" s="258"/>
      <c r="AW359" s="258"/>
      <c r="AX359" s="258"/>
      <c r="AY359" s="268"/>
      <c r="AZ359" s="267"/>
      <c r="BA359" s="267"/>
      <c r="BB359" s="267"/>
      <c r="BC359" s="267"/>
      <c r="BD359" s="267"/>
      <c r="BE359" s="204"/>
      <c r="BF359" s="205"/>
      <c r="BG359" s="205"/>
      <c r="BH359" s="205"/>
      <c r="BI359" s="205"/>
      <c r="BJ359" s="205"/>
      <c r="BK359" s="241"/>
      <c r="BL359" s="240"/>
      <c r="BM359" s="240"/>
      <c r="BN359" s="240"/>
      <c r="BO359" s="240"/>
      <c r="BP359" s="240"/>
      <c r="BQ359" s="223"/>
      <c r="BR359" s="222"/>
      <c r="BS359" s="222"/>
      <c r="BT359" s="222"/>
      <c r="BU359" s="222"/>
      <c r="BV359" s="222"/>
      <c r="BW359" s="268"/>
      <c r="BX359" s="267"/>
      <c r="BY359" s="267"/>
      <c r="BZ359" s="267"/>
      <c r="CA359" s="267"/>
      <c r="CB359" s="267"/>
      <c r="CC359" s="241"/>
      <c r="CD359" s="214"/>
      <c r="CE359" s="240"/>
      <c r="CF359" s="240"/>
      <c r="CG359" s="240"/>
      <c r="CH359" s="5"/>
      <c r="CI359" s="5">
        <f t="shared" si="64"/>
        <v>0</v>
      </c>
    </row>
    <row r="360" spans="1:87" hidden="1" x14ac:dyDescent="0.2">
      <c r="A360" s="131"/>
      <c r="B360" s="7"/>
      <c r="C360" s="43"/>
      <c r="D360" s="154"/>
      <c r="E360" s="43"/>
      <c r="F360" s="34"/>
      <c r="G360" s="35"/>
      <c r="H360" s="36"/>
      <c r="I360" s="46"/>
      <c r="J360" s="204"/>
      <c r="K360" s="204"/>
      <c r="L360" s="205"/>
      <c r="M360" s="205"/>
      <c r="N360" s="204"/>
      <c r="O360" s="214"/>
      <c r="P360" s="214"/>
      <c r="Q360" s="213"/>
      <c r="R360" s="214"/>
      <c r="S360" s="213"/>
      <c r="T360" s="214"/>
      <c r="U360" s="223"/>
      <c r="V360" s="223"/>
      <c r="W360" s="222"/>
      <c r="X360" s="223"/>
      <c r="Y360" s="222"/>
      <c r="Z360" s="223"/>
      <c r="AA360" s="232"/>
      <c r="AB360" s="232"/>
      <c r="AC360" s="231"/>
      <c r="AD360" s="232"/>
      <c r="AE360" s="231"/>
      <c r="AF360" s="232"/>
      <c r="AG360" s="250"/>
      <c r="AH360" s="250"/>
      <c r="AI360" s="249"/>
      <c r="AJ360" s="250"/>
      <c r="AK360" s="249"/>
      <c r="AL360" s="250"/>
      <c r="AM360" s="204"/>
      <c r="AN360" s="204"/>
      <c r="AO360" s="205"/>
      <c r="AP360" s="204"/>
      <c r="AQ360" s="205"/>
      <c r="AR360" s="204"/>
      <c r="AS360" s="259"/>
      <c r="AT360" s="259"/>
      <c r="AU360" s="258"/>
      <c r="AV360" s="259"/>
      <c r="AW360" s="258"/>
      <c r="AX360" s="259"/>
      <c r="AY360" s="268"/>
      <c r="AZ360" s="268"/>
      <c r="BA360" s="267"/>
      <c r="BB360" s="268"/>
      <c r="BC360" s="267"/>
      <c r="BD360" s="268"/>
      <c r="BE360" s="204"/>
      <c r="BF360" s="204"/>
      <c r="BG360" s="205"/>
      <c r="BH360" s="204"/>
      <c r="BI360" s="205"/>
      <c r="BJ360" s="204"/>
      <c r="BK360" s="241"/>
      <c r="BL360" s="241"/>
      <c r="BM360" s="240"/>
      <c r="BN360" s="241"/>
      <c r="BO360" s="240"/>
      <c r="BP360" s="241"/>
      <c r="BQ360" s="223"/>
      <c r="BR360" s="223"/>
      <c r="BS360" s="222"/>
      <c r="BT360" s="223"/>
      <c r="BU360" s="222"/>
      <c r="BV360" s="223"/>
      <c r="BW360" s="268"/>
      <c r="BX360" s="268"/>
      <c r="BY360" s="267"/>
      <c r="BZ360" s="268"/>
      <c r="CA360" s="267"/>
      <c r="CB360" s="268"/>
      <c r="CC360" s="241"/>
      <c r="CD360" s="214"/>
      <c r="CE360" s="240"/>
      <c r="CF360" s="240"/>
      <c r="CG360" s="241"/>
      <c r="CH360" s="5"/>
      <c r="CI360" s="5">
        <f t="shared" si="64"/>
        <v>0</v>
      </c>
    </row>
    <row r="361" spans="1:87" hidden="1" x14ac:dyDescent="0.2">
      <c r="A361" s="131"/>
      <c r="B361" s="7"/>
      <c r="C361" s="43"/>
      <c r="D361" s="154"/>
      <c r="E361" s="43"/>
      <c r="F361" s="56"/>
      <c r="G361" s="45"/>
      <c r="H361" s="9"/>
      <c r="I361" s="46"/>
      <c r="J361" s="204"/>
      <c r="K361" s="204"/>
      <c r="L361" s="205"/>
      <c r="M361" s="205"/>
      <c r="N361" s="204"/>
      <c r="O361" s="214"/>
      <c r="P361" s="214"/>
      <c r="Q361" s="213"/>
      <c r="R361" s="214"/>
      <c r="S361" s="213"/>
      <c r="T361" s="214"/>
      <c r="U361" s="223"/>
      <c r="V361" s="223"/>
      <c r="W361" s="222"/>
      <c r="X361" s="223"/>
      <c r="Y361" s="222"/>
      <c r="Z361" s="223"/>
      <c r="AA361" s="232"/>
      <c r="AB361" s="232"/>
      <c r="AC361" s="231"/>
      <c r="AD361" s="232"/>
      <c r="AE361" s="231"/>
      <c r="AF361" s="232"/>
      <c r="AG361" s="250"/>
      <c r="AH361" s="250"/>
      <c r="AI361" s="249"/>
      <c r="AJ361" s="250"/>
      <c r="AK361" s="249"/>
      <c r="AL361" s="250"/>
      <c r="AM361" s="204"/>
      <c r="AN361" s="204"/>
      <c r="AO361" s="205"/>
      <c r="AP361" s="204"/>
      <c r="AQ361" s="205"/>
      <c r="AR361" s="204"/>
      <c r="AS361" s="259"/>
      <c r="AT361" s="259"/>
      <c r="AU361" s="258"/>
      <c r="AV361" s="259"/>
      <c r="AW361" s="258"/>
      <c r="AX361" s="259"/>
      <c r="AY361" s="268"/>
      <c r="AZ361" s="268"/>
      <c r="BA361" s="267"/>
      <c r="BB361" s="268"/>
      <c r="BC361" s="267"/>
      <c r="BD361" s="268"/>
      <c r="BE361" s="204"/>
      <c r="BF361" s="204"/>
      <c r="BG361" s="205"/>
      <c r="BH361" s="204"/>
      <c r="BI361" s="205"/>
      <c r="BJ361" s="204"/>
      <c r="BK361" s="241"/>
      <c r="BL361" s="241"/>
      <c r="BM361" s="240"/>
      <c r="BN361" s="241"/>
      <c r="BO361" s="240"/>
      <c r="BP361" s="241"/>
      <c r="BQ361" s="223"/>
      <c r="BR361" s="223"/>
      <c r="BS361" s="222"/>
      <c r="BT361" s="223"/>
      <c r="BU361" s="222"/>
      <c r="BV361" s="223"/>
      <c r="BW361" s="268"/>
      <c r="BX361" s="268"/>
      <c r="BY361" s="267"/>
      <c r="BZ361" s="268"/>
      <c r="CA361" s="267"/>
      <c r="CB361" s="268"/>
      <c r="CC361" s="241"/>
      <c r="CD361" s="214"/>
      <c r="CE361" s="240"/>
      <c r="CF361" s="240"/>
      <c r="CG361" s="241"/>
      <c r="CH361" s="5"/>
      <c r="CI361" s="5">
        <f t="shared" si="64"/>
        <v>0</v>
      </c>
    </row>
    <row r="362" spans="1:87" hidden="1" x14ac:dyDescent="0.2">
      <c r="A362" s="131"/>
      <c r="B362" s="7"/>
      <c r="C362" s="43"/>
      <c r="D362" s="154"/>
      <c r="E362" s="43"/>
      <c r="F362" s="56"/>
      <c r="G362" s="155"/>
      <c r="H362" s="156"/>
      <c r="I362" s="46"/>
      <c r="J362" s="204"/>
      <c r="K362" s="204"/>
      <c r="L362" s="205"/>
      <c r="M362" s="205"/>
      <c r="N362" s="204"/>
      <c r="O362" s="214"/>
      <c r="P362" s="214"/>
      <c r="Q362" s="213"/>
      <c r="R362" s="214"/>
      <c r="S362" s="213"/>
      <c r="T362" s="214"/>
      <c r="U362" s="223"/>
      <c r="V362" s="223"/>
      <c r="W362" s="222"/>
      <c r="X362" s="223"/>
      <c r="Y362" s="222"/>
      <c r="Z362" s="223"/>
      <c r="AA362" s="232"/>
      <c r="AB362" s="232"/>
      <c r="AC362" s="231"/>
      <c r="AD362" s="232"/>
      <c r="AE362" s="231"/>
      <c r="AF362" s="232"/>
      <c r="AG362" s="250"/>
      <c r="AH362" s="250"/>
      <c r="AI362" s="249"/>
      <c r="AJ362" s="250"/>
      <c r="AK362" s="249"/>
      <c r="AL362" s="250"/>
      <c r="AM362" s="204"/>
      <c r="AN362" s="204"/>
      <c r="AO362" s="205"/>
      <c r="AP362" s="204"/>
      <c r="AQ362" s="205"/>
      <c r="AR362" s="204"/>
      <c r="AS362" s="259"/>
      <c r="AT362" s="259"/>
      <c r="AU362" s="258"/>
      <c r="AV362" s="259"/>
      <c r="AW362" s="258"/>
      <c r="AX362" s="259"/>
      <c r="AY362" s="268"/>
      <c r="AZ362" s="268"/>
      <c r="BA362" s="267"/>
      <c r="BB362" s="268"/>
      <c r="BC362" s="267"/>
      <c r="BD362" s="268"/>
      <c r="BE362" s="204"/>
      <c r="BF362" s="204"/>
      <c r="BG362" s="205"/>
      <c r="BH362" s="204"/>
      <c r="BI362" s="205"/>
      <c r="BJ362" s="204"/>
      <c r="BK362" s="241"/>
      <c r="BL362" s="241"/>
      <c r="BM362" s="240"/>
      <c r="BN362" s="241"/>
      <c r="BO362" s="240"/>
      <c r="BP362" s="241"/>
      <c r="BQ362" s="223"/>
      <c r="BR362" s="223"/>
      <c r="BS362" s="222"/>
      <c r="BT362" s="223"/>
      <c r="BU362" s="222"/>
      <c r="BV362" s="223"/>
      <c r="BW362" s="268"/>
      <c r="BX362" s="268"/>
      <c r="BY362" s="267"/>
      <c r="BZ362" s="268"/>
      <c r="CA362" s="267"/>
      <c r="CB362" s="268"/>
      <c r="CC362" s="241"/>
      <c r="CD362" s="214"/>
      <c r="CE362" s="240"/>
      <c r="CF362" s="240"/>
      <c r="CG362" s="241"/>
      <c r="CH362" s="5"/>
      <c r="CI362" s="5">
        <f t="shared" si="64"/>
        <v>0</v>
      </c>
    </row>
    <row r="363" spans="1:87" hidden="1" x14ac:dyDescent="0.2">
      <c r="A363" s="131"/>
      <c r="B363" s="7"/>
      <c r="C363" s="43"/>
      <c r="D363" s="154"/>
      <c r="E363" s="43"/>
      <c r="F363" s="56"/>
      <c r="G363" s="155"/>
      <c r="H363" s="156"/>
      <c r="I363" s="46"/>
      <c r="J363" s="204"/>
      <c r="K363" s="204"/>
      <c r="L363" s="205"/>
      <c r="M363" s="205"/>
      <c r="N363" s="204"/>
      <c r="O363" s="214"/>
      <c r="P363" s="214"/>
      <c r="Q363" s="213"/>
      <c r="R363" s="214"/>
      <c r="S363" s="213"/>
      <c r="T363" s="214"/>
      <c r="U363" s="223"/>
      <c r="V363" s="223"/>
      <c r="W363" s="222"/>
      <c r="X363" s="223"/>
      <c r="Y363" s="222"/>
      <c r="Z363" s="223"/>
      <c r="AA363" s="232"/>
      <c r="AB363" s="232"/>
      <c r="AC363" s="231"/>
      <c r="AD363" s="232"/>
      <c r="AE363" s="231"/>
      <c r="AF363" s="232"/>
      <c r="AG363" s="250"/>
      <c r="AH363" s="250"/>
      <c r="AI363" s="249"/>
      <c r="AJ363" s="250"/>
      <c r="AK363" s="249"/>
      <c r="AL363" s="250"/>
      <c r="AM363" s="204"/>
      <c r="AN363" s="204"/>
      <c r="AO363" s="205"/>
      <c r="AP363" s="204"/>
      <c r="AQ363" s="205"/>
      <c r="AR363" s="204"/>
      <c r="AS363" s="259"/>
      <c r="AT363" s="259"/>
      <c r="AU363" s="258"/>
      <c r="AV363" s="259"/>
      <c r="AW363" s="258"/>
      <c r="AX363" s="259"/>
      <c r="AY363" s="268"/>
      <c r="AZ363" s="268"/>
      <c r="BA363" s="267"/>
      <c r="BB363" s="268"/>
      <c r="BC363" s="267"/>
      <c r="BD363" s="268"/>
      <c r="BE363" s="204"/>
      <c r="BF363" s="204"/>
      <c r="BG363" s="205"/>
      <c r="BH363" s="204"/>
      <c r="BI363" s="205"/>
      <c r="BJ363" s="204"/>
      <c r="BK363" s="241"/>
      <c r="BL363" s="241"/>
      <c r="BM363" s="240"/>
      <c r="BN363" s="241"/>
      <c r="BO363" s="240"/>
      <c r="BP363" s="241"/>
      <c r="BQ363" s="223"/>
      <c r="BR363" s="223"/>
      <c r="BS363" s="222"/>
      <c r="BT363" s="223"/>
      <c r="BU363" s="222"/>
      <c r="BV363" s="223"/>
      <c r="BW363" s="268"/>
      <c r="BX363" s="268"/>
      <c r="BY363" s="267"/>
      <c r="BZ363" s="268"/>
      <c r="CA363" s="267"/>
      <c r="CB363" s="268"/>
      <c r="CC363" s="241"/>
      <c r="CD363" s="214"/>
      <c r="CE363" s="240"/>
      <c r="CF363" s="240"/>
      <c r="CG363" s="241"/>
      <c r="CH363" s="5"/>
      <c r="CI363" s="5">
        <f t="shared" si="64"/>
        <v>0</v>
      </c>
    </row>
    <row r="364" spans="1:87" hidden="1" x14ac:dyDescent="0.2">
      <c r="A364" s="22"/>
      <c r="B364" s="22"/>
      <c r="C364" s="93"/>
      <c r="D364" s="34"/>
      <c r="E364" s="43"/>
      <c r="F364" s="56"/>
      <c r="G364" s="97"/>
      <c r="H364" s="9"/>
      <c r="I364" s="46"/>
      <c r="J364" s="204"/>
      <c r="K364" s="204"/>
      <c r="L364" s="205"/>
      <c r="M364" s="205"/>
      <c r="N364" s="204"/>
      <c r="O364" s="214"/>
      <c r="P364" s="214"/>
      <c r="Q364" s="213"/>
      <c r="R364" s="214"/>
      <c r="S364" s="213"/>
      <c r="T364" s="214"/>
      <c r="U364" s="223"/>
      <c r="V364" s="223"/>
      <c r="W364" s="222"/>
      <c r="X364" s="223"/>
      <c r="Y364" s="222"/>
      <c r="Z364" s="223"/>
      <c r="AA364" s="232"/>
      <c r="AB364" s="232"/>
      <c r="AC364" s="231"/>
      <c r="AD364" s="232"/>
      <c r="AE364" s="231"/>
      <c r="AF364" s="232"/>
      <c r="AG364" s="250"/>
      <c r="AH364" s="250"/>
      <c r="AI364" s="249"/>
      <c r="AJ364" s="250"/>
      <c r="AK364" s="249"/>
      <c r="AL364" s="250"/>
      <c r="AM364" s="204"/>
      <c r="AN364" s="204"/>
      <c r="AO364" s="205"/>
      <c r="AP364" s="204"/>
      <c r="AQ364" s="205"/>
      <c r="AR364" s="204"/>
      <c r="AS364" s="259"/>
      <c r="AT364" s="259"/>
      <c r="AU364" s="258"/>
      <c r="AV364" s="259"/>
      <c r="AW364" s="258"/>
      <c r="AX364" s="259"/>
      <c r="AY364" s="268"/>
      <c r="AZ364" s="268"/>
      <c r="BA364" s="267"/>
      <c r="BB364" s="268"/>
      <c r="BC364" s="267"/>
      <c r="BD364" s="268"/>
      <c r="BE364" s="204"/>
      <c r="BF364" s="204"/>
      <c r="BG364" s="205"/>
      <c r="BH364" s="204"/>
      <c r="BI364" s="205"/>
      <c r="BJ364" s="204"/>
      <c r="BK364" s="241"/>
      <c r="BL364" s="241"/>
      <c r="BM364" s="240"/>
      <c r="BN364" s="241"/>
      <c r="BO364" s="240"/>
      <c r="BP364" s="241"/>
      <c r="BQ364" s="223"/>
      <c r="BR364" s="223"/>
      <c r="BS364" s="222"/>
      <c r="BT364" s="223"/>
      <c r="BU364" s="222"/>
      <c r="BV364" s="223"/>
      <c r="BW364" s="268"/>
      <c r="BX364" s="268"/>
      <c r="BY364" s="267"/>
      <c r="BZ364" s="268"/>
      <c r="CA364" s="267"/>
      <c r="CB364" s="268"/>
      <c r="CC364" s="241"/>
      <c r="CD364" s="214"/>
      <c r="CE364" s="240"/>
      <c r="CF364" s="240"/>
      <c r="CG364" s="241"/>
      <c r="CH364" s="5"/>
      <c r="CI364" s="5">
        <f t="shared" si="64"/>
        <v>0</v>
      </c>
    </row>
    <row r="365" spans="1:87" hidden="1" x14ac:dyDescent="0.2">
      <c r="A365" s="22"/>
      <c r="B365" s="22"/>
      <c r="C365" s="93"/>
      <c r="D365" s="34"/>
      <c r="E365" s="43"/>
      <c r="F365" s="34"/>
      <c r="G365" s="48"/>
      <c r="H365" s="9"/>
      <c r="I365" s="46"/>
      <c r="J365" s="204"/>
      <c r="K365" s="204"/>
      <c r="L365" s="205"/>
      <c r="M365" s="205"/>
      <c r="N365" s="204"/>
      <c r="O365" s="214"/>
      <c r="P365" s="214"/>
      <c r="Q365" s="213"/>
      <c r="R365" s="214"/>
      <c r="S365" s="213"/>
      <c r="T365" s="214"/>
      <c r="U365" s="223"/>
      <c r="V365" s="223"/>
      <c r="W365" s="222"/>
      <c r="X365" s="223"/>
      <c r="Y365" s="222"/>
      <c r="Z365" s="223"/>
      <c r="AA365" s="232"/>
      <c r="AB365" s="232"/>
      <c r="AC365" s="231"/>
      <c r="AD365" s="232"/>
      <c r="AE365" s="231"/>
      <c r="AF365" s="232"/>
      <c r="AG365" s="250"/>
      <c r="AH365" s="250"/>
      <c r="AI365" s="249"/>
      <c r="AJ365" s="250"/>
      <c r="AK365" s="249"/>
      <c r="AL365" s="250"/>
      <c r="AM365" s="204"/>
      <c r="AN365" s="204"/>
      <c r="AO365" s="205"/>
      <c r="AP365" s="204"/>
      <c r="AQ365" s="205"/>
      <c r="AR365" s="204"/>
      <c r="AS365" s="259"/>
      <c r="AT365" s="259"/>
      <c r="AU365" s="258"/>
      <c r="AV365" s="259"/>
      <c r="AW365" s="258"/>
      <c r="AX365" s="259"/>
      <c r="AY365" s="268"/>
      <c r="AZ365" s="268"/>
      <c r="BA365" s="267"/>
      <c r="BB365" s="268"/>
      <c r="BC365" s="267"/>
      <c r="BD365" s="268"/>
      <c r="BE365" s="204"/>
      <c r="BF365" s="204"/>
      <c r="BG365" s="205"/>
      <c r="BH365" s="204"/>
      <c r="BI365" s="205"/>
      <c r="BJ365" s="204"/>
      <c r="BK365" s="241"/>
      <c r="BL365" s="241"/>
      <c r="BM365" s="240"/>
      <c r="BN365" s="241"/>
      <c r="BO365" s="240"/>
      <c r="BP365" s="241"/>
      <c r="BQ365" s="223"/>
      <c r="BR365" s="223"/>
      <c r="BS365" s="222"/>
      <c r="BT365" s="223"/>
      <c r="BU365" s="222"/>
      <c r="BV365" s="223"/>
      <c r="BW365" s="268"/>
      <c r="BX365" s="268"/>
      <c r="BY365" s="267"/>
      <c r="BZ365" s="268"/>
      <c r="CA365" s="267"/>
      <c r="CB365" s="268"/>
      <c r="CC365" s="241"/>
      <c r="CD365" s="214"/>
      <c r="CE365" s="240"/>
      <c r="CF365" s="240"/>
      <c r="CG365" s="241"/>
      <c r="CH365" s="5"/>
      <c r="CI365" s="5">
        <f t="shared" si="64"/>
        <v>0</v>
      </c>
    </row>
    <row r="366" spans="1:87" hidden="1" x14ac:dyDescent="0.2">
      <c r="A366" s="22"/>
      <c r="B366" s="22"/>
      <c r="C366" s="93"/>
      <c r="D366" s="34"/>
      <c r="E366" s="43"/>
      <c r="F366" s="34"/>
      <c r="G366" s="48"/>
      <c r="H366" s="9"/>
      <c r="I366" s="46"/>
      <c r="J366" s="204"/>
      <c r="K366" s="204"/>
      <c r="L366" s="205"/>
      <c r="M366" s="205"/>
      <c r="N366" s="204"/>
      <c r="O366" s="214"/>
      <c r="P366" s="214"/>
      <c r="Q366" s="213"/>
      <c r="R366" s="214"/>
      <c r="S366" s="213"/>
      <c r="T366" s="214"/>
      <c r="U366" s="223"/>
      <c r="V366" s="223"/>
      <c r="W366" s="222"/>
      <c r="X366" s="223"/>
      <c r="Y366" s="222"/>
      <c r="Z366" s="223"/>
      <c r="AA366" s="232"/>
      <c r="AB366" s="232"/>
      <c r="AC366" s="231"/>
      <c r="AD366" s="232"/>
      <c r="AE366" s="231"/>
      <c r="AF366" s="232"/>
      <c r="AG366" s="250"/>
      <c r="AH366" s="250"/>
      <c r="AI366" s="249"/>
      <c r="AJ366" s="250"/>
      <c r="AK366" s="249"/>
      <c r="AL366" s="250"/>
      <c r="AM366" s="204"/>
      <c r="AN366" s="204"/>
      <c r="AO366" s="205"/>
      <c r="AP366" s="204"/>
      <c r="AQ366" s="205"/>
      <c r="AR366" s="204"/>
      <c r="AS366" s="259"/>
      <c r="AT366" s="259"/>
      <c r="AU366" s="258"/>
      <c r="AV366" s="259"/>
      <c r="AW366" s="258"/>
      <c r="AX366" s="259"/>
      <c r="AY366" s="268"/>
      <c r="AZ366" s="268"/>
      <c r="BA366" s="267"/>
      <c r="BB366" s="268"/>
      <c r="BC366" s="267"/>
      <c r="BD366" s="268"/>
      <c r="BE366" s="204"/>
      <c r="BF366" s="204"/>
      <c r="BG366" s="205"/>
      <c r="BH366" s="204"/>
      <c r="BI366" s="205"/>
      <c r="BJ366" s="204"/>
      <c r="BK366" s="241"/>
      <c r="BL366" s="241"/>
      <c r="BM366" s="240"/>
      <c r="BN366" s="241"/>
      <c r="BO366" s="240"/>
      <c r="BP366" s="241"/>
      <c r="BQ366" s="223"/>
      <c r="BR366" s="223"/>
      <c r="BS366" s="222"/>
      <c r="BT366" s="223"/>
      <c r="BU366" s="222"/>
      <c r="BV366" s="223"/>
      <c r="BW366" s="268"/>
      <c r="BX366" s="268"/>
      <c r="BY366" s="267"/>
      <c r="BZ366" s="268"/>
      <c r="CA366" s="267"/>
      <c r="CB366" s="268"/>
      <c r="CC366" s="241"/>
      <c r="CD366" s="214"/>
      <c r="CE366" s="240"/>
      <c r="CF366" s="240"/>
      <c r="CG366" s="241"/>
      <c r="CH366" s="5"/>
      <c r="CI366" s="5">
        <f t="shared" si="64"/>
        <v>0</v>
      </c>
    </row>
    <row r="367" spans="1:87" hidden="1" x14ac:dyDescent="0.2">
      <c r="A367" s="157"/>
      <c r="B367" s="105"/>
      <c r="C367" s="105"/>
      <c r="D367" s="107"/>
      <c r="E367" s="105"/>
      <c r="F367" s="107"/>
      <c r="G367" s="108"/>
      <c r="H367" s="91"/>
      <c r="I367" s="59"/>
      <c r="J367" s="206"/>
      <c r="K367" s="206"/>
      <c r="L367" s="206"/>
      <c r="M367" s="206"/>
      <c r="N367" s="206"/>
      <c r="O367" s="215"/>
      <c r="P367" s="215"/>
      <c r="Q367" s="215"/>
      <c r="R367" s="215"/>
      <c r="S367" s="215"/>
      <c r="T367" s="215"/>
      <c r="U367" s="224"/>
      <c r="V367" s="224"/>
      <c r="W367" s="224"/>
      <c r="X367" s="224"/>
      <c r="Y367" s="224"/>
      <c r="Z367" s="224"/>
      <c r="AA367" s="233"/>
      <c r="AB367" s="233"/>
      <c r="AC367" s="233"/>
      <c r="AD367" s="233"/>
      <c r="AE367" s="233"/>
      <c r="AF367" s="233"/>
      <c r="AG367" s="251"/>
      <c r="AH367" s="251"/>
      <c r="AI367" s="251"/>
      <c r="AJ367" s="251"/>
      <c r="AK367" s="251"/>
      <c r="AL367" s="251"/>
      <c r="AM367" s="206"/>
      <c r="AN367" s="206"/>
      <c r="AO367" s="206"/>
      <c r="AP367" s="206"/>
      <c r="AQ367" s="206"/>
      <c r="AR367" s="206"/>
      <c r="AS367" s="260"/>
      <c r="AT367" s="260"/>
      <c r="AU367" s="260"/>
      <c r="AV367" s="260"/>
      <c r="AW367" s="260"/>
      <c r="AX367" s="260"/>
      <c r="AY367" s="269"/>
      <c r="AZ367" s="269"/>
      <c r="BA367" s="269"/>
      <c r="BB367" s="269"/>
      <c r="BC367" s="269"/>
      <c r="BD367" s="269"/>
      <c r="BE367" s="206"/>
      <c r="BF367" s="206"/>
      <c r="BG367" s="206"/>
      <c r="BH367" s="206"/>
      <c r="BI367" s="206"/>
      <c r="BJ367" s="206"/>
      <c r="BK367" s="242"/>
      <c r="BL367" s="242"/>
      <c r="BM367" s="242"/>
      <c r="BN367" s="242"/>
      <c r="BO367" s="242"/>
      <c r="BP367" s="242"/>
      <c r="BQ367" s="224"/>
      <c r="BR367" s="224"/>
      <c r="BS367" s="224"/>
      <c r="BT367" s="224"/>
      <c r="BU367" s="224"/>
      <c r="BV367" s="224"/>
      <c r="BW367" s="269"/>
      <c r="BX367" s="269"/>
      <c r="BY367" s="269"/>
      <c r="BZ367" s="269"/>
      <c r="CA367" s="269"/>
      <c r="CB367" s="269"/>
      <c r="CC367" s="242"/>
      <c r="CD367" s="215"/>
      <c r="CE367" s="242"/>
      <c r="CF367" s="242"/>
      <c r="CG367" s="242"/>
      <c r="CH367" s="5"/>
      <c r="CI367" s="5">
        <f t="shared" si="64"/>
        <v>0</v>
      </c>
    </row>
    <row r="368" spans="1:87" hidden="1" x14ac:dyDescent="0.2">
      <c r="A368" s="132"/>
      <c r="B368" s="7"/>
      <c r="C368" s="60"/>
      <c r="D368" s="56"/>
      <c r="E368" s="7"/>
      <c r="F368" s="56"/>
      <c r="G368" s="8"/>
      <c r="H368" s="61"/>
      <c r="I368" s="134"/>
      <c r="J368" s="204"/>
      <c r="K368" s="204"/>
      <c r="L368" s="205"/>
      <c r="M368" s="205"/>
      <c r="N368" s="205"/>
      <c r="O368" s="214"/>
      <c r="P368" s="214"/>
      <c r="Q368" s="213"/>
      <c r="R368" s="213"/>
      <c r="S368" s="213"/>
      <c r="T368" s="213"/>
      <c r="U368" s="223"/>
      <c r="V368" s="222"/>
      <c r="W368" s="222"/>
      <c r="X368" s="222"/>
      <c r="Y368" s="222"/>
      <c r="Z368" s="222"/>
      <c r="AA368" s="232"/>
      <c r="AB368" s="231"/>
      <c r="AC368" s="231"/>
      <c r="AD368" s="231"/>
      <c r="AE368" s="231"/>
      <c r="AF368" s="231"/>
      <c r="AG368" s="250"/>
      <c r="AH368" s="249"/>
      <c r="AI368" s="249"/>
      <c r="AJ368" s="249"/>
      <c r="AK368" s="249"/>
      <c r="AL368" s="249"/>
      <c r="AM368" s="204"/>
      <c r="AN368" s="205"/>
      <c r="AO368" s="205"/>
      <c r="AP368" s="205"/>
      <c r="AQ368" s="205"/>
      <c r="AR368" s="205"/>
      <c r="AS368" s="259"/>
      <c r="AT368" s="258"/>
      <c r="AU368" s="258"/>
      <c r="AV368" s="258"/>
      <c r="AW368" s="258"/>
      <c r="AX368" s="258"/>
      <c r="AY368" s="268"/>
      <c r="AZ368" s="267"/>
      <c r="BA368" s="267"/>
      <c r="BB368" s="267"/>
      <c r="BC368" s="267"/>
      <c r="BD368" s="267"/>
      <c r="BE368" s="204"/>
      <c r="BF368" s="205"/>
      <c r="BG368" s="205"/>
      <c r="BH368" s="205"/>
      <c r="BI368" s="205"/>
      <c r="BJ368" s="205"/>
      <c r="BK368" s="241"/>
      <c r="BL368" s="240"/>
      <c r="BM368" s="240"/>
      <c r="BN368" s="240"/>
      <c r="BO368" s="240"/>
      <c r="BP368" s="240"/>
      <c r="BQ368" s="223"/>
      <c r="BR368" s="222"/>
      <c r="BS368" s="222"/>
      <c r="BT368" s="222"/>
      <c r="BU368" s="222"/>
      <c r="BV368" s="222"/>
      <c r="BW368" s="268"/>
      <c r="BX368" s="267"/>
      <c r="BY368" s="267"/>
      <c r="BZ368" s="267"/>
      <c r="CA368" s="267"/>
      <c r="CB368" s="267"/>
      <c r="CC368" s="241"/>
      <c r="CD368" s="214"/>
      <c r="CE368" s="240"/>
      <c r="CF368" s="240"/>
      <c r="CG368" s="240"/>
      <c r="CH368" s="5"/>
      <c r="CI368" s="5">
        <f t="shared" si="64"/>
        <v>0</v>
      </c>
    </row>
    <row r="369" spans="1:87" hidden="1" x14ac:dyDescent="0.2">
      <c r="A369" s="127"/>
      <c r="B369" s="11"/>
      <c r="C369" s="63"/>
      <c r="D369" s="64"/>
      <c r="E369" s="11"/>
      <c r="F369" s="64"/>
      <c r="G369" s="12"/>
      <c r="H369" s="65"/>
      <c r="I369" s="66"/>
      <c r="J369" s="204"/>
      <c r="K369" s="204"/>
      <c r="L369" s="205"/>
      <c r="M369" s="205"/>
      <c r="N369" s="205"/>
      <c r="O369" s="214"/>
      <c r="P369" s="214"/>
      <c r="Q369" s="213"/>
      <c r="R369" s="213"/>
      <c r="S369" s="213"/>
      <c r="T369" s="213"/>
      <c r="U369" s="223"/>
      <c r="V369" s="222"/>
      <c r="W369" s="222"/>
      <c r="X369" s="222"/>
      <c r="Y369" s="222"/>
      <c r="Z369" s="222"/>
      <c r="AA369" s="232"/>
      <c r="AB369" s="231"/>
      <c r="AC369" s="231"/>
      <c r="AD369" s="231"/>
      <c r="AE369" s="231"/>
      <c r="AF369" s="231"/>
      <c r="AG369" s="250"/>
      <c r="AH369" s="249"/>
      <c r="AI369" s="249"/>
      <c r="AJ369" s="249"/>
      <c r="AK369" s="249"/>
      <c r="AL369" s="249"/>
      <c r="AM369" s="204"/>
      <c r="AN369" s="205"/>
      <c r="AO369" s="205"/>
      <c r="AP369" s="205"/>
      <c r="AQ369" s="205"/>
      <c r="AR369" s="205"/>
      <c r="AS369" s="259"/>
      <c r="AT369" s="258"/>
      <c r="AU369" s="258"/>
      <c r="AV369" s="258"/>
      <c r="AW369" s="258"/>
      <c r="AX369" s="258"/>
      <c r="AY369" s="268"/>
      <c r="AZ369" s="267"/>
      <c r="BA369" s="267"/>
      <c r="BB369" s="267"/>
      <c r="BC369" s="267"/>
      <c r="BD369" s="267"/>
      <c r="BE369" s="204"/>
      <c r="BF369" s="205"/>
      <c r="BG369" s="205"/>
      <c r="BH369" s="205"/>
      <c r="BI369" s="205"/>
      <c r="BJ369" s="205"/>
      <c r="BK369" s="241"/>
      <c r="BL369" s="240"/>
      <c r="BM369" s="240"/>
      <c r="BN369" s="240"/>
      <c r="BO369" s="240"/>
      <c r="BP369" s="240"/>
      <c r="BQ369" s="223"/>
      <c r="BR369" s="222"/>
      <c r="BS369" s="222"/>
      <c r="BT369" s="222"/>
      <c r="BU369" s="222"/>
      <c r="BV369" s="222"/>
      <c r="BW369" s="268"/>
      <c r="BX369" s="267"/>
      <c r="BY369" s="267"/>
      <c r="BZ369" s="267"/>
      <c r="CA369" s="267"/>
      <c r="CB369" s="267"/>
      <c r="CC369" s="241"/>
      <c r="CD369" s="214"/>
      <c r="CE369" s="240"/>
      <c r="CF369" s="240"/>
      <c r="CG369" s="240"/>
      <c r="CH369" s="5"/>
      <c r="CI369" s="5">
        <f t="shared" si="64"/>
        <v>0</v>
      </c>
    </row>
    <row r="370" spans="1:87" hidden="1" x14ac:dyDescent="0.2">
      <c r="A370" s="127"/>
      <c r="B370" s="11"/>
      <c r="C370" s="63"/>
      <c r="D370" s="64"/>
      <c r="E370" s="11"/>
      <c r="F370" s="64"/>
      <c r="G370" s="109"/>
      <c r="H370" s="65"/>
      <c r="I370" s="66"/>
      <c r="J370" s="204"/>
      <c r="K370" s="204"/>
      <c r="L370" s="205"/>
      <c r="M370" s="205"/>
      <c r="N370" s="205"/>
      <c r="O370" s="214"/>
      <c r="P370" s="214"/>
      <c r="Q370" s="213"/>
      <c r="R370" s="213"/>
      <c r="S370" s="213"/>
      <c r="T370" s="213"/>
      <c r="U370" s="223"/>
      <c r="V370" s="222"/>
      <c r="W370" s="222"/>
      <c r="X370" s="222"/>
      <c r="Y370" s="222"/>
      <c r="Z370" s="222"/>
      <c r="AA370" s="232"/>
      <c r="AB370" s="231"/>
      <c r="AC370" s="231"/>
      <c r="AD370" s="231"/>
      <c r="AE370" s="231"/>
      <c r="AF370" s="231"/>
      <c r="AG370" s="250"/>
      <c r="AH370" s="249"/>
      <c r="AI370" s="249"/>
      <c r="AJ370" s="249"/>
      <c r="AK370" s="249"/>
      <c r="AL370" s="249"/>
      <c r="AM370" s="204"/>
      <c r="AN370" s="205"/>
      <c r="AO370" s="205"/>
      <c r="AP370" s="205"/>
      <c r="AQ370" s="205"/>
      <c r="AR370" s="205"/>
      <c r="AS370" s="259"/>
      <c r="AT370" s="258"/>
      <c r="AU370" s="258"/>
      <c r="AV370" s="258"/>
      <c r="AW370" s="258"/>
      <c r="AX370" s="258"/>
      <c r="AY370" s="268"/>
      <c r="AZ370" s="267"/>
      <c r="BA370" s="267"/>
      <c r="BB370" s="267"/>
      <c r="BC370" s="267"/>
      <c r="BD370" s="267"/>
      <c r="BE370" s="204"/>
      <c r="BF370" s="205"/>
      <c r="BG370" s="205"/>
      <c r="BH370" s="205"/>
      <c r="BI370" s="205"/>
      <c r="BJ370" s="205"/>
      <c r="BK370" s="241"/>
      <c r="BL370" s="240"/>
      <c r="BM370" s="240"/>
      <c r="BN370" s="240"/>
      <c r="BO370" s="240"/>
      <c r="BP370" s="240"/>
      <c r="BQ370" s="223"/>
      <c r="BR370" s="222"/>
      <c r="BS370" s="222"/>
      <c r="BT370" s="222"/>
      <c r="BU370" s="222"/>
      <c r="BV370" s="222"/>
      <c r="BW370" s="268"/>
      <c r="BX370" s="267"/>
      <c r="BY370" s="267"/>
      <c r="BZ370" s="267"/>
      <c r="CA370" s="267"/>
      <c r="CB370" s="267"/>
      <c r="CC370" s="241"/>
      <c r="CD370" s="214"/>
      <c r="CE370" s="240"/>
      <c r="CF370" s="240"/>
      <c r="CG370" s="240"/>
      <c r="CH370" s="5"/>
      <c r="CI370" s="5">
        <f t="shared" si="64"/>
        <v>0</v>
      </c>
    </row>
    <row r="371" spans="1:87" hidden="1" x14ac:dyDescent="0.2">
      <c r="A371" s="127"/>
      <c r="B371" s="11"/>
      <c r="C371" s="63"/>
      <c r="D371" s="64"/>
      <c r="E371" s="11"/>
      <c r="F371" s="64"/>
      <c r="G371" s="12"/>
      <c r="H371" s="69"/>
      <c r="I371" s="66"/>
      <c r="J371" s="204"/>
      <c r="K371" s="204"/>
      <c r="L371" s="205"/>
      <c r="M371" s="205"/>
      <c r="N371" s="205"/>
      <c r="O371" s="214"/>
      <c r="P371" s="214"/>
      <c r="Q371" s="213"/>
      <c r="R371" s="213"/>
      <c r="S371" s="213"/>
      <c r="T371" s="213"/>
      <c r="U371" s="223"/>
      <c r="V371" s="222"/>
      <c r="W371" s="222"/>
      <c r="X371" s="222"/>
      <c r="Y371" s="222"/>
      <c r="Z371" s="222"/>
      <c r="AA371" s="232"/>
      <c r="AB371" s="231"/>
      <c r="AC371" s="231"/>
      <c r="AD371" s="231"/>
      <c r="AE371" s="231"/>
      <c r="AF371" s="231"/>
      <c r="AG371" s="250"/>
      <c r="AH371" s="249"/>
      <c r="AI371" s="249"/>
      <c r="AJ371" s="249"/>
      <c r="AK371" s="249"/>
      <c r="AL371" s="249"/>
      <c r="AM371" s="204"/>
      <c r="AN371" s="205"/>
      <c r="AO371" s="205"/>
      <c r="AP371" s="205"/>
      <c r="AQ371" s="205"/>
      <c r="AR371" s="205"/>
      <c r="AS371" s="259"/>
      <c r="AT371" s="258"/>
      <c r="AU371" s="258"/>
      <c r="AV371" s="258"/>
      <c r="AW371" s="258"/>
      <c r="AX371" s="258"/>
      <c r="AY371" s="268"/>
      <c r="AZ371" s="267"/>
      <c r="BA371" s="267"/>
      <c r="BB371" s="267"/>
      <c r="BC371" s="267"/>
      <c r="BD371" s="267"/>
      <c r="BE371" s="204"/>
      <c r="BF371" s="205"/>
      <c r="BG371" s="205"/>
      <c r="BH371" s="205"/>
      <c r="BI371" s="205"/>
      <c r="BJ371" s="205"/>
      <c r="BK371" s="241"/>
      <c r="BL371" s="240"/>
      <c r="BM371" s="240"/>
      <c r="BN371" s="240"/>
      <c r="BO371" s="240"/>
      <c r="BP371" s="240"/>
      <c r="BQ371" s="223"/>
      <c r="BR371" s="222"/>
      <c r="BS371" s="222"/>
      <c r="BT371" s="222"/>
      <c r="BU371" s="222"/>
      <c r="BV371" s="222"/>
      <c r="BW371" s="268"/>
      <c r="BX371" s="267"/>
      <c r="BY371" s="267"/>
      <c r="BZ371" s="267"/>
      <c r="CA371" s="267"/>
      <c r="CB371" s="267"/>
      <c r="CC371" s="241"/>
      <c r="CD371" s="214"/>
      <c r="CE371" s="240"/>
      <c r="CF371" s="240"/>
      <c r="CG371" s="240"/>
      <c r="CH371" s="5"/>
      <c r="CI371" s="5">
        <f t="shared" si="64"/>
        <v>0</v>
      </c>
    </row>
    <row r="372" spans="1:87" hidden="1" x14ac:dyDescent="0.2">
      <c r="A372" s="127"/>
      <c r="B372" s="11"/>
      <c r="C372" s="63"/>
      <c r="D372" s="64"/>
      <c r="E372" s="11"/>
      <c r="F372" s="64"/>
      <c r="G372" s="109"/>
      <c r="H372" s="69"/>
      <c r="I372" s="66"/>
      <c r="J372" s="204"/>
      <c r="K372" s="204"/>
      <c r="L372" s="205"/>
      <c r="M372" s="205"/>
      <c r="N372" s="205"/>
      <c r="O372" s="214"/>
      <c r="P372" s="214"/>
      <c r="Q372" s="213"/>
      <c r="R372" s="213"/>
      <c r="S372" s="213"/>
      <c r="T372" s="213"/>
      <c r="U372" s="223"/>
      <c r="V372" s="222"/>
      <c r="W372" s="222"/>
      <c r="X372" s="222"/>
      <c r="Y372" s="222"/>
      <c r="Z372" s="222"/>
      <c r="AA372" s="232"/>
      <c r="AB372" s="231"/>
      <c r="AC372" s="231"/>
      <c r="AD372" s="231"/>
      <c r="AE372" s="231"/>
      <c r="AF372" s="231"/>
      <c r="AG372" s="250"/>
      <c r="AH372" s="249"/>
      <c r="AI372" s="249"/>
      <c r="AJ372" s="249"/>
      <c r="AK372" s="249"/>
      <c r="AL372" s="249"/>
      <c r="AM372" s="204"/>
      <c r="AN372" s="205"/>
      <c r="AO372" s="205"/>
      <c r="AP372" s="205"/>
      <c r="AQ372" s="205"/>
      <c r="AR372" s="205"/>
      <c r="AS372" s="259"/>
      <c r="AT372" s="258"/>
      <c r="AU372" s="258"/>
      <c r="AV372" s="258"/>
      <c r="AW372" s="258"/>
      <c r="AX372" s="258"/>
      <c r="AY372" s="268"/>
      <c r="AZ372" s="267"/>
      <c r="BA372" s="267"/>
      <c r="BB372" s="267"/>
      <c r="BC372" s="267"/>
      <c r="BD372" s="267"/>
      <c r="BE372" s="204"/>
      <c r="BF372" s="205"/>
      <c r="BG372" s="205"/>
      <c r="BH372" s="205"/>
      <c r="BI372" s="205"/>
      <c r="BJ372" s="205"/>
      <c r="BK372" s="241"/>
      <c r="BL372" s="240"/>
      <c r="BM372" s="240"/>
      <c r="BN372" s="240"/>
      <c r="BO372" s="240"/>
      <c r="BP372" s="240"/>
      <c r="BQ372" s="223"/>
      <c r="BR372" s="222"/>
      <c r="BS372" s="222"/>
      <c r="BT372" s="222"/>
      <c r="BU372" s="222"/>
      <c r="BV372" s="222"/>
      <c r="BW372" s="268"/>
      <c r="BX372" s="267"/>
      <c r="BY372" s="267"/>
      <c r="BZ372" s="267"/>
      <c r="CA372" s="267"/>
      <c r="CB372" s="267"/>
      <c r="CC372" s="241"/>
      <c r="CD372" s="214"/>
      <c r="CE372" s="240"/>
      <c r="CF372" s="240"/>
      <c r="CG372" s="240"/>
      <c r="CH372" s="5"/>
      <c r="CI372" s="5">
        <f t="shared" si="64"/>
        <v>0</v>
      </c>
    </row>
    <row r="373" spans="1:87" hidden="1" x14ac:dyDescent="0.2">
      <c r="A373" s="127"/>
      <c r="B373" s="11"/>
      <c r="C373" s="63"/>
      <c r="D373" s="64"/>
      <c r="E373" s="11"/>
      <c r="F373" s="64"/>
      <c r="G373" s="109"/>
      <c r="H373" s="65"/>
      <c r="I373" s="66"/>
      <c r="J373" s="204"/>
      <c r="K373" s="204"/>
      <c r="L373" s="205"/>
      <c r="M373" s="205"/>
      <c r="N373" s="205"/>
      <c r="O373" s="214"/>
      <c r="P373" s="214"/>
      <c r="Q373" s="213"/>
      <c r="R373" s="213"/>
      <c r="S373" s="213"/>
      <c r="T373" s="213"/>
      <c r="U373" s="223"/>
      <c r="V373" s="222"/>
      <c r="W373" s="222"/>
      <c r="X373" s="222"/>
      <c r="Y373" s="222"/>
      <c r="Z373" s="222"/>
      <c r="AA373" s="232"/>
      <c r="AB373" s="231"/>
      <c r="AC373" s="231"/>
      <c r="AD373" s="231"/>
      <c r="AE373" s="231"/>
      <c r="AF373" s="231"/>
      <c r="AG373" s="250"/>
      <c r="AH373" s="249"/>
      <c r="AI373" s="249"/>
      <c r="AJ373" s="249"/>
      <c r="AK373" s="249"/>
      <c r="AL373" s="249"/>
      <c r="AM373" s="204"/>
      <c r="AN373" s="205"/>
      <c r="AO373" s="205"/>
      <c r="AP373" s="205"/>
      <c r="AQ373" s="205"/>
      <c r="AR373" s="205"/>
      <c r="AS373" s="259"/>
      <c r="AT373" s="258"/>
      <c r="AU373" s="258"/>
      <c r="AV373" s="258"/>
      <c r="AW373" s="258"/>
      <c r="AX373" s="258"/>
      <c r="AY373" s="268"/>
      <c r="AZ373" s="267"/>
      <c r="BA373" s="267"/>
      <c r="BB373" s="267"/>
      <c r="BC373" s="267"/>
      <c r="BD373" s="267"/>
      <c r="BE373" s="204"/>
      <c r="BF373" s="205"/>
      <c r="BG373" s="205"/>
      <c r="BH373" s="205"/>
      <c r="BI373" s="205"/>
      <c r="BJ373" s="205"/>
      <c r="BK373" s="241"/>
      <c r="BL373" s="240"/>
      <c r="BM373" s="240"/>
      <c r="BN373" s="240"/>
      <c r="BO373" s="240"/>
      <c r="BP373" s="240"/>
      <c r="BQ373" s="223"/>
      <c r="BR373" s="222"/>
      <c r="BS373" s="222"/>
      <c r="BT373" s="222"/>
      <c r="BU373" s="222"/>
      <c r="BV373" s="222"/>
      <c r="BW373" s="268"/>
      <c r="BX373" s="267"/>
      <c r="BY373" s="267"/>
      <c r="BZ373" s="267"/>
      <c r="CA373" s="267"/>
      <c r="CB373" s="267"/>
      <c r="CC373" s="241"/>
      <c r="CD373" s="214"/>
      <c r="CE373" s="240"/>
      <c r="CF373" s="240"/>
      <c r="CG373" s="240"/>
      <c r="CH373" s="5"/>
      <c r="CI373" s="5">
        <f t="shared" si="64"/>
        <v>0</v>
      </c>
    </row>
    <row r="374" spans="1:87" hidden="1" x14ac:dyDescent="0.2">
      <c r="A374" s="127"/>
      <c r="B374" s="11"/>
      <c r="C374" s="63"/>
      <c r="D374" s="64"/>
      <c r="E374" s="11"/>
      <c r="F374" s="64"/>
      <c r="G374" s="109"/>
      <c r="H374" s="65"/>
      <c r="I374" s="66"/>
      <c r="J374" s="204"/>
      <c r="K374" s="204"/>
      <c r="L374" s="205"/>
      <c r="M374" s="205"/>
      <c r="N374" s="205"/>
      <c r="O374" s="214"/>
      <c r="P374" s="214"/>
      <c r="Q374" s="213"/>
      <c r="R374" s="213"/>
      <c r="S374" s="213"/>
      <c r="T374" s="213"/>
      <c r="U374" s="223"/>
      <c r="V374" s="222"/>
      <c r="W374" s="222"/>
      <c r="X374" s="222"/>
      <c r="Y374" s="222"/>
      <c r="Z374" s="222"/>
      <c r="AA374" s="232"/>
      <c r="AB374" s="231"/>
      <c r="AC374" s="231"/>
      <c r="AD374" s="231"/>
      <c r="AE374" s="231"/>
      <c r="AF374" s="231"/>
      <c r="AG374" s="250"/>
      <c r="AH374" s="249"/>
      <c r="AI374" s="249"/>
      <c r="AJ374" s="249"/>
      <c r="AK374" s="249"/>
      <c r="AL374" s="249"/>
      <c r="AM374" s="204"/>
      <c r="AN374" s="205"/>
      <c r="AO374" s="205"/>
      <c r="AP374" s="205"/>
      <c r="AQ374" s="205"/>
      <c r="AR374" s="205"/>
      <c r="AS374" s="259"/>
      <c r="AT374" s="258"/>
      <c r="AU374" s="258"/>
      <c r="AV374" s="258"/>
      <c r="AW374" s="258"/>
      <c r="AX374" s="258"/>
      <c r="AY374" s="268"/>
      <c r="AZ374" s="267"/>
      <c r="BA374" s="267"/>
      <c r="BB374" s="267"/>
      <c r="BC374" s="267"/>
      <c r="BD374" s="267"/>
      <c r="BE374" s="204"/>
      <c r="BF374" s="205"/>
      <c r="BG374" s="205"/>
      <c r="BH374" s="205"/>
      <c r="BI374" s="205"/>
      <c r="BJ374" s="205"/>
      <c r="BK374" s="241"/>
      <c r="BL374" s="240"/>
      <c r="BM374" s="240"/>
      <c r="BN374" s="240"/>
      <c r="BO374" s="240"/>
      <c r="BP374" s="240"/>
      <c r="BQ374" s="223"/>
      <c r="BR374" s="222"/>
      <c r="BS374" s="222"/>
      <c r="BT374" s="222"/>
      <c r="BU374" s="222"/>
      <c r="BV374" s="222"/>
      <c r="BW374" s="268"/>
      <c r="BX374" s="267"/>
      <c r="BY374" s="267"/>
      <c r="BZ374" s="267"/>
      <c r="CA374" s="267"/>
      <c r="CB374" s="267"/>
      <c r="CC374" s="241"/>
      <c r="CD374" s="214"/>
      <c r="CE374" s="240"/>
      <c r="CF374" s="240"/>
      <c r="CG374" s="240"/>
      <c r="CH374" s="5"/>
      <c r="CI374" s="5">
        <f t="shared" si="64"/>
        <v>0</v>
      </c>
    </row>
    <row r="375" spans="1:87" hidden="1" x14ac:dyDescent="0.2">
      <c r="A375" s="135"/>
      <c r="B375" s="17"/>
      <c r="C375" s="16"/>
      <c r="D375" s="71"/>
      <c r="E375" s="17"/>
      <c r="F375" s="71"/>
      <c r="G375" s="148"/>
      <c r="H375" s="72"/>
      <c r="I375" s="73"/>
      <c r="J375" s="204"/>
      <c r="K375" s="204"/>
      <c r="L375" s="205"/>
      <c r="M375" s="205"/>
      <c r="N375" s="205"/>
      <c r="O375" s="214"/>
      <c r="P375" s="214"/>
      <c r="Q375" s="213"/>
      <c r="R375" s="213"/>
      <c r="S375" s="213"/>
      <c r="T375" s="213"/>
      <c r="U375" s="223"/>
      <c r="V375" s="222"/>
      <c r="W375" s="222"/>
      <c r="X375" s="222"/>
      <c r="Y375" s="222"/>
      <c r="Z375" s="222"/>
      <c r="AA375" s="232"/>
      <c r="AB375" s="231"/>
      <c r="AC375" s="231"/>
      <c r="AD375" s="231"/>
      <c r="AE375" s="231"/>
      <c r="AF375" s="231"/>
      <c r="AG375" s="250"/>
      <c r="AH375" s="249"/>
      <c r="AI375" s="249"/>
      <c r="AJ375" s="249"/>
      <c r="AK375" s="249"/>
      <c r="AL375" s="249"/>
      <c r="AM375" s="204"/>
      <c r="AN375" s="205"/>
      <c r="AO375" s="205"/>
      <c r="AP375" s="205"/>
      <c r="AQ375" s="205"/>
      <c r="AR375" s="205"/>
      <c r="AS375" s="259"/>
      <c r="AT375" s="258"/>
      <c r="AU375" s="258"/>
      <c r="AV375" s="258"/>
      <c r="AW375" s="258"/>
      <c r="AX375" s="258"/>
      <c r="AY375" s="268"/>
      <c r="AZ375" s="267"/>
      <c r="BA375" s="267"/>
      <c r="BB375" s="267"/>
      <c r="BC375" s="267"/>
      <c r="BD375" s="267"/>
      <c r="BE375" s="204"/>
      <c r="BF375" s="205"/>
      <c r="BG375" s="205"/>
      <c r="BH375" s="205"/>
      <c r="BI375" s="205"/>
      <c r="BJ375" s="205"/>
      <c r="BK375" s="241"/>
      <c r="BL375" s="240"/>
      <c r="BM375" s="240"/>
      <c r="BN375" s="240"/>
      <c r="BO375" s="240"/>
      <c r="BP375" s="240"/>
      <c r="BQ375" s="223"/>
      <c r="BR375" s="222"/>
      <c r="BS375" s="222"/>
      <c r="BT375" s="222"/>
      <c r="BU375" s="222"/>
      <c r="BV375" s="222"/>
      <c r="BW375" s="268"/>
      <c r="BX375" s="267"/>
      <c r="BY375" s="267"/>
      <c r="BZ375" s="267"/>
      <c r="CA375" s="267"/>
      <c r="CB375" s="267"/>
      <c r="CC375" s="241"/>
      <c r="CD375" s="214"/>
      <c r="CE375" s="240"/>
      <c r="CF375" s="240"/>
      <c r="CG375" s="240"/>
      <c r="CH375" s="5"/>
      <c r="CI375" s="5">
        <f t="shared" si="64"/>
        <v>0</v>
      </c>
    </row>
    <row r="376" spans="1:87" hidden="1" x14ac:dyDescent="0.2">
      <c r="A376" s="146"/>
      <c r="B376" s="146"/>
      <c r="C376" s="146"/>
      <c r="D376" s="147"/>
      <c r="E376" s="146"/>
      <c r="F376" s="147"/>
      <c r="G376" s="148"/>
      <c r="H376" s="72"/>
      <c r="I376" s="73"/>
      <c r="J376" s="204"/>
      <c r="K376" s="204"/>
      <c r="L376" s="205"/>
      <c r="M376" s="205"/>
      <c r="N376" s="205"/>
      <c r="O376" s="214"/>
      <c r="P376" s="214"/>
      <c r="Q376" s="213"/>
      <c r="R376" s="213"/>
      <c r="S376" s="213"/>
      <c r="T376" s="213"/>
      <c r="U376" s="223"/>
      <c r="V376" s="222"/>
      <c r="W376" s="222"/>
      <c r="X376" s="222"/>
      <c r="Y376" s="222"/>
      <c r="Z376" s="222"/>
      <c r="AA376" s="232"/>
      <c r="AB376" s="231"/>
      <c r="AC376" s="231"/>
      <c r="AD376" s="231"/>
      <c r="AE376" s="231"/>
      <c r="AF376" s="231"/>
      <c r="AG376" s="250"/>
      <c r="AH376" s="249"/>
      <c r="AI376" s="249"/>
      <c r="AJ376" s="249"/>
      <c r="AK376" s="249"/>
      <c r="AL376" s="249"/>
      <c r="AM376" s="204"/>
      <c r="AN376" s="205"/>
      <c r="AO376" s="205"/>
      <c r="AP376" s="205"/>
      <c r="AQ376" s="205"/>
      <c r="AR376" s="205"/>
      <c r="AS376" s="259"/>
      <c r="AT376" s="258"/>
      <c r="AU376" s="258"/>
      <c r="AV376" s="258"/>
      <c r="AW376" s="258"/>
      <c r="AX376" s="258"/>
      <c r="AY376" s="268"/>
      <c r="AZ376" s="267"/>
      <c r="BA376" s="267"/>
      <c r="BB376" s="267"/>
      <c r="BC376" s="267"/>
      <c r="BD376" s="267"/>
      <c r="BE376" s="204"/>
      <c r="BF376" s="205"/>
      <c r="BG376" s="205"/>
      <c r="BH376" s="205"/>
      <c r="BI376" s="205"/>
      <c r="BJ376" s="205"/>
      <c r="BK376" s="241"/>
      <c r="BL376" s="240"/>
      <c r="BM376" s="240"/>
      <c r="BN376" s="240"/>
      <c r="BO376" s="240"/>
      <c r="BP376" s="240"/>
      <c r="BQ376" s="223"/>
      <c r="BR376" s="222"/>
      <c r="BS376" s="222"/>
      <c r="BT376" s="222"/>
      <c r="BU376" s="222"/>
      <c r="BV376" s="222"/>
      <c r="BW376" s="268"/>
      <c r="BX376" s="267"/>
      <c r="BY376" s="267"/>
      <c r="BZ376" s="267"/>
      <c r="CA376" s="267"/>
      <c r="CB376" s="267"/>
      <c r="CC376" s="241"/>
      <c r="CD376" s="214"/>
      <c r="CE376" s="240"/>
      <c r="CF376" s="240"/>
      <c r="CG376" s="240"/>
      <c r="CH376" s="5"/>
      <c r="CI376" s="5">
        <f t="shared" si="64"/>
        <v>0</v>
      </c>
    </row>
    <row r="377" spans="1:87" hidden="1" x14ac:dyDescent="0.2">
      <c r="A377" s="22"/>
      <c r="B377" s="22"/>
      <c r="C377" s="51"/>
      <c r="D377" s="34"/>
      <c r="E377" s="22"/>
      <c r="F377" s="34"/>
      <c r="G377" s="48"/>
      <c r="H377" s="26"/>
      <c r="I377" s="112"/>
      <c r="J377" s="204"/>
      <c r="K377" s="204"/>
      <c r="L377" s="205"/>
      <c r="M377" s="205"/>
      <c r="N377" s="205"/>
      <c r="O377" s="214"/>
      <c r="P377" s="214"/>
      <c r="Q377" s="213"/>
      <c r="R377" s="213"/>
      <c r="S377" s="213"/>
      <c r="T377" s="213"/>
      <c r="U377" s="223"/>
      <c r="V377" s="222"/>
      <c r="W377" s="222"/>
      <c r="X377" s="222"/>
      <c r="Y377" s="222"/>
      <c r="Z377" s="222"/>
      <c r="AA377" s="232"/>
      <c r="AB377" s="231"/>
      <c r="AC377" s="231"/>
      <c r="AD377" s="231"/>
      <c r="AE377" s="231"/>
      <c r="AF377" s="231"/>
      <c r="AG377" s="250"/>
      <c r="AH377" s="249"/>
      <c r="AI377" s="249"/>
      <c r="AJ377" s="249"/>
      <c r="AK377" s="249"/>
      <c r="AL377" s="249"/>
      <c r="AM377" s="204"/>
      <c r="AN377" s="205"/>
      <c r="AO377" s="205"/>
      <c r="AP377" s="205"/>
      <c r="AQ377" s="205"/>
      <c r="AR377" s="205"/>
      <c r="AS377" s="259"/>
      <c r="AT377" s="258"/>
      <c r="AU377" s="258"/>
      <c r="AV377" s="258"/>
      <c r="AW377" s="258"/>
      <c r="AX377" s="258"/>
      <c r="AY377" s="268"/>
      <c r="AZ377" s="267"/>
      <c r="BA377" s="267"/>
      <c r="BB377" s="267"/>
      <c r="BC377" s="267"/>
      <c r="BD377" s="267"/>
      <c r="BE377" s="204"/>
      <c r="BF377" s="205"/>
      <c r="BG377" s="205"/>
      <c r="BH377" s="205"/>
      <c r="BI377" s="205"/>
      <c r="BJ377" s="205"/>
      <c r="BK377" s="241"/>
      <c r="BL377" s="240"/>
      <c r="BM377" s="240"/>
      <c r="BN377" s="240"/>
      <c r="BO377" s="240"/>
      <c r="BP377" s="240"/>
      <c r="BQ377" s="223"/>
      <c r="BR377" s="222"/>
      <c r="BS377" s="222"/>
      <c r="BT377" s="222"/>
      <c r="BU377" s="222"/>
      <c r="BV377" s="222"/>
      <c r="BW377" s="268"/>
      <c r="BX377" s="267"/>
      <c r="BY377" s="267"/>
      <c r="BZ377" s="267"/>
      <c r="CA377" s="267"/>
      <c r="CB377" s="267"/>
      <c r="CC377" s="241"/>
      <c r="CD377" s="214"/>
      <c r="CE377" s="240"/>
      <c r="CF377" s="240"/>
      <c r="CG377" s="240"/>
      <c r="CH377" s="5"/>
      <c r="CI377" s="5">
        <f t="shared" si="64"/>
        <v>0</v>
      </c>
    </row>
    <row r="378" spans="1:87" hidden="1" x14ac:dyDescent="0.2">
      <c r="A378" s="22"/>
      <c r="B378" s="23"/>
      <c r="C378" s="51"/>
      <c r="D378" s="34"/>
      <c r="E378" s="22"/>
      <c r="F378" s="34"/>
      <c r="G378" s="48"/>
      <c r="H378" s="26"/>
      <c r="I378" s="112"/>
      <c r="J378" s="204"/>
      <c r="K378" s="204"/>
      <c r="L378" s="205"/>
      <c r="M378" s="205"/>
      <c r="N378" s="205"/>
      <c r="O378" s="214"/>
      <c r="P378" s="214"/>
      <c r="Q378" s="213"/>
      <c r="R378" s="213"/>
      <c r="S378" s="213"/>
      <c r="T378" s="213"/>
      <c r="U378" s="223"/>
      <c r="V378" s="222"/>
      <c r="W378" s="222"/>
      <c r="X378" s="222"/>
      <c r="Y378" s="222"/>
      <c r="Z378" s="222"/>
      <c r="AA378" s="232"/>
      <c r="AB378" s="231"/>
      <c r="AC378" s="231"/>
      <c r="AD378" s="231"/>
      <c r="AE378" s="231"/>
      <c r="AF378" s="231"/>
      <c r="AG378" s="250"/>
      <c r="AH378" s="249"/>
      <c r="AI378" s="249"/>
      <c r="AJ378" s="249"/>
      <c r="AK378" s="249"/>
      <c r="AL378" s="249"/>
      <c r="AM378" s="204"/>
      <c r="AN378" s="205"/>
      <c r="AO378" s="205"/>
      <c r="AP378" s="205"/>
      <c r="AQ378" s="205"/>
      <c r="AR378" s="205"/>
      <c r="AS378" s="259"/>
      <c r="AT378" s="258"/>
      <c r="AU378" s="258"/>
      <c r="AV378" s="258"/>
      <c r="AW378" s="258"/>
      <c r="AX378" s="258"/>
      <c r="AY378" s="268"/>
      <c r="AZ378" s="267"/>
      <c r="BA378" s="267"/>
      <c r="BB378" s="267"/>
      <c r="BC378" s="267"/>
      <c r="BD378" s="267"/>
      <c r="BE378" s="204"/>
      <c r="BF378" s="205"/>
      <c r="BG378" s="205"/>
      <c r="BH378" s="205"/>
      <c r="BI378" s="205"/>
      <c r="BJ378" s="205"/>
      <c r="BK378" s="241"/>
      <c r="BL378" s="240"/>
      <c r="BM378" s="240"/>
      <c r="BN378" s="240"/>
      <c r="BO378" s="240"/>
      <c r="BP378" s="240"/>
      <c r="BQ378" s="223"/>
      <c r="BR378" s="222"/>
      <c r="BS378" s="222"/>
      <c r="BT378" s="222"/>
      <c r="BU378" s="222"/>
      <c r="BV378" s="222"/>
      <c r="BW378" s="268"/>
      <c r="BX378" s="267"/>
      <c r="BY378" s="267"/>
      <c r="BZ378" s="267"/>
      <c r="CA378" s="267"/>
      <c r="CB378" s="267"/>
      <c r="CC378" s="241"/>
      <c r="CD378" s="214"/>
      <c r="CE378" s="240"/>
      <c r="CF378" s="240"/>
      <c r="CG378" s="240"/>
      <c r="CH378" s="5"/>
      <c r="CI378" s="5">
        <f t="shared" si="64"/>
        <v>0</v>
      </c>
    </row>
    <row r="379" spans="1:87" hidden="1" x14ac:dyDescent="0.2">
      <c r="A379" s="22"/>
      <c r="B379" s="23"/>
      <c r="C379" s="51"/>
      <c r="D379" s="121"/>
      <c r="E379" s="22"/>
      <c r="F379" s="34"/>
      <c r="G379" s="48"/>
      <c r="H379" s="26"/>
      <c r="I379" s="112"/>
      <c r="J379" s="204"/>
      <c r="K379" s="204"/>
      <c r="L379" s="205"/>
      <c r="M379" s="205"/>
      <c r="N379" s="205"/>
      <c r="O379" s="214"/>
      <c r="P379" s="214"/>
      <c r="Q379" s="213"/>
      <c r="R379" s="213"/>
      <c r="S379" s="213"/>
      <c r="T379" s="213"/>
      <c r="U379" s="223"/>
      <c r="V379" s="222"/>
      <c r="W379" s="222"/>
      <c r="X379" s="222"/>
      <c r="Y379" s="222"/>
      <c r="Z379" s="222"/>
      <c r="AA379" s="232"/>
      <c r="AB379" s="231"/>
      <c r="AC379" s="231"/>
      <c r="AD379" s="231"/>
      <c r="AE379" s="231"/>
      <c r="AF379" s="231"/>
      <c r="AG379" s="250"/>
      <c r="AH379" s="249"/>
      <c r="AI379" s="249"/>
      <c r="AJ379" s="249"/>
      <c r="AK379" s="249"/>
      <c r="AL379" s="249"/>
      <c r="AM379" s="204"/>
      <c r="AN379" s="205"/>
      <c r="AO379" s="205"/>
      <c r="AP379" s="205"/>
      <c r="AQ379" s="205"/>
      <c r="AR379" s="205"/>
      <c r="AS379" s="259"/>
      <c r="AT379" s="258"/>
      <c r="AU379" s="258"/>
      <c r="AV379" s="258"/>
      <c r="AW379" s="258"/>
      <c r="AX379" s="258"/>
      <c r="AY379" s="268"/>
      <c r="AZ379" s="267"/>
      <c r="BA379" s="267"/>
      <c r="BB379" s="267"/>
      <c r="BC379" s="267"/>
      <c r="BD379" s="267"/>
      <c r="BE379" s="204"/>
      <c r="BF379" s="205"/>
      <c r="BG379" s="205"/>
      <c r="BH379" s="205"/>
      <c r="BI379" s="205"/>
      <c r="BJ379" s="205"/>
      <c r="BK379" s="241"/>
      <c r="BL379" s="240"/>
      <c r="BM379" s="240"/>
      <c r="BN379" s="240"/>
      <c r="BO379" s="240"/>
      <c r="BP379" s="240"/>
      <c r="BQ379" s="223"/>
      <c r="BR379" s="222"/>
      <c r="BS379" s="222"/>
      <c r="BT379" s="222"/>
      <c r="BU379" s="222"/>
      <c r="BV379" s="222"/>
      <c r="BW379" s="268"/>
      <c r="BX379" s="267"/>
      <c r="BY379" s="267"/>
      <c r="BZ379" s="267"/>
      <c r="CA379" s="267"/>
      <c r="CB379" s="267"/>
      <c r="CC379" s="241"/>
      <c r="CD379" s="214"/>
      <c r="CE379" s="240"/>
      <c r="CF379" s="240"/>
      <c r="CG379" s="240"/>
      <c r="CH379" s="5"/>
      <c r="CI379" s="5">
        <f t="shared" si="64"/>
        <v>0</v>
      </c>
    </row>
    <row r="380" spans="1:87" hidden="1" x14ac:dyDescent="0.2">
      <c r="A380" s="22"/>
      <c r="B380" s="23"/>
      <c r="C380" s="51"/>
      <c r="D380" s="33"/>
      <c r="E380" s="22"/>
      <c r="F380" s="34"/>
      <c r="G380" s="48"/>
      <c r="H380" s="75"/>
      <c r="I380" s="52"/>
      <c r="J380" s="204"/>
      <c r="K380" s="204"/>
      <c r="L380" s="205"/>
      <c r="M380" s="205"/>
      <c r="N380" s="205"/>
      <c r="O380" s="214"/>
      <c r="P380" s="214"/>
      <c r="Q380" s="213"/>
      <c r="R380" s="213"/>
      <c r="S380" s="213"/>
      <c r="T380" s="213"/>
      <c r="U380" s="223"/>
      <c r="V380" s="222"/>
      <c r="W380" s="222"/>
      <c r="X380" s="222"/>
      <c r="Y380" s="222"/>
      <c r="Z380" s="222"/>
      <c r="AA380" s="232"/>
      <c r="AB380" s="231"/>
      <c r="AC380" s="231"/>
      <c r="AD380" s="231"/>
      <c r="AE380" s="231"/>
      <c r="AF380" s="231"/>
      <c r="AG380" s="250"/>
      <c r="AH380" s="249"/>
      <c r="AI380" s="249"/>
      <c r="AJ380" s="249"/>
      <c r="AK380" s="249"/>
      <c r="AL380" s="249"/>
      <c r="AM380" s="204"/>
      <c r="AN380" s="205"/>
      <c r="AO380" s="205"/>
      <c r="AP380" s="205"/>
      <c r="AQ380" s="205"/>
      <c r="AR380" s="205"/>
      <c r="AS380" s="259"/>
      <c r="AT380" s="258"/>
      <c r="AU380" s="258"/>
      <c r="AV380" s="258"/>
      <c r="AW380" s="258"/>
      <c r="AX380" s="258"/>
      <c r="AY380" s="268"/>
      <c r="AZ380" s="267"/>
      <c r="BA380" s="267"/>
      <c r="BB380" s="267"/>
      <c r="BC380" s="267"/>
      <c r="BD380" s="267"/>
      <c r="BE380" s="204"/>
      <c r="BF380" s="205"/>
      <c r="BG380" s="205"/>
      <c r="BH380" s="205"/>
      <c r="BI380" s="205"/>
      <c r="BJ380" s="205"/>
      <c r="BK380" s="241"/>
      <c r="BL380" s="240"/>
      <c r="BM380" s="240"/>
      <c r="BN380" s="240"/>
      <c r="BO380" s="240"/>
      <c r="BP380" s="240"/>
      <c r="BQ380" s="223"/>
      <c r="BR380" s="222"/>
      <c r="BS380" s="222"/>
      <c r="BT380" s="222"/>
      <c r="BU380" s="222"/>
      <c r="BV380" s="222"/>
      <c r="BW380" s="268"/>
      <c r="BX380" s="267"/>
      <c r="BY380" s="267"/>
      <c r="BZ380" s="267"/>
      <c r="CA380" s="267"/>
      <c r="CB380" s="267"/>
      <c r="CC380" s="241"/>
      <c r="CD380" s="214"/>
      <c r="CE380" s="240"/>
      <c r="CF380" s="240"/>
      <c r="CG380" s="240"/>
      <c r="CH380" s="5"/>
      <c r="CI380" s="5">
        <f t="shared" si="64"/>
        <v>0</v>
      </c>
    </row>
    <row r="381" spans="1:87" hidden="1" x14ac:dyDescent="0.2">
      <c r="A381" s="22"/>
      <c r="B381" s="22"/>
      <c r="C381" s="93"/>
      <c r="D381" s="34"/>
      <c r="E381" s="22"/>
      <c r="F381" s="34"/>
      <c r="G381" s="48"/>
      <c r="H381" s="36"/>
      <c r="I381" s="27"/>
      <c r="J381" s="204"/>
      <c r="K381" s="204"/>
      <c r="L381" s="205"/>
      <c r="M381" s="205"/>
      <c r="N381" s="204"/>
      <c r="O381" s="214"/>
      <c r="P381" s="214"/>
      <c r="Q381" s="213"/>
      <c r="R381" s="214"/>
      <c r="S381" s="213"/>
      <c r="T381" s="214"/>
      <c r="U381" s="223"/>
      <c r="V381" s="223"/>
      <c r="W381" s="222"/>
      <c r="X381" s="223"/>
      <c r="Y381" s="222"/>
      <c r="Z381" s="223"/>
      <c r="AA381" s="232"/>
      <c r="AB381" s="232"/>
      <c r="AC381" s="231"/>
      <c r="AD381" s="232"/>
      <c r="AE381" s="231"/>
      <c r="AF381" s="232"/>
      <c r="AG381" s="250"/>
      <c r="AH381" s="250"/>
      <c r="AI381" s="249"/>
      <c r="AJ381" s="250"/>
      <c r="AK381" s="249"/>
      <c r="AL381" s="250"/>
      <c r="AM381" s="204"/>
      <c r="AN381" s="204"/>
      <c r="AO381" s="205"/>
      <c r="AP381" s="204"/>
      <c r="AQ381" s="205"/>
      <c r="AR381" s="204"/>
      <c r="AS381" s="259"/>
      <c r="AT381" s="259"/>
      <c r="AU381" s="258"/>
      <c r="AV381" s="259"/>
      <c r="AW381" s="258"/>
      <c r="AX381" s="259"/>
      <c r="AY381" s="268"/>
      <c r="AZ381" s="268"/>
      <c r="BA381" s="267"/>
      <c r="BB381" s="268"/>
      <c r="BC381" s="267"/>
      <c r="BD381" s="268"/>
      <c r="BE381" s="204"/>
      <c r="BF381" s="204"/>
      <c r="BG381" s="205"/>
      <c r="BH381" s="204"/>
      <c r="BI381" s="205"/>
      <c r="BJ381" s="204"/>
      <c r="BK381" s="241"/>
      <c r="BL381" s="241"/>
      <c r="BM381" s="240"/>
      <c r="BN381" s="241"/>
      <c r="BO381" s="240"/>
      <c r="BP381" s="241"/>
      <c r="BQ381" s="223"/>
      <c r="BR381" s="223"/>
      <c r="BS381" s="222"/>
      <c r="BT381" s="223"/>
      <c r="BU381" s="222"/>
      <c r="BV381" s="223"/>
      <c r="BW381" s="268"/>
      <c r="BX381" s="268"/>
      <c r="BY381" s="267"/>
      <c r="BZ381" s="268"/>
      <c r="CA381" s="267"/>
      <c r="CB381" s="268"/>
      <c r="CC381" s="241"/>
      <c r="CD381" s="214"/>
      <c r="CE381" s="240"/>
      <c r="CF381" s="240"/>
      <c r="CG381" s="241"/>
      <c r="CH381" s="5"/>
      <c r="CI381" s="5">
        <f t="shared" si="64"/>
        <v>0</v>
      </c>
    </row>
    <row r="382" spans="1:87" hidden="1" x14ac:dyDescent="0.2">
      <c r="A382" s="157"/>
      <c r="B382" s="105"/>
      <c r="C382" s="105"/>
      <c r="D382" s="107"/>
      <c r="E382" s="105"/>
      <c r="F382" s="107"/>
      <c r="G382" s="108"/>
      <c r="H382" s="91"/>
      <c r="I382" s="59"/>
      <c r="J382" s="206"/>
      <c r="K382" s="206"/>
      <c r="L382" s="206"/>
      <c r="M382" s="206"/>
      <c r="N382" s="206"/>
      <c r="O382" s="215"/>
      <c r="P382" s="215"/>
      <c r="Q382" s="215"/>
      <c r="R382" s="215"/>
      <c r="S382" s="215"/>
      <c r="T382" s="215"/>
      <c r="U382" s="224"/>
      <c r="V382" s="224"/>
      <c r="W382" s="224"/>
      <c r="X382" s="224"/>
      <c r="Y382" s="224"/>
      <c r="Z382" s="224"/>
      <c r="AA382" s="233"/>
      <c r="AB382" s="233"/>
      <c r="AC382" s="233"/>
      <c r="AD382" s="233"/>
      <c r="AE382" s="233"/>
      <c r="AF382" s="233"/>
      <c r="AG382" s="251"/>
      <c r="AH382" s="251"/>
      <c r="AI382" s="251"/>
      <c r="AJ382" s="251"/>
      <c r="AK382" s="251"/>
      <c r="AL382" s="251"/>
      <c r="AM382" s="206"/>
      <c r="AN382" s="206"/>
      <c r="AO382" s="206"/>
      <c r="AP382" s="206"/>
      <c r="AQ382" s="206"/>
      <c r="AR382" s="206"/>
      <c r="AS382" s="260"/>
      <c r="AT382" s="260"/>
      <c r="AU382" s="260"/>
      <c r="AV382" s="260"/>
      <c r="AW382" s="260"/>
      <c r="AX382" s="260"/>
      <c r="AY382" s="269"/>
      <c r="AZ382" s="269"/>
      <c r="BA382" s="269"/>
      <c r="BB382" s="269"/>
      <c r="BC382" s="269"/>
      <c r="BD382" s="269"/>
      <c r="BE382" s="206"/>
      <c r="BF382" s="206"/>
      <c r="BG382" s="206"/>
      <c r="BH382" s="206"/>
      <c r="BI382" s="206"/>
      <c r="BJ382" s="206"/>
      <c r="BK382" s="242"/>
      <c r="BL382" s="242"/>
      <c r="BM382" s="242"/>
      <c r="BN382" s="242"/>
      <c r="BO382" s="242"/>
      <c r="BP382" s="242"/>
      <c r="BQ382" s="224"/>
      <c r="BR382" s="224"/>
      <c r="BS382" s="224"/>
      <c r="BT382" s="224"/>
      <c r="BU382" s="224"/>
      <c r="BV382" s="224"/>
      <c r="BW382" s="269"/>
      <c r="BX382" s="269"/>
      <c r="BY382" s="269"/>
      <c r="BZ382" s="269"/>
      <c r="CA382" s="269"/>
      <c r="CB382" s="269"/>
      <c r="CC382" s="242"/>
      <c r="CD382" s="215"/>
      <c r="CE382" s="242"/>
      <c r="CF382" s="242"/>
      <c r="CG382" s="242"/>
      <c r="CH382" s="5"/>
      <c r="CI382" s="5">
        <f t="shared" si="64"/>
        <v>0</v>
      </c>
    </row>
    <row r="383" spans="1:87" hidden="1" x14ac:dyDescent="0.2">
      <c r="A383" s="132"/>
      <c r="B383" s="7"/>
      <c r="C383" s="151"/>
      <c r="D383" s="56"/>
      <c r="E383" s="7"/>
      <c r="F383" s="56"/>
      <c r="G383" s="57"/>
      <c r="H383" s="61"/>
      <c r="I383" s="134"/>
      <c r="J383" s="204"/>
      <c r="K383" s="204"/>
      <c r="L383" s="205"/>
      <c r="M383" s="205"/>
      <c r="N383" s="205"/>
      <c r="O383" s="214"/>
      <c r="P383" s="214"/>
      <c r="Q383" s="213"/>
      <c r="R383" s="213"/>
      <c r="S383" s="213"/>
      <c r="T383" s="213"/>
      <c r="U383" s="223"/>
      <c r="V383" s="222"/>
      <c r="W383" s="222"/>
      <c r="X383" s="222"/>
      <c r="Y383" s="222"/>
      <c r="Z383" s="222"/>
      <c r="AA383" s="232"/>
      <c r="AB383" s="231"/>
      <c r="AC383" s="231"/>
      <c r="AD383" s="231"/>
      <c r="AE383" s="231"/>
      <c r="AF383" s="231"/>
      <c r="AG383" s="250"/>
      <c r="AH383" s="249"/>
      <c r="AI383" s="249"/>
      <c r="AJ383" s="249"/>
      <c r="AK383" s="249"/>
      <c r="AL383" s="249"/>
      <c r="AM383" s="204"/>
      <c r="AN383" s="205"/>
      <c r="AO383" s="205"/>
      <c r="AP383" s="205"/>
      <c r="AQ383" s="205"/>
      <c r="AR383" s="205"/>
      <c r="AS383" s="259"/>
      <c r="AT383" s="258"/>
      <c r="AU383" s="258"/>
      <c r="AV383" s="258"/>
      <c r="AW383" s="258"/>
      <c r="AX383" s="258"/>
      <c r="AY383" s="268"/>
      <c r="AZ383" s="267"/>
      <c r="BA383" s="267"/>
      <c r="BB383" s="267"/>
      <c r="BC383" s="267"/>
      <c r="BD383" s="267"/>
      <c r="BE383" s="204"/>
      <c r="BF383" s="205"/>
      <c r="BG383" s="205"/>
      <c r="BH383" s="205"/>
      <c r="BI383" s="205"/>
      <c r="BJ383" s="205"/>
      <c r="BK383" s="241"/>
      <c r="BL383" s="240"/>
      <c r="BM383" s="240"/>
      <c r="BN383" s="240"/>
      <c r="BO383" s="240"/>
      <c r="BP383" s="240"/>
      <c r="BQ383" s="223"/>
      <c r="BR383" s="222"/>
      <c r="BS383" s="222"/>
      <c r="BT383" s="222"/>
      <c r="BU383" s="222"/>
      <c r="BV383" s="222"/>
      <c r="BW383" s="268"/>
      <c r="BX383" s="267"/>
      <c r="BY383" s="267"/>
      <c r="BZ383" s="267"/>
      <c r="CA383" s="267"/>
      <c r="CB383" s="267"/>
      <c r="CC383" s="241"/>
      <c r="CD383" s="214"/>
      <c r="CE383" s="240"/>
      <c r="CF383" s="240"/>
      <c r="CG383" s="240"/>
      <c r="CH383" s="5"/>
      <c r="CI383" s="5">
        <f t="shared" si="64"/>
        <v>0</v>
      </c>
    </row>
    <row r="384" spans="1:87" hidden="1" x14ac:dyDescent="0.2">
      <c r="A384" s="127"/>
      <c r="B384" s="11"/>
      <c r="C384" s="141"/>
      <c r="D384" s="64"/>
      <c r="E384" s="11"/>
      <c r="F384" s="64"/>
      <c r="G384" s="12"/>
      <c r="H384" s="65"/>
      <c r="I384" s="66"/>
      <c r="J384" s="204"/>
      <c r="K384" s="204"/>
      <c r="L384" s="205"/>
      <c r="M384" s="205"/>
      <c r="N384" s="205"/>
      <c r="O384" s="214"/>
      <c r="P384" s="214"/>
      <c r="Q384" s="213"/>
      <c r="R384" s="213"/>
      <c r="S384" s="213"/>
      <c r="T384" s="213"/>
      <c r="U384" s="223"/>
      <c r="V384" s="222"/>
      <c r="W384" s="222"/>
      <c r="X384" s="222"/>
      <c r="Y384" s="222"/>
      <c r="Z384" s="222"/>
      <c r="AA384" s="232"/>
      <c r="AB384" s="231"/>
      <c r="AC384" s="231"/>
      <c r="AD384" s="231"/>
      <c r="AE384" s="231"/>
      <c r="AF384" s="231"/>
      <c r="AG384" s="250"/>
      <c r="AH384" s="249"/>
      <c r="AI384" s="249"/>
      <c r="AJ384" s="249"/>
      <c r="AK384" s="249"/>
      <c r="AL384" s="249"/>
      <c r="AM384" s="204"/>
      <c r="AN384" s="205"/>
      <c r="AO384" s="205"/>
      <c r="AP384" s="205"/>
      <c r="AQ384" s="205"/>
      <c r="AR384" s="205"/>
      <c r="AS384" s="259"/>
      <c r="AT384" s="258"/>
      <c r="AU384" s="258"/>
      <c r="AV384" s="258"/>
      <c r="AW384" s="258"/>
      <c r="AX384" s="258"/>
      <c r="AY384" s="268"/>
      <c r="AZ384" s="267"/>
      <c r="BA384" s="267"/>
      <c r="BB384" s="267"/>
      <c r="BC384" s="267"/>
      <c r="BD384" s="267"/>
      <c r="BE384" s="204"/>
      <c r="BF384" s="205"/>
      <c r="BG384" s="205"/>
      <c r="BH384" s="205"/>
      <c r="BI384" s="205"/>
      <c r="BJ384" s="205"/>
      <c r="BK384" s="241"/>
      <c r="BL384" s="240"/>
      <c r="BM384" s="240"/>
      <c r="BN384" s="240"/>
      <c r="BO384" s="240"/>
      <c r="BP384" s="240"/>
      <c r="BQ384" s="223"/>
      <c r="BR384" s="222"/>
      <c r="BS384" s="222"/>
      <c r="BT384" s="222"/>
      <c r="BU384" s="222"/>
      <c r="BV384" s="222"/>
      <c r="BW384" s="268"/>
      <c r="BX384" s="267"/>
      <c r="BY384" s="267"/>
      <c r="BZ384" s="267"/>
      <c r="CA384" s="267"/>
      <c r="CB384" s="267"/>
      <c r="CC384" s="241"/>
      <c r="CD384" s="214"/>
      <c r="CE384" s="240"/>
      <c r="CF384" s="240"/>
      <c r="CG384" s="240"/>
      <c r="CH384" s="5"/>
      <c r="CI384" s="5">
        <f t="shared" si="64"/>
        <v>0</v>
      </c>
    </row>
    <row r="385" spans="1:87" hidden="1" x14ac:dyDescent="0.2">
      <c r="A385" s="127"/>
      <c r="B385" s="11"/>
      <c r="C385" s="141"/>
      <c r="D385" s="64"/>
      <c r="E385" s="11"/>
      <c r="F385" s="64"/>
      <c r="G385" s="12"/>
      <c r="H385" s="69"/>
      <c r="I385" s="66"/>
      <c r="J385" s="204"/>
      <c r="K385" s="204"/>
      <c r="L385" s="205"/>
      <c r="M385" s="205"/>
      <c r="N385" s="205"/>
      <c r="O385" s="214"/>
      <c r="P385" s="214"/>
      <c r="Q385" s="213"/>
      <c r="R385" s="213"/>
      <c r="S385" s="213"/>
      <c r="T385" s="213"/>
      <c r="U385" s="223"/>
      <c r="V385" s="222"/>
      <c r="W385" s="222"/>
      <c r="X385" s="222"/>
      <c r="Y385" s="222"/>
      <c r="Z385" s="222"/>
      <c r="AA385" s="232"/>
      <c r="AB385" s="231"/>
      <c r="AC385" s="231"/>
      <c r="AD385" s="231"/>
      <c r="AE385" s="231"/>
      <c r="AF385" s="231"/>
      <c r="AG385" s="250"/>
      <c r="AH385" s="249"/>
      <c r="AI385" s="249"/>
      <c r="AJ385" s="249"/>
      <c r="AK385" s="249"/>
      <c r="AL385" s="249"/>
      <c r="AM385" s="204"/>
      <c r="AN385" s="205"/>
      <c r="AO385" s="205"/>
      <c r="AP385" s="205"/>
      <c r="AQ385" s="205"/>
      <c r="AR385" s="205"/>
      <c r="AS385" s="259"/>
      <c r="AT385" s="258"/>
      <c r="AU385" s="258"/>
      <c r="AV385" s="258"/>
      <c r="AW385" s="258"/>
      <c r="AX385" s="258"/>
      <c r="AY385" s="268"/>
      <c r="AZ385" s="267"/>
      <c r="BA385" s="267"/>
      <c r="BB385" s="267"/>
      <c r="BC385" s="267"/>
      <c r="BD385" s="267"/>
      <c r="BE385" s="204"/>
      <c r="BF385" s="205"/>
      <c r="BG385" s="205"/>
      <c r="BH385" s="205"/>
      <c r="BI385" s="205"/>
      <c r="BJ385" s="205"/>
      <c r="BK385" s="241"/>
      <c r="BL385" s="240"/>
      <c r="BM385" s="240"/>
      <c r="BN385" s="240"/>
      <c r="BO385" s="240"/>
      <c r="BP385" s="240"/>
      <c r="BQ385" s="223"/>
      <c r="BR385" s="222"/>
      <c r="BS385" s="222"/>
      <c r="BT385" s="222"/>
      <c r="BU385" s="222"/>
      <c r="BV385" s="222"/>
      <c r="BW385" s="268"/>
      <c r="BX385" s="267"/>
      <c r="BY385" s="267"/>
      <c r="BZ385" s="267"/>
      <c r="CA385" s="267"/>
      <c r="CB385" s="267"/>
      <c r="CC385" s="241"/>
      <c r="CD385" s="214"/>
      <c r="CE385" s="240"/>
      <c r="CF385" s="240"/>
      <c r="CG385" s="240"/>
      <c r="CH385" s="5"/>
      <c r="CI385" s="5">
        <f t="shared" si="64"/>
        <v>0</v>
      </c>
    </row>
    <row r="386" spans="1:87" hidden="1" x14ac:dyDescent="0.2">
      <c r="A386" s="127"/>
      <c r="B386" s="11"/>
      <c r="C386" s="141"/>
      <c r="D386" s="64"/>
      <c r="E386" s="11"/>
      <c r="F386" s="64"/>
      <c r="G386" s="109"/>
      <c r="H386" s="69"/>
      <c r="I386" s="66"/>
      <c r="J386" s="204"/>
      <c r="K386" s="204"/>
      <c r="L386" s="205"/>
      <c r="M386" s="205"/>
      <c r="N386" s="205"/>
      <c r="O386" s="214"/>
      <c r="P386" s="214"/>
      <c r="Q386" s="213"/>
      <c r="R386" s="213"/>
      <c r="S386" s="213"/>
      <c r="T386" s="213"/>
      <c r="U386" s="223"/>
      <c r="V386" s="222"/>
      <c r="W386" s="222"/>
      <c r="X386" s="222"/>
      <c r="Y386" s="222"/>
      <c r="Z386" s="222"/>
      <c r="AA386" s="232"/>
      <c r="AB386" s="231"/>
      <c r="AC386" s="231"/>
      <c r="AD386" s="231"/>
      <c r="AE386" s="231"/>
      <c r="AF386" s="231"/>
      <c r="AG386" s="250"/>
      <c r="AH386" s="249"/>
      <c r="AI386" s="249"/>
      <c r="AJ386" s="249"/>
      <c r="AK386" s="249"/>
      <c r="AL386" s="249"/>
      <c r="AM386" s="204"/>
      <c r="AN386" s="205"/>
      <c r="AO386" s="205"/>
      <c r="AP386" s="205"/>
      <c r="AQ386" s="205"/>
      <c r="AR386" s="205"/>
      <c r="AS386" s="259"/>
      <c r="AT386" s="258"/>
      <c r="AU386" s="258"/>
      <c r="AV386" s="258"/>
      <c r="AW386" s="258"/>
      <c r="AX386" s="258"/>
      <c r="AY386" s="268"/>
      <c r="AZ386" s="267"/>
      <c r="BA386" s="267"/>
      <c r="BB386" s="267"/>
      <c r="BC386" s="267"/>
      <c r="BD386" s="267"/>
      <c r="BE386" s="204"/>
      <c r="BF386" s="205"/>
      <c r="BG386" s="205"/>
      <c r="BH386" s="205"/>
      <c r="BI386" s="205"/>
      <c r="BJ386" s="205"/>
      <c r="BK386" s="241"/>
      <c r="BL386" s="240"/>
      <c r="BM386" s="240"/>
      <c r="BN386" s="240"/>
      <c r="BO386" s="240"/>
      <c r="BP386" s="240"/>
      <c r="BQ386" s="223"/>
      <c r="BR386" s="222"/>
      <c r="BS386" s="222"/>
      <c r="BT386" s="222"/>
      <c r="BU386" s="222"/>
      <c r="BV386" s="222"/>
      <c r="BW386" s="268"/>
      <c r="BX386" s="267"/>
      <c r="BY386" s="267"/>
      <c r="BZ386" s="267"/>
      <c r="CA386" s="267"/>
      <c r="CB386" s="267"/>
      <c r="CC386" s="241"/>
      <c r="CD386" s="214"/>
      <c r="CE386" s="240"/>
      <c r="CF386" s="240"/>
      <c r="CG386" s="240"/>
      <c r="CH386" s="5"/>
      <c r="CI386" s="5">
        <f t="shared" si="64"/>
        <v>0</v>
      </c>
    </row>
    <row r="387" spans="1:87" hidden="1" x14ac:dyDescent="0.2">
      <c r="A387" s="127"/>
      <c r="B387" s="11"/>
      <c r="C387" s="141"/>
      <c r="D387" s="64"/>
      <c r="E387" s="11"/>
      <c r="F387" s="64"/>
      <c r="G387" s="109"/>
      <c r="H387" s="65"/>
      <c r="I387" s="66"/>
      <c r="J387" s="204"/>
      <c r="K387" s="204"/>
      <c r="L387" s="205"/>
      <c r="M387" s="205"/>
      <c r="N387" s="205"/>
      <c r="O387" s="214"/>
      <c r="P387" s="214"/>
      <c r="Q387" s="213"/>
      <c r="R387" s="213"/>
      <c r="S387" s="213"/>
      <c r="T387" s="213"/>
      <c r="U387" s="223"/>
      <c r="V387" s="222"/>
      <c r="W387" s="222"/>
      <c r="X387" s="222"/>
      <c r="Y387" s="222"/>
      <c r="Z387" s="222"/>
      <c r="AA387" s="232"/>
      <c r="AB387" s="231"/>
      <c r="AC387" s="231"/>
      <c r="AD387" s="231"/>
      <c r="AE387" s="231"/>
      <c r="AF387" s="231"/>
      <c r="AG387" s="250"/>
      <c r="AH387" s="249"/>
      <c r="AI387" s="249"/>
      <c r="AJ387" s="249"/>
      <c r="AK387" s="249"/>
      <c r="AL387" s="249"/>
      <c r="AM387" s="204"/>
      <c r="AN387" s="205"/>
      <c r="AO387" s="205"/>
      <c r="AP387" s="205"/>
      <c r="AQ387" s="205"/>
      <c r="AR387" s="205"/>
      <c r="AS387" s="259"/>
      <c r="AT387" s="258"/>
      <c r="AU387" s="258"/>
      <c r="AV387" s="258"/>
      <c r="AW387" s="258"/>
      <c r="AX387" s="258"/>
      <c r="AY387" s="268"/>
      <c r="AZ387" s="267"/>
      <c r="BA387" s="267"/>
      <c r="BB387" s="267"/>
      <c r="BC387" s="267"/>
      <c r="BD387" s="267"/>
      <c r="BE387" s="204"/>
      <c r="BF387" s="205"/>
      <c r="BG387" s="205"/>
      <c r="BH387" s="205"/>
      <c r="BI387" s="205"/>
      <c r="BJ387" s="205"/>
      <c r="BK387" s="241"/>
      <c r="BL387" s="240"/>
      <c r="BM387" s="240"/>
      <c r="BN387" s="240"/>
      <c r="BO387" s="240"/>
      <c r="BP387" s="240"/>
      <c r="BQ387" s="223"/>
      <c r="BR387" s="222"/>
      <c r="BS387" s="222"/>
      <c r="BT387" s="222"/>
      <c r="BU387" s="222"/>
      <c r="BV387" s="222"/>
      <c r="BW387" s="268"/>
      <c r="BX387" s="267"/>
      <c r="BY387" s="267"/>
      <c r="BZ387" s="267"/>
      <c r="CA387" s="267"/>
      <c r="CB387" s="267"/>
      <c r="CC387" s="241"/>
      <c r="CD387" s="214"/>
      <c r="CE387" s="240"/>
      <c r="CF387" s="240"/>
      <c r="CG387" s="240"/>
      <c r="CH387" s="5"/>
      <c r="CI387" s="5">
        <f t="shared" si="64"/>
        <v>0</v>
      </c>
    </row>
    <row r="388" spans="1:87" hidden="1" x14ac:dyDescent="0.2">
      <c r="A388" s="135"/>
      <c r="B388" s="17"/>
      <c r="C388" s="146"/>
      <c r="D388" s="71"/>
      <c r="E388" s="17"/>
      <c r="F388" s="71"/>
      <c r="G388" s="148"/>
      <c r="H388" s="72"/>
      <c r="I388" s="73"/>
      <c r="J388" s="204"/>
      <c r="K388" s="204"/>
      <c r="L388" s="205"/>
      <c r="M388" s="205"/>
      <c r="N388" s="205"/>
      <c r="O388" s="214"/>
      <c r="P388" s="214"/>
      <c r="Q388" s="213"/>
      <c r="R388" s="213"/>
      <c r="S388" s="213"/>
      <c r="T388" s="213"/>
      <c r="U388" s="223"/>
      <c r="V388" s="222"/>
      <c r="W388" s="222"/>
      <c r="X388" s="222"/>
      <c r="Y388" s="222"/>
      <c r="Z388" s="222"/>
      <c r="AA388" s="232"/>
      <c r="AB388" s="231"/>
      <c r="AC388" s="231"/>
      <c r="AD388" s="231"/>
      <c r="AE388" s="231"/>
      <c r="AF388" s="231"/>
      <c r="AG388" s="250"/>
      <c r="AH388" s="249"/>
      <c r="AI388" s="249"/>
      <c r="AJ388" s="249"/>
      <c r="AK388" s="249"/>
      <c r="AL388" s="249"/>
      <c r="AM388" s="204"/>
      <c r="AN388" s="205"/>
      <c r="AO388" s="205"/>
      <c r="AP388" s="205"/>
      <c r="AQ388" s="205"/>
      <c r="AR388" s="205"/>
      <c r="AS388" s="259"/>
      <c r="AT388" s="258"/>
      <c r="AU388" s="258"/>
      <c r="AV388" s="258"/>
      <c r="AW388" s="258"/>
      <c r="AX388" s="258"/>
      <c r="AY388" s="268"/>
      <c r="AZ388" s="267"/>
      <c r="BA388" s="267"/>
      <c r="BB388" s="267"/>
      <c r="BC388" s="267"/>
      <c r="BD388" s="267"/>
      <c r="BE388" s="204"/>
      <c r="BF388" s="205"/>
      <c r="BG388" s="205"/>
      <c r="BH388" s="205"/>
      <c r="BI388" s="205"/>
      <c r="BJ388" s="205"/>
      <c r="BK388" s="241"/>
      <c r="BL388" s="240"/>
      <c r="BM388" s="240"/>
      <c r="BN388" s="240"/>
      <c r="BO388" s="240"/>
      <c r="BP388" s="240"/>
      <c r="BQ388" s="223"/>
      <c r="BR388" s="222"/>
      <c r="BS388" s="222"/>
      <c r="BT388" s="222"/>
      <c r="BU388" s="222"/>
      <c r="BV388" s="222"/>
      <c r="BW388" s="268"/>
      <c r="BX388" s="267"/>
      <c r="BY388" s="267"/>
      <c r="BZ388" s="267"/>
      <c r="CA388" s="267"/>
      <c r="CB388" s="267"/>
      <c r="CC388" s="241"/>
      <c r="CD388" s="214"/>
      <c r="CE388" s="240"/>
      <c r="CF388" s="240"/>
      <c r="CG388" s="240"/>
      <c r="CH388" s="5"/>
      <c r="CI388" s="5">
        <f t="shared" si="64"/>
        <v>0</v>
      </c>
    </row>
    <row r="389" spans="1:87" hidden="1" x14ac:dyDescent="0.2">
      <c r="A389" s="146"/>
      <c r="B389" s="146"/>
      <c r="C389" s="146"/>
      <c r="D389" s="147"/>
      <c r="E389" s="146"/>
      <c r="F389" s="147"/>
      <c r="G389" s="148"/>
      <c r="H389" s="72"/>
      <c r="I389" s="73"/>
      <c r="J389" s="204"/>
      <c r="K389" s="204"/>
      <c r="L389" s="205"/>
      <c r="M389" s="205"/>
      <c r="N389" s="205"/>
      <c r="O389" s="214"/>
      <c r="P389" s="214"/>
      <c r="Q389" s="213"/>
      <c r="R389" s="213"/>
      <c r="S389" s="213"/>
      <c r="T389" s="213"/>
      <c r="U389" s="223"/>
      <c r="V389" s="222"/>
      <c r="W389" s="222"/>
      <c r="X389" s="222"/>
      <c r="Y389" s="222"/>
      <c r="Z389" s="222"/>
      <c r="AA389" s="232"/>
      <c r="AB389" s="231"/>
      <c r="AC389" s="231"/>
      <c r="AD389" s="231"/>
      <c r="AE389" s="231"/>
      <c r="AF389" s="231"/>
      <c r="AG389" s="250"/>
      <c r="AH389" s="249"/>
      <c r="AI389" s="249"/>
      <c r="AJ389" s="249"/>
      <c r="AK389" s="249"/>
      <c r="AL389" s="249"/>
      <c r="AM389" s="204"/>
      <c r="AN389" s="205"/>
      <c r="AO389" s="205"/>
      <c r="AP389" s="205"/>
      <c r="AQ389" s="205"/>
      <c r="AR389" s="205"/>
      <c r="AS389" s="259"/>
      <c r="AT389" s="258"/>
      <c r="AU389" s="258"/>
      <c r="AV389" s="258"/>
      <c r="AW389" s="258"/>
      <c r="AX389" s="258"/>
      <c r="AY389" s="268"/>
      <c r="AZ389" s="267"/>
      <c r="BA389" s="267"/>
      <c r="BB389" s="267"/>
      <c r="BC389" s="267"/>
      <c r="BD389" s="267"/>
      <c r="BE389" s="204"/>
      <c r="BF389" s="205"/>
      <c r="BG389" s="205"/>
      <c r="BH389" s="205"/>
      <c r="BI389" s="205"/>
      <c r="BJ389" s="205"/>
      <c r="BK389" s="241"/>
      <c r="BL389" s="240"/>
      <c r="BM389" s="240"/>
      <c r="BN389" s="240"/>
      <c r="BO389" s="240"/>
      <c r="BP389" s="240"/>
      <c r="BQ389" s="223"/>
      <c r="BR389" s="222"/>
      <c r="BS389" s="222"/>
      <c r="BT389" s="222"/>
      <c r="BU389" s="222"/>
      <c r="BV389" s="222"/>
      <c r="BW389" s="268"/>
      <c r="BX389" s="267"/>
      <c r="BY389" s="267"/>
      <c r="BZ389" s="267"/>
      <c r="CA389" s="267"/>
      <c r="CB389" s="267"/>
      <c r="CC389" s="241"/>
      <c r="CD389" s="214"/>
      <c r="CE389" s="240"/>
      <c r="CF389" s="240"/>
      <c r="CG389" s="240"/>
      <c r="CH389" s="5"/>
      <c r="CI389" s="5">
        <f t="shared" si="64"/>
        <v>0</v>
      </c>
    </row>
    <row r="390" spans="1:87" hidden="1" x14ac:dyDescent="0.2">
      <c r="A390" s="22"/>
      <c r="B390" s="22"/>
      <c r="C390" s="51"/>
      <c r="D390" s="28"/>
      <c r="E390" s="22"/>
      <c r="F390" s="28"/>
      <c r="G390" s="128"/>
      <c r="H390" s="26"/>
      <c r="I390" s="112"/>
      <c r="J390" s="204"/>
      <c r="K390" s="204"/>
      <c r="L390" s="205"/>
      <c r="M390" s="205"/>
      <c r="N390" s="205"/>
      <c r="O390" s="214"/>
      <c r="P390" s="214"/>
      <c r="Q390" s="213"/>
      <c r="R390" s="213"/>
      <c r="S390" s="213"/>
      <c r="T390" s="213"/>
      <c r="U390" s="223"/>
      <c r="V390" s="222"/>
      <c r="W390" s="222"/>
      <c r="X390" s="222"/>
      <c r="Y390" s="222"/>
      <c r="Z390" s="222"/>
      <c r="AA390" s="232"/>
      <c r="AB390" s="231"/>
      <c r="AC390" s="231"/>
      <c r="AD390" s="231"/>
      <c r="AE390" s="231"/>
      <c r="AF390" s="231"/>
      <c r="AG390" s="250"/>
      <c r="AH390" s="249"/>
      <c r="AI390" s="249"/>
      <c r="AJ390" s="249"/>
      <c r="AK390" s="249"/>
      <c r="AL390" s="249"/>
      <c r="AM390" s="204"/>
      <c r="AN390" s="205"/>
      <c r="AO390" s="205"/>
      <c r="AP390" s="205"/>
      <c r="AQ390" s="205"/>
      <c r="AR390" s="205"/>
      <c r="AS390" s="259"/>
      <c r="AT390" s="258"/>
      <c r="AU390" s="258"/>
      <c r="AV390" s="258"/>
      <c r="AW390" s="258"/>
      <c r="AX390" s="258"/>
      <c r="AY390" s="268"/>
      <c r="AZ390" s="267"/>
      <c r="BA390" s="267"/>
      <c r="BB390" s="267"/>
      <c r="BC390" s="267"/>
      <c r="BD390" s="267"/>
      <c r="BE390" s="204"/>
      <c r="BF390" s="205"/>
      <c r="BG390" s="205"/>
      <c r="BH390" s="205"/>
      <c r="BI390" s="205"/>
      <c r="BJ390" s="205"/>
      <c r="BK390" s="241"/>
      <c r="BL390" s="240"/>
      <c r="BM390" s="240"/>
      <c r="BN390" s="240"/>
      <c r="BO390" s="240"/>
      <c r="BP390" s="240"/>
      <c r="BQ390" s="223"/>
      <c r="BR390" s="222"/>
      <c r="BS390" s="222"/>
      <c r="BT390" s="222"/>
      <c r="BU390" s="222"/>
      <c r="BV390" s="222"/>
      <c r="BW390" s="268"/>
      <c r="BX390" s="267"/>
      <c r="BY390" s="267"/>
      <c r="BZ390" s="267"/>
      <c r="CA390" s="267"/>
      <c r="CB390" s="267"/>
      <c r="CC390" s="241"/>
      <c r="CD390" s="214"/>
      <c r="CE390" s="240"/>
      <c r="CF390" s="240"/>
      <c r="CG390" s="240"/>
      <c r="CH390" s="5"/>
      <c r="CI390" s="5">
        <f t="shared" si="64"/>
        <v>0</v>
      </c>
    </row>
    <row r="391" spans="1:87" hidden="1" x14ac:dyDescent="0.2">
      <c r="A391" s="22"/>
      <c r="B391" s="22"/>
      <c r="C391" s="51"/>
      <c r="D391" s="28"/>
      <c r="E391" s="22"/>
      <c r="F391" s="28"/>
      <c r="G391" s="128"/>
      <c r="H391" s="26"/>
      <c r="I391" s="112"/>
      <c r="J391" s="204"/>
      <c r="K391" s="204"/>
      <c r="L391" s="205"/>
      <c r="M391" s="205"/>
      <c r="N391" s="205"/>
      <c r="O391" s="214"/>
      <c r="P391" s="214"/>
      <c r="Q391" s="213"/>
      <c r="R391" s="213"/>
      <c r="S391" s="213"/>
      <c r="T391" s="213"/>
      <c r="U391" s="223"/>
      <c r="V391" s="222"/>
      <c r="W391" s="222"/>
      <c r="X391" s="222"/>
      <c r="Y391" s="222"/>
      <c r="Z391" s="222"/>
      <c r="AA391" s="232"/>
      <c r="AB391" s="231"/>
      <c r="AC391" s="231"/>
      <c r="AD391" s="231"/>
      <c r="AE391" s="231"/>
      <c r="AF391" s="231"/>
      <c r="AG391" s="250"/>
      <c r="AH391" s="249"/>
      <c r="AI391" s="249"/>
      <c r="AJ391" s="249"/>
      <c r="AK391" s="249"/>
      <c r="AL391" s="249"/>
      <c r="AM391" s="204"/>
      <c r="AN391" s="205"/>
      <c r="AO391" s="205"/>
      <c r="AP391" s="205"/>
      <c r="AQ391" s="205"/>
      <c r="AR391" s="205"/>
      <c r="AS391" s="259"/>
      <c r="AT391" s="258"/>
      <c r="AU391" s="258"/>
      <c r="AV391" s="258"/>
      <c r="AW391" s="258"/>
      <c r="AX391" s="258"/>
      <c r="AY391" s="268"/>
      <c r="AZ391" s="267"/>
      <c r="BA391" s="267"/>
      <c r="BB391" s="267"/>
      <c r="BC391" s="267"/>
      <c r="BD391" s="267"/>
      <c r="BE391" s="204"/>
      <c r="BF391" s="205"/>
      <c r="BG391" s="205"/>
      <c r="BH391" s="205"/>
      <c r="BI391" s="205"/>
      <c r="BJ391" s="205"/>
      <c r="BK391" s="241"/>
      <c r="BL391" s="240"/>
      <c r="BM391" s="240"/>
      <c r="BN391" s="240"/>
      <c r="BO391" s="240"/>
      <c r="BP391" s="240"/>
      <c r="BQ391" s="223"/>
      <c r="BR391" s="222"/>
      <c r="BS391" s="222"/>
      <c r="BT391" s="222"/>
      <c r="BU391" s="222"/>
      <c r="BV391" s="222"/>
      <c r="BW391" s="268"/>
      <c r="BX391" s="267"/>
      <c r="BY391" s="267"/>
      <c r="BZ391" s="267"/>
      <c r="CA391" s="267"/>
      <c r="CB391" s="267"/>
      <c r="CC391" s="241"/>
      <c r="CD391" s="214"/>
      <c r="CE391" s="240"/>
      <c r="CF391" s="240"/>
      <c r="CG391" s="240"/>
      <c r="CH391" s="5"/>
      <c r="CI391" s="5">
        <f t="shared" si="64"/>
        <v>0</v>
      </c>
    </row>
    <row r="392" spans="1:87" hidden="1" x14ac:dyDescent="0.2">
      <c r="A392" s="22"/>
      <c r="B392" s="22"/>
      <c r="C392" s="51"/>
      <c r="D392" s="31"/>
      <c r="E392" s="22"/>
      <c r="F392" s="28"/>
      <c r="G392" s="128"/>
      <c r="H392" s="26"/>
      <c r="I392" s="112"/>
      <c r="J392" s="204"/>
      <c r="K392" s="204"/>
      <c r="L392" s="205"/>
      <c r="M392" s="205"/>
      <c r="N392" s="205"/>
      <c r="O392" s="214"/>
      <c r="P392" s="214"/>
      <c r="Q392" s="213"/>
      <c r="R392" s="213"/>
      <c r="S392" s="213"/>
      <c r="T392" s="213"/>
      <c r="U392" s="223"/>
      <c r="V392" s="222"/>
      <c r="W392" s="222"/>
      <c r="X392" s="222"/>
      <c r="Y392" s="222"/>
      <c r="Z392" s="222"/>
      <c r="AA392" s="232"/>
      <c r="AB392" s="231"/>
      <c r="AC392" s="231"/>
      <c r="AD392" s="231"/>
      <c r="AE392" s="231"/>
      <c r="AF392" s="231"/>
      <c r="AG392" s="250"/>
      <c r="AH392" s="249"/>
      <c r="AI392" s="249"/>
      <c r="AJ392" s="249"/>
      <c r="AK392" s="249"/>
      <c r="AL392" s="249"/>
      <c r="AM392" s="204"/>
      <c r="AN392" s="205"/>
      <c r="AO392" s="205"/>
      <c r="AP392" s="205"/>
      <c r="AQ392" s="205"/>
      <c r="AR392" s="205"/>
      <c r="AS392" s="259"/>
      <c r="AT392" s="258"/>
      <c r="AU392" s="258"/>
      <c r="AV392" s="258"/>
      <c r="AW392" s="258"/>
      <c r="AX392" s="258"/>
      <c r="AY392" s="268"/>
      <c r="AZ392" s="267"/>
      <c r="BA392" s="267"/>
      <c r="BB392" s="267"/>
      <c r="BC392" s="267"/>
      <c r="BD392" s="267"/>
      <c r="BE392" s="204"/>
      <c r="BF392" s="205"/>
      <c r="BG392" s="205"/>
      <c r="BH392" s="205"/>
      <c r="BI392" s="205"/>
      <c r="BJ392" s="205"/>
      <c r="BK392" s="241"/>
      <c r="BL392" s="240"/>
      <c r="BM392" s="240"/>
      <c r="BN392" s="240"/>
      <c r="BO392" s="240"/>
      <c r="BP392" s="240"/>
      <c r="BQ392" s="223"/>
      <c r="BR392" s="222"/>
      <c r="BS392" s="222"/>
      <c r="BT392" s="222"/>
      <c r="BU392" s="222"/>
      <c r="BV392" s="222"/>
      <c r="BW392" s="268"/>
      <c r="BX392" s="267"/>
      <c r="BY392" s="267"/>
      <c r="BZ392" s="267"/>
      <c r="CA392" s="267"/>
      <c r="CB392" s="267"/>
      <c r="CC392" s="241"/>
      <c r="CD392" s="214"/>
      <c r="CE392" s="240"/>
      <c r="CF392" s="240"/>
      <c r="CG392" s="240"/>
      <c r="CH392" s="5"/>
      <c r="CI392" s="5">
        <f t="shared" si="64"/>
        <v>0</v>
      </c>
    </row>
    <row r="393" spans="1:87" hidden="1" x14ac:dyDescent="0.2">
      <c r="A393" s="22"/>
      <c r="B393" s="22"/>
      <c r="C393" s="51"/>
      <c r="D393" s="33"/>
      <c r="E393" s="22"/>
      <c r="F393" s="28"/>
      <c r="G393" s="128"/>
      <c r="H393" s="75"/>
      <c r="I393" s="52"/>
      <c r="J393" s="204"/>
      <c r="K393" s="204"/>
      <c r="L393" s="205"/>
      <c r="M393" s="205"/>
      <c r="N393" s="205"/>
      <c r="O393" s="214"/>
      <c r="P393" s="214"/>
      <c r="Q393" s="213"/>
      <c r="R393" s="213"/>
      <c r="S393" s="213"/>
      <c r="T393" s="213"/>
      <c r="U393" s="223"/>
      <c r="V393" s="222"/>
      <c r="W393" s="222"/>
      <c r="X393" s="222"/>
      <c r="Y393" s="222"/>
      <c r="Z393" s="222"/>
      <c r="AA393" s="232"/>
      <c r="AB393" s="231"/>
      <c r="AC393" s="231"/>
      <c r="AD393" s="231"/>
      <c r="AE393" s="231"/>
      <c r="AF393" s="231"/>
      <c r="AG393" s="250"/>
      <c r="AH393" s="249"/>
      <c r="AI393" s="249"/>
      <c r="AJ393" s="249"/>
      <c r="AK393" s="249"/>
      <c r="AL393" s="249"/>
      <c r="AM393" s="204"/>
      <c r="AN393" s="205"/>
      <c r="AO393" s="205"/>
      <c r="AP393" s="205"/>
      <c r="AQ393" s="205"/>
      <c r="AR393" s="205"/>
      <c r="AS393" s="259"/>
      <c r="AT393" s="258"/>
      <c r="AU393" s="258"/>
      <c r="AV393" s="258"/>
      <c r="AW393" s="258"/>
      <c r="AX393" s="258"/>
      <c r="AY393" s="268"/>
      <c r="AZ393" s="267"/>
      <c r="BA393" s="267"/>
      <c r="BB393" s="267"/>
      <c r="BC393" s="267"/>
      <c r="BD393" s="267"/>
      <c r="BE393" s="204"/>
      <c r="BF393" s="205"/>
      <c r="BG393" s="205"/>
      <c r="BH393" s="205"/>
      <c r="BI393" s="205"/>
      <c r="BJ393" s="205"/>
      <c r="BK393" s="241"/>
      <c r="BL393" s="240"/>
      <c r="BM393" s="240"/>
      <c r="BN393" s="240"/>
      <c r="BO393" s="240"/>
      <c r="BP393" s="240"/>
      <c r="BQ393" s="223"/>
      <c r="BR393" s="222"/>
      <c r="BS393" s="222"/>
      <c r="BT393" s="222"/>
      <c r="BU393" s="222"/>
      <c r="BV393" s="222"/>
      <c r="BW393" s="268"/>
      <c r="BX393" s="267"/>
      <c r="BY393" s="267"/>
      <c r="BZ393" s="267"/>
      <c r="CA393" s="267"/>
      <c r="CB393" s="267"/>
      <c r="CC393" s="241"/>
      <c r="CD393" s="214"/>
      <c r="CE393" s="240"/>
      <c r="CF393" s="240"/>
      <c r="CG393" s="240"/>
      <c r="CH393" s="5"/>
      <c r="CI393" s="5">
        <f t="shared" si="64"/>
        <v>0</v>
      </c>
    </row>
    <row r="394" spans="1:87" hidden="1" x14ac:dyDescent="0.2">
      <c r="A394" s="22"/>
      <c r="B394" s="22"/>
      <c r="C394" s="51"/>
      <c r="D394" s="33"/>
      <c r="E394" s="22"/>
      <c r="F394" s="34"/>
      <c r="G394" s="128"/>
      <c r="H394" s="158"/>
      <c r="I394" s="27"/>
      <c r="J394" s="204"/>
      <c r="K394" s="204"/>
      <c r="L394" s="205"/>
      <c r="M394" s="205"/>
      <c r="N394" s="204"/>
      <c r="O394" s="214"/>
      <c r="P394" s="214"/>
      <c r="Q394" s="213"/>
      <c r="R394" s="214"/>
      <c r="S394" s="213"/>
      <c r="T394" s="214"/>
      <c r="U394" s="223"/>
      <c r="V394" s="223"/>
      <c r="W394" s="222"/>
      <c r="X394" s="223"/>
      <c r="Y394" s="222"/>
      <c r="Z394" s="223"/>
      <c r="AA394" s="232"/>
      <c r="AB394" s="232"/>
      <c r="AC394" s="231"/>
      <c r="AD394" s="232"/>
      <c r="AE394" s="231"/>
      <c r="AF394" s="232"/>
      <c r="AG394" s="250"/>
      <c r="AH394" s="250"/>
      <c r="AI394" s="249"/>
      <c r="AJ394" s="250"/>
      <c r="AK394" s="249"/>
      <c r="AL394" s="250"/>
      <c r="AM394" s="204"/>
      <c r="AN394" s="204"/>
      <c r="AO394" s="205"/>
      <c r="AP394" s="204"/>
      <c r="AQ394" s="205"/>
      <c r="AR394" s="204"/>
      <c r="AS394" s="259"/>
      <c r="AT394" s="259"/>
      <c r="AU394" s="258"/>
      <c r="AV394" s="259"/>
      <c r="AW394" s="258"/>
      <c r="AX394" s="259"/>
      <c r="AY394" s="268"/>
      <c r="AZ394" s="268"/>
      <c r="BA394" s="267"/>
      <c r="BB394" s="268"/>
      <c r="BC394" s="267"/>
      <c r="BD394" s="268"/>
      <c r="BE394" s="204"/>
      <c r="BF394" s="204"/>
      <c r="BG394" s="205"/>
      <c r="BH394" s="204"/>
      <c r="BI394" s="205"/>
      <c r="BJ394" s="204"/>
      <c r="BK394" s="241"/>
      <c r="BL394" s="241"/>
      <c r="BM394" s="240"/>
      <c r="BN394" s="241"/>
      <c r="BO394" s="240"/>
      <c r="BP394" s="241"/>
      <c r="BQ394" s="223"/>
      <c r="BR394" s="223"/>
      <c r="BS394" s="222"/>
      <c r="BT394" s="223"/>
      <c r="BU394" s="222"/>
      <c r="BV394" s="223"/>
      <c r="BW394" s="268"/>
      <c r="BX394" s="268"/>
      <c r="BY394" s="267"/>
      <c r="BZ394" s="268"/>
      <c r="CA394" s="267"/>
      <c r="CB394" s="268"/>
      <c r="CC394" s="241"/>
      <c r="CD394" s="214"/>
      <c r="CE394" s="240"/>
      <c r="CF394" s="240"/>
      <c r="CG394" s="241"/>
      <c r="CH394" s="5"/>
      <c r="CI394" s="5">
        <f t="shared" si="64"/>
        <v>0</v>
      </c>
    </row>
    <row r="395" spans="1:87" hidden="1" x14ac:dyDescent="0.2">
      <c r="A395" s="22"/>
      <c r="B395" s="22"/>
      <c r="C395" s="51"/>
      <c r="D395" s="33"/>
      <c r="E395" s="22"/>
      <c r="F395" s="34"/>
      <c r="G395" s="128"/>
      <c r="H395" s="158"/>
      <c r="I395" s="27"/>
      <c r="J395" s="204"/>
      <c r="K395" s="204"/>
      <c r="L395" s="205"/>
      <c r="M395" s="205"/>
      <c r="N395" s="204"/>
      <c r="O395" s="214"/>
      <c r="P395" s="214"/>
      <c r="Q395" s="213"/>
      <c r="R395" s="214"/>
      <c r="S395" s="213"/>
      <c r="T395" s="214"/>
      <c r="U395" s="223"/>
      <c r="V395" s="223"/>
      <c r="W395" s="222"/>
      <c r="X395" s="223"/>
      <c r="Y395" s="222"/>
      <c r="Z395" s="223"/>
      <c r="AA395" s="232"/>
      <c r="AB395" s="232"/>
      <c r="AC395" s="231"/>
      <c r="AD395" s="232"/>
      <c r="AE395" s="231"/>
      <c r="AF395" s="232"/>
      <c r="AG395" s="250"/>
      <c r="AH395" s="250"/>
      <c r="AI395" s="249"/>
      <c r="AJ395" s="250"/>
      <c r="AK395" s="249"/>
      <c r="AL395" s="250"/>
      <c r="AM395" s="204"/>
      <c r="AN395" s="204"/>
      <c r="AO395" s="205"/>
      <c r="AP395" s="204"/>
      <c r="AQ395" s="205"/>
      <c r="AR395" s="204"/>
      <c r="AS395" s="259"/>
      <c r="AT395" s="259"/>
      <c r="AU395" s="258"/>
      <c r="AV395" s="259"/>
      <c r="AW395" s="258"/>
      <c r="AX395" s="259"/>
      <c r="AY395" s="268"/>
      <c r="AZ395" s="268"/>
      <c r="BA395" s="267"/>
      <c r="BB395" s="268"/>
      <c r="BC395" s="267"/>
      <c r="BD395" s="268"/>
      <c r="BE395" s="204"/>
      <c r="BF395" s="204"/>
      <c r="BG395" s="205"/>
      <c r="BH395" s="204"/>
      <c r="BI395" s="205"/>
      <c r="BJ395" s="204"/>
      <c r="BK395" s="241"/>
      <c r="BL395" s="241"/>
      <c r="BM395" s="240"/>
      <c r="BN395" s="241"/>
      <c r="BO395" s="240"/>
      <c r="BP395" s="241"/>
      <c r="BQ395" s="223"/>
      <c r="BR395" s="223"/>
      <c r="BS395" s="222"/>
      <c r="BT395" s="223"/>
      <c r="BU395" s="222"/>
      <c r="BV395" s="223"/>
      <c r="BW395" s="268"/>
      <c r="BX395" s="268"/>
      <c r="BY395" s="267"/>
      <c r="BZ395" s="268"/>
      <c r="CA395" s="267"/>
      <c r="CB395" s="268"/>
      <c r="CC395" s="241"/>
      <c r="CD395" s="214"/>
      <c r="CE395" s="240"/>
      <c r="CF395" s="240"/>
      <c r="CG395" s="241"/>
      <c r="CH395" s="5"/>
      <c r="CI395" s="5">
        <f t="shared" si="64"/>
        <v>0</v>
      </c>
    </row>
    <row r="396" spans="1:87" hidden="1" x14ac:dyDescent="0.2">
      <c r="A396" s="22"/>
      <c r="B396" s="22"/>
      <c r="C396" s="93"/>
      <c r="D396" s="34"/>
      <c r="E396" s="22"/>
      <c r="F396" s="34"/>
      <c r="G396" s="48"/>
      <c r="H396" s="36"/>
      <c r="I396" s="27"/>
      <c r="J396" s="204"/>
      <c r="K396" s="204"/>
      <c r="L396" s="205"/>
      <c r="M396" s="205"/>
      <c r="N396" s="204"/>
      <c r="O396" s="214"/>
      <c r="P396" s="214"/>
      <c r="Q396" s="213"/>
      <c r="R396" s="214"/>
      <c r="S396" s="213"/>
      <c r="T396" s="214"/>
      <c r="U396" s="223"/>
      <c r="V396" s="223"/>
      <c r="W396" s="222"/>
      <c r="X396" s="223"/>
      <c r="Y396" s="222"/>
      <c r="Z396" s="223"/>
      <c r="AA396" s="232"/>
      <c r="AB396" s="232"/>
      <c r="AC396" s="231"/>
      <c r="AD396" s="232"/>
      <c r="AE396" s="231"/>
      <c r="AF396" s="232"/>
      <c r="AG396" s="250"/>
      <c r="AH396" s="250"/>
      <c r="AI396" s="249"/>
      <c r="AJ396" s="250"/>
      <c r="AK396" s="249"/>
      <c r="AL396" s="250"/>
      <c r="AM396" s="204"/>
      <c r="AN396" s="204"/>
      <c r="AO396" s="205"/>
      <c r="AP396" s="204"/>
      <c r="AQ396" s="205"/>
      <c r="AR396" s="204"/>
      <c r="AS396" s="259"/>
      <c r="AT396" s="259"/>
      <c r="AU396" s="258"/>
      <c r="AV396" s="259"/>
      <c r="AW396" s="258"/>
      <c r="AX396" s="259"/>
      <c r="AY396" s="268"/>
      <c r="AZ396" s="268"/>
      <c r="BA396" s="267"/>
      <c r="BB396" s="268"/>
      <c r="BC396" s="267"/>
      <c r="BD396" s="268"/>
      <c r="BE396" s="204"/>
      <c r="BF396" s="204"/>
      <c r="BG396" s="205"/>
      <c r="BH396" s="204"/>
      <c r="BI396" s="205"/>
      <c r="BJ396" s="204"/>
      <c r="BK396" s="241"/>
      <c r="BL396" s="241"/>
      <c r="BM396" s="240"/>
      <c r="BN396" s="241"/>
      <c r="BO396" s="240"/>
      <c r="BP396" s="241"/>
      <c r="BQ396" s="223"/>
      <c r="BR396" s="223"/>
      <c r="BS396" s="222"/>
      <c r="BT396" s="223"/>
      <c r="BU396" s="222"/>
      <c r="BV396" s="223"/>
      <c r="BW396" s="268"/>
      <c r="BX396" s="268"/>
      <c r="BY396" s="267"/>
      <c r="BZ396" s="268"/>
      <c r="CA396" s="267"/>
      <c r="CB396" s="268"/>
      <c r="CC396" s="241"/>
      <c r="CD396" s="214"/>
      <c r="CE396" s="240"/>
      <c r="CF396" s="240"/>
      <c r="CG396" s="241"/>
      <c r="CH396" s="5"/>
      <c r="CI396" s="5">
        <f t="shared" si="64"/>
        <v>0</v>
      </c>
    </row>
    <row r="397" spans="1:87" hidden="1" x14ac:dyDescent="0.2">
      <c r="A397" s="105"/>
      <c r="B397" s="105"/>
      <c r="C397" s="105"/>
      <c r="D397" s="106"/>
      <c r="E397" s="105"/>
      <c r="F397" s="107"/>
      <c r="G397" s="108"/>
      <c r="H397" s="91"/>
      <c r="I397" s="59"/>
      <c r="J397" s="206"/>
      <c r="K397" s="206"/>
      <c r="L397" s="206"/>
      <c r="M397" s="206"/>
      <c r="N397" s="206"/>
      <c r="O397" s="215"/>
      <c r="P397" s="215"/>
      <c r="Q397" s="215"/>
      <c r="R397" s="215"/>
      <c r="S397" s="215"/>
      <c r="T397" s="215"/>
      <c r="U397" s="224"/>
      <c r="V397" s="224"/>
      <c r="W397" s="224"/>
      <c r="X397" s="224"/>
      <c r="Y397" s="224"/>
      <c r="Z397" s="224"/>
      <c r="AA397" s="233"/>
      <c r="AB397" s="233"/>
      <c r="AC397" s="233"/>
      <c r="AD397" s="233"/>
      <c r="AE397" s="233"/>
      <c r="AF397" s="233"/>
      <c r="AG397" s="251"/>
      <c r="AH397" s="251"/>
      <c r="AI397" s="251"/>
      <c r="AJ397" s="251"/>
      <c r="AK397" s="251"/>
      <c r="AL397" s="251"/>
      <c r="AM397" s="206"/>
      <c r="AN397" s="206"/>
      <c r="AO397" s="206"/>
      <c r="AP397" s="206"/>
      <c r="AQ397" s="206"/>
      <c r="AR397" s="206"/>
      <c r="AS397" s="260"/>
      <c r="AT397" s="260"/>
      <c r="AU397" s="260"/>
      <c r="AV397" s="260"/>
      <c r="AW397" s="260"/>
      <c r="AX397" s="260"/>
      <c r="AY397" s="269"/>
      <c r="AZ397" s="269"/>
      <c r="BA397" s="269"/>
      <c r="BB397" s="269"/>
      <c r="BC397" s="269"/>
      <c r="BD397" s="269"/>
      <c r="BE397" s="206"/>
      <c r="BF397" s="206"/>
      <c r="BG397" s="206"/>
      <c r="BH397" s="206"/>
      <c r="BI397" s="206"/>
      <c r="BJ397" s="206"/>
      <c r="BK397" s="242"/>
      <c r="BL397" s="242"/>
      <c r="BM397" s="242"/>
      <c r="BN397" s="242"/>
      <c r="BO397" s="242"/>
      <c r="BP397" s="242"/>
      <c r="BQ397" s="224"/>
      <c r="BR397" s="224"/>
      <c r="BS397" s="224"/>
      <c r="BT397" s="224"/>
      <c r="BU397" s="224"/>
      <c r="BV397" s="224"/>
      <c r="BW397" s="269"/>
      <c r="BX397" s="269"/>
      <c r="BY397" s="269"/>
      <c r="BZ397" s="269"/>
      <c r="CA397" s="269"/>
      <c r="CB397" s="269"/>
      <c r="CC397" s="242"/>
      <c r="CD397" s="215"/>
      <c r="CE397" s="242"/>
      <c r="CF397" s="242"/>
      <c r="CG397" s="242"/>
      <c r="CH397" s="5"/>
      <c r="CI397" s="5">
        <f t="shared" si="64"/>
        <v>0</v>
      </c>
    </row>
    <row r="398" spans="1:87" hidden="1" x14ac:dyDescent="0.2">
      <c r="A398" s="151"/>
      <c r="B398" s="151"/>
      <c r="C398" s="151"/>
      <c r="D398" s="106"/>
      <c r="E398" s="151"/>
      <c r="F398" s="106"/>
      <c r="G398" s="133"/>
      <c r="H398" s="61"/>
      <c r="I398" s="134"/>
      <c r="J398" s="204"/>
      <c r="K398" s="204"/>
      <c r="L398" s="205"/>
      <c r="M398" s="205"/>
      <c r="N398" s="205"/>
      <c r="O398" s="214"/>
      <c r="P398" s="214"/>
      <c r="Q398" s="213"/>
      <c r="R398" s="213"/>
      <c r="S398" s="213"/>
      <c r="T398" s="213"/>
      <c r="U398" s="223"/>
      <c r="V398" s="222"/>
      <c r="W398" s="222"/>
      <c r="X398" s="222"/>
      <c r="Y398" s="222"/>
      <c r="Z398" s="222"/>
      <c r="AA398" s="232"/>
      <c r="AB398" s="231"/>
      <c r="AC398" s="231"/>
      <c r="AD398" s="231"/>
      <c r="AE398" s="231"/>
      <c r="AF398" s="231"/>
      <c r="AG398" s="250"/>
      <c r="AH398" s="249"/>
      <c r="AI398" s="249"/>
      <c r="AJ398" s="249"/>
      <c r="AK398" s="249"/>
      <c r="AL398" s="249"/>
      <c r="AM398" s="204"/>
      <c r="AN398" s="205"/>
      <c r="AO398" s="205"/>
      <c r="AP398" s="205"/>
      <c r="AQ398" s="205"/>
      <c r="AR398" s="205"/>
      <c r="AS398" s="259"/>
      <c r="AT398" s="258"/>
      <c r="AU398" s="258"/>
      <c r="AV398" s="258"/>
      <c r="AW398" s="258"/>
      <c r="AX398" s="258"/>
      <c r="AY398" s="268"/>
      <c r="AZ398" s="267"/>
      <c r="BA398" s="267"/>
      <c r="BB398" s="267"/>
      <c r="BC398" s="267"/>
      <c r="BD398" s="267"/>
      <c r="BE398" s="204"/>
      <c r="BF398" s="205"/>
      <c r="BG398" s="205"/>
      <c r="BH398" s="205"/>
      <c r="BI398" s="205"/>
      <c r="BJ398" s="205"/>
      <c r="BK398" s="241"/>
      <c r="BL398" s="240"/>
      <c r="BM398" s="240"/>
      <c r="BN398" s="240"/>
      <c r="BO398" s="240"/>
      <c r="BP398" s="240"/>
      <c r="BQ398" s="223"/>
      <c r="BR398" s="222"/>
      <c r="BS398" s="222"/>
      <c r="BT398" s="222"/>
      <c r="BU398" s="222"/>
      <c r="BV398" s="222"/>
      <c r="BW398" s="268"/>
      <c r="BX398" s="267"/>
      <c r="BY398" s="267"/>
      <c r="BZ398" s="267"/>
      <c r="CA398" s="267"/>
      <c r="CB398" s="267"/>
      <c r="CC398" s="241"/>
      <c r="CD398" s="214"/>
      <c r="CE398" s="240"/>
      <c r="CF398" s="240"/>
      <c r="CG398" s="240"/>
      <c r="CH398" s="5"/>
      <c r="CI398" s="5">
        <f t="shared" ref="CI398:CI461" si="65">I398-CE398</f>
        <v>0</v>
      </c>
    </row>
    <row r="399" spans="1:87" hidden="1" x14ac:dyDescent="0.2">
      <c r="A399" s="141"/>
      <c r="B399" s="141"/>
      <c r="C399" s="141"/>
      <c r="D399" s="142"/>
      <c r="E399" s="141"/>
      <c r="F399" s="142"/>
      <c r="G399" s="109"/>
      <c r="H399" s="65"/>
      <c r="I399" s="66"/>
      <c r="J399" s="204"/>
      <c r="K399" s="204"/>
      <c r="L399" s="205"/>
      <c r="M399" s="205"/>
      <c r="N399" s="205"/>
      <c r="O399" s="214"/>
      <c r="P399" s="214"/>
      <c r="Q399" s="213"/>
      <c r="R399" s="213"/>
      <c r="S399" s="213"/>
      <c r="T399" s="213"/>
      <c r="U399" s="223"/>
      <c r="V399" s="222"/>
      <c r="W399" s="222"/>
      <c r="X399" s="222"/>
      <c r="Y399" s="222"/>
      <c r="Z399" s="222"/>
      <c r="AA399" s="232"/>
      <c r="AB399" s="231"/>
      <c r="AC399" s="231"/>
      <c r="AD399" s="231"/>
      <c r="AE399" s="231"/>
      <c r="AF399" s="231"/>
      <c r="AG399" s="250"/>
      <c r="AH399" s="249"/>
      <c r="AI399" s="249"/>
      <c r="AJ399" s="249"/>
      <c r="AK399" s="249"/>
      <c r="AL399" s="249"/>
      <c r="AM399" s="204"/>
      <c r="AN399" s="205"/>
      <c r="AO399" s="205"/>
      <c r="AP399" s="205"/>
      <c r="AQ399" s="205"/>
      <c r="AR399" s="205"/>
      <c r="AS399" s="259"/>
      <c r="AT399" s="258"/>
      <c r="AU399" s="258"/>
      <c r="AV399" s="258"/>
      <c r="AW399" s="258"/>
      <c r="AX399" s="258"/>
      <c r="AY399" s="268"/>
      <c r="AZ399" s="267"/>
      <c r="BA399" s="267"/>
      <c r="BB399" s="267"/>
      <c r="BC399" s="267"/>
      <c r="BD399" s="267"/>
      <c r="BE399" s="204"/>
      <c r="BF399" s="205"/>
      <c r="BG399" s="205"/>
      <c r="BH399" s="205"/>
      <c r="BI399" s="205"/>
      <c r="BJ399" s="205"/>
      <c r="BK399" s="241"/>
      <c r="BL399" s="240"/>
      <c r="BM399" s="240"/>
      <c r="BN399" s="240"/>
      <c r="BO399" s="240"/>
      <c r="BP399" s="240"/>
      <c r="BQ399" s="223"/>
      <c r="BR399" s="222"/>
      <c r="BS399" s="222"/>
      <c r="BT399" s="222"/>
      <c r="BU399" s="222"/>
      <c r="BV399" s="222"/>
      <c r="BW399" s="268"/>
      <c r="BX399" s="267"/>
      <c r="BY399" s="267"/>
      <c r="BZ399" s="267"/>
      <c r="CA399" s="267"/>
      <c r="CB399" s="267"/>
      <c r="CC399" s="241"/>
      <c r="CD399" s="214"/>
      <c r="CE399" s="240"/>
      <c r="CF399" s="240"/>
      <c r="CG399" s="240"/>
      <c r="CH399" s="5"/>
      <c r="CI399" s="5">
        <f t="shared" si="65"/>
        <v>0</v>
      </c>
    </row>
    <row r="400" spans="1:87" hidden="1" x14ac:dyDescent="0.2">
      <c r="A400" s="141"/>
      <c r="B400" s="141"/>
      <c r="C400" s="141"/>
      <c r="D400" s="142"/>
      <c r="E400" s="141"/>
      <c r="F400" s="142"/>
      <c r="G400" s="109"/>
      <c r="H400" s="69"/>
      <c r="I400" s="66"/>
      <c r="J400" s="204"/>
      <c r="K400" s="204"/>
      <c r="L400" s="205"/>
      <c r="M400" s="205"/>
      <c r="N400" s="205"/>
      <c r="O400" s="214"/>
      <c r="P400" s="214"/>
      <c r="Q400" s="213"/>
      <c r="R400" s="213"/>
      <c r="S400" s="213"/>
      <c r="T400" s="213"/>
      <c r="U400" s="223"/>
      <c r="V400" s="222"/>
      <c r="W400" s="222"/>
      <c r="X400" s="222"/>
      <c r="Y400" s="222"/>
      <c r="Z400" s="222"/>
      <c r="AA400" s="232"/>
      <c r="AB400" s="231"/>
      <c r="AC400" s="231"/>
      <c r="AD400" s="231"/>
      <c r="AE400" s="231"/>
      <c r="AF400" s="231"/>
      <c r="AG400" s="250"/>
      <c r="AH400" s="249"/>
      <c r="AI400" s="249"/>
      <c r="AJ400" s="249"/>
      <c r="AK400" s="249"/>
      <c r="AL400" s="249"/>
      <c r="AM400" s="204"/>
      <c r="AN400" s="205"/>
      <c r="AO400" s="205"/>
      <c r="AP400" s="205"/>
      <c r="AQ400" s="205"/>
      <c r="AR400" s="205"/>
      <c r="AS400" s="259"/>
      <c r="AT400" s="258"/>
      <c r="AU400" s="258"/>
      <c r="AV400" s="258"/>
      <c r="AW400" s="258"/>
      <c r="AX400" s="258"/>
      <c r="AY400" s="268"/>
      <c r="AZ400" s="267"/>
      <c r="BA400" s="267"/>
      <c r="BB400" s="267"/>
      <c r="BC400" s="267"/>
      <c r="BD400" s="267"/>
      <c r="BE400" s="204"/>
      <c r="BF400" s="205"/>
      <c r="BG400" s="205"/>
      <c r="BH400" s="205"/>
      <c r="BI400" s="205"/>
      <c r="BJ400" s="205"/>
      <c r="BK400" s="241"/>
      <c r="BL400" s="240"/>
      <c r="BM400" s="240"/>
      <c r="BN400" s="240"/>
      <c r="BO400" s="240"/>
      <c r="BP400" s="240"/>
      <c r="BQ400" s="223"/>
      <c r="BR400" s="222"/>
      <c r="BS400" s="222"/>
      <c r="BT400" s="222"/>
      <c r="BU400" s="222"/>
      <c r="BV400" s="222"/>
      <c r="BW400" s="268"/>
      <c r="BX400" s="267"/>
      <c r="BY400" s="267"/>
      <c r="BZ400" s="267"/>
      <c r="CA400" s="267"/>
      <c r="CB400" s="267"/>
      <c r="CC400" s="241"/>
      <c r="CD400" s="214"/>
      <c r="CE400" s="240"/>
      <c r="CF400" s="240"/>
      <c r="CG400" s="240"/>
      <c r="CH400" s="5"/>
      <c r="CI400" s="5">
        <f t="shared" si="65"/>
        <v>0</v>
      </c>
    </row>
    <row r="401" spans="1:87" hidden="1" x14ac:dyDescent="0.2">
      <c r="A401" s="141"/>
      <c r="B401" s="141"/>
      <c r="C401" s="141"/>
      <c r="D401" s="142"/>
      <c r="E401" s="141"/>
      <c r="F401" s="142"/>
      <c r="G401" s="109"/>
      <c r="H401" s="69"/>
      <c r="I401" s="66"/>
      <c r="J401" s="204"/>
      <c r="K401" s="204"/>
      <c r="L401" s="205"/>
      <c r="M401" s="205"/>
      <c r="N401" s="205"/>
      <c r="O401" s="214"/>
      <c r="P401" s="214"/>
      <c r="Q401" s="213"/>
      <c r="R401" s="213"/>
      <c r="S401" s="213"/>
      <c r="T401" s="213"/>
      <c r="U401" s="223"/>
      <c r="V401" s="222"/>
      <c r="W401" s="222"/>
      <c r="X401" s="222"/>
      <c r="Y401" s="222"/>
      <c r="Z401" s="222"/>
      <c r="AA401" s="232"/>
      <c r="AB401" s="231"/>
      <c r="AC401" s="231"/>
      <c r="AD401" s="231"/>
      <c r="AE401" s="231"/>
      <c r="AF401" s="231"/>
      <c r="AG401" s="250"/>
      <c r="AH401" s="249"/>
      <c r="AI401" s="249"/>
      <c r="AJ401" s="249"/>
      <c r="AK401" s="249"/>
      <c r="AL401" s="249"/>
      <c r="AM401" s="204"/>
      <c r="AN401" s="205"/>
      <c r="AO401" s="205"/>
      <c r="AP401" s="205"/>
      <c r="AQ401" s="205"/>
      <c r="AR401" s="205"/>
      <c r="AS401" s="259"/>
      <c r="AT401" s="258"/>
      <c r="AU401" s="258"/>
      <c r="AV401" s="258"/>
      <c r="AW401" s="258"/>
      <c r="AX401" s="258"/>
      <c r="AY401" s="268"/>
      <c r="AZ401" s="267"/>
      <c r="BA401" s="267"/>
      <c r="BB401" s="267"/>
      <c r="BC401" s="267"/>
      <c r="BD401" s="267"/>
      <c r="BE401" s="204"/>
      <c r="BF401" s="205"/>
      <c r="BG401" s="205"/>
      <c r="BH401" s="205"/>
      <c r="BI401" s="205"/>
      <c r="BJ401" s="205"/>
      <c r="BK401" s="241"/>
      <c r="BL401" s="240"/>
      <c r="BM401" s="240"/>
      <c r="BN401" s="240"/>
      <c r="BO401" s="240"/>
      <c r="BP401" s="240"/>
      <c r="BQ401" s="223"/>
      <c r="BR401" s="222"/>
      <c r="BS401" s="222"/>
      <c r="BT401" s="222"/>
      <c r="BU401" s="222"/>
      <c r="BV401" s="222"/>
      <c r="BW401" s="268"/>
      <c r="BX401" s="267"/>
      <c r="BY401" s="267"/>
      <c r="BZ401" s="267"/>
      <c r="CA401" s="267"/>
      <c r="CB401" s="267"/>
      <c r="CC401" s="241"/>
      <c r="CD401" s="214"/>
      <c r="CE401" s="240"/>
      <c r="CF401" s="240"/>
      <c r="CG401" s="240"/>
      <c r="CH401" s="5"/>
      <c r="CI401" s="5">
        <f t="shared" si="65"/>
        <v>0</v>
      </c>
    </row>
    <row r="402" spans="1:87" hidden="1" x14ac:dyDescent="0.2">
      <c r="A402" s="141"/>
      <c r="B402" s="141"/>
      <c r="C402" s="141"/>
      <c r="D402" s="142"/>
      <c r="E402" s="141"/>
      <c r="F402" s="142"/>
      <c r="G402" s="109"/>
      <c r="H402" s="65"/>
      <c r="I402" s="66"/>
      <c r="J402" s="204"/>
      <c r="K402" s="204"/>
      <c r="L402" s="205"/>
      <c r="M402" s="205"/>
      <c r="N402" s="205"/>
      <c r="O402" s="214"/>
      <c r="P402" s="214"/>
      <c r="Q402" s="213"/>
      <c r="R402" s="213"/>
      <c r="S402" s="213"/>
      <c r="T402" s="213"/>
      <c r="U402" s="223"/>
      <c r="V402" s="222"/>
      <c r="W402" s="222"/>
      <c r="X402" s="222"/>
      <c r="Y402" s="222"/>
      <c r="Z402" s="222"/>
      <c r="AA402" s="232"/>
      <c r="AB402" s="231"/>
      <c r="AC402" s="231"/>
      <c r="AD402" s="231"/>
      <c r="AE402" s="231"/>
      <c r="AF402" s="231"/>
      <c r="AG402" s="250"/>
      <c r="AH402" s="249"/>
      <c r="AI402" s="249"/>
      <c r="AJ402" s="249"/>
      <c r="AK402" s="249"/>
      <c r="AL402" s="249"/>
      <c r="AM402" s="204"/>
      <c r="AN402" s="205"/>
      <c r="AO402" s="205"/>
      <c r="AP402" s="205"/>
      <c r="AQ402" s="205"/>
      <c r="AR402" s="205"/>
      <c r="AS402" s="259"/>
      <c r="AT402" s="258"/>
      <c r="AU402" s="258"/>
      <c r="AV402" s="258"/>
      <c r="AW402" s="258"/>
      <c r="AX402" s="258"/>
      <c r="AY402" s="268"/>
      <c r="AZ402" s="267"/>
      <c r="BA402" s="267"/>
      <c r="BB402" s="267"/>
      <c r="BC402" s="267"/>
      <c r="BD402" s="267"/>
      <c r="BE402" s="204"/>
      <c r="BF402" s="205"/>
      <c r="BG402" s="205"/>
      <c r="BH402" s="205"/>
      <c r="BI402" s="205"/>
      <c r="BJ402" s="205"/>
      <c r="BK402" s="241"/>
      <c r="BL402" s="240"/>
      <c r="BM402" s="240"/>
      <c r="BN402" s="240"/>
      <c r="BO402" s="240"/>
      <c r="BP402" s="240"/>
      <c r="BQ402" s="223"/>
      <c r="BR402" s="222"/>
      <c r="BS402" s="222"/>
      <c r="BT402" s="222"/>
      <c r="BU402" s="222"/>
      <c r="BV402" s="222"/>
      <c r="BW402" s="268"/>
      <c r="BX402" s="267"/>
      <c r="BY402" s="267"/>
      <c r="BZ402" s="267"/>
      <c r="CA402" s="267"/>
      <c r="CB402" s="267"/>
      <c r="CC402" s="241"/>
      <c r="CD402" s="214"/>
      <c r="CE402" s="240"/>
      <c r="CF402" s="240"/>
      <c r="CG402" s="240"/>
      <c r="CH402" s="5"/>
      <c r="CI402" s="5">
        <f t="shared" si="65"/>
        <v>0</v>
      </c>
    </row>
    <row r="403" spans="1:87" hidden="1" x14ac:dyDescent="0.2">
      <c r="A403" s="146"/>
      <c r="B403" s="146"/>
      <c r="C403" s="146"/>
      <c r="D403" s="147"/>
      <c r="E403" s="146"/>
      <c r="F403" s="147"/>
      <c r="G403" s="148"/>
      <c r="H403" s="72"/>
      <c r="I403" s="73"/>
      <c r="J403" s="204"/>
      <c r="K403" s="204"/>
      <c r="L403" s="205"/>
      <c r="M403" s="205"/>
      <c r="N403" s="205"/>
      <c r="O403" s="214"/>
      <c r="P403" s="214"/>
      <c r="Q403" s="213"/>
      <c r="R403" s="213"/>
      <c r="S403" s="213"/>
      <c r="T403" s="213"/>
      <c r="U403" s="223"/>
      <c r="V403" s="222"/>
      <c r="W403" s="222"/>
      <c r="X403" s="222"/>
      <c r="Y403" s="222"/>
      <c r="Z403" s="222"/>
      <c r="AA403" s="232"/>
      <c r="AB403" s="231"/>
      <c r="AC403" s="231"/>
      <c r="AD403" s="231"/>
      <c r="AE403" s="231"/>
      <c r="AF403" s="231"/>
      <c r="AG403" s="250"/>
      <c r="AH403" s="249"/>
      <c r="AI403" s="249"/>
      <c r="AJ403" s="249"/>
      <c r="AK403" s="249"/>
      <c r="AL403" s="249"/>
      <c r="AM403" s="204"/>
      <c r="AN403" s="205"/>
      <c r="AO403" s="205"/>
      <c r="AP403" s="205"/>
      <c r="AQ403" s="205"/>
      <c r="AR403" s="205"/>
      <c r="AS403" s="259"/>
      <c r="AT403" s="258"/>
      <c r="AU403" s="258"/>
      <c r="AV403" s="258"/>
      <c r="AW403" s="258"/>
      <c r="AX403" s="258"/>
      <c r="AY403" s="268"/>
      <c r="AZ403" s="267"/>
      <c r="BA403" s="267"/>
      <c r="BB403" s="267"/>
      <c r="BC403" s="267"/>
      <c r="BD403" s="267"/>
      <c r="BE403" s="204"/>
      <c r="BF403" s="205"/>
      <c r="BG403" s="205"/>
      <c r="BH403" s="205"/>
      <c r="BI403" s="205"/>
      <c r="BJ403" s="205"/>
      <c r="BK403" s="241"/>
      <c r="BL403" s="240"/>
      <c r="BM403" s="240"/>
      <c r="BN403" s="240"/>
      <c r="BO403" s="240"/>
      <c r="BP403" s="240"/>
      <c r="BQ403" s="223"/>
      <c r="BR403" s="222"/>
      <c r="BS403" s="222"/>
      <c r="BT403" s="222"/>
      <c r="BU403" s="222"/>
      <c r="BV403" s="222"/>
      <c r="BW403" s="268"/>
      <c r="BX403" s="267"/>
      <c r="BY403" s="267"/>
      <c r="BZ403" s="267"/>
      <c r="CA403" s="267"/>
      <c r="CB403" s="267"/>
      <c r="CC403" s="241"/>
      <c r="CD403" s="214"/>
      <c r="CE403" s="240"/>
      <c r="CF403" s="240"/>
      <c r="CG403" s="240"/>
      <c r="CH403" s="5"/>
      <c r="CI403" s="5">
        <f t="shared" si="65"/>
        <v>0</v>
      </c>
    </row>
    <row r="404" spans="1:87" hidden="1" x14ac:dyDescent="0.2">
      <c r="A404" s="141"/>
      <c r="B404" s="141"/>
      <c r="C404" s="141"/>
      <c r="D404" s="142"/>
      <c r="E404" s="141"/>
      <c r="F404" s="142"/>
      <c r="G404" s="143"/>
      <c r="H404" s="69"/>
      <c r="I404" s="74"/>
      <c r="J404" s="204"/>
      <c r="K404" s="204"/>
      <c r="L404" s="205"/>
      <c r="M404" s="205"/>
      <c r="N404" s="205"/>
      <c r="O404" s="214"/>
      <c r="P404" s="214"/>
      <c r="Q404" s="213"/>
      <c r="R404" s="213"/>
      <c r="S404" s="213"/>
      <c r="T404" s="213"/>
      <c r="U404" s="223"/>
      <c r="V404" s="222"/>
      <c r="W404" s="222"/>
      <c r="X404" s="222"/>
      <c r="Y404" s="222"/>
      <c r="Z404" s="222"/>
      <c r="AA404" s="232"/>
      <c r="AB404" s="231"/>
      <c r="AC404" s="231"/>
      <c r="AD404" s="231"/>
      <c r="AE404" s="231"/>
      <c r="AF404" s="231"/>
      <c r="AG404" s="250"/>
      <c r="AH404" s="249"/>
      <c r="AI404" s="249"/>
      <c r="AJ404" s="249"/>
      <c r="AK404" s="249"/>
      <c r="AL404" s="249"/>
      <c r="AM404" s="204"/>
      <c r="AN404" s="205"/>
      <c r="AO404" s="205"/>
      <c r="AP404" s="205"/>
      <c r="AQ404" s="205"/>
      <c r="AR404" s="205"/>
      <c r="AS404" s="259"/>
      <c r="AT404" s="258"/>
      <c r="AU404" s="258"/>
      <c r="AV404" s="258"/>
      <c r="AW404" s="258"/>
      <c r="AX404" s="258"/>
      <c r="AY404" s="268"/>
      <c r="AZ404" s="267"/>
      <c r="BA404" s="267"/>
      <c r="BB404" s="267"/>
      <c r="BC404" s="267"/>
      <c r="BD404" s="267"/>
      <c r="BE404" s="204"/>
      <c r="BF404" s="205"/>
      <c r="BG404" s="205"/>
      <c r="BH404" s="205"/>
      <c r="BI404" s="205"/>
      <c r="BJ404" s="205"/>
      <c r="BK404" s="241"/>
      <c r="BL404" s="240"/>
      <c r="BM404" s="240"/>
      <c r="BN404" s="240"/>
      <c r="BO404" s="240"/>
      <c r="BP404" s="240"/>
      <c r="BQ404" s="223"/>
      <c r="BR404" s="222"/>
      <c r="BS404" s="222"/>
      <c r="BT404" s="222"/>
      <c r="BU404" s="222"/>
      <c r="BV404" s="222"/>
      <c r="BW404" s="268"/>
      <c r="BX404" s="267"/>
      <c r="BY404" s="267"/>
      <c r="BZ404" s="267"/>
      <c r="CA404" s="267"/>
      <c r="CB404" s="267"/>
      <c r="CC404" s="241"/>
      <c r="CD404" s="214"/>
      <c r="CE404" s="240"/>
      <c r="CF404" s="240"/>
      <c r="CG404" s="240"/>
      <c r="CH404" s="5"/>
      <c r="CI404" s="5">
        <f t="shared" si="65"/>
        <v>0</v>
      </c>
    </row>
    <row r="405" spans="1:87" hidden="1" x14ac:dyDescent="0.2">
      <c r="A405" s="22"/>
      <c r="B405" s="22"/>
      <c r="C405" s="51"/>
      <c r="D405" s="28"/>
      <c r="E405" s="22"/>
      <c r="F405" s="28"/>
      <c r="G405" s="128"/>
      <c r="H405" s="26"/>
      <c r="I405" s="112"/>
      <c r="J405" s="204"/>
      <c r="K405" s="204"/>
      <c r="L405" s="205"/>
      <c r="M405" s="205"/>
      <c r="N405" s="205"/>
      <c r="O405" s="214"/>
      <c r="P405" s="214"/>
      <c r="Q405" s="213"/>
      <c r="R405" s="213"/>
      <c r="S405" s="213"/>
      <c r="T405" s="213"/>
      <c r="U405" s="223"/>
      <c r="V405" s="222"/>
      <c r="W405" s="222"/>
      <c r="X405" s="222"/>
      <c r="Y405" s="222"/>
      <c r="Z405" s="222"/>
      <c r="AA405" s="232"/>
      <c r="AB405" s="231"/>
      <c r="AC405" s="231"/>
      <c r="AD405" s="231"/>
      <c r="AE405" s="231"/>
      <c r="AF405" s="231"/>
      <c r="AG405" s="250"/>
      <c r="AH405" s="249"/>
      <c r="AI405" s="249"/>
      <c r="AJ405" s="249"/>
      <c r="AK405" s="249"/>
      <c r="AL405" s="249"/>
      <c r="AM405" s="204"/>
      <c r="AN405" s="205"/>
      <c r="AO405" s="205"/>
      <c r="AP405" s="205"/>
      <c r="AQ405" s="205"/>
      <c r="AR405" s="205"/>
      <c r="AS405" s="259"/>
      <c r="AT405" s="258"/>
      <c r="AU405" s="258"/>
      <c r="AV405" s="258"/>
      <c r="AW405" s="258"/>
      <c r="AX405" s="258"/>
      <c r="AY405" s="268"/>
      <c r="AZ405" s="267"/>
      <c r="BA405" s="267"/>
      <c r="BB405" s="267"/>
      <c r="BC405" s="267"/>
      <c r="BD405" s="267"/>
      <c r="BE405" s="204"/>
      <c r="BF405" s="205"/>
      <c r="BG405" s="205"/>
      <c r="BH405" s="205"/>
      <c r="BI405" s="205"/>
      <c r="BJ405" s="205"/>
      <c r="BK405" s="241"/>
      <c r="BL405" s="240"/>
      <c r="BM405" s="240"/>
      <c r="BN405" s="240"/>
      <c r="BO405" s="240"/>
      <c r="BP405" s="240"/>
      <c r="BQ405" s="223"/>
      <c r="BR405" s="222"/>
      <c r="BS405" s="222"/>
      <c r="BT405" s="222"/>
      <c r="BU405" s="222"/>
      <c r="BV405" s="222"/>
      <c r="BW405" s="268"/>
      <c r="BX405" s="267"/>
      <c r="BY405" s="267"/>
      <c r="BZ405" s="267"/>
      <c r="CA405" s="267"/>
      <c r="CB405" s="267"/>
      <c r="CC405" s="241"/>
      <c r="CD405" s="214"/>
      <c r="CE405" s="240"/>
      <c r="CF405" s="240"/>
      <c r="CG405" s="240"/>
      <c r="CH405" s="5"/>
      <c r="CI405" s="5">
        <f t="shared" si="65"/>
        <v>0</v>
      </c>
    </row>
    <row r="406" spans="1:87" hidden="1" x14ac:dyDescent="0.2">
      <c r="A406" s="22"/>
      <c r="B406" s="22"/>
      <c r="C406" s="51"/>
      <c r="D406" s="28"/>
      <c r="E406" s="22"/>
      <c r="F406" s="28"/>
      <c r="G406" s="128"/>
      <c r="H406" s="26"/>
      <c r="I406" s="112"/>
      <c r="J406" s="204"/>
      <c r="K406" s="204"/>
      <c r="L406" s="205"/>
      <c r="M406" s="205"/>
      <c r="N406" s="205"/>
      <c r="O406" s="214"/>
      <c r="P406" s="214"/>
      <c r="Q406" s="213"/>
      <c r="R406" s="213"/>
      <c r="S406" s="213"/>
      <c r="T406" s="213"/>
      <c r="U406" s="223"/>
      <c r="V406" s="222"/>
      <c r="W406" s="222"/>
      <c r="X406" s="222"/>
      <c r="Y406" s="222"/>
      <c r="Z406" s="222"/>
      <c r="AA406" s="232"/>
      <c r="AB406" s="231"/>
      <c r="AC406" s="231"/>
      <c r="AD406" s="231"/>
      <c r="AE406" s="231"/>
      <c r="AF406" s="231"/>
      <c r="AG406" s="250"/>
      <c r="AH406" s="249"/>
      <c r="AI406" s="249"/>
      <c r="AJ406" s="249"/>
      <c r="AK406" s="249"/>
      <c r="AL406" s="249"/>
      <c r="AM406" s="204"/>
      <c r="AN406" s="205"/>
      <c r="AO406" s="205"/>
      <c r="AP406" s="205"/>
      <c r="AQ406" s="205"/>
      <c r="AR406" s="205"/>
      <c r="AS406" s="259"/>
      <c r="AT406" s="258"/>
      <c r="AU406" s="258"/>
      <c r="AV406" s="258"/>
      <c r="AW406" s="258"/>
      <c r="AX406" s="258"/>
      <c r="AY406" s="268"/>
      <c r="AZ406" s="267"/>
      <c r="BA406" s="267"/>
      <c r="BB406" s="267"/>
      <c r="BC406" s="267"/>
      <c r="BD406" s="267"/>
      <c r="BE406" s="204"/>
      <c r="BF406" s="205"/>
      <c r="BG406" s="205"/>
      <c r="BH406" s="205"/>
      <c r="BI406" s="205"/>
      <c r="BJ406" s="205"/>
      <c r="BK406" s="241"/>
      <c r="BL406" s="240"/>
      <c r="BM406" s="240"/>
      <c r="BN406" s="240"/>
      <c r="BO406" s="240"/>
      <c r="BP406" s="240"/>
      <c r="BQ406" s="223"/>
      <c r="BR406" s="222"/>
      <c r="BS406" s="222"/>
      <c r="BT406" s="222"/>
      <c r="BU406" s="222"/>
      <c r="BV406" s="222"/>
      <c r="BW406" s="268"/>
      <c r="BX406" s="267"/>
      <c r="BY406" s="267"/>
      <c r="BZ406" s="267"/>
      <c r="CA406" s="267"/>
      <c r="CB406" s="267"/>
      <c r="CC406" s="241"/>
      <c r="CD406" s="214"/>
      <c r="CE406" s="240"/>
      <c r="CF406" s="240"/>
      <c r="CG406" s="240"/>
      <c r="CH406" s="5"/>
      <c r="CI406" s="5">
        <f t="shared" si="65"/>
        <v>0</v>
      </c>
    </row>
    <row r="407" spans="1:87" hidden="1" x14ac:dyDescent="0.2">
      <c r="A407" s="22"/>
      <c r="B407" s="22"/>
      <c r="C407" s="51"/>
      <c r="D407" s="31"/>
      <c r="E407" s="22"/>
      <c r="F407" s="28"/>
      <c r="G407" s="128"/>
      <c r="H407" s="26"/>
      <c r="I407" s="112"/>
      <c r="J407" s="204"/>
      <c r="K407" s="204"/>
      <c r="L407" s="205"/>
      <c r="M407" s="205"/>
      <c r="N407" s="205"/>
      <c r="O407" s="214"/>
      <c r="P407" s="214"/>
      <c r="Q407" s="213"/>
      <c r="R407" s="213"/>
      <c r="S407" s="213"/>
      <c r="T407" s="213"/>
      <c r="U407" s="223"/>
      <c r="V407" s="222"/>
      <c r="W407" s="222"/>
      <c r="X407" s="222"/>
      <c r="Y407" s="222"/>
      <c r="Z407" s="222"/>
      <c r="AA407" s="232"/>
      <c r="AB407" s="231"/>
      <c r="AC407" s="231"/>
      <c r="AD407" s="231"/>
      <c r="AE407" s="231"/>
      <c r="AF407" s="231"/>
      <c r="AG407" s="250"/>
      <c r="AH407" s="249"/>
      <c r="AI407" s="249"/>
      <c r="AJ407" s="249"/>
      <c r="AK407" s="249"/>
      <c r="AL407" s="249"/>
      <c r="AM407" s="204"/>
      <c r="AN407" s="205"/>
      <c r="AO407" s="205"/>
      <c r="AP407" s="205"/>
      <c r="AQ407" s="205"/>
      <c r="AR407" s="205"/>
      <c r="AS407" s="259"/>
      <c r="AT407" s="258"/>
      <c r="AU407" s="258"/>
      <c r="AV407" s="258"/>
      <c r="AW407" s="258"/>
      <c r="AX407" s="258"/>
      <c r="AY407" s="268"/>
      <c r="AZ407" s="267"/>
      <c r="BA407" s="267"/>
      <c r="BB407" s="267"/>
      <c r="BC407" s="267"/>
      <c r="BD407" s="267"/>
      <c r="BE407" s="204"/>
      <c r="BF407" s="205"/>
      <c r="BG407" s="205"/>
      <c r="BH407" s="205"/>
      <c r="BI407" s="205"/>
      <c r="BJ407" s="205"/>
      <c r="BK407" s="241"/>
      <c r="BL407" s="240"/>
      <c r="BM407" s="240"/>
      <c r="BN407" s="240"/>
      <c r="BO407" s="240"/>
      <c r="BP407" s="240"/>
      <c r="BQ407" s="223"/>
      <c r="BR407" s="222"/>
      <c r="BS407" s="222"/>
      <c r="BT407" s="222"/>
      <c r="BU407" s="222"/>
      <c r="BV407" s="222"/>
      <c r="BW407" s="268"/>
      <c r="BX407" s="267"/>
      <c r="BY407" s="267"/>
      <c r="BZ407" s="267"/>
      <c r="CA407" s="267"/>
      <c r="CB407" s="267"/>
      <c r="CC407" s="241"/>
      <c r="CD407" s="214"/>
      <c r="CE407" s="240"/>
      <c r="CF407" s="240"/>
      <c r="CG407" s="240"/>
      <c r="CH407" s="5"/>
      <c r="CI407" s="5">
        <f t="shared" si="65"/>
        <v>0</v>
      </c>
    </row>
    <row r="408" spans="1:87" hidden="1" x14ac:dyDescent="0.2">
      <c r="A408" s="22"/>
      <c r="B408" s="22"/>
      <c r="C408" s="51"/>
      <c r="D408" s="33"/>
      <c r="E408" s="22"/>
      <c r="F408" s="28"/>
      <c r="G408" s="128"/>
      <c r="H408" s="75"/>
      <c r="I408" s="52"/>
      <c r="J408" s="204"/>
      <c r="K408" s="204"/>
      <c r="L408" s="205"/>
      <c r="M408" s="205"/>
      <c r="N408" s="205"/>
      <c r="O408" s="214"/>
      <c r="P408" s="214"/>
      <c r="Q408" s="213"/>
      <c r="R408" s="213"/>
      <c r="S408" s="213"/>
      <c r="T408" s="213"/>
      <c r="U408" s="223"/>
      <c r="V408" s="222"/>
      <c r="W408" s="222"/>
      <c r="X408" s="222"/>
      <c r="Y408" s="222"/>
      <c r="Z408" s="222"/>
      <c r="AA408" s="232"/>
      <c r="AB408" s="231"/>
      <c r="AC408" s="231"/>
      <c r="AD408" s="231"/>
      <c r="AE408" s="231"/>
      <c r="AF408" s="231"/>
      <c r="AG408" s="250"/>
      <c r="AH408" s="249"/>
      <c r="AI408" s="249"/>
      <c r="AJ408" s="249"/>
      <c r="AK408" s="249"/>
      <c r="AL408" s="249"/>
      <c r="AM408" s="204"/>
      <c r="AN408" s="205"/>
      <c r="AO408" s="205"/>
      <c r="AP408" s="205"/>
      <c r="AQ408" s="205"/>
      <c r="AR408" s="205"/>
      <c r="AS408" s="259"/>
      <c r="AT408" s="258"/>
      <c r="AU408" s="258"/>
      <c r="AV408" s="258"/>
      <c r="AW408" s="258"/>
      <c r="AX408" s="258"/>
      <c r="AY408" s="268"/>
      <c r="AZ408" s="267"/>
      <c r="BA408" s="267"/>
      <c r="BB408" s="267"/>
      <c r="BC408" s="267"/>
      <c r="BD408" s="267"/>
      <c r="BE408" s="204"/>
      <c r="BF408" s="205"/>
      <c r="BG408" s="205"/>
      <c r="BH408" s="205"/>
      <c r="BI408" s="205"/>
      <c r="BJ408" s="205"/>
      <c r="BK408" s="241"/>
      <c r="BL408" s="240"/>
      <c r="BM408" s="240"/>
      <c r="BN408" s="240"/>
      <c r="BO408" s="240"/>
      <c r="BP408" s="240"/>
      <c r="BQ408" s="223"/>
      <c r="BR408" s="222"/>
      <c r="BS408" s="222"/>
      <c r="BT408" s="222"/>
      <c r="BU408" s="222"/>
      <c r="BV408" s="222"/>
      <c r="BW408" s="268"/>
      <c r="BX408" s="267"/>
      <c r="BY408" s="267"/>
      <c r="BZ408" s="267"/>
      <c r="CA408" s="267"/>
      <c r="CB408" s="267"/>
      <c r="CC408" s="241"/>
      <c r="CD408" s="214"/>
      <c r="CE408" s="240"/>
      <c r="CF408" s="240"/>
      <c r="CG408" s="240"/>
      <c r="CH408" s="5"/>
      <c r="CI408" s="5">
        <f t="shared" si="65"/>
        <v>0</v>
      </c>
    </row>
    <row r="409" spans="1:87" hidden="1" x14ac:dyDescent="0.2">
      <c r="A409" s="22"/>
      <c r="B409" s="22"/>
      <c r="C409" s="93"/>
      <c r="D409" s="34"/>
      <c r="E409" s="22"/>
      <c r="F409" s="34"/>
      <c r="G409" s="48"/>
      <c r="H409" s="36"/>
      <c r="I409" s="27"/>
      <c r="J409" s="204"/>
      <c r="K409" s="204"/>
      <c r="L409" s="205"/>
      <c r="M409" s="205"/>
      <c r="N409" s="204"/>
      <c r="O409" s="214"/>
      <c r="P409" s="214"/>
      <c r="Q409" s="213"/>
      <c r="R409" s="214"/>
      <c r="S409" s="213"/>
      <c r="T409" s="214"/>
      <c r="U409" s="223"/>
      <c r="V409" s="223"/>
      <c r="W409" s="222"/>
      <c r="X409" s="223"/>
      <c r="Y409" s="222"/>
      <c r="Z409" s="223"/>
      <c r="AA409" s="232"/>
      <c r="AB409" s="232"/>
      <c r="AC409" s="231"/>
      <c r="AD409" s="232"/>
      <c r="AE409" s="231"/>
      <c r="AF409" s="232"/>
      <c r="AG409" s="250"/>
      <c r="AH409" s="250"/>
      <c r="AI409" s="249"/>
      <c r="AJ409" s="250"/>
      <c r="AK409" s="249"/>
      <c r="AL409" s="250"/>
      <c r="AM409" s="204"/>
      <c r="AN409" s="204"/>
      <c r="AO409" s="205"/>
      <c r="AP409" s="204"/>
      <c r="AQ409" s="205"/>
      <c r="AR409" s="204"/>
      <c r="AS409" s="259"/>
      <c r="AT409" s="259"/>
      <c r="AU409" s="258"/>
      <c r="AV409" s="259"/>
      <c r="AW409" s="258"/>
      <c r="AX409" s="259"/>
      <c r="AY409" s="268"/>
      <c r="AZ409" s="268"/>
      <c r="BA409" s="267"/>
      <c r="BB409" s="268"/>
      <c r="BC409" s="267"/>
      <c r="BD409" s="268"/>
      <c r="BE409" s="204"/>
      <c r="BF409" s="204"/>
      <c r="BG409" s="205"/>
      <c r="BH409" s="204"/>
      <c r="BI409" s="205"/>
      <c r="BJ409" s="204"/>
      <c r="BK409" s="241"/>
      <c r="BL409" s="241"/>
      <c r="BM409" s="240"/>
      <c r="BN409" s="241"/>
      <c r="BO409" s="240"/>
      <c r="BP409" s="241"/>
      <c r="BQ409" s="223"/>
      <c r="BR409" s="223"/>
      <c r="BS409" s="222"/>
      <c r="BT409" s="223"/>
      <c r="BU409" s="222"/>
      <c r="BV409" s="223"/>
      <c r="BW409" s="268"/>
      <c r="BX409" s="268"/>
      <c r="BY409" s="267"/>
      <c r="BZ409" s="268"/>
      <c r="CA409" s="267"/>
      <c r="CB409" s="268"/>
      <c r="CC409" s="241"/>
      <c r="CD409" s="214"/>
      <c r="CE409" s="240"/>
      <c r="CF409" s="240"/>
      <c r="CG409" s="241"/>
      <c r="CH409" s="5"/>
      <c r="CI409" s="5">
        <f t="shared" si="65"/>
        <v>0</v>
      </c>
    </row>
    <row r="410" spans="1:87" hidden="1" x14ac:dyDescent="0.2">
      <c r="A410" s="105"/>
      <c r="B410" s="105"/>
      <c r="C410" s="105"/>
      <c r="D410" s="106"/>
      <c r="E410" s="105"/>
      <c r="F410" s="107"/>
      <c r="G410" s="108"/>
      <c r="H410" s="91"/>
      <c r="I410" s="59"/>
      <c r="J410" s="206"/>
      <c r="K410" s="206"/>
      <c r="L410" s="206"/>
      <c r="M410" s="206"/>
      <c r="N410" s="206"/>
      <c r="O410" s="215"/>
      <c r="P410" s="215"/>
      <c r="Q410" s="215"/>
      <c r="R410" s="215"/>
      <c r="S410" s="215"/>
      <c r="T410" s="215"/>
      <c r="U410" s="224"/>
      <c r="V410" s="224"/>
      <c r="W410" s="224"/>
      <c r="X410" s="224"/>
      <c r="Y410" s="224"/>
      <c r="Z410" s="224"/>
      <c r="AA410" s="233"/>
      <c r="AB410" s="233"/>
      <c r="AC410" s="233"/>
      <c r="AD410" s="233"/>
      <c r="AE410" s="233"/>
      <c r="AF410" s="233"/>
      <c r="AG410" s="251"/>
      <c r="AH410" s="251"/>
      <c r="AI410" s="251"/>
      <c r="AJ410" s="251"/>
      <c r="AK410" s="251"/>
      <c r="AL410" s="251"/>
      <c r="AM410" s="206"/>
      <c r="AN410" s="206"/>
      <c r="AO410" s="206"/>
      <c r="AP410" s="206"/>
      <c r="AQ410" s="206"/>
      <c r="AR410" s="206"/>
      <c r="AS410" s="260"/>
      <c r="AT410" s="260"/>
      <c r="AU410" s="260"/>
      <c r="AV410" s="260"/>
      <c r="AW410" s="260"/>
      <c r="AX410" s="260"/>
      <c r="AY410" s="269"/>
      <c r="AZ410" s="269"/>
      <c r="BA410" s="269"/>
      <c r="BB410" s="269"/>
      <c r="BC410" s="269"/>
      <c r="BD410" s="269"/>
      <c r="BE410" s="206"/>
      <c r="BF410" s="206"/>
      <c r="BG410" s="206"/>
      <c r="BH410" s="206"/>
      <c r="BI410" s="206"/>
      <c r="BJ410" s="206"/>
      <c r="BK410" s="242"/>
      <c r="BL410" s="242"/>
      <c r="BM410" s="242"/>
      <c r="BN410" s="242"/>
      <c r="BO410" s="242"/>
      <c r="BP410" s="242"/>
      <c r="BQ410" s="224"/>
      <c r="BR410" s="224"/>
      <c r="BS410" s="224"/>
      <c r="BT410" s="224"/>
      <c r="BU410" s="224"/>
      <c r="BV410" s="224"/>
      <c r="BW410" s="269"/>
      <c r="BX410" s="269"/>
      <c r="BY410" s="269"/>
      <c r="BZ410" s="269"/>
      <c r="CA410" s="269"/>
      <c r="CB410" s="269"/>
      <c r="CC410" s="242"/>
      <c r="CD410" s="215"/>
      <c r="CE410" s="242"/>
      <c r="CF410" s="242"/>
      <c r="CG410" s="242"/>
      <c r="CH410" s="5"/>
      <c r="CI410" s="5">
        <f t="shared" si="65"/>
        <v>0</v>
      </c>
    </row>
    <row r="411" spans="1:87" hidden="1" x14ac:dyDescent="0.2">
      <c r="A411" s="151"/>
      <c r="B411" s="151"/>
      <c r="C411" s="151"/>
      <c r="D411" s="106"/>
      <c r="E411" s="151"/>
      <c r="F411" s="106"/>
      <c r="G411" s="133"/>
      <c r="H411" s="61"/>
      <c r="I411" s="134"/>
      <c r="J411" s="204"/>
      <c r="K411" s="204"/>
      <c r="L411" s="205"/>
      <c r="M411" s="205"/>
      <c r="N411" s="205"/>
      <c r="O411" s="214"/>
      <c r="P411" s="214"/>
      <c r="Q411" s="213"/>
      <c r="R411" s="213"/>
      <c r="S411" s="213"/>
      <c r="T411" s="213"/>
      <c r="U411" s="223"/>
      <c r="V411" s="222"/>
      <c r="W411" s="222"/>
      <c r="X411" s="222"/>
      <c r="Y411" s="222"/>
      <c r="Z411" s="222"/>
      <c r="AA411" s="232"/>
      <c r="AB411" s="231"/>
      <c r="AC411" s="231"/>
      <c r="AD411" s="231"/>
      <c r="AE411" s="231"/>
      <c r="AF411" s="231"/>
      <c r="AG411" s="250"/>
      <c r="AH411" s="249"/>
      <c r="AI411" s="249"/>
      <c r="AJ411" s="249"/>
      <c r="AK411" s="249"/>
      <c r="AL411" s="249"/>
      <c r="AM411" s="204"/>
      <c r="AN411" s="205"/>
      <c r="AO411" s="205"/>
      <c r="AP411" s="205"/>
      <c r="AQ411" s="205"/>
      <c r="AR411" s="205"/>
      <c r="AS411" s="259"/>
      <c r="AT411" s="258"/>
      <c r="AU411" s="258"/>
      <c r="AV411" s="258"/>
      <c r="AW411" s="258"/>
      <c r="AX411" s="258"/>
      <c r="AY411" s="268"/>
      <c r="AZ411" s="267"/>
      <c r="BA411" s="267"/>
      <c r="BB411" s="267"/>
      <c r="BC411" s="267"/>
      <c r="BD411" s="267"/>
      <c r="BE411" s="204"/>
      <c r="BF411" s="205"/>
      <c r="BG411" s="205"/>
      <c r="BH411" s="205"/>
      <c r="BI411" s="205"/>
      <c r="BJ411" s="205"/>
      <c r="BK411" s="241"/>
      <c r="BL411" s="240"/>
      <c r="BM411" s="240"/>
      <c r="BN411" s="240"/>
      <c r="BO411" s="240"/>
      <c r="BP411" s="240"/>
      <c r="BQ411" s="223"/>
      <c r="BR411" s="222"/>
      <c r="BS411" s="222"/>
      <c r="BT411" s="222"/>
      <c r="BU411" s="222"/>
      <c r="BV411" s="222"/>
      <c r="BW411" s="268"/>
      <c r="BX411" s="267"/>
      <c r="BY411" s="267"/>
      <c r="BZ411" s="267"/>
      <c r="CA411" s="267"/>
      <c r="CB411" s="267"/>
      <c r="CC411" s="241"/>
      <c r="CD411" s="214"/>
      <c r="CE411" s="240"/>
      <c r="CF411" s="240"/>
      <c r="CG411" s="240"/>
      <c r="CH411" s="5"/>
      <c r="CI411" s="5">
        <f t="shared" si="65"/>
        <v>0</v>
      </c>
    </row>
    <row r="412" spans="1:87" hidden="1" x14ac:dyDescent="0.2">
      <c r="A412" s="141"/>
      <c r="B412" s="141"/>
      <c r="C412" s="141"/>
      <c r="D412" s="142"/>
      <c r="E412" s="141"/>
      <c r="F412" s="142"/>
      <c r="G412" s="109"/>
      <c r="H412" s="65"/>
      <c r="I412" s="66"/>
      <c r="J412" s="204"/>
      <c r="K412" s="204"/>
      <c r="L412" s="205"/>
      <c r="M412" s="205"/>
      <c r="N412" s="205"/>
      <c r="O412" s="214"/>
      <c r="P412" s="214"/>
      <c r="Q412" s="213"/>
      <c r="R412" s="213"/>
      <c r="S412" s="213"/>
      <c r="T412" s="213"/>
      <c r="U412" s="223"/>
      <c r="V412" s="222"/>
      <c r="W412" s="222"/>
      <c r="X412" s="222"/>
      <c r="Y412" s="222"/>
      <c r="Z412" s="222"/>
      <c r="AA412" s="232"/>
      <c r="AB412" s="231"/>
      <c r="AC412" s="231"/>
      <c r="AD412" s="231"/>
      <c r="AE412" s="231"/>
      <c r="AF412" s="231"/>
      <c r="AG412" s="250"/>
      <c r="AH412" s="249"/>
      <c r="AI412" s="249"/>
      <c r="AJ412" s="249"/>
      <c r="AK412" s="249"/>
      <c r="AL412" s="249"/>
      <c r="AM412" s="204"/>
      <c r="AN412" s="205"/>
      <c r="AO412" s="205"/>
      <c r="AP412" s="205"/>
      <c r="AQ412" s="205"/>
      <c r="AR412" s="205"/>
      <c r="AS412" s="259"/>
      <c r="AT412" s="258"/>
      <c r="AU412" s="258"/>
      <c r="AV412" s="258"/>
      <c r="AW412" s="258"/>
      <c r="AX412" s="258"/>
      <c r="AY412" s="268"/>
      <c r="AZ412" s="267"/>
      <c r="BA412" s="267"/>
      <c r="BB412" s="267"/>
      <c r="BC412" s="267"/>
      <c r="BD412" s="267"/>
      <c r="BE412" s="204"/>
      <c r="BF412" s="205"/>
      <c r="BG412" s="205"/>
      <c r="BH412" s="205"/>
      <c r="BI412" s="205"/>
      <c r="BJ412" s="205"/>
      <c r="BK412" s="241"/>
      <c r="BL412" s="240"/>
      <c r="BM412" s="240"/>
      <c r="BN412" s="240"/>
      <c r="BO412" s="240"/>
      <c r="BP412" s="240"/>
      <c r="BQ412" s="223"/>
      <c r="BR412" s="222"/>
      <c r="BS412" s="222"/>
      <c r="BT412" s="222"/>
      <c r="BU412" s="222"/>
      <c r="BV412" s="222"/>
      <c r="BW412" s="268"/>
      <c r="BX412" s="267"/>
      <c r="BY412" s="267"/>
      <c r="BZ412" s="267"/>
      <c r="CA412" s="267"/>
      <c r="CB412" s="267"/>
      <c r="CC412" s="241"/>
      <c r="CD412" s="214"/>
      <c r="CE412" s="240"/>
      <c r="CF412" s="240"/>
      <c r="CG412" s="240"/>
      <c r="CH412" s="5"/>
      <c r="CI412" s="5">
        <f t="shared" si="65"/>
        <v>0</v>
      </c>
    </row>
    <row r="413" spans="1:87" hidden="1" x14ac:dyDescent="0.2">
      <c r="A413" s="141"/>
      <c r="B413" s="141"/>
      <c r="C413" s="141"/>
      <c r="D413" s="142"/>
      <c r="E413" s="141"/>
      <c r="F413" s="142"/>
      <c r="G413" s="109"/>
      <c r="H413" s="69"/>
      <c r="I413" s="66"/>
      <c r="J413" s="204"/>
      <c r="K413" s="204"/>
      <c r="L413" s="205"/>
      <c r="M413" s="205"/>
      <c r="N413" s="205"/>
      <c r="O413" s="214"/>
      <c r="P413" s="214"/>
      <c r="Q413" s="213"/>
      <c r="R413" s="213"/>
      <c r="S413" s="213"/>
      <c r="T413" s="213"/>
      <c r="U413" s="223"/>
      <c r="V413" s="222"/>
      <c r="W413" s="222"/>
      <c r="X413" s="222"/>
      <c r="Y413" s="222"/>
      <c r="Z413" s="222"/>
      <c r="AA413" s="232"/>
      <c r="AB413" s="231"/>
      <c r="AC413" s="231"/>
      <c r="AD413" s="231"/>
      <c r="AE413" s="231"/>
      <c r="AF413" s="231"/>
      <c r="AG413" s="250"/>
      <c r="AH413" s="249"/>
      <c r="AI413" s="249"/>
      <c r="AJ413" s="249"/>
      <c r="AK413" s="249"/>
      <c r="AL413" s="249"/>
      <c r="AM413" s="204"/>
      <c r="AN413" s="205"/>
      <c r="AO413" s="205"/>
      <c r="AP413" s="205"/>
      <c r="AQ413" s="205"/>
      <c r="AR413" s="205"/>
      <c r="AS413" s="259"/>
      <c r="AT413" s="258"/>
      <c r="AU413" s="258"/>
      <c r="AV413" s="258"/>
      <c r="AW413" s="258"/>
      <c r="AX413" s="258"/>
      <c r="AY413" s="268"/>
      <c r="AZ413" s="267"/>
      <c r="BA413" s="267"/>
      <c r="BB413" s="267"/>
      <c r="BC413" s="267"/>
      <c r="BD413" s="267"/>
      <c r="BE413" s="204"/>
      <c r="BF413" s="205"/>
      <c r="BG413" s="205"/>
      <c r="BH413" s="205"/>
      <c r="BI413" s="205"/>
      <c r="BJ413" s="205"/>
      <c r="BK413" s="241"/>
      <c r="BL413" s="240"/>
      <c r="BM413" s="240"/>
      <c r="BN413" s="240"/>
      <c r="BO413" s="240"/>
      <c r="BP413" s="240"/>
      <c r="BQ413" s="223"/>
      <c r="BR413" s="222"/>
      <c r="BS413" s="222"/>
      <c r="BT413" s="222"/>
      <c r="BU413" s="222"/>
      <c r="BV413" s="222"/>
      <c r="BW413" s="268"/>
      <c r="BX413" s="267"/>
      <c r="BY413" s="267"/>
      <c r="BZ413" s="267"/>
      <c r="CA413" s="267"/>
      <c r="CB413" s="267"/>
      <c r="CC413" s="241"/>
      <c r="CD413" s="214"/>
      <c r="CE413" s="240"/>
      <c r="CF413" s="240"/>
      <c r="CG413" s="240"/>
      <c r="CH413" s="5"/>
      <c r="CI413" s="5">
        <f t="shared" si="65"/>
        <v>0</v>
      </c>
    </row>
    <row r="414" spans="1:87" hidden="1" x14ac:dyDescent="0.2">
      <c r="A414" s="141"/>
      <c r="B414" s="141"/>
      <c r="C414" s="141"/>
      <c r="D414" s="142"/>
      <c r="E414" s="141"/>
      <c r="F414" s="142"/>
      <c r="G414" s="109"/>
      <c r="H414" s="69"/>
      <c r="I414" s="66"/>
      <c r="J414" s="204"/>
      <c r="K414" s="204"/>
      <c r="L414" s="205"/>
      <c r="M414" s="205"/>
      <c r="N414" s="205"/>
      <c r="O414" s="214"/>
      <c r="P414" s="214"/>
      <c r="Q414" s="213"/>
      <c r="R414" s="213"/>
      <c r="S414" s="213"/>
      <c r="T414" s="213"/>
      <c r="U414" s="223"/>
      <c r="V414" s="222"/>
      <c r="W414" s="222"/>
      <c r="X414" s="222"/>
      <c r="Y414" s="222"/>
      <c r="Z414" s="222"/>
      <c r="AA414" s="232"/>
      <c r="AB414" s="231"/>
      <c r="AC414" s="231"/>
      <c r="AD414" s="231"/>
      <c r="AE414" s="231"/>
      <c r="AF414" s="231"/>
      <c r="AG414" s="250"/>
      <c r="AH414" s="249"/>
      <c r="AI414" s="249"/>
      <c r="AJ414" s="249"/>
      <c r="AK414" s="249"/>
      <c r="AL414" s="249"/>
      <c r="AM414" s="204"/>
      <c r="AN414" s="205"/>
      <c r="AO414" s="205"/>
      <c r="AP414" s="205"/>
      <c r="AQ414" s="205"/>
      <c r="AR414" s="205"/>
      <c r="AS414" s="259"/>
      <c r="AT414" s="258"/>
      <c r="AU414" s="258"/>
      <c r="AV414" s="258"/>
      <c r="AW414" s="258"/>
      <c r="AX414" s="258"/>
      <c r="AY414" s="268"/>
      <c r="AZ414" s="267"/>
      <c r="BA414" s="267"/>
      <c r="BB414" s="267"/>
      <c r="BC414" s="267"/>
      <c r="BD414" s="267"/>
      <c r="BE414" s="204"/>
      <c r="BF414" s="205"/>
      <c r="BG414" s="205"/>
      <c r="BH414" s="205"/>
      <c r="BI414" s="205"/>
      <c r="BJ414" s="205"/>
      <c r="BK414" s="241"/>
      <c r="BL414" s="240"/>
      <c r="BM414" s="240"/>
      <c r="BN414" s="240"/>
      <c r="BO414" s="240"/>
      <c r="BP414" s="240"/>
      <c r="BQ414" s="223"/>
      <c r="BR414" s="222"/>
      <c r="BS414" s="222"/>
      <c r="BT414" s="222"/>
      <c r="BU414" s="222"/>
      <c r="BV414" s="222"/>
      <c r="BW414" s="268"/>
      <c r="BX414" s="267"/>
      <c r="BY414" s="267"/>
      <c r="BZ414" s="267"/>
      <c r="CA414" s="267"/>
      <c r="CB414" s="267"/>
      <c r="CC414" s="241"/>
      <c r="CD414" s="214"/>
      <c r="CE414" s="240"/>
      <c r="CF414" s="240"/>
      <c r="CG414" s="240"/>
      <c r="CH414" s="5"/>
      <c r="CI414" s="5">
        <f t="shared" si="65"/>
        <v>0</v>
      </c>
    </row>
    <row r="415" spans="1:87" hidden="1" x14ac:dyDescent="0.2">
      <c r="A415" s="141"/>
      <c r="B415" s="141"/>
      <c r="C415" s="141"/>
      <c r="D415" s="142"/>
      <c r="E415" s="141"/>
      <c r="F415" s="142"/>
      <c r="G415" s="109"/>
      <c r="H415" s="65"/>
      <c r="I415" s="66"/>
      <c r="J415" s="204"/>
      <c r="K415" s="204"/>
      <c r="L415" s="205"/>
      <c r="M415" s="205"/>
      <c r="N415" s="205"/>
      <c r="O415" s="214"/>
      <c r="P415" s="214"/>
      <c r="Q415" s="213"/>
      <c r="R415" s="213"/>
      <c r="S415" s="213"/>
      <c r="T415" s="213"/>
      <c r="U415" s="223"/>
      <c r="V415" s="222"/>
      <c r="W415" s="222"/>
      <c r="X415" s="222"/>
      <c r="Y415" s="222"/>
      <c r="Z415" s="222"/>
      <c r="AA415" s="232"/>
      <c r="AB415" s="231"/>
      <c r="AC415" s="231"/>
      <c r="AD415" s="231"/>
      <c r="AE415" s="231"/>
      <c r="AF415" s="231"/>
      <c r="AG415" s="250"/>
      <c r="AH415" s="249"/>
      <c r="AI415" s="249"/>
      <c r="AJ415" s="249"/>
      <c r="AK415" s="249"/>
      <c r="AL415" s="249"/>
      <c r="AM415" s="204"/>
      <c r="AN415" s="205"/>
      <c r="AO415" s="205"/>
      <c r="AP415" s="205"/>
      <c r="AQ415" s="205"/>
      <c r="AR415" s="205"/>
      <c r="AS415" s="259"/>
      <c r="AT415" s="258"/>
      <c r="AU415" s="258"/>
      <c r="AV415" s="258"/>
      <c r="AW415" s="258"/>
      <c r="AX415" s="258"/>
      <c r="AY415" s="268"/>
      <c r="AZ415" s="267"/>
      <c r="BA415" s="267"/>
      <c r="BB415" s="267"/>
      <c r="BC415" s="267"/>
      <c r="BD415" s="267"/>
      <c r="BE415" s="204"/>
      <c r="BF415" s="205"/>
      <c r="BG415" s="205"/>
      <c r="BH415" s="205"/>
      <c r="BI415" s="205"/>
      <c r="BJ415" s="205"/>
      <c r="BK415" s="241"/>
      <c r="BL415" s="240"/>
      <c r="BM415" s="240"/>
      <c r="BN415" s="240"/>
      <c r="BO415" s="240"/>
      <c r="BP415" s="240"/>
      <c r="BQ415" s="223"/>
      <c r="BR415" s="222"/>
      <c r="BS415" s="222"/>
      <c r="BT415" s="222"/>
      <c r="BU415" s="222"/>
      <c r="BV415" s="222"/>
      <c r="BW415" s="268"/>
      <c r="BX415" s="267"/>
      <c r="BY415" s="267"/>
      <c r="BZ415" s="267"/>
      <c r="CA415" s="267"/>
      <c r="CB415" s="267"/>
      <c r="CC415" s="241"/>
      <c r="CD415" s="214"/>
      <c r="CE415" s="240"/>
      <c r="CF415" s="240"/>
      <c r="CG415" s="240"/>
      <c r="CH415" s="5"/>
      <c r="CI415" s="5">
        <f t="shared" si="65"/>
        <v>0</v>
      </c>
    </row>
    <row r="416" spans="1:87" hidden="1" x14ac:dyDescent="0.2">
      <c r="A416" s="146"/>
      <c r="B416" s="146"/>
      <c r="C416" s="146"/>
      <c r="D416" s="147"/>
      <c r="E416" s="146"/>
      <c r="F416" s="147"/>
      <c r="G416" s="148"/>
      <c r="H416" s="72"/>
      <c r="I416" s="73"/>
      <c r="J416" s="204"/>
      <c r="K416" s="204"/>
      <c r="L416" s="205"/>
      <c r="M416" s="205"/>
      <c r="N416" s="205"/>
      <c r="O416" s="214"/>
      <c r="P416" s="214"/>
      <c r="Q416" s="213"/>
      <c r="R416" s="213"/>
      <c r="S416" s="213"/>
      <c r="T416" s="213"/>
      <c r="U416" s="223"/>
      <c r="V416" s="222"/>
      <c r="W416" s="222"/>
      <c r="X416" s="222"/>
      <c r="Y416" s="222"/>
      <c r="Z416" s="222"/>
      <c r="AA416" s="232"/>
      <c r="AB416" s="231"/>
      <c r="AC416" s="231"/>
      <c r="AD416" s="231"/>
      <c r="AE416" s="231"/>
      <c r="AF416" s="231"/>
      <c r="AG416" s="250"/>
      <c r="AH416" s="249"/>
      <c r="AI416" s="249"/>
      <c r="AJ416" s="249"/>
      <c r="AK416" s="249"/>
      <c r="AL416" s="249"/>
      <c r="AM416" s="204"/>
      <c r="AN416" s="205"/>
      <c r="AO416" s="205"/>
      <c r="AP416" s="205"/>
      <c r="AQ416" s="205"/>
      <c r="AR416" s="205"/>
      <c r="AS416" s="259"/>
      <c r="AT416" s="258"/>
      <c r="AU416" s="258"/>
      <c r="AV416" s="258"/>
      <c r="AW416" s="258"/>
      <c r="AX416" s="258"/>
      <c r="AY416" s="268"/>
      <c r="AZ416" s="267"/>
      <c r="BA416" s="267"/>
      <c r="BB416" s="267"/>
      <c r="BC416" s="267"/>
      <c r="BD416" s="267"/>
      <c r="BE416" s="204"/>
      <c r="BF416" s="205"/>
      <c r="BG416" s="205"/>
      <c r="BH416" s="205"/>
      <c r="BI416" s="205"/>
      <c r="BJ416" s="205"/>
      <c r="BK416" s="241"/>
      <c r="BL416" s="240"/>
      <c r="BM416" s="240"/>
      <c r="BN416" s="240"/>
      <c r="BO416" s="240"/>
      <c r="BP416" s="240"/>
      <c r="BQ416" s="223"/>
      <c r="BR416" s="222"/>
      <c r="BS416" s="222"/>
      <c r="BT416" s="222"/>
      <c r="BU416" s="222"/>
      <c r="BV416" s="222"/>
      <c r="BW416" s="268"/>
      <c r="BX416" s="267"/>
      <c r="BY416" s="267"/>
      <c r="BZ416" s="267"/>
      <c r="CA416" s="267"/>
      <c r="CB416" s="267"/>
      <c r="CC416" s="241"/>
      <c r="CD416" s="214"/>
      <c r="CE416" s="240"/>
      <c r="CF416" s="240"/>
      <c r="CG416" s="240"/>
      <c r="CH416" s="5"/>
      <c r="CI416" s="5">
        <f t="shared" si="65"/>
        <v>0</v>
      </c>
    </row>
    <row r="417" spans="1:87" hidden="1" x14ac:dyDescent="0.2">
      <c r="A417" s="22"/>
      <c r="B417" s="22"/>
      <c r="C417" s="51"/>
      <c r="D417" s="121"/>
      <c r="E417" s="29"/>
      <c r="F417" s="34"/>
      <c r="G417" s="48"/>
      <c r="H417" s="26"/>
      <c r="I417" s="27"/>
      <c r="J417" s="204"/>
      <c r="K417" s="204"/>
      <c r="L417" s="205"/>
      <c r="M417" s="205"/>
      <c r="N417" s="205"/>
      <c r="O417" s="214"/>
      <c r="P417" s="214"/>
      <c r="Q417" s="213"/>
      <c r="R417" s="213"/>
      <c r="S417" s="213"/>
      <c r="T417" s="213"/>
      <c r="U417" s="223"/>
      <c r="V417" s="222"/>
      <c r="W417" s="222"/>
      <c r="X417" s="222"/>
      <c r="Y417" s="222"/>
      <c r="Z417" s="222"/>
      <c r="AA417" s="232"/>
      <c r="AB417" s="231"/>
      <c r="AC417" s="231"/>
      <c r="AD417" s="231"/>
      <c r="AE417" s="231"/>
      <c r="AF417" s="231"/>
      <c r="AG417" s="250"/>
      <c r="AH417" s="249"/>
      <c r="AI417" s="249"/>
      <c r="AJ417" s="249"/>
      <c r="AK417" s="249"/>
      <c r="AL417" s="249"/>
      <c r="AM417" s="204"/>
      <c r="AN417" s="205"/>
      <c r="AO417" s="205"/>
      <c r="AP417" s="205"/>
      <c r="AQ417" s="205"/>
      <c r="AR417" s="205"/>
      <c r="AS417" s="259"/>
      <c r="AT417" s="258"/>
      <c r="AU417" s="258"/>
      <c r="AV417" s="258"/>
      <c r="AW417" s="258"/>
      <c r="AX417" s="258"/>
      <c r="AY417" s="268"/>
      <c r="AZ417" s="267"/>
      <c r="BA417" s="267"/>
      <c r="BB417" s="267"/>
      <c r="BC417" s="267"/>
      <c r="BD417" s="267"/>
      <c r="BE417" s="204"/>
      <c r="BF417" s="205"/>
      <c r="BG417" s="205"/>
      <c r="BH417" s="205"/>
      <c r="BI417" s="205"/>
      <c r="BJ417" s="205"/>
      <c r="BK417" s="241"/>
      <c r="BL417" s="240"/>
      <c r="BM417" s="240"/>
      <c r="BN417" s="240"/>
      <c r="BO417" s="240"/>
      <c r="BP417" s="240"/>
      <c r="BQ417" s="223"/>
      <c r="BR417" s="222"/>
      <c r="BS417" s="222"/>
      <c r="BT417" s="222"/>
      <c r="BU417" s="222"/>
      <c r="BV417" s="222"/>
      <c r="BW417" s="268"/>
      <c r="BX417" s="267"/>
      <c r="BY417" s="267"/>
      <c r="BZ417" s="267"/>
      <c r="CA417" s="267"/>
      <c r="CB417" s="267"/>
      <c r="CC417" s="241"/>
      <c r="CD417" s="214"/>
      <c r="CE417" s="240"/>
      <c r="CF417" s="240"/>
      <c r="CG417" s="240"/>
      <c r="CH417" s="5"/>
      <c r="CI417" s="5">
        <f t="shared" si="65"/>
        <v>0</v>
      </c>
    </row>
    <row r="418" spans="1:87" hidden="1" x14ac:dyDescent="0.2">
      <c r="A418" s="22"/>
      <c r="B418" s="22"/>
      <c r="C418" s="51"/>
      <c r="D418" s="121"/>
      <c r="E418" s="29"/>
      <c r="F418" s="34"/>
      <c r="G418" s="48"/>
      <c r="H418" s="26"/>
      <c r="I418" s="27"/>
      <c r="J418" s="204"/>
      <c r="K418" s="204"/>
      <c r="L418" s="205"/>
      <c r="M418" s="205"/>
      <c r="N418" s="205"/>
      <c r="O418" s="214"/>
      <c r="P418" s="214"/>
      <c r="Q418" s="213"/>
      <c r="R418" s="213"/>
      <c r="S418" s="213"/>
      <c r="T418" s="213"/>
      <c r="U418" s="223"/>
      <c r="V418" s="222"/>
      <c r="W418" s="222"/>
      <c r="X418" s="222"/>
      <c r="Y418" s="222"/>
      <c r="Z418" s="222"/>
      <c r="AA418" s="232"/>
      <c r="AB418" s="231"/>
      <c r="AC418" s="231"/>
      <c r="AD418" s="231"/>
      <c r="AE418" s="231"/>
      <c r="AF418" s="231"/>
      <c r="AG418" s="250"/>
      <c r="AH418" s="249"/>
      <c r="AI418" s="249"/>
      <c r="AJ418" s="249"/>
      <c r="AK418" s="249"/>
      <c r="AL418" s="249"/>
      <c r="AM418" s="204"/>
      <c r="AN418" s="205"/>
      <c r="AO418" s="205"/>
      <c r="AP418" s="205"/>
      <c r="AQ418" s="205"/>
      <c r="AR418" s="205"/>
      <c r="AS418" s="259"/>
      <c r="AT418" s="258"/>
      <c r="AU418" s="258"/>
      <c r="AV418" s="258"/>
      <c r="AW418" s="258"/>
      <c r="AX418" s="258"/>
      <c r="AY418" s="268"/>
      <c r="AZ418" s="267"/>
      <c r="BA418" s="267"/>
      <c r="BB418" s="267"/>
      <c r="BC418" s="267"/>
      <c r="BD418" s="267"/>
      <c r="BE418" s="204"/>
      <c r="BF418" s="205"/>
      <c r="BG418" s="205"/>
      <c r="BH418" s="205"/>
      <c r="BI418" s="205"/>
      <c r="BJ418" s="205"/>
      <c r="BK418" s="241"/>
      <c r="BL418" s="240"/>
      <c r="BM418" s="240"/>
      <c r="BN418" s="240"/>
      <c r="BO418" s="240"/>
      <c r="BP418" s="240"/>
      <c r="BQ418" s="223"/>
      <c r="BR418" s="222"/>
      <c r="BS418" s="222"/>
      <c r="BT418" s="222"/>
      <c r="BU418" s="222"/>
      <c r="BV418" s="222"/>
      <c r="BW418" s="268"/>
      <c r="BX418" s="267"/>
      <c r="BY418" s="267"/>
      <c r="BZ418" s="267"/>
      <c r="CA418" s="267"/>
      <c r="CB418" s="267"/>
      <c r="CC418" s="241"/>
      <c r="CD418" s="214"/>
      <c r="CE418" s="240"/>
      <c r="CF418" s="240"/>
      <c r="CG418" s="240"/>
      <c r="CH418" s="5"/>
      <c r="CI418" s="5">
        <f t="shared" si="65"/>
        <v>0</v>
      </c>
    </row>
    <row r="419" spans="1:87" hidden="1" x14ac:dyDescent="0.2">
      <c r="A419" s="22"/>
      <c r="B419" s="22"/>
      <c r="C419" s="51"/>
      <c r="D419" s="121"/>
      <c r="E419" s="29"/>
      <c r="F419" s="34"/>
      <c r="G419" s="48"/>
      <c r="H419" s="32"/>
      <c r="I419" s="27"/>
      <c r="J419" s="204"/>
      <c r="K419" s="204"/>
      <c r="L419" s="205"/>
      <c r="M419" s="205"/>
      <c r="N419" s="205"/>
      <c r="O419" s="214"/>
      <c r="P419" s="214"/>
      <c r="Q419" s="213"/>
      <c r="R419" s="213"/>
      <c r="S419" s="213"/>
      <c r="T419" s="213"/>
      <c r="U419" s="223"/>
      <c r="V419" s="222"/>
      <c r="W419" s="222"/>
      <c r="X419" s="222"/>
      <c r="Y419" s="222"/>
      <c r="Z419" s="222"/>
      <c r="AA419" s="232"/>
      <c r="AB419" s="231"/>
      <c r="AC419" s="231"/>
      <c r="AD419" s="231"/>
      <c r="AE419" s="231"/>
      <c r="AF419" s="231"/>
      <c r="AG419" s="250"/>
      <c r="AH419" s="249"/>
      <c r="AI419" s="249"/>
      <c r="AJ419" s="249"/>
      <c r="AK419" s="249"/>
      <c r="AL419" s="249"/>
      <c r="AM419" s="204"/>
      <c r="AN419" s="205"/>
      <c r="AO419" s="205"/>
      <c r="AP419" s="205"/>
      <c r="AQ419" s="205"/>
      <c r="AR419" s="205"/>
      <c r="AS419" s="259"/>
      <c r="AT419" s="258"/>
      <c r="AU419" s="258"/>
      <c r="AV419" s="258"/>
      <c r="AW419" s="258"/>
      <c r="AX419" s="258"/>
      <c r="AY419" s="268"/>
      <c r="AZ419" s="267"/>
      <c r="BA419" s="267"/>
      <c r="BB419" s="267"/>
      <c r="BC419" s="267"/>
      <c r="BD419" s="267"/>
      <c r="BE419" s="204"/>
      <c r="BF419" s="205"/>
      <c r="BG419" s="205"/>
      <c r="BH419" s="205"/>
      <c r="BI419" s="205"/>
      <c r="BJ419" s="205"/>
      <c r="BK419" s="241"/>
      <c r="BL419" s="240"/>
      <c r="BM419" s="240"/>
      <c r="BN419" s="240"/>
      <c r="BO419" s="240"/>
      <c r="BP419" s="240"/>
      <c r="BQ419" s="223"/>
      <c r="BR419" s="222"/>
      <c r="BS419" s="222"/>
      <c r="BT419" s="222"/>
      <c r="BU419" s="222"/>
      <c r="BV419" s="222"/>
      <c r="BW419" s="268"/>
      <c r="BX419" s="267"/>
      <c r="BY419" s="267"/>
      <c r="BZ419" s="267"/>
      <c r="CA419" s="267"/>
      <c r="CB419" s="267"/>
      <c r="CC419" s="241"/>
      <c r="CD419" s="214"/>
      <c r="CE419" s="240"/>
      <c r="CF419" s="240"/>
      <c r="CG419" s="240"/>
      <c r="CH419" s="5"/>
      <c r="CI419" s="5">
        <f t="shared" si="65"/>
        <v>0</v>
      </c>
    </row>
    <row r="420" spans="1:87" hidden="1" x14ac:dyDescent="0.2">
      <c r="A420" s="22"/>
      <c r="B420" s="22"/>
      <c r="C420" s="51"/>
      <c r="D420" s="121"/>
      <c r="E420" s="29"/>
      <c r="F420" s="34"/>
      <c r="G420" s="48"/>
      <c r="H420" s="159"/>
      <c r="I420" s="27"/>
      <c r="J420" s="204"/>
      <c r="K420" s="204"/>
      <c r="L420" s="205"/>
      <c r="M420" s="205"/>
      <c r="N420" s="204"/>
      <c r="O420" s="214"/>
      <c r="P420" s="214"/>
      <c r="Q420" s="213"/>
      <c r="R420" s="214"/>
      <c r="S420" s="213"/>
      <c r="T420" s="214"/>
      <c r="U420" s="223"/>
      <c r="V420" s="223"/>
      <c r="W420" s="222"/>
      <c r="X420" s="223"/>
      <c r="Y420" s="222"/>
      <c r="Z420" s="223"/>
      <c r="AA420" s="232"/>
      <c r="AB420" s="232"/>
      <c r="AC420" s="231"/>
      <c r="AD420" s="232"/>
      <c r="AE420" s="231"/>
      <c r="AF420" s="232"/>
      <c r="AG420" s="250"/>
      <c r="AH420" s="250"/>
      <c r="AI420" s="249"/>
      <c r="AJ420" s="250"/>
      <c r="AK420" s="249"/>
      <c r="AL420" s="250"/>
      <c r="AM420" s="204"/>
      <c r="AN420" s="204"/>
      <c r="AO420" s="205"/>
      <c r="AP420" s="204"/>
      <c r="AQ420" s="205"/>
      <c r="AR420" s="204"/>
      <c r="AS420" s="259"/>
      <c r="AT420" s="259"/>
      <c r="AU420" s="258"/>
      <c r="AV420" s="259"/>
      <c r="AW420" s="258"/>
      <c r="AX420" s="259"/>
      <c r="AY420" s="268"/>
      <c r="AZ420" s="268"/>
      <c r="BA420" s="267"/>
      <c r="BB420" s="268"/>
      <c r="BC420" s="267"/>
      <c r="BD420" s="268"/>
      <c r="BE420" s="204"/>
      <c r="BF420" s="204"/>
      <c r="BG420" s="205"/>
      <c r="BH420" s="204"/>
      <c r="BI420" s="205"/>
      <c r="BJ420" s="204"/>
      <c r="BK420" s="241"/>
      <c r="BL420" s="241"/>
      <c r="BM420" s="240"/>
      <c r="BN420" s="241"/>
      <c r="BO420" s="240"/>
      <c r="BP420" s="241"/>
      <c r="BQ420" s="223"/>
      <c r="BR420" s="223"/>
      <c r="BS420" s="222"/>
      <c r="BT420" s="223"/>
      <c r="BU420" s="222"/>
      <c r="BV420" s="223"/>
      <c r="BW420" s="268"/>
      <c r="BX420" s="268"/>
      <c r="BY420" s="267"/>
      <c r="BZ420" s="268"/>
      <c r="CA420" s="267"/>
      <c r="CB420" s="268"/>
      <c r="CC420" s="241"/>
      <c r="CD420" s="214"/>
      <c r="CE420" s="240"/>
      <c r="CF420" s="240"/>
      <c r="CG420" s="241"/>
      <c r="CH420" s="5"/>
      <c r="CI420" s="5">
        <f t="shared" si="65"/>
        <v>0</v>
      </c>
    </row>
    <row r="421" spans="1:87" hidden="1" x14ac:dyDescent="0.2">
      <c r="A421" s="22"/>
      <c r="B421" s="22"/>
      <c r="C421" s="51"/>
      <c r="D421" s="34"/>
      <c r="E421" s="22"/>
      <c r="F421" s="34"/>
      <c r="G421" s="48"/>
      <c r="H421" s="36"/>
      <c r="I421" s="27"/>
      <c r="J421" s="204"/>
      <c r="K421" s="204"/>
      <c r="L421" s="205"/>
      <c r="M421" s="205"/>
      <c r="N421" s="204"/>
      <c r="O421" s="214"/>
      <c r="P421" s="214"/>
      <c r="Q421" s="213"/>
      <c r="R421" s="214"/>
      <c r="S421" s="213"/>
      <c r="T421" s="214"/>
      <c r="U421" s="223"/>
      <c r="V421" s="223"/>
      <c r="W421" s="222"/>
      <c r="X421" s="223"/>
      <c r="Y421" s="222"/>
      <c r="Z421" s="223"/>
      <c r="AA421" s="232"/>
      <c r="AB421" s="232"/>
      <c r="AC421" s="231"/>
      <c r="AD421" s="232"/>
      <c r="AE421" s="231"/>
      <c r="AF421" s="232"/>
      <c r="AG421" s="250"/>
      <c r="AH421" s="250"/>
      <c r="AI421" s="249"/>
      <c r="AJ421" s="250"/>
      <c r="AK421" s="249"/>
      <c r="AL421" s="250"/>
      <c r="AM421" s="204"/>
      <c r="AN421" s="204"/>
      <c r="AO421" s="205"/>
      <c r="AP421" s="204"/>
      <c r="AQ421" s="205"/>
      <c r="AR421" s="204"/>
      <c r="AS421" s="259"/>
      <c r="AT421" s="259"/>
      <c r="AU421" s="258"/>
      <c r="AV421" s="259"/>
      <c r="AW421" s="258"/>
      <c r="AX421" s="259"/>
      <c r="AY421" s="268"/>
      <c r="AZ421" s="268"/>
      <c r="BA421" s="267"/>
      <c r="BB421" s="268"/>
      <c r="BC421" s="267"/>
      <c r="BD421" s="268"/>
      <c r="BE421" s="204"/>
      <c r="BF421" s="204"/>
      <c r="BG421" s="205"/>
      <c r="BH421" s="204"/>
      <c r="BI421" s="205"/>
      <c r="BJ421" s="204"/>
      <c r="BK421" s="241"/>
      <c r="BL421" s="241"/>
      <c r="BM421" s="240"/>
      <c r="BN421" s="241"/>
      <c r="BO421" s="240"/>
      <c r="BP421" s="241"/>
      <c r="BQ421" s="223"/>
      <c r="BR421" s="223"/>
      <c r="BS421" s="222"/>
      <c r="BT421" s="223"/>
      <c r="BU421" s="222"/>
      <c r="BV421" s="223"/>
      <c r="BW421" s="268"/>
      <c r="BX421" s="268"/>
      <c r="BY421" s="267"/>
      <c r="BZ421" s="268"/>
      <c r="CA421" s="267"/>
      <c r="CB421" s="268"/>
      <c r="CC421" s="241"/>
      <c r="CD421" s="214"/>
      <c r="CE421" s="240"/>
      <c r="CF421" s="240"/>
      <c r="CG421" s="241"/>
      <c r="CH421" s="5"/>
      <c r="CI421" s="5">
        <f t="shared" si="65"/>
        <v>0</v>
      </c>
    </row>
    <row r="422" spans="1:87" hidden="1" x14ac:dyDescent="0.2">
      <c r="A422" s="22"/>
      <c r="B422" s="22"/>
      <c r="C422" s="51"/>
      <c r="D422" s="34"/>
      <c r="E422" s="22"/>
      <c r="F422" s="34"/>
      <c r="G422" s="48"/>
      <c r="H422" s="156"/>
      <c r="I422" s="27"/>
      <c r="J422" s="204"/>
      <c r="K422" s="204"/>
      <c r="L422" s="205"/>
      <c r="M422" s="205"/>
      <c r="N422" s="204"/>
      <c r="O422" s="214"/>
      <c r="P422" s="214"/>
      <c r="Q422" s="213"/>
      <c r="R422" s="214"/>
      <c r="S422" s="213"/>
      <c r="T422" s="214"/>
      <c r="U422" s="223"/>
      <c r="V422" s="223"/>
      <c r="W422" s="222"/>
      <c r="X422" s="223"/>
      <c r="Y422" s="222"/>
      <c r="Z422" s="223"/>
      <c r="AA422" s="232"/>
      <c r="AB422" s="232"/>
      <c r="AC422" s="231"/>
      <c r="AD422" s="232"/>
      <c r="AE422" s="231"/>
      <c r="AF422" s="232"/>
      <c r="AG422" s="250"/>
      <c r="AH422" s="250"/>
      <c r="AI422" s="249"/>
      <c r="AJ422" s="250"/>
      <c r="AK422" s="249"/>
      <c r="AL422" s="250"/>
      <c r="AM422" s="204"/>
      <c r="AN422" s="204"/>
      <c r="AO422" s="205"/>
      <c r="AP422" s="204"/>
      <c r="AQ422" s="205"/>
      <c r="AR422" s="204"/>
      <c r="AS422" s="259"/>
      <c r="AT422" s="259"/>
      <c r="AU422" s="258"/>
      <c r="AV422" s="259"/>
      <c r="AW422" s="258"/>
      <c r="AX422" s="259"/>
      <c r="AY422" s="268"/>
      <c r="AZ422" s="268"/>
      <c r="BA422" s="267"/>
      <c r="BB422" s="268"/>
      <c r="BC422" s="267"/>
      <c r="BD422" s="268"/>
      <c r="BE422" s="204"/>
      <c r="BF422" s="204"/>
      <c r="BG422" s="205"/>
      <c r="BH422" s="204"/>
      <c r="BI422" s="205"/>
      <c r="BJ422" s="204"/>
      <c r="BK422" s="241"/>
      <c r="BL422" s="241"/>
      <c r="BM422" s="240"/>
      <c r="BN422" s="241"/>
      <c r="BO422" s="240"/>
      <c r="BP422" s="241"/>
      <c r="BQ422" s="223"/>
      <c r="BR422" s="223"/>
      <c r="BS422" s="222"/>
      <c r="BT422" s="223"/>
      <c r="BU422" s="222"/>
      <c r="BV422" s="223"/>
      <c r="BW422" s="268"/>
      <c r="BX422" s="268"/>
      <c r="BY422" s="267"/>
      <c r="BZ422" s="268"/>
      <c r="CA422" s="267"/>
      <c r="CB422" s="268"/>
      <c r="CC422" s="241"/>
      <c r="CD422" s="214"/>
      <c r="CE422" s="240"/>
      <c r="CF422" s="240"/>
      <c r="CG422" s="241"/>
      <c r="CH422" s="5"/>
      <c r="CI422" s="5">
        <f t="shared" si="65"/>
        <v>0</v>
      </c>
    </row>
    <row r="423" spans="1:87" hidden="1" x14ac:dyDescent="0.2">
      <c r="A423" s="22"/>
      <c r="B423" s="22"/>
      <c r="C423" s="51"/>
      <c r="D423" s="34"/>
      <c r="E423" s="22"/>
      <c r="F423" s="34"/>
      <c r="G423" s="48"/>
      <c r="H423" s="36"/>
      <c r="I423" s="27"/>
      <c r="J423" s="204"/>
      <c r="K423" s="204"/>
      <c r="L423" s="205"/>
      <c r="M423" s="205"/>
      <c r="N423" s="204"/>
      <c r="O423" s="214"/>
      <c r="P423" s="214"/>
      <c r="Q423" s="213"/>
      <c r="R423" s="214"/>
      <c r="S423" s="213"/>
      <c r="T423" s="214"/>
      <c r="U423" s="223"/>
      <c r="V423" s="223"/>
      <c r="W423" s="222"/>
      <c r="X423" s="223"/>
      <c r="Y423" s="222"/>
      <c r="Z423" s="223"/>
      <c r="AA423" s="232"/>
      <c r="AB423" s="232"/>
      <c r="AC423" s="231"/>
      <c r="AD423" s="232"/>
      <c r="AE423" s="231"/>
      <c r="AF423" s="232"/>
      <c r="AG423" s="250"/>
      <c r="AH423" s="250"/>
      <c r="AI423" s="249"/>
      <c r="AJ423" s="250"/>
      <c r="AK423" s="249"/>
      <c r="AL423" s="250"/>
      <c r="AM423" s="204"/>
      <c r="AN423" s="204"/>
      <c r="AO423" s="205"/>
      <c r="AP423" s="204"/>
      <c r="AQ423" s="205"/>
      <c r="AR423" s="204"/>
      <c r="AS423" s="259"/>
      <c r="AT423" s="259"/>
      <c r="AU423" s="258"/>
      <c r="AV423" s="259"/>
      <c r="AW423" s="258"/>
      <c r="AX423" s="259"/>
      <c r="AY423" s="268"/>
      <c r="AZ423" s="268"/>
      <c r="BA423" s="267"/>
      <c r="BB423" s="268"/>
      <c r="BC423" s="267"/>
      <c r="BD423" s="268"/>
      <c r="BE423" s="204"/>
      <c r="BF423" s="204"/>
      <c r="BG423" s="205"/>
      <c r="BH423" s="204"/>
      <c r="BI423" s="205"/>
      <c r="BJ423" s="204"/>
      <c r="BK423" s="241"/>
      <c r="BL423" s="241"/>
      <c r="BM423" s="240"/>
      <c r="BN423" s="241"/>
      <c r="BO423" s="240"/>
      <c r="BP423" s="241"/>
      <c r="BQ423" s="223"/>
      <c r="BR423" s="223"/>
      <c r="BS423" s="222"/>
      <c r="BT423" s="223"/>
      <c r="BU423" s="222"/>
      <c r="BV423" s="223"/>
      <c r="BW423" s="268"/>
      <c r="BX423" s="268"/>
      <c r="BY423" s="267"/>
      <c r="BZ423" s="268"/>
      <c r="CA423" s="267"/>
      <c r="CB423" s="268"/>
      <c r="CC423" s="241"/>
      <c r="CD423" s="214"/>
      <c r="CE423" s="240"/>
      <c r="CF423" s="240"/>
      <c r="CG423" s="241"/>
      <c r="CH423" s="5"/>
      <c r="CI423" s="5">
        <f t="shared" si="65"/>
        <v>0</v>
      </c>
    </row>
    <row r="424" spans="1:87" hidden="1" x14ac:dyDescent="0.2">
      <c r="A424" s="22"/>
      <c r="B424" s="22"/>
      <c r="C424" s="51"/>
      <c r="D424" s="23"/>
      <c r="E424" s="22"/>
      <c r="F424" s="34"/>
      <c r="G424" s="48"/>
      <c r="H424" s="36"/>
      <c r="I424" s="27"/>
      <c r="J424" s="204"/>
      <c r="K424" s="204"/>
      <c r="L424" s="205"/>
      <c r="M424" s="205"/>
      <c r="N424" s="204"/>
      <c r="O424" s="214"/>
      <c r="P424" s="214"/>
      <c r="Q424" s="213"/>
      <c r="R424" s="214"/>
      <c r="S424" s="213"/>
      <c r="T424" s="214"/>
      <c r="U424" s="223"/>
      <c r="V424" s="223"/>
      <c r="W424" s="222"/>
      <c r="X424" s="223"/>
      <c r="Y424" s="222"/>
      <c r="Z424" s="223"/>
      <c r="AA424" s="232"/>
      <c r="AB424" s="232"/>
      <c r="AC424" s="231"/>
      <c r="AD424" s="232"/>
      <c r="AE424" s="231"/>
      <c r="AF424" s="232"/>
      <c r="AG424" s="250"/>
      <c r="AH424" s="250"/>
      <c r="AI424" s="249"/>
      <c r="AJ424" s="250"/>
      <c r="AK424" s="249"/>
      <c r="AL424" s="250"/>
      <c r="AM424" s="204"/>
      <c r="AN424" s="204"/>
      <c r="AO424" s="205"/>
      <c r="AP424" s="204"/>
      <c r="AQ424" s="205"/>
      <c r="AR424" s="204"/>
      <c r="AS424" s="259"/>
      <c r="AT424" s="259"/>
      <c r="AU424" s="258"/>
      <c r="AV424" s="259"/>
      <c r="AW424" s="258"/>
      <c r="AX424" s="259"/>
      <c r="AY424" s="268"/>
      <c r="AZ424" s="268"/>
      <c r="BA424" s="267"/>
      <c r="BB424" s="268"/>
      <c r="BC424" s="267"/>
      <c r="BD424" s="268"/>
      <c r="BE424" s="204"/>
      <c r="BF424" s="204"/>
      <c r="BG424" s="205"/>
      <c r="BH424" s="204"/>
      <c r="BI424" s="205"/>
      <c r="BJ424" s="204"/>
      <c r="BK424" s="241"/>
      <c r="BL424" s="241"/>
      <c r="BM424" s="240"/>
      <c r="BN424" s="241"/>
      <c r="BO424" s="240"/>
      <c r="BP424" s="241"/>
      <c r="BQ424" s="223"/>
      <c r="BR424" s="223"/>
      <c r="BS424" s="222"/>
      <c r="BT424" s="223"/>
      <c r="BU424" s="222"/>
      <c r="BV424" s="223"/>
      <c r="BW424" s="268"/>
      <c r="BX424" s="268"/>
      <c r="BY424" s="267"/>
      <c r="BZ424" s="268"/>
      <c r="CA424" s="267"/>
      <c r="CB424" s="268"/>
      <c r="CC424" s="241"/>
      <c r="CD424" s="214"/>
      <c r="CE424" s="240"/>
      <c r="CF424" s="240"/>
      <c r="CG424" s="241"/>
      <c r="CH424" s="5"/>
      <c r="CI424" s="5">
        <f t="shared" si="65"/>
        <v>0</v>
      </c>
    </row>
    <row r="425" spans="1:87" hidden="1" x14ac:dyDescent="0.2">
      <c r="A425" s="105"/>
      <c r="B425" s="105"/>
      <c r="C425" s="105"/>
      <c r="D425" s="107"/>
      <c r="E425" s="105"/>
      <c r="F425" s="107"/>
      <c r="G425" s="108"/>
      <c r="H425" s="91"/>
      <c r="I425" s="59"/>
      <c r="J425" s="206"/>
      <c r="K425" s="206"/>
      <c r="L425" s="206"/>
      <c r="M425" s="206"/>
      <c r="N425" s="206"/>
      <c r="O425" s="215"/>
      <c r="P425" s="215"/>
      <c r="Q425" s="215"/>
      <c r="R425" s="215"/>
      <c r="S425" s="215"/>
      <c r="T425" s="215"/>
      <c r="U425" s="224"/>
      <c r="V425" s="224"/>
      <c r="W425" s="224"/>
      <c r="X425" s="224"/>
      <c r="Y425" s="224"/>
      <c r="Z425" s="224"/>
      <c r="AA425" s="233"/>
      <c r="AB425" s="233"/>
      <c r="AC425" s="233"/>
      <c r="AD425" s="233"/>
      <c r="AE425" s="233"/>
      <c r="AF425" s="233"/>
      <c r="AG425" s="251"/>
      <c r="AH425" s="251"/>
      <c r="AI425" s="251"/>
      <c r="AJ425" s="251"/>
      <c r="AK425" s="251"/>
      <c r="AL425" s="251"/>
      <c r="AM425" s="206"/>
      <c r="AN425" s="206"/>
      <c r="AO425" s="206"/>
      <c r="AP425" s="206"/>
      <c r="AQ425" s="206"/>
      <c r="AR425" s="206"/>
      <c r="AS425" s="260"/>
      <c r="AT425" s="260"/>
      <c r="AU425" s="260"/>
      <c r="AV425" s="260"/>
      <c r="AW425" s="260"/>
      <c r="AX425" s="260"/>
      <c r="AY425" s="269"/>
      <c r="AZ425" s="269"/>
      <c r="BA425" s="269"/>
      <c r="BB425" s="269"/>
      <c r="BC425" s="269"/>
      <c r="BD425" s="269"/>
      <c r="BE425" s="206"/>
      <c r="BF425" s="206"/>
      <c r="BG425" s="206"/>
      <c r="BH425" s="206"/>
      <c r="BI425" s="206"/>
      <c r="BJ425" s="206"/>
      <c r="BK425" s="242"/>
      <c r="BL425" s="242"/>
      <c r="BM425" s="242"/>
      <c r="BN425" s="242"/>
      <c r="BO425" s="242"/>
      <c r="BP425" s="242"/>
      <c r="BQ425" s="224"/>
      <c r="BR425" s="224"/>
      <c r="BS425" s="224"/>
      <c r="BT425" s="224"/>
      <c r="BU425" s="224"/>
      <c r="BV425" s="224"/>
      <c r="BW425" s="269"/>
      <c r="BX425" s="269"/>
      <c r="BY425" s="269"/>
      <c r="BZ425" s="269"/>
      <c r="CA425" s="269"/>
      <c r="CB425" s="269"/>
      <c r="CC425" s="242"/>
      <c r="CD425" s="215"/>
      <c r="CE425" s="242"/>
      <c r="CF425" s="242"/>
      <c r="CG425" s="242"/>
      <c r="CH425" s="5"/>
      <c r="CI425" s="5">
        <f t="shared" si="65"/>
        <v>0</v>
      </c>
    </row>
    <row r="426" spans="1:87" hidden="1" x14ac:dyDescent="0.2">
      <c r="A426" s="141"/>
      <c r="B426" s="141"/>
      <c r="C426" s="141"/>
      <c r="D426" s="142"/>
      <c r="E426" s="141"/>
      <c r="F426" s="142"/>
      <c r="G426" s="109"/>
      <c r="H426" s="69"/>
      <c r="I426" s="66"/>
      <c r="J426" s="204"/>
      <c r="K426" s="204"/>
      <c r="L426" s="205"/>
      <c r="M426" s="205"/>
      <c r="N426" s="205"/>
      <c r="O426" s="214"/>
      <c r="P426" s="214"/>
      <c r="Q426" s="213"/>
      <c r="R426" s="213"/>
      <c r="S426" s="213"/>
      <c r="T426" s="213"/>
      <c r="U426" s="223"/>
      <c r="V426" s="222"/>
      <c r="W426" s="222"/>
      <c r="X426" s="222"/>
      <c r="Y426" s="222"/>
      <c r="Z426" s="222"/>
      <c r="AA426" s="232"/>
      <c r="AB426" s="231"/>
      <c r="AC426" s="231"/>
      <c r="AD426" s="231"/>
      <c r="AE426" s="231"/>
      <c r="AF426" s="231"/>
      <c r="AG426" s="250"/>
      <c r="AH426" s="249"/>
      <c r="AI426" s="249"/>
      <c r="AJ426" s="249"/>
      <c r="AK426" s="249"/>
      <c r="AL426" s="249"/>
      <c r="AM426" s="204"/>
      <c r="AN426" s="205"/>
      <c r="AO426" s="205"/>
      <c r="AP426" s="205"/>
      <c r="AQ426" s="205"/>
      <c r="AR426" s="205"/>
      <c r="AS426" s="259"/>
      <c r="AT426" s="258"/>
      <c r="AU426" s="258"/>
      <c r="AV426" s="258"/>
      <c r="AW426" s="258"/>
      <c r="AX426" s="258"/>
      <c r="AY426" s="268"/>
      <c r="AZ426" s="267"/>
      <c r="BA426" s="267"/>
      <c r="BB426" s="267"/>
      <c r="BC426" s="267"/>
      <c r="BD426" s="267"/>
      <c r="BE426" s="204"/>
      <c r="BF426" s="205"/>
      <c r="BG426" s="205"/>
      <c r="BH426" s="205"/>
      <c r="BI426" s="205"/>
      <c r="BJ426" s="205"/>
      <c r="BK426" s="241"/>
      <c r="BL426" s="240"/>
      <c r="BM426" s="240"/>
      <c r="BN426" s="240"/>
      <c r="BO426" s="240"/>
      <c r="BP426" s="240"/>
      <c r="BQ426" s="223"/>
      <c r="BR426" s="222"/>
      <c r="BS426" s="222"/>
      <c r="BT426" s="222"/>
      <c r="BU426" s="222"/>
      <c r="BV426" s="222"/>
      <c r="BW426" s="268"/>
      <c r="BX426" s="267"/>
      <c r="BY426" s="267"/>
      <c r="BZ426" s="267"/>
      <c r="CA426" s="267"/>
      <c r="CB426" s="267"/>
      <c r="CC426" s="241"/>
      <c r="CD426" s="214"/>
      <c r="CE426" s="240"/>
      <c r="CF426" s="240"/>
      <c r="CG426" s="240"/>
      <c r="CH426" s="5"/>
      <c r="CI426" s="5">
        <f t="shared" si="65"/>
        <v>0</v>
      </c>
    </row>
    <row r="427" spans="1:87" hidden="1" x14ac:dyDescent="0.2">
      <c r="A427" s="141"/>
      <c r="B427" s="141"/>
      <c r="C427" s="141"/>
      <c r="D427" s="142"/>
      <c r="E427" s="141"/>
      <c r="F427" s="142"/>
      <c r="G427" s="109"/>
      <c r="H427" s="65"/>
      <c r="I427" s="66"/>
      <c r="J427" s="204"/>
      <c r="K427" s="204"/>
      <c r="L427" s="205"/>
      <c r="M427" s="205"/>
      <c r="N427" s="205"/>
      <c r="O427" s="214"/>
      <c r="P427" s="214"/>
      <c r="Q427" s="213"/>
      <c r="R427" s="213"/>
      <c r="S427" s="213"/>
      <c r="T427" s="213"/>
      <c r="U427" s="223"/>
      <c r="V427" s="222"/>
      <c r="W427" s="222"/>
      <c r="X427" s="222"/>
      <c r="Y427" s="222"/>
      <c r="Z427" s="222"/>
      <c r="AA427" s="232"/>
      <c r="AB427" s="231"/>
      <c r="AC427" s="231"/>
      <c r="AD427" s="231"/>
      <c r="AE427" s="231"/>
      <c r="AF427" s="231"/>
      <c r="AG427" s="250"/>
      <c r="AH427" s="249"/>
      <c r="AI427" s="249"/>
      <c r="AJ427" s="249"/>
      <c r="AK427" s="249"/>
      <c r="AL427" s="249"/>
      <c r="AM427" s="204"/>
      <c r="AN427" s="205"/>
      <c r="AO427" s="205"/>
      <c r="AP427" s="205"/>
      <c r="AQ427" s="205"/>
      <c r="AR427" s="205"/>
      <c r="AS427" s="259"/>
      <c r="AT427" s="258"/>
      <c r="AU427" s="258"/>
      <c r="AV427" s="258"/>
      <c r="AW427" s="258"/>
      <c r="AX427" s="258"/>
      <c r="AY427" s="268"/>
      <c r="AZ427" s="267"/>
      <c r="BA427" s="267"/>
      <c r="BB427" s="267"/>
      <c r="BC427" s="267"/>
      <c r="BD427" s="267"/>
      <c r="BE427" s="204"/>
      <c r="BF427" s="205"/>
      <c r="BG427" s="205"/>
      <c r="BH427" s="205"/>
      <c r="BI427" s="205"/>
      <c r="BJ427" s="205"/>
      <c r="BK427" s="241"/>
      <c r="BL427" s="240"/>
      <c r="BM427" s="240"/>
      <c r="BN427" s="240"/>
      <c r="BO427" s="240"/>
      <c r="BP427" s="240"/>
      <c r="BQ427" s="223"/>
      <c r="BR427" s="222"/>
      <c r="BS427" s="222"/>
      <c r="BT427" s="222"/>
      <c r="BU427" s="222"/>
      <c r="BV427" s="222"/>
      <c r="BW427" s="268"/>
      <c r="BX427" s="267"/>
      <c r="BY427" s="267"/>
      <c r="BZ427" s="267"/>
      <c r="CA427" s="267"/>
      <c r="CB427" s="267"/>
      <c r="CC427" s="241"/>
      <c r="CD427" s="214"/>
      <c r="CE427" s="240"/>
      <c r="CF427" s="240"/>
      <c r="CG427" s="240"/>
      <c r="CH427" s="5"/>
      <c r="CI427" s="5">
        <f t="shared" si="65"/>
        <v>0</v>
      </c>
    </row>
    <row r="428" spans="1:87" hidden="1" x14ac:dyDescent="0.2">
      <c r="A428" s="141"/>
      <c r="B428" s="141"/>
      <c r="C428" s="141"/>
      <c r="D428" s="142"/>
      <c r="E428" s="141"/>
      <c r="F428" s="142"/>
      <c r="G428" s="109"/>
      <c r="H428" s="69"/>
      <c r="I428" s="66"/>
      <c r="J428" s="204"/>
      <c r="K428" s="204"/>
      <c r="L428" s="205"/>
      <c r="M428" s="205"/>
      <c r="N428" s="205"/>
      <c r="O428" s="214"/>
      <c r="P428" s="214"/>
      <c r="Q428" s="213"/>
      <c r="R428" s="213"/>
      <c r="S428" s="213"/>
      <c r="T428" s="213"/>
      <c r="U428" s="223"/>
      <c r="V428" s="222"/>
      <c r="W428" s="222"/>
      <c r="X428" s="222"/>
      <c r="Y428" s="222"/>
      <c r="Z428" s="222"/>
      <c r="AA428" s="232"/>
      <c r="AB428" s="231"/>
      <c r="AC428" s="231"/>
      <c r="AD428" s="231"/>
      <c r="AE428" s="231"/>
      <c r="AF428" s="231"/>
      <c r="AG428" s="250"/>
      <c r="AH428" s="249"/>
      <c r="AI428" s="249"/>
      <c r="AJ428" s="249"/>
      <c r="AK428" s="249"/>
      <c r="AL428" s="249"/>
      <c r="AM428" s="204"/>
      <c r="AN428" s="205"/>
      <c r="AO428" s="205"/>
      <c r="AP428" s="205"/>
      <c r="AQ428" s="205"/>
      <c r="AR428" s="205"/>
      <c r="AS428" s="259"/>
      <c r="AT428" s="258"/>
      <c r="AU428" s="258"/>
      <c r="AV428" s="258"/>
      <c r="AW428" s="258"/>
      <c r="AX428" s="258"/>
      <c r="AY428" s="268"/>
      <c r="AZ428" s="267"/>
      <c r="BA428" s="267"/>
      <c r="BB428" s="267"/>
      <c r="BC428" s="267"/>
      <c r="BD428" s="267"/>
      <c r="BE428" s="204"/>
      <c r="BF428" s="205"/>
      <c r="BG428" s="205"/>
      <c r="BH428" s="205"/>
      <c r="BI428" s="205"/>
      <c r="BJ428" s="205"/>
      <c r="BK428" s="241"/>
      <c r="BL428" s="240"/>
      <c r="BM428" s="240"/>
      <c r="BN428" s="240"/>
      <c r="BO428" s="240"/>
      <c r="BP428" s="240"/>
      <c r="BQ428" s="223"/>
      <c r="BR428" s="222"/>
      <c r="BS428" s="222"/>
      <c r="BT428" s="222"/>
      <c r="BU428" s="222"/>
      <c r="BV428" s="222"/>
      <c r="BW428" s="268"/>
      <c r="BX428" s="267"/>
      <c r="BY428" s="267"/>
      <c r="BZ428" s="267"/>
      <c r="CA428" s="267"/>
      <c r="CB428" s="267"/>
      <c r="CC428" s="241"/>
      <c r="CD428" s="214"/>
      <c r="CE428" s="240"/>
      <c r="CF428" s="240"/>
      <c r="CG428" s="240"/>
      <c r="CH428" s="5"/>
      <c r="CI428" s="5">
        <f t="shared" si="65"/>
        <v>0</v>
      </c>
    </row>
    <row r="429" spans="1:87" hidden="1" x14ac:dyDescent="0.2">
      <c r="A429" s="141"/>
      <c r="B429" s="141"/>
      <c r="C429" s="141"/>
      <c r="D429" s="142"/>
      <c r="E429" s="141"/>
      <c r="F429" s="142"/>
      <c r="G429" s="109"/>
      <c r="H429" s="69"/>
      <c r="I429" s="74"/>
      <c r="J429" s="204"/>
      <c r="K429" s="204"/>
      <c r="L429" s="205"/>
      <c r="M429" s="205"/>
      <c r="N429" s="205"/>
      <c r="O429" s="214"/>
      <c r="P429" s="214"/>
      <c r="Q429" s="213"/>
      <c r="R429" s="213"/>
      <c r="S429" s="213"/>
      <c r="T429" s="213"/>
      <c r="U429" s="223"/>
      <c r="V429" s="222"/>
      <c r="W429" s="222"/>
      <c r="X429" s="222"/>
      <c r="Y429" s="222"/>
      <c r="Z429" s="222"/>
      <c r="AA429" s="232"/>
      <c r="AB429" s="231"/>
      <c r="AC429" s="231"/>
      <c r="AD429" s="231"/>
      <c r="AE429" s="231"/>
      <c r="AF429" s="231"/>
      <c r="AG429" s="250"/>
      <c r="AH429" s="249"/>
      <c r="AI429" s="249"/>
      <c r="AJ429" s="249"/>
      <c r="AK429" s="249"/>
      <c r="AL429" s="249"/>
      <c r="AM429" s="204"/>
      <c r="AN429" s="205"/>
      <c r="AO429" s="205"/>
      <c r="AP429" s="205"/>
      <c r="AQ429" s="205"/>
      <c r="AR429" s="205"/>
      <c r="AS429" s="259"/>
      <c r="AT429" s="258"/>
      <c r="AU429" s="258"/>
      <c r="AV429" s="258"/>
      <c r="AW429" s="258"/>
      <c r="AX429" s="258"/>
      <c r="AY429" s="268"/>
      <c r="AZ429" s="267"/>
      <c r="BA429" s="267"/>
      <c r="BB429" s="267"/>
      <c r="BC429" s="267"/>
      <c r="BD429" s="267"/>
      <c r="BE429" s="204"/>
      <c r="BF429" s="205"/>
      <c r="BG429" s="205"/>
      <c r="BH429" s="205"/>
      <c r="BI429" s="205"/>
      <c r="BJ429" s="205"/>
      <c r="BK429" s="241"/>
      <c r="BL429" s="240"/>
      <c r="BM429" s="240"/>
      <c r="BN429" s="240"/>
      <c r="BO429" s="240"/>
      <c r="BP429" s="240"/>
      <c r="BQ429" s="223"/>
      <c r="BR429" s="222"/>
      <c r="BS429" s="222"/>
      <c r="BT429" s="222"/>
      <c r="BU429" s="222"/>
      <c r="BV429" s="222"/>
      <c r="BW429" s="268"/>
      <c r="BX429" s="267"/>
      <c r="BY429" s="267"/>
      <c r="BZ429" s="267"/>
      <c r="CA429" s="267"/>
      <c r="CB429" s="267"/>
      <c r="CC429" s="241"/>
      <c r="CD429" s="214"/>
      <c r="CE429" s="240"/>
      <c r="CF429" s="240"/>
      <c r="CG429" s="240"/>
      <c r="CH429" s="5"/>
      <c r="CI429" s="5">
        <f t="shared" si="65"/>
        <v>0</v>
      </c>
    </row>
    <row r="430" spans="1:87" hidden="1" x14ac:dyDescent="0.2">
      <c r="A430" s="141"/>
      <c r="B430" s="141"/>
      <c r="C430" s="141"/>
      <c r="D430" s="142"/>
      <c r="E430" s="141"/>
      <c r="F430" s="142"/>
      <c r="G430" s="109"/>
      <c r="H430" s="65"/>
      <c r="I430" s="160"/>
      <c r="J430" s="204"/>
      <c r="K430" s="204"/>
      <c r="L430" s="205"/>
      <c r="M430" s="205"/>
      <c r="N430" s="205"/>
      <c r="O430" s="214"/>
      <c r="P430" s="214"/>
      <c r="Q430" s="213"/>
      <c r="R430" s="213"/>
      <c r="S430" s="213"/>
      <c r="T430" s="213"/>
      <c r="U430" s="223"/>
      <c r="V430" s="222"/>
      <c r="W430" s="222"/>
      <c r="X430" s="222"/>
      <c r="Y430" s="222"/>
      <c r="Z430" s="222"/>
      <c r="AA430" s="232"/>
      <c r="AB430" s="231"/>
      <c r="AC430" s="231"/>
      <c r="AD430" s="231"/>
      <c r="AE430" s="231"/>
      <c r="AF430" s="231"/>
      <c r="AG430" s="250"/>
      <c r="AH430" s="249"/>
      <c r="AI430" s="249"/>
      <c r="AJ430" s="249"/>
      <c r="AK430" s="249"/>
      <c r="AL430" s="249"/>
      <c r="AM430" s="204"/>
      <c r="AN430" s="205"/>
      <c r="AO430" s="205"/>
      <c r="AP430" s="205"/>
      <c r="AQ430" s="205"/>
      <c r="AR430" s="205"/>
      <c r="AS430" s="259"/>
      <c r="AT430" s="258"/>
      <c r="AU430" s="258"/>
      <c r="AV430" s="258"/>
      <c r="AW430" s="258"/>
      <c r="AX430" s="258"/>
      <c r="AY430" s="268"/>
      <c r="AZ430" s="267"/>
      <c r="BA430" s="267"/>
      <c r="BB430" s="267"/>
      <c r="BC430" s="267"/>
      <c r="BD430" s="267"/>
      <c r="BE430" s="204"/>
      <c r="BF430" s="205"/>
      <c r="BG430" s="205"/>
      <c r="BH430" s="205"/>
      <c r="BI430" s="205"/>
      <c r="BJ430" s="205"/>
      <c r="BK430" s="241"/>
      <c r="BL430" s="240"/>
      <c r="BM430" s="240"/>
      <c r="BN430" s="240"/>
      <c r="BO430" s="240"/>
      <c r="BP430" s="240"/>
      <c r="BQ430" s="223"/>
      <c r="BR430" s="222"/>
      <c r="BS430" s="222"/>
      <c r="BT430" s="222"/>
      <c r="BU430" s="222"/>
      <c r="BV430" s="222"/>
      <c r="BW430" s="268"/>
      <c r="BX430" s="267"/>
      <c r="BY430" s="267"/>
      <c r="BZ430" s="267"/>
      <c r="CA430" s="267"/>
      <c r="CB430" s="267"/>
      <c r="CC430" s="241"/>
      <c r="CD430" s="214"/>
      <c r="CE430" s="240"/>
      <c r="CF430" s="240"/>
      <c r="CG430" s="240"/>
      <c r="CH430" s="5"/>
      <c r="CI430" s="5">
        <f t="shared" si="65"/>
        <v>0</v>
      </c>
    </row>
    <row r="431" spans="1:87" hidden="1" x14ac:dyDescent="0.2">
      <c r="A431" s="141"/>
      <c r="B431" s="141"/>
      <c r="C431" s="141"/>
      <c r="D431" s="142"/>
      <c r="E431" s="141"/>
      <c r="F431" s="142"/>
      <c r="G431" s="143"/>
      <c r="H431" s="69"/>
      <c r="I431" s="73"/>
      <c r="J431" s="204"/>
      <c r="K431" s="204"/>
      <c r="L431" s="205"/>
      <c r="M431" s="205"/>
      <c r="N431" s="205"/>
      <c r="O431" s="214"/>
      <c r="P431" s="214"/>
      <c r="Q431" s="213"/>
      <c r="R431" s="213"/>
      <c r="S431" s="213"/>
      <c r="T431" s="213"/>
      <c r="U431" s="223"/>
      <c r="V431" s="222"/>
      <c r="W431" s="222"/>
      <c r="X431" s="222"/>
      <c r="Y431" s="222"/>
      <c r="Z431" s="222"/>
      <c r="AA431" s="232"/>
      <c r="AB431" s="231"/>
      <c r="AC431" s="231"/>
      <c r="AD431" s="231"/>
      <c r="AE431" s="231"/>
      <c r="AF431" s="231"/>
      <c r="AG431" s="250"/>
      <c r="AH431" s="249"/>
      <c r="AI431" s="249"/>
      <c r="AJ431" s="249"/>
      <c r="AK431" s="249"/>
      <c r="AL431" s="249"/>
      <c r="AM431" s="204"/>
      <c r="AN431" s="205"/>
      <c r="AO431" s="205"/>
      <c r="AP431" s="205"/>
      <c r="AQ431" s="205"/>
      <c r="AR431" s="205"/>
      <c r="AS431" s="259"/>
      <c r="AT431" s="258"/>
      <c r="AU431" s="258"/>
      <c r="AV431" s="258"/>
      <c r="AW431" s="258"/>
      <c r="AX431" s="258"/>
      <c r="AY431" s="268"/>
      <c r="AZ431" s="267"/>
      <c r="BA431" s="267"/>
      <c r="BB431" s="267"/>
      <c r="BC431" s="267"/>
      <c r="BD431" s="267"/>
      <c r="BE431" s="204"/>
      <c r="BF431" s="205"/>
      <c r="BG431" s="205"/>
      <c r="BH431" s="205"/>
      <c r="BI431" s="205"/>
      <c r="BJ431" s="205"/>
      <c r="BK431" s="241"/>
      <c r="BL431" s="240"/>
      <c r="BM431" s="240"/>
      <c r="BN431" s="240"/>
      <c r="BO431" s="240"/>
      <c r="BP431" s="240"/>
      <c r="BQ431" s="223"/>
      <c r="BR431" s="222"/>
      <c r="BS431" s="222"/>
      <c r="BT431" s="222"/>
      <c r="BU431" s="222"/>
      <c r="BV431" s="222"/>
      <c r="BW431" s="268"/>
      <c r="BX431" s="267"/>
      <c r="BY431" s="267"/>
      <c r="BZ431" s="267"/>
      <c r="CA431" s="267"/>
      <c r="CB431" s="267"/>
      <c r="CC431" s="241"/>
      <c r="CD431" s="214"/>
      <c r="CE431" s="240"/>
      <c r="CF431" s="240"/>
      <c r="CG431" s="240"/>
      <c r="CH431" s="5"/>
      <c r="CI431" s="5">
        <f t="shared" si="65"/>
        <v>0</v>
      </c>
    </row>
    <row r="432" spans="1:87" hidden="1" x14ac:dyDescent="0.2">
      <c r="A432" s="105"/>
      <c r="B432" s="105"/>
      <c r="C432" s="105"/>
      <c r="D432" s="107"/>
      <c r="E432" s="105"/>
      <c r="F432" s="107"/>
      <c r="G432" s="108"/>
      <c r="H432" s="161"/>
      <c r="I432" s="74"/>
      <c r="J432" s="204"/>
      <c r="K432" s="204"/>
      <c r="L432" s="205"/>
      <c r="M432" s="205"/>
      <c r="N432" s="205"/>
      <c r="O432" s="214"/>
      <c r="P432" s="214"/>
      <c r="Q432" s="213"/>
      <c r="R432" s="213"/>
      <c r="S432" s="213"/>
      <c r="T432" s="213"/>
      <c r="U432" s="223"/>
      <c r="V432" s="222"/>
      <c r="W432" s="222"/>
      <c r="X432" s="222"/>
      <c r="Y432" s="222"/>
      <c r="Z432" s="222"/>
      <c r="AA432" s="232"/>
      <c r="AB432" s="231"/>
      <c r="AC432" s="231"/>
      <c r="AD432" s="231"/>
      <c r="AE432" s="231"/>
      <c r="AF432" s="231"/>
      <c r="AG432" s="250"/>
      <c r="AH432" s="249"/>
      <c r="AI432" s="249"/>
      <c r="AJ432" s="249"/>
      <c r="AK432" s="249"/>
      <c r="AL432" s="249"/>
      <c r="AM432" s="204"/>
      <c r="AN432" s="205"/>
      <c r="AO432" s="205"/>
      <c r="AP432" s="205"/>
      <c r="AQ432" s="205"/>
      <c r="AR432" s="205"/>
      <c r="AS432" s="259"/>
      <c r="AT432" s="258"/>
      <c r="AU432" s="258"/>
      <c r="AV432" s="258"/>
      <c r="AW432" s="258"/>
      <c r="AX432" s="258"/>
      <c r="AY432" s="268"/>
      <c r="AZ432" s="267"/>
      <c r="BA432" s="267"/>
      <c r="BB432" s="267"/>
      <c r="BC432" s="267"/>
      <c r="BD432" s="267"/>
      <c r="BE432" s="204"/>
      <c r="BF432" s="205"/>
      <c r="BG432" s="205"/>
      <c r="BH432" s="205"/>
      <c r="BI432" s="205"/>
      <c r="BJ432" s="205"/>
      <c r="BK432" s="241"/>
      <c r="BL432" s="240"/>
      <c r="BM432" s="240"/>
      <c r="BN432" s="240"/>
      <c r="BO432" s="240"/>
      <c r="BP432" s="240"/>
      <c r="BQ432" s="223"/>
      <c r="BR432" s="222"/>
      <c r="BS432" s="222"/>
      <c r="BT432" s="222"/>
      <c r="BU432" s="222"/>
      <c r="BV432" s="222"/>
      <c r="BW432" s="268"/>
      <c r="BX432" s="267"/>
      <c r="BY432" s="267"/>
      <c r="BZ432" s="267"/>
      <c r="CA432" s="267"/>
      <c r="CB432" s="267"/>
      <c r="CC432" s="241"/>
      <c r="CD432" s="214"/>
      <c r="CE432" s="240"/>
      <c r="CF432" s="240"/>
      <c r="CG432" s="240"/>
      <c r="CH432" s="5"/>
      <c r="CI432" s="5">
        <f t="shared" si="65"/>
        <v>0</v>
      </c>
    </row>
    <row r="433" spans="1:87" hidden="1" x14ac:dyDescent="0.2">
      <c r="A433" s="22"/>
      <c r="B433" s="22"/>
      <c r="C433" s="23"/>
      <c r="D433" s="23"/>
      <c r="E433" s="23"/>
      <c r="F433" s="23"/>
      <c r="G433" s="23"/>
      <c r="H433" s="162"/>
      <c r="I433" s="27"/>
      <c r="J433" s="204"/>
      <c r="K433" s="204"/>
      <c r="L433" s="205"/>
      <c r="M433" s="205"/>
      <c r="N433" s="205"/>
      <c r="O433" s="214"/>
      <c r="P433" s="214"/>
      <c r="Q433" s="213"/>
      <c r="R433" s="213"/>
      <c r="S433" s="213"/>
      <c r="T433" s="213"/>
      <c r="U433" s="223"/>
      <c r="V433" s="222"/>
      <c r="W433" s="222"/>
      <c r="X433" s="222"/>
      <c r="Y433" s="222"/>
      <c r="Z433" s="222"/>
      <c r="AA433" s="232"/>
      <c r="AB433" s="231"/>
      <c r="AC433" s="231"/>
      <c r="AD433" s="231"/>
      <c r="AE433" s="231"/>
      <c r="AF433" s="231"/>
      <c r="AG433" s="250"/>
      <c r="AH433" s="249"/>
      <c r="AI433" s="249"/>
      <c r="AJ433" s="249"/>
      <c r="AK433" s="249"/>
      <c r="AL433" s="249"/>
      <c r="AM433" s="204"/>
      <c r="AN433" s="205"/>
      <c r="AO433" s="205"/>
      <c r="AP433" s="205"/>
      <c r="AQ433" s="205"/>
      <c r="AR433" s="205"/>
      <c r="AS433" s="259"/>
      <c r="AT433" s="258"/>
      <c r="AU433" s="258"/>
      <c r="AV433" s="258"/>
      <c r="AW433" s="258"/>
      <c r="AX433" s="258"/>
      <c r="AY433" s="268"/>
      <c r="AZ433" s="267"/>
      <c r="BA433" s="267"/>
      <c r="BB433" s="267"/>
      <c r="BC433" s="267"/>
      <c r="BD433" s="267"/>
      <c r="BE433" s="204"/>
      <c r="BF433" s="205"/>
      <c r="BG433" s="205"/>
      <c r="BH433" s="205"/>
      <c r="BI433" s="205"/>
      <c r="BJ433" s="205"/>
      <c r="BK433" s="241"/>
      <c r="BL433" s="240"/>
      <c r="BM433" s="240"/>
      <c r="BN433" s="240"/>
      <c r="BO433" s="240"/>
      <c r="BP433" s="240"/>
      <c r="BQ433" s="223"/>
      <c r="BR433" s="222"/>
      <c r="BS433" s="222"/>
      <c r="BT433" s="222"/>
      <c r="BU433" s="222"/>
      <c r="BV433" s="222"/>
      <c r="BW433" s="268"/>
      <c r="BX433" s="267"/>
      <c r="BY433" s="267"/>
      <c r="BZ433" s="267"/>
      <c r="CA433" s="267"/>
      <c r="CB433" s="267"/>
      <c r="CC433" s="241"/>
      <c r="CD433" s="214"/>
      <c r="CE433" s="240"/>
      <c r="CF433" s="240"/>
      <c r="CG433" s="240"/>
      <c r="CH433" s="5"/>
      <c r="CI433" s="5">
        <f t="shared" si="65"/>
        <v>0</v>
      </c>
    </row>
    <row r="434" spans="1:87" hidden="1" x14ac:dyDescent="0.2">
      <c r="A434" s="22"/>
      <c r="B434" s="22"/>
      <c r="C434" s="51"/>
      <c r="D434" s="121"/>
      <c r="E434" s="29"/>
      <c r="F434" s="34"/>
      <c r="G434" s="48"/>
      <c r="H434" s="26"/>
      <c r="I434" s="27"/>
      <c r="J434" s="204"/>
      <c r="K434" s="204"/>
      <c r="L434" s="205"/>
      <c r="M434" s="205"/>
      <c r="N434" s="205"/>
      <c r="O434" s="214"/>
      <c r="P434" s="214"/>
      <c r="Q434" s="213"/>
      <c r="R434" s="213"/>
      <c r="S434" s="213"/>
      <c r="T434" s="213"/>
      <c r="U434" s="223"/>
      <c r="V434" s="222"/>
      <c r="W434" s="222"/>
      <c r="X434" s="222"/>
      <c r="Y434" s="222"/>
      <c r="Z434" s="222"/>
      <c r="AA434" s="232"/>
      <c r="AB434" s="231"/>
      <c r="AC434" s="231"/>
      <c r="AD434" s="231"/>
      <c r="AE434" s="231"/>
      <c r="AF434" s="231"/>
      <c r="AG434" s="250"/>
      <c r="AH434" s="249"/>
      <c r="AI434" s="249"/>
      <c r="AJ434" s="249"/>
      <c r="AK434" s="249"/>
      <c r="AL434" s="249"/>
      <c r="AM434" s="204"/>
      <c r="AN434" s="205"/>
      <c r="AO434" s="205"/>
      <c r="AP434" s="205"/>
      <c r="AQ434" s="205"/>
      <c r="AR434" s="205"/>
      <c r="AS434" s="259"/>
      <c r="AT434" s="258"/>
      <c r="AU434" s="258"/>
      <c r="AV434" s="258"/>
      <c r="AW434" s="258"/>
      <c r="AX434" s="258"/>
      <c r="AY434" s="268"/>
      <c r="AZ434" s="267"/>
      <c r="BA434" s="267"/>
      <c r="BB434" s="267"/>
      <c r="BC434" s="267"/>
      <c r="BD434" s="267"/>
      <c r="BE434" s="204"/>
      <c r="BF434" s="205"/>
      <c r="BG434" s="205"/>
      <c r="BH434" s="205"/>
      <c r="BI434" s="205"/>
      <c r="BJ434" s="205"/>
      <c r="BK434" s="241"/>
      <c r="BL434" s="240"/>
      <c r="BM434" s="240"/>
      <c r="BN434" s="240"/>
      <c r="BO434" s="240"/>
      <c r="BP434" s="240"/>
      <c r="BQ434" s="223"/>
      <c r="BR434" s="222"/>
      <c r="BS434" s="222"/>
      <c r="BT434" s="222"/>
      <c r="BU434" s="222"/>
      <c r="BV434" s="222"/>
      <c r="BW434" s="268"/>
      <c r="BX434" s="267"/>
      <c r="BY434" s="267"/>
      <c r="BZ434" s="267"/>
      <c r="CA434" s="267"/>
      <c r="CB434" s="267"/>
      <c r="CC434" s="241"/>
      <c r="CD434" s="214"/>
      <c r="CE434" s="240"/>
      <c r="CF434" s="240"/>
      <c r="CG434" s="240"/>
      <c r="CH434" s="5"/>
      <c r="CI434" s="5">
        <f t="shared" si="65"/>
        <v>0</v>
      </c>
    </row>
    <row r="435" spans="1:87" hidden="1" x14ac:dyDescent="0.2">
      <c r="A435" s="22"/>
      <c r="B435" s="22"/>
      <c r="C435" s="51"/>
      <c r="D435" s="121"/>
      <c r="E435" s="29"/>
      <c r="F435" s="34"/>
      <c r="G435" s="48"/>
      <c r="H435" s="26"/>
      <c r="I435" s="27"/>
      <c r="J435" s="204"/>
      <c r="K435" s="204"/>
      <c r="L435" s="205"/>
      <c r="M435" s="205"/>
      <c r="N435" s="205"/>
      <c r="O435" s="214"/>
      <c r="P435" s="214"/>
      <c r="Q435" s="213"/>
      <c r="R435" s="213"/>
      <c r="S435" s="213"/>
      <c r="T435" s="213"/>
      <c r="U435" s="223"/>
      <c r="V435" s="222"/>
      <c r="W435" s="222"/>
      <c r="X435" s="222"/>
      <c r="Y435" s="222"/>
      <c r="Z435" s="222"/>
      <c r="AA435" s="232"/>
      <c r="AB435" s="231"/>
      <c r="AC435" s="231"/>
      <c r="AD435" s="231"/>
      <c r="AE435" s="231"/>
      <c r="AF435" s="231"/>
      <c r="AG435" s="250"/>
      <c r="AH435" s="249"/>
      <c r="AI435" s="249"/>
      <c r="AJ435" s="249"/>
      <c r="AK435" s="249"/>
      <c r="AL435" s="249"/>
      <c r="AM435" s="204"/>
      <c r="AN435" s="205"/>
      <c r="AO435" s="205"/>
      <c r="AP435" s="205"/>
      <c r="AQ435" s="205"/>
      <c r="AR435" s="205"/>
      <c r="AS435" s="259"/>
      <c r="AT435" s="258"/>
      <c r="AU435" s="258"/>
      <c r="AV435" s="258"/>
      <c r="AW435" s="258"/>
      <c r="AX435" s="258"/>
      <c r="AY435" s="268"/>
      <c r="AZ435" s="267"/>
      <c r="BA435" s="267"/>
      <c r="BB435" s="267"/>
      <c r="BC435" s="267"/>
      <c r="BD435" s="267"/>
      <c r="BE435" s="204"/>
      <c r="BF435" s="205"/>
      <c r="BG435" s="205"/>
      <c r="BH435" s="205"/>
      <c r="BI435" s="205"/>
      <c r="BJ435" s="205"/>
      <c r="BK435" s="241"/>
      <c r="BL435" s="240"/>
      <c r="BM435" s="240"/>
      <c r="BN435" s="240"/>
      <c r="BO435" s="240"/>
      <c r="BP435" s="240"/>
      <c r="BQ435" s="223"/>
      <c r="BR435" s="222"/>
      <c r="BS435" s="222"/>
      <c r="BT435" s="222"/>
      <c r="BU435" s="222"/>
      <c r="BV435" s="222"/>
      <c r="BW435" s="268"/>
      <c r="BX435" s="267"/>
      <c r="BY435" s="267"/>
      <c r="BZ435" s="267"/>
      <c r="CA435" s="267"/>
      <c r="CB435" s="267"/>
      <c r="CC435" s="241"/>
      <c r="CD435" s="214"/>
      <c r="CE435" s="240"/>
      <c r="CF435" s="240"/>
      <c r="CG435" s="240"/>
      <c r="CH435" s="5"/>
      <c r="CI435" s="5">
        <f t="shared" si="65"/>
        <v>0</v>
      </c>
    </row>
    <row r="436" spans="1:87" hidden="1" x14ac:dyDescent="0.2">
      <c r="A436" s="22"/>
      <c r="B436" s="22"/>
      <c r="C436" s="51"/>
      <c r="D436" s="121"/>
      <c r="E436" s="29"/>
      <c r="F436" s="34"/>
      <c r="G436" s="48"/>
      <c r="H436" s="32"/>
      <c r="I436" s="27"/>
      <c r="J436" s="204"/>
      <c r="K436" s="204"/>
      <c r="L436" s="205"/>
      <c r="M436" s="205"/>
      <c r="N436" s="205"/>
      <c r="O436" s="214"/>
      <c r="P436" s="214"/>
      <c r="Q436" s="213"/>
      <c r="R436" s="213"/>
      <c r="S436" s="213"/>
      <c r="T436" s="213"/>
      <c r="U436" s="223"/>
      <c r="V436" s="222"/>
      <c r="W436" s="222"/>
      <c r="X436" s="222"/>
      <c r="Y436" s="222"/>
      <c r="Z436" s="222"/>
      <c r="AA436" s="232"/>
      <c r="AB436" s="231"/>
      <c r="AC436" s="231"/>
      <c r="AD436" s="231"/>
      <c r="AE436" s="231"/>
      <c r="AF436" s="231"/>
      <c r="AG436" s="250"/>
      <c r="AH436" s="249"/>
      <c r="AI436" s="249"/>
      <c r="AJ436" s="249"/>
      <c r="AK436" s="249"/>
      <c r="AL436" s="249"/>
      <c r="AM436" s="204"/>
      <c r="AN436" s="205"/>
      <c r="AO436" s="205"/>
      <c r="AP436" s="205"/>
      <c r="AQ436" s="205"/>
      <c r="AR436" s="205"/>
      <c r="AS436" s="259"/>
      <c r="AT436" s="258"/>
      <c r="AU436" s="258"/>
      <c r="AV436" s="258"/>
      <c r="AW436" s="258"/>
      <c r="AX436" s="258"/>
      <c r="AY436" s="268"/>
      <c r="AZ436" s="267"/>
      <c r="BA436" s="267"/>
      <c r="BB436" s="267"/>
      <c r="BC436" s="267"/>
      <c r="BD436" s="267"/>
      <c r="BE436" s="204"/>
      <c r="BF436" s="205"/>
      <c r="BG436" s="205"/>
      <c r="BH436" s="205"/>
      <c r="BI436" s="205"/>
      <c r="BJ436" s="205"/>
      <c r="BK436" s="241"/>
      <c r="BL436" s="240"/>
      <c r="BM436" s="240"/>
      <c r="BN436" s="240"/>
      <c r="BO436" s="240"/>
      <c r="BP436" s="240"/>
      <c r="BQ436" s="223"/>
      <c r="BR436" s="222"/>
      <c r="BS436" s="222"/>
      <c r="BT436" s="222"/>
      <c r="BU436" s="222"/>
      <c r="BV436" s="222"/>
      <c r="BW436" s="268"/>
      <c r="BX436" s="267"/>
      <c r="BY436" s="267"/>
      <c r="BZ436" s="267"/>
      <c r="CA436" s="267"/>
      <c r="CB436" s="267"/>
      <c r="CC436" s="241"/>
      <c r="CD436" s="214"/>
      <c r="CE436" s="240"/>
      <c r="CF436" s="240"/>
      <c r="CG436" s="240"/>
      <c r="CH436" s="5"/>
      <c r="CI436" s="5">
        <f t="shared" si="65"/>
        <v>0</v>
      </c>
    </row>
    <row r="437" spans="1:87" hidden="1" x14ac:dyDescent="0.2">
      <c r="A437" s="22"/>
      <c r="B437" s="22"/>
      <c r="C437" s="51"/>
      <c r="D437" s="121"/>
      <c r="E437" s="29"/>
      <c r="F437" s="34"/>
      <c r="G437" s="48"/>
      <c r="H437" s="36"/>
      <c r="I437" s="27"/>
      <c r="J437" s="204"/>
      <c r="K437" s="204"/>
      <c r="L437" s="205"/>
      <c r="M437" s="205"/>
      <c r="N437" s="204"/>
      <c r="O437" s="214"/>
      <c r="P437" s="214"/>
      <c r="Q437" s="213"/>
      <c r="R437" s="214"/>
      <c r="S437" s="213"/>
      <c r="T437" s="214"/>
      <c r="U437" s="223"/>
      <c r="V437" s="223"/>
      <c r="W437" s="222"/>
      <c r="X437" s="223"/>
      <c r="Y437" s="222"/>
      <c r="Z437" s="223"/>
      <c r="AA437" s="232"/>
      <c r="AB437" s="232"/>
      <c r="AC437" s="231"/>
      <c r="AD437" s="232"/>
      <c r="AE437" s="231"/>
      <c r="AF437" s="232"/>
      <c r="AG437" s="250"/>
      <c r="AH437" s="250"/>
      <c r="AI437" s="249"/>
      <c r="AJ437" s="250"/>
      <c r="AK437" s="249"/>
      <c r="AL437" s="250"/>
      <c r="AM437" s="204"/>
      <c r="AN437" s="204"/>
      <c r="AO437" s="205"/>
      <c r="AP437" s="204"/>
      <c r="AQ437" s="205"/>
      <c r="AR437" s="204"/>
      <c r="AS437" s="259"/>
      <c r="AT437" s="259"/>
      <c r="AU437" s="258"/>
      <c r="AV437" s="259"/>
      <c r="AW437" s="258"/>
      <c r="AX437" s="259"/>
      <c r="AY437" s="268"/>
      <c r="AZ437" s="268"/>
      <c r="BA437" s="267"/>
      <c r="BB437" s="268"/>
      <c r="BC437" s="267"/>
      <c r="BD437" s="268"/>
      <c r="BE437" s="204"/>
      <c r="BF437" s="204"/>
      <c r="BG437" s="205"/>
      <c r="BH437" s="204"/>
      <c r="BI437" s="205"/>
      <c r="BJ437" s="204"/>
      <c r="BK437" s="241"/>
      <c r="BL437" s="241"/>
      <c r="BM437" s="240"/>
      <c r="BN437" s="241"/>
      <c r="BO437" s="240"/>
      <c r="BP437" s="241"/>
      <c r="BQ437" s="223"/>
      <c r="BR437" s="223"/>
      <c r="BS437" s="222"/>
      <c r="BT437" s="223"/>
      <c r="BU437" s="222"/>
      <c r="BV437" s="223"/>
      <c r="BW437" s="268"/>
      <c r="BX437" s="268"/>
      <c r="BY437" s="267"/>
      <c r="BZ437" s="268"/>
      <c r="CA437" s="267"/>
      <c r="CB437" s="268"/>
      <c r="CC437" s="241"/>
      <c r="CD437" s="214"/>
      <c r="CE437" s="240"/>
      <c r="CF437" s="240"/>
      <c r="CG437" s="241"/>
      <c r="CH437" s="5"/>
      <c r="CI437" s="5">
        <f t="shared" si="65"/>
        <v>0</v>
      </c>
    </row>
    <row r="438" spans="1:87" hidden="1" x14ac:dyDescent="0.2">
      <c r="A438" s="105"/>
      <c r="B438" s="105"/>
      <c r="C438" s="105"/>
      <c r="D438" s="107"/>
      <c r="E438" s="105"/>
      <c r="F438" s="107"/>
      <c r="G438" s="108"/>
      <c r="H438" s="91"/>
      <c r="I438" s="59"/>
      <c r="J438" s="206"/>
      <c r="K438" s="206"/>
      <c r="L438" s="206"/>
      <c r="M438" s="206"/>
      <c r="N438" s="206"/>
      <c r="O438" s="215"/>
      <c r="P438" s="215"/>
      <c r="Q438" s="215"/>
      <c r="R438" s="215"/>
      <c r="S438" s="215"/>
      <c r="T438" s="215"/>
      <c r="U438" s="224"/>
      <c r="V438" s="224"/>
      <c r="W438" s="224"/>
      <c r="X438" s="224"/>
      <c r="Y438" s="224"/>
      <c r="Z438" s="224"/>
      <c r="AA438" s="233"/>
      <c r="AB438" s="233"/>
      <c r="AC438" s="233"/>
      <c r="AD438" s="233"/>
      <c r="AE438" s="233"/>
      <c r="AF438" s="233"/>
      <c r="AG438" s="251"/>
      <c r="AH438" s="251"/>
      <c r="AI438" s="251"/>
      <c r="AJ438" s="251"/>
      <c r="AK438" s="251"/>
      <c r="AL438" s="251"/>
      <c r="AM438" s="206"/>
      <c r="AN438" s="206"/>
      <c r="AO438" s="206"/>
      <c r="AP438" s="206"/>
      <c r="AQ438" s="206"/>
      <c r="AR438" s="206"/>
      <c r="AS438" s="260"/>
      <c r="AT438" s="260"/>
      <c r="AU438" s="260"/>
      <c r="AV438" s="260"/>
      <c r="AW438" s="260"/>
      <c r="AX438" s="260"/>
      <c r="AY438" s="269"/>
      <c r="AZ438" s="269"/>
      <c r="BA438" s="269"/>
      <c r="BB438" s="269"/>
      <c r="BC438" s="269"/>
      <c r="BD438" s="269"/>
      <c r="BE438" s="206"/>
      <c r="BF438" s="206"/>
      <c r="BG438" s="206"/>
      <c r="BH438" s="206"/>
      <c r="BI438" s="206"/>
      <c r="BJ438" s="206"/>
      <c r="BK438" s="242"/>
      <c r="BL438" s="242"/>
      <c r="BM438" s="242"/>
      <c r="BN438" s="242"/>
      <c r="BO438" s="242"/>
      <c r="BP438" s="242"/>
      <c r="BQ438" s="224"/>
      <c r="BR438" s="224"/>
      <c r="BS438" s="224"/>
      <c r="BT438" s="224"/>
      <c r="BU438" s="224"/>
      <c r="BV438" s="224"/>
      <c r="BW438" s="269"/>
      <c r="BX438" s="269"/>
      <c r="BY438" s="269"/>
      <c r="BZ438" s="269"/>
      <c r="CA438" s="269"/>
      <c r="CB438" s="269"/>
      <c r="CC438" s="242"/>
      <c r="CD438" s="215"/>
      <c r="CE438" s="242"/>
      <c r="CF438" s="242"/>
      <c r="CG438" s="242"/>
      <c r="CH438" s="5"/>
      <c r="CI438" s="5">
        <f t="shared" si="65"/>
        <v>0</v>
      </c>
    </row>
    <row r="439" spans="1:87" hidden="1" x14ac:dyDescent="0.2">
      <c r="A439" s="141"/>
      <c r="B439" s="141"/>
      <c r="C439" s="141"/>
      <c r="D439" s="142"/>
      <c r="E439" s="141"/>
      <c r="F439" s="142"/>
      <c r="G439" s="109"/>
      <c r="H439" s="69"/>
      <c r="I439" s="66"/>
      <c r="J439" s="204"/>
      <c r="K439" s="204"/>
      <c r="L439" s="205"/>
      <c r="M439" s="205"/>
      <c r="N439" s="205"/>
      <c r="O439" s="214"/>
      <c r="P439" s="214"/>
      <c r="Q439" s="213"/>
      <c r="R439" s="213"/>
      <c r="S439" s="213"/>
      <c r="T439" s="213"/>
      <c r="U439" s="223"/>
      <c r="V439" s="222"/>
      <c r="W439" s="222"/>
      <c r="X439" s="222"/>
      <c r="Y439" s="222"/>
      <c r="Z439" s="222"/>
      <c r="AA439" s="232"/>
      <c r="AB439" s="231"/>
      <c r="AC439" s="231"/>
      <c r="AD439" s="231"/>
      <c r="AE439" s="231"/>
      <c r="AF439" s="231"/>
      <c r="AG439" s="250"/>
      <c r="AH439" s="249"/>
      <c r="AI439" s="249"/>
      <c r="AJ439" s="249"/>
      <c r="AK439" s="249"/>
      <c r="AL439" s="249"/>
      <c r="AM439" s="204"/>
      <c r="AN439" s="205"/>
      <c r="AO439" s="205"/>
      <c r="AP439" s="205"/>
      <c r="AQ439" s="205"/>
      <c r="AR439" s="205"/>
      <c r="AS439" s="259"/>
      <c r="AT439" s="258"/>
      <c r="AU439" s="258"/>
      <c r="AV439" s="258"/>
      <c r="AW439" s="258"/>
      <c r="AX439" s="258"/>
      <c r="AY439" s="268"/>
      <c r="AZ439" s="267"/>
      <c r="BA439" s="267"/>
      <c r="BB439" s="267"/>
      <c r="BC439" s="267"/>
      <c r="BD439" s="267"/>
      <c r="BE439" s="204"/>
      <c r="BF439" s="205"/>
      <c r="BG439" s="205"/>
      <c r="BH439" s="205"/>
      <c r="BI439" s="205"/>
      <c r="BJ439" s="205"/>
      <c r="BK439" s="241"/>
      <c r="BL439" s="240"/>
      <c r="BM439" s="240"/>
      <c r="BN439" s="240"/>
      <c r="BO439" s="240"/>
      <c r="BP439" s="240"/>
      <c r="BQ439" s="223"/>
      <c r="BR439" s="222"/>
      <c r="BS439" s="222"/>
      <c r="BT439" s="222"/>
      <c r="BU439" s="222"/>
      <c r="BV439" s="222"/>
      <c r="BW439" s="268"/>
      <c r="BX439" s="267"/>
      <c r="BY439" s="267"/>
      <c r="BZ439" s="267"/>
      <c r="CA439" s="267"/>
      <c r="CB439" s="267"/>
      <c r="CC439" s="241"/>
      <c r="CD439" s="214"/>
      <c r="CE439" s="240"/>
      <c r="CF439" s="240"/>
      <c r="CG439" s="240"/>
      <c r="CH439" s="5"/>
      <c r="CI439" s="5">
        <f t="shared" si="65"/>
        <v>0</v>
      </c>
    </row>
    <row r="440" spans="1:87" hidden="1" x14ac:dyDescent="0.2">
      <c r="A440" s="141"/>
      <c r="B440" s="141"/>
      <c r="C440" s="141"/>
      <c r="D440" s="142"/>
      <c r="E440" s="141"/>
      <c r="F440" s="142"/>
      <c r="G440" s="109"/>
      <c r="H440" s="65"/>
      <c r="I440" s="66"/>
      <c r="J440" s="204"/>
      <c r="K440" s="204"/>
      <c r="L440" s="205"/>
      <c r="M440" s="205"/>
      <c r="N440" s="205"/>
      <c r="O440" s="214"/>
      <c r="P440" s="214"/>
      <c r="Q440" s="213"/>
      <c r="R440" s="213"/>
      <c r="S440" s="213"/>
      <c r="T440" s="213"/>
      <c r="U440" s="223"/>
      <c r="V440" s="222"/>
      <c r="W440" s="222"/>
      <c r="X440" s="222"/>
      <c r="Y440" s="222"/>
      <c r="Z440" s="222"/>
      <c r="AA440" s="232"/>
      <c r="AB440" s="231"/>
      <c r="AC440" s="231"/>
      <c r="AD440" s="231"/>
      <c r="AE440" s="231"/>
      <c r="AF440" s="231"/>
      <c r="AG440" s="250"/>
      <c r="AH440" s="249"/>
      <c r="AI440" s="249"/>
      <c r="AJ440" s="249"/>
      <c r="AK440" s="249"/>
      <c r="AL440" s="249"/>
      <c r="AM440" s="204"/>
      <c r="AN440" s="205"/>
      <c r="AO440" s="205"/>
      <c r="AP440" s="205"/>
      <c r="AQ440" s="205"/>
      <c r="AR440" s="205"/>
      <c r="AS440" s="259"/>
      <c r="AT440" s="258"/>
      <c r="AU440" s="258"/>
      <c r="AV440" s="258"/>
      <c r="AW440" s="258"/>
      <c r="AX440" s="258"/>
      <c r="AY440" s="268"/>
      <c r="AZ440" s="267"/>
      <c r="BA440" s="267"/>
      <c r="BB440" s="267"/>
      <c r="BC440" s="267"/>
      <c r="BD440" s="267"/>
      <c r="BE440" s="204"/>
      <c r="BF440" s="205"/>
      <c r="BG440" s="205"/>
      <c r="BH440" s="205"/>
      <c r="BI440" s="205"/>
      <c r="BJ440" s="205"/>
      <c r="BK440" s="241"/>
      <c r="BL440" s="240"/>
      <c r="BM440" s="240"/>
      <c r="BN440" s="240"/>
      <c r="BO440" s="240"/>
      <c r="BP440" s="240"/>
      <c r="BQ440" s="223"/>
      <c r="BR440" s="222"/>
      <c r="BS440" s="222"/>
      <c r="BT440" s="222"/>
      <c r="BU440" s="222"/>
      <c r="BV440" s="222"/>
      <c r="BW440" s="268"/>
      <c r="BX440" s="267"/>
      <c r="BY440" s="267"/>
      <c r="BZ440" s="267"/>
      <c r="CA440" s="267"/>
      <c r="CB440" s="267"/>
      <c r="CC440" s="241"/>
      <c r="CD440" s="214"/>
      <c r="CE440" s="240"/>
      <c r="CF440" s="240"/>
      <c r="CG440" s="240"/>
      <c r="CH440" s="5"/>
      <c r="CI440" s="5">
        <f t="shared" si="65"/>
        <v>0</v>
      </c>
    </row>
    <row r="441" spans="1:87" hidden="1" x14ac:dyDescent="0.2">
      <c r="A441" s="141"/>
      <c r="B441" s="141"/>
      <c r="C441" s="141"/>
      <c r="D441" s="142"/>
      <c r="E441" s="141"/>
      <c r="F441" s="142"/>
      <c r="G441" s="109"/>
      <c r="H441" s="65"/>
      <c r="I441" s="66"/>
      <c r="J441" s="204"/>
      <c r="K441" s="204"/>
      <c r="L441" s="205"/>
      <c r="M441" s="205"/>
      <c r="N441" s="205"/>
      <c r="O441" s="214"/>
      <c r="P441" s="214"/>
      <c r="Q441" s="213"/>
      <c r="R441" s="213"/>
      <c r="S441" s="213"/>
      <c r="T441" s="213"/>
      <c r="U441" s="223"/>
      <c r="V441" s="222"/>
      <c r="W441" s="222"/>
      <c r="X441" s="222"/>
      <c r="Y441" s="222"/>
      <c r="Z441" s="222"/>
      <c r="AA441" s="232"/>
      <c r="AB441" s="231"/>
      <c r="AC441" s="231"/>
      <c r="AD441" s="231"/>
      <c r="AE441" s="231"/>
      <c r="AF441" s="231"/>
      <c r="AG441" s="250"/>
      <c r="AH441" s="249"/>
      <c r="AI441" s="249"/>
      <c r="AJ441" s="249"/>
      <c r="AK441" s="249"/>
      <c r="AL441" s="249"/>
      <c r="AM441" s="204"/>
      <c r="AN441" s="205"/>
      <c r="AO441" s="205"/>
      <c r="AP441" s="205"/>
      <c r="AQ441" s="205"/>
      <c r="AR441" s="205"/>
      <c r="AS441" s="259"/>
      <c r="AT441" s="258"/>
      <c r="AU441" s="258"/>
      <c r="AV441" s="258"/>
      <c r="AW441" s="258"/>
      <c r="AX441" s="258"/>
      <c r="AY441" s="268"/>
      <c r="AZ441" s="267"/>
      <c r="BA441" s="267"/>
      <c r="BB441" s="267"/>
      <c r="BC441" s="267"/>
      <c r="BD441" s="267"/>
      <c r="BE441" s="204"/>
      <c r="BF441" s="205"/>
      <c r="BG441" s="205"/>
      <c r="BH441" s="205"/>
      <c r="BI441" s="205"/>
      <c r="BJ441" s="205"/>
      <c r="BK441" s="241"/>
      <c r="BL441" s="240"/>
      <c r="BM441" s="240"/>
      <c r="BN441" s="240"/>
      <c r="BO441" s="240"/>
      <c r="BP441" s="240"/>
      <c r="BQ441" s="223"/>
      <c r="BR441" s="222"/>
      <c r="BS441" s="222"/>
      <c r="BT441" s="222"/>
      <c r="BU441" s="222"/>
      <c r="BV441" s="222"/>
      <c r="BW441" s="268"/>
      <c r="BX441" s="267"/>
      <c r="BY441" s="267"/>
      <c r="BZ441" s="267"/>
      <c r="CA441" s="267"/>
      <c r="CB441" s="267"/>
      <c r="CC441" s="241"/>
      <c r="CD441" s="214"/>
      <c r="CE441" s="240"/>
      <c r="CF441" s="240"/>
      <c r="CG441" s="240"/>
      <c r="CH441" s="5"/>
      <c r="CI441" s="5">
        <f t="shared" si="65"/>
        <v>0</v>
      </c>
    </row>
    <row r="442" spans="1:87" hidden="1" x14ac:dyDescent="0.2">
      <c r="A442" s="141"/>
      <c r="B442" s="141"/>
      <c r="C442" s="141"/>
      <c r="D442" s="142"/>
      <c r="E442" s="141"/>
      <c r="F442" s="142"/>
      <c r="G442" s="109"/>
      <c r="H442" s="65"/>
      <c r="I442" s="66"/>
      <c r="J442" s="204"/>
      <c r="K442" s="204"/>
      <c r="L442" s="205"/>
      <c r="M442" s="205"/>
      <c r="N442" s="205"/>
      <c r="O442" s="214"/>
      <c r="P442" s="214"/>
      <c r="Q442" s="213"/>
      <c r="R442" s="213"/>
      <c r="S442" s="213"/>
      <c r="T442" s="213"/>
      <c r="U442" s="223"/>
      <c r="V442" s="222"/>
      <c r="W442" s="222"/>
      <c r="X442" s="222"/>
      <c r="Y442" s="222"/>
      <c r="Z442" s="222"/>
      <c r="AA442" s="232"/>
      <c r="AB442" s="231"/>
      <c r="AC442" s="231"/>
      <c r="AD442" s="231"/>
      <c r="AE442" s="231"/>
      <c r="AF442" s="231"/>
      <c r="AG442" s="250"/>
      <c r="AH442" s="249"/>
      <c r="AI442" s="249"/>
      <c r="AJ442" s="249"/>
      <c r="AK442" s="249"/>
      <c r="AL442" s="249"/>
      <c r="AM442" s="204"/>
      <c r="AN442" s="205"/>
      <c r="AO442" s="205"/>
      <c r="AP442" s="205"/>
      <c r="AQ442" s="205"/>
      <c r="AR442" s="205"/>
      <c r="AS442" s="259"/>
      <c r="AT442" s="258"/>
      <c r="AU442" s="258"/>
      <c r="AV442" s="258"/>
      <c r="AW442" s="258"/>
      <c r="AX442" s="258"/>
      <c r="AY442" s="268"/>
      <c r="AZ442" s="267"/>
      <c r="BA442" s="267"/>
      <c r="BB442" s="267"/>
      <c r="BC442" s="267"/>
      <c r="BD442" s="267"/>
      <c r="BE442" s="204"/>
      <c r="BF442" s="205"/>
      <c r="BG442" s="205"/>
      <c r="BH442" s="205"/>
      <c r="BI442" s="205"/>
      <c r="BJ442" s="205"/>
      <c r="BK442" s="241"/>
      <c r="BL442" s="240"/>
      <c r="BM442" s="240"/>
      <c r="BN442" s="240"/>
      <c r="BO442" s="240"/>
      <c r="BP442" s="240"/>
      <c r="BQ442" s="223"/>
      <c r="BR442" s="222"/>
      <c r="BS442" s="222"/>
      <c r="BT442" s="222"/>
      <c r="BU442" s="222"/>
      <c r="BV442" s="222"/>
      <c r="BW442" s="268"/>
      <c r="BX442" s="267"/>
      <c r="BY442" s="267"/>
      <c r="BZ442" s="267"/>
      <c r="CA442" s="267"/>
      <c r="CB442" s="267"/>
      <c r="CC442" s="241"/>
      <c r="CD442" s="214"/>
      <c r="CE442" s="240"/>
      <c r="CF442" s="240"/>
      <c r="CG442" s="240"/>
      <c r="CH442" s="5"/>
      <c r="CI442" s="5">
        <f t="shared" si="65"/>
        <v>0</v>
      </c>
    </row>
    <row r="443" spans="1:87" hidden="1" x14ac:dyDescent="0.2">
      <c r="A443" s="141"/>
      <c r="B443" s="141"/>
      <c r="C443" s="141"/>
      <c r="D443" s="142"/>
      <c r="E443" s="141"/>
      <c r="F443" s="142"/>
      <c r="G443" s="109"/>
      <c r="H443" s="69"/>
      <c r="I443" s="66"/>
      <c r="J443" s="204"/>
      <c r="K443" s="204"/>
      <c r="L443" s="205"/>
      <c r="M443" s="205"/>
      <c r="N443" s="205"/>
      <c r="O443" s="214"/>
      <c r="P443" s="214"/>
      <c r="Q443" s="213"/>
      <c r="R443" s="213"/>
      <c r="S443" s="213"/>
      <c r="T443" s="213"/>
      <c r="U443" s="223"/>
      <c r="V443" s="222"/>
      <c r="W443" s="222"/>
      <c r="X443" s="222"/>
      <c r="Y443" s="222"/>
      <c r="Z443" s="222"/>
      <c r="AA443" s="232"/>
      <c r="AB443" s="231"/>
      <c r="AC443" s="231"/>
      <c r="AD443" s="231"/>
      <c r="AE443" s="231"/>
      <c r="AF443" s="231"/>
      <c r="AG443" s="250"/>
      <c r="AH443" s="249"/>
      <c r="AI443" s="249"/>
      <c r="AJ443" s="249"/>
      <c r="AK443" s="249"/>
      <c r="AL443" s="249"/>
      <c r="AM443" s="204"/>
      <c r="AN443" s="205"/>
      <c r="AO443" s="205"/>
      <c r="AP443" s="205"/>
      <c r="AQ443" s="205"/>
      <c r="AR443" s="205"/>
      <c r="AS443" s="259"/>
      <c r="AT443" s="258"/>
      <c r="AU443" s="258"/>
      <c r="AV443" s="258"/>
      <c r="AW443" s="258"/>
      <c r="AX443" s="258"/>
      <c r="AY443" s="268"/>
      <c r="AZ443" s="267"/>
      <c r="BA443" s="267"/>
      <c r="BB443" s="267"/>
      <c r="BC443" s="267"/>
      <c r="BD443" s="267"/>
      <c r="BE443" s="204"/>
      <c r="BF443" s="205"/>
      <c r="BG443" s="205"/>
      <c r="BH443" s="205"/>
      <c r="BI443" s="205"/>
      <c r="BJ443" s="205"/>
      <c r="BK443" s="241"/>
      <c r="BL443" s="240"/>
      <c r="BM443" s="240"/>
      <c r="BN443" s="240"/>
      <c r="BO443" s="240"/>
      <c r="BP443" s="240"/>
      <c r="BQ443" s="223"/>
      <c r="BR443" s="222"/>
      <c r="BS443" s="222"/>
      <c r="BT443" s="222"/>
      <c r="BU443" s="222"/>
      <c r="BV443" s="222"/>
      <c r="BW443" s="268"/>
      <c r="BX443" s="267"/>
      <c r="BY443" s="267"/>
      <c r="BZ443" s="267"/>
      <c r="CA443" s="267"/>
      <c r="CB443" s="267"/>
      <c r="CC443" s="241"/>
      <c r="CD443" s="214"/>
      <c r="CE443" s="240"/>
      <c r="CF443" s="240"/>
      <c r="CG443" s="240"/>
      <c r="CH443" s="5"/>
      <c r="CI443" s="5">
        <f t="shared" si="65"/>
        <v>0</v>
      </c>
    </row>
    <row r="444" spans="1:87" hidden="1" x14ac:dyDescent="0.2">
      <c r="A444" s="141"/>
      <c r="B444" s="141"/>
      <c r="C444" s="141"/>
      <c r="D444" s="142"/>
      <c r="E444" s="141"/>
      <c r="F444" s="142"/>
      <c r="G444" s="109"/>
      <c r="H444" s="69"/>
      <c r="I444" s="74"/>
      <c r="J444" s="204"/>
      <c r="K444" s="204"/>
      <c r="L444" s="205"/>
      <c r="M444" s="205"/>
      <c r="N444" s="205"/>
      <c r="O444" s="214"/>
      <c r="P444" s="214"/>
      <c r="Q444" s="213"/>
      <c r="R444" s="213"/>
      <c r="S444" s="213"/>
      <c r="T444" s="213"/>
      <c r="U444" s="223"/>
      <c r="V444" s="222"/>
      <c r="W444" s="222"/>
      <c r="X444" s="222"/>
      <c r="Y444" s="222"/>
      <c r="Z444" s="222"/>
      <c r="AA444" s="232"/>
      <c r="AB444" s="231"/>
      <c r="AC444" s="231"/>
      <c r="AD444" s="231"/>
      <c r="AE444" s="231"/>
      <c r="AF444" s="231"/>
      <c r="AG444" s="250"/>
      <c r="AH444" s="249"/>
      <c r="AI444" s="249"/>
      <c r="AJ444" s="249"/>
      <c r="AK444" s="249"/>
      <c r="AL444" s="249"/>
      <c r="AM444" s="204"/>
      <c r="AN444" s="205"/>
      <c r="AO444" s="205"/>
      <c r="AP444" s="205"/>
      <c r="AQ444" s="205"/>
      <c r="AR444" s="205"/>
      <c r="AS444" s="259"/>
      <c r="AT444" s="258"/>
      <c r="AU444" s="258"/>
      <c r="AV444" s="258"/>
      <c r="AW444" s="258"/>
      <c r="AX444" s="258"/>
      <c r="AY444" s="268"/>
      <c r="AZ444" s="267"/>
      <c r="BA444" s="267"/>
      <c r="BB444" s="267"/>
      <c r="BC444" s="267"/>
      <c r="BD444" s="267"/>
      <c r="BE444" s="204"/>
      <c r="BF444" s="205"/>
      <c r="BG444" s="205"/>
      <c r="BH444" s="205"/>
      <c r="BI444" s="205"/>
      <c r="BJ444" s="205"/>
      <c r="BK444" s="241"/>
      <c r="BL444" s="240"/>
      <c r="BM444" s="240"/>
      <c r="BN444" s="240"/>
      <c r="BO444" s="240"/>
      <c r="BP444" s="240"/>
      <c r="BQ444" s="223"/>
      <c r="BR444" s="222"/>
      <c r="BS444" s="222"/>
      <c r="BT444" s="222"/>
      <c r="BU444" s="222"/>
      <c r="BV444" s="222"/>
      <c r="BW444" s="268"/>
      <c r="BX444" s="267"/>
      <c r="BY444" s="267"/>
      <c r="BZ444" s="267"/>
      <c r="CA444" s="267"/>
      <c r="CB444" s="267"/>
      <c r="CC444" s="241"/>
      <c r="CD444" s="214"/>
      <c r="CE444" s="240"/>
      <c r="CF444" s="240"/>
      <c r="CG444" s="240"/>
      <c r="CH444" s="5"/>
      <c r="CI444" s="5">
        <f t="shared" si="65"/>
        <v>0</v>
      </c>
    </row>
    <row r="445" spans="1:87" hidden="1" x14ac:dyDescent="0.2">
      <c r="A445" s="141"/>
      <c r="B445" s="141"/>
      <c r="C445" s="141"/>
      <c r="D445" s="142"/>
      <c r="E445" s="141"/>
      <c r="F445" s="142"/>
      <c r="G445" s="109"/>
      <c r="H445" s="65"/>
      <c r="I445" s="160"/>
      <c r="J445" s="204"/>
      <c r="K445" s="204"/>
      <c r="L445" s="205"/>
      <c r="M445" s="205"/>
      <c r="N445" s="205"/>
      <c r="O445" s="214"/>
      <c r="P445" s="214"/>
      <c r="Q445" s="213"/>
      <c r="R445" s="213"/>
      <c r="S445" s="213"/>
      <c r="T445" s="213"/>
      <c r="U445" s="223"/>
      <c r="V445" s="222"/>
      <c r="W445" s="222"/>
      <c r="X445" s="222"/>
      <c r="Y445" s="222"/>
      <c r="Z445" s="222"/>
      <c r="AA445" s="232"/>
      <c r="AB445" s="231"/>
      <c r="AC445" s="231"/>
      <c r="AD445" s="231"/>
      <c r="AE445" s="231"/>
      <c r="AF445" s="231"/>
      <c r="AG445" s="250"/>
      <c r="AH445" s="249"/>
      <c r="AI445" s="249"/>
      <c r="AJ445" s="249"/>
      <c r="AK445" s="249"/>
      <c r="AL445" s="249"/>
      <c r="AM445" s="204"/>
      <c r="AN445" s="205"/>
      <c r="AO445" s="205"/>
      <c r="AP445" s="205"/>
      <c r="AQ445" s="205"/>
      <c r="AR445" s="205"/>
      <c r="AS445" s="259"/>
      <c r="AT445" s="258"/>
      <c r="AU445" s="258"/>
      <c r="AV445" s="258"/>
      <c r="AW445" s="258"/>
      <c r="AX445" s="258"/>
      <c r="AY445" s="268"/>
      <c r="AZ445" s="267"/>
      <c r="BA445" s="267"/>
      <c r="BB445" s="267"/>
      <c r="BC445" s="267"/>
      <c r="BD445" s="267"/>
      <c r="BE445" s="204"/>
      <c r="BF445" s="205"/>
      <c r="BG445" s="205"/>
      <c r="BH445" s="205"/>
      <c r="BI445" s="205"/>
      <c r="BJ445" s="205"/>
      <c r="BK445" s="241"/>
      <c r="BL445" s="240"/>
      <c r="BM445" s="240"/>
      <c r="BN445" s="240"/>
      <c r="BO445" s="240"/>
      <c r="BP445" s="240"/>
      <c r="BQ445" s="223"/>
      <c r="BR445" s="222"/>
      <c r="BS445" s="222"/>
      <c r="BT445" s="222"/>
      <c r="BU445" s="222"/>
      <c r="BV445" s="222"/>
      <c r="BW445" s="268"/>
      <c r="BX445" s="267"/>
      <c r="BY445" s="267"/>
      <c r="BZ445" s="267"/>
      <c r="CA445" s="267"/>
      <c r="CB445" s="267"/>
      <c r="CC445" s="241"/>
      <c r="CD445" s="214"/>
      <c r="CE445" s="240"/>
      <c r="CF445" s="240"/>
      <c r="CG445" s="240"/>
      <c r="CH445" s="5"/>
      <c r="CI445" s="5">
        <f t="shared" si="65"/>
        <v>0</v>
      </c>
    </row>
    <row r="446" spans="1:87" hidden="1" x14ac:dyDescent="0.2">
      <c r="A446" s="141"/>
      <c r="B446" s="141"/>
      <c r="C446" s="141"/>
      <c r="D446" s="142"/>
      <c r="E446" s="141"/>
      <c r="F446" s="142"/>
      <c r="G446" s="109"/>
      <c r="H446" s="65"/>
      <c r="I446" s="160"/>
      <c r="J446" s="204"/>
      <c r="K446" s="204"/>
      <c r="L446" s="205"/>
      <c r="M446" s="205"/>
      <c r="N446" s="205"/>
      <c r="O446" s="214"/>
      <c r="P446" s="214"/>
      <c r="Q446" s="213"/>
      <c r="R446" s="213"/>
      <c r="S446" s="213"/>
      <c r="T446" s="213"/>
      <c r="U446" s="223"/>
      <c r="V446" s="222"/>
      <c r="W446" s="222"/>
      <c r="X446" s="222"/>
      <c r="Y446" s="222"/>
      <c r="Z446" s="222"/>
      <c r="AA446" s="232"/>
      <c r="AB446" s="231"/>
      <c r="AC446" s="231"/>
      <c r="AD446" s="231"/>
      <c r="AE446" s="231"/>
      <c r="AF446" s="231"/>
      <c r="AG446" s="250"/>
      <c r="AH446" s="249"/>
      <c r="AI446" s="249"/>
      <c r="AJ446" s="249"/>
      <c r="AK446" s="249"/>
      <c r="AL446" s="249"/>
      <c r="AM446" s="204"/>
      <c r="AN446" s="205"/>
      <c r="AO446" s="205"/>
      <c r="AP446" s="205"/>
      <c r="AQ446" s="205"/>
      <c r="AR446" s="205"/>
      <c r="AS446" s="259"/>
      <c r="AT446" s="258"/>
      <c r="AU446" s="258"/>
      <c r="AV446" s="258"/>
      <c r="AW446" s="258"/>
      <c r="AX446" s="258"/>
      <c r="AY446" s="268"/>
      <c r="AZ446" s="267"/>
      <c r="BA446" s="267"/>
      <c r="BB446" s="267"/>
      <c r="BC446" s="267"/>
      <c r="BD446" s="267"/>
      <c r="BE446" s="204"/>
      <c r="BF446" s="205"/>
      <c r="BG446" s="205"/>
      <c r="BH446" s="205"/>
      <c r="BI446" s="205"/>
      <c r="BJ446" s="205"/>
      <c r="BK446" s="241"/>
      <c r="BL446" s="240"/>
      <c r="BM446" s="240"/>
      <c r="BN446" s="240"/>
      <c r="BO446" s="240"/>
      <c r="BP446" s="240"/>
      <c r="BQ446" s="223"/>
      <c r="BR446" s="222"/>
      <c r="BS446" s="222"/>
      <c r="BT446" s="222"/>
      <c r="BU446" s="222"/>
      <c r="BV446" s="222"/>
      <c r="BW446" s="268"/>
      <c r="BX446" s="267"/>
      <c r="BY446" s="267"/>
      <c r="BZ446" s="267"/>
      <c r="CA446" s="267"/>
      <c r="CB446" s="267"/>
      <c r="CC446" s="241"/>
      <c r="CD446" s="214"/>
      <c r="CE446" s="240"/>
      <c r="CF446" s="240"/>
      <c r="CG446" s="240"/>
      <c r="CH446" s="5"/>
      <c r="CI446" s="5">
        <f t="shared" si="65"/>
        <v>0</v>
      </c>
    </row>
    <row r="447" spans="1:87" hidden="1" x14ac:dyDescent="0.2">
      <c r="A447" s="141"/>
      <c r="B447" s="141"/>
      <c r="C447" s="141"/>
      <c r="D447" s="142"/>
      <c r="E447" s="141"/>
      <c r="F447" s="142"/>
      <c r="G447" s="109"/>
      <c r="H447" s="65"/>
      <c r="I447" s="160"/>
      <c r="J447" s="204"/>
      <c r="K447" s="204"/>
      <c r="L447" s="205"/>
      <c r="M447" s="205"/>
      <c r="N447" s="205"/>
      <c r="O447" s="214"/>
      <c r="P447" s="214"/>
      <c r="Q447" s="213"/>
      <c r="R447" s="213"/>
      <c r="S447" s="213"/>
      <c r="T447" s="213"/>
      <c r="U447" s="223"/>
      <c r="V447" s="222"/>
      <c r="W447" s="222"/>
      <c r="X447" s="222"/>
      <c r="Y447" s="222"/>
      <c r="Z447" s="222"/>
      <c r="AA447" s="232"/>
      <c r="AB447" s="231"/>
      <c r="AC447" s="231"/>
      <c r="AD447" s="231"/>
      <c r="AE447" s="231"/>
      <c r="AF447" s="231"/>
      <c r="AG447" s="250"/>
      <c r="AH447" s="249"/>
      <c r="AI447" s="249"/>
      <c r="AJ447" s="249"/>
      <c r="AK447" s="249"/>
      <c r="AL447" s="249"/>
      <c r="AM447" s="204"/>
      <c r="AN447" s="205"/>
      <c r="AO447" s="205"/>
      <c r="AP447" s="205"/>
      <c r="AQ447" s="205"/>
      <c r="AR447" s="205"/>
      <c r="AS447" s="259"/>
      <c r="AT447" s="258"/>
      <c r="AU447" s="258"/>
      <c r="AV447" s="258"/>
      <c r="AW447" s="258"/>
      <c r="AX447" s="258"/>
      <c r="AY447" s="268"/>
      <c r="AZ447" s="267"/>
      <c r="BA447" s="267"/>
      <c r="BB447" s="267"/>
      <c r="BC447" s="267"/>
      <c r="BD447" s="267"/>
      <c r="BE447" s="204"/>
      <c r="BF447" s="205"/>
      <c r="BG447" s="205"/>
      <c r="BH447" s="205"/>
      <c r="BI447" s="205"/>
      <c r="BJ447" s="205"/>
      <c r="BK447" s="241"/>
      <c r="BL447" s="240"/>
      <c r="BM447" s="240"/>
      <c r="BN447" s="240"/>
      <c r="BO447" s="240"/>
      <c r="BP447" s="240"/>
      <c r="BQ447" s="223"/>
      <c r="BR447" s="222"/>
      <c r="BS447" s="222"/>
      <c r="BT447" s="222"/>
      <c r="BU447" s="222"/>
      <c r="BV447" s="222"/>
      <c r="BW447" s="268"/>
      <c r="BX447" s="267"/>
      <c r="BY447" s="267"/>
      <c r="BZ447" s="267"/>
      <c r="CA447" s="267"/>
      <c r="CB447" s="267"/>
      <c r="CC447" s="241"/>
      <c r="CD447" s="214"/>
      <c r="CE447" s="240"/>
      <c r="CF447" s="240"/>
      <c r="CG447" s="240"/>
      <c r="CH447" s="5"/>
      <c r="CI447" s="5">
        <f t="shared" si="65"/>
        <v>0</v>
      </c>
    </row>
    <row r="448" spans="1:87" hidden="1" x14ac:dyDescent="0.2">
      <c r="A448" s="146"/>
      <c r="B448" s="146"/>
      <c r="C448" s="146"/>
      <c r="D448" s="147"/>
      <c r="E448" s="146"/>
      <c r="F448" s="147"/>
      <c r="G448" s="148"/>
      <c r="H448" s="72"/>
      <c r="I448" s="73"/>
      <c r="J448" s="204"/>
      <c r="K448" s="204"/>
      <c r="L448" s="205"/>
      <c r="M448" s="205"/>
      <c r="N448" s="205"/>
      <c r="O448" s="214"/>
      <c r="P448" s="214"/>
      <c r="Q448" s="213"/>
      <c r="R448" s="213"/>
      <c r="S448" s="213"/>
      <c r="T448" s="213"/>
      <c r="U448" s="223"/>
      <c r="V448" s="222"/>
      <c r="W448" s="222"/>
      <c r="X448" s="222"/>
      <c r="Y448" s="222"/>
      <c r="Z448" s="222"/>
      <c r="AA448" s="232"/>
      <c r="AB448" s="231"/>
      <c r="AC448" s="231"/>
      <c r="AD448" s="231"/>
      <c r="AE448" s="231"/>
      <c r="AF448" s="231"/>
      <c r="AG448" s="250"/>
      <c r="AH448" s="249"/>
      <c r="AI448" s="249"/>
      <c r="AJ448" s="249"/>
      <c r="AK448" s="249"/>
      <c r="AL448" s="249"/>
      <c r="AM448" s="204"/>
      <c r="AN448" s="205"/>
      <c r="AO448" s="205"/>
      <c r="AP448" s="205"/>
      <c r="AQ448" s="205"/>
      <c r="AR448" s="205"/>
      <c r="AS448" s="259"/>
      <c r="AT448" s="258"/>
      <c r="AU448" s="258"/>
      <c r="AV448" s="258"/>
      <c r="AW448" s="258"/>
      <c r="AX448" s="258"/>
      <c r="AY448" s="268"/>
      <c r="AZ448" s="267"/>
      <c r="BA448" s="267"/>
      <c r="BB448" s="267"/>
      <c r="BC448" s="267"/>
      <c r="BD448" s="267"/>
      <c r="BE448" s="204"/>
      <c r="BF448" s="205"/>
      <c r="BG448" s="205"/>
      <c r="BH448" s="205"/>
      <c r="BI448" s="205"/>
      <c r="BJ448" s="205"/>
      <c r="BK448" s="241"/>
      <c r="BL448" s="240"/>
      <c r="BM448" s="240"/>
      <c r="BN448" s="240"/>
      <c r="BO448" s="240"/>
      <c r="BP448" s="240"/>
      <c r="BQ448" s="223"/>
      <c r="BR448" s="222"/>
      <c r="BS448" s="222"/>
      <c r="BT448" s="222"/>
      <c r="BU448" s="222"/>
      <c r="BV448" s="222"/>
      <c r="BW448" s="268"/>
      <c r="BX448" s="267"/>
      <c r="BY448" s="267"/>
      <c r="BZ448" s="267"/>
      <c r="CA448" s="267"/>
      <c r="CB448" s="267"/>
      <c r="CC448" s="241"/>
      <c r="CD448" s="214"/>
      <c r="CE448" s="240"/>
      <c r="CF448" s="240"/>
      <c r="CG448" s="240"/>
      <c r="CH448" s="5"/>
      <c r="CI448" s="5">
        <f t="shared" si="65"/>
        <v>0</v>
      </c>
    </row>
    <row r="449" spans="1:87" hidden="1" x14ac:dyDescent="0.2">
      <c r="A449" s="105"/>
      <c r="B449" s="105"/>
      <c r="C449" s="105"/>
      <c r="D449" s="107"/>
      <c r="E449" s="105"/>
      <c r="F449" s="107"/>
      <c r="G449" s="108"/>
      <c r="H449" s="161"/>
      <c r="I449" s="73"/>
      <c r="J449" s="204"/>
      <c r="K449" s="204"/>
      <c r="L449" s="205"/>
      <c r="M449" s="205"/>
      <c r="N449" s="205"/>
      <c r="O449" s="214"/>
      <c r="P449" s="214"/>
      <c r="Q449" s="213"/>
      <c r="R449" s="213"/>
      <c r="S449" s="213"/>
      <c r="T449" s="213"/>
      <c r="U449" s="223"/>
      <c r="V449" s="222"/>
      <c r="W449" s="222"/>
      <c r="X449" s="222"/>
      <c r="Y449" s="222"/>
      <c r="Z449" s="222"/>
      <c r="AA449" s="232"/>
      <c r="AB449" s="231"/>
      <c r="AC449" s="231"/>
      <c r="AD449" s="231"/>
      <c r="AE449" s="231"/>
      <c r="AF449" s="231"/>
      <c r="AG449" s="250"/>
      <c r="AH449" s="249"/>
      <c r="AI449" s="249"/>
      <c r="AJ449" s="249"/>
      <c r="AK449" s="249"/>
      <c r="AL449" s="249"/>
      <c r="AM449" s="204"/>
      <c r="AN449" s="205"/>
      <c r="AO449" s="205"/>
      <c r="AP449" s="205"/>
      <c r="AQ449" s="205"/>
      <c r="AR449" s="205"/>
      <c r="AS449" s="259"/>
      <c r="AT449" s="258"/>
      <c r="AU449" s="258"/>
      <c r="AV449" s="258"/>
      <c r="AW449" s="258"/>
      <c r="AX449" s="258"/>
      <c r="AY449" s="268"/>
      <c r="AZ449" s="267"/>
      <c r="BA449" s="267"/>
      <c r="BB449" s="267"/>
      <c r="BC449" s="267"/>
      <c r="BD449" s="267"/>
      <c r="BE449" s="204"/>
      <c r="BF449" s="205"/>
      <c r="BG449" s="205"/>
      <c r="BH449" s="205"/>
      <c r="BI449" s="205"/>
      <c r="BJ449" s="205"/>
      <c r="BK449" s="241"/>
      <c r="BL449" s="240"/>
      <c r="BM449" s="240"/>
      <c r="BN449" s="240"/>
      <c r="BO449" s="240"/>
      <c r="BP449" s="240"/>
      <c r="BQ449" s="223"/>
      <c r="BR449" s="222"/>
      <c r="BS449" s="222"/>
      <c r="BT449" s="222"/>
      <c r="BU449" s="222"/>
      <c r="BV449" s="222"/>
      <c r="BW449" s="268"/>
      <c r="BX449" s="267"/>
      <c r="BY449" s="267"/>
      <c r="BZ449" s="267"/>
      <c r="CA449" s="267"/>
      <c r="CB449" s="267"/>
      <c r="CC449" s="241"/>
      <c r="CD449" s="214"/>
      <c r="CE449" s="240"/>
      <c r="CF449" s="240"/>
      <c r="CG449" s="240"/>
      <c r="CH449" s="5"/>
      <c r="CI449" s="5">
        <f t="shared" si="65"/>
        <v>0</v>
      </c>
    </row>
    <row r="450" spans="1:87" hidden="1" x14ac:dyDescent="0.2">
      <c r="A450" s="22"/>
      <c r="B450" s="22"/>
      <c r="C450" s="22"/>
      <c r="D450" s="28"/>
      <c r="E450" s="22"/>
      <c r="F450" s="28"/>
      <c r="G450" s="128"/>
      <c r="H450" s="26"/>
      <c r="I450" s="112"/>
      <c r="J450" s="204"/>
      <c r="K450" s="204"/>
      <c r="L450" s="205"/>
      <c r="M450" s="205"/>
      <c r="N450" s="205"/>
      <c r="O450" s="214"/>
      <c r="P450" s="214"/>
      <c r="Q450" s="213"/>
      <c r="R450" s="213"/>
      <c r="S450" s="213"/>
      <c r="T450" s="213"/>
      <c r="U450" s="223"/>
      <c r="V450" s="222"/>
      <c r="W450" s="222"/>
      <c r="X450" s="222"/>
      <c r="Y450" s="222"/>
      <c r="Z450" s="222"/>
      <c r="AA450" s="232"/>
      <c r="AB450" s="231"/>
      <c r="AC450" s="231"/>
      <c r="AD450" s="231"/>
      <c r="AE450" s="231"/>
      <c r="AF450" s="231"/>
      <c r="AG450" s="250"/>
      <c r="AH450" s="249"/>
      <c r="AI450" s="249"/>
      <c r="AJ450" s="249"/>
      <c r="AK450" s="249"/>
      <c r="AL450" s="249"/>
      <c r="AM450" s="204"/>
      <c r="AN450" s="205"/>
      <c r="AO450" s="205"/>
      <c r="AP450" s="205"/>
      <c r="AQ450" s="205"/>
      <c r="AR450" s="205"/>
      <c r="AS450" s="259"/>
      <c r="AT450" s="258"/>
      <c r="AU450" s="258"/>
      <c r="AV450" s="258"/>
      <c r="AW450" s="258"/>
      <c r="AX450" s="258"/>
      <c r="AY450" s="268"/>
      <c r="AZ450" s="267"/>
      <c r="BA450" s="267"/>
      <c r="BB450" s="267"/>
      <c r="BC450" s="267"/>
      <c r="BD450" s="267"/>
      <c r="BE450" s="204"/>
      <c r="BF450" s="205"/>
      <c r="BG450" s="205"/>
      <c r="BH450" s="205"/>
      <c r="BI450" s="205"/>
      <c r="BJ450" s="205"/>
      <c r="BK450" s="241"/>
      <c r="BL450" s="240"/>
      <c r="BM450" s="240"/>
      <c r="BN450" s="240"/>
      <c r="BO450" s="240"/>
      <c r="BP450" s="240"/>
      <c r="BQ450" s="223"/>
      <c r="BR450" s="222"/>
      <c r="BS450" s="222"/>
      <c r="BT450" s="222"/>
      <c r="BU450" s="222"/>
      <c r="BV450" s="222"/>
      <c r="BW450" s="268"/>
      <c r="BX450" s="267"/>
      <c r="BY450" s="267"/>
      <c r="BZ450" s="267"/>
      <c r="CA450" s="267"/>
      <c r="CB450" s="267"/>
      <c r="CC450" s="241"/>
      <c r="CD450" s="214"/>
      <c r="CE450" s="240"/>
      <c r="CF450" s="240"/>
      <c r="CG450" s="240"/>
      <c r="CH450" s="5"/>
      <c r="CI450" s="5">
        <f t="shared" si="65"/>
        <v>0</v>
      </c>
    </row>
    <row r="451" spans="1:87" hidden="1" x14ac:dyDescent="0.2">
      <c r="A451" s="22"/>
      <c r="B451" s="22"/>
      <c r="C451" s="51"/>
      <c r="D451" s="23"/>
      <c r="E451" s="22"/>
      <c r="F451" s="23"/>
      <c r="G451" s="124"/>
      <c r="H451" s="26"/>
      <c r="I451" s="112"/>
      <c r="J451" s="204"/>
      <c r="K451" s="204"/>
      <c r="L451" s="205"/>
      <c r="M451" s="205"/>
      <c r="N451" s="205"/>
      <c r="O451" s="214"/>
      <c r="P451" s="214"/>
      <c r="Q451" s="213"/>
      <c r="R451" s="213"/>
      <c r="S451" s="213"/>
      <c r="T451" s="213"/>
      <c r="U451" s="223"/>
      <c r="V451" s="222"/>
      <c r="W451" s="222"/>
      <c r="X451" s="222"/>
      <c r="Y451" s="222"/>
      <c r="Z451" s="222"/>
      <c r="AA451" s="232"/>
      <c r="AB451" s="231"/>
      <c r="AC451" s="231"/>
      <c r="AD451" s="231"/>
      <c r="AE451" s="231"/>
      <c r="AF451" s="231"/>
      <c r="AG451" s="250"/>
      <c r="AH451" s="249"/>
      <c r="AI451" s="249"/>
      <c r="AJ451" s="249"/>
      <c r="AK451" s="249"/>
      <c r="AL451" s="249"/>
      <c r="AM451" s="204"/>
      <c r="AN451" s="205"/>
      <c r="AO451" s="205"/>
      <c r="AP451" s="205"/>
      <c r="AQ451" s="205"/>
      <c r="AR451" s="205"/>
      <c r="AS451" s="259"/>
      <c r="AT451" s="258"/>
      <c r="AU451" s="258"/>
      <c r="AV451" s="258"/>
      <c r="AW451" s="258"/>
      <c r="AX451" s="258"/>
      <c r="AY451" s="268"/>
      <c r="AZ451" s="267"/>
      <c r="BA451" s="267"/>
      <c r="BB451" s="267"/>
      <c r="BC451" s="267"/>
      <c r="BD451" s="267"/>
      <c r="BE451" s="204"/>
      <c r="BF451" s="205"/>
      <c r="BG451" s="205"/>
      <c r="BH451" s="205"/>
      <c r="BI451" s="205"/>
      <c r="BJ451" s="205"/>
      <c r="BK451" s="241"/>
      <c r="BL451" s="240"/>
      <c r="BM451" s="240"/>
      <c r="BN451" s="240"/>
      <c r="BO451" s="240"/>
      <c r="BP451" s="240"/>
      <c r="BQ451" s="223"/>
      <c r="BR451" s="222"/>
      <c r="BS451" s="222"/>
      <c r="BT451" s="222"/>
      <c r="BU451" s="222"/>
      <c r="BV451" s="222"/>
      <c r="BW451" s="268"/>
      <c r="BX451" s="267"/>
      <c r="BY451" s="267"/>
      <c r="BZ451" s="267"/>
      <c r="CA451" s="267"/>
      <c r="CB451" s="267"/>
      <c r="CC451" s="241"/>
      <c r="CD451" s="214"/>
      <c r="CE451" s="240"/>
      <c r="CF451" s="240"/>
      <c r="CG451" s="240"/>
      <c r="CH451" s="5"/>
      <c r="CI451" s="5">
        <f t="shared" si="65"/>
        <v>0</v>
      </c>
    </row>
    <row r="452" spans="1:87" hidden="1" x14ac:dyDescent="0.2">
      <c r="A452" s="22"/>
      <c r="B452" s="22"/>
      <c r="C452" s="51"/>
      <c r="D452" s="121"/>
      <c r="E452" s="22"/>
      <c r="F452" s="23"/>
      <c r="G452" s="124"/>
      <c r="H452" s="26"/>
      <c r="I452" s="112"/>
      <c r="J452" s="204"/>
      <c r="K452" s="204"/>
      <c r="L452" s="205"/>
      <c r="M452" s="205"/>
      <c r="N452" s="205"/>
      <c r="O452" s="214"/>
      <c r="P452" s="214"/>
      <c r="Q452" s="213"/>
      <c r="R452" s="213"/>
      <c r="S452" s="213"/>
      <c r="T452" s="213"/>
      <c r="U452" s="223"/>
      <c r="V452" s="222"/>
      <c r="W452" s="222"/>
      <c r="X452" s="222"/>
      <c r="Y452" s="222"/>
      <c r="Z452" s="222"/>
      <c r="AA452" s="232"/>
      <c r="AB452" s="231"/>
      <c r="AC452" s="231"/>
      <c r="AD452" s="231"/>
      <c r="AE452" s="231"/>
      <c r="AF452" s="231"/>
      <c r="AG452" s="250"/>
      <c r="AH452" s="249"/>
      <c r="AI452" s="249"/>
      <c r="AJ452" s="249"/>
      <c r="AK452" s="249"/>
      <c r="AL452" s="249"/>
      <c r="AM452" s="204"/>
      <c r="AN452" s="205"/>
      <c r="AO452" s="205"/>
      <c r="AP452" s="205"/>
      <c r="AQ452" s="205"/>
      <c r="AR452" s="205"/>
      <c r="AS452" s="259"/>
      <c r="AT452" s="258"/>
      <c r="AU452" s="258"/>
      <c r="AV452" s="258"/>
      <c r="AW452" s="258"/>
      <c r="AX452" s="258"/>
      <c r="AY452" s="268"/>
      <c r="AZ452" s="267"/>
      <c r="BA452" s="267"/>
      <c r="BB452" s="267"/>
      <c r="BC452" s="267"/>
      <c r="BD452" s="267"/>
      <c r="BE452" s="204"/>
      <c r="BF452" s="205"/>
      <c r="BG452" s="205"/>
      <c r="BH452" s="205"/>
      <c r="BI452" s="205"/>
      <c r="BJ452" s="205"/>
      <c r="BK452" s="241"/>
      <c r="BL452" s="240"/>
      <c r="BM452" s="240"/>
      <c r="BN452" s="240"/>
      <c r="BO452" s="240"/>
      <c r="BP452" s="240"/>
      <c r="BQ452" s="223"/>
      <c r="BR452" s="222"/>
      <c r="BS452" s="222"/>
      <c r="BT452" s="222"/>
      <c r="BU452" s="222"/>
      <c r="BV452" s="222"/>
      <c r="BW452" s="268"/>
      <c r="BX452" s="267"/>
      <c r="BY452" s="267"/>
      <c r="BZ452" s="267"/>
      <c r="CA452" s="267"/>
      <c r="CB452" s="267"/>
      <c r="CC452" s="241"/>
      <c r="CD452" s="214"/>
      <c r="CE452" s="240"/>
      <c r="CF452" s="240"/>
      <c r="CG452" s="240"/>
      <c r="CH452" s="5"/>
      <c r="CI452" s="5">
        <f t="shared" si="65"/>
        <v>0</v>
      </c>
    </row>
    <row r="453" spans="1:87" hidden="1" x14ac:dyDescent="0.2">
      <c r="A453" s="22"/>
      <c r="B453" s="22"/>
      <c r="C453" s="51"/>
      <c r="D453" s="33"/>
      <c r="E453" s="22"/>
      <c r="F453" s="23"/>
      <c r="G453" s="124"/>
      <c r="H453" s="75"/>
      <c r="I453" s="52"/>
      <c r="J453" s="204"/>
      <c r="K453" s="204"/>
      <c r="L453" s="205"/>
      <c r="M453" s="205"/>
      <c r="N453" s="205"/>
      <c r="O453" s="214"/>
      <c r="P453" s="214"/>
      <c r="Q453" s="213"/>
      <c r="R453" s="213"/>
      <c r="S453" s="213"/>
      <c r="T453" s="213"/>
      <c r="U453" s="223"/>
      <c r="V453" s="222"/>
      <c r="W453" s="222"/>
      <c r="X453" s="222"/>
      <c r="Y453" s="222"/>
      <c r="Z453" s="222"/>
      <c r="AA453" s="232"/>
      <c r="AB453" s="231"/>
      <c r="AC453" s="231"/>
      <c r="AD453" s="231"/>
      <c r="AE453" s="231"/>
      <c r="AF453" s="231"/>
      <c r="AG453" s="250"/>
      <c r="AH453" s="249"/>
      <c r="AI453" s="249"/>
      <c r="AJ453" s="249"/>
      <c r="AK453" s="249"/>
      <c r="AL453" s="249"/>
      <c r="AM453" s="204"/>
      <c r="AN453" s="205"/>
      <c r="AO453" s="205"/>
      <c r="AP453" s="205"/>
      <c r="AQ453" s="205"/>
      <c r="AR453" s="205"/>
      <c r="AS453" s="259"/>
      <c r="AT453" s="258"/>
      <c r="AU453" s="258"/>
      <c r="AV453" s="258"/>
      <c r="AW453" s="258"/>
      <c r="AX453" s="258"/>
      <c r="AY453" s="268"/>
      <c r="AZ453" s="267"/>
      <c r="BA453" s="267"/>
      <c r="BB453" s="267"/>
      <c r="BC453" s="267"/>
      <c r="BD453" s="267"/>
      <c r="BE453" s="204"/>
      <c r="BF453" s="205"/>
      <c r="BG453" s="205"/>
      <c r="BH453" s="205"/>
      <c r="BI453" s="205"/>
      <c r="BJ453" s="205"/>
      <c r="BK453" s="241"/>
      <c r="BL453" s="240"/>
      <c r="BM453" s="240"/>
      <c r="BN453" s="240"/>
      <c r="BO453" s="240"/>
      <c r="BP453" s="240"/>
      <c r="BQ453" s="223"/>
      <c r="BR453" s="222"/>
      <c r="BS453" s="222"/>
      <c r="BT453" s="222"/>
      <c r="BU453" s="222"/>
      <c r="BV453" s="222"/>
      <c r="BW453" s="268"/>
      <c r="BX453" s="267"/>
      <c r="BY453" s="267"/>
      <c r="BZ453" s="267"/>
      <c r="CA453" s="267"/>
      <c r="CB453" s="267"/>
      <c r="CC453" s="241"/>
      <c r="CD453" s="214"/>
      <c r="CE453" s="240"/>
      <c r="CF453" s="240"/>
      <c r="CG453" s="240"/>
      <c r="CH453" s="5"/>
      <c r="CI453" s="5">
        <f t="shared" si="65"/>
        <v>0</v>
      </c>
    </row>
    <row r="454" spans="1:87" hidden="1" x14ac:dyDescent="0.2">
      <c r="A454" s="22"/>
      <c r="B454" s="22"/>
      <c r="C454" s="22"/>
      <c r="D454" s="34"/>
      <c r="E454" s="22"/>
      <c r="F454" s="34"/>
      <c r="G454" s="48"/>
      <c r="H454" s="36"/>
      <c r="I454" s="27"/>
      <c r="J454" s="204"/>
      <c r="K454" s="204"/>
      <c r="L454" s="205"/>
      <c r="M454" s="205"/>
      <c r="N454" s="204"/>
      <c r="O454" s="214"/>
      <c r="P454" s="214"/>
      <c r="Q454" s="213"/>
      <c r="R454" s="214"/>
      <c r="S454" s="213"/>
      <c r="T454" s="214"/>
      <c r="U454" s="223"/>
      <c r="V454" s="223"/>
      <c r="W454" s="222"/>
      <c r="X454" s="223"/>
      <c r="Y454" s="222"/>
      <c r="Z454" s="223"/>
      <c r="AA454" s="232"/>
      <c r="AB454" s="232"/>
      <c r="AC454" s="231"/>
      <c r="AD454" s="232"/>
      <c r="AE454" s="231"/>
      <c r="AF454" s="232"/>
      <c r="AG454" s="250"/>
      <c r="AH454" s="250"/>
      <c r="AI454" s="249"/>
      <c r="AJ454" s="250"/>
      <c r="AK454" s="249"/>
      <c r="AL454" s="250"/>
      <c r="AM454" s="204"/>
      <c r="AN454" s="204"/>
      <c r="AO454" s="205"/>
      <c r="AP454" s="204"/>
      <c r="AQ454" s="205"/>
      <c r="AR454" s="204"/>
      <c r="AS454" s="259"/>
      <c r="AT454" s="259"/>
      <c r="AU454" s="258"/>
      <c r="AV454" s="259"/>
      <c r="AW454" s="258"/>
      <c r="AX454" s="259"/>
      <c r="AY454" s="268"/>
      <c r="AZ454" s="268"/>
      <c r="BA454" s="267"/>
      <c r="BB454" s="268"/>
      <c r="BC454" s="267"/>
      <c r="BD454" s="268"/>
      <c r="BE454" s="204"/>
      <c r="BF454" s="204"/>
      <c r="BG454" s="205"/>
      <c r="BH454" s="204"/>
      <c r="BI454" s="205"/>
      <c r="BJ454" s="204"/>
      <c r="BK454" s="241"/>
      <c r="BL454" s="241"/>
      <c r="BM454" s="240"/>
      <c r="BN454" s="241"/>
      <c r="BO454" s="240"/>
      <c r="BP454" s="241"/>
      <c r="BQ454" s="223"/>
      <c r="BR454" s="223"/>
      <c r="BS454" s="222"/>
      <c r="BT454" s="223"/>
      <c r="BU454" s="222"/>
      <c r="BV454" s="223"/>
      <c r="BW454" s="268"/>
      <c r="BX454" s="268"/>
      <c r="BY454" s="267"/>
      <c r="BZ454" s="268"/>
      <c r="CA454" s="267"/>
      <c r="CB454" s="268"/>
      <c r="CC454" s="241"/>
      <c r="CD454" s="214"/>
      <c r="CE454" s="240"/>
      <c r="CF454" s="240"/>
      <c r="CG454" s="241"/>
      <c r="CH454" s="5"/>
      <c r="CI454" s="5">
        <f t="shared" si="65"/>
        <v>0</v>
      </c>
    </row>
    <row r="455" spans="1:87" hidden="1" x14ac:dyDescent="0.2">
      <c r="A455" s="157"/>
      <c r="B455" s="105"/>
      <c r="C455" s="105"/>
      <c r="D455" s="107"/>
      <c r="E455" s="105"/>
      <c r="F455" s="107"/>
      <c r="G455" s="108"/>
      <c r="H455" s="91"/>
      <c r="I455" s="59"/>
      <c r="J455" s="206"/>
      <c r="K455" s="206"/>
      <c r="L455" s="206"/>
      <c r="M455" s="206"/>
      <c r="N455" s="206"/>
      <c r="O455" s="215"/>
      <c r="P455" s="215"/>
      <c r="Q455" s="215"/>
      <c r="R455" s="215"/>
      <c r="S455" s="215"/>
      <c r="T455" s="215"/>
      <c r="U455" s="224"/>
      <c r="V455" s="224"/>
      <c r="W455" s="224"/>
      <c r="X455" s="224"/>
      <c r="Y455" s="224"/>
      <c r="Z455" s="224"/>
      <c r="AA455" s="233"/>
      <c r="AB455" s="233"/>
      <c r="AC455" s="233"/>
      <c r="AD455" s="233"/>
      <c r="AE455" s="233"/>
      <c r="AF455" s="233"/>
      <c r="AG455" s="251"/>
      <c r="AH455" s="251"/>
      <c r="AI455" s="251"/>
      <c r="AJ455" s="251"/>
      <c r="AK455" s="251"/>
      <c r="AL455" s="251"/>
      <c r="AM455" s="206"/>
      <c r="AN455" s="206"/>
      <c r="AO455" s="206"/>
      <c r="AP455" s="206"/>
      <c r="AQ455" s="206"/>
      <c r="AR455" s="206"/>
      <c r="AS455" s="260"/>
      <c r="AT455" s="260"/>
      <c r="AU455" s="260"/>
      <c r="AV455" s="260"/>
      <c r="AW455" s="260"/>
      <c r="AX455" s="260"/>
      <c r="AY455" s="269"/>
      <c r="AZ455" s="269"/>
      <c r="BA455" s="269"/>
      <c r="BB455" s="269"/>
      <c r="BC455" s="269"/>
      <c r="BD455" s="269"/>
      <c r="BE455" s="206"/>
      <c r="BF455" s="206"/>
      <c r="BG455" s="206"/>
      <c r="BH455" s="206"/>
      <c r="BI455" s="206"/>
      <c r="BJ455" s="206"/>
      <c r="BK455" s="242"/>
      <c r="BL455" s="242"/>
      <c r="BM455" s="242"/>
      <c r="BN455" s="242"/>
      <c r="BO455" s="242"/>
      <c r="BP455" s="242"/>
      <c r="BQ455" s="224"/>
      <c r="BR455" s="224"/>
      <c r="BS455" s="224"/>
      <c r="BT455" s="224"/>
      <c r="BU455" s="224"/>
      <c r="BV455" s="224"/>
      <c r="BW455" s="269"/>
      <c r="BX455" s="269"/>
      <c r="BY455" s="269"/>
      <c r="BZ455" s="269"/>
      <c r="CA455" s="269"/>
      <c r="CB455" s="269"/>
      <c r="CC455" s="242"/>
      <c r="CD455" s="215"/>
      <c r="CE455" s="242"/>
      <c r="CF455" s="242"/>
      <c r="CG455" s="242"/>
      <c r="CH455" s="5"/>
      <c r="CI455" s="5">
        <f t="shared" si="65"/>
        <v>0</v>
      </c>
    </row>
    <row r="456" spans="1:87" hidden="1" x14ac:dyDescent="0.2">
      <c r="A456" s="132"/>
      <c r="B456" s="7"/>
      <c r="C456" s="7"/>
      <c r="D456" s="56"/>
      <c r="E456" s="7"/>
      <c r="F456" s="56"/>
      <c r="G456" s="133"/>
      <c r="H456" s="61"/>
      <c r="I456" s="163"/>
      <c r="J456" s="204"/>
      <c r="K456" s="204"/>
      <c r="L456" s="205"/>
      <c r="M456" s="205"/>
      <c r="N456" s="205"/>
      <c r="O456" s="214"/>
      <c r="P456" s="214"/>
      <c r="Q456" s="213"/>
      <c r="R456" s="213"/>
      <c r="S456" s="213"/>
      <c r="T456" s="213"/>
      <c r="U456" s="223"/>
      <c r="V456" s="222"/>
      <c r="W456" s="222"/>
      <c r="X456" s="222"/>
      <c r="Y456" s="222"/>
      <c r="Z456" s="222"/>
      <c r="AA456" s="232"/>
      <c r="AB456" s="231"/>
      <c r="AC456" s="231"/>
      <c r="AD456" s="231"/>
      <c r="AE456" s="231"/>
      <c r="AF456" s="231"/>
      <c r="AG456" s="250"/>
      <c r="AH456" s="249"/>
      <c r="AI456" s="249"/>
      <c r="AJ456" s="249"/>
      <c r="AK456" s="249"/>
      <c r="AL456" s="249"/>
      <c r="AM456" s="204"/>
      <c r="AN456" s="205"/>
      <c r="AO456" s="205"/>
      <c r="AP456" s="205"/>
      <c r="AQ456" s="205"/>
      <c r="AR456" s="205"/>
      <c r="AS456" s="259"/>
      <c r="AT456" s="258"/>
      <c r="AU456" s="258"/>
      <c r="AV456" s="258"/>
      <c r="AW456" s="258"/>
      <c r="AX456" s="258"/>
      <c r="AY456" s="268"/>
      <c r="AZ456" s="267"/>
      <c r="BA456" s="267"/>
      <c r="BB456" s="267"/>
      <c r="BC456" s="267"/>
      <c r="BD456" s="267"/>
      <c r="BE456" s="204"/>
      <c r="BF456" s="205"/>
      <c r="BG456" s="205"/>
      <c r="BH456" s="205"/>
      <c r="BI456" s="205"/>
      <c r="BJ456" s="205"/>
      <c r="BK456" s="241"/>
      <c r="BL456" s="240"/>
      <c r="BM456" s="240"/>
      <c r="BN456" s="240"/>
      <c r="BO456" s="240"/>
      <c r="BP456" s="240"/>
      <c r="BQ456" s="223"/>
      <c r="BR456" s="222"/>
      <c r="BS456" s="222"/>
      <c r="BT456" s="222"/>
      <c r="BU456" s="222"/>
      <c r="BV456" s="222"/>
      <c r="BW456" s="268"/>
      <c r="BX456" s="267"/>
      <c r="BY456" s="267"/>
      <c r="BZ456" s="267"/>
      <c r="CA456" s="267"/>
      <c r="CB456" s="267"/>
      <c r="CC456" s="241"/>
      <c r="CD456" s="214"/>
      <c r="CE456" s="240"/>
      <c r="CF456" s="240"/>
      <c r="CG456" s="240"/>
      <c r="CH456" s="5"/>
      <c r="CI456" s="5">
        <f t="shared" si="65"/>
        <v>0</v>
      </c>
    </row>
    <row r="457" spans="1:87" hidden="1" x14ac:dyDescent="0.2">
      <c r="A457" s="127"/>
      <c r="B457" s="11"/>
      <c r="C457" s="11"/>
      <c r="D457" s="64"/>
      <c r="E457" s="11"/>
      <c r="F457" s="64"/>
      <c r="G457" s="109"/>
      <c r="H457" s="65"/>
      <c r="I457" s="145"/>
      <c r="J457" s="204"/>
      <c r="K457" s="204"/>
      <c r="L457" s="205"/>
      <c r="M457" s="205"/>
      <c r="N457" s="205"/>
      <c r="O457" s="214"/>
      <c r="P457" s="214"/>
      <c r="Q457" s="213"/>
      <c r="R457" s="213"/>
      <c r="S457" s="213"/>
      <c r="T457" s="213"/>
      <c r="U457" s="223"/>
      <c r="V457" s="222"/>
      <c r="W457" s="222"/>
      <c r="X457" s="222"/>
      <c r="Y457" s="222"/>
      <c r="Z457" s="222"/>
      <c r="AA457" s="232"/>
      <c r="AB457" s="231"/>
      <c r="AC457" s="231"/>
      <c r="AD457" s="231"/>
      <c r="AE457" s="231"/>
      <c r="AF457" s="231"/>
      <c r="AG457" s="250"/>
      <c r="AH457" s="249"/>
      <c r="AI457" s="249"/>
      <c r="AJ457" s="249"/>
      <c r="AK457" s="249"/>
      <c r="AL457" s="249"/>
      <c r="AM457" s="204"/>
      <c r="AN457" s="205"/>
      <c r="AO457" s="205"/>
      <c r="AP457" s="205"/>
      <c r="AQ457" s="205"/>
      <c r="AR457" s="205"/>
      <c r="AS457" s="259"/>
      <c r="AT457" s="258"/>
      <c r="AU457" s="258"/>
      <c r="AV457" s="258"/>
      <c r="AW457" s="258"/>
      <c r="AX457" s="258"/>
      <c r="AY457" s="268"/>
      <c r="AZ457" s="267"/>
      <c r="BA457" s="267"/>
      <c r="BB457" s="267"/>
      <c r="BC457" s="267"/>
      <c r="BD457" s="267"/>
      <c r="BE457" s="204"/>
      <c r="BF457" s="205"/>
      <c r="BG457" s="205"/>
      <c r="BH457" s="205"/>
      <c r="BI457" s="205"/>
      <c r="BJ457" s="205"/>
      <c r="BK457" s="241"/>
      <c r="BL457" s="240"/>
      <c r="BM457" s="240"/>
      <c r="BN457" s="240"/>
      <c r="BO457" s="240"/>
      <c r="BP457" s="240"/>
      <c r="BQ457" s="223"/>
      <c r="BR457" s="222"/>
      <c r="BS457" s="222"/>
      <c r="BT457" s="222"/>
      <c r="BU457" s="222"/>
      <c r="BV457" s="222"/>
      <c r="BW457" s="268"/>
      <c r="BX457" s="267"/>
      <c r="BY457" s="267"/>
      <c r="BZ457" s="267"/>
      <c r="CA457" s="267"/>
      <c r="CB457" s="267"/>
      <c r="CC457" s="241"/>
      <c r="CD457" s="214"/>
      <c r="CE457" s="240"/>
      <c r="CF457" s="240"/>
      <c r="CG457" s="240"/>
      <c r="CH457" s="5"/>
      <c r="CI457" s="5">
        <f t="shared" si="65"/>
        <v>0</v>
      </c>
    </row>
    <row r="458" spans="1:87" hidden="1" x14ac:dyDescent="0.2">
      <c r="A458" s="127"/>
      <c r="B458" s="11"/>
      <c r="C458" s="11"/>
      <c r="D458" s="64"/>
      <c r="E458" s="11"/>
      <c r="F458" s="64"/>
      <c r="G458" s="109"/>
      <c r="H458" s="69"/>
      <c r="I458" s="144"/>
      <c r="J458" s="204"/>
      <c r="K458" s="204"/>
      <c r="L458" s="205"/>
      <c r="M458" s="205"/>
      <c r="N458" s="205"/>
      <c r="O458" s="214"/>
      <c r="P458" s="214"/>
      <c r="Q458" s="213"/>
      <c r="R458" s="213"/>
      <c r="S458" s="213"/>
      <c r="T458" s="213"/>
      <c r="U458" s="223"/>
      <c r="V458" s="222"/>
      <c r="W458" s="222"/>
      <c r="X458" s="222"/>
      <c r="Y458" s="222"/>
      <c r="Z458" s="222"/>
      <c r="AA458" s="232"/>
      <c r="AB458" s="231"/>
      <c r="AC458" s="231"/>
      <c r="AD458" s="231"/>
      <c r="AE458" s="231"/>
      <c r="AF458" s="231"/>
      <c r="AG458" s="250"/>
      <c r="AH458" s="249"/>
      <c r="AI458" s="249"/>
      <c r="AJ458" s="249"/>
      <c r="AK458" s="249"/>
      <c r="AL458" s="249"/>
      <c r="AM458" s="204"/>
      <c r="AN458" s="205"/>
      <c r="AO458" s="205"/>
      <c r="AP458" s="205"/>
      <c r="AQ458" s="205"/>
      <c r="AR458" s="205"/>
      <c r="AS458" s="259"/>
      <c r="AT458" s="258"/>
      <c r="AU458" s="258"/>
      <c r="AV458" s="258"/>
      <c r="AW458" s="258"/>
      <c r="AX458" s="258"/>
      <c r="AY458" s="268"/>
      <c r="AZ458" s="267"/>
      <c r="BA458" s="267"/>
      <c r="BB458" s="267"/>
      <c r="BC458" s="267"/>
      <c r="BD458" s="267"/>
      <c r="BE458" s="204"/>
      <c r="BF458" s="205"/>
      <c r="BG458" s="205"/>
      <c r="BH458" s="205"/>
      <c r="BI458" s="205"/>
      <c r="BJ458" s="205"/>
      <c r="BK458" s="241"/>
      <c r="BL458" s="240"/>
      <c r="BM458" s="240"/>
      <c r="BN458" s="240"/>
      <c r="BO458" s="240"/>
      <c r="BP458" s="240"/>
      <c r="BQ458" s="223"/>
      <c r="BR458" s="222"/>
      <c r="BS458" s="222"/>
      <c r="BT458" s="222"/>
      <c r="BU458" s="222"/>
      <c r="BV458" s="222"/>
      <c r="BW458" s="268"/>
      <c r="BX458" s="267"/>
      <c r="BY458" s="267"/>
      <c r="BZ458" s="267"/>
      <c r="CA458" s="267"/>
      <c r="CB458" s="267"/>
      <c r="CC458" s="241"/>
      <c r="CD458" s="214"/>
      <c r="CE458" s="240"/>
      <c r="CF458" s="240"/>
      <c r="CG458" s="240"/>
      <c r="CH458" s="5"/>
      <c r="CI458" s="5">
        <f t="shared" si="65"/>
        <v>0</v>
      </c>
    </row>
    <row r="459" spans="1:87" hidden="1" x14ac:dyDescent="0.2">
      <c r="A459" s="127"/>
      <c r="B459" s="11"/>
      <c r="C459" s="11"/>
      <c r="D459" s="64"/>
      <c r="E459" s="11"/>
      <c r="F459" s="64"/>
      <c r="G459" s="109"/>
      <c r="H459" s="69"/>
      <c r="I459" s="66"/>
      <c r="J459" s="204"/>
      <c r="K459" s="204"/>
      <c r="L459" s="205"/>
      <c r="M459" s="205"/>
      <c r="N459" s="205"/>
      <c r="O459" s="214"/>
      <c r="P459" s="214"/>
      <c r="Q459" s="213"/>
      <c r="R459" s="213"/>
      <c r="S459" s="213"/>
      <c r="T459" s="213"/>
      <c r="U459" s="223"/>
      <c r="V459" s="222"/>
      <c r="W459" s="222"/>
      <c r="X459" s="222"/>
      <c r="Y459" s="222"/>
      <c r="Z459" s="222"/>
      <c r="AA459" s="232"/>
      <c r="AB459" s="231"/>
      <c r="AC459" s="231"/>
      <c r="AD459" s="231"/>
      <c r="AE459" s="231"/>
      <c r="AF459" s="231"/>
      <c r="AG459" s="250"/>
      <c r="AH459" s="249"/>
      <c r="AI459" s="249"/>
      <c r="AJ459" s="249"/>
      <c r="AK459" s="249"/>
      <c r="AL459" s="249"/>
      <c r="AM459" s="204"/>
      <c r="AN459" s="205"/>
      <c r="AO459" s="205"/>
      <c r="AP459" s="205"/>
      <c r="AQ459" s="205"/>
      <c r="AR459" s="205"/>
      <c r="AS459" s="259"/>
      <c r="AT459" s="258"/>
      <c r="AU459" s="258"/>
      <c r="AV459" s="258"/>
      <c r="AW459" s="258"/>
      <c r="AX459" s="258"/>
      <c r="AY459" s="268"/>
      <c r="AZ459" s="267"/>
      <c r="BA459" s="267"/>
      <c r="BB459" s="267"/>
      <c r="BC459" s="267"/>
      <c r="BD459" s="267"/>
      <c r="BE459" s="204"/>
      <c r="BF459" s="205"/>
      <c r="BG459" s="205"/>
      <c r="BH459" s="205"/>
      <c r="BI459" s="205"/>
      <c r="BJ459" s="205"/>
      <c r="BK459" s="241"/>
      <c r="BL459" s="240"/>
      <c r="BM459" s="240"/>
      <c r="BN459" s="240"/>
      <c r="BO459" s="240"/>
      <c r="BP459" s="240"/>
      <c r="BQ459" s="223"/>
      <c r="BR459" s="222"/>
      <c r="BS459" s="222"/>
      <c r="BT459" s="222"/>
      <c r="BU459" s="222"/>
      <c r="BV459" s="222"/>
      <c r="BW459" s="268"/>
      <c r="BX459" s="267"/>
      <c r="BY459" s="267"/>
      <c r="BZ459" s="267"/>
      <c r="CA459" s="267"/>
      <c r="CB459" s="267"/>
      <c r="CC459" s="241"/>
      <c r="CD459" s="214"/>
      <c r="CE459" s="240"/>
      <c r="CF459" s="240"/>
      <c r="CG459" s="240"/>
      <c r="CH459" s="5"/>
      <c r="CI459" s="5">
        <f t="shared" si="65"/>
        <v>0</v>
      </c>
    </row>
    <row r="460" spans="1:87" hidden="1" x14ac:dyDescent="0.2">
      <c r="A460" s="127"/>
      <c r="B460" s="11"/>
      <c r="C460" s="11"/>
      <c r="D460" s="64"/>
      <c r="E460" s="11"/>
      <c r="F460" s="64"/>
      <c r="G460" s="109"/>
      <c r="H460" s="65"/>
      <c r="I460" s="66"/>
      <c r="J460" s="204"/>
      <c r="K460" s="204"/>
      <c r="L460" s="205"/>
      <c r="M460" s="205"/>
      <c r="N460" s="205"/>
      <c r="O460" s="214"/>
      <c r="P460" s="214"/>
      <c r="Q460" s="213"/>
      <c r="R460" s="213"/>
      <c r="S460" s="213"/>
      <c r="T460" s="213"/>
      <c r="U460" s="223"/>
      <c r="V460" s="222"/>
      <c r="W460" s="222"/>
      <c r="X460" s="222"/>
      <c r="Y460" s="222"/>
      <c r="Z460" s="222"/>
      <c r="AA460" s="232"/>
      <c r="AB460" s="231"/>
      <c r="AC460" s="231"/>
      <c r="AD460" s="231"/>
      <c r="AE460" s="231"/>
      <c r="AF460" s="231"/>
      <c r="AG460" s="250"/>
      <c r="AH460" s="249"/>
      <c r="AI460" s="249"/>
      <c r="AJ460" s="249"/>
      <c r="AK460" s="249"/>
      <c r="AL460" s="249"/>
      <c r="AM460" s="204"/>
      <c r="AN460" s="205"/>
      <c r="AO460" s="205"/>
      <c r="AP460" s="205"/>
      <c r="AQ460" s="205"/>
      <c r="AR460" s="205"/>
      <c r="AS460" s="259"/>
      <c r="AT460" s="258"/>
      <c r="AU460" s="258"/>
      <c r="AV460" s="258"/>
      <c r="AW460" s="258"/>
      <c r="AX460" s="258"/>
      <c r="AY460" s="268"/>
      <c r="AZ460" s="267"/>
      <c r="BA460" s="267"/>
      <c r="BB460" s="267"/>
      <c r="BC460" s="267"/>
      <c r="BD460" s="267"/>
      <c r="BE460" s="204"/>
      <c r="BF460" s="205"/>
      <c r="BG460" s="205"/>
      <c r="BH460" s="205"/>
      <c r="BI460" s="205"/>
      <c r="BJ460" s="205"/>
      <c r="BK460" s="241"/>
      <c r="BL460" s="240"/>
      <c r="BM460" s="240"/>
      <c r="BN460" s="240"/>
      <c r="BO460" s="240"/>
      <c r="BP460" s="240"/>
      <c r="BQ460" s="223"/>
      <c r="BR460" s="222"/>
      <c r="BS460" s="222"/>
      <c r="BT460" s="222"/>
      <c r="BU460" s="222"/>
      <c r="BV460" s="222"/>
      <c r="BW460" s="268"/>
      <c r="BX460" s="267"/>
      <c r="BY460" s="267"/>
      <c r="BZ460" s="267"/>
      <c r="CA460" s="267"/>
      <c r="CB460" s="267"/>
      <c r="CC460" s="241"/>
      <c r="CD460" s="214"/>
      <c r="CE460" s="240"/>
      <c r="CF460" s="240"/>
      <c r="CG460" s="240"/>
      <c r="CH460" s="5"/>
      <c r="CI460" s="5">
        <f t="shared" si="65"/>
        <v>0</v>
      </c>
    </row>
    <row r="461" spans="1:87" hidden="1" x14ac:dyDescent="0.2">
      <c r="A461" s="135"/>
      <c r="B461" s="17"/>
      <c r="C461" s="17"/>
      <c r="D461" s="71"/>
      <c r="E461" s="17"/>
      <c r="F461" s="71"/>
      <c r="G461" s="148"/>
      <c r="H461" s="72"/>
      <c r="I461" s="73"/>
      <c r="J461" s="204"/>
      <c r="K461" s="204"/>
      <c r="L461" s="205"/>
      <c r="M461" s="205"/>
      <c r="N461" s="205"/>
      <c r="O461" s="214"/>
      <c r="P461" s="214"/>
      <c r="Q461" s="213"/>
      <c r="R461" s="213"/>
      <c r="S461" s="213"/>
      <c r="T461" s="213"/>
      <c r="U461" s="223"/>
      <c r="V461" s="222"/>
      <c r="W461" s="222"/>
      <c r="X461" s="222"/>
      <c r="Y461" s="222"/>
      <c r="Z461" s="222"/>
      <c r="AA461" s="232"/>
      <c r="AB461" s="231"/>
      <c r="AC461" s="231"/>
      <c r="AD461" s="231"/>
      <c r="AE461" s="231"/>
      <c r="AF461" s="231"/>
      <c r="AG461" s="250"/>
      <c r="AH461" s="249"/>
      <c r="AI461" s="249"/>
      <c r="AJ461" s="249"/>
      <c r="AK461" s="249"/>
      <c r="AL461" s="249"/>
      <c r="AM461" s="204"/>
      <c r="AN461" s="205"/>
      <c r="AO461" s="205"/>
      <c r="AP461" s="205"/>
      <c r="AQ461" s="205"/>
      <c r="AR461" s="205"/>
      <c r="AS461" s="259"/>
      <c r="AT461" s="258"/>
      <c r="AU461" s="258"/>
      <c r="AV461" s="258"/>
      <c r="AW461" s="258"/>
      <c r="AX461" s="258"/>
      <c r="AY461" s="268"/>
      <c r="AZ461" s="267"/>
      <c r="BA461" s="267"/>
      <c r="BB461" s="267"/>
      <c r="BC461" s="267"/>
      <c r="BD461" s="267"/>
      <c r="BE461" s="204"/>
      <c r="BF461" s="205"/>
      <c r="BG461" s="205"/>
      <c r="BH461" s="205"/>
      <c r="BI461" s="205"/>
      <c r="BJ461" s="205"/>
      <c r="BK461" s="241"/>
      <c r="BL461" s="240"/>
      <c r="BM461" s="240"/>
      <c r="BN461" s="240"/>
      <c r="BO461" s="240"/>
      <c r="BP461" s="240"/>
      <c r="BQ461" s="223"/>
      <c r="BR461" s="222"/>
      <c r="BS461" s="222"/>
      <c r="BT461" s="222"/>
      <c r="BU461" s="222"/>
      <c r="BV461" s="222"/>
      <c r="BW461" s="268"/>
      <c r="BX461" s="267"/>
      <c r="BY461" s="267"/>
      <c r="BZ461" s="267"/>
      <c r="CA461" s="267"/>
      <c r="CB461" s="267"/>
      <c r="CC461" s="241"/>
      <c r="CD461" s="214"/>
      <c r="CE461" s="240"/>
      <c r="CF461" s="240"/>
      <c r="CG461" s="240"/>
      <c r="CH461" s="5"/>
      <c r="CI461" s="5">
        <f t="shared" si="65"/>
        <v>0</v>
      </c>
    </row>
    <row r="462" spans="1:87" hidden="1" x14ac:dyDescent="0.2">
      <c r="A462" s="135"/>
      <c r="B462" s="17"/>
      <c r="C462" s="17"/>
      <c r="D462" s="71"/>
      <c r="E462" s="17"/>
      <c r="F462" s="71"/>
      <c r="G462" s="148"/>
      <c r="H462" s="72"/>
      <c r="I462" s="73"/>
      <c r="J462" s="204"/>
      <c r="K462" s="204"/>
      <c r="L462" s="205"/>
      <c r="M462" s="205"/>
      <c r="N462" s="205"/>
      <c r="O462" s="214"/>
      <c r="P462" s="214"/>
      <c r="Q462" s="213"/>
      <c r="R462" s="213"/>
      <c r="S462" s="213"/>
      <c r="T462" s="213"/>
      <c r="U462" s="223"/>
      <c r="V462" s="222"/>
      <c r="W462" s="222"/>
      <c r="X462" s="222"/>
      <c r="Y462" s="222"/>
      <c r="Z462" s="222"/>
      <c r="AA462" s="232"/>
      <c r="AB462" s="231"/>
      <c r="AC462" s="231"/>
      <c r="AD462" s="231"/>
      <c r="AE462" s="231"/>
      <c r="AF462" s="231"/>
      <c r="AG462" s="250"/>
      <c r="AH462" s="249"/>
      <c r="AI462" s="249"/>
      <c r="AJ462" s="249"/>
      <c r="AK462" s="249"/>
      <c r="AL462" s="249"/>
      <c r="AM462" s="204"/>
      <c r="AN462" s="205"/>
      <c r="AO462" s="205"/>
      <c r="AP462" s="205"/>
      <c r="AQ462" s="205"/>
      <c r="AR462" s="205"/>
      <c r="AS462" s="259"/>
      <c r="AT462" s="258"/>
      <c r="AU462" s="258"/>
      <c r="AV462" s="258"/>
      <c r="AW462" s="258"/>
      <c r="AX462" s="258"/>
      <c r="AY462" s="268"/>
      <c r="AZ462" s="267"/>
      <c r="BA462" s="267"/>
      <c r="BB462" s="267"/>
      <c r="BC462" s="267"/>
      <c r="BD462" s="267"/>
      <c r="BE462" s="204"/>
      <c r="BF462" s="205"/>
      <c r="BG462" s="205"/>
      <c r="BH462" s="205"/>
      <c r="BI462" s="205"/>
      <c r="BJ462" s="205"/>
      <c r="BK462" s="241"/>
      <c r="BL462" s="240"/>
      <c r="BM462" s="240"/>
      <c r="BN462" s="240"/>
      <c r="BO462" s="240"/>
      <c r="BP462" s="240"/>
      <c r="BQ462" s="223"/>
      <c r="BR462" s="222"/>
      <c r="BS462" s="222"/>
      <c r="BT462" s="222"/>
      <c r="BU462" s="222"/>
      <c r="BV462" s="222"/>
      <c r="BW462" s="268"/>
      <c r="BX462" s="267"/>
      <c r="BY462" s="267"/>
      <c r="BZ462" s="267"/>
      <c r="CA462" s="267"/>
      <c r="CB462" s="267"/>
      <c r="CC462" s="241"/>
      <c r="CD462" s="214"/>
      <c r="CE462" s="240"/>
      <c r="CF462" s="240"/>
      <c r="CG462" s="240"/>
      <c r="CH462" s="5"/>
      <c r="CI462" s="5">
        <f t="shared" ref="CI462:CI525" si="66">I462-CE462</f>
        <v>0</v>
      </c>
    </row>
    <row r="463" spans="1:87" hidden="1" x14ac:dyDescent="0.2">
      <c r="A463" s="22"/>
      <c r="B463" s="22"/>
      <c r="C463" s="93"/>
      <c r="D463" s="34"/>
      <c r="E463" s="22"/>
      <c r="F463" s="34"/>
      <c r="G463" s="48"/>
      <c r="H463" s="26"/>
      <c r="I463" s="112"/>
      <c r="J463" s="204"/>
      <c r="K463" s="204"/>
      <c r="L463" s="205"/>
      <c r="M463" s="205"/>
      <c r="N463" s="205"/>
      <c r="O463" s="214"/>
      <c r="P463" s="214"/>
      <c r="Q463" s="213"/>
      <c r="R463" s="213"/>
      <c r="S463" s="213"/>
      <c r="T463" s="213"/>
      <c r="U463" s="223"/>
      <c r="V463" s="222"/>
      <c r="W463" s="222"/>
      <c r="X463" s="222"/>
      <c r="Y463" s="222"/>
      <c r="Z463" s="222"/>
      <c r="AA463" s="232"/>
      <c r="AB463" s="231"/>
      <c r="AC463" s="231"/>
      <c r="AD463" s="231"/>
      <c r="AE463" s="231"/>
      <c r="AF463" s="231"/>
      <c r="AG463" s="250"/>
      <c r="AH463" s="249"/>
      <c r="AI463" s="249"/>
      <c r="AJ463" s="249"/>
      <c r="AK463" s="249"/>
      <c r="AL463" s="249"/>
      <c r="AM463" s="204"/>
      <c r="AN463" s="205"/>
      <c r="AO463" s="205"/>
      <c r="AP463" s="205"/>
      <c r="AQ463" s="205"/>
      <c r="AR463" s="205"/>
      <c r="AS463" s="259"/>
      <c r="AT463" s="258"/>
      <c r="AU463" s="258"/>
      <c r="AV463" s="258"/>
      <c r="AW463" s="258"/>
      <c r="AX463" s="258"/>
      <c r="AY463" s="268"/>
      <c r="AZ463" s="267"/>
      <c r="BA463" s="267"/>
      <c r="BB463" s="267"/>
      <c r="BC463" s="267"/>
      <c r="BD463" s="267"/>
      <c r="BE463" s="204"/>
      <c r="BF463" s="205"/>
      <c r="BG463" s="205"/>
      <c r="BH463" s="205"/>
      <c r="BI463" s="205"/>
      <c r="BJ463" s="205"/>
      <c r="BK463" s="241"/>
      <c r="BL463" s="240"/>
      <c r="BM463" s="240"/>
      <c r="BN463" s="240"/>
      <c r="BO463" s="240"/>
      <c r="BP463" s="240"/>
      <c r="BQ463" s="223"/>
      <c r="BR463" s="222"/>
      <c r="BS463" s="222"/>
      <c r="BT463" s="222"/>
      <c r="BU463" s="222"/>
      <c r="BV463" s="222"/>
      <c r="BW463" s="268"/>
      <c r="BX463" s="267"/>
      <c r="BY463" s="267"/>
      <c r="BZ463" s="267"/>
      <c r="CA463" s="267"/>
      <c r="CB463" s="267"/>
      <c r="CC463" s="241"/>
      <c r="CD463" s="214"/>
      <c r="CE463" s="240"/>
      <c r="CF463" s="240"/>
      <c r="CG463" s="240"/>
      <c r="CH463" s="5"/>
      <c r="CI463" s="5">
        <f t="shared" si="66"/>
        <v>0</v>
      </c>
    </row>
    <row r="464" spans="1:87" hidden="1" x14ac:dyDescent="0.2">
      <c r="A464" s="22"/>
      <c r="B464" s="22"/>
      <c r="C464" s="51"/>
      <c r="D464" s="34"/>
      <c r="E464" s="22"/>
      <c r="F464" s="34"/>
      <c r="G464" s="48"/>
      <c r="H464" s="26"/>
      <c r="I464" s="112"/>
      <c r="J464" s="204"/>
      <c r="K464" s="204"/>
      <c r="L464" s="205"/>
      <c r="M464" s="205"/>
      <c r="N464" s="205"/>
      <c r="O464" s="214"/>
      <c r="P464" s="214"/>
      <c r="Q464" s="213"/>
      <c r="R464" s="213"/>
      <c r="S464" s="213"/>
      <c r="T464" s="213"/>
      <c r="U464" s="223"/>
      <c r="V464" s="222"/>
      <c r="W464" s="222"/>
      <c r="X464" s="222"/>
      <c r="Y464" s="222"/>
      <c r="Z464" s="222"/>
      <c r="AA464" s="232"/>
      <c r="AB464" s="231"/>
      <c r="AC464" s="231"/>
      <c r="AD464" s="231"/>
      <c r="AE464" s="231"/>
      <c r="AF464" s="231"/>
      <c r="AG464" s="250"/>
      <c r="AH464" s="249"/>
      <c r="AI464" s="249"/>
      <c r="AJ464" s="249"/>
      <c r="AK464" s="249"/>
      <c r="AL464" s="249"/>
      <c r="AM464" s="204"/>
      <c r="AN464" s="205"/>
      <c r="AO464" s="205"/>
      <c r="AP464" s="205"/>
      <c r="AQ464" s="205"/>
      <c r="AR464" s="205"/>
      <c r="AS464" s="259"/>
      <c r="AT464" s="258"/>
      <c r="AU464" s="258"/>
      <c r="AV464" s="258"/>
      <c r="AW464" s="258"/>
      <c r="AX464" s="258"/>
      <c r="AY464" s="268"/>
      <c r="AZ464" s="267"/>
      <c r="BA464" s="267"/>
      <c r="BB464" s="267"/>
      <c r="BC464" s="267"/>
      <c r="BD464" s="267"/>
      <c r="BE464" s="204"/>
      <c r="BF464" s="205"/>
      <c r="BG464" s="205"/>
      <c r="BH464" s="205"/>
      <c r="BI464" s="205"/>
      <c r="BJ464" s="205"/>
      <c r="BK464" s="241"/>
      <c r="BL464" s="240"/>
      <c r="BM464" s="240"/>
      <c r="BN464" s="240"/>
      <c r="BO464" s="240"/>
      <c r="BP464" s="240"/>
      <c r="BQ464" s="223"/>
      <c r="BR464" s="222"/>
      <c r="BS464" s="222"/>
      <c r="BT464" s="222"/>
      <c r="BU464" s="222"/>
      <c r="BV464" s="222"/>
      <c r="BW464" s="268"/>
      <c r="BX464" s="267"/>
      <c r="BY464" s="267"/>
      <c r="BZ464" s="267"/>
      <c r="CA464" s="267"/>
      <c r="CB464" s="267"/>
      <c r="CC464" s="241"/>
      <c r="CD464" s="214"/>
      <c r="CE464" s="240"/>
      <c r="CF464" s="240"/>
      <c r="CG464" s="240"/>
      <c r="CH464" s="5"/>
      <c r="CI464" s="5">
        <f t="shared" si="66"/>
        <v>0</v>
      </c>
    </row>
    <row r="465" spans="1:87" hidden="1" x14ac:dyDescent="0.2">
      <c r="A465" s="22"/>
      <c r="B465" s="22"/>
      <c r="C465" s="51"/>
      <c r="D465" s="35"/>
      <c r="E465" s="22"/>
      <c r="F465" s="34"/>
      <c r="G465" s="48"/>
      <c r="H465" s="26"/>
      <c r="I465" s="112"/>
      <c r="J465" s="204"/>
      <c r="K465" s="204"/>
      <c r="L465" s="205"/>
      <c r="M465" s="205"/>
      <c r="N465" s="205"/>
      <c r="O465" s="214"/>
      <c r="P465" s="214"/>
      <c r="Q465" s="213"/>
      <c r="R465" s="213"/>
      <c r="S465" s="213"/>
      <c r="T465" s="213"/>
      <c r="U465" s="223"/>
      <c r="V465" s="222"/>
      <c r="W465" s="222"/>
      <c r="X465" s="222"/>
      <c r="Y465" s="222"/>
      <c r="Z465" s="222"/>
      <c r="AA465" s="232"/>
      <c r="AB465" s="231"/>
      <c r="AC465" s="231"/>
      <c r="AD465" s="231"/>
      <c r="AE465" s="231"/>
      <c r="AF465" s="231"/>
      <c r="AG465" s="250"/>
      <c r="AH465" s="249"/>
      <c r="AI465" s="249"/>
      <c r="AJ465" s="249"/>
      <c r="AK465" s="249"/>
      <c r="AL465" s="249"/>
      <c r="AM465" s="204"/>
      <c r="AN465" s="205"/>
      <c r="AO465" s="205"/>
      <c r="AP465" s="205"/>
      <c r="AQ465" s="205"/>
      <c r="AR465" s="205"/>
      <c r="AS465" s="259"/>
      <c r="AT465" s="258"/>
      <c r="AU465" s="258"/>
      <c r="AV465" s="258"/>
      <c r="AW465" s="258"/>
      <c r="AX465" s="258"/>
      <c r="AY465" s="268"/>
      <c r="AZ465" s="267"/>
      <c r="BA465" s="267"/>
      <c r="BB465" s="267"/>
      <c r="BC465" s="267"/>
      <c r="BD465" s="267"/>
      <c r="BE465" s="204"/>
      <c r="BF465" s="205"/>
      <c r="BG465" s="205"/>
      <c r="BH465" s="205"/>
      <c r="BI465" s="205"/>
      <c r="BJ465" s="205"/>
      <c r="BK465" s="241"/>
      <c r="BL465" s="240"/>
      <c r="BM465" s="240"/>
      <c r="BN465" s="240"/>
      <c r="BO465" s="240"/>
      <c r="BP465" s="240"/>
      <c r="BQ465" s="223"/>
      <c r="BR465" s="222"/>
      <c r="BS465" s="222"/>
      <c r="BT465" s="222"/>
      <c r="BU465" s="222"/>
      <c r="BV465" s="222"/>
      <c r="BW465" s="268"/>
      <c r="BX465" s="267"/>
      <c r="BY465" s="267"/>
      <c r="BZ465" s="267"/>
      <c r="CA465" s="267"/>
      <c r="CB465" s="267"/>
      <c r="CC465" s="241"/>
      <c r="CD465" s="214"/>
      <c r="CE465" s="240"/>
      <c r="CF465" s="240"/>
      <c r="CG465" s="240"/>
      <c r="CH465" s="5"/>
      <c r="CI465" s="5">
        <f t="shared" si="66"/>
        <v>0</v>
      </c>
    </row>
    <row r="466" spans="1:87" hidden="1" x14ac:dyDescent="0.2">
      <c r="A466" s="22"/>
      <c r="B466" s="22"/>
      <c r="C466" s="51"/>
      <c r="D466" s="33"/>
      <c r="E466" s="22"/>
      <c r="F466" s="34"/>
      <c r="G466" s="48"/>
      <c r="H466" s="75"/>
      <c r="I466" s="52"/>
      <c r="J466" s="204"/>
      <c r="K466" s="204"/>
      <c r="L466" s="205"/>
      <c r="M466" s="205"/>
      <c r="N466" s="205"/>
      <c r="O466" s="214"/>
      <c r="P466" s="214"/>
      <c r="Q466" s="213"/>
      <c r="R466" s="213"/>
      <c r="S466" s="213"/>
      <c r="T466" s="213"/>
      <c r="U466" s="223"/>
      <c r="V466" s="222"/>
      <c r="W466" s="222"/>
      <c r="X466" s="222"/>
      <c r="Y466" s="222"/>
      <c r="Z466" s="222"/>
      <c r="AA466" s="232"/>
      <c r="AB466" s="231"/>
      <c r="AC466" s="231"/>
      <c r="AD466" s="231"/>
      <c r="AE466" s="231"/>
      <c r="AF466" s="231"/>
      <c r="AG466" s="250"/>
      <c r="AH466" s="249"/>
      <c r="AI466" s="249"/>
      <c r="AJ466" s="249"/>
      <c r="AK466" s="249"/>
      <c r="AL466" s="249"/>
      <c r="AM466" s="204"/>
      <c r="AN466" s="205"/>
      <c r="AO466" s="205"/>
      <c r="AP466" s="205"/>
      <c r="AQ466" s="205"/>
      <c r="AR466" s="205"/>
      <c r="AS466" s="259"/>
      <c r="AT466" s="258"/>
      <c r="AU466" s="258"/>
      <c r="AV466" s="258"/>
      <c r="AW466" s="258"/>
      <c r="AX466" s="258"/>
      <c r="AY466" s="268"/>
      <c r="AZ466" s="267"/>
      <c r="BA466" s="267"/>
      <c r="BB466" s="267"/>
      <c r="BC466" s="267"/>
      <c r="BD466" s="267"/>
      <c r="BE466" s="204"/>
      <c r="BF466" s="205"/>
      <c r="BG466" s="205"/>
      <c r="BH466" s="205"/>
      <c r="BI466" s="205"/>
      <c r="BJ466" s="205"/>
      <c r="BK466" s="241"/>
      <c r="BL466" s="240"/>
      <c r="BM466" s="240"/>
      <c r="BN466" s="240"/>
      <c r="BO466" s="240"/>
      <c r="BP466" s="240"/>
      <c r="BQ466" s="223"/>
      <c r="BR466" s="222"/>
      <c r="BS466" s="222"/>
      <c r="BT466" s="222"/>
      <c r="BU466" s="222"/>
      <c r="BV466" s="222"/>
      <c r="BW466" s="268"/>
      <c r="BX466" s="267"/>
      <c r="BY466" s="267"/>
      <c r="BZ466" s="267"/>
      <c r="CA466" s="267"/>
      <c r="CB466" s="267"/>
      <c r="CC466" s="241"/>
      <c r="CD466" s="214"/>
      <c r="CE466" s="240"/>
      <c r="CF466" s="240"/>
      <c r="CG466" s="240"/>
      <c r="CH466" s="5"/>
      <c r="CI466" s="5">
        <f t="shared" si="66"/>
        <v>0</v>
      </c>
    </row>
    <row r="467" spans="1:87" hidden="1" x14ac:dyDescent="0.2">
      <c r="A467" s="22"/>
      <c r="B467" s="22"/>
      <c r="C467" s="164"/>
      <c r="D467" s="44"/>
      <c r="E467" s="43"/>
      <c r="F467" s="44"/>
      <c r="G467" s="97"/>
      <c r="H467" s="165"/>
      <c r="I467" s="46"/>
      <c r="J467" s="204"/>
      <c r="K467" s="204"/>
      <c r="L467" s="205"/>
      <c r="M467" s="205"/>
      <c r="N467" s="204"/>
      <c r="O467" s="214"/>
      <c r="P467" s="214"/>
      <c r="Q467" s="213"/>
      <c r="R467" s="214"/>
      <c r="S467" s="213"/>
      <c r="T467" s="214"/>
      <c r="U467" s="223"/>
      <c r="V467" s="223"/>
      <c r="W467" s="222"/>
      <c r="X467" s="223"/>
      <c r="Y467" s="222"/>
      <c r="Z467" s="223"/>
      <c r="AA467" s="232"/>
      <c r="AB467" s="232"/>
      <c r="AC467" s="231"/>
      <c r="AD467" s="232"/>
      <c r="AE467" s="231"/>
      <c r="AF467" s="232"/>
      <c r="AG467" s="250"/>
      <c r="AH467" s="250"/>
      <c r="AI467" s="249"/>
      <c r="AJ467" s="250"/>
      <c r="AK467" s="249"/>
      <c r="AL467" s="250"/>
      <c r="AM467" s="204"/>
      <c r="AN467" s="204"/>
      <c r="AO467" s="205"/>
      <c r="AP467" s="204"/>
      <c r="AQ467" s="205"/>
      <c r="AR467" s="204"/>
      <c r="AS467" s="259"/>
      <c r="AT467" s="259"/>
      <c r="AU467" s="258"/>
      <c r="AV467" s="259"/>
      <c r="AW467" s="258"/>
      <c r="AX467" s="259"/>
      <c r="AY467" s="268"/>
      <c r="AZ467" s="268"/>
      <c r="BA467" s="267"/>
      <c r="BB467" s="268"/>
      <c r="BC467" s="267"/>
      <c r="BD467" s="268"/>
      <c r="BE467" s="204"/>
      <c r="BF467" s="204"/>
      <c r="BG467" s="205"/>
      <c r="BH467" s="204"/>
      <c r="BI467" s="205"/>
      <c r="BJ467" s="204"/>
      <c r="BK467" s="241"/>
      <c r="BL467" s="241"/>
      <c r="BM467" s="240"/>
      <c r="BN467" s="241"/>
      <c r="BO467" s="240"/>
      <c r="BP467" s="241"/>
      <c r="BQ467" s="223"/>
      <c r="BR467" s="223"/>
      <c r="BS467" s="222"/>
      <c r="BT467" s="223"/>
      <c r="BU467" s="222"/>
      <c r="BV467" s="223"/>
      <c r="BW467" s="268"/>
      <c r="BX467" s="268"/>
      <c r="BY467" s="267"/>
      <c r="BZ467" s="268"/>
      <c r="CA467" s="267"/>
      <c r="CB467" s="268"/>
      <c r="CC467" s="241"/>
      <c r="CD467" s="214"/>
      <c r="CE467" s="240"/>
      <c r="CF467" s="240"/>
      <c r="CG467" s="241"/>
      <c r="CH467" s="5"/>
      <c r="CI467" s="5">
        <f t="shared" si="66"/>
        <v>0</v>
      </c>
    </row>
    <row r="468" spans="1:87" hidden="1" x14ac:dyDescent="0.2">
      <c r="A468" s="22"/>
      <c r="B468" s="22"/>
      <c r="C468" s="164"/>
      <c r="D468" s="44"/>
      <c r="E468" s="43"/>
      <c r="F468" s="44"/>
      <c r="G468" s="97"/>
      <c r="H468" s="36"/>
      <c r="I468" s="46"/>
      <c r="J468" s="204"/>
      <c r="K468" s="204"/>
      <c r="L468" s="205"/>
      <c r="M468" s="205"/>
      <c r="N468" s="204"/>
      <c r="O468" s="214"/>
      <c r="P468" s="214"/>
      <c r="Q468" s="213"/>
      <c r="R468" s="214"/>
      <c r="S468" s="213"/>
      <c r="T468" s="214"/>
      <c r="U468" s="223"/>
      <c r="V468" s="223"/>
      <c r="W468" s="222"/>
      <c r="X468" s="223"/>
      <c r="Y468" s="222"/>
      <c r="Z468" s="223"/>
      <c r="AA468" s="232"/>
      <c r="AB468" s="232"/>
      <c r="AC468" s="231"/>
      <c r="AD468" s="232"/>
      <c r="AE468" s="231"/>
      <c r="AF468" s="232"/>
      <c r="AG468" s="250"/>
      <c r="AH468" s="250"/>
      <c r="AI468" s="249"/>
      <c r="AJ468" s="250"/>
      <c r="AK468" s="249"/>
      <c r="AL468" s="250"/>
      <c r="AM468" s="204"/>
      <c r="AN468" s="204"/>
      <c r="AO468" s="205"/>
      <c r="AP468" s="204"/>
      <c r="AQ468" s="205"/>
      <c r="AR468" s="204"/>
      <c r="AS468" s="259"/>
      <c r="AT468" s="259"/>
      <c r="AU468" s="258"/>
      <c r="AV468" s="259"/>
      <c r="AW468" s="258"/>
      <c r="AX468" s="259"/>
      <c r="AY468" s="268"/>
      <c r="AZ468" s="268"/>
      <c r="BA468" s="267"/>
      <c r="BB468" s="268"/>
      <c r="BC468" s="267"/>
      <c r="BD468" s="268"/>
      <c r="BE468" s="204"/>
      <c r="BF468" s="204"/>
      <c r="BG468" s="205"/>
      <c r="BH468" s="204"/>
      <c r="BI468" s="205"/>
      <c r="BJ468" s="204"/>
      <c r="BK468" s="241"/>
      <c r="BL468" s="241"/>
      <c r="BM468" s="240"/>
      <c r="BN468" s="241"/>
      <c r="BO468" s="240"/>
      <c r="BP468" s="241"/>
      <c r="BQ468" s="223"/>
      <c r="BR468" s="223"/>
      <c r="BS468" s="222"/>
      <c r="BT468" s="223"/>
      <c r="BU468" s="222"/>
      <c r="BV468" s="223"/>
      <c r="BW468" s="268"/>
      <c r="BX468" s="268"/>
      <c r="BY468" s="267"/>
      <c r="BZ468" s="268"/>
      <c r="CA468" s="267"/>
      <c r="CB468" s="268"/>
      <c r="CC468" s="241"/>
      <c r="CD468" s="214"/>
      <c r="CE468" s="240"/>
      <c r="CF468" s="240"/>
      <c r="CG468" s="241"/>
      <c r="CH468" s="5"/>
      <c r="CI468" s="5">
        <f t="shared" si="66"/>
        <v>0</v>
      </c>
    </row>
    <row r="469" spans="1:87" hidden="1" x14ac:dyDescent="0.2">
      <c r="A469" s="22"/>
      <c r="B469" s="22"/>
      <c r="C469" s="93"/>
      <c r="D469" s="34"/>
      <c r="E469" s="43"/>
      <c r="F469" s="34"/>
      <c r="G469" s="48"/>
      <c r="H469" s="36"/>
      <c r="I469" s="27"/>
      <c r="J469" s="204"/>
      <c r="K469" s="204"/>
      <c r="L469" s="205"/>
      <c r="M469" s="205"/>
      <c r="N469" s="204"/>
      <c r="O469" s="214"/>
      <c r="P469" s="214"/>
      <c r="Q469" s="213"/>
      <c r="R469" s="214"/>
      <c r="S469" s="213"/>
      <c r="T469" s="214"/>
      <c r="U469" s="223"/>
      <c r="V469" s="223"/>
      <c r="W469" s="222"/>
      <c r="X469" s="223"/>
      <c r="Y469" s="222"/>
      <c r="Z469" s="223"/>
      <c r="AA469" s="232"/>
      <c r="AB469" s="232"/>
      <c r="AC469" s="231"/>
      <c r="AD469" s="232"/>
      <c r="AE469" s="231"/>
      <c r="AF469" s="232"/>
      <c r="AG469" s="250"/>
      <c r="AH469" s="250"/>
      <c r="AI469" s="249"/>
      <c r="AJ469" s="250"/>
      <c r="AK469" s="249"/>
      <c r="AL469" s="250"/>
      <c r="AM469" s="204"/>
      <c r="AN469" s="204"/>
      <c r="AO469" s="205"/>
      <c r="AP469" s="204"/>
      <c r="AQ469" s="205"/>
      <c r="AR469" s="204"/>
      <c r="AS469" s="259"/>
      <c r="AT469" s="259"/>
      <c r="AU469" s="258"/>
      <c r="AV469" s="259"/>
      <c r="AW469" s="258"/>
      <c r="AX469" s="259"/>
      <c r="AY469" s="268"/>
      <c r="AZ469" s="268"/>
      <c r="BA469" s="267"/>
      <c r="BB469" s="268"/>
      <c r="BC469" s="267"/>
      <c r="BD469" s="268"/>
      <c r="BE469" s="204"/>
      <c r="BF469" s="204"/>
      <c r="BG469" s="205"/>
      <c r="BH469" s="204"/>
      <c r="BI469" s="205"/>
      <c r="BJ469" s="204"/>
      <c r="BK469" s="241"/>
      <c r="BL469" s="241"/>
      <c r="BM469" s="240"/>
      <c r="BN469" s="241"/>
      <c r="BO469" s="240"/>
      <c r="BP469" s="241"/>
      <c r="BQ469" s="223"/>
      <c r="BR469" s="223"/>
      <c r="BS469" s="222"/>
      <c r="BT469" s="223"/>
      <c r="BU469" s="222"/>
      <c r="BV469" s="223"/>
      <c r="BW469" s="268"/>
      <c r="BX469" s="268"/>
      <c r="BY469" s="267"/>
      <c r="BZ469" s="268"/>
      <c r="CA469" s="267"/>
      <c r="CB469" s="268"/>
      <c r="CC469" s="241"/>
      <c r="CD469" s="214"/>
      <c r="CE469" s="240"/>
      <c r="CF469" s="240"/>
      <c r="CG469" s="241"/>
      <c r="CH469" s="5"/>
      <c r="CI469" s="5">
        <f t="shared" si="66"/>
        <v>0</v>
      </c>
    </row>
    <row r="470" spans="1:87" hidden="1" x14ac:dyDescent="0.2">
      <c r="A470" s="105"/>
      <c r="B470" s="105"/>
      <c r="C470" s="105"/>
      <c r="D470" s="106"/>
      <c r="E470" s="105"/>
      <c r="F470" s="107"/>
      <c r="G470" s="108"/>
      <c r="H470" s="91"/>
      <c r="I470" s="59"/>
      <c r="J470" s="206"/>
      <c r="K470" s="206"/>
      <c r="L470" s="206"/>
      <c r="M470" s="206"/>
      <c r="N470" s="206"/>
      <c r="O470" s="215"/>
      <c r="P470" s="215"/>
      <c r="Q470" s="215"/>
      <c r="R470" s="215"/>
      <c r="S470" s="215"/>
      <c r="T470" s="215"/>
      <c r="U470" s="224"/>
      <c r="V470" s="224"/>
      <c r="W470" s="224"/>
      <c r="X470" s="224"/>
      <c r="Y470" s="224"/>
      <c r="Z470" s="224"/>
      <c r="AA470" s="233"/>
      <c r="AB470" s="233"/>
      <c r="AC470" s="233"/>
      <c r="AD470" s="233"/>
      <c r="AE470" s="233"/>
      <c r="AF470" s="233"/>
      <c r="AG470" s="251"/>
      <c r="AH470" s="251"/>
      <c r="AI470" s="251"/>
      <c r="AJ470" s="251"/>
      <c r="AK470" s="251"/>
      <c r="AL470" s="251"/>
      <c r="AM470" s="206"/>
      <c r="AN470" s="206"/>
      <c r="AO470" s="206"/>
      <c r="AP470" s="206"/>
      <c r="AQ470" s="206"/>
      <c r="AR470" s="206"/>
      <c r="AS470" s="260"/>
      <c r="AT470" s="260"/>
      <c r="AU470" s="260"/>
      <c r="AV470" s="260"/>
      <c r="AW470" s="260"/>
      <c r="AX470" s="260"/>
      <c r="AY470" s="269"/>
      <c r="AZ470" s="269"/>
      <c r="BA470" s="269"/>
      <c r="BB470" s="269"/>
      <c r="BC470" s="269"/>
      <c r="BD470" s="269"/>
      <c r="BE470" s="206"/>
      <c r="BF470" s="206"/>
      <c r="BG470" s="206"/>
      <c r="BH470" s="206"/>
      <c r="BI470" s="206"/>
      <c r="BJ470" s="206"/>
      <c r="BK470" s="242"/>
      <c r="BL470" s="242"/>
      <c r="BM470" s="242"/>
      <c r="BN470" s="242"/>
      <c r="BO470" s="242"/>
      <c r="BP470" s="242"/>
      <c r="BQ470" s="224"/>
      <c r="BR470" s="224"/>
      <c r="BS470" s="224"/>
      <c r="BT470" s="224"/>
      <c r="BU470" s="224"/>
      <c r="BV470" s="224"/>
      <c r="BW470" s="269"/>
      <c r="BX470" s="269"/>
      <c r="BY470" s="269"/>
      <c r="BZ470" s="269"/>
      <c r="CA470" s="269"/>
      <c r="CB470" s="269"/>
      <c r="CC470" s="242"/>
      <c r="CD470" s="215"/>
      <c r="CE470" s="242"/>
      <c r="CF470" s="242"/>
      <c r="CG470" s="242"/>
      <c r="CH470" s="5"/>
      <c r="CI470" s="5">
        <f t="shared" si="66"/>
        <v>0</v>
      </c>
    </row>
    <row r="471" spans="1:87" hidden="1" x14ac:dyDescent="0.2">
      <c r="A471" s="151"/>
      <c r="B471" s="151"/>
      <c r="C471" s="151"/>
      <c r="D471" s="106"/>
      <c r="E471" s="151"/>
      <c r="F471" s="106"/>
      <c r="G471" s="133"/>
      <c r="H471" s="61"/>
      <c r="I471" s="134"/>
      <c r="J471" s="204"/>
      <c r="K471" s="204"/>
      <c r="L471" s="205"/>
      <c r="M471" s="205"/>
      <c r="N471" s="205"/>
      <c r="O471" s="214"/>
      <c r="P471" s="214"/>
      <c r="Q471" s="213"/>
      <c r="R471" s="213"/>
      <c r="S471" s="213"/>
      <c r="T471" s="213"/>
      <c r="U471" s="223"/>
      <c r="V471" s="222"/>
      <c r="W471" s="222"/>
      <c r="X471" s="222"/>
      <c r="Y471" s="222"/>
      <c r="Z471" s="222"/>
      <c r="AA471" s="232"/>
      <c r="AB471" s="231"/>
      <c r="AC471" s="231"/>
      <c r="AD471" s="231"/>
      <c r="AE471" s="231"/>
      <c r="AF471" s="231"/>
      <c r="AG471" s="250"/>
      <c r="AH471" s="249"/>
      <c r="AI471" s="249"/>
      <c r="AJ471" s="249"/>
      <c r="AK471" s="249"/>
      <c r="AL471" s="249"/>
      <c r="AM471" s="204"/>
      <c r="AN471" s="205"/>
      <c r="AO471" s="205"/>
      <c r="AP471" s="205"/>
      <c r="AQ471" s="205"/>
      <c r="AR471" s="205"/>
      <c r="AS471" s="259"/>
      <c r="AT471" s="258"/>
      <c r="AU471" s="258"/>
      <c r="AV471" s="258"/>
      <c r="AW471" s="258"/>
      <c r="AX471" s="258"/>
      <c r="AY471" s="268"/>
      <c r="AZ471" s="267"/>
      <c r="BA471" s="267"/>
      <c r="BB471" s="267"/>
      <c r="BC471" s="267"/>
      <c r="BD471" s="267"/>
      <c r="BE471" s="204"/>
      <c r="BF471" s="205"/>
      <c r="BG471" s="205"/>
      <c r="BH471" s="205"/>
      <c r="BI471" s="205"/>
      <c r="BJ471" s="205"/>
      <c r="BK471" s="241"/>
      <c r="BL471" s="240"/>
      <c r="BM471" s="240"/>
      <c r="BN471" s="240"/>
      <c r="BO471" s="240"/>
      <c r="BP471" s="240"/>
      <c r="BQ471" s="223"/>
      <c r="BR471" s="222"/>
      <c r="BS471" s="222"/>
      <c r="BT471" s="222"/>
      <c r="BU471" s="222"/>
      <c r="BV471" s="222"/>
      <c r="BW471" s="268"/>
      <c r="BX471" s="267"/>
      <c r="BY471" s="267"/>
      <c r="BZ471" s="267"/>
      <c r="CA471" s="267"/>
      <c r="CB471" s="267"/>
      <c r="CC471" s="241"/>
      <c r="CD471" s="214"/>
      <c r="CE471" s="240"/>
      <c r="CF471" s="240"/>
      <c r="CG471" s="240"/>
      <c r="CH471" s="5"/>
      <c r="CI471" s="5">
        <f t="shared" si="66"/>
        <v>0</v>
      </c>
    </row>
    <row r="472" spans="1:87" hidden="1" x14ac:dyDescent="0.2">
      <c r="A472" s="141"/>
      <c r="B472" s="141"/>
      <c r="C472" s="141"/>
      <c r="D472" s="142"/>
      <c r="E472" s="141"/>
      <c r="F472" s="142"/>
      <c r="G472" s="109"/>
      <c r="H472" s="65"/>
      <c r="I472" s="66"/>
      <c r="J472" s="204"/>
      <c r="K472" s="204"/>
      <c r="L472" s="205"/>
      <c r="M472" s="205"/>
      <c r="N472" s="205"/>
      <c r="O472" s="214"/>
      <c r="P472" s="214"/>
      <c r="Q472" s="213"/>
      <c r="R472" s="213"/>
      <c r="S472" s="213"/>
      <c r="T472" s="213"/>
      <c r="U472" s="223"/>
      <c r="V472" s="222"/>
      <c r="W472" s="222"/>
      <c r="X472" s="222"/>
      <c r="Y472" s="222"/>
      <c r="Z472" s="222"/>
      <c r="AA472" s="232"/>
      <c r="AB472" s="231"/>
      <c r="AC472" s="231"/>
      <c r="AD472" s="231"/>
      <c r="AE472" s="231"/>
      <c r="AF472" s="231"/>
      <c r="AG472" s="250"/>
      <c r="AH472" s="249"/>
      <c r="AI472" s="249"/>
      <c r="AJ472" s="249"/>
      <c r="AK472" s="249"/>
      <c r="AL472" s="249"/>
      <c r="AM472" s="204"/>
      <c r="AN472" s="205"/>
      <c r="AO472" s="205"/>
      <c r="AP472" s="205"/>
      <c r="AQ472" s="205"/>
      <c r="AR472" s="205"/>
      <c r="AS472" s="259"/>
      <c r="AT472" s="258"/>
      <c r="AU472" s="258"/>
      <c r="AV472" s="258"/>
      <c r="AW472" s="258"/>
      <c r="AX472" s="258"/>
      <c r="AY472" s="268"/>
      <c r="AZ472" s="267"/>
      <c r="BA472" s="267"/>
      <c r="BB472" s="267"/>
      <c r="BC472" s="267"/>
      <c r="BD472" s="267"/>
      <c r="BE472" s="204"/>
      <c r="BF472" s="205"/>
      <c r="BG472" s="205"/>
      <c r="BH472" s="205"/>
      <c r="BI472" s="205"/>
      <c r="BJ472" s="205"/>
      <c r="BK472" s="241"/>
      <c r="BL472" s="240"/>
      <c r="BM472" s="240"/>
      <c r="BN472" s="240"/>
      <c r="BO472" s="240"/>
      <c r="BP472" s="240"/>
      <c r="BQ472" s="223"/>
      <c r="BR472" s="222"/>
      <c r="BS472" s="222"/>
      <c r="BT472" s="222"/>
      <c r="BU472" s="222"/>
      <c r="BV472" s="222"/>
      <c r="BW472" s="268"/>
      <c r="BX472" s="267"/>
      <c r="BY472" s="267"/>
      <c r="BZ472" s="267"/>
      <c r="CA472" s="267"/>
      <c r="CB472" s="267"/>
      <c r="CC472" s="241"/>
      <c r="CD472" s="214"/>
      <c r="CE472" s="240"/>
      <c r="CF472" s="240"/>
      <c r="CG472" s="240"/>
      <c r="CH472" s="5"/>
      <c r="CI472" s="5">
        <f t="shared" si="66"/>
        <v>0</v>
      </c>
    </row>
    <row r="473" spans="1:87" hidden="1" x14ac:dyDescent="0.2">
      <c r="A473" s="141"/>
      <c r="B473" s="141"/>
      <c r="C473" s="141"/>
      <c r="D473" s="142"/>
      <c r="E473" s="141"/>
      <c r="F473" s="142"/>
      <c r="G473" s="109"/>
      <c r="H473" s="69"/>
      <c r="I473" s="66"/>
      <c r="J473" s="204"/>
      <c r="K473" s="204"/>
      <c r="L473" s="205"/>
      <c r="M473" s="205"/>
      <c r="N473" s="205"/>
      <c r="O473" s="214"/>
      <c r="P473" s="214"/>
      <c r="Q473" s="213"/>
      <c r="R473" s="213"/>
      <c r="S473" s="213"/>
      <c r="T473" s="213"/>
      <c r="U473" s="223"/>
      <c r="V473" s="222"/>
      <c r="W473" s="222"/>
      <c r="X473" s="222"/>
      <c r="Y473" s="222"/>
      <c r="Z473" s="222"/>
      <c r="AA473" s="232"/>
      <c r="AB473" s="231"/>
      <c r="AC473" s="231"/>
      <c r="AD473" s="231"/>
      <c r="AE473" s="231"/>
      <c r="AF473" s="231"/>
      <c r="AG473" s="250"/>
      <c r="AH473" s="249"/>
      <c r="AI473" s="249"/>
      <c r="AJ473" s="249"/>
      <c r="AK473" s="249"/>
      <c r="AL473" s="249"/>
      <c r="AM473" s="204"/>
      <c r="AN473" s="205"/>
      <c r="AO473" s="205"/>
      <c r="AP473" s="205"/>
      <c r="AQ473" s="205"/>
      <c r="AR473" s="205"/>
      <c r="AS473" s="259"/>
      <c r="AT473" s="258"/>
      <c r="AU473" s="258"/>
      <c r="AV473" s="258"/>
      <c r="AW473" s="258"/>
      <c r="AX473" s="258"/>
      <c r="AY473" s="268"/>
      <c r="AZ473" s="267"/>
      <c r="BA473" s="267"/>
      <c r="BB473" s="267"/>
      <c r="BC473" s="267"/>
      <c r="BD473" s="267"/>
      <c r="BE473" s="204"/>
      <c r="BF473" s="205"/>
      <c r="BG473" s="205"/>
      <c r="BH473" s="205"/>
      <c r="BI473" s="205"/>
      <c r="BJ473" s="205"/>
      <c r="BK473" s="241"/>
      <c r="BL473" s="240"/>
      <c r="BM473" s="240"/>
      <c r="BN473" s="240"/>
      <c r="BO473" s="240"/>
      <c r="BP473" s="240"/>
      <c r="BQ473" s="223"/>
      <c r="BR473" s="222"/>
      <c r="BS473" s="222"/>
      <c r="BT473" s="222"/>
      <c r="BU473" s="222"/>
      <c r="BV473" s="222"/>
      <c r="BW473" s="268"/>
      <c r="BX473" s="267"/>
      <c r="BY473" s="267"/>
      <c r="BZ473" s="267"/>
      <c r="CA473" s="267"/>
      <c r="CB473" s="267"/>
      <c r="CC473" s="241"/>
      <c r="CD473" s="214"/>
      <c r="CE473" s="240"/>
      <c r="CF473" s="240"/>
      <c r="CG473" s="240"/>
      <c r="CH473" s="5"/>
      <c r="CI473" s="5">
        <f t="shared" si="66"/>
        <v>0</v>
      </c>
    </row>
    <row r="474" spans="1:87" hidden="1" x14ac:dyDescent="0.2">
      <c r="A474" s="141"/>
      <c r="B474" s="141"/>
      <c r="C474" s="141"/>
      <c r="D474" s="142"/>
      <c r="E474" s="141"/>
      <c r="F474" s="142"/>
      <c r="G474" s="109"/>
      <c r="H474" s="69"/>
      <c r="I474" s="66"/>
      <c r="J474" s="204"/>
      <c r="K474" s="204"/>
      <c r="L474" s="205"/>
      <c r="M474" s="205"/>
      <c r="N474" s="205"/>
      <c r="O474" s="214"/>
      <c r="P474" s="214"/>
      <c r="Q474" s="213"/>
      <c r="R474" s="213"/>
      <c r="S474" s="213"/>
      <c r="T474" s="213"/>
      <c r="U474" s="223"/>
      <c r="V474" s="222"/>
      <c r="W474" s="222"/>
      <c r="X474" s="222"/>
      <c r="Y474" s="222"/>
      <c r="Z474" s="222"/>
      <c r="AA474" s="232"/>
      <c r="AB474" s="231"/>
      <c r="AC474" s="231"/>
      <c r="AD474" s="231"/>
      <c r="AE474" s="231"/>
      <c r="AF474" s="231"/>
      <c r="AG474" s="250"/>
      <c r="AH474" s="249"/>
      <c r="AI474" s="249"/>
      <c r="AJ474" s="249"/>
      <c r="AK474" s="249"/>
      <c r="AL474" s="249"/>
      <c r="AM474" s="204"/>
      <c r="AN474" s="205"/>
      <c r="AO474" s="205"/>
      <c r="AP474" s="205"/>
      <c r="AQ474" s="205"/>
      <c r="AR474" s="205"/>
      <c r="AS474" s="259"/>
      <c r="AT474" s="258"/>
      <c r="AU474" s="258"/>
      <c r="AV474" s="258"/>
      <c r="AW474" s="258"/>
      <c r="AX474" s="258"/>
      <c r="AY474" s="268"/>
      <c r="AZ474" s="267"/>
      <c r="BA474" s="267"/>
      <c r="BB474" s="267"/>
      <c r="BC474" s="267"/>
      <c r="BD474" s="267"/>
      <c r="BE474" s="204"/>
      <c r="BF474" s="205"/>
      <c r="BG474" s="205"/>
      <c r="BH474" s="205"/>
      <c r="BI474" s="205"/>
      <c r="BJ474" s="205"/>
      <c r="BK474" s="241"/>
      <c r="BL474" s="240"/>
      <c r="BM474" s="240"/>
      <c r="BN474" s="240"/>
      <c r="BO474" s="240"/>
      <c r="BP474" s="240"/>
      <c r="BQ474" s="223"/>
      <c r="BR474" s="222"/>
      <c r="BS474" s="222"/>
      <c r="BT474" s="222"/>
      <c r="BU474" s="222"/>
      <c r="BV474" s="222"/>
      <c r="BW474" s="268"/>
      <c r="BX474" s="267"/>
      <c r="BY474" s="267"/>
      <c r="BZ474" s="267"/>
      <c r="CA474" s="267"/>
      <c r="CB474" s="267"/>
      <c r="CC474" s="241"/>
      <c r="CD474" s="214"/>
      <c r="CE474" s="240"/>
      <c r="CF474" s="240"/>
      <c r="CG474" s="240"/>
      <c r="CH474" s="5"/>
      <c r="CI474" s="5">
        <f t="shared" si="66"/>
        <v>0</v>
      </c>
    </row>
    <row r="475" spans="1:87" hidden="1" x14ac:dyDescent="0.2">
      <c r="A475" s="141"/>
      <c r="B475" s="141"/>
      <c r="C475" s="141"/>
      <c r="D475" s="142"/>
      <c r="E475" s="141"/>
      <c r="F475" s="142"/>
      <c r="G475" s="109"/>
      <c r="H475" s="65"/>
      <c r="I475" s="66"/>
      <c r="J475" s="204"/>
      <c r="K475" s="204"/>
      <c r="L475" s="205"/>
      <c r="M475" s="205"/>
      <c r="N475" s="205"/>
      <c r="O475" s="214"/>
      <c r="P475" s="214"/>
      <c r="Q475" s="213"/>
      <c r="R475" s="213"/>
      <c r="S475" s="213"/>
      <c r="T475" s="213"/>
      <c r="U475" s="223"/>
      <c r="V475" s="222"/>
      <c r="W475" s="222"/>
      <c r="X475" s="222"/>
      <c r="Y475" s="222"/>
      <c r="Z475" s="222"/>
      <c r="AA475" s="232"/>
      <c r="AB475" s="231"/>
      <c r="AC475" s="231"/>
      <c r="AD475" s="231"/>
      <c r="AE475" s="231"/>
      <c r="AF475" s="231"/>
      <c r="AG475" s="250"/>
      <c r="AH475" s="249"/>
      <c r="AI475" s="249"/>
      <c r="AJ475" s="249"/>
      <c r="AK475" s="249"/>
      <c r="AL475" s="249"/>
      <c r="AM475" s="204"/>
      <c r="AN475" s="205"/>
      <c r="AO475" s="205"/>
      <c r="AP475" s="205"/>
      <c r="AQ475" s="205"/>
      <c r="AR475" s="205"/>
      <c r="AS475" s="259"/>
      <c r="AT475" s="258"/>
      <c r="AU475" s="258"/>
      <c r="AV475" s="258"/>
      <c r="AW475" s="258"/>
      <c r="AX475" s="258"/>
      <c r="AY475" s="268"/>
      <c r="AZ475" s="267"/>
      <c r="BA475" s="267"/>
      <c r="BB475" s="267"/>
      <c r="BC475" s="267"/>
      <c r="BD475" s="267"/>
      <c r="BE475" s="204"/>
      <c r="BF475" s="205"/>
      <c r="BG475" s="205"/>
      <c r="BH475" s="205"/>
      <c r="BI475" s="205"/>
      <c r="BJ475" s="205"/>
      <c r="BK475" s="241"/>
      <c r="BL475" s="240"/>
      <c r="BM475" s="240"/>
      <c r="BN475" s="240"/>
      <c r="BO475" s="240"/>
      <c r="BP475" s="240"/>
      <c r="BQ475" s="223"/>
      <c r="BR475" s="222"/>
      <c r="BS475" s="222"/>
      <c r="BT475" s="222"/>
      <c r="BU475" s="222"/>
      <c r="BV475" s="222"/>
      <c r="BW475" s="268"/>
      <c r="BX475" s="267"/>
      <c r="BY475" s="267"/>
      <c r="BZ475" s="267"/>
      <c r="CA475" s="267"/>
      <c r="CB475" s="267"/>
      <c r="CC475" s="241"/>
      <c r="CD475" s="214"/>
      <c r="CE475" s="240"/>
      <c r="CF475" s="240"/>
      <c r="CG475" s="240"/>
      <c r="CH475" s="5"/>
      <c r="CI475" s="5">
        <f t="shared" si="66"/>
        <v>0</v>
      </c>
    </row>
    <row r="476" spans="1:87" hidden="1" x14ac:dyDescent="0.2">
      <c r="A476" s="146"/>
      <c r="B476" s="146"/>
      <c r="C476" s="146"/>
      <c r="D476" s="147"/>
      <c r="E476" s="146"/>
      <c r="F476" s="147"/>
      <c r="G476" s="148"/>
      <c r="H476" s="72"/>
      <c r="I476" s="73"/>
      <c r="J476" s="204"/>
      <c r="K476" s="204"/>
      <c r="L476" s="205"/>
      <c r="M476" s="205"/>
      <c r="N476" s="205"/>
      <c r="O476" s="214"/>
      <c r="P476" s="214"/>
      <c r="Q476" s="213"/>
      <c r="R476" s="213"/>
      <c r="S476" s="213"/>
      <c r="T476" s="213"/>
      <c r="U476" s="223"/>
      <c r="V476" s="222"/>
      <c r="W476" s="222"/>
      <c r="X476" s="222"/>
      <c r="Y476" s="222"/>
      <c r="Z476" s="222"/>
      <c r="AA476" s="232"/>
      <c r="AB476" s="231"/>
      <c r="AC476" s="231"/>
      <c r="AD476" s="231"/>
      <c r="AE476" s="231"/>
      <c r="AF476" s="231"/>
      <c r="AG476" s="250"/>
      <c r="AH476" s="249"/>
      <c r="AI476" s="249"/>
      <c r="AJ476" s="249"/>
      <c r="AK476" s="249"/>
      <c r="AL476" s="249"/>
      <c r="AM476" s="204"/>
      <c r="AN476" s="205"/>
      <c r="AO476" s="205"/>
      <c r="AP476" s="205"/>
      <c r="AQ476" s="205"/>
      <c r="AR476" s="205"/>
      <c r="AS476" s="259"/>
      <c r="AT476" s="258"/>
      <c r="AU476" s="258"/>
      <c r="AV476" s="258"/>
      <c r="AW476" s="258"/>
      <c r="AX476" s="258"/>
      <c r="AY476" s="268"/>
      <c r="AZ476" s="267"/>
      <c r="BA476" s="267"/>
      <c r="BB476" s="267"/>
      <c r="BC476" s="267"/>
      <c r="BD476" s="267"/>
      <c r="BE476" s="204"/>
      <c r="BF476" s="205"/>
      <c r="BG476" s="205"/>
      <c r="BH476" s="205"/>
      <c r="BI476" s="205"/>
      <c r="BJ476" s="205"/>
      <c r="BK476" s="241"/>
      <c r="BL476" s="240"/>
      <c r="BM476" s="240"/>
      <c r="BN476" s="240"/>
      <c r="BO476" s="240"/>
      <c r="BP476" s="240"/>
      <c r="BQ476" s="223"/>
      <c r="BR476" s="222"/>
      <c r="BS476" s="222"/>
      <c r="BT476" s="222"/>
      <c r="BU476" s="222"/>
      <c r="BV476" s="222"/>
      <c r="BW476" s="268"/>
      <c r="BX476" s="267"/>
      <c r="BY476" s="267"/>
      <c r="BZ476" s="267"/>
      <c r="CA476" s="267"/>
      <c r="CB476" s="267"/>
      <c r="CC476" s="241"/>
      <c r="CD476" s="214"/>
      <c r="CE476" s="240"/>
      <c r="CF476" s="240"/>
      <c r="CG476" s="240"/>
      <c r="CH476" s="5"/>
      <c r="CI476" s="5">
        <f t="shared" si="66"/>
        <v>0</v>
      </c>
    </row>
    <row r="477" spans="1:87" hidden="1" x14ac:dyDescent="0.2">
      <c r="A477" s="146"/>
      <c r="B477" s="146"/>
      <c r="C477" s="146"/>
      <c r="D477" s="147"/>
      <c r="E477" s="146"/>
      <c r="F477" s="147"/>
      <c r="G477" s="148"/>
      <c r="H477" s="72"/>
      <c r="I477" s="73"/>
      <c r="J477" s="204"/>
      <c r="K477" s="204"/>
      <c r="L477" s="205"/>
      <c r="M477" s="205"/>
      <c r="N477" s="205"/>
      <c r="O477" s="214"/>
      <c r="P477" s="214"/>
      <c r="Q477" s="213"/>
      <c r="R477" s="213"/>
      <c r="S477" s="213"/>
      <c r="T477" s="213"/>
      <c r="U477" s="223"/>
      <c r="V477" s="222"/>
      <c r="W477" s="222"/>
      <c r="X477" s="222"/>
      <c r="Y477" s="222"/>
      <c r="Z477" s="222"/>
      <c r="AA477" s="232"/>
      <c r="AB477" s="231"/>
      <c r="AC477" s="231"/>
      <c r="AD477" s="231"/>
      <c r="AE477" s="231"/>
      <c r="AF477" s="231"/>
      <c r="AG477" s="250"/>
      <c r="AH477" s="249"/>
      <c r="AI477" s="249"/>
      <c r="AJ477" s="249"/>
      <c r="AK477" s="249"/>
      <c r="AL477" s="249"/>
      <c r="AM477" s="204"/>
      <c r="AN477" s="205"/>
      <c r="AO477" s="205"/>
      <c r="AP477" s="205"/>
      <c r="AQ477" s="205"/>
      <c r="AR477" s="205"/>
      <c r="AS477" s="259"/>
      <c r="AT477" s="258"/>
      <c r="AU477" s="258"/>
      <c r="AV477" s="258"/>
      <c r="AW477" s="258"/>
      <c r="AX477" s="258"/>
      <c r="AY477" s="268"/>
      <c r="AZ477" s="267"/>
      <c r="BA477" s="267"/>
      <c r="BB477" s="267"/>
      <c r="BC477" s="267"/>
      <c r="BD477" s="267"/>
      <c r="BE477" s="204"/>
      <c r="BF477" s="205"/>
      <c r="BG477" s="205"/>
      <c r="BH477" s="205"/>
      <c r="BI477" s="205"/>
      <c r="BJ477" s="205"/>
      <c r="BK477" s="241"/>
      <c r="BL477" s="240"/>
      <c r="BM477" s="240"/>
      <c r="BN477" s="240"/>
      <c r="BO477" s="240"/>
      <c r="BP477" s="240"/>
      <c r="BQ477" s="223"/>
      <c r="BR477" s="222"/>
      <c r="BS477" s="222"/>
      <c r="BT477" s="222"/>
      <c r="BU477" s="222"/>
      <c r="BV477" s="222"/>
      <c r="BW477" s="268"/>
      <c r="BX477" s="267"/>
      <c r="BY477" s="267"/>
      <c r="BZ477" s="267"/>
      <c r="CA477" s="267"/>
      <c r="CB477" s="267"/>
      <c r="CC477" s="241"/>
      <c r="CD477" s="214"/>
      <c r="CE477" s="240"/>
      <c r="CF477" s="240"/>
      <c r="CG477" s="240"/>
      <c r="CH477" s="5"/>
      <c r="CI477" s="5">
        <f t="shared" si="66"/>
        <v>0</v>
      </c>
    </row>
    <row r="478" spans="1:87" hidden="1" x14ac:dyDescent="0.2">
      <c r="A478" s="166"/>
      <c r="B478" s="146"/>
      <c r="C478" s="146"/>
      <c r="D478" s="147"/>
      <c r="E478" s="146"/>
      <c r="F478" s="147"/>
      <c r="G478" s="148"/>
      <c r="H478" s="72"/>
      <c r="I478" s="73"/>
      <c r="J478" s="204"/>
      <c r="K478" s="204"/>
      <c r="L478" s="205"/>
      <c r="M478" s="205"/>
      <c r="N478" s="205"/>
      <c r="O478" s="214"/>
      <c r="P478" s="214"/>
      <c r="Q478" s="213"/>
      <c r="R478" s="213"/>
      <c r="S478" s="213"/>
      <c r="T478" s="213"/>
      <c r="U478" s="223"/>
      <c r="V478" s="222"/>
      <c r="W478" s="222"/>
      <c r="X478" s="222"/>
      <c r="Y478" s="222"/>
      <c r="Z478" s="222"/>
      <c r="AA478" s="232"/>
      <c r="AB478" s="231"/>
      <c r="AC478" s="231"/>
      <c r="AD478" s="231"/>
      <c r="AE478" s="231"/>
      <c r="AF478" s="231"/>
      <c r="AG478" s="250"/>
      <c r="AH478" s="249"/>
      <c r="AI478" s="249"/>
      <c r="AJ478" s="249"/>
      <c r="AK478" s="249"/>
      <c r="AL478" s="249"/>
      <c r="AM478" s="204"/>
      <c r="AN478" s="205"/>
      <c r="AO478" s="205"/>
      <c r="AP478" s="205"/>
      <c r="AQ478" s="205"/>
      <c r="AR478" s="205"/>
      <c r="AS478" s="259"/>
      <c r="AT478" s="258"/>
      <c r="AU478" s="258"/>
      <c r="AV478" s="258"/>
      <c r="AW478" s="258"/>
      <c r="AX478" s="258"/>
      <c r="AY478" s="268"/>
      <c r="AZ478" s="267"/>
      <c r="BA478" s="267"/>
      <c r="BB478" s="267"/>
      <c r="BC478" s="267"/>
      <c r="BD478" s="267"/>
      <c r="BE478" s="204"/>
      <c r="BF478" s="205"/>
      <c r="BG478" s="205"/>
      <c r="BH478" s="205"/>
      <c r="BI478" s="205"/>
      <c r="BJ478" s="205"/>
      <c r="BK478" s="241"/>
      <c r="BL478" s="240"/>
      <c r="BM478" s="240"/>
      <c r="BN478" s="240"/>
      <c r="BO478" s="240"/>
      <c r="BP478" s="240"/>
      <c r="BQ478" s="223"/>
      <c r="BR478" s="222"/>
      <c r="BS478" s="222"/>
      <c r="BT478" s="222"/>
      <c r="BU478" s="222"/>
      <c r="BV478" s="222"/>
      <c r="BW478" s="268"/>
      <c r="BX478" s="267"/>
      <c r="BY478" s="267"/>
      <c r="BZ478" s="267"/>
      <c r="CA478" s="267"/>
      <c r="CB478" s="267"/>
      <c r="CC478" s="241"/>
      <c r="CD478" s="214"/>
      <c r="CE478" s="240"/>
      <c r="CF478" s="240"/>
      <c r="CG478" s="240"/>
      <c r="CH478" s="5"/>
      <c r="CI478" s="5">
        <f t="shared" si="66"/>
        <v>0</v>
      </c>
    </row>
    <row r="479" spans="1:87" hidden="1" x14ac:dyDescent="0.2">
      <c r="A479" s="22"/>
      <c r="B479" s="22"/>
      <c r="C479" s="22"/>
      <c r="D479" s="28"/>
      <c r="E479" s="22"/>
      <c r="F479" s="28"/>
      <c r="G479" s="128"/>
      <c r="H479" s="26"/>
      <c r="I479" s="112"/>
      <c r="J479" s="204"/>
      <c r="K479" s="204"/>
      <c r="L479" s="205"/>
      <c r="M479" s="205"/>
      <c r="N479" s="205"/>
      <c r="O479" s="214"/>
      <c r="P479" s="214"/>
      <c r="Q479" s="213"/>
      <c r="R479" s="213"/>
      <c r="S479" s="213"/>
      <c r="T479" s="213"/>
      <c r="U479" s="223"/>
      <c r="V479" s="222"/>
      <c r="W479" s="222"/>
      <c r="X479" s="222"/>
      <c r="Y479" s="222"/>
      <c r="Z479" s="222"/>
      <c r="AA479" s="232"/>
      <c r="AB479" s="231"/>
      <c r="AC479" s="231"/>
      <c r="AD479" s="231"/>
      <c r="AE479" s="231"/>
      <c r="AF479" s="231"/>
      <c r="AG479" s="250"/>
      <c r="AH479" s="249"/>
      <c r="AI479" s="249"/>
      <c r="AJ479" s="249"/>
      <c r="AK479" s="249"/>
      <c r="AL479" s="249"/>
      <c r="AM479" s="204"/>
      <c r="AN479" s="205"/>
      <c r="AO479" s="205"/>
      <c r="AP479" s="205"/>
      <c r="AQ479" s="205"/>
      <c r="AR479" s="205"/>
      <c r="AS479" s="259"/>
      <c r="AT479" s="258"/>
      <c r="AU479" s="258"/>
      <c r="AV479" s="258"/>
      <c r="AW479" s="258"/>
      <c r="AX479" s="258"/>
      <c r="AY479" s="268"/>
      <c r="AZ479" s="267"/>
      <c r="BA479" s="267"/>
      <c r="BB479" s="267"/>
      <c r="BC479" s="267"/>
      <c r="BD479" s="267"/>
      <c r="BE479" s="204"/>
      <c r="BF479" s="205"/>
      <c r="BG479" s="205"/>
      <c r="BH479" s="205"/>
      <c r="BI479" s="205"/>
      <c r="BJ479" s="205"/>
      <c r="BK479" s="241"/>
      <c r="BL479" s="240"/>
      <c r="BM479" s="240"/>
      <c r="BN479" s="240"/>
      <c r="BO479" s="240"/>
      <c r="BP479" s="240"/>
      <c r="BQ479" s="223"/>
      <c r="BR479" s="222"/>
      <c r="BS479" s="222"/>
      <c r="BT479" s="222"/>
      <c r="BU479" s="222"/>
      <c r="BV479" s="222"/>
      <c r="BW479" s="268"/>
      <c r="BX479" s="267"/>
      <c r="BY479" s="267"/>
      <c r="BZ479" s="267"/>
      <c r="CA479" s="267"/>
      <c r="CB479" s="267"/>
      <c r="CC479" s="241"/>
      <c r="CD479" s="214"/>
      <c r="CE479" s="240"/>
      <c r="CF479" s="240"/>
      <c r="CG479" s="240"/>
      <c r="CH479" s="5"/>
      <c r="CI479" s="5">
        <f t="shared" si="66"/>
        <v>0</v>
      </c>
    </row>
    <row r="480" spans="1:87" hidden="1" x14ac:dyDescent="0.2">
      <c r="A480" s="22"/>
      <c r="B480" s="22"/>
      <c r="C480" s="51"/>
      <c r="D480" s="23"/>
      <c r="E480" s="22"/>
      <c r="F480" s="23"/>
      <c r="G480" s="124"/>
      <c r="H480" s="26"/>
      <c r="I480" s="112"/>
      <c r="J480" s="204"/>
      <c r="K480" s="204"/>
      <c r="L480" s="205"/>
      <c r="M480" s="205"/>
      <c r="N480" s="205"/>
      <c r="O480" s="214"/>
      <c r="P480" s="214"/>
      <c r="Q480" s="213"/>
      <c r="R480" s="213"/>
      <c r="S480" s="213"/>
      <c r="T480" s="213"/>
      <c r="U480" s="223"/>
      <c r="V480" s="222"/>
      <c r="W480" s="222"/>
      <c r="X480" s="222"/>
      <c r="Y480" s="222"/>
      <c r="Z480" s="222"/>
      <c r="AA480" s="232"/>
      <c r="AB480" s="231"/>
      <c r="AC480" s="231"/>
      <c r="AD480" s="231"/>
      <c r="AE480" s="231"/>
      <c r="AF480" s="231"/>
      <c r="AG480" s="250"/>
      <c r="AH480" s="249"/>
      <c r="AI480" s="249"/>
      <c r="AJ480" s="249"/>
      <c r="AK480" s="249"/>
      <c r="AL480" s="249"/>
      <c r="AM480" s="204"/>
      <c r="AN480" s="205"/>
      <c r="AO480" s="205"/>
      <c r="AP480" s="205"/>
      <c r="AQ480" s="205"/>
      <c r="AR480" s="205"/>
      <c r="AS480" s="259"/>
      <c r="AT480" s="258"/>
      <c r="AU480" s="258"/>
      <c r="AV480" s="258"/>
      <c r="AW480" s="258"/>
      <c r="AX480" s="258"/>
      <c r="AY480" s="268"/>
      <c r="AZ480" s="267"/>
      <c r="BA480" s="267"/>
      <c r="BB480" s="267"/>
      <c r="BC480" s="267"/>
      <c r="BD480" s="267"/>
      <c r="BE480" s="204"/>
      <c r="BF480" s="205"/>
      <c r="BG480" s="205"/>
      <c r="BH480" s="205"/>
      <c r="BI480" s="205"/>
      <c r="BJ480" s="205"/>
      <c r="BK480" s="241"/>
      <c r="BL480" s="240"/>
      <c r="BM480" s="240"/>
      <c r="BN480" s="240"/>
      <c r="BO480" s="240"/>
      <c r="BP480" s="240"/>
      <c r="BQ480" s="223"/>
      <c r="BR480" s="222"/>
      <c r="BS480" s="222"/>
      <c r="BT480" s="222"/>
      <c r="BU480" s="222"/>
      <c r="BV480" s="222"/>
      <c r="BW480" s="268"/>
      <c r="BX480" s="267"/>
      <c r="BY480" s="267"/>
      <c r="BZ480" s="267"/>
      <c r="CA480" s="267"/>
      <c r="CB480" s="267"/>
      <c r="CC480" s="241"/>
      <c r="CD480" s="214"/>
      <c r="CE480" s="240"/>
      <c r="CF480" s="240"/>
      <c r="CG480" s="240"/>
      <c r="CH480" s="5"/>
      <c r="CI480" s="5">
        <f t="shared" si="66"/>
        <v>0</v>
      </c>
    </row>
    <row r="481" spans="1:87" hidden="1" x14ac:dyDescent="0.2">
      <c r="A481" s="22"/>
      <c r="B481" s="22"/>
      <c r="C481" s="51"/>
      <c r="D481" s="121"/>
      <c r="E481" s="22"/>
      <c r="F481" s="23"/>
      <c r="G481" s="124"/>
      <c r="H481" s="26"/>
      <c r="I481" s="112"/>
      <c r="J481" s="204"/>
      <c r="K481" s="204"/>
      <c r="L481" s="205"/>
      <c r="M481" s="205"/>
      <c r="N481" s="205"/>
      <c r="O481" s="214"/>
      <c r="P481" s="214"/>
      <c r="Q481" s="213"/>
      <c r="R481" s="213"/>
      <c r="S481" s="213"/>
      <c r="T481" s="213"/>
      <c r="U481" s="223"/>
      <c r="V481" s="222"/>
      <c r="W481" s="222"/>
      <c r="X481" s="222"/>
      <c r="Y481" s="222"/>
      <c r="Z481" s="222"/>
      <c r="AA481" s="232"/>
      <c r="AB481" s="231"/>
      <c r="AC481" s="231"/>
      <c r="AD481" s="231"/>
      <c r="AE481" s="231"/>
      <c r="AF481" s="231"/>
      <c r="AG481" s="250"/>
      <c r="AH481" s="249"/>
      <c r="AI481" s="249"/>
      <c r="AJ481" s="249"/>
      <c r="AK481" s="249"/>
      <c r="AL481" s="249"/>
      <c r="AM481" s="204"/>
      <c r="AN481" s="205"/>
      <c r="AO481" s="205"/>
      <c r="AP481" s="205"/>
      <c r="AQ481" s="205"/>
      <c r="AR481" s="205"/>
      <c r="AS481" s="259"/>
      <c r="AT481" s="258"/>
      <c r="AU481" s="258"/>
      <c r="AV481" s="258"/>
      <c r="AW481" s="258"/>
      <c r="AX481" s="258"/>
      <c r="AY481" s="268"/>
      <c r="AZ481" s="267"/>
      <c r="BA481" s="267"/>
      <c r="BB481" s="267"/>
      <c r="BC481" s="267"/>
      <c r="BD481" s="267"/>
      <c r="BE481" s="204"/>
      <c r="BF481" s="205"/>
      <c r="BG481" s="205"/>
      <c r="BH481" s="205"/>
      <c r="BI481" s="205"/>
      <c r="BJ481" s="205"/>
      <c r="BK481" s="241"/>
      <c r="BL481" s="240"/>
      <c r="BM481" s="240"/>
      <c r="BN481" s="240"/>
      <c r="BO481" s="240"/>
      <c r="BP481" s="240"/>
      <c r="BQ481" s="223"/>
      <c r="BR481" s="222"/>
      <c r="BS481" s="222"/>
      <c r="BT481" s="222"/>
      <c r="BU481" s="222"/>
      <c r="BV481" s="222"/>
      <c r="BW481" s="268"/>
      <c r="BX481" s="267"/>
      <c r="BY481" s="267"/>
      <c r="BZ481" s="267"/>
      <c r="CA481" s="267"/>
      <c r="CB481" s="267"/>
      <c r="CC481" s="241"/>
      <c r="CD481" s="214"/>
      <c r="CE481" s="240"/>
      <c r="CF481" s="240"/>
      <c r="CG481" s="240"/>
      <c r="CH481" s="5"/>
      <c r="CI481" s="5">
        <f t="shared" si="66"/>
        <v>0</v>
      </c>
    </row>
    <row r="482" spans="1:87" hidden="1" x14ac:dyDescent="0.2">
      <c r="A482" s="22"/>
      <c r="B482" s="22"/>
      <c r="C482" s="51"/>
      <c r="D482" s="33"/>
      <c r="E482" s="22"/>
      <c r="F482" s="23"/>
      <c r="G482" s="124"/>
      <c r="H482" s="75"/>
      <c r="I482" s="52"/>
      <c r="J482" s="204"/>
      <c r="K482" s="204"/>
      <c r="L482" s="205"/>
      <c r="M482" s="205"/>
      <c r="N482" s="205"/>
      <c r="O482" s="214"/>
      <c r="P482" s="214"/>
      <c r="Q482" s="213"/>
      <c r="R482" s="213"/>
      <c r="S482" s="213"/>
      <c r="T482" s="213"/>
      <c r="U482" s="223"/>
      <c r="V482" s="222"/>
      <c r="W482" s="222"/>
      <c r="X482" s="222"/>
      <c r="Y482" s="222"/>
      <c r="Z482" s="222"/>
      <c r="AA482" s="232"/>
      <c r="AB482" s="231"/>
      <c r="AC482" s="231"/>
      <c r="AD482" s="231"/>
      <c r="AE482" s="231"/>
      <c r="AF482" s="231"/>
      <c r="AG482" s="250"/>
      <c r="AH482" s="249"/>
      <c r="AI482" s="249"/>
      <c r="AJ482" s="249"/>
      <c r="AK482" s="249"/>
      <c r="AL482" s="249"/>
      <c r="AM482" s="204"/>
      <c r="AN482" s="205"/>
      <c r="AO482" s="205"/>
      <c r="AP482" s="205"/>
      <c r="AQ482" s="205"/>
      <c r="AR482" s="205"/>
      <c r="AS482" s="259"/>
      <c r="AT482" s="258"/>
      <c r="AU482" s="258"/>
      <c r="AV482" s="258"/>
      <c r="AW482" s="258"/>
      <c r="AX482" s="258"/>
      <c r="AY482" s="268"/>
      <c r="AZ482" s="267"/>
      <c r="BA482" s="267"/>
      <c r="BB482" s="267"/>
      <c r="BC482" s="267"/>
      <c r="BD482" s="267"/>
      <c r="BE482" s="204"/>
      <c r="BF482" s="205"/>
      <c r="BG482" s="205"/>
      <c r="BH482" s="205"/>
      <c r="BI482" s="205"/>
      <c r="BJ482" s="205"/>
      <c r="BK482" s="241"/>
      <c r="BL482" s="240"/>
      <c r="BM482" s="240"/>
      <c r="BN482" s="240"/>
      <c r="BO482" s="240"/>
      <c r="BP482" s="240"/>
      <c r="BQ482" s="223"/>
      <c r="BR482" s="222"/>
      <c r="BS482" s="222"/>
      <c r="BT482" s="222"/>
      <c r="BU482" s="222"/>
      <c r="BV482" s="222"/>
      <c r="BW482" s="268"/>
      <c r="BX482" s="267"/>
      <c r="BY482" s="267"/>
      <c r="BZ482" s="267"/>
      <c r="CA482" s="267"/>
      <c r="CB482" s="267"/>
      <c r="CC482" s="241"/>
      <c r="CD482" s="214"/>
      <c r="CE482" s="240"/>
      <c r="CF482" s="240"/>
      <c r="CG482" s="240"/>
      <c r="CH482" s="5"/>
      <c r="CI482" s="5">
        <f t="shared" si="66"/>
        <v>0</v>
      </c>
    </row>
    <row r="483" spans="1:87" hidden="1" x14ac:dyDescent="0.2">
      <c r="A483" s="22"/>
      <c r="B483" s="22"/>
      <c r="C483" s="51"/>
      <c r="D483" s="34"/>
      <c r="E483" s="22"/>
      <c r="F483" s="34"/>
      <c r="G483" s="48"/>
      <c r="H483" s="36"/>
      <c r="I483" s="138"/>
      <c r="J483" s="204"/>
      <c r="K483" s="204"/>
      <c r="L483" s="205"/>
      <c r="M483" s="205"/>
      <c r="N483" s="204"/>
      <c r="O483" s="214"/>
      <c r="P483" s="214"/>
      <c r="Q483" s="213"/>
      <c r="R483" s="214"/>
      <c r="S483" s="213"/>
      <c r="T483" s="214"/>
      <c r="U483" s="223"/>
      <c r="V483" s="223"/>
      <c r="W483" s="222"/>
      <c r="X483" s="223"/>
      <c r="Y483" s="222"/>
      <c r="Z483" s="223"/>
      <c r="AA483" s="232"/>
      <c r="AB483" s="232"/>
      <c r="AC483" s="231"/>
      <c r="AD483" s="232"/>
      <c r="AE483" s="231"/>
      <c r="AF483" s="232"/>
      <c r="AG483" s="250"/>
      <c r="AH483" s="250"/>
      <c r="AI483" s="249"/>
      <c r="AJ483" s="250"/>
      <c r="AK483" s="249"/>
      <c r="AL483" s="250"/>
      <c r="AM483" s="204"/>
      <c r="AN483" s="204"/>
      <c r="AO483" s="205"/>
      <c r="AP483" s="204"/>
      <c r="AQ483" s="205"/>
      <c r="AR483" s="204"/>
      <c r="AS483" s="259"/>
      <c r="AT483" s="259"/>
      <c r="AU483" s="258"/>
      <c r="AV483" s="259"/>
      <c r="AW483" s="258"/>
      <c r="AX483" s="259"/>
      <c r="AY483" s="268"/>
      <c r="AZ483" s="268"/>
      <c r="BA483" s="267"/>
      <c r="BB483" s="268"/>
      <c r="BC483" s="267"/>
      <c r="BD483" s="268"/>
      <c r="BE483" s="204"/>
      <c r="BF483" s="204"/>
      <c r="BG483" s="205"/>
      <c r="BH483" s="204"/>
      <c r="BI483" s="205"/>
      <c r="BJ483" s="204"/>
      <c r="BK483" s="241"/>
      <c r="BL483" s="241"/>
      <c r="BM483" s="240"/>
      <c r="BN483" s="241"/>
      <c r="BO483" s="240"/>
      <c r="BP483" s="241"/>
      <c r="BQ483" s="223"/>
      <c r="BR483" s="223"/>
      <c r="BS483" s="222"/>
      <c r="BT483" s="223"/>
      <c r="BU483" s="222"/>
      <c r="BV483" s="223"/>
      <c r="BW483" s="268"/>
      <c r="BX483" s="268"/>
      <c r="BY483" s="267"/>
      <c r="BZ483" s="268"/>
      <c r="CA483" s="267"/>
      <c r="CB483" s="268"/>
      <c r="CC483" s="241"/>
      <c r="CD483" s="214"/>
      <c r="CE483" s="240"/>
      <c r="CF483" s="240"/>
      <c r="CG483" s="241"/>
      <c r="CH483" s="5"/>
      <c r="CI483" s="5">
        <f t="shared" si="66"/>
        <v>0</v>
      </c>
    </row>
    <row r="484" spans="1:87" hidden="1" x14ac:dyDescent="0.2">
      <c r="A484" s="157"/>
      <c r="B484" s="105"/>
      <c r="C484" s="105"/>
      <c r="D484" s="107"/>
      <c r="E484" s="105"/>
      <c r="F484" s="107"/>
      <c r="G484" s="108"/>
      <c r="H484" s="91"/>
      <c r="I484" s="59"/>
      <c r="J484" s="206"/>
      <c r="K484" s="206"/>
      <c r="L484" s="206"/>
      <c r="M484" s="206"/>
      <c r="N484" s="206"/>
      <c r="O484" s="215"/>
      <c r="P484" s="215"/>
      <c r="Q484" s="215"/>
      <c r="R484" s="215"/>
      <c r="S484" s="215"/>
      <c r="T484" s="215"/>
      <c r="U484" s="224"/>
      <c r="V484" s="224"/>
      <c r="W484" s="224"/>
      <c r="X484" s="224"/>
      <c r="Y484" s="224"/>
      <c r="Z484" s="224"/>
      <c r="AA484" s="233"/>
      <c r="AB484" s="233"/>
      <c r="AC484" s="233"/>
      <c r="AD484" s="233"/>
      <c r="AE484" s="233"/>
      <c r="AF484" s="233"/>
      <c r="AG484" s="251"/>
      <c r="AH484" s="251"/>
      <c r="AI484" s="251"/>
      <c r="AJ484" s="251"/>
      <c r="AK484" s="251"/>
      <c r="AL484" s="251"/>
      <c r="AM484" s="206"/>
      <c r="AN484" s="206"/>
      <c r="AO484" s="206"/>
      <c r="AP484" s="206"/>
      <c r="AQ484" s="206"/>
      <c r="AR484" s="206"/>
      <c r="AS484" s="260"/>
      <c r="AT484" s="260"/>
      <c r="AU484" s="260"/>
      <c r="AV484" s="260"/>
      <c r="AW484" s="260"/>
      <c r="AX484" s="260"/>
      <c r="AY484" s="269"/>
      <c r="AZ484" s="269"/>
      <c r="BA484" s="269"/>
      <c r="BB484" s="269"/>
      <c r="BC484" s="269"/>
      <c r="BD484" s="269"/>
      <c r="BE484" s="206"/>
      <c r="BF484" s="206"/>
      <c r="BG484" s="206"/>
      <c r="BH484" s="206"/>
      <c r="BI484" s="206"/>
      <c r="BJ484" s="206"/>
      <c r="BK484" s="242"/>
      <c r="BL484" s="242"/>
      <c r="BM484" s="242"/>
      <c r="BN484" s="242"/>
      <c r="BO484" s="242"/>
      <c r="BP484" s="242"/>
      <c r="BQ484" s="224"/>
      <c r="BR484" s="224"/>
      <c r="BS484" s="224"/>
      <c r="BT484" s="224"/>
      <c r="BU484" s="224"/>
      <c r="BV484" s="224"/>
      <c r="BW484" s="269"/>
      <c r="BX484" s="269"/>
      <c r="BY484" s="269"/>
      <c r="BZ484" s="269"/>
      <c r="CA484" s="269"/>
      <c r="CB484" s="269"/>
      <c r="CC484" s="242"/>
      <c r="CD484" s="215"/>
      <c r="CE484" s="242"/>
      <c r="CF484" s="242"/>
      <c r="CG484" s="242"/>
      <c r="CH484" s="5"/>
      <c r="CI484" s="5">
        <f t="shared" si="66"/>
        <v>0</v>
      </c>
    </row>
    <row r="485" spans="1:87" hidden="1" x14ac:dyDescent="0.2">
      <c r="A485" s="132"/>
      <c r="B485" s="7"/>
      <c r="C485" s="167"/>
      <c r="D485" s="56"/>
      <c r="E485" s="7"/>
      <c r="F485" s="56"/>
      <c r="G485" s="168"/>
      <c r="H485" s="61"/>
      <c r="I485" s="163"/>
      <c r="J485" s="204"/>
      <c r="K485" s="204"/>
      <c r="L485" s="205"/>
      <c r="M485" s="205"/>
      <c r="N485" s="205"/>
      <c r="O485" s="214"/>
      <c r="P485" s="214"/>
      <c r="Q485" s="213"/>
      <c r="R485" s="213"/>
      <c r="S485" s="213"/>
      <c r="T485" s="213"/>
      <c r="U485" s="223"/>
      <c r="V485" s="222"/>
      <c r="W485" s="222"/>
      <c r="X485" s="222"/>
      <c r="Y485" s="222"/>
      <c r="Z485" s="222"/>
      <c r="AA485" s="232"/>
      <c r="AB485" s="231"/>
      <c r="AC485" s="231"/>
      <c r="AD485" s="231"/>
      <c r="AE485" s="231"/>
      <c r="AF485" s="231"/>
      <c r="AG485" s="250"/>
      <c r="AH485" s="249"/>
      <c r="AI485" s="249"/>
      <c r="AJ485" s="249"/>
      <c r="AK485" s="249"/>
      <c r="AL485" s="249"/>
      <c r="AM485" s="204"/>
      <c r="AN485" s="205"/>
      <c r="AO485" s="205"/>
      <c r="AP485" s="205"/>
      <c r="AQ485" s="205"/>
      <c r="AR485" s="205"/>
      <c r="AS485" s="259"/>
      <c r="AT485" s="258"/>
      <c r="AU485" s="258"/>
      <c r="AV485" s="258"/>
      <c r="AW485" s="258"/>
      <c r="AX485" s="258"/>
      <c r="AY485" s="268"/>
      <c r="AZ485" s="267"/>
      <c r="BA485" s="267"/>
      <c r="BB485" s="267"/>
      <c r="BC485" s="267"/>
      <c r="BD485" s="267"/>
      <c r="BE485" s="204"/>
      <c r="BF485" s="205"/>
      <c r="BG485" s="205"/>
      <c r="BH485" s="205"/>
      <c r="BI485" s="205"/>
      <c r="BJ485" s="205"/>
      <c r="BK485" s="241"/>
      <c r="BL485" s="240"/>
      <c r="BM485" s="240"/>
      <c r="BN485" s="240"/>
      <c r="BO485" s="240"/>
      <c r="BP485" s="240"/>
      <c r="BQ485" s="223"/>
      <c r="BR485" s="222"/>
      <c r="BS485" s="222"/>
      <c r="BT485" s="222"/>
      <c r="BU485" s="222"/>
      <c r="BV485" s="222"/>
      <c r="BW485" s="268"/>
      <c r="BX485" s="267"/>
      <c r="BY485" s="267"/>
      <c r="BZ485" s="267"/>
      <c r="CA485" s="267"/>
      <c r="CB485" s="267"/>
      <c r="CC485" s="241"/>
      <c r="CD485" s="214"/>
      <c r="CE485" s="240"/>
      <c r="CF485" s="240"/>
      <c r="CG485" s="240"/>
      <c r="CH485" s="5"/>
      <c r="CI485" s="5">
        <f t="shared" si="66"/>
        <v>0</v>
      </c>
    </row>
    <row r="486" spans="1:87" hidden="1" x14ac:dyDescent="0.2">
      <c r="A486" s="127"/>
      <c r="B486" s="11"/>
      <c r="C486" s="169"/>
      <c r="D486" s="64"/>
      <c r="E486" s="11"/>
      <c r="F486" s="64"/>
      <c r="G486" s="109"/>
      <c r="H486" s="65"/>
      <c r="I486" s="145"/>
      <c r="J486" s="204"/>
      <c r="K486" s="204"/>
      <c r="L486" s="205"/>
      <c r="M486" s="205"/>
      <c r="N486" s="205"/>
      <c r="O486" s="214"/>
      <c r="P486" s="214"/>
      <c r="Q486" s="213"/>
      <c r="R486" s="213"/>
      <c r="S486" s="213"/>
      <c r="T486" s="213"/>
      <c r="U486" s="223"/>
      <c r="V486" s="222"/>
      <c r="W486" s="222"/>
      <c r="X486" s="222"/>
      <c r="Y486" s="222"/>
      <c r="Z486" s="222"/>
      <c r="AA486" s="232"/>
      <c r="AB486" s="231"/>
      <c r="AC486" s="231"/>
      <c r="AD486" s="231"/>
      <c r="AE486" s="231"/>
      <c r="AF486" s="231"/>
      <c r="AG486" s="250"/>
      <c r="AH486" s="249"/>
      <c r="AI486" s="249"/>
      <c r="AJ486" s="249"/>
      <c r="AK486" s="249"/>
      <c r="AL486" s="249"/>
      <c r="AM486" s="204"/>
      <c r="AN486" s="205"/>
      <c r="AO486" s="205"/>
      <c r="AP486" s="205"/>
      <c r="AQ486" s="205"/>
      <c r="AR486" s="205"/>
      <c r="AS486" s="259"/>
      <c r="AT486" s="258"/>
      <c r="AU486" s="258"/>
      <c r="AV486" s="258"/>
      <c r="AW486" s="258"/>
      <c r="AX486" s="258"/>
      <c r="AY486" s="268"/>
      <c r="AZ486" s="267"/>
      <c r="BA486" s="267"/>
      <c r="BB486" s="267"/>
      <c r="BC486" s="267"/>
      <c r="BD486" s="267"/>
      <c r="BE486" s="204"/>
      <c r="BF486" s="205"/>
      <c r="BG486" s="205"/>
      <c r="BH486" s="205"/>
      <c r="BI486" s="205"/>
      <c r="BJ486" s="205"/>
      <c r="BK486" s="241"/>
      <c r="BL486" s="240"/>
      <c r="BM486" s="240"/>
      <c r="BN486" s="240"/>
      <c r="BO486" s="240"/>
      <c r="BP486" s="240"/>
      <c r="BQ486" s="223"/>
      <c r="BR486" s="222"/>
      <c r="BS486" s="222"/>
      <c r="BT486" s="222"/>
      <c r="BU486" s="222"/>
      <c r="BV486" s="222"/>
      <c r="BW486" s="268"/>
      <c r="BX486" s="267"/>
      <c r="BY486" s="267"/>
      <c r="BZ486" s="267"/>
      <c r="CA486" s="267"/>
      <c r="CB486" s="267"/>
      <c r="CC486" s="241"/>
      <c r="CD486" s="214"/>
      <c r="CE486" s="240"/>
      <c r="CF486" s="240"/>
      <c r="CG486" s="240"/>
      <c r="CH486" s="5"/>
      <c r="CI486" s="5">
        <f t="shared" si="66"/>
        <v>0</v>
      </c>
    </row>
    <row r="487" spans="1:87" hidden="1" x14ac:dyDescent="0.2">
      <c r="A487" s="127"/>
      <c r="B487" s="11"/>
      <c r="C487" s="169"/>
      <c r="D487" s="64"/>
      <c r="E487" s="11"/>
      <c r="F487" s="64"/>
      <c r="G487" s="143"/>
      <c r="H487" s="69"/>
      <c r="I487" s="66"/>
      <c r="J487" s="204"/>
      <c r="K487" s="204"/>
      <c r="L487" s="205"/>
      <c r="M487" s="205"/>
      <c r="N487" s="205"/>
      <c r="O487" s="214"/>
      <c r="P487" s="214"/>
      <c r="Q487" s="213"/>
      <c r="R487" s="213"/>
      <c r="S487" s="213"/>
      <c r="T487" s="213"/>
      <c r="U487" s="223"/>
      <c r="V487" s="222"/>
      <c r="W487" s="222"/>
      <c r="X487" s="222"/>
      <c r="Y487" s="222"/>
      <c r="Z487" s="222"/>
      <c r="AA487" s="232"/>
      <c r="AB487" s="231"/>
      <c r="AC487" s="231"/>
      <c r="AD487" s="231"/>
      <c r="AE487" s="231"/>
      <c r="AF487" s="231"/>
      <c r="AG487" s="250"/>
      <c r="AH487" s="249"/>
      <c r="AI487" s="249"/>
      <c r="AJ487" s="249"/>
      <c r="AK487" s="249"/>
      <c r="AL487" s="249"/>
      <c r="AM487" s="204"/>
      <c r="AN487" s="205"/>
      <c r="AO487" s="205"/>
      <c r="AP487" s="205"/>
      <c r="AQ487" s="205"/>
      <c r="AR487" s="205"/>
      <c r="AS487" s="259"/>
      <c r="AT487" s="258"/>
      <c r="AU487" s="258"/>
      <c r="AV487" s="258"/>
      <c r="AW487" s="258"/>
      <c r="AX487" s="258"/>
      <c r="AY487" s="268"/>
      <c r="AZ487" s="267"/>
      <c r="BA487" s="267"/>
      <c r="BB487" s="267"/>
      <c r="BC487" s="267"/>
      <c r="BD487" s="267"/>
      <c r="BE487" s="204"/>
      <c r="BF487" s="205"/>
      <c r="BG487" s="205"/>
      <c r="BH487" s="205"/>
      <c r="BI487" s="205"/>
      <c r="BJ487" s="205"/>
      <c r="BK487" s="241"/>
      <c r="BL487" s="240"/>
      <c r="BM487" s="240"/>
      <c r="BN487" s="240"/>
      <c r="BO487" s="240"/>
      <c r="BP487" s="240"/>
      <c r="BQ487" s="223"/>
      <c r="BR487" s="222"/>
      <c r="BS487" s="222"/>
      <c r="BT487" s="222"/>
      <c r="BU487" s="222"/>
      <c r="BV487" s="222"/>
      <c r="BW487" s="268"/>
      <c r="BX487" s="267"/>
      <c r="BY487" s="267"/>
      <c r="BZ487" s="267"/>
      <c r="CA487" s="267"/>
      <c r="CB487" s="267"/>
      <c r="CC487" s="241"/>
      <c r="CD487" s="214"/>
      <c r="CE487" s="240"/>
      <c r="CF487" s="240"/>
      <c r="CG487" s="240"/>
      <c r="CH487" s="5"/>
      <c r="CI487" s="5">
        <f t="shared" si="66"/>
        <v>0</v>
      </c>
    </row>
    <row r="488" spans="1:87" hidden="1" x14ac:dyDescent="0.2">
      <c r="A488" s="127"/>
      <c r="B488" s="11"/>
      <c r="C488" s="169"/>
      <c r="D488" s="64"/>
      <c r="E488" s="11"/>
      <c r="F488" s="64"/>
      <c r="G488" s="109"/>
      <c r="H488" s="69"/>
      <c r="I488" s="66"/>
      <c r="J488" s="204"/>
      <c r="K488" s="204"/>
      <c r="L488" s="205"/>
      <c r="M488" s="205"/>
      <c r="N488" s="205"/>
      <c r="O488" s="214"/>
      <c r="P488" s="214"/>
      <c r="Q488" s="213"/>
      <c r="R488" s="213"/>
      <c r="S488" s="213"/>
      <c r="T488" s="213"/>
      <c r="U488" s="223"/>
      <c r="V488" s="222"/>
      <c r="W488" s="222"/>
      <c r="X488" s="222"/>
      <c r="Y488" s="222"/>
      <c r="Z488" s="222"/>
      <c r="AA488" s="232"/>
      <c r="AB488" s="231"/>
      <c r="AC488" s="231"/>
      <c r="AD488" s="231"/>
      <c r="AE488" s="231"/>
      <c r="AF488" s="231"/>
      <c r="AG488" s="250"/>
      <c r="AH488" s="249"/>
      <c r="AI488" s="249"/>
      <c r="AJ488" s="249"/>
      <c r="AK488" s="249"/>
      <c r="AL488" s="249"/>
      <c r="AM488" s="204"/>
      <c r="AN488" s="205"/>
      <c r="AO488" s="205"/>
      <c r="AP488" s="205"/>
      <c r="AQ488" s="205"/>
      <c r="AR488" s="205"/>
      <c r="AS488" s="259"/>
      <c r="AT488" s="258"/>
      <c r="AU488" s="258"/>
      <c r="AV488" s="258"/>
      <c r="AW488" s="258"/>
      <c r="AX488" s="258"/>
      <c r="AY488" s="268"/>
      <c r="AZ488" s="267"/>
      <c r="BA488" s="267"/>
      <c r="BB488" s="267"/>
      <c r="BC488" s="267"/>
      <c r="BD488" s="267"/>
      <c r="BE488" s="204"/>
      <c r="BF488" s="205"/>
      <c r="BG488" s="205"/>
      <c r="BH488" s="205"/>
      <c r="BI488" s="205"/>
      <c r="BJ488" s="205"/>
      <c r="BK488" s="241"/>
      <c r="BL488" s="240"/>
      <c r="BM488" s="240"/>
      <c r="BN488" s="240"/>
      <c r="BO488" s="240"/>
      <c r="BP488" s="240"/>
      <c r="BQ488" s="223"/>
      <c r="BR488" s="222"/>
      <c r="BS488" s="222"/>
      <c r="BT488" s="222"/>
      <c r="BU488" s="222"/>
      <c r="BV488" s="222"/>
      <c r="BW488" s="268"/>
      <c r="BX488" s="267"/>
      <c r="BY488" s="267"/>
      <c r="BZ488" s="267"/>
      <c r="CA488" s="267"/>
      <c r="CB488" s="267"/>
      <c r="CC488" s="241"/>
      <c r="CD488" s="214"/>
      <c r="CE488" s="240"/>
      <c r="CF488" s="240"/>
      <c r="CG488" s="240"/>
      <c r="CH488" s="5"/>
      <c r="CI488" s="5">
        <f t="shared" si="66"/>
        <v>0</v>
      </c>
    </row>
    <row r="489" spans="1:87" hidden="1" x14ac:dyDescent="0.2">
      <c r="A489" s="127"/>
      <c r="B489" s="11"/>
      <c r="C489" s="169"/>
      <c r="D489" s="64"/>
      <c r="E489" s="11"/>
      <c r="F489" s="64"/>
      <c r="G489" s="109"/>
      <c r="H489" s="65"/>
      <c r="I489" s="66"/>
      <c r="J489" s="204"/>
      <c r="K489" s="204"/>
      <c r="L489" s="205"/>
      <c r="M489" s="205"/>
      <c r="N489" s="205"/>
      <c r="O489" s="214"/>
      <c r="P489" s="214"/>
      <c r="Q489" s="213"/>
      <c r="R489" s="213"/>
      <c r="S489" s="213"/>
      <c r="T489" s="213"/>
      <c r="U489" s="223"/>
      <c r="V489" s="222"/>
      <c r="W489" s="222"/>
      <c r="X489" s="222"/>
      <c r="Y489" s="222"/>
      <c r="Z489" s="222"/>
      <c r="AA489" s="232"/>
      <c r="AB489" s="231"/>
      <c r="AC489" s="231"/>
      <c r="AD489" s="231"/>
      <c r="AE489" s="231"/>
      <c r="AF489" s="231"/>
      <c r="AG489" s="250"/>
      <c r="AH489" s="249"/>
      <c r="AI489" s="249"/>
      <c r="AJ489" s="249"/>
      <c r="AK489" s="249"/>
      <c r="AL489" s="249"/>
      <c r="AM489" s="204"/>
      <c r="AN489" s="205"/>
      <c r="AO489" s="205"/>
      <c r="AP489" s="205"/>
      <c r="AQ489" s="205"/>
      <c r="AR489" s="205"/>
      <c r="AS489" s="259"/>
      <c r="AT489" s="258"/>
      <c r="AU489" s="258"/>
      <c r="AV489" s="258"/>
      <c r="AW489" s="258"/>
      <c r="AX489" s="258"/>
      <c r="AY489" s="268"/>
      <c r="AZ489" s="267"/>
      <c r="BA489" s="267"/>
      <c r="BB489" s="267"/>
      <c r="BC489" s="267"/>
      <c r="BD489" s="267"/>
      <c r="BE489" s="204"/>
      <c r="BF489" s="205"/>
      <c r="BG489" s="205"/>
      <c r="BH489" s="205"/>
      <c r="BI489" s="205"/>
      <c r="BJ489" s="205"/>
      <c r="BK489" s="241"/>
      <c r="BL489" s="240"/>
      <c r="BM489" s="240"/>
      <c r="BN489" s="240"/>
      <c r="BO489" s="240"/>
      <c r="BP489" s="240"/>
      <c r="BQ489" s="223"/>
      <c r="BR489" s="222"/>
      <c r="BS489" s="222"/>
      <c r="BT489" s="222"/>
      <c r="BU489" s="222"/>
      <c r="BV489" s="222"/>
      <c r="BW489" s="268"/>
      <c r="BX489" s="267"/>
      <c r="BY489" s="267"/>
      <c r="BZ489" s="267"/>
      <c r="CA489" s="267"/>
      <c r="CB489" s="267"/>
      <c r="CC489" s="241"/>
      <c r="CD489" s="214"/>
      <c r="CE489" s="240"/>
      <c r="CF489" s="240"/>
      <c r="CG489" s="240"/>
      <c r="CH489" s="5"/>
      <c r="CI489" s="5">
        <f t="shared" si="66"/>
        <v>0</v>
      </c>
    </row>
    <row r="490" spans="1:87" hidden="1" x14ac:dyDescent="0.2">
      <c r="A490" s="135"/>
      <c r="B490" s="17"/>
      <c r="C490" s="170"/>
      <c r="D490" s="71"/>
      <c r="E490" s="17"/>
      <c r="F490" s="71"/>
      <c r="G490" s="148"/>
      <c r="H490" s="72"/>
      <c r="I490" s="73"/>
      <c r="J490" s="204"/>
      <c r="K490" s="204"/>
      <c r="L490" s="205"/>
      <c r="M490" s="205"/>
      <c r="N490" s="205"/>
      <c r="O490" s="214"/>
      <c r="P490" s="214"/>
      <c r="Q490" s="213"/>
      <c r="R490" s="213"/>
      <c r="S490" s="213"/>
      <c r="T490" s="213"/>
      <c r="U490" s="223"/>
      <c r="V490" s="222"/>
      <c r="W490" s="222"/>
      <c r="X490" s="222"/>
      <c r="Y490" s="222"/>
      <c r="Z490" s="222"/>
      <c r="AA490" s="232"/>
      <c r="AB490" s="231"/>
      <c r="AC490" s="231"/>
      <c r="AD490" s="231"/>
      <c r="AE490" s="231"/>
      <c r="AF490" s="231"/>
      <c r="AG490" s="250"/>
      <c r="AH490" s="249"/>
      <c r="AI490" s="249"/>
      <c r="AJ490" s="249"/>
      <c r="AK490" s="249"/>
      <c r="AL490" s="249"/>
      <c r="AM490" s="204"/>
      <c r="AN490" s="205"/>
      <c r="AO490" s="205"/>
      <c r="AP490" s="205"/>
      <c r="AQ490" s="205"/>
      <c r="AR490" s="205"/>
      <c r="AS490" s="259"/>
      <c r="AT490" s="258"/>
      <c r="AU490" s="258"/>
      <c r="AV490" s="258"/>
      <c r="AW490" s="258"/>
      <c r="AX490" s="258"/>
      <c r="AY490" s="268"/>
      <c r="AZ490" s="267"/>
      <c r="BA490" s="267"/>
      <c r="BB490" s="267"/>
      <c r="BC490" s="267"/>
      <c r="BD490" s="267"/>
      <c r="BE490" s="204"/>
      <c r="BF490" s="205"/>
      <c r="BG490" s="205"/>
      <c r="BH490" s="205"/>
      <c r="BI490" s="205"/>
      <c r="BJ490" s="205"/>
      <c r="BK490" s="241"/>
      <c r="BL490" s="240"/>
      <c r="BM490" s="240"/>
      <c r="BN490" s="240"/>
      <c r="BO490" s="240"/>
      <c r="BP490" s="240"/>
      <c r="BQ490" s="223"/>
      <c r="BR490" s="222"/>
      <c r="BS490" s="222"/>
      <c r="BT490" s="222"/>
      <c r="BU490" s="222"/>
      <c r="BV490" s="222"/>
      <c r="BW490" s="268"/>
      <c r="BX490" s="267"/>
      <c r="BY490" s="267"/>
      <c r="BZ490" s="267"/>
      <c r="CA490" s="267"/>
      <c r="CB490" s="267"/>
      <c r="CC490" s="241"/>
      <c r="CD490" s="214"/>
      <c r="CE490" s="240"/>
      <c r="CF490" s="240"/>
      <c r="CG490" s="240"/>
      <c r="CH490" s="5"/>
      <c r="CI490" s="5">
        <f t="shared" si="66"/>
        <v>0</v>
      </c>
    </row>
    <row r="491" spans="1:87" hidden="1" x14ac:dyDescent="0.2">
      <c r="A491" s="11"/>
      <c r="B491" s="11"/>
      <c r="C491" s="169"/>
      <c r="D491" s="64"/>
      <c r="E491" s="11"/>
      <c r="F491" s="64"/>
      <c r="G491" s="70"/>
      <c r="H491" s="113"/>
      <c r="I491" s="63"/>
      <c r="J491" s="204"/>
      <c r="K491" s="204"/>
      <c r="L491" s="205"/>
      <c r="M491" s="205"/>
      <c r="N491" s="205"/>
      <c r="O491" s="214"/>
      <c r="P491" s="214"/>
      <c r="Q491" s="213"/>
      <c r="R491" s="213"/>
      <c r="S491" s="213"/>
      <c r="T491" s="213"/>
      <c r="U491" s="223"/>
      <c r="V491" s="222"/>
      <c r="W491" s="222"/>
      <c r="X491" s="222"/>
      <c r="Y491" s="222"/>
      <c r="Z491" s="222"/>
      <c r="AA491" s="232"/>
      <c r="AB491" s="231"/>
      <c r="AC491" s="231"/>
      <c r="AD491" s="231"/>
      <c r="AE491" s="231"/>
      <c r="AF491" s="231"/>
      <c r="AG491" s="250"/>
      <c r="AH491" s="249"/>
      <c r="AI491" s="249"/>
      <c r="AJ491" s="249"/>
      <c r="AK491" s="249"/>
      <c r="AL491" s="249"/>
      <c r="AM491" s="204"/>
      <c r="AN491" s="205"/>
      <c r="AO491" s="205"/>
      <c r="AP491" s="205"/>
      <c r="AQ491" s="205"/>
      <c r="AR491" s="205"/>
      <c r="AS491" s="259"/>
      <c r="AT491" s="258"/>
      <c r="AU491" s="258"/>
      <c r="AV491" s="258"/>
      <c r="AW491" s="258"/>
      <c r="AX491" s="258"/>
      <c r="AY491" s="268"/>
      <c r="AZ491" s="267"/>
      <c r="BA491" s="267"/>
      <c r="BB491" s="267"/>
      <c r="BC491" s="267"/>
      <c r="BD491" s="267"/>
      <c r="BE491" s="204"/>
      <c r="BF491" s="205"/>
      <c r="BG491" s="205"/>
      <c r="BH491" s="205"/>
      <c r="BI491" s="205"/>
      <c r="BJ491" s="205"/>
      <c r="BK491" s="241"/>
      <c r="BL491" s="240"/>
      <c r="BM491" s="240"/>
      <c r="BN491" s="240"/>
      <c r="BO491" s="240"/>
      <c r="BP491" s="240"/>
      <c r="BQ491" s="223"/>
      <c r="BR491" s="222"/>
      <c r="BS491" s="222"/>
      <c r="BT491" s="222"/>
      <c r="BU491" s="222"/>
      <c r="BV491" s="222"/>
      <c r="BW491" s="268"/>
      <c r="BX491" s="267"/>
      <c r="BY491" s="267"/>
      <c r="BZ491" s="267"/>
      <c r="CA491" s="267"/>
      <c r="CB491" s="267"/>
      <c r="CC491" s="241"/>
      <c r="CD491" s="214"/>
      <c r="CE491" s="240"/>
      <c r="CF491" s="240"/>
      <c r="CG491" s="240"/>
      <c r="CH491" s="5"/>
      <c r="CI491" s="5">
        <f t="shared" si="66"/>
        <v>0</v>
      </c>
    </row>
    <row r="492" spans="1:87" hidden="1" x14ac:dyDescent="0.2">
      <c r="A492" s="28"/>
      <c r="B492" s="22"/>
      <c r="C492" s="22"/>
      <c r="D492" s="34"/>
      <c r="E492" s="28"/>
      <c r="F492" s="34"/>
      <c r="G492" s="48"/>
      <c r="H492" s="26"/>
      <c r="I492" s="27"/>
      <c r="J492" s="204"/>
      <c r="K492" s="204"/>
      <c r="L492" s="205"/>
      <c r="M492" s="205"/>
      <c r="N492" s="205"/>
      <c r="O492" s="214"/>
      <c r="P492" s="214"/>
      <c r="Q492" s="213"/>
      <c r="R492" s="213"/>
      <c r="S492" s="213"/>
      <c r="T492" s="213"/>
      <c r="U492" s="223"/>
      <c r="V492" s="222"/>
      <c r="W492" s="222"/>
      <c r="X492" s="222"/>
      <c r="Y492" s="222"/>
      <c r="Z492" s="222"/>
      <c r="AA492" s="232"/>
      <c r="AB492" s="231"/>
      <c r="AC492" s="231"/>
      <c r="AD492" s="231"/>
      <c r="AE492" s="231"/>
      <c r="AF492" s="231"/>
      <c r="AG492" s="250"/>
      <c r="AH492" s="249"/>
      <c r="AI492" s="249"/>
      <c r="AJ492" s="249"/>
      <c r="AK492" s="249"/>
      <c r="AL492" s="249"/>
      <c r="AM492" s="204"/>
      <c r="AN492" s="205"/>
      <c r="AO492" s="205"/>
      <c r="AP492" s="205"/>
      <c r="AQ492" s="205"/>
      <c r="AR492" s="205"/>
      <c r="AS492" s="259"/>
      <c r="AT492" s="258"/>
      <c r="AU492" s="258"/>
      <c r="AV492" s="258"/>
      <c r="AW492" s="258"/>
      <c r="AX492" s="258"/>
      <c r="AY492" s="268"/>
      <c r="AZ492" s="267"/>
      <c r="BA492" s="267"/>
      <c r="BB492" s="267"/>
      <c r="BC492" s="267"/>
      <c r="BD492" s="267"/>
      <c r="BE492" s="204"/>
      <c r="BF492" s="205"/>
      <c r="BG492" s="205"/>
      <c r="BH492" s="205"/>
      <c r="BI492" s="205"/>
      <c r="BJ492" s="205"/>
      <c r="BK492" s="241"/>
      <c r="BL492" s="240"/>
      <c r="BM492" s="240"/>
      <c r="BN492" s="240"/>
      <c r="BO492" s="240"/>
      <c r="BP492" s="240"/>
      <c r="BQ492" s="223"/>
      <c r="BR492" s="222"/>
      <c r="BS492" s="222"/>
      <c r="BT492" s="222"/>
      <c r="BU492" s="222"/>
      <c r="BV492" s="222"/>
      <c r="BW492" s="268"/>
      <c r="BX492" s="267"/>
      <c r="BY492" s="267"/>
      <c r="BZ492" s="267"/>
      <c r="CA492" s="267"/>
      <c r="CB492" s="267"/>
      <c r="CC492" s="241"/>
      <c r="CD492" s="214"/>
      <c r="CE492" s="240"/>
      <c r="CF492" s="240"/>
      <c r="CG492" s="240"/>
      <c r="CH492" s="5"/>
      <c r="CI492" s="5">
        <f t="shared" si="66"/>
        <v>0</v>
      </c>
    </row>
    <row r="493" spans="1:87" hidden="1" x14ac:dyDescent="0.2">
      <c r="A493" s="28"/>
      <c r="B493" s="22"/>
      <c r="C493" s="22"/>
      <c r="D493" s="34"/>
      <c r="E493" s="28"/>
      <c r="F493" s="34"/>
      <c r="G493" s="48"/>
      <c r="H493" s="26"/>
      <c r="I493" s="27"/>
      <c r="J493" s="204"/>
      <c r="K493" s="204"/>
      <c r="L493" s="205"/>
      <c r="M493" s="205"/>
      <c r="N493" s="205"/>
      <c r="O493" s="214"/>
      <c r="P493" s="214"/>
      <c r="Q493" s="213"/>
      <c r="R493" s="213"/>
      <c r="S493" s="213"/>
      <c r="T493" s="213"/>
      <c r="U493" s="223"/>
      <c r="V493" s="222"/>
      <c r="W493" s="222"/>
      <c r="X493" s="222"/>
      <c r="Y493" s="222"/>
      <c r="Z493" s="222"/>
      <c r="AA493" s="232"/>
      <c r="AB493" s="231"/>
      <c r="AC493" s="231"/>
      <c r="AD493" s="231"/>
      <c r="AE493" s="231"/>
      <c r="AF493" s="231"/>
      <c r="AG493" s="250"/>
      <c r="AH493" s="249"/>
      <c r="AI493" s="249"/>
      <c r="AJ493" s="249"/>
      <c r="AK493" s="249"/>
      <c r="AL493" s="249"/>
      <c r="AM493" s="204"/>
      <c r="AN493" s="205"/>
      <c r="AO493" s="205"/>
      <c r="AP493" s="205"/>
      <c r="AQ493" s="205"/>
      <c r="AR493" s="205"/>
      <c r="AS493" s="259"/>
      <c r="AT493" s="258"/>
      <c r="AU493" s="258"/>
      <c r="AV493" s="258"/>
      <c r="AW493" s="258"/>
      <c r="AX493" s="258"/>
      <c r="AY493" s="268"/>
      <c r="AZ493" s="267"/>
      <c r="BA493" s="267"/>
      <c r="BB493" s="267"/>
      <c r="BC493" s="267"/>
      <c r="BD493" s="267"/>
      <c r="BE493" s="204"/>
      <c r="BF493" s="205"/>
      <c r="BG493" s="205"/>
      <c r="BH493" s="205"/>
      <c r="BI493" s="205"/>
      <c r="BJ493" s="205"/>
      <c r="BK493" s="241"/>
      <c r="BL493" s="240"/>
      <c r="BM493" s="240"/>
      <c r="BN493" s="240"/>
      <c r="BO493" s="240"/>
      <c r="BP493" s="240"/>
      <c r="BQ493" s="223"/>
      <c r="BR493" s="222"/>
      <c r="BS493" s="222"/>
      <c r="BT493" s="222"/>
      <c r="BU493" s="222"/>
      <c r="BV493" s="222"/>
      <c r="BW493" s="268"/>
      <c r="BX493" s="267"/>
      <c r="BY493" s="267"/>
      <c r="BZ493" s="267"/>
      <c r="CA493" s="267"/>
      <c r="CB493" s="267"/>
      <c r="CC493" s="241"/>
      <c r="CD493" s="214"/>
      <c r="CE493" s="240"/>
      <c r="CF493" s="240"/>
      <c r="CG493" s="240"/>
      <c r="CH493" s="5"/>
      <c r="CI493" s="5">
        <f t="shared" si="66"/>
        <v>0</v>
      </c>
    </row>
    <row r="494" spans="1:87" hidden="1" x14ac:dyDescent="0.2">
      <c r="A494" s="28"/>
      <c r="B494" s="22"/>
      <c r="C494" s="22"/>
      <c r="D494" s="31"/>
      <c r="E494" s="28"/>
      <c r="F494" s="34"/>
      <c r="G494" s="25"/>
      <c r="H494" s="32"/>
      <c r="I494" s="27"/>
      <c r="J494" s="204"/>
      <c r="K494" s="204"/>
      <c r="L494" s="205"/>
      <c r="M494" s="205"/>
      <c r="N494" s="205"/>
      <c r="O494" s="214"/>
      <c r="P494" s="214"/>
      <c r="Q494" s="213"/>
      <c r="R494" s="213"/>
      <c r="S494" s="213"/>
      <c r="T494" s="213"/>
      <c r="U494" s="223"/>
      <c r="V494" s="222"/>
      <c r="W494" s="222"/>
      <c r="X494" s="222"/>
      <c r="Y494" s="222"/>
      <c r="Z494" s="222"/>
      <c r="AA494" s="232"/>
      <c r="AB494" s="231"/>
      <c r="AC494" s="231"/>
      <c r="AD494" s="231"/>
      <c r="AE494" s="231"/>
      <c r="AF494" s="231"/>
      <c r="AG494" s="250"/>
      <c r="AH494" s="249"/>
      <c r="AI494" s="249"/>
      <c r="AJ494" s="249"/>
      <c r="AK494" s="249"/>
      <c r="AL494" s="249"/>
      <c r="AM494" s="204"/>
      <c r="AN494" s="205"/>
      <c r="AO494" s="205"/>
      <c r="AP494" s="205"/>
      <c r="AQ494" s="205"/>
      <c r="AR494" s="205"/>
      <c r="AS494" s="259"/>
      <c r="AT494" s="258"/>
      <c r="AU494" s="258"/>
      <c r="AV494" s="258"/>
      <c r="AW494" s="258"/>
      <c r="AX494" s="258"/>
      <c r="AY494" s="268"/>
      <c r="AZ494" s="267"/>
      <c r="BA494" s="267"/>
      <c r="BB494" s="267"/>
      <c r="BC494" s="267"/>
      <c r="BD494" s="267"/>
      <c r="BE494" s="204"/>
      <c r="BF494" s="205"/>
      <c r="BG494" s="205"/>
      <c r="BH494" s="205"/>
      <c r="BI494" s="205"/>
      <c r="BJ494" s="205"/>
      <c r="BK494" s="241"/>
      <c r="BL494" s="240"/>
      <c r="BM494" s="240"/>
      <c r="BN494" s="240"/>
      <c r="BO494" s="240"/>
      <c r="BP494" s="240"/>
      <c r="BQ494" s="223"/>
      <c r="BR494" s="222"/>
      <c r="BS494" s="222"/>
      <c r="BT494" s="222"/>
      <c r="BU494" s="222"/>
      <c r="BV494" s="222"/>
      <c r="BW494" s="268"/>
      <c r="BX494" s="267"/>
      <c r="BY494" s="267"/>
      <c r="BZ494" s="267"/>
      <c r="CA494" s="267"/>
      <c r="CB494" s="267"/>
      <c r="CC494" s="241"/>
      <c r="CD494" s="214"/>
      <c r="CE494" s="240"/>
      <c r="CF494" s="240"/>
      <c r="CG494" s="240"/>
      <c r="CH494" s="5"/>
      <c r="CI494" s="5">
        <f t="shared" si="66"/>
        <v>0</v>
      </c>
    </row>
    <row r="495" spans="1:87" hidden="1" x14ac:dyDescent="0.2">
      <c r="A495" s="28"/>
      <c r="B495" s="22"/>
      <c r="C495" s="22"/>
      <c r="D495" s="33"/>
      <c r="E495" s="28"/>
      <c r="F495" s="34"/>
      <c r="G495" s="25"/>
      <c r="H495" s="32"/>
      <c r="I495" s="27"/>
      <c r="J495" s="204"/>
      <c r="K495" s="204"/>
      <c r="L495" s="205"/>
      <c r="M495" s="205"/>
      <c r="N495" s="205"/>
      <c r="O495" s="214"/>
      <c r="P495" s="214"/>
      <c r="Q495" s="213"/>
      <c r="R495" s="213"/>
      <c r="S495" s="213"/>
      <c r="T495" s="213"/>
      <c r="U495" s="223"/>
      <c r="V495" s="222"/>
      <c r="W495" s="222"/>
      <c r="X495" s="222"/>
      <c r="Y495" s="222"/>
      <c r="Z495" s="222"/>
      <c r="AA495" s="232"/>
      <c r="AB495" s="231"/>
      <c r="AC495" s="231"/>
      <c r="AD495" s="231"/>
      <c r="AE495" s="231"/>
      <c r="AF495" s="231"/>
      <c r="AG495" s="250"/>
      <c r="AH495" s="249"/>
      <c r="AI495" s="249"/>
      <c r="AJ495" s="249"/>
      <c r="AK495" s="249"/>
      <c r="AL495" s="249"/>
      <c r="AM495" s="204"/>
      <c r="AN495" s="205"/>
      <c r="AO495" s="205"/>
      <c r="AP495" s="205"/>
      <c r="AQ495" s="205"/>
      <c r="AR495" s="205"/>
      <c r="AS495" s="259"/>
      <c r="AT495" s="258"/>
      <c r="AU495" s="258"/>
      <c r="AV495" s="258"/>
      <c r="AW495" s="258"/>
      <c r="AX495" s="258"/>
      <c r="AY495" s="268"/>
      <c r="AZ495" s="267"/>
      <c r="BA495" s="267"/>
      <c r="BB495" s="267"/>
      <c r="BC495" s="267"/>
      <c r="BD495" s="267"/>
      <c r="BE495" s="204"/>
      <c r="BF495" s="205"/>
      <c r="BG495" s="205"/>
      <c r="BH495" s="205"/>
      <c r="BI495" s="205"/>
      <c r="BJ495" s="205"/>
      <c r="BK495" s="241"/>
      <c r="BL495" s="240"/>
      <c r="BM495" s="240"/>
      <c r="BN495" s="240"/>
      <c r="BO495" s="240"/>
      <c r="BP495" s="240"/>
      <c r="BQ495" s="223"/>
      <c r="BR495" s="222"/>
      <c r="BS495" s="222"/>
      <c r="BT495" s="222"/>
      <c r="BU495" s="222"/>
      <c r="BV495" s="222"/>
      <c r="BW495" s="268"/>
      <c r="BX495" s="267"/>
      <c r="BY495" s="267"/>
      <c r="BZ495" s="267"/>
      <c r="CA495" s="267"/>
      <c r="CB495" s="267"/>
      <c r="CC495" s="241"/>
      <c r="CD495" s="214"/>
      <c r="CE495" s="240"/>
      <c r="CF495" s="240"/>
      <c r="CG495" s="240"/>
      <c r="CH495" s="5"/>
      <c r="CI495" s="5">
        <f t="shared" si="66"/>
        <v>0</v>
      </c>
    </row>
    <row r="496" spans="1:87" hidden="1" x14ac:dyDescent="0.2">
      <c r="A496" s="22"/>
      <c r="B496" s="22"/>
      <c r="C496" s="93"/>
      <c r="D496" s="34"/>
      <c r="E496" s="22"/>
      <c r="F496" s="34"/>
      <c r="G496" s="48"/>
      <c r="H496" s="36"/>
      <c r="I496" s="27"/>
      <c r="J496" s="204"/>
      <c r="K496" s="204"/>
      <c r="L496" s="205"/>
      <c r="M496" s="205"/>
      <c r="N496" s="204"/>
      <c r="O496" s="214"/>
      <c r="P496" s="214"/>
      <c r="Q496" s="213"/>
      <c r="R496" s="214"/>
      <c r="S496" s="213"/>
      <c r="T496" s="214"/>
      <c r="U496" s="223"/>
      <c r="V496" s="223"/>
      <c r="W496" s="222"/>
      <c r="X496" s="223"/>
      <c r="Y496" s="222"/>
      <c r="Z496" s="223"/>
      <c r="AA496" s="232"/>
      <c r="AB496" s="232"/>
      <c r="AC496" s="231"/>
      <c r="AD496" s="232"/>
      <c r="AE496" s="231"/>
      <c r="AF496" s="232"/>
      <c r="AG496" s="250"/>
      <c r="AH496" s="250"/>
      <c r="AI496" s="249"/>
      <c r="AJ496" s="250"/>
      <c r="AK496" s="249"/>
      <c r="AL496" s="250"/>
      <c r="AM496" s="204"/>
      <c r="AN496" s="204"/>
      <c r="AO496" s="205"/>
      <c r="AP496" s="204"/>
      <c r="AQ496" s="205"/>
      <c r="AR496" s="204"/>
      <c r="AS496" s="259"/>
      <c r="AT496" s="259"/>
      <c r="AU496" s="258"/>
      <c r="AV496" s="259"/>
      <c r="AW496" s="258"/>
      <c r="AX496" s="259"/>
      <c r="AY496" s="268"/>
      <c r="AZ496" s="268"/>
      <c r="BA496" s="267"/>
      <c r="BB496" s="268"/>
      <c r="BC496" s="267"/>
      <c r="BD496" s="268"/>
      <c r="BE496" s="204"/>
      <c r="BF496" s="204"/>
      <c r="BG496" s="205"/>
      <c r="BH496" s="204"/>
      <c r="BI496" s="205"/>
      <c r="BJ496" s="204"/>
      <c r="BK496" s="241"/>
      <c r="BL496" s="241"/>
      <c r="BM496" s="240"/>
      <c r="BN496" s="241"/>
      <c r="BO496" s="240"/>
      <c r="BP496" s="241"/>
      <c r="BQ496" s="223"/>
      <c r="BR496" s="223"/>
      <c r="BS496" s="222"/>
      <c r="BT496" s="223"/>
      <c r="BU496" s="222"/>
      <c r="BV496" s="223"/>
      <c r="BW496" s="268"/>
      <c r="BX496" s="268"/>
      <c r="BY496" s="267"/>
      <c r="BZ496" s="268"/>
      <c r="CA496" s="267"/>
      <c r="CB496" s="268"/>
      <c r="CC496" s="241"/>
      <c r="CD496" s="214"/>
      <c r="CE496" s="240"/>
      <c r="CF496" s="240"/>
      <c r="CG496" s="241"/>
      <c r="CH496" s="5"/>
      <c r="CI496" s="5">
        <f t="shared" si="66"/>
        <v>0</v>
      </c>
    </row>
    <row r="497" spans="1:87" hidden="1" x14ac:dyDescent="0.2">
      <c r="A497" s="22"/>
      <c r="B497" s="22"/>
      <c r="C497" s="93"/>
      <c r="D497" s="34"/>
      <c r="E497" s="22"/>
      <c r="F497" s="34"/>
      <c r="G497" s="48"/>
      <c r="H497" s="36"/>
      <c r="I497" s="27"/>
      <c r="J497" s="204"/>
      <c r="K497" s="204"/>
      <c r="L497" s="205"/>
      <c r="M497" s="205"/>
      <c r="N497" s="204"/>
      <c r="O497" s="214"/>
      <c r="P497" s="214"/>
      <c r="Q497" s="213"/>
      <c r="R497" s="214"/>
      <c r="S497" s="213"/>
      <c r="T497" s="214"/>
      <c r="U497" s="223"/>
      <c r="V497" s="223"/>
      <c r="W497" s="222"/>
      <c r="X497" s="223"/>
      <c r="Y497" s="222"/>
      <c r="Z497" s="223"/>
      <c r="AA497" s="232"/>
      <c r="AB497" s="232"/>
      <c r="AC497" s="231"/>
      <c r="AD497" s="232"/>
      <c r="AE497" s="231"/>
      <c r="AF497" s="232"/>
      <c r="AG497" s="250"/>
      <c r="AH497" s="250"/>
      <c r="AI497" s="249"/>
      <c r="AJ497" s="250"/>
      <c r="AK497" s="249"/>
      <c r="AL497" s="250"/>
      <c r="AM497" s="204"/>
      <c r="AN497" s="204"/>
      <c r="AO497" s="205"/>
      <c r="AP497" s="204"/>
      <c r="AQ497" s="205"/>
      <c r="AR497" s="204"/>
      <c r="AS497" s="259"/>
      <c r="AT497" s="259"/>
      <c r="AU497" s="258"/>
      <c r="AV497" s="259"/>
      <c r="AW497" s="258"/>
      <c r="AX497" s="259"/>
      <c r="AY497" s="268"/>
      <c r="AZ497" s="268"/>
      <c r="BA497" s="267"/>
      <c r="BB497" s="268"/>
      <c r="BC497" s="267"/>
      <c r="BD497" s="268"/>
      <c r="BE497" s="204"/>
      <c r="BF497" s="204"/>
      <c r="BG497" s="205"/>
      <c r="BH497" s="204"/>
      <c r="BI497" s="205"/>
      <c r="BJ497" s="204"/>
      <c r="BK497" s="241"/>
      <c r="BL497" s="241"/>
      <c r="BM497" s="240"/>
      <c r="BN497" s="241"/>
      <c r="BO497" s="240"/>
      <c r="BP497" s="241"/>
      <c r="BQ497" s="223"/>
      <c r="BR497" s="223"/>
      <c r="BS497" s="222"/>
      <c r="BT497" s="223"/>
      <c r="BU497" s="222"/>
      <c r="BV497" s="223"/>
      <c r="BW497" s="268"/>
      <c r="BX497" s="268"/>
      <c r="BY497" s="267"/>
      <c r="BZ497" s="268"/>
      <c r="CA497" s="267"/>
      <c r="CB497" s="268"/>
      <c r="CC497" s="241"/>
      <c r="CD497" s="214"/>
      <c r="CE497" s="240"/>
      <c r="CF497" s="240"/>
      <c r="CG497" s="241"/>
      <c r="CH497" s="5"/>
      <c r="CI497" s="5">
        <f t="shared" si="66"/>
        <v>0</v>
      </c>
    </row>
    <row r="498" spans="1:87" hidden="1" x14ac:dyDescent="0.2">
      <c r="A498" s="146"/>
      <c r="B498" s="146"/>
      <c r="C498" s="146"/>
      <c r="D498" s="147"/>
      <c r="E498" s="146"/>
      <c r="F498" s="147"/>
      <c r="G498" s="148"/>
      <c r="H498" s="72"/>
      <c r="I498" s="149"/>
      <c r="J498" s="204"/>
      <c r="K498" s="204"/>
      <c r="L498" s="205"/>
      <c r="M498" s="205"/>
      <c r="N498" s="205"/>
      <c r="O498" s="214"/>
      <c r="P498" s="214"/>
      <c r="Q498" s="213"/>
      <c r="R498" s="213"/>
      <c r="S498" s="213"/>
      <c r="T498" s="213"/>
      <c r="U498" s="223"/>
      <c r="V498" s="222"/>
      <c r="W498" s="222"/>
      <c r="X498" s="222"/>
      <c r="Y498" s="222"/>
      <c r="Z498" s="222"/>
      <c r="AA498" s="232"/>
      <c r="AB498" s="231"/>
      <c r="AC498" s="231"/>
      <c r="AD498" s="231"/>
      <c r="AE498" s="231"/>
      <c r="AF498" s="231"/>
      <c r="AG498" s="250"/>
      <c r="AH498" s="249"/>
      <c r="AI498" s="249"/>
      <c r="AJ498" s="249"/>
      <c r="AK498" s="249"/>
      <c r="AL498" s="249"/>
      <c r="AM498" s="204"/>
      <c r="AN498" s="205"/>
      <c r="AO498" s="205"/>
      <c r="AP498" s="205"/>
      <c r="AQ498" s="205"/>
      <c r="AR498" s="205"/>
      <c r="AS498" s="259"/>
      <c r="AT498" s="258"/>
      <c r="AU498" s="258"/>
      <c r="AV498" s="258"/>
      <c r="AW498" s="258"/>
      <c r="AX498" s="258"/>
      <c r="AY498" s="268"/>
      <c r="AZ498" s="267"/>
      <c r="BA498" s="267"/>
      <c r="BB498" s="267"/>
      <c r="BC498" s="267"/>
      <c r="BD498" s="267"/>
      <c r="BE498" s="204"/>
      <c r="BF498" s="205"/>
      <c r="BG498" s="205"/>
      <c r="BH498" s="205"/>
      <c r="BI498" s="205"/>
      <c r="BJ498" s="205"/>
      <c r="BK498" s="241"/>
      <c r="BL498" s="240"/>
      <c r="BM498" s="240"/>
      <c r="BN498" s="240"/>
      <c r="BO498" s="240"/>
      <c r="BP498" s="240"/>
      <c r="BQ498" s="223"/>
      <c r="BR498" s="222"/>
      <c r="BS498" s="222"/>
      <c r="BT498" s="222"/>
      <c r="BU498" s="222"/>
      <c r="BV498" s="222"/>
      <c r="BW498" s="268"/>
      <c r="BX498" s="267"/>
      <c r="BY498" s="267"/>
      <c r="BZ498" s="267"/>
      <c r="CA498" s="267"/>
      <c r="CB498" s="267"/>
      <c r="CC498" s="241"/>
      <c r="CD498" s="214"/>
      <c r="CE498" s="240"/>
      <c r="CF498" s="240"/>
      <c r="CG498" s="240"/>
      <c r="CH498" s="5"/>
      <c r="CI498" s="5">
        <f t="shared" si="66"/>
        <v>0</v>
      </c>
    </row>
    <row r="499" spans="1:87" hidden="1" x14ac:dyDescent="0.2">
      <c r="A499" s="22"/>
      <c r="B499" s="22"/>
      <c r="C499" s="22"/>
      <c r="D499" s="34"/>
      <c r="E499" s="22"/>
      <c r="F499" s="34"/>
      <c r="G499" s="48"/>
      <c r="H499" s="26"/>
      <c r="I499" s="27"/>
      <c r="J499" s="204"/>
      <c r="K499" s="204"/>
      <c r="L499" s="205"/>
      <c r="M499" s="205"/>
      <c r="N499" s="205"/>
      <c r="O499" s="214"/>
      <c r="P499" s="214"/>
      <c r="Q499" s="213"/>
      <c r="R499" s="213"/>
      <c r="S499" s="213"/>
      <c r="T499" s="213"/>
      <c r="U499" s="223"/>
      <c r="V499" s="222"/>
      <c r="W499" s="222"/>
      <c r="X499" s="222"/>
      <c r="Y499" s="222"/>
      <c r="Z499" s="222"/>
      <c r="AA499" s="232"/>
      <c r="AB499" s="231"/>
      <c r="AC499" s="231"/>
      <c r="AD499" s="231"/>
      <c r="AE499" s="231"/>
      <c r="AF499" s="231"/>
      <c r="AG499" s="250"/>
      <c r="AH499" s="249"/>
      <c r="AI499" s="249"/>
      <c r="AJ499" s="249"/>
      <c r="AK499" s="249"/>
      <c r="AL499" s="249"/>
      <c r="AM499" s="204"/>
      <c r="AN499" s="205"/>
      <c r="AO499" s="205"/>
      <c r="AP499" s="205"/>
      <c r="AQ499" s="205"/>
      <c r="AR499" s="205"/>
      <c r="AS499" s="259"/>
      <c r="AT499" s="258"/>
      <c r="AU499" s="258"/>
      <c r="AV499" s="258"/>
      <c r="AW499" s="258"/>
      <c r="AX499" s="258"/>
      <c r="AY499" s="268"/>
      <c r="AZ499" s="267"/>
      <c r="BA499" s="267"/>
      <c r="BB499" s="267"/>
      <c r="BC499" s="267"/>
      <c r="BD499" s="267"/>
      <c r="BE499" s="204"/>
      <c r="BF499" s="205"/>
      <c r="BG499" s="205"/>
      <c r="BH499" s="205"/>
      <c r="BI499" s="205"/>
      <c r="BJ499" s="205"/>
      <c r="BK499" s="241"/>
      <c r="BL499" s="240"/>
      <c r="BM499" s="240"/>
      <c r="BN499" s="240"/>
      <c r="BO499" s="240"/>
      <c r="BP499" s="240"/>
      <c r="BQ499" s="223"/>
      <c r="BR499" s="222"/>
      <c r="BS499" s="222"/>
      <c r="BT499" s="222"/>
      <c r="BU499" s="222"/>
      <c r="BV499" s="222"/>
      <c r="BW499" s="268"/>
      <c r="BX499" s="267"/>
      <c r="BY499" s="267"/>
      <c r="BZ499" s="267"/>
      <c r="CA499" s="267"/>
      <c r="CB499" s="267"/>
      <c r="CC499" s="241"/>
      <c r="CD499" s="214"/>
      <c r="CE499" s="240"/>
      <c r="CF499" s="240"/>
      <c r="CG499" s="240"/>
      <c r="CH499" s="5"/>
      <c r="CI499" s="5">
        <f t="shared" si="66"/>
        <v>0</v>
      </c>
    </row>
    <row r="500" spans="1:87" hidden="1" x14ac:dyDescent="0.2">
      <c r="A500" s="22"/>
      <c r="B500" s="22"/>
      <c r="C500" s="51"/>
      <c r="D500" s="23"/>
      <c r="E500" s="22"/>
      <c r="F500" s="23"/>
      <c r="G500" s="124"/>
      <c r="H500" s="26"/>
      <c r="I500" s="27"/>
      <c r="J500" s="204"/>
      <c r="K500" s="204"/>
      <c r="L500" s="205"/>
      <c r="M500" s="205"/>
      <c r="N500" s="205"/>
      <c r="O500" s="214"/>
      <c r="P500" s="214"/>
      <c r="Q500" s="213"/>
      <c r="R500" s="213"/>
      <c r="S500" s="213"/>
      <c r="T500" s="213"/>
      <c r="U500" s="223"/>
      <c r="V500" s="222"/>
      <c r="W500" s="222"/>
      <c r="X500" s="222"/>
      <c r="Y500" s="222"/>
      <c r="Z500" s="222"/>
      <c r="AA500" s="232"/>
      <c r="AB500" s="231"/>
      <c r="AC500" s="231"/>
      <c r="AD500" s="231"/>
      <c r="AE500" s="231"/>
      <c r="AF500" s="231"/>
      <c r="AG500" s="250"/>
      <c r="AH500" s="249"/>
      <c r="AI500" s="249"/>
      <c r="AJ500" s="249"/>
      <c r="AK500" s="249"/>
      <c r="AL500" s="249"/>
      <c r="AM500" s="204"/>
      <c r="AN500" s="205"/>
      <c r="AO500" s="205"/>
      <c r="AP500" s="205"/>
      <c r="AQ500" s="205"/>
      <c r="AR500" s="205"/>
      <c r="AS500" s="259"/>
      <c r="AT500" s="258"/>
      <c r="AU500" s="258"/>
      <c r="AV500" s="258"/>
      <c r="AW500" s="258"/>
      <c r="AX500" s="258"/>
      <c r="AY500" s="268"/>
      <c r="AZ500" s="267"/>
      <c r="BA500" s="267"/>
      <c r="BB500" s="267"/>
      <c r="BC500" s="267"/>
      <c r="BD500" s="267"/>
      <c r="BE500" s="204"/>
      <c r="BF500" s="205"/>
      <c r="BG500" s="205"/>
      <c r="BH500" s="205"/>
      <c r="BI500" s="205"/>
      <c r="BJ500" s="205"/>
      <c r="BK500" s="241"/>
      <c r="BL500" s="240"/>
      <c r="BM500" s="240"/>
      <c r="BN500" s="240"/>
      <c r="BO500" s="240"/>
      <c r="BP500" s="240"/>
      <c r="BQ500" s="223"/>
      <c r="BR500" s="222"/>
      <c r="BS500" s="222"/>
      <c r="BT500" s="222"/>
      <c r="BU500" s="222"/>
      <c r="BV500" s="222"/>
      <c r="BW500" s="268"/>
      <c r="BX500" s="267"/>
      <c r="BY500" s="267"/>
      <c r="BZ500" s="267"/>
      <c r="CA500" s="267"/>
      <c r="CB500" s="267"/>
      <c r="CC500" s="241"/>
      <c r="CD500" s="214"/>
      <c r="CE500" s="240"/>
      <c r="CF500" s="240"/>
      <c r="CG500" s="240"/>
      <c r="CH500" s="5"/>
      <c r="CI500" s="5">
        <f t="shared" si="66"/>
        <v>0</v>
      </c>
    </row>
    <row r="501" spans="1:87" hidden="1" x14ac:dyDescent="0.2">
      <c r="A501" s="22"/>
      <c r="B501" s="22"/>
      <c r="C501" s="51"/>
      <c r="D501" s="121"/>
      <c r="E501" s="22"/>
      <c r="F501" s="23"/>
      <c r="G501" s="124"/>
      <c r="H501" s="26"/>
      <c r="I501" s="27"/>
      <c r="J501" s="204"/>
      <c r="K501" s="204"/>
      <c r="L501" s="205"/>
      <c r="M501" s="205"/>
      <c r="N501" s="205"/>
      <c r="O501" s="214"/>
      <c r="P501" s="214"/>
      <c r="Q501" s="213"/>
      <c r="R501" s="213"/>
      <c r="S501" s="213"/>
      <c r="T501" s="213"/>
      <c r="U501" s="223"/>
      <c r="V501" s="222"/>
      <c r="W501" s="222"/>
      <c r="X501" s="222"/>
      <c r="Y501" s="222"/>
      <c r="Z501" s="222"/>
      <c r="AA501" s="232"/>
      <c r="AB501" s="231"/>
      <c r="AC501" s="231"/>
      <c r="AD501" s="231"/>
      <c r="AE501" s="231"/>
      <c r="AF501" s="231"/>
      <c r="AG501" s="250"/>
      <c r="AH501" s="249"/>
      <c r="AI501" s="249"/>
      <c r="AJ501" s="249"/>
      <c r="AK501" s="249"/>
      <c r="AL501" s="249"/>
      <c r="AM501" s="204"/>
      <c r="AN501" s="205"/>
      <c r="AO501" s="205"/>
      <c r="AP501" s="205"/>
      <c r="AQ501" s="205"/>
      <c r="AR501" s="205"/>
      <c r="AS501" s="259"/>
      <c r="AT501" s="258"/>
      <c r="AU501" s="258"/>
      <c r="AV501" s="258"/>
      <c r="AW501" s="258"/>
      <c r="AX501" s="258"/>
      <c r="AY501" s="268"/>
      <c r="AZ501" s="267"/>
      <c r="BA501" s="267"/>
      <c r="BB501" s="267"/>
      <c r="BC501" s="267"/>
      <c r="BD501" s="267"/>
      <c r="BE501" s="204"/>
      <c r="BF501" s="205"/>
      <c r="BG501" s="205"/>
      <c r="BH501" s="205"/>
      <c r="BI501" s="205"/>
      <c r="BJ501" s="205"/>
      <c r="BK501" s="241"/>
      <c r="BL501" s="240"/>
      <c r="BM501" s="240"/>
      <c r="BN501" s="240"/>
      <c r="BO501" s="240"/>
      <c r="BP501" s="240"/>
      <c r="BQ501" s="223"/>
      <c r="BR501" s="222"/>
      <c r="BS501" s="222"/>
      <c r="BT501" s="222"/>
      <c r="BU501" s="222"/>
      <c r="BV501" s="222"/>
      <c r="BW501" s="268"/>
      <c r="BX501" s="267"/>
      <c r="BY501" s="267"/>
      <c r="BZ501" s="267"/>
      <c r="CA501" s="267"/>
      <c r="CB501" s="267"/>
      <c r="CC501" s="241"/>
      <c r="CD501" s="214"/>
      <c r="CE501" s="240"/>
      <c r="CF501" s="240"/>
      <c r="CG501" s="240"/>
      <c r="CH501" s="5"/>
      <c r="CI501" s="5">
        <f t="shared" si="66"/>
        <v>0</v>
      </c>
    </row>
    <row r="502" spans="1:87" hidden="1" x14ac:dyDescent="0.2">
      <c r="A502" s="22"/>
      <c r="B502" s="22"/>
      <c r="C502" s="51"/>
      <c r="D502" s="33"/>
      <c r="E502" s="22"/>
      <c r="F502" s="23"/>
      <c r="G502" s="124"/>
      <c r="H502" s="75"/>
      <c r="I502" s="27"/>
      <c r="J502" s="204"/>
      <c r="K502" s="204"/>
      <c r="L502" s="205"/>
      <c r="M502" s="205"/>
      <c r="N502" s="205"/>
      <c r="O502" s="214"/>
      <c r="P502" s="214"/>
      <c r="Q502" s="213"/>
      <c r="R502" s="213"/>
      <c r="S502" s="213"/>
      <c r="T502" s="213"/>
      <c r="U502" s="223"/>
      <c r="V502" s="222"/>
      <c r="W502" s="222"/>
      <c r="X502" s="222"/>
      <c r="Y502" s="222"/>
      <c r="Z502" s="222"/>
      <c r="AA502" s="232"/>
      <c r="AB502" s="231"/>
      <c r="AC502" s="231"/>
      <c r="AD502" s="231"/>
      <c r="AE502" s="231"/>
      <c r="AF502" s="231"/>
      <c r="AG502" s="250"/>
      <c r="AH502" s="249"/>
      <c r="AI502" s="249"/>
      <c r="AJ502" s="249"/>
      <c r="AK502" s="249"/>
      <c r="AL502" s="249"/>
      <c r="AM502" s="204"/>
      <c r="AN502" s="205"/>
      <c r="AO502" s="205"/>
      <c r="AP502" s="205"/>
      <c r="AQ502" s="205"/>
      <c r="AR502" s="205"/>
      <c r="AS502" s="259"/>
      <c r="AT502" s="258"/>
      <c r="AU502" s="258"/>
      <c r="AV502" s="258"/>
      <c r="AW502" s="258"/>
      <c r="AX502" s="258"/>
      <c r="AY502" s="268"/>
      <c r="AZ502" s="267"/>
      <c r="BA502" s="267"/>
      <c r="BB502" s="267"/>
      <c r="BC502" s="267"/>
      <c r="BD502" s="267"/>
      <c r="BE502" s="204"/>
      <c r="BF502" s="205"/>
      <c r="BG502" s="205"/>
      <c r="BH502" s="205"/>
      <c r="BI502" s="205"/>
      <c r="BJ502" s="205"/>
      <c r="BK502" s="241"/>
      <c r="BL502" s="240"/>
      <c r="BM502" s="240"/>
      <c r="BN502" s="240"/>
      <c r="BO502" s="240"/>
      <c r="BP502" s="240"/>
      <c r="BQ502" s="223"/>
      <c r="BR502" s="222"/>
      <c r="BS502" s="222"/>
      <c r="BT502" s="222"/>
      <c r="BU502" s="222"/>
      <c r="BV502" s="222"/>
      <c r="BW502" s="268"/>
      <c r="BX502" s="267"/>
      <c r="BY502" s="267"/>
      <c r="BZ502" s="267"/>
      <c r="CA502" s="267"/>
      <c r="CB502" s="267"/>
      <c r="CC502" s="241"/>
      <c r="CD502" s="214"/>
      <c r="CE502" s="240"/>
      <c r="CF502" s="240"/>
      <c r="CG502" s="240"/>
      <c r="CH502" s="5"/>
      <c r="CI502" s="5">
        <f t="shared" si="66"/>
        <v>0</v>
      </c>
    </row>
    <row r="503" spans="1:87" hidden="1" x14ac:dyDescent="0.2">
      <c r="A503" s="22"/>
      <c r="B503" s="22"/>
      <c r="C503" s="22"/>
      <c r="D503" s="34"/>
      <c r="E503" s="22"/>
      <c r="F503" s="34"/>
      <c r="G503" s="48"/>
      <c r="H503" s="36"/>
      <c r="I503" s="27"/>
      <c r="J503" s="204"/>
      <c r="K503" s="204"/>
      <c r="L503" s="205"/>
      <c r="M503" s="205"/>
      <c r="N503" s="204"/>
      <c r="O503" s="214"/>
      <c r="P503" s="214"/>
      <c r="Q503" s="213"/>
      <c r="R503" s="214"/>
      <c r="S503" s="213"/>
      <c r="T503" s="214"/>
      <c r="U503" s="223"/>
      <c r="V503" s="223"/>
      <c r="W503" s="222"/>
      <c r="X503" s="223"/>
      <c r="Y503" s="222"/>
      <c r="Z503" s="223"/>
      <c r="AA503" s="232"/>
      <c r="AB503" s="232"/>
      <c r="AC503" s="231"/>
      <c r="AD503" s="232"/>
      <c r="AE503" s="231"/>
      <c r="AF503" s="232"/>
      <c r="AG503" s="250"/>
      <c r="AH503" s="250"/>
      <c r="AI503" s="249"/>
      <c r="AJ503" s="250"/>
      <c r="AK503" s="249"/>
      <c r="AL503" s="250"/>
      <c r="AM503" s="204"/>
      <c r="AN503" s="204"/>
      <c r="AO503" s="205"/>
      <c r="AP503" s="204"/>
      <c r="AQ503" s="205"/>
      <c r="AR503" s="204"/>
      <c r="AS503" s="259"/>
      <c r="AT503" s="259"/>
      <c r="AU503" s="258"/>
      <c r="AV503" s="259"/>
      <c r="AW503" s="258"/>
      <c r="AX503" s="259"/>
      <c r="AY503" s="268"/>
      <c r="AZ503" s="268"/>
      <c r="BA503" s="267"/>
      <c r="BB503" s="268"/>
      <c r="BC503" s="267"/>
      <c r="BD503" s="268"/>
      <c r="BE503" s="204"/>
      <c r="BF503" s="204"/>
      <c r="BG503" s="205"/>
      <c r="BH503" s="204"/>
      <c r="BI503" s="205"/>
      <c r="BJ503" s="204"/>
      <c r="BK503" s="241"/>
      <c r="BL503" s="241"/>
      <c r="BM503" s="240"/>
      <c r="BN503" s="241"/>
      <c r="BO503" s="240"/>
      <c r="BP503" s="241"/>
      <c r="BQ503" s="223"/>
      <c r="BR503" s="223"/>
      <c r="BS503" s="222"/>
      <c r="BT503" s="223"/>
      <c r="BU503" s="222"/>
      <c r="BV503" s="223"/>
      <c r="BW503" s="268"/>
      <c r="BX503" s="268"/>
      <c r="BY503" s="267"/>
      <c r="BZ503" s="268"/>
      <c r="CA503" s="267"/>
      <c r="CB503" s="268"/>
      <c r="CC503" s="241"/>
      <c r="CD503" s="214"/>
      <c r="CE503" s="240"/>
      <c r="CF503" s="240"/>
      <c r="CG503" s="241"/>
      <c r="CH503" s="5"/>
      <c r="CI503" s="5">
        <f t="shared" si="66"/>
        <v>0</v>
      </c>
    </row>
    <row r="504" spans="1:87" hidden="1" x14ac:dyDescent="0.2">
      <c r="A504" s="22"/>
      <c r="B504" s="22"/>
      <c r="C504" s="22"/>
      <c r="D504" s="34"/>
      <c r="E504" s="22"/>
      <c r="F504" s="34"/>
      <c r="G504" s="48"/>
      <c r="H504" s="36"/>
      <c r="I504" s="27"/>
      <c r="J504" s="204"/>
      <c r="K504" s="204"/>
      <c r="L504" s="205"/>
      <c r="M504" s="205"/>
      <c r="N504" s="205"/>
      <c r="O504" s="214"/>
      <c r="P504" s="214"/>
      <c r="Q504" s="213"/>
      <c r="R504" s="213"/>
      <c r="S504" s="213"/>
      <c r="T504" s="213"/>
      <c r="U504" s="223"/>
      <c r="V504" s="222"/>
      <c r="W504" s="222"/>
      <c r="X504" s="222"/>
      <c r="Y504" s="222"/>
      <c r="Z504" s="222"/>
      <c r="AA504" s="232"/>
      <c r="AB504" s="231"/>
      <c r="AC504" s="231"/>
      <c r="AD504" s="231"/>
      <c r="AE504" s="231"/>
      <c r="AF504" s="231"/>
      <c r="AG504" s="250"/>
      <c r="AH504" s="249"/>
      <c r="AI504" s="249"/>
      <c r="AJ504" s="249"/>
      <c r="AK504" s="249"/>
      <c r="AL504" s="249"/>
      <c r="AM504" s="204"/>
      <c r="AN504" s="205"/>
      <c r="AO504" s="205"/>
      <c r="AP504" s="205"/>
      <c r="AQ504" s="205"/>
      <c r="AR504" s="205"/>
      <c r="AS504" s="259"/>
      <c r="AT504" s="258"/>
      <c r="AU504" s="258"/>
      <c r="AV504" s="258"/>
      <c r="AW504" s="258"/>
      <c r="AX504" s="258"/>
      <c r="AY504" s="268"/>
      <c r="AZ504" s="267"/>
      <c r="BA504" s="267"/>
      <c r="BB504" s="267"/>
      <c r="BC504" s="267"/>
      <c r="BD504" s="267"/>
      <c r="BE504" s="204"/>
      <c r="BF504" s="205"/>
      <c r="BG504" s="205"/>
      <c r="BH504" s="205"/>
      <c r="BI504" s="205"/>
      <c r="BJ504" s="205"/>
      <c r="BK504" s="241"/>
      <c r="BL504" s="240"/>
      <c r="BM504" s="240"/>
      <c r="BN504" s="240"/>
      <c r="BO504" s="240"/>
      <c r="BP504" s="240"/>
      <c r="BQ504" s="223"/>
      <c r="BR504" s="222"/>
      <c r="BS504" s="222"/>
      <c r="BT504" s="222"/>
      <c r="BU504" s="222"/>
      <c r="BV504" s="222"/>
      <c r="BW504" s="268"/>
      <c r="BX504" s="267"/>
      <c r="BY504" s="267"/>
      <c r="BZ504" s="267"/>
      <c r="CA504" s="267"/>
      <c r="CB504" s="267"/>
      <c r="CC504" s="241"/>
      <c r="CD504" s="214"/>
      <c r="CE504" s="240"/>
      <c r="CF504" s="240"/>
      <c r="CG504" s="240"/>
      <c r="CH504" s="5"/>
      <c r="CI504" s="5">
        <f t="shared" si="66"/>
        <v>0</v>
      </c>
    </row>
    <row r="505" spans="1:87" hidden="1" x14ac:dyDescent="0.2">
      <c r="A505" s="22"/>
      <c r="B505" s="22"/>
      <c r="C505" s="22"/>
      <c r="D505" s="28"/>
      <c r="E505" s="22"/>
      <c r="F505" s="28"/>
      <c r="G505" s="128"/>
      <c r="H505" s="26"/>
      <c r="I505" s="27"/>
      <c r="J505" s="204"/>
      <c r="K505" s="204"/>
      <c r="L505" s="205"/>
      <c r="M505" s="205"/>
      <c r="N505" s="205"/>
      <c r="O505" s="214"/>
      <c r="P505" s="214"/>
      <c r="Q505" s="213"/>
      <c r="R505" s="213"/>
      <c r="S505" s="213"/>
      <c r="T505" s="213"/>
      <c r="U505" s="223"/>
      <c r="V505" s="222"/>
      <c r="W505" s="222"/>
      <c r="X505" s="222"/>
      <c r="Y505" s="222"/>
      <c r="Z505" s="222"/>
      <c r="AA505" s="232"/>
      <c r="AB505" s="231"/>
      <c r="AC505" s="231"/>
      <c r="AD505" s="231"/>
      <c r="AE505" s="231"/>
      <c r="AF505" s="231"/>
      <c r="AG505" s="250"/>
      <c r="AH505" s="249"/>
      <c r="AI505" s="249"/>
      <c r="AJ505" s="249"/>
      <c r="AK505" s="249"/>
      <c r="AL505" s="249"/>
      <c r="AM505" s="204"/>
      <c r="AN505" s="205"/>
      <c r="AO505" s="205"/>
      <c r="AP505" s="205"/>
      <c r="AQ505" s="205"/>
      <c r="AR505" s="205"/>
      <c r="AS505" s="259"/>
      <c r="AT505" s="258"/>
      <c r="AU505" s="258"/>
      <c r="AV505" s="258"/>
      <c r="AW505" s="258"/>
      <c r="AX505" s="258"/>
      <c r="AY505" s="268"/>
      <c r="AZ505" s="267"/>
      <c r="BA505" s="267"/>
      <c r="BB505" s="267"/>
      <c r="BC505" s="267"/>
      <c r="BD505" s="267"/>
      <c r="BE505" s="204"/>
      <c r="BF505" s="205"/>
      <c r="BG505" s="205"/>
      <c r="BH505" s="205"/>
      <c r="BI505" s="205"/>
      <c r="BJ505" s="205"/>
      <c r="BK505" s="241"/>
      <c r="BL505" s="240"/>
      <c r="BM505" s="240"/>
      <c r="BN505" s="240"/>
      <c r="BO505" s="240"/>
      <c r="BP505" s="240"/>
      <c r="BQ505" s="223"/>
      <c r="BR505" s="222"/>
      <c r="BS505" s="222"/>
      <c r="BT505" s="222"/>
      <c r="BU505" s="222"/>
      <c r="BV505" s="222"/>
      <c r="BW505" s="268"/>
      <c r="BX505" s="267"/>
      <c r="BY505" s="267"/>
      <c r="BZ505" s="267"/>
      <c r="CA505" s="267"/>
      <c r="CB505" s="267"/>
      <c r="CC505" s="241"/>
      <c r="CD505" s="214"/>
      <c r="CE505" s="240"/>
      <c r="CF505" s="240"/>
      <c r="CG505" s="240"/>
      <c r="CH505" s="5"/>
      <c r="CI505" s="5">
        <f t="shared" si="66"/>
        <v>0</v>
      </c>
    </row>
    <row r="506" spans="1:87" hidden="1" x14ac:dyDescent="0.2">
      <c r="A506" s="22"/>
      <c r="B506" s="22"/>
      <c r="C506" s="51"/>
      <c r="D506" s="23"/>
      <c r="E506" s="22"/>
      <c r="F506" s="23"/>
      <c r="G506" s="124"/>
      <c r="H506" s="26"/>
      <c r="I506" s="27"/>
      <c r="J506" s="204"/>
      <c r="K506" s="204"/>
      <c r="L506" s="205"/>
      <c r="M506" s="205"/>
      <c r="N506" s="205"/>
      <c r="O506" s="214"/>
      <c r="P506" s="214"/>
      <c r="Q506" s="213"/>
      <c r="R506" s="213"/>
      <c r="S506" s="213"/>
      <c r="T506" s="213"/>
      <c r="U506" s="223"/>
      <c r="V506" s="222"/>
      <c r="W506" s="222"/>
      <c r="X506" s="222"/>
      <c r="Y506" s="222"/>
      <c r="Z506" s="222"/>
      <c r="AA506" s="232"/>
      <c r="AB506" s="231"/>
      <c r="AC506" s="231"/>
      <c r="AD506" s="231"/>
      <c r="AE506" s="231"/>
      <c r="AF506" s="231"/>
      <c r="AG506" s="250"/>
      <c r="AH506" s="249"/>
      <c r="AI506" s="249"/>
      <c r="AJ506" s="249"/>
      <c r="AK506" s="249"/>
      <c r="AL506" s="249"/>
      <c r="AM506" s="204"/>
      <c r="AN506" s="205"/>
      <c r="AO506" s="205"/>
      <c r="AP506" s="205"/>
      <c r="AQ506" s="205"/>
      <c r="AR506" s="205"/>
      <c r="AS506" s="259"/>
      <c r="AT506" s="258"/>
      <c r="AU506" s="258"/>
      <c r="AV506" s="258"/>
      <c r="AW506" s="258"/>
      <c r="AX506" s="258"/>
      <c r="AY506" s="268"/>
      <c r="AZ506" s="267"/>
      <c r="BA506" s="267"/>
      <c r="BB506" s="267"/>
      <c r="BC506" s="267"/>
      <c r="BD506" s="267"/>
      <c r="BE506" s="204"/>
      <c r="BF506" s="205"/>
      <c r="BG506" s="205"/>
      <c r="BH506" s="205"/>
      <c r="BI506" s="205"/>
      <c r="BJ506" s="205"/>
      <c r="BK506" s="241"/>
      <c r="BL506" s="240"/>
      <c r="BM506" s="240"/>
      <c r="BN506" s="240"/>
      <c r="BO506" s="240"/>
      <c r="BP506" s="240"/>
      <c r="BQ506" s="223"/>
      <c r="BR506" s="222"/>
      <c r="BS506" s="222"/>
      <c r="BT506" s="222"/>
      <c r="BU506" s="222"/>
      <c r="BV506" s="222"/>
      <c r="BW506" s="268"/>
      <c r="BX506" s="267"/>
      <c r="BY506" s="267"/>
      <c r="BZ506" s="267"/>
      <c r="CA506" s="267"/>
      <c r="CB506" s="267"/>
      <c r="CC506" s="241"/>
      <c r="CD506" s="214"/>
      <c r="CE506" s="240"/>
      <c r="CF506" s="240"/>
      <c r="CG506" s="240"/>
      <c r="CH506" s="5"/>
      <c r="CI506" s="5">
        <f t="shared" si="66"/>
        <v>0</v>
      </c>
    </row>
    <row r="507" spans="1:87" hidden="1" x14ac:dyDescent="0.2">
      <c r="A507" s="22"/>
      <c r="B507" s="22"/>
      <c r="C507" s="51"/>
      <c r="D507" s="31"/>
      <c r="E507" s="22"/>
      <c r="F507" s="23"/>
      <c r="G507" s="124"/>
      <c r="H507" s="32"/>
      <c r="I507" s="27"/>
      <c r="J507" s="204"/>
      <c r="K507" s="204"/>
      <c r="L507" s="205"/>
      <c r="M507" s="205"/>
      <c r="N507" s="205"/>
      <c r="O507" s="214"/>
      <c r="P507" s="214"/>
      <c r="Q507" s="213"/>
      <c r="R507" s="213"/>
      <c r="S507" s="213"/>
      <c r="T507" s="213"/>
      <c r="U507" s="223"/>
      <c r="V507" s="222"/>
      <c r="W507" s="222"/>
      <c r="X507" s="222"/>
      <c r="Y507" s="222"/>
      <c r="Z507" s="222"/>
      <c r="AA507" s="232"/>
      <c r="AB507" s="231"/>
      <c r="AC507" s="231"/>
      <c r="AD507" s="231"/>
      <c r="AE507" s="231"/>
      <c r="AF507" s="231"/>
      <c r="AG507" s="250"/>
      <c r="AH507" s="249"/>
      <c r="AI507" s="249"/>
      <c r="AJ507" s="249"/>
      <c r="AK507" s="249"/>
      <c r="AL507" s="249"/>
      <c r="AM507" s="204"/>
      <c r="AN507" s="205"/>
      <c r="AO507" s="205"/>
      <c r="AP507" s="205"/>
      <c r="AQ507" s="205"/>
      <c r="AR507" s="205"/>
      <c r="AS507" s="259"/>
      <c r="AT507" s="258"/>
      <c r="AU507" s="258"/>
      <c r="AV507" s="258"/>
      <c r="AW507" s="258"/>
      <c r="AX507" s="258"/>
      <c r="AY507" s="268"/>
      <c r="AZ507" s="267"/>
      <c r="BA507" s="267"/>
      <c r="BB507" s="267"/>
      <c r="BC507" s="267"/>
      <c r="BD507" s="267"/>
      <c r="BE507" s="204"/>
      <c r="BF507" s="205"/>
      <c r="BG507" s="205"/>
      <c r="BH507" s="205"/>
      <c r="BI507" s="205"/>
      <c r="BJ507" s="205"/>
      <c r="BK507" s="241"/>
      <c r="BL507" s="240"/>
      <c r="BM507" s="240"/>
      <c r="BN507" s="240"/>
      <c r="BO507" s="240"/>
      <c r="BP507" s="240"/>
      <c r="BQ507" s="223"/>
      <c r="BR507" s="222"/>
      <c r="BS507" s="222"/>
      <c r="BT507" s="222"/>
      <c r="BU507" s="222"/>
      <c r="BV507" s="222"/>
      <c r="BW507" s="268"/>
      <c r="BX507" s="267"/>
      <c r="BY507" s="267"/>
      <c r="BZ507" s="267"/>
      <c r="CA507" s="267"/>
      <c r="CB507" s="267"/>
      <c r="CC507" s="241"/>
      <c r="CD507" s="214"/>
      <c r="CE507" s="240"/>
      <c r="CF507" s="240"/>
      <c r="CG507" s="240"/>
      <c r="CH507" s="5"/>
      <c r="CI507" s="5">
        <f t="shared" si="66"/>
        <v>0</v>
      </c>
    </row>
    <row r="508" spans="1:87" hidden="1" x14ac:dyDescent="0.2">
      <c r="A508" s="22"/>
      <c r="B508" s="22"/>
      <c r="C508" s="51"/>
      <c r="D508" s="33"/>
      <c r="E508" s="22"/>
      <c r="F508" s="23"/>
      <c r="G508" s="124"/>
      <c r="H508" s="32"/>
      <c r="I508" s="27"/>
      <c r="J508" s="204"/>
      <c r="K508" s="204"/>
      <c r="L508" s="205"/>
      <c r="M508" s="205"/>
      <c r="N508" s="205"/>
      <c r="O508" s="214"/>
      <c r="P508" s="214"/>
      <c r="Q508" s="213"/>
      <c r="R508" s="213"/>
      <c r="S508" s="213"/>
      <c r="T508" s="213"/>
      <c r="U508" s="223"/>
      <c r="V508" s="222"/>
      <c r="W508" s="222"/>
      <c r="X508" s="222"/>
      <c r="Y508" s="222"/>
      <c r="Z508" s="222"/>
      <c r="AA508" s="232"/>
      <c r="AB508" s="231"/>
      <c r="AC508" s="231"/>
      <c r="AD508" s="231"/>
      <c r="AE508" s="231"/>
      <c r="AF508" s="231"/>
      <c r="AG508" s="250"/>
      <c r="AH508" s="249"/>
      <c r="AI508" s="249"/>
      <c r="AJ508" s="249"/>
      <c r="AK508" s="249"/>
      <c r="AL508" s="249"/>
      <c r="AM508" s="204"/>
      <c r="AN508" s="205"/>
      <c r="AO508" s="205"/>
      <c r="AP508" s="205"/>
      <c r="AQ508" s="205"/>
      <c r="AR508" s="205"/>
      <c r="AS508" s="259"/>
      <c r="AT508" s="258"/>
      <c r="AU508" s="258"/>
      <c r="AV508" s="258"/>
      <c r="AW508" s="258"/>
      <c r="AX508" s="258"/>
      <c r="AY508" s="268"/>
      <c r="AZ508" s="267"/>
      <c r="BA508" s="267"/>
      <c r="BB508" s="267"/>
      <c r="BC508" s="267"/>
      <c r="BD508" s="267"/>
      <c r="BE508" s="204"/>
      <c r="BF508" s="205"/>
      <c r="BG508" s="205"/>
      <c r="BH508" s="205"/>
      <c r="BI508" s="205"/>
      <c r="BJ508" s="205"/>
      <c r="BK508" s="241"/>
      <c r="BL508" s="240"/>
      <c r="BM508" s="240"/>
      <c r="BN508" s="240"/>
      <c r="BO508" s="240"/>
      <c r="BP508" s="240"/>
      <c r="BQ508" s="223"/>
      <c r="BR508" s="222"/>
      <c r="BS508" s="222"/>
      <c r="BT508" s="222"/>
      <c r="BU508" s="222"/>
      <c r="BV508" s="222"/>
      <c r="BW508" s="268"/>
      <c r="BX508" s="267"/>
      <c r="BY508" s="267"/>
      <c r="BZ508" s="267"/>
      <c r="CA508" s="267"/>
      <c r="CB508" s="267"/>
      <c r="CC508" s="241"/>
      <c r="CD508" s="214"/>
      <c r="CE508" s="240"/>
      <c r="CF508" s="240"/>
      <c r="CG508" s="240"/>
      <c r="CH508" s="5"/>
      <c r="CI508" s="5">
        <f t="shared" si="66"/>
        <v>0</v>
      </c>
    </row>
    <row r="509" spans="1:87" hidden="1" x14ac:dyDescent="0.2">
      <c r="A509" s="22"/>
      <c r="B509" s="22"/>
      <c r="C509" s="22"/>
      <c r="D509" s="34"/>
      <c r="E509" s="22"/>
      <c r="F509" s="34"/>
      <c r="G509" s="48"/>
      <c r="H509" s="36"/>
      <c r="I509" s="27"/>
      <c r="J509" s="204"/>
      <c r="K509" s="204"/>
      <c r="L509" s="205"/>
      <c r="M509" s="205"/>
      <c r="N509" s="204"/>
      <c r="O509" s="214"/>
      <c r="P509" s="214"/>
      <c r="Q509" s="213"/>
      <c r="R509" s="214"/>
      <c r="S509" s="213"/>
      <c r="T509" s="214"/>
      <c r="U509" s="223"/>
      <c r="V509" s="223"/>
      <c r="W509" s="222"/>
      <c r="X509" s="223"/>
      <c r="Y509" s="222"/>
      <c r="Z509" s="223"/>
      <c r="AA509" s="232"/>
      <c r="AB509" s="232"/>
      <c r="AC509" s="231"/>
      <c r="AD509" s="232"/>
      <c r="AE509" s="231"/>
      <c r="AF509" s="232"/>
      <c r="AG509" s="250"/>
      <c r="AH509" s="250"/>
      <c r="AI509" s="249"/>
      <c r="AJ509" s="250"/>
      <c r="AK509" s="249"/>
      <c r="AL509" s="250"/>
      <c r="AM509" s="204"/>
      <c r="AN509" s="204"/>
      <c r="AO509" s="205"/>
      <c r="AP509" s="204"/>
      <c r="AQ509" s="205"/>
      <c r="AR509" s="204"/>
      <c r="AS509" s="259"/>
      <c r="AT509" s="259"/>
      <c r="AU509" s="258"/>
      <c r="AV509" s="259"/>
      <c r="AW509" s="258"/>
      <c r="AX509" s="259"/>
      <c r="AY509" s="268"/>
      <c r="AZ509" s="268"/>
      <c r="BA509" s="267"/>
      <c r="BB509" s="268"/>
      <c r="BC509" s="267"/>
      <c r="BD509" s="268"/>
      <c r="BE509" s="204"/>
      <c r="BF509" s="204"/>
      <c r="BG509" s="205"/>
      <c r="BH509" s="204"/>
      <c r="BI509" s="205"/>
      <c r="BJ509" s="204"/>
      <c r="BK509" s="241"/>
      <c r="BL509" s="241"/>
      <c r="BM509" s="240"/>
      <c r="BN509" s="241"/>
      <c r="BO509" s="240"/>
      <c r="BP509" s="241"/>
      <c r="BQ509" s="223"/>
      <c r="BR509" s="223"/>
      <c r="BS509" s="222"/>
      <c r="BT509" s="223"/>
      <c r="BU509" s="222"/>
      <c r="BV509" s="223"/>
      <c r="BW509" s="268"/>
      <c r="BX509" s="268"/>
      <c r="BY509" s="267"/>
      <c r="BZ509" s="268"/>
      <c r="CA509" s="267"/>
      <c r="CB509" s="268"/>
      <c r="CC509" s="241"/>
      <c r="CD509" s="214"/>
      <c r="CE509" s="240"/>
      <c r="CF509" s="240"/>
      <c r="CG509" s="241"/>
      <c r="CH509" s="5"/>
      <c r="CI509" s="5">
        <f t="shared" si="66"/>
        <v>0</v>
      </c>
    </row>
    <row r="510" spans="1:87" hidden="1" x14ac:dyDescent="0.2">
      <c r="A510" s="105"/>
      <c r="B510" s="105"/>
      <c r="C510" s="105"/>
      <c r="D510" s="107"/>
      <c r="E510" s="105"/>
      <c r="F510" s="107"/>
      <c r="G510" s="108"/>
      <c r="H510" s="91"/>
      <c r="I510" s="59"/>
      <c r="J510" s="206"/>
      <c r="K510" s="206"/>
      <c r="L510" s="206"/>
      <c r="M510" s="206"/>
      <c r="N510" s="206"/>
      <c r="O510" s="215"/>
      <c r="P510" s="215"/>
      <c r="Q510" s="215"/>
      <c r="R510" s="215"/>
      <c r="S510" s="215"/>
      <c r="T510" s="215"/>
      <c r="U510" s="224"/>
      <c r="V510" s="224"/>
      <c r="W510" s="224"/>
      <c r="X510" s="224"/>
      <c r="Y510" s="224"/>
      <c r="Z510" s="224"/>
      <c r="AA510" s="233"/>
      <c r="AB510" s="233"/>
      <c r="AC510" s="233"/>
      <c r="AD510" s="233"/>
      <c r="AE510" s="233"/>
      <c r="AF510" s="233"/>
      <c r="AG510" s="251"/>
      <c r="AH510" s="251"/>
      <c r="AI510" s="251"/>
      <c r="AJ510" s="251"/>
      <c r="AK510" s="251"/>
      <c r="AL510" s="251"/>
      <c r="AM510" s="206"/>
      <c r="AN510" s="206"/>
      <c r="AO510" s="206"/>
      <c r="AP510" s="206"/>
      <c r="AQ510" s="206"/>
      <c r="AR510" s="206"/>
      <c r="AS510" s="260"/>
      <c r="AT510" s="260"/>
      <c r="AU510" s="260"/>
      <c r="AV510" s="260"/>
      <c r="AW510" s="260"/>
      <c r="AX510" s="260"/>
      <c r="AY510" s="269"/>
      <c r="AZ510" s="269"/>
      <c r="BA510" s="269"/>
      <c r="BB510" s="269"/>
      <c r="BC510" s="269"/>
      <c r="BD510" s="269"/>
      <c r="BE510" s="206"/>
      <c r="BF510" s="206"/>
      <c r="BG510" s="206"/>
      <c r="BH510" s="206"/>
      <c r="BI510" s="206"/>
      <c r="BJ510" s="206"/>
      <c r="BK510" s="242"/>
      <c r="BL510" s="242"/>
      <c r="BM510" s="242"/>
      <c r="BN510" s="242"/>
      <c r="BO510" s="242"/>
      <c r="BP510" s="242"/>
      <c r="BQ510" s="224"/>
      <c r="BR510" s="224"/>
      <c r="BS510" s="224"/>
      <c r="BT510" s="224"/>
      <c r="BU510" s="224"/>
      <c r="BV510" s="224"/>
      <c r="BW510" s="269"/>
      <c r="BX510" s="269"/>
      <c r="BY510" s="269"/>
      <c r="BZ510" s="269"/>
      <c r="CA510" s="269"/>
      <c r="CB510" s="269"/>
      <c r="CC510" s="242"/>
      <c r="CD510" s="215"/>
      <c r="CE510" s="242"/>
      <c r="CF510" s="242"/>
      <c r="CG510" s="242"/>
      <c r="CH510" s="5"/>
      <c r="CI510" s="5">
        <f t="shared" si="66"/>
        <v>0</v>
      </c>
    </row>
    <row r="511" spans="1:87" hidden="1" x14ac:dyDescent="0.2">
      <c r="A511" s="143"/>
      <c r="B511" s="74"/>
      <c r="C511" s="141"/>
      <c r="D511" s="142"/>
      <c r="E511" s="141"/>
      <c r="F511" s="142"/>
      <c r="G511" s="109"/>
      <c r="H511" s="69"/>
      <c r="I511" s="74"/>
      <c r="J511" s="204"/>
      <c r="K511" s="204"/>
      <c r="L511" s="205"/>
      <c r="M511" s="205"/>
      <c r="N511" s="205"/>
      <c r="O511" s="214"/>
      <c r="P511" s="214"/>
      <c r="Q511" s="213"/>
      <c r="R511" s="213"/>
      <c r="S511" s="213"/>
      <c r="T511" s="213"/>
      <c r="U511" s="223"/>
      <c r="V511" s="222"/>
      <c r="W511" s="222"/>
      <c r="X511" s="222"/>
      <c r="Y511" s="222"/>
      <c r="Z511" s="222"/>
      <c r="AA511" s="232"/>
      <c r="AB511" s="231"/>
      <c r="AC511" s="231"/>
      <c r="AD511" s="231"/>
      <c r="AE511" s="231"/>
      <c r="AF511" s="231"/>
      <c r="AG511" s="250"/>
      <c r="AH511" s="249"/>
      <c r="AI511" s="249"/>
      <c r="AJ511" s="249"/>
      <c r="AK511" s="249"/>
      <c r="AL511" s="249"/>
      <c r="AM511" s="204"/>
      <c r="AN511" s="205"/>
      <c r="AO511" s="205"/>
      <c r="AP511" s="205"/>
      <c r="AQ511" s="205"/>
      <c r="AR511" s="205"/>
      <c r="AS511" s="259"/>
      <c r="AT511" s="258"/>
      <c r="AU511" s="258"/>
      <c r="AV511" s="258"/>
      <c r="AW511" s="258"/>
      <c r="AX511" s="258"/>
      <c r="AY511" s="268"/>
      <c r="AZ511" s="267"/>
      <c r="BA511" s="267"/>
      <c r="BB511" s="267"/>
      <c r="BC511" s="267"/>
      <c r="BD511" s="267"/>
      <c r="BE511" s="204"/>
      <c r="BF511" s="205"/>
      <c r="BG511" s="205"/>
      <c r="BH511" s="205"/>
      <c r="BI511" s="205"/>
      <c r="BJ511" s="205"/>
      <c r="BK511" s="241"/>
      <c r="BL511" s="240"/>
      <c r="BM511" s="240"/>
      <c r="BN511" s="240"/>
      <c r="BO511" s="240"/>
      <c r="BP511" s="240"/>
      <c r="BQ511" s="223"/>
      <c r="BR511" s="222"/>
      <c r="BS511" s="222"/>
      <c r="BT511" s="222"/>
      <c r="BU511" s="222"/>
      <c r="BV511" s="222"/>
      <c r="BW511" s="268"/>
      <c r="BX511" s="267"/>
      <c r="BY511" s="267"/>
      <c r="BZ511" s="267"/>
      <c r="CA511" s="267"/>
      <c r="CB511" s="267"/>
      <c r="CC511" s="241"/>
      <c r="CD511" s="214"/>
      <c r="CE511" s="240"/>
      <c r="CF511" s="240"/>
      <c r="CG511" s="240"/>
      <c r="CH511" s="5"/>
      <c r="CI511" s="5">
        <f t="shared" si="66"/>
        <v>0</v>
      </c>
    </row>
    <row r="512" spans="1:87" hidden="1" x14ac:dyDescent="0.2">
      <c r="A512" s="109"/>
      <c r="B512" s="64"/>
      <c r="C512" s="141"/>
      <c r="D512" s="142"/>
      <c r="E512" s="141"/>
      <c r="F512" s="142"/>
      <c r="G512" s="109"/>
      <c r="H512" s="65"/>
      <c r="I512" s="145"/>
      <c r="J512" s="204"/>
      <c r="K512" s="204"/>
      <c r="L512" s="205"/>
      <c r="M512" s="205"/>
      <c r="N512" s="205"/>
      <c r="O512" s="214"/>
      <c r="P512" s="214"/>
      <c r="Q512" s="213"/>
      <c r="R512" s="213"/>
      <c r="S512" s="213"/>
      <c r="T512" s="213"/>
      <c r="U512" s="223"/>
      <c r="V512" s="222"/>
      <c r="W512" s="222"/>
      <c r="X512" s="222"/>
      <c r="Y512" s="222"/>
      <c r="Z512" s="222"/>
      <c r="AA512" s="232"/>
      <c r="AB512" s="231"/>
      <c r="AC512" s="231"/>
      <c r="AD512" s="231"/>
      <c r="AE512" s="231"/>
      <c r="AF512" s="231"/>
      <c r="AG512" s="250"/>
      <c r="AH512" s="249"/>
      <c r="AI512" s="249"/>
      <c r="AJ512" s="249"/>
      <c r="AK512" s="249"/>
      <c r="AL512" s="249"/>
      <c r="AM512" s="204"/>
      <c r="AN512" s="205"/>
      <c r="AO512" s="205"/>
      <c r="AP512" s="205"/>
      <c r="AQ512" s="205"/>
      <c r="AR512" s="205"/>
      <c r="AS512" s="259"/>
      <c r="AT512" s="258"/>
      <c r="AU512" s="258"/>
      <c r="AV512" s="258"/>
      <c r="AW512" s="258"/>
      <c r="AX512" s="258"/>
      <c r="AY512" s="268"/>
      <c r="AZ512" s="267"/>
      <c r="BA512" s="267"/>
      <c r="BB512" s="267"/>
      <c r="BC512" s="267"/>
      <c r="BD512" s="267"/>
      <c r="BE512" s="204"/>
      <c r="BF512" s="205"/>
      <c r="BG512" s="205"/>
      <c r="BH512" s="205"/>
      <c r="BI512" s="205"/>
      <c r="BJ512" s="205"/>
      <c r="BK512" s="241"/>
      <c r="BL512" s="240"/>
      <c r="BM512" s="240"/>
      <c r="BN512" s="240"/>
      <c r="BO512" s="240"/>
      <c r="BP512" s="240"/>
      <c r="BQ512" s="223"/>
      <c r="BR512" s="222"/>
      <c r="BS512" s="222"/>
      <c r="BT512" s="222"/>
      <c r="BU512" s="222"/>
      <c r="BV512" s="222"/>
      <c r="BW512" s="268"/>
      <c r="BX512" s="267"/>
      <c r="BY512" s="267"/>
      <c r="BZ512" s="267"/>
      <c r="CA512" s="267"/>
      <c r="CB512" s="267"/>
      <c r="CC512" s="241"/>
      <c r="CD512" s="214"/>
      <c r="CE512" s="240"/>
      <c r="CF512" s="240"/>
      <c r="CG512" s="240"/>
      <c r="CH512" s="5"/>
      <c r="CI512" s="5">
        <f t="shared" si="66"/>
        <v>0</v>
      </c>
    </row>
    <row r="513" spans="1:87" hidden="1" x14ac:dyDescent="0.2">
      <c r="A513" s="109"/>
      <c r="B513" s="64"/>
      <c r="C513" s="141"/>
      <c r="D513" s="142"/>
      <c r="E513" s="141"/>
      <c r="F513" s="142"/>
      <c r="G513" s="12"/>
      <c r="H513" s="65"/>
      <c r="I513" s="145"/>
      <c r="J513" s="204"/>
      <c r="K513" s="204"/>
      <c r="L513" s="205"/>
      <c r="M513" s="205"/>
      <c r="N513" s="205"/>
      <c r="O513" s="214"/>
      <c r="P513" s="214"/>
      <c r="Q513" s="213"/>
      <c r="R513" s="213"/>
      <c r="S513" s="213"/>
      <c r="T513" s="213"/>
      <c r="U513" s="223"/>
      <c r="V513" s="222"/>
      <c r="W513" s="222"/>
      <c r="X513" s="222"/>
      <c r="Y513" s="222"/>
      <c r="Z513" s="222"/>
      <c r="AA513" s="232"/>
      <c r="AB513" s="231"/>
      <c r="AC513" s="231"/>
      <c r="AD513" s="231"/>
      <c r="AE513" s="231"/>
      <c r="AF513" s="231"/>
      <c r="AG513" s="250"/>
      <c r="AH513" s="249"/>
      <c r="AI513" s="249"/>
      <c r="AJ513" s="249"/>
      <c r="AK513" s="249"/>
      <c r="AL513" s="249"/>
      <c r="AM513" s="204"/>
      <c r="AN513" s="205"/>
      <c r="AO513" s="205"/>
      <c r="AP513" s="205"/>
      <c r="AQ513" s="205"/>
      <c r="AR513" s="205"/>
      <c r="AS513" s="259"/>
      <c r="AT513" s="258"/>
      <c r="AU513" s="258"/>
      <c r="AV513" s="258"/>
      <c r="AW513" s="258"/>
      <c r="AX513" s="258"/>
      <c r="AY513" s="268"/>
      <c r="AZ513" s="267"/>
      <c r="BA513" s="267"/>
      <c r="BB513" s="267"/>
      <c r="BC513" s="267"/>
      <c r="BD513" s="267"/>
      <c r="BE513" s="204"/>
      <c r="BF513" s="205"/>
      <c r="BG513" s="205"/>
      <c r="BH513" s="205"/>
      <c r="BI513" s="205"/>
      <c r="BJ513" s="205"/>
      <c r="BK513" s="241"/>
      <c r="BL513" s="240"/>
      <c r="BM513" s="240"/>
      <c r="BN513" s="240"/>
      <c r="BO513" s="240"/>
      <c r="BP513" s="240"/>
      <c r="BQ513" s="223"/>
      <c r="BR513" s="222"/>
      <c r="BS513" s="222"/>
      <c r="BT513" s="222"/>
      <c r="BU513" s="222"/>
      <c r="BV513" s="222"/>
      <c r="BW513" s="268"/>
      <c r="BX513" s="267"/>
      <c r="BY513" s="267"/>
      <c r="BZ513" s="267"/>
      <c r="CA513" s="267"/>
      <c r="CB513" s="267"/>
      <c r="CC513" s="241"/>
      <c r="CD513" s="214"/>
      <c r="CE513" s="240"/>
      <c r="CF513" s="240"/>
      <c r="CG513" s="240"/>
      <c r="CH513" s="5"/>
      <c r="CI513" s="5">
        <f t="shared" si="66"/>
        <v>0</v>
      </c>
    </row>
    <row r="514" spans="1:87" hidden="1" x14ac:dyDescent="0.2">
      <c r="A514" s="109"/>
      <c r="B514" s="64"/>
      <c r="C514" s="141"/>
      <c r="D514" s="142"/>
      <c r="E514" s="141"/>
      <c r="F514" s="142"/>
      <c r="G514" s="109"/>
      <c r="H514" s="69"/>
      <c r="I514" s="66"/>
      <c r="J514" s="204"/>
      <c r="K514" s="204"/>
      <c r="L514" s="205"/>
      <c r="M514" s="205"/>
      <c r="N514" s="205"/>
      <c r="O514" s="214"/>
      <c r="P514" s="214"/>
      <c r="Q514" s="213"/>
      <c r="R514" s="213"/>
      <c r="S514" s="213"/>
      <c r="T514" s="213"/>
      <c r="U514" s="223"/>
      <c r="V514" s="222"/>
      <c r="W514" s="222"/>
      <c r="X514" s="222"/>
      <c r="Y514" s="222"/>
      <c r="Z514" s="222"/>
      <c r="AA514" s="232"/>
      <c r="AB514" s="231"/>
      <c r="AC514" s="231"/>
      <c r="AD514" s="231"/>
      <c r="AE514" s="231"/>
      <c r="AF514" s="231"/>
      <c r="AG514" s="250"/>
      <c r="AH514" s="249"/>
      <c r="AI514" s="249"/>
      <c r="AJ514" s="249"/>
      <c r="AK514" s="249"/>
      <c r="AL514" s="249"/>
      <c r="AM514" s="204"/>
      <c r="AN514" s="205"/>
      <c r="AO514" s="205"/>
      <c r="AP514" s="205"/>
      <c r="AQ514" s="205"/>
      <c r="AR514" s="205"/>
      <c r="AS514" s="259"/>
      <c r="AT514" s="258"/>
      <c r="AU514" s="258"/>
      <c r="AV514" s="258"/>
      <c r="AW514" s="258"/>
      <c r="AX514" s="258"/>
      <c r="AY514" s="268"/>
      <c r="AZ514" s="267"/>
      <c r="BA514" s="267"/>
      <c r="BB514" s="267"/>
      <c r="BC514" s="267"/>
      <c r="BD514" s="267"/>
      <c r="BE514" s="204"/>
      <c r="BF514" s="205"/>
      <c r="BG514" s="205"/>
      <c r="BH514" s="205"/>
      <c r="BI514" s="205"/>
      <c r="BJ514" s="205"/>
      <c r="BK514" s="241"/>
      <c r="BL514" s="240"/>
      <c r="BM514" s="240"/>
      <c r="BN514" s="240"/>
      <c r="BO514" s="240"/>
      <c r="BP514" s="240"/>
      <c r="BQ514" s="223"/>
      <c r="BR514" s="222"/>
      <c r="BS514" s="222"/>
      <c r="BT514" s="222"/>
      <c r="BU514" s="222"/>
      <c r="BV514" s="222"/>
      <c r="BW514" s="268"/>
      <c r="BX514" s="267"/>
      <c r="BY514" s="267"/>
      <c r="BZ514" s="267"/>
      <c r="CA514" s="267"/>
      <c r="CB514" s="267"/>
      <c r="CC514" s="241"/>
      <c r="CD514" s="214"/>
      <c r="CE514" s="240"/>
      <c r="CF514" s="240"/>
      <c r="CG514" s="240"/>
      <c r="CH514" s="5"/>
      <c r="CI514" s="5">
        <f t="shared" si="66"/>
        <v>0</v>
      </c>
    </row>
    <row r="515" spans="1:87" hidden="1" x14ac:dyDescent="0.2">
      <c r="A515" s="109"/>
      <c r="B515" s="74"/>
      <c r="C515" s="141"/>
      <c r="D515" s="142"/>
      <c r="E515" s="141"/>
      <c r="F515" s="142"/>
      <c r="G515" s="109"/>
      <c r="H515" s="69"/>
      <c r="I515" s="66"/>
      <c r="J515" s="204"/>
      <c r="K515" s="204"/>
      <c r="L515" s="205"/>
      <c r="M515" s="205"/>
      <c r="N515" s="205"/>
      <c r="O515" s="214"/>
      <c r="P515" s="214"/>
      <c r="Q515" s="213"/>
      <c r="R515" s="213"/>
      <c r="S515" s="213"/>
      <c r="T515" s="213"/>
      <c r="U515" s="223"/>
      <c r="V515" s="222"/>
      <c r="W515" s="222"/>
      <c r="X515" s="222"/>
      <c r="Y515" s="222"/>
      <c r="Z515" s="222"/>
      <c r="AA515" s="232"/>
      <c r="AB515" s="231"/>
      <c r="AC515" s="231"/>
      <c r="AD515" s="231"/>
      <c r="AE515" s="231"/>
      <c r="AF515" s="231"/>
      <c r="AG515" s="250"/>
      <c r="AH515" s="249"/>
      <c r="AI515" s="249"/>
      <c r="AJ515" s="249"/>
      <c r="AK515" s="249"/>
      <c r="AL515" s="249"/>
      <c r="AM515" s="204"/>
      <c r="AN515" s="205"/>
      <c r="AO515" s="205"/>
      <c r="AP515" s="205"/>
      <c r="AQ515" s="205"/>
      <c r="AR515" s="205"/>
      <c r="AS515" s="259"/>
      <c r="AT515" s="258"/>
      <c r="AU515" s="258"/>
      <c r="AV515" s="258"/>
      <c r="AW515" s="258"/>
      <c r="AX515" s="258"/>
      <c r="AY515" s="268"/>
      <c r="AZ515" s="267"/>
      <c r="BA515" s="267"/>
      <c r="BB515" s="267"/>
      <c r="BC515" s="267"/>
      <c r="BD515" s="267"/>
      <c r="BE515" s="204"/>
      <c r="BF515" s="205"/>
      <c r="BG515" s="205"/>
      <c r="BH515" s="205"/>
      <c r="BI515" s="205"/>
      <c r="BJ515" s="205"/>
      <c r="BK515" s="241"/>
      <c r="BL515" s="240"/>
      <c r="BM515" s="240"/>
      <c r="BN515" s="240"/>
      <c r="BO515" s="240"/>
      <c r="BP515" s="240"/>
      <c r="BQ515" s="223"/>
      <c r="BR515" s="222"/>
      <c r="BS515" s="222"/>
      <c r="BT515" s="222"/>
      <c r="BU515" s="222"/>
      <c r="BV515" s="222"/>
      <c r="BW515" s="268"/>
      <c r="BX515" s="267"/>
      <c r="BY515" s="267"/>
      <c r="BZ515" s="267"/>
      <c r="CA515" s="267"/>
      <c r="CB515" s="267"/>
      <c r="CC515" s="241"/>
      <c r="CD515" s="214"/>
      <c r="CE515" s="240"/>
      <c r="CF515" s="240"/>
      <c r="CG515" s="240"/>
      <c r="CH515" s="5"/>
      <c r="CI515" s="5">
        <f t="shared" si="66"/>
        <v>0</v>
      </c>
    </row>
    <row r="516" spans="1:87" hidden="1" x14ac:dyDescent="0.2">
      <c r="A516" s="141"/>
      <c r="B516" s="141"/>
      <c r="C516" s="141"/>
      <c r="D516" s="142"/>
      <c r="E516" s="141"/>
      <c r="F516" s="142"/>
      <c r="G516" s="109"/>
      <c r="H516" s="65"/>
      <c r="I516" s="66"/>
      <c r="J516" s="204"/>
      <c r="K516" s="204"/>
      <c r="L516" s="205"/>
      <c r="M516" s="205"/>
      <c r="N516" s="205"/>
      <c r="O516" s="214"/>
      <c r="P516" s="214"/>
      <c r="Q516" s="213"/>
      <c r="R516" s="213"/>
      <c r="S516" s="213"/>
      <c r="T516" s="213"/>
      <c r="U516" s="223"/>
      <c r="V516" s="222"/>
      <c r="W516" s="222"/>
      <c r="X516" s="222"/>
      <c r="Y516" s="222"/>
      <c r="Z516" s="222"/>
      <c r="AA516" s="232"/>
      <c r="AB516" s="231"/>
      <c r="AC516" s="231"/>
      <c r="AD516" s="231"/>
      <c r="AE516" s="231"/>
      <c r="AF516" s="231"/>
      <c r="AG516" s="250"/>
      <c r="AH516" s="249"/>
      <c r="AI516" s="249"/>
      <c r="AJ516" s="249"/>
      <c r="AK516" s="249"/>
      <c r="AL516" s="249"/>
      <c r="AM516" s="204"/>
      <c r="AN516" s="205"/>
      <c r="AO516" s="205"/>
      <c r="AP516" s="205"/>
      <c r="AQ516" s="205"/>
      <c r="AR516" s="205"/>
      <c r="AS516" s="259"/>
      <c r="AT516" s="258"/>
      <c r="AU516" s="258"/>
      <c r="AV516" s="258"/>
      <c r="AW516" s="258"/>
      <c r="AX516" s="258"/>
      <c r="AY516" s="268"/>
      <c r="AZ516" s="267"/>
      <c r="BA516" s="267"/>
      <c r="BB516" s="267"/>
      <c r="BC516" s="267"/>
      <c r="BD516" s="267"/>
      <c r="BE516" s="204"/>
      <c r="BF516" s="205"/>
      <c r="BG516" s="205"/>
      <c r="BH516" s="205"/>
      <c r="BI516" s="205"/>
      <c r="BJ516" s="205"/>
      <c r="BK516" s="241"/>
      <c r="BL516" s="240"/>
      <c r="BM516" s="240"/>
      <c r="BN516" s="240"/>
      <c r="BO516" s="240"/>
      <c r="BP516" s="240"/>
      <c r="BQ516" s="223"/>
      <c r="BR516" s="222"/>
      <c r="BS516" s="222"/>
      <c r="BT516" s="222"/>
      <c r="BU516" s="222"/>
      <c r="BV516" s="222"/>
      <c r="BW516" s="268"/>
      <c r="BX516" s="267"/>
      <c r="BY516" s="267"/>
      <c r="BZ516" s="267"/>
      <c r="CA516" s="267"/>
      <c r="CB516" s="267"/>
      <c r="CC516" s="241"/>
      <c r="CD516" s="214"/>
      <c r="CE516" s="240"/>
      <c r="CF516" s="240"/>
      <c r="CG516" s="240"/>
      <c r="CH516" s="5"/>
      <c r="CI516" s="5">
        <f t="shared" si="66"/>
        <v>0</v>
      </c>
    </row>
    <row r="517" spans="1:87" hidden="1" x14ac:dyDescent="0.2">
      <c r="A517" s="141"/>
      <c r="B517" s="141"/>
      <c r="C517" s="141"/>
      <c r="D517" s="142"/>
      <c r="E517" s="141"/>
      <c r="F517" s="142"/>
      <c r="G517" s="12"/>
      <c r="H517" s="65"/>
      <c r="I517" s="66"/>
      <c r="J517" s="204"/>
      <c r="K517" s="204"/>
      <c r="L517" s="205"/>
      <c r="M517" s="205"/>
      <c r="N517" s="205"/>
      <c r="O517" s="214"/>
      <c r="P517" s="214"/>
      <c r="Q517" s="213"/>
      <c r="R517" s="213"/>
      <c r="S517" s="213"/>
      <c r="T517" s="213"/>
      <c r="U517" s="223"/>
      <c r="V517" s="222"/>
      <c r="W517" s="222"/>
      <c r="X517" s="222"/>
      <c r="Y517" s="222"/>
      <c r="Z517" s="222"/>
      <c r="AA517" s="232"/>
      <c r="AB517" s="231"/>
      <c r="AC517" s="231"/>
      <c r="AD517" s="231"/>
      <c r="AE517" s="231"/>
      <c r="AF517" s="231"/>
      <c r="AG517" s="250"/>
      <c r="AH517" s="249"/>
      <c r="AI517" s="249"/>
      <c r="AJ517" s="249"/>
      <c r="AK517" s="249"/>
      <c r="AL517" s="249"/>
      <c r="AM517" s="204"/>
      <c r="AN517" s="205"/>
      <c r="AO517" s="205"/>
      <c r="AP517" s="205"/>
      <c r="AQ517" s="205"/>
      <c r="AR517" s="205"/>
      <c r="AS517" s="259"/>
      <c r="AT517" s="258"/>
      <c r="AU517" s="258"/>
      <c r="AV517" s="258"/>
      <c r="AW517" s="258"/>
      <c r="AX517" s="258"/>
      <c r="AY517" s="268"/>
      <c r="AZ517" s="267"/>
      <c r="BA517" s="267"/>
      <c r="BB517" s="267"/>
      <c r="BC517" s="267"/>
      <c r="BD517" s="267"/>
      <c r="BE517" s="204"/>
      <c r="BF517" s="205"/>
      <c r="BG517" s="205"/>
      <c r="BH517" s="205"/>
      <c r="BI517" s="205"/>
      <c r="BJ517" s="205"/>
      <c r="BK517" s="241"/>
      <c r="BL517" s="240"/>
      <c r="BM517" s="240"/>
      <c r="BN517" s="240"/>
      <c r="BO517" s="240"/>
      <c r="BP517" s="240"/>
      <c r="BQ517" s="223"/>
      <c r="BR517" s="222"/>
      <c r="BS517" s="222"/>
      <c r="BT517" s="222"/>
      <c r="BU517" s="222"/>
      <c r="BV517" s="222"/>
      <c r="BW517" s="268"/>
      <c r="BX517" s="267"/>
      <c r="BY517" s="267"/>
      <c r="BZ517" s="267"/>
      <c r="CA517" s="267"/>
      <c r="CB517" s="267"/>
      <c r="CC517" s="241"/>
      <c r="CD517" s="214"/>
      <c r="CE517" s="240"/>
      <c r="CF517" s="240"/>
      <c r="CG517" s="240"/>
      <c r="CH517" s="5"/>
      <c r="CI517" s="5">
        <f t="shared" si="66"/>
        <v>0</v>
      </c>
    </row>
    <row r="518" spans="1:87" hidden="1" x14ac:dyDescent="0.2">
      <c r="A518" s="146"/>
      <c r="B518" s="146"/>
      <c r="C518" s="141"/>
      <c r="D518" s="142"/>
      <c r="E518" s="146"/>
      <c r="F518" s="147"/>
      <c r="G518" s="148"/>
      <c r="H518" s="72"/>
      <c r="I518" s="73"/>
      <c r="J518" s="204"/>
      <c r="K518" s="204"/>
      <c r="L518" s="205"/>
      <c r="M518" s="205"/>
      <c r="N518" s="205"/>
      <c r="O518" s="214"/>
      <c r="P518" s="214"/>
      <c r="Q518" s="213"/>
      <c r="R518" s="213"/>
      <c r="S518" s="213"/>
      <c r="T518" s="213"/>
      <c r="U518" s="223"/>
      <c r="V518" s="222"/>
      <c r="W518" s="222"/>
      <c r="X518" s="222"/>
      <c r="Y518" s="222"/>
      <c r="Z518" s="222"/>
      <c r="AA518" s="232"/>
      <c r="AB518" s="231"/>
      <c r="AC518" s="231"/>
      <c r="AD518" s="231"/>
      <c r="AE518" s="231"/>
      <c r="AF518" s="231"/>
      <c r="AG518" s="250"/>
      <c r="AH518" s="249"/>
      <c r="AI518" s="249"/>
      <c r="AJ518" s="249"/>
      <c r="AK518" s="249"/>
      <c r="AL518" s="249"/>
      <c r="AM518" s="204"/>
      <c r="AN518" s="205"/>
      <c r="AO518" s="205"/>
      <c r="AP518" s="205"/>
      <c r="AQ518" s="205"/>
      <c r="AR518" s="205"/>
      <c r="AS518" s="259"/>
      <c r="AT518" s="258"/>
      <c r="AU518" s="258"/>
      <c r="AV518" s="258"/>
      <c r="AW518" s="258"/>
      <c r="AX518" s="258"/>
      <c r="AY518" s="268"/>
      <c r="AZ518" s="267"/>
      <c r="BA518" s="267"/>
      <c r="BB518" s="267"/>
      <c r="BC518" s="267"/>
      <c r="BD518" s="267"/>
      <c r="BE518" s="204"/>
      <c r="BF518" s="205"/>
      <c r="BG518" s="205"/>
      <c r="BH518" s="205"/>
      <c r="BI518" s="205"/>
      <c r="BJ518" s="205"/>
      <c r="BK518" s="241"/>
      <c r="BL518" s="240"/>
      <c r="BM518" s="240"/>
      <c r="BN518" s="240"/>
      <c r="BO518" s="240"/>
      <c r="BP518" s="240"/>
      <c r="BQ518" s="223"/>
      <c r="BR518" s="222"/>
      <c r="BS518" s="222"/>
      <c r="BT518" s="222"/>
      <c r="BU518" s="222"/>
      <c r="BV518" s="222"/>
      <c r="BW518" s="268"/>
      <c r="BX518" s="267"/>
      <c r="BY518" s="267"/>
      <c r="BZ518" s="267"/>
      <c r="CA518" s="267"/>
      <c r="CB518" s="267"/>
      <c r="CC518" s="241"/>
      <c r="CD518" s="214"/>
      <c r="CE518" s="240"/>
      <c r="CF518" s="240"/>
      <c r="CG518" s="240"/>
      <c r="CH518" s="5"/>
      <c r="CI518" s="5">
        <f t="shared" si="66"/>
        <v>0</v>
      </c>
    </row>
    <row r="519" spans="1:87" hidden="1" x14ac:dyDescent="0.2">
      <c r="C519" s="171"/>
      <c r="D519" s="171"/>
      <c r="I519" s="172"/>
      <c r="J519" s="204"/>
      <c r="K519" s="204"/>
      <c r="L519" s="205"/>
      <c r="M519" s="205"/>
      <c r="N519" s="205"/>
      <c r="O519" s="214"/>
      <c r="P519" s="214"/>
      <c r="Q519" s="213"/>
      <c r="R519" s="213"/>
      <c r="S519" s="213"/>
      <c r="T519" s="213"/>
      <c r="U519" s="223"/>
      <c r="V519" s="222"/>
      <c r="W519" s="222"/>
      <c r="X519" s="222"/>
      <c r="Y519" s="222"/>
      <c r="Z519" s="222"/>
      <c r="AA519" s="232"/>
      <c r="AB519" s="231"/>
      <c r="AC519" s="231"/>
      <c r="AD519" s="231"/>
      <c r="AE519" s="231"/>
      <c r="AF519" s="231"/>
      <c r="AG519" s="250"/>
      <c r="AH519" s="249"/>
      <c r="AI519" s="249"/>
      <c r="AJ519" s="249"/>
      <c r="AK519" s="249"/>
      <c r="AL519" s="249"/>
      <c r="AM519" s="204"/>
      <c r="AN519" s="205"/>
      <c r="AO519" s="205"/>
      <c r="AP519" s="205"/>
      <c r="AQ519" s="205"/>
      <c r="AR519" s="205"/>
      <c r="AS519" s="259"/>
      <c r="AT519" s="258"/>
      <c r="AU519" s="258"/>
      <c r="AV519" s="258"/>
      <c r="AW519" s="258"/>
      <c r="AX519" s="258"/>
      <c r="AY519" s="268"/>
      <c r="AZ519" s="267"/>
      <c r="BA519" s="267"/>
      <c r="BB519" s="267"/>
      <c r="BC519" s="267"/>
      <c r="BD519" s="267"/>
      <c r="BE519" s="204"/>
      <c r="BF519" s="205"/>
      <c r="BG519" s="205"/>
      <c r="BH519" s="205"/>
      <c r="BI519" s="205"/>
      <c r="BJ519" s="205"/>
      <c r="BK519" s="241"/>
      <c r="BL519" s="240"/>
      <c r="BM519" s="240"/>
      <c r="BN519" s="240"/>
      <c r="BO519" s="240"/>
      <c r="BP519" s="240"/>
      <c r="BQ519" s="223"/>
      <c r="BR519" s="222"/>
      <c r="BS519" s="222"/>
      <c r="BT519" s="222"/>
      <c r="BU519" s="222"/>
      <c r="BV519" s="222"/>
      <c r="BW519" s="268"/>
      <c r="BX519" s="267"/>
      <c r="BY519" s="267"/>
      <c r="BZ519" s="267"/>
      <c r="CA519" s="267"/>
      <c r="CB519" s="267"/>
      <c r="CC519" s="241"/>
      <c r="CD519" s="214"/>
      <c r="CE519" s="240"/>
      <c r="CF519" s="240"/>
      <c r="CG519" s="240"/>
      <c r="CH519" s="5"/>
      <c r="CI519" s="5">
        <f t="shared" si="66"/>
        <v>0</v>
      </c>
    </row>
    <row r="520" spans="1:87" hidden="1" x14ac:dyDescent="0.2">
      <c r="A520" s="23"/>
      <c r="B520" s="22"/>
      <c r="C520" s="23"/>
      <c r="D520" s="23"/>
      <c r="E520" s="23"/>
      <c r="F520" s="23"/>
      <c r="G520" s="25"/>
      <c r="H520" s="32"/>
      <c r="I520" s="88"/>
      <c r="J520" s="204"/>
      <c r="K520" s="204"/>
      <c r="L520" s="205"/>
      <c r="M520" s="205"/>
      <c r="N520" s="205"/>
      <c r="O520" s="214"/>
      <c r="P520" s="214"/>
      <c r="Q520" s="213"/>
      <c r="R520" s="213"/>
      <c r="S520" s="213"/>
      <c r="T520" s="213"/>
      <c r="U520" s="223"/>
      <c r="V520" s="222"/>
      <c r="W520" s="222"/>
      <c r="X520" s="222"/>
      <c r="Y520" s="222"/>
      <c r="Z520" s="222"/>
      <c r="AA520" s="232"/>
      <c r="AB520" s="231"/>
      <c r="AC520" s="231"/>
      <c r="AD520" s="231"/>
      <c r="AE520" s="231"/>
      <c r="AF520" s="231"/>
      <c r="AG520" s="250"/>
      <c r="AH520" s="249"/>
      <c r="AI520" s="249"/>
      <c r="AJ520" s="249"/>
      <c r="AK520" s="249"/>
      <c r="AL520" s="249"/>
      <c r="AM520" s="204"/>
      <c r="AN520" s="205"/>
      <c r="AO520" s="205"/>
      <c r="AP520" s="205"/>
      <c r="AQ520" s="205"/>
      <c r="AR520" s="205"/>
      <c r="AS520" s="259"/>
      <c r="AT520" s="258"/>
      <c r="AU520" s="258"/>
      <c r="AV520" s="258"/>
      <c r="AW520" s="258"/>
      <c r="AX520" s="258"/>
      <c r="AY520" s="268"/>
      <c r="AZ520" s="267"/>
      <c r="BA520" s="267"/>
      <c r="BB520" s="267"/>
      <c r="BC520" s="267"/>
      <c r="BD520" s="267"/>
      <c r="BE520" s="204"/>
      <c r="BF520" s="205"/>
      <c r="BG520" s="205"/>
      <c r="BH520" s="205"/>
      <c r="BI520" s="205"/>
      <c r="BJ520" s="205"/>
      <c r="BK520" s="241"/>
      <c r="BL520" s="240"/>
      <c r="BM520" s="240"/>
      <c r="BN520" s="240"/>
      <c r="BO520" s="240"/>
      <c r="BP520" s="240"/>
      <c r="BQ520" s="223"/>
      <c r="BR520" s="222"/>
      <c r="BS520" s="222"/>
      <c r="BT520" s="222"/>
      <c r="BU520" s="222"/>
      <c r="BV520" s="222"/>
      <c r="BW520" s="268"/>
      <c r="BX520" s="267"/>
      <c r="BY520" s="267"/>
      <c r="BZ520" s="267"/>
      <c r="CA520" s="267"/>
      <c r="CB520" s="267"/>
      <c r="CC520" s="241"/>
      <c r="CD520" s="214"/>
      <c r="CE520" s="240"/>
      <c r="CF520" s="240"/>
      <c r="CG520" s="240"/>
      <c r="CH520" s="5"/>
      <c r="CI520" s="5">
        <f t="shared" si="66"/>
        <v>0</v>
      </c>
    </row>
    <row r="521" spans="1:87" hidden="1" x14ac:dyDescent="0.2">
      <c r="A521" s="23"/>
      <c r="B521" s="29"/>
      <c r="C521" s="51"/>
      <c r="D521" s="23"/>
      <c r="E521" s="23"/>
      <c r="F521" s="23"/>
      <c r="G521" s="25"/>
      <c r="H521" s="32"/>
      <c r="I521" s="88"/>
      <c r="J521" s="204"/>
      <c r="K521" s="204"/>
      <c r="L521" s="205"/>
      <c r="M521" s="205"/>
      <c r="N521" s="205"/>
      <c r="O521" s="214"/>
      <c r="P521" s="214"/>
      <c r="Q521" s="213"/>
      <c r="R521" s="213"/>
      <c r="S521" s="213"/>
      <c r="T521" s="213"/>
      <c r="U521" s="223"/>
      <c r="V521" s="222"/>
      <c r="W521" s="222"/>
      <c r="X521" s="222"/>
      <c r="Y521" s="222"/>
      <c r="Z521" s="222"/>
      <c r="AA521" s="232"/>
      <c r="AB521" s="231"/>
      <c r="AC521" s="231"/>
      <c r="AD521" s="231"/>
      <c r="AE521" s="231"/>
      <c r="AF521" s="231"/>
      <c r="AG521" s="250"/>
      <c r="AH521" s="249"/>
      <c r="AI521" s="249"/>
      <c r="AJ521" s="249"/>
      <c r="AK521" s="249"/>
      <c r="AL521" s="249"/>
      <c r="AM521" s="204"/>
      <c r="AN521" s="205"/>
      <c r="AO521" s="205"/>
      <c r="AP521" s="205"/>
      <c r="AQ521" s="205"/>
      <c r="AR521" s="205"/>
      <c r="AS521" s="259"/>
      <c r="AT521" s="258"/>
      <c r="AU521" s="258"/>
      <c r="AV521" s="258"/>
      <c r="AW521" s="258"/>
      <c r="AX521" s="258"/>
      <c r="AY521" s="268"/>
      <c r="AZ521" s="267"/>
      <c r="BA521" s="267"/>
      <c r="BB521" s="267"/>
      <c r="BC521" s="267"/>
      <c r="BD521" s="267"/>
      <c r="BE521" s="204"/>
      <c r="BF521" s="205"/>
      <c r="BG521" s="205"/>
      <c r="BH521" s="205"/>
      <c r="BI521" s="205"/>
      <c r="BJ521" s="205"/>
      <c r="BK521" s="241"/>
      <c r="BL521" s="240"/>
      <c r="BM521" s="240"/>
      <c r="BN521" s="240"/>
      <c r="BO521" s="240"/>
      <c r="BP521" s="240"/>
      <c r="BQ521" s="223"/>
      <c r="BR521" s="222"/>
      <c r="BS521" s="222"/>
      <c r="BT521" s="222"/>
      <c r="BU521" s="222"/>
      <c r="BV521" s="222"/>
      <c r="BW521" s="268"/>
      <c r="BX521" s="267"/>
      <c r="BY521" s="267"/>
      <c r="BZ521" s="267"/>
      <c r="CA521" s="267"/>
      <c r="CB521" s="267"/>
      <c r="CC521" s="241"/>
      <c r="CD521" s="214"/>
      <c r="CE521" s="240"/>
      <c r="CF521" s="240"/>
      <c r="CG521" s="240"/>
      <c r="CH521" s="5"/>
      <c r="CI521" s="5">
        <f t="shared" si="66"/>
        <v>0</v>
      </c>
    </row>
    <row r="522" spans="1:87" hidden="1" x14ac:dyDescent="0.2">
      <c r="A522" s="23"/>
      <c r="B522" s="29"/>
      <c r="C522" s="51"/>
      <c r="D522" s="121"/>
      <c r="E522" s="23"/>
      <c r="F522" s="23"/>
      <c r="G522" s="25"/>
      <c r="H522" s="32"/>
      <c r="I522" s="88"/>
      <c r="J522" s="204"/>
      <c r="K522" s="204"/>
      <c r="L522" s="205"/>
      <c r="M522" s="205"/>
      <c r="N522" s="205"/>
      <c r="O522" s="214"/>
      <c r="P522" s="214"/>
      <c r="Q522" s="213"/>
      <c r="R522" s="213"/>
      <c r="S522" s="213"/>
      <c r="T522" s="213"/>
      <c r="U522" s="223"/>
      <c r="V522" s="222"/>
      <c r="W522" s="222"/>
      <c r="X522" s="222"/>
      <c r="Y522" s="222"/>
      <c r="Z522" s="222"/>
      <c r="AA522" s="232"/>
      <c r="AB522" s="231"/>
      <c r="AC522" s="231"/>
      <c r="AD522" s="231"/>
      <c r="AE522" s="231"/>
      <c r="AF522" s="231"/>
      <c r="AG522" s="250"/>
      <c r="AH522" s="249"/>
      <c r="AI522" s="249"/>
      <c r="AJ522" s="249"/>
      <c r="AK522" s="249"/>
      <c r="AL522" s="249"/>
      <c r="AM522" s="204"/>
      <c r="AN522" s="205"/>
      <c r="AO522" s="205"/>
      <c r="AP522" s="205"/>
      <c r="AQ522" s="205"/>
      <c r="AR522" s="205"/>
      <c r="AS522" s="259"/>
      <c r="AT522" s="258"/>
      <c r="AU522" s="258"/>
      <c r="AV522" s="258"/>
      <c r="AW522" s="258"/>
      <c r="AX522" s="258"/>
      <c r="AY522" s="268"/>
      <c r="AZ522" s="267"/>
      <c r="BA522" s="267"/>
      <c r="BB522" s="267"/>
      <c r="BC522" s="267"/>
      <c r="BD522" s="267"/>
      <c r="BE522" s="204"/>
      <c r="BF522" s="205"/>
      <c r="BG522" s="205"/>
      <c r="BH522" s="205"/>
      <c r="BI522" s="205"/>
      <c r="BJ522" s="205"/>
      <c r="BK522" s="241"/>
      <c r="BL522" s="240"/>
      <c r="BM522" s="240"/>
      <c r="BN522" s="240"/>
      <c r="BO522" s="240"/>
      <c r="BP522" s="240"/>
      <c r="BQ522" s="223"/>
      <c r="BR522" s="222"/>
      <c r="BS522" s="222"/>
      <c r="BT522" s="222"/>
      <c r="BU522" s="222"/>
      <c r="BV522" s="222"/>
      <c r="BW522" s="268"/>
      <c r="BX522" s="267"/>
      <c r="BY522" s="267"/>
      <c r="BZ522" s="267"/>
      <c r="CA522" s="267"/>
      <c r="CB522" s="267"/>
      <c r="CC522" s="241"/>
      <c r="CD522" s="214"/>
      <c r="CE522" s="240"/>
      <c r="CF522" s="240"/>
      <c r="CG522" s="240"/>
      <c r="CH522" s="5"/>
      <c r="CI522" s="5">
        <f t="shared" si="66"/>
        <v>0</v>
      </c>
    </row>
    <row r="523" spans="1:87" hidden="1" x14ac:dyDescent="0.2">
      <c r="A523" s="23"/>
      <c r="B523" s="29"/>
      <c r="C523" s="51"/>
      <c r="D523" s="33"/>
      <c r="E523" s="23"/>
      <c r="F523" s="23"/>
      <c r="G523" s="25"/>
      <c r="H523" s="75"/>
      <c r="I523" s="52"/>
      <c r="J523" s="204"/>
      <c r="K523" s="204"/>
      <c r="L523" s="205"/>
      <c r="M523" s="205"/>
      <c r="N523" s="205"/>
      <c r="O523" s="214"/>
      <c r="P523" s="214"/>
      <c r="Q523" s="213"/>
      <c r="R523" s="213"/>
      <c r="S523" s="213"/>
      <c r="T523" s="213"/>
      <c r="U523" s="223"/>
      <c r="V523" s="222"/>
      <c r="W523" s="222"/>
      <c r="X523" s="222"/>
      <c r="Y523" s="222"/>
      <c r="Z523" s="222"/>
      <c r="AA523" s="232"/>
      <c r="AB523" s="231"/>
      <c r="AC523" s="231"/>
      <c r="AD523" s="231"/>
      <c r="AE523" s="231"/>
      <c r="AF523" s="231"/>
      <c r="AG523" s="250"/>
      <c r="AH523" s="249"/>
      <c r="AI523" s="249"/>
      <c r="AJ523" s="249"/>
      <c r="AK523" s="249"/>
      <c r="AL523" s="249"/>
      <c r="AM523" s="204"/>
      <c r="AN523" s="205"/>
      <c r="AO523" s="205"/>
      <c r="AP523" s="205"/>
      <c r="AQ523" s="205"/>
      <c r="AR523" s="205"/>
      <c r="AS523" s="259"/>
      <c r="AT523" s="258"/>
      <c r="AU523" s="258"/>
      <c r="AV523" s="258"/>
      <c r="AW523" s="258"/>
      <c r="AX523" s="258"/>
      <c r="AY523" s="268"/>
      <c r="AZ523" s="267"/>
      <c r="BA523" s="267"/>
      <c r="BB523" s="267"/>
      <c r="BC523" s="267"/>
      <c r="BD523" s="267"/>
      <c r="BE523" s="204"/>
      <c r="BF523" s="205"/>
      <c r="BG523" s="205"/>
      <c r="BH523" s="205"/>
      <c r="BI523" s="205"/>
      <c r="BJ523" s="205"/>
      <c r="BK523" s="241"/>
      <c r="BL523" s="240"/>
      <c r="BM523" s="240"/>
      <c r="BN523" s="240"/>
      <c r="BO523" s="240"/>
      <c r="BP523" s="240"/>
      <c r="BQ523" s="223"/>
      <c r="BR523" s="222"/>
      <c r="BS523" s="222"/>
      <c r="BT523" s="222"/>
      <c r="BU523" s="222"/>
      <c r="BV523" s="222"/>
      <c r="BW523" s="268"/>
      <c r="BX523" s="267"/>
      <c r="BY523" s="267"/>
      <c r="BZ523" s="267"/>
      <c r="CA523" s="267"/>
      <c r="CB523" s="267"/>
      <c r="CC523" s="241"/>
      <c r="CD523" s="214"/>
      <c r="CE523" s="240"/>
      <c r="CF523" s="240"/>
      <c r="CG523" s="240"/>
      <c r="CH523" s="5"/>
      <c r="CI523" s="5">
        <f t="shared" si="66"/>
        <v>0</v>
      </c>
    </row>
    <row r="524" spans="1:87" hidden="1" x14ac:dyDescent="0.2">
      <c r="A524" s="22"/>
      <c r="B524" s="22"/>
      <c r="C524" s="51"/>
      <c r="D524" s="34"/>
      <c r="E524" s="22"/>
      <c r="F524" s="34"/>
      <c r="G524" s="48"/>
      <c r="H524" s="36"/>
      <c r="I524" s="27"/>
      <c r="J524" s="204"/>
      <c r="K524" s="204"/>
      <c r="L524" s="205"/>
      <c r="M524" s="205"/>
      <c r="N524" s="204"/>
      <c r="O524" s="214"/>
      <c r="P524" s="214"/>
      <c r="Q524" s="213"/>
      <c r="R524" s="214"/>
      <c r="S524" s="213"/>
      <c r="T524" s="214"/>
      <c r="U524" s="223"/>
      <c r="V524" s="223"/>
      <c r="W524" s="222"/>
      <c r="X524" s="223"/>
      <c r="Y524" s="222"/>
      <c r="Z524" s="223"/>
      <c r="AA524" s="232"/>
      <c r="AB524" s="232"/>
      <c r="AC524" s="231"/>
      <c r="AD524" s="232"/>
      <c r="AE524" s="231"/>
      <c r="AF524" s="232"/>
      <c r="AG524" s="250"/>
      <c r="AH524" s="250"/>
      <c r="AI524" s="249"/>
      <c r="AJ524" s="250"/>
      <c r="AK524" s="249"/>
      <c r="AL524" s="250"/>
      <c r="AM524" s="204"/>
      <c r="AN524" s="204"/>
      <c r="AO524" s="205"/>
      <c r="AP524" s="204"/>
      <c r="AQ524" s="205"/>
      <c r="AR524" s="204"/>
      <c r="AS524" s="259"/>
      <c r="AT524" s="259"/>
      <c r="AU524" s="258"/>
      <c r="AV524" s="259"/>
      <c r="AW524" s="258"/>
      <c r="AX524" s="259"/>
      <c r="AY524" s="268"/>
      <c r="AZ524" s="268"/>
      <c r="BA524" s="267"/>
      <c r="BB524" s="268"/>
      <c r="BC524" s="267"/>
      <c r="BD524" s="268"/>
      <c r="BE524" s="204"/>
      <c r="BF524" s="204"/>
      <c r="BG524" s="205"/>
      <c r="BH524" s="204"/>
      <c r="BI524" s="205"/>
      <c r="BJ524" s="204"/>
      <c r="BK524" s="241"/>
      <c r="BL524" s="241"/>
      <c r="BM524" s="240"/>
      <c r="BN524" s="241"/>
      <c r="BO524" s="240"/>
      <c r="BP524" s="241"/>
      <c r="BQ524" s="223"/>
      <c r="BR524" s="223"/>
      <c r="BS524" s="222"/>
      <c r="BT524" s="223"/>
      <c r="BU524" s="222"/>
      <c r="BV524" s="223"/>
      <c r="BW524" s="268"/>
      <c r="BX524" s="268"/>
      <c r="BY524" s="267"/>
      <c r="BZ524" s="268"/>
      <c r="CA524" s="267"/>
      <c r="CB524" s="268"/>
      <c r="CC524" s="241"/>
      <c r="CD524" s="214"/>
      <c r="CE524" s="240"/>
      <c r="CF524" s="240"/>
      <c r="CG524" s="241"/>
      <c r="CH524" s="5"/>
      <c r="CI524" s="5">
        <f t="shared" si="66"/>
        <v>0</v>
      </c>
    </row>
    <row r="525" spans="1:87" hidden="1" x14ac:dyDescent="0.2">
      <c r="A525" s="157"/>
      <c r="B525" s="105"/>
      <c r="C525" s="105"/>
      <c r="D525" s="107"/>
      <c r="E525" s="105"/>
      <c r="F525" s="107"/>
      <c r="G525" s="108"/>
      <c r="H525" s="91"/>
      <c r="I525" s="59"/>
      <c r="J525" s="206"/>
      <c r="K525" s="206"/>
      <c r="L525" s="206"/>
      <c r="M525" s="206"/>
      <c r="N525" s="206"/>
      <c r="O525" s="215"/>
      <c r="P525" s="215"/>
      <c r="Q525" s="215"/>
      <c r="R525" s="215"/>
      <c r="S525" s="215"/>
      <c r="T525" s="215"/>
      <c r="U525" s="224"/>
      <c r="V525" s="224"/>
      <c r="W525" s="224"/>
      <c r="X525" s="224"/>
      <c r="Y525" s="224"/>
      <c r="Z525" s="224"/>
      <c r="AA525" s="233"/>
      <c r="AB525" s="233"/>
      <c r="AC525" s="233"/>
      <c r="AD525" s="233"/>
      <c r="AE525" s="233"/>
      <c r="AF525" s="233"/>
      <c r="AG525" s="251"/>
      <c r="AH525" s="251"/>
      <c r="AI525" s="251"/>
      <c r="AJ525" s="251"/>
      <c r="AK525" s="251"/>
      <c r="AL525" s="251"/>
      <c r="AM525" s="206"/>
      <c r="AN525" s="206"/>
      <c r="AO525" s="206"/>
      <c r="AP525" s="206"/>
      <c r="AQ525" s="206"/>
      <c r="AR525" s="206"/>
      <c r="AS525" s="260"/>
      <c r="AT525" s="260"/>
      <c r="AU525" s="260"/>
      <c r="AV525" s="260"/>
      <c r="AW525" s="260"/>
      <c r="AX525" s="260"/>
      <c r="AY525" s="269"/>
      <c r="AZ525" s="269"/>
      <c r="BA525" s="269"/>
      <c r="BB525" s="269"/>
      <c r="BC525" s="269"/>
      <c r="BD525" s="269"/>
      <c r="BE525" s="206"/>
      <c r="BF525" s="206"/>
      <c r="BG525" s="206"/>
      <c r="BH525" s="206"/>
      <c r="BI525" s="206"/>
      <c r="BJ525" s="206"/>
      <c r="BK525" s="242"/>
      <c r="BL525" s="242"/>
      <c r="BM525" s="242"/>
      <c r="BN525" s="242"/>
      <c r="BO525" s="242"/>
      <c r="BP525" s="242"/>
      <c r="BQ525" s="224"/>
      <c r="BR525" s="224"/>
      <c r="BS525" s="224"/>
      <c r="BT525" s="224"/>
      <c r="BU525" s="224"/>
      <c r="BV525" s="224"/>
      <c r="BW525" s="269"/>
      <c r="BX525" s="269"/>
      <c r="BY525" s="269"/>
      <c r="BZ525" s="269"/>
      <c r="CA525" s="269"/>
      <c r="CB525" s="269"/>
      <c r="CC525" s="242"/>
      <c r="CD525" s="215"/>
      <c r="CE525" s="242"/>
      <c r="CF525" s="242"/>
      <c r="CG525" s="242"/>
      <c r="CH525" s="5"/>
      <c r="CI525" s="5">
        <f t="shared" si="66"/>
        <v>0</v>
      </c>
    </row>
    <row r="526" spans="1:87" hidden="1" x14ac:dyDescent="0.2">
      <c r="A526" s="132"/>
      <c r="B526" s="7"/>
      <c r="C526" s="167"/>
      <c r="D526" s="56"/>
      <c r="E526" s="7"/>
      <c r="F526" s="56"/>
      <c r="G526" s="57"/>
      <c r="H526" s="61"/>
      <c r="I526" s="134"/>
      <c r="J526" s="204"/>
      <c r="K526" s="204"/>
      <c r="L526" s="205"/>
      <c r="M526" s="205"/>
      <c r="N526" s="205"/>
      <c r="O526" s="214"/>
      <c r="P526" s="214"/>
      <c r="Q526" s="213"/>
      <c r="R526" s="213"/>
      <c r="S526" s="213"/>
      <c r="T526" s="213"/>
      <c r="U526" s="223"/>
      <c r="V526" s="222"/>
      <c r="W526" s="222"/>
      <c r="X526" s="222"/>
      <c r="Y526" s="222"/>
      <c r="Z526" s="222"/>
      <c r="AA526" s="232"/>
      <c r="AB526" s="231"/>
      <c r="AC526" s="231"/>
      <c r="AD526" s="231"/>
      <c r="AE526" s="231"/>
      <c r="AF526" s="231"/>
      <c r="AG526" s="250"/>
      <c r="AH526" s="249"/>
      <c r="AI526" s="249"/>
      <c r="AJ526" s="249"/>
      <c r="AK526" s="249"/>
      <c r="AL526" s="249"/>
      <c r="AM526" s="204"/>
      <c r="AN526" s="205"/>
      <c r="AO526" s="205"/>
      <c r="AP526" s="205"/>
      <c r="AQ526" s="205"/>
      <c r="AR526" s="205"/>
      <c r="AS526" s="259"/>
      <c r="AT526" s="258"/>
      <c r="AU526" s="258"/>
      <c r="AV526" s="258"/>
      <c r="AW526" s="258"/>
      <c r="AX526" s="258"/>
      <c r="AY526" s="268"/>
      <c r="AZ526" s="267"/>
      <c r="BA526" s="267"/>
      <c r="BB526" s="267"/>
      <c r="BC526" s="267"/>
      <c r="BD526" s="267"/>
      <c r="BE526" s="204"/>
      <c r="BF526" s="205"/>
      <c r="BG526" s="205"/>
      <c r="BH526" s="205"/>
      <c r="BI526" s="205"/>
      <c r="BJ526" s="205"/>
      <c r="BK526" s="241"/>
      <c r="BL526" s="240"/>
      <c r="BM526" s="240"/>
      <c r="BN526" s="240"/>
      <c r="BO526" s="240"/>
      <c r="BP526" s="240"/>
      <c r="BQ526" s="223"/>
      <c r="BR526" s="222"/>
      <c r="BS526" s="222"/>
      <c r="BT526" s="222"/>
      <c r="BU526" s="222"/>
      <c r="BV526" s="222"/>
      <c r="BW526" s="268"/>
      <c r="BX526" s="267"/>
      <c r="BY526" s="267"/>
      <c r="BZ526" s="267"/>
      <c r="CA526" s="267"/>
      <c r="CB526" s="267"/>
      <c r="CC526" s="241"/>
      <c r="CD526" s="214"/>
      <c r="CE526" s="240"/>
      <c r="CF526" s="240"/>
      <c r="CG526" s="240"/>
      <c r="CH526" s="5"/>
      <c r="CI526" s="5">
        <f t="shared" ref="CI526:CI589" si="67">I526-CE526</f>
        <v>0</v>
      </c>
    </row>
    <row r="527" spans="1:87" hidden="1" x14ac:dyDescent="0.2">
      <c r="A527" s="127"/>
      <c r="B527" s="11"/>
      <c r="C527" s="169"/>
      <c r="D527" s="64"/>
      <c r="E527" s="11"/>
      <c r="F527" s="64"/>
      <c r="G527" s="12"/>
      <c r="H527" s="65"/>
      <c r="I527" s="66"/>
      <c r="J527" s="204"/>
      <c r="K527" s="204"/>
      <c r="L527" s="205"/>
      <c r="M527" s="205"/>
      <c r="N527" s="205"/>
      <c r="O527" s="214"/>
      <c r="P527" s="214"/>
      <c r="Q527" s="213"/>
      <c r="R527" s="213"/>
      <c r="S527" s="213"/>
      <c r="T527" s="213"/>
      <c r="U527" s="223"/>
      <c r="V527" s="222"/>
      <c r="W527" s="222"/>
      <c r="X527" s="222"/>
      <c r="Y527" s="222"/>
      <c r="Z527" s="222"/>
      <c r="AA527" s="232"/>
      <c r="AB527" s="231"/>
      <c r="AC527" s="231"/>
      <c r="AD527" s="231"/>
      <c r="AE527" s="231"/>
      <c r="AF527" s="231"/>
      <c r="AG527" s="250"/>
      <c r="AH527" s="249"/>
      <c r="AI527" s="249"/>
      <c r="AJ527" s="249"/>
      <c r="AK527" s="249"/>
      <c r="AL527" s="249"/>
      <c r="AM527" s="204"/>
      <c r="AN527" s="205"/>
      <c r="AO527" s="205"/>
      <c r="AP527" s="205"/>
      <c r="AQ527" s="205"/>
      <c r="AR527" s="205"/>
      <c r="AS527" s="259"/>
      <c r="AT527" s="258"/>
      <c r="AU527" s="258"/>
      <c r="AV527" s="258"/>
      <c r="AW527" s="258"/>
      <c r="AX527" s="258"/>
      <c r="AY527" s="268"/>
      <c r="AZ527" s="267"/>
      <c r="BA527" s="267"/>
      <c r="BB527" s="267"/>
      <c r="BC527" s="267"/>
      <c r="BD527" s="267"/>
      <c r="BE527" s="204"/>
      <c r="BF527" s="205"/>
      <c r="BG527" s="205"/>
      <c r="BH527" s="205"/>
      <c r="BI527" s="205"/>
      <c r="BJ527" s="205"/>
      <c r="BK527" s="241"/>
      <c r="BL527" s="240"/>
      <c r="BM527" s="240"/>
      <c r="BN527" s="240"/>
      <c r="BO527" s="240"/>
      <c r="BP527" s="240"/>
      <c r="BQ527" s="223"/>
      <c r="BR527" s="222"/>
      <c r="BS527" s="222"/>
      <c r="BT527" s="222"/>
      <c r="BU527" s="222"/>
      <c r="BV527" s="222"/>
      <c r="BW527" s="268"/>
      <c r="BX527" s="267"/>
      <c r="BY527" s="267"/>
      <c r="BZ527" s="267"/>
      <c r="CA527" s="267"/>
      <c r="CB527" s="267"/>
      <c r="CC527" s="241"/>
      <c r="CD527" s="214"/>
      <c r="CE527" s="240"/>
      <c r="CF527" s="240"/>
      <c r="CG527" s="240"/>
      <c r="CH527" s="5"/>
      <c r="CI527" s="5">
        <f t="shared" si="67"/>
        <v>0</v>
      </c>
    </row>
    <row r="528" spans="1:87" hidden="1" x14ac:dyDescent="0.2">
      <c r="A528" s="127"/>
      <c r="B528" s="11"/>
      <c r="C528" s="169"/>
      <c r="D528" s="64"/>
      <c r="E528" s="11"/>
      <c r="F528" s="64"/>
      <c r="G528" s="12"/>
      <c r="H528" s="65"/>
      <c r="I528" s="66"/>
      <c r="J528" s="204"/>
      <c r="K528" s="204"/>
      <c r="L528" s="205"/>
      <c r="M528" s="205"/>
      <c r="N528" s="205"/>
      <c r="O528" s="214"/>
      <c r="P528" s="214"/>
      <c r="Q528" s="213"/>
      <c r="R528" s="213"/>
      <c r="S528" s="213"/>
      <c r="T528" s="213"/>
      <c r="U528" s="223"/>
      <c r="V528" s="222"/>
      <c r="W528" s="222"/>
      <c r="X528" s="222"/>
      <c r="Y528" s="222"/>
      <c r="Z528" s="222"/>
      <c r="AA528" s="232"/>
      <c r="AB528" s="231"/>
      <c r="AC528" s="231"/>
      <c r="AD528" s="231"/>
      <c r="AE528" s="231"/>
      <c r="AF528" s="231"/>
      <c r="AG528" s="250"/>
      <c r="AH528" s="249"/>
      <c r="AI528" s="249"/>
      <c r="AJ528" s="249"/>
      <c r="AK528" s="249"/>
      <c r="AL528" s="249"/>
      <c r="AM528" s="204"/>
      <c r="AN528" s="205"/>
      <c r="AO528" s="205"/>
      <c r="AP528" s="205"/>
      <c r="AQ528" s="205"/>
      <c r="AR528" s="205"/>
      <c r="AS528" s="259"/>
      <c r="AT528" s="258"/>
      <c r="AU528" s="258"/>
      <c r="AV528" s="258"/>
      <c r="AW528" s="258"/>
      <c r="AX528" s="258"/>
      <c r="AY528" s="268"/>
      <c r="AZ528" s="267"/>
      <c r="BA528" s="267"/>
      <c r="BB528" s="267"/>
      <c r="BC528" s="267"/>
      <c r="BD528" s="267"/>
      <c r="BE528" s="204"/>
      <c r="BF528" s="205"/>
      <c r="BG528" s="205"/>
      <c r="BH528" s="205"/>
      <c r="BI528" s="205"/>
      <c r="BJ528" s="205"/>
      <c r="BK528" s="241"/>
      <c r="BL528" s="240"/>
      <c r="BM528" s="240"/>
      <c r="BN528" s="240"/>
      <c r="BO528" s="240"/>
      <c r="BP528" s="240"/>
      <c r="BQ528" s="223"/>
      <c r="BR528" s="222"/>
      <c r="BS528" s="222"/>
      <c r="BT528" s="222"/>
      <c r="BU528" s="222"/>
      <c r="BV528" s="222"/>
      <c r="BW528" s="268"/>
      <c r="BX528" s="267"/>
      <c r="BY528" s="267"/>
      <c r="BZ528" s="267"/>
      <c r="CA528" s="267"/>
      <c r="CB528" s="267"/>
      <c r="CC528" s="241"/>
      <c r="CD528" s="214"/>
      <c r="CE528" s="240"/>
      <c r="CF528" s="240"/>
      <c r="CG528" s="240"/>
      <c r="CH528" s="5"/>
      <c r="CI528" s="5">
        <f t="shared" si="67"/>
        <v>0</v>
      </c>
    </row>
    <row r="529" spans="1:87" hidden="1" x14ac:dyDescent="0.2">
      <c r="A529" s="127"/>
      <c r="B529" s="11"/>
      <c r="C529" s="169"/>
      <c r="D529" s="64"/>
      <c r="E529" s="11"/>
      <c r="F529" s="64"/>
      <c r="G529" s="12"/>
      <c r="H529" s="69"/>
      <c r="I529" s="66"/>
      <c r="J529" s="204"/>
      <c r="K529" s="204"/>
      <c r="L529" s="205"/>
      <c r="M529" s="205"/>
      <c r="N529" s="205"/>
      <c r="O529" s="214"/>
      <c r="P529" s="214"/>
      <c r="Q529" s="213"/>
      <c r="R529" s="213"/>
      <c r="S529" s="213"/>
      <c r="T529" s="213"/>
      <c r="U529" s="223"/>
      <c r="V529" s="222"/>
      <c r="W529" s="222"/>
      <c r="X529" s="222"/>
      <c r="Y529" s="222"/>
      <c r="Z529" s="222"/>
      <c r="AA529" s="232"/>
      <c r="AB529" s="231"/>
      <c r="AC529" s="231"/>
      <c r="AD529" s="231"/>
      <c r="AE529" s="231"/>
      <c r="AF529" s="231"/>
      <c r="AG529" s="250"/>
      <c r="AH529" s="249"/>
      <c r="AI529" s="249"/>
      <c r="AJ529" s="249"/>
      <c r="AK529" s="249"/>
      <c r="AL529" s="249"/>
      <c r="AM529" s="204"/>
      <c r="AN529" s="205"/>
      <c r="AO529" s="205"/>
      <c r="AP529" s="205"/>
      <c r="AQ529" s="205"/>
      <c r="AR529" s="205"/>
      <c r="AS529" s="259"/>
      <c r="AT529" s="258"/>
      <c r="AU529" s="258"/>
      <c r="AV529" s="258"/>
      <c r="AW529" s="258"/>
      <c r="AX529" s="258"/>
      <c r="AY529" s="268"/>
      <c r="AZ529" s="267"/>
      <c r="BA529" s="267"/>
      <c r="BB529" s="267"/>
      <c r="BC529" s="267"/>
      <c r="BD529" s="267"/>
      <c r="BE529" s="204"/>
      <c r="BF529" s="205"/>
      <c r="BG529" s="205"/>
      <c r="BH529" s="205"/>
      <c r="BI529" s="205"/>
      <c r="BJ529" s="205"/>
      <c r="BK529" s="241"/>
      <c r="BL529" s="240"/>
      <c r="BM529" s="240"/>
      <c r="BN529" s="240"/>
      <c r="BO529" s="240"/>
      <c r="BP529" s="240"/>
      <c r="BQ529" s="223"/>
      <c r="BR529" s="222"/>
      <c r="BS529" s="222"/>
      <c r="BT529" s="222"/>
      <c r="BU529" s="222"/>
      <c r="BV529" s="222"/>
      <c r="BW529" s="268"/>
      <c r="BX529" s="267"/>
      <c r="BY529" s="267"/>
      <c r="BZ529" s="267"/>
      <c r="CA529" s="267"/>
      <c r="CB529" s="267"/>
      <c r="CC529" s="241"/>
      <c r="CD529" s="214"/>
      <c r="CE529" s="240"/>
      <c r="CF529" s="240"/>
      <c r="CG529" s="240"/>
      <c r="CH529" s="5"/>
      <c r="CI529" s="5">
        <f t="shared" si="67"/>
        <v>0</v>
      </c>
    </row>
    <row r="530" spans="1:87" hidden="1" x14ac:dyDescent="0.2">
      <c r="A530" s="127"/>
      <c r="B530" s="11"/>
      <c r="C530" s="169"/>
      <c r="D530" s="64"/>
      <c r="E530" s="11"/>
      <c r="F530" s="64"/>
      <c r="G530" s="109"/>
      <c r="H530" s="69"/>
      <c r="I530" s="66"/>
      <c r="J530" s="204"/>
      <c r="K530" s="204"/>
      <c r="L530" s="205"/>
      <c r="M530" s="205"/>
      <c r="N530" s="205"/>
      <c r="O530" s="214"/>
      <c r="P530" s="214"/>
      <c r="Q530" s="213"/>
      <c r="R530" s="213"/>
      <c r="S530" s="213"/>
      <c r="T530" s="213"/>
      <c r="U530" s="223"/>
      <c r="V530" s="222"/>
      <c r="W530" s="222"/>
      <c r="X530" s="222"/>
      <c r="Y530" s="222"/>
      <c r="Z530" s="222"/>
      <c r="AA530" s="232"/>
      <c r="AB530" s="231"/>
      <c r="AC530" s="231"/>
      <c r="AD530" s="231"/>
      <c r="AE530" s="231"/>
      <c r="AF530" s="231"/>
      <c r="AG530" s="250"/>
      <c r="AH530" s="249"/>
      <c r="AI530" s="249"/>
      <c r="AJ530" s="249"/>
      <c r="AK530" s="249"/>
      <c r="AL530" s="249"/>
      <c r="AM530" s="204"/>
      <c r="AN530" s="205"/>
      <c r="AO530" s="205"/>
      <c r="AP530" s="205"/>
      <c r="AQ530" s="205"/>
      <c r="AR530" s="205"/>
      <c r="AS530" s="259"/>
      <c r="AT530" s="258"/>
      <c r="AU530" s="258"/>
      <c r="AV530" s="258"/>
      <c r="AW530" s="258"/>
      <c r="AX530" s="258"/>
      <c r="AY530" s="268"/>
      <c r="AZ530" s="267"/>
      <c r="BA530" s="267"/>
      <c r="BB530" s="267"/>
      <c r="BC530" s="267"/>
      <c r="BD530" s="267"/>
      <c r="BE530" s="204"/>
      <c r="BF530" s="205"/>
      <c r="BG530" s="205"/>
      <c r="BH530" s="205"/>
      <c r="BI530" s="205"/>
      <c r="BJ530" s="205"/>
      <c r="BK530" s="241"/>
      <c r="BL530" s="240"/>
      <c r="BM530" s="240"/>
      <c r="BN530" s="240"/>
      <c r="BO530" s="240"/>
      <c r="BP530" s="240"/>
      <c r="BQ530" s="223"/>
      <c r="BR530" s="222"/>
      <c r="BS530" s="222"/>
      <c r="BT530" s="222"/>
      <c r="BU530" s="222"/>
      <c r="BV530" s="222"/>
      <c r="BW530" s="268"/>
      <c r="BX530" s="267"/>
      <c r="BY530" s="267"/>
      <c r="BZ530" s="267"/>
      <c r="CA530" s="267"/>
      <c r="CB530" s="267"/>
      <c r="CC530" s="241"/>
      <c r="CD530" s="214"/>
      <c r="CE530" s="240"/>
      <c r="CF530" s="240"/>
      <c r="CG530" s="240"/>
      <c r="CH530" s="5"/>
      <c r="CI530" s="5">
        <f t="shared" si="67"/>
        <v>0</v>
      </c>
    </row>
    <row r="531" spans="1:87" hidden="1" x14ac:dyDescent="0.2">
      <c r="A531" s="127"/>
      <c r="B531" s="11"/>
      <c r="C531" s="169"/>
      <c r="D531" s="64"/>
      <c r="E531" s="11"/>
      <c r="F531" s="64"/>
      <c r="G531" s="109"/>
      <c r="H531" s="65"/>
      <c r="I531" s="66"/>
      <c r="J531" s="204"/>
      <c r="K531" s="204"/>
      <c r="L531" s="205"/>
      <c r="M531" s="205"/>
      <c r="N531" s="205"/>
      <c r="O531" s="214"/>
      <c r="P531" s="214"/>
      <c r="Q531" s="213"/>
      <c r="R531" s="213"/>
      <c r="S531" s="213"/>
      <c r="T531" s="213"/>
      <c r="U531" s="223"/>
      <c r="V531" s="222"/>
      <c r="W531" s="222"/>
      <c r="X531" s="222"/>
      <c r="Y531" s="222"/>
      <c r="Z531" s="222"/>
      <c r="AA531" s="232"/>
      <c r="AB531" s="231"/>
      <c r="AC531" s="231"/>
      <c r="AD531" s="231"/>
      <c r="AE531" s="231"/>
      <c r="AF531" s="231"/>
      <c r="AG531" s="250"/>
      <c r="AH531" s="249"/>
      <c r="AI531" s="249"/>
      <c r="AJ531" s="249"/>
      <c r="AK531" s="249"/>
      <c r="AL531" s="249"/>
      <c r="AM531" s="204"/>
      <c r="AN531" s="205"/>
      <c r="AO531" s="205"/>
      <c r="AP531" s="205"/>
      <c r="AQ531" s="205"/>
      <c r="AR531" s="205"/>
      <c r="AS531" s="259"/>
      <c r="AT531" s="258"/>
      <c r="AU531" s="258"/>
      <c r="AV531" s="258"/>
      <c r="AW531" s="258"/>
      <c r="AX531" s="258"/>
      <c r="AY531" s="268"/>
      <c r="AZ531" s="267"/>
      <c r="BA531" s="267"/>
      <c r="BB531" s="267"/>
      <c r="BC531" s="267"/>
      <c r="BD531" s="267"/>
      <c r="BE531" s="204"/>
      <c r="BF531" s="205"/>
      <c r="BG531" s="205"/>
      <c r="BH531" s="205"/>
      <c r="BI531" s="205"/>
      <c r="BJ531" s="205"/>
      <c r="BK531" s="241"/>
      <c r="BL531" s="240"/>
      <c r="BM531" s="240"/>
      <c r="BN531" s="240"/>
      <c r="BO531" s="240"/>
      <c r="BP531" s="240"/>
      <c r="BQ531" s="223"/>
      <c r="BR531" s="222"/>
      <c r="BS531" s="222"/>
      <c r="BT531" s="222"/>
      <c r="BU531" s="222"/>
      <c r="BV531" s="222"/>
      <c r="BW531" s="268"/>
      <c r="BX531" s="267"/>
      <c r="BY531" s="267"/>
      <c r="BZ531" s="267"/>
      <c r="CA531" s="267"/>
      <c r="CB531" s="267"/>
      <c r="CC531" s="241"/>
      <c r="CD531" s="214"/>
      <c r="CE531" s="240"/>
      <c r="CF531" s="240"/>
      <c r="CG531" s="240"/>
      <c r="CH531" s="5"/>
      <c r="CI531" s="5">
        <f t="shared" si="67"/>
        <v>0</v>
      </c>
    </row>
    <row r="532" spans="1:87" hidden="1" x14ac:dyDescent="0.2">
      <c r="A532" s="127"/>
      <c r="B532" s="11"/>
      <c r="C532" s="169"/>
      <c r="D532" s="64"/>
      <c r="E532" s="11"/>
      <c r="F532" s="64"/>
      <c r="G532" s="12"/>
      <c r="H532" s="65"/>
      <c r="I532" s="66"/>
      <c r="J532" s="204"/>
      <c r="K532" s="204"/>
      <c r="L532" s="205"/>
      <c r="M532" s="205"/>
      <c r="N532" s="205"/>
      <c r="O532" s="214"/>
      <c r="P532" s="214"/>
      <c r="Q532" s="213"/>
      <c r="R532" s="213"/>
      <c r="S532" s="213"/>
      <c r="T532" s="213"/>
      <c r="U532" s="223"/>
      <c r="V532" s="222"/>
      <c r="W532" s="222"/>
      <c r="X532" s="222"/>
      <c r="Y532" s="222"/>
      <c r="Z532" s="222"/>
      <c r="AA532" s="232"/>
      <c r="AB532" s="231"/>
      <c r="AC532" s="231"/>
      <c r="AD532" s="231"/>
      <c r="AE532" s="231"/>
      <c r="AF532" s="231"/>
      <c r="AG532" s="250"/>
      <c r="AH532" s="249"/>
      <c r="AI532" s="249"/>
      <c r="AJ532" s="249"/>
      <c r="AK532" s="249"/>
      <c r="AL532" s="249"/>
      <c r="AM532" s="204"/>
      <c r="AN532" s="205"/>
      <c r="AO532" s="205"/>
      <c r="AP532" s="205"/>
      <c r="AQ532" s="205"/>
      <c r="AR532" s="205"/>
      <c r="AS532" s="259"/>
      <c r="AT532" s="258"/>
      <c r="AU532" s="258"/>
      <c r="AV532" s="258"/>
      <c r="AW532" s="258"/>
      <c r="AX532" s="258"/>
      <c r="AY532" s="268"/>
      <c r="AZ532" s="267"/>
      <c r="BA532" s="267"/>
      <c r="BB532" s="267"/>
      <c r="BC532" s="267"/>
      <c r="BD532" s="267"/>
      <c r="BE532" s="204"/>
      <c r="BF532" s="205"/>
      <c r="BG532" s="205"/>
      <c r="BH532" s="205"/>
      <c r="BI532" s="205"/>
      <c r="BJ532" s="205"/>
      <c r="BK532" s="241"/>
      <c r="BL532" s="240"/>
      <c r="BM532" s="240"/>
      <c r="BN532" s="240"/>
      <c r="BO532" s="240"/>
      <c r="BP532" s="240"/>
      <c r="BQ532" s="223"/>
      <c r="BR532" s="222"/>
      <c r="BS532" s="222"/>
      <c r="BT532" s="222"/>
      <c r="BU532" s="222"/>
      <c r="BV532" s="222"/>
      <c r="BW532" s="268"/>
      <c r="BX532" s="267"/>
      <c r="BY532" s="267"/>
      <c r="BZ532" s="267"/>
      <c r="CA532" s="267"/>
      <c r="CB532" s="267"/>
      <c r="CC532" s="241"/>
      <c r="CD532" s="214"/>
      <c r="CE532" s="240"/>
      <c r="CF532" s="240"/>
      <c r="CG532" s="240"/>
      <c r="CH532" s="5"/>
      <c r="CI532" s="5">
        <f t="shared" si="67"/>
        <v>0</v>
      </c>
    </row>
    <row r="533" spans="1:87" hidden="1" x14ac:dyDescent="0.2">
      <c r="A533" s="135"/>
      <c r="B533" s="17"/>
      <c r="C533" s="170"/>
      <c r="D533" s="71"/>
      <c r="E533" s="17"/>
      <c r="F533" s="71"/>
      <c r="G533" s="148"/>
      <c r="H533" s="72"/>
      <c r="I533" s="73"/>
      <c r="J533" s="204"/>
      <c r="K533" s="204"/>
      <c r="L533" s="205"/>
      <c r="M533" s="205"/>
      <c r="N533" s="205"/>
      <c r="O533" s="214"/>
      <c r="P533" s="214"/>
      <c r="Q533" s="213"/>
      <c r="R533" s="213"/>
      <c r="S533" s="213"/>
      <c r="T533" s="213"/>
      <c r="U533" s="223"/>
      <c r="V533" s="222"/>
      <c r="W533" s="222"/>
      <c r="X533" s="222"/>
      <c r="Y533" s="222"/>
      <c r="Z533" s="222"/>
      <c r="AA533" s="232"/>
      <c r="AB533" s="231"/>
      <c r="AC533" s="231"/>
      <c r="AD533" s="231"/>
      <c r="AE533" s="231"/>
      <c r="AF533" s="231"/>
      <c r="AG533" s="250"/>
      <c r="AH533" s="249"/>
      <c r="AI533" s="249"/>
      <c r="AJ533" s="249"/>
      <c r="AK533" s="249"/>
      <c r="AL533" s="249"/>
      <c r="AM533" s="204"/>
      <c r="AN533" s="205"/>
      <c r="AO533" s="205"/>
      <c r="AP533" s="205"/>
      <c r="AQ533" s="205"/>
      <c r="AR533" s="205"/>
      <c r="AS533" s="259"/>
      <c r="AT533" s="258"/>
      <c r="AU533" s="258"/>
      <c r="AV533" s="258"/>
      <c r="AW533" s="258"/>
      <c r="AX533" s="258"/>
      <c r="AY533" s="268"/>
      <c r="AZ533" s="267"/>
      <c r="BA533" s="267"/>
      <c r="BB533" s="267"/>
      <c r="BC533" s="267"/>
      <c r="BD533" s="267"/>
      <c r="BE533" s="204"/>
      <c r="BF533" s="205"/>
      <c r="BG533" s="205"/>
      <c r="BH533" s="205"/>
      <c r="BI533" s="205"/>
      <c r="BJ533" s="205"/>
      <c r="BK533" s="241"/>
      <c r="BL533" s="240"/>
      <c r="BM533" s="240"/>
      <c r="BN533" s="240"/>
      <c r="BO533" s="240"/>
      <c r="BP533" s="240"/>
      <c r="BQ533" s="223"/>
      <c r="BR533" s="222"/>
      <c r="BS533" s="222"/>
      <c r="BT533" s="222"/>
      <c r="BU533" s="222"/>
      <c r="BV533" s="222"/>
      <c r="BW533" s="268"/>
      <c r="BX533" s="267"/>
      <c r="BY533" s="267"/>
      <c r="BZ533" s="267"/>
      <c r="CA533" s="267"/>
      <c r="CB533" s="267"/>
      <c r="CC533" s="241"/>
      <c r="CD533" s="214"/>
      <c r="CE533" s="240"/>
      <c r="CF533" s="240"/>
      <c r="CG533" s="240"/>
      <c r="CH533" s="5"/>
      <c r="CI533" s="5">
        <f t="shared" si="67"/>
        <v>0</v>
      </c>
    </row>
    <row r="534" spans="1:87" hidden="1" x14ac:dyDescent="0.2">
      <c r="A534" s="17"/>
      <c r="B534" s="17"/>
      <c r="C534" s="170"/>
      <c r="D534" s="71"/>
      <c r="E534" s="17"/>
      <c r="F534" s="71"/>
      <c r="G534" s="148"/>
      <c r="H534" s="72"/>
      <c r="I534" s="73"/>
      <c r="J534" s="204"/>
      <c r="K534" s="204"/>
      <c r="L534" s="205"/>
      <c r="M534" s="205"/>
      <c r="N534" s="205"/>
      <c r="O534" s="214"/>
      <c r="P534" s="214"/>
      <c r="Q534" s="213"/>
      <c r="R534" s="213"/>
      <c r="S534" s="213"/>
      <c r="T534" s="213"/>
      <c r="U534" s="223"/>
      <c r="V534" s="222"/>
      <c r="W534" s="222"/>
      <c r="X534" s="222"/>
      <c r="Y534" s="222"/>
      <c r="Z534" s="222"/>
      <c r="AA534" s="232"/>
      <c r="AB534" s="231"/>
      <c r="AC534" s="231"/>
      <c r="AD534" s="231"/>
      <c r="AE534" s="231"/>
      <c r="AF534" s="231"/>
      <c r="AG534" s="250"/>
      <c r="AH534" s="249"/>
      <c r="AI534" s="249"/>
      <c r="AJ534" s="249"/>
      <c r="AK534" s="249"/>
      <c r="AL534" s="249"/>
      <c r="AM534" s="204"/>
      <c r="AN534" s="205"/>
      <c r="AO534" s="205"/>
      <c r="AP534" s="205"/>
      <c r="AQ534" s="205"/>
      <c r="AR534" s="205"/>
      <c r="AS534" s="259"/>
      <c r="AT534" s="258"/>
      <c r="AU534" s="258"/>
      <c r="AV534" s="258"/>
      <c r="AW534" s="258"/>
      <c r="AX534" s="258"/>
      <c r="AY534" s="268"/>
      <c r="AZ534" s="267"/>
      <c r="BA534" s="267"/>
      <c r="BB534" s="267"/>
      <c r="BC534" s="267"/>
      <c r="BD534" s="267"/>
      <c r="BE534" s="204"/>
      <c r="BF534" s="205"/>
      <c r="BG534" s="205"/>
      <c r="BH534" s="205"/>
      <c r="BI534" s="205"/>
      <c r="BJ534" s="205"/>
      <c r="BK534" s="241"/>
      <c r="BL534" s="240"/>
      <c r="BM534" s="240"/>
      <c r="BN534" s="240"/>
      <c r="BO534" s="240"/>
      <c r="BP534" s="240"/>
      <c r="BQ534" s="223"/>
      <c r="BR534" s="222"/>
      <c r="BS534" s="222"/>
      <c r="BT534" s="222"/>
      <c r="BU534" s="222"/>
      <c r="BV534" s="222"/>
      <c r="BW534" s="268"/>
      <c r="BX534" s="267"/>
      <c r="BY534" s="267"/>
      <c r="BZ534" s="267"/>
      <c r="CA534" s="267"/>
      <c r="CB534" s="267"/>
      <c r="CC534" s="241"/>
      <c r="CD534" s="214"/>
      <c r="CE534" s="240"/>
      <c r="CF534" s="240"/>
      <c r="CG534" s="240"/>
      <c r="CH534" s="5"/>
      <c r="CI534" s="5">
        <f t="shared" si="67"/>
        <v>0</v>
      </c>
    </row>
    <row r="535" spans="1:87" hidden="1" x14ac:dyDescent="0.2">
      <c r="A535" s="17"/>
      <c r="B535" s="22"/>
      <c r="C535" s="51"/>
      <c r="D535" s="34"/>
      <c r="E535" s="22"/>
      <c r="F535" s="34"/>
      <c r="G535" s="124"/>
      <c r="H535" s="26"/>
      <c r="I535" s="173"/>
      <c r="J535" s="204"/>
      <c r="K535" s="204"/>
      <c r="L535" s="205"/>
      <c r="M535" s="205"/>
      <c r="N535" s="205"/>
      <c r="O535" s="214"/>
      <c r="P535" s="214"/>
      <c r="Q535" s="213"/>
      <c r="R535" s="213"/>
      <c r="S535" s="213"/>
      <c r="T535" s="213"/>
      <c r="U535" s="223"/>
      <c r="V535" s="222"/>
      <c r="W535" s="222"/>
      <c r="X535" s="222"/>
      <c r="Y535" s="222"/>
      <c r="Z535" s="222"/>
      <c r="AA535" s="232"/>
      <c r="AB535" s="231"/>
      <c r="AC535" s="231"/>
      <c r="AD535" s="231"/>
      <c r="AE535" s="231"/>
      <c r="AF535" s="231"/>
      <c r="AG535" s="250"/>
      <c r="AH535" s="249"/>
      <c r="AI535" s="249"/>
      <c r="AJ535" s="249"/>
      <c r="AK535" s="249"/>
      <c r="AL535" s="249"/>
      <c r="AM535" s="204"/>
      <c r="AN535" s="205"/>
      <c r="AO535" s="205"/>
      <c r="AP535" s="205"/>
      <c r="AQ535" s="205"/>
      <c r="AR535" s="205"/>
      <c r="AS535" s="259"/>
      <c r="AT535" s="258"/>
      <c r="AU535" s="258"/>
      <c r="AV535" s="258"/>
      <c r="AW535" s="258"/>
      <c r="AX535" s="258"/>
      <c r="AY535" s="268"/>
      <c r="AZ535" s="267"/>
      <c r="BA535" s="267"/>
      <c r="BB535" s="267"/>
      <c r="BC535" s="267"/>
      <c r="BD535" s="267"/>
      <c r="BE535" s="204"/>
      <c r="BF535" s="205"/>
      <c r="BG535" s="205"/>
      <c r="BH535" s="205"/>
      <c r="BI535" s="205"/>
      <c r="BJ535" s="205"/>
      <c r="BK535" s="241"/>
      <c r="BL535" s="240"/>
      <c r="BM535" s="240"/>
      <c r="BN535" s="240"/>
      <c r="BO535" s="240"/>
      <c r="BP535" s="240"/>
      <c r="BQ535" s="223"/>
      <c r="BR535" s="222"/>
      <c r="BS535" s="222"/>
      <c r="BT535" s="222"/>
      <c r="BU535" s="222"/>
      <c r="BV535" s="222"/>
      <c r="BW535" s="268"/>
      <c r="BX535" s="267"/>
      <c r="BY535" s="267"/>
      <c r="BZ535" s="267"/>
      <c r="CA535" s="267"/>
      <c r="CB535" s="267"/>
      <c r="CC535" s="241"/>
      <c r="CD535" s="214"/>
      <c r="CE535" s="240"/>
      <c r="CF535" s="240"/>
      <c r="CG535" s="240"/>
      <c r="CH535" s="5"/>
      <c r="CI535" s="5">
        <f t="shared" si="67"/>
        <v>0</v>
      </c>
    </row>
    <row r="536" spans="1:87" hidden="1" x14ac:dyDescent="0.2">
      <c r="A536" s="82"/>
      <c r="B536" s="22"/>
      <c r="C536" s="22"/>
      <c r="D536" s="34"/>
      <c r="E536" s="22"/>
      <c r="F536" s="34"/>
      <c r="G536" s="48"/>
      <c r="H536" s="26"/>
      <c r="I536" s="174"/>
      <c r="J536" s="204"/>
      <c r="K536" s="204"/>
      <c r="L536" s="205"/>
      <c r="M536" s="205"/>
      <c r="N536" s="205"/>
      <c r="O536" s="214"/>
      <c r="P536" s="214"/>
      <c r="Q536" s="213"/>
      <c r="R536" s="213"/>
      <c r="S536" s="213"/>
      <c r="T536" s="213"/>
      <c r="U536" s="223"/>
      <c r="V536" s="222"/>
      <c r="W536" s="222"/>
      <c r="X536" s="222"/>
      <c r="Y536" s="222"/>
      <c r="Z536" s="222"/>
      <c r="AA536" s="232"/>
      <c r="AB536" s="231"/>
      <c r="AC536" s="231"/>
      <c r="AD536" s="231"/>
      <c r="AE536" s="231"/>
      <c r="AF536" s="231"/>
      <c r="AG536" s="250"/>
      <c r="AH536" s="249"/>
      <c r="AI536" s="249"/>
      <c r="AJ536" s="249"/>
      <c r="AK536" s="249"/>
      <c r="AL536" s="249"/>
      <c r="AM536" s="204"/>
      <c r="AN536" s="205"/>
      <c r="AO536" s="205"/>
      <c r="AP536" s="205"/>
      <c r="AQ536" s="205"/>
      <c r="AR536" s="205"/>
      <c r="AS536" s="259"/>
      <c r="AT536" s="258"/>
      <c r="AU536" s="258"/>
      <c r="AV536" s="258"/>
      <c r="AW536" s="258"/>
      <c r="AX536" s="258"/>
      <c r="AY536" s="268"/>
      <c r="AZ536" s="267"/>
      <c r="BA536" s="267"/>
      <c r="BB536" s="267"/>
      <c r="BC536" s="267"/>
      <c r="BD536" s="267"/>
      <c r="BE536" s="204"/>
      <c r="BF536" s="205"/>
      <c r="BG536" s="205"/>
      <c r="BH536" s="205"/>
      <c r="BI536" s="205"/>
      <c r="BJ536" s="205"/>
      <c r="BK536" s="241"/>
      <c r="BL536" s="240"/>
      <c r="BM536" s="240"/>
      <c r="BN536" s="240"/>
      <c r="BO536" s="240"/>
      <c r="BP536" s="240"/>
      <c r="BQ536" s="223"/>
      <c r="BR536" s="222"/>
      <c r="BS536" s="222"/>
      <c r="BT536" s="222"/>
      <c r="BU536" s="222"/>
      <c r="BV536" s="222"/>
      <c r="BW536" s="268"/>
      <c r="BX536" s="267"/>
      <c r="BY536" s="267"/>
      <c r="BZ536" s="267"/>
      <c r="CA536" s="267"/>
      <c r="CB536" s="267"/>
      <c r="CC536" s="241"/>
      <c r="CD536" s="214"/>
      <c r="CE536" s="240"/>
      <c r="CF536" s="240"/>
      <c r="CG536" s="240"/>
      <c r="CH536" s="5"/>
      <c r="CI536" s="5">
        <f t="shared" si="67"/>
        <v>0</v>
      </c>
    </row>
    <row r="537" spans="1:87" hidden="1" x14ac:dyDescent="0.2">
      <c r="A537" s="82"/>
      <c r="B537" s="22"/>
      <c r="C537" s="28"/>
      <c r="D537" s="33"/>
      <c r="E537" s="22"/>
      <c r="F537" s="34"/>
      <c r="G537" s="48"/>
      <c r="H537" s="26"/>
      <c r="I537" s="112"/>
      <c r="J537" s="204"/>
      <c r="K537" s="204"/>
      <c r="L537" s="205"/>
      <c r="M537" s="205"/>
      <c r="N537" s="205"/>
      <c r="O537" s="214"/>
      <c r="P537" s="214"/>
      <c r="Q537" s="213"/>
      <c r="R537" s="213"/>
      <c r="S537" s="213"/>
      <c r="T537" s="213"/>
      <c r="U537" s="223"/>
      <c r="V537" s="222"/>
      <c r="W537" s="222"/>
      <c r="X537" s="222"/>
      <c r="Y537" s="222"/>
      <c r="Z537" s="222"/>
      <c r="AA537" s="232"/>
      <c r="AB537" s="231"/>
      <c r="AC537" s="231"/>
      <c r="AD537" s="231"/>
      <c r="AE537" s="231"/>
      <c r="AF537" s="231"/>
      <c r="AG537" s="250"/>
      <c r="AH537" s="249"/>
      <c r="AI537" s="249"/>
      <c r="AJ537" s="249"/>
      <c r="AK537" s="249"/>
      <c r="AL537" s="249"/>
      <c r="AM537" s="204"/>
      <c r="AN537" s="205"/>
      <c r="AO537" s="205"/>
      <c r="AP537" s="205"/>
      <c r="AQ537" s="205"/>
      <c r="AR537" s="205"/>
      <c r="AS537" s="259"/>
      <c r="AT537" s="258"/>
      <c r="AU537" s="258"/>
      <c r="AV537" s="258"/>
      <c r="AW537" s="258"/>
      <c r="AX537" s="258"/>
      <c r="AY537" s="268"/>
      <c r="AZ537" s="267"/>
      <c r="BA537" s="267"/>
      <c r="BB537" s="267"/>
      <c r="BC537" s="267"/>
      <c r="BD537" s="267"/>
      <c r="BE537" s="204"/>
      <c r="BF537" s="205"/>
      <c r="BG537" s="205"/>
      <c r="BH537" s="205"/>
      <c r="BI537" s="205"/>
      <c r="BJ537" s="205"/>
      <c r="BK537" s="241"/>
      <c r="BL537" s="240"/>
      <c r="BM537" s="240"/>
      <c r="BN537" s="240"/>
      <c r="BO537" s="240"/>
      <c r="BP537" s="240"/>
      <c r="BQ537" s="223"/>
      <c r="BR537" s="222"/>
      <c r="BS537" s="222"/>
      <c r="BT537" s="222"/>
      <c r="BU537" s="222"/>
      <c r="BV537" s="222"/>
      <c r="BW537" s="268"/>
      <c r="BX537" s="267"/>
      <c r="BY537" s="267"/>
      <c r="BZ537" s="267"/>
      <c r="CA537" s="267"/>
      <c r="CB537" s="267"/>
      <c r="CC537" s="241"/>
      <c r="CD537" s="214"/>
      <c r="CE537" s="240"/>
      <c r="CF537" s="240"/>
      <c r="CG537" s="240"/>
      <c r="CH537" s="5"/>
      <c r="CI537" s="5">
        <f t="shared" si="67"/>
        <v>0</v>
      </c>
    </row>
    <row r="538" spans="1:87" hidden="1" x14ac:dyDescent="0.2">
      <c r="A538" s="82"/>
      <c r="B538" s="22"/>
      <c r="C538" s="28"/>
      <c r="D538" s="33"/>
      <c r="E538" s="22"/>
      <c r="F538" s="34"/>
      <c r="G538" s="48"/>
      <c r="H538" s="75"/>
      <c r="I538" s="52"/>
      <c r="J538" s="204"/>
      <c r="K538" s="204"/>
      <c r="L538" s="205"/>
      <c r="M538" s="205"/>
      <c r="N538" s="205"/>
      <c r="O538" s="214"/>
      <c r="P538" s="214"/>
      <c r="Q538" s="213"/>
      <c r="R538" s="213"/>
      <c r="S538" s="213"/>
      <c r="T538" s="213"/>
      <c r="U538" s="223"/>
      <c r="V538" s="222"/>
      <c r="W538" s="222"/>
      <c r="X538" s="222"/>
      <c r="Y538" s="222"/>
      <c r="Z538" s="222"/>
      <c r="AA538" s="232"/>
      <c r="AB538" s="231"/>
      <c r="AC538" s="231"/>
      <c r="AD538" s="231"/>
      <c r="AE538" s="231"/>
      <c r="AF538" s="231"/>
      <c r="AG538" s="250"/>
      <c r="AH538" s="249"/>
      <c r="AI538" s="249"/>
      <c r="AJ538" s="249"/>
      <c r="AK538" s="249"/>
      <c r="AL538" s="249"/>
      <c r="AM538" s="204"/>
      <c r="AN538" s="205"/>
      <c r="AO538" s="205"/>
      <c r="AP538" s="205"/>
      <c r="AQ538" s="205"/>
      <c r="AR538" s="205"/>
      <c r="AS538" s="259"/>
      <c r="AT538" s="258"/>
      <c r="AU538" s="258"/>
      <c r="AV538" s="258"/>
      <c r="AW538" s="258"/>
      <c r="AX538" s="258"/>
      <c r="AY538" s="268"/>
      <c r="AZ538" s="267"/>
      <c r="BA538" s="267"/>
      <c r="BB538" s="267"/>
      <c r="BC538" s="267"/>
      <c r="BD538" s="267"/>
      <c r="BE538" s="204"/>
      <c r="BF538" s="205"/>
      <c r="BG538" s="205"/>
      <c r="BH538" s="205"/>
      <c r="BI538" s="205"/>
      <c r="BJ538" s="205"/>
      <c r="BK538" s="241"/>
      <c r="BL538" s="240"/>
      <c r="BM538" s="240"/>
      <c r="BN538" s="240"/>
      <c r="BO538" s="240"/>
      <c r="BP538" s="240"/>
      <c r="BQ538" s="223"/>
      <c r="BR538" s="222"/>
      <c r="BS538" s="222"/>
      <c r="BT538" s="222"/>
      <c r="BU538" s="222"/>
      <c r="BV538" s="222"/>
      <c r="BW538" s="268"/>
      <c r="BX538" s="267"/>
      <c r="BY538" s="267"/>
      <c r="BZ538" s="267"/>
      <c r="CA538" s="267"/>
      <c r="CB538" s="267"/>
      <c r="CC538" s="241"/>
      <c r="CD538" s="214"/>
      <c r="CE538" s="240"/>
      <c r="CF538" s="240"/>
      <c r="CG538" s="240"/>
      <c r="CH538" s="5"/>
      <c r="CI538" s="5">
        <f t="shared" si="67"/>
        <v>0</v>
      </c>
    </row>
    <row r="539" spans="1:87" hidden="1" x14ac:dyDescent="0.2">
      <c r="A539" s="82"/>
      <c r="B539" s="22"/>
      <c r="C539" s="28"/>
      <c r="D539" s="33"/>
      <c r="E539" s="22"/>
      <c r="F539" s="34"/>
      <c r="G539" s="48"/>
      <c r="H539" s="175"/>
      <c r="I539" s="27"/>
      <c r="J539" s="204"/>
      <c r="K539" s="204"/>
      <c r="L539" s="205"/>
      <c r="M539" s="205"/>
      <c r="N539" s="204"/>
      <c r="O539" s="214"/>
      <c r="P539" s="214"/>
      <c r="Q539" s="213"/>
      <c r="R539" s="214"/>
      <c r="S539" s="213"/>
      <c r="T539" s="214"/>
      <c r="U539" s="223"/>
      <c r="V539" s="223"/>
      <c r="W539" s="222"/>
      <c r="X539" s="223"/>
      <c r="Y539" s="222"/>
      <c r="Z539" s="223"/>
      <c r="AA539" s="232"/>
      <c r="AB539" s="232"/>
      <c r="AC539" s="231"/>
      <c r="AD539" s="232"/>
      <c r="AE539" s="231"/>
      <c r="AF539" s="232"/>
      <c r="AG539" s="250"/>
      <c r="AH539" s="250"/>
      <c r="AI539" s="249"/>
      <c r="AJ539" s="250"/>
      <c r="AK539" s="249"/>
      <c r="AL539" s="250"/>
      <c r="AM539" s="204"/>
      <c r="AN539" s="204"/>
      <c r="AO539" s="205"/>
      <c r="AP539" s="204"/>
      <c r="AQ539" s="205"/>
      <c r="AR539" s="204"/>
      <c r="AS539" s="259"/>
      <c r="AT539" s="259"/>
      <c r="AU539" s="258"/>
      <c r="AV539" s="259"/>
      <c r="AW539" s="258"/>
      <c r="AX539" s="259"/>
      <c r="AY539" s="268"/>
      <c r="AZ539" s="268"/>
      <c r="BA539" s="267"/>
      <c r="BB539" s="268"/>
      <c r="BC539" s="267"/>
      <c r="BD539" s="268"/>
      <c r="BE539" s="204"/>
      <c r="BF539" s="204"/>
      <c r="BG539" s="205"/>
      <c r="BH539" s="204"/>
      <c r="BI539" s="205"/>
      <c r="BJ539" s="204"/>
      <c r="BK539" s="241"/>
      <c r="BL539" s="241"/>
      <c r="BM539" s="240"/>
      <c r="BN539" s="241"/>
      <c r="BO539" s="240"/>
      <c r="BP539" s="241"/>
      <c r="BQ539" s="223"/>
      <c r="BR539" s="223"/>
      <c r="BS539" s="222"/>
      <c r="BT539" s="223"/>
      <c r="BU539" s="222"/>
      <c r="BV539" s="223"/>
      <c r="BW539" s="268"/>
      <c r="BX539" s="268"/>
      <c r="BY539" s="267"/>
      <c r="BZ539" s="268"/>
      <c r="CA539" s="267"/>
      <c r="CB539" s="268"/>
      <c r="CC539" s="241"/>
      <c r="CD539" s="214"/>
      <c r="CE539" s="240"/>
      <c r="CF539" s="240"/>
      <c r="CG539" s="241"/>
      <c r="CH539" s="5"/>
      <c r="CI539" s="5">
        <f t="shared" si="67"/>
        <v>0</v>
      </c>
    </row>
    <row r="540" spans="1:87" hidden="1" x14ac:dyDescent="0.2">
      <c r="A540" s="82"/>
      <c r="B540" s="22"/>
      <c r="C540" s="28"/>
      <c r="D540" s="34"/>
      <c r="E540" s="43"/>
      <c r="F540" s="34"/>
      <c r="G540" s="48"/>
      <c r="H540" s="36"/>
      <c r="I540" s="27"/>
      <c r="J540" s="204"/>
      <c r="K540" s="204"/>
      <c r="L540" s="205"/>
      <c r="M540" s="205"/>
      <c r="N540" s="205"/>
      <c r="O540" s="214"/>
      <c r="P540" s="214"/>
      <c r="Q540" s="213"/>
      <c r="R540" s="213"/>
      <c r="S540" s="213"/>
      <c r="T540" s="213"/>
      <c r="U540" s="223"/>
      <c r="V540" s="222"/>
      <c r="W540" s="222"/>
      <c r="X540" s="222"/>
      <c r="Y540" s="222"/>
      <c r="Z540" s="222"/>
      <c r="AA540" s="232"/>
      <c r="AB540" s="231"/>
      <c r="AC540" s="231"/>
      <c r="AD540" s="231"/>
      <c r="AE540" s="231"/>
      <c r="AF540" s="231"/>
      <c r="AG540" s="250"/>
      <c r="AH540" s="249"/>
      <c r="AI540" s="249"/>
      <c r="AJ540" s="249"/>
      <c r="AK540" s="249"/>
      <c r="AL540" s="249"/>
      <c r="AM540" s="204"/>
      <c r="AN540" s="205"/>
      <c r="AO540" s="205"/>
      <c r="AP540" s="205"/>
      <c r="AQ540" s="205"/>
      <c r="AR540" s="205"/>
      <c r="AS540" s="259"/>
      <c r="AT540" s="258"/>
      <c r="AU540" s="258"/>
      <c r="AV540" s="258"/>
      <c r="AW540" s="258"/>
      <c r="AX540" s="258"/>
      <c r="AY540" s="268"/>
      <c r="AZ540" s="267"/>
      <c r="BA540" s="267"/>
      <c r="BB540" s="267"/>
      <c r="BC540" s="267"/>
      <c r="BD540" s="267"/>
      <c r="BE540" s="204"/>
      <c r="BF540" s="205"/>
      <c r="BG540" s="205"/>
      <c r="BH540" s="205"/>
      <c r="BI540" s="205"/>
      <c r="BJ540" s="205"/>
      <c r="BK540" s="241"/>
      <c r="BL540" s="240"/>
      <c r="BM540" s="240"/>
      <c r="BN540" s="240"/>
      <c r="BO540" s="240"/>
      <c r="BP540" s="240"/>
      <c r="BQ540" s="223"/>
      <c r="BR540" s="222"/>
      <c r="BS540" s="222"/>
      <c r="BT540" s="222"/>
      <c r="BU540" s="222"/>
      <c r="BV540" s="222"/>
      <c r="BW540" s="268"/>
      <c r="BX540" s="267"/>
      <c r="BY540" s="267"/>
      <c r="BZ540" s="267"/>
      <c r="CA540" s="267"/>
      <c r="CB540" s="267"/>
      <c r="CC540" s="241"/>
      <c r="CD540" s="214"/>
      <c r="CE540" s="240"/>
      <c r="CF540" s="240"/>
      <c r="CG540" s="240"/>
      <c r="CH540" s="5"/>
      <c r="CI540" s="5">
        <f t="shared" si="67"/>
        <v>0</v>
      </c>
    </row>
    <row r="541" spans="1:87" hidden="1" x14ac:dyDescent="0.2">
      <c r="A541" s="7"/>
      <c r="B541" s="43"/>
      <c r="C541" s="131"/>
      <c r="D541" s="44"/>
      <c r="E541" s="43"/>
      <c r="F541" s="44"/>
      <c r="G541" s="97"/>
      <c r="H541" s="47"/>
      <c r="I541" s="46"/>
      <c r="J541" s="204"/>
      <c r="K541" s="204"/>
      <c r="L541" s="205"/>
      <c r="M541" s="205"/>
      <c r="N541" s="205"/>
      <c r="O541" s="214"/>
      <c r="P541" s="214"/>
      <c r="Q541" s="213"/>
      <c r="R541" s="213"/>
      <c r="S541" s="213"/>
      <c r="T541" s="213"/>
      <c r="U541" s="223"/>
      <c r="V541" s="222"/>
      <c r="W541" s="222"/>
      <c r="X541" s="222"/>
      <c r="Y541" s="222"/>
      <c r="Z541" s="222"/>
      <c r="AA541" s="232"/>
      <c r="AB541" s="231"/>
      <c r="AC541" s="231"/>
      <c r="AD541" s="231"/>
      <c r="AE541" s="231"/>
      <c r="AF541" s="231"/>
      <c r="AG541" s="250"/>
      <c r="AH541" s="249"/>
      <c r="AI541" s="249"/>
      <c r="AJ541" s="249"/>
      <c r="AK541" s="249"/>
      <c r="AL541" s="249"/>
      <c r="AM541" s="204"/>
      <c r="AN541" s="205"/>
      <c r="AO541" s="205"/>
      <c r="AP541" s="205"/>
      <c r="AQ541" s="205"/>
      <c r="AR541" s="205"/>
      <c r="AS541" s="259"/>
      <c r="AT541" s="258"/>
      <c r="AU541" s="258"/>
      <c r="AV541" s="258"/>
      <c r="AW541" s="258"/>
      <c r="AX541" s="258"/>
      <c r="AY541" s="268"/>
      <c r="AZ541" s="267"/>
      <c r="BA541" s="267"/>
      <c r="BB541" s="267"/>
      <c r="BC541" s="267"/>
      <c r="BD541" s="267"/>
      <c r="BE541" s="204"/>
      <c r="BF541" s="205"/>
      <c r="BG541" s="205"/>
      <c r="BH541" s="205"/>
      <c r="BI541" s="205"/>
      <c r="BJ541" s="205"/>
      <c r="BK541" s="241"/>
      <c r="BL541" s="240"/>
      <c r="BM541" s="240"/>
      <c r="BN541" s="240"/>
      <c r="BO541" s="240"/>
      <c r="BP541" s="240"/>
      <c r="BQ541" s="223"/>
      <c r="BR541" s="222"/>
      <c r="BS541" s="222"/>
      <c r="BT541" s="222"/>
      <c r="BU541" s="222"/>
      <c r="BV541" s="222"/>
      <c r="BW541" s="268"/>
      <c r="BX541" s="267"/>
      <c r="BY541" s="267"/>
      <c r="BZ541" s="267"/>
      <c r="CA541" s="267"/>
      <c r="CB541" s="267"/>
      <c r="CC541" s="241"/>
      <c r="CD541" s="214"/>
      <c r="CE541" s="240"/>
      <c r="CF541" s="240"/>
      <c r="CG541" s="240"/>
      <c r="CH541" s="5"/>
      <c r="CI541" s="5">
        <f t="shared" si="67"/>
        <v>0</v>
      </c>
    </row>
    <row r="542" spans="1:87" hidden="1" x14ac:dyDescent="0.2">
      <c r="A542" s="22"/>
      <c r="B542" s="22"/>
      <c r="C542" s="28"/>
      <c r="D542" s="34"/>
      <c r="E542" s="43"/>
      <c r="F542" s="34"/>
      <c r="G542" s="48"/>
      <c r="H542" s="100"/>
      <c r="I542" s="46"/>
      <c r="J542" s="204"/>
      <c r="K542" s="204"/>
      <c r="L542" s="205"/>
      <c r="M542" s="205"/>
      <c r="N542" s="204"/>
      <c r="O542" s="214"/>
      <c r="P542" s="214"/>
      <c r="Q542" s="213"/>
      <c r="R542" s="214"/>
      <c r="S542" s="213"/>
      <c r="T542" s="214"/>
      <c r="U542" s="223"/>
      <c r="V542" s="223"/>
      <c r="W542" s="222"/>
      <c r="X542" s="223"/>
      <c r="Y542" s="222"/>
      <c r="Z542" s="223"/>
      <c r="AA542" s="232"/>
      <c r="AB542" s="232"/>
      <c r="AC542" s="231"/>
      <c r="AD542" s="232"/>
      <c r="AE542" s="231"/>
      <c r="AF542" s="232"/>
      <c r="AG542" s="250"/>
      <c r="AH542" s="250"/>
      <c r="AI542" s="249"/>
      <c r="AJ542" s="250"/>
      <c r="AK542" s="249"/>
      <c r="AL542" s="250"/>
      <c r="AM542" s="204"/>
      <c r="AN542" s="204"/>
      <c r="AO542" s="205"/>
      <c r="AP542" s="204"/>
      <c r="AQ542" s="205"/>
      <c r="AR542" s="204"/>
      <c r="AS542" s="259"/>
      <c r="AT542" s="259"/>
      <c r="AU542" s="258"/>
      <c r="AV542" s="259"/>
      <c r="AW542" s="258"/>
      <c r="AX542" s="259"/>
      <c r="AY542" s="268"/>
      <c r="AZ542" s="268"/>
      <c r="BA542" s="267"/>
      <c r="BB542" s="268"/>
      <c r="BC542" s="267"/>
      <c r="BD542" s="268"/>
      <c r="BE542" s="204"/>
      <c r="BF542" s="204"/>
      <c r="BG542" s="205"/>
      <c r="BH542" s="204"/>
      <c r="BI542" s="205"/>
      <c r="BJ542" s="204"/>
      <c r="BK542" s="241"/>
      <c r="BL542" s="241"/>
      <c r="BM542" s="240"/>
      <c r="BN542" s="241"/>
      <c r="BO542" s="240"/>
      <c r="BP542" s="241"/>
      <c r="BQ542" s="223"/>
      <c r="BR542" s="223"/>
      <c r="BS542" s="222"/>
      <c r="BT542" s="223"/>
      <c r="BU542" s="222"/>
      <c r="BV542" s="223"/>
      <c r="BW542" s="268"/>
      <c r="BX542" s="268"/>
      <c r="BY542" s="267"/>
      <c r="BZ542" s="268"/>
      <c r="CA542" s="267"/>
      <c r="CB542" s="268"/>
      <c r="CC542" s="241"/>
      <c r="CD542" s="214"/>
      <c r="CE542" s="240"/>
      <c r="CF542" s="240"/>
      <c r="CG542" s="241"/>
      <c r="CH542" s="5"/>
      <c r="CI542" s="5">
        <f t="shared" si="67"/>
        <v>0</v>
      </c>
    </row>
    <row r="543" spans="1:87" hidden="1" x14ac:dyDescent="0.2">
      <c r="A543" s="157"/>
      <c r="B543" s="105"/>
      <c r="C543" s="105"/>
      <c r="D543" s="107"/>
      <c r="E543" s="105"/>
      <c r="F543" s="107"/>
      <c r="G543" s="108"/>
      <c r="H543" s="91"/>
      <c r="I543" s="59"/>
      <c r="J543" s="206"/>
      <c r="K543" s="206"/>
      <c r="L543" s="206"/>
      <c r="M543" s="206"/>
      <c r="N543" s="206"/>
      <c r="O543" s="215"/>
      <c r="P543" s="215"/>
      <c r="Q543" s="215"/>
      <c r="R543" s="215"/>
      <c r="S543" s="215"/>
      <c r="T543" s="215"/>
      <c r="U543" s="224"/>
      <c r="V543" s="224"/>
      <c r="W543" s="224"/>
      <c r="X543" s="224"/>
      <c r="Y543" s="224"/>
      <c r="Z543" s="224"/>
      <c r="AA543" s="233"/>
      <c r="AB543" s="233"/>
      <c r="AC543" s="233"/>
      <c r="AD543" s="233"/>
      <c r="AE543" s="233"/>
      <c r="AF543" s="233"/>
      <c r="AG543" s="251"/>
      <c r="AH543" s="251"/>
      <c r="AI543" s="251"/>
      <c r="AJ543" s="251"/>
      <c r="AK543" s="251"/>
      <c r="AL543" s="251"/>
      <c r="AM543" s="206"/>
      <c r="AN543" s="206"/>
      <c r="AO543" s="206"/>
      <c r="AP543" s="206"/>
      <c r="AQ543" s="206"/>
      <c r="AR543" s="206"/>
      <c r="AS543" s="260"/>
      <c r="AT543" s="260"/>
      <c r="AU543" s="260"/>
      <c r="AV543" s="260"/>
      <c r="AW543" s="260"/>
      <c r="AX543" s="260"/>
      <c r="AY543" s="269"/>
      <c r="AZ543" s="269"/>
      <c r="BA543" s="269"/>
      <c r="BB543" s="269"/>
      <c r="BC543" s="269"/>
      <c r="BD543" s="269"/>
      <c r="BE543" s="206"/>
      <c r="BF543" s="206"/>
      <c r="BG543" s="206"/>
      <c r="BH543" s="206"/>
      <c r="BI543" s="206"/>
      <c r="BJ543" s="206"/>
      <c r="BK543" s="242"/>
      <c r="BL543" s="242"/>
      <c r="BM543" s="242"/>
      <c r="BN543" s="242"/>
      <c r="BO543" s="242"/>
      <c r="BP543" s="242"/>
      <c r="BQ543" s="224"/>
      <c r="BR543" s="224"/>
      <c r="BS543" s="224"/>
      <c r="BT543" s="224"/>
      <c r="BU543" s="224"/>
      <c r="BV543" s="224"/>
      <c r="BW543" s="269"/>
      <c r="BX543" s="269"/>
      <c r="BY543" s="269"/>
      <c r="BZ543" s="269"/>
      <c r="CA543" s="269"/>
      <c r="CB543" s="269"/>
      <c r="CC543" s="242"/>
      <c r="CD543" s="215"/>
      <c r="CE543" s="242"/>
      <c r="CF543" s="242"/>
      <c r="CG543" s="242"/>
      <c r="CH543" s="5"/>
      <c r="CI543" s="5">
        <f t="shared" si="67"/>
        <v>0</v>
      </c>
    </row>
    <row r="544" spans="1:87" hidden="1" x14ac:dyDescent="0.2">
      <c r="A544" s="132"/>
      <c r="B544" s="7"/>
      <c r="C544" s="60"/>
      <c r="D544" s="56"/>
      <c r="E544" s="7"/>
      <c r="F544" s="56"/>
      <c r="G544" s="176"/>
      <c r="H544" s="61"/>
      <c r="I544" s="163"/>
      <c r="J544" s="204"/>
      <c r="K544" s="204"/>
      <c r="L544" s="205"/>
      <c r="M544" s="205"/>
      <c r="N544" s="205"/>
      <c r="O544" s="214"/>
      <c r="P544" s="214"/>
      <c r="Q544" s="213"/>
      <c r="R544" s="213"/>
      <c r="S544" s="213"/>
      <c r="T544" s="213"/>
      <c r="U544" s="223"/>
      <c r="V544" s="222"/>
      <c r="W544" s="222"/>
      <c r="X544" s="222"/>
      <c r="Y544" s="222"/>
      <c r="Z544" s="222"/>
      <c r="AA544" s="232"/>
      <c r="AB544" s="231"/>
      <c r="AC544" s="231"/>
      <c r="AD544" s="231"/>
      <c r="AE544" s="231"/>
      <c r="AF544" s="231"/>
      <c r="AG544" s="250"/>
      <c r="AH544" s="249"/>
      <c r="AI544" s="249"/>
      <c r="AJ544" s="249"/>
      <c r="AK544" s="249"/>
      <c r="AL544" s="249"/>
      <c r="AM544" s="204"/>
      <c r="AN544" s="205"/>
      <c r="AO544" s="205"/>
      <c r="AP544" s="205"/>
      <c r="AQ544" s="205"/>
      <c r="AR544" s="205"/>
      <c r="AS544" s="259"/>
      <c r="AT544" s="258"/>
      <c r="AU544" s="258"/>
      <c r="AV544" s="258"/>
      <c r="AW544" s="258"/>
      <c r="AX544" s="258"/>
      <c r="AY544" s="268"/>
      <c r="AZ544" s="267"/>
      <c r="BA544" s="267"/>
      <c r="BB544" s="267"/>
      <c r="BC544" s="267"/>
      <c r="BD544" s="267"/>
      <c r="BE544" s="204"/>
      <c r="BF544" s="205"/>
      <c r="BG544" s="205"/>
      <c r="BH544" s="205"/>
      <c r="BI544" s="205"/>
      <c r="BJ544" s="205"/>
      <c r="BK544" s="241"/>
      <c r="BL544" s="240"/>
      <c r="BM544" s="240"/>
      <c r="BN544" s="240"/>
      <c r="BO544" s="240"/>
      <c r="BP544" s="240"/>
      <c r="BQ544" s="223"/>
      <c r="BR544" s="222"/>
      <c r="BS544" s="222"/>
      <c r="BT544" s="222"/>
      <c r="BU544" s="222"/>
      <c r="BV544" s="222"/>
      <c r="BW544" s="268"/>
      <c r="BX544" s="267"/>
      <c r="BY544" s="267"/>
      <c r="BZ544" s="267"/>
      <c r="CA544" s="267"/>
      <c r="CB544" s="267"/>
      <c r="CC544" s="241"/>
      <c r="CD544" s="214"/>
      <c r="CE544" s="240"/>
      <c r="CF544" s="240"/>
      <c r="CG544" s="240"/>
      <c r="CH544" s="5"/>
      <c r="CI544" s="5">
        <f t="shared" si="67"/>
        <v>0</v>
      </c>
    </row>
    <row r="545" spans="1:87" hidden="1" x14ac:dyDescent="0.2">
      <c r="A545" s="127"/>
      <c r="B545" s="11"/>
      <c r="C545" s="63"/>
      <c r="D545" s="64"/>
      <c r="E545" s="11"/>
      <c r="F545" s="64"/>
      <c r="G545" s="117"/>
      <c r="H545" s="65"/>
      <c r="I545" s="145"/>
      <c r="J545" s="204"/>
      <c r="K545" s="204"/>
      <c r="L545" s="205"/>
      <c r="M545" s="205"/>
      <c r="N545" s="205"/>
      <c r="O545" s="214"/>
      <c r="P545" s="214"/>
      <c r="Q545" s="213"/>
      <c r="R545" s="213"/>
      <c r="S545" s="213"/>
      <c r="T545" s="213"/>
      <c r="U545" s="223"/>
      <c r="V545" s="222"/>
      <c r="W545" s="222"/>
      <c r="X545" s="222"/>
      <c r="Y545" s="222"/>
      <c r="Z545" s="222"/>
      <c r="AA545" s="232"/>
      <c r="AB545" s="231"/>
      <c r="AC545" s="231"/>
      <c r="AD545" s="231"/>
      <c r="AE545" s="231"/>
      <c r="AF545" s="231"/>
      <c r="AG545" s="250"/>
      <c r="AH545" s="249"/>
      <c r="AI545" s="249"/>
      <c r="AJ545" s="249"/>
      <c r="AK545" s="249"/>
      <c r="AL545" s="249"/>
      <c r="AM545" s="204"/>
      <c r="AN545" s="205"/>
      <c r="AO545" s="205"/>
      <c r="AP545" s="205"/>
      <c r="AQ545" s="205"/>
      <c r="AR545" s="205"/>
      <c r="AS545" s="259"/>
      <c r="AT545" s="258"/>
      <c r="AU545" s="258"/>
      <c r="AV545" s="258"/>
      <c r="AW545" s="258"/>
      <c r="AX545" s="258"/>
      <c r="AY545" s="268"/>
      <c r="AZ545" s="267"/>
      <c r="BA545" s="267"/>
      <c r="BB545" s="267"/>
      <c r="BC545" s="267"/>
      <c r="BD545" s="267"/>
      <c r="BE545" s="204"/>
      <c r="BF545" s="205"/>
      <c r="BG545" s="205"/>
      <c r="BH545" s="205"/>
      <c r="BI545" s="205"/>
      <c r="BJ545" s="205"/>
      <c r="BK545" s="241"/>
      <c r="BL545" s="240"/>
      <c r="BM545" s="240"/>
      <c r="BN545" s="240"/>
      <c r="BO545" s="240"/>
      <c r="BP545" s="240"/>
      <c r="BQ545" s="223"/>
      <c r="BR545" s="222"/>
      <c r="BS545" s="222"/>
      <c r="BT545" s="222"/>
      <c r="BU545" s="222"/>
      <c r="BV545" s="222"/>
      <c r="BW545" s="268"/>
      <c r="BX545" s="267"/>
      <c r="BY545" s="267"/>
      <c r="BZ545" s="267"/>
      <c r="CA545" s="267"/>
      <c r="CB545" s="267"/>
      <c r="CC545" s="241"/>
      <c r="CD545" s="214"/>
      <c r="CE545" s="240"/>
      <c r="CF545" s="240"/>
      <c r="CG545" s="240"/>
      <c r="CH545" s="5"/>
      <c r="CI545" s="5">
        <f t="shared" si="67"/>
        <v>0</v>
      </c>
    </row>
    <row r="546" spans="1:87" hidden="1" x14ac:dyDescent="0.2">
      <c r="A546" s="127"/>
      <c r="B546" s="11"/>
      <c r="C546" s="63"/>
      <c r="D546" s="64"/>
      <c r="E546" s="11"/>
      <c r="F546" s="64"/>
      <c r="G546" s="117"/>
      <c r="H546" s="69"/>
      <c r="I546" s="144"/>
      <c r="J546" s="204"/>
      <c r="K546" s="204"/>
      <c r="L546" s="205"/>
      <c r="M546" s="205"/>
      <c r="N546" s="205"/>
      <c r="O546" s="214"/>
      <c r="P546" s="214"/>
      <c r="Q546" s="213"/>
      <c r="R546" s="213"/>
      <c r="S546" s="213"/>
      <c r="T546" s="213"/>
      <c r="U546" s="223"/>
      <c r="V546" s="222"/>
      <c r="W546" s="222"/>
      <c r="X546" s="222"/>
      <c r="Y546" s="222"/>
      <c r="Z546" s="222"/>
      <c r="AA546" s="232"/>
      <c r="AB546" s="231"/>
      <c r="AC546" s="231"/>
      <c r="AD546" s="231"/>
      <c r="AE546" s="231"/>
      <c r="AF546" s="231"/>
      <c r="AG546" s="250"/>
      <c r="AH546" s="249"/>
      <c r="AI546" s="249"/>
      <c r="AJ546" s="249"/>
      <c r="AK546" s="249"/>
      <c r="AL546" s="249"/>
      <c r="AM546" s="204"/>
      <c r="AN546" s="205"/>
      <c r="AO546" s="205"/>
      <c r="AP546" s="205"/>
      <c r="AQ546" s="205"/>
      <c r="AR546" s="205"/>
      <c r="AS546" s="259"/>
      <c r="AT546" s="258"/>
      <c r="AU546" s="258"/>
      <c r="AV546" s="258"/>
      <c r="AW546" s="258"/>
      <c r="AX546" s="258"/>
      <c r="AY546" s="268"/>
      <c r="AZ546" s="267"/>
      <c r="BA546" s="267"/>
      <c r="BB546" s="267"/>
      <c r="BC546" s="267"/>
      <c r="BD546" s="267"/>
      <c r="BE546" s="204"/>
      <c r="BF546" s="205"/>
      <c r="BG546" s="205"/>
      <c r="BH546" s="205"/>
      <c r="BI546" s="205"/>
      <c r="BJ546" s="205"/>
      <c r="BK546" s="241"/>
      <c r="BL546" s="240"/>
      <c r="BM546" s="240"/>
      <c r="BN546" s="240"/>
      <c r="BO546" s="240"/>
      <c r="BP546" s="240"/>
      <c r="BQ546" s="223"/>
      <c r="BR546" s="222"/>
      <c r="BS546" s="222"/>
      <c r="BT546" s="222"/>
      <c r="BU546" s="222"/>
      <c r="BV546" s="222"/>
      <c r="BW546" s="268"/>
      <c r="BX546" s="267"/>
      <c r="BY546" s="267"/>
      <c r="BZ546" s="267"/>
      <c r="CA546" s="267"/>
      <c r="CB546" s="267"/>
      <c r="CC546" s="241"/>
      <c r="CD546" s="214"/>
      <c r="CE546" s="240"/>
      <c r="CF546" s="240"/>
      <c r="CG546" s="240"/>
      <c r="CH546" s="5"/>
      <c r="CI546" s="5">
        <f t="shared" si="67"/>
        <v>0</v>
      </c>
    </row>
    <row r="547" spans="1:87" hidden="1" x14ac:dyDescent="0.2">
      <c r="A547" s="127"/>
      <c r="B547" s="11"/>
      <c r="C547" s="63"/>
      <c r="D547" s="64"/>
      <c r="E547" s="11"/>
      <c r="F547" s="64"/>
      <c r="G547" s="109"/>
      <c r="H547" s="69"/>
      <c r="I547" s="66"/>
      <c r="J547" s="204"/>
      <c r="K547" s="204"/>
      <c r="L547" s="205"/>
      <c r="M547" s="205"/>
      <c r="N547" s="205"/>
      <c r="O547" s="214"/>
      <c r="P547" s="214"/>
      <c r="Q547" s="213"/>
      <c r="R547" s="213"/>
      <c r="S547" s="213"/>
      <c r="T547" s="213"/>
      <c r="U547" s="223"/>
      <c r="V547" s="222"/>
      <c r="W547" s="222"/>
      <c r="X547" s="222"/>
      <c r="Y547" s="222"/>
      <c r="Z547" s="222"/>
      <c r="AA547" s="232"/>
      <c r="AB547" s="231"/>
      <c r="AC547" s="231"/>
      <c r="AD547" s="231"/>
      <c r="AE547" s="231"/>
      <c r="AF547" s="231"/>
      <c r="AG547" s="250"/>
      <c r="AH547" s="249"/>
      <c r="AI547" s="249"/>
      <c r="AJ547" s="249"/>
      <c r="AK547" s="249"/>
      <c r="AL547" s="249"/>
      <c r="AM547" s="204"/>
      <c r="AN547" s="205"/>
      <c r="AO547" s="205"/>
      <c r="AP547" s="205"/>
      <c r="AQ547" s="205"/>
      <c r="AR547" s="205"/>
      <c r="AS547" s="259"/>
      <c r="AT547" s="258"/>
      <c r="AU547" s="258"/>
      <c r="AV547" s="258"/>
      <c r="AW547" s="258"/>
      <c r="AX547" s="258"/>
      <c r="AY547" s="268"/>
      <c r="AZ547" s="267"/>
      <c r="BA547" s="267"/>
      <c r="BB547" s="267"/>
      <c r="BC547" s="267"/>
      <c r="BD547" s="267"/>
      <c r="BE547" s="204"/>
      <c r="BF547" s="205"/>
      <c r="BG547" s="205"/>
      <c r="BH547" s="205"/>
      <c r="BI547" s="205"/>
      <c r="BJ547" s="205"/>
      <c r="BK547" s="241"/>
      <c r="BL547" s="240"/>
      <c r="BM547" s="240"/>
      <c r="BN547" s="240"/>
      <c r="BO547" s="240"/>
      <c r="BP547" s="240"/>
      <c r="BQ547" s="223"/>
      <c r="BR547" s="222"/>
      <c r="BS547" s="222"/>
      <c r="BT547" s="222"/>
      <c r="BU547" s="222"/>
      <c r="BV547" s="222"/>
      <c r="BW547" s="268"/>
      <c r="BX547" s="267"/>
      <c r="BY547" s="267"/>
      <c r="BZ547" s="267"/>
      <c r="CA547" s="267"/>
      <c r="CB547" s="267"/>
      <c r="CC547" s="241"/>
      <c r="CD547" s="214"/>
      <c r="CE547" s="240"/>
      <c r="CF547" s="240"/>
      <c r="CG547" s="240"/>
      <c r="CH547" s="5"/>
      <c r="CI547" s="5">
        <f t="shared" si="67"/>
        <v>0</v>
      </c>
    </row>
    <row r="548" spans="1:87" hidden="1" x14ac:dyDescent="0.2">
      <c r="A548" s="127"/>
      <c r="B548" s="11"/>
      <c r="C548" s="63"/>
      <c r="D548" s="64"/>
      <c r="E548" s="11"/>
      <c r="F548" s="64"/>
      <c r="G548" s="109"/>
      <c r="H548" s="65"/>
      <c r="I548" s="66"/>
      <c r="J548" s="204"/>
      <c r="K548" s="204"/>
      <c r="L548" s="205"/>
      <c r="M548" s="205"/>
      <c r="N548" s="205"/>
      <c r="O548" s="214"/>
      <c r="P548" s="214"/>
      <c r="Q548" s="213"/>
      <c r="R548" s="213"/>
      <c r="S548" s="213"/>
      <c r="T548" s="213"/>
      <c r="U548" s="223"/>
      <c r="V548" s="222"/>
      <c r="W548" s="222"/>
      <c r="X548" s="222"/>
      <c r="Y548" s="222"/>
      <c r="Z548" s="222"/>
      <c r="AA548" s="232"/>
      <c r="AB548" s="231"/>
      <c r="AC548" s="231"/>
      <c r="AD548" s="231"/>
      <c r="AE548" s="231"/>
      <c r="AF548" s="231"/>
      <c r="AG548" s="250"/>
      <c r="AH548" s="249"/>
      <c r="AI548" s="249"/>
      <c r="AJ548" s="249"/>
      <c r="AK548" s="249"/>
      <c r="AL548" s="249"/>
      <c r="AM548" s="204"/>
      <c r="AN548" s="205"/>
      <c r="AO548" s="205"/>
      <c r="AP548" s="205"/>
      <c r="AQ548" s="205"/>
      <c r="AR548" s="205"/>
      <c r="AS548" s="259"/>
      <c r="AT548" s="258"/>
      <c r="AU548" s="258"/>
      <c r="AV548" s="258"/>
      <c r="AW548" s="258"/>
      <c r="AX548" s="258"/>
      <c r="AY548" s="268"/>
      <c r="AZ548" s="267"/>
      <c r="BA548" s="267"/>
      <c r="BB548" s="267"/>
      <c r="BC548" s="267"/>
      <c r="BD548" s="267"/>
      <c r="BE548" s="204"/>
      <c r="BF548" s="205"/>
      <c r="BG548" s="205"/>
      <c r="BH548" s="205"/>
      <c r="BI548" s="205"/>
      <c r="BJ548" s="205"/>
      <c r="BK548" s="241"/>
      <c r="BL548" s="240"/>
      <c r="BM548" s="240"/>
      <c r="BN548" s="240"/>
      <c r="BO548" s="240"/>
      <c r="BP548" s="240"/>
      <c r="BQ548" s="223"/>
      <c r="BR548" s="222"/>
      <c r="BS548" s="222"/>
      <c r="BT548" s="222"/>
      <c r="BU548" s="222"/>
      <c r="BV548" s="222"/>
      <c r="BW548" s="268"/>
      <c r="BX548" s="267"/>
      <c r="BY548" s="267"/>
      <c r="BZ548" s="267"/>
      <c r="CA548" s="267"/>
      <c r="CB548" s="267"/>
      <c r="CC548" s="241"/>
      <c r="CD548" s="214"/>
      <c r="CE548" s="240"/>
      <c r="CF548" s="240"/>
      <c r="CG548" s="240"/>
      <c r="CH548" s="5"/>
      <c r="CI548" s="5">
        <f t="shared" si="67"/>
        <v>0</v>
      </c>
    </row>
    <row r="549" spans="1:87" hidden="1" x14ac:dyDescent="0.2">
      <c r="A549" s="135"/>
      <c r="B549" s="17"/>
      <c r="C549" s="16"/>
      <c r="D549" s="71"/>
      <c r="E549" s="17"/>
      <c r="F549" s="71"/>
      <c r="G549" s="148"/>
      <c r="H549" s="72"/>
      <c r="I549" s="73"/>
      <c r="J549" s="204"/>
      <c r="K549" s="204"/>
      <c r="L549" s="205"/>
      <c r="M549" s="205"/>
      <c r="N549" s="205"/>
      <c r="O549" s="214"/>
      <c r="P549" s="214"/>
      <c r="Q549" s="213"/>
      <c r="R549" s="213"/>
      <c r="S549" s="213"/>
      <c r="T549" s="213"/>
      <c r="U549" s="223"/>
      <c r="V549" s="222"/>
      <c r="W549" s="222"/>
      <c r="X549" s="222"/>
      <c r="Y549" s="222"/>
      <c r="Z549" s="222"/>
      <c r="AA549" s="232"/>
      <c r="AB549" s="231"/>
      <c r="AC549" s="231"/>
      <c r="AD549" s="231"/>
      <c r="AE549" s="231"/>
      <c r="AF549" s="231"/>
      <c r="AG549" s="250"/>
      <c r="AH549" s="249"/>
      <c r="AI549" s="249"/>
      <c r="AJ549" s="249"/>
      <c r="AK549" s="249"/>
      <c r="AL549" s="249"/>
      <c r="AM549" s="204"/>
      <c r="AN549" s="205"/>
      <c r="AO549" s="205"/>
      <c r="AP549" s="205"/>
      <c r="AQ549" s="205"/>
      <c r="AR549" s="205"/>
      <c r="AS549" s="259"/>
      <c r="AT549" s="258"/>
      <c r="AU549" s="258"/>
      <c r="AV549" s="258"/>
      <c r="AW549" s="258"/>
      <c r="AX549" s="258"/>
      <c r="AY549" s="268"/>
      <c r="AZ549" s="267"/>
      <c r="BA549" s="267"/>
      <c r="BB549" s="267"/>
      <c r="BC549" s="267"/>
      <c r="BD549" s="267"/>
      <c r="BE549" s="204"/>
      <c r="BF549" s="205"/>
      <c r="BG549" s="205"/>
      <c r="BH549" s="205"/>
      <c r="BI549" s="205"/>
      <c r="BJ549" s="205"/>
      <c r="BK549" s="241"/>
      <c r="BL549" s="240"/>
      <c r="BM549" s="240"/>
      <c r="BN549" s="240"/>
      <c r="BO549" s="240"/>
      <c r="BP549" s="240"/>
      <c r="BQ549" s="223"/>
      <c r="BR549" s="222"/>
      <c r="BS549" s="222"/>
      <c r="BT549" s="222"/>
      <c r="BU549" s="222"/>
      <c r="BV549" s="222"/>
      <c r="BW549" s="268"/>
      <c r="BX549" s="267"/>
      <c r="BY549" s="267"/>
      <c r="BZ549" s="267"/>
      <c r="CA549" s="267"/>
      <c r="CB549" s="267"/>
      <c r="CC549" s="241"/>
      <c r="CD549" s="214"/>
      <c r="CE549" s="240"/>
      <c r="CF549" s="240"/>
      <c r="CG549" s="240"/>
      <c r="CH549" s="5"/>
      <c r="CI549" s="5">
        <f t="shared" si="67"/>
        <v>0</v>
      </c>
    </row>
    <row r="550" spans="1:87" hidden="1" x14ac:dyDescent="0.2">
      <c r="A550" s="102"/>
      <c r="B550" s="82"/>
      <c r="C550" s="177"/>
      <c r="D550" s="83"/>
      <c r="E550" s="82"/>
      <c r="F550" s="83"/>
      <c r="G550" s="84"/>
      <c r="H550" s="140"/>
      <c r="I550" s="178"/>
      <c r="J550" s="204"/>
      <c r="K550" s="204"/>
      <c r="L550" s="205"/>
      <c r="M550" s="205"/>
      <c r="N550" s="205"/>
      <c r="O550" s="214"/>
      <c r="P550" s="214"/>
      <c r="Q550" s="213"/>
      <c r="R550" s="213"/>
      <c r="S550" s="213"/>
      <c r="T550" s="213"/>
      <c r="U550" s="223"/>
      <c r="V550" s="222"/>
      <c r="W550" s="222"/>
      <c r="X550" s="222"/>
      <c r="Y550" s="222"/>
      <c r="Z550" s="222"/>
      <c r="AA550" s="232"/>
      <c r="AB550" s="231"/>
      <c r="AC550" s="231"/>
      <c r="AD550" s="231"/>
      <c r="AE550" s="231"/>
      <c r="AF550" s="231"/>
      <c r="AG550" s="250"/>
      <c r="AH550" s="249"/>
      <c r="AI550" s="249"/>
      <c r="AJ550" s="249"/>
      <c r="AK550" s="249"/>
      <c r="AL550" s="249"/>
      <c r="AM550" s="204"/>
      <c r="AN550" s="205"/>
      <c r="AO550" s="205"/>
      <c r="AP550" s="205"/>
      <c r="AQ550" s="205"/>
      <c r="AR550" s="205"/>
      <c r="AS550" s="259"/>
      <c r="AT550" s="258"/>
      <c r="AU550" s="258"/>
      <c r="AV550" s="258"/>
      <c r="AW550" s="258"/>
      <c r="AX550" s="258"/>
      <c r="AY550" s="268"/>
      <c r="AZ550" s="267"/>
      <c r="BA550" s="267"/>
      <c r="BB550" s="267"/>
      <c r="BC550" s="267"/>
      <c r="BD550" s="267"/>
      <c r="BE550" s="204"/>
      <c r="BF550" s="205"/>
      <c r="BG550" s="205"/>
      <c r="BH550" s="205"/>
      <c r="BI550" s="205"/>
      <c r="BJ550" s="205"/>
      <c r="BK550" s="241"/>
      <c r="BL550" s="240"/>
      <c r="BM550" s="240"/>
      <c r="BN550" s="240"/>
      <c r="BO550" s="240"/>
      <c r="BP550" s="240"/>
      <c r="BQ550" s="223"/>
      <c r="BR550" s="222"/>
      <c r="BS550" s="222"/>
      <c r="BT550" s="222"/>
      <c r="BU550" s="222"/>
      <c r="BV550" s="222"/>
      <c r="BW550" s="268"/>
      <c r="BX550" s="267"/>
      <c r="BY550" s="267"/>
      <c r="BZ550" s="267"/>
      <c r="CA550" s="267"/>
      <c r="CB550" s="267"/>
      <c r="CC550" s="241"/>
      <c r="CD550" s="214"/>
      <c r="CE550" s="240"/>
      <c r="CF550" s="240"/>
      <c r="CG550" s="240"/>
      <c r="CH550" s="5"/>
      <c r="CI550" s="5">
        <f t="shared" si="67"/>
        <v>0</v>
      </c>
    </row>
    <row r="551" spans="1:87" hidden="1" x14ac:dyDescent="0.2">
      <c r="A551" s="24"/>
      <c r="B551" s="24"/>
      <c r="C551" s="24"/>
      <c r="D551" s="87"/>
      <c r="E551" s="24"/>
      <c r="F551" s="87"/>
      <c r="G551" s="179"/>
      <c r="H551" s="180"/>
      <c r="I551" s="181"/>
      <c r="J551" s="204"/>
      <c r="K551" s="204"/>
      <c r="L551" s="205"/>
      <c r="M551" s="205"/>
      <c r="N551" s="205"/>
      <c r="O551" s="214"/>
      <c r="P551" s="214"/>
      <c r="Q551" s="213"/>
      <c r="R551" s="213"/>
      <c r="S551" s="213"/>
      <c r="T551" s="213"/>
      <c r="U551" s="223"/>
      <c r="V551" s="222"/>
      <c r="W551" s="222"/>
      <c r="X551" s="222"/>
      <c r="Y551" s="222"/>
      <c r="Z551" s="222"/>
      <c r="AA551" s="232"/>
      <c r="AB551" s="231"/>
      <c r="AC551" s="231"/>
      <c r="AD551" s="231"/>
      <c r="AE551" s="231"/>
      <c r="AF551" s="231"/>
      <c r="AG551" s="250"/>
      <c r="AH551" s="249"/>
      <c r="AI551" s="249"/>
      <c r="AJ551" s="249"/>
      <c r="AK551" s="249"/>
      <c r="AL551" s="249"/>
      <c r="AM551" s="204"/>
      <c r="AN551" s="205"/>
      <c r="AO551" s="205"/>
      <c r="AP551" s="205"/>
      <c r="AQ551" s="205"/>
      <c r="AR551" s="205"/>
      <c r="AS551" s="259"/>
      <c r="AT551" s="258"/>
      <c r="AU551" s="258"/>
      <c r="AV551" s="258"/>
      <c r="AW551" s="258"/>
      <c r="AX551" s="258"/>
      <c r="AY551" s="268"/>
      <c r="AZ551" s="267"/>
      <c r="BA551" s="267"/>
      <c r="BB551" s="267"/>
      <c r="BC551" s="267"/>
      <c r="BD551" s="267"/>
      <c r="BE551" s="204"/>
      <c r="BF551" s="205"/>
      <c r="BG551" s="205"/>
      <c r="BH551" s="205"/>
      <c r="BI551" s="205"/>
      <c r="BJ551" s="205"/>
      <c r="BK551" s="241"/>
      <c r="BL551" s="240"/>
      <c r="BM551" s="240"/>
      <c r="BN551" s="240"/>
      <c r="BO551" s="240"/>
      <c r="BP551" s="240"/>
      <c r="BQ551" s="223"/>
      <c r="BR551" s="222"/>
      <c r="BS551" s="222"/>
      <c r="BT551" s="222"/>
      <c r="BU551" s="222"/>
      <c r="BV551" s="222"/>
      <c r="BW551" s="268"/>
      <c r="BX551" s="267"/>
      <c r="BY551" s="267"/>
      <c r="BZ551" s="267"/>
      <c r="CA551" s="267"/>
      <c r="CB551" s="267"/>
      <c r="CC551" s="241"/>
      <c r="CD551" s="214"/>
      <c r="CE551" s="240"/>
      <c r="CF551" s="240"/>
      <c r="CG551" s="240"/>
      <c r="CH551" s="5"/>
      <c r="CI551" s="5">
        <f t="shared" si="67"/>
        <v>0</v>
      </c>
    </row>
    <row r="552" spans="1:87" hidden="1" x14ac:dyDescent="0.2">
      <c r="A552" s="22"/>
      <c r="B552" s="22"/>
      <c r="C552" s="22"/>
      <c r="D552" s="34"/>
      <c r="E552" s="22"/>
      <c r="F552" s="34"/>
      <c r="G552" s="48"/>
      <c r="H552" s="26"/>
      <c r="I552" s="96"/>
      <c r="J552" s="204"/>
      <c r="K552" s="204"/>
      <c r="L552" s="205"/>
      <c r="M552" s="205"/>
      <c r="N552" s="205"/>
      <c r="O552" s="214"/>
      <c r="P552" s="214"/>
      <c r="Q552" s="213"/>
      <c r="R552" s="213"/>
      <c r="S552" s="213"/>
      <c r="T552" s="213"/>
      <c r="U552" s="223"/>
      <c r="V552" s="222"/>
      <c r="W552" s="222"/>
      <c r="X552" s="222"/>
      <c r="Y552" s="222"/>
      <c r="Z552" s="222"/>
      <c r="AA552" s="232"/>
      <c r="AB552" s="231"/>
      <c r="AC552" s="231"/>
      <c r="AD552" s="231"/>
      <c r="AE552" s="231"/>
      <c r="AF552" s="231"/>
      <c r="AG552" s="250"/>
      <c r="AH552" s="249"/>
      <c r="AI552" s="249"/>
      <c r="AJ552" s="249"/>
      <c r="AK552" s="249"/>
      <c r="AL552" s="249"/>
      <c r="AM552" s="204"/>
      <c r="AN552" s="205"/>
      <c r="AO552" s="205"/>
      <c r="AP552" s="205"/>
      <c r="AQ552" s="205"/>
      <c r="AR552" s="205"/>
      <c r="AS552" s="259"/>
      <c r="AT552" s="258"/>
      <c r="AU552" s="258"/>
      <c r="AV552" s="258"/>
      <c r="AW552" s="258"/>
      <c r="AX552" s="258"/>
      <c r="AY552" s="268"/>
      <c r="AZ552" s="267"/>
      <c r="BA552" s="267"/>
      <c r="BB552" s="267"/>
      <c r="BC552" s="267"/>
      <c r="BD552" s="267"/>
      <c r="BE552" s="204"/>
      <c r="BF552" s="205"/>
      <c r="BG552" s="205"/>
      <c r="BH552" s="205"/>
      <c r="BI552" s="205"/>
      <c r="BJ552" s="205"/>
      <c r="BK552" s="241"/>
      <c r="BL552" s="240"/>
      <c r="BM552" s="240"/>
      <c r="BN552" s="240"/>
      <c r="BO552" s="240"/>
      <c r="BP552" s="240"/>
      <c r="BQ552" s="223"/>
      <c r="BR552" s="222"/>
      <c r="BS552" s="222"/>
      <c r="BT552" s="222"/>
      <c r="BU552" s="222"/>
      <c r="BV552" s="222"/>
      <c r="BW552" s="268"/>
      <c r="BX552" s="267"/>
      <c r="BY552" s="267"/>
      <c r="BZ552" s="267"/>
      <c r="CA552" s="267"/>
      <c r="CB552" s="267"/>
      <c r="CC552" s="241"/>
      <c r="CD552" s="214"/>
      <c r="CE552" s="240"/>
      <c r="CF552" s="240"/>
      <c r="CG552" s="240"/>
      <c r="CH552" s="5"/>
      <c r="CI552" s="5">
        <f t="shared" si="67"/>
        <v>0</v>
      </c>
    </row>
    <row r="553" spans="1:87" hidden="1" x14ac:dyDescent="0.2">
      <c r="A553" s="22"/>
      <c r="B553" s="22"/>
      <c r="C553" s="22"/>
      <c r="D553" s="121"/>
      <c r="E553" s="22"/>
      <c r="F553" s="34"/>
      <c r="G553" s="48"/>
      <c r="H553" s="26"/>
      <c r="I553" s="112"/>
      <c r="J553" s="204"/>
      <c r="K553" s="204"/>
      <c r="L553" s="205"/>
      <c r="M553" s="205"/>
      <c r="N553" s="205"/>
      <c r="O553" s="214"/>
      <c r="P553" s="214"/>
      <c r="Q553" s="213"/>
      <c r="R553" s="213"/>
      <c r="S553" s="213"/>
      <c r="T553" s="213"/>
      <c r="U553" s="223"/>
      <c r="V553" s="222"/>
      <c r="W553" s="222"/>
      <c r="X553" s="222"/>
      <c r="Y553" s="222"/>
      <c r="Z553" s="222"/>
      <c r="AA553" s="232"/>
      <c r="AB553" s="231"/>
      <c r="AC553" s="231"/>
      <c r="AD553" s="231"/>
      <c r="AE553" s="231"/>
      <c r="AF553" s="231"/>
      <c r="AG553" s="250"/>
      <c r="AH553" s="249"/>
      <c r="AI553" s="249"/>
      <c r="AJ553" s="249"/>
      <c r="AK553" s="249"/>
      <c r="AL553" s="249"/>
      <c r="AM553" s="204"/>
      <c r="AN553" s="205"/>
      <c r="AO553" s="205"/>
      <c r="AP553" s="205"/>
      <c r="AQ553" s="205"/>
      <c r="AR553" s="205"/>
      <c r="AS553" s="259"/>
      <c r="AT553" s="258"/>
      <c r="AU553" s="258"/>
      <c r="AV553" s="258"/>
      <c r="AW553" s="258"/>
      <c r="AX553" s="258"/>
      <c r="AY553" s="268"/>
      <c r="AZ553" s="267"/>
      <c r="BA553" s="267"/>
      <c r="BB553" s="267"/>
      <c r="BC553" s="267"/>
      <c r="BD553" s="267"/>
      <c r="BE553" s="204"/>
      <c r="BF553" s="205"/>
      <c r="BG553" s="205"/>
      <c r="BH553" s="205"/>
      <c r="BI553" s="205"/>
      <c r="BJ553" s="205"/>
      <c r="BK553" s="241"/>
      <c r="BL553" s="240"/>
      <c r="BM553" s="240"/>
      <c r="BN553" s="240"/>
      <c r="BO553" s="240"/>
      <c r="BP553" s="240"/>
      <c r="BQ553" s="223"/>
      <c r="BR553" s="222"/>
      <c r="BS553" s="222"/>
      <c r="BT553" s="222"/>
      <c r="BU553" s="222"/>
      <c r="BV553" s="222"/>
      <c r="BW553" s="268"/>
      <c r="BX553" s="267"/>
      <c r="BY553" s="267"/>
      <c r="BZ553" s="267"/>
      <c r="CA553" s="267"/>
      <c r="CB553" s="267"/>
      <c r="CC553" s="241"/>
      <c r="CD553" s="214"/>
      <c r="CE553" s="240"/>
      <c r="CF553" s="240"/>
      <c r="CG553" s="240"/>
      <c r="CH553" s="5"/>
      <c r="CI553" s="5">
        <f t="shared" si="67"/>
        <v>0</v>
      </c>
    </row>
    <row r="554" spans="1:87" hidden="1" x14ac:dyDescent="0.2">
      <c r="A554" s="22"/>
      <c r="B554" s="22"/>
      <c r="C554" s="22"/>
      <c r="D554" s="33"/>
      <c r="E554" s="22"/>
      <c r="F554" s="34"/>
      <c r="G554" s="48"/>
      <c r="H554" s="75"/>
      <c r="I554" s="52"/>
      <c r="J554" s="204"/>
      <c r="K554" s="204"/>
      <c r="L554" s="205"/>
      <c r="M554" s="205"/>
      <c r="N554" s="205"/>
      <c r="O554" s="214"/>
      <c r="P554" s="214"/>
      <c r="Q554" s="213"/>
      <c r="R554" s="213"/>
      <c r="S554" s="213"/>
      <c r="T554" s="213"/>
      <c r="U554" s="223"/>
      <c r="V554" s="222"/>
      <c r="W554" s="222"/>
      <c r="X554" s="222"/>
      <c r="Y554" s="222"/>
      <c r="Z554" s="222"/>
      <c r="AA554" s="232"/>
      <c r="AB554" s="231"/>
      <c r="AC554" s="231"/>
      <c r="AD554" s="231"/>
      <c r="AE554" s="231"/>
      <c r="AF554" s="231"/>
      <c r="AG554" s="250"/>
      <c r="AH554" s="249"/>
      <c r="AI554" s="249"/>
      <c r="AJ554" s="249"/>
      <c r="AK554" s="249"/>
      <c r="AL554" s="249"/>
      <c r="AM554" s="204"/>
      <c r="AN554" s="205"/>
      <c r="AO554" s="205"/>
      <c r="AP554" s="205"/>
      <c r="AQ554" s="205"/>
      <c r="AR554" s="205"/>
      <c r="AS554" s="259"/>
      <c r="AT554" s="258"/>
      <c r="AU554" s="258"/>
      <c r="AV554" s="258"/>
      <c r="AW554" s="258"/>
      <c r="AX554" s="258"/>
      <c r="AY554" s="268"/>
      <c r="AZ554" s="267"/>
      <c r="BA554" s="267"/>
      <c r="BB554" s="267"/>
      <c r="BC554" s="267"/>
      <c r="BD554" s="267"/>
      <c r="BE554" s="204"/>
      <c r="BF554" s="205"/>
      <c r="BG554" s="205"/>
      <c r="BH554" s="205"/>
      <c r="BI554" s="205"/>
      <c r="BJ554" s="205"/>
      <c r="BK554" s="241"/>
      <c r="BL554" s="240"/>
      <c r="BM554" s="240"/>
      <c r="BN554" s="240"/>
      <c r="BO554" s="240"/>
      <c r="BP554" s="240"/>
      <c r="BQ554" s="223"/>
      <c r="BR554" s="222"/>
      <c r="BS554" s="222"/>
      <c r="BT554" s="222"/>
      <c r="BU554" s="222"/>
      <c r="BV554" s="222"/>
      <c r="BW554" s="268"/>
      <c r="BX554" s="267"/>
      <c r="BY554" s="267"/>
      <c r="BZ554" s="267"/>
      <c r="CA554" s="267"/>
      <c r="CB554" s="267"/>
      <c r="CC554" s="241"/>
      <c r="CD554" s="214"/>
      <c r="CE554" s="240"/>
      <c r="CF554" s="240"/>
      <c r="CG554" s="240"/>
      <c r="CH554" s="5"/>
      <c r="CI554" s="5">
        <f t="shared" si="67"/>
        <v>0</v>
      </c>
    </row>
    <row r="555" spans="1:87" hidden="1" x14ac:dyDescent="0.2">
      <c r="A555" s="22"/>
      <c r="B555" s="22"/>
      <c r="C555" s="22"/>
      <c r="D555" s="34"/>
      <c r="E555" s="22"/>
      <c r="F555" s="34"/>
      <c r="G555" s="48"/>
      <c r="H555" s="36"/>
      <c r="I555" s="27"/>
      <c r="J555" s="204"/>
      <c r="K555" s="204"/>
      <c r="L555" s="205"/>
      <c r="M555" s="205"/>
      <c r="N555" s="204"/>
      <c r="O555" s="214"/>
      <c r="P555" s="214"/>
      <c r="Q555" s="213"/>
      <c r="R555" s="214"/>
      <c r="S555" s="213"/>
      <c r="T555" s="214"/>
      <c r="U555" s="223"/>
      <c r="V555" s="223"/>
      <c r="W555" s="222"/>
      <c r="X555" s="223"/>
      <c r="Y555" s="222"/>
      <c r="Z555" s="223"/>
      <c r="AA555" s="232"/>
      <c r="AB555" s="232"/>
      <c r="AC555" s="231"/>
      <c r="AD555" s="232"/>
      <c r="AE555" s="231"/>
      <c r="AF555" s="232"/>
      <c r="AG555" s="250"/>
      <c r="AH555" s="250"/>
      <c r="AI555" s="249"/>
      <c r="AJ555" s="250"/>
      <c r="AK555" s="249"/>
      <c r="AL555" s="250"/>
      <c r="AM555" s="204"/>
      <c r="AN555" s="204"/>
      <c r="AO555" s="205"/>
      <c r="AP555" s="204"/>
      <c r="AQ555" s="205"/>
      <c r="AR555" s="204"/>
      <c r="AS555" s="259"/>
      <c r="AT555" s="259"/>
      <c r="AU555" s="258"/>
      <c r="AV555" s="259"/>
      <c r="AW555" s="258"/>
      <c r="AX555" s="259"/>
      <c r="AY555" s="268"/>
      <c r="AZ555" s="268"/>
      <c r="BA555" s="267"/>
      <c r="BB555" s="268"/>
      <c r="BC555" s="267"/>
      <c r="BD555" s="268"/>
      <c r="BE555" s="204"/>
      <c r="BF555" s="204"/>
      <c r="BG555" s="205"/>
      <c r="BH555" s="204"/>
      <c r="BI555" s="205"/>
      <c r="BJ555" s="204"/>
      <c r="BK555" s="241"/>
      <c r="BL555" s="241"/>
      <c r="BM555" s="240"/>
      <c r="BN555" s="241"/>
      <c r="BO555" s="240"/>
      <c r="BP555" s="241"/>
      <c r="BQ555" s="223"/>
      <c r="BR555" s="223"/>
      <c r="BS555" s="222"/>
      <c r="BT555" s="223"/>
      <c r="BU555" s="222"/>
      <c r="BV555" s="223"/>
      <c r="BW555" s="268"/>
      <c r="BX555" s="268"/>
      <c r="BY555" s="267"/>
      <c r="BZ555" s="268"/>
      <c r="CA555" s="267"/>
      <c r="CB555" s="268"/>
      <c r="CC555" s="241"/>
      <c r="CD555" s="214"/>
      <c r="CE555" s="240"/>
      <c r="CF555" s="240"/>
      <c r="CG555" s="241"/>
      <c r="CH555" s="5"/>
      <c r="CI555" s="5">
        <f t="shared" si="67"/>
        <v>0</v>
      </c>
    </row>
    <row r="556" spans="1:87" hidden="1" x14ac:dyDescent="0.2">
      <c r="A556" s="11"/>
      <c r="B556" s="11"/>
      <c r="C556" s="169"/>
      <c r="D556" s="64"/>
      <c r="E556" s="11"/>
      <c r="F556" s="64"/>
      <c r="G556" s="70"/>
      <c r="H556" s="113"/>
      <c r="I556" s="66"/>
      <c r="J556" s="204"/>
      <c r="K556" s="204"/>
      <c r="L556" s="205"/>
      <c r="M556" s="205"/>
      <c r="N556" s="205"/>
      <c r="O556" s="214"/>
      <c r="P556" s="214"/>
      <c r="Q556" s="213"/>
      <c r="R556" s="213"/>
      <c r="S556" s="213"/>
      <c r="T556" s="213"/>
      <c r="U556" s="223"/>
      <c r="V556" s="222"/>
      <c r="W556" s="222"/>
      <c r="X556" s="222"/>
      <c r="Y556" s="222"/>
      <c r="Z556" s="222"/>
      <c r="AA556" s="232"/>
      <c r="AB556" s="231"/>
      <c r="AC556" s="231"/>
      <c r="AD556" s="231"/>
      <c r="AE556" s="231"/>
      <c r="AF556" s="231"/>
      <c r="AG556" s="250"/>
      <c r="AH556" s="249"/>
      <c r="AI556" s="249"/>
      <c r="AJ556" s="249"/>
      <c r="AK556" s="249"/>
      <c r="AL556" s="249"/>
      <c r="AM556" s="204"/>
      <c r="AN556" s="205"/>
      <c r="AO556" s="205"/>
      <c r="AP556" s="205"/>
      <c r="AQ556" s="205"/>
      <c r="AR556" s="205"/>
      <c r="AS556" s="259"/>
      <c r="AT556" s="258"/>
      <c r="AU556" s="258"/>
      <c r="AV556" s="258"/>
      <c r="AW556" s="258"/>
      <c r="AX556" s="258"/>
      <c r="AY556" s="268"/>
      <c r="AZ556" s="267"/>
      <c r="BA556" s="267"/>
      <c r="BB556" s="267"/>
      <c r="BC556" s="267"/>
      <c r="BD556" s="267"/>
      <c r="BE556" s="204"/>
      <c r="BF556" s="205"/>
      <c r="BG556" s="205"/>
      <c r="BH556" s="205"/>
      <c r="BI556" s="205"/>
      <c r="BJ556" s="205"/>
      <c r="BK556" s="241"/>
      <c r="BL556" s="240"/>
      <c r="BM556" s="240"/>
      <c r="BN556" s="240"/>
      <c r="BO556" s="240"/>
      <c r="BP556" s="240"/>
      <c r="BQ556" s="223"/>
      <c r="BR556" s="222"/>
      <c r="BS556" s="222"/>
      <c r="BT556" s="222"/>
      <c r="BU556" s="222"/>
      <c r="BV556" s="222"/>
      <c r="BW556" s="268"/>
      <c r="BX556" s="267"/>
      <c r="BY556" s="267"/>
      <c r="BZ556" s="267"/>
      <c r="CA556" s="267"/>
      <c r="CB556" s="267"/>
      <c r="CC556" s="241"/>
      <c r="CD556" s="214"/>
      <c r="CE556" s="240"/>
      <c r="CF556" s="240"/>
      <c r="CG556" s="240"/>
      <c r="CH556" s="5"/>
      <c r="CI556" s="5">
        <f t="shared" si="67"/>
        <v>0</v>
      </c>
    </row>
    <row r="557" spans="1:87" hidden="1" x14ac:dyDescent="0.2">
      <c r="A557" s="28"/>
      <c r="B557" s="22"/>
      <c r="C557" s="93"/>
      <c r="D557" s="34"/>
      <c r="E557" s="28"/>
      <c r="F557" s="34"/>
      <c r="G557" s="48"/>
      <c r="H557" s="26"/>
      <c r="I557" s="27"/>
      <c r="J557" s="204"/>
      <c r="K557" s="204"/>
      <c r="L557" s="205"/>
      <c r="M557" s="205"/>
      <c r="N557" s="205"/>
      <c r="O557" s="214"/>
      <c r="P557" s="214"/>
      <c r="Q557" s="213"/>
      <c r="R557" s="213"/>
      <c r="S557" s="213"/>
      <c r="T557" s="213"/>
      <c r="U557" s="223"/>
      <c r="V557" s="222"/>
      <c r="W557" s="222"/>
      <c r="X557" s="222"/>
      <c r="Y557" s="222"/>
      <c r="Z557" s="222"/>
      <c r="AA557" s="232"/>
      <c r="AB557" s="231"/>
      <c r="AC557" s="231"/>
      <c r="AD557" s="231"/>
      <c r="AE557" s="231"/>
      <c r="AF557" s="231"/>
      <c r="AG557" s="250"/>
      <c r="AH557" s="249"/>
      <c r="AI557" s="249"/>
      <c r="AJ557" s="249"/>
      <c r="AK557" s="249"/>
      <c r="AL557" s="249"/>
      <c r="AM557" s="204"/>
      <c r="AN557" s="205"/>
      <c r="AO557" s="205"/>
      <c r="AP557" s="205"/>
      <c r="AQ557" s="205"/>
      <c r="AR557" s="205"/>
      <c r="AS557" s="259"/>
      <c r="AT557" s="258"/>
      <c r="AU557" s="258"/>
      <c r="AV557" s="258"/>
      <c r="AW557" s="258"/>
      <c r="AX557" s="258"/>
      <c r="AY557" s="268"/>
      <c r="AZ557" s="267"/>
      <c r="BA557" s="267"/>
      <c r="BB557" s="267"/>
      <c r="BC557" s="267"/>
      <c r="BD557" s="267"/>
      <c r="BE557" s="204"/>
      <c r="BF557" s="205"/>
      <c r="BG557" s="205"/>
      <c r="BH557" s="205"/>
      <c r="BI557" s="205"/>
      <c r="BJ557" s="205"/>
      <c r="BK557" s="241"/>
      <c r="BL557" s="240"/>
      <c r="BM557" s="240"/>
      <c r="BN557" s="240"/>
      <c r="BO557" s="240"/>
      <c r="BP557" s="240"/>
      <c r="BQ557" s="223"/>
      <c r="BR557" s="222"/>
      <c r="BS557" s="222"/>
      <c r="BT557" s="222"/>
      <c r="BU557" s="222"/>
      <c r="BV557" s="222"/>
      <c r="BW557" s="268"/>
      <c r="BX557" s="267"/>
      <c r="BY557" s="267"/>
      <c r="BZ557" s="267"/>
      <c r="CA557" s="267"/>
      <c r="CB557" s="267"/>
      <c r="CC557" s="241"/>
      <c r="CD557" s="214"/>
      <c r="CE557" s="240"/>
      <c r="CF557" s="240"/>
      <c r="CG557" s="240"/>
      <c r="CH557" s="5"/>
      <c r="CI557" s="5">
        <f t="shared" si="67"/>
        <v>0</v>
      </c>
    </row>
    <row r="558" spans="1:87" hidden="1" x14ac:dyDescent="0.2">
      <c r="A558" s="28"/>
      <c r="B558" s="28"/>
      <c r="C558" s="51"/>
      <c r="D558" s="34"/>
      <c r="E558" s="28"/>
      <c r="F558" s="34"/>
      <c r="G558" s="48"/>
      <c r="H558" s="26"/>
      <c r="I558" s="27"/>
      <c r="J558" s="204"/>
      <c r="K558" s="204"/>
      <c r="L558" s="205"/>
      <c r="M558" s="205"/>
      <c r="N558" s="205"/>
      <c r="O558" s="214"/>
      <c r="P558" s="214"/>
      <c r="Q558" s="213"/>
      <c r="R558" s="213"/>
      <c r="S558" s="213"/>
      <c r="T558" s="213"/>
      <c r="U558" s="223"/>
      <c r="V558" s="222"/>
      <c r="W558" s="222"/>
      <c r="X558" s="222"/>
      <c r="Y558" s="222"/>
      <c r="Z558" s="222"/>
      <c r="AA558" s="232"/>
      <c r="AB558" s="231"/>
      <c r="AC558" s="231"/>
      <c r="AD558" s="231"/>
      <c r="AE558" s="231"/>
      <c r="AF558" s="231"/>
      <c r="AG558" s="250"/>
      <c r="AH558" s="249"/>
      <c r="AI558" s="249"/>
      <c r="AJ558" s="249"/>
      <c r="AK558" s="249"/>
      <c r="AL558" s="249"/>
      <c r="AM558" s="204"/>
      <c r="AN558" s="205"/>
      <c r="AO558" s="205"/>
      <c r="AP558" s="205"/>
      <c r="AQ558" s="205"/>
      <c r="AR558" s="205"/>
      <c r="AS558" s="259"/>
      <c r="AT558" s="258"/>
      <c r="AU558" s="258"/>
      <c r="AV558" s="258"/>
      <c r="AW558" s="258"/>
      <c r="AX558" s="258"/>
      <c r="AY558" s="268"/>
      <c r="AZ558" s="267"/>
      <c r="BA558" s="267"/>
      <c r="BB558" s="267"/>
      <c r="BC558" s="267"/>
      <c r="BD558" s="267"/>
      <c r="BE558" s="204"/>
      <c r="BF558" s="205"/>
      <c r="BG558" s="205"/>
      <c r="BH558" s="205"/>
      <c r="BI558" s="205"/>
      <c r="BJ558" s="205"/>
      <c r="BK558" s="241"/>
      <c r="BL558" s="240"/>
      <c r="BM558" s="240"/>
      <c r="BN558" s="240"/>
      <c r="BO558" s="240"/>
      <c r="BP558" s="240"/>
      <c r="BQ558" s="223"/>
      <c r="BR558" s="222"/>
      <c r="BS558" s="222"/>
      <c r="BT558" s="222"/>
      <c r="BU558" s="222"/>
      <c r="BV558" s="222"/>
      <c r="BW558" s="268"/>
      <c r="BX558" s="267"/>
      <c r="BY558" s="267"/>
      <c r="BZ558" s="267"/>
      <c r="CA558" s="267"/>
      <c r="CB558" s="267"/>
      <c r="CC558" s="241"/>
      <c r="CD558" s="214"/>
      <c r="CE558" s="240"/>
      <c r="CF558" s="240"/>
      <c r="CG558" s="240"/>
      <c r="CH558" s="5"/>
      <c r="CI558" s="5">
        <f t="shared" si="67"/>
        <v>0</v>
      </c>
    </row>
    <row r="559" spans="1:87" hidden="1" x14ac:dyDescent="0.2">
      <c r="A559" s="28"/>
      <c r="B559" s="28"/>
      <c r="C559" s="51"/>
      <c r="D559" s="33"/>
      <c r="E559" s="28"/>
      <c r="F559" s="34"/>
      <c r="G559" s="48"/>
      <c r="H559" s="26"/>
      <c r="I559" s="27"/>
      <c r="J559" s="204"/>
      <c r="K559" s="204"/>
      <c r="L559" s="205"/>
      <c r="M559" s="205"/>
      <c r="N559" s="205"/>
      <c r="O559" s="214"/>
      <c r="P559" s="214"/>
      <c r="Q559" s="213"/>
      <c r="R559" s="213"/>
      <c r="S559" s="213"/>
      <c r="T559" s="213"/>
      <c r="U559" s="223"/>
      <c r="V559" s="222"/>
      <c r="W559" s="222"/>
      <c r="X559" s="222"/>
      <c r="Y559" s="222"/>
      <c r="Z559" s="222"/>
      <c r="AA559" s="232"/>
      <c r="AB559" s="231"/>
      <c r="AC559" s="231"/>
      <c r="AD559" s="231"/>
      <c r="AE559" s="231"/>
      <c r="AF559" s="231"/>
      <c r="AG559" s="250"/>
      <c r="AH559" s="249"/>
      <c r="AI559" s="249"/>
      <c r="AJ559" s="249"/>
      <c r="AK559" s="249"/>
      <c r="AL559" s="249"/>
      <c r="AM559" s="204"/>
      <c r="AN559" s="205"/>
      <c r="AO559" s="205"/>
      <c r="AP559" s="205"/>
      <c r="AQ559" s="205"/>
      <c r="AR559" s="205"/>
      <c r="AS559" s="259"/>
      <c r="AT559" s="258"/>
      <c r="AU559" s="258"/>
      <c r="AV559" s="258"/>
      <c r="AW559" s="258"/>
      <c r="AX559" s="258"/>
      <c r="AY559" s="268"/>
      <c r="AZ559" s="267"/>
      <c r="BA559" s="267"/>
      <c r="BB559" s="267"/>
      <c r="BC559" s="267"/>
      <c r="BD559" s="267"/>
      <c r="BE559" s="204"/>
      <c r="BF559" s="205"/>
      <c r="BG559" s="205"/>
      <c r="BH559" s="205"/>
      <c r="BI559" s="205"/>
      <c r="BJ559" s="205"/>
      <c r="BK559" s="241"/>
      <c r="BL559" s="240"/>
      <c r="BM559" s="240"/>
      <c r="BN559" s="240"/>
      <c r="BO559" s="240"/>
      <c r="BP559" s="240"/>
      <c r="BQ559" s="223"/>
      <c r="BR559" s="222"/>
      <c r="BS559" s="222"/>
      <c r="BT559" s="222"/>
      <c r="BU559" s="222"/>
      <c r="BV559" s="222"/>
      <c r="BW559" s="268"/>
      <c r="BX559" s="267"/>
      <c r="BY559" s="267"/>
      <c r="BZ559" s="267"/>
      <c r="CA559" s="267"/>
      <c r="CB559" s="267"/>
      <c r="CC559" s="241"/>
      <c r="CD559" s="214"/>
      <c r="CE559" s="240"/>
      <c r="CF559" s="240"/>
      <c r="CG559" s="240"/>
      <c r="CH559" s="5"/>
      <c r="CI559" s="5">
        <f t="shared" si="67"/>
        <v>0</v>
      </c>
    </row>
    <row r="560" spans="1:87" hidden="1" x14ac:dyDescent="0.2">
      <c r="A560" s="28"/>
      <c r="B560" s="28"/>
      <c r="C560" s="51"/>
      <c r="D560" s="33"/>
      <c r="E560" s="28"/>
      <c r="F560" s="34"/>
      <c r="G560" s="48"/>
      <c r="H560" s="75"/>
      <c r="I560" s="27"/>
      <c r="J560" s="204"/>
      <c r="K560" s="204"/>
      <c r="L560" s="205"/>
      <c r="M560" s="205"/>
      <c r="N560" s="205"/>
      <c r="O560" s="214"/>
      <c r="P560" s="214"/>
      <c r="Q560" s="213"/>
      <c r="R560" s="213"/>
      <c r="S560" s="213"/>
      <c r="T560" s="213"/>
      <c r="U560" s="223"/>
      <c r="V560" s="222"/>
      <c r="W560" s="222"/>
      <c r="X560" s="222"/>
      <c r="Y560" s="222"/>
      <c r="Z560" s="222"/>
      <c r="AA560" s="232"/>
      <c r="AB560" s="231"/>
      <c r="AC560" s="231"/>
      <c r="AD560" s="231"/>
      <c r="AE560" s="231"/>
      <c r="AF560" s="231"/>
      <c r="AG560" s="250"/>
      <c r="AH560" s="249"/>
      <c r="AI560" s="249"/>
      <c r="AJ560" s="249"/>
      <c r="AK560" s="249"/>
      <c r="AL560" s="249"/>
      <c r="AM560" s="204"/>
      <c r="AN560" s="205"/>
      <c r="AO560" s="205"/>
      <c r="AP560" s="205"/>
      <c r="AQ560" s="205"/>
      <c r="AR560" s="205"/>
      <c r="AS560" s="259"/>
      <c r="AT560" s="258"/>
      <c r="AU560" s="258"/>
      <c r="AV560" s="258"/>
      <c r="AW560" s="258"/>
      <c r="AX560" s="258"/>
      <c r="AY560" s="268"/>
      <c r="AZ560" s="267"/>
      <c r="BA560" s="267"/>
      <c r="BB560" s="267"/>
      <c r="BC560" s="267"/>
      <c r="BD560" s="267"/>
      <c r="BE560" s="204"/>
      <c r="BF560" s="205"/>
      <c r="BG560" s="205"/>
      <c r="BH560" s="205"/>
      <c r="BI560" s="205"/>
      <c r="BJ560" s="205"/>
      <c r="BK560" s="241"/>
      <c r="BL560" s="240"/>
      <c r="BM560" s="240"/>
      <c r="BN560" s="240"/>
      <c r="BO560" s="240"/>
      <c r="BP560" s="240"/>
      <c r="BQ560" s="223"/>
      <c r="BR560" s="222"/>
      <c r="BS560" s="222"/>
      <c r="BT560" s="222"/>
      <c r="BU560" s="222"/>
      <c r="BV560" s="222"/>
      <c r="BW560" s="268"/>
      <c r="BX560" s="267"/>
      <c r="BY560" s="267"/>
      <c r="BZ560" s="267"/>
      <c r="CA560" s="267"/>
      <c r="CB560" s="267"/>
      <c r="CC560" s="241"/>
      <c r="CD560" s="214"/>
      <c r="CE560" s="240"/>
      <c r="CF560" s="240"/>
      <c r="CG560" s="240"/>
      <c r="CH560" s="5"/>
      <c r="CI560" s="5">
        <f t="shared" si="67"/>
        <v>0</v>
      </c>
    </row>
    <row r="561" spans="1:87" hidden="1" x14ac:dyDescent="0.2">
      <c r="A561" s="22"/>
      <c r="B561" s="22"/>
      <c r="C561" s="93"/>
      <c r="D561" s="34"/>
      <c r="E561" s="22"/>
      <c r="F561" s="34"/>
      <c r="G561" s="48"/>
      <c r="H561" s="36"/>
      <c r="I561" s="27"/>
      <c r="J561" s="204"/>
      <c r="K561" s="204"/>
      <c r="L561" s="205"/>
      <c r="M561" s="205"/>
      <c r="N561" s="204"/>
      <c r="O561" s="214"/>
      <c r="P561" s="214"/>
      <c r="Q561" s="213"/>
      <c r="R561" s="214"/>
      <c r="S561" s="213"/>
      <c r="T561" s="214"/>
      <c r="U561" s="223"/>
      <c r="V561" s="223"/>
      <c r="W561" s="222"/>
      <c r="X561" s="223"/>
      <c r="Y561" s="222"/>
      <c r="Z561" s="223"/>
      <c r="AA561" s="232"/>
      <c r="AB561" s="232"/>
      <c r="AC561" s="231"/>
      <c r="AD561" s="232"/>
      <c r="AE561" s="231"/>
      <c r="AF561" s="232"/>
      <c r="AG561" s="250"/>
      <c r="AH561" s="250"/>
      <c r="AI561" s="249"/>
      <c r="AJ561" s="250"/>
      <c r="AK561" s="249"/>
      <c r="AL561" s="250"/>
      <c r="AM561" s="204"/>
      <c r="AN561" s="204"/>
      <c r="AO561" s="205"/>
      <c r="AP561" s="204"/>
      <c r="AQ561" s="205"/>
      <c r="AR561" s="204"/>
      <c r="AS561" s="259"/>
      <c r="AT561" s="259"/>
      <c r="AU561" s="258"/>
      <c r="AV561" s="259"/>
      <c r="AW561" s="258"/>
      <c r="AX561" s="259"/>
      <c r="AY561" s="268"/>
      <c r="AZ561" s="268"/>
      <c r="BA561" s="267"/>
      <c r="BB561" s="268"/>
      <c r="BC561" s="267"/>
      <c r="BD561" s="268"/>
      <c r="BE561" s="204"/>
      <c r="BF561" s="204"/>
      <c r="BG561" s="205"/>
      <c r="BH561" s="204"/>
      <c r="BI561" s="205"/>
      <c r="BJ561" s="204"/>
      <c r="BK561" s="241"/>
      <c r="BL561" s="241"/>
      <c r="BM561" s="240"/>
      <c r="BN561" s="241"/>
      <c r="BO561" s="240"/>
      <c r="BP561" s="241"/>
      <c r="BQ561" s="223"/>
      <c r="BR561" s="223"/>
      <c r="BS561" s="222"/>
      <c r="BT561" s="223"/>
      <c r="BU561" s="222"/>
      <c r="BV561" s="223"/>
      <c r="BW561" s="268"/>
      <c r="BX561" s="268"/>
      <c r="BY561" s="267"/>
      <c r="BZ561" s="268"/>
      <c r="CA561" s="267"/>
      <c r="CB561" s="268"/>
      <c r="CC561" s="241"/>
      <c r="CD561" s="214"/>
      <c r="CE561" s="240"/>
      <c r="CF561" s="240"/>
      <c r="CG561" s="241"/>
      <c r="CH561" s="5"/>
      <c r="CI561" s="5">
        <f t="shared" si="67"/>
        <v>0</v>
      </c>
    </row>
    <row r="562" spans="1:87" hidden="1" x14ac:dyDescent="0.2">
      <c r="A562" s="22"/>
      <c r="B562" s="22"/>
      <c r="C562" s="93"/>
      <c r="D562" s="34"/>
      <c r="E562" s="22"/>
      <c r="F562" s="34"/>
      <c r="G562" s="48"/>
      <c r="H562" s="36"/>
      <c r="I562" s="27"/>
      <c r="J562" s="204"/>
      <c r="K562" s="204"/>
      <c r="L562" s="205"/>
      <c r="M562" s="205"/>
      <c r="N562" s="205"/>
      <c r="O562" s="214"/>
      <c r="P562" s="214"/>
      <c r="Q562" s="213"/>
      <c r="R562" s="213"/>
      <c r="S562" s="213"/>
      <c r="T562" s="213"/>
      <c r="U562" s="223"/>
      <c r="V562" s="222"/>
      <c r="W562" s="222"/>
      <c r="X562" s="222"/>
      <c r="Y562" s="222"/>
      <c r="Z562" s="222"/>
      <c r="AA562" s="232"/>
      <c r="AB562" s="231"/>
      <c r="AC562" s="231"/>
      <c r="AD562" s="231"/>
      <c r="AE562" s="231"/>
      <c r="AF562" s="231"/>
      <c r="AG562" s="250"/>
      <c r="AH562" s="249"/>
      <c r="AI562" s="249"/>
      <c r="AJ562" s="249"/>
      <c r="AK562" s="249"/>
      <c r="AL562" s="249"/>
      <c r="AM562" s="204"/>
      <c r="AN562" s="205"/>
      <c r="AO562" s="205"/>
      <c r="AP562" s="205"/>
      <c r="AQ562" s="205"/>
      <c r="AR562" s="205"/>
      <c r="AS562" s="259"/>
      <c r="AT562" s="258"/>
      <c r="AU562" s="258"/>
      <c r="AV562" s="258"/>
      <c r="AW562" s="258"/>
      <c r="AX562" s="258"/>
      <c r="AY562" s="268"/>
      <c r="AZ562" s="267"/>
      <c r="BA562" s="267"/>
      <c r="BB562" s="267"/>
      <c r="BC562" s="267"/>
      <c r="BD562" s="267"/>
      <c r="BE562" s="204"/>
      <c r="BF562" s="205"/>
      <c r="BG562" s="205"/>
      <c r="BH562" s="205"/>
      <c r="BI562" s="205"/>
      <c r="BJ562" s="205"/>
      <c r="BK562" s="241"/>
      <c r="BL562" s="240"/>
      <c r="BM562" s="240"/>
      <c r="BN562" s="240"/>
      <c r="BO562" s="240"/>
      <c r="BP562" s="240"/>
      <c r="BQ562" s="223"/>
      <c r="BR562" s="222"/>
      <c r="BS562" s="222"/>
      <c r="BT562" s="222"/>
      <c r="BU562" s="222"/>
      <c r="BV562" s="222"/>
      <c r="BW562" s="268"/>
      <c r="BX562" s="267"/>
      <c r="BY562" s="267"/>
      <c r="BZ562" s="267"/>
      <c r="CA562" s="267"/>
      <c r="CB562" s="267"/>
      <c r="CC562" s="241"/>
      <c r="CD562" s="214"/>
      <c r="CE562" s="240"/>
      <c r="CF562" s="240"/>
      <c r="CG562" s="240"/>
      <c r="CH562" s="5"/>
      <c r="CI562" s="5">
        <f t="shared" si="67"/>
        <v>0</v>
      </c>
    </row>
    <row r="563" spans="1:87" hidden="1" x14ac:dyDescent="0.2">
      <c r="A563" s="22"/>
      <c r="B563" s="22"/>
      <c r="C563" s="93"/>
      <c r="D563" s="34"/>
      <c r="E563" s="22"/>
      <c r="F563" s="34"/>
      <c r="G563" s="48"/>
      <c r="H563" s="26"/>
      <c r="I563" s="27"/>
      <c r="J563" s="204"/>
      <c r="K563" s="204"/>
      <c r="L563" s="205"/>
      <c r="M563" s="205"/>
      <c r="N563" s="205"/>
      <c r="O563" s="214"/>
      <c r="P563" s="214"/>
      <c r="Q563" s="213"/>
      <c r="R563" s="213"/>
      <c r="S563" s="213"/>
      <c r="T563" s="213"/>
      <c r="U563" s="223"/>
      <c r="V563" s="222"/>
      <c r="W563" s="222"/>
      <c r="X563" s="222"/>
      <c r="Y563" s="222"/>
      <c r="Z563" s="222"/>
      <c r="AA563" s="232"/>
      <c r="AB563" s="231"/>
      <c r="AC563" s="231"/>
      <c r="AD563" s="231"/>
      <c r="AE563" s="231"/>
      <c r="AF563" s="231"/>
      <c r="AG563" s="250"/>
      <c r="AH563" s="249"/>
      <c r="AI563" s="249"/>
      <c r="AJ563" s="249"/>
      <c r="AK563" s="249"/>
      <c r="AL563" s="249"/>
      <c r="AM563" s="204"/>
      <c r="AN563" s="205"/>
      <c r="AO563" s="205"/>
      <c r="AP563" s="205"/>
      <c r="AQ563" s="205"/>
      <c r="AR563" s="205"/>
      <c r="AS563" s="259"/>
      <c r="AT563" s="258"/>
      <c r="AU563" s="258"/>
      <c r="AV563" s="258"/>
      <c r="AW563" s="258"/>
      <c r="AX563" s="258"/>
      <c r="AY563" s="268"/>
      <c r="AZ563" s="267"/>
      <c r="BA563" s="267"/>
      <c r="BB563" s="267"/>
      <c r="BC563" s="267"/>
      <c r="BD563" s="267"/>
      <c r="BE563" s="204"/>
      <c r="BF563" s="205"/>
      <c r="BG563" s="205"/>
      <c r="BH563" s="205"/>
      <c r="BI563" s="205"/>
      <c r="BJ563" s="205"/>
      <c r="BK563" s="241"/>
      <c r="BL563" s="240"/>
      <c r="BM563" s="240"/>
      <c r="BN563" s="240"/>
      <c r="BO563" s="240"/>
      <c r="BP563" s="240"/>
      <c r="BQ563" s="223"/>
      <c r="BR563" s="222"/>
      <c r="BS563" s="222"/>
      <c r="BT563" s="222"/>
      <c r="BU563" s="222"/>
      <c r="BV563" s="222"/>
      <c r="BW563" s="268"/>
      <c r="BX563" s="267"/>
      <c r="BY563" s="267"/>
      <c r="BZ563" s="267"/>
      <c r="CA563" s="267"/>
      <c r="CB563" s="267"/>
      <c r="CC563" s="241"/>
      <c r="CD563" s="214"/>
      <c r="CE563" s="240"/>
      <c r="CF563" s="240"/>
      <c r="CG563" s="240"/>
      <c r="CH563" s="5"/>
      <c r="CI563" s="5">
        <f t="shared" si="67"/>
        <v>0</v>
      </c>
    </row>
    <row r="564" spans="1:87" hidden="1" x14ac:dyDescent="0.2">
      <c r="A564" s="22"/>
      <c r="B564" s="22"/>
      <c r="C564" s="51"/>
      <c r="D564" s="34"/>
      <c r="E564" s="28"/>
      <c r="F564" s="34"/>
      <c r="G564" s="48"/>
      <c r="H564" s="26"/>
      <c r="I564" s="27"/>
      <c r="J564" s="204"/>
      <c r="K564" s="204"/>
      <c r="L564" s="205"/>
      <c r="M564" s="205"/>
      <c r="N564" s="205"/>
      <c r="O564" s="214"/>
      <c r="P564" s="214"/>
      <c r="Q564" s="213"/>
      <c r="R564" s="213"/>
      <c r="S564" s="213"/>
      <c r="T564" s="213"/>
      <c r="U564" s="223"/>
      <c r="V564" s="222"/>
      <c r="W564" s="222"/>
      <c r="X564" s="222"/>
      <c r="Y564" s="222"/>
      <c r="Z564" s="222"/>
      <c r="AA564" s="232"/>
      <c r="AB564" s="231"/>
      <c r="AC564" s="231"/>
      <c r="AD564" s="231"/>
      <c r="AE564" s="231"/>
      <c r="AF564" s="231"/>
      <c r="AG564" s="250"/>
      <c r="AH564" s="249"/>
      <c r="AI564" s="249"/>
      <c r="AJ564" s="249"/>
      <c r="AK564" s="249"/>
      <c r="AL564" s="249"/>
      <c r="AM564" s="204"/>
      <c r="AN564" s="205"/>
      <c r="AO564" s="205"/>
      <c r="AP564" s="205"/>
      <c r="AQ564" s="205"/>
      <c r="AR564" s="205"/>
      <c r="AS564" s="259"/>
      <c r="AT564" s="258"/>
      <c r="AU564" s="258"/>
      <c r="AV564" s="258"/>
      <c r="AW564" s="258"/>
      <c r="AX564" s="258"/>
      <c r="AY564" s="268"/>
      <c r="AZ564" s="267"/>
      <c r="BA564" s="267"/>
      <c r="BB564" s="267"/>
      <c r="BC564" s="267"/>
      <c r="BD564" s="267"/>
      <c r="BE564" s="204"/>
      <c r="BF564" s="205"/>
      <c r="BG564" s="205"/>
      <c r="BH564" s="205"/>
      <c r="BI564" s="205"/>
      <c r="BJ564" s="205"/>
      <c r="BK564" s="241"/>
      <c r="BL564" s="240"/>
      <c r="BM564" s="240"/>
      <c r="BN564" s="240"/>
      <c r="BO564" s="240"/>
      <c r="BP564" s="240"/>
      <c r="BQ564" s="223"/>
      <c r="BR564" s="222"/>
      <c r="BS564" s="222"/>
      <c r="BT564" s="222"/>
      <c r="BU564" s="222"/>
      <c r="BV564" s="222"/>
      <c r="BW564" s="268"/>
      <c r="BX564" s="267"/>
      <c r="BY564" s="267"/>
      <c r="BZ564" s="267"/>
      <c r="CA564" s="267"/>
      <c r="CB564" s="267"/>
      <c r="CC564" s="241"/>
      <c r="CD564" s="214"/>
      <c r="CE564" s="240"/>
      <c r="CF564" s="240"/>
      <c r="CG564" s="240"/>
      <c r="CH564" s="5"/>
      <c r="CI564" s="5">
        <f t="shared" si="67"/>
        <v>0</v>
      </c>
    </row>
    <row r="565" spans="1:87" hidden="1" x14ac:dyDescent="0.2">
      <c r="A565" s="22"/>
      <c r="B565" s="22"/>
      <c r="C565" s="93"/>
      <c r="D565" s="33"/>
      <c r="E565" s="28"/>
      <c r="F565" s="34"/>
      <c r="G565" s="48"/>
      <c r="H565" s="26"/>
      <c r="I565" s="27"/>
      <c r="J565" s="204"/>
      <c r="K565" s="204"/>
      <c r="L565" s="205"/>
      <c r="M565" s="205"/>
      <c r="N565" s="205"/>
      <c r="O565" s="214"/>
      <c r="P565" s="214"/>
      <c r="Q565" s="213"/>
      <c r="R565" s="213"/>
      <c r="S565" s="213"/>
      <c r="T565" s="213"/>
      <c r="U565" s="223"/>
      <c r="V565" s="222"/>
      <c r="W565" s="222"/>
      <c r="X565" s="222"/>
      <c r="Y565" s="222"/>
      <c r="Z565" s="222"/>
      <c r="AA565" s="232"/>
      <c r="AB565" s="231"/>
      <c r="AC565" s="231"/>
      <c r="AD565" s="231"/>
      <c r="AE565" s="231"/>
      <c r="AF565" s="231"/>
      <c r="AG565" s="250"/>
      <c r="AH565" s="249"/>
      <c r="AI565" s="249"/>
      <c r="AJ565" s="249"/>
      <c r="AK565" s="249"/>
      <c r="AL565" s="249"/>
      <c r="AM565" s="204"/>
      <c r="AN565" s="205"/>
      <c r="AO565" s="205"/>
      <c r="AP565" s="205"/>
      <c r="AQ565" s="205"/>
      <c r="AR565" s="205"/>
      <c r="AS565" s="259"/>
      <c r="AT565" s="258"/>
      <c r="AU565" s="258"/>
      <c r="AV565" s="258"/>
      <c r="AW565" s="258"/>
      <c r="AX565" s="258"/>
      <c r="AY565" s="268"/>
      <c r="AZ565" s="267"/>
      <c r="BA565" s="267"/>
      <c r="BB565" s="267"/>
      <c r="BC565" s="267"/>
      <c r="BD565" s="267"/>
      <c r="BE565" s="204"/>
      <c r="BF565" s="205"/>
      <c r="BG565" s="205"/>
      <c r="BH565" s="205"/>
      <c r="BI565" s="205"/>
      <c r="BJ565" s="205"/>
      <c r="BK565" s="241"/>
      <c r="BL565" s="240"/>
      <c r="BM565" s="240"/>
      <c r="BN565" s="240"/>
      <c r="BO565" s="240"/>
      <c r="BP565" s="240"/>
      <c r="BQ565" s="223"/>
      <c r="BR565" s="222"/>
      <c r="BS565" s="222"/>
      <c r="BT565" s="222"/>
      <c r="BU565" s="222"/>
      <c r="BV565" s="222"/>
      <c r="BW565" s="268"/>
      <c r="BX565" s="267"/>
      <c r="BY565" s="267"/>
      <c r="BZ565" s="267"/>
      <c r="CA565" s="267"/>
      <c r="CB565" s="267"/>
      <c r="CC565" s="241"/>
      <c r="CD565" s="214"/>
      <c r="CE565" s="240"/>
      <c r="CF565" s="240"/>
      <c r="CG565" s="240"/>
      <c r="CH565" s="5"/>
      <c r="CI565" s="5">
        <f t="shared" si="67"/>
        <v>0</v>
      </c>
    </row>
    <row r="566" spans="1:87" hidden="1" x14ac:dyDescent="0.2">
      <c r="A566" s="22"/>
      <c r="B566" s="22"/>
      <c r="C566" s="93"/>
      <c r="D566" s="33"/>
      <c r="E566" s="22"/>
      <c r="F566" s="34"/>
      <c r="G566" s="48"/>
      <c r="H566" s="75"/>
      <c r="I566" s="27"/>
      <c r="J566" s="204"/>
      <c r="K566" s="204"/>
      <c r="L566" s="205"/>
      <c r="M566" s="205"/>
      <c r="N566" s="205"/>
      <c r="O566" s="214"/>
      <c r="P566" s="214"/>
      <c r="Q566" s="213"/>
      <c r="R566" s="213"/>
      <c r="S566" s="213"/>
      <c r="T566" s="213"/>
      <c r="U566" s="223"/>
      <c r="V566" s="222"/>
      <c r="W566" s="222"/>
      <c r="X566" s="222"/>
      <c r="Y566" s="222"/>
      <c r="Z566" s="222"/>
      <c r="AA566" s="232"/>
      <c r="AB566" s="231"/>
      <c r="AC566" s="231"/>
      <c r="AD566" s="231"/>
      <c r="AE566" s="231"/>
      <c r="AF566" s="231"/>
      <c r="AG566" s="250"/>
      <c r="AH566" s="249"/>
      <c r="AI566" s="249"/>
      <c r="AJ566" s="249"/>
      <c r="AK566" s="249"/>
      <c r="AL566" s="249"/>
      <c r="AM566" s="204"/>
      <c r="AN566" s="205"/>
      <c r="AO566" s="205"/>
      <c r="AP566" s="205"/>
      <c r="AQ566" s="205"/>
      <c r="AR566" s="205"/>
      <c r="AS566" s="259"/>
      <c r="AT566" s="258"/>
      <c r="AU566" s="258"/>
      <c r="AV566" s="258"/>
      <c r="AW566" s="258"/>
      <c r="AX566" s="258"/>
      <c r="AY566" s="268"/>
      <c r="AZ566" s="267"/>
      <c r="BA566" s="267"/>
      <c r="BB566" s="267"/>
      <c r="BC566" s="267"/>
      <c r="BD566" s="267"/>
      <c r="BE566" s="204"/>
      <c r="BF566" s="205"/>
      <c r="BG566" s="205"/>
      <c r="BH566" s="205"/>
      <c r="BI566" s="205"/>
      <c r="BJ566" s="205"/>
      <c r="BK566" s="241"/>
      <c r="BL566" s="240"/>
      <c r="BM566" s="240"/>
      <c r="BN566" s="240"/>
      <c r="BO566" s="240"/>
      <c r="BP566" s="240"/>
      <c r="BQ566" s="223"/>
      <c r="BR566" s="222"/>
      <c r="BS566" s="222"/>
      <c r="BT566" s="222"/>
      <c r="BU566" s="222"/>
      <c r="BV566" s="222"/>
      <c r="BW566" s="268"/>
      <c r="BX566" s="267"/>
      <c r="BY566" s="267"/>
      <c r="BZ566" s="267"/>
      <c r="CA566" s="267"/>
      <c r="CB566" s="267"/>
      <c r="CC566" s="241"/>
      <c r="CD566" s="214"/>
      <c r="CE566" s="240"/>
      <c r="CF566" s="240"/>
      <c r="CG566" s="240"/>
      <c r="CH566" s="5"/>
      <c r="CI566" s="5">
        <f t="shared" si="67"/>
        <v>0</v>
      </c>
    </row>
    <row r="567" spans="1:87" hidden="1" x14ac:dyDescent="0.2">
      <c r="A567" s="22"/>
      <c r="B567" s="22"/>
      <c r="C567" s="28"/>
      <c r="D567" s="34"/>
      <c r="E567" s="22"/>
      <c r="F567" s="34"/>
      <c r="G567" s="48"/>
      <c r="H567" s="36"/>
      <c r="I567" s="27"/>
      <c r="J567" s="204"/>
      <c r="K567" s="204"/>
      <c r="L567" s="205"/>
      <c r="M567" s="205"/>
      <c r="N567" s="204"/>
      <c r="O567" s="214"/>
      <c r="P567" s="214"/>
      <c r="Q567" s="213"/>
      <c r="R567" s="214"/>
      <c r="S567" s="213"/>
      <c r="T567" s="214"/>
      <c r="U567" s="223"/>
      <c r="V567" s="223"/>
      <c r="W567" s="222"/>
      <c r="X567" s="223"/>
      <c r="Y567" s="222"/>
      <c r="Z567" s="223"/>
      <c r="AA567" s="232"/>
      <c r="AB567" s="232"/>
      <c r="AC567" s="231"/>
      <c r="AD567" s="232"/>
      <c r="AE567" s="231"/>
      <c r="AF567" s="232"/>
      <c r="AG567" s="250"/>
      <c r="AH567" s="250"/>
      <c r="AI567" s="249"/>
      <c r="AJ567" s="250"/>
      <c r="AK567" s="249"/>
      <c r="AL567" s="250"/>
      <c r="AM567" s="204"/>
      <c r="AN567" s="204"/>
      <c r="AO567" s="205"/>
      <c r="AP567" s="204"/>
      <c r="AQ567" s="205"/>
      <c r="AR567" s="204"/>
      <c r="AS567" s="259"/>
      <c r="AT567" s="259"/>
      <c r="AU567" s="258"/>
      <c r="AV567" s="259"/>
      <c r="AW567" s="258"/>
      <c r="AX567" s="259"/>
      <c r="AY567" s="268"/>
      <c r="AZ567" s="268"/>
      <c r="BA567" s="267"/>
      <c r="BB567" s="268"/>
      <c r="BC567" s="267"/>
      <c r="BD567" s="268"/>
      <c r="BE567" s="204"/>
      <c r="BF567" s="204"/>
      <c r="BG567" s="205"/>
      <c r="BH567" s="204"/>
      <c r="BI567" s="205"/>
      <c r="BJ567" s="204"/>
      <c r="BK567" s="241"/>
      <c r="BL567" s="241"/>
      <c r="BM567" s="240"/>
      <c r="BN567" s="241"/>
      <c r="BO567" s="240"/>
      <c r="BP567" s="241"/>
      <c r="BQ567" s="223"/>
      <c r="BR567" s="223"/>
      <c r="BS567" s="222"/>
      <c r="BT567" s="223"/>
      <c r="BU567" s="222"/>
      <c r="BV567" s="223"/>
      <c r="BW567" s="268"/>
      <c r="BX567" s="268"/>
      <c r="BY567" s="267"/>
      <c r="BZ567" s="268"/>
      <c r="CA567" s="267"/>
      <c r="CB567" s="268"/>
      <c r="CC567" s="241"/>
      <c r="CD567" s="214"/>
      <c r="CE567" s="240"/>
      <c r="CF567" s="240"/>
      <c r="CG567" s="241"/>
      <c r="CH567" s="5"/>
      <c r="CI567" s="5">
        <f t="shared" si="67"/>
        <v>0</v>
      </c>
    </row>
    <row r="568" spans="1:87" hidden="1" x14ac:dyDescent="0.2">
      <c r="A568" s="105"/>
      <c r="B568" s="105"/>
      <c r="C568" s="105"/>
      <c r="D568" s="107"/>
      <c r="E568" s="105"/>
      <c r="F568" s="107"/>
      <c r="G568" s="108"/>
      <c r="H568" s="91"/>
      <c r="I568" s="59"/>
      <c r="J568" s="206"/>
      <c r="K568" s="206"/>
      <c r="L568" s="206"/>
      <c r="M568" s="206"/>
      <c r="N568" s="206"/>
      <c r="O568" s="215"/>
      <c r="P568" s="215"/>
      <c r="Q568" s="215"/>
      <c r="R568" s="215"/>
      <c r="S568" s="215"/>
      <c r="T568" s="215"/>
      <c r="U568" s="224"/>
      <c r="V568" s="224"/>
      <c r="W568" s="224"/>
      <c r="X568" s="224"/>
      <c r="Y568" s="224"/>
      <c r="Z568" s="224"/>
      <c r="AA568" s="233"/>
      <c r="AB568" s="233"/>
      <c r="AC568" s="233"/>
      <c r="AD568" s="233"/>
      <c r="AE568" s="233"/>
      <c r="AF568" s="233"/>
      <c r="AG568" s="251"/>
      <c r="AH568" s="251"/>
      <c r="AI568" s="251"/>
      <c r="AJ568" s="251"/>
      <c r="AK568" s="251"/>
      <c r="AL568" s="251"/>
      <c r="AM568" s="206"/>
      <c r="AN568" s="206"/>
      <c r="AO568" s="206"/>
      <c r="AP568" s="206"/>
      <c r="AQ568" s="206"/>
      <c r="AR568" s="206"/>
      <c r="AS568" s="260"/>
      <c r="AT568" s="260"/>
      <c r="AU568" s="260"/>
      <c r="AV568" s="260"/>
      <c r="AW568" s="260"/>
      <c r="AX568" s="260"/>
      <c r="AY568" s="269"/>
      <c r="AZ568" s="269"/>
      <c r="BA568" s="269"/>
      <c r="BB568" s="269"/>
      <c r="BC568" s="269"/>
      <c r="BD568" s="269"/>
      <c r="BE568" s="206"/>
      <c r="BF568" s="206"/>
      <c r="BG568" s="206"/>
      <c r="BH568" s="206"/>
      <c r="BI568" s="206"/>
      <c r="BJ568" s="206"/>
      <c r="BK568" s="242"/>
      <c r="BL568" s="242"/>
      <c r="BM568" s="242"/>
      <c r="BN568" s="242"/>
      <c r="BO568" s="242"/>
      <c r="BP568" s="242"/>
      <c r="BQ568" s="224"/>
      <c r="BR568" s="224"/>
      <c r="BS568" s="224"/>
      <c r="BT568" s="224"/>
      <c r="BU568" s="224"/>
      <c r="BV568" s="224"/>
      <c r="BW568" s="269"/>
      <c r="BX568" s="269"/>
      <c r="BY568" s="269"/>
      <c r="BZ568" s="269"/>
      <c r="CA568" s="269"/>
      <c r="CB568" s="269"/>
      <c r="CC568" s="242"/>
      <c r="CD568" s="215"/>
      <c r="CE568" s="242"/>
      <c r="CF568" s="242"/>
      <c r="CG568" s="242"/>
      <c r="CH568" s="5"/>
      <c r="CI568" s="5">
        <f t="shared" si="67"/>
        <v>0</v>
      </c>
    </row>
    <row r="569" spans="1:87" hidden="1" x14ac:dyDescent="0.2">
      <c r="A569" s="15"/>
      <c r="B569" s="15"/>
      <c r="C569" s="15"/>
      <c r="D569" s="15"/>
      <c r="E569" s="15"/>
      <c r="F569" s="15"/>
      <c r="G569" s="115"/>
      <c r="H569" s="69"/>
      <c r="I569" s="15"/>
      <c r="J569" s="204"/>
      <c r="K569" s="204"/>
      <c r="L569" s="205"/>
      <c r="M569" s="205"/>
      <c r="N569" s="205"/>
      <c r="O569" s="214"/>
      <c r="P569" s="214"/>
      <c r="Q569" s="213"/>
      <c r="R569" s="213"/>
      <c r="S569" s="213"/>
      <c r="T569" s="213"/>
      <c r="U569" s="223"/>
      <c r="V569" s="222"/>
      <c r="W569" s="222"/>
      <c r="X569" s="222"/>
      <c r="Y569" s="222"/>
      <c r="Z569" s="222"/>
      <c r="AA569" s="232"/>
      <c r="AB569" s="231"/>
      <c r="AC569" s="231"/>
      <c r="AD569" s="231"/>
      <c r="AE569" s="231"/>
      <c r="AF569" s="231"/>
      <c r="AG569" s="250"/>
      <c r="AH569" s="249"/>
      <c r="AI569" s="249"/>
      <c r="AJ569" s="249"/>
      <c r="AK569" s="249"/>
      <c r="AL569" s="249"/>
      <c r="AM569" s="204"/>
      <c r="AN569" s="205"/>
      <c r="AO569" s="205"/>
      <c r="AP569" s="205"/>
      <c r="AQ569" s="205"/>
      <c r="AR569" s="205"/>
      <c r="AS569" s="259"/>
      <c r="AT569" s="258"/>
      <c r="AU569" s="258"/>
      <c r="AV569" s="258"/>
      <c r="AW569" s="258"/>
      <c r="AX569" s="258"/>
      <c r="AY569" s="268"/>
      <c r="AZ569" s="267"/>
      <c r="BA569" s="267"/>
      <c r="BB569" s="267"/>
      <c r="BC569" s="267"/>
      <c r="BD569" s="267"/>
      <c r="BE569" s="204"/>
      <c r="BF569" s="205"/>
      <c r="BG569" s="205"/>
      <c r="BH569" s="205"/>
      <c r="BI569" s="205"/>
      <c r="BJ569" s="205"/>
      <c r="BK569" s="241"/>
      <c r="BL569" s="240"/>
      <c r="BM569" s="240"/>
      <c r="BN569" s="240"/>
      <c r="BO569" s="240"/>
      <c r="BP569" s="240"/>
      <c r="BQ569" s="223"/>
      <c r="BR569" s="222"/>
      <c r="BS569" s="222"/>
      <c r="BT569" s="222"/>
      <c r="BU569" s="222"/>
      <c r="BV569" s="222"/>
      <c r="BW569" s="268"/>
      <c r="BX569" s="267"/>
      <c r="BY569" s="267"/>
      <c r="BZ569" s="267"/>
      <c r="CA569" s="267"/>
      <c r="CB569" s="267"/>
      <c r="CC569" s="241"/>
      <c r="CD569" s="214"/>
      <c r="CE569" s="240"/>
      <c r="CF569" s="240"/>
      <c r="CG569" s="240"/>
      <c r="CH569" s="5"/>
      <c r="CI569" s="5">
        <f t="shared" si="67"/>
        <v>0</v>
      </c>
    </row>
    <row r="570" spans="1:87" hidden="1" x14ac:dyDescent="0.2">
      <c r="A570" s="15"/>
      <c r="B570" s="15"/>
      <c r="C570" s="15"/>
      <c r="D570" s="15"/>
      <c r="E570" s="15"/>
      <c r="F570" s="15"/>
      <c r="G570" s="117"/>
      <c r="H570" s="65"/>
      <c r="I570" s="116"/>
      <c r="J570" s="204"/>
      <c r="K570" s="204"/>
      <c r="L570" s="205"/>
      <c r="M570" s="205"/>
      <c r="N570" s="205"/>
      <c r="O570" s="214"/>
      <c r="P570" s="214"/>
      <c r="Q570" s="213"/>
      <c r="R570" s="213"/>
      <c r="S570" s="213"/>
      <c r="T570" s="213"/>
      <c r="U570" s="223"/>
      <c r="V570" s="222"/>
      <c r="W570" s="222"/>
      <c r="X570" s="222"/>
      <c r="Y570" s="222"/>
      <c r="Z570" s="222"/>
      <c r="AA570" s="232"/>
      <c r="AB570" s="231"/>
      <c r="AC570" s="231"/>
      <c r="AD570" s="231"/>
      <c r="AE570" s="231"/>
      <c r="AF570" s="231"/>
      <c r="AG570" s="250"/>
      <c r="AH570" s="249"/>
      <c r="AI570" s="249"/>
      <c r="AJ570" s="249"/>
      <c r="AK570" s="249"/>
      <c r="AL570" s="249"/>
      <c r="AM570" s="204"/>
      <c r="AN570" s="205"/>
      <c r="AO570" s="205"/>
      <c r="AP570" s="205"/>
      <c r="AQ570" s="205"/>
      <c r="AR570" s="205"/>
      <c r="AS570" s="259"/>
      <c r="AT570" s="258"/>
      <c r="AU570" s="258"/>
      <c r="AV570" s="258"/>
      <c r="AW570" s="258"/>
      <c r="AX570" s="258"/>
      <c r="AY570" s="268"/>
      <c r="AZ570" s="267"/>
      <c r="BA570" s="267"/>
      <c r="BB570" s="267"/>
      <c r="BC570" s="267"/>
      <c r="BD570" s="267"/>
      <c r="BE570" s="204"/>
      <c r="BF570" s="205"/>
      <c r="BG570" s="205"/>
      <c r="BH570" s="205"/>
      <c r="BI570" s="205"/>
      <c r="BJ570" s="205"/>
      <c r="BK570" s="241"/>
      <c r="BL570" s="240"/>
      <c r="BM570" s="240"/>
      <c r="BN570" s="240"/>
      <c r="BO570" s="240"/>
      <c r="BP570" s="240"/>
      <c r="BQ570" s="223"/>
      <c r="BR570" s="222"/>
      <c r="BS570" s="222"/>
      <c r="BT570" s="222"/>
      <c r="BU570" s="222"/>
      <c r="BV570" s="222"/>
      <c r="BW570" s="268"/>
      <c r="BX570" s="267"/>
      <c r="BY570" s="267"/>
      <c r="BZ570" s="267"/>
      <c r="CA570" s="267"/>
      <c r="CB570" s="267"/>
      <c r="CC570" s="241"/>
      <c r="CD570" s="214"/>
      <c r="CE570" s="240"/>
      <c r="CF570" s="240"/>
      <c r="CG570" s="240"/>
      <c r="CH570" s="5"/>
      <c r="CI570" s="5">
        <f t="shared" si="67"/>
        <v>0</v>
      </c>
    </row>
    <row r="571" spans="1:87" hidden="1" x14ac:dyDescent="0.2">
      <c r="A571" s="15"/>
      <c r="B571" s="15"/>
      <c r="C571" s="15"/>
      <c r="D571" s="15"/>
      <c r="E571" s="15"/>
      <c r="F571" s="15"/>
      <c r="G571" s="109"/>
      <c r="H571" s="65"/>
      <c r="I571" s="116"/>
      <c r="J571" s="204"/>
      <c r="K571" s="204"/>
      <c r="L571" s="205"/>
      <c r="M571" s="205"/>
      <c r="N571" s="205"/>
      <c r="O571" s="214"/>
      <c r="P571" s="214"/>
      <c r="Q571" s="213"/>
      <c r="R571" s="213"/>
      <c r="S571" s="213"/>
      <c r="T571" s="213"/>
      <c r="U571" s="223"/>
      <c r="V571" s="222"/>
      <c r="W571" s="222"/>
      <c r="X571" s="222"/>
      <c r="Y571" s="222"/>
      <c r="Z571" s="222"/>
      <c r="AA571" s="232"/>
      <c r="AB571" s="231"/>
      <c r="AC571" s="231"/>
      <c r="AD571" s="231"/>
      <c r="AE571" s="231"/>
      <c r="AF571" s="231"/>
      <c r="AG571" s="250"/>
      <c r="AH571" s="249"/>
      <c r="AI571" s="249"/>
      <c r="AJ571" s="249"/>
      <c r="AK571" s="249"/>
      <c r="AL571" s="249"/>
      <c r="AM571" s="204"/>
      <c r="AN571" s="205"/>
      <c r="AO571" s="205"/>
      <c r="AP571" s="205"/>
      <c r="AQ571" s="205"/>
      <c r="AR571" s="205"/>
      <c r="AS571" s="259"/>
      <c r="AT571" s="258"/>
      <c r="AU571" s="258"/>
      <c r="AV571" s="258"/>
      <c r="AW571" s="258"/>
      <c r="AX571" s="258"/>
      <c r="AY571" s="268"/>
      <c r="AZ571" s="267"/>
      <c r="BA571" s="267"/>
      <c r="BB571" s="267"/>
      <c r="BC571" s="267"/>
      <c r="BD571" s="267"/>
      <c r="BE571" s="204"/>
      <c r="BF571" s="205"/>
      <c r="BG571" s="205"/>
      <c r="BH571" s="205"/>
      <c r="BI571" s="205"/>
      <c r="BJ571" s="205"/>
      <c r="BK571" s="241"/>
      <c r="BL571" s="240"/>
      <c r="BM571" s="240"/>
      <c r="BN571" s="240"/>
      <c r="BO571" s="240"/>
      <c r="BP571" s="240"/>
      <c r="BQ571" s="223"/>
      <c r="BR571" s="222"/>
      <c r="BS571" s="222"/>
      <c r="BT571" s="222"/>
      <c r="BU571" s="222"/>
      <c r="BV571" s="222"/>
      <c r="BW571" s="268"/>
      <c r="BX571" s="267"/>
      <c r="BY571" s="267"/>
      <c r="BZ571" s="267"/>
      <c r="CA571" s="267"/>
      <c r="CB571" s="267"/>
      <c r="CC571" s="241"/>
      <c r="CD571" s="214"/>
      <c r="CE571" s="240"/>
      <c r="CF571" s="240"/>
      <c r="CG571" s="240"/>
      <c r="CH571" s="5"/>
      <c r="CI571" s="5">
        <f t="shared" si="67"/>
        <v>0</v>
      </c>
    </row>
    <row r="572" spans="1:87" hidden="1" x14ac:dyDescent="0.2">
      <c r="A572" s="15"/>
      <c r="B572" s="15"/>
      <c r="C572" s="15"/>
      <c r="D572" s="15"/>
      <c r="E572" s="15"/>
      <c r="F572" s="15"/>
      <c r="G572" s="117"/>
      <c r="H572" s="69"/>
      <c r="I572" s="116"/>
      <c r="J572" s="204"/>
      <c r="K572" s="204"/>
      <c r="L572" s="205"/>
      <c r="M572" s="205"/>
      <c r="N572" s="205"/>
      <c r="O572" s="214"/>
      <c r="P572" s="214"/>
      <c r="Q572" s="213"/>
      <c r="R572" s="213"/>
      <c r="S572" s="213"/>
      <c r="T572" s="213"/>
      <c r="U572" s="223"/>
      <c r="V572" s="222"/>
      <c r="W572" s="222"/>
      <c r="X572" s="222"/>
      <c r="Y572" s="222"/>
      <c r="Z572" s="222"/>
      <c r="AA572" s="232"/>
      <c r="AB572" s="231"/>
      <c r="AC572" s="231"/>
      <c r="AD572" s="231"/>
      <c r="AE572" s="231"/>
      <c r="AF572" s="231"/>
      <c r="AG572" s="250"/>
      <c r="AH572" s="249"/>
      <c r="AI572" s="249"/>
      <c r="AJ572" s="249"/>
      <c r="AK572" s="249"/>
      <c r="AL572" s="249"/>
      <c r="AM572" s="204"/>
      <c r="AN572" s="205"/>
      <c r="AO572" s="205"/>
      <c r="AP572" s="205"/>
      <c r="AQ572" s="205"/>
      <c r="AR572" s="205"/>
      <c r="AS572" s="259"/>
      <c r="AT572" s="258"/>
      <c r="AU572" s="258"/>
      <c r="AV572" s="258"/>
      <c r="AW572" s="258"/>
      <c r="AX572" s="258"/>
      <c r="AY572" s="268"/>
      <c r="AZ572" s="267"/>
      <c r="BA572" s="267"/>
      <c r="BB572" s="267"/>
      <c r="BC572" s="267"/>
      <c r="BD572" s="267"/>
      <c r="BE572" s="204"/>
      <c r="BF572" s="205"/>
      <c r="BG572" s="205"/>
      <c r="BH572" s="205"/>
      <c r="BI572" s="205"/>
      <c r="BJ572" s="205"/>
      <c r="BK572" s="241"/>
      <c r="BL572" s="240"/>
      <c r="BM572" s="240"/>
      <c r="BN572" s="240"/>
      <c r="BO572" s="240"/>
      <c r="BP572" s="240"/>
      <c r="BQ572" s="223"/>
      <c r="BR572" s="222"/>
      <c r="BS572" s="222"/>
      <c r="BT572" s="222"/>
      <c r="BU572" s="222"/>
      <c r="BV572" s="222"/>
      <c r="BW572" s="268"/>
      <c r="BX572" s="267"/>
      <c r="BY572" s="267"/>
      <c r="BZ572" s="267"/>
      <c r="CA572" s="267"/>
      <c r="CB572" s="267"/>
      <c r="CC572" s="241"/>
      <c r="CD572" s="214"/>
      <c r="CE572" s="240"/>
      <c r="CF572" s="240"/>
      <c r="CG572" s="240"/>
      <c r="CH572" s="5"/>
      <c r="CI572" s="5">
        <f t="shared" si="67"/>
        <v>0</v>
      </c>
    </row>
    <row r="573" spans="1:87" hidden="1" x14ac:dyDescent="0.2">
      <c r="A573" s="15"/>
      <c r="B573" s="15"/>
      <c r="C573" s="15"/>
      <c r="D573" s="15"/>
      <c r="E573" s="15"/>
      <c r="F573" s="15"/>
      <c r="G573" s="109"/>
      <c r="H573" s="69"/>
      <c r="I573" s="66"/>
      <c r="J573" s="204"/>
      <c r="K573" s="204"/>
      <c r="L573" s="205"/>
      <c r="M573" s="205"/>
      <c r="N573" s="205"/>
      <c r="O573" s="214"/>
      <c r="P573" s="214"/>
      <c r="Q573" s="213"/>
      <c r="R573" s="213"/>
      <c r="S573" s="213"/>
      <c r="T573" s="213"/>
      <c r="U573" s="223"/>
      <c r="V573" s="222"/>
      <c r="W573" s="222"/>
      <c r="X573" s="222"/>
      <c r="Y573" s="222"/>
      <c r="Z573" s="222"/>
      <c r="AA573" s="232"/>
      <c r="AB573" s="231"/>
      <c r="AC573" s="231"/>
      <c r="AD573" s="231"/>
      <c r="AE573" s="231"/>
      <c r="AF573" s="231"/>
      <c r="AG573" s="250"/>
      <c r="AH573" s="249"/>
      <c r="AI573" s="249"/>
      <c r="AJ573" s="249"/>
      <c r="AK573" s="249"/>
      <c r="AL573" s="249"/>
      <c r="AM573" s="204"/>
      <c r="AN573" s="205"/>
      <c r="AO573" s="205"/>
      <c r="AP573" s="205"/>
      <c r="AQ573" s="205"/>
      <c r="AR573" s="205"/>
      <c r="AS573" s="259"/>
      <c r="AT573" s="258"/>
      <c r="AU573" s="258"/>
      <c r="AV573" s="258"/>
      <c r="AW573" s="258"/>
      <c r="AX573" s="258"/>
      <c r="AY573" s="268"/>
      <c r="AZ573" s="267"/>
      <c r="BA573" s="267"/>
      <c r="BB573" s="267"/>
      <c r="BC573" s="267"/>
      <c r="BD573" s="267"/>
      <c r="BE573" s="204"/>
      <c r="BF573" s="205"/>
      <c r="BG573" s="205"/>
      <c r="BH573" s="205"/>
      <c r="BI573" s="205"/>
      <c r="BJ573" s="205"/>
      <c r="BK573" s="241"/>
      <c r="BL573" s="240"/>
      <c r="BM573" s="240"/>
      <c r="BN573" s="240"/>
      <c r="BO573" s="240"/>
      <c r="BP573" s="240"/>
      <c r="BQ573" s="223"/>
      <c r="BR573" s="222"/>
      <c r="BS573" s="222"/>
      <c r="BT573" s="222"/>
      <c r="BU573" s="222"/>
      <c r="BV573" s="222"/>
      <c r="BW573" s="268"/>
      <c r="BX573" s="267"/>
      <c r="BY573" s="267"/>
      <c r="BZ573" s="267"/>
      <c r="CA573" s="267"/>
      <c r="CB573" s="267"/>
      <c r="CC573" s="241"/>
      <c r="CD573" s="214"/>
      <c r="CE573" s="240"/>
      <c r="CF573" s="240"/>
      <c r="CG573" s="240"/>
      <c r="CH573" s="5"/>
      <c r="CI573" s="5">
        <f t="shared" si="67"/>
        <v>0</v>
      </c>
    </row>
    <row r="574" spans="1:87" hidden="1" x14ac:dyDescent="0.2">
      <c r="A574" s="15"/>
      <c r="B574" s="15"/>
      <c r="C574" s="15"/>
      <c r="D574" s="15"/>
      <c r="E574" s="15"/>
      <c r="F574" s="15"/>
      <c r="G574" s="109"/>
      <c r="H574" s="65"/>
      <c r="I574" s="66"/>
      <c r="J574" s="204"/>
      <c r="K574" s="204"/>
      <c r="L574" s="205"/>
      <c r="M574" s="205"/>
      <c r="N574" s="205"/>
      <c r="O574" s="214"/>
      <c r="P574" s="214"/>
      <c r="Q574" s="213"/>
      <c r="R574" s="213"/>
      <c r="S574" s="213"/>
      <c r="T574" s="213"/>
      <c r="U574" s="223"/>
      <c r="V574" s="222"/>
      <c r="W574" s="222"/>
      <c r="X574" s="222"/>
      <c r="Y574" s="222"/>
      <c r="Z574" s="222"/>
      <c r="AA574" s="232"/>
      <c r="AB574" s="231"/>
      <c r="AC574" s="231"/>
      <c r="AD574" s="231"/>
      <c r="AE574" s="231"/>
      <c r="AF574" s="231"/>
      <c r="AG574" s="250"/>
      <c r="AH574" s="249"/>
      <c r="AI574" s="249"/>
      <c r="AJ574" s="249"/>
      <c r="AK574" s="249"/>
      <c r="AL574" s="249"/>
      <c r="AM574" s="204"/>
      <c r="AN574" s="205"/>
      <c r="AO574" s="205"/>
      <c r="AP574" s="205"/>
      <c r="AQ574" s="205"/>
      <c r="AR574" s="205"/>
      <c r="AS574" s="259"/>
      <c r="AT574" s="258"/>
      <c r="AU574" s="258"/>
      <c r="AV574" s="258"/>
      <c r="AW574" s="258"/>
      <c r="AX574" s="258"/>
      <c r="AY574" s="268"/>
      <c r="AZ574" s="267"/>
      <c r="BA574" s="267"/>
      <c r="BB574" s="267"/>
      <c r="BC574" s="267"/>
      <c r="BD574" s="267"/>
      <c r="BE574" s="204"/>
      <c r="BF574" s="205"/>
      <c r="BG574" s="205"/>
      <c r="BH574" s="205"/>
      <c r="BI574" s="205"/>
      <c r="BJ574" s="205"/>
      <c r="BK574" s="241"/>
      <c r="BL574" s="240"/>
      <c r="BM574" s="240"/>
      <c r="BN574" s="240"/>
      <c r="BO574" s="240"/>
      <c r="BP574" s="240"/>
      <c r="BQ574" s="223"/>
      <c r="BR574" s="222"/>
      <c r="BS574" s="222"/>
      <c r="BT574" s="222"/>
      <c r="BU574" s="222"/>
      <c r="BV574" s="222"/>
      <c r="BW574" s="268"/>
      <c r="BX574" s="267"/>
      <c r="BY574" s="267"/>
      <c r="BZ574" s="267"/>
      <c r="CA574" s="267"/>
      <c r="CB574" s="267"/>
      <c r="CC574" s="241"/>
      <c r="CD574" s="214"/>
      <c r="CE574" s="240"/>
      <c r="CF574" s="240"/>
      <c r="CG574" s="240"/>
      <c r="CH574" s="5"/>
      <c r="CI574" s="5">
        <f t="shared" si="67"/>
        <v>0</v>
      </c>
    </row>
    <row r="575" spans="1:87" hidden="1" x14ac:dyDescent="0.2">
      <c r="A575" s="15"/>
      <c r="B575" s="15"/>
      <c r="C575" s="15"/>
      <c r="D575" s="15"/>
      <c r="E575" s="15"/>
      <c r="F575" s="15"/>
      <c r="G575" s="109"/>
      <c r="H575" s="65"/>
      <c r="I575" s="66"/>
      <c r="J575" s="204"/>
      <c r="K575" s="204"/>
      <c r="L575" s="205"/>
      <c r="M575" s="205"/>
      <c r="N575" s="205"/>
      <c r="O575" s="214"/>
      <c r="P575" s="214"/>
      <c r="Q575" s="213"/>
      <c r="R575" s="213"/>
      <c r="S575" s="213"/>
      <c r="T575" s="213"/>
      <c r="U575" s="223"/>
      <c r="V575" s="222"/>
      <c r="W575" s="222"/>
      <c r="X575" s="222"/>
      <c r="Y575" s="222"/>
      <c r="Z575" s="222"/>
      <c r="AA575" s="232"/>
      <c r="AB575" s="231"/>
      <c r="AC575" s="231"/>
      <c r="AD575" s="231"/>
      <c r="AE575" s="231"/>
      <c r="AF575" s="231"/>
      <c r="AG575" s="250"/>
      <c r="AH575" s="249"/>
      <c r="AI575" s="249"/>
      <c r="AJ575" s="249"/>
      <c r="AK575" s="249"/>
      <c r="AL575" s="249"/>
      <c r="AM575" s="204"/>
      <c r="AN575" s="205"/>
      <c r="AO575" s="205"/>
      <c r="AP575" s="205"/>
      <c r="AQ575" s="205"/>
      <c r="AR575" s="205"/>
      <c r="AS575" s="259"/>
      <c r="AT575" s="258"/>
      <c r="AU575" s="258"/>
      <c r="AV575" s="258"/>
      <c r="AW575" s="258"/>
      <c r="AX575" s="258"/>
      <c r="AY575" s="268"/>
      <c r="AZ575" s="267"/>
      <c r="BA575" s="267"/>
      <c r="BB575" s="267"/>
      <c r="BC575" s="267"/>
      <c r="BD575" s="267"/>
      <c r="BE575" s="204"/>
      <c r="BF575" s="205"/>
      <c r="BG575" s="205"/>
      <c r="BH575" s="205"/>
      <c r="BI575" s="205"/>
      <c r="BJ575" s="205"/>
      <c r="BK575" s="241"/>
      <c r="BL575" s="240"/>
      <c r="BM575" s="240"/>
      <c r="BN575" s="240"/>
      <c r="BO575" s="240"/>
      <c r="BP575" s="240"/>
      <c r="BQ575" s="223"/>
      <c r="BR575" s="222"/>
      <c r="BS575" s="222"/>
      <c r="BT575" s="222"/>
      <c r="BU575" s="222"/>
      <c r="BV575" s="222"/>
      <c r="BW575" s="268"/>
      <c r="BX575" s="267"/>
      <c r="BY575" s="267"/>
      <c r="BZ575" s="267"/>
      <c r="CA575" s="267"/>
      <c r="CB575" s="267"/>
      <c r="CC575" s="241"/>
      <c r="CD575" s="214"/>
      <c r="CE575" s="240"/>
      <c r="CF575" s="240"/>
      <c r="CG575" s="240"/>
      <c r="CH575" s="5"/>
      <c r="CI575" s="5">
        <f t="shared" si="67"/>
        <v>0</v>
      </c>
    </row>
    <row r="576" spans="1:87" hidden="1" x14ac:dyDescent="0.2">
      <c r="A576" s="20"/>
      <c r="B576" s="20"/>
      <c r="C576" s="20"/>
      <c r="D576" s="20"/>
      <c r="E576" s="20"/>
      <c r="F576" s="20"/>
      <c r="G576" s="148"/>
      <c r="H576" s="72"/>
      <c r="I576" s="73"/>
      <c r="J576" s="204"/>
      <c r="K576" s="204"/>
      <c r="L576" s="205"/>
      <c r="M576" s="205"/>
      <c r="N576" s="205"/>
      <c r="O576" s="214"/>
      <c r="P576" s="214"/>
      <c r="Q576" s="213"/>
      <c r="R576" s="213"/>
      <c r="S576" s="213"/>
      <c r="T576" s="213"/>
      <c r="U576" s="223"/>
      <c r="V576" s="222"/>
      <c r="W576" s="222"/>
      <c r="X576" s="222"/>
      <c r="Y576" s="222"/>
      <c r="Z576" s="222"/>
      <c r="AA576" s="232"/>
      <c r="AB576" s="231"/>
      <c r="AC576" s="231"/>
      <c r="AD576" s="231"/>
      <c r="AE576" s="231"/>
      <c r="AF576" s="231"/>
      <c r="AG576" s="250"/>
      <c r="AH576" s="249"/>
      <c r="AI576" s="249"/>
      <c r="AJ576" s="249"/>
      <c r="AK576" s="249"/>
      <c r="AL576" s="249"/>
      <c r="AM576" s="204"/>
      <c r="AN576" s="205"/>
      <c r="AO576" s="205"/>
      <c r="AP576" s="205"/>
      <c r="AQ576" s="205"/>
      <c r="AR576" s="205"/>
      <c r="AS576" s="259"/>
      <c r="AT576" s="258"/>
      <c r="AU576" s="258"/>
      <c r="AV576" s="258"/>
      <c r="AW576" s="258"/>
      <c r="AX576" s="258"/>
      <c r="AY576" s="268"/>
      <c r="AZ576" s="267"/>
      <c r="BA576" s="267"/>
      <c r="BB576" s="267"/>
      <c r="BC576" s="267"/>
      <c r="BD576" s="267"/>
      <c r="BE576" s="204"/>
      <c r="BF576" s="205"/>
      <c r="BG576" s="205"/>
      <c r="BH576" s="205"/>
      <c r="BI576" s="205"/>
      <c r="BJ576" s="205"/>
      <c r="BK576" s="241"/>
      <c r="BL576" s="240"/>
      <c r="BM576" s="240"/>
      <c r="BN576" s="240"/>
      <c r="BO576" s="240"/>
      <c r="BP576" s="240"/>
      <c r="BQ576" s="223"/>
      <c r="BR576" s="222"/>
      <c r="BS576" s="222"/>
      <c r="BT576" s="222"/>
      <c r="BU576" s="222"/>
      <c r="BV576" s="222"/>
      <c r="BW576" s="268"/>
      <c r="BX576" s="267"/>
      <c r="BY576" s="267"/>
      <c r="BZ576" s="267"/>
      <c r="CA576" s="267"/>
      <c r="CB576" s="267"/>
      <c r="CC576" s="241"/>
      <c r="CD576" s="214"/>
      <c r="CE576" s="240"/>
      <c r="CF576" s="240"/>
      <c r="CG576" s="240"/>
      <c r="CH576" s="5"/>
      <c r="CI576" s="5">
        <f t="shared" si="67"/>
        <v>0</v>
      </c>
    </row>
    <row r="577" spans="1:87" hidden="1" x14ac:dyDescent="0.2">
      <c r="A577" s="11"/>
      <c r="B577" s="11"/>
      <c r="C577" s="169"/>
      <c r="D577" s="64"/>
      <c r="E577" s="11"/>
      <c r="F577" s="64"/>
      <c r="G577" s="70"/>
      <c r="H577" s="113"/>
      <c r="I577" s="63"/>
      <c r="J577" s="204"/>
      <c r="K577" s="204"/>
      <c r="L577" s="205"/>
      <c r="M577" s="205"/>
      <c r="N577" s="205"/>
      <c r="O577" s="214"/>
      <c r="P577" s="214"/>
      <c r="Q577" s="213"/>
      <c r="R577" s="213"/>
      <c r="S577" s="213"/>
      <c r="T577" s="213"/>
      <c r="U577" s="223"/>
      <c r="V577" s="222"/>
      <c r="W577" s="222"/>
      <c r="X577" s="222"/>
      <c r="Y577" s="222"/>
      <c r="Z577" s="222"/>
      <c r="AA577" s="232"/>
      <c r="AB577" s="231"/>
      <c r="AC577" s="231"/>
      <c r="AD577" s="231"/>
      <c r="AE577" s="231"/>
      <c r="AF577" s="231"/>
      <c r="AG577" s="250"/>
      <c r="AH577" s="249"/>
      <c r="AI577" s="249"/>
      <c r="AJ577" s="249"/>
      <c r="AK577" s="249"/>
      <c r="AL577" s="249"/>
      <c r="AM577" s="204"/>
      <c r="AN577" s="205"/>
      <c r="AO577" s="205"/>
      <c r="AP577" s="205"/>
      <c r="AQ577" s="205"/>
      <c r="AR577" s="205"/>
      <c r="AS577" s="259"/>
      <c r="AT577" s="258"/>
      <c r="AU577" s="258"/>
      <c r="AV577" s="258"/>
      <c r="AW577" s="258"/>
      <c r="AX577" s="258"/>
      <c r="AY577" s="268"/>
      <c r="AZ577" s="267"/>
      <c r="BA577" s="267"/>
      <c r="BB577" s="267"/>
      <c r="BC577" s="267"/>
      <c r="BD577" s="267"/>
      <c r="BE577" s="204"/>
      <c r="BF577" s="205"/>
      <c r="BG577" s="205"/>
      <c r="BH577" s="205"/>
      <c r="BI577" s="205"/>
      <c r="BJ577" s="205"/>
      <c r="BK577" s="241"/>
      <c r="BL577" s="240"/>
      <c r="BM577" s="240"/>
      <c r="BN577" s="240"/>
      <c r="BO577" s="240"/>
      <c r="BP577" s="240"/>
      <c r="BQ577" s="223"/>
      <c r="BR577" s="222"/>
      <c r="BS577" s="222"/>
      <c r="BT577" s="222"/>
      <c r="BU577" s="222"/>
      <c r="BV577" s="222"/>
      <c r="BW577" s="268"/>
      <c r="BX577" s="267"/>
      <c r="BY577" s="267"/>
      <c r="BZ577" s="267"/>
      <c r="CA577" s="267"/>
      <c r="CB577" s="267"/>
      <c r="CC577" s="241"/>
      <c r="CD577" s="214"/>
      <c r="CE577" s="240"/>
      <c r="CF577" s="240"/>
      <c r="CG577" s="240"/>
      <c r="CH577" s="5"/>
      <c r="CI577" s="5">
        <f t="shared" si="67"/>
        <v>0</v>
      </c>
    </row>
    <row r="578" spans="1:87" hidden="1" x14ac:dyDescent="0.2">
      <c r="A578" s="22"/>
      <c r="B578" s="22"/>
      <c r="C578" s="51"/>
      <c r="D578" s="28"/>
      <c r="E578" s="22"/>
      <c r="F578" s="28"/>
      <c r="G578" s="128"/>
      <c r="H578" s="26"/>
      <c r="I578" s="112"/>
      <c r="J578" s="204"/>
      <c r="K578" s="204"/>
      <c r="L578" s="205"/>
      <c r="M578" s="205"/>
      <c r="N578" s="205"/>
      <c r="O578" s="214"/>
      <c r="P578" s="214"/>
      <c r="Q578" s="213"/>
      <c r="R578" s="213"/>
      <c r="S578" s="213"/>
      <c r="T578" s="213"/>
      <c r="U578" s="223"/>
      <c r="V578" s="222"/>
      <c r="W578" s="222"/>
      <c r="X578" s="222"/>
      <c r="Y578" s="222"/>
      <c r="Z578" s="222"/>
      <c r="AA578" s="232"/>
      <c r="AB578" s="231"/>
      <c r="AC578" s="231"/>
      <c r="AD578" s="231"/>
      <c r="AE578" s="231"/>
      <c r="AF578" s="231"/>
      <c r="AG578" s="250"/>
      <c r="AH578" s="249"/>
      <c r="AI578" s="249"/>
      <c r="AJ578" s="249"/>
      <c r="AK578" s="249"/>
      <c r="AL578" s="249"/>
      <c r="AM578" s="204"/>
      <c r="AN578" s="205"/>
      <c r="AO578" s="205"/>
      <c r="AP578" s="205"/>
      <c r="AQ578" s="205"/>
      <c r="AR578" s="205"/>
      <c r="AS578" s="259"/>
      <c r="AT578" s="258"/>
      <c r="AU578" s="258"/>
      <c r="AV578" s="258"/>
      <c r="AW578" s="258"/>
      <c r="AX578" s="258"/>
      <c r="AY578" s="268"/>
      <c r="AZ578" s="267"/>
      <c r="BA578" s="267"/>
      <c r="BB578" s="267"/>
      <c r="BC578" s="267"/>
      <c r="BD578" s="267"/>
      <c r="BE578" s="204"/>
      <c r="BF578" s="205"/>
      <c r="BG578" s="205"/>
      <c r="BH578" s="205"/>
      <c r="BI578" s="205"/>
      <c r="BJ578" s="205"/>
      <c r="BK578" s="241"/>
      <c r="BL578" s="240"/>
      <c r="BM578" s="240"/>
      <c r="BN578" s="240"/>
      <c r="BO578" s="240"/>
      <c r="BP578" s="240"/>
      <c r="BQ578" s="223"/>
      <c r="BR578" s="222"/>
      <c r="BS578" s="222"/>
      <c r="BT578" s="222"/>
      <c r="BU578" s="222"/>
      <c r="BV578" s="222"/>
      <c r="BW578" s="268"/>
      <c r="BX578" s="267"/>
      <c r="BY578" s="267"/>
      <c r="BZ578" s="267"/>
      <c r="CA578" s="267"/>
      <c r="CB578" s="267"/>
      <c r="CC578" s="241"/>
      <c r="CD578" s="214"/>
      <c r="CE578" s="240"/>
      <c r="CF578" s="240"/>
      <c r="CG578" s="240"/>
      <c r="CH578" s="5"/>
      <c r="CI578" s="5">
        <f t="shared" si="67"/>
        <v>0</v>
      </c>
    </row>
    <row r="579" spans="1:87" hidden="1" x14ac:dyDescent="0.2">
      <c r="A579" s="22"/>
      <c r="B579" s="22"/>
      <c r="C579" s="51"/>
      <c r="D579" s="28"/>
      <c r="E579" s="22"/>
      <c r="F579" s="28"/>
      <c r="G579" s="128"/>
      <c r="H579" s="26"/>
      <c r="I579" s="112"/>
      <c r="J579" s="204"/>
      <c r="K579" s="204"/>
      <c r="L579" s="205"/>
      <c r="M579" s="205"/>
      <c r="N579" s="205"/>
      <c r="O579" s="214"/>
      <c r="P579" s="214"/>
      <c r="Q579" s="213"/>
      <c r="R579" s="213"/>
      <c r="S579" s="213"/>
      <c r="T579" s="213"/>
      <c r="U579" s="223"/>
      <c r="V579" s="222"/>
      <c r="W579" s="222"/>
      <c r="X579" s="222"/>
      <c r="Y579" s="222"/>
      <c r="Z579" s="222"/>
      <c r="AA579" s="232"/>
      <c r="AB579" s="231"/>
      <c r="AC579" s="231"/>
      <c r="AD579" s="231"/>
      <c r="AE579" s="231"/>
      <c r="AF579" s="231"/>
      <c r="AG579" s="250"/>
      <c r="AH579" s="249"/>
      <c r="AI579" s="249"/>
      <c r="AJ579" s="249"/>
      <c r="AK579" s="249"/>
      <c r="AL579" s="249"/>
      <c r="AM579" s="204"/>
      <c r="AN579" s="205"/>
      <c r="AO579" s="205"/>
      <c r="AP579" s="205"/>
      <c r="AQ579" s="205"/>
      <c r="AR579" s="205"/>
      <c r="AS579" s="259"/>
      <c r="AT579" s="258"/>
      <c r="AU579" s="258"/>
      <c r="AV579" s="258"/>
      <c r="AW579" s="258"/>
      <c r="AX579" s="258"/>
      <c r="AY579" s="268"/>
      <c r="AZ579" s="267"/>
      <c r="BA579" s="267"/>
      <c r="BB579" s="267"/>
      <c r="BC579" s="267"/>
      <c r="BD579" s="267"/>
      <c r="BE579" s="204"/>
      <c r="BF579" s="205"/>
      <c r="BG579" s="205"/>
      <c r="BH579" s="205"/>
      <c r="BI579" s="205"/>
      <c r="BJ579" s="205"/>
      <c r="BK579" s="241"/>
      <c r="BL579" s="240"/>
      <c r="BM579" s="240"/>
      <c r="BN579" s="240"/>
      <c r="BO579" s="240"/>
      <c r="BP579" s="240"/>
      <c r="BQ579" s="223"/>
      <c r="BR579" s="222"/>
      <c r="BS579" s="222"/>
      <c r="BT579" s="222"/>
      <c r="BU579" s="222"/>
      <c r="BV579" s="222"/>
      <c r="BW579" s="268"/>
      <c r="BX579" s="267"/>
      <c r="BY579" s="267"/>
      <c r="BZ579" s="267"/>
      <c r="CA579" s="267"/>
      <c r="CB579" s="267"/>
      <c r="CC579" s="241"/>
      <c r="CD579" s="214"/>
      <c r="CE579" s="240"/>
      <c r="CF579" s="240"/>
      <c r="CG579" s="240"/>
      <c r="CH579" s="5"/>
      <c r="CI579" s="5">
        <f t="shared" si="67"/>
        <v>0</v>
      </c>
    </row>
    <row r="580" spans="1:87" hidden="1" x14ac:dyDescent="0.2">
      <c r="A580" s="22"/>
      <c r="B580" s="22"/>
      <c r="C580" s="51"/>
      <c r="D580" s="31"/>
      <c r="E580" s="22"/>
      <c r="F580" s="28"/>
      <c r="G580" s="128"/>
      <c r="H580" s="26"/>
      <c r="I580" s="112"/>
      <c r="J580" s="204"/>
      <c r="K580" s="204"/>
      <c r="L580" s="205"/>
      <c r="M580" s="205"/>
      <c r="N580" s="205"/>
      <c r="O580" s="214"/>
      <c r="P580" s="214"/>
      <c r="Q580" s="213"/>
      <c r="R580" s="213"/>
      <c r="S580" s="213"/>
      <c r="T580" s="213"/>
      <c r="U580" s="223"/>
      <c r="V580" s="222"/>
      <c r="W580" s="222"/>
      <c r="X580" s="222"/>
      <c r="Y580" s="222"/>
      <c r="Z580" s="222"/>
      <c r="AA580" s="232"/>
      <c r="AB580" s="231"/>
      <c r="AC580" s="231"/>
      <c r="AD580" s="231"/>
      <c r="AE580" s="231"/>
      <c r="AF580" s="231"/>
      <c r="AG580" s="250"/>
      <c r="AH580" s="249"/>
      <c r="AI580" s="249"/>
      <c r="AJ580" s="249"/>
      <c r="AK580" s="249"/>
      <c r="AL580" s="249"/>
      <c r="AM580" s="204"/>
      <c r="AN580" s="205"/>
      <c r="AO580" s="205"/>
      <c r="AP580" s="205"/>
      <c r="AQ580" s="205"/>
      <c r="AR580" s="205"/>
      <c r="AS580" s="259"/>
      <c r="AT580" s="258"/>
      <c r="AU580" s="258"/>
      <c r="AV580" s="258"/>
      <c r="AW580" s="258"/>
      <c r="AX580" s="258"/>
      <c r="AY580" s="268"/>
      <c r="AZ580" s="267"/>
      <c r="BA580" s="267"/>
      <c r="BB580" s="267"/>
      <c r="BC580" s="267"/>
      <c r="BD580" s="267"/>
      <c r="BE580" s="204"/>
      <c r="BF580" s="205"/>
      <c r="BG580" s="205"/>
      <c r="BH580" s="205"/>
      <c r="BI580" s="205"/>
      <c r="BJ580" s="205"/>
      <c r="BK580" s="241"/>
      <c r="BL580" s="240"/>
      <c r="BM580" s="240"/>
      <c r="BN580" s="240"/>
      <c r="BO580" s="240"/>
      <c r="BP580" s="240"/>
      <c r="BQ580" s="223"/>
      <c r="BR580" s="222"/>
      <c r="BS580" s="222"/>
      <c r="BT580" s="222"/>
      <c r="BU580" s="222"/>
      <c r="BV580" s="222"/>
      <c r="BW580" s="268"/>
      <c r="BX580" s="267"/>
      <c r="BY580" s="267"/>
      <c r="BZ580" s="267"/>
      <c r="CA580" s="267"/>
      <c r="CB580" s="267"/>
      <c r="CC580" s="241"/>
      <c r="CD580" s="214"/>
      <c r="CE580" s="240"/>
      <c r="CF580" s="240"/>
      <c r="CG580" s="240"/>
      <c r="CH580" s="5"/>
      <c r="CI580" s="5">
        <f t="shared" si="67"/>
        <v>0</v>
      </c>
    </row>
    <row r="581" spans="1:87" hidden="1" x14ac:dyDescent="0.2">
      <c r="A581" s="22"/>
      <c r="B581" s="22"/>
      <c r="C581" s="51"/>
      <c r="D581" s="33"/>
      <c r="E581" s="22"/>
      <c r="F581" s="28"/>
      <c r="G581" s="128"/>
      <c r="H581" s="75"/>
      <c r="I581" s="52"/>
      <c r="J581" s="204"/>
      <c r="K581" s="204"/>
      <c r="L581" s="205"/>
      <c r="M581" s="205"/>
      <c r="N581" s="205"/>
      <c r="O581" s="214"/>
      <c r="P581" s="214"/>
      <c r="Q581" s="213"/>
      <c r="R581" s="213"/>
      <c r="S581" s="213"/>
      <c r="T581" s="213"/>
      <c r="U581" s="223"/>
      <c r="V581" s="222"/>
      <c r="W581" s="222"/>
      <c r="X581" s="222"/>
      <c r="Y581" s="222"/>
      <c r="Z581" s="222"/>
      <c r="AA581" s="232"/>
      <c r="AB581" s="231"/>
      <c r="AC581" s="231"/>
      <c r="AD581" s="231"/>
      <c r="AE581" s="231"/>
      <c r="AF581" s="231"/>
      <c r="AG581" s="250"/>
      <c r="AH581" s="249"/>
      <c r="AI581" s="249"/>
      <c r="AJ581" s="249"/>
      <c r="AK581" s="249"/>
      <c r="AL581" s="249"/>
      <c r="AM581" s="204"/>
      <c r="AN581" s="205"/>
      <c r="AO581" s="205"/>
      <c r="AP581" s="205"/>
      <c r="AQ581" s="205"/>
      <c r="AR581" s="205"/>
      <c r="AS581" s="259"/>
      <c r="AT581" s="258"/>
      <c r="AU581" s="258"/>
      <c r="AV581" s="258"/>
      <c r="AW581" s="258"/>
      <c r="AX581" s="258"/>
      <c r="AY581" s="268"/>
      <c r="AZ581" s="267"/>
      <c r="BA581" s="267"/>
      <c r="BB581" s="267"/>
      <c r="BC581" s="267"/>
      <c r="BD581" s="267"/>
      <c r="BE581" s="204"/>
      <c r="BF581" s="205"/>
      <c r="BG581" s="205"/>
      <c r="BH581" s="205"/>
      <c r="BI581" s="205"/>
      <c r="BJ581" s="205"/>
      <c r="BK581" s="241"/>
      <c r="BL581" s="240"/>
      <c r="BM581" s="240"/>
      <c r="BN581" s="240"/>
      <c r="BO581" s="240"/>
      <c r="BP581" s="240"/>
      <c r="BQ581" s="223"/>
      <c r="BR581" s="222"/>
      <c r="BS581" s="222"/>
      <c r="BT581" s="222"/>
      <c r="BU581" s="222"/>
      <c r="BV581" s="222"/>
      <c r="BW581" s="268"/>
      <c r="BX581" s="267"/>
      <c r="BY581" s="267"/>
      <c r="BZ581" s="267"/>
      <c r="CA581" s="267"/>
      <c r="CB581" s="267"/>
      <c r="CC581" s="241"/>
      <c r="CD581" s="214"/>
      <c r="CE581" s="240"/>
      <c r="CF581" s="240"/>
      <c r="CG581" s="240"/>
      <c r="CH581" s="5"/>
      <c r="CI581" s="5">
        <f t="shared" si="67"/>
        <v>0</v>
      </c>
    </row>
    <row r="582" spans="1:87" hidden="1" x14ac:dyDescent="0.2">
      <c r="A582" s="22"/>
      <c r="B582" s="22"/>
      <c r="C582" s="22"/>
      <c r="D582" s="34"/>
      <c r="E582" s="22"/>
      <c r="F582" s="34"/>
      <c r="G582" s="48"/>
      <c r="H582" s="36"/>
      <c r="I582" s="27"/>
      <c r="J582" s="204"/>
      <c r="K582" s="204"/>
      <c r="L582" s="205"/>
      <c r="M582" s="205"/>
      <c r="N582" s="204"/>
      <c r="O582" s="214"/>
      <c r="P582" s="214"/>
      <c r="Q582" s="213"/>
      <c r="R582" s="214"/>
      <c r="S582" s="213"/>
      <c r="T582" s="214"/>
      <c r="U582" s="223"/>
      <c r="V582" s="223"/>
      <c r="W582" s="222"/>
      <c r="X582" s="223"/>
      <c r="Y582" s="222"/>
      <c r="Z582" s="223"/>
      <c r="AA582" s="232"/>
      <c r="AB582" s="232"/>
      <c r="AC582" s="231"/>
      <c r="AD582" s="232"/>
      <c r="AE582" s="231"/>
      <c r="AF582" s="232"/>
      <c r="AG582" s="250"/>
      <c r="AH582" s="250"/>
      <c r="AI582" s="249"/>
      <c r="AJ582" s="250"/>
      <c r="AK582" s="249"/>
      <c r="AL582" s="250"/>
      <c r="AM582" s="204"/>
      <c r="AN582" s="204"/>
      <c r="AO582" s="205"/>
      <c r="AP582" s="204"/>
      <c r="AQ582" s="205"/>
      <c r="AR582" s="204"/>
      <c r="AS582" s="259"/>
      <c r="AT582" s="259"/>
      <c r="AU582" s="258"/>
      <c r="AV582" s="259"/>
      <c r="AW582" s="258"/>
      <c r="AX582" s="259"/>
      <c r="AY582" s="268"/>
      <c r="AZ582" s="268"/>
      <c r="BA582" s="267"/>
      <c r="BB582" s="268"/>
      <c r="BC582" s="267"/>
      <c r="BD582" s="268"/>
      <c r="BE582" s="204"/>
      <c r="BF582" s="204"/>
      <c r="BG582" s="205"/>
      <c r="BH582" s="204"/>
      <c r="BI582" s="205"/>
      <c r="BJ582" s="204"/>
      <c r="BK582" s="241"/>
      <c r="BL582" s="241"/>
      <c r="BM582" s="240"/>
      <c r="BN582" s="241"/>
      <c r="BO582" s="240"/>
      <c r="BP582" s="241"/>
      <c r="BQ582" s="223"/>
      <c r="BR582" s="223"/>
      <c r="BS582" s="222"/>
      <c r="BT582" s="223"/>
      <c r="BU582" s="222"/>
      <c r="BV582" s="223"/>
      <c r="BW582" s="268"/>
      <c r="BX582" s="268"/>
      <c r="BY582" s="267"/>
      <c r="BZ582" s="268"/>
      <c r="CA582" s="267"/>
      <c r="CB582" s="268"/>
      <c r="CC582" s="241"/>
      <c r="CD582" s="214"/>
      <c r="CE582" s="240"/>
      <c r="CF582" s="240"/>
      <c r="CG582" s="241"/>
      <c r="CH582" s="5"/>
      <c r="CI582" s="5">
        <f t="shared" si="67"/>
        <v>0</v>
      </c>
    </row>
    <row r="583" spans="1:87" hidden="1" x14ac:dyDescent="0.2">
      <c r="A583" s="22"/>
      <c r="B583" s="22"/>
      <c r="C583" s="22"/>
      <c r="D583" s="34"/>
      <c r="E583" s="22"/>
      <c r="F583" s="34"/>
      <c r="G583" s="48"/>
      <c r="H583" s="36"/>
      <c r="I583" s="46"/>
      <c r="J583" s="204"/>
      <c r="K583" s="204"/>
      <c r="L583" s="205"/>
      <c r="M583" s="205"/>
      <c r="N583" s="205"/>
      <c r="O583" s="214"/>
      <c r="P583" s="214"/>
      <c r="Q583" s="213"/>
      <c r="R583" s="213"/>
      <c r="S583" s="213"/>
      <c r="T583" s="213"/>
      <c r="U583" s="223"/>
      <c r="V583" s="222"/>
      <c r="W583" s="222"/>
      <c r="X583" s="222"/>
      <c r="Y583" s="222"/>
      <c r="Z583" s="222"/>
      <c r="AA583" s="232"/>
      <c r="AB583" s="231"/>
      <c r="AC583" s="231"/>
      <c r="AD583" s="231"/>
      <c r="AE583" s="231"/>
      <c r="AF583" s="231"/>
      <c r="AG583" s="250"/>
      <c r="AH583" s="249"/>
      <c r="AI583" s="249"/>
      <c r="AJ583" s="249"/>
      <c r="AK583" s="249"/>
      <c r="AL583" s="249"/>
      <c r="AM583" s="204"/>
      <c r="AN583" s="205"/>
      <c r="AO583" s="205"/>
      <c r="AP583" s="205"/>
      <c r="AQ583" s="205"/>
      <c r="AR583" s="205"/>
      <c r="AS583" s="259"/>
      <c r="AT583" s="258"/>
      <c r="AU583" s="258"/>
      <c r="AV583" s="258"/>
      <c r="AW583" s="258"/>
      <c r="AX583" s="258"/>
      <c r="AY583" s="268"/>
      <c r="AZ583" s="267"/>
      <c r="BA583" s="267"/>
      <c r="BB583" s="267"/>
      <c r="BC583" s="267"/>
      <c r="BD583" s="267"/>
      <c r="BE583" s="204"/>
      <c r="BF583" s="205"/>
      <c r="BG583" s="205"/>
      <c r="BH583" s="205"/>
      <c r="BI583" s="205"/>
      <c r="BJ583" s="205"/>
      <c r="BK583" s="241"/>
      <c r="BL583" s="240"/>
      <c r="BM583" s="240"/>
      <c r="BN583" s="240"/>
      <c r="BO583" s="240"/>
      <c r="BP583" s="240"/>
      <c r="BQ583" s="223"/>
      <c r="BR583" s="222"/>
      <c r="BS583" s="222"/>
      <c r="BT583" s="222"/>
      <c r="BU583" s="222"/>
      <c r="BV583" s="222"/>
      <c r="BW583" s="268"/>
      <c r="BX583" s="267"/>
      <c r="BY583" s="267"/>
      <c r="BZ583" s="267"/>
      <c r="CA583" s="267"/>
      <c r="CB583" s="267"/>
      <c r="CC583" s="241"/>
      <c r="CD583" s="214"/>
      <c r="CE583" s="240"/>
      <c r="CF583" s="240"/>
      <c r="CG583" s="240"/>
      <c r="CH583" s="5"/>
      <c r="CI583" s="5">
        <f t="shared" si="67"/>
        <v>0</v>
      </c>
    </row>
    <row r="584" spans="1:87" hidden="1" x14ac:dyDescent="0.2">
      <c r="A584" s="22"/>
      <c r="B584" s="22"/>
      <c r="C584" s="51"/>
      <c r="D584" s="28"/>
      <c r="E584" s="22"/>
      <c r="F584" s="28"/>
      <c r="G584" s="128"/>
      <c r="H584" s="26"/>
      <c r="I584" s="46"/>
      <c r="J584" s="204"/>
      <c r="K584" s="204"/>
      <c r="L584" s="205"/>
      <c r="M584" s="205"/>
      <c r="N584" s="205"/>
      <c r="O584" s="214"/>
      <c r="P584" s="214"/>
      <c r="Q584" s="213"/>
      <c r="R584" s="213"/>
      <c r="S584" s="213"/>
      <c r="T584" s="213"/>
      <c r="U584" s="223"/>
      <c r="V584" s="222"/>
      <c r="W584" s="222"/>
      <c r="X584" s="222"/>
      <c r="Y584" s="222"/>
      <c r="Z584" s="222"/>
      <c r="AA584" s="232"/>
      <c r="AB584" s="231"/>
      <c r="AC584" s="231"/>
      <c r="AD584" s="231"/>
      <c r="AE584" s="231"/>
      <c r="AF584" s="231"/>
      <c r="AG584" s="250"/>
      <c r="AH584" s="249"/>
      <c r="AI584" s="249"/>
      <c r="AJ584" s="249"/>
      <c r="AK584" s="249"/>
      <c r="AL584" s="249"/>
      <c r="AM584" s="204"/>
      <c r="AN584" s="205"/>
      <c r="AO584" s="205"/>
      <c r="AP584" s="205"/>
      <c r="AQ584" s="205"/>
      <c r="AR584" s="205"/>
      <c r="AS584" s="259"/>
      <c r="AT584" s="258"/>
      <c r="AU584" s="258"/>
      <c r="AV584" s="258"/>
      <c r="AW584" s="258"/>
      <c r="AX584" s="258"/>
      <c r="AY584" s="268"/>
      <c r="AZ584" s="267"/>
      <c r="BA584" s="267"/>
      <c r="BB584" s="267"/>
      <c r="BC584" s="267"/>
      <c r="BD584" s="267"/>
      <c r="BE584" s="204"/>
      <c r="BF584" s="205"/>
      <c r="BG584" s="205"/>
      <c r="BH584" s="205"/>
      <c r="BI584" s="205"/>
      <c r="BJ584" s="205"/>
      <c r="BK584" s="241"/>
      <c r="BL584" s="240"/>
      <c r="BM584" s="240"/>
      <c r="BN584" s="240"/>
      <c r="BO584" s="240"/>
      <c r="BP584" s="240"/>
      <c r="BQ584" s="223"/>
      <c r="BR584" s="222"/>
      <c r="BS584" s="222"/>
      <c r="BT584" s="222"/>
      <c r="BU584" s="222"/>
      <c r="BV584" s="222"/>
      <c r="BW584" s="268"/>
      <c r="BX584" s="267"/>
      <c r="BY584" s="267"/>
      <c r="BZ584" s="267"/>
      <c r="CA584" s="267"/>
      <c r="CB584" s="267"/>
      <c r="CC584" s="241"/>
      <c r="CD584" s="214"/>
      <c r="CE584" s="240"/>
      <c r="CF584" s="240"/>
      <c r="CG584" s="240"/>
      <c r="CH584" s="5"/>
      <c r="CI584" s="5">
        <f t="shared" si="67"/>
        <v>0</v>
      </c>
    </row>
    <row r="585" spans="1:87" hidden="1" x14ac:dyDescent="0.2">
      <c r="A585" s="22"/>
      <c r="B585" s="22"/>
      <c r="C585" s="22"/>
      <c r="D585" s="31"/>
      <c r="E585" s="22"/>
      <c r="F585" s="34"/>
      <c r="G585" s="128"/>
      <c r="H585" s="26"/>
      <c r="I585" s="46"/>
      <c r="J585" s="204"/>
      <c r="K585" s="204"/>
      <c r="L585" s="205"/>
      <c r="M585" s="205"/>
      <c r="N585" s="205"/>
      <c r="O585" s="214"/>
      <c r="P585" s="214"/>
      <c r="Q585" s="213"/>
      <c r="R585" s="213"/>
      <c r="S585" s="213"/>
      <c r="T585" s="213"/>
      <c r="U585" s="223"/>
      <c r="V585" s="222"/>
      <c r="W585" s="222"/>
      <c r="X585" s="222"/>
      <c r="Y585" s="222"/>
      <c r="Z585" s="222"/>
      <c r="AA585" s="232"/>
      <c r="AB585" s="231"/>
      <c r="AC585" s="231"/>
      <c r="AD585" s="231"/>
      <c r="AE585" s="231"/>
      <c r="AF585" s="231"/>
      <c r="AG585" s="250"/>
      <c r="AH585" s="249"/>
      <c r="AI585" s="249"/>
      <c r="AJ585" s="249"/>
      <c r="AK585" s="249"/>
      <c r="AL585" s="249"/>
      <c r="AM585" s="204"/>
      <c r="AN585" s="205"/>
      <c r="AO585" s="205"/>
      <c r="AP585" s="205"/>
      <c r="AQ585" s="205"/>
      <c r="AR585" s="205"/>
      <c r="AS585" s="259"/>
      <c r="AT585" s="258"/>
      <c r="AU585" s="258"/>
      <c r="AV585" s="258"/>
      <c r="AW585" s="258"/>
      <c r="AX585" s="258"/>
      <c r="AY585" s="268"/>
      <c r="AZ585" s="267"/>
      <c r="BA585" s="267"/>
      <c r="BB585" s="267"/>
      <c r="BC585" s="267"/>
      <c r="BD585" s="267"/>
      <c r="BE585" s="204"/>
      <c r="BF585" s="205"/>
      <c r="BG585" s="205"/>
      <c r="BH585" s="205"/>
      <c r="BI585" s="205"/>
      <c r="BJ585" s="205"/>
      <c r="BK585" s="241"/>
      <c r="BL585" s="240"/>
      <c r="BM585" s="240"/>
      <c r="BN585" s="240"/>
      <c r="BO585" s="240"/>
      <c r="BP585" s="240"/>
      <c r="BQ585" s="223"/>
      <c r="BR585" s="222"/>
      <c r="BS585" s="222"/>
      <c r="BT585" s="222"/>
      <c r="BU585" s="222"/>
      <c r="BV585" s="222"/>
      <c r="BW585" s="268"/>
      <c r="BX585" s="267"/>
      <c r="BY585" s="267"/>
      <c r="BZ585" s="267"/>
      <c r="CA585" s="267"/>
      <c r="CB585" s="267"/>
      <c r="CC585" s="241"/>
      <c r="CD585" s="214"/>
      <c r="CE585" s="240"/>
      <c r="CF585" s="240"/>
      <c r="CG585" s="240"/>
      <c r="CH585" s="5"/>
      <c r="CI585" s="5">
        <f t="shared" si="67"/>
        <v>0</v>
      </c>
    </row>
    <row r="586" spans="1:87" hidden="1" x14ac:dyDescent="0.2">
      <c r="A586" s="22"/>
      <c r="B586" s="22"/>
      <c r="C586" s="22"/>
      <c r="D586" s="33"/>
      <c r="E586" s="22"/>
      <c r="F586" s="34"/>
      <c r="G586" s="48"/>
      <c r="H586" s="75"/>
      <c r="I586" s="46"/>
      <c r="J586" s="204"/>
      <c r="K586" s="204"/>
      <c r="L586" s="205"/>
      <c r="M586" s="205"/>
      <c r="N586" s="205"/>
      <c r="O586" s="214"/>
      <c r="P586" s="214"/>
      <c r="Q586" s="213"/>
      <c r="R586" s="213"/>
      <c r="S586" s="213"/>
      <c r="T586" s="213"/>
      <c r="U586" s="223"/>
      <c r="V586" s="222"/>
      <c r="W586" s="222"/>
      <c r="X586" s="222"/>
      <c r="Y586" s="222"/>
      <c r="Z586" s="222"/>
      <c r="AA586" s="232"/>
      <c r="AB586" s="231"/>
      <c r="AC586" s="231"/>
      <c r="AD586" s="231"/>
      <c r="AE586" s="231"/>
      <c r="AF586" s="231"/>
      <c r="AG586" s="250"/>
      <c r="AH586" s="249"/>
      <c r="AI586" s="249"/>
      <c r="AJ586" s="249"/>
      <c r="AK586" s="249"/>
      <c r="AL586" s="249"/>
      <c r="AM586" s="204"/>
      <c r="AN586" s="205"/>
      <c r="AO586" s="205"/>
      <c r="AP586" s="205"/>
      <c r="AQ586" s="205"/>
      <c r="AR586" s="205"/>
      <c r="AS586" s="259"/>
      <c r="AT586" s="258"/>
      <c r="AU586" s="258"/>
      <c r="AV586" s="258"/>
      <c r="AW586" s="258"/>
      <c r="AX586" s="258"/>
      <c r="AY586" s="268"/>
      <c r="AZ586" s="267"/>
      <c r="BA586" s="267"/>
      <c r="BB586" s="267"/>
      <c r="BC586" s="267"/>
      <c r="BD586" s="267"/>
      <c r="BE586" s="204"/>
      <c r="BF586" s="205"/>
      <c r="BG586" s="205"/>
      <c r="BH586" s="205"/>
      <c r="BI586" s="205"/>
      <c r="BJ586" s="205"/>
      <c r="BK586" s="241"/>
      <c r="BL586" s="240"/>
      <c r="BM586" s="240"/>
      <c r="BN586" s="240"/>
      <c r="BO586" s="240"/>
      <c r="BP586" s="240"/>
      <c r="BQ586" s="223"/>
      <c r="BR586" s="222"/>
      <c r="BS586" s="222"/>
      <c r="BT586" s="222"/>
      <c r="BU586" s="222"/>
      <c r="BV586" s="222"/>
      <c r="BW586" s="268"/>
      <c r="BX586" s="267"/>
      <c r="BY586" s="267"/>
      <c r="BZ586" s="267"/>
      <c r="CA586" s="267"/>
      <c r="CB586" s="267"/>
      <c r="CC586" s="241"/>
      <c r="CD586" s="214"/>
      <c r="CE586" s="240"/>
      <c r="CF586" s="240"/>
      <c r="CG586" s="240"/>
      <c r="CH586" s="5"/>
      <c r="CI586" s="5">
        <f t="shared" si="67"/>
        <v>0</v>
      </c>
    </row>
    <row r="587" spans="1:87" hidden="1" x14ac:dyDescent="0.2">
      <c r="A587" s="22"/>
      <c r="B587" s="22"/>
      <c r="C587" s="22"/>
      <c r="D587" s="34"/>
      <c r="E587" s="22"/>
      <c r="F587" s="34"/>
      <c r="G587" s="48"/>
      <c r="H587" s="36"/>
      <c r="I587" s="46"/>
      <c r="J587" s="204"/>
      <c r="K587" s="204"/>
      <c r="L587" s="205"/>
      <c r="M587" s="205"/>
      <c r="N587" s="204"/>
      <c r="O587" s="214"/>
      <c r="P587" s="214"/>
      <c r="Q587" s="213"/>
      <c r="R587" s="214"/>
      <c r="S587" s="213"/>
      <c r="T587" s="214"/>
      <c r="U587" s="223"/>
      <c r="V587" s="223"/>
      <c r="W587" s="222"/>
      <c r="X587" s="223"/>
      <c r="Y587" s="222"/>
      <c r="Z587" s="223"/>
      <c r="AA587" s="232"/>
      <c r="AB587" s="232"/>
      <c r="AC587" s="231"/>
      <c r="AD587" s="232"/>
      <c r="AE587" s="231"/>
      <c r="AF587" s="232"/>
      <c r="AG587" s="250"/>
      <c r="AH587" s="250"/>
      <c r="AI587" s="249"/>
      <c r="AJ587" s="250"/>
      <c r="AK587" s="249"/>
      <c r="AL587" s="250"/>
      <c r="AM587" s="204"/>
      <c r="AN587" s="204"/>
      <c r="AO587" s="205"/>
      <c r="AP587" s="204"/>
      <c r="AQ587" s="205"/>
      <c r="AR587" s="204"/>
      <c r="AS587" s="259"/>
      <c r="AT587" s="259"/>
      <c r="AU587" s="258"/>
      <c r="AV587" s="259"/>
      <c r="AW587" s="258"/>
      <c r="AX587" s="259"/>
      <c r="AY587" s="268"/>
      <c r="AZ587" s="268"/>
      <c r="BA587" s="267"/>
      <c r="BB587" s="268"/>
      <c r="BC587" s="267"/>
      <c r="BD587" s="268"/>
      <c r="BE587" s="204"/>
      <c r="BF587" s="204"/>
      <c r="BG587" s="205"/>
      <c r="BH587" s="204"/>
      <c r="BI587" s="205"/>
      <c r="BJ587" s="204"/>
      <c r="BK587" s="241"/>
      <c r="BL587" s="241"/>
      <c r="BM587" s="240"/>
      <c r="BN587" s="241"/>
      <c r="BO587" s="240"/>
      <c r="BP587" s="241"/>
      <c r="BQ587" s="223"/>
      <c r="BR587" s="223"/>
      <c r="BS587" s="222"/>
      <c r="BT587" s="223"/>
      <c r="BU587" s="222"/>
      <c r="BV587" s="223"/>
      <c r="BW587" s="268"/>
      <c r="BX587" s="268"/>
      <c r="BY587" s="267"/>
      <c r="BZ587" s="268"/>
      <c r="CA587" s="267"/>
      <c r="CB587" s="268"/>
      <c r="CC587" s="241"/>
      <c r="CD587" s="214"/>
      <c r="CE587" s="240"/>
      <c r="CF587" s="240"/>
      <c r="CG587" s="241"/>
      <c r="CH587" s="5"/>
      <c r="CI587" s="5">
        <f t="shared" si="67"/>
        <v>0</v>
      </c>
    </row>
    <row r="588" spans="1:87" hidden="1" x14ac:dyDescent="0.2">
      <c r="A588" s="105"/>
      <c r="B588" s="105"/>
      <c r="C588" s="105"/>
      <c r="D588" s="107"/>
      <c r="E588" s="105"/>
      <c r="F588" s="107"/>
      <c r="G588" s="108"/>
      <c r="H588" s="91"/>
      <c r="I588" s="59"/>
      <c r="J588" s="206"/>
      <c r="K588" s="206"/>
      <c r="L588" s="206"/>
      <c r="M588" s="206"/>
      <c r="N588" s="206"/>
      <c r="O588" s="215"/>
      <c r="P588" s="215"/>
      <c r="Q588" s="215"/>
      <c r="R588" s="215"/>
      <c r="S588" s="215"/>
      <c r="T588" s="215"/>
      <c r="U588" s="224"/>
      <c r="V588" s="224"/>
      <c r="W588" s="224"/>
      <c r="X588" s="224"/>
      <c r="Y588" s="224"/>
      <c r="Z588" s="224"/>
      <c r="AA588" s="233"/>
      <c r="AB588" s="233"/>
      <c r="AC588" s="233"/>
      <c r="AD588" s="233"/>
      <c r="AE588" s="233"/>
      <c r="AF588" s="233"/>
      <c r="AG588" s="251"/>
      <c r="AH588" s="251"/>
      <c r="AI588" s="251"/>
      <c r="AJ588" s="251"/>
      <c r="AK588" s="251"/>
      <c r="AL588" s="251"/>
      <c r="AM588" s="206"/>
      <c r="AN588" s="206"/>
      <c r="AO588" s="206"/>
      <c r="AP588" s="206"/>
      <c r="AQ588" s="206"/>
      <c r="AR588" s="206"/>
      <c r="AS588" s="260"/>
      <c r="AT588" s="260"/>
      <c r="AU588" s="260"/>
      <c r="AV588" s="260"/>
      <c r="AW588" s="260"/>
      <c r="AX588" s="260"/>
      <c r="AY588" s="269"/>
      <c r="AZ588" s="269"/>
      <c r="BA588" s="269"/>
      <c r="BB588" s="269"/>
      <c r="BC588" s="269"/>
      <c r="BD588" s="269"/>
      <c r="BE588" s="206"/>
      <c r="BF588" s="206"/>
      <c r="BG588" s="206"/>
      <c r="BH588" s="206"/>
      <c r="BI588" s="206"/>
      <c r="BJ588" s="206"/>
      <c r="BK588" s="242"/>
      <c r="BL588" s="242"/>
      <c r="BM588" s="242"/>
      <c r="BN588" s="242"/>
      <c r="BO588" s="242"/>
      <c r="BP588" s="242"/>
      <c r="BQ588" s="224"/>
      <c r="BR588" s="224"/>
      <c r="BS588" s="224"/>
      <c r="BT588" s="224"/>
      <c r="BU588" s="224"/>
      <c r="BV588" s="224"/>
      <c r="BW588" s="269"/>
      <c r="BX588" s="269"/>
      <c r="BY588" s="269"/>
      <c r="BZ588" s="269"/>
      <c r="CA588" s="269"/>
      <c r="CB588" s="269"/>
      <c r="CC588" s="242"/>
      <c r="CD588" s="215"/>
      <c r="CE588" s="242"/>
      <c r="CF588" s="242"/>
      <c r="CG588" s="242"/>
      <c r="CH588" s="5"/>
      <c r="CI588" s="5">
        <f t="shared" si="67"/>
        <v>0</v>
      </c>
    </row>
    <row r="589" spans="1:87" hidden="1" x14ac:dyDescent="0.2">
      <c r="A589" s="132"/>
      <c r="B589" s="7"/>
      <c r="C589" s="7"/>
      <c r="D589" s="56"/>
      <c r="E589" s="7"/>
      <c r="F589" s="56"/>
      <c r="G589" s="8"/>
      <c r="H589" s="61"/>
      <c r="I589" s="134"/>
      <c r="J589" s="204"/>
      <c r="K589" s="204"/>
      <c r="L589" s="205"/>
      <c r="M589" s="205"/>
      <c r="N589" s="205"/>
      <c r="O589" s="214"/>
      <c r="P589" s="214"/>
      <c r="Q589" s="213"/>
      <c r="R589" s="213"/>
      <c r="S589" s="213"/>
      <c r="T589" s="213"/>
      <c r="U589" s="223"/>
      <c r="V589" s="222"/>
      <c r="W589" s="222"/>
      <c r="X589" s="222"/>
      <c r="Y589" s="222"/>
      <c r="Z589" s="222"/>
      <c r="AA589" s="232"/>
      <c r="AB589" s="231"/>
      <c r="AC589" s="231"/>
      <c r="AD589" s="231"/>
      <c r="AE589" s="231"/>
      <c r="AF589" s="231"/>
      <c r="AG589" s="250"/>
      <c r="AH589" s="249"/>
      <c r="AI589" s="249"/>
      <c r="AJ589" s="249"/>
      <c r="AK589" s="249"/>
      <c r="AL589" s="249"/>
      <c r="AM589" s="204"/>
      <c r="AN589" s="205"/>
      <c r="AO589" s="205"/>
      <c r="AP589" s="205"/>
      <c r="AQ589" s="205"/>
      <c r="AR589" s="205"/>
      <c r="AS589" s="259"/>
      <c r="AT589" s="258"/>
      <c r="AU589" s="258"/>
      <c r="AV589" s="258"/>
      <c r="AW589" s="258"/>
      <c r="AX589" s="258"/>
      <c r="AY589" s="268"/>
      <c r="AZ589" s="267"/>
      <c r="BA589" s="267"/>
      <c r="BB589" s="267"/>
      <c r="BC589" s="267"/>
      <c r="BD589" s="267"/>
      <c r="BE589" s="204"/>
      <c r="BF589" s="205"/>
      <c r="BG589" s="205"/>
      <c r="BH589" s="205"/>
      <c r="BI589" s="205"/>
      <c r="BJ589" s="205"/>
      <c r="BK589" s="241"/>
      <c r="BL589" s="240"/>
      <c r="BM589" s="240"/>
      <c r="BN589" s="240"/>
      <c r="BO589" s="240"/>
      <c r="BP589" s="240"/>
      <c r="BQ589" s="223"/>
      <c r="BR589" s="222"/>
      <c r="BS589" s="222"/>
      <c r="BT589" s="222"/>
      <c r="BU589" s="222"/>
      <c r="BV589" s="222"/>
      <c r="BW589" s="268"/>
      <c r="BX589" s="267"/>
      <c r="BY589" s="267"/>
      <c r="BZ589" s="267"/>
      <c r="CA589" s="267"/>
      <c r="CB589" s="267"/>
      <c r="CC589" s="241"/>
      <c r="CD589" s="214"/>
      <c r="CE589" s="240"/>
      <c r="CF589" s="240"/>
      <c r="CG589" s="240"/>
      <c r="CH589" s="5"/>
      <c r="CI589" s="5">
        <f t="shared" si="67"/>
        <v>0</v>
      </c>
    </row>
    <row r="590" spans="1:87" hidden="1" x14ac:dyDescent="0.2">
      <c r="A590" s="127"/>
      <c r="B590" s="11"/>
      <c r="C590" s="11"/>
      <c r="D590" s="64"/>
      <c r="E590" s="11"/>
      <c r="F590" s="64"/>
      <c r="G590" s="12"/>
      <c r="H590" s="65"/>
      <c r="I590" s="66"/>
      <c r="J590" s="204"/>
      <c r="K590" s="204"/>
      <c r="L590" s="205"/>
      <c r="M590" s="205"/>
      <c r="N590" s="205"/>
      <c r="O590" s="214"/>
      <c r="P590" s="214"/>
      <c r="Q590" s="213"/>
      <c r="R590" s="213"/>
      <c r="S590" s="213"/>
      <c r="T590" s="213"/>
      <c r="U590" s="223"/>
      <c r="V590" s="222"/>
      <c r="W590" s="222"/>
      <c r="X590" s="222"/>
      <c r="Y590" s="222"/>
      <c r="Z590" s="222"/>
      <c r="AA590" s="232"/>
      <c r="AB590" s="231"/>
      <c r="AC590" s="231"/>
      <c r="AD590" s="231"/>
      <c r="AE590" s="231"/>
      <c r="AF590" s="231"/>
      <c r="AG590" s="250"/>
      <c r="AH590" s="249"/>
      <c r="AI590" s="249"/>
      <c r="AJ590" s="249"/>
      <c r="AK590" s="249"/>
      <c r="AL590" s="249"/>
      <c r="AM590" s="204"/>
      <c r="AN590" s="205"/>
      <c r="AO590" s="205"/>
      <c r="AP590" s="205"/>
      <c r="AQ590" s="205"/>
      <c r="AR590" s="205"/>
      <c r="AS590" s="259"/>
      <c r="AT590" s="258"/>
      <c r="AU590" s="258"/>
      <c r="AV590" s="258"/>
      <c r="AW590" s="258"/>
      <c r="AX590" s="258"/>
      <c r="AY590" s="268"/>
      <c r="AZ590" s="267"/>
      <c r="BA590" s="267"/>
      <c r="BB590" s="267"/>
      <c r="BC590" s="267"/>
      <c r="BD590" s="267"/>
      <c r="BE590" s="204"/>
      <c r="BF590" s="205"/>
      <c r="BG590" s="205"/>
      <c r="BH590" s="205"/>
      <c r="BI590" s="205"/>
      <c r="BJ590" s="205"/>
      <c r="BK590" s="241"/>
      <c r="BL590" s="240"/>
      <c r="BM590" s="240"/>
      <c r="BN590" s="240"/>
      <c r="BO590" s="240"/>
      <c r="BP590" s="240"/>
      <c r="BQ590" s="223"/>
      <c r="BR590" s="222"/>
      <c r="BS590" s="222"/>
      <c r="BT590" s="222"/>
      <c r="BU590" s="222"/>
      <c r="BV590" s="222"/>
      <c r="BW590" s="268"/>
      <c r="BX590" s="267"/>
      <c r="BY590" s="267"/>
      <c r="BZ590" s="267"/>
      <c r="CA590" s="267"/>
      <c r="CB590" s="267"/>
      <c r="CC590" s="241"/>
      <c r="CD590" s="214"/>
      <c r="CE590" s="240"/>
      <c r="CF590" s="240"/>
      <c r="CG590" s="240"/>
      <c r="CH590" s="5"/>
      <c r="CI590" s="5">
        <f t="shared" ref="CI590:CI653" si="68">I590-CE590</f>
        <v>0</v>
      </c>
    </row>
    <row r="591" spans="1:87" hidden="1" x14ac:dyDescent="0.2">
      <c r="A591" s="127"/>
      <c r="B591" s="11"/>
      <c r="C591" s="11"/>
      <c r="D591" s="64"/>
      <c r="E591" s="11"/>
      <c r="F591" s="64"/>
      <c r="G591" s="12"/>
      <c r="H591" s="69"/>
      <c r="I591" s="66"/>
      <c r="J591" s="204"/>
      <c r="K591" s="204"/>
      <c r="L591" s="205"/>
      <c r="M591" s="205"/>
      <c r="N591" s="205"/>
      <c r="O591" s="214"/>
      <c r="P591" s="214"/>
      <c r="Q591" s="213"/>
      <c r="R591" s="213"/>
      <c r="S591" s="213"/>
      <c r="T591" s="213"/>
      <c r="U591" s="223"/>
      <c r="V591" s="222"/>
      <c r="W591" s="222"/>
      <c r="X591" s="222"/>
      <c r="Y591" s="222"/>
      <c r="Z591" s="222"/>
      <c r="AA591" s="232"/>
      <c r="AB591" s="231"/>
      <c r="AC591" s="231"/>
      <c r="AD591" s="231"/>
      <c r="AE591" s="231"/>
      <c r="AF591" s="231"/>
      <c r="AG591" s="250"/>
      <c r="AH591" s="249"/>
      <c r="AI591" s="249"/>
      <c r="AJ591" s="249"/>
      <c r="AK591" s="249"/>
      <c r="AL591" s="249"/>
      <c r="AM591" s="204"/>
      <c r="AN591" s="205"/>
      <c r="AO591" s="205"/>
      <c r="AP591" s="205"/>
      <c r="AQ591" s="205"/>
      <c r="AR591" s="205"/>
      <c r="AS591" s="259"/>
      <c r="AT591" s="258"/>
      <c r="AU591" s="258"/>
      <c r="AV591" s="258"/>
      <c r="AW591" s="258"/>
      <c r="AX591" s="258"/>
      <c r="AY591" s="268"/>
      <c r="AZ591" s="267"/>
      <c r="BA591" s="267"/>
      <c r="BB591" s="267"/>
      <c r="BC591" s="267"/>
      <c r="BD591" s="267"/>
      <c r="BE591" s="204"/>
      <c r="BF591" s="205"/>
      <c r="BG591" s="205"/>
      <c r="BH591" s="205"/>
      <c r="BI591" s="205"/>
      <c r="BJ591" s="205"/>
      <c r="BK591" s="241"/>
      <c r="BL591" s="240"/>
      <c r="BM591" s="240"/>
      <c r="BN591" s="240"/>
      <c r="BO591" s="240"/>
      <c r="BP591" s="240"/>
      <c r="BQ591" s="223"/>
      <c r="BR591" s="222"/>
      <c r="BS591" s="222"/>
      <c r="BT591" s="222"/>
      <c r="BU591" s="222"/>
      <c r="BV591" s="222"/>
      <c r="BW591" s="268"/>
      <c r="BX591" s="267"/>
      <c r="BY591" s="267"/>
      <c r="BZ591" s="267"/>
      <c r="CA591" s="267"/>
      <c r="CB591" s="267"/>
      <c r="CC591" s="241"/>
      <c r="CD591" s="214"/>
      <c r="CE591" s="240"/>
      <c r="CF591" s="240"/>
      <c r="CG591" s="240"/>
      <c r="CH591" s="5"/>
      <c r="CI591" s="5">
        <f t="shared" si="68"/>
        <v>0</v>
      </c>
    </row>
    <row r="592" spans="1:87" hidden="1" x14ac:dyDescent="0.2">
      <c r="A592" s="127"/>
      <c r="B592" s="11"/>
      <c r="C592" s="11"/>
      <c r="D592" s="64"/>
      <c r="E592" s="11"/>
      <c r="F592" s="64"/>
      <c r="G592" s="109"/>
      <c r="H592" s="69"/>
      <c r="I592" s="66"/>
      <c r="J592" s="204"/>
      <c r="K592" s="204"/>
      <c r="L592" s="205"/>
      <c r="M592" s="205"/>
      <c r="N592" s="205"/>
      <c r="O592" s="214"/>
      <c r="P592" s="214"/>
      <c r="Q592" s="213"/>
      <c r="R592" s="213"/>
      <c r="S592" s="213"/>
      <c r="T592" s="213"/>
      <c r="U592" s="223"/>
      <c r="V592" s="222"/>
      <c r="W592" s="222"/>
      <c r="X592" s="222"/>
      <c r="Y592" s="222"/>
      <c r="Z592" s="222"/>
      <c r="AA592" s="232"/>
      <c r="AB592" s="231"/>
      <c r="AC592" s="231"/>
      <c r="AD592" s="231"/>
      <c r="AE592" s="231"/>
      <c r="AF592" s="231"/>
      <c r="AG592" s="250"/>
      <c r="AH592" s="249"/>
      <c r="AI592" s="249"/>
      <c r="AJ592" s="249"/>
      <c r="AK592" s="249"/>
      <c r="AL592" s="249"/>
      <c r="AM592" s="204"/>
      <c r="AN592" s="205"/>
      <c r="AO592" s="205"/>
      <c r="AP592" s="205"/>
      <c r="AQ592" s="205"/>
      <c r="AR592" s="205"/>
      <c r="AS592" s="259"/>
      <c r="AT592" s="258"/>
      <c r="AU592" s="258"/>
      <c r="AV592" s="258"/>
      <c r="AW592" s="258"/>
      <c r="AX592" s="258"/>
      <c r="AY592" s="268"/>
      <c r="AZ592" s="267"/>
      <c r="BA592" s="267"/>
      <c r="BB592" s="267"/>
      <c r="BC592" s="267"/>
      <c r="BD592" s="267"/>
      <c r="BE592" s="204"/>
      <c r="BF592" s="205"/>
      <c r="BG592" s="205"/>
      <c r="BH592" s="205"/>
      <c r="BI592" s="205"/>
      <c r="BJ592" s="205"/>
      <c r="BK592" s="241"/>
      <c r="BL592" s="240"/>
      <c r="BM592" s="240"/>
      <c r="BN592" s="240"/>
      <c r="BO592" s="240"/>
      <c r="BP592" s="240"/>
      <c r="BQ592" s="223"/>
      <c r="BR592" s="222"/>
      <c r="BS592" s="222"/>
      <c r="BT592" s="222"/>
      <c r="BU592" s="222"/>
      <c r="BV592" s="222"/>
      <c r="BW592" s="268"/>
      <c r="BX592" s="267"/>
      <c r="BY592" s="267"/>
      <c r="BZ592" s="267"/>
      <c r="CA592" s="267"/>
      <c r="CB592" s="267"/>
      <c r="CC592" s="241"/>
      <c r="CD592" s="214"/>
      <c r="CE592" s="240"/>
      <c r="CF592" s="240"/>
      <c r="CG592" s="240"/>
      <c r="CH592" s="5"/>
      <c r="CI592" s="5">
        <f t="shared" si="68"/>
        <v>0</v>
      </c>
    </row>
    <row r="593" spans="1:87" hidden="1" x14ac:dyDescent="0.2">
      <c r="A593" s="127"/>
      <c r="B593" s="11"/>
      <c r="C593" s="11"/>
      <c r="D593" s="64"/>
      <c r="E593" s="11"/>
      <c r="F593" s="64"/>
      <c r="G593" s="109"/>
      <c r="H593" s="65"/>
      <c r="I593" s="66"/>
      <c r="J593" s="204"/>
      <c r="K593" s="204"/>
      <c r="L593" s="205"/>
      <c r="M593" s="205"/>
      <c r="N593" s="205"/>
      <c r="O593" s="214"/>
      <c r="P593" s="214"/>
      <c r="Q593" s="213"/>
      <c r="R593" s="213"/>
      <c r="S593" s="213"/>
      <c r="T593" s="213"/>
      <c r="U593" s="223"/>
      <c r="V593" s="222"/>
      <c r="W593" s="222"/>
      <c r="X593" s="222"/>
      <c r="Y593" s="222"/>
      <c r="Z593" s="222"/>
      <c r="AA593" s="232"/>
      <c r="AB593" s="231"/>
      <c r="AC593" s="231"/>
      <c r="AD593" s="231"/>
      <c r="AE593" s="231"/>
      <c r="AF593" s="231"/>
      <c r="AG593" s="250"/>
      <c r="AH593" s="249"/>
      <c r="AI593" s="249"/>
      <c r="AJ593" s="249"/>
      <c r="AK593" s="249"/>
      <c r="AL593" s="249"/>
      <c r="AM593" s="204"/>
      <c r="AN593" s="205"/>
      <c r="AO593" s="205"/>
      <c r="AP593" s="205"/>
      <c r="AQ593" s="205"/>
      <c r="AR593" s="205"/>
      <c r="AS593" s="259"/>
      <c r="AT593" s="258"/>
      <c r="AU593" s="258"/>
      <c r="AV593" s="258"/>
      <c r="AW593" s="258"/>
      <c r="AX593" s="258"/>
      <c r="AY593" s="268"/>
      <c r="AZ593" s="267"/>
      <c r="BA593" s="267"/>
      <c r="BB593" s="267"/>
      <c r="BC593" s="267"/>
      <c r="BD593" s="267"/>
      <c r="BE593" s="204"/>
      <c r="BF593" s="205"/>
      <c r="BG593" s="205"/>
      <c r="BH593" s="205"/>
      <c r="BI593" s="205"/>
      <c r="BJ593" s="205"/>
      <c r="BK593" s="241"/>
      <c r="BL593" s="240"/>
      <c r="BM593" s="240"/>
      <c r="BN593" s="240"/>
      <c r="BO593" s="240"/>
      <c r="BP593" s="240"/>
      <c r="BQ593" s="223"/>
      <c r="BR593" s="222"/>
      <c r="BS593" s="222"/>
      <c r="BT593" s="222"/>
      <c r="BU593" s="222"/>
      <c r="BV593" s="222"/>
      <c r="BW593" s="268"/>
      <c r="BX593" s="267"/>
      <c r="BY593" s="267"/>
      <c r="BZ593" s="267"/>
      <c r="CA593" s="267"/>
      <c r="CB593" s="267"/>
      <c r="CC593" s="241"/>
      <c r="CD593" s="214"/>
      <c r="CE593" s="240"/>
      <c r="CF593" s="240"/>
      <c r="CG593" s="240"/>
      <c r="CH593" s="5"/>
      <c r="CI593" s="5">
        <f t="shared" si="68"/>
        <v>0</v>
      </c>
    </row>
    <row r="594" spans="1:87" hidden="1" x14ac:dyDescent="0.2">
      <c r="A594" s="135"/>
      <c r="B594" s="17"/>
      <c r="C594" s="17"/>
      <c r="D594" s="71"/>
      <c r="E594" s="17"/>
      <c r="F594" s="71"/>
      <c r="G594" s="148"/>
      <c r="H594" s="72"/>
      <c r="I594" s="73"/>
      <c r="J594" s="204"/>
      <c r="K594" s="204"/>
      <c r="L594" s="205"/>
      <c r="M594" s="205"/>
      <c r="N594" s="205"/>
      <c r="O594" s="214"/>
      <c r="P594" s="214"/>
      <c r="Q594" s="213"/>
      <c r="R594" s="213"/>
      <c r="S594" s="213"/>
      <c r="T594" s="213"/>
      <c r="U594" s="223"/>
      <c r="V594" s="222"/>
      <c r="W594" s="222"/>
      <c r="X594" s="222"/>
      <c r="Y594" s="222"/>
      <c r="Z594" s="222"/>
      <c r="AA594" s="232"/>
      <c r="AB594" s="231"/>
      <c r="AC594" s="231"/>
      <c r="AD594" s="231"/>
      <c r="AE594" s="231"/>
      <c r="AF594" s="231"/>
      <c r="AG594" s="250"/>
      <c r="AH594" s="249"/>
      <c r="AI594" s="249"/>
      <c r="AJ594" s="249"/>
      <c r="AK594" s="249"/>
      <c r="AL594" s="249"/>
      <c r="AM594" s="204"/>
      <c r="AN594" s="205"/>
      <c r="AO594" s="205"/>
      <c r="AP594" s="205"/>
      <c r="AQ594" s="205"/>
      <c r="AR594" s="205"/>
      <c r="AS594" s="259"/>
      <c r="AT594" s="258"/>
      <c r="AU594" s="258"/>
      <c r="AV594" s="258"/>
      <c r="AW594" s="258"/>
      <c r="AX594" s="258"/>
      <c r="AY594" s="268"/>
      <c r="AZ594" s="267"/>
      <c r="BA594" s="267"/>
      <c r="BB594" s="267"/>
      <c r="BC594" s="267"/>
      <c r="BD594" s="267"/>
      <c r="BE594" s="204"/>
      <c r="BF594" s="205"/>
      <c r="BG594" s="205"/>
      <c r="BH594" s="205"/>
      <c r="BI594" s="205"/>
      <c r="BJ594" s="205"/>
      <c r="BK594" s="241"/>
      <c r="BL594" s="240"/>
      <c r="BM594" s="240"/>
      <c r="BN594" s="240"/>
      <c r="BO594" s="240"/>
      <c r="BP594" s="240"/>
      <c r="BQ594" s="223"/>
      <c r="BR594" s="222"/>
      <c r="BS594" s="222"/>
      <c r="BT594" s="222"/>
      <c r="BU594" s="222"/>
      <c r="BV594" s="222"/>
      <c r="BW594" s="268"/>
      <c r="BX594" s="267"/>
      <c r="BY594" s="267"/>
      <c r="BZ594" s="267"/>
      <c r="CA594" s="267"/>
      <c r="CB594" s="267"/>
      <c r="CC594" s="241"/>
      <c r="CD594" s="214"/>
      <c r="CE594" s="240"/>
      <c r="CF594" s="240"/>
      <c r="CG594" s="240"/>
      <c r="CH594" s="5"/>
      <c r="CI594" s="5">
        <f t="shared" si="68"/>
        <v>0</v>
      </c>
    </row>
    <row r="595" spans="1:87" hidden="1" x14ac:dyDescent="0.2">
      <c r="A595" s="135"/>
      <c r="B595" s="17"/>
      <c r="C595" s="17"/>
      <c r="D595" s="71"/>
      <c r="E595" s="17"/>
      <c r="F595" s="71"/>
      <c r="G595" s="148"/>
      <c r="H595" s="72"/>
      <c r="I595" s="73"/>
      <c r="J595" s="204"/>
      <c r="K595" s="204"/>
      <c r="L595" s="205"/>
      <c r="M595" s="205"/>
      <c r="N595" s="205"/>
      <c r="O595" s="214"/>
      <c r="P595" s="214"/>
      <c r="Q595" s="213"/>
      <c r="R595" s="213"/>
      <c r="S595" s="213"/>
      <c r="T595" s="213"/>
      <c r="U595" s="223"/>
      <c r="V595" s="222"/>
      <c r="W595" s="222"/>
      <c r="X595" s="222"/>
      <c r="Y595" s="222"/>
      <c r="Z595" s="222"/>
      <c r="AA595" s="232"/>
      <c r="AB595" s="231"/>
      <c r="AC595" s="231"/>
      <c r="AD595" s="231"/>
      <c r="AE595" s="231"/>
      <c r="AF595" s="231"/>
      <c r="AG595" s="250"/>
      <c r="AH595" s="249"/>
      <c r="AI595" s="249"/>
      <c r="AJ595" s="249"/>
      <c r="AK595" s="249"/>
      <c r="AL595" s="249"/>
      <c r="AM595" s="204"/>
      <c r="AN595" s="205"/>
      <c r="AO595" s="205"/>
      <c r="AP595" s="205"/>
      <c r="AQ595" s="205"/>
      <c r="AR595" s="205"/>
      <c r="AS595" s="259"/>
      <c r="AT595" s="258"/>
      <c r="AU595" s="258"/>
      <c r="AV595" s="258"/>
      <c r="AW595" s="258"/>
      <c r="AX595" s="258"/>
      <c r="AY595" s="268"/>
      <c r="AZ595" s="267"/>
      <c r="BA595" s="267"/>
      <c r="BB595" s="267"/>
      <c r="BC595" s="267"/>
      <c r="BD595" s="267"/>
      <c r="BE595" s="204"/>
      <c r="BF595" s="205"/>
      <c r="BG595" s="205"/>
      <c r="BH595" s="205"/>
      <c r="BI595" s="205"/>
      <c r="BJ595" s="205"/>
      <c r="BK595" s="241"/>
      <c r="BL595" s="240"/>
      <c r="BM595" s="240"/>
      <c r="BN595" s="240"/>
      <c r="BO595" s="240"/>
      <c r="BP595" s="240"/>
      <c r="BQ595" s="223"/>
      <c r="BR595" s="222"/>
      <c r="BS595" s="222"/>
      <c r="BT595" s="222"/>
      <c r="BU595" s="222"/>
      <c r="BV595" s="222"/>
      <c r="BW595" s="268"/>
      <c r="BX595" s="267"/>
      <c r="BY595" s="267"/>
      <c r="BZ595" s="267"/>
      <c r="CA595" s="267"/>
      <c r="CB595" s="267"/>
      <c r="CC595" s="241"/>
      <c r="CD595" s="214"/>
      <c r="CE595" s="240"/>
      <c r="CF595" s="240"/>
      <c r="CG595" s="240"/>
      <c r="CH595" s="5"/>
      <c r="CI595" s="5">
        <f t="shared" si="68"/>
        <v>0</v>
      </c>
    </row>
    <row r="596" spans="1:87" hidden="1" x14ac:dyDescent="0.2">
      <c r="A596" s="22"/>
      <c r="B596" s="22"/>
      <c r="C596" s="22"/>
      <c r="D596" s="34"/>
      <c r="E596" s="22"/>
      <c r="F596" s="34"/>
      <c r="G596" s="48"/>
      <c r="H596" s="182"/>
      <c r="I596" s="183"/>
      <c r="J596" s="204"/>
      <c r="K596" s="204"/>
      <c r="L596" s="205"/>
      <c r="M596" s="205"/>
      <c r="N596" s="205"/>
      <c r="O596" s="214"/>
      <c r="P596" s="214"/>
      <c r="Q596" s="213"/>
      <c r="R596" s="213"/>
      <c r="S596" s="213"/>
      <c r="T596" s="213"/>
      <c r="U596" s="223"/>
      <c r="V596" s="222"/>
      <c r="W596" s="222"/>
      <c r="X596" s="222"/>
      <c r="Y596" s="222"/>
      <c r="Z596" s="222"/>
      <c r="AA596" s="232"/>
      <c r="AB596" s="231"/>
      <c r="AC596" s="231"/>
      <c r="AD596" s="231"/>
      <c r="AE596" s="231"/>
      <c r="AF596" s="231"/>
      <c r="AG596" s="250"/>
      <c r="AH596" s="249"/>
      <c r="AI596" s="249"/>
      <c r="AJ596" s="249"/>
      <c r="AK596" s="249"/>
      <c r="AL596" s="249"/>
      <c r="AM596" s="204"/>
      <c r="AN596" s="205"/>
      <c r="AO596" s="205"/>
      <c r="AP596" s="205"/>
      <c r="AQ596" s="205"/>
      <c r="AR596" s="205"/>
      <c r="AS596" s="259"/>
      <c r="AT596" s="258"/>
      <c r="AU596" s="258"/>
      <c r="AV596" s="258"/>
      <c r="AW596" s="258"/>
      <c r="AX596" s="258"/>
      <c r="AY596" s="268"/>
      <c r="AZ596" s="267"/>
      <c r="BA596" s="267"/>
      <c r="BB596" s="267"/>
      <c r="BC596" s="267"/>
      <c r="BD596" s="267"/>
      <c r="BE596" s="204"/>
      <c r="BF596" s="205"/>
      <c r="BG596" s="205"/>
      <c r="BH596" s="205"/>
      <c r="BI596" s="205"/>
      <c r="BJ596" s="205"/>
      <c r="BK596" s="241"/>
      <c r="BL596" s="240"/>
      <c r="BM596" s="240"/>
      <c r="BN596" s="240"/>
      <c r="BO596" s="240"/>
      <c r="BP596" s="240"/>
      <c r="BQ596" s="223"/>
      <c r="BR596" s="222"/>
      <c r="BS596" s="222"/>
      <c r="BT596" s="222"/>
      <c r="BU596" s="222"/>
      <c r="BV596" s="222"/>
      <c r="BW596" s="268"/>
      <c r="BX596" s="267"/>
      <c r="BY596" s="267"/>
      <c r="BZ596" s="267"/>
      <c r="CA596" s="267"/>
      <c r="CB596" s="267"/>
      <c r="CC596" s="241"/>
      <c r="CD596" s="214"/>
      <c r="CE596" s="240"/>
      <c r="CF596" s="240"/>
      <c r="CG596" s="240"/>
      <c r="CH596" s="5"/>
      <c r="CI596" s="5">
        <f t="shared" si="68"/>
        <v>0</v>
      </c>
    </row>
    <row r="597" spans="1:87" hidden="1" x14ac:dyDescent="0.2">
      <c r="A597" s="22"/>
      <c r="B597" s="22"/>
      <c r="C597" s="22"/>
      <c r="D597" s="34"/>
      <c r="E597" s="22"/>
      <c r="F597" s="34"/>
      <c r="G597" s="48"/>
      <c r="H597" s="26"/>
      <c r="I597" s="96"/>
      <c r="J597" s="204"/>
      <c r="K597" s="204"/>
      <c r="L597" s="205"/>
      <c r="M597" s="205"/>
      <c r="N597" s="205"/>
      <c r="O597" s="214"/>
      <c r="P597" s="214"/>
      <c r="Q597" s="213"/>
      <c r="R597" s="213"/>
      <c r="S597" s="213"/>
      <c r="T597" s="213"/>
      <c r="U597" s="223"/>
      <c r="V597" s="222"/>
      <c r="W597" s="222"/>
      <c r="X597" s="222"/>
      <c r="Y597" s="222"/>
      <c r="Z597" s="222"/>
      <c r="AA597" s="232"/>
      <c r="AB597" s="231"/>
      <c r="AC597" s="231"/>
      <c r="AD597" s="231"/>
      <c r="AE597" s="231"/>
      <c r="AF597" s="231"/>
      <c r="AG597" s="250"/>
      <c r="AH597" s="249"/>
      <c r="AI597" s="249"/>
      <c r="AJ597" s="249"/>
      <c r="AK597" s="249"/>
      <c r="AL597" s="249"/>
      <c r="AM597" s="204"/>
      <c r="AN597" s="205"/>
      <c r="AO597" s="205"/>
      <c r="AP597" s="205"/>
      <c r="AQ597" s="205"/>
      <c r="AR597" s="205"/>
      <c r="AS597" s="259"/>
      <c r="AT597" s="258"/>
      <c r="AU597" s="258"/>
      <c r="AV597" s="258"/>
      <c r="AW597" s="258"/>
      <c r="AX597" s="258"/>
      <c r="AY597" s="268"/>
      <c r="AZ597" s="267"/>
      <c r="BA597" s="267"/>
      <c r="BB597" s="267"/>
      <c r="BC597" s="267"/>
      <c r="BD597" s="267"/>
      <c r="BE597" s="204"/>
      <c r="BF597" s="205"/>
      <c r="BG597" s="205"/>
      <c r="BH597" s="205"/>
      <c r="BI597" s="205"/>
      <c r="BJ597" s="205"/>
      <c r="BK597" s="241"/>
      <c r="BL597" s="240"/>
      <c r="BM597" s="240"/>
      <c r="BN597" s="240"/>
      <c r="BO597" s="240"/>
      <c r="BP597" s="240"/>
      <c r="BQ597" s="223"/>
      <c r="BR597" s="222"/>
      <c r="BS597" s="222"/>
      <c r="BT597" s="222"/>
      <c r="BU597" s="222"/>
      <c r="BV597" s="222"/>
      <c r="BW597" s="268"/>
      <c r="BX597" s="267"/>
      <c r="BY597" s="267"/>
      <c r="BZ597" s="267"/>
      <c r="CA597" s="267"/>
      <c r="CB597" s="267"/>
      <c r="CC597" s="241"/>
      <c r="CD597" s="214"/>
      <c r="CE597" s="240"/>
      <c r="CF597" s="240"/>
      <c r="CG597" s="240"/>
      <c r="CH597" s="5"/>
      <c r="CI597" s="5">
        <f t="shared" si="68"/>
        <v>0</v>
      </c>
    </row>
    <row r="598" spans="1:87" hidden="1" x14ac:dyDescent="0.2">
      <c r="A598" s="22"/>
      <c r="B598" s="22"/>
      <c r="C598" s="22"/>
      <c r="D598" s="121"/>
      <c r="E598" s="22"/>
      <c r="F598" s="34"/>
      <c r="G598" s="48"/>
      <c r="H598" s="26"/>
      <c r="I598" s="96"/>
      <c r="J598" s="204"/>
      <c r="K598" s="204"/>
      <c r="L598" s="205"/>
      <c r="M598" s="205"/>
      <c r="N598" s="205"/>
      <c r="O598" s="214"/>
      <c r="P598" s="214"/>
      <c r="Q598" s="213"/>
      <c r="R598" s="213"/>
      <c r="S598" s="213"/>
      <c r="T598" s="213"/>
      <c r="U598" s="223"/>
      <c r="V598" s="222"/>
      <c r="W598" s="222"/>
      <c r="X598" s="222"/>
      <c r="Y598" s="222"/>
      <c r="Z598" s="222"/>
      <c r="AA598" s="232"/>
      <c r="AB598" s="231"/>
      <c r="AC598" s="231"/>
      <c r="AD598" s="231"/>
      <c r="AE598" s="231"/>
      <c r="AF598" s="231"/>
      <c r="AG598" s="250"/>
      <c r="AH598" s="249"/>
      <c r="AI598" s="249"/>
      <c r="AJ598" s="249"/>
      <c r="AK598" s="249"/>
      <c r="AL598" s="249"/>
      <c r="AM598" s="204"/>
      <c r="AN598" s="205"/>
      <c r="AO598" s="205"/>
      <c r="AP598" s="205"/>
      <c r="AQ598" s="205"/>
      <c r="AR598" s="205"/>
      <c r="AS598" s="259"/>
      <c r="AT598" s="258"/>
      <c r="AU598" s="258"/>
      <c r="AV598" s="258"/>
      <c r="AW598" s="258"/>
      <c r="AX598" s="258"/>
      <c r="AY598" s="268"/>
      <c r="AZ598" s="267"/>
      <c r="BA598" s="267"/>
      <c r="BB598" s="267"/>
      <c r="BC598" s="267"/>
      <c r="BD598" s="267"/>
      <c r="BE598" s="204"/>
      <c r="BF598" s="205"/>
      <c r="BG598" s="205"/>
      <c r="BH598" s="205"/>
      <c r="BI598" s="205"/>
      <c r="BJ598" s="205"/>
      <c r="BK598" s="241"/>
      <c r="BL598" s="240"/>
      <c r="BM598" s="240"/>
      <c r="BN598" s="240"/>
      <c r="BO598" s="240"/>
      <c r="BP598" s="240"/>
      <c r="BQ598" s="223"/>
      <c r="BR598" s="222"/>
      <c r="BS598" s="222"/>
      <c r="BT598" s="222"/>
      <c r="BU598" s="222"/>
      <c r="BV598" s="222"/>
      <c r="BW598" s="268"/>
      <c r="BX598" s="267"/>
      <c r="BY598" s="267"/>
      <c r="BZ598" s="267"/>
      <c r="CA598" s="267"/>
      <c r="CB598" s="267"/>
      <c r="CC598" s="241"/>
      <c r="CD598" s="214"/>
      <c r="CE598" s="240"/>
      <c r="CF598" s="240"/>
      <c r="CG598" s="240"/>
      <c r="CH598" s="5"/>
      <c r="CI598" s="5">
        <f t="shared" si="68"/>
        <v>0</v>
      </c>
    </row>
    <row r="599" spans="1:87" hidden="1" x14ac:dyDescent="0.2">
      <c r="A599" s="22"/>
      <c r="B599" s="22"/>
      <c r="C599" s="22"/>
      <c r="D599" s="33"/>
      <c r="E599" s="22"/>
      <c r="F599" s="34"/>
      <c r="G599" s="48"/>
      <c r="H599" s="75"/>
      <c r="I599" s="52"/>
      <c r="J599" s="204"/>
      <c r="K599" s="204"/>
      <c r="L599" s="205"/>
      <c r="M599" s="205"/>
      <c r="N599" s="205"/>
      <c r="O599" s="214"/>
      <c r="P599" s="214"/>
      <c r="Q599" s="213"/>
      <c r="R599" s="213"/>
      <c r="S599" s="213"/>
      <c r="T599" s="213"/>
      <c r="U599" s="223"/>
      <c r="V599" s="222"/>
      <c r="W599" s="222"/>
      <c r="X599" s="222"/>
      <c r="Y599" s="222"/>
      <c r="Z599" s="222"/>
      <c r="AA599" s="232"/>
      <c r="AB599" s="231"/>
      <c r="AC599" s="231"/>
      <c r="AD599" s="231"/>
      <c r="AE599" s="231"/>
      <c r="AF599" s="231"/>
      <c r="AG599" s="250"/>
      <c r="AH599" s="249"/>
      <c r="AI599" s="249"/>
      <c r="AJ599" s="249"/>
      <c r="AK599" s="249"/>
      <c r="AL599" s="249"/>
      <c r="AM599" s="204"/>
      <c r="AN599" s="205"/>
      <c r="AO599" s="205"/>
      <c r="AP599" s="205"/>
      <c r="AQ599" s="205"/>
      <c r="AR599" s="205"/>
      <c r="AS599" s="259"/>
      <c r="AT599" s="258"/>
      <c r="AU599" s="258"/>
      <c r="AV599" s="258"/>
      <c r="AW599" s="258"/>
      <c r="AX599" s="258"/>
      <c r="AY599" s="268"/>
      <c r="AZ599" s="267"/>
      <c r="BA599" s="267"/>
      <c r="BB599" s="267"/>
      <c r="BC599" s="267"/>
      <c r="BD599" s="267"/>
      <c r="BE599" s="204"/>
      <c r="BF599" s="205"/>
      <c r="BG599" s="205"/>
      <c r="BH599" s="205"/>
      <c r="BI599" s="205"/>
      <c r="BJ599" s="205"/>
      <c r="BK599" s="241"/>
      <c r="BL599" s="240"/>
      <c r="BM599" s="240"/>
      <c r="BN599" s="240"/>
      <c r="BO599" s="240"/>
      <c r="BP599" s="240"/>
      <c r="BQ599" s="223"/>
      <c r="BR599" s="222"/>
      <c r="BS599" s="222"/>
      <c r="BT599" s="222"/>
      <c r="BU599" s="222"/>
      <c r="BV599" s="222"/>
      <c r="BW599" s="268"/>
      <c r="BX599" s="267"/>
      <c r="BY599" s="267"/>
      <c r="BZ599" s="267"/>
      <c r="CA599" s="267"/>
      <c r="CB599" s="267"/>
      <c r="CC599" s="241"/>
      <c r="CD599" s="214"/>
      <c r="CE599" s="240"/>
      <c r="CF599" s="240"/>
      <c r="CG599" s="240"/>
      <c r="CH599" s="5"/>
      <c r="CI599" s="5">
        <f t="shared" si="68"/>
        <v>0</v>
      </c>
    </row>
    <row r="600" spans="1:87" hidden="1" x14ac:dyDescent="0.2">
      <c r="A600" s="22"/>
      <c r="B600" s="22"/>
      <c r="C600" s="22"/>
      <c r="D600" s="34"/>
      <c r="E600" s="22"/>
      <c r="F600" s="34"/>
      <c r="G600" s="48"/>
      <c r="H600" s="36"/>
      <c r="I600" s="27"/>
      <c r="J600" s="204"/>
      <c r="K600" s="204"/>
      <c r="L600" s="205"/>
      <c r="M600" s="205"/>
      <c r="N600" s="204"/>
      <c r="O600" s="214"/>
      <c r="P600" s="214"/>
      <c r="Q600" s="213"/>
      <c r="R600" s="214"/>
      <c r="S600" s="213"/>
      <c r="T600" s="214"/>
      <c r="U600" s="223"/>
      <c r="V600" s="223"/>
      <c r="W600" s="222"/>
      <c r="X600" s="223"/>
      <c r="Y600" s="222"/>
      <c r="Z600" s="223"/>
      <c r="AA600" s="232"/>
      <c r="AB600" s="232"/>
      <c r="AC600" s="231"/>
      <c r="AD600" s="232"/>
      <c r="AE600" s="231"/>
      <c r="AF600" s="232"/>
      <c r="AG600" s="250"/>
      <c r="AH600" s="250"/>
      <c r="AI600" s="249"/>
      <c r="AJ600" s="250"/>
      <c r="AK600" s="249"/>
      <c r="AL600" s="250"/>
      <c r="AM600" s="204"/>
      <c r="AN600" s="204"/>
      <c r="AO600" s="205"/>
      <c r="AP600" s="204"/>
      <c r="AQ600" s="205"/>
      <c r="AR600" s="204"/>
      <c r="AS600" s="259"/>
      <c r="AT600" s="259"/>
      <c r="AU600" s="258"/>
      <c r="AV600" s="259"/>
      <c r="AW600" s="258"/>
      <c r="AX600" s="259"/>
      <c r="AY600" s="268"/>
      <c r="AZ600" s="268"/>
      <c r="BA600" s="267"/>
      <c r="BB600" s="268"/>
      <c r="BC600" s="267"/>
      <c r="BD600" s="268"/>
      <c r="BE600" s="204"/>
      <c r="BF600" s="204"/>
      <c r="BG600" s="205"/>
      <c r="BH600" s="204"/>
      <c r="BI600" s="205"/>
      <c r="BJ600" s="204"/>
      <c r="BK600" s="241"/>
      <c r="BL600" s="241"/>
      <c r="BM600" s="240"/>
      <c r="BN600" s="241"/>
      <c r="BO600" s="240"/>
      <c r="BP600" s="241"/>
      <c r="BQ600" s="223"/>
      <c r="BR600" s="223"/>
      <c r="BS600" s="222"/>
      <c r="BT600" s="223"/>
      <c r="BU600" s="222"/>
      <c r="BV600" s="223"/>
      <c r="BW600" s="268"/>
      <c r="BX600" s="268"/>
      <c r="BY600" s="267"/>
      <c r="BZ600" s="268"/>
      <c r="CA600" s="267"/>
      <c r="CB600" s="268"/>
      <c r="CC600" s="241"/>
      <c r="CD600" s="214"/>
      <c r="CE600" s="240"/>
      <c r="CF600" s="240"/>
      <c r="CG600" s="241"/>
      <c r="CH600" s="5"/>
      <c r="CI600" s="5">
        <f t="shared" si="68"/>
        <v>0</v>
      </c>
    </row>
    <row r="601" spans="1:87" hidden="1" x14ac:dyDescent="0.2">
      <c r="A601" s="141"/>
      <c r="B601" s="141"/>
      <c r="C601" s="141"/>
      <c r="D601" s="142"/>
      <c r="E601" s="141"/>
      <c r="F601" s="142"/>
      <c r="G601" s="15"/>
      <c r="H601" s="184"/>
      <c r="I601" s="15"/>
      <c r="J601" s="204"/>
      <c r="K601" s="204"/>
      <c r="L601" s="205"/>
      <c r="M601" s="205"/>
      <c r="N601" s="205"/>
      <c r="O601" s="214"/>
      <c r="P601" s="214"/>
      <c r="Q601" s="213"/>
      <c r="R601" s="213"/>
      <c r="S601" s="213"/>
      <c r="T601" s="213"/>
      <c r="U601" s="223"/>
      <c r="V601" s="222"/>
      <c r="W601" s="222"/>
      <c r="X601" s="222"/>
      <c r="Y601" s="222"/>
      <c r="Z601" s="222"/>
      <c r="AA601" s="232"/>
      <c r="AB601" s="231"/>
      <c r="AC601" s="231"/>
      <c r="AD601" s="231"/>
      <c r="AE601" s="231"/>
      <c r="AF601" s="231"/>
      <c r="AG601" s="250"/>
      <c r="AH601" s="249"/>
      <c r="AI601" s="249"/>
      <c r="AJ601" s="249"/>
      <c r="AK601" s="249"/>
      <c r="AL601" s="249"/>
      <c r="AM601" s="204"/>
      <c r="AN601" s="205"/>
      <c r="AO601" s="205"/>
      <c r="AP601" s="205"/>
      <c r="AQ601" s="205"/>
      <c r="AR601" s="205"/>
      <c r="AS601" s="259"/>
      <c r="AT601" s="258"/>
      <c r="AU601" s="258"/>
      <c r="AV601" s="258"/>
      <c r="AW601" s="258"/>
      <c r="AX601" s="258"/>
      <c r="AY601" s="268"/>
      <c r="AZ601" s="267"/>
      <c r="BA601" s="267"/>
      <c r="BB601" s="267"/>
      <c r="BC601" s="267"/>
      <c r="BD601" s="267"/>
      <c r="BE601" s="204"/>
      <c r="BF601" s="205"/>
      <c r="BG601" s="205"/>
      <c r="BH601" s="205"/>
      <c r="BI601" s="205"/>
      <c r="BJ601" s="205"/>
      <c r="BK601" s="241"/>
      <c r="BL601" s="240"/>
      <c r="BM601" s="240"/>
      <c r="BN601" s="240"/>
      <c r="BO601" s="240"/>
      <c r="BP601" s="240"/>
      <c r="BQ601" s="223"/>
      <c r="BR601" s="222"/>
      <c r="BS601" s="222"/>
      <c r="BT601" s="222"/>
      <c r="BU601" s="222"/>
      <c r="BV601" s="222"/>
      <c r="BW601" s="268"/>
      <c r="BX601" s="267"/>
      <c r="BY601" s="267"/>
      <c r="BZ601" s="267"/>
      <c r="CA601" s="267"/>
      <c r="CB601" s="267"/>
      <c r="CC601" s="241"/>
      <c r="CD601" s="214"/>
      <c r="CE601" s="240"/>
      <c r="CF601" s="240"/>
      <c r="CG601" s="240"/>
      <c r="CH601" s="5"/>
      <c r="CI601" s="5">
        <f t="shared" si="68"/>
        <v>0</v>
      </c>
    </row>
    <row r="602" spans="1:87" hidden="1" x14ac:dyDescent="0.2">
      <c r="A602" s="22"/>
      <c r="B602" s="22"/>
      <c r="C602" s="51"/>
      <c r="D602" s="34"/>
      <c r="E602" s="22"/>
      <c r="F602" s="34"/>
      <c r="G602" s="48"/>
      <c r="H602" s="26"/>
      <c r="I602" s="27"/>
      <c r="J602" s="204"/>
      <c r="K602" s="204"/>
      <c r="L602" s="205"/>
      <c r="M602" s="205"/>
      <c r="N602" s="205"/>
      <c r="O602" s="214"/>
      <c r="P602" s="214"/>
      <c r="Q602" s="213"/>
      <c r="R602" s="213"/>
      <c r="S602" s="213"/>
      <c r="T602" s="213"/>
      <c r="U602" s="223"/>
      <c r="V602" s="222"/>
      <c r="W602" s="222"/>
      <c r="X602" s="222"/>
      <c r="Y602" s="222"/>
      <c r="Z602" s="222"/>
      <c r="AA602" s="232"/>
      <c r="AB602" s="231"/>
      <c r="AC602" s="231"/>
      <c r="AD602" s="231"/>
      <c r="AE602" s="231"/>
      <c r="AF602" s="231"/>
      <c r="AG602" s="250"/>
      <c r="AH602" s="249"/>
      <c r="AI602" s="249"/>
      <c r="AJ602" s="249"/>
      <c r="AK602" s="249"/>
      <c r="AL602" s="249"/>
      <c r="AM602" s="204"/>
      <c r="AN602" s="205"/>
      <c r="AO602" s="205"/>
      <c r="AP602" s="205"/>
      <c r="AQ602" s="205"/>
      <c r="AR602" s="205"/>
      <c r="AS602" s="259"/>
      <c r="AT602" s="258"/>
      <c r="AU602" s="258"/>
      <c r="AV602" s="258"/>
      <c r="AW602" s="258"/>
      <c r="AX602" s="258"/>
      <c r="AY602" s="268"/>
      <c r="AZ602" s="267"/>
      <c r="BA602" s="267"/>
      <c r="BB602" s="267"/>
      <c r="BC602" s="267"/>
      <c r="BD602" s="267"/>
      <c r="BE602" s="204"/>
      <c r="BF602" s="205"/>
      <c r="BG602" s="205"/>
      <c r="BH602" s="205"/>
      <c r="BI602" s="205"/>
      <c r="BJ602" s="205"/>
      <c r="BK602" s="241"/>
      <c r="BL602" s="240"/>
      <c r="BM602" s="240"/>
      <c r="BN602" s="240"/>
      <c r="BO602" s="240"/>
      <c r="BP602" s="240"/>
      <c r="BQ602" s="223"/>
      <c r="BR602" s="222"/>
      <c r="BS602" s="222"/>
      <c r="BT602" s="222"/>
      <c r="BU602" s="222"/>
      <c r="BV602" s="222"/>
      <c r="BW602" s="268"/>
      <c r="BX602" s="267"/>
      <c r="BY602" s="267"/>
      <c r="BZ602" s="267"/>
      <c r="CA602" s="267"/>
      <c r="CB602" s="267"/>
      <c r="CC602" s="241"/>
      <c r="CD602" s="214"/>
      <c r="CE602" s="240"/>
      <c r="CF602" s="240"/>
      <c r="CG602" s="240"/>
      <c r="CH602" s="5"/>
      <c r="CI602" s="5">
        <f t="shared" si="68"/>
        <v>0</v>
      </c>
    </row>
    <row r="603" spans="1:87" hidden="1" x14ac:dyDescent="0.2">
      <c r="A603" s="22"/>
      <c r="B603" s="22"/>
      <c r="C603" s="51"/>
      <c r="D603" s="34"/>
      <c r="E603" s="22"/>
      <c r="F603" s="34"/>
      <c r="G603" s="48"/>
      <c r="H603" s="26"/>
      <c r="I603" s="27"/>
      <c r="J603" s="204"/>
      <c r="K603" s="204"/>
      <c r="L603" s="205"/>
      <c r="M603" s="205"/>
      <c r="N603" s="205"/>
      <c r="O603" s="214"/>
      <c r="P603" s="214"/>
      <c r="Q603" s="213"/>
      <c r="R603" s="213"/>
      <c r="S603" s="213"/>
      <c r="T603" s="213"/>
      <c r="U603" s="223"/>
      <c r="V603" s="222"/>
      <c r="W603" s="222"/>
      <c r="X603" s="222"/>
      <c r="Y603" s="222"/>
      <c r="Z603" s="222"/>
      <c r="AA603" s="232"/>
      <c r="AB603" s="231"/>
      <c r="AC603" s="231"/>
      <c r="AD603" s="231"/>
      <c r="AE603" s="231"/>
      <c r="AF603" s="231"/>
      <c r="AG603" s="250"/>
      <c r="AH603" s="249"/>
      <c r="AI603" s="249"/>
      <c r="AJ603" s="249"/>
      <c r="AK603" s="249"/>
      <c r="AL603" s="249"/>
      <c r="AM603" s="204"/>
      <c r="AN603" s="205"/>
      <c r="AO603" s="205"/>
      <c r="AP603" s="205"/>
      <c r="AQ603" s="205"/>
      <c r="AR603" s="205"/>
      <c r="AS603" s="259"/>
      <c r="AT603" s="258"/>
      <c r="AU603" s="258"/>
      <c r="AV603" s="258"/>
      <c r="AW603" s="258"/>
      <c r="AX603" s="258"/>
      <c r="AY603" s="268"/>
      <c r="AZ603" s="267"/>
      <c r="BA603" s="267"/>
      <c r="BB603" s="267"/>
      <c r="BC603" s="267"/>
      <c r="BD603" s="267"/>
      <c r="BE603" s="204"/>
      <c r="BF603" s="205"/>
      <c r="BG603" s="205"/>
      <c r="BH603" s="205"/>
      <c r="BI603" s="205"/>
      <c r="BJ603" s="205"/>
      <c r="BK603" s="241"/>
      <c r="BL603" s="240"/>
      <c r="BM603" s="240"/>
      <c r="BN603" s="240"/>
      <c r="BO603" s="240"/>
      <c r="BP603" s="240"/>
      <c r="BQ603" s="223"/>
      <c r="BR603" s="222"/>
      <c r="BS603" s="222"/>
      <c r="BT603" s="222"/>
      <c r="BU603" s="222"/>
      <c r="BV603" s="222"/>
      <c r="BW603" s="268"/>
      <c r="BX603" s="267"/>
      <c r="BY603" s="267"/>
      <c r="BZ603" s="267"/>
      <c r="CA603" s="267"/>
      <c r="CB603" s="267"/>
      <c r="CC603" s="241"/>
      <c r="CD603" s="214"/>
      <c r="CE603" s="240"/>
      <c r="CF603" s="240"/>
      <c r="CG603" s="240"/>
      <c r="CH603" s="5"/>
      <c r="CI603" s="5">
        <f t="shared" si="68"/>
        <v>0</v>
      </c>
    </row>
    <row r="604" spans="1:87" hidden="1" x14ac:dyDescent="0.2">
      <c r="A604" s="22"/>
      <c r="B604" s="22"/>
      <c r="C604" s="51"/>
      <c r="D604" s="121"/>
      <c r="E604" s="22"/>
      <c r="F604" s="34"/>
      <c r="G604" s="48"/>
      <c r="H604" s="26"/>
      <c r="I604" s="27"/>
      <c r="J604" s="204"/>
      <c r="K604" s="204"/>
      <c r="L604" s="205"/>
      <c r="M604" s="205"/>
      <c r="N604" s="205"/>
      <c r="O604" s="214"/>
      <c r="P604" s="214"/>
      <c r="Q604" s="213"/>
      <c r="R604" s="213"/>
      <c r="S604" s="213"/>
      <c r="T604" s="213"/>
      <c r="U604" s="223"/>
      <c r="V604" s="222"/>
      <c r="W604" s="222"/>
      <c r="X604" s="222"/>
      <c r="Y604" s="222"/>
      <c r="Z604" s="222"/>
      <c r="AA604" s="232"/>
      <c r="AB604" s="231"/>
      <c r="AC604" s="231"/>
      <c r="AD604" s="231"/>
      <c r="AE604" s="231"/>
      <c r="AF604" s="231"/>
      <c r="AG604" s="250"/>
      <c r="AH604" s="249"/>
      <c r="AI604" s="249"/>
      <c r="AJ604" s="249"/>
      <c r="AK604" s="249"/>
      <c r="AL604" s="249"/>
      <c r="AM604" s="204"/>
      <c r="AN604" s="205"/>
      <c r="AO604" s="205"/>
      <c r="AP604" s="205"/>
      <c r="AQ604" s="205"/>
      <c r="AR604" s="205"/>
      <c r="AS604" s="259"/>
      <c r="AT604" s="258"/>
      <c r="AU604" s="258"/>
      <c r="AV604" s="258"/>
      <c r="AW604" s="258"/>
      <c r="AX604" s="258"/>
      <c r="AY604" s="268"/>
      <c r="AZ604" s="267"/>
      <c r="BA604" s="267"/>
      <c r="BB604" s="267"/>
      <c r="BC604" s="267"/>
      <c r="BD604" s="267"/>
      <c r="BE604" s="204"/>
      <c r="BF604" s="205"/>
      <c r="BG604" s="205"/>
      <c r="BH604" s="205"/>
      <c r="BI604" s="205"/>
      <c r="BJ604" s="205"/>
      <c r="BK604" s="241"/>
      <c r="BL604" s="240"/>
      <c r="BM604" s="240"/>
      <c r="BN604" s="240"/>
      <c r="BO604" s="240"/>
      <c r="BP604" s="240"/>
      <c r="BQ604" s="223"/>
      <c r="BR604" s="222"/>
      <c r="BS604" s="222"/>
      <c r="BT604" s="222"/>
      <c r="BU604" s="222"/>
      <c r="BV604" s="222"/>
      <c r="BW604" s="268"/>
      <c r="BX604" s="267"/>
      <c r="BY604" s="267"/>
      <c r="BZ604" s="267"/>
      <c r="CA604" s="267"/>
      <c r="CB604" s="267"/>
      <c r="CC604" s="241"/>
      <c r="CD604" s="214"/>
      <c r="CE604" s="240"/>
      <c r="CF604" s="240"/>
      <c r="CG604" s="240"/>
      <c r="CH604" s="5"/>
      <c r="CI604" s="5">
        <f t="shared" si="68"/>
        <v>0</v>
      </c>
    </row>
    <row r="605" spans="1:87" hidden="1" x14ac:dyDescent="0.2">
      <c r="A605" s="22"/>
      <c r="B605" s="22"/>
      <c r="C605" s="51"/>
      <c r="D605" s="33"/>
      <c r="E605" s="22"/>
      <c r="F605" s="34"/>
      <c r="G605" s="48"/>
      <c r="H605" s="75"/>
      <c r="I605" s="27"/>
      <c r="J605" s="204"/>
      <c r="K605" s="204"/>
      <c r="L605" s="205"/>
      <c r="M605" s="205"/>
      <c r="N605" s="205"/>
      <c r="O605" s="214"/>
      <c r="P605" s="214"/>
      <c r="Q605" s="213"/>
      <c r="R605" s="213"/>
      <c r="S605" s="213"/>
      <c r="T605" s="213"/>
      <c r="U605" s="223"/>
      <c r="V605" s="222"/>
      <c r="W605" s="222"/>
      <c r="X605" s="222"/>
      <c r="Y605" s="222"/>
      <c r="Z605" s="222"/>
      <c r="AA605" s="232"/>
      <c r="AB605" s="231"/>
      <c r="AC605" s="231"/>
      <c r="AD605" s="231"/>
      <c r="AE605" s="231"/>
      <c r="AF605" s="231"/>
      <c r="AG605" s="250"/>
      <c r="AH605" s="249"/>
      <c r="AI605" s="249"/>
      <c r="AJ605" s="249"/>
      <c r="AK605" s="249"/>
      <c r="AL605" s="249"/>
      <c r="AM605" s="204"/>
      <c r="AN605" s="205"/>
      <c r="AO605" s="205"/>
      <c r="AP605" s="205"/>
      <c r="AQ605" s="205"/>
      <c r="AR605" s="205"/>
      <c r="AS605" s="259"/>
      <c r="AT605" s="258"/>
      <c r="AU605" s="258"/>
      <c r="AV605" s="258"/>
      <c r="AW605" s="258"/>
      <c r="AX605" s="258"/>
      <c r="AY605" s="268"/>
      <c r="AZ605" s="267"/>
      <c r="BA605" s="267"/>
      <c r="BB605" s="267"/>
      <c r="BC605" s="267"/>
      <c r="BD605" s="267"/>
      <c r="BE605" s="204"/>
      <c r="BF605" s="205"/>
      <c r="BG605" s="205"/>
      <c r="BH605" s="205"/>
      <c r="BI605" s="205"/>
      <c r="BJ605" s="205"/>
      <c r="BK605" s="241"/>
      <c r="BL605" s="240"/>
      <c r="BM605" s="240"/>
      <c r="BN605" s="240"/>
      <c r="BO605" s="240"/>
      <c r="BP605" s="240"/>
      <c r="BQ605" s="223"/>
      <c r="BR605" s="222"/>
      <c r="BS605" s="222"/>
      <c r="BT605" s="222"/>
      <c r="BU605" s="222"/>
      <c r="BV605" s="222"/>
      <c r="BW605" s="268"/>
      <c r="BX605" s="267"/>
      <c r="BY605" s="267"/>
      <c r="BZ605" s="267"/>
      <c r="CA605" s="267"/>
      <c r="CB605" s="267"/>
      <c r="CC605" s="241"/>
      <c r="CD605" s="214"/>
      <c r="CE605" s="240"/>
      <c r="CF605" s="240"/>
      <c r="CG605" s="240"/>
      <c r="CH605" s="5"/>
      <c r="CI605" s="5">
        <f t="shared" si="68"/>
        <v>0</v>
      </c>
    </row>
    <row r="606" spans="1:87" hidden="1" x14ac:dyDescent="0.2">
      <c r="A606" s="22"/>
      <c r="B606" s="22"/>
      <c r="C606" s="28"/>
      <c r="D606" s="34"/>
      <c r="E606" s="22"/>
      <c r="F606" s="34"/>
      <c r="G606" s="48"/>
      <c r="H606" s="36"/>
      <c r="I606" s="27"/>
      <c r="J606" s="204"/>
      <c r="K606" s="204"/>
      <c r="L606" s="205"/>
      <c r="M606" s="205"/>
      <c r="N606" s="204"/>
      <c r="O606" s="214"/>
      <c r="P606" s="214"/>
      <c r="Q606" s="213"/>
      <c r="R606" s="214"/>
      <c r="S606" s="213"/>
      <c r="T606" s="214"/>
      <c r="U606" s="223"/>
      <c r="V606" s="223"/>
      <c r="W606" s="222"/>
      <c r="X606" s="223"/>
      <c r="Y606" s="222"/>
      <c r="Z606" s="223"/>
      <c r="AA606" s="232"/>
      <c r="AB606" s="232"/>
      <c r="AC606" s="231"/>
      <c r="AD606" s="232"/>
      <c r="AE606" s="231"/>
      <c r="AF606" s="232"/>
      <c r="AG606" s="250"/>
      <c r="AH606" s="250"/>
      <c r="AI606" s="249"/>
      <c r="AJ606" s="250"/>
      <c r="AK606" s="249"/>
      <c r="AL606" s="250"/>
      <c r="AM606" s="204"/>
      <c r="AN606" s="204"/>
      <c r="AO606" s="205"/>
      <c r="AP606" s="204"/>
      <c r="AQ606" s="205"/>
      <c r="AR606" s="204"/>
      <c r="AS606" s="259"/>
      <c r="AT606" s="259"/>
      <c r="AU606" s="258"/>
      <c r="AV606" s="259"/>
      <c r="AW606" s="258"/>
      <c r="AX606" s="259"/>
      <c r="AY606" s="268"/>
      <c r="AZ606" s="268"/>
      <c r="BA606" s="267"/>
      <c r="BB606" s="268"/>
      <c r="BC606" s="267"/>
      <c r="BD606" s="268"/>
      <c r="BE606" s="204"/>
      <c r="BF606" s="204"/>
      <c r="BG606" s="205"/>
      <c r="BH606" s="204"/>
      <c r="BI606" s="205"/>
      <c r="BJ606" s="204"/>
      <c r="BK606" s="241"/>
      <c r="BL606" s="241"/>
      <c r="BM606" s="240"/>
      <c r="BN606" s="241"/>
      <c r="BO606" s="240"/>
      <c r="BP606" s="241"/>
      <c r="BQ606" s="223"/>
      <c r="BR606" s="223"/>
      <c r="BS606" s="222"/>
      <c r="BT606" s="223"/>
      <c r="BU606" s="222"/>
      <c r="BV606" s="223"/>
      <c r="BW606" s="268"/>
      <c r="BX606" s="268"/>
      <c r="BY606" s="267"/>
      <c r="BZ606" s="268"/>
      <c r="CA606" s="267"/>
      <c r="CB606" s="268"/>
      <c r="CC606" s="241"/>
      <c r="CD606" s="214"/>
      <c r="CE606" s="240"/>
      <c r="CF606" s="240"/>
      <c r="CG606" s="241"/>
      <c r="CH606" s="5"/>
      <c r="CI606" s="5">
        <f t="shared" si="68"/>
        <v>0</v>
      </c>
    </row>
    <row r="607" spans="1:87" hidden="1" x14ac:dyDescent="0.2">
      <c r="A607" s="105"/>
      <c r="B607" s="105"/>
      <c r="C607" s="105"/>
      <c r="D607" s="107"/>
      <c r="E607" s="105"/>
      <c r="F607" s="107"/>
      <c r="G607" s="108"/>
      <c r="H607" s="91"/>
      <c r="I607" s="59"/>
      <c r="J607" s="206"/>
      <c r="K607" s="206"/>
      <c r="L607" s="206"/>
      <c r="M607" s="206"/>
      <c r="N607" s="206"/>
      <c r="O607" s="215"/>
      <c r="P607" s="215"/>
      <c r="Q607" s="215"/>
      <c r="R607" s="215"/>
      <c r="S607" s="215"/>
      <c r="T607" s="215"/>
      <c r="U607" s="224"/>
      <c r="V607" s="224"/>
      <c r="W607" s="224"/>
      <c r="X607" s="224"/>
      <c r="Y607" s="224"/>
      <c r="Z607" s="224"/>
      <c r="AA607" s="233"/>
      <c r="AB607" s="233"/>
      <c r="AC607" s="233"/>
      <c r="AD607" s="233"/>
      <c r="AE607" s="233"/>
      <c r="AF607" s="233"/>
      <c r="AG607" s="251"/>
      <c r="AH607" s="251"/>
      <c r="AI607" s="251"/>
      <c r="AJ607" s="251"/>
      <c r="AK607" s="251"/>
      <c r="AL607" s="251"/>
      <c r="AM607" s="206"/>
      <c r="AN607" s="206"/>
      <c r="AO607" s="206"/>
      <c r="AP607" s="206"/>
      <c r="AQ607" s="206"/>
      <c r="AR607" s="206"/>
      <c r="AS607" s="260"/>
      <c r="AT607" s="260"/>
      <c r="AU607" s="260"/>
      <c r="AV607" s="260"/>
      <c r="AW607" s="260"/>
      <c r="AX607" s="260"/>
      <c r="AY607" s="269"/>
      <c r="AZ607" s="269"/>
      <c r="BA607" s="269"/>
      <c r="BB607" s="269"/>
      <c r="BC607" s="269"/>
      <c r="BD607" s="269"/>
      <c r="BE607" s="206"/>
      <c r="BF607" s="206"/>
      <c r="BG607" s="206"/>
      <c r="BH607" s="206"/>
      <c r="BI607" s="206"/>
      <c r="BJ607" s="206"/>
      <c r="BK607" s="242"/>
      <c r="BL607" s="242"/>
      <c r="BM607" s="242"/>
      <c r="BN607" s="242"/>
      <c r="BO607" s="242"/>
      <c r="BP607" s="242"/>
      <c r="BQ607" s="224"/>
      <c r="BR607" s="224"/>
      <c r="BS607" s="224"/>
      <c r="BT607" s="224"/>
      <c r="BU607" s="224"/>
      <c r="BV607" s="224"/>
      <c r="BW607" s="269"/>
      <c r="BX607" s="269"/>
      <c r="BY607" s="269"/>
      <c r="BZ607" s="269"/>
      <c r="CA607" s="269"/>
      <c r="CB607" s="269"/>
      <c r="CC607" s="242"/>
      <c r="CD607" s="215"/>
      <c r="CE607" s="242"/>
      <c r="CF607" s="242"/>
      <c r="CG607" s="242"/>
      <c r="CH607" s="5"/>
      <c r="CI607" s="5">
        <f t="shared" si="68"/>
        <v>0</v>
      </c>
    </row>
    <row r="608" spans="1:87" hidden="1" x14ac:dyDescent="0.2">
      <c r="A608" s="132"/>
      <c r="B608" s="7"/>
      <c r="C608" s="60"/>
      <c r="D608" s="56"/>
      <c r="E608" s="7"/>
      <c r="F608" s="56"/>
      <c r="G608" s="8"/>
      <c r="H608" s="61"/>
      <c r="I608" s="134"/>
      <c r="J608" s="204"/>
      <c r="K608" s="204"/>
      <c r="L608" s="205"/>
      <c r="M608" s="205"/>
      <c r="N608" s="205"/>
      <c r="O608" s="214"/>
      <c r="P608" s="214"/>
      <c r="Q608" s="213"/>
      <c r="R608" s="213"/>
      <c r="S608" s="213"/>
      <c r="T608" s="213"/>
      <c r="U608" s="223"/>
      <c r="V608" s="222"/>
      <c r="W608" s="222"/>
      <c r="X608" s="222"/>
      <c r="Y608" s="222"/>
      <c r="Z608" s="222"/>
      <c r="AA608" s="232"/>
      <c r="AB608" s="231"/>
      <c r="AC608" s="231"/>
      <c r="AD608" s="231"/>
      <c r="AE608" s="231"/>
      <c r="AF608" s="231"/>
      <c r="AG608" s="250"/>
      <c r="AH608" s="249"/>
      <c r="AI608" s="249"/>
      <c r="AJ608" s="249"/>
      <c r="AK608" s="249"/>
      <c r="AL608" s="249"/>
      <c r="AM608" s="204"/>
      <c r="AN608" s="205"/>
      <c r="AO608" s="205"/>
      <c r="AP608" s="205"/>
      <c r="AQ608" s="205"/>
      <c r="AR608" s="205"/>
      <c r="AS608" s="259"/>
      <c r="AT608" s="258"/>
      <c r="AU608" s="258"/>
      <c r="AV608" s="258"/>
      <c r="AW608" s="258"/>
      <c r="AX608" s="258"/>
      <c r="AY608" s="268"/>
      <c r="AZ608" s="267"/>
      <c r="BA608" s="267"/>
      <c r="BB608" s="267"/>
      <c r="BC608" s="267"/>
      <c r="BD608" s="267"/>
      <c r="BE608" s="204"/>
      <c r="BF608" s="205"/>
      <c r="BG608" s="205"/>
      <c r="BH608" s="205"/>
      <c r="BI608" s="205"/>
      <c r="BJ608" s="205"/>
      <c r="BK608" s="241"/>
      <c r="BL608" s="240"/>
      <c r="BM608" s="240"/>
      <c r="BN608" s="240"/>
      <c r="BO608" s="240"/>
      <c r="BP608" s="240"/>
      <c r="BQ608" s="223"/>
      <c r="BR608" s="222"/>
      <c r="BS608" s="222"/>
      <c r="BT608" s="222"/>
      <c r="BU608" s="222"/>
      <c r="BV608" s="222"/>
      <c r="BW608" s="268"/>
      <c r="BX608" s="267"/>
      <c r="BY608" s="267"/>
      <c r="BZ608" s="267"/>
      <c r="CA608" s="267"/>
      <c r="CB608" s="267"/>
      <c r="CC608" s="241"/>
      <c r="CD608" s="214"/>
      <c r="CE608" s="240"/>
      <c r="CF608" s="240"/>
      <c r="CG608" s="240"/>
      <c r="CH608" s="5"/>
      <c r="CI608" s="5">
        <f t="shared" si="68"/>
        <v>0</v>
      </c>
    </row>
    <row r="609" spans="1:87" hidden="1" x14ac:dyDescent="0.2">
      <c r="A609" s="127"/>
      <c r="B609" s="11"/>
      <c r="C609" s="63"/>
      <c r="D609" s="64"/>
      <c r="E609" s="11"/>
      <c r="F609" s="64"/>
      <c r="G609" s="12"/>
      <c r="H609" s="65"/>
      <c r="I609" s="66"/>
      <c r="J609" s="204"/>
      <c r="K609" s="204"/>
      <c r="L609" s="205"/>
      <c r="M609" s="205"/>
      <c r="N609" s="205"/>
      <c r="O609" s="214"/>
      <c r="P609" s="214"/>
      <c r="Q609" s="213"/>
      <c r="R609" s="213"/>
      <c r="S609" s="213"/>
      <c r="T609" s="213"/>
      <c r="U609" s="223"/>
      <c r="V609" s="222"/>
      <c r="W609" s="222"/>
      <c r="X609" s="222"/>
      <c r="Y609" s="222"/>
      <c r="Z609" s="222"/>
      <c r="AA609" s="232"/>
      <c r="AB609" s="231"/>
      <c r="AC609" s="231"/>
      <c r="AD609" s="231"/>
      <c r="AE609" s="231"/>
      <c r="AF609" s="231"/>
      <c r="AG609" s="250"/>
      <c r="AH609" s="249"/>
      <c r="AI609" s="249"/>
      <c r="AJ609" s="249"/>
      <c r="AK609" s="249"/>
      <c r="AL609" s="249"/>
      <c r="AM609" s="204"/>
      <c r="AN609" s="205"/>
      <c r="AO609" s="205"/>
      <c r="AP609" s="205"/>
      <c r="AQ609" s="205"/>
      <c r="AR609" s="205"/>
      <c r="AS609" s="259"/>
      <c r="AT609" s="258"/>
      <c r="AU609" s="258"/>
      <c r="AV609" s="258"/>
      <c r="AW609" s="258"/>
      <c r="AX609" s="258"/>
      <c r="AY609" s="268"/>
      <c r="AZ609" s="267"/>
      <c r="BA609" s="267"/>
      <c r="BB609" s="267"/>
      <c r="BC609" s="267"/>
      <c r="BD609" s="267"/>
      <c r="BE609" s="204"/>
      <c r="BF609" s="205"/>
      <c r="BG609" s="205"/>
      <c r="BH609" s="205"/>
      <c r="BI609" s="205"/>
      <c r="BJ609" s="205"/>
      <c r="BK609" s="241"/>
      <c r="BL609" s="240"/>
      <c r="BM609" s="240"/>
      <c r="BN609" s="240"/>
      <c r="BO609" s="240"/>
      <c r="BP609" s="240"/>
      <c r="BQ609" s="223"/>
      <c r="BR609" s="222"/>
      <c r="BS609" s="222"/>
      <c r="BT609" s="222"/>
      <c r="BU609" s="222"/>
      <c r="BV609" s="222"/>
      <c r="BW609" s="268"/>
      <c r="BX609" s="267"/>
      <c r="BY609" s="267"/>
      <c r="BZ609" s="267"/>
      <c r="CA609" s="267"/>
      <c r="CB609" s="267"/>
      <c r="CC609" s="241"/>
      <c r="CD609" s="214"/>
      <c r="CE609" s="240"/>
      <c r="CF609" s="240"/>
      <c r="CG609" s="240"/>
      <c r="CH609" s="5"/>
      <c r="CI609" s="5">
        <f t="shared" si="68"/>
        <v>0</v>
      </c>
    </row>
    <row r="610" spans="1:87" hidden="1" x14ac:dyDescent="0.2">
      <c r="A610" s="127"/>
      <c r="B610" s="11"/>
      <c r="C610" s="63"/>
      <c r="D610" s="64"/>
      <c r="E610" s="11"/>
      <c r="F610" s="64"/>
      <c r="G610" s="109"/>
      <c r="H610" s="65"/>
      <c r="I610" s="66"/>
      <c r="J610" s="204"/>
      <c r="K610" s="204"/>
      <c r="L610" s="205"/>
      <c r="M610" s="205"/>
      <c r="N610" s="205"/>
      <c r="O610" s="214"/>
      <c r="P610" s="214"/>
      <c r="Q610" s="213"/>
      <c r="R610" s="213"/>
      <c r="S610" s="213"/>
      <c r="T610" s="213"/>
      <c r="U610" s="223"/>
      <c r="V610" s="222"/>
      <c r="W610" s="222"/>
      <c r="X610" s="222"/>
      <c r="Y610" s="222"/>
      <c r="Z610" s="222"/>
      <c r="AA610" s="232"/>
      <c r="AB610" s="231"/>
      <c r="AC610" s="231"/>
      <c r="AD610" s="231"/>
      <c r="AE610" s="231"/>
      <c r="AF610" s="231"/>
      <c r="AG610" s="250"/>
      <c r="AH610" s="249"/>
      <c r="AI610" s="249"/>
      <c r="AJ610" s="249"/>
      <c r="AK610" s="249"/>
      <c r="AL610" s="249"/>
      <c r="AM610" s="204"/>
      <c r="AN610" s="205"/>
      <c r="AO610" s="205"/>
      <c r="AP610" s="205"/>
      <c r="AQ610" s="205"/>
      <c r="AR610" s="205"/>
      <c r="AS610" s="259"/>
      <c r="AT610" s="258"/>
      <c r="AU610" s="258"/>
      <c r="AV610" s="258"/>
      <c r="AW610" s="258"/>
      <c r="AX610" s="258"/>
      <c r="AY610" s="268"/>
      <c r="AZ610" s="267"/>
      <c r="BA610" s="267"/>
      <c r="BB610" s="267"/>
      <c r="BC610" s="267"/>
      <c r="BD610" s="267"/>
      <c r="BE610" s="204"/>
      <c r="BF610" s="205"/>
      <c r="BG610" s="205"/>
      <c r="BH610" s="205"/>
      <c r="BI610" s="205"/>
      <c r="BJ610" s="205"/>
      <c r="BK610" s="241"/>
      <c r="BL610" s="240"/>
      <c r="BM610" s="240"/>
      <c r="BN610" s="240"/>
      <c r="BO610" s="240"/>
      <c r="BP610" s="240"/>
      <c r="BQ610" s="223"/>
      <c r="BR610" s="222"/>
      <c r="BS610" s="222"/>
      <c r="BT610" s="222"/>
      <c r="BU610" s="222"/>
      <c r="BV610" s="222"/>
      <c r="BW610" s="268"/>
      <c r="BX610" s="267"/>
      <c r="BY610" s="267"/>
      <c r="BZ610" s="267"/>
      <c r="CA610" s="267"/>
      <c r="CB610" s="267"/>
      <c r="CC610" s="241"/>
      <c r="CD610" s="214"/>
      <c r="CE610" s="240"/>
      <c r="CF610" s="240"/>
      <c r="CG610" s="240"/>
      <c r="CH610" s="5"/>
      <c r="CI610" s="5">
        <f t="shared" si="68"/>
        <v>0</v>
      </c>
    </row>
    <row r="611" spans="1:87" hidden="1" x14ac:dyDescent="0.2">
      <c r="A611" s="127"/>
      <c r="B611" s="11"/>
      <c r="C611" s="63"/>
      <c r="D611" s="64"/>
      <c r="E611" s="11"/>
      <c r="F611" s="64"/>
      <c r="G611" s="12"/>
      <c r="H611" s="69"/>
      <c r="I611" s="66"/>
      <c r="J611" s="204"/>
      <c r="K611" s="204"/>
      <c r="L611" s="205"/>
      <c r="M611" s="205"/>
      <c r="N611" s="205"/>
      <c r="O611" s="214"/>
      <c r="P611" s="214"/>
      <c r="Q611" s="213"/>
      <c r="R611" s="213"/>
      <c r="S611" s="213"/>
      <c r="T611" s="213"/>
      <c r="U611" s="223"/>
      <c r="V611" s="222"/>
      <c r="W611" s="222"/>
      <c r="X611" s="222"/>
      <c r="Y611" s="222"/>
      <c r="Z611" s="222"/>
      <c r="AA611" s="232"/>
      <c r="AB611" s="231"/>
      <c r="AC611" s="231"/>
      <c r="AD611" s="231"/>
      <c r="AE611" s="231"/>
      <c r="AF611" s="231"/>
      <c r="AG611" s="250"/>
      <c r="AH611" s="249"/>
      <c r="AI611" s="249"/>
      <c r="AJ611" s="249"/>
      <c r="AK611" s="249"/>
      <c r="AL611" s="249"/>
      <c r="AM611" s="204"/>
      <c r="AN611" s="205"/>
      <c r="AO611" s="205"/>
      <c r="AP611" s="205"/>
      <c r="AQ611" s="205"/>
      <c r="AR611" s="205"/>
      <c r="AS611" s="259"/>
      <c r="AT611" s="258"/>
      <c r="AU611" s="258"/>
      <c r="AV611" s="258"/>
      <c r="AW611" s="258"/>
      <c r="AX611" s="258"/>
      <c r="AY611" s="268"/>
      <c r="AZ611" s="267"/>
      <c r="BA611" s="267"/>
      <c r="BB611" s="267"/>
      <c r="BC611" s="267"/>
      <c r="BD611" s="267"/>
      <c r="BE611" s="204"/>
      <c r="BF611" s="205"/>
      <c r="BG611" s="205"/>
      <c r="BH611" s="205"/>
      <c r="BI611" s="205"/>
      <c r="BJ611" s="205"/>
      <c r="BK611" s="241"/>
      <c r="BL611" s="240"/>
      <c r="BM611" s="240"/>
      <c r="BN611" s="240"/>
      <c r="BO611" s="240"/>
      <c r="BP611" s="240"/>
      <c r="BQ611" s="223"/>
      <c r="BR611" s="222"/>
      <c r="BS611" s="222"/>
      <c r="BT611" s="222"/>
      <c r="BU611" s="222"/>
      <c r="BV611" s="222"/>
      <c r="BW611" s="268"/>
      <c r="BX611" s="267"/>
      <c r="BY611" s="267"/>
      <c r="BZ611" s="267"/>
      <c r="CA611" s="267"/>
      <c r="CB611" s="267"/>
      <c r="CC611" s="241"/>
      <c r="CD611" s="214"/>
      <c r="CE611" s="240"/>
      <c r="CF611" s="240"/>
      <c r="CG611" s="240"/>
      <c r="CH611" s="5"/>
      <c r="CI611" s="5">
        <f t="shared" si="68"/>
        <v>0</v>
      </c>
    </row>
    <row r="612" spans="1:87" hidden="1" x14ac:dyDescent="0.2">
      <c r="A612" s="127"/>
      <c r="B612" s="11"/>
      <c r="C612" s="63"/>
      <c r="D612" s="64"/>
      <c r="E612" s="11"/>
      <c r="F612" s="64"/>
      <c r="G612" s="109"/>
      <c r="H612" s="69"/>
      <c r="I612" s="66"/>
      <c r="J612" s="204"/>
      <c r="K612" s="204"/>
      <c r="L612" s="205"/>
      <c r="M612" s="205"/>
      <c r="N612" s="205"/>
      <c r="O612" s="214"/>
      <c r="P612" s="214"/>
      <c r="Q612" s="213"/>
      <c r="R612" s="213"/>
      <c r="S612" s="213"/>
      <c r="T612" s="213"/>
      <c r="U612" s="223"/>
      <c r="V612" s="222"/>
      <c r="W612" s="222"/>
      <c r="X612" s="222"/>
      <c r="Y612" s="222"/>
      <c r="Z612" s="222"/>
      <c r="AA612" s="232"/>
      <c r="AB612" s="231"/>
      <c r="AC612" s="231"/>
      <c r="AD612" s="231"/>
      <c r="AE612" s="231"/>
      <c r="AF612" s="231"/>
      <c r="AG612" s="250"/>
      <c r="AH612" s="249"/>
      <c r="AI612" s="249"/>
      <c r="AJ612" s="249"/>
      <c r="AK612" s="249"/>
      <c r="AL612" s="249"/>
      <c r="AM612" s="204"/>
      <c r="AN612" s="205"/>
      <c r="AO612" s="205"/>
      <c r="AP612" s="205"/>
      <c r="AQ612" s="205"/>
      <c r="AR612" s="205"/>
      <c r="AS612" s="259"/>
      <c r="AT612" s="258"/>
      <c r="AU612" s="258"/>
      <c r="AV612" s="258"/>
      <c r="AW612" s="258"/>
      <c r="AX612" s="258"/>
      <c r="AY612" s="268"/>
      <c r="AZ612" s="267"/>
      <c r="BA612" s="267"/>
      <c r="BB612" s="267"/>
      <c r="BC612" s="267"/>
      <c r="BD612" s="267"/>
      <c r="BE612" s="204"/>
      <c r="BF612" s="205"/>
      <c r="BG612" s="205"/>
      <c r="BH612" s="205"/>
      <c r="BI612" s="205"/>
      <c r="BJ612" s="205"/>
      <c r="BK612" s="241"/>
      <c r="BL612" s="240"/>
      <c r="BM612" s="240"/>
      <c r="BN612" s="240"/>
      <c r="BO612" s="240"/>
      <c r="BP612" s="240"/>
      <c r="BQ612" s="223"/>
      <c r="BR612" s="222"/>
      <c r="BS612" s="222"/>
      <c r="BT612" s="222"/>
      <c r="BU612" s="222"/>
      <c r="BV612" s="222"/>
      <c r="BW612" s="268"/>
      <c r="BX612" s="267"/>
      <c r="BY612" s="267"/>
      <c r="BZ612" s="267"/>
      <c r="CA612" s="267"/>
      <c r="CB612" s="267"/>
      <c r="CC612" s="241"/>
      <c r="CD612" s="214"/>
      <c r="CE612" s="240"/>
      <c r="CF612" s="240"/>
      <c r="CG612" s="240"/>
      <c r="CH612" s="5"/>
      <c r="CI612" s="5">
        <f t="shared" si="68"/>
        <v>0</v>
      </c>
    </row>
    <row r="613" spans="1:87" hidden="1" x14ac:dyDescent="0.2">
      <c r="A613" s="127"/>
      <c r="B613" s="11"/>
      <c r="C613" s="63"/>
      <c r="D613" s="64"/>
      <c r="E613" s="11"/>
      <c r="F613" s="64"/>
      <c r="G613" s="109"/>
      <c r="H613" s="65"/>
      <c r="I613" s="66"/>
      <c r="J613" s="204"/>
      <c r="K613" s="204"/>
      <c r="L613" s="205"/>
      <c r="M613" s="205"/>
      <c r="N613" s="205"/>
      <c r="O613" s="214"/>
      <c r="P613" s="214"/>
      <c r="Q613" s="213"/>
      <c r="R613" s="213"/>
      <c r="S613" s="213"/>
      <c r="T613" s="213"/>
      <c r="U613" s="223"/>
      <c r="V613" s="222"/>
      <c r="W613" s="222"/>
      <c r="X613" s="222"/>
      <c r="Y613" s="222"/>
      <c r="Z613" s="222"/>
      <c r="AA613" s="232"/>
      <c r="AB613" s="231"/>
      <c r="AC613" s="231"/>
      <c r="AD613" s="231"/>
      <c r="AE613" s="231"/>
      <c r="AF613" s="231"/>
      <c r="AG613" s="250"/>
      <c r="AH613" s="249"/>
      <c r="AI613" s="249"/>
      <c r="AJ613" s="249"/>
      <c r="AK613" s="249"/>
      <c r="AL613" s="249"/>
      <c r="AM613" s="204"/>
      <c r="AN613" s="205"/>
      <c r="AO613" s="205"/>
      <c r="AP613" s="205"/>
      <c r="AQ613" s="205"/>
      <c r="AR613" s="205"/>
      <c r="AS613" s="259"/>
      <c r="AT613" s="258"/>
      <c r="AU613" s="258"/>
      <c r="AV613" s="258"/>
      <c r="AW613" s="258"/>
      <c r="AX613" s="258"/>
      <c r="AY613" s="268"/>
      <c r="AZ613" s="267"/>
      <c r="BA613" s="267"/>
      <c r="BB613" s="267"/>
      <c r="BC613" s="267"/>
      <c r="BD613" s="267"/>
      <c r="BE613" s="204"/>
      <c r="BF613" s="205"/>
      <c r="BG613" s="205"/>
      <c r="BH613" s="205"/>
      <c r="BI613" s="205"/>
      <c r="BJ613" s="205"/>
      <c r="BK613" s="241"/>
      <c r="BL613" s="240"/>
      <c r="BM613" s="240"/>
      <c r="BN613" s="240"/>
      <c r="BO613" s="240"/>
      <c r="BP613" s="240"/>
      <c r="BQ613" s="223"/>
      <c r="BR613" s="222"/>
      <c r="BS613" s="222"/>
      <c r="BT613" s="222"/>
      <c r="BU613" s="222"/>
      <c r="BV613" s="222"/>
      <c r="BW613" s="268"/>
      <c r="BX613" s="267"/>
      <c r="BY613" s="267"/>
      <c r="BZ613" s="267"/>
      <c r="CA613" s="267"/>
      <c r="CB613" s="267"/>
      <c r="CC613" s="241"/>
      <c r="CD613" s="214"/>
      <c r="CE613" s="240"/>
      <c r="CF613" s="240"/>
      <c r="CG613" s="240"/>
      <c r="CH613" s="5"/>
      <c r="CI613" s="5">
        <f t="shared" si="68"/>
        <v>0</v>
      </c>
    </row>
    <row r="614" spans="1:87" hidden="1" x14ac:dyDescent="0.2">
      <c r="A614" s="127"/>
      <c r="B614" s="11"/>
      <c r="C614" s="63"/>
      <c r="D614" s="64"/>
      <c r="E614" s="11"/>
      <c r="F614" s="64"/>
      <c r="G614" s="109"/>
      <c r="H614" s="65"/>
      <c r="I614" s="66"/>
      <c r="J614" s="204"/>
      <c r="K614" s="204"/>
      <c r="L614" s="205"/>
      <c r="M614" s="205"/>
      <c r="N614" s="205"/>
      <c r="O614" s="214"/>
      <c r="P614" s="214"/>
      <c r="Q614" s="213"/>
      <c r="R614" s="213"/>
      <c r="S614" s="213"/>
      <c r="T614" s="213"/>
      <c r="U614" s="223"/>
      <c r="V614" s="222"/>
      <c r="W614" s="222"/>
      <c r="X614" s="222"/>
      <c r="Y614" s="222"/>
      <c r="Z614" s="222"/>
      <c r="AA614" s="232"/>
      <c r="AB614" s="231"/>
      <c r="AC614" s="231"/>
      <c r="AD614" s="231"/>
      <c r="AE614" s="231"/>
      <c r="AF614" s="231"/>
      <c r="AG614" s="250"/>
      <c r="AH614" s="249"/>
      <c r="AI614" s="249"/>
      <c r="AJ614" s="249"/>
      <c r="AK614" s="249"/>
      <c r="AL614" s="249"/>
      <c r="AM614" s="204"/>
      <c r="AN614" s="205"/>
      <c r="AO614" s="205"/>
      <c r="AP614" s="205"/>
      <c r="AQ614" s="205"/>
      <c r="AR614" s="205"/>
      <c r="AS614" s="259"/>
      <c r="AT614" s="258"/>
      <c r="AU614" s="258"/>
      <c r="AV614" s="258"/>
      <c r="AW614" s="258"/>
      <c r="AX614" s="258"/>
      <c r="AY614" s="268"/>
      <c r="AZ614" s="267"/>
      <c r="BA614" s="267"/>
      <c r="BB614" s="267"/>
      <c r="BC614" s="267"/>
      <c r="BD614" s="267"/>
      <c r="BE614" s="204"/>
      <c r="BF614" s="205"/>
      <c r="BG614" s="205"/>
      <c r="BH614" s="205"/>
      <c r="BI614" s="205"/>
      <c r="BJ614" s="205"/>
      <c r="BK614" s="241"/>
      <c r="BL614" s="240"/>
      <c r="BM614" s="240"/>
      <c r="BN614" s="240"/>
      <c r="BO614" s="240"/>
      <c r="BP614" s="240"/>
      <c r="BQ614" s="223"/>
      <c r="BR614" s="222"/>
      <c r="BS614" s="222"/>
      <c r="BT614" s="222"/>
      <c r="BU614" s="222"/>
      <c r="BV614" s="222"/>
      <c r="BW614" s="268"/>
      <c r="BX614" s="267"/>
      <c r="BY614" s="267"/>
      <c r="BZ614" s="267"/>
      <c r="CA614" s="267"/>
      <c r="CB614" s="267"/>
      <c r="CC614" s="241"/>
      <c r="CD614" s="214"/>
      <c r="CE614" s="240"/>
      <c r="CF614" s="240"/>
      <c r="CG614" s="240"/>
      <c r="CH614" s="5"/>
      <c r="CI614" s="5">
        <f t="shared" si="68"/>
        <v>0</v>
      </c>
    </row>
    <row r="615" spans="1:87" hidden="1" x14ac:dyDescent="0.2">
      <c r="A615" s="135"/>
      <c r="B615" s="17"/>
      <c r="C615" s="16"/>
      <c r="D615" s="71"/>
      <c r="E615" s="17"/>
      <c r="F615" s="71"/>
      <c r="G615" s="148"/>
      <c r="H615" s="72"/>
      <c r="I615" s="73"/>
      <c r="J615" s="204"/>
      <c r="K615" s="204"/>
      <c r="L615" s="205"/>
      <c r="M615" s="205"/>
      <c r="N615" s="205"/>
      <c r="O615" s="214"/>
      <c r="P615" s="214"/>
      <c r="Q615" s="213"/>
      <c r="R615" s="213"/>
      <c r="S615" s="213"/>
      <c r="T615" s="213"/>
      <c r="U615" s="223"/>
      <c r="V615" s="222"/>
      <c r="W615" s="222"/>
      <c r="X615" s="222"/>
      <c r="Y615" s="222"/>
      <c r="Z615" s="222"/>
      <c r="AA615" s="232"/>
      <c r="AB615" s="231"/>
      <c r="AC615" s="231"/>
      <c r="AD615" s="231"/>
      <c r="AE615" s="231"/>
      <c r="AF615" s="231"/>
      <c r="AG615" s="250"/>
      <c r="AH615" s="249"/>
      <c r="AI615" s="249"/>
      <c r="AJ615" s="249"/>
      <c r="AK615" s="249"/>
      <c r="AL615" s="249"/>
      <c r="AM615" s="204"/>
      <c r="AN615" s="205"/>
      <c r="AO615" s="205"/>
      <c r="AP615" s="205"/>
      <c r="AQ615" s="205"/>
      <c r="AR615" s="205"/>
      <c r="AS615" s="259"/>
      <c r="AT615" s="258"/>
      <c r="AU615" s="258"/>
      <c r="AV615" s="258"/>
      <c r="AW615" s="258"/>
      <c r="AX615" s="258"/>
      <c r="AY615" s="268"/>
      <c r="AZ615" s="267"/>
      <c r="BA615" s="267"/>
      <c r="BB615" s="267"/>
      <c r="BC615" s="267"/>
      <c r="BD615" s="267"/>
      <c r="BE615" s="204"/>
      <c r="BF615" s="205"/>
      <c r="BG615" s="205"/>
      <c r="BH615" s="205"/>
      <c r="BI615" s="205"/>
      <c r="BJ615" s="205"/>
      <c r="BK615" s="241"/>
      <c r="BL615" s="240"/>
      <c r="BM615" s="240"/>
      <c r="BN615" s="240"/>
      <c r="BO615" s="240"/>
      <c r="BP615" s="240"/>
      <c r="BQ615" s="223"/>
      <c r="BR615" s="222"/>
      <c r="BS615" s="222"/>
      <c r="BT615" s="222"/>
      <c r="BU615" s="222"/>
      <c r="BV615" s="222"/>
      <c r="BW615" s="268"/>
      <c r="BX615" s="267"/>
      <c r="BY615" s="267"/>
      <c r="BZ615" s="267"/>
      <c r="CA615" s="267"/>
      <c r="CB615" s="267"/>
      <c r="CC615" s="241"/>
      <c r="CD615" s="214"/>
      <c r="CE615" s="240"/>
      <c r="CF615" s="240"/>
      <c r="CG615" s="240"/>
      <c r="CH615" s="5"/>
      <c r="CI615" s="5">
        <f t="shared" si="68"/>
        <v>0</v>
      </c>
    </row>
    <row r="616" spans="1:87" hidden="1" x14ac:dyDescent="0.2">
      <c r="A616" s="11"/>
      <c r="B616" s="11"/>
      <c r="C616" s="169"/>
      <c r="D616" s="64"/>
      <c r="E616" s="11"/>
      <c r="F616" s="64"/>
      <c r="G616" s="70"/>
      <c r="H616" s="113"/>
      <c r="I616" s="63"/>
      <c r="J616" s="204"/>
      <c r="K616" s="204"/>
      <c r="L616" s="205"/>
      <c r="M616" s="205"/>
      <c r="N616" s="205"/>
      <c r="O616" s="214"/>
      <c r="P616" s="214"/>
      <c r="Q616" s="213"/>
      <c r="R616" s="213"/>
      <c r="S616" s="213"/>
      <c r="T616" s="213"/>
      <c r="U616" s="223"/>
      <c r="V616" s="222"/>
      <c r="W616" s="222"/>
      <c r="X616" s="222"/>
      <c r="Y616" s="222"/>
      <c r="Z616" s="222"/>
      <c r="AA616" s="232"/>
      <c r="AB616" s="231"/>
      <c r="AC616" s="231"/>
      <c r="AD616" s="231"/>
      <c r="AE616" s="231"/>
      <c r="AF616" s="231"/>
      <c r="AG616" s="250"/>
      <c r="AH616" s="249"/>
      <c r="AI616" s="249"/>
      <c r="AJ616" s="249"/>
      <c r="AK616" s="249"/>
      <c r="AL616" s="249"/>
      <c r="AM616" s="204"/>
      <c r="AN616" s="205"/>
      <c r="AO616" s="205"/>
      <c r="AP616" s="205"/>
      <c r="AQ616" s="205"/>
      <c r="AR616" s="205"/>
      <c r="AS616" s="259"/>
      <c r="AT616" s="258"/>
      <c r="AU616" s="258"/>
      <c r="AV616" s="258"/>
      <c r="AW616" s="258"/>
      <c r="AX616" s="258"/>
      <c r="AY616" s="268"/>
      <c r="AZ616" s="267"/>
      <c r="BA616" s="267"/>
      <c r="BB616" s="267"/>
      <c r="BC616" s="267"/>
      <c r="BD616" s="267"/>
      <c r="BE616" s="204"/>
      <c r="BF616" s="205"/>
      <c r="BG616" s="205"/>
      <c r="BH616" s="205"/>
      <c r="BI616" s="205"/>
      <c r="BJ616" s="205"/>
      <c r="BK616" s="241"/>
      <c r="BL616" s="240"/>
      <c r="BM616" s="240"/>
      <c r="BN616" s="240"/>
      <c r="BO616" s="240"/>
      <c r="BP616" s="240"/>
      <c r="BQ616" s="223"/>
      <c r="BR616" s="222"/>
      <c r="BS616" s="222"/>
      <c r="BT616" s="222"/>
      <c r="BU616" s="222"/>
      <c r="BV616" s="222"/>
      <c r="BW616" s="268"/>
      <c r="BX616" s="267"/>
      <c r="BY616" s="267"/>
      <c r="BZ616" s="267"/>
      <c r="CA616" s="267"/>
      <c r="CB616" s="267"/>
      <c r="CC616" s="241"/>
      <c r="CD616" s="214"/>
      <c r="CE616" s="240"/>
      <c r="CF616" s="240"/>
      <c r="CG616" s="240"/>
      <c r="CH616" s="5"/>
      <c r="CI616" s="5">
        <f t="shared" si="68"/>
        <v>0</v>
      </c>
    </row>
    <row r="617" spans="1:87" hidden="1" x14ac:dyDescent="0.2">
      <c r="A617" s="28"/>
      <c r="B617" s="22"/>
      <c r="C617" s="93"/>
      <c r="D617" s="34"/>
      <c r="E617" s="28"/>
      <c r="F617" s="34"/>
      <c r="G617" s="48"/>
      <c r="H617" s="26"/>
      <c r="I617" s="112"/>
      <c r="J617" s="204"/>
      <c r="K617" s="204"/>
      <c r="L617" s="205"/>
      <c r="M617" s="205"/>
      <c r="N617" s="205"/>
      <c r="O617" s="214"/>
      <c r="P617" s="214"/>
      <c r="Q617" s="213"/>
      <c r="R617" s="213"/>
      <c r="S617" s="213"/>
      <c r="T617" s="213"/>
      <c r="U617" s="223"/>
      <c r="V617" s="222"/>
      <c r="W617" s="222"/>
      <c r="X617" s="222"/>
      <c r="Y617" s="222"/>
      <c r="Z617" s="222"/>
      <c r="AA617" s="232"/>
      <c r="AB617" s="231"/>
      <c r="AC617" s="231"/>
      <c r="AD617" s="231"/>
      <c r="AE617" s="231"/>
      <c r="AF617" s="231"/>
      <c r="AG617" s="250"/>
      <c r="AH617" s="249"/>
      <c r="AI617" s="249"/>
      <c r="AJ617" s="249"/>
      <c r="AK617" s="249"/>
      <c r="AL617" s="249"/>
      <c r="AM617" s="204"/>
      <c r="AN617" s="205"/>
      <c r="AO617" s="205"/>
      <c r="AP617" s="205"/>
      <c r="AQ617" s="205"/>
      <c r="AR617" s="205"/>
      <c r="AS617" s="259"/>
      <c r="AT617" s="258"/>
      <c r="AU617" s="258"/>
      <c r="AV617" s="258"/>
      <c r="AW617" s="258"/>
      <c r="AX617" s="258"/>
      <c r="AY617" s="268"/>
      <c r="AZ617" s="267"/>
      <c r="BA617" s="267"/>
      <c r="BB617" s="267"/>
      <c r="BC617" s="267"/>
      <c r="BD617" s="267"/>
      <c r="BE617" s="204"/>
      <c r="BF617" s="205"/>
      <c r="BG617" s="205"/>
      <c r="BH617" s="205"/>
      <c r="BI617" s="205"/>
      <c r="BJ617" s="205"/>
      <c r="BK617" s="241"/>
      <c r="BL617" s="240"/>
      <c r="BM617" s="240"/>
      <c r="BN617" s="240"/>
      <c r="BO617" s="240"/>
      <c r="BP617" s="240"/>
      <c r="BQ617" s="223"/>
      <c r="BR617" s="222"/>
      <c r="BS617" s="222"/>
      <c r="BT617" s="222"/>
      <c r="BU617" s="222"/>
      <c r="BV617" s="222"/>
      <c r="BW617" s="268"/>
      <c r="BX617" s="267"/>
      <c r="BY617" s="267"/>
      <c r="BZ617" s="267"/>
      <c r="CA617" s="267"/>
      <c r="CB617" s="267"/>
      <c r="CC617" s="241"/>
      <c r="CD617" s="214"/>
      <c r="CE617" s="240"/>
      <c r="CF617" s="240"/>
      <c r="CG617" s="240"/>
      <c r="CH617" s="5"/>
      <c r="CI617" s="5">
        <f t="shared" si="68"/>
        <v>0</v>
      </c>
    </row>
    <row r="618" spans="1:87" hidden="1" x14ac:dyDescent="0.2">
      <c r="A618" s="28"/>
      <c r="B618" s="28"/>
      <c r="C618" s="51"/>
      <c r="D618" s="34"/>
      <c r="E618" s="28"/>
      <c r="F618" s="34"/>
      <c r="G618" s="48"/>
      <c r="H618" s="26"/>
      <c r="I618" s="112"/>
      <c r="J618" s="204"/>
      <c r="K618" s="204"/>
      <c r="L618" s="205"/>
      <c r="M618" s="205"/>
      <c r="N618" s="205"/>
      <c r="O618" s="214"/>
      <c r="P618" s="214"/>
      <c r="Q618" s="213"/>
      <c r="R618" s="213"/>
      <c r="S618" s="213"/>
      <c r="T618" s="213"/>
      <c r="U618" s="223"/>
      <c r="V618" s="222"/>
      <c r="W618" s="222"/>
      <c r="X618" s="222"/>
      <c r="Y618" s="222"/>
      <c r="Z618" s="222"/>
      <c r="AA618" s="232"/>
      <c r="AB618" s="231"/>
      <c r="AC618" s="231"/>
      <c r="AD618" s="231"/>
      <c r="AE618" s="231"/>
      <c r="AF618" s="231"/>
      <c r="AG618" s="250"/>
      <c r="AH618" s="249"/>
      <c r="AI618" s="249"/>
      <c r="AJ618" s="249"/>
      <c r="AK618" s="249"/>
      <c r="AL618" s="249"/>
      <c r="AM618" s="204"/>
      <c r="AN618" s="205"/>
      <c r="AO618" s="205"/>
      <c r="AP618" s="205"/>
      <c r="AQ618" s="205"/>
      <c r="AR618" s="205"/>
      <c r="AS618" s="259"/>
      <c r="AT618" s="258"/>
      <c r="AU618" s="258"/>
      <c r="AV618" s="258"/>
      <c r="AW618" s="258"/>
      <c r="AX618" s="258"/>
      <c r="AY618" s="268"/>
      <c r="AZ618" s="267"/>
      <c r="BA618" s="267"/>
      <c r="BB618" s="267"/>
      <c r="BC618" s="267"/>
      <c r="BD618" s="267"/>
      <c r="BE618" s="204"/>
      <c r="BF618" s="205"/>
      <c r="BG618" s="205"/>
      <c r="BH618" s="205"/>
      <c r="BI618" s="205"/>
      <c r="BJ618" s="205"/>
      <c r="BK618" s="241"/>
      <c r="BL618" s="240"/>
      <c r="BM618" s="240"/>
      <c r="BN618" s="240"/>
      <c r="BO618" s="240"/>
      <c r="BP618" s="240"/>
      <c r="BQ618" s="223"/>
      <c r="BR618" s="222"/>
      <c r="BS618" s="222"/>
      <c r="BT618" s="222"/>
      <c r="BU618" s="222"/>
      <c r="BV618" s="222"/>
      <c r="BW618" s="268"/>
      <c r="BX618" s="267"/>
      <c r="BY618" s="267"/>
      <c r="BZ618" s="267"/>
      <c r="CA618" s="267"/>
      <c r="CB618" s="267"/>
      <c r="CC618" s="241"/>
      <c r="CD618" s="214"/>
      <c r="CE618" s="240"/>
      <c r="CF618" s="240"/>
      <c r="CG618" s="240"/>
      <c r="CH618" s="5"/>
      <c r="CI618" s="5">
        <f t="shared" si="68"/>
        <v>0</v>
      </c>
    </row>
    <row r="619" spans="1:87" hidden="1" x14ac:dyDescent="0.2">
      <c r="A619" s="28"/>
      <c r="B619" s="28"/>
      <c r="C619" s="51"/>
      <c r="D619" s="31"/>
      <c r="E619" s="28"/>
      <c r="F619" s="34"/>
      <c r="G619" s="25"/>
      <c r="H619" s="32"/>
      <c r="I619" s="76"/>
      <c r="J619" s="204"/>
      <c r="K619" s="204"/>
      <c r="L619" s="205"/>
      <c r="M619" s="205"/>
      <c r="N619" s="205"/>
      <c r="O619" s="214"/>
      <c r="P619" s="214"/>
      <c r="Q619" s="213"/>
      <c r="R619" s="213"/>
      <c r="S619" s="213"/>
      <c r="T619" s="213"/>
      <c r="U619" s="223"/>
      <c r="V619" s="222"/>
      <c r="W619" s="222"/>
      <c r="X619" s="222"/>
      <c r="Y619" s="222"/>
      <c r="Z619" s="222"/>
      <c r="AA619" s="232"/>
      <c r="AB619" s="231"/>
      <c r="AC619" s="231"/>
      <c r="AD619" s="231"/>
      <c r="AE619" s="231"/>
      <c r="AF619" s="231"/>
      <c r="AG619" s="250"/>
      <c r="AH619" s="249"/>
      <c r="AI619" s="249"/>
      <c r="AJ619" s="249"/>
      <c r="AK619" s="249"/>
      <c r="AL619" s="249"/>
      <c r="AM619" s="204"/>
      <c r="AN619" s="205"/>
      <c r="AO619" s="205"/>
      <c r="AP619" s="205"/>
      <c r="AQ619" s="205"/>
      <c r="AR619" s="205"/>
      <c r="AS619" s="259"/>
      <c r="AT619" s="258"/>
      <c r="AU619" s="258"/>
      <c r="AV619" s="258"/>
      <c r="AW619" s="258"/>
      <c r="AX619" s="258"/>
      <c r="AY619" s="268"/>
      <c r="AZ619" s="267"/>
      <c r="BA619" s="267"/>
      <c r="BB619" s="267"/>
      <c r="BC619" s="267"/>
      <c r="BD619" s="267"/>
      <c r="BE619" s="204"/>
      <c r="BF619" s="205"/>
      <c r="BG619" s="205"/>
      <c r="BH619" s="205"/>
      <c r="BI619" s="205"/>
      <c r="BJ619" s="205"/>
      <c r="BK619" s="241"/>
      <c r="BL619" s="240"/>
      <c r="BM619" s="240"/>
      <c r="BN619" s="240"/>
      <c r="BO619" s="240"/>
      <c r="BP619" s="240"/>
      <c r="BQ619" s="223"/>
      <c r="BR619" s="222"/>
      <c r="BS619" s="222"/>
      <c r="BT619" s="222"/>
      <c r="BU619" s="222"/>
      <c r="BV619" s="222"/>
      <c r="BW619" s="268"/>
      <c r="BX619" s="267"/>
      <c r="BY619" s="267"/>
      <c r="BZ619" s="267"/>
      <c r="CA619" s="267"/>
      <c r="CB619" s="267"/>
      <c r="CC619" s="241"/>
      <c r="CD619" s="214"/>
      <c r="CE619" s="240"/>
      <c r="CF619" s="240"/>
      <c r="CG619" s="240"/>
      <c r="CH619" s="5"/>
      <c r="CI619" s="5">
        <f t="shared" si="68"/>
        <v>0</v>
      </c>
    </row>
    <row r="620" spans="1:87" hidden="1" x14ac:dyDescent="0.2">
      <c r="A620" s="28"/>
      <c r="B620" s="28"/>
      <c r="C620" s="51"/>
      <c r="D620" s="31"/>
      <c r="E620" s="28"/>
      <c r="F620" s="34"/>
      <c r="G620" s="25"/>
      <c r="H620" s="32"/>
      <c r="I620" s="76"/>
      <c r="J620" s="204"/>
      <c r="K620" s="204"/>
      <c r="L620" s="205"/>
      <c r="M620" s="205"/>
      <c r="N620" s="205"/>
      <c r="O620" s="214"/>
      <c r="P620" s="214"/>
      <c r="Q620" s="213"/>
      <c r="R620" s="213"/>
      <c r="S620" s="213"/>
      <c r="T620" s="213"/>
      <c r="U620" s="223"/>
      <c r="V620" s="222"/>
      <c r="W620" s="222"/>
      <c r="X620" s="222"/>
      <c r="Y620" s="222"/>
      <c r="Z620" s="222"/>
      <c r="AA620" s="232"/>
      <c r="AB620" s="231"/>
      <c r="AC620" s="231"/>
      <c r="AD620" s="231"/>
      <c r="AE620" s="231"/>
      <c r="AF620" s="231"/>
      <c r="AG620" s="250"/>
      <c r="AH620" s="249"/>
      <c r="AI620" s="249"/>
      <c r="AJ620" s="249"/>
      <c r="AK620" s="249"/>
      <c r="AL620" s="249"/>
      <c r="AM620" s="204"/>
      <c r="AN620" s="205"/>
      <c r="AO620" s="205"/>
      <c r="AP620" s="205"/>
      <c r="AQ620" s="205"/>
      <c r="AR620" s="205"/>
      <c r="AS620" s="259"/>
      <c r="AT620" s="258"/>
      <c r="AU620" s="258"/>
      <c r="AV620" s="258"/>
      <c r="AW620" s="258"/>
      <c r="AX620" s="258"/>
      <c r="AY620" s="268"/>
      <c r="AZ620" s="267"/>
      <c r="BA620" s="267"/>
      <c r="BB620" s="267"/>
      <c r="BC620" s="267"/>
      <c r="BD620" s="267"/>
      <c r="BE620" s="204"/>
      <c r="BF620" s="205"/>
      <c r="BG620" s="205"/>
      <c r="BH620" s="205"/>
      <c r="BI620" s="205"/>
      <c r="BJ620" s="205"/>
      <c r="BK620" s="241"/>
      <c r="BL620" s="240"/>
      <c r="BM620" s="240"/>
      <c r="BN620" s="240"/>
      <c r="BO620" s="240"/>
      <c r="BP620" s="240"/>
      <c r="BQ620" s="223"/>
      <c r="BR620" s="222"/>
      <c r="BS620" s="222"/>
      <c r="BT620" s="222"/>
      <c r="BU620" s="222"/>
      <c r="BV620" s="222"/>
      <c r="BW620" s="268"/>
      <c r="BX620" s="267"/>
      <c r="BY620" s="267"/>
      <c r="BZ620" s="267"/>
      <c r="CA620" s="267"/>
      <c r="CB620" s="267"/>
      <c r="CC620" s="241"/>
      <c r="CD620" s="214"/>
      <c r="CE620" s="240"/>
      <c r="CF620" s="240"/>
      <c r="CG620" s="240"/>
      <c r="CH620" s="5"/>
      <c r="CI620" s="5">
        <f t="shared" si="68"/>
        <v>0</v>
      </c>
    </row>
    <row r="621" spans="1:87" hidden="1" x14ac:dyDescent="0.2">
      <c r="A621" s="22"/>
      <c r="B621" s="22"/>
      <c r="C621" s="28"/>
      <c r="D621" s="34"/>
      <c r="E621" s="22"/>
      <c r="F621" s="34"/>
      <c r="G621" s="48"/>
      <c r="H621" s="36"/>
      <c r="I621" s="27"/>
      <c r="J621" s="204"/>
      <c r="K621" s="204"/>
      <c r="L621" s="205"/>
      <c r="M621" s="205"/>
      <c r="N621" s="204"/>
      <c r="O621" s="214"/>
      <c r="P621" s="214"/>
      <c r="Q621" s="213"/>
      <c r="R621" s="214"/>
      <c r="S621" s="213"/>
      <c r="T621" s="214"/>
      <c r="U621" s="223"/>
      <c r="V621" s="223"/>
      <c r="W621" s="222"/>
      <c r="X621" s="223"/>
      <c r="Y621" s="222"/>
      <c r="Z621" s="223"/>
      <c r="AA621" s="232"/>
      <c r="AB621" s="232"/>
      <c r="AC621" s="231"/>
      <c r="AD621" s="232"/>
      <c r="AE621" s="231"/>
      <c r="AF621" s="232"/>
      <c r="AG621" s="250"/>
      <c r="AH621" s="250"/>
      <c r="AI621" s="249"/>
      <c r="AJ621" s="250"/>
      <c r="AK621" s="249"/>
      <c r="AL621" s="250"/>
      <c r="AM621" s="204"/>
      <c r="AN621" s="204"/>
      <c r="AO621" s="205"/>
      <c r="AP621" s="204"/>
      <c r="AQ621" s="205"/>
      <c r="AR621" s="204"/>
      <c r="AS621" s="259"/>
      <c r="AT621" s="259"/>
      <c r="AU621" s="258"/>
      <c r="AV621" s="259"/>
      <c r="AW621" s="258"/>
      <c r="AX621" s="259"/>
      <c r="AY621" s="268"/>
      <c r="AZ621" s="268"/>
      <c r="BA621" s="267"/>
      <c r="BB621" s="268"/>
      <c r="BC621" s="267"/>
      <c r="BD621" s="268"/>
      <c r="BE621" s="204"/>
      <c r="BF621" s="204"/>
      <c r="BG621" s="205"/>
      <c r="BH621" s="204"/>
      <c r="BI621" s="205"/>
      <c r="BJ621" s="204"/>
      <c r="BK621" s="241"/>
      <c r="BL621" s="241"/>
      <c r="BM621" s="240"/>
      <c r="BN621" s="241"/>
      <c r="BO621" s="240"/>
      <c r="BP621" s="241"/>
      <c r="BQ621" s="223"/>
      <c r="BR621" s="223"/>
      <c r="BS621" s="222"/>
      <c r="BT621" s="223"/>
      <c r="BU621" s="222"/>
      <c r="BV621" s="223"/>
      <c r="BW621" s="268"/>
      <c r="BX621" s="268"/>
      <c r="BY621" s="267"/>
      <c r="BZ621" s="268"/>
      <c r="CA621" s="267"/>
      <c r="CB621" s="268"/>
      <c r="CC621" s="241"/>
      <c r="CD621" s="214"/>
      <c r="CE621" s="240"/>
      <c r="CF621" s="240"/>
      <c r="CG621" s="241"/>
      <c r="CH621" s="5"/>
      <c r="CI621" s="5">
        <f t="shared" si="68"/>
        <v>0</v>
      </c>
    </row>
    <row r="622" spans="1:87" hidden="1" x14ac:dyDescent="0.2">
      <c r="A622" s="157"/>
      <c r="B622" s="105"/>
      <c r="C622" s="105"/>
      <c r="D622" s="107"/>
      <c r="E622" s="105"/>
      <c r="F622" s="107"/>
      <c r="G622" s="108"/>
      <c r="H622" s="91"/>
      <c r="I622" s="59"/>
      <c r="J622" s="206"/>
      <c r="K622" s="206"/>
      <c r="L622" s="206"/>
      <c r="M622" s="206"/>
      <c r="N622" s="206"/>
      <c r="O622" s="215"/>
      <c r="P622" s="215"/>
      <c r="Q622" s="215"/>
      <c r="R622" s="215"/>
      <c r="S622" s="215"/>
      <c r="T622" s="215"/>
      <c r="U622" s="224"/>
      <c r="V622" s="224"/>
      <c r="W622" s="224"/>
      <c r="X622" s="224"/>
      <c r="Y622" s="224"/>
      <c r="Z622" s="224"/>
      <c r="AA622" s="233"/>
      <c r="AB622" s="233"/>
      <c r="AC622" s="233"/>
      <c r="AD622" s="233"/>
      <c r="AE622" s="233"/>
      <c r="AF622" s="233"/>
      <c r="AG622" s="251"/>
      <c r="AH622" s="251"/>
      <c r="AI622" s="251"/>
      <c r="AJ622" s="251"/>
      <c r="AK622" s="251"/>
      <c r="AL622" s="251"/>
      <c r="AM622" s="206"/>
      <c r="AN622" s="206"/>
      <c r="AO622" s="206"/>
      <c r="AP622" s="206"/>
      <c r="AQ622" s="206"/>
      <c r="AR622" s="206"/>
      <c r="AS622" s="260"/>
      <c r="AT622" s="260"/>
      <c r="AU622" s="260"/>
      <c r="AV622" s="260"/>
      <c r="AW622" s="260"/>
      <c r="AX622" s="260"/>
      <c r="AY622" s="269"/>
      <c r="AZ622" s="269"/>
      <c r="BA622" s="269"/>
      <c r="BB622" s="269"/>
      <c r="BC622" s="269"/>
      <c r="BD622" s="269"/>
      <c r="BE622" s="206"/>
      <c r="BF622" s="206"/>
      <c r="BG622" s="206"/>
      <c r="BH622" s="206"/>
      <c r="BI622" s="206"/>
      <c r="BJ622" s="206"/>
      <c r="BK622" s="242"/>
      <c r="BL622" s="242"/>
      <c r="BM622" s="242"/>
      <c r="BN622" s="242"/>
      <c r="BO622" s="242"/>
      <c r="BP622" s="242"/>
      <c r="BQ622" s="224"/>
      <c r="BR622" s="224"/>
      <c r="BS622" s="224"/>
      <c r="BT622" s="224"/>
      <c r="BU622" s="224"/>
      <c r="BV622" s="224"/>
      <c r="BW622" s="269"/>
      <c r="BX622" s="269"/>
      <c r="BY622" s="269"/>
      <c r="BZ622" s="269"/>
      <c r="CA622" s="269"/>
      <c r="CB622" s="269"/>
      <c r="CC622" s="242"/>
      <c r="CD622" s="215"/>
      <c r="CE622" s="242"/>
      <c r="CF622" s="242"/>
      <c r="CG622" s="242"/>
      <c r="CH622" s="5"/>
      <c r="CI622" s="5">
        <f t="shared" si="68"/>
        <v>0</v>
      </c>
    </row>
    <row r="623" spans="1:87" hidden="1" x14ac:dyDescent="0.2">
      <c r="A623" s="132"/>
      <c r="B623" s="7"/>
      <c r="C623" s="60"/>
      <c r="D623" s="56"/>
      <c r="E623" s="7"/>
      <c r="F623" s="56"/>
      <c r="G623" s="8"/>
      <c r="H623" s="61"/>
      <c r="I623" s="134"/>
      <c r="J623" s="204"/>
      <c r="K623" s="204"/>
      <c r="L623" s="205"/>
      <c r="M623" s="205"/>
      <c r="N623" s="205"/>
      <c r="O623" s="214"/>
      <c r="P623" s="214"/>
      <c r="Q623" s="213"/>
      <c r="R623" s="213"/>
      <c r="S623" s="213"/>
      <c r="T623" s="213"/>
      <c r="U623" s="223"/>
      <c r="V623" s="222"/>
      <c r="W623" s="222"/>
      <c r="X623" s="222"/>
      <c r="Y623" s="222"/>
      <c r="Z623" s="222"/>
      <c r="AA623" s="232"/>
      <c r="AB623" s="231"/>
      <c r="AC623" s="231"/>
      <c r="AD623" s="231"/>
      <c r="AE623" s="231"/>
      <c r="AF623" s="231"/>
      <c r="AG623" s="250"/>
      <c r="AH623" s="249"/>
      <c r="AI623" s="249"/>
      <c r="AJ623" s="249"/>
      <c r="AK623" s="249"/>
      <c r="AL623" s="249"/>
      <c r="AM623" s="204"/>
      <c r="AN623" s="205"/>
      <c r="AO623" s="205"/>
      <c r="AP623" s="205"/>
      <c r="AQ623" s="205"/>
      <c r="AR623" s="205"/>
      <c r="AS623" s="259"/>
      <c r="AT623" s="258"/>
      <c r="AU623" s="258"/>
      <c r="AV623" s="258"/>
      <c r="AW623" s="258"/>
      <c r="AX623" s="258"/>
      <c r="AY623" s="268"/>
      <c r="AZ623" s="267"/>
      <c r="BA623" s="267"/>
      <c r="BB623" s="267"/>
      <c r="BC623" s="267"/>
      <c r="BD623" s="267"/>
      <c r="BE623" s="204"/>
      <c r="BF623" s="205"/>
      <c r="BG623" s="205"/>
      <c r="BH623" s="205"/>
      <c r="BI623" s="205"/>
      <c r="BJ623" s="205"/>
      <c r="BK623" s="241"/>
      <c r="BL623" s="240"/>
      <c r="BM623" s="240"/>
      <c r="BN623" s="240"/>
      <c r="BO623" s="240"/>
      <c r="BP623" s="240"/>
      <c r="BQ623" s="223"/>
      <c r="BR623" s="222"/>
      <c r="BS623" s="222"/>
      <c r="BT623" s="222"/>
      <c r="BU623" s="222"/>
      <c r="BV623" s="222"/>
      <c r="BW623" s="268"/>
      <c r="BX623" s="267"/>
      <c r="BY623" s="267"/>
      <c r="BZ623" s="267"/>
      <c r="CA623" s="267"/>
      <c r="CB623" s="267"/>
      <c r="CC623" s="241"/>
      <c r="CD623" s="214"/>
      <c r="CE623" s="240"/>
      <c r="CF623" s="240"/>
      <c r="CG623" s="240"/>
      <c r="CH623" s="5"/>
      <c r="CI623" s="5">
        <f t="shared" si="68"/>
        <v>0</v>
      </c>
    </row>
    <row r="624" spans="1:87" hidden="1" x14ac:dyDescent="0.2">
      <c r="A624" s="127"/>
      <c r="B624" s="11"/>
      <c r="C624" s="63"/>
      <c r="D624" s="64"/>
      <c r="E624" s="11"/>
      <c r="F624" s="64"/>
      <c r="G624" s="12"/>
      <c r="H624" s="65"/>
      <c r="I624" s="66"/>
      <c r="J624" s="204"/>
      <c r="K624" s="204"/>
      <c r="L624" s="205"/>
      <c r="M624" s="205"/>
      <c r="N624" s="205"/>
      <c r="O624" s="214"/>
      <c r="P624" s="214"/>
      <c r="Q624" s="213"/>
      <c r="R624" s="213"/>
      <c r="S624" s="213"/>
      <c r="T624" s="213"/>
      <c r="U624" s="223"/>
      <c r="V624" s="222"/>
      <c r="W624" s="222"/>
      <c r="X624" s="222"/>
      <c r="Y624" s="222"/>
      <c r="Z624" s="222"/>
      <c r="AA624" s="232"/>
      <c r="AB624" s="231"/>
      <c r="AC624" s="231"/>
      <c r="AD624" s="231"/>
      <c r="AE624" s="231"/>
      <c r="AF624" s="231"/>
      <c r="AG624" s="250"/>
      <c r="AH624" s="249"/>
      <c r="AI624" s="249"/>
      <c r="AJ624" s="249"/>
      <c r="AK624" s="249"/>
      <c r="AL624" s="249"/>
      <c r="AM624" s="204"/>
      <c r="AN624" s="205"/>
      <c r="AO624" s="205"/>
      <c r="AP624" s="205"/>
      <c r="AQ624" s="205"/>
      <c r="AR624" s="205"/>
      <c r="AS624" s="259"/>
      <c r="AT624" s="258"/>
      <c r="AU624" s="258"/>
      <c r="AV624" s="258"/>
      <c r="AW624" s="258"/>
      <c r="AX624" s="258"/>
      <c r="AY624" s="268"/>
      <c r="AZ624" s="267"/>
      <c r="BA624" s="267"/>
      <c r="BB624" s="267"/>
      <c r="BC624" s="267"/>
      <c r="BD624" s="267"/>
      <c r="BE624" s="204"/>
      <c r="BF624" s="205"/>
      <c r="BG624" s="205"/>
      <c r="BH624" s="205"/>
      <c r="BI624" s="205"/>
      <c r="BJ624" s="205"/>
      <c r="BK624" s="241"/>
      <c r="BL624" s="240"/>
      <c r="BM624" s="240"/>
      <c r="BN624" s="240"/>
      <c r="BO624" s="240"/>
      <c r="BP624" s="240"/>
      <c r="BQ624" s="223"/>
      <c r="BR624" s="222"/>
      <c r="BS624" s="222"/>
      <c r="BT624" s="222"/>
      <c r="BU624" s="222"/>
      <c r="BV624" s="222"/>
      <c r="BW624" s="268"/>
      <c r="BX624" s="267"/>
      <c r="BY624" s="267"/>
      <c r="BZ624" s="267"/>
      <c r="CA624" s="267"/>
      <c r="CB624" s="267"/>
      <c r="CC624" s="241"/>
      <c r="CD624" s="214"/>
      <c r="CE624" s="240"/>
      <c r="CF624" s="240"/>
      <c r="CG624" s="240"/>
      <c r="CH624" s="5"/>
      <c r="CI624" s="5">
        <f t="shared" si="68"/>
        <v>0</v>
      </c>
    </row>
    <row r="625" spans="1:87" hidden="1" x14ac:dyDescent="0.2">
      <c r="A625" s="127"/>
      <c r="B625" s="11"/>
      <c r="C625" s="63"/>
      <c r="D625" s="64"/>
      <c r="E625" s="11"/>
      <c r="F625" s="64"/>
      <c r="G625" s="12"/>
      <c r="H625" s="69"/>
      <c r="I625" s="66"/>
      <c r="J625" s="204"/>
      <c r="K625" s="204"/>
      <c r="L625" s="205"/>
      <c r="M625" s="205"/>
      <c r="N625" s="205"/>
      <c r="O625" s="214"/>
      <c r="P625" s="214"/>
      <c r="Q625" s="213"/>
      <c r="R625" s="213"/>
      <c r="S625" s="213"/>
      <c r="T625" s="213"/>
      <c r="U625" s="223"/>
      <c r="V625" s="222"/>
      <c r="W625" s="222"/>
      <c r="X625" s="222"/>
      <c r="Y625" s="222"/>
      <c r="Z625" s="222"/>
      <c r="AA625" s="232"/>
      <c r="AB625" s="231"/>
      <c r="AC625" s="231"/>
      <c r="AD625" s="231"/>
      <c r="AE625" s="231"/>
      <c r="AF625" s="231"/>
      <c r="AG625" s="250"/>
      <c r="AH625" s="249"/>
      <c r="AI625" s="249"/>
      <c r="AJ625" s="249"/>
      <c r="AK625" s="249"/>
      <c r="AL625" s="249"/>
      <c r="AM625" s="204"/>
      <c r="AN625" s="205"/>
      <c r="AO625" s="205"/>
      <c r="AP625" s="205"/>
      <c r="AQ625" s="205"/>
      <c r="AR625" s="205"/>
      <c r="AS625" s="259"/>
      <c r="AT625" s="258"/>
      <c r="AU625" s="258"/>
      <c r="AV625" s="258"/>
      <c r="AW625" s="258"/>
      <c r="AX625" s="258"/>
      <c r="AY625" s="268"/>
      <c r="AZ625" s="267"/>
      <c r="BA625" s="267"/>
      <c r="BB625" s="267"/>
      <c r="BC625" s="267"/>
      <c r="BD625" s="267"/>
      <c r="BE625" s="204"/>
      <c r="BF625" s="205"/>
      <c r="BG625" s="205"/>
      <c r="BH625" s="205"/>
      <c r="BI625" s="205"/>
      <c r="BJ625" s="205"/>
      <c r="BK625" s="241"/>
      <c r="BL625" s="240"/>
      <c r="BM625" s="240"/>
      <c r="BN625" s="240"/>
      <c r="BO625" s="240"/>
      <c r="BP625" s="240"/>
      <c r="BQ625" s="223"/>
      <c r="BR625" s="222"/>
      <c r="BS625" s="222"/>
      <c r="BT625" s="222"/>
      <c r="BU625" s="222"/>
      <c r="BV625" s="222"/>
      <c r="BW625" s="268"/>
      <c r="BX625" s="267"/>
      <c r="BY625" s="267"/>
      <c r="BZ625" s="267"/>
      <c r="CA625" s="267"/>
      <c r="CB625" s="267"/>
      <c r="CC625" s="241"/>
      <c r="CD625" s="214"/>
      <c r="CE625" s="240"/>
      <c r="CF625" s="240"/>
      <c r="CG625" s="240"/>
      <c r="CH625" s="5"/>
      <c r="CI625" s="5">
        <f t="shared" si="68"/>
        <v>0</v>
      </c>
    </row>
    <row r="626" spans="1:87" hidden="1" x14ac:dyDescent="0.2">
      <c r="A626" s="127"/>
      <c r="B626" s="11"/>
      <c r="C626" s="63"/>
      <c r="D626" s="64"/>
      <c r="E626" s="11"/>
      <c r="F626" s="64"/>
      <c r="G626" s="109"/>
      <c r="H626" s="69"/>
      <c r="I626" s="66"/>
      <c r="J626" s="204"/>
      <c r="K626" s="204"/>
      <c r="L626" s="205"/>
      <c r="M626" s="205"/>
      <c r="N626" s="205"/>
      <c r="O626" s="214"/>
      <c r="P626" s="214"/>
      <c r="Q626" s="213"/>
      <c r="R626" s="213"/>
      <c r="S626" s="213"/>
      <c r="T626" s="213"/>
      <c r="U626" s="223"/>
      <c r="V626" s="222"/>
      <c r="W626" s="222"/>
      <c r="X626" s="222"/>
      <c r="Y626" s="222"/>
      <c r="Z626" s="222"/>
      <c r="AA626" s="232"/>
      <c r="AB626" s="231"/>
      <c r="AC626" s="231"/>
      <c r="AD626" s="231"/>
      <c r="AE626" s="231"/>
      <c r="AF626" s="231"/>
      <c r="AG626" s="250"/>
      <c r="AH626" s="249"/>
      <c r="AI626" s="249"/>
      <c r="AJ626" s="249"/>
      <c r="AK626" s="249"/>
      <c r="AL626" s="249"/>
      <c r="AM626" s="204"/>
      <c r="AN626" s="205"/>
      <c r="AO626" s="205"/>
      <c r="AP626" s="205"/>
      <c r="AQ626" s="205"/>
      <c r="AR626" s="205"/>
      <c r="AS626" s="259"/>
      <c r="AT626" s="258"/>
      <c r="AU626" s="258"/>
      <c r="AV626" s="258"/>
      <c r="AW626" s="258"/>
      <c r="AX626" s="258"/>
      <c r="AY626" s="268"/>
      <c r="AZ626" s="267"/>
      <c r="BA626" s="267"/>
      <c r="BB626" s="267"/>
      <c r="BC626" s="267"/>
      <c r="BD626" s="267"/>
      <c r="BE626" s="204"/>
      <c r="BF626" s="205"/>
      <c r="BG626" s="205"/>
      <c r="BH626" s="205"/>
      <c r="BI626" s="205"/>
      <c r="BJ626" s="205"/>
      <c r="BK626" s="241"/>
      <c r="BL626" s="240"/>
      <c r="BM626" s="240"/>
      <c r="BN626" s="240"/>
      <c r="BO626" s="240"/>
      <c r="BP626" s="240"/>
      <c r="BQ626" s="223"/>
      <c r="BR626" s="222"/>
      <c r="BS626" s="222"/>
      <c r="BT626" s="222"/>
      <c r="BU626" s="222"/>
      <c r="BV626" s="222"/>
      <c r="BW626" s="268"/>
      <c r="BX626" s="267"/>
      <c r="BY626" s="267"/>
      <c r="BZ626" s="267"/>
      <c r="CA626" s="267"/>
      <c r="CB626" s="267"/>
      <c r="CC626" s="241"/>
      <c r="CD626" s="214"/>
      <c r="CE626" s="240"/>
      <c r="CF626" s="240"/>
      <c r="CG626" s="240"/>
      <c r="CH626" s="5"/>
      <c r="CI626" s="5">
        <f t="shared" si="68"/>
        <v>0</v>
      </c>
    </row>
    <row r="627" spans="1:87" hidden="1" x14ac:dyDescent="0.2">
      <c r="A627" s="127"/>
      <c r="B627" s="11"/>
      <c r="C627" s="63"/>
      <c r="D627" s="64"/>
      <c r="E627" s="11"/>
      <c r="F627" s="64"/>
      <c r="G627" s="109"/>
      <c r="H627" s="65"/>
      <c r="I627" s="66"/>
      <c r="J627" s="204"/>
      <c r="K627" s="204"/>
      <c r="L627" s="205"/>
      <c r="M627" s="205"/>
      <c r="N627" s="205"/>
      <c r="O627" s="214"/>
      <c r="P627" s="214"/>
      <c r="Q627" s="213"/>
      <c r="R627" s="213"/>
      <c r="S627" s="213"/>
      <c r="T627" s="213"/>
      <c r="U627" s="223"/>
      <c r="V627" s="222"/>
      <c r="W627" s="222"/>
      <c r="X627" s="222"/>
      <c r="Y627" s="222"/>
      <c r="Z627" s="222"/>
      <c r="AA627" s="232"/>
      <c r="AB627" s="231"/>
      <c r="AC627" s="231"/>
      <c r="AD627" s="231"/>
      <c r="AE627" s="231"/>
      <c r="AF627" s="231"/>
      <c r="AG627" s="250"/>
      <c r="AH627" s="249"/>
      <c r="AI627" s="249"/>
      <c r="AJ627" s="249"/>
      <c r="AK627" s="249"/>
      <c r="AL627" s="249"/>
      <c r="AM627" s="204"/>
      <c r="AN627" s="205"/>
      <c r="AO627" s="205"/>
      <c r="AP627" s="205"/>
      <c r="AQ627" s="205"/>
      <c r="AR627" s="205"/>
      <c r="AS627" s="259"/>
      <c r="AT627" s="258"/>
      <c r="AU627" s="258"/>
      <c r="AV627" s="258"/>
      <c r="AW627" s="258"/>
      <c r="AX627" s="258"/>
      <c r="AY627" s="268"/>
      <c r="AZ627" s="267"/>
      <c r="BA627" s="267"/>
      <c r="BB627" s="267"/>
      <c r="BC627" s="267"/>
      <c r="BD627" s="267"/>
      <c r="BE627" s="204"/>
      <c r="BF627" s="205"/>
      <c r="BG627" s="205"/>
      <c r="BH627" s="205"/>
      <c r="BI627" s="205"/>
      <c r="BJ627" s="205"/>
      <c r="BK627" s="241"/>
      <c r="BL627" s="240"/>
      <c r="BM627" s="240"/>
      <c r="BN627" s="240"/>
      <c r="BO627" s="240"/>
      <c r="BP627" s="240"/>
      <c r="BQ627" s="223"/>
      <c r="BR627" s="222"/>
      <c r="BS627" s="222"/>
      <c r="BT627" s="222"/>
      <c r="BU627" s="222"/>
      <c r="BV627" s="222"/>
      <c r="BW627" s="268"/>
      <c r="BX627" s="267"/>
      <c r="BY627" s="267"/>
      <c r="BZ627" s="267"/>
      <c r="CA627" s="267"/>
      <c r="CB627" s="267"/>
      <c r="CC627" s="241"/>
      <c r="CD627" s="214"/>
      <c r="CE627" s="240"/>
      <c r="CF627" s="240"/>
      <c r="CG627" s="240"/>
      <c r="CH627" s="5"/>
      <c r="CI627" s="5">
        <f t="shared" si="68"/>
        <v>0</v>
      </c>
    </row>
    <row r="628" spans="1:87" hidden="1" x14ac:dyDescent="0.2">
      <c r="A628" s="135"/>
      <c r="B628" s="17"/>
      <c r="C628" s="16"/>
      <c r="D628" s="71"/>
      <c r="E628" s="17"/>
      <c r="F628" s="71"/>
      <c r="G628" s="148"/>
      <c r="H628" s="72"/>
      <c r="I628" s="149"/>
      <c r="J628" s="204"/>
      <c r="K628" s="204"/>
      <c r="L628" s="205"/>
      <c r="M628" s="205"/>
      <c r="N628" s="205"/>
      <c r="O628" s="214"/>
      <c r="P628" s="214"/>
      <c r="Q628" s="213"/>
      <c r="R628" s="213"/>
      <c r="S628" s="213"/>
      <c r="T628" s="213"/>
      <c r="U628" s="223"/>
      <c r="V628" s="222"/>
      <c r="W628" s="222"/>
      <c r="X628" s="222"/>
      <c r="Y628" s="222"/>
      <c r="Z628" s="222"/>
      <c r="AA628" s="232"/>
      <c r="AB628" s="231"/>
      <c r="AC628" s="231"/>
      <c r="AD628" s="231"/>
      <c r="AE628" s="231"/>
      <c r="AF628" s="231"/>
      <c r="AG628" s="250"/>
      <c r="AH628" s="249"/>
      <c r="AI628" s="249"/>
      <c r="AJ628" s="249"/>
      <c r="AK628" s="249"/>
      <c r="AL628" s="249"/>
      <c r="AM628" s="204"/>
      <c r="AN628" s="205"/>
      <c r="AO628" s="205"/>
      <c r="AP628" s="205"/>
      <c r="AQ628" s="205"/>
      <c r="AR628" s="205"/>
      <c r="AS628" s="259"/>
      <c r="AT628" s="258"/>
      <c r="AU628" s="258"/>
      <c r="AV628" s="258"/>
      <c r="AW628" s="258"/>
      <c r="AX628" s="258"/>
      <c r="AY628" s="268"/>
      <c r="AZ628" s="267"/>
      <c r="BA628" s="267"/>
      <c r="BB628" s="267"/>
      <c r="BC628" s="267"/>
      <c r="BD628" s="267"/>
      <c r="BE628" s="204"/>
      <c r="BF628" s="205"/>
      <c r="BG628" s="205"/>
      <c r="BH628" s="205"/>
      <c r="BI628" s="205"/>
      <c r="BJ628" s="205"/>
      <c r="BK628" s="241"/>
      <c r="BL628" s="240"/>
      <c r="BM628" s="240"/>
      <c r="BN628" s="240"/>
      <c r="BO628" s="240"/>
      <c r="BP628" s="240"/>
      <c r="BQ628" s="223"/>
      <c r="BR628" s="222"/>
      <c r="BS628" s="222"/>
      <c r="BT628" s="222"/>
      <c r="BU628" s="222"/>
      <c r="BV628" s="222"/>
      <c r="BW628" s="268"/>
      <c r="BX628" s="267"/>
      <c r="BY628" s="267"/>
      <c r="BZ628" s="267"/>
      <c r="CA628" s="267"/>
      <c r="CB628" s="267"/>
      <c r="CC628" s="241"/>
      <c r="CD628" s="214"/>
      <c r="CE628" s="240"/>
      <c r="CF628" s="240"/>
      <c r="CG628" s="240"/>
      <c r="CH628" s="5"/>
      <c r="CI628" s="5">
        <f t="shared" si="68"/>
        <v>0</v>
      </c>
    </row>
    <row r="629" spans="1:87" hidden="1" x14ac:dyDescent="0.2">
      <c r="A629" s="135"/>
      <c r="B629" s="17"/>
      <c r="C629" s="146"/>
      <c r="D629" s="71"/>
      <c r="E629" s="17"/>
      <c r="F629" s="71"/>
      <c r="G629" s="148"/>
      <c r="H629" s="72"/>
      <c r="I629" s="73"/>
      <c r="J629" s="204"/>
      <c r="K629" s="204"/>
      <c r="L629" s="205"/>
      <c r="M629" s="205"/>
      <c r="N629" s="205"/>
      <c r="O629" s="214"/>
      <c r="P629" s="214"/>
      <c r="Q629" s="213"/>
      <c r="R629" s="213"/>
      <c r="S629" s="213"/>
      <c r="T629" s="213"/>
      <c r="U629" s="223"/>
      <c r="V629" s="222"/>
      <c r="W629" s="222"/>
      <c r="X629" s="222"/>
      <c r="Y629" s="222"/>
      <c r="Z629" s="222"/>
      <c r="AA629" s="232"/>
      <c r="AB629" s="231"/>
      <c r="AC629" s="231"/>
      <c r="AD629" s="231"/>
      <c r="AE629" s="231"/>
      <c r="AF629" s="231"/>
      <c r="AG629" s="250"/>
      <c r="AH629" s="249"/>
      <c r="AI629" s="249"/>
      <c r="AJ629" s="249"/>
      <c r="AK629" s="249"/>
      <c r="AL629" s="249"/>
      <c r="AM629" s="204"/>
      <c r="AN629" s="205"/>
      <c r="AO629" s="205"/>
      <c r="AP629" s="205"/>
      <c r="AQ629" s="205"/>
      <c r="AR629" s="205"/>
      <c r="AS629" s="259"/>
      <c r="AT629" s="258"/>
      <c r="AU629" s="258"/>
      <c r="AV629" s="258"/>
      <c r="AW629" s="258"/>
      <c r="AX629" s="258"/>
      <c r="AY629" s="268"/>
      <c r="AZ629" s="267"/>
      <c r="BA629" s="267"/>
      <c r="BB629" s="267"/>
      <c r="BC629" s="267"/>
      <c r="BD629" s="267"/>
      <c r="BE629" s="204"/>
      <c r="BF629" s="205"/>
      <c r="BG629" s="205"/>
      <c r="BH629" s="205"/>
      <c r="BI629" s="205"/>
      <c r="BJ629" s="205"/>
      <c r="BK629" s="241"/>
      <c r="BL629" s="240"/>
      <c r="BM629" s="240"/>
      <c r="BN629" s="240"/>
      <c r="BO629" s="240"/>
      <c r="BP629" s="240"/>
      <c r="BQ629" s="223"/>
      <c r="BR629" s="222"/>
      <c r="BS629" s="222"/>
      <c r="BT629" s="222"/>
      <c r="BU629" s="222"/>
      <c r="BV629" s="222"/>
      <c r="BW629" s="268"/>
      <c r="BX629" s="267"/>
      <c r="BY629" s="267"/>
      <c r="BZ629" s="267"/>
      <c r="CA629" s="267"/>
      <c r="CB629" s="267"/>
      <c r="CC629" s="241"/>
      <c r="CD629" s="214"/>
      <c r="CE629" s="240"/>
      <c r="CF629" s="240"/>
      <c r="CG629" s="240"/>
      <c r="CH629" s="5"/>
      <c r="CI629" s="5">
        <f t="shared" si="68"/>
        <v>0</v>
      </c>
    </row>
    <row r="630" spans="1:87" hidden="1" x14ac:dyDescent="0.2">
      <c r="A630" s="22"/>
      <c r="B630" s="22"/>
      <c r="C630" s="51"/>
      <c r="D630" s="23"/>
      <c r="E630" s="22"/>
      <c r="F630" s="23"/>
      <c r="G630" s="124"/>
      <c r="H630" s="26"/>
      <c r="I630" s="112"/>
      <c r="J630" s="204"/>
      <c r="K630" s="204"/>
      <c r="L630" s="205"/>
      <c r="M630" s="205"/>
      <c r="N630" s="205"/>
      <c r="O630" s="214"/>
      <c r="P630" s="214"/>
      <c r="Q630" s="213"/>
      <c r="R630" s="213"/>
      <c r="S630" s="213"/>
      <c r="T630" s="213"/>
      <c r="U630" s="223"/>
      <c r="V630" s="222"/>
      <c r="W630" s="222"/>
      <c r="X630" s="222"/>
      <c r="Y630" s="222"/>
      <c r="Z630" s="222"/>
      <c r="AA630" s="232"/>
      <c r="AB630" s="231"/>
      <c r="AC630" s="231"/>
      <c r="AD630" s="231"/>
      <c r="AE630" s="231"/>
      <c r="AF630" s="231"/>
      <c r="AG630" s="250"/>
      <c r="AH630" s="249"/>
      <c r="AI630" s="249"/>
      <c r="AJ630" s="249"/>
      <c r="AK630" s="249"/>
      <c r="AL630" s="249"/>
      <c r="AM630" s="204"/>
      <c r="AN630" s="205"/>
      <c r="AO630" s="205"/>
      <c r="AP630" s="205"/>
      <c r="AQ630" s="205"/>
      <c r="AR630" s="205"/>
      <c r="AS630" s="259"/>
      <c r="AT630" s="258"/>
      <c r="AU630" s="258"/>
      <c r="AV630" s="258"/>
      <c r="AW630" s="258"/>
      <c r="AX630" s="258"/>
      <c r="AY630" s="268"/>
      <c r="AZ630" s="267"/>
      <c r="BA630" s="267"/>
      <c r="BB630" s="267"/>
      <c r="BC630" s="267"/>
      <c r="BD630" s="267"/>
      <c r="BE630" s="204"/>
      <c r="BF630" s="205"/>
      <c r="BG630" s="205"/>
      <c r="BH630" s="205"/>
      <c r="BI630" s="205"/>
      <c r="BJ630" s="205"/>
      <c r="BK630" s="241"/>
      <c r="BL630" s="240"/>
      <c r="BM630" s="240"/>
      <c r="BN630" s="240"/>
      <c r="BO630" s="240"/>
      <c r="BP630" s="240"/>
      <c r="BQ630" s="223"/>
      <c r="BR630" s="222"/>
      <c r="BS630" s="222"/>
      <c r="BT630" s="222"/>
      <c r="BU630" s="222"/>
      <c r="BV630" s="222"/>
      <c r="BW630" s="268"/>
      <c r="BX630" s="267"/>
      <c r="BY630" s="267"/>
      <c r="BZ630" s="267"/>
      <c r="CA630" s="267"/>
      <c r="CB630" s="267"/>
      <c r="CC630" s="241"/>
      <c r="CD630" s="214"/>
      <c r="CE630" s="240"/>
      <c r="CF630" s="240"/>
      <c r="CG630" s="240"/>
      <c r="CH630" s="5"/>
      <c r="CI630" s="5">
        <f t="shared" si="68"/>
        <v>0</v>
      </c>
    </row>
    <row r="631" spans="1:87" hidden="1" x14ac:dyDescent="0.2">
      <c r="A631" s="22"/>
      <c r="B631" s="22"/>
      <c r="C631" s="51"/>
      <c r="D631" s="23"/>
      <c r="E631" s="22"/>
      <c r="F631" s="23"/>
      <c r="G631" s="124"/>
      <c r="H631" s="26"/>
      <c r="I631" s="112"/>
      <c r="J631" s="204"/>
      <c r="K631" s="204"/>
      <c r="L631" s="205"/>
      <c r="M631" s="205"/>
      <c r="N631" s="205"/>
      <c r="O631" s="214"/>
      <c r="P631" s="214"/>
      <c r="Q631" s="213"/>
      <c r="R631" s="213"/>
      <c r="S631" s="213"/>
      <c r="T631" s="213"/>
      <c r="U631" s="223"/>
      <c r="V631" s="222"/>
      <c r="W631" s="222"/>
      <c r="X631" s="222"/>
      <c r="Y631" s="222"/>
      <c r="Z631" s="222"/>
      <c r="AA631" s="232"/>
      <c r="AB631" s="231"/>
      <c r="AC631" s="231"/>
      <c r="AD631" s="231"/>
      <c r="AE631" s="231"/>
      <c r="AF631" s="231"/>
      <c r="AG631" s="250"/>
      <c r="AH631" s="249"/>
      <c r="AI631" s="249"/>
      <c r="AJ631" s="249"/>
      <c r="AK631" s="249"/>
      <c r="AL631" s="249"/>
      <c r="AM631" s="204"/>
      <c r="AN631" s="205"/>
      <c r="AO631" s="205"/>
      <c r="AP631" s="205"/>
      <c r="AQ631" s="205"/>
      <c r="AR631" s="205"/>
      <c r="AS631" s="259"/>
      <c r="AT631" s="258"/>
      <c r="AU631" s="258"/>
      <c r="AV631" s="258"/>
      <c r="AW631" s="258"/>
      <c r="AX631" s="258"/>
      <c r="AY631" s="268"/>
      <c r="AZ631" s="267"/>
      <c r="BA631" s="267"/>
      <c r="BB631" s="267"/>
      <c r="BC631" s="267"/>
      <c r="BD631" s="267"/>
      <c r="BE631" s="204"/>
      <c r="BF631" s="205"/>
      <c r="BG631" s="205"/>
      <c r="BH631" s="205"/>
      <c r="BI631" s="205"/>
      <c r="BJ631" s="205"/>
      <c r="BK631" s="241"/>
      <c r="BL631" s="240"/>
      <c r="BM631" s="240"/>
      <c r="BN631" s="240"/>
      <c r="BO631" s="240"/>
      <c r="BP631" s="240"/>
      <c r="BQ631" s="223"/>
      <c r="BR631" s="222"/>
      <c r="BS631" s="222"/>
      <c r="BT631" s="222"/>
      <c r="BU631" s="222"/>
      <c r="BV631" s="222"/>
      <c r="BW631" s="268"/>
      <c r="BX631" s="267"/>
      <c r="BY631" s="267"/>
      <c r="BZ631" s="267"/>
      <c r="CA631" s="267"/>
      <c r="CB631" s="267"/>
      <c r="CC631" s="241"/>
      <c r="CD631" s="214"/>
      <c r="CE631" s="240"/>
      <c r="CF631" s="240"/>
      <c r="CG631" s="240"/>
      <c r="CH631" s="5"/>
      <c r="CI631" s="5">
        <f t="shared" si="68"/>
        <v>0</v>
      </c>
    </row>
    <row r="632" spans="1:87" hidden="1" x14ac:dyDescent="0.2">
      <c r="A632" s="22"/>
      <c r="B632" s="22"/>
      <c r="C632" s="51"/>
      <c r="D632" s="33"/>
      <c r="E632" s="22"/>
      <c r="F632" s="23"/>
      <c r="G632" s="124"/>
      <c r="H632" s="26"/>
      <c r="I632" s="112"/>
      <c r="J632" s="204"/>
      <c r="K632" s="204"/>
      <c r="L632" s="205"/>
      <c r="M632" s="205"/>
      <c r="N632" s="205"/>
      <c r="O632" s="214"/>
      <c r="P632" s="214"/>
      <c r="Q632" s="213"/>
      <c r="R632" s="213"/>
      <c r="S632" s="213"/>
      <c r="T632" s="213"/>
      <c r="U632" s="223"/>
      <c r="V632" s="222"/>
      <c r="W632" s="222"/>
      <c r="X632" s="222"/>
      <c r="Y632" s="222"/>
      <c r="Z632" s="222"/>
      <c r="AA632" s="232"/>
      <c r="AB632" s="231"/>
      <c r="AC632" s="231"/>
      <c r="AD632" s="231"/>
      <c r="AE632" s="231"/>
      <c r="AF632" s="231"/>
      <c r="AG632" s="250"/>
      <c r="AH632" s="249"/>
      <c r="AI632" s="249"/>
      <c r="AJ632" s="249"/>
      <c r="AK632" s="249"/>
      <c r="AL632" s="249"/>
      <c r="AM632" s="204"/>
      <c r="AN632" s="205"/>
      <c r="AO632" s="205"/>
      <c r="AP632" s="205"/>
      <c r="AQ632" s="205"/>
      <c r="AR632" s="205"/>
      <c r="AS632" s="259"/>
      <c r="AT632" s="258"/>
      <c r="AU632" s="258"/>
      <c r="AV632" s="258"/>
      <c r="AW632" s="258"/>
      <c r="AX632" s="258"/>
      <c r="AY632" s="268"/>
      <c r="AZ632" s="267"/>
      <c r="BA632" s="267"/>
      <c r="BB632" s="267"/>
      <c r="BC632" s="267"/>
      <c r="BD632" s="267"/>
      <c r="BE632" s="204"/>
      <c r="BF632" s="205"/>
      <c r="BG632" s="205"/>
      <c r="BH632" s="205"/>
      <c r="BI632" s="205"/>
      <c r="BJ632" s="205"/>
      <c r="BK632" s="241"/>
      <c r="BL632" s="240"/>
      <c r="BM632" s="240"/>
      <c r="BN632" s="240"/>
      <c r="BO632" s="240"/>
      <c r="BP632" s="240"/>
      <c r="BQ632" s="223"/>
      <c r="BR632" s="222"/>
      <c r="BS632" s="222"/>
      <c r="BT632" s="222"/>
      <c r="BU632" s="222"/>
      <c r="BV632" s="222"/>
      <c r="BW632" s="268"/>
      <c r="BX632" s="267"/>
      <c r="BY632" s="267"/>
      <c r="BZ632" s="267"/>
      <c r="CA632" s="267"/>
      <c r="CB632" s="267"/>
      <c r="CC632" s="241"/>
      <c r="CD632" s="214"/>
      <c r="CE632" s="240"/>
      <c r="CF632" s="240"/>
      <c r="CG632" s="240"/>
      <c r="CH632" s="5"/>
      <c r="CI632" s="5">
        <f t="shared" si="68"/>
        <v>0</v>
      </c>
    </row>
    <row r="633" spans="1:87" hidden="1" x14ac:dyDescent="0.2">
      <c r="A633" s="22"/>
      <c r="B633" s="22"/>
      <c r="C633" s="51"/>
      <c r="D633" s="33"/>
      <c r="E633" s="22"/>
      <c r="F633" s="23"/>
      <c r="G633" s="124"/>
      <c r="H633" s="75"/>
      <c r="I633" s="52"/>
      <c r="J633" s="204"/>
      <c r="K633" s="204"/>
      <c r="L633" s="205"/>
      <c r="M633" s="205"/>
      <c r="N633" s="205"/>
      <c r="O633" s="214"/>
      <c r="P633" s="214"/>
      <c r="Q633" s="213"/>
      <c r="R633" s="213"/>
      <c r="S633" s="213"/>
      <c r="T633" s="213"/>
      <c r="U633" s="223"/>
      <c r="V633" s="222"/>
      <c r="W633" s="222"/>
      <c r="X633" s="222"/>
      <c r="Y633" s="222"/>
      <c r="Z633" s="222"/>
      <c r="AA633" s="232"/>
      <c r="AB633" s="231"/>
      <c r="AC633" s="231"/>
      <c r="AD633" s="231"/>
      <c r="AE633" s="231"/>
      <c r="AF633" s="231"/>
      <c r="AG633" s="250"/>
      <c r="AH633" s="249"/>
      <c r="AI633" s="249"/>
      <c r="AJ633" s="249"/>
      <c r="AK633" s="249"/>
      <c r="AL633" s="249"/>
      <c r="AM633" s="204"/>
      <c r="AN633" s="205"/>
      <c r="AO633" s="205"/>
      <c r="AP633" s="205"/>
      <c r="AQ633" s="205"/>
      <c r="AR633" s="205"/>
      <c r="AS633" s="259"/>
      <c r="AT633" s="258"/>
      <c r="AU633" s="258"/>
      <c r="AV633" s="258"/>
      <c r="AW633" s="258"/>
      <c r="AX633" s="258"/>
      <c r="AY633" s="268"/>
      <c r="AZ633" s="267"/>
      <c r="BA633" s="267"/>
      <c r="BB633" s="267"/>
      <c r="BC633" s="267"/>
      <c r="BD633" s="267"/>
      <c r="BE633" s="204"/>
      <c r="BF633" s="205"/>
      <c r="BG633" s="205"/>
      <c r="BH633" s="205"/>
      <c r="BI633" s="205"/>
      <c r="BJ633" s="205"/>
      <c r="BK633" s="241"/>
      <c r="BL633" s="240"/>
      <c r="BM633" s="240"/>
      <c r="BN633" s="240"/>
      <c r="BO633" s="240"/>
      <c r="BP633" s="240"/>
      <c r="BQ633" s="223"/>
      <c r="BR633" s="222"/>
      <c r="BS633" s="222"/>
      <c r="BT633" s="222"/>
      <c r="BU633" s="222"/>
      <c r="BV633" s="222"/>
      <c r="BW633" s="268"/>
      <c r="BX633" s="267"/>
      <c r="BY633" s="267"/>
      <c r="BZ633" s="267"/>
      <c r="CA633" s="267"/>
      <c r="CB633" s="267"/>
      <c r="CC633" s="241"/>
      <c r="CD633" s="214"/>
      <c r="CE633" s="240"/>
      <c r="CF633" s="240"/>
      <c r="CG633" s="240"/>
      <c r="CH633" s="5"/>
      <c r="CI633" s="5">
        <f t="shared" si="68"/>
        <v>0</v>
      </c>
    </row>
    <row r="634" spans="1:87" hidden="1" x14ac:dyDescent="0.2">
      <c r="A634" s="22"/>
      <c r="B634" s="22"/>
      <c r="C634" s="22"/>
      <c r="D634" s="34"/>
      <c r="E634" s="22"/>
      <c r="F634" s="34"/>
      <c r="G634" s="48"/>
      <c r="H634" s="36"/>
      <c r="I634" s="27"/>
      <c r="J634" s="204"/>
      <c r="K634" s="204"/>
      <c r="L634" s="205"/>
      <c r="M634" s="205"/>
      <c r="N634" s="204"/>
      <c r="O634" s="214"/>
      <c r="P634" s="214"/>
      <c r="Q634" s="213"/>
      <c r="R634" s="214"/>
      <c r="S634" s="213"/>
      <c r="T634" s="214"/>
      <c r="U634" s="223"/>
      <c r="V634" s="223"/>
      <c r="W634" s="222"/>
      <c r="X634" s="223"/>
      <c r="Y634" s="222"/>
      <c r="Z634" s="223"/>
      <c r="AA634" s="232"/>
      <c r="AB634" s="232"/>
      <c r="AC634" s="231"/>
      <c r="AD634" s="232"/>
      <c r="AE634" s="231"/>
      <c r="AF634" s="232"/>
      <c r="AG634" s="250"/>
      <c r="AH634" s="250"/>
      <c r="AI634" s="249"/>
      <c r="AJ634" s="250"/>
      <c r="AK634" s="249"/>
      <c r="AL634" s="250"/>
      <c r="AM634" s="204"/>
      <c r="AN634" s="204"/>
      <c r="AO634" s="205"/>
      <c r="AP634" s="204"/>
      <c r="AQ634" s="205"/>
      <c r="AR634" s="204"/>
      <c r="AS634" s="259"/>
      <c r="AT634" s="259"/>
      <c r="AU634" s="258"/>
      <c r="AV634" s="259"/>
      <c r="AW634" s="258"/>
      <c r="AX634" s="259"/>
      <c r="AY634" s="268"/>
      <c r="AZ634" s="268"/>
      <c r="BA634" s="267"/>
      <c r="BB634" s="268"/>
      <c r="BC634" s="267"/>
      <c r="BD634" s="268"/>
      <c r="BE634" s="204"/>
      <c r="BF634" s="204"/>
      <c r="BG634" s="205"/>
      <c r="BH634" s="204"/>
      <c r="BI634" s="205"/>
      <c r="BJ634" s="204"/>
      <c r="BK634" s="241"/>
      <c r="BL634" s="241"/>
      <c r="BM634" s="240"/>
      <c r="BN634" s="241"/>
      <c r="BO634" s="240"/>
      <c r="BP634" s="241"/>
      <c r="BQ634" s="223"/>
      <c r="BR634" s="223"/>
      <c r="BS634" s="222"/>
      <c r="BT634" s="223"/>
      <c r="BU634" s="222"/>
      <c r="BV634" s="223"/>
      <c r="BW634" s="268"/>
      <c r="BX634" s="268"/>
      <c r="BY634" s="267"/>
      <c r="BZ634" s="268"/>
      <c r="CA634" s="267"/>
      <c r="CB634" s="268"/>
      <c r="CC634" s="241"/>
      <c r="CD634" s="214"/>
      <c r="CE634" s="240"/>
      <c r="CF634" s="240"/>
      <c r="CG634" s="241"/>
      <c r="CH634" s="5"/>
      <c r="CI634" s="5">
        <f t="shared" si="68"/>
        <v>0</v>
      </c>
    </row>
    <row r="635" spans="1:87" hidden="1" x14ac:dyDescent="0.2">
      <c r="A635" s="105"/>
      <c r="B635" s="105"/>
      <c r="C635" s="105"/>
      <c r="D635" s="106"/>
      <c r="E635" s="105"/>
      <c r="F635" s="107"/>
      <c r="G635" s="108"/>
      <c r="H635" s="91"/>
      <c r="I635" s="59"/>
      <c r="J635" s="206"/>
      <c r="K635" s="206"/>
      <c r="L635" s="206"/>
      <c r="M635" s="206"/>
      <c r="N635" s="206"/>
      <c r="O635" s="215"/>
      <c r="P635" s="215"/>
      <c r="Q635" s="215"/>
      <c r="R635" s="215"/>
      <c r="S635" s="215"/>
      <c r="T635" s="215"/>
      <c r="U635" s="224"/>
      <c r="V635" s="224"/>
      <c r="W635" s="224"/>
      <c r="X635" s="224"/>
      <c r="Y635" s="224"/>
      <c r="Z635" s="224"/>
      <c r="AA635" s="233"/>
      <c r="AB635" s="233"/>
      <c r="AC635" s="233"/>
      <c r="AD635" s="233"/>
      <c r="AE635" s="233"/>
      <c r="AF635" s="233"/>
      <c r="AG635" s="251"/>
      <c r="AH635" s="251"/>
      <c r="AI635" s="251"/>
      <c r="AJ635" s="251"/>
      <c r="AK635" s="251"/>
      <c r="AL635" s="251"/>
      <c r="AM635" s="206"/>
      <c r="AN635" s="206"/>
      <c r="AO635" s="206"/>
      <c r="AP635" s="206"/>
      <c r="AQ635" s="206"/>
      <c r="AR635" s="206"/>
      <c r="AS635" s="260"/>
      <c r="AT635" s="260"/>
      <c r="AU635" s="260"/>
      <c r="AV635" s="260"/>
      <c r="AW635" s="260"/>
      <c r="AX635" s="260"/>
      <c r="AY635" s="269"/>
      <c r="AZ635" s="269"/>
      <c r="BA635" s="269"/>
      <c r="BB635" s="269"/>
      <c r="BC635" s="269"/>
      <c r="BD635" s="269"/>
      <c r="BE635" s="206"/>
      <c r="BF635" s="206"/>
      <c r="BG635" s="206"/>
      <c r="BH635" s="206"/>
      <c r="BI635" s="206"/>
      <c r="BJ635" s="206"/>
      <c r="BK635" s="242"/>
      <c r="BL635" s="242"/>
      <c r="BM635" s="242"/>
      <c r="BN635" s="242"/>
      <c r="BO635" s="242"/>
      <c r="BP635" s="242"/>
      <c r="BQ635" s="224"/>
      <c r="BR635" s="224"/>
      <c r="BS635" s="224"/>
      <c r="BT635" s="224"/>
      <c r="BU635" s="224"/>
      <c r="BV635" s="224"/>
      <c r="BW635" s="269"/>
      <c r="BX635" s="269"/>
      <c r="BY635" s="269"/>
      <c r="BZ635" s="269"/>
      <c r="CA635" s="269"/>
      <c r="CB635" s="269"/>
      <c r="CC635" s="242"/>
      <c r="CD635" s="215"/>
      <c r="CE635" s="242"/>
      <c r="CF635" s="242"/>
      <c r="CG635" s="242"/>
      <c r="CH635" s="5"/>
      <c r="CI635" s="5">
        <f t="shared" si="68"/>
        <v>0</v>
      </c>
    </row>
    <row r="636" spans="1:87" hidden="1" x14ac:dyDescent="0.2">
      <c r="A636" s="151"/>
      <c r="B636" s="151"/>
      <c r="C636" s="151"/>
      <c r="D636" s="106"/>
      <c r="E636" s="151"/>
      <c r="F636" s="106"/>
      <c r="G636" s="133"/>
      <c r="H636" s="61"/>
      <c r="I636" s="134"/>
      <c r="J636" s="204"/>
      <c r="K636" s="204"/>
      <c r="L636" s="205"/>
      <c r="M636" s="205"/>
      <c r="N636" s="205"/>
      <c r="O636" s="214"/>
      <c r="P636" s="214"/>
      <c r="Q636" s="213"/>
      <c r="R636" s="213"/>
      <c r="S636" s="213"/>
      <c r="T636" s="213"/>
      <c r="U636" s="223"/>
      <c r="V636" s="222"/>
      <c r="W636" s="222"/>
      <c r="X636" s="222"/>
      <c r="Y636" s="222"/>
      <c r="Z636" s="222"/>
      <c r="AA636" s="232"/>
      <c r="AB636" s="231"/>
      <c r="AC636" s="231"/>
      <c r="AD636" s="231"/>
      <c r="AE636" s="231"/>
      <c r="AF636" s="231"/>
      <c r="AG636" s="250"/>
      <c r="AH636" s="249"/>
      <c r="AI636" s="249"/>
      <c r="AJ636" s="249"/>
      <c r="AK636" s="249"/>
      <c r="AL636" s="249"/>
      <c r="AM636" s="204"/>
      <c r="AN636" s="205"/>
      <c r="AO636" s="205"/>
      <c r="AP636" s="205"/>
      <c r="AQ636" s="205"/>
      <c r="AR636" s="205"/>
      <c r="AS636" s="259"/>
      <c r="AT636" s="258"/>
      <c r="AU636" s="258"/>
      <c r="AV636" s="258"/>
      <c r="AW636" s="258"/>
      <c r="AX636" s="258"/>
      <c r="AY636" s="268"/>
      <c r="AZ636" s="267"/>
      <c r="BA636" s="267"/>
      <c r="BB636" s="267"/>
      <c r="BC636" s="267"/>
      <c r="BD636" s="267"/>
      <c r="BE636" s="204"/>
      <c r="BF636" s="205"/>
      <c r="BG636" s="205"/>
      <c r="BH636" s="205"/>
      <c r="BI636" s="205"/>
      <c r="BJ636" s="205"/>
      <c r="BK636" s="241"/>
      <c r="BL636" s="240"/>
      <c r="BM636" s="240"/>
      <c r="BN636" s="240"/>
      <c r="BO636" s="240"/>
      <c r="BP636" s="240"/>
      <c r="BQ636" s="223"/>
      <c r="BR636" s="222"/>
      <c r="BS636" s="222"/>
      <c r="BT636" s="222"/>
      <c r="BU636" s="222"/>
      <c r="BV636" s="222"/>
      <c r="BW636" s="268"/>
      <c r="BX636" s="267"/>
      <c r="BY636" s="267"/>
      <c r="BZ636" s="267"/>
      <c r="CA636" s="267"/>
      <c r="CB636" s="267"/>
      <c r="CC636" s="241"/>
      <c r="CD636" s="214"/>
      <c r="CE636" s="240"/>
      <c r="CF636" s="240"/>
      <c r="CG636" s="240"/>
      <c r="CH636" s="5"/>
      <c r="CI636" s="5">
        <f t="shared" si="68"/>
        <v>0</v>
      </c>
    </row>
    <row r="637" spans="1:87" hidden="1" x14ac:dyDescent="0.2">
      <c r="A637" s="141"/>
      <c r="B637" s="141"/>
      <c r="C637" s="141"/>
      <c r="D637" s="142"/>
      <c r="E637" s="141"/>
      <c r="F637" s="142"/>
      <c r="G637" s="109"/>
      <c r="H637" s="65"/>
      <c r="I637" s="66"/>
      <c r="J637" s="204"/>
      <c r="K637" s="204"/>
      <c r="L637" s="205"/>
      <c r="M637" s="205"/>
      <c r="N637" s="205"/>
      <c r="O637" s="214"/>
      <c r="P637" s="214"/>
      <c r="Q637" s="213"/>
      <c r="R637" s="213"/>
      <c r="S637" s="213"/>
      <c r="T637" s="213"/>
      <c r="U637" s="223"/>
      <c r="V637" s="222"/>
      <c r="W637" s="222"/>
      <c r="X637" s="222"/>
      <c r="Y637" s="222"/>
      <c r="Z637" s="222"/>
      <c r="AA637" s="232"/>
      <c r="AB637" s="231"/>
      <c r="AC637" s="231"/>
      <c r="AD637" s="231"/>
      <c r="AE637" s="231"/>
      <c r="AF637" s="231"/>
      <c r="AG637" s="250"/>
      <c r="AH637" s="249"/>
      <c r="AI637" s="249"/>
      <c r="AJ637" s="249"/>
      <c r="AK637" s="249"/>
      <c r="AL637" s="249"/>
      <c r="AM637" s="204"/>
      <c r="AN637" s="205"/>
      <c r="AO637" s="205"/>
      <c r="AP637" s="205"/>
      <c r="AQ637" s="205"/>
      <c r="AR637" s="205"/>
      <c r="AS637" s="259"/>
      <c r="AT637" s="258"/>
      <c r="AU637" s="258"/>
      <c r="AV637" s="258"/>
      <c r="AW637" s="258"/>
      <c r="AX637" s="258"/>
      <c r="AY637" s="268"/>
      <c r="AZ637" s="267"/>
      <c r="BA637" s="267"/>
      <c r="BB637" s="267"/>
      <c r="BC637" s="267"/>
      <c r="BD637" s="267"/>
      <c r="BE637" s="204"/>
      <c r="BF637" s="205"/>
      <c r="BG637" s="205"/>
      <c r="BH637" s="205"/>
      <c r="BI637" s="205"/>
      <c r="BJ637" s="205"/>
      <c r="BK637" s="241"/>
      <c r="BL637" s="240"/>
      <c r="BM637" s="240"/>
      <c r="BN637" s="240"/>
      <c r="BO637" s="240"/>
      <c r="BP637" s="240"/>
      <c r="BQ637" s="223"/>
      <c r="BR637" s="222"/>
      <c r="BS637" s="222"/>
      <c r="BT637" s="222"/>
      <c r="BU637" s="222"/>
      <c r="BV637" s="222"/>
      <c r="BW637" s="268"/>
      <c r="BX637" s="267"/>
      <c r="BY637" s="267"/>
      <c r="BZ637" s="267"/>
      <c r="CA637" s="267"/>
      <c r="CB637" s="267"/>
      <c r="CC637" s="241"/>
      <c r="CD637" s="214"/>
      <c r="CE637" s="240"/>
      <c r="CF637" s="240"/>
      <c r="CG637" s="240"/>
      <c r="CH637" s="5"/>
      <c r="CI637" s="5">
        <f t="shared" si="68"/>
        <v>0</v>
      </c>
    </row>
    <row r="638" spans="1:87" hidden="1" x14ac:dyDescent="0.2">
      <c r="A638" s="141"/>
      <c r="B638" s="141"/>
      <c r="C638" s="141"/>
      <c r="D638" s="142"/>
      <c r="E638" s="141"/>
      <c r="F638" s="142"/>
      <c r="G638" s="109"/>
      <c r="H638" s="65"/>
      <c r="I638" s="66"/>
      <c r="J638" s="204"/>
      <c r="K638" s="204"/>
      <c r="L638" s="205"/>
      <c r="M638" s="205"/>
      <c r="N638" s="205"/>
      <c r="O638" s="214"/>
      <c r="P638" s="214"/>
      <c r="Q638" s="213"/>
      <c r="R638" s="213"/>
      <c r="S638" s="213"/>
      <c r="T638" s="213"/>
      <c r="U638" s="223"/>
      <c r="V638" s="222"/>
      <c r="W638" s="222"/>
      <c r="X638" s="222"/>
      <c r="Y638" s="222"/>
      <c r="Z638" s="222"/>
      <c r="AA638" s="232"/>
      <c r="AB638" s="231"/>
      <c r="AC638" s="231"/>
      <c r="AD638" s="231"/>
      <c r="AE638" s="231"/>
      <c r="AF638" s="231"/>
      <c r="AG638" s="250"/>
      <c r="AH638" s="249"/>
      <c r="AI638" s="249"/>
      <c r="AJ638" s="249"/>
      <c r="AK638" s="249"/>
      <c r="AL638" s="249"/>
      <c r="AM638" s="204"/>
      <c r="AN638" s="205"/>
      <c r="AO638" s="205"/>
      <c r="AP638" s="205"/>
      <c r="AQ638" s="205"/>
      <c r="AR638" s="205"/>
      <c r="AS638" s="259"/>
      <c r="AT638" s="258"/>
      <c r="AU638" s="258"/>
      <c r="AV638" s="258"/>
      <c r="AW638" s="258"/>
      <c r="AX638" s="258"/>
      <c r="AY638" s="268"/>
      <c r="AZ638" s="267"/>
      <c r="BA638" s="267"/>
      <c r="BB638" s="267"/>
      <c r="BC638" s="267"/>
      <c r="BD638" s="267"/>
      <c r="BE638" s="204"/>
      <c r="BF638" s="205"/>
      <c r="BG638" s="205"/>
      <c r="BH638" s="205"/>
      <c r="BI638" s="205"/>
      <c r="BJ638" s="205"/>
      <c r="BK638" s="241"/>
      <c r="BL638" s="240"/>
      <c r="BM638" s="240"/>
      <c r="BN638" s="240"/>
      <c r="BO638" s="240"/>
      <c r="BP638" s="240"/>
      <c r="BQ638" s="223"/>
      <c r="BR638" s="222"/>
      <c r="BS638" s="222"/>
      <c r="BT638" s="222"/>
      <c r="BU638" s="222"/>
      <c r="BV638" s="222"/>
      <c r="BW638" s="268"/>
      <c r="BX638" s="267"/>
      <c r="BY638" s="267"/>
      <c r="BZ638" s="267"/>
      <c r="CA638" s="267"/>
      <c r="CB638" s="267"/>
      <c r="CC638" s="241"/>
      <c r="CD638" s="214"/>
      <c r="CE638" s="240"/>
      <c r="CF638" s="240"/>
      <c r="CG638" s="240"/>
      <c r="CH638" s="5"/>
      <c r="CI638" s="5">
        <f t="shared" si="68"/>
        <v>0</v>
      </c>
    </row>
    <row r="639" spans="1:87" hidden="1" x14ac:dyDescent="0.2">
      <c r="A639" s="141"/>
      <c r="B639" s="141"/>
      <c r="C639" s="141"/>
      <c r="D639" s="142"/>
      <c r="E639" s="141"/>
      <c r="F639" s="142"/>
      <c r="G639" s="109"/>
      <c r="H639" s="65"/>
      <c r="I639" s="66"/>
      <c r="J639" s="204"/>
      <c r="K639" s="204"/>
      <c r="L639" s="205"/>
      <c r="M639" s="205"/>
      <c r="N639" s="205"/>
      <c r="O639" s="214"/>
      <c r="P639" s="214"/>
      <c r="Q639" s="213"/>
      <c r="R639" s="213"/>
      <c r="S639" s="213"/>
      <c r="T639" s="213"/>
      <c r="U639" s="223"/>
      <c r="V639" s="222"/>
      <c r="W639" s="222"/>
      <c r="X639" s="222"/>
      <c r="Y639" s="222"/>
      <c r="Z639" s="222"/>
      <c r="AA639" s="232"/>
      <c r="AB639" s="231"/>
      <c r="AC639" s="231"/>
      <c r="AD639" s="231"/>
      <c r="AE639" s="231"/>
      <c r="AF639" s="231"/>
      <c r="AG639" s="250"/>
      <c r="AH639" s="249"/>
      <c r="AI639" s="249"/>
      <c r="AJ639" s="249"/>
      <c r="AK639" s="249"/>
      <c r="AL639" s="249"/>
      <c r="AM639" s="204"/>
      <c r="AN639" s="205"/>
      <c r="AO639" s="205"/>
      <c r="AP639" s="205"/>
      <c r="AQ639" s="205"/>
      <c r="AR639" s="205"/>
      <c r="AS639" s="259"/>
      <c r="AT639" s="258"/>
      <c r="AU639" s="258"/>
      <c r="AV639" s="258"/>
      <c r="AW639" s="258"/>
      <c r="AX639" s="258"/>
      <c r="AY639" s="268"/>
      <c r="AZ639" s="267"/>
      <c r="BA639" s="267"/>
      <c r="BB639" s="267"/>
      <c r="BC639" s="267"/>
      <c r="BD639" s="267"/>
      <c r="BE639" s="204"/>
      <c r="BF639" s="205"/>
      <c r="BG639" s="205"/>
      <c r="BH639" s="205"/>
      <c r="BI639" s="205"/>
      <c r="BJ639" s="205"/>
      <c r="BK639" s="241"/>
      <c r="BL639" s="240"/>
      <c r="BM639" s="240"/>
      <c r="BN639" s="240"/>
      <c r="BO639" s="240"/>
      <c r="BP639" s="240"/>
      <c r="BQ639" s="223"/>
      <c r="BR639" s="222"/>
      <c r="BS639" s="222"/>
      <c r="BT639" s="222"/>
      <c r="BU639" s="222"/>
      <c r="BV639" s="222"/>
      <c r="BW639" s="268"/>
      <c r="BX639" s="267"/>
      <c r="BY639" s="267"/>
      <c r="BZ639" s="267"/>
      <c r="CA639" s="267"/>
      <c r="CB639" s="267"/>
      <c r="CC639" s="241"/>
      <c r="CD639" s="214"/>
      <c r="CE639" s="240"/>
      <c r="CF639" s="240"/>
      <c r="CG639" s="240"/>
      <c r="CH639" s="5"/>
      <c r="CI639" s="5">
        <f t="shared" si="68"/>
        <v>0</v>
      </c>
    </row>
    <row r="640" spans="1:87" hidden="1" x14ac:dyDescent="0.2">
      <c r="A640" s="141"/>
      <c r="B640" s="141"/>
      <c r="C640" s="141"/>
      <c r="D640" s="142"/>
      <c r="E640" s="141"/>
      <c r="F640" s="142"/>
      <c r="G640" s="109"/>
      <c r="H640" s="69"/>
      <c r="I640" s="66"/>
      <c r="J640" s="204"/>
      <c r="K640" s="204"/>
      <c r="L640" s="205"/>
      <c r="M640" s="205"/>
      <c r="N640" s="205"/>
      <c r="O640" s="214"/>
      <c r="P640" s="214"/>
      <c r="Q640" s="213"/>
      <c r="R640" s="213"/>
      <c r="S640" s="213"/>
      <c r="T640" s="213"/>
      <c r="U640" s="223"/>
      <c r="V640" s="222"/>
      <c r="W640" s="222"/>
      <c r="X640" s="222"/>
      <c r="Y640" s="222"/>
      <c r="Z640" s="222"/>
      <c r="AA640" s="232"/>
      <c r="AB640" s="231"/>
      <c r="AC640" s="231"/>
      <c r="AD640" s="231"/>
      <c r="AE640" s="231"/>
      <c r="AF640" s="231"/>
      <c r="AG640" s="250"/>
      <c r="AH640" s="249"/>
      <c r="AI640" s="249"/>
      <c r="AJ640" s="249"/>
      <c r="AK640" s="249"/>
      <c r="AL640" s="249"/>
      <c r="AM640" s="204"/>
      <c r="AN640" s="205"/>
      <c r="AO640" s="205"/>
      <c r="AP640" s="205"/>
      <c r="AQ640" s="205"/>
      <c r="AR640" s="205"/>
      <c r="AS640" s="259"/>
      <c r="AT640" s="258"/>
      <c r="AU640" s="258"/>
      <c r="AV640" s="258"/>
      <c r="AW640" s="258"/>
      <c r="AX640" s="258"/>
      <c r="AY640" s="268"/>
      <c r="AZ640" s="267"/>
      <c r="BA640" s="267"/>
      <c r="BB640" s="267"/>
      <c r="BC640" s="267"/>
      <c r="BD640" s="267"/>
      <c r="BE640" s="204"/>
      <c r="BF640" s="205"/>
      <c r="BG640" s="205"/>
      <c r="BH640" s="205"/>
      <c r="BI640" s="205"/>
      <c r="BJ640" s="205"/>
      <c r="BK640" s="241"/>
      <c r="BL640" s="240"/>
      <c r="BM640" s="240"/>
      <c r="BN640" s="240"/>
      <c r="BO640" s="240"/>
      <c r="BP640" s="240"/>
      <c r="BQ640" s="223"/>
      <c r="BR640" s="222"/>
      <c r="BS640" s="222"/>
      <c r="BT640" s="222"/>
      <c r="BU640" s="222"/>
      <c r="BV640" s="222"/>
      <c r="BW640" s="268"/>
      <c r="BX640" s="267"/>
      <c r="BY640" s="267"/>
      <c r="BZ640" s="267"/>
      <c r="CA640" s="267"/>
      <c r="CB640" s="267"/>
      <c r="CC640" s="241"/>
      <c r="CD640" s="214"/>
      <c r="CE640" s="240"/>
      <c r="CF640" s="240"/>
      <c r="CG640" s="240"/>
      <c r="CH640" s="5"/>
      <c r="CI640" s="5">
        <f t="shared" si="68"/>
        <v>0</v>
      </c>
    </row>
    <row r="641" spans="1:87" hidden="1" x14ac:dyDescent="0.2">
      <c r="A641" s="141"/>
      <c r="B641" s="141"/>
      <c r="C641" s="141"/>
      <c r="D641" s="142"/>
      <c r="E641" s="141"/>
      <c r="F641" s="142"/>
      <c r="G641" s="109"/>
      <c r="H641" s="69"/>
      <c r="I641" s="66"/>
      <c r="J641" s="204"/>
      <c r="K641" s="204"/>
      <c r="L641" s="205"/>
      <c r="M641" s="205"/>
      <c r="N641" s="205"/>
      <c r="O641" s="214"/>
      <c r="P641" s="214"/>
      <c r="Q641" s="213"/>
      <c r="R641" s="213"/>
      <c r="S641" s="213"/>
      <c r="T641" s="213"/>
      <c r="U641" s="223"/>
      <c r="V641" s="222"/>
      <c r="W641" s="222"/>
      <c r="X641" s="222"/>
      <c r="Y641" s="222"/>
      <c r="Z641" s="222"/>
      <c r="AA641" s="232"/>
      <c r="AB641" s="231"/>
      <c r="AC641" s="231"/>
      <c r="AD641" s="231"/>
      <c r="AE641" s="231"/>
      <c r="AF641" s="231"/>
      <c r="AG641" s="250"/>
      <c r="AH641" s="249"/>
      <c r="AI641" s="249"/>
      <c r="AJ641" s="249"/>
      <c r="AK641" s="249"/>
      <c r="AL641" s="249"/>
      <c r="AM641" s="204"/>
      <c r="AN641" s="205"/>
      <c r="AO641" s="205"/>
      <c r="AP641" s="205"/>
      <c r="AQ641" s="205"/>
      <c r="AR641" s="205"/>
      <c r="AS641" s="259"/>
      <c r="AT641" s="258"/>
      <c r="AU641" s="258"/>
      <c r="AV641" s="258"/>
      <c r="AW641" s="258"/>
      <c r="AX641" s="258"/>
      <c r="AY641" s="268"/>
      <c r="AZ641" s="267"/>
      <c r="BA641" s="267"/>
      <c r="BB641" s="267"/>
      <c r="BC641" s="267"/>
      <c r="BD641" s="267"/>
      <c r="BE641" s="204"/>
      <c r="BF641" s="205"/>
      <c r="BG641" s="205"/>
      <c r="BH641" s="205"/>
      <c r="BI641" s="205"/>
      <c r="BJ641" s="205"/>
      <c r="BK641" s="241"/>
      <c r="BL641" s="240"/>
      <c r="BM641" s="240"/>
      <c r="BN641" s="240"/>
      <c r="BO641" s="240"/>
      <c r="BP641" s="240"/>
      <c r="BQ641" s="223"/>
      <c r="BR641" s="222"/>
      <c r="BS641" s="222"/>
      <c r="BT641" s="222"/>
      <c r="BU641" s="222"/>
      <c r="BV641" s="222"/>
      <c r="BW641" s="268"/>
      <c r="BX641" s="267"/>
      <c r="BY641" s="267"/>
      <c r="BZ641" s="267"/>
      <c r="CA641" s="267"/>
      <c r="CB641" s="267"/>
      <c r="CC641" s="241"/>
      <c r="CD641" s="214"/>
      <c r="CE641" s="240"/>
      <c r="CF641" s="240"/>
      <c r="CG641" s="240"/>
      <c r="CH641" s="5"/>
      <c r="CI641" s="5">
        <f t="shared" si="68"/>
        <v>0</v>
      </c>
    </row>
    <row r="642" spans="1:87" hidden="1" x14ac:dyDescent="0.2">
      <c r="A642" s="141"/>
      <c r="B642" s="141"/>
      <c r="C642" s="141"/>
      <c r="D642" s="142"/>
      <c r="E642" s="141"/>
      <c r="F642" s="142"/>
      <c r="G642" s="109"/>
      <c r="H642" s="65"/>
      <c r="I642" s="66"/>
      <c r="J642" s="204"/>
      <c r="K642" s="204"/>
      <c r="L642" s="205"/>
      <c r="M642" s="205"/>
      <c r="N642" s="205"/>
      <c r="O642" s="214"/>
      <c r="P642" s="214"/>
      <c r="Q642" s="213"/>
      <c r="R642" s="213"/>
      <c r="S642" s="213"/>
      <c r="T642" s="213"/>
      <c r="U642" s="223"/>
      <c r="V642" s="222"/>
      <c r="W642" s="222"/>
      <c r="X642" s="222"/>
      <c r="Y642" s="222"/>
      <c r="Z642" s="222"/>
      <c r="AA642" s="232"/>
      <c r="AB642" s="231"/>
      <c r="AC642" s="231"/>
      <c r="AD642" s="231"/>
      <c r="AE642" s="231"/>
      <c r="AF642" s="231"/>
      <c r="AG642" s="250"/>
      <c r="AH642" s="249"/>
      <c r="AI642" s="249"/>
      <c r="AJ642" s="249"/>
      <c r="AK642" s="249"/>
      <c r="AL642" s="249"/>
      <c r="AM642" s="204"/>
      <c r="AN642" s="205"/>
      <c r="AO642" s="205"/>
      <c r="AP642" s="205"/>
      <c r="AQ642" s="205"/>
      <c r="AR642" s="205"/>
      <c r="AS642" s="259"/>
      <c r="AT642" s="258"/>
      <c r="AU642" s="258"/>
      <c r="AV642" s="258"/>
      <c r="AW642" s="258"/>
      <c r="AX642" s="258"/>
      <c r="AY642" s="268"/>
      <c r="AZ642" s="267"/>
      <c r="BA642" s="267"/>
      <c r="BB642" s="267"/>
      <c r="BC642" s="267"/>
      <c r="BD642" s="267"/>
      <c r="BE642" s="204"/>
      <c r="BF642" s="205"/>
      <c r="BG642" s="205"/>
      <c r="BH642" s="205"/>
      <c r="BI642" s="205"/>
      <c r="BJ642" s="205"/>
      <c r="BK642" s="241"/>
      <c r="BL642" s="240"/>
      <c r="BM642" s="240"/>
      <c r="BN642" s="240"/>
      <c r="BO642" s="240"/>
      <c r="BP642" s="240"/>
      <c r="BQ642" s="223"/>
      <c r="BR642" s="222"/>
      <c r="BS642" s="222"/>
      <c r="BT642" s="222"/>
      <c r="BU642" s="222"/>
      <c r="BV642" s="222"/>
      <c r="BW642" s="268"/>
      <c r="BX642" s="267"/>
      <c r="BY642" s="267"/>
      <c r="BZ642" s="267"/>
      <c r="CA642" s="267"/>
      <c r="CB642" s="267"/>
      <c r="CC642" s="241"/>
      <c r="CD642" s="214"/>
      <c r="CE642" s="240"/>
      <c r="CF642" s="240"/>
      <c r="CG642" s="240"/>
      <c r="CH642" s="5"/>
      <c r="CI642" s="5">
        <f t="shared" si="68"/>
        <v>0</v>
      </c>
    </row>
    <row r="643" spans="1:87" hidden="1" x14ac:dyDescent="0.2">
      <c r="A643" s="141"/>
      <c r="B643" s="141"/>
      <c r="C643" s="141"/>
      <c r="D643" s="142"/>
      <c r="E643" s="141"/>
      <c r="F643" s="142"/>
      <c r="G643" s="109"/>
      <c r="H643" s="65"/>
      <c r="I643" s="66"/>
      <c r="J643" s="204"/>
      <c r="K643" s="204"/>
      <c r="L643" s="205"/>
      <c r="M643" s="205"/>
      <c r="N643" s="205"/>
      <c r="O643" s="214"/>
      <c r="P643" s="214"/>
      <c r="Q643" s="213"/>
      <c r="R643" s="213"/>
      <c r="S643" s="213"/>
      <c r="T643" s="213"/>
      <c r="U643" s="223"/>
      <c r="V643" s="222"/>
      <c r="W643" s="222"/>
      <c r="X643" s="222"/>
      <c r="Y643" s="222"/>
      <c r="Z643" s="222"/>
      <c r="AA643" s="232"/>
      <c r="AB643" s="231"/>
      <c r="AC643" s="231"/>
      <c r="AD643" s="231"/>
      <c r="AE643" s="231"/>
      <c r="AF643" s="231"/>
      <c r="AG643" s="250"/>
      <c r="AH643" s="249"/>
      <c r="AI643" s="249"/>
      <c r="AJ643" s="249"/>
      <c r="AK643" s="249"/>
      <c r="AL643" s="249"/>
      <c r="AM643" s="204"/>
      <c r="AN643" s="205"/>
      <c r="AO643" s="205"/>
      <c r="AP643" s="205"/>
      <c r="AQ643" s="205"/>
      <c r="AR643" s="205"/>
      <c r="AS643" s="259"/>
      <c r="AT643" s="258"/>
      <c r="AU643" s="258"/>
      <c r="AV643" s="258"/>
      <c r="AW643" s="258"/>
      <c r="AX643" s="258"/>
      <c r="AY643" s="268"/>
      <c r="AZ643" s="267"/>
      <c r="BA643" s="267"/>
      <c r="BB643" s="267"/>
      <c r="BC643" s="267"/>
      <c r="BD643" s="267"/>
      <c r="BE643" s="204"/>
      <c r="BF643" s="205"/>
      <c r="BG643" s="205"/>
      <c r="BH643" s="205"/>
      <c r="BI643" s="205"/>
      <c r="BJ643" s="205"/>
      <c r="BK643" s="241"/>
      <c r="BL643" s="240"/>
      <c r="BM643" s="240"/>
      <c r="BN643" s="240"/>
      <c r="BO643" s="240"/>
      <c r="BP643" s="240"/>
      <c r="BQ643" s="223"/>
      <c r="BR643" s="222"/>
      <c r="BS643" s="222"/>
      <c r="BT643" s="222"/>
      <c r="BU643" s="222"/>
      <c r="BV643" s="222"/>
      <c r="BW643" s="268"/>
      <c r="BX643" s="267"/>
      <c r="BY643" s="267"/>
      <c r="BZ643" s="267"/>
      <c r="CA643" s="267"/>
      <c r="CB643" s="267"/>
      <c r="CC643" s="241"/>
      <c r="CD643" s="214"/>
      <c r="CE643" s="240"/>
      <c r="CF643" s="240"/>
      <c r="CG643" s="240"/>
      <c r="CH643" s="5"/>
      <c r="CI643" s="5">
        <f t="shared" si="68"/>
        <v>0</v>
      </c>
    </row>
    <row r="644" spans="1:87" hidden="1" x14ac:dyDescent="0.2">
      <c r="A644" s="141"/>
      <c r="B644" s="141"/>
      <c r="C644" s="141"/>
      <c r="D644" s="142"/>
      <c r="E644" s="141"/>
      <c r="F644" s="142"/>
      <c r="G644" s="109"/>
      <c r="H644" s="65"/>
      <c r="I644" s="66"/>
      <c r="J644" s="204"/>
      <c r="K644" s="204"/>
      <c r="L644" s="205"/>
      <c r="M644" s="205"/>
      <c r="N644" s="205"/>
      <c r="O644" s="214"/>
      <c r="P644" s="214"/>
      <c r="Q644" s="213"/>
      <c r="R644" s="213"/>
      <c r="S644" s="213"/>
      <c r="T644" s="213"/>
      <c r="U644" s="223"/>
      <c r="V644" s="222"/>
      <c r="W644" s="222"/>
      <c r="X644" s="222"/>
      <c r="Y644" s="222"/>
      <c r="Z644" s="222"/>
      <c r="AA644" s="232"/>
      <c r="AB644" s="231"/>
      <c r="AC644" s="231"/>
      <c r="AD644" s="231"/>
      <c r="AE644" s="231"/>
      <c r="AF644" s="231"/>
      <c r="AG644" s="250"/>
      <c r="AH644" s="249"/>
      <c r="AI644" s="249"/>
      <c r="AJ644" s="249"/>
      <c r="AK644" s="249"/>
      <c r="AL644" s="249"/>
      <c r="AM644" s="204"/>
      <c r="AN644" s="205"/>
      <c r="AO644" s="205"/>
      <c r="AP644" s="205"/>
      <c r="AQ644" s="205"/>
      <c r="AR644" s="205"/>
      <c r="AS644" s="259"/>
      <c r="AT644" s="258"/>
      <c r="AU644" s="258"/>
      <c r="AV644" s="258"/>
      <c r="AW644" s="258"/>
      <c r="AX644" s="258"/>
      <c r="AY644" s="268"/>
      <c r="AZ644" s="267"/>
      <c r="BA644" s="267"/>
      <c r="BB644" s="267"/>
      <c r="BC644" s="267"/>
      <c r="BD644" s="267"/>
      <c r="BE644" s="204"/>
      <c r="BF644" s="205"/>
      <c r="BG644" s="205"/>
      <c r="BH644" s="205"/>
      <c r="BI644" s="205"/>
      <c r="BJ644" s="205"/>
      <c r="BK644" s="241"/>
      <c r="BL644" s="240"/>
      <c r="BM644" s="240"/>
      <c r="BN644" s="240"/>
      <c r="BO644" s="240"/>
      <c r="BP644" s="240"/>
      <c r="BQ644" s="223"/>
      <c r="BR644" s="222"/>
      <c r="BS644" s="222"/>
      <c r="BT644" s="222"/>
      <c r="BU644" s="222"/>
      <c r="BV644" s="222"/>
      <c r="BW644" s="268"/>
      <c r="BX644" s="267"/>
      <c r="BY644" s="267"/>
      <c r="BZ644" s="267"/>
      <c r="CA644" s="267"/>
      <c r="CB644" s="267"/>
      <c r="CC644" s="241"/>
      <c r="CD644" s="214"/>
      <c r="CE644" s="240"/>
      <c r="CF644" s="240"/>
      <c r="CG644" s="240"/>
      <c r="CH644" s="5"/>
      <c r="CI644" s="5">
        <f t="shared" si="68"/>
        <v>0</v>
      </c>
    </row>
    <row r="645" spans="1:87" hidden="1" x14ac:dyDescent="0.2">
      <c r="A645" s="146"/>
      <c r="B645" s="146"/>
      <c r="C645" s="146"/>
      <c r="D645" s="147"/>
      <c r="E645" s="146"/>
      <c r="F645" s="147"/>
      <c r="G645" s="148"/>
      <c r="H645" s="72"/>
      <c r="I645" s="73"/>
      <c r="J645" s="204"/>
      <c r="K645" s="204"/>
      <c r="L645" s="205"/>
      <c r="M645" s="205"/>
      <c r="N645" s="205"/>
      <c r="O645" s="214"/>
      <c r="P645" s="214"/>
      <c r="Q645" s="213"/>
      <c r="R645" s="213"/>
      <c r="S645" s="213"/>
      <c r="T645" s="213"/>
      <c r="U645" s="223"/>
      <c r="V645" s="222"/>
      <c r="W645" s="222"/>
      <c r="X645" s="222"/>
      <c r="Y645" s="222"/>
      <c r="Z645" s="222"/>
      <c r="AA645" s="232"/>
      <c r="AB645" s="231"/>
      <c r="AC645" s="231"/>
      <c r="AD645" s="231"/>
      <c r="AE645" s="231"/>
      <c r="AF645" s="231"/>
      <c r="AG645" s="250"/>
      <c r="AH645" s="249"/>
      <c r="AI645" s="249"/>
      <c r="AJ645" s="249"/>
      <c r="AK645" s="249"/>
      <c r="AL645" s="249"/>
      <c r="AM645" s="204"/>
      <c r="AN645" s="205"/>
      <c r="AO645" s="205"/>
      <c r="AP645" s="205"/>
      <c r="AQ645" s="205"/>
      <c r="AR645" s="205"/>
      <c r="AS645" s="259"/>
      <c r="AT645" s="258"/>
      <c r="AU645" s="258"/>
      <c r="AV645" s="258"/>
      <c r="AW645" s="258"/>
      <c r="AX645" s="258"/>
      <c r="AY645" s="268"/>
      <c r="AZ645" s="267"/>
      <c r="BA645" s="267"/>
      <c r="BB645" s="267"/>
      <c r="BC645" s="267"/>
      <c r="BD645" s="267"/>
      <c r="BE645" s="204"/>
      <c r="BF645" s="205"/>
      <c r="BG645" s="205"/>
      <c r="BH645" s="205"/>
      <c r="BI645" s="205"/>
      <c r="BJ645" s="205"/>
      <c r="BK645" s="241"/>
      <c r="BL645" s="240"/>
      <c r="BM645" s="240"/>
      <c r="BN645" s="240"/>
      <c r="BO645" s="240"/>
      <c r="BP645" s="240"/>
      <c r="BQ645" s="223"/>
      <c r="BR645" s="222"/>
      <c r="BS645" s="222"/>
      <c r="BT645" s="222"/>
      <c r="BU645" s="222"/>
      <c r="BV645" s="222"/>
      <c r="BW645" s="268"/>
      <c r="BX645" s="267"/>
      <c r="BY645" s="267"/>
      <c r="BZ645" s="267"/>
      <c r="CA645" s="267"/>
      <c r="CB645" s="267"/>
      <c r="CC645" s="241"/>
      <c r="CD645" s="214"/>
      <c r="CE645" s="240"/>
      <c r="CF645" s="240"/>
      <c r="CG645" s="240"/>
      <c r="CH645" s="5"/>
      <c r="CI645" s="5">
        <f t="shared" si="68"/>
        <v>0</v>
      </c>
    </row>
    <row r="646" spans="1:87" hidden="1" x14ac:dyDescent="0.2">
      <c r="A646" s="11"/>
      <c r="B646" s="11"/>
      <c r="C646" s="169"/>
      <c r="D646" s="15"/>
      <c r="E646" s="11"/>
      <c r="F646" s="15"/>
      <c r="G646" s="143"/>
      <c r="H646" s="185"/>
      <c r="I646" s="142"/>
      <c r="J646" s="204"/>
      <c r="K646" s="204"/>
      <c r="L646" s="205"/>
      <c r="M646" s="205"/>
      <c r="N646" s="205"/>
      <c r="O646" s="214"/>
      <c r="P646" s="214"/>
      <c r="Q646" s="213"/>
      <c r="R646" s="213"/>
      <c r="S646" s="213"/>
      <c r="T646" s="213"/>
      <c r="U646" s="223"/>
      <c r="V646" s="222"/>
      <c r="W646" s="222"/>
      <c r="X646" s="222"/>
      <c r="Y646" s="222"/>
      <c r="Z646" s="222"/>
      <c r="AA646" s="232"/>
      <c r="AB646" s="231"/>
      <c r="AC646" s="231"/>
      <c r="AD646" s="231"/>
      <c r="AE646" s="231"/>
      <c r="AF646" s="231"/>
      <c r="AG646" s="250"/>
      <c r="AH646" s="249"/>
      <c r="AI646" s="249"/>
      <c r="AJ646" s="249"/>
      <c r="AK646" s="249"/>
      <c r="AL646" s="249"/>
      <c r="AM646" s="204"/>
      <c r="AN646" s="205"/>
      <c r="AO646" s="205"/>
      <c r="AP646" s="205"/>
      <c r="AQ646" s="205"/>
      <c r="AR646" s="205"/>
      <c r="AS646" s="259"/>
      <c r="AT646" s="258"/>
      <c r="AU646" s="258"/>
      <c r="AV646" s="258"/>
      <c r="AW646" s="258"/>
      <c r="AX646" s="258"/>
      <c r="AY646" s="268"/>
      <c r="AZ646" s="267"/>
      <c r="BA646" s="267"/>
      <c r="BB646" s="267"/>
      <c r="BC646" s="267"/>
      <c r="BD646" s="267"/>
      <c r="BE646" s="204"/>
      <c r="BF646" s="205"/>
      <c r="BG646" s="205"/>
      <c r="BH646" s="205"/>
      <c r="BI646" s="205"/>
      <c r="BJ646" s="205"/>
      <c r="BK646" s="241"/>
      <c r="BL646" s="240"/>
      <c r="BM646" s="240"/>
      <c r="BN646" s="240"/>
      <c r="BO646" s="240"/>
      <c r="BP646" s="240"/>
      <c r="BQ646" s="223"/>
      <c r="BR646" s="222"/>
      <c r="BS646" s="222"/>
      <c r="BT646" s="222"/>
      <c r="BU646" s="222"/>
      <c r="BV646" s="222"/>
      <c r="BW646" s="268"/>
      <c r="BX646" s="267"/>
      <c r="BY646" s="267"/>
      <c r="BZ646" s="267"/>
      <c r="CA646" s="267"/>
      <c r="CB646" s="267"/>
      <c r="CC646" s="241"/>
      <c r="CD646" s="214"/>
      <c r="CE646" s="240"/>
      <c r="CF646" s="240"/>
      <c r="CG646" s="240"/>
      <c r="CH646" s="5"/>
      <c r="CI646" s="5">
        <f t="shared" si="68"/>
        <v>0</v>
      </c>
    </row>
    <row r="647" spans="1:87" hidden="1" x14ac:dyDescent="0.2">
      <c r="A647" s="22"/>
      <c r="B647" s="22"/>
      <c r="C647" s="51"/>
      <c r="D647" s="23"/>
      <c r="E647" s="22"/>
      <c r="F647" s="23"/>
      <c r="G647" s="124"/>
      <c r="H647" s="75"/>
      <c r="I647" s="94"/>
      <c r="J647" s="204"/>
      <c r="K647" s="204"/>
      <c r="L647" s="205"/>
      <c r="M647" s="205"/>
      <c r="N647" s="205"/>
      <c r="O647" s="214"/>
      <c r="P647" s="214"/>
      <c r="Q647" s="213"/>
      <c r="R647" s="213"/>
      <c r="S647" s="213"/>
      <c r="T647" s="213"/>
      <c r="U647" s="223"/>
      <c r="V647" s="222"/>
      <c r="W647" s="222"/>
      <c r="X647" s="222"/>
      <c r="Y647" s="222"/>
      <c r="Z647" s="222"/>
      <c r="AA647" s="232"/>
      <c r="AB647" s="231"/>
      <c r="AC647" s="231"/>
      <c r="AD647" s="231"/>
      <c r="AE647" s="231"/>
      <c r="AF647" s="231"/>
      <c r="AG647" s="250"/>
      <c r="AH647" s="249"/>
      <c r="AI647" s="249"/>
      <c r="AJ647" s="249"/>
      <c r="AK647" s="249"/>
      <c r="AL647" s="249"/>
      <c r="AM647" s="204"/>
      <c r="AN647" s="205"/>
      <c r="AO647" s="205"/>
      <c r="AP647" s="205"/>
      <c r="AQ647" s="205"/>
      <c r="AR647" s="205"/>
      <c r="AS647" s="259"/>
      <c r="AT647" s="258"/>
      <c r="AU647" s="258"/>
      <c r="AV647" s="258"/>
      <c r="AW647" s="258"/>
      <c r="AX647" s="258"/>
      <c r="AY647" s="268"/>
      <c r="AZ647" s="267"/>
      <c r="BA647" s="267"/>
      <c r="BB647" s="267"/>
      <c r="BC647" s="267"/>
      <c r="BD647" s="267"/>
      <c r="BE647" s="204"/>
      <c r="BF647" s="205"/>
      <c r="BG647" s="205"/>
      <c r="BH647" s="205"/>
      <c r="BI647" s="205"/>
      <c r="BJ647" s="205"/>
      <c r="BK647" s="241"/>
      <c r="BL647" s="240"/>
      <c r="BM647" s="240"/>
      <c r="BN647" s="240"/>
      <c r="BO647" s="240"/>
      <c r="BP647" s="240"/>
      <c r="BQ647" s="223"/>
      <c r="BR647" s="222"/>
      <c r="BS647" s="222"/>
      <c r="BT647" s="222"/>
      <c r="BU647" s="222"/>
      <c r="BV647" s="222"/>
      <c r="BW647" s="268"/>
      <c r="BX647" s="267"/>
      <c r="BY647" s="267"/>
      <c r="BZ647" s="267"/>
      <c r="CA647" s="267"/>
      <c r="CB647" s="267"/>
      <c r="CC647" s="241"/>
      <c r="CD647" s="214"/>
      <c r="CE647" s="240"/>
      <c r="CF647" s="240"/>
      <c r="CG647" s="240"/>
      <c r="CH647" s="5"/>
      <c r="CI647" s="5">
        <f t="shared" si="68"/>
        <v>0</v>
      </c>
    </row>
    <row r="648" spans="1:87" hidden="1" x14ac:dyDescent="0.2">
      <c r="A648" s="22"/>
      <c r="B648" s="22"/>
      <c r="C648" s="51"/>
      <c r="D648" s="112"/>
      <c r="E648" s="22"/>
      <c r="F648" s="112"/>
      <c r="G648" s="124"/>
      <c r="H648" s="26"/>
      <c r="I648" s="112"/>
      <c r="J648" s="204"/>
      <c r="K648" s="204"/>
      <c r="L648" s="205"/>
      <c r="M648" s="205"/>
      <c r="N648" s="205"/>
      <c r="O648" s="214"/>
      <c r="P648" s="214"/>
      <c r="Q648" s="213"/>
      <c r="R648" s="213"/>
      <c r="S648" s="213"/>
      <c r="T648" s="213"/>
      <c r="U648" s="223"/>
      <c r="V648" s="222"/>
      <c r="W648" s="222"/>
      <c r="X648" s="222"/>
      <c r="Y648" s="222"/>
      <c r="Z648" s="222"/>
      <c r="AA648" s="232"/>
      <c r="AB648" s="231"/>
      <c r="AC648" s="231"/>
      <c r="AD648" s="231"/>
      <c r="AE648" s="231"/>
      <c r="AF648" s="231"/>
      <c r="AG648" s="250"/>
      <c r="AH648" s="249"/>
      <c r="AI648" s="249"/>
      <c r="AJ648" s="249"/>
      <c r="AK648" s="249"/>
      <c r="AL648" s="249"/>
      <c r="AM648" s="204"/>
      <c r="AN648" s="205"/>
      <c r="AO648" s="205"/>
      <c r="AP648" s="205"/>
      <c r="AQ648" s="205"/>
      <c r="AR648" s="205"/>
      <c r="AS648" s="259"/>
      <c r="AT648" s="258"/>
      <c r="AU648" s="258"/>
      <c r="AV648" s="258"/>
      <c r="AW648" s="258"/>
      <c r="AX648" s="258"/>
      <c r="AY648" s="268"/>
      <c r="AZ648" s="267"/>
      <c r="BA648" s="267"/>
      <c r="BB648" s="267"/>
      <c r="BC648" s="267"/>
      <c r="BD648" s="267"/>
      <c r="BE648" s="204"/>
      <c r="BF648" s="205"/>
      <c r="BG648" s="205"/>
      <c r="BH648" s="205"/>
      <c r="BI648" s="205"/>
      <c r="BJ648" s="205"/>
      <c r="BK648" s="241"/>
      <c r="BL648" s="240"/>
      <c r="BM648" s="240"/>
      <c r="BN648" s="240"/>
      <c r="BO648" s="240"/>
      <c r="BP648" s="240"/>
      <c r="BQ648" s="223"/>
      <c r="BR648" s="222"/>
      <c r="BS648" s="222"/>
      <c r="BT648" s="222"/>
      <c r="BU648" s="222"/>
      <c r="BV648" s="222"/>
      <c r="BW648" s="268"/>
      <c r="BX648" s="267"/>
      <c r="BY648" s="267"/>
      <c r="BZ648" s="267"/>
      <c r="CA648" s="267"/>
      <c r="CB648" s="267"/>
      <c r="CC648" s="241"/>
      <c r="CD648" s="214"/>
      <c r="CE648" s="240"/>
      <c r="CF648" s="240"/>
      <c r="CG648" s="240"/>
      <c r="CH648" s="5"/>
      <c r="CI648" s="5">
        <f t="shared" si="68"/>
        <v>0</v>
      </c>
    </row>
    <row r="649" spans="1:87" hidden="1" x14ac:dyDescent="0.2">
      <c r="A649" s="22"/>
      <c r="B649" s="22"/>
      <c r="C649" s="51"/>
      <c r="D649" s="33"/>
      <c r="E649" s="22"/>
      <c r="F649" s="23"/>
      <c r="G649" s="124"/>
      <c r="H649" s="26"/>
      <c r="I649" s="112"/>
      <c r="J649" s="204"/>
      <c r="K649" s="204"/>
      <c r="L649" s="205"/>
      <c r="M649" s="205"/>
      <c r="N649" s="205"/>
      <c r="O649" s="214"/>
      <c r="P649" s="214"/>
      <c r="Q649" s="213"/>
      <c r="R649" s="213"/>
      <c r="S649" s="213"/>
      <c r="T649" s="213"/>
      <c r="U649" s="223"/>
      <c r="V649" s="222"/>
      <c r="W649" s="222"/>
      <c r="X649" s="222"/>
      <c r="Y649" s="222"/>
      <c r="Z649" s="222"/>
      <c r="AA649" s="232"/>
      <c r="AB649" s="231"/>
      <c r="AC649" s="231"/>
      <c r="AD649" s="231"/>
      <c r="AE649" s="231"/>
      <c r="AF649" s="231"/>
      <c r="AG649" s="250"/>
      <c r="AH649" s="249"/>
      <c r="AI649" s="249"/>
      <c r="AJ649" s="249"/>
      <c r="AK649" s="249"/>
      <c r="AL649" s="249"/>
      <c r="AM649" s="204"/>
      <c r="AN649" s="205"/>
      <c r="AO649" s="205"/>
      <c r="AP649" s="205"/>
      <c r="AQ649" s="205"/>
      <c r="AR649" s="205"/>
      <c r="AS649" s="259"/>
      <c r="AT649" s="258"/>
      <c r="AU649" s="258"/>
      <c r="AV649" s="258"/>
      <c r="AW649" s="258"/>
      <c r="AX649" s="258"/>
      <c r="AY649" s="268"/>
      <c r="AZ649" s="267"/>
      <c r="BA649" s="267"/>
      <c r="BB649" s="267"/>
      <c r="BC649" s="267"/>
      <c r="BD649" s="267"/>
      <c r="BE649" s="204"/>
      <c r="BF649" s="205"/>
      <c r="BG649" s="205"/>
      <c r="BH649" s="205"/>
      <c r="BI649" s="205"/>
      <c r="BJ649" s="205"/>
      <c r="BK649" s="241"/>
      <c r="BL649" s="240"/>
      <c r="BM649" s="240"/>
      <c r="BN649" s="240"/>
      <c r="BO649" s="240"/>
      <c r="BP649" s="240"/>
      <c r="BQ649" s="223"/>
      <c r="BR649" s="222"/>
      <c r="BS649" s="222"/>
      <c r="BT649" s="222"/>
      <c r="BU649" s="222"/>
      <c r="BV649" s="222"/>
      <c r="BW649" s="268"/>
      <c r="BX649" s="267"/>
      <c r="BY649" s="267"/>
      <c r="BZ649" s="267"/>
      <c r="CA649" s="267"/>
      <c r="CB649" s="267"/>
      <c r="CC649" s="241"/>
      <c r="CD649" s="214"/>
      <c r="CE649" s="240"/>
      <c r="CF649" s="240"/>
      <c r="CG649" s="240"/>
      <c r="CH649" s="5"/>
      <c r="CI649" s="5">
        <f t="shared" si="68"/>
        <v>0</v>
      </c>
    </row>
    <row r="650" spans="1:87" hidden="1" x14ac:dyDescent="0.2">
      <c r="A650" s="22"/>
      <c r="B650" s="22"/>
      <c r="C650" s="51"/>
      <c r="D650" s="33"/>
      <c r="E650" s="22"/>
      <c r="F650" s="23"/>
      <c r="G650" s="124"/>
      <c r="H650" s="75"/>
      <c r="I650" s="52"/>
      <c r="J650" s="204"/>
      <c r="K650" s="204"/>
      <c r="L650" s="205"/>
      <c r="M650" s="205"/>
      <c r="N650" s="205"/>
      <c r="O650" s="214"/>
      <c r="P650" s="214"/>
      <c r="Q650" s="213"/>
      <c r="R650" s="213"/>
      <c r="S650" s="213"/>
      <c r="T650" s="213"/>
      <c r="U650" s="223"/>
      <c r="V650" s="222"/>
      <c r="W650" s="222"/>
      <c r="X650" s="222"/>
      <c r="Y650" s="222"/>
      <c r="Z650" s="222"/>
      <c r="AA650" s="232"/>
      <c r="AB650" s="231"/>
      <c r="AC650" s="231"/>
      <c r="AD650" s="231"/>
      <c r="AE650" s="231"/>
      <c r="AF650" s="231"/>
      <c r="AG650" s="250"/>
      <c r="AH650" s="249"/>
      <c r="AI650" s="249"/>
      <c r="AJ650" s="249"/>
      <c r="AK650" s="249"/>
      <c r="AL650" s="249"/>
      <c r="AM650" s="204"/>
      <c r="AN650" s="205"/>
      <c r="AO650" s="205"/>
      <c r="AP650" s="205"/>
      <c r="AQ650" s="205"/>
      <c r="AR650" s="205"/>
      <c r="AS650" s="259"/>
      <c r="AT650" s="258"/>
      <c r="AU650" s="258"/>
      <c r="AV650" s="258"/>
      <c r="AW650" s="258"/>
      <c r="AX650" s="258"/>
      <c r="AY650" s="268"/>
      <c r="AZ650" s="267"/>
      <c r="BA650" s="267"/>
      <c r="BB650" s="267"/>
      <c r="BC650" s="267"/>
      <c r="BD650" s="267"/>
      <c r="BE650" s="204"/>
      <c r="BF650" s="205"/>
      <c r="BG650" s="205"/>
      <c r="BH650" s="205"/>
      <c r="BI650" s="205"/>
      <c r="BJ650" s="205"/>
      <c r="BK650" s="241"/>
      <c r="BL650" s="240"/>
      <c r="BM650" s="240"/>
      <c r="BN650" s="240"/>
      <c r="BO650" s="240"/>
      <c r="BP650" s="240"/>
      <c r="BQ650" s="223"/>
      <c r="BR650" s="222"/>
      <c r="BS650" s="222"/>
      <c r="BT650" s="222"/>
      <c r="BU650" s="222"/>
      <c r="BV650" s="222"/>
      <c r="BW650" s="268"/>
      <c r="BX650" s="267"/>
      <c r="BY650" s="267"/>
      <c r="BZ650" s="267"/>
      <c r="CA650" s="267"/>
      <c r="CB650" s="267"/>
      <c r="CC650" s="241"/>
      <c r="CD650" s="214"/>
      <c r="CE650" s="240"/>
      <c r="CF650" s="240"/>
      <c r="CG650" s="240"/>
      <c r="CH650" s="5"/>
      <c r="CI650" s="5">
        <f t="shared" si="68"/>
        <v>0</v>
      </c>
    </row>
    <row r="651" spans="1:87" hidden="1" x14ac:dyDescent="0.2">
      <c r="A651" s="22"/>
      <c r="B651" s="22"/>
      <c r="C651" s="22"/>
      <c r="D651" s="34"/>
      <c r="E651" s="22"/>
      <c r="F651" s="34"/>
      <c r="G651" s="48"/>
      <c r="H651" s="36"/>
      <c r="I651" s="186"/>
      <c r="J651" s="204"/>
      <c r="K651" s="204"/>
      <c r="L651" s="205"/>
      <c r="M651" s="205"/>
      <c r="N651" s="204"/>
      <c r="O651" s="214"/>
      <c r="P651" s="214"/>
      <c r="Q651" s="213"/>
      <c r="R651" s="214"/>
      <c r="S651" s="213"/>
      <c r="T651" s="214"/>
      <c r="U651" s="223"/>
      <c r="V651" s="223"/>
      <c r="W651" s="222"/>
      <c r="X651" s="223"/>
      <c r="Y651" s="222"/>
      <c r="Z651" s="223"/>
      <c r="AA651" s="232"/>
      <c r="AB651" s="232"/>
      <c r="AC651" s="231"/>
      <c r="AD651" s="232"/>
      <c r="AE651" s="231"/>
      <c r="AF651" s="232"/>
      <c r="AG651" s="250"/>
      <c r="AH651" s="250"/>
      <c r="AI651" s="249"/>
      <c r="AJ651" s="250"/>
      <c r="AK651" s="249"/>
      <c r="AL651" s="250"/>
      <c r="AM651" s="204"/>
      <c r="AN651" s="204"/>
      <c r="AO651" s="205"/>
      <c r="AP651" s="204"/>
      <c r="AQ651" s="205"/>
      <c r="AR651" s="204"/>
      <c r="AS651" s="259"/>
      <c r="AT651" s="259"/>
      <c r="AU651" s="258"/>
      <c r="AV651" s="259"/>
      <c r="AW651" s="258"/>
      <c r="AX651" s="259"/>
      <c r="AY651" s="268"/>
      <c r="AZ651" s="268"/>
      <c r="BA651" s="267"/>
      <c r="BB651" s="268"/>
      <c r="BC651" s="267"/>
      <c r="BD651" s="268"/>
      <c r="BE651" s="204"/>
      <c r="BF651" s="204"/>
      <c r="BG651" s="205"/>
      <c r="BH651" s="204"/>
      <c r="BI651" s="205"/>
      <c r="BJ651" s="204"/>
      <c r="BK651" s="241"/>
      <c r="BL651" s="241"/>
      <c r="BM651" s="240"/>
      <c r="BN651" s="241"/>
      <c r="BO651" s="240"/>
      <c r="BP651" s="241"/>
      <c r="BQ651" s="223"/>
      <c r="BR651" s="223"/>
      <c r="BS651" s="222"/>
      <c r="BT651" s="223"/>
      <c r="BU651" s="222"/>
      <c r="BV651" s="223"/>
      <c r="BW651" s="268"/>
      <c r="BX651" s="268"/>
      <c r="BY651" s="267"/>
      <c r="BZ651" s="268"/>
      <c r="CA651" s="267"/>
      <c r="CB651" s="268"/>
      <c r="CC651" s="241"/>
      <c r="CD651" s="214"/>
      <c r="CE651" s="240"/>
      <c r="CF651" s="240"/>
      <c r="CG651" s="241"/>
      <c r="CH651" s="5"/>
      <c r="CI651" s="5">
        <f t="shared" si="68"/>
        <v>0</v>
      </c>
    </row>
    <row r="652" spans="1:87" hidden="1" x14ac:dyDescent="0.2">
      <c r="A652" s="105"/>
      <c r="B652" s="105"/>
      <c r="C652" s="105"/>
      <c r="D652" s="106"/>
      <c r="E652" s="105"/>
      <c r="F652" s="107"/>
      <c r="G652" s="108"/>
      <c r="H652" s="91"/>
      <c r="I652" s="59"/>
      <c r="J652" s="206"/>
      <c r="K652" s="206"/>
      <c r="L652" s="206"/>
      <c r="M652" s="206"/>
      <c r="N652" s="206"/>
      <c r="O652" s="215"/>
      <c r="P652" s="215"/>
      <c r="Q652" s="215"/>
      <c r="R652" s="215"/>
      <c r="S652" s="215"/>
      <c r="T652" s="215"/>
      <c r="U652" s="224"/>
      <c r="V652" s="224"/>
      <c r="W652" s="224"/>
      <c r="X652" s="224"/>
      <c r="Y652" s="224"/>
      <c r="Z652" s="224"/>
      <c r="AA652" s="233"/>
      <c r="AB652" s="233"/>
      <c r="AC652" s="233"/>
      <c r="AD652" s="233"/>
      <c r="AE652" s="233"/>
      <c r="AF652" s="233"/>
      <c r="AG652" s="251"/>
      <c r="AH652" s="251"/>
      <c r="AI652" s="251"/>
      <c r="AJ652" s="251"/>
      <c r="AK652" s="251"/>
      <c r="AL652" s="251"/>
      <c r="AM652" s="206"/>
      <c r="AN652" s="206"/>
      <c r="AO652" s="206"/>
      <c r="AP652" s="206"/>
      <c r="AQ652" s="206"/>
      <c r="AR652" s="206"/>
      <c r="AS652" s="260"/>
      <c r="AT652" s="260"/>
      <c r="AU652" s="260"/>
      <c r="AV652" s="260"/>
      <c r="AW652" s="260"/>
      <c r="AX652" s="260"/>
      <c r="AY652" s="269"/>
      <c r="AZ652" s="269"/>
      <c r="BA652" s="269"/>
      <c r="BB652" s="269"/>
      <c r="BC652" s="269"/>
      <c r="BD652" s="269"/>
      <c r="BE652" s="206"/>
      <c r="BF652" s="206"/>
      <c r="BG652" s="206"/>
      <c r="BH652" s="206"/>
      <c r="BI652" s="206"/>
      <c r="BJ652" s="206"/>
      <c r="BK652" s="242"/>
      <c r="BL652" s="242"/>
      <c r="BM652" s="242"/>
      <c r="BN652" s="242"/>
      <c r="BO652" s="242"/>
      <c r="BP652" s="242"/>
      <c r="BQ652" s="224"/>
      <c r="BR652" s="224"/>
      <c r="BS652" s="224"/>
      <c r="BT652" s="224"/>
      <c r="BU652" s="224"/>
      <c r="BV652" s="224"/>
      <c r="BW652" s="269"/>
      <c r="BX652" s="269"/>
      <c r="BY652" s="269"/>
      <c r="BZ652" s="269"/>
      <c r="CA652" s="269"/>
      <c r="CB652" s="269"/>
      <c r="CC652" s="242"/>
      <c r="CD652" s="215"/>
      <c r="CE652" s="242"/>
      <c r="CF652" s="242"/>
      <c r="CG652" s="242"/>
      <c r="CH652" s="5"/>
      <c r="CI652" s="5">
        <f t="shared" si="68"/>
        <v>0</v>
      </c>
    </row>
    <row r="653" spans="1:87" hidden="1" x14ac:dyDescent="0.2">
      <c r="A653" s="151"/>
      <c r="B653" s="151"/>
      <c r="C653" s="151"/>
      <c r="D653" s="106"/>
      <c r="E653" s="151"/>
      <c r="F653" s="106"/>
      <c r="G653" s="133"/>
      <c r="H653" s="61"/>
      <c r="I653" s="134"/>
      <c r="J653" s="204"/>
      <c r="K653" s="204"/>
      <c r="L653" s="205"/>
      <c r="M653" s="205"/>
      <c r="N653" s="205"/>
      <c r="O653" s="214"/>
      <c r="P653" s="214"/>
      <c r="Q653" s="213"/>
      <c r="R653" s="213"/>
      <c r="S653" s="213"/>
      <c r="T653" s="213"/>
      <c r="U653" s="223"/>
      <c r="V653" s="222"/>
      <c r="W653" s="222"/>
      <c r="X653" s="222"/>
      <c r="Y653" s="222"/>
      <c r="Z653" s="222"/>
      <c r="AA653" s="232"/>
      <c r="AB653" s="231"/>
      <c r="AC653" s="231"/>
      <c r="AD653" s="231"/>
      <c r="AE653" s="231"/>
      <c r="AF653" s="231"/>
      <c r="AG653" s="250"/>
      <c r="AH653" s="249"/>
      <c r="AI653" s="249"/>
      <c r="AJ653" s="249"/>
      <c r="AK653" s="249"/>
      <c r="AL653" s="249"/>
      <c r="AM653" s="204"/>
      <c r="AN653" s="205"/>
      <c r="AO653" s="205"/>
      <c r="AP653" s="205"/>
      <c r="AQ653" s="205"/>
      <c r="AR653" s="205"/>
      <c r="AS653" s="259"/>
      <c r="AT653" s="258"/>
      <c r="AU653" s="258"/>
      <c r="AV653" s="258"/>
      <c r="AW653" s="258"/>
      <c r="AX653" s="258"/>
      <c r="AY653" s="268"/>
      <c r="AZ653" s="267"/>
      <c r="BA653" s="267"/>
      <c r="BB653" s="267"/>
      <c r="BC653" s="267"/>
      <c r="BD653" s="267"/>
      <c r="BE653" s="204"/>
      <c r="BF653" s="205"/>
      <c r="BG653" s="205"/>
      <c r="BH653" s="205"/>
      <c r="BI653" s="205"/>
      <c r="BJ653" s="205"/>
      <c r="BK653" s="241"/>
      <c r="BL653" s="240"/>
      <c r="BM653" s="240"/>
      <c r="BN653" s="240"/>
      <c r="BO653" s="240"/>
      <c r="BP653" s="240"/>
      <c r="BQ653" s="223"/>
      <c r="BR653" s="222"/>
      <c r="BS653" s="222"/>
      <c r="BT653" s="222"/>
      <c r="BU653" s="222"/>
      <c r="BV653" s="222"/>
      <c r="BW653" s="268"/>
      <c r="BX653" s="267"/>
      <c r="BY653" s="267"/>
      <c r="BZ653" s="267"/>
      <c r="CA653" s="267"/>
      <c r="CB653" s="267"/>
      <c r="CC653" s="241"/>
      <c r="CD653" s="214"/>
      <c r="CE653" s="240"/>
      <c r="CF653" s="240"/>
      <c r="CG653" s="240"/>
      <c r="CH653" s="5"/>
      <c r="CI653" s="5">
        <f t="shared" si="68"/>
        <v>0</v>
      </c>
    </row>
    <row r="654" spans="1:87" hidden="1" x14ac:dyDescent="0.2">
      <c r="A654" s="141"/>
      <c r="B654" s="141"/>
      <c r="C654" s="141"/>
      <c r="D654" s="142"/>
      <c r="E654" s="141"/>
      <c r="F654" s="142"/>
      <c r="G654" s="109"/>
      <c r="H654" s="65"/>
      <c r="I654" s="66"/>
      <c r="J654" s="204"/>
      <c r="K654" s="204"/>
      <c r="L654" s="205"/>
      <c r="M654" s="205"/>
      <c r="N654" s="205"/>
      <c r="O654" s="214"/>
      <c r="P654" s="214"/>
      <c r="Q654" s="213"/>
      <c r="R654" s="213"/>
      <c r="S654" s="213"/>
      <c r="T654" s="213"/>
      <c r="U654" s="223"/>
      <c r="V654" s="222"/>
      <c r="W654" s="222"/>
      <c r="X654" s="222"/>
      <c r="Y654" s="222"/>
      <c r="Z654" s="222"/>
      <c r="AA654" s="232"/>
      <c r="AB654" s="231"/>
      <c r="AC654" s="231"/>
      <c r="AD654" s="231"/>
      <c r="AE654" s="231"/>
      <c r="AF654" s="231"/>
      <c r="AG654" s="250"/>
      <c r="AH654" s="249"/>
      <c r="AI654" s="249"/>
      <c r="AJ654" s="249"/>
      <c r="AK654" s="249"/>
      <c r="AL654" s="249"/>
      <c r="AM654" s="204"/>
      <c r="AN654" s="205"/>
      <c r="AO654" s="205"/>
      <c r="AP654" s="205"/>
      <c r="AQ654" s="205"/>
      <c r="AR654" s="205"/>
      <c r="AS654" s="259"/>
      <c r="AT654" s="258"/>
      <c r="AU654" s="258"/>
      <c r="AV654" s="258"/>
      <c r="AW654" s="258"/>
      <c r="AX654" s="258"/>
      <c r="AY654" s="268"/>
      <c r="AZ654" s="267"/>
      <c r="BA654" s="267"/>
      <c r="BB654" s="267"/>
      <c r="BC654" s="267"/>
      <c r="BD654" s="267"/>
      <c r="BE654" s="204"/>
      <c r="BF654" s="205"/>
      <c r="BG654" s="205"/>
      <c r="BH654" s="205"/>
      <c r="BI654" s="205"/>
      <c r="BJ654" s="205"/>
      <c r="BK654" s="241"/>
      <c r="BL654" s="240"/>
      <c r="BM654" s="240"/>
      <c r="BN654" s="240"/>
      <c r="BO654" s="240"/>
      <c r="BP654" s="240"/>
      <c r="BQ654" s="223"/>
      <c r="BR654" s="222"/>
      <c r="BS654" s="222"/>
      <c r="BT654" s="222"/>
      <c r="BU654" s="222"/>
      <c r="BV654" s="222"/>
      <c r="BW654" s="268"/>
      <c r="BX654" s="267"/>
      <c r="BY654" s="267"/>
      <c r="BZ654" s="267"/>
      <c r="CA654" s="267"/>
      <c r="CB654" s="267"/>
      <c r="CC654" s="241"/>
      <c r="CD654" s="214"/>
      <c r="CE654" s="240"/>
      <c r="CF654" s="240"/>
      <c r="CG654" s="240"/>
      <c r="CH654" s="5"/>
      <c r="CI654" s="5">
        <f t="shared" ref="CI654:CI717" si="69">I654-CE654</f>
        <v>0</v>
      </c>
    </row>
    <row r="655" spans="1:87" hidden="1" x14ac:dyDescent="0.2">
      <c r="A655" s="141"/>
      <c r="B655" s="141"/>
      <c r="C655" s="141"/>
      <c r="D655" s="142"/>
      <c r="E655" s="141"/>
      <c r="F655" s="142"/>
      <c r="G655" s="109"/>
      <c r="H655" s="69"/>
      <c r="I655" s="66"/>
      <c r="J655" s="204"/>
      <c r="K655" s="204"/>
      <c r="L655" s="205"/>
      <c r="M655" s="205"/>
      <c r="N655" s="205"/>
      <c r="O655" s="214"/>
      <c r="P655" s="214"/>
      <c r="Q655" s="213"/>
      <c r="R655" s="213"/>
      <c r="S655" s="213"/>
      <c r="T655" s="213"/>
      <c r="U655" s="223"/>
      <c r="V655" s="222"/>
      <c r="W655" s="222"/>
      <c r="X655" s="222"/>
      <c r="Y655" s="222"/>
      <c r="Z655" s="222"/>
      <c r="AA655" s="232"/>
      <c r="AB655" s="231"/>
      <c r="AC655" s="231"/>
      <c r="AD655" s="231"/>
      <c r="AE655" s="231"/>
      <c r="AF655" s="231"/>
      <c r="AG655" s="250"/>
      <c r="AH655" s="249"/>
      <c r="AI655" s="249"/>
      <c r="AJ655" s="249"/>
      <c r="AK655" s="249"/>
      <c r="AL655" s="249"/>
      <c r="AM655" s="204"/>
      <c r="AN655" s="205"/>
      <c r="AO655" s="205"/>
      <c r="AP655" s="205"/>
      <c r="AQ655" s="205"/>
      <c r="AR655" s="205"/>
      <c r="AS655" s="259"/>
      <c r="AT655" s="258"/>
      <c r="AU655" s="258"/>
      <c r="AV655" s="258"/>
      <c r="AW655" s="258"/>
      <c r="AX655" s="258"/>
      <c r="AY655" s="268"/>
      <c r="AZ655" s="267"/>
      <c r="BA655" s="267"/>
      <c r="BB655" s="267"/>
      <c r="BC655" s="267"/>
      <c r="BD655" s="267"/>
      <c r="BE655" s="204"/>
      <c r="BF655" s="205"/>
      <c r="BG655" s="205"/>
      <c r="BH655" s="205"/>
      <c r="BI655" s="205"/>
      <c r="BJ655" s="205"/>
      <c r="BK655" s="241"/>
      <c r="BL655" s="240"/>
      <c r="BM655" s="240"/>
      <c r="BN655" s="240"/>
      <c r="BO655" s="240"/>
      <c r="BP655" s="240"/>
      <c r="BQ655" s="223"/>
      <c r="BR655" s="222"/>
      <c r="BS655" s="222"/>
      <c r="BT655" s="222"/>
      <c r="BU655" s="222"/>
      <c r="BV655" s="222"/>
      <c r="BW655" s="268"/>
      <c r="BX655" s="267"/>
      <c r="BY655" s="267"/>
      <c r="BZ655" s="267"/>
      <c r="CA655" s="267"/>
      <c r="CB655" s="267"/>
      <c r="CC655" s="241"/>
      <c r="CD655" s="214"/>
      <c r="CE655" s="240"/>
      <c r="CF655" s="240"/>
      <c r="CG655" s="240"/>
      <c r="CH655" s="5"/>
      <c r="CI655" s="5">
        <f t="shared" si="69"/>
        <v>0</v>
      </c>
    </row>
    <row r="656" spans="1:87" hidden="1" x14ac:dyDescent="0.2">
      <c r="A656" s="141"/>
      <c r="B656" s="141"/>
      <c r="C656" s="141"/>
      <c r="D656" s="142"/>
      <c r="E656" s="141"/>
      <c r="F656" s="142"/>
      <c r="G656" s="109"/>
      <c r="H656" s="69"/>
      <c r="I656" s="66"/>
      <c r="J656" s="204"/>
      <c r="K656" s="204"/>
      <c r="L656" s="205"/>
      <c r="M656" s="205"/>
      <c r="N656" s="205"/>
      <c r="O656" s="214"/>
      <c r="P656" s="214"/>
      <c r="Q656" s="213"/>
      <c r="R656" s="213"/>
      <c r="S656" s="213"/>
      <c r="T656" s="213"/>
      <c r="U656" s="223"/>
      <c r="V656" s="222"/>
      <c r="W656" s="222"/>
      <c r="X656" s="222"/>
      <c r="Y656" s="222"/>
      <c r="Z656" s="222"/>
      <c r="AA656" s="232"/>
      <c r="AB656" s="231"/>
      <c r="AC656" s="231"/>
      <c r="AD656" s="231"/>
      <c r="AE656" s="231"/>
      <c r="AF656" s="231"/>
      <c r="AG656" s="250"/>
      <c r="AH656" s="249"/>
      <c r="AI656" s="249"/>
      <c r="AJ656" s="249"/>
      <c r="AK656" s="249"/>
      <c r="AL656" s="249"/>
      <c r="AM656" s="204"/>
      <c r="AN656" s="205"/>
      <c r="AO656" s="205"/>
      <c r="AP656" s="205"/>
      <c r="AQ656" s="205"/>
      <c r="AR656" s="205"/>
      <c r="AS656" s="259"/>
      <c r="AT656" s="258"/>
      <c r="AU656" s="258"/>
      <c r="AV656" s="258"/>
      <c r="AW656" s="258"/>
      <c r="AX656" s="258"/>
      <c r="AY656" s="268"/>
      <c r="AZ656" s="267"/>
      <c r="BA656" s="267"/>
      <c r="BB656" s="267"/>
      <c r="BC656" s="267"/>
      <c r="BD656" s="267"/>
      <c r="BE656" s="204"/>
      <c r="BF656" s="205"/>
      <c r="BG656" s="205"/>
      <c r="BH656" s="205"/>
      <c r="BI656" s="205"/>
      <c r="BJ656" s="205"/>
      <c r="BK656" s="241"/>
      <c r="BL656" s="240"/>
      <c r="BM656" s="240"/>
      <c r="BN656" s="240"/>
      <c r="BO656" s="240"/>
      <c r="BP656" s="240"/>
      <c r="BQ656" s="223"/>
      <c r="BR656" s="222"/>
      <c r="BS656" s="222"/>
      <c r="BT656" s="222"/>
      <c r="BU656" s="222"/>
      <c r="BV656" s="222"/>
      <c r="BW656" s="268"/>
      <c r="BX656" s="267"/>
      <c r="BY656" s="267"/>
      <c r="BZ656" s="267"/>
      <c r="CA656" s="267"/>
      <c r="CB656" s="267"/>
      <c r="CC656" s="241"/>
      <c r="CD656" s="214"/>
      <c r="CE656" s="240"/>
      <c r="CF656" s="240"/>
      <c r="CG656" s="240"/>
      <c r="CH656" s="5"/>
      <c r="CI656" s="5">
        <f t="shared" si="69"/>
        <v>0</v>
      </c>
    </row>
    <row r="657" spans="1:87" hidden="1" x14ac:dyDescent="0.2">
      <c r="A657" s="141"/>
      <c r="B657" s="141"/>
      <c r="C657" s="141"/>
      <c r="D657" s="142"/>
      <c r="E657" s="141"/>
      <c r="F657" s="142"/>
      <c r="G657" s="109"/>
      <c r="H657" s="65"/>
      <c r="I657" s="66"/>
      <c r="J657" s="204"/>
      <c r="K657" s="204"/>
      <c r="L657" s="205"/>
      <c r="M657" s="205"/>
      <c r="N657" s="205"/>
      <c r="O657" s="214"/>
      <c r="P657" s="214"/>
      <c r="Q657" s="213"/>
      <c r="R657" s="213"/>
      <c r="S657" s="213"/>
      <c r="T657" s="213"/>
      <c r="U657" s="223"/>
      <c r="V657" s="222"/>
      <c r="W657" s="222"/>
      <c r="X657" s="222"/>
      <c r="Y657" s="222"/>
      <c r="Z657" s="222"/>
      <c r="AA657" s="232"/>
      <c r="AB657" s="231"/>
      <c r="AC657" s="231"/>
      <c r="AD657" s="231"/>
      <c r="AE657" s="231"/>
      <c r="AF657" s="231"/>
      <c r="AG657" s="250"/>
      <c r="AH657" s="249"/>
      <c r="AI657" s="249"/>
      <c r="AJ657" s="249"/>
      <c r="AK657" s="249"/>
      <c r="AL657" s="249"/>
      <c r="AM657" s="204"/>
      <c r="AN657" s="205"/>
      <c r="AO657" s="205"/>
      <c r="AP657" s="205"/>
      <c r="AQ657" s="205"/>
      <c r="AR657" s="205"/>
      <c r="AS657" s="259"/>
      <c r="AT657" s="258"/>
      <c r="AU657" s="258"/>
      <c r="AV657" s="258"/>
      <c r="AW657" s="258"/>
      <c r="AX657" s="258"/>
      <c r="AY657" s="268"/>
      <c r="AZ657" s="267"/>
      <c r="BA657" s="267"/>
      <c r="BB657" s="267"/>
      <c r="BC657" s="267"/>
      <c r="BD657" s="267"/>
      <c r="BE657" s="204"/>
      <c r="BF657" s="205"/>
      <c r="BG657" s="205"/>
      <c r="BH657" s="205"/>
      <c r="BI657" s="205"/>
      <c r="BJ657" s="205"/>
      <c r="BK657" s="241"/>
      <c r="BL657" s="240"/>
      <c r="BM657" s="240"/>
      <c r="BN657" s="240"/>
      <c r="BO657" s="240"/>
      <c r="BP657" s="240"/>
      <c r="BQ657" s="223"/>
      <c r="BR657" s="222"/>
      <c r="BS657" s="222"/>
      <c r="BT657" s="222"/>
      <c r="BU657" s="222"/>
      <c r="BV657" s="222"/>
      <c r="BW657" s="268"/>
      <c r="BX657" s="267"/>
      <c r="BY657" s="267"/>
      <c r="BZ657" s="267"/>
      <c r="CA657" s="267"/>
      <c r="CB657" s="267"/>
      <c r="CC657" s="241"/>
      <c r="CD657" s="214"/>
      <c r="CE657" s="240"/>
      <c r="CF657" s="240"/>
      <c r="CG657" s="240"/>
      <c r="CH657" s="5"/>
      <c r="CI657" s="5">
        <f t="shared" si="69"/>
        <v>0</v>
      </c>
    </row>
    <row r="658" spans="1:87" hidden="1" x14ac:dyDescent="0.2">
      <c r="A658" s="141"/>
      <c r="B658" s="141"/>
      <c r="C658" s="141"/>
      <c r="D658" s="142"/>
      <c r="E658" s="141"/>
      <c r="F658" s="142"/>
      <c r="G658" s="143"/>
      <c r="H658" s="69"/>
      <c r="I658" s="74"/>
      <c r="J658" s="204"/>
      <c r="K658" s="204"/>
      <c r="L658" s="205"/>
      <c r="M658" s="205"/>
      <c r="N658" s="205"/>
      <c r="O658" s="214"/>
      <c r="P658" s="214"/>
      <c r="Q658" s="213"/>
      <c r="R658" s="213"/>
      <c r="S658" s="213"/>
      <c r="T658" s="213"/>
      <c r="U658" s="223"/>
      <c r="V658" s="222"/>
      <c r="W658" s="222"/>
      <c r="X658" s="222"/>
      <c r="Y658" s="222"/>
      <c r="Z658" s="222"/>
      <c r="AA658" s="232"/>
      <c r="AB658" s="231"/>
      <c r="AC658" s="231"/>
      <c r="AD658" s="231"/>
      <c r="AE658" s="231"/>
      <c r="AF658" s="231"/>
      <c r="AG658" s="250"/>
      <c r="AH658" s="249"/>
      <c r="AI658" s="249"/>
      <c r="AJ658" s="249"/>
      <c r="AK658" s="249"/>
      <c r="AL658" s="249"/>
      <c r="AM658" s="204"/>
      <c r="AN658" s="205"/>
      <c r="AO658" s="205"/>
      <c r="AP658" s="205"/>
      <c r="AQ658" s="205"/>
      <c r="AR658" s="205"/>
      <c r="AS658" s="259"/>
      <c r="AT658" s="258"/>
      <c r="AU658" s="258"/>
      <c r="AV658" s="258"/>
      <c r="AW658" s="258"/>
      <c r="AX658" s="258"/>
      <c r="AY658" s="268"/>
      <c r="AZ658" s="267"/>
      <c r="BA658" s="267"/>
      <c r="BB658" s="267"/>
      <c r="BC658" s="267"/>
      <c r="BD658" s="267"/>
      <c r="BE658" s="204"/>
      <c r="BF658" s="205"/>
      <c r="BG658" s="205"/>
      <c r="BH658" s="205"/>
      <c r="BI658" s="205"/>
      <c r="BJ658" s="205"/>
      <c r="BK658" s="241"/>
      <c r="BL658" s="240"/>
      <c r="BM658" s="240"/>
      <c r="BN658" s="240"/>
      <c r="BO658" s="240"/>
      <c r="BP658" s="240"/>
      <c r="BQ658" s="223"/>
      <c r="BR658" s="222"/>
      <c r="BS658" s="222"/>
      <c r="BT658" s="222"/>
      <c r="BU658" s="222"/>
      <c r="BV658" s="222"/>
      <c r="BW658" s="268"/>
      <c r="BX658" s="267"/>
      <c r="BY658" s="267"/>
      <c r="BZ658" s="267"/>
      <c r="CA658" s="267"/>
      <c r="CB658" s="267"/>
      <c r="CC658" s="241"/>
      <c r="CD658" s="214"/>
      <c r="CE658" s="240"/>
      <c r="CF658" s="240"/>
      <c r="CG658" s="240"/>
      <c r="CH658" s="5"/>
      <c r="CI658" s="5">
        <f t="shared" si="69"/>
        <v>0</v>
      </c>
    </row>
    <row r="659" spans="1:87" hidden="1" x14ac:dyDescent="0.2">
      <c r="A659" s="187"/>
      <c r="B659" s="6"/>
      <c r="C659" s="6"/>
      <c r="D659" s="6"/>
      <c r="E659" s="6"/>
      <c r="F659" s="6"/>
      <c r="G659" s="6"/>
      <c r="H659" s="188"/>
      <c r="I659" s="176"/>
      <c r="J659" s="204"/>
      <c r="K659" s="204"/>
      <c r="L659" s="205"/>
      <c r="M659" s="205"/>
      <c r="N659" s="205"/>
      <c r="O659" s="214"/>
      <c r="P659" s="214"/>
      <c r="Q659" s="213"/>
      <c r="R659" s="213"/>
      <c r="S659" s="213"/>
      <c r="T659" s="213"/>
      <c r="U659" s="223"/>
      <c r="V659" s="222"/>
      <c r="W659" s="222"/>
      <c r="X659" s="222"/>
      <c r="Y659" s="222"/>
      <c r="Z659" s="222"/>
      <c r="AA659" s="232"/>
      <c r="AB659" s="231"/>
      <c r="AC659" s="231"/>
      <c r="AD659" s="231"/>
      <c r="AE659" s="231"/>
      <c r="AF659" s="231"/>
      <c r="AG659" s="250"/>
      <c r="AH659" s="249"/>
      <c r="AI659" s="249"/>
      <c r="AJ659" s="249"/>
      <c r="AK659" s="249"/>
      <c r="AL659" s="249"/>
      <c r="AM659" s="204"/>
      <c r="AN659" s="205"/>
      <c r="AO659" s="205"/>
      <c r="AP659" s="205"/>
      <c r="AQ659" s="205"/>
      <c r="AR659" s="205"/>
      <c r="AS659" s="259"/>
      <c r="AT659" s="258"/>
      <c r="AU659" s="258"/>
      <c r="AV659" s="258"/>
      <c r="AW659" s="258"/>
      <c r="AX659" s="258"/>
      <c r="AY659" s="268"/>
      <c r="AZ659" s="267"/>
      <c r="BA659" s="267"/>
      <c r="BB659" s="267"/>
      <c r="BC659" s="267"/>
      <c r="BD659" s="267"/>
      <c r="BE659" s="204"/>
      <c r="BF659" s="205"/>
      <c r="BG659" s="205"/>
      <c r="BH659" s="205"/>
      <c r="BI659" s="205"/>
      <c r="BJ659" s="205"/>
      <c r="BK659" s="241"/>
      <c r="BL659" s="240"/>
      <c r="BM659" s="240"/>
      <c r="BN659" s="240"/>
      <c r="BO659" s="240"/>
      <c r="BP659" s="240"/>
      <c r="BQ659" s="223"/>
      <c r="BR659" s="222"/>
      <c r="BS659" s="222"/>
      <c r="BT659" s="222"/>
      <c r="BU659" s="222"/>
      <c r="BV659" s="222"/>
      <c r="BW659" s="268"/>
      <c r="BX659" s="267"/>
      <c r="BY659" s="267"/>
      <c r="BZ659" s="267"/>
      <c r="CA659" s="267"/>
      <c r="CB659" s="267"/>
      <c r="CC659" s="241"/>
      <c r="CD659" s="214"/>
      <c r="CE659" s="240"/>
      <c r="CF659" s="240"/>
      <c r="CG659" s="240"/>
      <c r="CH659" s="5"/>
      <c r="CI659" s="5">
        <f t="shared" si="69"/>
        <v>0</v>
      </c>
    </row>
    <row r="660" spans="1:87" hidden="1" x14ac:dyDescent="0.2">
      <c r="A660" s="189"/>
      <c r="B660" s="15"/>
      <c r="C660" s="15"/>
      <c r="D660" s="15"/>
      <c r="E660" s="15"/>
      <c r="F660" s="15"/>
      <c r="G660" s="15"/>
      <c r="H660" s="185"/>
      <c r="I660" s="190"/>
      <c r="J660" s="204"/>
      <c r="K660" s="204"/>
      <c r="L660" s="205"/>
      <c r="M660" s="205"/>
      <c r="N660" s="205"/>
      <c r="O660" s="214"/>
      <c r="P660" s="214"/>
      <c r="Q660" s="213"/>
      <c r="R660" s="213"/>
      <c r="S660" s="213"/>
      <c r="T660" s="213"/>
      <c r="U660" s="223"/>
      <c r="V660" s="222"/>
      <c r="W660" s="222"/>
      <c r="X660" s="222"/>
      <c r="Y660" s="222"/>
      <c r="Z660" s="222"/>
      <c r="AA660" s="232"/>
      <c r="AB660" s="231"/>
      <c r="AC660" s="231"/>
      <c r="AD660" s="231"/>
      <c r="AE660" s="231"/>
      <c r="AF660" s="231"/>
      <c r="AG660" s="250"/>
      <c r="AH660" s="249"/>
      <c r="AI660" s="249"/>
      <c r="AJ660" s="249"/>
      <c r="AK660" s="249"/>
      <c r="AL660" s="249"/>
      <c r="AM660" s="204"/>
      <c r="AN660" s="205"/>
      <c r="AO660" s="205"/>
      <c r="AP660" s="205"/>
      <c r="AQ660" s="205"/>
      <c r="AR660" s="205"/>
      <c r="AS660" s="259"/>
      <c r="AT660" s="258"/>
      <c r="AU660" s="258"/>
      <c r="AV660" s="258"/>
      <c r="AW660" s="258"/>
      <c r="AX660" s="258"/>
      <c r="AY660" s="268"/>
      <c r="AZ660" s="267"/>
      <c r="BA660" s="267"/>
      <c r="BB660" s="267"/>
      <c r="BC660" s="267"/>
      <c r="BD660" s="267"/>
      <c r="BE660" s="204"/>
      <c r="BF660" s="205"/>
      <c r="BG660" s="205"/>
      <c r="BH660" s="205"/>
      <c r="BI660" s="205"/>
      <c r="BJ660" s="205"/>
      <c r="BK660" s="241"/>
      <c r="BL660" s="240"/>
      <c r="BM660" s="240"/>
      <c r="BN660" s="240"/>
      <c r="BO660" s="240"/>
      <c r="BP660" s="240"/>
      <c r="BQ660" s="223"/>
      <c r="BR660" s="222"/>
      <c r="BS660" s="222"/>
      <c r="BT660" s="222"/>
      <c r="BU660" s="222"/>
      <c r="BV660" s="222"/>
      <c r="BW660" s="268"/>
      <c r="BX660" s="267"/>
      <c r="BY660" s="267"/>
      <c r="BZ660" s="267"/>
      <c r="CA660" s="267"/>
      <c r="CB660" s="267"/>
      <c r="CC660" s="241"/>
      <c r="CD660" s="214"/>
      <c r="CE660" s="240"/>
      <c r="CF660" s="240"/>
      <c r="CG660" s="240"/>
      <c r="CH660" s="5"/>
      <c r="CI660" s="5">
        <f t="shared" si="69"/>
        <v>0</v>
      </c>
    </row>
    <row r="661" spans="1:87" hidden="1" x14ac:dyDescent="0.2">
      <c r="A661" s="191"/>
      <c r="B661" s="20"/>
      <c r="C661" s="20"/>
      <c r="D661" s="20"/>
      <c r="E661" s="20"/>
      <c r="F661" s="20"/>
      <c r="G661" s="20"/>
      <c r="H661" s="192"/>
      <c r="I661" s="193"/>
      <c r="J661" s="204"/>
      <c r="K661" s="204"/>
      <c r="L661" s="205"/>
      <c r="M661" s="205"/>
      <c r="N661" s="205"/>
      <c r="O661" s="214"/>
      <c r="P661" s="214"/>
      <c r="Q661" s="213"/>
      <c r="R661" s="213"/>
      <c r="S661" s="213"/>
      <c r="T661" s="213"/>
      <c r="U661" s="223"/>
      <c r="V661" s="222"/>
      <c r="W661" s="222"/>
      <c r="X661" s="222"/>
      <c r="Y661" s="222"/>
      <c r="Z661" s="222"/>
      <c r="AA661" s="232"/>
      <c r="AB661" s="231"/>
      <c r="AC661" s="231"/>
      <c r="AD661" s="231"/>
      <c r="AE661" s="231"/>
      <c r="AF661" s="231"/>
      <c r="AG661" s="250"/>
      <c r="AH661" s="249"/>
      <c r="AI661" s="249"/>
      <c r="AJ661" s="249"/>
      <c r="AK661" s="249"/>
      <c r="AL661" s="249"/>
      <c r="AM661" s="204"/>
      <c r="AN661" s="205"/>
      <c r="AO661" s="205"/>
      <c r="AP661" s="205"/>
      <c r="AQ661" s="205"/>
      <c r="AR661" s="205"/>
      <c r="AS661" s="259"/>
      <c r="AT661" s="258"/>
      <c r="AU661" s="258"/>
      <c r="AV661" s="258"/>
      <c r="AW661" s="258"/>
      <c r="AX661" s="258"/>
      <c r="AY661" s="268"/>
      <c r="AZ661" s="267"/>
      <c r="BA661" s="267"/>
      <c r="BB661" s="267"/>
      <c r="BC661" s="267"/>
      <c r="BD661" s="267"/>
      <c r="BE661" s="204"/>
      <c r="BF661" s="205"/>
      <c r="BG661" s="205"/>
      <c r="BH661" s="205"/>
      <c r="BI661" s="205"/>
      <c r="BJ661" s="205"/>
      <c r="BK661" s="241"/>
      <c r="BL661" s="240"/>
      <c r="BM661" s="240"/>
      <c r="BN661" s="240"/>
      <c r="BO661" s="240"/>
      <c r="BP661" s="240"/>
      <c r="BQ661" s="223"/>
      <c r="BR661" s="222"/>
      <c r="BS661" s="222"/>
      <c r="BT661" s="222"/>
      <c r="BU661" s="222"/>
      <c r="BV661" s="222"/>
      <c r="BW661" s="268"/>
      <c r="BX661" s="267"/>
      <c r="BY661" s="267"/>
      <c r="BZ661" s="267"/>
      <c r="CA661" s="267"/>
      <c r="CB661" s="267"/>
      <c r="CC661" s="241"/>
      <c r="CD661" s="214"/>
      <c r="CE661" s="240"/>
      <c r="CF661" s="240"/>
      <c r="CG661" s="240"/>
      <c r="CH661" s="5"/>
      <c r="CI661" s="5">
        <f t="shared" si="69"/>
        <v>0</v>
      </c>
    </row>
    <row r="662" spans="1:87" hidden="1" x14ac:dyDescent="0.2">
      <c r="I662" s="172"/>
      <c r="J662" s="204"/>
      <c r="K662" s="204"/>
      <c r="L662" s="205"/>
      <c r="M662" s="205"/>
      <c r="N662" s="205"/>
      <c r="O662" s="214"/>
      <c r="P662" s="214"/>
      <c r="Q662" s="213"/>
      <c r="R662" s="213"/>
      <c r="S662" s="213"/>
      <c r="T662" s="213"/>
      <c r="U662" s="223"/>
      <c r="V662" s="222"/>
      <c r="W662" s="222"/>
      <c r="X662" s="222"/>
      <c r="Y662" s="222"/>
      <c r="Z662" s="222"/>
      <c r="AA662" s="232"/>
      <c r="AB662" s="231"/>
      <c r="AC662" s="231"/>
      <c r="AD662" s="231"/>
      <c r="AE662" s="231"/>
      <c r="AF662" s="231"/>
      <c r="AG662" s="250"/>
      <c r="AH662" s="249"/>
      <c r="AI662" s="249"/>
      <c r="AJ662" s="249"/>
      <c r="AK662" s="249"/>
      <c r="AL662" s="249"/>
      <c r="AM662" s="204"/>
      <c r="AN662" s="205"/>
      <c r="AO662" s="205"/>
      <c r="AP662" s="205"/>
      <c r="AQ662" s="205"/>
      <c r="AR662" s="205"/>
      <c r="AS662" s="259"/>
      <c r="AT662" s="258"/>
      <c r="AU662" s="258"/>
      <c r="AV662" s="258"/>
      <c r="AW662" s="258"/>
      <c r="AX662" s="258"/>
      <c r="AY662" s="268"/>
      <c r="AZ662" s="267"/>
      <c r="BA662" s="267"/>
      <c r="BB662" s="267"/>
      <c r="BC662" s="267"/>
      <c r="BD662" s="267"/>
      <c r="BE662" s="204"/>
      <c r="BF662" s="205"/>
      <c r="BG662" s="205"/>
      <c r="BH662" s="205"/>
      <c r="BI662" s="205"/>
      <c r="BJ662" s="205"/>
      <c r="BK662" s="241"/>
      <c r="BL662" s="240"/>
      <c r="BM662" s="240"/>
      <c r="BN662" s="240"/>
      <c r="BO662" s="240"/>
      <c r="BP662" s="240"/>
      <c r="BQ662" s="223"/>
      <c r="BR662" s="222"/>
      <c r="BS662" s="222"/>
      <c r="BT662" s="222"/>
      <c r="BU662" s="222"/>
      <c r="BV662" s="222"/>
      <c r="BW662" s="268"/>
      <c r="BX662" s="267"/>
      <c r="BY662" s="267"/>
      <c r="BZ662" s="267"/>
      <c r="CA662" s="267"/>
      <c r="CB662" s="267"/>
      <c r="CC662" s="241"/>
      <c r="CD662" s="214"/>
      <c r="CE662" s="240"/>
      <c r="CF662" s="240"/>
      <c r="CG662" s="240"/>
      <c r="CH662" s="5"/>
      <c r="CI662" s="5">
        <f t="shared" si="69"/>
        <v>0</v>
      </c>
    </row>
    <row r="663" spans="1:87" hidden="1" x14ac:dyDescent="0.2">
      <c r="A663" s="22"/>
      <c r="B663" s="22"/>
      <c r="C663" s="22"/>
      <c r="D663" s="48"/>
      <c r="E663" s="22"/>
      <c r="F663" s="34"/>
      <c r="G663" s="48"/>
      <c r="H663" s="26"/>
      <c r="I663" s="27"/>
      <c r="J663" s="204"/>
      <c r="K663" s="204"/>
      <c r="L663" s="205"/>
      <c r="M663" s="205"/>
      <c r="N663" s="205"/>
      <c r="O663" s="214"/>
      <c r="P663" s="214"/>
      <c r="Q663" s="213"/>
      <c r="R663" s="213"/>
      <c r="S663" s="213"/>
      <c r="T663" s="213"/>
      <c r="U663" s="223"/>
      <c r="V663" s="222"/>
      <c r="W663" s="222"/>
      <c r="X663" s="222"/>
      <c r="Y663" s="222"/>
      <c r="Z663" s="222"/>
      <c r="AA663" s="232"/>
      <c r="AB663" s="231"/>
      <c r="AC663" s="231"/>
      <c r="AD663" s="231"/>
      <c r="AE663" s="231"/>
      <c r="AF663" s="231"/>
      <c r="AG663" s="250"/>
      <c r="AH663" s="249"/>
      <c r="AI663" s="249"/>
      <c r="AJ663" s="249"/>
      <c r="AK663" s="249"/>
      <c r="AL663" s="249"/>
      <c r="AM663" s="204"/>
      <c r="AN663" s="205"/>
      <c r="AO663" s="205"/>
      <c r="AP663" s="205"/>
      <c r="AQ663" s="205"/>
      <c r="AR663" s="205"/>
      <c r="AS663" s="259"/>
      <c r="AT663" s="258"/>
      <c r="AU663" s="258"/>
      <c r="AV663" s="258"/>
      <c r="AW663" s="258"/>
      <c r="AX663" s="258"/>
      <c r="AY663" s="268"/>
      <c r="AZ663" s="267"/>
      <c r="BA663" s="267"/>
      <c r="BB663" s="267"/>
      <c r="BC663" s="267"/>
      <c r="BD663" s="267"/>
      <c r="BE663" s="204"/>
      <c r="BF663" s="205"/>
      <c r="BG663" s="205"/>
      <c r="BH663" s="205"/>
      <c r="BI663" s="205"/>
      <c r="BJ663" s="205"/>
      <c r="BK663" s="241"/>
      <c r="BL663" s="240"/>
      <c r="BM663" s="240"/>
      <c r="BN663" s="240"/>
      <c r="BO663" s="240"/>
      <c r="BP663" s="240"/>
      <c r="BQ663" s="223"/>
      <c r="BR663" s="222"/>
      <c r="BS663" s="222"/>
      <c r="BT663" s="222"/>
      <c r="BU663" s="222"/>
      <c r="BV663" s="222"/>
      <c r="BW663" s="268"/>
      <c r="BX663" s="267"/>
      <c r="BY663" s="267"/>
      <c r="BZ663" s="267"/>
      <c r="CA663" s="267"/>
      <c r="CB663" s="267"/>
      <c r="CC663" s="241"/>
      <c r="CD663" s="214"/>
      <c r="CE663" s="240"/>
      <c r="CF663" s="240"/>
      <c r="CG663" s="240"/>
      <c r="CH663" s="5"/>
      <c r="CI663" s="5">
        <f t="shared" si="69"/>
        <v>0</v>
      </c>
    </row>
    <row r="664" spans="1:87" hidden="1" x14ac:dyDescent="0.2">
      <c r="A664" s="22"/>
      <c r="B664" s="22"/>
      <c r="C664" s="22"/>
      <c r="D664" s="35"/>
      <c r="E664" s="22"/>
      <c r="F664" s="34"/>
      <c r="G664" s="48"/>
      <c r="H664" s="26"/>
      <c r="I664" s="27"/>
      <c r="J664" s="204"/>
      <c r="K664" s="204"/>
      <c r="L664" s="205"/>
      <c r="M664" s="205"/>
      <c r="N664" s="205"/>
      <c r="O664" s="214"/>
      <c r="P664" s="214"/>
      <c r="Q664" s="213"/>
      <c r="R664" s="213"/>
      <c r="S664" s="213"/>
      <c r="T664" s="213"/>
      <c r="U664" s="223"/>
      <c r="V664" s="222"/>
      <c r="W664" s="222"/>
      <c r="X664" s="222"/>
      <c r="Y664" s="222"/>
      <c r="Z664" s="222"/>
      <c r="AA664" s="232"/>
      <c r="AB664" s="231"/>
      <c r="AC664" s="231"/>
      <c r="AD664" s="231"/>
      <c r="AE664" s="231"/>
      <c r="AF664" s="231"/>
      <c r="AG664" s="250"/>
      <c r="AH664" s="249"/>
      <c r="AI664" s="249"/>
      <c r="AJ664" s="249"/>
      <c r="AK664" s="249"/>
      <c r="AL664" s="249"/>
      <c r="AM664" s="204"/>
      <c r="AN664" s="205"/>
      <c r="AO664" s="205"/>
      <c r="AP664" s="205"/>
      <c r="AQ664" s="205"/>
      <c r="AR664" s="205"/>
      <c r="AS664" s="259"/>
      <c r="AT664" s="258"/>
      <c r="AU664" s="258"/>
      <c r="AV664" s="258"/>
      <c r="AW664" s="258"/>
      <c r="AX664" s="258"/>
      <c r="AY664" s="268"/>
      <c r="AZ664" s="267"/>
      <c r="BA664" s="267"/>
      <c r="BB664" s="267"/>
      <c r="BC664" s="267"/>
      <c r="BD664" s="267"/>
      <c r="BE664" s="204"/>
      <c r="BF664" s="205"/>
      <c r="BG664" s="205"/>
      <c r="BH664" s="205"/>
      <c r="BI664" s="205"/>
      <c r="BJ664" s="205"/>
      <c r="BK664" s="241"/>
      <c r="BL664" s="240"/>
      <c r="BM664" s="240"/>
      <c r="BN664" s="240"/>
      <c r="BO664" s="240"/>
      <c r="BP664" s="240"/>
      <c r="BQ664" s="223"/>
      <c r="BR664" s="222"/>
      <c r="BS664" s="222"/>
      <c r="BT664" s="222"/>
      <c r="BU664" s="222"/>
      <c r="BV664" s="222"/>
      <c r="BW664" s="268"/>
      <c r="BX664" s="267"/>
      <c r="BY664" s="267"/>
      <c r="BZ664" s="267"/>
      <c r="CA664" s="267"/>
      <c r="CB664" s="267"/>
      <c r="CC664" s="241"/>
      <c r="CD664" s="214"/>
      <c r="CE664" s="240"/>
      <c r="CF664" s="240"/>
      <c r="CG664" s="240"/>
      <c r="CH664" s="5"/>
      <c r="CI664" s="5">
        <f t="shared" si="69"/>
        <v>0</v>
      </c>
    </row>
    <row r="665" spans="1:87" hidden="1" x14ac:dyDescent="0.2">
      <c r="A665" s="22"/>
      <c r="B665" s="22"/>
      <c r="C665" s="22"/>
      <c r="D665" s="35"/>
      <c r="E665" s="22"/>
      <c r="F665" s="34"/>
      <c r="G665" s="48"/>
      <c r="H665" s="26"/>
      <c r="I665" s="27"/>
      <c r="J665" s="204"/>
      <c r="K665" s="204"/>
      <c r="L665" s="205"/>
      <c r="M665" s="205"/>
      <c r="N665" s="205"/>
      <c r="O665" s="214"/>
      <c r="P665" s="214"/>
      <c r="Q665" s="213"/>
      <c r="R665" s="213"/>
      <c r="S665" s="213"/>
      <c r="T665" s="213"/>
      <c r="U665" s="223"/>
      <c r="V665" s="222"/>
      <c r="W665" s="222"/>
      <c r="X665" s="222"/>
      <c r="Y665" s="222"/>
      <c r="Z665" s="222"/>
      <c r="AA665" s="232"/>
      <c r="AB665" s="231"/>
      <c r="AC665" s="231"/>
      <c r="AD665" s="231"/>
      <c r="AE665" s="231"/>
      <c r="AF665" s="231"/>
      <c r="AG665" s="250"/>
      <c r="AH665" s="249"/>
      <c r="AI665" s="249"/>
      <c r="AJ665" s="249"/>
      <c r="AK665" s="249"/>
      <c r="AL665" s="249"/>
      <c r="AM665" s="204"/>
      <c r="AN665" s="205"/>
      <c r="AO665" s="205"/>
      <c r="AP665" s="205"/>
      <c r="AQ665" s="205"/>
      <c r="AR665" s="205"/>
      <c r="AS665" s="259"/>
      <c r="AT665" s="258"/>
      <c r="AU665" s="258"/>
      <c r="AV665" s="258"/>
      <c r="AW665" s="258"/>
      <c r="AX665" s="258"/>
      <c r="AY665" s="268"/>
      <c r="AZ665" s="267"/>
      <c r="BA665" s="267"/>
      <c r="BB665" s="267"/>
      <c r="BC665" s="267"/>
      <c r="BD665" s="267"/>
      <c r="BE665" s="204"/>
      <c r="BF665" s="205"/>
      <c r="BG665" s="205"/>
      <c r="BH665" s="205"/>
      <c r="BI665" s="205"/>
      <c r="BJ665" s="205"/>
      <c r="BK665" s="241"/>
      <c r="BL665" s="240"/>
      <c r="BM665" s="240"/>
      <c r="BN665" s="240"/>
      <c r="BO665" s="240"/>
      <c r="BP665" s="240"/>
      <c r="BQ665" s="223"/>
      <c r="BR665" s="222"/>
      <c r="BS665" s="222"/>
      <c r="BT665" s="222"/>
      <c r="BU665" s="222"/>
      <c r="BV665" s="222"/>
      <c r="BW665" s="268"/>
      <c r="BX665" s="267"/>
      <c r="BY665" s="267"/>
      <c r="BZ665" s="267"/>
      <c r="CA665" s="267"/>
      <c r="CB665" s="267"/>
      <c r="CC665" s="241"/>
      <c r="CD665" s="214"/>
      <c r="CE665" s="240"/>
      <c r="CF665" s="240"/>
      <c r="CG665" s="240"/>
      <c r="CH665" s="5"/>
      <c r="CI665" s="5">
        <f t="shared" si="69"/>
        <v>0</v>
      </c>
    </row>
    <row r="666" spans="1:87" hidden="1" x14ac:dyDescent="0.2">
      <c r="A666" s="22"/>
      <c r="B666" s="22"/>
      <c r="C666" s="22"/>
      <c r="D666" s="48"/>
      <c r="E666" s="22"/>
      <c r="F666" s="34"/>
      <c r="G666" s="48"/>
      <c r="H666" s="36"/>
      <c r="I666" s="27"/>
      <c r="J666" s="204"/>
      <c r="K666" s="204"/>
      <c r="L666" s="205"/>
      <c r="M666" s="205"/>
      <c r="N666" s="204"/>
      <c r="O666" s="214"/>
      <c r="P666" s="214"/>
      <c r="Q666" s="213"/>
      <c r="R666" s="214"/>
      <c r="S666" s="213"/>
      <c r="T666" s="214"/>
      <c r="U666" s="223"/>
      <c r="V666" s="223"/>
      <c r="W666" s="222"/>
      <c r="X666" s="223"/>
      <c r="Y666" s="222"/>
      <c r="Z666" s="223"/>
      <c r="AA666" s="232"/>
      <c r="AB666" s="232"/>
      <c r="AC666" s="231"/>
      <c r="AD666" s="232"/>
      <c r="AE666" s="231"/>
      <c r="AF666" s="232"/>
      <c r="AG666" s="250"/>
      <c r="AH666" s="250"/>
      <c r="AI666" s="249"/>
      <c r="AJ666" s="250"/>
      <c r="AK666" s="249"/>
      <c r="AL666" s="250"/>
      <c r="AM666" s="204"/>
      <c r="AN666" s="204"/>
      <c r="AO666" s="205"/>
      <c r="AP666" s="204"/>
      <c r="AQ666" s="205"/>
      <c r="AR666" s="204"/>
      <c r="AS666" s="259"/>
      <c r="AT666" s="259"/>
      <c r="AU666" s="258"/>
      <c r="AV666" s="259"/>
      <c r="AW666" s="258"/>
      <c r="AX666" s="259"/>
      <c r="AY666" s="268"/>
      <c r="AZ666" s="268"/>
      <c r="BA666" s="267"/>
      <c r="BB666" s="268"/>
      <c r="BC666" s="267"/>
      <c r="BD666" s="268"/>
      <c r="BE666" s="204"/>
      <c r="BF666" s="204"/>
      <c r="BG666" s="205"/>
      <c r="BH666" s="204"/>
      <c r="BI666" s="205"/>
      <c r="BJ666" s="204"/>
      <c r="BK666" s="241"/>
      <c r="BL666" s="241"/>
      <c r="BM666" s="240"/>
      <c r="BN666" s="241"/>
      <c r="BO666" s="240"/>
      <c r="BP666" s="241"/>
      <c r="BQ666" s="223"/>
      <c r="BR666" s="223"/>
      <c r="BS666" s="222"/>
      <c r="BT666" s="223"/>
      <c r="BU666" s="222"/>
      <c r="BV666" s="223"/>
      <c r="BW666" s="268"/>
      <c r="BX666" s="268"/>
      <c r="BY666" s="267"/>
      <c r="BZ666" s="268"/>
      <c r="CA666" s="267"/>
      <c r="CB666" s="268"/>
      <c r="CC666" s="241"/>
      <c r="CD666" s="214"/>
      <c r="CE666" s="240"/>
      <c r="CF666" s="240"/>
      <c r="CG666" s="241"/>
      <c r="CH666" s="5"/>
      <c r="CI666" s="5">
        <f t="shared" si="69"/>
        <v>0</v>
      </c>
    </row>
    <row r="667" spans="1:87" hidden="1" x14ac:dyDescent="0.2">
      <c r="A667" s="22"/>
      <c r="B667" s="22"/>
      <c r="C667" s="22"/>
      <c r="D667" s="48"/>
      <c r="E667" s="22"/>
      <c r="F667" s="34"/>
      <c r="G667" s="48"/>
      <c r="H667" s="36"/>
      <c r="I667" s="27"/>
      <c r="J667" s="204"/>
      <c r="K667" s="204"/>
      <c r="L667" s="205"/>
      <c r="M667" s="205"/>
      <c r="N667" s="205"/>
      <c r="O667" s="214"/>
      <c r="P667" s="214"/>
      <c r="Q667" s="213"/>
      <c r="R667" s="213"/>
      <c r="S667" s="213"/>
      <c r="T667" s="213"/>
      <c r="U667" s="223"/>
      <c r="V667" s="222"/>
      <c r="W667" s="222"/>
      <c r="X667" s="222"/>
      <c r="Y667" s="222"/>
      <c r="Z667" s="222"/>
      <c r="AA667" s="232"/>
      <c r="AB667" s="231"/>
      <c r="AC667" s="231"/>
      <c r="AD667" s="231"/>
      <c r="AE667" s="231"/>
      <c r="AF667" s="231"/>
      <c r="AG667" s="250"/>
      <c r="AH667" s="249"/>
      <c r="AI667" s="249"/>
      <c r="AJ667" s="249"/>
      <c r="AK667" s="249"/>
      <c r="AL667" s="249"/>
      <c r="AM667" s="204"/>
      <c r="AN667" s="205"/>
      <c r="AO667" s="205"/>
      <c r="AP667" s="205"/>
      <c r="AQ667" s="205"/>
      <c r="AR667" s="205"/>
      <c r="AS667" s="259"/>
      <c r="AT667" s="258"/>
      <c r="AU667" s="258"/>
      <c r="AV667" s="258"/>
      <c r="AW667" s="258"/>
      <c r="AX667" s="258"/>
      <c r="AY667" s="268"/>
      <c r="AZ667" s="267"/>
      <c r="BA667" s="267"/>
      <c r="BB667" s="267"/>
      <c r="BC667" s="267"/>
      <c r="BD667" s="267"/>
      <c r="BE667" s="204"/>
      <c r="BF667" s="205"/>
      <c r="BG667" s="205"/>
      <c r="BH667" s="205"/>
      <c r="BI667" s="205"/>
      <c r="BJ667" s="205"/>
      <c r="BK667" s="241"/>
      <c r="BL667" s="240"/>
      <c r="BM667" s="240"/>
      <c r="BN667" s="240"/>
      <c r="BO667" s="240"/>
      <c r="BP667" s="240"/>
      <c r="BQ667" s="223"/>
      <c r="BR667" s="222"/>
      <c r="BS667" s="222"/>
      <c r="BT667" s="222"/>
      <c r="BU667" s="222"/>
      <c r="BV667" s="222"/>
      <c r="BW667" s="268"/>
      <c r="BX667" s="267"/>
      <c r="BY667" s="267"/>
      <c r="BZ667" s="267"/>
      <c r="CA667" s="267"/>
      <c r="CB667" s="267"/>
      <c r="CC667" s="241"/>
      <c r="CD667" s="214"/>
      <c r="CE667" s="240"/>
      <c r="CF667" s="240"/>
      <c r="CG667" s="240"/>
      <c r="CH667" s="5"/>
      <c r="CI667" s="5">
        <f t="shared" si="69"/>
        <v>0</v>
      </c>
    </row>
    <row r="668" spans="1:87" hidden="1" x14ac:dyDescent="0.2">
      <c r="A668" s="22"/>
      <c r="B668" s="22"/>
      <c r="C668" s="35"/>
      <c r="D668" s="48"/>
      <c r="E668" s="111"/>
      <c r="F668" s="48"/>
      <c r="G668" s="48"/>
      <c r="H668" s="36"/>
      <c r="I668" s="27"/>
      <c r="J668" s="204"/>
      <c r="K668" s="204"/>
      <c r="L668" s="205"/>
      <c r="M668" s="205"/>
      <c r="N668" s="205"/>
      <c r="O668" s="214"/>
      <c r="P668" s="214"/>
      <c r="Q668" s="213"/>
      <c r="R668" s="213"/>
      <c r="S668" s="213"/>
      <c r="T668" s="213"/>
      <c r="U668" s="223"/>
      <c r="V668" s="222"/>
      <c r="W668" s="222"/>
      <c r="X668" s="222"/>
      <c r="Y668" s="222"/>
      <c r="Z668" s="222"/>
      <c r="AA668" s="232"/>
      <c r="AB668" s="231"/>
      <c r="AC668" s="231"/>
      <c r="AD668" s="231"/>
      <c r="AE668" s="231"/>
      <c r="AF668" s="231"/>
      <c r="AG668" s="250"/>
      <c r="AH668" s="249"/>
      <c r="AI668" s="249"/>
      <c r="AJ668" s="249"/>
      <c r="AK668" s="249"/>
      <c r="AL668" s="249"/>
      <c r="AM668" s="204"/>
      <c r="AN668" s="205"/>
      <c r="AO668" s="205"/>
      <c r="AP668" s="205"/>
      <c r="AQ668" s="205"/>
      <c r="AR668" s="205"/>
      <c r="AS668" s="259"/>
      <c r="AT668" s="258"/>
      <c r="AU668" s="258"/>
      <c r="AV668" s="258"/>
      <c r="AW668" s="258"/>
      <c r="AX668" s="258"/>
      <c r="AY668" s="268"/>
      <c r="AZ668" s="267"/>
      <c r="BA668" s="267"/>
      <c r="BB668" s="267"/>
      <c r="BC668" s="267"/>
      <c r="BD668" s="267"/>
      <c r="BE668" s="204"/>
      <c r="BF668" s="205"/>
      <c r="BG668" s="205"/>
      <c r="BH668" s="205"/>
      <c r="BI668" s="205"/>
      <c r="BJ668" s="205"/>
      <c r="BK668" s="241"/>
      <c r="BL668" s="240"/>
      <c r="BM668" s="240"/>
      <c r="BN668" s="240"/>
      <c r="BO668" s="240"/>
      <c r="BP668" s="240"/>
      <c r="BQ668" s="223"/>
      <c r="BR668" s="222"/>
      <c r="BS668" s="222"/>
      <c r="BT668" s="222"/>
      <c r="BU668" s="222"/>
      <c r="BV668" s="222"/>
      <c r="BW668" s="268"/>
      <c r="BX668" s="267"/>
      <c r="BY668" s="267"/>
      <c r="BZ668" s="267"/>
      <c r="CA668" s="267"/>
      <c r="CB668" s="267"/>
      <c r="CC668" s="241"/>
      <c r="CD668" s="214"/>
      <c r="CE668" s="240"/>
      <c r="CF668" s="240"/>
      <c r="CG668" s="240"/>
      <c r="CH668" s="5"/>
      <c r="CI668" s="5">
        <f t="shared" si="69"/>
        <v>0</v>
      </c>
    </row>
    <row r="669" spans="1:87" hidden="1" x14ac:dyDescent="0.2">
      <c r="A669" s="22"/>
      <c r="B669" s="22"/>
      <c r="C669" s="35"/>
      <c r="D669" s="48"/>
      <c r="E669" s="111"/>
      <c r="F669" s="48"/>
      <c r="G669" s="48"/>
      <c r="H669" s="137"/>
      <c r="I669" s="27"/>
      <c r="J669" s="204"/>
      <c r="K669" s="204"/>
      <c r="L669" s="205"/>
      <c r="M669" s="205"/>
      <c r="N669" s="205"/>
      <c r="O669" s="214"/>
      <c r="P669" s="214"/>
      <c r="Q669" s="213"/>
      <c r="R669" s="213"/>
      <c r="S669" s="213"/>
      <c r="T669" s="213"/>
      <c r="U669" s="223"/>
      <c r="V669" s="222"/>
      <c r="W669" s="222"/>
      <c r="X669" s="222"/>
      <c r="Y669" s="222"/>
      <c r="Z669" s="222"/>
      <c r="AA669" s="232"/>
      <c r="AB669" s="231"/>
      <c r="AC669" s="231"/>
      <c r="AD669" s="231"/>
      <c r="AE669" s="231"/>
      <c r="AF669" s="231"/>
      <c r="AG669" s="250"/>
      <c r="AH669" s="249"/>
      <c r="AI669" s="249"/>
      <c r="AJ669" s="249"/>
      <c r="AK669" s="249"/>
      <c r="AL669" s="249"/>
      <c r="AM669" s="204"/>
      <c r="AN669" s="205"/>
      <c r="AO669" s="205"/>
      <c r="AP669" s="205"/>
      <c r="AQ669" s="205"/>
      <c r="AR669" s="205"/>
      <c r="AS669" s="259"/>
      <c r="AT669" s="258"/>
      <c r="AU669" s="258"/>
      <c r="AV669" s="258"/>
      <c r="AW669" s="258"/>
      <c r="AX669" s="258"/>
      <c r="AY669" s="268"/>
      <c r="AZ669" s="267"/>
      <c r="BA669" s="267"/>
      <c r="BB669" s="267"/>
      <c r="BC669" s="267"/>
      <c r="BD669" s="267"/>
      <c r="BE669" s="204"/>
      <c r="BF669" s="205"/>
      <c r="BG669" s="205"/>
      <c r="BH669" s="205"/>
      <c r="BI669" s="205"/>
      <c r="BJ669" s="205"/>
      <c r="BK669" s="241"/>
      <c r="BL669" s="240"/>
      <c r="BM669" s="240"/>
      <c r="BN669" s="240"/>
      <c r="BO669" s="240"/>
      <c r="BP669" s="240"/>
      <c r="BQ669" s="223"/>
      <c r="BR669" s="222"/>
      <c r="BS669" s="222"/>
      <c r="BT669" s="222"/>
      <c r="BU669" s="222"/>
      <c r="BV669" s="222"/>
      <c r="BW669" s="268"/>
      <c r="BX669" s="267"/>
      <c r="BY669" s="267"/>
      <c r="BZ669" s="267"/>
      <c r="CA669" s="267"/>
      <c r="CB669" s="267"/>
      <c r="CC669" s="241"/>
      <c r="CD669" s="214"/>
      <c r="CE669" s="240"/>
      <c r="CF669" s="240"/>
      <c r="CG669" s="240"/>
      <c r="CH669" s="5"/>
      <c r="CI669" s="5">
        <f t="shared" si="69"/>
        <v>0</v>
      </c>
    </row>
    <row r="670" spans="1:87" hidden="1" x14ac:dyDescent="0.2">
      <c r="A670" s="22"/>
      <c r="C670" s="35"/>
      <c r="D670" s="35"/>
      <c r="E670" s="111"/>
      <c r="F670" s="48"/>
      <c r="G670" s="48"/>
      <c r="H670" s="137"/>
      <c r="I670" s="27"/>
      <c r="J670" s="204"/>
      <c r="K670" s="204"/>
      <c r="L670" s="205"/>
      <c r="M670" s="205"/>
      <c r="N670" s="205"/>
      <c r="O670" s="214"/>
      <c r="P670" s="214"/>
      <c r="Q670" s="213"/>
      <c r="R670" s="213"/>
      <c r="S670" s="213"/>
      <c r="T670" s="213"/>
      <c r="U670" s="223"/>
      <c r="V670" s="222"/>
      <c r="W670" s="222"/>
      <c r="X670" s="222"/>
      <c r="Y670" s="222"/>
      <c r="Z670" s="222"/>
      <c r="AA670" s="232"/>
      <c r="AB670" s="231"/>
      <c r="AC670" s="231"/>
      <c r="AD670" s="231"/>
      <c r="AE670" s="231"/>
      <c r="AF670" s="231"/>
      <c r="AG670" s="250"/>
      <c r="AH670" s="249"/>
      <c r="AI670" s="249"/>
      <c r="AJ670" s="249"/>
      <c r="AK670" s="249"/>
      <c r="AL670" s="249"/>
      <c r="AM670" s="204"/>
      <c r="AN670" s="205"/>
      <c r="AO670" s="205"/>
      <c r="AP670" s="205"/>
      <c r="AQ670" s="205"/>
      <c r="AR670" s="205"/>
      <c r="AS670" s="259"/>
      <c r="AT670" s="258"/>
      <c r="AU670" s="258"/>
      <c r="AV670" s="258"/>
      <c r="AW670" s="258"/>
      <c r="AX670" s="258"/>
      <c r="AY670" s="268"/>
      <c r="AZ670" s="267"/>
      <c r="BA670" s="267"/>
      <c r="BB670" s="267"/>
      <c r="BC670" s="267"/>
      <c r="BD670" s="267"/>
      <c r="BE670" s="204"/>
      <c r="BF670" s="205"/>
      <c r="BG670" s="205"/>
      <c r="BH670" s="205"/>
      <c r="BI670" s="205"/>
      <c r="BJ670" s="205"/>
      <c r="BK670" s="241"/>
      <c r="BL670" s="240"/>
      <c r="BM670" s="240"/>
      <c r="BN670" s="240"/>
      <c r="BO670" s="240"/>
      <c r="BP670" s="240"/>
      <c r="BQ670" s="223"/>
      <c r="BR670" s="222"/>
      <c r="BS670" s="222"/>
      <c r="BT670" s="222"/>
      <c r="BU670" s="222"/>
      <c r="BV670" s="222"/>
      <c r="BW670" s="268"/>
      <c r="BX670" s="267"/>
      <c r="BY670" s="267"/>
      <c r="BZ670" s="267"/>
      <c r="CA670" s="267"/>
      <c r="CB670" s="267"/>
      <c r="CC670" s="241"/>
      <c r="CD670" s="214"/>
      <c r="CE670" s="240"/>
      <c r="CF670" s="240"/>
      <c r="CG670" s="240"/>
      <c r="CH670" s="5"/>
      <c r="CI670" s="5">
        <f t="shared" si="69"/>
        <v>0</v>
      </c>
    </row>
    <row r="671" spans="1:87" hidden="1" x14ac:dyDescent="0.2">
      <c r="A671" s="22"/>
      <c r="B671" s="22"/>
      <c r="C671" s="35"/>
      <c r="D671" s="35"/>
      <c r="E671" s="111"/>
      <c r="F671" s="48"/>
      <c r="G671" s="48"/>
      <c r="H671" s="137"/>
      <c r="I671" s="27"/>
      <c r="J671" s="204"/>
      <c r="K671" s="204"/>
      <c r="L671" s="205"/>
      <c r="M671" s="205"/>
      <c r="N671" s="205"/>
      <c r="O671" s="214"/>
      <c r="P671" s="214"/>
      <c r="Q671" s="213"/>
      <c r="R671" s="213"/>
      <c r="S671" s="213"/>
      <c r="T671" s="213"/>
      <c r="U671" s="223"/>
      <c r="V671" s="222"/>
      <c r="W671" s="222"/>
      <c r="X671" s="222"/>
      <c r="Y671" s="222"/>
      <c r="Z671" s="222"/>
      <c r="AA671" s="232"/>
      <c r="AB671" s="231"/>
      <c r="AC671" s="231"/>
      <c r="AD671" s="231"/>
      <c r="AE671" s="231"/>
      <c r="AF671" s="231"/>
      <c r="AG671" s="250"/>
      <c r="AH671" s="249"/>
      <c r="AI671" s="249"/>
      <c r="AJ671" s="249"/>
      <c r="AK671" s="249"/>
      <c r="AL671" s="249"/>
      <c r="AM671" s="204"/>
      <c r="AN671" s="205"/>
      <c r="AO671" s="205"/>
      <c r="AP671" s="205"/>
      <c r="AQ671" s="205"/>
      <c r="AR671" s="205"/>
      <c r="AS671" s="259"/>
      <c r="AT671" s="258"/>
      <c r="AU671" s="258"/>
      <c r="AV671" s="258"/>
      <c r="AW671" s="258"/>
      <c r="AX671" s="258"/>
      <c r="AY671" s="268"/>
      <c r="AZ671" s="267"/>
      <c r="BA671" s="267"/>
      <c r="BB671" s="267"/>
      <c r="BC671" s="267"/>
      <c r="BD671" s="267"/>
      <c r="BE671" s="204"/>
      <c r="BF671" s="205"/>
      <c r="BG671" s="205"/>
      <c r="BH671" s="205"/>
      <c r="BI671" s="205"/>
      <c r="BJ671" s="205"/>
      <c r="BK671" s="241"/>
      <c r="BL671" s="240"/>
      <c r="BM671" s="240"/>
      <c r="BN671" s="240"/>
      <c r="BO671" s="240"/>
      <c r="BP671" s="240"/>
      <c r="BQ671" s="223"/>
      <c r="BR671" s="222"/>
      <c r="BS671" s="222"/>
      <c r="BT671" s="222"/>
      <c r="BU671" s="222"/>
      <c r="BV671" s="222"/>
      <c r="BW671" s="268"/>
      <c r="BX671" s="267"/>
      <c r="BY671" s="267"/>
      <c r="BZ671" s="267"/>
      <c r="CA671" s="267"/>
      <c r="CB671" s="267"/>
      <c r="CC671" s="241"/>
      <c r="CD671" s="214"/>
      <c r="CE671" s="240"/>
      <c r="CF671" s="240"/>
      <c r="CG671" s="240"/>
      <c r="CH671" s="5"/>
      <c r="CI671" s="5">
        <f t="shared" si="69"/>
        <v>0</v>
      </c>
    </row>
    <row r="672" spans="1:87" hidden="1" x14ac:dyDescent="0.2">
      <c r="A672" s="22"/>
      <c r="B672" s="22"/>
      <c r="C672" s="35"/>
      <c r="D672" s="48"/>
      <c r="E672" s="111"/>
      <c r="F672" s="48"/>
      <c r="G672" s="48"/>
      <c r="H672" s="36"/>
      <c r="I672" s="27"/>
      <c r="J672" s="204"/>
      <c r="K672" s="204"/>
      <c r="L672" s="205"/>
      <c r="M672" s="205"/>
      <c r="N672" s="204"/>
      <c r="O672" s="214"/>
      <c r="P672" s="214"/>
      <c r="Q672" s="213"/>
      <c r="R672" s="214"/>
      <c r="S672" s="213"/>
      <c r="T672" s="214"/>
      <c r="U672" s="223"/>
      <c r="V672" s="223"/>
      <c r="W672" s="222"/>
      <c r="X672" s="223"/>
      <c r="Y672" s="222"/>
      <c r="Z672" s="223"/>
      <c r="AA672" s="232"/>
      <c r="AB672" s="232"/>
      <c r="AC672" s="231"/>
      <c r="AD672" s="232"/>
      <c r="AE672" s="231"/>
      <c r="AF672" s="232"/>
      <c r="AG672" s="250"/>
      <c r="AH672" s="250"/>
      <c r="AI672" s="249"/>
      <c r="AJ672" s="250"/>
      <c r="AK672" s="249"/>
      <c r="AL672" s="250"/>
      <c r="AM672" s="204"/>
      <c r="AN672" s="204"/>
      <c r="AO672" s="205"/>
      <c r="AP672" s="204"/>
      <c r="AQ672" s="205"/>
      <c r="AR672" s="204"/>
      <c r="AS672" s="259"/>
      <c r="AT672" s="259"/>
      <c r="AU672" s="258"/>
      <c r="AV672" s="259"/>
      <c r="AW672" s="258"/>
      <c r="AX672" s="259"/>
      <c r="AY672" s="268"/>
      <c r="AZ672" s="268"/>
      <c r="BA672" s="267"/>
      <c r="BB672" s="268"/>
      <c r="BC672" s="267"/>
      <c r="BD672" s="268"/>
      <c r="BE672" s="204"/>
      <c r="BF672" s="204"/>
      <c r="BG672" s="205"/>
      <c r="BH672" s="204"/>
      <c r="BI672" s="205"/>
      <c r="BJ672" s="204"/>
      <c r="BK672" s="241"/>
      <c r="BL672" s="241"/>
      <c r="BM672" s="240"/>
      <c r="BN672" s="241"/>
      <c r="BO672" s="240"/>
      <c r="BP672" s="241"/>
      <c r="BQ672" s="223"/>
      <c r="BR672" s="223"/>
      <c r="BS672" s="222"/>
      <c r="BT672" s="223"/>
      <c r="BU672" s="222"/>
      <c r="BV672" s="223"/>
      <c r="BW672" s="268"/>
      <c r="BX672" s="268"/>
      <c r="BY672" s="267"/>
      <c r="BZ672" s="268"/>
      <c r="CA672" s="267"/>
      <c r="CB672" s="268"/>
      <c r="CC672" s="241"/>
      <c r="CD672" s="214"/>
      <c r="CE672" s="240"/>
      <c r="CF672" s="240"/>
      <c r="CG672" s="241"/>
      <c r="CH672" s="5"/>
      <c r="CI672" s="5">
        <f t="shared" si="69"/>
        <v>0</v>
      </c>
    </row>
    <row r="673" spans="1:87" hidden="1" x14ac:dyDescent="0.2">
      <c r="A673" s="22"/>
      <c r="B673" s="22"/>
      <c r="C673" s="35"/>
      <c r="D673" s="48"/>
      <c r="E673" s="111"/>
      <c r="F673" s="48"/>
      <c r="G673" s="48"/>
      <c r="H673" s="36"/>
      <c r="I673" s="27"/>
      <c r="J673" s="204"/>
      <c r="K673" s="204"/>
      <c r="L673" s="205"/>
      <c r="M673" s="205"/>
      <c r="N673" s="205"/>
      <c r="O673" s="214"/>
      <c r="P673" s="214"/>
      <c r="Q673" s="213"/>
      <c r="R673" s="213"/>
      <c r="S673" s="213"/>
      <c r="T673" s="213"/>
      <c r="U673" s="223"/>
      <c r="V673" s="222"/>
      <c r="W673" s="222"/>
      <c r="X673" s="222"/>
      <c r="Y673" s="222"/>
      <c r="Z673" s="222"/>
      <c r="AA673" s="232"/>
      <c r="AB673" s="231"/>
      <c r="AC673" s="231"/>
      <c r="AD673" s="231"/>
      <c r="AE673" s="231"/>
      <c r="AF673" s="231"/>
      <c r="AG673" s="250"/>
      <c r="AH673" s="249"/>
      <c r="AI673" s="249"/>
      <c r="AJ673" s="249"/>
      <c r="AK673" s="249"/>
      <c r="AL673" s="249"/>
      <c r="AM673" s="204"/>
      <c r="AN673" s="205"/>
      <c r="AO673" s="205"/>
      <c r="AP673" s="205"/>
      <c r="AQ673" s="205"/>
      <c r="AR673" s="205"/>
      <c r="AS673" s="259"/>
      <c r="AT673" s="258"/>
      <c r="AU673" s="258"/>
      <c r="AV673" s="258"/>
      <c r="AW673" s="258"/>
      <c r="AX673" s="258"/>
      <c r="AY673" s="268"/>
      <c r="AZ673" s="267"/>
      <c r="BA673" s="267"/>
      <c r="BB673" s="267"/>
      <c r="BC673" s="267"/>
      <c r="BD673" s="267"/>
      <c r="BE673" s="204"/>
      <c r="BF673" s="205"/>
      <c r="BG673" s="205"/>
      <c r="BH673" s="205"/>
      <c r="BI673" s="205"/>
      <c r="BJ673" s="205"/>
      <c r="BK673" s="241"/>
      <c r="BL673" s="240"/>
      <c r="BM673" s="240"/>
      <c r="BN673" s="240"/>
      <c r="BO673" s="240"/>
      <c r="BP673" s="240"/>
      <c r="BQ673" s="223"/>
      <c r="BR673" s="222"/>
      <c r="BS673" s="222"/>
      <c r="BT673" s="222"/>
      <c r="BU673" s="222"/>
      <c r="BV673" s="222"/>
      <c r="BW673" s="268"/>
      <c r="BX673" s="267"/>
      <c r="BY673" s="267"/>
      <c r="BZ673" s="267"/>
      <c r="CA673" s="267"/>
      <c r="CB673" s="267"/>
      <c r="CC673" s="241"/>
      <c r="CD673" s="214"/>
      <c r="CE673" s="240"/>
      <c r="CF673" s="240"/>
      <c r="CG673" s="240"/>
      <c r="CH673" s="5"/>
      <c r="CI673" s="5">
        <f t="shared" si="69"/>
        <v>0</v>
      </c>
    </row>
    <row r="674" spans="1:87" hidden="1" x14ac:dyDescent="0.2">
      <c r="A674" s="22"/>
      <c r="B674" s="23"/>
      <c r="C674" s="35"/>
      <c r="D674" s="48"/>
      <c r="E674" s="111"/>
      <c r="F674" s="48"/>
      <c r="G674" s="48"/>
      <c r="H674" s="26"/>
      <c r="I674" s="27"/>
      <c r="J674" s="204"/>
      <c r="K674" s="204"/>
      <c r="L674" s="205"/>
      <c r="M674" s="205"/>
      <c r="N674" s="205"/>
      <c r="O674" s="214"/>
      <c r="P674" s="214"/>
      <c r="Q674" s="213"/>
      <c r="R674" s="213"/>
      <c r="S674" s="213"/>
      <c r="T674" s="213"/>
      <c r="U674" s="223"/>
      <c r="V674" s="222"/>
      <c r="W674" s="222"/>
      <c r="X674" s="222"/>
      <c r="Y674" s="222"/>
      <c r="Z674" s="222"/>
      <c r="AA674" s="232"/>
      <c r="AB674" s="231"/>
      <c r="AC674" s="231"/>
      <c r="AD674" s="231"/>
      <c r="AE674" s="231"/>
      <c r="AF674" s="231"/>
      <c r="AG674" s="250"/>
      <c r="AH674" s="249"/>
      <c r="AI674" s="249"/>
      <c r="AJ674" s="249"/>
      <c r="AK674" s="249"/>
      <c r="AL674" s="249"/>
      <c r="AM674" s="204"/>
      <c r="AN674" s="205"/>
      <c r="AO674" s="205"/>
      <c r="AP674" s="205"/>
      <c r="AQ674" s="205"/>
      <c r="AR674" s="205"/>
      <c r="AS674" s="259"/>
      <c r="AT674" s="258"/>
      <c r="AU674" s="258"/>
      <c r="AV674" s="258"/>
      <c r="AW674" s="258"/>
      <c r="AX674" s="258"/>
      <c r="AY674" s="268"/>
      <c r="AZ674" s="267"/>
      <c r="BA674" s="267"/>
      <c r="BB674" s="267"/>
      <c r="BC674" s="267"/>
      <c r="BD674" s="267"/>
      <c r="BE674" s="204"/>
      <c r="BF674" s="205"/>
      <c r="BG674" s="205"/>
      <c r="BH674" s="205"/>
      <c r="BI674" s="205"/>
      <c r="BJ674" s="205"/>
      <c r="BK674" s="241"/>
      <c r="BL674" s="240"/>
      <c r="BM674" s="240"/>
      <c r="BN674" s="240"/>
      <c r="BO674" s="240"/>
      <c r="BP674" s="240"/>
      <c r="BQ674" s="223"/>
      <c r="BR674" s="222"/>
      <c r="BS674" s="222"/>
      <c r="BT674" s="222"/>
      <c r="BU674" s="222"/>
      <c r="BV674" s="222"/>
      <c r="BW674" s="268"/>
      <c r="BX674" s="267"/>
      <c r="BY674" s="267"/>
      <c r="BZ674" s="267"/>
      <c r="CA674" s="267"/>
      <c r="CB674" s="267"/>
      <c r="CC674" s="241"/>
      <c r="CD674" s="214"/>
      <c r="CE674" s="240"/>
      <c r="CF674" s="240"/>
      <c r="CG674" s="240"/>
      <c r="CH674" s="5"/>
      <c r="CI674" s="5">
        <f t="shared" si="69"/>
        <v>0</v>
      </c>
    </row>
    <row r="675" spans="1:87" hidden="1" x14ac:dyDescent="0.2">
      <c r="A675" s="22"/>
      <c r="B675" s="22"/>
      <c r="C675" s="33"/>
      <c r="D675" s="35"/>
      <c r="E675" s="111"/>
      <c r="F675" s="48"/>
      <c r="G675" s="48"/>
      <c r="H675" s="26"/>
      <c r="I675" s="27"/>
      <c r="J675" s="204"/>
      <c r="K675" s="204"/>
      <c r="L675" s="205"/>
      <c r="M675" s="205"/>
      <c r="N675" s="205"/>
      <c r="O675" s="214"/>
      <c r="P675" s="214"/>
      <c r="Q675" s="213"/>
      <c r="R675" s="213"/>
      <c r="S675" s="213"/>
      <c r="T675" s="213"/>
      <c r="U675" s="223"/>
      <c r="V675" s="222"/>
      <c r="W675" s="222"/>
      <c r="X675" s="222"/>
      <c r="Y675" s="222"/>
      <c r="Z675" s="222"/>
      <c r="AA675" s="232"/>
      <c r="AB675" s="231"/>
      <c r="AC675" s="231"/>
      <c r="AD675" s="231"/>
      <c r="AE675" s="231"/>
      <c r="AF675" s="231"/>
      <c r="AG675" s="250"/>
      <c r="AH675" s="249"/>
      <c r="AI675" s="249"/>
      <c r="AJ675" s="249"/>
      <c r="AK675" s="249"/>
      <c r="AL675" s="249"/>
      <c r="AM675" s="204"/>
      <c r="AN675" s="205"/>
      <c r="AO675" s="205"/>
      <c r="AP675" s="205"/>
      <c r="AQ675" s="205"/>
      <c r="AR675" s="205"/>
      <c r="AS675" s="259"/>
      <c r="AT675" s="258"/>
      <c r="AU675" s="258"/>
      <c r="AV675" s="258"/>
      <c r="AW675" s="258"/>
      <c r="AX675" s="258"/>
      <c r="AY675" s="268"/>
      <c r="AZ675" s="267"/>
      <c r="BA675" s="267"/>
      <c r="BB675" s="267"/>
      <c r="BC675" s="267"/>
      <c r="BD675" s="267"/>
      <c r="BE675" s="204"/>
      <c r="BF675" s="205"/>
      <c r="BG675" s="205"/>
      <c r="BH675" s="205"/>
      <c r="BI675" s="205"/>
      <c r="BJ675" s="205"/>
      <c r="BK675" s="241"/>
      <c r="BL675" s="240"/>
      <c r="BM675" s="240"/>
      <c r="BN675" s="240"/>
      <c r="BO675" s="240"/>
      <c r="BP675" s="240"/>
      <c r="BQ675" s="223"/>
      <c r="BR675" s="222"/>
      <c r="BS675" s="222"/>
      <c r="BT675" s="222"/>
      <c r="BU675" s="222"/>
      <c r="BV675" s="222"/>
      <c r="BW675" s="268"/>
      <c r="BX675" s="267"/>
      <c r="BY675" s="267"/>
      <c r="BZ675" s="267"/>
      <c r="CA675" s="267"/>
      <c r="CB675" s="267"/>
      <c r="CC675" s="241"/>
      <c r="CD675" s="214"/>
      <c r="CE675" s="240"/>
      <c r="CF675" s="240"/>
      <c r="CG675" s="240"/>
      <c r="CH675" s="5"/>
      <c r="CI675" s="5">
        <f t="shared" si="69"/>
        <v>0</v>
      </c>
    </row>
    <row r="676" spans="1:87" hidden="1" x14ac:dyDescent="0.2">
      <c r="A676" s="22"/>
      <c r="B676" s="22"/>
      <c r="C676" s="33"/>
      <c r="D676" s="35"/>
      <c r="E676" s="111"/>
      <c r="F676" s="48"/>
      <c r="G676" s="48"/>
      <c r="H676" s="137"/>
      <c r="I676" s="27"/>
      <c r="J676" s="204"/>
      <c r="K676" s="204"/>
      <c r="L676" s="205"/>
      <c r="M676" s="205"/>
      <c r="N676" s="205"/>
      <c r="O676" s="214"/>
      <c r="P676" s="214"/>
      <c r="Q676" s="213"/>
      <c r="R676" s="213"/>
      <c r="S676" s="213"/>
      <c r="T676" s="213"/>
      <c r="U676" s="223"/>
      <c r="V676" s="222"/>
      <c r="W676" s="222"/>
      <c r="X676" s="222"/>
      <c r="Y676" s="222"/>
      <c r="Z676" s="222"/>
      <c r="AA676" s="232"/>
      <c r="AB676" s="231"/>
      <c r="AC676" s="231"/>
      <c r="AD676" s="231"/>
      <c r="AE676" s="231"/>
      <c r="AF676" s="231"/>
      <c r="AG676" s="250"/>
      <c r="AH676" s="249"/>
      <c r="AI676" s="249"/>
      <c r="AJ676" s="249"/>
      <c r="AK676" s="249"/>
      <c r="AL676" s="249"/>
      <c r="AM676" s="204"/>
      <c r="AN676" s="205"/>
      <c r="AO676" s="205"/>
      <c r="AP676" s="205"/>
      <c r="AQ676" s="205"/>
      <c r="AR676" s="205"/>
      <c r="AS676" s="259"/>
      <c r="AT676" s="258"/>
      <c r="AU676" s="258"/>
      <c r="AV676" s="258"/>
      <c r="AW676" s="258"/>
      <c r="AX676" s="258"/>
      <c r="AY676" s="268"/>
      <c r="AZ676" s="267"/>
      <c r="BA676" s="267"/>
      <c r="BB676" s="267"/>
      <c r="BC676" s="267"/>
      <c r="BD676" s="267"/>
      <c r="BE676" s="204"/>
      <c r="BF676" s="205"/>
      <c r="BG676" s="205"/>
      <c r="BH676" s="205"/>
      <c r="BI676" s="205"/>
      <c r="BJ676" s="205"/>
      <c r="BK676" s="241"/>
      <c r="BL676" s="240"/>
      <c r="BM676" s="240"/>
      <c r="BN676" s="240"/>
      <c r="BO676" s="240"/>
      <c r="BP676" s="240"/>
      <c r="BQ676" s="223"/>
      <c r="BR676" s="222"/>
      <c r="BS676" s="222"/>
      <c r="BT676" s="222"/>
      <c r="BU676" s="222"/>
      <c r="BV676" s="222"/>
      <c r="BW676" s="268"/>
      <c r="BX676" s="267"/>
      <c r="BY676" s="267"/>
      <c r="BZ676" s="267"/>
      <c r="CA676" s="267"/>
      <c r="CB676" s="267"/>
      <c r="CC676" s="241"/>
      <c r="CD676" s="214"/>
      <c r="CE676" s="240"/>
      <c r="CF676" s="240"/>
      <c r="CG676" s="240"/>
      <c r="CH676" s="5"/>
      <c r="CI676" s="5">
        <f t="shared" si="69"/>
        <v>0</v>
      </c>
    </row>
    <row r="677" spans="1:87" hidden="1" x14ac:dyDescent="0.2">
      <c r="A677" s="22"/>
      <c r="B677" s="22"/>
      <c r="C677" s="35"/>
      <c r="D677" s="48"/>
      <c r="E677" s="111"/>
      <c r="F677" s="48"/>
      <c r="G677" s="48"/>
      <c r="H677" s="36"/>
      <c r="I677" s="27"/>
      <c r="J677" s="204"/>
      <c r="K677" s="204"/>
      <c r="L677" s="205"/>
      <c r="M677" s="205"/>
      <c r="N677" s="204"/>
      <c r="O677" s="214"/>
      <c r="P677" s="214"/>
      <c r="Q677" s="213"/>
      <c r="R677" s="214"/>
      <c r="S677" s="213"/>
      <c r="T677" s="214"/>
      <c r="U677" s="223"/>
      <c r="V677" s="223"/>
      <c r="W677" s="222"/>
      <c r="X677" s="223"/>
      <c r="Y677" s="222"/>
      <c r="Z677" s="223"/>
      <c r="AA677" s="232"/>
      <c r="AB677" s="232"/>
      <c r="AC677" s="231"/>
      <c r="AD677" s="232"/>
      <c r="AE677" s="231"/>
      <c r="AF677" s="232"/>
      <c r="AG677" s="250"/>
      <c r="AH677" s="250"/>
      <c r="AI677" s="249"/>
      <c r="AJ677" s="250"/>
      <c r="AK677" s="249"/>
      <c r="AL677" s="250"/>
      <c r="AM677" s="204"/>
      <c r="AN677" s="204"/>
      <c r="AO677" s="205"/>
      <c r="AP677" s="204"/>
      <c r="AQ677" s="205"/>
      <c r="AR677" s="204"/>
      <c r="AS677" s="259"/>
      <c r="AT677" s="259"/>
      <c r="AU677" s="258"/>
      <c r="AV677" s="259"/>
      <c r="AW677" s="258"/>
      <c r="AX677" s="259"/>
      <c r="AY677" s="268"/>
      <c r="AZ677" s="268"/>
      <c r="BA677" s="267"/>
      <c r="BB677" s="268"/>
      <c r="BC677" s="267"/>
      <c r="BD677" s="268"/>
      <c r="BE677" s="204"/>
      <c r="BF677" s="204"/>
      <c r="BG677" s="205"/>
      <c r="BH677" s="204"/>
      <c r="BI677" s="205"/>
      <c r="BJ677" s="204"/>
      <c r="BK677" s="241"/>
      <c r="BL677" s="241"/>
      <c r="BM677" s="240"/>
      <c r="BN677" s="241"/>
      <c r="BO677" s="240"/>
      <c r="BP677" s="241"/>
      <c r="BQ677" s="223"/>
      <c r="BR677" s="223"/>
      <c r="BS677" s="222"/>
      <c r="BT677" s="223"/>
      <c r="BU677" s="222"/>
      <c r="BV677" s="223"/>
      <c r="BW677" s="268"/>
      <c r="BX677" s="268"/>
      <c r="BY677" s="267"/>
      <c r="BZ677" s="268"/>
      <c r="CA677" s="267"/>
      <c r="CB677" s="268"/>
      <c r="CC677" s="241"/>
      <c r="CD677" s="214"/>
      <c r="CE677" s="240"/>
      <c r="CF677" s="240"/>
      <c r="CG677" s="241"/>
      <c r="CH677" s="5"/>
      <c r="CI677" s="5">
        <f t="shared" si="69"/>
        <v>0</v>
      </c>
    </row>
    <row r="678" spans="1:87" hidden="1" x14ac:dyDescent="0.2">
      <c r="A678" s="22"/>
      <c r="B678" s="22"/>
      <c r="C678" s="35"/>
      <c r="D678" s="48"/>
      <c r="E678" s="111"/>
      <c r="F678" s="48"/>
      <c r="G678" s="48"/>
      <c r="H678" s="36"/>
      <c r="I678" s="27"/>
      <c r="J678" s="204"/>
      <c r="K678" s="204"/>
      <c r="L678" s="205"/>
      <c r="M678" s="205"/>
      <c r="N678" s="205"/>
      <c r="O678" s="214"/>
      <c r="P678" s="214"/>
      <c r="Q678" s="213"/>
      <c r="R678" s="213"/>
      <c r="S678" s="213"/>
      <c r="T678" s="213"/>
      <c r="U678" s="223"/>
      <c r="V678" s="222"/>
      <c r="W678" s="222"/>
      <c r="X678" s="222"/>
      <c r="Y678" s="222"/>
      <c r="Z678" s="222"/>
      <c r="AA678" s="232"/>
      <c r="AB678" s="231"/>
      <c r="AC678" s="231"/>
      <c r="AD678" s="231"/>
      <c r="AE678" s="231"/>
      <c r="AF678" s="231"/>
      <c r="AG678" s="250"/>
      <c r="AH678" s="249"/>
      <c r="AI678" s="249"/>
      <c r="AJ678" s="249"/>
      <c r="AK678" s="249"/>
      <c r="AL678" s="249"/>
      <c r="AM678" s="204"/>
      <c r="AN678" s="205"/>
      <c r="AO678" s="205"/>
      <c r="AP678" s="205"/>
      <c r="AQ678" s="205"/>
      <c r="AR678" s="205"/>
      <c r="AS678" s="259"/>
      <c r="AT678" s="258"/>
      <c r="AU678" s="258"/>
      <c r="AV678" s="258"/>
      <c r="AW678" s="258"/>
      <c r="AX678" s="258"/>
      <c r="AY678" s="268"/>
      <c r="AZ678" s="267"/>
      <c r="BA678" s="267"/>
      <c r="BB678" s="267"/>
      <c r="BC678" s="267"/>
      <c r="BD678" s="267"/>
      <c r="BE678" s="204"/>
      <c r="BF678" s="205"/>
      <c r="BG678" s="205"/>
      <c r="BH678" s="205"/>
      <c r="BI678" s="205"/>
      <c r="BJ678" s="205"/>
      <c r="BK678" s="241"/>
      <c r="BL678" s="240"/>
      <c r="BM678" s="240"/>
      <c r="BN678" s="240"/>
      <c r="BO678" s="240"/>
      <c r="BP678" s="240"/>
      <c r="BQ678" s="223"/>
      <c r="BR678" s="222"/>
      <c r="BS678" s="222"/>
      <c r="BT678" s="222"/>
      <c r="BU678" s="222"/>
      <c r="BV678" s="222"/>
      <c r="BW678" s="268"/>
      <c r="BX678" s="267"/>
      <c r="BY678" s="267"/>
      <c r="BZ678" s="267"/>
      <c r="CA678" s="267"/>
      <c r="CB678" s="267"/>
      <c r="CC678" s="241"/>
      <c r="CD678" s="214"/>
      <c r="CE678" s="240"/>
      <c r="CF678" s="240"/>
      <c r="CG678" s="240"/>
      <c r="CH678" s="5"/>
      <c r="CI678" s="5">
        <f t="shared" si="69"/>
        <v>0</v>
      </c>
    </row>
    <row r="679" spans="1:87" hidden="1" x14ac:dyDescent="0.2">
      <c r="A679" s="22"/>
      <c r="B679" s="22"/>
      <c r="C679" s="35"/>
      <c r="D679" s="48"/>
      <c r="E679" s="111"/>
      <c r="F679" s="48"/>
      <c r="G679" s="48"/>
      <c r="H679" s="26"/>
      <c r="I679" s="27"/>
      <c r="J679" s="204"/>
      <c r="K679" s="204"/>
      <c r="L679" s="205"/>
      <c r="M679" s="205"/>
      <c r="N679" s="205"/>
      <c r="O679" s="214"/>
      <c r="P679" s="214"/>
      <c r="Q679" s="213"/>
      <c r="R679" s="213"/>
      <c r="S679" s="213"/>
      <c r="T679" s="213"/>
      <c r="U679" s="223"/>
      <c r="V679" s="222"/>
      <c r="W679" s="222"/>
      <c r="X679" s="222"/>
      <c r="Y679" s="222"/>
      <c r="Z679" s="222"/>
      <c r="AA679" s="232"/>
      <c r="AB679" s="231"/>
      <c r="AC679" s="231"/>
      <c r="AD679" s="231"/>
      <c r="AE679" s="231"/>
      <c r="AF679" s="231"/>
      <c r="AG679" s="250"/>
      <c r="AH679" s="249"/>
      <c r="AI679" s="249"/>
      <c r="AJ679" s="249"/>
      <c r="AK679" s="249"/>
      <c r="AL679" s="249"/>
      <c r="AM679" s="204"/>
      <c r="AN679" s="205"/>
      <c r="AO679" s="205"/>
      <c r="AP679" s="205"/>
      <c r="AQ679" s="205"/>
      <c r="AR679" s="205"/>
      <c r="AS679" s="259"/>
      <c r="AT679" s="258"/>
      <c r="AU679" s="258"/>
      <c r="AV679" s="258"/>
      <c r="AW679" s="258"/>
      <c r="AX679" s="258"/>
      <c r="AY679" s="268"/>
      <c r="AZ679" s="267"/>
      <c r="BA679" s="267"/>
      <c r="BB679" s="267"/>
      <c r="BC679" s="267"/>
      <c r="BD679" s="267"/>
      <c r="BE679" s="204"/>
      <c r="BF679" s="205"/>
      <c r="BG679" s="205"/>
      <c r="BH679" s="205"/>
      <c r="BI679" s="205"/>
      <c r="BJ679" s="205"/>
      <c r="BK679" s="241"/>
      <c r="BL679" s="240"/>
      <c r="BM679" s="240"/>
      <c r="BN679" s="240"/>
      <c r="BO679" s="240"/>
      <c r="BP679" s="240"/>
      <c r="BQ679" s="223"/>
      <c r="BR679" s="222"/>
      <c r="BS679" s="222"/>
      <c r="BT679" s="222"/>
      <c r="BU679" s="222"/>
      <c r="BV679" s="222"/>
      <c r="BW679" s="268"/>
      <c r="BX679" s="267"/>
      <c r="BY679" s="267"/>
      <c r="BZ679" s="267"/>
      <c r="CA679" s="267"/>
      <c r="CB679" s="267"/>
      <c r="CC679" s="241"/>
      <c r="CD679" s="214"/>
      <c r="CE679" s="240"/>
      <c r="CF679" s="240"/>
      <c r="CG679" s="240"/>
      <c r="CH679" s="5"/>
      <c r="CI679" s="5">
        <f t="shared" si="69"/>
        <v>0</v>
      </c>
    </row>
    <row r="680" spans="1:87" hidden="1" x14ac:dyDescent="0.2">
      <c r="A680" s="22"/>
      <c r="B680" s="22"/>
      <c r="C680" s="35"/>
      <c r="D680" s="35"/>
      <c r="E680" s="111"/>
      <c r="F680" s="48"/>
      <c r="G680" s="48"/>
      <c r="H680" s="26"/>
      <c r="I680" s="27"/>
      <c r="J680" s="204"/>
      <c r="K680" s="204"/>
      <c r="L680" s="205"/>
      <c r="M680" s="205"/>
      <c r="N680" s="205"/>
      <c r="O680" s="214"/>
      <c r="P680" s="214"/>
      <c r="Q680" s="213"/>
      <c r="R680" s="213"/>
      <c r="S680" s="213"/>
      <c r="T680" s="213"/>
      <c r="U680" s="223"/>
      <c r="V680" s="222"/>
      <c r="W680" s="222"/>
      <c r="X680" s="222"/>
      <c r="Y680" s="222"/>
      <c r="Z680" s="222"/>
      <c r="AA680" s="232"/>
      <c r="AB680" s="231"/>
      <c r="AC680" s="231"/>
      <c r="AD680" s="231"/>
      <c r="AE680" s="231"/>
      <c r="AF680" s="231"/>
      <c r="AG680" s="250"/>
      <c r="AH680" s="249"/>
      <c r="AI680" s="249"/>
      <c r="AJ680" s="249"/>
      <c r="AK680" s="249"/>
      <c r="AL680" s="249"/>
      <c r="AM680" s="204"/>
      <c r="AN680" s="205"/>
      <c r="AO680" s="205"/>
      <c r="AP680" s="205"/>
      <c r="AQ680" s="205"/>
      <c r="AR680" s="205"/>
      <c r="AS680" s="259"/>
      <c r="AT680" s="258"/>
      <c r="AU680" s="258"/>
      <c r="AV680" s="258"/>
      <c r="AW680" s="258"/>
      <c r="AX680" s="258"/>
      <c r="AY680" s="268"/>
      <c r="AZ680" s="267"/>
      <c r="BA680" s="267"/>
      <c r="BB680" s="267"/>
      <c r="BC680" s="267"/>
      <c r="BD680" s="267"/>
      <c r="BE680" s="204"/>
      <c r="BF680" s="205"/>
      <c r="BG680" s="205"/>
      <c r="BH680" s="205"/>
      <c r="BI680" s="205"/>
      <c r="BJ680" s="205"/>
      <c r="BK680" s="241"/>
      <c r="BL680" s="240"/>
      <c r="BM680" s="240"/>
      <c r="BN680" s="240"/>
      <c r="BO680" s="240"/>
      <c r="BP680" s="240"/>
      <c r="BQ680" s="223"/>
      <c r="BR680" s="222"/>
      <c r="BS680" s="222"/>
      <c r="BT680" s="222"/>
      <c r="BU680" s="222"/>
      <c r="BV680" s="222"/>
      <c r="BW680" s="268"/>
      <c r="BX680" s="267"/>
      <c r="BY680" s="267"/>
      <c r="BZ680" s="267"/>
      <c r="CA680" s="267"/>
      <c r="CB680" s="267"/>
      <c r="CC680" s="241"/>
      <c r="CD680" s="214"/>
      <c r="CE680" s="240"/>
      <c r="CF680" s="240"/>
      <c r="CG680" s="240"/>
      <c r="CH680" s="5"/>
      <c r="CI680" s="5">
        <f t="shared" si="69"/>
        <v>0</v>
      </c>
    </row>
    <row r="681" spans="1:87" hidden="1" x14ac:dyDescent="0.2">
      <c r="A681" s="22"/>
      <c r="B681" s="22"/>
      <c r="C681" s="35"/>
      <c r="D681" s="35"/>
      <c r="E681" s="111"/>
      <c r="F681" s="48"/>
      <c r="G681" s="48"/>
      <c r="H681" s="137"/>
      <c r="I681" s="27"/>
      <c r="J681" s="204"/>
      <c r="K681" s="204"/>
      <c r="L681" s="205"/>
      <c r="M681" s="205"/>
      <c r="N681" s="205"/>
      <c r="O681" s="214"/>
      <c r="P681" s="214"/>
      <c r="Q681" s="213"/>
      <c r="R681" s="213"/>
      <c r="S681" s="213"/>
      <c r="T681" s="213"/>
      <c r="U681" s="223"/>
      <c r="V681" s="222"/>
      <c r="W681" s="222"/>
      <c r="X681" s="222"/>
      <c r="Y681" s="222"/>
      <c r="Z681" s="222"/>
      <c r="AA681" s="232"/>
      <c r="AB681" s="231"/>
      <c r="AC681" s="231"/>
      <c r="AD681" s="231"/>
      <c r="AE681" s="231"/>
      <c r="AF681" s="231"/>
      <c r="AG681" s="250"/>
      <c r="AH681" s="249"/>
      <c r="AI681" s="249"/>
      <c r="AJ681" s="249"/>
      <c r="AK681" s="249"/>
      <c r="AL681" s="249"/>
      <c r="AM681" s="204"/>
      <c r="AN681" s="205"/>
      <c r="AO681" s="205"/>
      <c r="AP681" s="205"/>
      <c r="AQ681" s="205"/>
      <c r="AR681" s="205"/>
      <c r="AS681" s="259"/>
      <c r="AT681" s="258"/>
      <c r="AU681" s="258"/>
      <c r="AV681" s="258"/>
      <c r="AW681" s="258"/>
      <c r="AX681" s="258"/>
      <c r="AY681" s="268"/>
      <c r="AZ681" s="267"/>
      <c r="BA681" s="267"/>
      <c r="BB681" s="267"/>
      <c r="BC681" s="267"/>
      <c r="BD681" s="267"/>
      <c r="BE681" s="204"/>
      <c r="BF681" s="205"/>
      <c r="BG681" s="205"/>
      <c r="BH681" s="205"/>
      <c r="BI681" s="205"/>
      <c r="BJ681" s="205"/>
      <c r="BK681" s="241"/>
      <c r="BL681" s="240"/>
      <c r="BM681" s="240"/>
      <c r="BN681" s="240"/>
      <c r="BO681" s="240"/>
      <c r="BP681" s="240"/>
      <c r="BQ681" s="223"/>
      <c r="BR681" s="222"/>
      <c r="BS681" s="222"/>
      <c r="BT681" s="222"/>
      <c r="BU681" s="222"/>
      <c r="BV681" s="222"/>
      <c r="BW681" s="268"/>
      <c r="BX681" s="267"/>
      <c r="BY681" s="267"/>
      <c r="BZ681" s="267"/>
      <c r="CA681" s="267"/>
      <c r="CB681" s="267"/>
      <c r="CC681" s="241"/>
      <c r="CD681" s="214"/>
      <c r="CE681" s="240"/>
      <c r="CF681" s="240"/>
      <c r="CG681" s="240"/>
      <c r="CH681" s="5"/>
      <c r="CI681" s="5">
        <f t="shared" si="69"/>
        <v>0</v>
      </c>
    </row>
    <row r="682" spans="1:87" hidden="1" x14ac:dyDescent="0.2">
      <c r="A682" s="22"/>
      <c r="B682" s="22"/>
      <c r="C682" s="35"/>
      <c r="D682" s="48"/>
      <c r="E682" s="111"/>
      <c r="F682" s="48"/>
      <c r="G682" s="48"/>
      <c r="H682" s="36"/>
      <c r="I682" s="27"/>
      <c r="J682" s="204"/>
      <c r="K682" s="204"/>
      <c r="L682" s="205"/>
      <c r="M682" s="205"/>
      <c r="N682" s="204"/>
      <c r="O682" s="214"/>
      <c r="P682" s="214"/>
      <c r="Q682" s="213"/>
      <c r="R682" s="214"/>
      <c r="S682" s="213"/>
      <c r="T682" s="214"/>
      <c r="U682" s="223"/>
      <c r="V682" s="223"/>
      <c r="W682" s="222"/>
      <c r="X682" s="223"/>
      <c r="Y682" s="222"/>
      <c r="Z682" s="223"/>
      <c r="AA682" s="232"/>
      <c r="AB682" s="232"/>
      <c r="AC682" s="231"/>
      <c r="AD682" s="232"/>
      <c r="AE682" s="231"/>
      <c r="AF682" s="232"/>
      <c r="AG682" s="250"/>
      <c r="AH682" s="250"/>
      <c r="AI682" s="249"/>
      <c r="AJ682" s="250"/>
      <c r="AK682" s="249"/>
      <c r="AL682" s="250"/>
      <c r="AM682" s="204"/>
      <c r="AN682" s="204"/>
      <c r="AO682" s="205"/>
      <c r="AP682" s="204"/>
      <c r="AQ682" s="205"/>
      <c r="AR682" s="204"/>
      <c r="AS682" s="259"/>
      <c r="AT682" s="259"/>
      <c r="AU682" s="258"/>
      <c r="AV682" s="259"/>
      <c r="AW682" s="258"/>
      <c r="AX682" s="259"/>
      <c r="AY682" s="268"/>
      <c r="AZ682" s="268"/>
      <c r="BA682" s="267"/>
      <c r="BB682" s="268"/>
      <c r="BC682" s="267"/>
      <c r="BD682" s="268"/>
      <c r="BE682" s="204"/>
      <c r="BF682" s="204"/>
      <c r="BG682" s="205"/>
      <c r="BH682" s="204"/>
      <c r="BI682" s="205"/>
      <c r="BJ682" s="204"/>
      <c r="BK682" s="241"/>
      <c r="BL682" s="241"/>
      <c r="BM682" s="240"/>
      <c r="BN682" s="241"/>
      <c r="BO682" s="240"/>
      <c r="BP682" s="241"/>
      <c r="BQ682" s="223"/>
      <c r="BR682" s="223"/>
      <c r="BS682" s="222"/>
      <c r="BT682" s="223"/>
      <c r="BU682" s="222"/>
      <c r="BV682" s="223"/>
      <c r="BW682" s="268"/>
      <c r="BX682" s="268"/>
      <c r="BY682" s="267"/>
      <c r="BZ682" s="268"/>
      <c r="CA682" s="267"/>
      <c r="CB682" s="268"/>
      <c r="CC682" s="241"/>
      <c r="CD682" s="214"/>
      <c r="CE682" s="240"/>
      <c r="CF682" s="240"/>
      <c r="CG682" s="241"/>
      <c r="CH682" s="5"/>
      <c r="CI682" s="5">
        <f t="shared" si="69"/>
        <v>0</v>
      </c>
    </row>
    <row r="683" spans="1:87" hidden="1" x14ac:dyDescent="0.2">
      <c r="A683" s="22"/>
      <c r="B683" s="22"/>
      <c r="C683" s="35"/>
      <c r="D683" s="48"/>
      <c r="E683" s="111"/>
      <c r="F683" s="48"/>
      <c r="G683" s="48"/>
      <c r="H683" s="36"/>
      <c r="I683" s="27"/>
      <c r="J683" s="204"/>
      <c r="K683" s="204"/>
      <c r="L683" s="205"/>
      <c r="M683" s="205"/>
      <c r="N683" s="205"/>
      <c r="O683" s="214"/>
      <c r="P683" s="214"/>
      <c r="Q683" s="213"/>
      <c r="R683" s="213"/>
      <c r="S683" s="213"/>
      <c r="T683" s="213"/>
      <c r="U683" s="223"/>
      <c r="V683" s="222"/>
      <c r="W683" s="222"/>
      <c r="X683" s="222"/>
      <c r="Y683" s="222"/>
      <c r="Z683" s="222"/>
      <c r="AA683" s="232"/>
      <c r="AB683" s="231"/>
      <c r="AC683" s="231"/>
      <c r="AD683" s="231"/>
      <c r="AE683" s="231"/>
      <c r="AF683" s="231"/>
      <c r="AG683" s="250"/>
      <c r="AH683" s="249"/>
      <c r="AI683" s="249"/>
      <c r="AJ683" s="249"/>
      <c r="AK683" s="249"/>
      <c r="AL683" s="249"/>
      <c r="AM683" s="204"/>
      <c r="AN683" s="205"/>
      <c r="AO683" s="205"/>
      <c r="AP683" s="205"/>
      <c r="AQ683" s="205"/>
      <c r="AR683" s="205"/>
      <c r="AS683" s="259"/>
      <c r="AT683" s="258"/>
      <c r="AU683" s="258"/>
      <c r="AV683" s="258"/>
      <c r="AW683" s="258"/>
      <c r="AX683" s="258"/>
      <c r="AY683" s="268"/>
      <c r="AZ683" s="267"/>
      <c r="BA683" s="267"/>
      <c r="BB683" s="267"/>
      <c r="BC683" s="267"/>
      <c r="BD683" s="267"/>
      <c r="BE683" s="204"/>
      <c r="BF683" s="205"/>
      <c r="BG683" s="205"/>
      <c r="BH683" s="205"/>
      <c r="BI683" s="205"/>
      <c r="BJ683" s="205"/>
      <c r="BK683" s="241"/>
      <c r="BL683" s="240"/>
      <c r="BM683" s="240"/>
      <c r="BN683" s="240"/>
      <c r="BO683" s="240"/>
      <c r="BP683" s="240"/>
      <c r="BQ683" s="223"/>
      <c r="BR683" s="222"/>
      <c r="BS683" s="222"/>
      <c r="BT683" s="222"/>
      <c r="BU683" s="222"/>
      <c r="BV683" s="222"/>
      <c r="BW683" s="268"/>
      <c r="BX683" s="267"/>
      <c r="BY683" s="267"/>
      <c r="BZ683" s="267"/>
      <c r="CA683" s="267"/>
      <c r="CB683" s="267"/>
      <c r="CC683" s="241"/>
      <c r="CD683" s="214"/>
      <c r="CE683" s="240"/>
      <c r="CF683" s="240"/>
      <c r="CG683" s="240"/>
      <c r="CH683" s="5"/>
      <c r="CI683" s="5">
        <f t="shared" si="69"/>
        <v>0</v>
      </c>
    </row>
    <row r="684" spans="1:87" hidden="1" x14ac:dyDescent="0.2">
      <c r="A684" s="22"/>
      <c r="B684" s="22"/>
      <c r="C684" s="35"/>
      <c r="D684" s="48"/>
      <c r="E684" s="111"/>
      <c r="F684" s="48"/>
      <c r="G684" s="48"/>
      <c r="H684" s="26"/>
      <c r="I684" s="27"/>
      <c r="J684" s="204"/>
      <c r="K684" s="204"/>
      <c r="L684" s="205"/>
      <c r="M684" s="205"/>
      <c r="N684" s="205"/>
      <c r="O684" s="214"/>
      <c r="P684" s="214"/>
      <c r="Q684" s="213"/>
      <c r="R684" s="213"/>
      <c r="S684" s="213"/>
      <c r="T684" s="213"/>
      <c r="U684" s="223"/>
      <c r="V684" s="222"/>
      <c r="W684" s="222"/>
      <c r="X684" s="222"/>
      <c r="Y684" s="222"/>
      <c r="Z684" s="222"/>
      <c r="AA684" s="232"/>
      <c r="AB684" s="231"/>
      <c r="AC684" s="231"/>
      <c r="AD684" s="231"/>
      <c r="AE684" s="231"/>
      <c r="AF684" s="231"/>
      <c r="AG684" s="250"/>
      <c r="AH684" s="249"/>
      <c r="AI684" s="249"/>
      <c r="AJ684" s="249"/>
      <c r="AK684" s="249"/>
      <c r="AL684" s="249"/>
      <c r="AM684" s="204"/>
      <c r="AN684" s="205"/>
      <c r="AO684" s="205"/>
      <c r="AP684" s="205"/>
      <c r="AQ684" s="205"/>
      <c r="AR684" s="205"/>
      <c r="AS684" s="259"/>
      <c r="AT684" s="258"/>
      <c r="AU684" s="258"/>
      <c r="AV684" s="258"/>
      <c r="AW684" s="258"/>
      <c r="AX684" s="258"/>
      <c r="AY684" s="268"/>
      <c r="AZ684" s="267"/>
      <c r="BA684" s="267"/>
      <c r="BB684" s="267"/>
      <c r="BC684" s="267"/>
      <c r="BD684" s="267"/>
      <c r="BE684" s="204"/>
      <c r="BF684" s="205"/>
      <c r="BG684" s="205"/>
      <c r="BH684" s="205"/>
      <c r="BI684" s="205"/>
      <c r="BJ684" s="205"/>
      <c r="BK684" s="241"/>
      <c r="BL684" s="240"/>
      <c r="BM684" s="240"/>
      <c r="BN684" s="240"/>
      <c r="BO684" s="240"/>
      <c r="BP684" s="240"/>
      <c r="BQ684" s="223"/>
      <c r="BR684" s="222"/>
      <c r="BS684" s="222"/>
      <c r="BT684" s="222"/>
      <c r="BU684" s="222"/>
      <c r="BV684" s="222"/>
      <c r="BW684" s="268"/>
      <c r="BX684" s="267"/>
      <c r="BY684" s="267"/>
      <c r="BZ684" s="267"/>
      <c r="CA684" s="267"/>
      <c r="CB684" s="267"/>
      <c r="CC684" s="241"/>
      <c r="CD684" s="214"/>
      <c r="CE684" s="240"/>
      <c r="CF684" s="240"/>
      <c r="CG684" s="240"/>
      <c r="CH684" s="5"/>
      <c r="CI684" s="5">
        <f t="shared" si="69"/>
        <v>0</v>
      </c>
    </row>
    <row r="685" spans="1:87" hidden="1" x14ac:dyDescent="0.2">
      <c r="A685" s="22"/>
      <c r="B685" s="22"/>
      <c r="C685" s="35"/>
      <c r="D685" s="35"/>
      <c r="E685" s="111"/>
      <c r="F685" s="48"/>
      <c r="G685" s="48"/>
      <c r="H685" s="26"/>
      <c r="I685" s="27"/>
      <c r="J685" s="204"/>
      <c r="K685" s="204"/>
      <c r="L685" s="205"/>
      <c r="M685" s="205"/>
      <c r="N685" s="205"/>
      <c r="O685" s="214"/>
      <c r="P685" s="214"/>
      <c r="Q685" s="213"/>
      <c r="R685" s="213"/>
      <c r="S685" s="213"/>
      <c r="T685" s="213"/>
      <c r="U685" s="223"/>
      <c r="V685" s="222"/>
      <c r="W685" s="222"/>
      <c r="X685" s="222"/>
      <c r="Y685" s="222"/>
      <c r="Z685" s="222"/>
      <c r="AA685" s="232"/>
      <c r="AB685" s="231"/>
      <c r="AC685" s="231"/>
      <c r="AD685" s="231"/>
      <c r="AE685" s="231"/>
      <c r="AF685" s="231"/>
      <c r="AG685" s="250"/>
      <c r="AH685" s="249"/>
      <c r="AI685" s="249"/>
      <c r="AJ685" s="249"/>
      <c r="AK685" s="249"/>
      <c r="AL685" s="249"/>
      <c r="AM685" s="204"/>
      <c r="AN685" s="205"/>
      <c r="AO685" s="205"/>
      <c r="AP685" s="205"/>
      <c r="AQ685" s="205"/>
      <c r="AR685" s="205"/>
      <c r="AS685" s="259"/>
      <c r="AT685" s="258"/>
      <c r="AU685" s="258"/>
      <c r="AV685" s="258"/>
      <c r="AW685" s="258"/>
      <c r="AX685" s="258"/>
      <c r="AY685" s="268"/>
      <c r="AZ685" s="267"/>
      <c r="BA685" s="267"/>
      <c r="BB685" s="267"/>
      <c r="BC685" s="267"/>
      <c r="BD685" s="267"/>
      <c r="BE685" s="204"/>
      <c r="BF685" s="205"/>
      <c r="BG685" s="205"/>
      <c r="BH685" s="205"/>
      <c r="BI685" s="205"/>
      <c r="BJ685" s="205"/>
      <c r="BK685" s="241"/>
      <c r="BL685" s="240"/>
      <c r="BM685" s="240"/>
      <c r="BN685" s="240"/>
      <c r="BO685" s="240"/>
      <c r="BP685" s="240"/>
      <c r="BQ685" s="223"/>
      <c r="BR685" s="222"/>
      <c r="BS685" s="222"/>
      <c r="BT685" s="222"/>
      <c r="BU685" s="222"/>
      <c r="BV685" s="222"/>
      <c r="BW685" s="268"/>
      <c r="BX685" s="267"/>
      <c r="BY685" s="267"/>
      <c r="BZ685" s="267"/>
      <c r="CA685" s="267"/>
      <c r="CB685" s="267"/>
      <c r="CC685" s="241"/>
      <c r="CD685" s="214"/>
      <c r="CE685" s="240"/>
      <c r="CF685" s="240"/>
      <c r="CG685" s="240"/>
      <c r="CH685" s="5"/>
      <c r="CI685" s="5">
        <f t="shared" si="69"/>
        <v>0</v>
      </c>
    </row>
    <row r="686" spans="1:87" hidden="1" x14ac:dyDescent="0.2">
      <c r="A686" s="22"/>
      <c r="B686" s="22"/>
      <c r="C686" s="35"/>
      <c r="D686" s="35"/>
      <c r="E686" s="111"/>
      <c r="F686" s="48"/>
      <c r="G686" s="48"/>
      <c r="H686" s="137"/>
      <c r="I686" s="27"/>
      <c r="J686" s="204"/>
      <c r="K686" s="204"/>
      <c r="L686" s="205"/>
      <c r="M686" s="205"/>
      <c r="N686" s="205"/>
      <c r="O686" s="214"/>
      <c r="P686" s="214"/>
      <c r="Q686" s="213"/>
      <c r="R686" s="213"/>
      <c r="S686" s="213"/>
      <c r="T686" s="213"/>
      <c r="U686" s="223"/>
      <c r="V686" s="222"/>
      <c r="W686" s="222"/>
      <c r="X686" s="222"/>
      <c r="Y686" s="222"/>
      <c r="Z686" s="222"/>
      <c r="AA686" s="232"/>
      <c r="AB686" s="231"/>
      <c r="AC686" s="231"/>
      <c r="AD686" s="231"/>
      <c r="AE686" s="231"/>
      <c r="AF686" s="231"/>
      <c r="AG686" s="250"/>
      <c r="AH686" s="249"/>
      <c r="AI686" s="249"/>
      <c r="AJ686" s="249"/>
      <c r="AK686" s="249"/>
      <c r="AL686" s="249"/>
      <c r="AM686" s="204"/>
      <c r="AN686" s="205"/>
      <c r="AO686" s="205"/>
      <c r="AP686" s="205"/>
      <c r="AQ686" s="205"/>
      <c r="AR686" s="205"/>
      <c r="AS686" s="259"/>
      <c r="AT686" s="258"/>
      <c r="AU686" s="258"/>
      <c r="AV686" s="258"/>
      <c r="AW686" s="258"/>
      <c r="AX686" s="258"/>
      <c r="AY686" s="268"/>
      <c r="AZ686" s="267"/>
      <c r="BA686" s="267"/>
      <c r="BB686" s="267"/>
      <c r="BC686" s="267"/>
      <c r="BD686" s="267"/>
      <c r="BE686" s="204"/>
      <c r="BF686" s="205"/>
      <c r="BG686" s="205"/>
      <c r="BH686" s="205"/>
      <c r="BI686" s="205"/>
      <c r="BJ686" s="205"/>
      <c r="BK686" s="241"/>
      <c r="BL686" s="240"/>
      <c r="BM686" s="240"/>
      <c r="BN686" s="240"/>
      <c r="BO686" s="240"/>
      <c r="BP686" s="240"/>
      <c r="BQ686" s="223"/>
      <c r="BR686" s="222"/>
      <c r="BS686" s="222"/>
      <c r="BT686" s="222"/>
      <c r="BU686" s="222"/>
      <c r="BV686" s="222"/>
      <c r="BW686" s="268"/>
      <c r="BX686" s="267"/>
      <c r="BY686" s="267"/>
      <c r="BZ686" s="267"/>
      <c r="CA686" s="267"/>
      <c r="CB686" s="267"/>
      <c r="CC686" s="241"/>
      <c r="CD686" s="214"/>
      <c r="CE686" s="240"/>
      <c r="CF686" s="240"/>
      <c r="CG686" s="240"/>
      <c r="CH686" s="5"/>
      <c r="CI686" s="5">
        <f t="shared" si="69"/>
        <v>0</v>
      </c>
    </row>
    <row r="687" spans="1:87" hidden="1" x14ac:dyDescent="0.2">
      <c r="A687" s="22"/>
      <c r="B687" s="22"/>
      <c r="C687" s="35"/>
      <c r="D687" s="48"/>
      <c r="E687" s="111"/>
      <c r="F687" s="48"/>
      <c r="G687" s="48"/>
      <c r="H687" s="36"/>
      <c r="I687" s="27"/>
      <c r="J687" s="204"/>
      <c r="K687" s="204"/>
      <c r="L687" s="205"/>
      <c r="M687" s="205"/>
      <c r="N687" s="204"/>
      <c r="O687" s="214"/>
      <c r="P687" s="214"/>
      <c r="Q687" s="213"/>
      <c r="R687" s="214"/>
      <c r="S687" s="213"/>
      <c r="T687" s="214"/>
      <c r="U687" s="223"/>
      <c r="V687" s="223"/>
      <c r="W687" s="222"/>
      <c r="X687" s="223"/>
      <c r="Y687" s="222"/>
      <c r="Z687" s="223"/>
      <c r="AA687" s="232"/>
      <c r="AB687" s="232"/>
      <c r="AC687" s="231"/>
      <c r="AD687" s="232"/>
      <c r="AE687" s="231"/>
      <c r="AF687" s="232"/>
      <c r="AG687" s="250"/>
      <c r="AH687" s="250"/>
      <c r="AI687" s="249"/>
      <c r="AJ687" s="250"/>
      <c r="AK687" s="249"/>
      <c r="AL687" s="250"/>
      <c r="AM687" s="204"/>
      <c r="AN687" s="204"/>
      <c r="AO687" s="205"/>
      <c r="AP687" s="204"/>
      <c r="AQ687" s="205"/>
      <c r="AR687" s="204"/>
      <c r="AS687" s="259"/>
      <c r="AT687" s="259"/>
      <c r="AU687" s="258"/>
      <c r="AV687" s="259"/>
      <c r="AW687" s="258"/>
      <c r="AX687" s="259"/>
      <c r="AY687" s="268"/>
      <c r="AZ687" s="268"/>
      <c r="BA687" s="267"/>
      <c r="BB687" s="268"/>
      <c r="BC687" s="267"/>
      <c r="BD687" s="268"/>
      <c r="BE687" s="204"/>
      <c r="BF687" s="204"/>
      <c r="BG687" s="205"/>
      <c r="BH687" s="204"/>
      <c r="BI687" s="205"/>
      <c r="BJ687" s="204"/>
      <c r="BK687" s="241"/>
      <c r="BL687" s="241"/>
      <c r="BM687" s="240"/>
      <c r="BN687" s="241"/>
      <c r="BO687" s="240"/>
      <c r="BP687" s="241"/>
      <c r="BQ687" s="223"/>
      <c r="BR687" s="223"/>
      <c r="BS687" s="222"/>
      <c r="BT687" s="223"/>
      <c r="BU687" s="222"/>
      <c r="BV687" s="223"/>
      <c r="BW687" s="268"/>
      <c r="BX687" s="268"/>
      <c r="BY687" s="267"/>
      <c r="BZ687" s="268"/>
      <c r="CA687" s="267"/>
      <c r="CB687" s="268"/>
      <c r="CC687" s="241"/>
      <c r="CD687" s="214"/>
      <c r="CE687" s="240"/>
      <c r="CF687" s="240"/>
      <c r="CG687" s="241"/>
      <c r="CH687" s="5"/>
      <c r="CI687" s="5">
        <f t="shared" si="69"/>
        <v>0</v>
      </c>
    </row>
    <row r="688" spans="1:87" hidden="1" x14ac:dyDescent="0.2">
      <c r="A688" s="22"/>
      <c r="B688" s="22"/>
      <c r="C688" s="35"/>
      <c r="D688" s="48"/>
      <c r="E688" s="111"/>
      <c r="F688" s="48"/>
      <c r="G688" s="48"/>
      <c r="H688" s="36"/>
      <c r="I688" s="27"/>
      <c r="J688" s="204"/>
      <c r="K688" s="204"/>
      <c r="L688" s="205"/>
      <c r="M688" s="205"/>
      <c r="N688" s="205"/>
      <c r="O688" s="214"/>
      <c r="P688" s="214"/>
      <c r="Q688" s="213"/>
      <c r="R688" s="213"/>
      <c r="S688" s="213"/>
      <c r="T688" s="213"/>
      <c r="U688" s="223"/>
      <c r="V688" s="222"/>
      <c r="W688" s="222"/>
      <c r="X688" s="222"/>
      <c r="Y688" s="222"/>
      <c r="Z688" s="222"/>
      <c r="AA688" s="232"/>
      <c r="AB688" s="231"/>
      <c r="AC688" s="231"/>
      <c r="AD688" s="231"/>
      <c r="AE688" s="231"/>
      <c r="AF688" s="231"/>
      <c r="AG688" s="250"/>
      <c r="AH688" s="249"/>
      <c r="AI688" s="249"/>
      <c r="AJ688" s="249"/>
      <c r="AK688" s="249"/>
      <c r="AL688" s="249"/>
      <c r="AM688" s="204"/>
      <c r="AN688" s="205"/>
      <c r="AO688" s="205"/>
      <c r="AP688" s="205"/>
      <c r="AQ688" s="205"/>
      <c r="AR688" s="205"/>
      <c r="AS688" s="259"/>
      <c r="AT688" s="258"/>
      <c r="AU688" s="258"/>
      <c r="AV688" s="258"/>
      <c r="AW688" s="258"/>
      <c r="AX688" s="258"/>
      <c r="AY688" s="268"/>
      <c r="AZ688" s="267"/>
      <c r="BA688" s="267"/>
      <c r="BB688" s="267"/>
      <c r="BC688" s="267"/>
      <c r="BD688" s="267"/>
      <c r="BE688" s="204"/>
      <c r="BF688" s="205"/>
      <c r="BG688" s="205"/>
      <c r="BH688" s="205"/>
      <c r="BI688" s="205"/>
      <c r="BJ688" s="205"/>
      <c r="BK688" s="241"/>
      <c r="BL688" s="240"/>
      <c r="BM688" s="240"/>
      <c r="BN688" s="240"/>
      <c r="BO688" s="240"/>
      <c r="BP688" s="240"/>
      <c r="BQ688" s="223"/>
      <c r="BR688" s="222"/>
      <c r="BS688" s="222"/>
      <c r="BT688" s="222"/>
      <c r="BU688" s="222"/>
      <c r="BV688" s="222"/>
      <c r="BW688" s="268"/>
      <c r="BX688" s="267"/>
      <c r="BY688" s="267"/>
      <c r="BZ688" s="267"/>
      <c r="CA688" s="267"/>
      <c r="CB688" s="267"/>
      <c r="CC688" s="241"/>
      <c r="CD688" s="214"/>
      <c r="CE688" s="240"/>
      <c r="CF688" s="240"/>
      <c r="CG688" s="240"/>
      <c r="CH688" s="5"/>
      <c r="CI688" s="5">
        <f t="shared" si="69"/>
        <v>0</v>
      </c>
    </row>
    <row r="689" spans="1:87" hidden="1" x14ac:dyDescent="0.2">
      <c r="A689" s="22"/>
      <c r="B689" s="22"/>
      <c r="C689" s="35"/>
      <c r="D689" s="48"/>
      <c r="E689" s="111"/>
      <c r="F689" s="48"/>
      <c r="G689" s="48"/>
      <c r="H689" s="137"/>
      <c r="I689" s="27"/>
      <c r="J689" s="204"/>
      <c r="K689" s="204"/>
      <c r="L689" s="205"/>
      <c r="M689" s="205"/>
      <c r="N689" s="205"/>
      <c r="O689" s="214"/>
      <c r="P689" s="214"/>
      <c r="Q689" s="213"/>
      <c r="R689" s="213"/>
      <c r="S689" s="213"/>
      <c r="T689" s="213"/>
      <c r="U689" s="223"/>
      <c r="V689" s="222"/>
      <c r="W689" s="222"/>
      <c r="X689" s="222"/>
      <c r="Y689" s="222"/>
      <c r="Z689" s="222"/>
      <c r="AA689" s="232"/>
      <c r="AB689" s="231"/>
      <c r="AC689" s="231"/>
      <c r="AD689" s="231"/>
      <c r="AE689" s="231"/>
      <c r="AF689" s="231"/>
      <c r="AG689" s="250"/>
      <c r="AH689" s="249"/>
      <c r="AI689" s="249"/>
      <c r="AJ689" s="249"/>
      <c r="AK689" s="249"/>
      <c r="AL689" s="249"/>
      <c r="AM689" s="204"/>
      <c r="AN689" s="205"/>
      <c r="AO689" s="205"/>
      <c r="AP689" s="205"/>
      <c r="AQ689" s="205"/>
      <c r="AR689" s="205"/>
      <c r="AS689" s="259"/>
      <c r="AT689" s="258"/>
      <c r="AU689" s="258"/>
      <c r="AV689" s="258"/>
      <c r="AW689" s="258"/>
      <c r="AX689" s="258"/>
      <c r="AY689" s="268"/>
      <c r="AZ689" s="267"/>
      <c r="BA689" s="267"/>
      <c r="BB689" s="267"/>
      <c r="BC689" s="267"/>
      <c r="BD689" s="267"/>
      <c r="BE689" s="204"/>
      <c r="BF689" s="205"/>
      <c r="BG689" s="205"/>
      <c r="BH689" s="205"/>
      <c r="BI689" s="205"/>
      <c r="BJ689" s="205"/>
      <c r="BK689" s="241"/>
      <c r="BL689" s="240"/>
      <c r="BM689" s="240"/>
      <c r="BN689" s="240"/>
      <c r="BO689" s="240"/>
      <c r="BP689" s="240"/>
      <c r="BQ689" s="223"/>
      <c r="BR689" s="222"/>
      <c r="BS689" s="222"/>
      <c r="BT689" s="222"/>
      <c r="BU689" s="222"/>
      <c r="BV689" s="222"/>
      <c r="BW689" s="268"/>
      <c r="BX689" s="267"/>
      <c r="BY689" s="267"/>
      <c r="BZ689" s="267"/>
      <c r="CA689" s="267"/>
      <c r="CB689" s="267"/>
      <c r="CC689" s="241"/>
      <c r="CD689" s="214"/>
      <c r="CE689" s="240"/>
      <c r="CF689" s="240"/>
      <c r="CG689" s="240"/>
      <c r="CH689" s="5"/>
      <c r="CI689" s="5">
        <f t="shared" si="69"/>
        <v>0</v>
      </c>
    </row>
    <row r="690" spans="1:87" hidden="1" x14ac:dyDescent="0.2">
      <c r="A690" s="22"/>
      <c r="B690" s="22"/>
      <c r="C690" s="35"/>
      <c r="D690" s="35"/>
      <c r="E690" s="111"/>
      <c r="F690" s="48"/>
      <c r="G690" s="48"/>
      <c r="H690" s="137"/>
      <c r="I690" s="27"/>
      <c r="J690" s="204"/>
      <c r="K690" s="204"/>
      <c r="L690" s="205"/>
      <c r="M690" s="205"/>
      <c r="N690" s="205"/>
      <c r="O690" s="214"/>
      <c r="P690" s="214"/>
      <c r="Q690" s="213"/>
      <c r="R690" s="213"/>
      <c r="S690" s="213"/>
      <c r="T690" s="213"/>
      <c r="U690" s="223"/>
      <c r="V690" s="222"/>
      <c r="W690" s="222"/>
      <c r="X690" s="222"/>
      <c r="Y690" s="222"/>
      <c r="Z690" s="222"/>
      <c r="AA690" s="232"/>
      <c r="AB690" s="231"/>
      <c r="AC690" s="231"/>
      <c r="AD690" s="231"/>
      <c r="AE690" s="231"/>
      <c r="AF690" s="231"/>
      <c r="AG690" s="250"/>
      <c r="AH690" s="249"/>
      <c r="AI690" s="249"/>
      <c r="AJ690" s="249"/>
      <c r="AK690" s="249"/>
      <c r="AL690" s="249"/>
      <c r="AM690" s="204"/>
      <c r="AN690" s="205"/>
      <c r="AO690" s="205"/>
      <c r="AP690" s="205"/>
      <c r="AQ690" s="205"/>
      <c r="AR690" s="205"/>
      <c r="AS690" s="259"/>
      <c r="AT690" s="258"/>
      <c r="AU690" s="258"/>
      <c r="AV690" s="258"/>
      <c r="AW690" s="258"/>
      <c r="AX690" s="258"/>
      <c r="AY690" s="268"/>
      <c r="AZ690" s="267"/>
      <c r="BA690" s="267"/>
      <c r="BB690" s="267"/>
      <c r="BC690" s="267"/>
      <c r="BD690" s="267"/>
      <c r="BE690" s="204"/>
      <c r="BF690" s="205"/>
      <c r="BG690" s="205"/>
      <c r="BH690" s="205"/>
      <c r="BI690" s="205"/>
      <c r="BJ690" s="205"/>
      <c r="BK690" s="241"/>
      <c r="BL690" s="240"/>
      <c r="BM690" s="240"/>
      <c r="BN690" s="240"/>
      <c r="BO690" s="240"/>
      <c r="BP690" s="240"/>
      <c r="BQ690" s="223"/>
      <c r="BR690" s="222"/>
      <c r="BS690" s="222"/>
      <c r="BT690" s="222"/>
      <c r="BU690" s="222"/>
      <c r="BV690" s="222"/>
      <c r="BW690" s="268"/>
      <c r="BX690" s="267"/>
      <c r="BY690" s="267"/>
      <c r="BZ690" s="267"/>
      <c r="CA690" s="267"/>
      <c r="CB690" s="267"/>
      <c r="CC690" s="241"/>
      <c r="CD690" s="214"/>
      <c r="CE690" s="240"/>
      <c r="CF690" s="240"/>
      <c r="CG690" s="240"/>
      <c r="CH690" s="5"/>
      <c r="CI690" s="5">
        <f t="shared" si="69"/>
        <v>0</v>
      </c>
    </row>
    <row r="691" spans="1:87" hidden="1" x14ac:dyDescent="0.2">
      <c r="A691" s="22"/>
      <c r="B691" s="22"/>
      <c r="C691" s="35"/>
      <c r="D691" s="35"/>
      <c r="E691" s="111"/>
      <c r="F691" s="48"/>
      <c r="G691" s="48"/>
      <c r="H691" s="137"/>
      <c r="I691" s="27"/>
      <c r="J691" s="204"/>
      <c r="K691" s="204"/>
      <c r="L691" s="205"/>
      <c r="M691" s="205"/>
      <c r="N691" s="205"/>
      <c r="O691" s="214"/>
      <c r="P691" s="214"/>
      <c r="Q691" s="213"/>
      <c r="R691" s="213"/>
      <c r="S691" s="213"/>
      <c r="T691" s="213"/>
      <c r="U691" s="223"/>
      <c r="V691" s="222"/>
      <c r="W691" s="222"/>
      <c r="X691" s="222"/>
      <c r="Y691" s="222"/>
      <c r="Z691" s="222"/>
      <c r="AA691" s="232"/>
      <c r="AB691" s="231"/>
      <c r="AC691" s="231"/>
      <c r="AD691" s="231"/>
      <c r="AE691" s="231"/>
      <c r="AF691" s="231"/>
      <c r="AG691" s="250"/>
      <c r="AH691" s="249"/>
      <c r="AI691" s="249"/>
      <c r="AJ691" s="249"/>
      <c r="AK691" s="249"/>
      <c r="AL691" s="249"/>
      <c r="AM691" s="204"/>
      <c r="AN691" s="205"/>
      <c r="AO691" s="205"/>
      <c r="AP691" s="205"/>
      <c r="AQ691" s="205"/>
      <c r="AR691" s="205"/>
      <c r="AS691" s="259"/>
      <c r="AT691" s="258"/>
      <c r="AU691" s="258"/>
      <c r="AV691" s="258"/>
      <c r="AW691" s="258"/>
      <c r="AX691" s="258"/>
      <c r="AY691" s="268"/>
      <c r="AZ691" s="267"/>
      <c r="BA691" s="267"/>
      <c r="BB691" s="267"/>
      <c r="BC691" s="267"/>
      <c r="BD691" s="267"/>
      <c r="BE691" s="204"/>
      <c r="BF691" s="205"/>
      <c r="BG691" s="205"/>
      <c r="BH691" s="205"/>
      <c r="BI691" s="205"/>
      <c r="BJ691" s="205"/>
      <c r="BK691" s="241"/>
      <c r="BL691" s="240"/>
      <c r="BM691" s="240"/>
      <c r="BN691" s="240"/>
      <c r="BO691" s="240"/>
      <c r="BP691" s="240"/>
      <c r="BQ691" s="223"/>
      <c r="BR691" s="222"/>
      <c r="BS691" s="222"/>
      <c r="BT691" s="222"/>
      <c r="BU691" s="222"/>
      <c r="BV691" s="222"/>
      <c r="BW691" s="268"/>
      <c r="BX691" s="267"/>
      <c r="BY691" s="267"/>
      <c r="BZ691" s="267"/>
      <c r="CA691" s="267"/>
      <c r="CB691" s="267"/>
      <c r="CC691" s="241"/>
      <c r="CD691" s="214"/>
      <c r="CE691" s="240"/>
      <c r="CF691" s="240"/>
      <c r="CG691" s="240"/>
      <c r="CH691" s="5"/>
      <c r="CI691" s="5">
        <f t="shared" si="69"/>
        <v>0</v>
      </c>
    </row>
    <row r="692" spans="1:87" hidden="1" x14ac:dyDescent="0.2">
      <c r="A692" s="22"/>
      <c r="B692" s="22"/>
      <c r="C692" s="35"/>
      <c r="D692" s="48"/>
      <c r="E692" s="111"/>
      <c r="F692" s="48"/>
      <c r="G692" s="48"/>
      <c r="H692" s="36"/>
      <c r="I692" s="27"/>
      <c r="J692" s="204"/>
      <c r="K692" s="204"/>
      <c r="L692" s="205"/>
      <c r="M692" s="205"/>
      <c r="N692" s="204"/>
      <c r="O692" s="214"/>
      <c r="P692" s="214"/>
      <c r="Q692" s="213"/>
      <c r="R692" s="214"/>
      <c r="S692" s="213"/>
      <c r="T692" s="214"/>
      <c r="U692" s="223"/>
      <c r="V692" s="223"/>
      <c r="W692" s="222"/>
      <c r="X692" s="223"/>
      <c r="Y692" s="222"/>
      <c r="Z692" s="223"/>
      <c r="AA692" s="232"/>
      <c r="AB692" s="232"/>
      <c r="AC692" s="231"/>
      <c r="AD692" s="232"/>
      <c r="AE692" s="231"/>
      <c r="AF692" s="232"/>
      <c r="AG692" s="250"/>
      <c r="AH692" s="250"/>
      <c r="AI692" s="249"/>
      <c r="AJ692" s="250"/>
      <c r="AK692" s="249"/>
      <c r="AL692" s="250"/>
      <c r="AM692" s="204"/>
      <c r="AN692" s="204"/>
      <c r="AO692" s="205"/>
      <c r="AP692" s="204"/>
      <c r="AQ692" s="205"/>
      <c r="AR692" s="204"/>
      <c r="AS692" s="259"/>
      <c r="AT692" s="259"/>
      <c r="AU692" s="258"/>
      <c r="AV692" s="259"/>
      <c r="AW692" s="258"/>
      <c r="AX692" s="259"/>
      <c r="AY692" s="268"/>
      <c r="AZ692" s="268"/>
      <c r="BA692" s="267"/>
      <c r="BB692" s="268"/>
      <c r="BC692" s="267"/>
      <c r="BD692" s="268"/>
      <c r="BE692" s="204"/>
      <c r="BF692" s="204"/>
      <c r="BG692" s="205"/>
      <c r="BH692" s="204"/>
      <c r="BI692" s="205"/>
      <c r="BJ692" s="204"/>
      <c r="BK692" s="241"/>
      <c r="BL692" s="241"/>
      <c r="BM692" s="240"/>
      <c r="BN692" s="241"/>
      <c r="BO692" s="240"/>
      <c r="BP692" s="241"/>
      <c r="BQ692" s="223"/>
      <c r="BR692" s="223"/>
      <c r="BS692" s="222"/>
      <c r="BT692" s="223"/>
      <c r="BU692" s="222"/>
      <c r="BV692" s="223"/>
      <c r="BW692" s="268"/>
      <c r="BX692" s="268"/>
      <c r="BY692" s="267"/>
      <c r="BZ692" s="268"/>
      <c r="CA692" s="267"/>
      <c r="CB692" s="268"/>
      <c r="CC692" s="241"/>
      <c r="CD692" s="214"/>
      <c r="CE692" s="240"/>
      <c r="CF692" s="240"/>
      <c r="CG692" s="241"/>
      <c r="CH692" s="5"/>
      <c r="CI692" s="5">
        <f t="shared" si="69"/>
        <v>0</v>
      </c>
    </row>
    <row r="693" spans="1:87" hidden="1" x14ac:dyDescent="0.2">
      <c r="A693" s="22"/>
      <c r="B693" s="22"/>
      <c r="C693" s="35"/>
      <c r="D693" s="48"/>
      <c r="E693" s="111"/>
      <c r="F693" s="48"/>
      <c r="G693" s="48"/>
      <c r="H693" s="36"/>
      <c r="I693" s="27"/>
      <c r="J693" s="204"/>
      <c r="K693" s="204"/>
      <c r="L693" s="205"/>
      <c r="M693" s="205"/>
      <c r="N693" s="205"/>
      <c r="O693" s="214"/>
      <c r="P693" s="214"/>
      <c r="Q693" s="213"/>
      <c r="R693" s="213"/>
      <c r="S693" s="213"/>
      <c r="T693" s="213"/>
      <c r="U693" s="223"/>
      <c r="V693" s="222"/>
      <c r="W693" s="222"/>
      <c r="X693" s="222"/>
      <c r="Y693" s="222"/>
      <c r="Z693" s="222"/>
      <c r="AA693" s="232"/>
      <c r="AB693" s="231"/>
      <c r="AC693" s="231"/>
      <c r="AD693" s="231"/>
      <c r="AE693" s="231"/>
      <c r="AF693" s="231"/>
      <c r="AG693" s="250"/>
      <c r="AH693" s="249"/>
      <c r="AI693" s="249"/>
      <c r="AJ693" s="249"/>
      <c r="AK693" s="249"/>
      <c r="AL693" s="249"/>
      <c r="AM693" s="204"/>
      <c r="AN693" s="205"/>
      <c r="AO693" s="205"/>
      <c r="AP693" s="205"/>
      <c r="AQ693" s="205"/>
      <c r="AR693" s="205"/>
      <c r="AS693" s="259"/>
      <c r="AT693" s="258"/>
      <c r="AU693" s="258"/>
      <c r="AV693" s="258"/>
      <c r="AW693" s="258"/>
      <c r="AX693" s="258"/>
      <c r="AY693" s="268"/>
      <c r="AZ693" s="267"/>
      <c r="BA693" s="267"/>
      <c r="BB693" s="267"/>
      <c r="BC693" s="267"/>
      <c r="BD693" s="267"/>
      <c r="BE693" s="204"/>
      <c r="BF693" s="205"/>
      <c r="BG693" s="205"/>
      <c r="BH693" s="205"/>
      <c r="BI693" s="205"/>
      <c r="BJ693" s="205"/>
      <c r="BK693" s="241"/>
      <c r="BL693" s="240"/>
      <c r="BM693" s="240"/>
      <c r="BN693" s="240"/>
      <c r="BO693" s="240"/>
      <c r="BP693" s="240"/>
      <c r="BQ693" s="223"/>
      <c r="BR693" s="222"/>
      <c r="BS693" s="222"/>
      <c r="BT693" s="222"/>
      <c r="BU693" s="222"/>
      <c r="BV693" s="222"/>
      <c r="BW693" s="268"/>
      <c r="BX693" s="267"/>
      <c r="BY693" s="267"/>
      <c r="BZ693" s="267"/>
      <c r="CA693" s="267"/>
      <c r="CB693" s="267"/>
      <c r="CC693" s="241"/>
      <c r="CD693" s="214"/>
      <c r="CE693" s="240"/>
      <c r="CF693" s="240"/>
      <c r="CG693" s="240"/>
      <c r="CH693" s="5"/>
      <c r="CI693" s="5">
        <f t="shared" si="69"/>
        <v>0</v>
      </c>
    </row>
    <row r="694" spans="1:87" hidden="1" x14ac:dyDescent="0.2">
      <c r="A694" s="22"/>
      <c r="B694" s="22"/>
      <c r="C694" s="35"/>
      <c r="D694" s="48"/>
      <c r="E694" s="111"/>
      <c r="F694" s="48"/>
      <c r="G694" s="48"/>
      <c r="H694" s="137"/>
      <c r="I694" s="27"/>
      <c r="J694" s="204"/>
      <c r="K694" s="204"/>
      <c r="L694" s="205"/>
      <c r="M694" s="205"/>
      <c r="N694" s="205"/>
      <c r="O694" s="214"/>
      <c r="P694" s="214"/>
      <c r="Q694" s="213"/>
      <c r="R694" s="213"/>
      <c r="S694" s="213"/>
      <c r="T694" s="213"/>
      <c r="U694" s="223"/>
      <c r="V694" s="222"/>
      <c r="W694" s="222"/>
      <c r="X694" s="222"/>
      <c r="Y694" s="222"/>
      <c r="Z694" s="222"/>
      <c r="AA694" s="232"/>
      <c r="AB694" s="231"/>
      <c r="AC694" s="231"/>
      <c r="AD694" s="231"/>
      <c r="AE694" s="231"/>
      <c r="AF694" s="231"/>
      <c r="AG694" s="250"/>
      <c r="AH694" s="249"/>
      <c r="AI694" s="249"/>
      <c r="AJ694" s="249"/>
      <c r="AK694" s="249"/>
      <c r="AL694" s="249"/>
      <c r="AM694" s="204"/>
      <c r="AN694" s="205"/>
      <c r="AO694" s="205"/>
      <c r="AP694" s="205"/>
      <c r="AQ694" s="205"/>
      <c r="AR694" s="205"/>
      <c r="AS694" s="259"/>
      <c r="AT694" s="258"/>
      <c r="AU694" s="258"/>
      <c r="AV694" s="258"/>
      <c r="AW694" s="258"/>
      <c r="AX694" s="258"/>
      <c r="AY694" s="268"/>
      <c r="AZ694" s="267"/>
      <c r="BA694" s="267"/>
      <c r="BB694" s="267"/>
      <c r="BC694" s="267"/>
      <c r="BD694" s="267"/>
      <c r="BE694" s="204"/>
      <c r="BF694" s="205"/>
      <c r="BG694" s="205"/>
      <c r="BH694" s="205"/>
      <c r="BI694" s="205"/>
      <c r="BJ694" s="205"/>
      <c r="BK694" s="241"/>
      <c r="BL694" s="240"/>
      <c r="BM694" s="240"/>
      <c r="BN694" s="240"/>
      <c r="BO694" s="240"/>
      <c r="BP694" s="240"/>
      <c r="BQ694" s="223"/>
      <c r="BR694" s="222"/>
      <c r="BS694" s="222"/>
      <c r="BT694" s="222"/>
      <c r="BU694" s="222"/>
      <c r="BV694" s="222"/>
      <c r="BW694" s="268"/>
      <c r="BX694" s="267"/>
      <c r="BY694" s="267"/>
      <c r="BZ694" s="267"/>
      <c r="CA694" s="267"/>
      <c r="CB694" s="267"/>
      <c r="CC694" s="241"/>
      <c r="CD694" s="214"/>
      <c r="CE694" s="240"/>
      <c r="CF694" s="240"/>
      <c r="CG694" s="240"/>
      <c r="CH694" s="5"/>
      <c r="CI694" s="5">
        <f t="shared" si="69"/>
        <v>0</v>
      </c>
    </row>
    <row r="695" spans="1:87" hidden="1" x14ac:dyDescent="0.2">
      <c r="A695" s="22"/>
      <c r="B695" s="22"/>
      <c r="C695" s="35"/>
      <c r="D695" s="35"/>
      <c r="E695" s="111"/>
      <c r="F695" s="48"/>
      <c r="G695" s="48"/>
      <c r="H695" s="137"/>
      <c r="I695" s="27"/>
      <c r="J695" s="204"/>
      <c r="K695" s="204"/>
      <c r="L695" s="205"/>
      <c r="M695" s="205"/>
      <c r="N695" s="205"/>
      <c r="O695" s="214"/>
      <c r="P695" s="214"/>
      <c r="Q695" s="213"/>
      <c r="R695" s="213"/>
      <c r="S695" s="213"/>
      <c r="T695" s="213"/>
      <c r="U695" s="223"/>
      <c r="V695" s="222"/>
      <c r="W695" s="222"/>
      <c r="X695" s="222"/>
      <c r="Y695" s="222"/>
      <c r="Z695" s="222"/>
      <c r="AA695" s="232"/>
      <c r="AB695" s="231"/>
      <c r="AC695" s="231"/>
      <c r="AD695" s="231"/>
      <c r="AE695" s="231"/>
      <c r="AF695" s="231"/>
      <c r="AG695" s="250"/>
      <c r="AH695" s="249"/>
      <c r="AI695" s="249"/>
      <c r="AJ695" s="249"/>
      <c r="AK695" s="249"/>
      <c r="AL695" s="249"/>
      <c r="AM695" s="204"/>
      <c r="AN695" s="205"/>
      <c r="AO695" s="205"/>
      <c r="AP695" s="205"/>
      <c r="AQ695" s="205"/>
      <c r="AR695" s="205"/>
      <c r="AS695" s="259"/>
      <c r="AT695" s="258"/>
      <c r="AU695" s="258"/>
      <c r="AV695" s="258"/>
      <c r="AW695" s="258"/>
      <c r="AX695" s="258"/>
      <c r="AY695" s="268"/>
      <c r="AZ695" s="267"/>
      <c r="BA695" s="267"/>
      <c r="BB695" s="267"/>
      <c r="BC695" s="267"/>
      <c r="BD695" s="267"/>
      <c r="BE695" s="204"/>
      <c r="BF695" s="205"/>
      <c r="BG695" s="205"/>
      <c r="BH695" s="205"/>
      <c r="BI695" s="205"/>
      <c r="BJ695" s="205"/>
      <c r="BK695" s="241"/>
      <c r="BL695" s="240"/>
      <c r="BM695" s="240"/>
      <c r="BN695" s="240"/>
      <c r="BO695" s="240"/>
      <c r="BP695" s="240"/>
      <c r="BQ695" s="223"/>
      <c r="BR695" s="222"/>
      <c r="BS695" s="222"/>
      <c r="BT695" s="222"/>
      <c r="BU695" s="222"/>
      <c r="BV695" s="222"/>
      <c r="BW695" s="268"/>
      <c r="BX695" s="267"/>
      <c r="BY695" s="267"/>
      <c r="BZ695" s="267"/>
      <c r="CA695" s="267"/>
      <c r="CB695" s="267"/>
      <c r="CC695" s="241"/>
      <c r="CD695" s="214"/>
      <c r="CE695" s="240"/>
      <c r="CF695" s="240"/>
      <c r="CG695" s="240"/>
      <c r="CH695" s="5"/>
      <c r="CI695" s="5">
        <f t="shared" si="69"/>
        <v>0</v>
      </c>
    </row>
    <row r="696" spans="1:87" hidden="1" x14ac:dyDescent="0.2">
      <c r="A696" s="22"/>
      <c r="B696" s="22"/>
      <c r="C696" s="35"/>
      <c r="D696" s="35"/>
      <c r="E696" s="111"/>
      <c r="F696" s="48"/>
      <c r="G696" s="48"/>
      <c r="H696" s="137"/>
      <c r="I696" s="27"/>
      <c r="J696" s="204"/>
      <c r="K696" s="204"/>
      <c r="L696" s="205"/>
      <c r="M696" s="205"/>
      <c r="N696" s="205"/>
      <c r="O696" s="214"/>
      <c r="P696" s="214"/>
      <c r="Q696" s="213"/>
      <c r="R696" s="213"/>
      <c r="S696" s="213"/>
      <c r="T696" s="213"/>
      <c r="U696" s="223"/>
      <c r="V696" s="222"/>
      <c r="W696" s="222"/>
      <c r="X696" s="222"/>
      <c r="Y696" s="222"/>
      <c r="Z696" s="222"/>
      <c r="AA696" s="232"/>
      <c r="AB696" s="231"/>
      <c r="AC696" s="231"/>
      <c r="AD696" s="231"/>
      <c r="AE696" s="231"/>
      <c r="AF696" s="231"/>
      <c r="AG696" s="250"/>
      <c r="AH696" s="249"/>
      <c r="AI696" s="249"/>
      <c r="AJ696" s="249"/>
      <c r="AK696" s="249"/>
      <c r="AL696" s="249"/>
      <c r="AM696" s="204"/>
      <c r="AN696" s="205"/>
      <c r="AO696" s="205"/>
      <c r="AP696" s="205"/>
      <c r="AQ696" s="205"/>
      <c r="AR696" s="205"/>
      <c r="AS696" s="259"/>
      <c r="AT696" s="258"/>
      <c r="AU696" s="258"/>
      <c r="AV696" s="258"/>
      <c r="AW696" s="258"/>
      <c r="AX696" s="258"/>
      <c r="AY696" s="268"/>
      <c r="AZ696" s="267"/>
      <c r="BA696" s="267"/>
      <c r="BB696" s="267"/>
      <c r="BC696" s="267"/>
      <c r="BD696" s="267"/>
      <c r="BE696" s="204"/>
      <c r="BF696" s="205"/>
      <c r="BG696" s="205"/>
      <c r="BH696" s="205"/>
      <c r="BI696" s="205"/>
      <c r="BJ696" s="205"/>
      <c r="BK696" s="241"/>
      <c r="BL696" s="240"/>
      <c r="BM696" s="240"/>
      <c r="BN696" s="240"/>
      <c r="BO696" s="240"/>
      <c r="BP696" s="240"/>
      <c r="BQ696" s="223"/>
      <c r="BR696" s="222"/>
      <c r="BS696" s="222"/>
      <c r="BT696" s="222"/>
      <c r="BU696" s="222"/>
      <c r="BV696" s="222"/>
      <c r="BW696" s="268"/>
      <c r="BX696" s="267"/>
      <c r="BY696" s="267"/>
      <c r="BZ696" s="267"/>
      <c r="CA696" s="267"/>
      <c r="CB696" s="267"/>
      <c r="CC696" s="241"/>
      <c r="CD696" s="214"/>
      <c r="CE696" s="240"/>
      <c r="CF696" s="240"/>
      <c r="CG696" s="240"/>
      <c r="CH696" s="5"/>
      <c r="CI696" s="5">
        <f t="shared" si="69"/>
        <v>0</v>
      </c>
    </row>
    <row r="697" spans="1:87" hidden="1" x14ac:dyDescent="0.2">
      <c r="A697" s="22"/>
      <c r="B697" s="22"/>
      <c r="C697" s="35"/>
      <c r="D697" s="48"/>
      <c r="E697" s="111"/>
      <c r="F697" s="48"/>
      <c r="G697" s="48"/>
      <c r="H697" s="36"/>
      <c r="I697" s="27"/>
      <c r="J697" s="204"/>
      <c r="K697" s="204"/>
      <c r="L697" s="205"/>
      <c r="M697" s="205"/>
      <c r="N697" s="204"/>
      <c r="O697" s="214"/>
      <c r="P697" s="214"/>
      <c r="Q697" s="213"/>
      <c r="R697" s="214"/>
      <c r="S697" s="213"/>
      <c r="T697" s="214"/>
      <c r="U697" s="223"/>
      <c r="V697" s="223"/>
      <c r="W697" s="222"/>
      <c r="X697" s="223"/>
      <c r="Y697" s="222"/>
      <c r="Z697" s="223"/>
      <c r="AA697" s="232"/>
      <c r="AB697" s="232"/>
      <c r="AC697" s="231"/>
      <c r="AD697" s="232"/>
      <c r="AE697" s="231"/>
      <c r="AF697" s="232"/>
      <c r="AG697" s="250"/>
      <c r="AH697" s="250"/>
      <c r="AI697" s="249"/>
      <c r="AJ697" s="250"/>
      <c r="AK697" s="249"/>
      <c r="AL697" s="250"/>
      <c r="AM697" s="204"/>
      <c r="AN697" s="204"/>
      <c r="AO697" s="205"/>
      <c r="AP697" s="204"/>
      <c r="AQ697" s="205"/>
      <c r="AR697" s="204"/>
      <c r="AS697" s="259"/>
      <c r="AT697" s="259"/>
      <c r="AU697" s="258"/>
      <c r="AV697" s="259"/>
      <c r="AW697" s="258"/>
      <c r="AX697" s="259"/>
      <c r="AY697" s="268"/>
      <c r="AZ697" s="268"/>
      <c r="BA697" s="267"/>
      <c r="BB697" s="268"/>
      <c r="BC697" s="267"/>
      <c r="BD697" s="268"/>
      <c r="BE697" s="204"/>
      <c r="BF697" s="204"/>
      <c r="BG697" s="205"/>
      <c r="BH697" s="204"/>
      <c r="BI697" s="205"/>
      <c r="BJ697" s="204"/>
      <c r="BK697" s="241"/>
      <c r="BL697" s="241"/>
      <c r="BM697" s="240"/>
      <c r="BN697" s="241"/>
      <c r="BO697" s="240"/>
      <c r="BP697" s="241"/>
      <c r="BQ697" s="223"/>
      <c r="BR697" s="223"/>
      <c r="BS697" s="222"/>
      <c r="BT697" s="223"/>
      <c r="BU697" s="222"/>
      <c r="BV697" s="223"/>
      <c r="BW697" s="268"/>
      <c r="BX697" s="268"/>
      <c r="BY697" s="267"/>
      <c r="BZ697" s="268"/>
      <c r="CA697" s="267"/>
      <c r="CB697" s="268"/>
      <c r="CC697" s="241"/>
      <c r="CD697" s="214"/>
      <c r="CE697" s="240"/>
      <c r="CF697" s="240"/>
      <c r="CG697" s="241"/>
      <c r="CH697" s="5"/>
      <c r="CI697" s="5">
        <f t="shared" si="69"/>
        <v>0</v>
      </c>
    </row>
    <row r="698" spans="1:87" hidden="1" x14ac:dyDescent="0.2">
      <c r="A698" s="93"/>
      <c r="B698" s="93"/>
      <c r="C698" s="93"/>
      <c r="D698" s="112"/>
      <c r="E698" s="93"/>
      <c r="F698" s="112"/>
      <c r="G698" s="124"/>
      <c r="H698" s="26"/>
      <c r="I698" s="59"/>
      <c r="J698" s="206"/>
      <c r="K698" s="206"/>
      <c r="L698" s="206"/>
      <c r="M698" s="206"/>
      <c r="N698" s="206"/>
      <c r="O698" s="215"/>
      <c r="P698" s="215"/>
      <c r="Q698" s="215"/>
      <c r="R698" s="215"/>
      <c r="S698" s="215"/>
      <c r="T698" s="215"/>
      <c r="U698" s="224"/>
      <c r="V698" s="224"/>
      <c r="W698" s="224"/>
      <c r="X698" s="224"/>
      <c r="Y698" s="224"/>
      <c r="Z698" s="224"/>
      <c r="AA698" s="233"/>
      <c r="AB698" s="233"/>
      <c r="AC698" s="233"/>
      <c r="AD698" s="233"/>
      <c r="AE698" s="233"/>
      <c r="AF698" s="233"/>
      <c r="AG698" s="251"/>
      <c r="AH698" s="251"/>
      <c r="AI698" s="251"/>
      <c r="AJ698" s="251"/>
      <c r="AK698" s="251"/>
      <c r="AL698" s="251"/>
      <c r="AM698" s="206"/>
      <c r="AN698" s="206"/>
      <c r="AO698" s="206"/>
      <c r="AP698" s="206"/>
      <c r="AQ698" s="206"/>
      <c r="AR698" s="206"/>
      <c r="AS698" s="260"/>
      <c r="AT698" s="260"/>
      <c r="AU698" s="260"/>
      <c r="AV698" s="260"/>
      <c r="AW698" s="260"/>
      <c r="AX698" s="260"/>
      <c r="AY698" s="269"/>
      <c r="AZ698" s="269"/>
      <c r="BA698" s="269"/>
      <c r="BB698" s="269"/>
      <c r="BC698" s="269"/>
      <c r="BD698" s="269"/>
      <c r="BE698" s="206"/>
      <c r="BF698" s="206"/>
      <c r="BG698" s="206"/>
      <c r="BH698" s="206"/>
      <c r="BI698" s="206"/>
      <c r="BJ698" s="206"/>
      <c r="BK698" s="242"/>
      <c r="BL698" s="242"/>
      <c r="BM698" s="242"/>
      <c r="BN698" s="242"/>
      <c r="BO698" s="242"/>
      <c r="BP698" s="242"/>
      <c r="BQ698" s="224"/>
      <c r="BR698" s="224"/>
      <c r="BS698" s="224"/>
      <c r="BT698" s="224"/>
      <c r="BU698" s="224"/>
      <c r="BV698" s="224"/>
      <c r="BW698" s="269"/>
      <c r="BX698" s="269"/>
      <c r="BY698" s="269"/>
      <c r="BZ698" s="269"/>
      <c r="CA698" s="269"/>
      <c r="CB698" s="269"/>
      <c r="CC698" s="242"/>
      <c r="CD698" s="215"/>
      <c r="CE698" s="242"/>
      <c r="CF698" s="242"/>
      <c r="CG698" s="242"/>
      <c r="CH698" s="5"/>
      <c r="CI698" s="5">
        <f t="shared" si="69"/>
        <v>0</v>
      </c>
    </row>
    <row r="699" spans="1:87" hidden="1" x14ac:dyDescent="0.2">
      <c r="A699" s="141"/>
      <c r="B699" s="141"/>
      <c r="C699" s="141"/>
      <c r="D699" s="142"/>
      <c r="E699" s="141"/>
      <c r="F699" s="142"/>
      <c r="G699" s="143"/>
      <c r="H699" s="69"/>
      <c r="I699" s="66"/>
      <c r="J699" s="204"/>
      <c r="K699" s="204"/>
      <c r="L699" s="205"/>
      <c r="M699" s="205"/>
      <c r="N699" s="205"/>
      <c r="O699" s="214"/>
      <c r="P699" s="214"/>
      <c r="Q699" s="213"/>
      <c r="R699" s="213"/>
      <c r="S699" s="213"/>
      <c r="T699" s="213"/>
      <c r="U699" s="223"/>
      <c r="V699" s="222"/>
      <c r="W699" s="222"/>
      <c r="X699" s="222"/>
      <c r="Y699" s="222"/>
      <c r="Z699" s="222"/>
      <c r="AA699" s="232"/>
      <c r="AB699" s="231"/>
      <c r="AC699" s="231"/>
      <c r="AD699" s="231"/>
      <c r="AE699" s="231"/>
      <c r="AF699" s="231"/>
      <c r="AG699" s="250"/>
      <c r="AH699" s="249"/>
      <c r="AI699" s="249"/>
      <c r="AJ699" s="249"/>
      <c r="AK699" s="249"/>
      <c r="AL699" s="249"/>
      <c r="AM699" s="204"/>
      <c r="AN699" s="205"/>
      <c r="AO699" s="205"/>
      <c r="AP699" s="205"/>
      <c r="AQ699" s="205"/>
      <c r="AR699" s="205"/>
      <c r="AS699" s="259"/>
      <c r="AT699" s="258"/>
      <c r="AU699" s="258"/>
      <c r="AV699" s="258"/>
      <c r="AW699" s="258"/>
      <c r="AX699" s="258"/>
      <c r="AY699" s="268"/>
      <c r="AZ699" s="267"/>
      <c r="BA699" s="267"/>
      <c r="BB699" s="267"/>
      <c r="BC699" s="267"/>
      <c r="BD699" s="267"/>
      <c r="BE699" s="204"/>
      <c r="BF699" s="205"/>
      <c r="BG699" s="205"/>
      <c r="BH699" s="205"/>
      <c r="BI699" s="205"/>
      <c r="BJ699" s="205"/>
      <c r="BK699" s="241"/>
      <c r="BL699" s="240"/>
      <c r="BM699" s="240"/>
      <c r="BN699" s="240"/>
      <c r="BO699" s="240"/>
      <c r="BP699" s="240"/>
      <c r="BQ699" s="223"/>
      <c r="BR699" s="222"/>
      <c r="BS699" s="222"/>
      <c r="BT699" s="222"/>
      <c r="BU699" s="222"/>
      <c r="BV699" s="222"/>
      <c r="BW699" s="268"/>
      <c r="BX699" s="267"/>
      <c r="BY699" s="267"/>
      <c r="BZ699" s="267"/>
      <c r="CA699" s="267"/>
      <c r="CB699" s="267"/>
      <c r="CC699" s="241"/>
      <c r="CD699" s="214"/>
      <c r="CE699" s="240"/>
      <c r="CF699" s="240"/>
      <c r="CG699" s="240"/>
      <c r="CH699" s="5"/>
      <c r="CI699" s="5">
        <f t="shared" si="69"/>
        <v>0</v>
      </c>
    </row>
    <row r="700" spans="1:87" hidden="1" x14ac:dyDescent="0.2">
      <c r="A700" s="141"/>
      <c r="B700" s="141"/>
      <c r="C700" s="141"/>
      <c r="D700" s="142"/>
      <c r="E700" s="141"/>
      <c r="F700" s="142"/>
      <c r="G700" s="109"/>
      <c r="H700" s="65"/>
      <c r="I700" s="66"/>
      <c r="J700" s="204"/>
      <c r="K700" s="204"/>
      <c r="L700" s="205"/>
      <c r="M700" s="205"/>
      <c r="N700" s="205"/>
      <c r="O700" s="214"/>
      <c r="P700" s="214"/>
      <c r="Q700" s="213"/>
      <c r="R700" s="213"/>
      <c r="S700" s="213"/>
      <c r="T700" s="213"/>
      <c r="U700" s="223"/>
      <c r="V700" s="222"/>
      <c r="W700" s="222"/>
      <c r="X700" s="222"/>
      <c r="Y700" s="222"/>
      <c r="Z700" s="222"/>
      <c r="AA700" s="232"/>
      <c r="AB700" s="231"/>
      <c r="AC700" s="231"/>
      <c r="AD700" s="231"/>
      <c r="AE700" s="231"/>
      <c r="AF700" s="231"/>
      <c r="AG700" s="250"/>
      <c r="AH700" s="249"/>
      <c r="AI700" s="249"/>
      <c r="AJ700" s="249"/>
      <c r="AK700" s="249"/>
      <c r="AL700" s="249"/>
      <c r="AM700" s="204"/>
      <c r="AN700" s="205"/>
      <c r="AO700" s="205"/>
      <c r="AP700" s="205"/>
      <c r="AQ700" s="205"/>
      <c r="AR700" s="205"/>
      <c r="AS700" s="259"/>
      <c r="AT700" s="258"/>
      <c r="AU700" s="258"/>
      <c r="AV700" s="258"/>
      <c r="AW700" s="258"/>
      <c r="AX700" s="258"/>
      <c r="AY700" s="268"/>
      <c r="AZ700" s="267"/>
      <c r="BA700" s="267"/>
      <c r="BB700" s="267"/>
      <c r="BC700" s="267"/>
      <c r="BD700" s="267"/>
      <c r="BE700" s="204"/>
      <c r="BF700" s="205"/>
      <c r="BG700" s="205"/>
      <c r="BH700" s="205"/>
      <c r="BI700" s="205"/>
      <c r="BJ700" s="205"/>
      <c r="BK700" s="241"/>
      <c r="BL700" s="240"/>
      <c r="BM700" s="240"/>
      <c r="BN700" s="240"/>
      <c r="BO700" s="240"/>
      <c r="BP700" s="240"/>
      <c r="BQ700" s="223"/>
      <c r="BR700" s="222"/>
      <c r="BS700" s="222"/>
      <c r="BT700" s="222"/>
      <c r="BU700" s="222"/>
      <c r="BV700" s="222"/>
      <c r="BW700" s="268"/>
      <c r="BX700" s="267"/>
      <c r="BY700" s="267"/>
      <c r="BZ700" s="267"/>
      <c r="CA700" s="267"/>
      <c r="CB700" s="267"/>
      <c r="CC700" s="241"/>
      <c r="CD700" s="214"/>
      <c r="CE700" s="240"/>
      <c r="CF700" s="240"/>
      <c r="CG700" s="240"/>
      <c r="CH700" s="5"/>
      <c r="CI700" s="5">
        <f t="shared" si="69"/>
        <v>0</v>
      </c>
    </row>
    <row r="701" spans="1:87" hidden="1" x14ac:dyDescent="0.2">
      <c r="A701" s="141"/>
      <c r="B701" s="141"/>
      <c r="C701" s="141"/>
      <c r="D701" s="142"/>
      <c r="E701" s="141"/>
      <c r="F701" s="142"/>
      <c r="G701" s="109"/>
      <c r="H701" s="65"/>
      <c r="I701" s="66"/>
      <c r="J701" s="204"/>
      <c r="K701" s="204"/>
      <c r="L701" s="205"/>
      <c r="M701" s="205"/>
      <c r="N701" s="205"/>
      <c r="O701" s="214"/>
      <c r="P701" s="214"/>
      <c r="Q701" s="213"/>
      <c r="R701" s="213"/>
      <c r="S701" s="213"/>
      <c r="T701" s="213"/>
      <c r="U701" s="223"/>
      <c r="V701" s="222"/>
      <c r="W701" s="222"/>
      <c r="X701" s="222"/>
      <c r="Y701" s="222"/>
      <c r="Z701" s="222"/>
      <c r="AA701" s="232"/>
      <c r="AB701" s="231"/>
      <c r="AC701" s="231"/>
      <c r="AD701" s="231"/>
      <c r="AE701" s="231"/>
      <c r="AF701" s="231"/>
      <c r="AG701" s="250"/>
      <c r="AH701" s="249"/>
      <c r="AI701" s="249"/>
      <c r="AJ701" s="249"/>
      <c r="AK701" s="249"/>
      <c r="AL701" s="249"/>
      <c r="AM701" s="204"/>
      <c r="AN701" s="205"/>
      <c r="AO701" s="205"/>
      <c r="AP701" s="205"/>
      <c r="AQ701" s="205"/>
      <c r="AR701" s="205"/>
      <c r="AS701" s="259"/>
      <c r="AT701" s="258"/>
      <c r="AU701" s="258"/>
      <c r="AV701" s="258"/>
      <c r="AW701" s="258"/>
      <c r="AX701" s="258"/>
      <c r="AY701" s="268"/>
      <c r="AZ701" s="267"/>
      <c r="BA701" s="267"/>
      <c r="BB701" s="267"/>
      <c r="BC701" s="267"/>
      <c r="BD701" s="267"/>
      <c r="BE701" s="204"/>
      <c r="BF701" s="205"/>
      <c r="BG701" s="205"/>
      <c r="BH701" s="205"/>
      <c r="BI701" s="205"/>
      <c r="BJ701" s="205"/>
      <c r="BK701" s="241"/>
      <c r="BL701" s="240"/>
      <c r="BM701" s="240"/>
      <c r="BN701" s="240"/>
      <c r="BO701" s="240"/>
      <c r="BP701" s="240"/>
      <c r="BQ701" s="223"/>
      <c r="BR701" s="222"/>
      <c r="BS701" s="222"/>
      <c r="BT701" s="222"/>
      <c r="BU701" s="222"/>
      <c r="BV701" s="222"/>
      <c r="BW701" s="268"/>
      <c r="BX701" s="267"/>
      <c r="BY701" s="267"/>
      <c r="BZ701" s="267"/>
      <c r="CA701" s="267"/>
      <c r="CB701" s="267"/>
      <c r="CC701" s="241"/>
      <c r="CD701" s="214"/>
      <c r="CE701" s="240"/>
      <c r="CF701" s="240"/>
      <c r="CG701" s="240"/>
      <c r="CH701" s="5"/>
      <c r="CI701" s="5">
        <f t="shared" si="69"/>
        <v>0</v>
      </c>
    </row>
    <row r="702" spans="1:87" hidden="1" x14ac:dyDescent="0.2">
      <c r="A702" s="141"/>
      <c r="B702" s="141"/>
      <c r="C702" s="141"/>
      <c r="D702" s="142"/>
      <c r="E702" s="141"/>
      <c r="F702" s="142"/>
      <c r="G702" s="143"/>
      <c r="H702" s="69"/>
      <c r="I702" s="66"/>
      <c r="J702" s="204"/>
      <c r="K702" s="204"/>
      <c r="L702" s="205"/>
      <c r="M702" s="205"/>
      <c r="N702" s="205"/>
      <c r="O702" s="214"/>
      <c r="P702" s="214"/>
      <c r="Q702" s="213"/>
      <c r="R702" s="213"/>
      <c r="S702" s="213"/>
      <c r="T702" s="213"/>
      <c r="U702" s="223"/>
      <c r="V702" s="222"/>
      <c r="W702" s="222"/>
      <c r="X702" s="222"/>
      <c r="Y702" s="222"/>
      <c r="Z702" s="222"/>
      <c r="AA702" s="232"/>
      <c r="AB702" s="231"/>
      <c r="AC702" s="231"/>
      <c r="AD702" s="231"/>
      <c r="AE702" s="231"/>
      <c r="AF702" s="231"/>
      <c r="AG702" s="250"/>
      <c r="AH702" s="249"/>
      <c r="AI702" s="249"/>
      <c r="AJ702" s="249"/>
      <c r="AK702" s="249"/>
      <c r="AL702" s="249"/>
      <c r="AM702" s="204"/>
      <c r="AN702" s="205"/>
      <c r="AO702" s="205"/>
      <c r="AP702" s="205"/>
      <c r="AQ702" s="205"/>
      <c r="AR702" s="205"/>
      <c r="AS702" s="259"/>
      <c r="AT702" s="258"/>
      <c r="AU702" s="258"/>
      <c r="AV702" s="258"/>
      <c r="AW702" s="258"/>
      <c r="AX702" s="258"/>
      <c r="AY702" s="268"/>
      <c r="AZ702" s="267"/>
      <c r="BA702" s="267"/>
      <c r="BB702" s="267"/>
      <c r="BC702" s="267"/>
      <c r="BD702" s="267"/>
      <c r="BE702" s="204"/>
      <c r="BF702" s="205"/>
      <c r="BG702" s="205"/>
      <c r="BH702" s="205"/>
      <c r="BI702" s="205"/>
      <c r="BJ702" s="205"/>
      <c r="BK702" s="241"/>
      <c r="BL702" s="240"/>
      <c r="BM702" s="240"/>
      <c r="BN702" s="240"/>
      <c r="BO702" s="240"/>
      <c r="BP702" s="240"/>
      <c r="BQ702" s="223"/>
      <c r="BR702" s="222"/>
      <c r="BS702" s="222"/>
      <c r="BT702" s="222"/>
      <c r="BU702" s="222"/>
      <c r="BV702" s="222"/>
      <c r="BW702" s="268"/>
      <c r="BX702" s="267"/>
      <c r="BY702" s="267"/>
      <c r="BZ702" s="267"/>
      <c r="CA702" s="267"/>
      <c r="CB702" s="267"/>
      <c r="CC702" s="241"/>
      <c r="CD702" s="214"/>
      <c r="CE702" s="240"/>
      <c r="CF702" s="240"/>
      <c r="CG702" s="240"/>
      <c r="CH702" s="5"/>
      <c r="CI702" s="5">
        <f t="shared" si="69"/>
        <v>0</v>
      </c>
    </row>
    <row r="703" spans="1:87" hidden="1" x14ac:dyDescent="0.2">
      <c r="A703" s="141"/>
      <c r="B703" s="141"/>
      <c r="C703" s="141"/>
      <c r="D703" s="142"/>
      <c r="E703" s="141"/>
      <c r="F703" s="142"/>
      <c r="G703" s="143"/>
      <c r="H703" s="69"/>
      <c r="I703" s="66"/>
      <c r="J703" s="204"/>
      <c r="K703" s="204"/>
      <c r="L703" s="205"/>
      <c r="M703" s="205"/>
      <c r="N703" s="205"/>
      <c r="O703" s="214"/>
      <c r="P703" s="214"/>
      <c r="Q703" s="213"/>
      <c r="R703" s="213"/>
      <c r="S703" s="213"/>
      <c r="T703" s="213"/>
      <c r="U703" s="223"/>
      <c r="V703" s="222"/>
      <c r="W703" s="222"/>
      <c r="X703" s="222"/>
      <c r="Y703" s="222"/>
      <c r="Z703" s="222"/>
      <c r="AA703" s="232"/>
      <c r="AB703" s="231"/>
      <c r="AC703" s="231"/>
      <c r="AD703" s="231"/>
      <c r="AE703" s="231"/>
      <c r="AF703" s="231"/>
      <c r="AG703" s="250"/>
      <c r="AH703" s="249"/>
      <c r="AI703" s="249"/>
      <c r="AJ703" s="249"/>
      <c r="AK703" s="249"/>
      <c r="AL703" s="249"/>
      <c r="AM703" s="204"/>
      <c r="AN703" s="205"/>
      <c r="AO703" s="205"/>
      <c r="AP703" s="205"/>
      <c r="AQ703" s="205"/>
      <c r="AR703" s="205"/>
      <c r="AS703" s="259"/>
      <c r="AT703" s="258"/>
      <c r="AU703" s="258"/>
      <c r="AV703" s="258"/>
      <c r="AW703" s="258"/>
      <c r="AX703" s="258"/>
      <c r="AY703" s="268"/>
      <c r="AZ703" s="267"/>
      <c r="BA703" s="267"/>
      <c r="BB703" s="267"/>
      <c r="BC703" s="267"/>
      <c r="BD703" s="267"/>
      <c r="BE703" s="204"/>
      <c r="BF703" s="205"/>
      <c r="BG703" s="205"/>
      <c r="BH703" s="205"/>
      <c r="BI703" s="205"/>
      <c r="BJ703" s="205"/>
      <c r="BK703" s="241"/>
      <c r="BL703" s="240"/>
      <c r="BM703" s="240"/>
      <c r="BN703" s="240"/>
      <c r="BO703" s="240"/>
      <c r="BP703" s="240"/>
      <c r="BQ703" s="223"/>
      <c r="BR703" s="222"/>
      <c r="BS703" s="222"/>
      <c r="BT703" s="222"/>
      <c r="BU703" s="222"/>
      <c r="BV703" s="222"/>
      <c r="BW703" s="268"/>
      <c r="BX703" s="267"/>
      <c r="BY703" s="267"/>
      <c r="BZ703" s="267"/>
      <c r="CA703" s="267"/>
      <c r="CB703" s="267"/>
      <c r="CC703" s="241"/>
      <c r="CD703" s="214"/>
      <c r="CE703" s="240"/>
      <c r="CF703" s="240"/>
      <c r="CG703" s="240"/>
      <c r="CH703" s="5"/>
      <c r="CI703" s="5">
        <f t="shared" si="69"/>
        <v>0</v>
      </c>
    </row>
    <row r="704" spans="1:87" hidden="1" x14ac:dyDescent="0.2">
      <c r="A704" s="141"/>
      <c r="B704" s="141"/>
      <c r="C704" s="141"/>
      <c r="D704" s="142"/>
      <c r="E704" s="141"/>
      <c r="F704" s="142"/>
      <c r="G704" s="109"/>
      <c r="H704" s="65"/>
      <c r="I704" s="66"/>
      <c r="J704" s="204"/>
      <c r="K704" s="204"/>
      <c r="L704" s="205"/>
      <c r="M704" s="205"/>
      <c r="N704" s="205"/>
      <c r="O704" s="214"/>
      <c r="P704" s="214"/>
      <c r="Q704" s="213"/>
      <c r="R704" s="213"/>
      <c r="S704" s="213"/>
      <c r="T704" s="213"/>
      <c r="U704" s="223"/>
      <c r="V704" s="222"/>
      <c r="W704" s="222"/>
      <c r="X704" s="222"/>
      <c r="Y704" s="222"/>
      <c r="Z704" s="222"/>
      <c r="AA704" s="232"/>
      <c r="AB704" s="231"/>
      <c r="AC704" s="231"/>
      <c r="AD704" s="231"/>
      <c r="AE704" s="231"/>
      <c r="AF704" s="231"/>
      <c r="AG704" s="250"/>
      <c r="AH704" s="249"/>
      <c r="AI704" s="249"/>
      <c r="AJ704" s="249"/>
      <c r="AK704" s="249"/>
      <c r="AL704" s="249"/>
      <c r="AM704" s="204"/>
      <c r="AN704" s="205"/>
      <c r="AO704" s="205"/>
      <c r="AP704" s="205"/>
      <c r="AQ704" s="205"/>
      <c r="AR704" s="205"/>
      <c r="AS704" s="259"/>
      <c r="AT704" s="258"/>
      <c r="AU704" s="258"/>
      <c r="AV704" s="258"/>
      <c r="AW704" s="258"/>
      <c r="AX704" s="258"/>
      <c r="AY704" s="268"/>
      <c r="AZ704" s="267"/>
      <c r="BA704" s="267"/>
      <c r="BB704" s="267"/>
      <c r="BC704" s="267"/>
      <c r="BD704" s="267"/>
      <c r="BE704" s="204"/>
      <c r="BF704" s="205"/>
      <c r="BG704" s="205"/>
      <c r="BH704" s="205"/>
      <c r="BI704" s="205"/>
      <c r="BJ704" s="205"/>
      <c r="BK704" s="241"/>
      <c r="BL704" s="240"/>
      <c r="BM704" s="240"/>
      <c r="BN704" s="240"/>
      <c r="BO704" s="240"/>
      <c r="BP704" s="240"/>
      <c r="BQ704" s="223"/>
      <c r="BR704" s="222"/>
      <c r="BS704" s="222"/>
      <c r="BT704" s="222"/>
      <c r="BU704" s="222"/>
      <c r="BV704" s="222"/>
      <c r="BW704" s="268"/>
      <c r="BX704" s="267"/>
      <c r="BY704" s="267"/>
      <c r="BZ704" s="267"/>
      <c r="CA704" s="267"/>
      <c r="CB704" s="267"/>
      <c r="CC704" s="241"/>
      <c r="CD704" s="214"/>
      <c r="CE704" s="240"/>
      <c r="CF704" s="240"/>
      <c r="CG704" s="240"/>
      <c r="CH704" s="5"/>
      <c r="CI704" s="5">
        <f t="shared" si="69"/>
        <v>0</v>
      </c>
    </row>
    <row r="705" spans="1:87" hidden="1" x14ac:dyDescent="0.2">
      <c r="A705" s="141"/>
      <c r="B705" s="141"/>
      <c r="C705" s="141"/>
      <c r="D705" s="142"/>
      <c r="E705" s="141"/>
      <c r="F705" s="142"/>
      <c r="G705" s="143"/>
      <c r="H705" s="69"/>
      <c r="I705" s="66"/>
      <c r="J705" s="204"/>
      <c r="K705" s="204"/>
      <c r="L705" s="205"/>
      <c r="M705" s="205"/>
      <c r="N705" s="205"/>
      <c r="O705" s="214"/>
      <c r="P705" s="214"/>
      <c r="Q705" s="213"/>
      <c r="R705" s="213"/>
      <c r="S705" s="213"/>
      <c r="T705" s="213"/>
      <c r="U705" s="223"/>
      <c r="V705" s="222"/>
      <c r="W705" s="222"/>
      <c r="X705" s="222"/>
      <c r="Y705" s="222"/>
      <c r="Z705" s="222"/>
      <c r="AA705" s="232"/>
      <c r="AB705" s="231"/>
      <c r="AC705" s="231"/>
      <c r="AD705" s="231"/>
      <c r="AE705" s="231"/>
      <c r="AF705" s="231"/>
      <c r="AG705" s="250"/>
      <c r="AH705" s="249"/>
      <c r="AI705" s="249"/>
      <c r="AJ705" s="249"/>
      <c r="AK705" s="249"/>
      <c r="AL705" s="249"/>
      <c r="AM705" s="204"/>
      <c r="AN705" s="205"/>
      <c r="AO705" s="205"/>
      <c r="AP705" s="205"/>
      <c r="AQ705" s="205"/>
      <c r="AR705" s="205"/>
      <c r="AS705" s="259"/>
      <c r="AT705" s="258"/>
      <c r="AU705" s="258"/>
      <c r="AV705" s="258"/>
      <c r="AW705" s="258"/>
      <c r="AX705" s="258"/>
      <c r="AY705" s="268"/>
      <c r="AZ705" s="267"/>
      <c r="BA705" s="267"/>
      <c r="BB705" s="267"/>
      <c r="BC705" s="267"/>
      <c r="BD705" s="267"/>
      <c r="BE705" s="204"/>
      <c r="BF705" s="205"/>
      <c r="BG705" s="205"/>
      <c r="BH705" s="205"/>
      <c r="BI705" s="205"/>
      <c r="BJ705" s="205"/>
      <c r="BK705" s="241"/>
      <c r="BL705" s="240"/>
      <c r="BM705" s="240"/>
      <c r="BN705" s="240"/>
      <c r="BO705" s="240"/>
      <c r="BP705" s="240"/>
      <c r="BQ705" s="223"/>
      <c r="BR705" s="222"/>
      <c r="BS705" s="222"/>
      <c r="BT705" s="222"/>
      <c r="BU705" s="222"/>
      <c r="BV705" s="222"/>
      <c r="BW705" s="268"/>
      <c r="BX705" s="267"/>
      <c r="BY705" s="267"/>
      <c r="BZ705" s="267"/>
      <c r="CA705" s="267"/>
      <c r="CB705" s="267"/>
      <c r="CC705" s="241"/>
      <c r="CD705" s="214"/>
      <c r="CE705" s="240"/>
      <c r="CF705" s="240"/>
      <c r="CG705" s="240"/>
      <c r="CH705" s="5"/>
      <c r="CI705" s="5">
        <f t="shared" si="69"/>
        <v>0</v>
      </c>
    </row>
    <row r="706" spans="1:87" hidden="1" x14ac:dyDescent="0.2">
      <c r="A706" s="141"/>
      <c r="B706" s="141"/>
      <c r="C706" s="141"/>
      <c r="D706" s="142"/>
      <c r="E706" s="141"/>
      <c r="F706" s="142"/>
      <c r="G706" s="143"/>
      <c r="H706" s="69"/>
      <c r="I706" s="66"/>
      <c r="J706" s="204"/>
      <c r="K706" s="204"/>
      <c r="L706" s="205"/>
      <c r="M706" s="205"/>
      <c r="N706" s="205"/>
      <c r="O706" s="214"/>
      <c r="P706" s="214"/>
      <c r="Q706" s="213"/>
      <c r="R706" s="213"/>
      <c r="S706" s="213"/>
      <c r="T706" s="213"/>
      <c r="U706" s="223"/>
      <c r="V706" s="222"/>
      <c r="W706" s="222"/>
      <c r="X706" s="222"/>
      <c r="Y706" s="222"/>
      <c r="Z706" s="222"/>
      <c r="AA706" s="232"/>
      <c r="AB706" s="231"/>
      <c r="AC706" s="231"/>
      <c r="AD706" s="231"/>
      <c r="AE706" s="231"/>
      <c r="AF706" s="231"/>
      <c r="AG706" s="250"/>
      <c r="AH706" s="249"/>
      <c r="AI706" s="249"/>
      <c r="AJ706" s="249"/>
      <c r="AK706" s="249"/>
      <c r="AL706" s="249"/>
      <c r="AM706" s="204"/>
      <c r="AN706" s="205"/>
      <c r="AO706" s="205"/>
      <c r="AP706" s="205"/>
      <c r="AQ706" s="205"/>
      <c r="AR706" s="205"/>
      <c r="AS706" s="259"/>
      <c r="AT706" s="258"/>
      <c r="AU706" s="258"/>
      <c r="AV706" s="258"/>
      <c r="AW706" s="258"/>
      <c r="AX706" s="258"/>
      <c r="AY706" s="268"/>
      <c r="AZ706" s="267"/>
      <c r="BA706" s="267"/>
      <c r="BB706" s="267"/>
      <c r="BC706" s="267"/>
      <c r="BD706" s="267"/>
      <c r="BE706" s="204"/>
      <c r="BF706" s="205"/>
      <c r="BG706" s="205"/>
      <c r="BH706" s="205"/>
      <c r="BI706" s="205"/>
      <c r="BJ706" s="205"/>
      <c r="BK706" s="241"/>
      <c r="BL706" s="240"/>
      <c r="BM706" s="240"/>
      <c r="BN706" s="240"/>
      <c r="BO706" s="240"/>
      <c r="BP706" s="240"/>
      <c r="BQ706" s="223"/>
      <c r="BR706" s="222"/>
      <c r="BS706" s="222"/>
      <c r="BT706" s="222"/>
      <c r="BU706" s="222"/>
      <c r="BV706" s="222"/>
      <c r="BW706" s="268"/>
      <c r="BX706" s="267"/>
      <c r="BY706" s="267"/>
      <c r="BZ706" s="267"/>
      <c r="CA706" s="267"/>
      <c r="CB706" s="267"/>
      <c r="CC706" s="241"/>
      <c r="CD706" s="214"/>
      <c r="CE706" s="240"/>
      <c r="CF706" s="240"/>
      <c r="CG706" s="240"/>
      <c r="CH706" s="5"/>
      <c r="CI706" s="5">
        <f t="shared" si="69"/>
        <v>0</v>
      </c>
    </row>
    <row r="707" spans="1:87" hidden="1" x14ac:dyDescent="0.2">
      <c r="A707" s="141"/>
      <c r="B707" s="141"/>
      <c r="C707" s="141"/>
      <c r="D707" s="142"/>
      <c r="E707" s="141"/>
      <c r="F707" s="142"/>
      <c r="G707" s="109"/>
      <c r="H707" s="65"/>
      <c r="I707" s="66"/>
      <c r="J707" s="204"/>
      <c r="K707" s="204"/>
      <c r="L707" s="205"/>
      <c r="M707" s="205"/>
      <c r="N707" s="205"/>
      <c r="O707" s="214"/>
      <c r="P707" s="214"/>
      <c r="Q707" s="213"/>
      <c r="R707" s="213"/>
      <c r="S707" s="213"/>
      <c r="T707" s="213"/>
      <c r="U707" s="223"/>
      <c r="V707" s="222"/>
      <c r="W707" s="222"/>
      <c r="X707" s="222"/>
      <c r="Y707" s="222"/>
      <c r="Z707" s="222"/>
      <c r="AA707" s="232"/>
      <c r="AB707" s="231"/>
      <c r="AC707" s="231"/>
      <c r="AD707" s="231"/>
      <c r="AE707" s="231"/>
      <c r="AF707" s="231"/>
      <c r="AG707" s="250"/>
      <c r="AH707" s="249"/>
      <c r="AI707" s="249"/>
      <c r="AJ707" s="249"/>
      <c r="AK707" s="249"/>
      <c r="AL707" s="249"/>
      <c r="AM707" s="204"/>
      <c r="AN707" s="205"/>
      <c r="AO707" s="205"/>
      <c r="AP707" s="205"/>
      <c r="AQ707" s="205"/>
      <c r="AR707" s="205"/>
      <c r="AS707" s="259"/>
      <c r="AT707" s="258"/>
      <c r="AU707" s="258"/>
      <c r="AV707" s="258"/>
      <c r="AW707" s="258"/>
      <c r="AX707" s="258"/>
      <c r="AY707" s="268"/>
      <c r="AZ707" s="267"/>
      <c r="BA707" s="267"/>
      <c r="BB707" s="267"/>
      <c r="BC707" s="267"/>
      <c r="BD707" s="267"/>
      <c r="BE707" s="204"/>
      <c r="BF707" s="205"/>
      <c r="BG707" s="205"/>
      <c r="BH707" s="205"/>
      <c r="BI707" s="205"/>
      <c r="BJ707" s="205"/>
      <c r="BK707" s="241"/>
      <c r="BL707" s="240"/>
      <c r="BM707" s="240"/>
      <c r="BN707" s="240"/>
      <c r="BO707" s="240"/>
      <c r="BP707" s="240"/>
      <c r="BQ707" s="223"/>
      <c r="BR707" s="222"/>
      <c r="BS707" s="222"/>
      <c r="BT707" s="222"/>
      <c r="BU707" s="222"/>
      <c r="BV707" s="222"/>
      <c r="BW707" s="268"/>
      <c r="BX707" s="267"/>
      <c r="BY707" s="267"/>
      <c r="BZ707" s="267"/>
      <c r="CA707" s="267"/>
      <c r="CB707" s="267"/>
      <c r="CC707" s="241"/>
      <c r="CD707" s="214"/>
      <c r="CE707" s="240"/>
      <c r="CF707" s="240"/>
      <c r="CG707" s="240"/>
      <c r="CH707" s="5"/>
      <c r="CI707" s="5">
        <f t="shared" si="69"/>
        <v>0</v>
      </c>
    </row>
    <row r="708" spans="1:87" hidden="1" x14ac:dyDescent="0.2">
      <c r="A708" s="141"/>
      <c r="B708" s="141"/>
      <c r="C708" s="141"/>
      <c r="D708" s="142"/>
      <c r="E708" s="141"/>
      <c r="F708" s="142"/>
      <c r="G708" s="109"/>
      <c r="H708" s="65"/>
      <c r="I708" s="66"/>
      <c r="J708" s="204"/>
      <c r="K708" s="204"/>
      <c r="L708" s="205"/>
      <c r="M708" s="205"/>
      <c r="N708" s="205"/>
      <c r="O708" s="214"/>
      <c r="P708" s="214"/>
      <c r="Q708" s="213"/>
      <c r="R708" s="213"/>
      <c r="S708" s="213"/>
      <c r="T708" s="213"/>
      <c r="U708" s="223"/>
      <c r="V708" s="222"/>
      <c r="W708" s="222"/>
      <c r="X708" s="222"/>
      <c r="Y708" s="222"/>
      <c r="Z708" s="222"/>
      <c r="AA708" s="232"/>
      <c r="AB708" s="231"/>
      <c r="AC708" s="231"/>
      <c r="AD708" s="231"/>
      <c r="AE708" s="231"/>
      <c r="AF708" s="231"/>
      <c r="AG708" s="250"/>
      <c r="AH708" s="249"/>
      <c r="AI708" s="249"/>
      <c r="AJ708" s="249"/>
      <c r="AK708" s="249"/>
      <c r="AL708" s="249"/>
      <c r="AM708" s="204"/>
      <c r="AN708" s="205"/>
      <c r="AO708" s="205"/>
      <c r="AP708" s="205"/>
      <c r="AQ708" s="205"/>
      <c r="AR708" s="205"/>
      <c r="AS708" s="259"/>
      <c r="AT708" s="258"/>
      <c r="AU708" s="258"/>
      <c r="AV708" s="258"/>
      <c r="AW708" s="258"/>
      <c r="AX708" s="258"/>
      <c r="AY708" s="268"/>
      <c r="AZ708" s="267"/>
      <c r="BA708" s="267"/>
      <c r="BB708" s="267"/>
      <c r="BC708" s="267"/>
      <c r="BD708" s="267"/>
      <c r="BE708" s="204"/>
      <c r="BF708" s="205"/>
      <c r="BG708" s="205"/>
      <c r="BH708" s="205"/>
      <c r="BI708" s="205"/>
      <c r="BJ708" s="205"/>
      <c r="BK708" s="241"/>
      <c r="BL708" s="240"/>
      <c r="BM708" s="240"/>
      <c r="BN708" s="240"/>
      <c r="BO708" s="240"/>
      <c r="BP708" s="240"/>
      <c r="BQ708" s="223"/>
      <c r="BR708" s="222"/>
      <c r="BS708" s="222"/>
      <c r="BT708" s="222"/>
      <c r="BU708" s="222"/>
      <c r="BV708" s="222"/>
      <c r="BW708" s="268"/>
      <c r="BX708" s="267"/>
      <c r="BY708" s="267"/>
      <c r="BZ708" s="267"/>
      <c r="CA708" s="267"/>
      <c r="CB708" s="267"/>
      <c r="CC708" s="241"/>
      <c r="CD708" s="214"/>
      <c r="CE708" s="240"/>
      <c r="CF708" s="240"/>
      <c r="CG708" s="240"/>
      <c r="CH708" s="5"/>
      <c r="CI708" s="5">
        <f t="shared" si="69"/>
        <v>0</v>
      </c>
    </row>
    <row r="709" spans="1:87" hidden="1" x14ac:dyDescent="0.2">
      <c r="A709" s="141"/>
      <c r="B709" s="141"/>
      <c r="C709" s="141"/>
      <c r="D709" s="142"/>
      <c r="E709" s="141"/>
      <c r="F709" s="142"/>
      <c r="G709" s="143"/>
      <c r="H709" s="69"/>
      <c r="I709" s="66"/>
      <c r="J709" s="204"/>
      <c r="K709" s="204"/>
      <c r="L709" s="205"/>
      <c r="M709" s="205"/>
      <c r="N709" s="205"/>
      <c r="O709" s="214"/>
      <c r="P709" s="214"/>
      <c r="Q709" s="213"/>
      <c r="R709" s="213"/>
      <c r="S709" s="213"/>
      <c r="T709" s="213"/>
      <c r="U709" s="223"/>
      <c r="V709" s="222"/>
      <c r="W709" s="222"/>
      <c r="X709" s="222"/>
      <c r="Y709" s="222"/>
      <c r="Z709" s="222"/>
      <c r="AA709" s="232"/>
      <c r="AB709" s="231"/>
      <c r="AC709" s="231"/>
      <c r="AD709" s="231"/>
      <c r="AE709" s="231"/>
      <c r="AF709" s="231"/>
      <c r="AG709" s="250"/>
      <c r="AH709" s="249"/>
      <c r="AI709" s="249"/>
      <c r="AJ709" s="249"/>
      <c r="AK709" s="249"/>
      <c r="AL709" s="249"/>
      <c r="AM709" s="204"/>
      <c r="AN709" s="205"/>
      <c r="AO709" s="205"/>
      <c r="AP709" s="205"/>
      <c r="AQ709" s="205"/>
      <c r="AR709" s="205"/>
      <c r="AS709" s="259"/>
      <c r="AT709" s="258"/>
      <c r="AU709" s="258"/>
      <c r="AV709" s="258"/>
      <c r="AW709" s="258"/>
      <c r="AX709" s="258"/>
      <c r="AY709" s="268"/>
      <c r="AZ709" s="267"/>
      <c r="BA709" s="267"/>
      <c r="BB709" s="267"/>
      <c r="BC709" s="267"/>
      <c r="BD709" s="267"/>
      <c r="BE709" s="204"/>
      <c r="BF709" s="205"/>
      <c r="BG709" s="205"/>
      <c r="BH709" s="205"/>
      <c r="BI709" s="205"/>
      <c r="BJ709" s="205"/>
      <c r="BK709" s="241"/>
      <c r="BL709" s="240"/>
      <c r="BM709" s="240"/>
      <c r="BN709" s="240"/>
      <c r="BO709" s="240"/>
      <c r="BP709" s="240"/>
      <c r="BQ709" s="223"/>
      <c r="BR709" s="222"/>
      <c r="BS709" s="222"/>
      <c r="BT709" s="222"/>
      <c r="BU709" s="222"/>
      <c r="BV709" s="222"/>
      <c r="BW709" s="268"/>
      <c r="BX709" s="267"/>
      <c r="BY709" s="267"/>
      <c r="BZ709" s="267"/>
      <c r="CA709" s="267"/>
      <c r="CB709" s="267"/>
      <c r="CC709" s="241"/>
      <c r="CD709" s="214"/>
      <c r="CE709" s="240"/>
      <c r="CF709" s="240"/>
      <c r="CG709" s="240"/>
      <c r="CH709" s="5"/>
      <c r="CI709" s="5">
        <f t="shared" si="69"/>
        <v>0</v>
      </c>
    </row>
    <row r="710" spans="1:87" hidden="1" x14ac:dyDescent="0.2">
      <c r="A710" s="141"/>
      <c r="B710" s="141"/>
      <c r="C710" s="141"/>
      <c r="D710" s="142"/>
      <c r="E710" s="141"/>
      <c r="F710" s="142"/>
      <c r="G710" s="143"/>
      <c r="H710" s="69"/>
      <c r="I710" s="66"/>
      <c r="J710" s="204"/>
      <c r="K710" s="204"/>
      <c r="L710" s="205"/>
      <c r="M710" s="205"/>
      <c r="N710" s="205"/>
      <c r="O710" s="214"/>
      <c r="P710" s="214"/>
      <c r="Q710" s="213"/>
      <c r="R710" s="213"/>
      <c r="S710" s="213"/>
      <c r="T710" s="213"/>
      <c r="U710" s="223"/>
      <c r="V710" s="222"/>
      <c r="W710" s="222"/>
      <c r="X710" s="222"/>
      <c r="Y710" s="222"/>
      <c r="Z710" s="222"/>
      <c r="AA710" s="232"/>
      <c r="AB710" s="231"/>
      <c r="AC710" s="231"/>
      <c r="AD710" s="231"/>
      <c r="AE710" s="231"/>
      <c r="AF710" s="231"/>
      <c r="AG710" s="250"/>
      <c r="AH710" s="249"/>
      <c r="AI710" s="249"/>
      <c r="AJ710" s="249"/>
      <c r="AK710" s="249"/>
      <c r="AL710" s="249"/>
      <c r="AM710" s="204"/>
      <c r="AN710" s="205"/>
      <c r="AO710" s="205"/>
      <c r="AP710" s="205"/>
      <c r="AQ710" s="205"/>
      <c r="AR710" s="205"/>
      <c r="AS710" s="259"/>
      <c r="AT710" s="258"/>
      <c r="AU710" s="258"/>
      <c r="AV710" s="258"/>
      <c r="AW710" s="258"/>
      <c r="AX710" s="258"/>
      <c r="AY710" s="268"/>
      <c r="AZ710" s="267"/>
      <c r="BA710" s="267"/>
      <c r="BB710" s="267"/>
      <c r="BC710" s="267"/>
      <c r="BD710" s="267"/>
      <c r="BE710" s="204"/>
      <c r="BF710" s="205"/>
      <c r="BG710" s="205"/>
      <c r="BH710" s="205"/>
      <c r="BI710" s="205"/>
      <c r="BJ710" s="205"/>
      <c r="BK710" s="241"/>
      <c r="BL710" s="240"/>
      <c r="BM710" s="240"/>
      <c r="BN710" s="240"/>
      <c r="BO710" s="240"/>
      <c r="BP710" s="240"/>
      <c r="BQ710" s="223"/>
      <c r="BR710" s="222"/>
      <c r="BS710" s="222"/>
      <c r="BT710" s="222"/>
      <c r="BU710" s="222"/>
      <c r="BV710" s="222"/>
      <c r="BW710" s="268"/>
      <c r="BX710" s="267"/>
      <c r="BY710" s="267"/>
      <c r="BZ710" s="267"/>
      <c r="CA710" s="267"/>
      <c r="CB710" s="267"/>
      <c r="CC710" s="241"/>
      <c r="CD710" s="214"/>
      <c r="CE710" s="240"/>
      <c r="CF710" s="240"/>
      <c r="CG710" s="240"/>
      <c r="CH710" s="5"/>
      <c r="CI710" s="5">
        <f t="shared" si="69"/>
        <v>0</v>
      </c>
    </row>
    <row r="711" spans="1:87" hidden="1" x14ac:dyDescent="0.2">
      <c r="A711" s="141"/>
      <c r="B711" s="141"/>
      <c r="C711" s="141"/>
      <c r="D711" s="142"/>
      <c r="E711" s="141"/>
      <c r="F711" s="142"/>
      <c r="G711" s="12"/>
      <c r="H711" s="65"/>
      <c r="I711" s="66"/>
      <c r="J711" s="205"/>
      <c r="K711" s="204"/>
      <c r="L711" s="205"/>
      <c r="M711" s="205"/>
      <c r="N711" s="205"/>
      <c r="O711" s="213"/>
      <c r="P711" s="213"/>
      <c r="Q711" s="213"/>
      <c r="R711" s="213"/>
      <c r="S711" s="213"/>
      <c r="T711" s="213"/>
      <c r="U711" s="222"/>
      <c r="V711" s="222"/>
      <c r="W711" s="222"/>
      <c r="X711" s="222"/>
      <c r="Y711" s="222"/>
      <c r="Z711" s="222"/>
      <c r="AA711" s="231"/>
      <c r="AB711" s="231"/>
      <c r="AC711" s="231"/>
      <c r="AD711" s="231"/>
      <c r="AE711" s="231"/>
      <c r="AF711" s="231"/>
      <c r="AG711" s="249"/>
      <c r="AH711" s="249"/>
      <c r="AI711" s="249"/>
      <c r="AJ711" s="249"/>
      <c r="AK711" s="249"/>
      <c r="AL711" s="249"/>
      <c r="AM711" s="205"/>
      <c r="AN711" s="205"/>
      <c r="AO711" s="205"/>
      <c r="AP711" s="205"/>
      <c r="AQ711" s="205"/>
      <c r="AR711" s="205"/>
      <c r="AS711" s="258"/>
      <c r="AT711" s="258"/>
      <c r="AU711" s="258"/>
      <c r="AV711" s="258"/>
      <c r="AW711" s="258"/>
      <c r="AX711" s="258"/>
      <c r="AY711" s="267"/>
      <c r="AZ711" s="267"/>
      <c r="BA711" s="267"/>
      <c r="BB711" s="267"/>
      <c r="BC711" s="267"/>
      <c r="BD711" s="267"/>
      <c r="BE711" s="205"/>
      <c r="BF711" s="205"/>
      <c r="BG711" s="205"/>
      <c r="BH711" s="205"/>
      <c r="BI711" s="205"/>
      <c r="BJ711" s="205"/>
      <c r="BK711" s="240"/>
      <c r="BL711" s="240"/>
      <c r="BM711" s="240"/>
      <c r="BN711" s="240"/>
      <c r="BO711" s="240"/>
      <c r="BP711" s="240"/>
      <c r="BQ711" s="222"/>
      <c r="BR711" s="222"/>
      <c r="BS711" s="222"/>
      <c r="BT711" s="222"/>
      <c r="BU711" s="222"/>
      <c r="BV711" s="222"/>
      <c r="BW711" s="267"/>
      <c r="BX711" s="267"/>
      <c r="BY711" s="267"/>
      <c r="BZ711" s="267"/>
      <c r="CA711" s="267"/>
      <c r="CB711" s="267"/>
      <c r="CC711" s="240"/>
      <c r="CD711" s="213"/>
      <c r="CE711" s="240"/>
      <c r="CF711" s="240"/>
      <c r="CG711" s="240"/>
      <c r="CH711" s="5"/>
      <c r="CI711" s="5">
        <f t="shared" si="69"/>
        <v>0</v>
      </c>
    </row>
    <row r="712" spans="1:87" hidden="1" x14ac:dyDescent="0.2">
      <c r="A712" s="141"/>
      <c r="B712" s="141"/>
      <c r="C712" s="141"/>
      <c r="D712" s="142"/>
      <c r="E712" s="141"/>
      <c r="F712" s="142"/>
      <c r="G712" s="109"/>
      <c r="H712" s="65"/>
      <c r="I712" s="66"/>
      <c r="J712" s="205"/>
      <c r="K712" s="204"/>
      <c r="L712" s="205"/>
      <c r="M712" s="205"/>
      <c r="N712" s="205"/>
      <c r="O712" s="213"/>
      <c r="P712" s="213"/>
      <c r="Q712" s="213"/>
      <c r="R712" s="213"/>
      <c r="S712" s="213"/>
      <c r="T712" s="213"/>
      <c r="U712" s="222"/>
      <c r="V712" s="222"/>
      <c r="W712" s="222"/>
      <c r="X712" s="222"/>
      <c r="Y712" s="222"/>
      <c r="Z712" s="222"/>
      <c r="AA712" s="231"/>
      <c r="AB712" s="231"/>
      <c r="AC712" s="231"/>
      <c r="AD712" s="231"/>
      <c r="AE712" s="231"/>
      <c r="AF712" s="231"/>
      <c r="AG712" s="249"/>
      <c r="AH712" s="249"/>
      <c r="AI712" s="249"/>
      <c r="AJ712" s="249"/>
      <c r="AK712" s="249"/>
      <c r="AL712" s="249"/>
      <c r="AM712" s="205"/>
      <c r="AN712" s="205"/>
      <c r="AO712" s="205"/>
      <c r="AP712" s="205"/>
      <c r="AQ712" s="205"/>
      <c r="AR712" s="205"/>
      <c r="AS712" s="258"/>
      <c r="AT712" s="258"/>
      <c r="AU712" s="258"/>
      <c r="AV712" s="258"/>
      <c r="AW712" s="258"/>
      <c r="AX712" s="258"/>
      <c r="AY712" s="267"/>
      <c r="AZ712" s="267"/>
      <c r="BA712" s="267"/>
      <c r="BB712" s="267"/>
      <c r="BC712" s="267"/>
      <c r="BD712" s="267"/>
      <c r="BE712" s="205"/>
      <c r="BF712" s="205"/>
      <c r="BG712" s="205"/>
      <c r="BH712" s="205"/>
      <c r="BI712" s="205"/>
      <c r="BJ712" s="205"/>
      <c r="BK712" s="240"/>
      <c r="BL712" s="240"/>
      <c r="BM712" s="240"/>
      <c r="BN712" s="240"/>
      <c r="BO712" s="240"/>
      <c r="BP712" s="240"/>
      <c r="BQ712" s="222"/>
      <c r="BR712" s="222"/>
      <c r="BS712" s="222"/>
      <c r="BT712" s="222"/>
      <c r="BU712" s="222"/>
      <c r="BV712" s="222"/>
      <c r="BW712" s="267"/>
      <c r="BX712" s="267"/>
      <c r="BY712" s="267"/>
      <c r="BZ712" s="267"/>
      <c r="CA712" s="267"/>
      <c r="CB712" s="267"/>
      <c r="CC712" s="240"/>
      <c r="CD712" s="213"/>
      <c r="CE712" s="240"/>
      <c r="CF712" s="240"/>
      <c r="CG712" s="240"/>
      <c r="CH712" s="5"/>
      <c r="CI712" s="5">
        <f t="shared" si="69"/>
        <v>0</v>
      </c>
    </row>
    <row r="713" spans="1:87" hidden="1" x14ac:dyDescent="0.2">
      <c r="A713" s="141"/>
      <c r="B713" s="141"/>
      <c r="C713" s="141"/>
      <c r="D713" s="142"/>
      <c r="E713" s="141"/>
      <c r="F713" s="142"/>
      <c r="G713" s="143"/>
      <c r="H713" s="69"/>
      <c r="J713" s="205"/>
      <c r="K713" s="204"/>
      <c r="L713" s="205"/>
      <c r="M713" s="205"/>
      <c r="N713" s="205"/>
      <c r="O713" s="213"/>
      <c r="P713" s="213"/>
      <c r="Q713" s="213"/>
      <c r="R713" s="213"/>
      <c r="S713" s="213"/>
      <c r="T713" s="213"/>
      <c r="U713" s="222"/>
      <c r="V713" s="222"/>
      <c r="W713" s="222"/>
      <c r="X713" s="222"/>
      <c r="Y713" s="222"/>
      <c r="Z713" s="222"/>
      <c r="AA713" s="231"/>
      <c r="AB713" s="231"/>
      <c r="AC713" s="231"/>
      <c r="AD713" s="231"/>
      <c r="AE713" s="231"/>
      <c r="AF713" s="231"/>
      <c r="AG713" s="249"/>
      <c r="AH713" s="249"/>
      <c r="AI713" s="249"/>
      <c r="AJ713" s="249"/>
      <c r="AK713" s="249"/>
      <c r="AL713" s="249"/>
      <c r="AM713" s="205"/>
      <c r="AN713" s="205"/>
      <c r="AO713" s="205"/>
      <c r="AP713" s="205"/>
      <c r="AQ713" s="205"/>
      <c r="AR713" s="205"/>
      <c r="AS713" s="258"/>
      <c r="AT713" s="258"/>
      <c r="AU713" s="258"/>
      <c r="AV713" s="258"/>
      <c r="AW713" s="258"/>
      <c r="AX713" s="258"/>
      <c r="AY713" s="267"/>
      <c r="AZ713" s="267"/>
      <c r="BA713" s="267"/>
      <c r="BB713" s="267"/>
      <c r="BC713" s="267"/>
      <c r="BD713" s="267"/>
      <c r="BE713" s="205"/>
      <c r="BF713" s="205"/>
      <c r="BG713" s="205"/>
      <c r="BH713" s="205"/>
      <c r="BI713" s="205"/>
      <c r="BJ713" s="205"/>
      <c r="BK713" s="240"/>
      <c r="BL713" s="240"/>
      <c r="BM713" s="240"/>
      <c r="BN713" s="240"/>
      <c r="BO713" s="240"/>
      <c r="BP713" s="240"/>
      <c r="BQ713" s="222"/>
      <c r="BR713" s="222"/>
      <c r="BS713" s="222"/>
      <c r="BT713" s="222"/>
      <c r="BU713" s="222"/>
      <c r="BV713" s="222"/>
      <c r="BW713" s="267"/>
      <c r="BX713" s="267"/>
      <c r="BY713" s="267"/>
      <c r="BZ713" s="267"/>
      <c r="CA713" s="267"/>
      <c r="CB713" s="267"/>
      <c r="CC713" s="240"/>
      <c r="CD713" s="213"/>
      <c r="CE713" s="240"/>
      <c r="CF713" s="240"/>
      <c r="CG713" s="240"/>
      <c r="CH713" s="5"/>
      <c r="CI713" s="5">
        <f t="shared" si="69"/>
        <v>0</v>
      </c>
    </row>
    <row r="714" spans="1:87" hidden="1" x14ac:dyDescent="0.2">
      <c r="A714" s="141"/>
      <c r="B714" s="141"/>
      <c r="C714" s="141"/>
      <c r="D714" s="142"/>
      <c r="E714" s="141"/>
      <c r="F714" s="142"/>
      <c r="G714" s="143"/>
      <c r="H714" s="69"/>
      <c r="I714" s="66"/>
      <c r="J714" s="205"/>
      <c r="K714" s="204"/>
      <c r="L714" s="205"/>
      <c r="M714" s="205"/>
      <c r="N714" s="205"/>
      <c r="O714" s="213"/>
      <c r="P714" s="213"/>
      <c r="Q714" s="213"/>
      <c r="R714" s="213"/>
      <c r="S714" s="213"/>
      <c r="T714" s="213"/>
      <c r="U714" s="222"/>
      <c r="V714" s="222"/>
      <c r="W714" s="222"/>
      <c r="X714" s="222"/>
      <c r="Y714" s="222"/>
      <c r="Z714" s="222"/>
      <c r="AA714" s="231"/>
      <c r="AB714" s="231"/>
      <c r="AC714" s="231"/>
      <c r="AD714" s="231"/>
      <c r="AE714" s="231"/>
      <c r="AF714" s="231"/>
      <c r="AG714" s="249"/>
      <c r="AH714" s="249"/>
      <c r="AI714" s="249"/>
      <c r="AJ714" s="249"/>
      <c r="AK714" s="249"/>
      <c r="AL714" s="249"/>
      <c r="AM714" s="205"/>
      <c r="AN714" s="205"/>
      <c r="AO714" s="205"/>
      <c r="AP714" s="205"/>
      <c r="AQ714" s="205"/>
      <c r="AR714" s="205"/>
      <c r="AS714" s="258"/>
      <c r="AT714" s="258"/>
      <c r="AU714" s="258"/>
      <c r="AV714" s="258"/>
      <c r="AW714" s="258"/>
      <c r="AX714" s="258"/>
      <c r="AY714" s="267"/>
      <c r="AZ714" s="267"/>
      <c r="BA714" s="267"/>
      <c r="BB714" s="267"/>
      <c r="BC714" s="267"/>
      <c r="BD714" s="267"/>
      <c r="BE714" s="205"/>
      <c r="BF714" s="205"/>
      <c r="BG714" s="205"/>
      <c r="BH714" s="205"/>
      <c r="BI714" s="205"/>
      <c r="BJ714" s="205"/>
      <c r="BK714" s="240"/>
      <c r="BL714" s="240"/>
      <c r="BM714" s="240"/>
      <c r="BN714" s="240"/>
      <c r="BO714" s="240"/>
      <c r="BP714" s="240"/>
      <c r="BQ714" s="222"/>
      <c r="BR714" s="222"/>
      <c r="BS714" s="222"/>
      <c r="BT714" s="222"/>
      <c r="BU714" s="222"/>
      <c r="BV714" s="222"/>
      <c r="BW714" s="267"/>
      <c r="BX714" s="267"/>
      <c r="BY714" s="267"/>
      <c r="BZ714" s="267"/>
      <c r="CA714" s="267"/>
      <c r="CB714" s="267"/>
      <c r="CC714" s="240"/>
      <c r="CD714" s="213"/>
      <c r="CE714" s="240"/>
      <c r="CF714" s="240"/>
      <c r="CG714" s="240"/>
      <c r="CH714" s="5"/>
      <c r="CI714" s="5">
        <f t="shared" si="69"/>
        <v>0</v>
      </c>
    </row>
    <row r="715" spans="1:87" hidden="1" x14ac:dyDescent="0.2">
      <c r="A715" s="141"/>
      <c r="B715" s="141"/>
      <c r="C715" s="141"/>
      <c r="D715" s="142"/>
      <c r="E715" s="141"/>
      <c r="F715" s="142"/>
      <c r="G715" s="12"/>
      <c r="H715" s="65"/>
      <c r="I715" s="66"/>
      <c r="J715" s="205"/>
      <c r="K715" s="204"/>
      <c r="L715" s="205"/>
      <c r="M715" s="205"/>
      <c r="N715" s="205"/>
      <c r="O715" s="213"/>
      <c r="P715" s="213"/>
      <c r="Q715" s="213"/>
      <c r="R715" s="213"/>
      <c r="S715" s="213"/>
      <c r="T715" s="213"/>
      <c r="U715" s="222"/>
      <c r="V715" s="222"/>
      <c r="W715" s="222"/>
      <c r="X715" s="222"/>
      <c r="Y715" s="222"/>
      <c r="Z715" s="222"/>
      <c r="AA715" s="231"/>
      <c r="AB715" s="231"/>
      <c r="AC715" s="231"/>
      <c r="AD715" s="231"/>
      <c r="AE715" s="231"/>
      <c r="AF715" s="231"/>
      <c r="AG715" s="249"/>
      <c r="AH715" s="249"/>
      <c r="AI715" s="249"/>
      <c r="AJ715" s="249"/>
      <c r="AK715" s="249"/>
      <c r="AL715" s="249"/>
      <c r="AM715" s="205"/>
      <c r="AN715" s="205"/>
      <c r="AO715" s="205"/>
      <c r="AP715" s="205"/>
      <c r="AQ715" s="205"/>
      <c r="AR715" s="205"/>
      <c r="AS715" s="258"/>
      <c r="AT715" s="258"/>
      <c r="AU715" s="258"/>
      <c r="AV715" s="258"/>
      <c r="AW715" s="258"/>
      <c r="AX715" s="258"/>
      <c r="AY715" s="267"/>
      <c r="AZ715" s="267"/>
      <c r="BA715" s="267"/>
      <c r="BB715" s="267"/>
      <c r="BC715" s="267"/>
      <c r="BD715" s="267"/>
      <c r="BE715" s="205"/>
      <c r="BF715" s="205"/>
      <c r="BG715" s="205"/>
      <c r="BH715" s="205"/>
      <c r="BI715" s="205"/>
      <c r="BJ715" s="205"/>
      <c r="BK715" s="240"/>
      <c r="BL715" s="240"/>
      <c r="BM715" s="240"/>
      <c r="BN715" s="240"/>
      <c r="BO715" s="240"/>
      <c r="BP715" s="240"/>
      <c r="BQ715" s="222"/>
      <c r="BR715" s="222"/>
      <c r="BS715" s="222"/>
      <c r="BT715" s="222"/>
      <c r="BU715" s="222"/>
      <c r="BV715" s="222"/>
      <c r="BW715" s="267"/>
      <c r="BX715" s="267"/>
      <c r="BY715" s="267"/>
      <c r="BZ715" s="267"/>
      <c r="CA715" s="267"/>
      <c r="CB715" s="267"/>
      <c r="CC715" s="240"/>
      <c r="CD715" s="213"/>
      <c r="CE715" s="240"/>
      <c r="CF715" s="240"/>
      <c r="CG715" s="240"/>
      <c r="CH715" s="5"/>
      <c r="CI715" s="5">
        <f t="shared" si="69"/>
        <v>0</v>
      </c>
    </row>
    <row r="716" spans="1:87" hidden="1" x14ac:dyDescent="0.2">
      <c r="A716" s="141"/>
      <c r="B716" s="141"/>
      <c r="C716" s="141"/>
      <c r="D716" s="142"/>
      <c r="E716" s="141"/>
      <c r="F716" s="142"/>
      <c r="G716" s="12"/>
      <c r="H716" s="65"/>
      <c r="I716" s="66"/>
      <c r="J716" s="205"/>
      <c r="K716" s="204"/>
      <c r="L716" s="205"/>
      <c r="M716" s="205"/>
      <c r="N716" s="205"/>
      <c r="O716" s="213"/>
      <c r="P716" s="213"/>
      <c r="Q716" s="213"/>
      <c r="R716" s="213"/>
      <c r="S716" s="213"/>
      <c r="T716" s="213"/>
      <c r="U716" s="222"/>
      <c r="V716" s="222"/>
      <c r="W716" s="222"/>
      <c r="X716" s="222"/>
      <c r="Y716" s="222"/>
      <c r="Z716" s="222"/>
      <c r="AA716" s="231"/>
      <c r="AB716" s="231"/>
      <c r="AC716" s="231"/>
      <c r="AD716" s="231"/>
      <c r="AE716" s="231"/>
      <c r="AF716" s="231"/>
      <c r="AG716" s="249"/>
      <c r="AH716" s="249"/>
      <c r="AI716" s="249"/>
      <c r="AJ716" s="249"/>
      <c r="AK716" s="249"/>
      <c r="AL716" s="249"/>
      <c r="AM716" s="205"/>
      <c r="AN716" s="205"/>
      <c r="AO716" s="205"/>
      <c r="AP716" s="205"/>
      <c r="AQ716" s="205"/>
      <c r="AR716" s="205"/>
      <c r="AS716" s="258"/>
      <c r="AT716" s="258"/>
      <c r="AU716" s="258"/>
      <c r="AV716" s="258"/>
      <c r="AW716" s="258"/>
      <c r="AX716" s="258"/>
      <c r="AY716" s="267"/>
      <c r="AZ716" s="267"/>
      <c r="BA716" s="267"/>
      <c r="BB716" s="267"/>
      <c r="BC716" s="267"/>
      <c r="BD716" s="267"/>
      <c r="BE716" s="205"/>
      <c r="BF716" s="205"/>
      <c r="BG716" s="205"/>
      <c r="BH716" s="205"/>
      <c r="BI716" s="205"/>
      <c r="BJ716" s="205"/>
      <c r="BK716" s="240"/>
      <c r="BL716" s="240"/>
      <c r="BM716" s="240"/>
      <c r="BN716" s="240"/>
      <c r="BO716" s="240"/>
      <c r="BP716" s="240"/>
      <c r="BQ716" s="222"/>
      <c r="BR716" s="222"/>
      <c r="BS716" s="222"/>
      <c r="BT716" s="222"/>
      <c r="BU716" s="222"/>
      <c r="BV716" s="222"/>
      <c r="BW716" s="267"/>
      <c r="BX716" s="267"/>
      <c r="BY716" s="267"/>
      <c r="BZ716" s="267"/>
      <c r="CA716" s="267"/>
      <c r="CB716" s="267"/>
      <c r="CC716" s="240"/>
      <c r="CD716" s="213"/>
      <c r="CE716" s="240"/>
      <c r="CF716" s="240"/>
      <c r="CG716" s="240"/>
      <c r="CH716" s="5"/>
      <c r="CI716" s="5">
        <f t="shared" si="69"/>
        <v>0</v>
      </c>
    </row>
    <row r="717" spans="1:87" hidden="1" x14ac:dyDescent="0.2">
      <c r="A717" s="141"/>
      <c r="B717" s="141"/>
      <c r="C717" s="141"/>
      <c r="D717" s="142"/>
      <c r="E717" s="141"/>
      <c r="F717" s="142"/>
      <c r="G717" s="109"/>
      <c r="H717" s="65"/>
      <c r="I717" s="66"/>
      <c r="J717" s="205"/>
      <c r="K717" s="204"/>
      <c r="L717" s="205"/>
      <c r="M717" s="205"/>
      <c r="N717" s="205"/>
      <c r="O717" s="213"/>
      <c r="P717" s="213"/>
      <c r="Q717" s="213"/>
      <c r="R717" s="213"/>
      <c r="S717" s="213"/>
      <c r="T717" s="213"/>
      <c r="U717" s="222"/>
      <c r="V717" s="222"/>
      <c r="W717" s="222"/>
      <c r="X717" s="222"/>
      <c r="Y717" s="222"/>
      <c r="Z717" s="222"/>
      <c r="AA717" s="231"/>
      <c r="AB717" s="231"/>
      <c r="AC717" s="231"/>
      <c r="AD717" s="231"/>
      <c r="AE717" s="231"/>
      <c r="AF717" s="231"/>
      <c r="AG717" s="249"/>
      <c r="AH717" s="249"/>
      <c r="AI717" s="249"/>
      <c r="AJ717" s="249"/>
      <c r="AK717" s="249"/>
      <c r="AL717" s="249"/>
      <c r="AM717" s="205"/>
      <c r="AN717" s="205"/>
      <c r="AO717" s="205"/>
      <c r="AP717" s="205"/>
      <c r="AQ717" s="205"/>
      <c r="AR717" s="205"/>
      <c r="AS717" s="258"/>
      <c r="AT717" s="258"/>
      <c r="AU717" s="258"/>
      <c r="AV717" s="258"/>
      <c r="AW717" s="258"/>
      <c r="AX717" s="258"/>
      <c r="AY717" s="267"/>
      <c r="AZ717" s="267"/>
      <c r="BA717" s="267"/>
      <c r="BB717" s="267"/>
      <c r="BC717" s="267"/>
      <c r="BD717" s="267"/>
      <c r="BE717" s="205"/>
      <c r="BF717" s="205"/>
      <c r="BG717" s="205"/>
      <c r="BH717" s="205"/>
      <c r="BI717" s="205"/>
      <c r="BJ717" s="205"/>
      <c r="BK717" s="240"/>
      <c r="BL717" s="240"/>
      <c r="BM717" s="240"/>
      <c r="BN717" s="240"/>
      <c r="BO717" s="240"/>
      <c r="BP717" s="240"/>
      <c r="BQ717" s="222"/>
      <c r="BR717" s="222"/>
      <c r="BS717" s="222"/>
      <c r="BT717" s="222"/>
      <c r="BU717" s="222"/>
      <c r="BV717" s="222"/>
      <c r="BW717" s="267"/>
      <c r="BX717" s="267"/>
      <c r="BY717" s="267"/>
      <c r="BZ717" s="267"/>
      <c r="CA717" s="267"/>
      <c r="CB717" s="267"/>
      <c r="CC717" s="240"/>
      <c r="CD717" s="213"/>
      <c r="CE717" s="240"/>
      <c r="CF717" s="240"/>
      <c r="CG717" s="240"/>
      <c r="CH717" s="5"/>
      <c r="CI717" s="5">
        <f t="shared" si="69"/>
        <v>0</v>
      </c>
    </row>
    <row r="718" spans="1:87" hidden="1" x14ac:dyDescent="0.2">
      <c r="A718" s="141"/>
      <c r="B718" s="141"/>
      <c r="C718" s="141"/>
      <c r="D718" s="142"/>
      <c r="E718" s="141"/>
      <c r="F718" s="142"/>
      <c r="G718" s="143"/>
      <c r="H718" s="69"/>
      <c r="I718" s="66"/>
      <c r="J718" s="205"/>
      <c r="K718" s="204"/>
      <c r="L718" s="205"/>
      <c r="M718" s="205"/>
      <c r="N718" s="205"/>
      <c r="O718" s="213"/>
      <c r="P718" s="213"/>
      <c r="Q718" s="213"/>
      <c r="R718" s="213"/>
      <c r="S718" s="213"/>
      <c r="T718" s="213"/>
      <c r="U718" s="222"/>
      <c r="V718" s="222"/>
      <c r="W718" s="222"/>
      <c r="X718" s="222"/>
      <c r="Y718" s="222"/>
      <c r="Z718" s="222"/>
      <c r="AA718" s="231"/>
      <c r="AB718" s="231"/>
      <c r="AC718" s="231"/>
      <c r="AD718" s="231"/>
      <c r="AE718" s="231"/>
      <c r="AF718" s="231"/>
      <c r="AG718" s="249"/>
      <c r="AH718" s="249"/>
      <c r="AI718" s="249"/>
      <c r="AJ718" s="249"/>
      <c r="AK718" s="249"/>
      <c r="AL718" s="249"/>
      <c r="AM718" s="205"/>
      <c r="AN718" s="205"/>
      <c r="AO718" s="205"/>
      <c r="AP718" s="205"/>
      <c r="AQ718" s="205"/>
      <c r="AR718" s="205"/>
      <c r="AS718" s="258"/>
      <c r="AT718" s="258"/>
      <c r="AU718" s="258"/>
      <c r="AV718" s="258"/>
      <c r="AW718" s="258"/>
      <c r="AX718" s="258"/>
      <c r="AY718" s="267"/>
      <c r="AZ718" s="267"/>
      <c r="BA718" s="267"/>
      <c r="BB718" s="267"/>
      <c r="BC718" s="267"/>
      <c r="BD718" s="267"/>
      <c r="BE718" s="205"/>
      <c r="BF718" s="205"/>
      <c r="BG718" s="205"/>
      <c r="BH718" s="205"/>
      <c r="BI718" s="205"/>
      <c r="BJ718" s="205"/>
      <c r="BK718" s="240"/>
      <c r="BL718" s="240"/>
      <c r="BM718" s="240"/>
      <c r="BN718" s="240"/>
      <c r="BO718" s="240"/>
      <c r="BP718" s="240"/>
      <c r="BQ718" s="222"/>
      <c r="BR718" s="222"/>
      <c r="BS718" s="222"/>
      <c r="BT718" s="222"/>
      <c r="BU718" s="222"/>
      <c r="BV718" s="222"/>
      <c r="BW718" s="267"/>
      <c r="BX718" s="267"/>
      <c r="BY718" s="267"/>
      <c r="BZ718" s="267"/>
      <c r="CA718" s="267"/>
      <c r="CB718" s="267"/>
      <c r="CC718" s="240"/>
      <c r="CD718" s="213"/>
      <c r="CE718" s="240"/>
      <c r="CF718" s="240"/>
      <c r="CG718" s="240"/>
      <c r="CH718" s="5"/>
      <c r="CI718" s="5">
        <f t="shared" ref="CI718:CI735" si="70">I718-CE718</f>
        <v>0</v>
      </c>
    </row>
    <row r="719" spans="1:87" hidden="1" x14ac:dyDescent="0.2">
      <c r="A719" s="141"/>
      <c r="B719" s="141"/>
      <c r="C719" s="141"/>
      <c r="D719" s="142"/>
      <c r="E719" s="141"/>
      <c r="F719" s="142"/>
      <c r="G719" s="143"/>
      <c r="H719" s="69"/>
      <c r="I719" s="66"/>
      <c r="J719" s="205"/>
      <c r="K719" s="204"/>
      <c r="L719" s="205"/>
      <c r="M719" s="205"/>
      <c r="N719" s="205"/>
      <c r="O719" s="213"/>
      <c r="P719" s="213"/>
      <c r="Q719" s="213"/>
      <c r="R719" s="213"/>
      <c r="S719" s="213"/>
      <c r="T719" s="213"/>
      <c r="U719" s="222"/>
      <c r="V719" s="222"/>
      <c r="W719" s="222"/>
      <c r="X719" s="222"/>
      <c r="Y719" s="222"/>
      <c r="Z719" s="222"/>
      <c r="AA719" s="231"/>
      <c r="AB719" s="231"/>
      <c r="AC719" s="231"/>
      <c r="AD719" s="231"/>
      <c r="AE719" s="231"/>
      <c r="AF719" s="231"/>
      <c r="AG719" s="249"/>
      <c r="AH719" s="249"/>
      <c r="AI719" s="249"/>
      <c r="AJ719" s="249"/>
      <c r="AK719" s="249"/>
      <c r="AL719" s="249"/>
      <c r="AM719" s="205"/>
      <c r="AN719" s="205"/>
      <c r="AO719" s="205"/>
      <c r="AP719" s="205"/>
      <c r="AQ719" s="205"/>
      <c r="AR719" s="205"/>
      <c r="AS719" s="258"/>
      <c r="AT719" s="258"/>
      <c r="AU719" s="258"/>
      <c r="AV719" s="258"/>
      <c r="AW719" s="258"/>
      <c r="AX719" s="258"/>
      <c r="AY719" s="267"/>
      <c r="AZ719" s="267"/>
      <c r="BA719" s="267"/>
      <c r="BB719" s="267"/>
      <c r="BC719" s="267"/>
      <c r="BD719" s="267"/>
      <c r="BE719" s="205"/>
      <c r="BF719" s="205"/>
      <c r="BG719" s="205"/>
      <c r="BH719" s="205"/>
      <c r="BI719" s="205"/>
      <c r="BJ719" s="205"/>
      <c r="BK719" s="240"/>
      <c r="BL719" s="240"/>
      <c r="BM719" s="240"/>
      <c r="BN719" s="240"/>
      <c r="BO719" s="240"/>
      <c r="BP719" s="240"/>
      <c r="BQ719" s="222"/>
      <c r="BR719" s="222"/>
      <c r="BS719" s="222"/>
      <c r="BT719" s="222"/>
      <c r="BU719" s="222"/>
      <c r="BV719" s="222"/>
      <c r="BW719" s="267"/>
      <c r="BX719" s="267"/>
      <c r="BY719" s="267"/>
      <c r="BZ719" s="267"/>
      <c r="CA719" s="267"/>
      <c r="CB719" s="267"/>
      <c r="CC719" s="240"/>
      <c r="CD719" s="213"/>
      <c r="CE719" s="240"/>
      <c r="CF719" s="240"/>
      <c r="CG719" s="240"/>
      <c r="CH719" s="5"/>
      <c r="CI719" s="5">
        <f t="shared" si="70"/>
        <v>0</v>
      </c>
    </row>
    <row r="720" spans="1:87" hidden="1" x14ac:dyDescent="0.2">
      <c r="A720" s="141"/>
      <c r="B720" s="141"/>
      <c r="C720" s="141"/>
      <c r="D720" s="142"/>
      <c r="E720" s="141"/>
      <c r="F720" s="142"/>
      <c r="G720" s="12"/>
      <c r="H720" s="65"/>
      <c r="I720" s="66"/>
      <c r="J720" s="205"/>
      <c r="K720" s="204"/>
      <c r="L720" s="205"/>
      <c r="M720" s="205"/>
      <c r="N720" s="205"/>
      <c r="O720" s="213"/>
      <c r="P720" s="213"/>
      <c r="Q720" s="213"/>
      <c r="R720" s="213"/>
      <c r="S720" s="213"/>
      <c r="T720" s="213"/>
      <c r="U720" s="222"/>
      <c r="V720" s="222"/>
      <c r="W720" s="222"/>
      <c r="X720" s="222"/>
      <c r="Y720" s="222"/>
      <c r="Z720" s="222"/>
      <c r="AA720" s="231"/>
      <c r="AB720" s="231"/>
      <c r="AC720" s="231"/>
      <c r="AD720" s="231"/>
      <c r="AE720" s="231"/>
      <c r="AF720" s="231"/>
      <c r="AG720" s="249"/>
      <c r="AH720" s="249"/>
      <c r="AI720" s="249"/>
      <c r="AJ720" s="249"/>
      <c r="AK720" s="249"/>
      <c r="AL720" s="249"/>
      <c r="AM720" s="205"/>
      <c r="AN720" s="205"/>
      <c r="AO720" s="205"/>
      <c r="AP720" s="205"/>
      <c r="AQ720" s="205"/>
      <c r="AR720" s="205"/>
      <c r="AS720" s="258"/>
      <c r="AT720" s="258"/>
      <c r="AU720" s="258"/>
      <c r="AV720" s="258"/>
      <c r="AW720" s="258"/>
      <c r="AX720" s="258"/>
      <c r="AY720" s="267"/>
      <c r="AZ720" s="267"/>
      <c r="BA720" s="267"/>
      <c r="BB720" s="267"/>
      <c r="BC720" s="267"/>
      <c r="BD720" s="267"/>
      <c r="BE720" s="205"/>
      <c r="BF720" s="205"/>
      <c r="BG720" s="205"/>
      <c r="BH720" s="205"/>
      <c r="BI720" s="205"/>
      <c r="BJ720" s="205"/>
      <c r="BK720" s="240"/>
      <c r="BL720" s="240"/>
      <c r="BM720" s="240"/>
      <c r="BN720" s="240"/>
      <c r="BO720" s="240"/>
      <c r="BP720" s="240"/>
      <c r="BQ720" s="222"/>
      <c r="BR720" s="222"/>
      <c r="BS720" s="222"/>
      <c r="BT720" s="222"/>
      <c r="BU720" s="222"/>
      <c r="BV720" s="222"/>
      <c r="BW720" s="267"/>
      <c r="BX720" s="267"/>
      <c r="BY720" s="267"/>
      <c r="BZ720" s="267"/>
      <c r="CA720" s="267"/>
      <c r="CB720" s="267"/>
      <c r="CC720" s="240"/>
      <c r="CD720" s="213"/>
      <c r="CE720" s="240"/>
      <c r="CF720" s="240"/>
      <c r="CG720" s="240"/>
      <c r="CH720" s="5"/>
      <c r="CI720" s="5">
        <f t="shared" si="70"/>
        <v>0</v>
      </c>
    </row>
    <row r="721" spans="1:87" hidden="1" x14ac:dyDescent="0.2">
      <c r="A721" s="141"/>
      <c r="B721" s="141"/>
      <c r="C721" s="141"/>
      <c r="D721" s="142"/>
      <c r="E721" s="141"/>
      <c r="F721" s="142"/>
      <c r="G721" s="12"/>
      <c r="H721" s="65"/>
      <c r="I721" s="66"/>
      <c r="J721" s="205"/>
      <c r="K721" s="204"/>
      <c r="L721" s="205"/>
      <c r="M721" s="205"/>
      <c r="N721" s="205"/>
      <c r="O721" s="213"/>
      <c r="P721" s="213"/>
      <c r="Q721" s="213"/>
      <c r="R721" s="213"/>
      <c r="S721" s="213"/>
      <c r="T721" s="213"/>
      <c r="U721" s="222"/>
      <c r="V721" s="222"/>
      <c r="W721" s="222"/>
      <c r="X721" s="222"/>
      <c r="Y721" s="222"/>
      <c r="Z721" s="222"/>
      <c r="AA721" s="231"/>
      <c r="AB721" s="231"/>
      <c r="AC721" s="231"/>
      <c r="AD721" s="231"/>
      <c r="AE721" s="231"/>
      <c r="AF721" s="231"/>
      <c r="AG721" s="249"/>
      <c r="AH721" s="249"/>
      <c r="AI721" s="249"/>
      <c r="AJ721" s="249"/>
      <c r="AK721" s="249"/>
      <c r="AL721" s="249"/>
      <c r="AM721" s="205"/>
      <c r="AN721" s="205"/>
      <c r="AO721" s="205"/>
      <c r="AP721" s="205"/>
      <c r="AQ721" s="205"/>
      <c r="AR721" s="205"/>
      <c r="AS721" s="258"/>
      <c r="AT721" s="258"/>
      <c r="AU721" s="258"/>
      <c r="AV721" s="258"/>
      <c r="AW721" s="258"/>
      <c r="AX721" s="258"/>
      <c r="AY721" s="267"/>
      <c r="AZ721" s="267"/>
      <c r="BA721" s="267"/>
      <c r="BB721" s="267"/>
      <c r="BC721" s="267"/>
      <c r="BD721" s="267"/>
      <c r="BE721" s="205"/>
      <c r="BF721" s="205"/>
      <c r="BG721" s="205"/>
      <c r="BH721" s="205"/>
      <c r="BI721" s="205"/>
      <c r="BJ721" s="205"/>
      <c r="BK721" s="240"/>
      <c r="BL721" s="240"/>
      <c r="BM721" s="240"/>
      <c r="BN721" s="240"/>
      <c r="BO721" s="240"/>
      <c r="BP721" s="240"/>
      <c r="BQ721" s="222"/>
      <c r="BR721" s="222"/>
      <c r="BS721" s="222"/>
      <c r="BT721" s="222"/>
      <c r="BU721" s="222"/>
      <c r="BV721" s="222"/>
      <c r="BW721" s="267"/>
      <c r="BX721" s="267"/>
      <c r="BY721" s="267"/>
      <c r="BZ721" s="267"/>
      <c r="CA721" s="267"/>
      <c r="CB721" s="267"/>
      <c r="CC721" s="240"/>
      <c r="CD721" s="213"/>
      <c r="CE721" s="240"/>
      <c r="CF721" s="240"/>
      <c r="CG721" s="240"/>
      <c r="CH721" s="5"/>
      <c r="CI721" s="5">
        <f t="shared" si="70"/>
        <v>0</v>
      </c>
    </row>
    <row r="722" spans="1:87" hidden="1" x14ac:dyDescent="0.2">
      <c r="A722" s="141"/>
      <c r="B722" s="141"/>
      <c r="C722" s="141"/>
      <c r="D722" s="142"/>
      <c r="E722" s="141"/>
      <c r="F722" s="142"/>
      <c r="G722" s="109"/>
      <c r="H722" s="65"/>
      <c r="I722" s="66"/>
      <c r="J722" s="205"/>
      <c r="K722" s="204"/>
      <c r="L722" s="205"/>
      <c r="M722" s="205"/>
      <c r="N722" s="205"/>
      <c r="O722" s="213"/>
      <c r="P722" s="213"/>
      <c r="Q722" s="213"/>
      <c r="R722" s="213"/>
      <c r="S722" s="213"/>
      <c r="T722" s="213"/>
      <c r="U722" s="222"/>
      <c r="V722" s="222"/>
      <c r="W722" s="222"/>
      <c r="X722" s="222"/>
      <c r="Y722" s="222"/>
      <c r="Z722" s="222"/>
      <c r="AA722" s="231"/>
      <c r="AB722" s="231"/>
      <c r="AC722" s="231"/>
      <c r="AD722" s="231"/>
      <c r="AE722" s="231"/>
      <c r="AF722" s="231"/>
      <c r="AG722" s="249"/>
      <c r="AH722" s="249"/>
      <c r="AI722" s="249"/>
      <c r="AJ722" s="249"/>
      <c r="AK722" s="249"/>
      <c r="AL722" s="249"/>
      <c r="AM722" s="205"/>
      <c r="AN722" s="205"/>
      <c r="AO722" s="205"/>
      <c r="AP722" s="205"/>
      <c r="AQ722" s="205"/>
      <c r="AR722" s="205"/>
      <c r="AS722" s="258"/>
      <c r="AT722" s="258"/>
      <c r="AU722" s="258"/>
      <c r="AV722" s="258"/>
      <c r="AW722" s="258"/>
      <c r="AX722" s="258"/>
      <c r="AY722" s="267"/>
      <c r="AZ722" s="267"/>
      <c r="BA722" s="267"/>
      <c r="BB722" s="267"/>
      <c r="BC722" s="267"/>
      <c r="BD722" s="267"/>
      <c r="BE722" s="205"/>
      <c r="BF722" s="205"/>
      <c r="BG722" s="205"/>
      <c r="BH722" s="205"/>
      <c r="BI722" s="205"/>
      <c r="BJ722" s="205"/>
      <c r="BK722" s="240"/>
      <c r="BL722" s="240"/>
      <c r="BM722" s="240"/>
      <c r="BN722" s="240"/>
      <c r="BO722" s="240"/>
      <c r="BP722" s="240"/>
      <c r="BQ722" s="222"/>
      <c r="BR722" s="222"/>
      <c r="BS722" s="222"/>
      <c r="BT722" s="222"/>
      <c r="BU722" s="222"/>
      <c r="BV722" s="222"/>
      <c r="BW722" s="267"/>
      <c r="BX722" s="267"/>
      <c r="BY722" s="267"/>
      <c r="BZ722" s="267"/>
      <c r="CA722" s="267"/>
      <c r="CB722" s="267"/>
      <c r="CC722" s="240"/>
      <c r="CD722" s="213"/>
      <c r="CE722" s="240"/>
      <c r="CF722" s="240"/>
      <c r="CG722" s="240"/>
      <c r="CH722" s="5"/>
      <c r="CI722" s="5">
        <f t="shared" si="70"/>
        <v>0</v>
      </c>
    </row>
    <row r="723" spans="1:87" hidden="1" x14ac:dyDescent="0.2">
      <c r="A723" s="141"/>
      <c r="B723" s="141"/>
      <c r="C723" s="141"/>
      <c r="D723" s="142"/>
      <c r="E723" s="141"/>
      <c r="F723" s="142"/>
      <c r="G723" s="12"/>
      <c r="H723" s="69"/>
      <c r="I723" s="66"/>
      <c r="J723" s="205"/>
      <c r="K723" s="204"/>
      <c r="L723" s="205"/>
      <c r="M723" s="205"/>
      <c r="N723" s="205"/>
      <c r="O723" s="213"/>
      <c r="P723" s="213"/>
      <c r="Q723" s="213"/>
      <c r="R723" s="213"/>
      <c r="S723" s="213"/>
      <c r="T723" s="213"/>
      <c r="U723" s="222"/>
      <c r="V723" s="222"/>
      <c r="W723" s="222"/>
      <c r="X723" s="222"/>
      <c r="Y723" s="222"/>
      <c r="Z723" s="222"/>
      <c r="AA723" s="231"/>
      <c r="AB723" s="231"/>
      <c r="AC723" s="231"/>
      <c r="AD723" s="231"/>
      <c r="AE723" s="231"/>
      <c r="AF723" s="231"/>
      <c r="AG723" s="249"/>
      <c r="AH723" s="249"/>
      <c r="AI723" s="249"/>
      <c r="AJ723" s="249"/>
      <c r="AK723" s="249"/>
      <c r="AL723" s="249"/>
      <c r="AM723" s="205"/>
      <c r="AN723" s="205"/>
      <c r="AO723" s="205"/>
      <c r="AP723" s="205"/>
      <c r="AQ723" s="205"/>
      <c r="AR723" s="205"/>
      <c r="AS723" s="258"/>
      <c r="AT723" s="258"/>
      <c r="AU723" s="258"/>
      <c r="AV723" s="258"/>
      <c r="AW723" s="258"/>
      <c r="AX723" s="258"/>
      <c r="AY723" s="267"/>
      <c r="AZ723" s="267"/>
      <c r="BA723" s="267"/>
      <c r="BB723" s="267"/>
      <c r="BC723" s="267"/>
      <c r="BD723" s="267"/>
      <c r="BE723" s="205"/>
      <c r="BF723" s="205"/>
      <c r="BG723" s="205"/>
      <c r="BH723" s="205"/>
      <c r="BI723" s="205"/>
      <c r="BJ723" s="205"/>
      <c r="BK723" s="240"/>
      <c r="BL723" s="240"/>
      <c r="BM723" s="240"/>
      <c r="BN723" s="240"/>
      <c r="BO723" s="240"/>
      <c r="BP723" s="240"/>
      <c r="BQ723" s="222"/>
      <c r="BR723" s="222"/>
      <c r="BS723" s="222"/>
      <c r="BT723" s="222"/>
      <c r="BU723" s="222"/>
      <c r="BV723" s="222"/>
      <c r="BW723" s="267"/>
      <c r="BX723" s="267"/>
      <c r="BY723" s="267"/>
      <c r="BZ723" s="267"/>
      <c r="CA723" s="267"/>
      <c r="CB723" s="267"/>
      <c r="CC723" s="240"/>
      <c r="CD723" s="213"/>
      <c r="CE723" s="240"/>
      <c r="CF723" s="240"/>
      <c r="CG723" s="240"/>
      <c r="CH723" s="5"/>
      <c r="CI723" s="5">
        <f t="shared" si="70"/>
        <v>0</v>
      </c>
    </row>
    <row r="724" spans="1:87" hidden="1" x14ac:dyDescent="0.2">
      <c r="A724" s="141"/>
      <c r="B724" s="141"/>
      <c r="C724" s="141"/>
      <c r="D724" s="142"/>
      <c r="E724" s="141"/>
      <c r="F724" s="142"/>
      <c r="G724" s="12"/>
      <c r="H724" s="69"/>
      <c r="I724" s="66"/>
      <c r="J724" s="205"/>
      <c r="K724" s="204"/>
      <c r="L724" s="205"/>
      <c r="M724" s="205"/>
      <c r="N724" s="205"/>
      <c r="O724" s="213"/>
      <c r="P724" s="213"/>
      <c r="Q724" s="213"/>
      <c r="R724" s="213"/>
      <c r="S724" s="213"/>
      <c r="T724" s="213"/>
      <c r="U724" s="222"/>
      <c r="V724" s="222"/>
      <c r="W724" s="222"/>
      <c r="X724" s="222"/>
      <c r="Y724" s="222"/>
      <c r="Z724" s="222"/>
      <c r="AA724" s="231"/>
      <c r="AB724" s="231"/>
      <c r="AC724" s="231"/>
      <c r="AD724" s="231"/>
      <c r="AE724" s="231"/>
      <c r="AF724" s="231"/>
      <c r="AG724" s="249"/>
      <c r="AH724" s="249"/>
      <c r="AI724" s="249"/>
      <c r="AJ724" s="249"/>
      <c r="AK724" s="249"/>
      <c r="AL724" s="249"/>
      <c r="AM724" s="205"/>
      <c r="AN724" s="205"/>
      <c r="AO724" s="205"/>
      <c r="AP724" s="205"/>
      <c r="AQ724" s="205"/>
      <c r="AR724" s="205"/>
      <c r="AS724" s="258"/>
      <c r="AT724" s="258"/>
      <c r="AU724" s="258"/>
      <c r="AV724" s="258"/>
      <c r="AW724" s="258"/>
      <c r="AX724" s="258"/>
      <c r="AY724" s="267"/>
      <c r="AZ724" s="267"/>
      <c r="BA724" s="267"/>
      <c r="BB724" s="267"/>
      <c r="BC724" s="267"/>
      <c r="BD724" s="267"/>
      <c r="BE724" s="205"/>
      <c r="BF724" s="205"/>
      <c r="BG724" s="205"/>
      <c r="BH724" s="205"/>
      <c r="BI724" s="205"/>
      <c r="BJ724" s="205"/>
      <c r="BK724" s="240"/>
      <c r="BL724" s="240"/>
      <c r="BM724" s="240"/>
      <c r="BN724" s="240"/>
      <c r="BO724" s="240"/>
      <c r="BP724" s="240"/>
      <c r="BQ724" s="222"/>
      <c r="BR724" s="222"/>
      <c r="BS724" s="222"/>
      <c r="BT724" s="222"/>
      <c r="BU724" s="222"/>
      <c r="BV724" s="222"/>
      <c r="BW724" s="267"/>
      <c r="BX724" s="267"/>
      <c r="BY724" s="267"/>
      <c r="BZ724" s="267"/>
      <c r="CA724" s="267"/>
      <c r="CB724" s="267"/>
      <c r="CC724" s="240"/>
      <c r="CD724" s="213"/>
      <c r="CE724" s="240"/>
      <c r="CF724" s="240"/>
      <c r="CG724" s="240"/>
      <c r="CH724" s="5"/>
      <c r="CI724" s="5">
        <f t="shared" si="70"/>
        <v>0</v>
      </c>
    </row>
    <row r="725" spans="1:87" hidden="1" x14ac:dyDescent="0.2">
      <c r="A725" s="141"/>
      <c r="B725" s="141"/>
      <c r="C725" s="141"/>
      <c r="D725" s="142"/>
      <c r="E725" s="141"/>
      <c r="F725" s="142"/>
      <c r="G725" s="12"/>
      <c r="H725" s="65"/>
      <c r="I725" s="66"/>
      <c r="J725" s="205"/>
      <c r="K725" s="204"/>
      <c r="L725" s="205"/>
      <c r="M725" s="205"/>
      <c r="N725" s="205"/>
      <c r="O725" s="213"/>
      <c r="P725" s="213"/>
      <c r="Q725" s="213"/>
      <c r="R725" s="213"/>
      <c r="S725" s="213"/>
      <c r="T725" s="213"/>
      <c r="U725" s="222"/>
      <c r="V725" s="222"/>
      <c r="W725" s="222"/>
      <c r="X725" s="222"/>
      <c r="Y725" s="222"/>
      <c r="Z725" s="222"/>
      <c r="AA725" s="231"/>
      <c r="AB725" s="231"/>
      <c r="AC725" s="231"/>
      <c r="AD725" s="231"/>
      <c r="AE725" s="231"/>
      <c r="AF725" s="231"/>
      <c r="AG725" s="249"/>
      <c r="AH725" s="249"/>
      <c r="AI725" s="249"/>
      <c r="AJ725" s="249"/>
      <c r="AK725" s="249"/>
      <c r="AL725" s="249"/>
      <c r="AM725" s="205"/>
      <c r="AN725" s="205"/>
      <c r="AO725" s="205"/>
      <c r="AP725" s="205"/>
      <c r="AQ725" s="205"/>
      <c r="AR725" s="205"/>
      <c r="AS725" s="258"/>
      <c r="AT725" s="258"/>
      <c r="AU725" s="258"/>
      <c r="AV725" s="258"/>
      <c r="AW725" s="258"/>
      <c r="AX725" s="258"/>
      <c r="AY725" s="267"/>
      <c r="AZ725" s="267"/>
      <c r="BA725" s="267"/>
      <c r="BB725" s="267"/>
      <c r="BC725" s="267"/>
      <c r="BD725" s="267"/>
      <c r="BE725" s="205"/>
      <c r="BF725" s="205"/>
      <c r="BG725" s="205"/>
      <c r="BH725" s="205"/>
      <c r="BI725" s="205"/>
      <c r="BJ725" s="205"/>
      <c r="BK725" s="240"/>
      <c r="BL725" s="240"/>
      <c r="BM725" s="240"/>
      <c r="BN725" s="240"/>
      <c r="BO725" s="240"/>
      <c r="BP725" s="240"/>
      <c r="BQ725" s="222"/>
      <c r="BR725" s="222"/>
      <c r="BS725" s="222"/>
      <c r="BT725" s="222"/>
      <c r="BU725" s="222"/>
      <c r="BV725" s="222"/>
      <c r="BW725" s="267"/>
      <c r="BX725" s="267"/>
      <c r="BY725" s="267"/>
      <c r="BZ725" s="267"/>
      <c r="CA725" s="267"/>
      <c r="CB725" s="267"/>
      <c r="CC725" s="240"/>
      <c r="CD725" s="213"/>
      <c r="CE725" s="240"/>
      <c r="CF725" s="240"/>
      <c r="CG725" s="240"/>
      <c r="CH725" s="5"/>
      <c r="CI725" s="5">
        <f t="shared" si="70"/>
        <v>0</v>
      </c>
    </row>
    <row r="726" spans="1:87" hidden="1" x14ac:dyDescent="0.2">
      <c r="A726" s="141"/>
      <c r="B726" s="141"/>
      <c r="C726" s="141"/>
      <c r="D726" s="142"/>
      <c r="E726" s="141"/>
      <c r="F726" s="142"/>
      <c r="G726" s="12"/>
      <c r="H726" s="69"/>
      <c r="I726" s="66"/>
      <c r="J726" s="205"/>
      <c r="K726" s="204"/>
      <c r="L726" s="205"/>
      <c r="M726" s="205"/>
      <c r="N726" s="205"/>
      <c r="O726" s="213"/>
      <c r="P726" s="213"/>
      <c r="Q726" s="213"/>
      <c r="R726" s="213"/>
      <c r="S726" s="213"/>
      <c r="T726" s="213"/>
      <c r="U726" s="222"/>
      <c r="V726" s="222"/>
      <c r="W726" s="222"/>
      <c r="X726" s="222"/>
      <c r="Y726" s="222"/>
      <c r="Z726" s="222"/>
      <c r="AA726" s="231"/>
      <c r="AB726" s="231"/>
      <c r="AC726" s="231"/>
      <c r="AD726" s="231"/>
      <c r="AE726" s="231"/>
      <c r="AF726" s="231"/>
      <c r="AG726" s="249"/>
      <c r="AH726" s="249"/>
      <c r="AI726" s="249"/>
      <c r="AJ726" s="249"/>
      <c r="AK726" s="249"/>
      <c r="AL726" s="249"/>
      <c r="AM726" s="205"/>
      <c r="AN726" s="205"/>
      <c r="AO726" s="205"/>
      <c r="AP726" s="205"/>
      <c r="AQ726" s="205"/>
      <c r="AR726" s="205"/>
      <c r="AS726" s="258"/>
      <c r="AT726" s="258"/>
      <c r="AU726" s="258"/>
      <c r="AV726" s="258"/>
      <c r="AW726" s="258"/>
      <c r="AX726" s="258"/>
      <c r="AY726" s="267"/>
      <c r="AZ726" s="267"/>
      <c r="BA726" s="267"/>
      <c r="BB726" s="267"/>
      <c r="BC726" s="267"/>
      <c r="BD726" s="267"/>
      <c r="BE726" s="205"/>
      <c r="BF726" s="205"/>
      <c r="BG726" s="205"/>
      <c r="BH726" s="205"/>
      <c r="BI726" s="205"/>
      <c r="BJ726" s="205"/>
      <c r="BK726" s="240"/>
      <c r="BL726" s="240"/>
      <c r="BM726" s="240"/>
      <c r="BN726" s="240"/>
      <c r="BO726" s="240"/>
      <c r="BP726" s="240"/>
      <c r="BQ726" s="222"/>
      <c r="BR726" s="222"/>
      <c r="BS726" s="222"/>
      <c r="BT726" s="222"/>
      <c r="BU726" s="222"/>
      <c r="BV726" s="222"/>
      <c r="BW726" s="267"/>
      <c r="BX726" s="267"/>
      <c r="BY726" s="267"/>
      <c r="BZ726" s="267"/>
      <c r="CA726" s="267"/>
      <c r="CB726" s="267"/>
      <c r="CC726" s="240"/>
      <c r="CD726" s="213"/>
      <c r="CE726" s="240"/>
      <c r="CF726" s="240"/>
      <c r="CG726" s="240"/>
      <c r="CH726" s="5"/>
      <c r="CI726" s="5">
        <f t="shared" si="70"/>
        <v>0</v>
      </c>
    </row>
    <row r="727" spans="1:87" hidden="1" x14ac:dyDescent="0.2">
      <c r="A727" s="141"/>
      <c r="B727" s="141"/>
      <c r="C727" s="141"/>
      <c r="D727" s="142"/>
      <c r="E727" s="141"/>
      <c r="F727" s="142"/>
      <c r="G727" s="109"/>
      <c r="H727" s="69"/>
      <c r="I727" s="66"/>
      <c r="J727" s="204"/>
      <c r="K727" s="204"/>
      <c r="L727" s="205"/>
      <c r="M727" s="205"/>
      <c r="N727" s="205"/>
      <c r="O727" s="214"/>
      <c r="P727" s="214"/>
      <c r="Q727" s="213"/>
      <c r="R727" s="213"/>
      <c r="S727" s="213"/>
      <c r="T727" s="213"/>
      <c r="U727" s="223"/>
      <c r="V727" s="222"/>
      <c r="W727" s="222"/>
      <c r="X727" s="222"/>
      <c r="Y727" s="222"/>
      <c r="Z727" s="222"/>
      <c r="AA727" s="232"/>
      <c r="AB727" s="231"/>
      <c r="AC727" s="231"/>
      <c r="AD727" s="231"/>
      <c r="AE727" s="231"/>
      <c r="AF727" s="231"/>
      <c r="AG727" s="250"/>
      <c r="AH727" s="249"/>
      <c r="AI727" s="249"/>
      <c r="AJ727" s="249"/>
      <c r="AK727" s="249"/>
      <c r="AL727" s="249"/>
      <c r="AM727" s="204"/>
      <c r="AN727" s="205"/>
      <c r="AO727" s="205"/>
      <c r="AP727" s="205"/>
      <c r="AQ727" s="205"/>
      <c r="AR727" s="205"/>
      <c r="AS727" s="259"/>
      <c r="AT727" s="258"/>
      <c r="AU727" s="258"/>
      <c r="AV727" s="258"/>
      <c r="AW727" s="258"/>
      <c r="AX727" s="258"/>
      <c r="AY727" s="268"/>
      <c r="AZ727" s="267"/>
      <c r="BA727" s="267"/>
      <c r="BB727" s="267"/>
      <c r="BC727" s="267"/>
      <c r="BD727" s="267"/>
      <c r="BE727" s="204"/>
      <c r="BF727" s="205"/>
      <c r="BG727" s="205"/>
      <c r="BH727" s="205"/>
      <c r="BI727" s="205"/>
      <c r="BJ727" s="205"/>
      <c r="BK727" s="241"/>
      <c r="BL727" s="240"/>
      <c r="BM727" s="240"/>
      <c r="BN727" s="240"/>
      <c r="BO727" s="240"/>
      <c r="BP727" s="240"/>
      <c r="BQ727" s="223"/>
      <c r="BR727" s="222"/>
      <c r="BS727" s="222"/>
      <c r="BT727" s="222"/>
      <c r="BU727" s="222"/>
      <c r="BV727" s="222"/>
      <c r="BW727" s="268"/>
      <c r="BX727" s="267"/>
      <c r="BY727" s="267"/>
      <c r="BZ727" s="267"/>
      <c r="CA727" s="267"/>
      <c r="CB727" s="267"/>
      <c r="CC727" s="241"/>
      <c r="CD727" s="214"/>
      <c r="CE727" s="240"/>
      <c r="CF727" s="240"/>
      <c r="CG727" s="240"/>
      <c r="CH727" s="5"/>
      <c r="CI727" s="5">
        <f t="shared" si="70"/>
        <v>0</v>
      </c>
    </row>
    <row r="728" spans="1:87" hidden="1" x14ac:dyDescent="0.2">
      <c r="A728" s="141"/>
      <c r="B728" s="141"/>
      <c r="C728" s="141"/>
      <c r="D728" s="142"/>
      <c r="E728" s="141"/>
      <c r="F728" s="142"/>
      <c r="G728" s="109"/>
      <c r="H728" s="65"/>
      <c r="I728" s="66"/>
      <c r="J728" s="204"/>
      <c r="K728" s="204"/>
      <c r="L728" s="205"/>
      <c r="M728" s="205"/>
      <c r="N728" s="205"/>
      <c r="O728" s="214"/>
      <c r="P728" s="214"/>
      <c r="Q728" s="213"/>
      <c r="R728" s="213"/>
      <c r="S728" s="213"/>
      <c r="T728" s="213"/>
      <c r="U728" s="223"/>
      <c r="V728" s="222"/>
      <c r="W728" s="222"/>
      <c r="X728" s="222"/>
      <c r="Y728" s="222"/>
      <c r="Z728" s="222"/>
      <c r="AA728" s="232"/>
      <c r="AB728" s="231"/>
      <c r="AC728" s="231"/>
      <c r="AD728" s="231"/>
      <c r="AE728" s="231"/>
      <c r="AF728" s="231"/>
      <c r="AG728" s="250"/>
      <c r="AH728" s="249"/>
      <c r="AI728" s="249"/>
      <c r="AJ728" s="249"/>
      <c r="AK728" s="249"/>
      <c r="AL728" s="249"/>
      <c r="AM728" s="204"/>
      <c r="AN728" s="205"/>
      <c r="AO728" s="205"/>
      <c r="AP728" s="205"/>
      <c r="AQ728" s="205"/>
      <c r="AR728" s="205"/>
      <c r="AS728" s="259"/>
      <c r="AT728" s="258"/>
      <c r="AU728" s="258"/>
      <c r="AV728" s="258"/>
      <c r="AW728" s="258"/>
      <c r="AX728" s="258"/>
      <c r="AY728" s="268"/>
      <c r="AZ728" s="267"/>
      <c r="BA728" s="267"/>
      <c r="BB728" s="267"/>
      <c r="BC728" s="267"/>
      <c r="BD728" s="267"/>
      <c r="BE728" s="204"/>
      <c r="BF728" s="205"/>
      <c r="BG728" s="205"/>
      <c r="BH728" s="205"/>
      <c r="BI728" s="205"/>
      <c r="BJ728" s="205"/>
      <c r="BK728" s="241"/>
      <c r="BL728" s="240"/>
      <c r="BM728" s="240"/>
      <c r="BN728" s="240"/>
      <c r="BO728" s="240"/>
      <c r="BP728" s="240"/>
      <c r="BQ728" s="223"/>
      <c r="BR728" s="222"/>
      <c r="BS728" s="222"/>
      <c r="BT728" s="222"/>
      <c r="BU728" s="222"/>
      <c r="BV728" s="222"/>
      <c r="BW728" s="268"/>
      <c r="BX728" s="267"/>
      <c r="BY728" s="267"/>
      <c r="BZ728" s="267"/>
      <c r="CA728" s="267"/>
      <c r="CB728" s="267"/>
      <c r="CC728" s="241"/>
      <c r="CD728" s="214"/>
      <c r="CE728" s="240"/>
      <c r="CF728" s="240"/>
      <c r="CG728" s="240"/>
      <c r="CH728" s="5"/>
      <c r="CI728" s="5">
        <f t="shared" si="70"/>
        <v>0</v>
      </c>
    </row>
    <row r="729" spans="1:87" hidden="1" x14ac:dyDescent="0.2">
      <c r="A729" s="141"/>
      <c r="B729" s="141"/>
      <c r="C729" s="141"/>
      <c r="D729" s="142"/>
      <c r="E729" s="141"/>
      <c r="F729" s="142"/>
      <c r="G729" s="109"/>
      <c r="H729" s="65"/>
      <c r="I729" s="66"/>
      <c r="J729" s="204"/>
      <c r="K729" s="204"/>
      <c r="L729" s="205"/>
      <c r="M729" s="205"/>
      <c r="N729" s="205"/>
      <c r="O729" s="214"/>
      <c r="P729" s="214"/>
      <c r="Q729" s="213"/>
      <c r="R729" s="213"/>
      <c r="S729" s="213"/>
      <c r="T729" s="213"/>
      <c r="U729" s="223"/>
      <c r="V729" s="222"/>
      <c r="W729" s="222"/>
      <c r="X729" s="222"/>
      <c r="Y729" s="222"/>
      <c r="Z729" s="222"/>
      <c r="AA729" s="232"/>
      <c r="AB729" s="231"/>
      <c r="AC729" s="231"/>
      <c r="AD729" s="231"/>
      <c r="AE729" s="231"/>
      <c r="AF729" s="231"/>
      <c r="AG729" s="250"/>
      <c r="AH729" s="249"/>
      <c r="AI729" s="249"/>
      <c r="AJ729" s="249"/>
      <c r="AK729" s="249"/>
      <c r="AL729" s="249"/>
      <c r="AM729" s="204"/>
      <c r="AN729" s="205"/>
      <c r="AO729" s="205"/>
      <c r="AP729" s="205"/>
      <c r="AQ729" s="205"/>
      <c r="AR729" s="205"/>
      <c r="AS729" s="259"/>
      <c r="AT729" s="258"/>
      <c r="AU729" s="258"/>
      <c r="AV729" s="258"/>
      <c r="AW729" s="258"/>
      <c r="AX729" s="258"/>
      <c r="AY729" s="268"/>
      <c r="AZ729" s="267"/>
      <c r="BA729" s="267"/>
      <c r="BB729" s="267"/>
      <c r="BC729" s="267"/>
      <c r="BD729" s="267"/>
      <c r="BE729" s="204"/>
      <c r="BF729" s="205"/>
      <c r="BG729" s="205"/>
      <c r="BH729" s="205"/>
      <c r="BI729" s="205"/>
      <c r="BJ729" s="205"/>
      <c r="BK729" s="241"/>
      <c r="BL729" s="240"/>
      <c r="BM729" s="240"/>
      <c r="BN729" s="240"/>
      <c r="BO729" s="240"/>
      <c r="BP729" s="240"/>
      <c r="BQ729" s="223"/>
      <c r="BR729" s="222"/>
      <c r="BS729" s="222"/>
      <c r="BT729" s="222"/>
      <c r="BU729" s="222"/>
      <c r="BV729" s="222"/>
      <c r="BW729" s="268"/>
      <c r="BX729" s="267"/>
      <c r="BY729" s="267"/>
      <c r="BZ729" s="267"/>
      <c r="CA729" s="267"/>
      <c r="CB729" s="267"/>
      <c r="CC729" s="241"/>
      <c r="CD729" s="214"/>
      <c r="CE729" s="240"/>
      <c r="CF729" s="240"/>
      <c r="CG729" s="240"/>
      <c r="CH729" s="5"/>
      <c r="CI729" s="5">
        <f t="shared" si="70"/>
        <v>0</v>
      </c>
    </row>
    <row r="730" spans="1:87" hidden="1" x14ac:dyDescent="0.2">
      <c r="A730" s="141"/>
      <c r="B730" s="141"/>
      <c r="C730" s="141"/>
      <c r="D730" s="142"/>
      <c r="E730" s="141"/>
      <c r="F730" s="142"/>
      <c r="G730" s="109"/>
      <c r="H730" s="65"/>
      <c r="I730" s="66"/>
      <c r="J730" s="204"/>
      <c r="K730" s="204"/>
      <c r="L730" s="205"/>
      <c r="M730" s="205"/>
      <c r="N730" s="205"/>
      <c r="O730" s="214"/>
      <c r="P730" s="214"/>
      <c r="Q730" s="213"/>
      <c r="R730" s="213"/>
      <c r="S730" s="213"/>
      <c r="T730" s="213"/>
      <c r="U730" s="223"/>
      <c r="V730" s="222"/>
      <c r="W730" s="222"/>
      <c r="X730" s="222"/>
      <c r="Y730" s="222"/>
      <c r="Z730" s="222"/>
      <c r="AA730" s="232"/>
      <c r="AB730" s="231"/>
      <c r="AC730" s="231"/>
      <c r="AD730" s="231"/>
      <c r="AE730" s="231"/>
      <c r="AF730" s="231"/>
      <c r="AG730" s="250"/>
      <c r="AH730" s="249"/>
      <c r="AI730" s="249"/>
      <c r="AJ730" s="249"/>
      <c r="AK730" s="249"/>
      <c r="AL730" s="249"/>
      <c r="AM730" s="204"/>
      <c r="AN730" s="205"/>
      <c r="AO730" s="205"/>
      <c r="AP730" s="205"/>
      <c r="AQ730" s="205"/>
      <c r="AR730" s="205"/>
      <c r="AS730" s="259"/>
      <c r="AT730" s="258"/>
      <c r="AU730" s="258"/>
      <c r="AV730" s="258"/>
      <c r="AW730" s="258"/>
      <c r="AX730" s="258"/>
      <c r="AY730" s="268"/>
      <c r="AZ730" s="267"/>
      <c r="BA730" s="267"/>
      <c r="BB730" s="267"/>
      <c r="BC730" s="267"/>
      <c r="BD730" s="267"/>
      <c r="BE730" s="204"/>
      <c r="BF730" s="205"/>
      <c r="BG730" s="205"/>
      <c r="BH730" s="205"/>
      <c r="BI730" s="205"/>
      <c r="BJ730" s="205"/>
      <c r="BK730" s="241"/>
      <c r="BL730" s="240"/>
      <c r="BM730" s="240"/>
      <c r="BN730" s="240"/>
      <c r="BO730" s="240"/>
      <c r="BP730" s="240"/>
      <c r="BQ730" s="223"/>
      <c r="BR730" s="222"/>
      <c r="BS730" s="222"/>
      <c r="BT730" s="222"/>
      <c r="BU730" s="222"/>
      <c r="BV730" s="222"/>
      <c r="BW730" s="268"/>
      <c r="BX730" s="267"/>
      <c r="BY730" s="267"/>
      <c r="BZ730" s="267"/>
      <c r="CA730" s="267"/>
      <c r="CB730" s="267"/>
      <c r="CC730" s="241"/>
      <c r="CD730" s="214"/>
      <c r="CE730" s="240"/>
      <c r="CF730" s="240"/>
      <c r="CG730" s="240"/>
      <c r="CH730" s="5"/>
      <c r="CI730" s="5">
        <f t="shared" si="70"/>
        <v>0</v>
      </c>
    </row>
    <row r="731" spans="1:87" hidden="1" x14ac:dyDescent="0.2">
      <c r="A731" s="141"/>
      <c r="B731" s="141"/>
      <c r="C731" s="141"/>
      <c r="D731" s="142"/>
      <c r="E731" s="141"/>
      <c r="F731" s="142"/>
      <c r="G731" s="109"/>
      <c r="H731" s="65"/>
      <c r="I731" s="66"/>
      <c r="J731" s="204"/>
      <c r="K731" s="204"/>
      <c r="L731" s="205"/>
      <c r="M731" s="205"/>
      <c r="N731" s="205"/>
      <c r="O731" s="214"/>
      <c r="P731" s="214"/>
      <c r="Q731" s="213"/>
      <c r="R731" s="213"/>
      <c r="S731" s="213"/>
      <c r="T731" s="213"/>
      <c r="U731" s="223"/>
      <c r="V731" s="222"/>
      <c r="W731" s="222"/>
      <c r="X731" s="222"/>
      <c r="Y731" s="222"/>
      <c r="Z731" s="222"/>
      <c r="AA731" s="232"/>
      <c r="AB731" s="231"/>
      <c r="AC731" s="231"/>
      <c r="AD731" s="231"/>
      <c r="AE731" s="231"/>
      <c r="AF731" s="231"/>
      <c r="AG731" s="250"/>
      <c r="AH731" s="249"/>
      <c r="AI731" s="249"/>
      <c r="AJ731" s="249"/>
      <c r="AK731" s="249"/>
      <c r="AL731" s="249"/>
      <c r="AM731" s="204"/>
      <c r="AN731" s="205"/>
      <c r="AO731" s="205"/>
      <c r="AP731" s="205"/>
      <c r="AQ731" s="205"/>
      <c r="AR731" s="205"/>
      <c r="AS731" s="259"/>
      <c r="AT731" s="258"/>
      <c r="AU731" s="258"/>
      <c r="AV731" s="258"/>
      <c r="AW731" s="258"/>
      <c r="AX731" s="258"/>
      <c r="AY731" s="268"/>
      <c r="AZ731" s="267"/>
      <c r="BA731" s="267"/>
      <c r="BB731" s="267"/>
      <c r="BC731" s="267"/>
      <c r="BD731" s="267"/>
      <c r="BE731" s="204"/>
      <c r="BF731" s="205"/>
      <c r="BG731" s="205"/>
      <c r="BH731" s="205"/>
      <c r="BI731" s="205"/>
      <c r="BJ731" s="205"/>
      <c r="BK731" s="241"/>
      <c r="BL731" s="240"/>
      <c r="BM731" s="240"/>
      <c r="BN731" s="240"/>
      <c r="BO731" s="240"/>
      <c r="BP731" s="240"/>
      <c r="BQ731" s="223"/>
      <c r="BR731" s="222"/>
      <c r="BS731" s="222"/>
      <c r="BT731" s="222"/>
      <c r="BU731" s="222"/>
      <c r="BV731" s="222"/>
      <c r="BW731" s="268"/>
      <c r="BX731" s="267"/>
      <c r="BY731" s="267"/>
      <c r="BZ731" s="267"/>
      <c r="CA731" s="267"/>
      <c r="CB731" s="267"/>
      <c r="CC731" s="241"/>
      <c r="CD731" s="214"/>
      <c r="CE731" s="240"/>
      <c r="CF731" s="240"/>
      <c r="CG731" s="240"/>
      <c r="CH731" s="5"/>
      <c r="CI731" s="5">
        <f t="shared" si="70"/>
        <v>0</v>
      </c>
    </row>
    <row r="732" spans="1:87" hidden="1" x14ac:dyDescent="0.2">
      <c r="A732" s="141"/>
      <c r="B732" s="141"/>
      <c r="C732" s="141"/>
      <c r="D732" s="142"/>
      <c r="E732" s="141"/>
      <c r="F732" s="142"/>
      <c r="G732" s="143"/>
      <c r="H732" s="69"/>
      <c r="I732" s="160"/>
      <c r="J732" s="204"/>
      <c r="K732" s="204"/>
      <c r="L732" s="205"/>
      <c r="M732" s="205"/>
      <c r="N732" s="205"/>
      <c r="O732" s="214"/>
      <c r="P732" s="214"/>
      <c r="Q732" s="213"/>
      <c r="R732" s="213"/>
      <c r="S732" s="213"/>
      <c r="T732" s="213"/>
      <c r="U732" s="223"/>
      <c r="V732" s="222"/>
      <c r="W732" s="222"/>
      <c r="X732" s="222"/>
      <c r="Y732" s="222"/>
      <c r="Z732" s="222"/>
      <c r="AA732" s="232"/>
      <c r="AB732" s="231"/>
      <c r="AC732" s="231"/>
      <c r="AD732" s="231"/>
      <c r="AE732" s="231"/>
      <c r="AF732" s="231"/>
      <c r="AG732" s="250"/>
      <c r="AH732" s="249"/>
      <c r="AI732" s="249"/>
      <c r="AJ732" s="249"/>
      <c r="AK732" s="249"/>
      <c r="AL732" s="249"/>
      <c r="AM732" s="204"/>
      <c r="AN732" s="205"/>
      <c r="AO732" s="205"/>
      <c r="AP732" s="205"/>
      <c r="AQ732" s="205"/>
      <c r="AR732" s="205"/>
      <c r="AS732" s="259"/>
      <c r="AT732" s="258"/>
      <c r="AU732" s="258"/>
      <c r="AV732" s="258"/>
      <c r="AW732" s="258"/>
      <c r="AX732" s="258"/>
      <c r="AY732" s="268"/>
      <c r="AZ732" s="267"/>
      <c r="BA732" s="267"/>
      <c r="BB732" s="267"/>
      <c r="BC732" s="267"/>
      <c r="BD732" s="267"/>
      <c r="BE732" s="204"/>
      <c r="BF732" s="205"/>
      <c r="BG732" s="205"/>
      <c r="BH732" s="205"/>
      <c r="BI732" s="205"/>
      <c r="BJ732" s="205"/>
      <c r="BK732" s="241"/>
      <c r="BL732" s="240"/>
      <c r="BM732" s="240"/>
      <c r="BN732" s="240"/>
      <c r="BO732" s="240"/>
      <c r="BP732" s="240"/>
      <c r="BQ732" s="223"/>
      <c r="BR732" s="222"/>
      <c r="BS732" s="222"/>
      <c r="BT732" s="222"/>
      <c r="BU732" s="222"/>
      <c r="BV732" s="222"/>
      <c r="BW732" s="268"/>
      <c r="BX732" s="267"/>
      <c r="BY732" s="267"/>
      <c r="BZ732" s="267"/>
      <c r="CA732" s="267"/>
      <c r="CB732" s="267"/>
      <c r="CC732" s="241"/>
      <c r="CD732" s="214"/>
      <c r="CE732" s="240"/>
      <c r="CF732" s="240"/>
      <c r="CG732" s="240"/>
      <c r="CH732" s="5"/>
      <c r="CI732" s="5">
        <f t="shared" si="70"/>
        <v>0</v>
      </c>
    </row>
    <row r="733" spans="1:87" hidden="1" x14ac:dyDescent="0.2">
      <c r="A733" s="141"/>
      <c r="B733" s="141"/>
      <c r="C733" s="141"/>
      <c r="D733" s="142"/>
      <c r="E733" s="141"/>
      <c r="F733" s="142"/>
      <c r="G733" s="143"/>
      <c r="H733" s="69"/>
      <c r="I733" s="74"/>
      <c r="J733" s="204"/>
      <c r="K733" s="204"/>
      <c r="L733" s="205"/>
      <c r="M733" s="205"/>
      <c r="N733" s="205"/>
      <c r="O733" s="214"/>
      <c r="P733" s="214"/>
      <c r="Q733" s="213"/>
      <c r="R733" s="213"/>
      <c r="S733" s="213"/>
      <c r="T733" s="213"/>
      <c r="U733" s="223"/>
      <c r="V733" s="222"/>
      <c r="W733" s="222"/>
      <c r="X733" s="222"/>
      <c r="Y733" s="222"/>
      <c r="Z733" s="222"/>
      <c r="AA733" s="232"/>
      <c r="AB733" s="231"/>
      <c r="AC733" s="231"/>
      <c r="AD733" s="231"/>
      <c r="AE733" s="231"/>
      <c r="AF733" s="231"/>
      <c r="AG733" s="250"/>
      <c r="AH733" s="249"/>
      <c r="AI733" s="249"/>
      <c r="AJ733" s="249"/>
      <c r="AK733" s="249"/>
      <c r="AL733" s="249"/>
      <c r="AM733" s="204"/>
      <c r="AN733" s="205"/>
      <c r="AO733" s="205"/>
      <c r="AP733" s="205"/>
      <c r="AQ733" s="205"/>
      <c r="AR733" s="205"/>
      <c r="AS733" s="259"/>
      <c r="AT733" s="258"/>
      <c r="AU733" s="258"/>
      <c r="AV733" s="258"/>
      <c r="AW733" s="258"/>
      <c r="AX733" s="258"/>
      <c r="AY733" s="268"/>
      <c r="AZ733" s="267"/>
      <c r="BA733" s="267"/>
      <c r="BB733" s="267"/>
      <c r="BC733" s="267"/>
      <c r="BD733" s="267"/>
      <c r="BE733" s="204"/>
      <c r="BF733" s="205"/>
      <c r="BG733" s="205"/>
      <c r="BH733" s="205"/>
      <c r="BI733" s="205"/>
      <c r="BJ733" s="205"/>
      <c r="BK733" s="241"/>
      <c r="BL733" s="240"/>
      <c r="BM733" s="240"/>
      <c r="BN733" s="240"/>
      <c r="BO733" s="240"/>
      <c r="BP733" s="240"/>
      <c r="BQ733" s="223"/>
      <c r="BR733" s="222"/>
      <c r="BS733" s="222"/>
      <c r="BT733" s="222"/>
      <c r="BU733" s="222"/>
      <c r="BV733" s="222"/>
      <c r="BW733" s="268"/>
      <c r="BX733" s="267"/>
      <c r="BY733" s="267"/>
      <c r="BZ733" s="267"/>
      <c r="CA733" s="267"/>
      <c r="CB733" s="267"/>
      <c r="CC733" s="241"/>
      <c r="CD733" s="214"/>
      <c r="CE733" s="240"/>
      <c r="CF733" s="240"/>
      <c r="CG733" s="240"/>
      <c r="CH733" s="5"/>
      <c r="CI733" s="5">
        <f t="shared" si="70"/>
        <v>0</v>
      </c>
    </row>
    <row r="734" spans="1:87" hidden="1" x14ac:dyDescent="0.2">
      <c r="A734" s="93"/>
      <c r="B734" s="93"/>
      <c r="C734" s="93"/>
      <c r="D734" s="112"/>
      <c r="E734" s="93"/>
      <c r="F734" s="112"/>
      <c r="G734" s="124"/>
      <c r="H734" s="26"/>
      <c r="I734" s="59"/>
      <c r="J734" s="206"/>
      <c r="K734" s="206"/>
      <c r="L734" s="206"/>
      <c r="M734" s="206"/>
      <c r="N734" s="206"/>
      <c r="O734" s="215"/>
      <c r="P734" s="215"/>
      <c r="Q734" s="215"/>
      <c r="R734" s="215"/>
      <c r="S734" s="215"/>
      <c r="T734" s="215"/>
      <c r="U734" s="224"/>
      <c r="V734" s="224"/>
      <c r="W734" s="224"/>
      <c r="X734" s="224"/>
      <c r="Y734" s="224"/>
      <c r="Z734" s="224"/>
      <c r="AA734" s="233"/>
      <c r="AB734" s="233"/>
      <c r="AC734" s="233"/>
      <c r="AD734" s="233"/>
      <c r="AE734" s="233"/>
      <c r="AF734" s="233"/>
      <c r="AG734" s="251"/>
      <c r="AH734" s="251"/>
      <c r="AI734" s="251"/>
      <c r="AJ734" s="251"/>
      <c r="AK734" s="251"/>
      <c r="AL734" s="251"/>
      <c r="AM734" s="206"/>
      <c r="AN734" s="206"/>
      <c r="AO734" s="206"/>
      <c r="AP734" s="206"/>
      <c r="AQ734" s="206"/>
      <c r="AR734" s="206"/>
      <c r="AS734" s="260"/>
      <c r="AT734" s="260"/>
      <c r="AU734" s="260"/>
      <c r="AV734" s="260"/>
      <c r="AW734" s="260"/>
      <c r="AX734" s="260"/>
      <c r="AY734" s="269"/>
      <c r="AZ734" s="269"/>
      <c r="BA734" s="269"/>
      <c r="BB734" s="269"/>
      <c r="BC734" s="269"/>
      <c r="BD734" s="269"/>
      <c r="BE734" s="206"/>
      <c r="BF734" s="206"/>
      <c r="BG734" s="206"/>
      <c r="BH734" s="206"/>
      <c r="BI734" s="206"/>
      <c r="BJ734" s="206"/>
      <c r="BK734" s="242"/>
      <c r="BL734" s="242"/>
      <c r="BM734" s="242"/>
      <c r="BN734" s="242"/>
      <c r="BO734" s="242"/>
      <c r="BP734" s="242"/>
      <c r="BQ734" s="224"/>
      <c r="BR734" s="224"/>
      <c r="BS734" s="224"/>
      <c r="BT734" s="224"/>
      <c r="BU734" s="224"/>
      <c r="BV734" s="224"/>
      <c r="BW734" s="269"/>
      <c r="BX734" s="269"/>
      <c r="BY734" s="269"/>
      <c r="BZ734" s="269"/>
      <c r="CA734" s="269"/>
      <c r="CB734" s="269"/>
      <c r="CC734" s="242"/>
      <c r="CD734" s="215"/>
      <c r="CE734" s="242"/>
      <c r="CF734" s="242"/>
      <c r="CG734" s="242"/>
      <c r="CH734" s="242"/>
      <c r="CI734" s="5">
        <f t="shared" si="70"/>
        <v>0</v>
      </c>
    </row>
    <row r="735" spans="1:87" ht="12.75" thickBot="1" x14ac:dyDescent="0.25">
      <c r="H735" s="195" t="s">
        <v>506</v>
      </c>
      <c r="I735" s="196">
        <f>+I734+I40+I82+I107+I136</f>
        <v>179285000</v>
      </c>
      <c r="J735" s="207">
        <f>+J734+J40+J82+J107+J136</f>
        <v>35857000</v>
      </c>
      <c r="K735" s="207">
        <f>+K734+K40+K82+K107+K136</f>
        <v>16312307</v>
      </c>
      <c r="L735" s="207">
        <f t="shared" ref="L735:BW735" si="71">+L734+L40+L82+L107+L136</f>
        <v>19544693</v>
      </c>
      <c r="M735" s="207">
        <f t="shared" si="71"/>
        <v>2759192</v>
      </c>
      <c r="N735" s="207">
        <f t="shared" si="71"/>
        <v>13553115</v>
      </c>
      <c r="O735" s="216">
        <f t="shared" si="71"/>
        <v>17928500</v>
      </c>
      <c r="P735" s="216">
        <f t="shared" si="71"/>
        <v>34240807</v>
      </c>
      <c r="Q735" s="216">
        <f t="shared" si="71"/>
        <v>19352896</v>
      </c>
      <c r="R735" s="216">
        <f t="shared" si="71"/>
        <v>14887911</v>
      </c>
      <c r="S735" s="216">
        <f t="shared" si="71"/>
        <v>1030000</v>
      </c>
      <c r="T735" s="216">
        <f t="shared" si="71"/>
        <v>18322896</v>
      </c>
      <c r="U735" s="225">
        <f t="shared" si="71"/>
        <v>12549950</v>
      </c>
      <c r="V735" s="225">
        <f t="shared" si="71"/>
        <v>31902846</v>
      </c>
      <c r="W735" s="225">
        <f t="shared" si="71"/>
        <v>14112327</v>
      </c>
      <c r="X735" s="225">
        <f t="shared" si="71"/>
        <v>17790519</v>
      </c>
      <c r="Y735" s="225">
        <f t="shared" si="71"/>
        <v>1570000</v>
      </c>
      <c r="Z735" s="225">
        <f t="shared" si="71"/>
        <v>12542327</v>
      </c>
      <c r="AA735" s="234">
        <f t="shared" si="71"/>
        <v>12549950</v>
      </c>
      <c r="AB735" s="234">
        <f t="shared" si="71"/>
        <v>26662277</v>
      </c>
      <c r="AC735" s="234">
        <f t="shared" si="71"/>
        <v>13191576</v>
      </c>
      <c r="AD735" s="234">
        <f t="shared" si="71"/>
        <v>13470701</v>
      </c>
      <c r="AE735" s="234">
        <f t="shared" si="71"/>
        <v>2500000</v>
      </c>
      <c r="AF735" s="234">
        <f t="shared" si="71"/>
        <v>10691576</v>
      </c>
      <c r="AG735" s="252">
        <f t="shared" si="71"/>
        <v>12549950</v>
      </c>
      <c r="AH735" s="252">
        <f t="shared" si="71"/>
        <v>25741526</v>
      </c>
      <c r="AI735" s="252">
        <f t="shared" si="71"/>
        <v>12549950.000000002</v>
      </c>
      <c r="AJ735" s="252">
        <f t="shared" si="71"/>
        <v>12549950</v>
      </c>
      <c r="AK735" s="252">
        <f t="shared" si="71"/>
        <v>2890000</v>
      </c>
      <c r="AL735" s="252">
        <f t="shared" si="71"/>
        <v>10301576</v>
      </c>
      <c r="AM735" s="207">
        <f t="shared" si="71"/>
        <v>12549950</v>
      </c>
      <c r="AN735" s="207">
        <f t="shared" si="71"/>
        <v>25741526</v>
      </c>
      <c r="AO735" s="207">
        <f t="shared" si="71"/>
        <v>13160960</v>
      </c>
      <c r="AP735" s="207">
        <f t="shared" si="71"/>
        <v>12580566</v>
      </c>
      <c r="AQ735" s="207">
        <f t="shared" si="71"/>
        <v>3490000</v>
      </c>
      <c r="AR735" s="207">
        <f t="shared" si="71"/>
        <v>9670960</v>
      </c>
      <c r="AS735" s="261">
        <f t="shared" si="71"/>
        <v>12549950</v>
      </c>
      <c r="AT735" s="261">
        <f t="shared" si="71"/>
        <v>25710910</v>
      </c>
      <c r="AU735" s="261">
        <f t="shared" si="71"/>
        <v>13262761</v>
      </c>
      <c r="AV735" s="261">
        <f t="shared" si="71"/>
        <v>12448149</v>
      </c>
      <c r="AW735" s="261">
        <f t="shared" si="71"/>
        <v>507000</v>
      </c>
      <c r="AX735" s="261">
        <f t="shared" si="71"/>
        <v>12755761</v>
      </c>
      <c r="AY735" s="270">
        <f t="shared" si="71"/>
        <v>12549950</v>
      </c>
      <c r="AZ735" s="270">
        <f t="shared" si="71"/>
        <v>25812711</v>
      </c>
      <c r="BA735" s="270">
        <f t="shared" si="71"/>
        <v>13262761</v>
      </c>
      <c r="BB735" s="270">
        <f t="shared" si="71"/>
        <v>12549950</v>
      </c>
      <c r="BC735" s="270">
        <f t="shared" si="71"/>
        <v>507000</v>
      </c>
      <c r="BD735" s="270">
        <f t="shared" si="71"/>
        <v>12755761</v>
      </c>
      <c r="BE735" s="207">
        <f t="shared" si="71"/>
        <v>12549950</v>
      </c>
      <c r="BF735" s="207">
        <f t="shared" si="71"/>
        <v>25812711</v>
      </c>
      <c r="BG735" s="207">
        <f t="shared" si="71"/>
        <v>13339761</v>
      </c>
      <c r="BH735" s="207">
        <f t="shared" si="71"/>
        <v>12472950</v>
      </c>
      <c r="BI735" s="207">
        <f t="shared" si="71"/>
        <v>507000</v>
      </c>
      <c r="BJ735" s="207">
        <f t="shared" si="71"/>
        <v>12549950</v>
      </c>
      <c r="BK735" s="243">
        <f t="shared" si="71"/>
        <v>12549950</v>
      </c>
      <c r="BL735" s="243">
        <f t="shared" si="71"/>
        <v>25889711</v>
      </c>
      <c r="BM735" s="243">
        <f t="shared" si="71"/>
        <v>13157007</v>
      </c>
      <c r="BN735" s="243">
        <f t="shared" si="71"/>
        <v>12732704</v>
      </c>
      <c r="BO735" s="243">
        <f t="shared" si="71"/>
        <v>507000</v>
      </c>
      <c r="BP735" s="243">
        <f t="shared" si="71"/>
        <v>12549950</v>
      </c>
      <c r="BQ735" s="225">
        <f t="shared" si="71"/>
        <v>12373715</v>
      </c>
      <c r="BR735" s="225">
        <f t="shared" si="71"/>
        <v>25530722</v>
      </c>
      <c r="BS735" s="225">
        <f t="shared" si="71"/>
        <v>11160708</v>
      </c>
      <c r="BT735" s="225">
        <f t="shared" si="71"/>
        <v>14370014</v>
      </c>
      <c r="BU735" s="225">
        <f t="shared" si="71"/>
        <v>507000</v>
      </c>
      <c r="BV735" s="225">
        <f t="shared" si="71"/>
        <v>10653708</v>
      </c>
      <c r="BW735" s="270">
        <f t="shared" si="71"/>
        <v>12549950</v>
      </c>
      <c r="BX735" s="270">
        <f t="shared" ref="BX735:CH735" si="72">+BX734+BX40+BX82+BX107+BX136</f>
        <v>23710658</v>
      </c>
      <c r="BY735" s="270">
        <f t="shared" si="72"/>
        <v>23859135</v>
      </c>
      <c r="BZ735" s="270">
        <f t="shared" si="72"/>
        <v>-148476.99999999907</v>
      </c>
      <c r="CA735" s="270">
        <f t="shared" si="72"/>
        <v>507000</v>
      </c>
      <c r="CB735" s="270">
        <f t="shared" si="72"/>
        <v>23352135</v>
      </c>
      <c r="CC735" s="243">
        <f t="shared" si="72"/>
        <v>179108765</v>
      </c>
      <c r="CD735" s="216">
        <f t="shared" si="72"/>
        <v>179108765</v>
      </c>
      <c r="CE735" s="243">
        <f t="shared" si="72"/>
        <v>177363775</v>
      </c>
      <c r="CF735" s="243">
        <f t="shared" si="72"/>
        <v>0</v>
      </c>
      <c r="CG735" s="243">
        <f t="shared" si="72"/>
        <v>177363775</v>
      </c>
      <c r="CH735" s="243">
        <f t="shared" si="72"/>
        <v>-176235</v>
      </c>
      <c r="CI735" s="5">
        <f t="shared" si="70"/>
        <v>1921225</v>
      </c>
    </row>
    <row r="736" spans="1:87" ht="12.75" thickTop="1" x14ac:dyDescent="0.2">
      <c r="CC736" s="194">
        <f>K40+Q40+W40+AC40+AI40+AO40+AU40+BA40+BG40+BM40+BS40+BY40</f>
        <v>176722149</v>
      </c>
    </row>
    <row r="737" spans="11:17" s="1" customFormat="1" x14ac:dyDescent="0.2">
      <c r="K737" s="5">
        <f>K735/I735*100</f>
        <v>9.0985341774270019</v>
      </c>
      <c r="O737" s="194"/>
      <c r="P737" s="194"/>
      <c r="Q737" s="5">
        <f>Q735/I735*100</f>
        <v>10.794486989988009</v>
      </c>
    </row>
  </sheetData>
  <conditionalFormatting sqref="Q3 T3">
    <cfRule type="colorScale" priority="12">
      <colorScale>
        <cfvo type="num" val="$Q$2"/>
        <cfvo type="max"/>
        <color rgb="FF00B050"/>
        <color rgb="FFFF0000"/>
      </colorScale>
    </cfRule>
  </conditionalFormatting>
  <conditionalFormatting sqref="W3">
    <cfRule type="colorScale" priority="11">
      <colorScale>
        <cfvo type="num" val="$Q$2"/>
        <cfvo type="max"/>
        <color rgb="FF00B050"/>
        <color rgb="FFFF0000"/>
      </colorScale>
    </cfRule>
  </conditionalFormatting>
  <conditionalFormatting sqref="AC3">
    <cfRule type="colorScale" priority="10">
      <colorScale>
        <cfvo type="num" val="$Q$2"/>
        <cfvo type="max"/>
        <color rgb="FF00B050"/>
        <color rgb="FFFF0000"/>
      </colorScale>
    </cfRule>
  </conditionalFormatting>
  <conditionalFormatting sqref="AI3">
    <cfRule type="colorScale" priority="9">
      <colorScale>
        <cfvo type="num" val="$Q$2"/>
        <cfvo type="max"/>
        <color rgb="FF00B050"/>
        <color rgb="FFFF0000"/>
      </colorScale>
    </cfRule>
  </conditionalFormatting>
  <conditionalFormatting sqref="AO3">
    <cfRule type="colorScale" priority="8">
      <colorScale>
        <cfvo type="num" val="$Q$2"/>
        <cfvo type="max"/>
        <color rgb="FF00B050"/>
        <color rgb="FFFF0000"/>
      </colorScale>
    </cfRule>
  </conditionalFormatting>
  <conditionalFormatting sqref="AU3">
    <cfRule type="colorScale" priority="7">
      <colorScale>
        <cfvo type="num" val="$Q$2"/>
        <cfvo type="max"/>
        <color rgb="FF00B050"/>
        <color rgb="FFFF0000"/>
      </colorScale>
    </cfRule>
  </conditionalFormatting>
  <conditionalFormatting sqref="BA3">
    <cfRule type="colorScale" priority="6">
      <colorScale>
        <cfvo type="num" val="$Q$2"/>
        <cfvo type="max"/>
        <color rgb="FF00B050"/>
        <color rgb="FFFF0000"/>
      </colorScale>
    </cfRule>
  </conditionalFormatting>
  <conditionalFormatting sqref="BG3">
    <cfRule type="colorScale" priority="5">
      <colorScale>
        <cfvo type="num" val="$Q$2"/>
        <cfvo type="max"/>
        <color rgb="FF00B050"/>
        <color rgb="FFFF0000"/>
      </colorScale>
    </cfRule>
  </conditionalFormatting>
  <conditionalFormatting sqref="BM3">
    <cfRule type="colorScale" priority="4">
      <colorScale>
        <cfvo type="num" val="$Q$2"/>
        <cfvo type="max"/>
        <color rgb="FF00B050"/>
        <color rgb="FFFF0000"/>
      </colorScale>
    </cfRule>
  </conditionalFormatting>
  <conditionalFormatting sqref="BS3">
    <cfRule type="colorScale" priority="3">
      <colorScale>
        <cfvo type="num" val="$Q$2"/>
        <cfvo type="max"/>
        <color rgb="FF00B050"/>
        <color rgb="FFFF0000"/>
      </colorScale>
    </cfRule>
  </conditionalFormatting>
  <conditionalFormatting sqref="BY3">
    <cfRule type="colorScale" priority="2">
      <colorScale>
        <cfvo type="num" val="$Q$2"/>
        <cfvo type="max"/>
        <color rgb="FF00B050"/>
        <color rgb="FFFF0000"/>
      </colorScale>
    </cfRule>
  </conditionalFormatting>
  <conditionalFormatting sqref="CE3">
    <cfRule type="colorScale" priority="1">
      <colorScale>
        <cfvo type="num" val="$Q$2"/>
        <cfvo type="max"/>
        <color rgb="FF00B050"/>
        <color rgb="FFFF0000"/>
      </colorScale>
    </cfRule>
  </conditionalFormatting>
  <conditionalFormatting sqref="K3 N3">
    <cfRule type="colorScale" priority="13">
      <colorScale>
        <cfvo type="num" val="+$K$2"/>
        <cfvo type="max"/>
        <color rgb="FF00B050"/>
        <color rgb="FFFF0000"/>
      </colorScale>
    </cfRule>
  </conditionalFormatting>
  <pageMargins left="0.7" right="0.7" top="0.75" bottom="0.75" header="0.3" footer="0.3"/>
  <pageSetup paperSize="9" scale="4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H746"/>
  <sheetViews>
    <sheetView workbookViewId="0">
      <selection activeCell="H15" sqref="H15"/>
    </sheetView>
  </sheetViews>
  <sheetFormatPr defaultColWidth="9.140625" defaultRowHeight="12" x14ac:dyDescent="0.2"/>
  <cols>
    <col min="1" max="1" width="5.7109375" style="1" customWidth="1"/>
    <col min="2" max="2" width="6" style="1" customWidth="1"/>
    <col min="3" max="3" width="8.140625" style="1" customWidth="1"/>
    <col min="4" max="4" width="10.85546875" style="1" customWidth="1"/>
    <col min="5" max="5" width="11.140625" style="1" customWidth="1"/>
    <col min="6" max="6" width="14.5703125" style="1" customWidth="1"/>
    <col min="7" max="7" width="12.42578125" style="1" customWidth="1"/>
    <col min="8" max="8" width="48.85546875" style="3" customWidth="1"/>
    <col min="9" max="9" width="23.28515625" style="1" customWidth="1"/>
    <col min="10" max="10" width="14.85546875" style="5" customWidth="1"/>
    <col min="11" max="11" width="14.85546875" style="5" hidden="1" customWidth="1"/>
    <col min="12" max="14" width="14.85546875" style="1" hidden="1" customWidth="1"/>
    <col min="15" max="15" width="14.42578125" style="194" customWidth="1"/>
    <col min="16" max="16" width="14.42578125" style="194" hidden="1" customWidth="1"/>
    <col min="17" max="20" width="15.7109375" style="1" hidden="1" customWidth="1"/>
    <col min="21" max="21" width="14.42578125" style="194" customWidth="1"/>
    <col min="22" max="22" width="14.42578125" style="1" hidden="1" customWidth="1"/>
    <col min="23" max="23" width="15.7109375" style="1" hidden="1" customWidth="1"/>
    <col min="24" max="24" width="0" style="1" hidden="1" customWidth="1"/>
    <col min="25" max="25" width="13" style="1" hidden="1" customWidth="1"/>
    <col min="26" max="26" width="0" style="1" hidden="1" customWidth="1"/>
    <col min="27" max="27" width="14.42578125" style="194" customWidth="1"/>
    <col min="28" max="28" width="17.5703125" style="1" hidden="1" customWidth="1"/>
    <col min="29" max="29" width="15.7109375" style="1" hidden="1" customWidth="1"/>
    <col min="30" max="30" width="0" style="1" hidden="1" customWidth="1"/>
    <col min="31" max="31" width="13" style="1" hidden="1" customWidth="1"/>
    <col min="32" max="32" width="0" style="1" hidden="1" customWidth="1"/>
    <col min="33" max="33" width="14.42578125" style="194" customWidth="1"/>
    <col min="34" max="34" width="14" style="1" hidden="1" customWidth="1"/>
    <col min="35" max="35" width="15.7109375" style="1" hidden="1" customWidth="1"/>
    <col min="36" max="38" width="0" style="1" hidden="1" customWidth="1"/>
    <col min="39" max="39" width="14.42578125" style="194" customWidth="1"/>
    <col min="40" max="40" width="0" style="1" hidden="1" customWidth="1"/>
    <col min="41" max="41" width="15.7109375" style="1" hidden="1" customWidth="1"/>
    <col min="42" max="42" width="0" style="1" hidden="1" customWidth="1"/>
    <col min="43" max="43" width="12.42578125" style="1" hidden="1" customWidth="1"/>
    <col min="44" max="44" width="0" style="1" hidden="1" customWidth="1"/>
    <col min="45" max="45" width="14.42578125" style="194" customWidth="1"/>
    <col min="46" max="46" width="15.85546875" style="1" hidden="1" customWidth="1"/>
    <col min="47" max="47" width="16.42578125" style="1" hidden="1" customWidth="1"/>
    <col min="48" max="48" width="0" style="1" hidden="1" customWidth="1"/>
    <col min="49" max="49" width="11.85546875" style="1" hidden="1" customWidth="1"/>
    <col min="50" max="50" width="0" style="1" hidden="1" customWidth="1"/>
    <col min="51" max="51" width="14.42578125" style="194" customWidth="1"/>
    <col min="52" max="52" width="14.7109375" style="1" hidden="1" customWidth="1"/>
    <col min="53" max="53" width="15.7109375" style="1" hidden="1" customWidth="1"/>
    <col min="54" max="56" width="0" style="1" hidden="1" customWidth="1"/>
    <col min="57" max="57" width="14.42578125" style="194" customWidth="1"/>
    <col min="58" max="58" width="14.5703125" style="1" hidden="1" customWidth="1"/>
    <col min="59" max="59" width="15.7109375" style="1" hidden="1" customWidth="1"/>
    <col min="60" max="62" width="0" style="1" hidden="1" customWidth="1"/>
    <col min="63" max="63" width="14.42578125" style="194" customWidth="1"/>
    <col min="64" max="64" width="19.140625" style="1" hidden="1" customWidth="1"/>
    <col min="65" max="65" width="15.7109375" style="1" hidden="1" customWidth="1"/>
    <col min="66" max="68" width="0" style="1" hidden="1" customWidth="1"/>
    <col min="69" max="69" width="14.42578125" style="194" customWidth="1"/>
    <col min="70" max="70" width="16.42578125" style="1" hidden="1" customWidth="1"/>
    <col min="71" max="71" width="15.7109375" style="1" hidden="1" customWidth="1"/>
    <col min="72" max="72" width="12.28515625" style="1" hidden="1" customWidth="1"/>
    <col min="73" max="74" width="0" style="1" hidden="1" customWidth="1"/>
    <col min="75" max="75" width="14.42578125" style="194" customWidth="1"/>
    <col min="76" max="76" width="16.42578125" style="1" customWidth="1"/>
    <col min="77" max="77" width="15.7109375" style="1" customWidth="1"/>
    <col min="78" max="78" width="10.7109375" style="1" customWidth="1"/>
    <col min="79" max="79" width="13.140625" style="1" customWidth="1"/>
    <col min="80" max="80" width="9.140625" style="1"/>
    <col min="81" max="82" width="14.42578125" style="194" customWidth="1"/>
    <col min="83" max="83" width="15.7109375" style="1" customWidth="1"/>
    <col min="84" max="84" width="11.7109375" style="1" customWidth="1"/>
    <col min="85" max="16384" width="9.140625" style="1"/>
  </cols>
  <sheetData>
    <row r="1" spans="1:86" s="575" customFormat="1" x14ac:dyDescent="0.2">
      <c r="F1" s="575" t="s">
        <v>0</v>
      </c>
      <c r="G1" s="576">
        <v>2025</v>
      </c>
      <c r="H1" s="577"/>
      <c r="I1" s="578" t="s">
        <v>1</v>
      </c>
      <c r="J1" s="876">
        <f>LOOKUP('Organi opštine'!J6,Kvote!$B$4:$B$15,Kvote!$C$4:$C$15)</f>
        <v>0.2</v>
      </c>
      <c r="K1" s="579"/>
      <c r="L1" s="579"/>
      <c r="O1" s="876">
        <f>+VLOOKUP(O6,Kvote!$B$4:$C$15,2,0)</f>
        <v>0.1</v>
      </c>
      <c r="P1" s="765"/>
      <c r="U1" s="876">
        <f>+VLOOKUP(U6,Kvote!$B$4:$C$15,2,0)</f>
        <v>7.0000000000000007E-2</v>
      </c>
      <c r="AA1" s="876">
        <f>+VLOOKUP(AA6,Kvote!$B$4:$C$15,2,0)</f>
        <v>7.0000000000000007E-2</v>
      </c>
      <c r="AG1" s="876">
        <f>+VLOOKUP(AG6,Kvote!$B$4:$C$15,2,0)</f>
        <v>7.0000000000000007E-2</v>
      </c>
      <c r="AM1" s="876">
        <f>+VLOOKUP(AM6,Kvote!$B$4:$C$15,2,0)</f>
        <v>7.0000000000000007E-2</v>
      </c>
      <c r="AS1" s="876">
        <f>+VLOOKUP(AS6,Kvote!$B$4:$C$15,2,0)</f>
        <v>7.0000000000000007E-2</v>
      </c>
      <c r="AY1" s="876">
        <f>+VLOOKUP(AY6,Kvote!$B$4:$C$15,2,0)</f>
        <v>7.0000000000000007E-2</v>
      </c>
      <c r="BE1" s="876">
        <f>+VLOOKUP(BE6,Kvote!$B$4:$C$15,2,0)</f>
        <v>7.0000000000000007E-2</v>
      </c>
      <c r="BK1" s="876">
        <f>+VLOOKUP(BK6,Kvote!$B$4:$C$15,2,0)</f>
        <v>7.0000000000000007E-2</v>
      </c>
      <c r="BQ1" s="876">
        <f>+VLOOKUP(BQ6,Kvote!$B$4:$C$15,2,0)</f>
        <v>7.0000000000000007E-2</v>
      </c>
      <c r="BW1" s="876">
        <f>+VLOOKUP(BW6,Kvote!$B$4:$C$15,2,0)</f>
        <v>7.0000000000000007E-2</v>
      </c>
      <c r="CC1" s="877">
        <f>+J1+O1+U1+AA1+AG1+AM1+AS1+AY1+BE1+BK1+BQ1+BW1</f>
        <v>1.0000000000000004</v>
      </c>
      <c r="CD1" s="878">
        <f>+Kvote!C16</f>
        <v>0</v>
      </c>
      <c r="CE1" s="878">
        <f>+CC1+CD1</f>
        <v>1.0000000000000004</v>
      </c>
    </row>
    <row r="2" spans="1:86" x14ac:dyDescent="0.2">
      <c r="G2" s="2"/>
      <c r="I2" s="4"/>
      <c r="K2" s="5">
        <f>+$I$745*J1</f>
        <v>22860600</v>
      </c>
      <c r="L2" s="5"/>
      <c r="M2" s="5"/>
      <c r="N2" s="5"/>
      <c r="O2" s="1"/>
      <c r="P2" s="1"/>
      <c r="Q2" s="5">
        <f>+$I$745*O1</f>
        <v>11430300</v>
      </c>
      <c r="R2" s="5"/>
      <c r="S2" s="5"/>
      <c r="T2" s="5"/>
      <c r="U2" s="1"/>
      <c r="W2" s="5">
        <f>+$I$745*U1</f>
        <v>8001210.0000000009</v>
      </c>
      <c r="AA2" s="1"/>
      <c r="AC2" s="5">
        <f>+$I$745*AA1</f>
        <v>8001210.0000000009</v>
      </c>
      <c r="AG2" s="1"/>
      <c r="AI2" s="5">
        <f>+$I$745*AG1</f>
        <v>8001210.0000000009</v>
      </c>
      <c r="AM2" s="1"/>
      <c r="AO2" s="5">
        <f>+$I$745*AM1</f>
        <v>8001210.0000000009</v>
      </c>
      <c r="AS2" s="1"/>
      <c r="AU2" s="5">
        <f>+$I$745*AS1</f>
        <v>8001210.0000000009</v>
      </c>
      <c r="AY2" s="1"/>
      <c r="BA2" s="5">
        <f>+$I$745*AY1</f>
        <v>8001210.0000000009</v>
      </c>
      <c r="BE2" s="1"/>
      <c r="BG2" s="5">
        <f>+$I$745*BE1</f>
        <v>8001210.0000000009</v>
      </c>
      <c r="BK2" s="1"/>
      <c r="BM2" s="5">
        <f>+$I$745*BK1</f>
        <v>8001210.0000000009</v>
      </c>
      <c r="BQ2" s="1"/>
      <c r="BS2" s="5">
        <f>+$I$745*BQ1</f>
        <v>8001210.0000000009</v>
      </c>
      <c r="BW2" s="1"/>
      <c r="BY2" s="5">
        <f>+$I$745*BW1</f>
        <v>8001210.0000000009</v>
      </c>
      <c r="CC2" s="1"/>
      <c r="CD2" s="1"/>
      <c r="CE2" s="5">
        <f>+$I$745*CC1</f>
        <v>114303000.00000004</v>
      </c>
    </row>
    <row r="3" spans="1:86" x14ac:dyDescent="0.2">
      <c r="J3" s="1"/>
      <c r="K3" s="5">
        <f>+K745</f>
        <v>14486500</v>
      </c>
      <c r="L3" s="5">
        <f>+K2-K3</f>
        <v>8374100</v>
      </c>
      <c r="N3" s="5"/>
      <c r="O3" s="1"/>
      <c r="P3" s="1"/>
      <c r="Q3" s="5">
        <f>+Q745</f>
        <v>16365000</v>
      </c>
      <c r="R3" s="5">
        <f>+Q2-Q3</f>
        <v>-4934700</v>
      </c>
      <c r="T3" s="5"/>
      <c r="U3" s="1"/>
      <c r="W3" s="5">
        <f>+W745</f>
        <v>3075000</v>
      </c>
      <c r="X3" s="5">
        <f>+W2-W3</f>
        <v>4926210.0000000009</v>
      </c>
      <c r="AA3" s="1"/>
      <c r="AC3" s="5">
        <f>+AC745</f>
        <v>2580000</v>
      </c>
      <c r="AD3" s="5">
        <f>+AC2-AC3</f>
        <v>5421210.0000000009</v>
      </c>
      <c r="AG3" s="1"/>
      <c r="AI3" s="5">
        <f>+AI745</f>
        <v>2950000</v>
      </c>
      <c r="AJ3" s="5">
        <f>+AI2-AI3</f>
        <v>5051210.0000000009</v>
      </c>
      <c r="AM3" s="1"/>
      <c r="AO3" s="5">
        <f>+AO745</f>
        <v>3504000</v>
      </c>
      <c r="AP3" s="5">
        <f>+AO2-AO3</f>
        <v>4497210.0000000009</v>
      </c>
      <c r="AS3" s="1"/>
      <c r="AU3" s="5">
        <f>+AU745</f>
        <v>4050000</v>
      </c>
      <c r="AV3" s="5">
        <f>+AU2-AU3</f>
        <v>3951210.0000000009</v>
      </c>
      <c r="AY3" s="1"/>
      <c r="BA3" s="5">
        <f>+BA745</f>
        <v>550000</v>
      </c>
      <c r="BB3" s="5">
        <f>+BA2-BA3</f>
        <v>7451210.0000000009</v>
      </c>
      <c r="BE3" s="1"/>
      <c r="BG3" s="5">
        <f>+BG745</f>
        <v>550000</v>
      </c>
      <c r="BH3" s="5">
        <f>+BG2-BG3</f>
        <v>7451210.0000000009</v>
      </c>
      <c r="BK3" s="1"/>
      <c r="BM3" s="5">
        <f>+BM745</f>
        <v>550000</v>
      </c>
      <c r="BN3" s="5">
        <f>+BM2-BM3</f>
        <v>7451210.0000000009</v>
      </c>
      <c r="BQ3" s="1"/>
      <c r="BS3" s="5">
        <f>+BS745</f>
        <v>550000</v>
      </c>
      <c r="BT3" s="5">
        <f>+BS2-BS3</f>
        <v>7451210.0000000009</v>
      </c>
      <c r="BW3" s="1"/>
      <c r="BY3" s="5">
        <f>+BY745</f>
        <v>550000</v>
      </c>
      <c r="BZ3" s="5">
        <f>+BY2-BY3</f>
        <v>7451210.0000000009</v>
      </c>
      <c r="CC3" s="1"/>
      <c r="CD3" s="1"/>
      <c r="CE3" s="5">
        <f>+CE745</f>
        <v>550000</v>
      </c>
      <c r="CF3" s="5">
        <f>+CE2-CE3</f>
        <v>113753000.00000004</v>
      </c>
    </row>
    <row r="4" spans="1:86" ht="60" x14ac:dyDescent="0.2">
      <c r="A4" s="6"/>
      <c r="B4" s="6"/>
      <c r="C4" s="6"/>
      <c r="D4" s="7"/>
      <c r="E4" s="6"/>
      <c r="F4" s="7"/>
      <c r="G4" s="8"/>
      <c r="H4" s="9"/>
      <c r="I4" s="10" t="s">
        <v>2</v>
      </c>
      <c r="J4" s="198" t="s">
        <v>3</v>
      </c>
      <c r="K4" s="198" t="s">
        <v>4</v>
      </c>
      <c r="L4" s="199" t="s">
        <v>524</v>
      </c>
      <c r="M4" s="199" t="s">
        <v>507</v>
      </c>
      <c r="N4" s="199" t="s">
        <v>508</v>
      </c>
      <c r="O4" s="208" t="s">
        <v>3</v>
      </c>
      <c r="P4" s="208" t="s">
        <v>521</v>
      </c>
      <c r="Q4" s="209" t="s">
        <v>4</v>
      </c>
      <c r="R4" s="209" t="s">
        <v>524</v>
      </c>
      <c r="S4" s="209" t="s">
        <v>522</v>
      </c>
      <c r="T4" s="209" t="s">
        <v>508</v>
      </c>
      <c r="U4" s="217" t="s">
        <v>3</v>
      </c>
      <c r="V4" s="218" t="s">
        <v>521</v>
      </c>
      <c r="W4" s="218" t="s">
        <v>4</v>
      </c>
      <c r="X4" s="218" t="s">
        <v>524</v>
      </c>
      <c r="Y4" s="218" t="s">
        <v>522</v>
      </c>
      <c r="Z4" s="218" t="s">
        <v>508</v>
      </c>
      <c r="AA4" s="226" t="s">
        <v>3</v>
      </c>
      <c r="AB4" s="227" t="s">
        <v>521</v>
      </c>
      <c r="AC4" s="227" t="s">
        <v>4</v>
      </c>
      <c r="AD4" s="227" t="s">
        <v>524</v>
      </c>
      <c r="AE4" s="227" t="s">
        <v>522</v>
      </c>
      <c r="AF4" s="227" t="s">
        <v>508</v>
      </c>
      <c r="AG4" s="244" t="s">
        <v>3</v>
      </c>
      <c r="AH4" s="245" t="s">
        <v>521</v>
      </c>
      <c r="AI4" s="245" t="s">
        <v>4</v>
      </c>
      <c r="AJ4" s="245" t="s">
        <v>524</v>
      </c>
      <c r="AK4" s="245" t="s">
        <v>522</v>
      </c>
      <c r="AL4" s="245" t="s">
        <v>508</v>
      </c>
      <c r="AM4" s="198" t="s">
        <v>3</v>
      </c>
      <c r="AN4" s="199" t="s">
        <v>521</v>
      </c>
      <c r="AO4" s="199" t="s">
        <v>4</v>
      </c>
      <c r="AP4" s="199" t="s">
        <v>524</v>
      </c>
      <c r="AQ4" s="199" t="s">
        <v>522</v>
      </c>
      <c r="AR4" s="199" t="s">
        <v>508</v>
      </c>
      <c r="AS4" s="253" t="s">
        <v>3</v>
      </c>
      <c r="AT4" s="254" t="s">
        <v>521</v>
      </c>
      <c r="AU4" s="254" t="s">
        <v>4</v>
      </c>
      <c r="AV4" s="254" t="s">
        <v>524</v>
      </c>
      <c r="AW4" s="254" t="s">
        <v>522</v>
      </c>
      <c r="AX4" s="254" t="s">
        <v>508</v>
      </c>
      <c r="AY4" s="262" t="s">
        <v>3</v>
      </c>
      <c r="AZ4" s="263" t="s">
        <v>521</v>
      </c>
      <c r="BA4" s="263" t="s">
        <v>4</v>
      </c>
      <c r="BB4" s="263" t="s">
        <v>524</v>
      </c>
      <c r="BC4" s="263" t="s">
        <v>522</v>
      </c>
      <c r="BD4" s="263" t="s">
        <v>508</v>
      </c>
      <c r="BE4" s="198" t="s">
        <v>3</v>
      </c>
      <c r="BF4" s="199" t="s">
        <v>521</v>
      </c>
      <c r="BG4" s="199" t="s">
        <v>4</v>
      </c>
      <c r="BH4" s="199" t="s">
        <v>524</v>
      </c>
      <c r="BI4" s="199" t="s">
        <v>522</v>
      </c>
      <c r="BJ4" s="199" t="s">
        <v>508</v>
      </c>
      <c r="BK4" s="235" t="s">
        <v>3</v>
      </c>
      <c r="BL4" s="236" t="s">
        <v>521</v>
      </c>
      <c r="BM4" s="236" t="s">
        <v>4</v>
      </c>
      <c r="BN4" s="236" t="s">
        <v>524</v>
      </c>
      <c r="BO4" s="236" t="s">
        <v>522</v>
      </c>
      <c r="BP4" s="236" t="s">
        <v>508</v>
      </c>
      <c r="BQ4" s="217" t="s">
        <v>3</v>
      </c>
      <c r="BR4" s="218" t="s">
        <v>521</v>
      </c>
      <c r="BS4" s="218" t="s">
        <v>4</v>
      </c>
      <c r="BT4" s="218" t="s">
        <v>524</v>
      </c>
      <c r="BU4" s="218" t="s">
        <v>522</v>
      </c>
      <c r="BV4" s="218" t="s">
        <v>508</v>
      </c>
      <c r="BW4" s="262" t="s">
        <v>3</v>
      </c>
      <c r="BX4" s="263" t="s">
        <v>521</v>
      </c>
      <c r="BY4" s="263" t="s">
        <v>4</v>
      </c>
      <c r="BZ4" s="263" t="s">
        <v>524</v>
      </c>
      <c r="CA4" s="263" t="s">
        <v>522</v>
      </c>
      <c r="CB4" s="263" t="s">
        <v>508</v>
      </c>
      <c r="CC4" s="235" t="s">
        <v>3</v>
      </c>
      <c r="CD4" s="208" t="s">
        <v>521</v>
      </c>
      <c r="CE4" s="236" t="s">
        <v>4</v>
      </c>
      <c r="CF4" s="236" t="s">
        <v>507</v>
      </c>
      <c r="CG4" s="236" t="s">
        <v>508</v>
      </c>
    </row>
    <row r="5" spans="1:86" x14ac:dyDescent="0.2">
      <c r="A5" s="11" t="s">
        <v>5</v>
      </c>
      <c r="B5" s="11" t="s">
        <v>6</v>
      </c>
      <c r="C5" s="11" t="s">
        <v>7</v>
      </c>
      <c r="D5" s="11" t="s">
        <v>8</v>
      </c>
      <c r="E5" s="11" t="s">
        <v>9</v>
      </c>
      <c r="F5" s="11" t="s">
        <v>10</v>
      </c>
      <c r="G5" s="12" t="s">
        <v>11</v>
      </c>
      <c r="H5" s="13" t="s">
        <v>12</v>
      </c>
      <c r="I5" s="14">
        <v>2025</v>
      </c>
      <c r="J5" s="200" t="s">
        <v>505</v>
      </c>
      <c r="K5" s="201"/>
      <c r="L5" s="202"/>
      <c r="M5" s="202"/>
      <c r="N5" s="202"/>
      <c r="O5" s="210" t="s">
        <v>505</v>
      </c>
      <c r="P5" s="210"/>
      <c r="Q5" s="211"/>
      <c r="R5" s="211"/>
      <c r="S5" s="211"/>
      <c r="T5" s="211"/>
      <c r="U5" s="219" t="s">
        <v>505</v>
      </c>
      <c r="V5" s="220"/>
      <c r="W5" s="272" t="s">
        <v>523</v>
      </c>
      <c r="X5" s="220"/>
      <c r="Y5" s="220"/>
      <c r="Z5" s="220"/>
      <c r="AA5" s="228" t="s">
        <v>505</v>
      </c>
      <c r="AB5" s="229"/>
      <c r="AC5" s="227" t="s">
        <v>523</v>
      </c>
      <c r="AD5" s="229"/>
      <c r="AE5" s="229"/>
      <c r="AF5" s="229"/>
      <c r="AG5" s="246" t="s">
        <v>505</v>
      </c>
      <c r="AH5" s="247"/>
      <c r="AI5" s="245" t="s">
        <v>523</v>
      </c>
      <c r="AJ5" s="247"/>
      <c r="AK5" s="247"/>
      <c r="AL5" s="247"/>
      <c r="AM5" s="200" t="s">
        <v>505</v>
      </c>
      <c r="AN5" s="202"/>
      <c r="AO5" s="199" t="s">
        <v>523</v>
      </c>
      <c r="AP5" s="202"/>
      <c r="AQ5" s="202"/>
      <c r="AR5" s="202"/>
      <c r="AS5" s="255" t="s">
        <v>505</v>
      </c>
      <c r="AT5" s="256"/>
      <c r="AU5" s="254" t="s">
        <v>523</v>
      </c>
      <c r="AV5" s="256"/>
      <c r="AW5" s="256"/>
      <c r="AX5" s="256"/>
      <c r="AY5" s="264" t="s">
        <v>505</v>
      </c>
      <c r="AZ5" s="265"/>
      <c r="BA5" s="263" t="s">
        <v>523</v>
      </c>
      <c r="BB5" s="265"/>
      <c r="BC5" s="265"/>
      <c r="BD5" s="265"/>
      <c r="BE5" s="200" t="s">
        <v>505</v>
      </c>
      <c r="BF5" s="202"/>
      <c r="BG5" s="199" t="s">
        <v>523</v>
      </c>
      <c r="BH5" s="202"/>
      <c r="BI5" s="202"/>
      <c r="BJ5" s="202"/>
      <c r="BK5" s="237" t="s">
        <v>505</v>
      </c>
      <c r="BL5" s="238"/>
      <c r="BM5" s="236" t="s">
        <v>523</v>
      </c>
      <c r="BN5" s="238"/>
      <c r="BO5" s="238"/>
      <c r="BP5" s="238"/>
      <c r="BQ5" s="219" t="s">
        <v>505</v>
      </c>
      <c r="BR5" s="220"/>
      <c r="BS5" s="218" t="s">
        <v>523</v>
      </c>
      <c r="BT5" s="220"/>
      <c r="BU5" s="220"/>
      <c r="BV5" s="220"/>
      <c r="BW5" s="264" t="s">
        <v>505</v>
      </c>
      <c r="BX5" s="265"/>
      <c r="BY5" s="263" t="s">
        <v>523</v>
      </c>
      <c r="BZ5" s="265"/>
      <c r="CA5" s="265"/>
      <c r="CB5" s="265"/>
      <c r="CC5" s="237" t="s">
        <v>505</v>
      </c>
      <c r="CD5" s="210"/>
      <c r="CE5" s="238"/>
      <c r="CF5" s="238"/>
      <c r="CG5" s="238"/>
    </row>
    <row r="6" spans="1:86" x14ac:dyDescent="0.2">
      <c r="A6" s="16"/>
      <c r="B6" s="16"/>
      <c r="C6" s="17" t="s">
        <v>13</v>
      </c>
      <c r="D6" s="17" t="s">
        <v>14</v>
      </c>
      <c r="E6" s="17" t="s">
        <v>15</v>
      </c>
      <c r="F6" s="17" t="s">
        <v>16</v>
      </c>
      <c r="G6" s="18" t="s">
        <v>17</v>
      </c>
      <c r="H6" s="19"/>
      <c r="I6" s="18" t="s">
        <v>18</v>
      </c>
      <c r="J6" s="203" t="s">
        <v>503</v>
      </c>
      <c r="K6" s="203" t="s">
        <v>503</v>
      </c>
      <c r="L6" s="203" t="s">
        <v>503</v>
      </c>
      <c r="M6" s="203" t="s">
        <v>503</v>
      </c>
      <c r="N6" s="203" t="s">
        <v>503</v>
      </c>
      <c r="O6" s="212" t="s">
        <v>504</v>
      </c>
      <c r="P6" s="212" t="s">
        <v>504</v>
      </c>
      <c r="Q6" s="212" t="s">
        <v>504</v>
      </c>
      <c r="R6" s="212" t="s">
        <v>504</v>
      </c>
      <c r="S6" s="212" t="s">
        <v>504</v>
      </c>
      <c r="T6" s="212" t="s">
        <v>504</v>
      </c>
      <c r="U6" s="221" t="s">
        <v>509</v>
      </c>
      <c r="V6" s="221" t="s">
        <v>509</v>
      </c>
      <c r="W6" s="221" t="s">
        <v>509</v>
      </c>
      <c r="X6" s="221" t="s">
        <v>509</v>
      </c>
      <c r="Y6" s="221" t="s">
        <v>509</v>
      </c>
      <c r="Z6" s="221" t="s">
        <v>509</v>
      </c>
      <c r="AA6" s="230" t="s">
        <v>512</v>
      </c>
      <c r="AB6" s="230" t="s">
        <v>512</v>
      </c>
      <c r="AC6" s="230" t="s">
        <v>512</v>
      </c>
      <c r="AD6" s="230" t="s">
        <v>512</v>
      </c>
      <c r="AE6" s="230" t="s">
        <v>512</v>
      </c>
      <c r="AF6" s="230" t="s">
        <v>512</v>
      </c>
      <c r="AG6" s="248" t="s">
        <v>513</v>
      </c>
      <c r="AH6" s="248" t="s">
        <v>513</v>
      </c>
      <c r="AI6" s="248" t="s">
        <v>513</v>
      </c>
      <c r="AJ6" s="248" t="s">
        <v>513</v>
      </c>
      <c r="AK6" s="248" t="s">
        <v>513</v>
      </c>
      <c r="AL6" s="248" t="s">
        <v>513</v>
      </c>
      <c r="AM6" s="203" t="s">
        <v>514</v>
      </c>
      <c r="AN6" s="203" t="s">
        <v>514</v>
      </c>
      <c r="AO6" s="203" t="s">
        <v>514</v>
      </c>
      <c r="AP6" s="203" t="s">
        <v>514</v>
      </c>
      <c r="AQ6" s="203" t="s">
        <v>514</v>
      </c>
      <c r="AR6" s="203" t="s">
        <v>514</v>
      </c>
      <c r="AS6" s="257" t="s">
        <v>515</v>
      </c>
      <c r="AT6" s="257" t="s">
        <v>515</v>
      </c>
      <c r="AU6" s="257" t="s">
        <v>515</v>
      </c>
      <c r="AV6" s="257" t="s">
        <v>515</v>
      </c>
      <c r="AW6" s="257" t="s">
        <v>515</v>
      </c>
      <c r="AX6" s="257" t="s">
        <v>515</v>
      </c>
      <c r="AY6" s="266" t="s">
        <v>516</v>
      </c>
      <c r="AZ6" s="266" t="s">
        <v>516</v>
      </c>
      <c r="BA6" s="266" t="s">
        <v>516</v>
      </c>
      <c r="BB6" s="266" t="s">
        <v>516</v>
      </c>
      <c r="BC6" s="266" t="s">
        <v>516</v>
      </c>
      <c r="BD6" s="266" t="s">
        <v>516</v>
      </c>
      <c r="BE6" s="203" t="s">
        <v>517</v>
      </c>
      <c r="BF6" s="203" t="s">
        <v>517</v>
      </c>
      <c r="BG6" s="203" t="s">
        <v>517</v>
      </c>
      <c r="BH6" s="203" t="s">
        <v>517</v>
      </c>
      <c r="BI6" s="203" t="s">
        <v>517</v>
      </c>
      <c r="BJ6" s="203" t="s">
        <v>517</v>
      </c>
      <c r="BK6" s="239" t="s">
        <v>518</v>
      </c>
      <c r="BL6" s="239" t="s">
        <v>518</v>
      </c>
      <c r="BM6" s="239" t="s">
        <v>518</v>
      </c>
      <c r="BN6" s="239" t="s">
        <v>518</v>
      </c>
      <c r="BO6" s="239" t="s">
        <v>518</v>
      </c>
      <c r="BP6" s="239" t="s">
        <v>518</v>
      </c>
      <c r="BQ6" s="221" t="s">
        <v>519</v>
      </c>
      <c r="BR6" s="221" t="s">
        <v>519</v>
      </c>
      <c r="BS6" s="221" t="s">
        <v>519</v>
      </c>
      <c r="BT6" s="221" t="s">
        <v>519</v>
      </c>
      <c r="BU6" s="221" t="s">
        <v>519</v>
      </c>
      <c r="BV6" s="221" t="s">
        <v>519</v>
      </c>
      <c r="BW6" s="266" t="s">
        <v>520</v>
      </c>
      <c r="BX6" s="266" t="s">
        <v>520</v>
      </c>
      <c r="BY6" s="266" t="s">
        <v>520</v>
      </c>
      <c r="BZ6" s="266" t="s">
        <v>520</v>
      </c>
      <c r="CA6" s="266" t="s">
        <v>520</v>
      </c>
      <c r="CB6" s="266" t="s">
        <v>520</v>
      </c>
      <c r="CC6" s="271">
        <v>2025</v>
      </c>
      <c r="CD6" s="212"/>
      <c r="CE6" s="271">
        <v>2025</v>
      </c>
      <c r="CF6" s="271">
        <v>2025</v>
      </c>
      <c r="CG6" s="271">
        <v>2025</v>
      </c>
    </row>
    <row r="7" spans="1:86" ht="14.25" customHeight="1" x14ac:dyDescent="0.2">
      <c r="A7" s="17">
        <v>1</v>
      </c>
      <c r="B7" s="17">
        <v>2</v>
      </c>
      <c r="C7" s="17">
        <v>3</v>
      </c>
      <c r="D7" s="17">
        <v>4</v>
      </c>
      <c r="E7" s="17">
        <v>5</v>
      </c>
      <c r="F7" s="17">
        <v>6</v>
      </c>
      <c r="G7" s="18" t="s">
        <v>19</v>
      </c>
      <c r="H7" s="21">
        <v>8</v>
      </c>
      <c r="I7" s="17">
        <v>10</v>
      </c>
      <c r="J7" s="204"/>
      <c r="K7" s="204"/>
      <c r="L7" s="205"/>
      <c r="M7" s="205"/>
      <c r="N7" s="205"/>
      <c r="O7" s="213"/>
      <c r="P7" s="213"/>
      <c r="Q7" s="213"/>
      <c r="R7" s="213"/>
      <c r="S7" s="213"/>
      <c r="T7" s="213"/>
      <c r="U7" s="222"/>
      <c r="V7" s="222"/>
      <c r="W7" s="222"/>
      <c r="X7" s="222"/>
      <c r="Y7" s="222"/>
      <c r="Z7" s="222"/>
      <c r="AA7" s="231"/>
      <c r="AB7" s="231"/>
      <c r="AC7" s="231"/>
      <c r="AD7" s="231"/>
      <c r="AE7" s="231"/>
      <c r="AF7" s="231"/>
      <c r="AG7" s="249"/>
      <c r="AH7" s="249"/>
      <c r="AI7" s="249"/>
      <c r="AJ7" s="249"/>
      <c r="AK7" s="249"/>
      <c r="AL7" s="249"/>
      <c r="AM7" s="205"/>
      <c r="AN7" s="205"/>
      <c r="AO7" s="205"/>
      <c r="AP7" s="205"/>
      <c r="AQ7" s="205"/>
      <c r="AR7" s="205"/>
      <c r="AS7" s="258"/>
      <c r="AT7" s="258"/>
      <c r="AU7" s="258"/>
      <c r="AV7" s="258"/>
      <c r="AW7" s="258"/>
      <c r="AX7" s="258"/>
      <c r="AY7" s="267"/>
      <c r="AZ7" s="267"/>
      <c r="BA7" s="267"/>
      <c r="BB7" s="267"/>
      <c r="BC7" s="267"/>
      <c r="BD7" s="267"/>
      <c r="BE7" s="205"/>
      <c r="BF7" s="205"/>
      <c r="BG7" s="205"/>
      <c r="BH7" s="205"/>
      <c r="BI7" s="205"/>
      <c r="BJ7" s="205"/>
      <c r="BK7" s="240"/>
      <c r="BL7" s="240"/>
      <c r="BM7" s="240"/>
      <c r="BN7" s="240"/>
      <c r="BO7" s="240"/>
      <c r="BP7" s="240"/>
      <c r="BQ7" s="222"/>
      <c r="BR7" s="222"/>
      <c r="BS7" s="222"/>
      <c r="BT7" s="222"/>
      <c r="BU7" s="222"/>
      <c r="BV7" s="222"/>
      <c r="BW7" s="267"/>
      <c r="BX7" s="267"/>
      <c r="BY7" s="267"/>
      <c r="BZ7" s="267"/>
      <c r="CA7" s="267"/>
      <c r="CB7" s="267"/>
      <c r="CC7" s="240"/>
      <c r="CD7" s="213"/>
      <c r="CE7" s="240"/>
      <c r="CF7" s="240"/>
      <c r="CG7" s="240"/>
    </row>
    <row r="8" spans="1:86" ht="12.75" thickBot="1" x14ac:dyDescent="0.25">
      <c r="A8" s="22"/>
      <c r="B8" s="93"/>
      <c r="C8" s="34"/>
      <c r="D8" s="112"/>
      <c r="E8" s="93"/>
      <c r="F8" s="112"/>
      <c r="G8" s="124"/>
      <c r="H8" s="280"/>
      <c r="I8" s="112"/>
      <c r="J8" s="204"/>
      <c r="K8" s="204"/>
      <c r="L8" s="205"/>
      <c r="M8" s="205"/>
      <c r="N8" s="205"/>
      <c r="O8" s="213"/>
      <c r="P8" s="213"/>
      <c r="Q8" s="213"/>
      <c r="R8" s="213"/>
      <c r="S8" s="213"/>
      <c r="T8" s="213"/>
      <c r="U8" s="222"/>
      <c r="V8" s="222"/>
      <c r="W8" s="222"/>
      <c r="X8" s="222"/>
      <c r="Y8" s="222"/>
      <c r="Z8" s="222"/>
      <c r="AA8" s="231"/>
      <c r="AB8" s="231"/>
      <c r="AC8" s="231"/>
      <c r="AD8" s="231"/>
      <c r="AE8" s="231"/>
      <c r="AF8" s="231"/>
      <c r="AG8" s="249"/>
      <c r="AH8" s="249"/>
      <c r="AI8" s="249"/>
      <c r="AJ8" s="249"/>
      <c r="AK8" s="249"/>
      <c r="AL8" s="249"/>
      <c r="AM8" s="205"/>
      <c r="AN8" s="205"/>
      <c r="AO8" s="205"/>
      <c r="AP8" s="205"/>
      <c r="AQ8" s="205"/>
      <c r="AR8" s="205"/>
      <c r="AS8" s="258"/>
      <c r="AT8" s="258"/>
      <c r="AU8" s="258"/>
      <c r="AV8" s="258"/>
      <c r="AW8" s="258"/>
      <c r="AX8" s="258"/>
      <c r="AY8" s="267"/>
      <c r="AZ8" s="267"/>
      <c r="BA8" s="267"/>
      <c r="BB8" s="267"/>
      <c r="BC8" s="267"/>
      <c r="BD8" s="267"/>
      <c r="BE8" s="205"/>
      <c r="BF8" s="205"/>
      <c r="BG8" s="205"/>
      <c r="BH8" s="205"/>
      <c r="BI8" s="205"/>
      <c r="BJ8" s="205"/>
      <c r="BK8" s="240"/>
      <c r="BL8" s="240"/>
      <c r="BM8" s="240"/>
      <c r="BN8" s="240"/>
      <c r="BO8" s="240"/>
      <c r="BP8" s="240"/>
      <c r="BQ8" s="222"/>
      <c r="BR8" s="222"/>
      <c r="BS8" s="222"/>
      <c r="BT8" s="222"/>
      <c r="BU8" s="222"/>
      <c r="BV8" s="222"/>
      <c r="BW8" s="267"/>
      <c r="BX8" s="267"/>
      <c r="BY8" s="267"/>
      <c r="BZ8" s="267"/>
      <c r="CA8" s="267"/>
      <c r="CB8" s="267"/>
      <c r="CC8" s="240"/>
      <c r="CD8" s="213"/>
      <c r="CE8" s="240"/>
      <c r="CF8" s="240"/>
      <c r="CG8" s="240"/>
    </row>
    <row r="9" spans="1:86" x14ac:dyDescent="0.2">
      <c r="A9" s="22"/>
      <c r="B9" s="290" t="s">
        <v>556</v>
      </c>
      <c r="C9" s="23"/>
      <c r="D9" s="112"/>
      <c r="E9" s="22"/>
      <c r="F9" s="112"/>
      <c r="G9" s="283"/>
      <c r="H9" s="112" t="s">
        <v>557</v>
      </c>
      <c r="I9" s="96"/>
      <c r="J9" s="204"/>
      <c r="K9" s="204"/>
      <c r="L9" s="205"/>
      <c r="M9" s="205"/>
      <c r="N9" s="205"/>
      <c r="O9" s="213"/>
      <c r="P9" s="213"/>
      <c r="Q9" s="213"/>
      <c r="R9" s="213"/>
      <c r="S9" s="213"/>
      <c r="T9" s="213"/>
      <c r="U9" s="222"/>
      <c r="V9" s="222"/>
      <c r="W9" s="222"/>
      <c r="X9" s="222"/>
      <c r="Y9" s="222"/>
      <c r="Z9" s="222"/>
      <c r="AA9" s="231"/>
      <c r="AB9" s="231"/>
      <c r="AC9" s="231"/>
      <c r="AD9" s="231"/>
      <c r="AE9" s="231"/>
      <c r="AF9" s="231"/>
      <c r="AG9" s="249"/>
      <c r="AH9" s="249"/>
      <c r="AI9" s="249"/>
      <c r="AJ9" s="249"/>
      <c r="AK9" s="249"/>
      <c r="AL9" s="249"/>
      <c r="AM9" s="205"/>
      <c r="AN9" s="205"/>
      <c r="AO9" s="205"/>
      <c r="AP9" s="205"/>
      <c r="AQ9" s="205"/>
      <c r="AR9" s="205"/>
      <c r="AS9" s="258"/>
      <c r="AT9" s="258"/>
      <c r="AU9" s="258"/>
      <c r="AV9" s="258"/>
      <c r="AW9" s="258"/>
      <c r="AX9" s="258"/>
      <c r="AY9" s="267"/>
      <c r="AZ9" s="267"/>
      <c r="BA9" s="267"/>
      <c r="BB9" s="267"/>
      <c r="BC9" s="267"/>
      <c r="BD9" s="267"/>
      <c r="BE9" s="205"/>
      <c r="BF9" s="205"/>
      <c r="BG9" s="205"/>
      <c r="BH9" s="205"/>
      <c r="BI9" s="205"/>
      <c r="BJ9" s="205"/>
      <c r="BK9" s="240"/>
      <c r="BL9" s="240"/>
      <c r="BM9" s="240"/>
      <c r="BN9" s="240"/>
      <c r="BO9" s="240"/>
      <c r="BP9" s="240"/>
      <c r="BQ9" s="222"/>
      <c r="BR9" s="222"/>
      <c r="BS9" s="222"/>
      <c r="BT9" s="222"/>
      <c r="BU9" s="222"/>
      <c r="BV9" s="222"/>
      <c r="BW9" s="267"/>
      <c r="BX9" s="267"/>
      <c r="BY9" s="267"/>
      <c r="BZ9" s="267"/>
      <c r="CA9" s="267"/>
      <c r="CB9" s="267"/>
      <c r="CC9" s="240"/>
      <c r="CD9" s="213"/>
      <c r="CE9" s="240"/>
      <c r="CF9" s="240"/>
      <c r="CG9" s="240"/>
    </row>
    <row r="10" spans="1:86" x14ac:dyDescent="0.2">
      <c r="A10" s="22"/>
      <c r="B10" s="22"/>
      <c r="C10" s="51">
        <v>130</v>
      </c>
      <c r="D10" s="112"/>
      <c r="E10" s="22"/>
      <c r="F10" s="112"/>
      <c r="G10" s="283"/>
      <c r="H10" s="112" t="s">
        <v>103</v>
      </c>
      <c r="I10" s="96"/>
      <c r="J10" s="204"/>
      <c r="K10" s="204"/>
      <c r="L10" s="205"/>
      <c r="M10" s="205"/>
      <c r="N10" s="205"/>
      <c r="O10" s="213"/>
      <c r="P10" s="213"/>
      <c r="Q10" s="213"/>
      <c r="R10" s="213"/>
      <c r="S10" s="213"/>
      <c r="T10" s="213"/>
      <c r="U10" s="222"/>
      <c r="V10" s="222"/>
      <c r="W10" s="222"/>
      <c r="X10" s="222"/>
      <c r="Y10" s="222"/>
      <c r="Z10" s="222"/>
      <c r="AA10" s="231"/>
      <c r="AB10" s="231"/>
      <c r="AC10" s="231"/>
      <c r="AD10" s="231"/>
      <c r="AE10" s="231"/>
      <c r="AF10" s="231"/>
      <c r="AG10" s="249"/>
      <c r="AH10" s="249"/>
      <c r="AI10" s="249"/>
      <c r="AJ10" s="249"/>
      <c r="AK10" s="249"/>
      <c r="AL10" s="249"/>
      <c r="AM10" s="205"/>
      <c r="AN10" s="205"/>
      <c r="AO10" s="205"/>
      <c r="AP10" s="205"/>
      <c r="AQ10" s="205"/>
      <c r="AR10" s="205"/>
      <c r="AS10" s="258"/>
      <c r="AT10" s="258"/>
      <c r="AU10" s="258"/>
      <c r="AV10" s="258"/>
      <c r="AW10" s="258"/>
      <c r="AX10" s="258"/>
      <c r="AY10" s="267"/>
      <c r="AZ10" s="267"/>
      <c r="BA10" s="267"/>
      <c r="BB10" s="267"/>
      <c r="BC10" s="267"/>
      <c r="BD10" s="267"/>
      <c r="BE10" s="205"/>
      <c r="BF10" s="205"/>
      <c r="BG10" s="205"/>
      <c r="BH10" s="205"/>
      <c r="BI10" s="205"/>
      <c r="BJ10" s="205"/>
      <c r="BK10" s="240"/>
      <c r="BL10" s="240"/>
      <c r="BM10" s="240"/>
      <c r="BN10" s="240"/>
      <c r="BO10" s="240"/>
      <c r="BP10" s="240"/>
      <c r="BQ10" s="222"/>
      <c r="BR10" s="222"/>
      <c r="BS10" s="222"/>
      <c r="BT10" s="222"/>
      <c r="BU10" s="222"/>
      <c r="BV10" s="222"/>
      <c r="BW10" s="267"/>
      <c r="BX10" s="267"/>
      <c r="BY10" s="267"/>
      <c r="BZ10" s="267"/>
      <c r="CA10" s="267"/>
      <c r="CB10" s="267"/>
      <c r="CC10" s="240"/>
      <c r="CD10" s="213"/>
      <c r="CE10" s="240"/>
      <c r="CF10" s="240"/>
      <c r="CG10" s="240"/>
    </row>
    <row r="11" spans="1:86" x14ac:dyDescent="0.2">
      <c r="A11" s="22"/>
      <c r="B11" s="22"/>
      <c r="C11" s="51"/>
      <c r="D11" s="121" t="s">
        <v>337</v>
      </c>
      <c r="E11" s="22"/>
      <c r="F11" s="112"/>
      <c r="G11" s="283"/>
      <c r="H11" s="284" t="s">
        <v>338</v>
      </c>
      <c r="I11" s="88"/>
      <c r="J11" s="204"/>
      <c r="K11" s="204"/>
      <c r="L11" s="205"/>
      <c r="M11" s="205"/>
      <c r="N11" s="205"/>
      <c r="O11" s="213"/>
      <c r="P11" s="213"/>
      <c r="Q11" s="213"/>
      <c r="R11" s="213"/>
      <c r="S11" s="213"/>
      <c r="T11" s="213"/>
      <c r="U11" s="222"/>
      <c r="V11" s="222"/>
      <c r="W11" s="222"/>
      <c r="X11" s="222"/>
      <c r="Y11" s="222"/>
      <c r="Z11" s="222"/>
      <c r="AA11" s="231"/>
      <c r="AB11" s="231"/>
      <c r="AC11" s="231"/>
      <c r="AD11" s="231"/>
      <c r="AE11" s="231"/>
      <c r="AF11" s="231"/>
      <c r="AG11" s="249"/>
      <c r="AH11" s="249"/>
      <c r="AI11" s="249"/>
      <c r="AJ11" s="249"/>
      <c r="AK11" s="249"/>
      <c r="AL11" s="249"/>
      <c r="AM11" s="205"/>
      <c r="AN11" s="205"/>
      <c r="AO11" s="205"/>
      <c r="AP11" s="205"/>
      <c r="AQ11" s="205"/>
      <c r="AR11" s="205"/>
      <c r="AS11" s="258"/>
      <c r="AT11" s="258"/>
      <c r="AU11" s="258"/>
      <c r="AV11" s="258"/>
      <c r="AW11" s="258"/>
      <c r="AX11" s="258"/>
      <c r="AY11" s="267"/>
      <c r="AZ11" s="267"/>
      <c r="BA11" s="267"/>
      <c r="BB11" s="267"/>
      <c r="BC11" s="267"/>
      <c r="BD11" s="267"/>
      <c r="BE11" s="205"/>
      <c r="BF11" s="205"/>
      <c r="BG11" s="205"/>
      <c r="BH11" s="205"/>
      <c r="BI11" s="205"/>
      <c r="BJ11" s="205"/>
      <c r="BK11" s="240"/>
      <c r="BL11" s="240"/>
      <c r="BM11" s="240"/>
      <c r="BN11" s="240"/>
      <c r="BO11" s="240"/>
      <c r="BP11" s="240"/>
      <c r="BQ11" s="222"/>
      <c r="BR11" s="222"/>
      <c r="BS11" s="222"/>
      <c r="BT11" s="222"/>
      <c r="BU11" s="222"/>
      <c r="BV11" s="222"/>
      <c r="BW11" s="267"/>
      <c r="BX11" s="267"/>
      <c r="BY11" s="267"/>
      <c r="BZ11" s="267"/>
      <c r="CA11" s="267"/>
      <c r="CB11" s="267"/>
      <c r="CC11" s="240"/>
      <c r="CD11" s="213"/>
      <c r="CE11" s="240"/>
      <c r="CF11" s="240"/>
      <c r="CG11" s="240"/>
    </row>
    <row r="12" spans="1:86" x14ac:dyDescent="0.2">
      <c r="A12" s="22"/>
      <c r="B12" s="22"/>
      <c r="C12" s="51"/>
      <c r="D12" s="33" t="s">
        <v>558</v>
      </c>
      <c r="E12" s="22"/>
      <c r="F12" s="112"/>
      <c r="G12" s="283"/>
      <c r="H12" s="291" t="s">
        <v>559</v>
      </c>
      <c r="I12" s="76"/>
      <c r="J12" s="204"/>
      <c r="K12" s="204"/>
      <c r="L12" s="205"/>
      <c r="M12" s="205"/>
      <c r="N12" s="205"/>
      <c r="O12" s="213"/>
      <c r="P12" s="213"/>
      <c r="Q12" s="213"/>
      <c r="R12" s="213"/>
      <c r="S12" s="213"/>
      <c r="T12" s="213"/>
      <c r="U12" s="222"/>
      <c r="V12" s="222"/>
      <c r="W12" s="222"/>
      <c r="X12" s="222"/>
      <c r="Y12" s="222"/>
      <c r="Z12" s="222"/>
      <c r="AA12" s="231"/>
      <c r="AB12" s="231"/>
      <c r="AC12" s="231"/>
      <c r="AD12" s="231"/>
      <c r="AE12" s="231"/>
      <c r="AF12" s="231"/>
      <c r="AG12" s="249"/>
      <c r="AH12" s="249"/>
      <c r="AI12" s="249"/>
      <c r="AJ12" s="249"/>
      <c r="AK12" s="249"/>
      <c r="AL12" s="249"/>
      <c r="AM12" s="205"/>
      <c r="AN12" s="205"/>
      <c r="AO12" s="205"/>
      <c r="AP12" s="205"/>
      <c r="AQ12" s="205"/>
      <c r="AR12" s="205"/>
      <c r="AS12" s="258"/>
      <c r="AT12" s="258"/>
      <c r="AU12" s="258"/>
      <c r="AV12" s="258"/>
      <c r="AW12" s="258"/>
      <c r="AX12" s="258"/>
      <c r="AY12" s="267"/>
      <c r="AZ12" s="267"/>
      <c r="BA12" s="267"/>
      <c r="BB12" s="267"/>
      <c r="BC12" s="267"/>
      <c r="BD12" s="267"/>
      <c r="BE12" s="205"/>
      <c r="BF12" s="205"/>
      <c r="BG12" s="205"/>
      <c r="BH12" s="205"/>
      <c r="BI12" s="205"/>
      <c r="BJ12" s="205"/>
      <c r="BK12" s="240"/>
      <c r="BL12" s="240"/>
      <c r="BM12" s="240"/>
      <c r="BN12" s="240"/>
      <c r="BO12" s="240"/>
      <c r="BP12" s="240"/>
      <c r="BQ12" s="222"/>
      <c r="BR12" s="222"/>
      <c r="BS12" s="222"/>
      <c r="BT12" s="222"/>
      <c r="BU12" s="222"/>
      <c r="BV12" s="222"/>
      <c r="BW12" s="267"/>
      <c r="BX12" s="267"/>
      <c r="BY12" s="267"/>
      <c r="BZ12" s="267"/>
      <c r="CA12" s="267"/>
      <c r="CB12" s="267"/>
      <c r="CC12" s="240"/>
      <c r="CD12" s="213"/>
      <c r="CE12" s="240"/>
      <c r="CF12" s="240"/>
      <c r="CG12" s="240"/>
    </row>
    <row r="13" spans="1:86" x14ac:dyDescent="0.2">
      <c r="A13" s="22"/>
      <c r="B13" s="22"/>
      <c r="C13" s="22"/>
      <c r="D13" s="34"/>
      <c r="E13" s="22">
        <v>200</v>
      </c>
      <c r="F13" s="34">
        <v>411</v>
      </c>
      <c r="G13" s="275"/>
      <c r="H13" s="28" t="s">
        <v>27</v>
      </c>
      <c r="I13" s="37">
        <v>20338000</v>
      </c>
      <c r="J13" s="204">
        <f t="shared" ref="J13:J48" si="0">+I13*$J$1</f>
        <v>4067600</v>
      </c>
      <c r="K13" s="204">
        <v>1670000</v>
      </c>
      <c r="L13" s="204">
        <f>+J13-K13</f>
        <v>2397600</v>
      </c>
      <c r="M13" s="204">
        <v>400000</v>
      </c>
      <c r="N13" s="204">
        <f t="shared" ref="N13:N27" si="1">+K13-M13</f>
        <v>1270000</v>
      </c>
      <c r="O13" s="214">
        <f t="shared" ref="O13:O48" si="2">+I13*$O$1</f>
        <v>2033800</v>
      </c>
      <c r="P13" s="214">
        <f>O13+K13</f>
        <v>3703800</v>
      </c>
      <c r="Q13" s="214">
        <v>1780000</v>
      </c>
      <c r="R13" s="214">
        <f>+P13-Q13</f>
        <v>1923800</v>
      </c>
      <c r="S13" s="214">
        <v>900000</v>
      </c>
      <c r="T13" s="214">
        <f>+Q13-S13</f>
        <v>880000</v>
      </c>
      <c r="U13" s="223">
        <f t="shared" ref="U13:U48" si="3">$I13*$U$1</f>
        <v>1423660.0000000002</v>
      </c>
      <c r="V13" s="223">
        <f>U13+Q13</f>
        <v>3203660</v>
      </c>
      <c r="W13" s="223">
        <f>+Q13/2*3</f>
        <v>2670000</v>
      </c>
      <c r="X13" s="223">
        <f>+V13-W13</f>
        <v>533660</v>
      </c>
      <c r="Y13" s="223">
        <v>1370000</v>
      </c>
      <c r="Z13" s="223">
        <f>+W13-Y13</f>
        <v>1300000</v>
      </c>
      <c r="AA13" s="232">
        <f t="shared" ref="AA13:AA48" si="4">$I13*$AA$1</f>
        <v>1423660.0000000002</v>
      </c>
      <c r="AB13" s="232">
        <f>AA13+W13</f>
        <v>4093660</v>
      </c>
      <c r="AC13" s="232">
        <v>1700000</v>
      </c>
      <c r="AD13" s="232">
        <f>+AB13-AC13</f>
        <v>2393660</v>
      </c>
      <c r="AE13" s="232">
        <v>1650000</v>
      </c>
      <c r="AF13" s="232">
        <f>+AC13-AE13</f>
        <v>50000</v>
      </c>
      <c r="AG13" s="250">
        <f t="shared" ref="AG13:AG48" si="5">$I13*$AG$1</f>
        <v>1423660.0000000002</v>
      </c>
      <c r="AH13" s="250">
        <f>AG13+AC13</f>
        <v>3123660</v>
      </c>
      <c r="AI13" s="250">
        <v>2000000</v>
      </c>
      <c r="AJ13" s="250">
        <f>+AH13-AI13</f>
        <v>1123660</v>
      </c>
      <c r="AK13" s="250">
        <v>1950000</v>
      </c>
      <c r="AL13" s="250">
        <f>+AI13-AK13</f>
        <v>50000</v>
      </c>
      <c r="AM13" s="204">
        <f t="shared" ref="AM13:AM48" si="6">$I13*$AM$1</f>
        <v>1423660.0000000002</v>
      </c>
      <c r="AN13" s="204">
        <f>AM13+AI13</f>
        <v>3423660</v>
      </c>
      <c r="AO13" s="204">
        <v>2480000</v>
      </c>
      <c r="AP13" s="204">
        <f>+AN13-AO13</f>
        <v>943660</v>
      </c>
      <c r="AQ13" s="204">
        <v>2470000</v>
      </c>
      <c r="AR13" s="204">
        <f>+AO13-AQ13</f>
        <v>10000</v>
      </c>
      <c r="AS13" s="259">
        <f t="shared" ref="AS13:AS48" si="7">$I13*$AS$1</f>
        <v>1423660.0000000002</v>
      </c>
      <c r="AT13" s="259">
        <f>AS13+AO13</f>
        <v>3903660</v>
      </c>
      <c r="AU13" s="259">
        <v>2950000</v>
      </c>
      <c r="AV13" s="259">
        <f>+AT13-AU13</f>
        <v>953660</v>
      </c>
      <c r="AW13" s="259">
        <v>440000</v>
      </c>
      <c r="AX13" s="259">
        <f>+AU13-AW13</f>
        <v>2510000</v>
      </c>
      <c r="AY13" s="268">
        <f t="shared" ref="AY13:AY48" si="8">$I13*$AY$1</f>
        <v>1423660.0000000002</v>
      </c>
      <c r="AZ13" s="268">
        <f>AY13+AU13</f>
        <v>4373660</v>
      </c>
      <c r="BA13" s="268">
        <v>477000</v>
      </c>
      <c r="BB13" s="268">
        <f>+AZ13-BA13</f>
        <v>3896660</v>
      </c>
      <c r="BC13" s="268">
        <v>440000</v>
      </c>
      <c r="BD13" s="268">
        <f>+BA13-BC13</f>
        <v>37000</v>
      </c>
      <c r="BE13" s="204">
        <f t="shared" ref="BE13:BE48" si="9">$I13*$BE$1</f>
        <v>1423660.0000000002</v>
      </c>
      <c r="BF13" s="204">
        <f>BE13+BA13</f>
        <v>1900660.0000000002</v>
      </c>
      <c r="BG13" s="204">
        <v>477000</v>
      </c>
      <c r="BH13" s="204">
        <f>+BF13-BG13</f>
        <v>1423660.0000000002</v>
      </c>
      <c r="BI13" s="204">
        <v>440000</v>
      </c>
      <c r="BJ13" s="204">
        <f>+BG13-BI13</f>
        <v>37000</v>
      </c>
      <c r="BK13" s="241">
        <f t="shared" ref="BK13:BK48" si="10">$I13*$BK$1</f>
        <v>1423660.0000000002</v>
      </c>
      <c r="BL13" s="241">
        <f>BK13+BG13</f>
        <v>1900660.0000000002</v>
      </c>
      <c r="BM13" s="241">
        <v>477000</v>
      </c>
      <c r="BN13" s="241">
        <f>+BL13-BM13</f>
        <v>1423660.0000000002</v>
      </c>
      <c r="BO13" s="241">
        <v>440000</v>
      </c>
      <c r="BP13" s="241">
        <f>+BM13-BO13</f>
        <v>37000</v>
      </c>
      <c r="BQ13" s="223">
        <f t="shared" ref="BQ13:BQ48" si="11">$I13*$BQ$1</f>
        <v>1423660.0000000002</v>
      </c>
      <c r="BR13" s="223">
        <f>BQ13+BM13</f>
        <v>1900660.0000000002</v>
      </c>
      <c r="BS13" s="223">
        <v>477000</v>
      </c>
      <c r="BT13" s="223">
        <f>+BR13-BS13</f>
        <v>1423660.0000000002</v>
      </c>
      <c r="BU13" s="223">
        <v>440000</v>
      </c>
      <c r="BV13" s="223">
        <f>+BS13-BU13</f>
        <v>37000</v>
      </c>
      <c r="BW13" s="268">
        <f t="shared" ref="BW13:BW48" si="12">$I13*$BW$1</f>
        <v>1423660.0000000002</v>
      </c>
      <c r="BX13" s="268">
        <f>BW13+BS13</f>
        <v>1900660.0000000002</v>
      </c>
      <c r="BY13" s="268">
        <v>477000</v>
      </c>
      <c r="BZ13" s="268">
        <f>+BX13-BY13</f>
        <v>1423660.0000000002</v>
      </c>
      <c r="CA13" s="268">
        <v>440000</v>
      </c>
      <c r="CB13" s="268">
        <f>+BY13-CA13</f>
        <v>37000</v>
      </c>
      <c r="CC13" s="241">
        <f t="shared" ref="CC13:CC48" si="13">+J13+O13+U13+AA13+AG13+AM13+AS13+AY13+BE13+BK13+BQ13+BW13</f>
        <v>20338000</v>
      </c>
      <c r="CD13" s="214">
        <f>CC13+BY13</f>
        <v>20815000</v>
      </c>
      <c r="CE13" s="241">
        <v>477000</v>
      </c>
      <c r="CF13" s="241">
        <v>440000</v>
      </c>
      <c r="CG13" s="241">
        <f>+CE13-CF13</f>
        <v>37000</v>
      </c>
      <c r="CH13" s="5">
        <f t="shared" ref="CH13:CH50" si="14">+CC13-I13</f>
        <v>0</v>
      </c>
    </row>
    <row r="14" spans="1:86" x14ac:dyDescent="0.2">
      <c r="A14" s="22"/>
      <c r="B14" s="22"/>
      <c r="C14" s="22"/>
      <c r="D14" s="34"/>
      <c r="E14" s="22">
        <v>201</v>
      </c>
      <c r="F14" s="34">
        <v>412</v>
      </c>
      <c r="G14" s="275"/>
      <c r="H14" s="28" t="s">
        <v>28</v>
      </c>
      <c r="I14" s="37">
        <v>3016000</v>
      </c>
      <c r="J14" s="204">
        <f t="shared" si="0"/>
        <v>603200</v>
      </c>
      <c r="K14" s="204">
        <v>255000</v>
      </c>
      <c r="L14" s="204">
        <f>+J14-K14</f>
        <v>348200</v>
      </c>
      <c r="M14" s="204">
        <v>60000</v>
      </c>
      <c r="N14" s="204">
        <f t="shared" si="1"/>
        <v>195000</v>
      </c>
      <c r="O14" s="214">
        <f t="shared" si="2"/>
        <v>301600</v>
      </c>
      <c r="P14" s="214">
        <f t="shared" ref="P14:P48" si="15">O14+K14</f>
        <v>556600</v>
      </c>
      <c r="Q14" s="214">
        <v>270000</v>
      </c>
      <c r="R14" s="214">
        <f>+P14-Q14</f>
        <v>286600</v>
      </c>
      <c r="S14" s="214">
        <v>130000</v>
      </c>
      <c r="T14" s="214">
        <f t="shared" ref="T14:T48" si="16">+Q14-S14</f>
        <v>140000</v>
      </c>
      <c r="U14" s="223">
        <f t="shared" si="3"/>
        <v>211120.00000000003</v>
      </c>
      <c r="V14" s="223">
        <f t="shared" ref="V14:V48" si="17">U14+Q14</f>
        <v>481120</v>
      </c>
      <c r="W14" s="223">
        <f>+Q14/2*3</f>
        <v>405000</v>
      </c>
      <c r="X14" s="223">
        <f t="shared" ref="X14:X48" si="18">+V14-W14</f>
        <v>76120</v>
      </c>
      <c r="Y14" s="223">
        <v>200000</v>
      </c>
      <c r="Z14" s="223">
        <f t="shared" ref="Z14:Z48" si="19">+W14-Y14</f>
        <v>205000</v>
      </c>
      <c r="AA14" s="232">
        <f t="shared" si="4"/>
        <v>211120.00000000003</v>
      </c>
      <c r="AB14" s="232">
        <f t="shared" ref="AB14:AB48" si="20">AA14+W14</f>
        <v>616120</v>
      </c>
      <c r="AC14" s="232">
        <v>880000</v>
      </c>
      <c r="AD14" s="232">
        <f t="shared" ref="AD14:AD48" si="21">+AB14-AC14</f>
        <v>-263880</v>
      </c>
      <c r="AE14" s="232">
        <v>850000</v>
      </c>
      <c r="AF14" s="232">
        <f t="shared" ref="AF14:AF48" si="22">+AC14-AE14</f>
        <v>30000</v>
      </c>
      <c r="AG14" s="250">
        <f t="shared" si="5"/>
        <v>211120.00000000003</v>
      </c>
      <c r="AH14" s="250">
        <f t="shared" ref="AH14:AH48" si="23">AG14+AC14</f>
        <v>1091120</v>
      </c>
      <c r="AI14" s="250">
        <v>950000</v>
      </c>
      <c r="AJ14" s="250">
        <f t="shared" ref="AJ14:AJ48" si="24">+AH14-AI14</f>
        <v>141120</v>
      </c>
      <c r="AK14" s="250">
        <v>940000</v>
      </c>
      <c r="AL14" s="250">
        <f t="shared" ref="AL14:AL48" si="25">+AI14-AK14</f>
        <v>10000</v>
      </c>
      <c r="AM14" s="204">
        <f t="shared" si="6"/>
        <v>211120.00000000003</v>
      </c>
      <c r="AN14" s="204">
        <f t="shared" ref="AN14:AN48" si="26">AM14+AI14</f>
        <v>1161120</v>
      </c>
      <c r="AO14" s="204">
        <v>1024000</v>
      </c>
      <c r="AP14" s="204">
        <f t="shared" ref="AP14:AP48" si="27">+AN14-AO14</f>
        <v>137120</v>
      </c>
      <c r="AQ14" s="204">
        <v>1020000</v>
      </c>
      <c r="AR14" s="204">
        <f t="shared" ref="AR14:AR48" si="28">+AO14-AQ14</f>
        <v>4000</v>
      </c>
      <c r="AS14" s="259">
        <f t="shared" si="7"/>
        <v>211120.00000000003</v>
      </c>
      <c r="AT14" s="259">
        <f t="shared" ref="AT14:AT48" si="29">AS14+AO14</f>
        <v>1235120</v>
      </c>
      <c r="AU14" s="259">
        <v>1100000</v>
      </c>
      <c r="AV14" s="259">
        <f t="shared" ref="AV14:AV48" si="30">+AT14-AU14</f>
        <v>135120</v>
      </c>
      <c r="AW14" s="259">
        <v>67000</v>
      </c>
      <c r="AX14" s="259">
        <f t="shared" ref="AX14:AX48" si="31">+AU14-AW14</f>
        <v>1033000</v>
      </c>
      <c r="AY14" s="268">
        <f t="shared" si="8"/>
        <v>211120.00000000003</v>
      </c>
      <c r="AZ14" s="268">
        <f t="shared" ref="AZ14:AZ48" si="32">AY14+AU14</f>
        <v>1311120</v>
      </c>
      <c r="BA14" s="268">
        <v>73000</v>
      </c>
      <c r="BB14" s="268">
        <f t="shared" ref="BB14:BB48" si="33">+AZ14-BA14</f>
        <v>1238120</v>
      </c>
      <c r="BC14" s="268">
        <v>67000</v>
      </c>
      <c r="BD14" s="268">
        <f t="shared" ref="BD14:BD48" si="34">+BA14-BC14</f>
        <v>6000</v>
      </c>
      <c r="BE14" s="204">
        <f t="shared" si="9"/>
        <v>211120.00000000003</v>
      </c>
      <c r="BF14" s="204">
        <f t="shared" ref="BF14:BF48" si="35">BE14+BA14</f>
        <v>284120</v>
      </c>
      <c r="BG14" s="204">
        <v>73000</v>
      </c>
      <c r="BH14" s="204">
        <f t="shared" ref="BH14:BH48" si="36">+BF14-BG14</f>
        <v>211120</v>
      </c>
      <c r="BI14" s="204">
        <v>67000</v>
      </c>
      <c r="BJ14" s="204">
        <f t="shared" ref="BJ14:BJ48" si="37">+BG14-BI14</f>
        <v>6000</v>
      </c>
      <c r="BK14" s="241">
        <f t="shared" si="10"/>
        <v>211120.00000000003</v>
      </c>
      <c r="BL14" s="241">
        <f t="shared" ref="BL14:BL48" si="38">BK14+BG14</f>
        <v>284120</v>
      </c>
      <c r="BM14" s="241">
        <v>73000</v>
      </c>
      <c r="BN14" s="241">
        <f t="shared" ref="BN14:BN48" si="39">+BL14-BM14</f>
        <v>211120</v>
      </c>
      <c r="BO14" s="241">
        <v>67000</v>
      </c>
      <c r="BP14" s="241">
        <f t="shared" ref="BP14:BP48" si="40">+BM14-BO14</f>
        <v>6000</v>
      </c>
      <c r="BQ14" s="223">
        <f t="shared" si="11"/>
        <v>211120.00000000003</v>
      </c>
      <c r="BR14" s="223">
        <f t="shared" ref="BR14:BR48" si="41">BQ14+BM14</f>
        <v>284120</v>
      </c>
      <c r="BS14" s="223">
        <v>73000</v>
      </c>
      <c r="BT14" s="223">
        <f t="shared" ref="BT14:BT48" si="42">+BR14-BS14</f>
        <v>211120</v>
      </c>
      <c r="BU14" s="223">
        <v>67000</v>
      </c>
      <c r="BV14" s="223">
        <f t="shared" ref="BV14:BV48" si="43">+BS14-BU14</f>
        <v>6000</v>
      </c>
      <c r="BW14" s="268">
        <f t="shared" si="12"/>
        <v>211120.00000000003</v>
      </c>
      <c r="BX14" s="268">
        <f t="shared" ref="BX14:BX48" si="44">BW14+BS14</f>
        <v>284120</v>
      </c>
      <c r="BY14" s="268">
        <v>73000</v>
      </c>
      <c r="BZ14" s="268">
        <f t="shared" ref="BZ14:BZ48" si="45">+BX14-BY14</f>
        <v>211120</v>
      </c>
      <c r="CA14" s="268">
        <v>67000</v>
      </c>
      <c r="CB14" s="268">
        <f t="shared" ref="CB14:CB48" si="46">+BY14-CA14</f>
        <v>6000</v>
      </c>
      <c r="CC14" s="241">
        <f t="shared" si="13"/>
        <v>3016000</v>
      </c>
      <c r="CD14" s="214">
        <f t="shared" ref="CD14:CD48" si="47">CC14+BY14</f>
        <v>3089000</v>
      </c>
      <c r="CE14" s="241">
        <v>73000</v>
      </c>
      <c r="CF14" s="241">
        <v>67000</v>
      </c>
      <c r="CG14" s="241">
        <f t="shared" ref="CG14:CG48" si="48">+CE14-CF14</f>
        <v>6000</v>
      </c>
      <c r="CH14" s="5">
        <f t="shared" si="14"/>
        <v>0</v>
      </c>
    </row>
    <row r="15" spans="1:86" x14ac:dyDescent="0.2">
      <c r="A15" s="22"/>
      <c r="B15" s="22"/>
      <c r="C15" s="22"/>
      <c r="D15" s="34"/>
      <c r="E15" s="22">
        <v>202</v>
      </c>
      <c r="F15" s="34">
        <v>413</v>
      </c>
      <c r="G15" s="275"/>
      <c r="H15" s="28" t="s">
        <v>529</v>
      </c>
      <c r="I15" s="37">
        <v>300000</v>
      </c>
      <c r="J15" s="204">
        <f t="shared" si="0"/>
        <v>60000</v>
      </c>
      <c r="K15" s="204">
        <v>0</v>
      </c>
      <c r="L15" s="204">
        <f t="shared" ref="L15:L48" si="49">+J15-K15</f>
        <v>60000</v>
      </c>
      <c r="M15" s="205"/>
      <c r="N15" s="204">
        <f t="shared" si="1"/>
        <v>0</v>
      </c>
      <c r="O15" s="214">
        <f t="shared" si="2"/>
        <v>30000</v>
      </c>
      <c r="P15" s="214">
        <f t="shared" si="15"/>
        <v>30000</v>
      </c>
      <c r="Q15" s="213">
        <v>0</v>
      </c>
      <c r="R15" s="214">
        <f t="shared" ref="R15:R48" si="50">+P15-Q15</f>
        <v>30000</v>
      </c>
      <c r="S15" s="213"/>
      <c r="T15" s="214">
        <f t="shared" si="16"/>
        <v>0</v>
      </c>
      <c r="U15" s="223">
        <f t="shared" si="3"/>
        <v>21000.000000000004</v>
      </c>
      <c r="V15" s="223">
        <f t="shared" si="17"/>
        <v>21000.000000000004</v>
      </c>
      <c r="W15" s="222"/>
      <c r="X15" s="223">
        <f t="shared" si="18"/>
        <v>21000.000000000004</v>
      </c>
      <c r="Y15" s="222"/>
      <c r="Z15" s="223">
        <f t="shared" si="19"/>
        <v>0</v>
      </c>
      <c r="AA15" s="232">
        <f t="shared" si="4"/>
        <v>21000.000000000004</v>
      </c>
      <c r="AB15" s="232">
        <f t="shared" si="20"/>
        <v>21000.000000000004</v>
      </c>
      <c r="AC15" s="231"/>
      <c r="AD15" s="232">
        <f t="shared" si="21"/>
        <v>21000.000000000004</v>
      </c>
      <c r="AE15" s="231"/>
      <c r="AF15" s="232">
        <f t="shared" si="22"/>
        <v>0</v>
      </c>
      <c r="AG15" s="250">
        <f t="shared" si="5"/>
        <v>21000.000000000004</v>
      </c>
      <c r="AH15" s="250">
        <f t="shared" si="23"/>
        <v>21000.000000000004</v>
      </c>
      <c r="AI15" s="249"/>
      <c r="AJ15" s="250">
        <f t="shared" si="24"/>
        <v>21000.000000000004</v>
      </c>
      <c r="AK15" s="249"/>
      <c r="AL15" s="250">
        <f t="shared" si="25"/>
        <v>0</v>
      </c>
      <c r="AM15" s="204">
        <f t="shared" si="6"/>
        <v>21000.000000000004</v>
      </c>
      <c r="AN15" s="204">
        <f t="shared" si="26"/>
        <v>21000.000000000004</v>
      </c>
      <c r="AO15" s="205"/>
      <c r="AP15" s="204">
        <f t="shared" si="27"/>
        <v>21000.000000000004</v>
      </c>
      <c r="AQ15" s="205"/>
      <c r="AR15" s="204">
        <f t="shared" si="28"/>
        <v>0</v>
      </c>
      <c r="AS15" s="259">
        <f t="shared" si="7"/>
        <v>21000.000000000004</v>
      </c>
      <c r="AT15" s="259">
        <f t="shared" si="29"/>
        <v>21000.000000000004</v>
      </c>
      <c r="AU15" s="258"/>
      <c r="AV15" s="259">
        <f t="shared" si="30"/>
        <v>21000.000000000004</v>
      </c>
      <c r="AW15" s="258"/>
      <c r="AX15" s="259">
        <f t="shared" si="31"/>
        <v>0</v>
      </c>
      <c r="AY15" s="268">
        <f t="shared" si="8"/>
        <v>21000.000000000004</v>
      </c>
      <c r="AZ15" s="268">
        <f t="shared" si="32"/>
        <v>21000.000000000004</v>
      </c>
      <c r="BA15" s="267"/>
      <c r="BB15" s="268">
        <f t="shared" si="33"/>
        <v>21000.000000000004</v>
      </c>
      <c r="BC15" s="267"/>
      <c r="BD15" s="268">
        <f t="shared" si="34"/>
        <v>0</v>
      </c>
      <c r="BE15" s="204">
        <f t="shared" si="9"/>
        <v>21000.000000000004</v>
      </c>
      <c r="BF15" s="204">
        <f t="shared" si="35"/>
        <v>21000.000000000004</v>
      </c>
      <c r="BG15" s="205"/>
      <c r="BH15" s="204">
        <f t="shared" si="36"/>
        <v>21000.000000000004</v>
      </c>
      <c r="BI15" s="205"/>
      <c r="BJ15" s="204">
        <f t="shared" si="37"/>
        <v>0</v>
      </c>
      <c r="BK15" s="241">
        <f t="shared" si="10"/>
        <v>21000.000000000004</v>
      </c>
      <c r="BL15" s="241">
        <f t="shared" si="38"/>
        <v>21000.000000000004</v>
      </c>
      <c r="BM15" s="240"/>
      <c r="BN15" s="241">
        <f t="shared" si="39"/>
        <v>21000.000000000004</v>
      </c>
      <c r="BO15" s="240"/>
      <c r="BP15" s="241">
        <f t="shared" si="40"/>
        <v>0</v>
      </c>
      <c r="BQ15" s="223">
        <f t="shared" si="11"/>
        <v>21000.000000000004</v>
      </c>
      <c r="BR15" s="223">
        <f t="shared" si="41"/>
        <v>21000.000000000004</v>
      </c>
      <c r="BS15" s="222"/>
      <c r="BT15" s="223">
        <f t="shared" si="42"/>
        <v>21000.000000000004</v>
      </c>
      <c r="BU15" s="222"/>
      <c r="BV15" s="223">
        <f t="shared" si="43"/>
        <v>0</v>
      </c>
      <c r="BW15" s="268">
        <f t="shared" si="12"/>
        <v>21000.000000000004</v>
      </c>
      <c r="BX15" s="268">
        <f t="shared" si="44"/>
        <v>21000.000000000004</v>
      </c>
      <c r="BY15" s="267"/>
      <c r="BZ15" s="268">
        <f t="shared" si="45"/>
        <v>21000.000000000004</v>
      </c>
      <c r="CA15" s="267"/>
      <c r="CB15" s="268">
        <f t="shared" si="46"/>
        <v>0</v>
      </c>
      <c r="CC15" s="241">
        <f t="shared" si="13"/>
        <v>300000</v>
      </c>
      <c r="CD15" s="214">
        <f t="shared" si="47"/>
        <v>300000</v>
      </c>
      <c r="CE15" s="240"/>
      <c r="CF15" s="240"/>
      <c r="CG15" s="241">
        <f t="shared" si="48"/>
        <v>0</v>
      </c>
      <c r="CH15" s="5">
        <f t="shared" si="14"/>
        <v>0</v>
      </c>
    </row>
    <row r="16" spans="1:86" x14ac:dyDescent="0.2">
      <c r="A16" s="22"/>
      <c r="B16" s="22"/>
      <c r="C16" s="22"/>
      <c r="D16" s="34"/>
      <c r="E16" s="22">
        <v>203</v>
      </c>
      <c r="F16" s="34">
        <v>414</v>
      </c>
      <c r="G16" s="275"/>
      <c r="H16" s="28" t="s">
        <v>530</v>
      </c>
      <c r="I16" s="27">
        <v>800000</v>
      </c>
      <c r="J16" s="204">
        <f t="shared" si="0"/>
        <v>160000</v>
      </c>
      <c r="K16" s="204">
        <v>250000</v>
      </c>
      <c r="L16" s="204">
        <f t="shared" si="49"/>
        <v>-90000</v>
      </c>
      <c r="M16" s="205"/>
      <c r="N16" s="204">
        <f t="shared" si="1"/>
        <v>250000</v>
      </c>
      <c r="O16" s="214">
        <f t="shared" si="2"/>
        <v>80000</v>
      </c>
      <c r="P16" s="214">
        <f t="shared" si="15"/>
        <v>330000</v>
      </c>
      <c r="Q16" s="213">
        <v>0</v>
      </c>
      <c r="R16" s="214">
        <f t="shared" si="50"/>
        <v>330000</v>
      </c>
      <c r="S16" s="213"/>
      <c r="T16" s="214">
        <f t="shared" si="16"/>
        <v>0</v>
      </c>
      <c r="U16" s="223">
        <f t="shared" si="3"/>
        <v>56000.000000000007</v>
      </c>
      <c r="V16" s="223">
        <f t="shared" si="17"/>
        <v>56000.000000000007</v>
      </c>
      <c r="W16" s="222"/>
      <c r="X16" s="223">
        <f t="shared" si="18"/>
        <v>56000.000000000007</v>
      </c>
      <c r="Y16" s="222"/>
      <c r="Z16" s="223">
        <f t="shared" si="19"/>
        <v>0</v>
      </c>
      <c r="AA16" s="232">
        <f t="shared" si="4"/>
        <v>56000.000000000007</v>
      </c>
      <c r="AB16" s="232">
        <f t="shared" si="20"/>
        <v>56000.000000000007</v>
      </c>
      <c r="AC16" s="231"/>
      <c r="AD16" s="232">
        <f t="shared" si="21"/>
        <v>56000.000000000007</v>
      </c>
      <c r="AE16" s="231"/>
      <c r="AF16" s="232">
        <f t="shared" si="22"/>
        <v>0</v>
      </c>
      <c r="AG16" s="250">
        <f t="shared" si="5"/>
        <v>56000.000000000007</v>
      </c>
      <c r="AH16" s="250">
        <f t="shared" si="23"/>
        <v>56000.000000000007</v>
      </c>
      <c r="AI16" s="249"/>
      <c r="AJ16" s="250">
        <f t="shared" si="24"/>
        <v>56000.000000000007</v>
      </c>
      <c r="AK16" s="249"/>
      <c r="AL16" s="250">
        <f t="shared" si="25"/>
        <v>0</v>
      </c>
      <c r="AM16" s="204">
        <f t="shared" si="6"/>
        <v>56000.000000000007</v>
      </c>
      <c r="AN16" s="204">
        <f t="shared" si="26"/>
        <v>56000.000000000007</v>
      </c>
      <c r="AO16" s="205"/>
      <c r="AP16" s="204">
        <f t="shared" si="27"/>
        <v>56000.000000000007</v>
      </c>
      <c r="AQ16" s="205"/>
      <c r="AR16" s="204">
        <f t="shared" si="28"/>
        <v>0</v>
      </c>
      <c r="AS16" s="259">
        <f t="shared" si="7"/>
        <v>56000.000000000007</v>
      </c>
      <c r="AT16" s="259">
        <f t="shared" si="29"/>
        <v>56000.000000000007</v>
      </c>
      <c r="AU16" s="258"/>
      <c r="AV16" s="259">
        <f t="shared" si="30"/>
        <v>56000.000000000007</v>
      </c>
      <c r="AW16" s="258"/>
      <c r="AX16" s="259">
        <f t="shared" si="31"/>
        <v>0</v>
      </c>
      <c r="AY16" s="268">
        <f t="shared" si="8"/>
        <v>56000.000000000007</v>
      </c>
      <c r="AZ16" s="268">
        <f t="shared" si="32"/>
        <v>56000.000000000007</v>
      </c>
      <c r="BA16" s="267"/>
      <c r="BB16" s="268">
        <f t="shared" si="33"/>
        <v>56000.000000000007</v>
      </c>
      <c r="BC16" s="267"/>
      <c r="BD16" s="268">
        <f t="shared" si="34"/>
        <v>0</v>
      </c>
      <c r="BE16" s="204">
        <f t="shared" si="9"/>
        <v>56000.000000000007</v>
      </c>
      <c r="BF16" s="204">
        <f t="shared" si="35"/>
        <v>56000.000000000007</v>
      </c>
      <c r="BG16" s="205"/>
      <c r="BH16" s="204">
        <f t="shared" si="36"/>
        <v>56000.000000000007</v>
      </c>
      <c r="BI16" s="205"/>
      <c r="BJ16" s="204">
        <f t="shared" si="37"/>
        <v>0</v>
      </c>
      <c r="BK16" s="241">
        <f t="shared" si="10"/>
        <v>56000.000000000007</v>
      </c>
      <c r="BL16" s="241">
        <f t="shared" si="38"/>
        <v>56000.000000000007</v>
      </c>
      <c r="BM16" s="240"/>
      <c r="BN16" s="241">
        <f t="shared" si="39"/>
        <v>56000.000000000007</v>
      </c>
      <c r="BO16" s="240"/>
      <c r="BP16" s="241">
        <f t="shared" si="40"/>
        <v>0</v>
      </c>
      <c r="BQ16" s="223">
        <f t="shared" si="11"/>
        <v>56000.000000000007</v>
      </c>
      <c r="BR16" s="223">
        <f t="shared" si="41"/>
        <v>56000.000000000007</v>
      </c>
      <c r="BS16" s="222"/>
      <c r="BT16" s="223">
        <f t="shared" si="42"/>
        <v>56000.000000000007</v>
      </c>
      <c r="BU16" s="222"/>
      <c r="BV16" s="223">
        <f t="shared" si="43"/>
        <v>0</v>
      </c>
      <c r="BW16" s="268">
        <f t="shared" si="12"/>
        <v>56000.000000000007</v>
      </c>
      <c r="BX16" s="268">
        <f t="shared" si="44"/>
        <v>56000.000000000007</v>
      </c>
      <c r="BY16" s="267"/>
      <c r="BZ16" s="268">
        <f t="shared" si="45"/>
        <v>56000.000000000007</v>
      </c>
      <c r="CA16" s="267"/>
      <c r="CB16" s="268">
        <f t="shared" si="46"/>
        <v>0</v>
      </c>
      <c r="CC16" s="241">
        <f t="shared" si="13"/>
        <v>800000</v>
      </c>
      <c r="CD16" s="214">
        <f t="shared" si="47"/>
        <v>800000</v>
      </c>
      <c r="CE16" s="240"/>
      <c r="CF16" s="240"/>
      <c r="CG16" s="241">
        <f t="shared" si="48"/>
        <v>0</v>
      </c>
      <c r="CH16" s="5">
        <f t="shared" si="14"/>
        <v>0</v>
      </c>
    </row>
    <row r="17" spans="1:86" x14ac:dyDescent="0.2">
      <c r="A17" s="22"/>
      <c r="B17" s="22"/>
      <c r="C17" s="22"/>
      <c r="D17" s="34"/>
      <c r="E17" s="22">
        <v>204</v>
      </c>
      <c r="F17" s="34">
        <v>415</v>
      </c>
      <c r="G17" s="275"/>
      <c r="H17" s="28" t="s">
        <v>107</v>
      </c>
      <c r="I17" s="27">
        <v>2300000</v>
      </c>
      <c r="J17" s="204">
        <f t="shared" si="0"/>
        <v>460000</v>
      </c>
      <c r="K17" s="204">
        <v>168000</v>
      </c>
      <c r="L17" s="204">
        <f t="shared" si="49"/>
        <v>292000</v>
      </c>
      <c r="M17" s="205"/>
      <c r="N17" s="204">
        <f t="shared" si="1"/>
        <v>168000</v>
      </c>
      <c r="O17" s="214">
        <f t="shared" si="2"/>
        <v>230000</v>
      </c>
      <c r="P17" s="214">
        <f t="shared" si="15"/>
        <v>398000</v>
      </c>
      <c r="Q17" s="213">
        <v>200000</v>
      </c>
      <c r="R17" s="214">
        <f t="shared" si="50"/>
        <v>198000</v>
      </c>
      <c r="S17" s="213"/>
      <c r="T17" s="214">
        <f t="shared" si="16"/>
        <v>200000</v>
      </c>
      <c r="U17" s="223">
        <f t="shared" si="3"/>
        <v>161000.00000000003</v>
      </c>
      <c r="V17" s="223">
        <f t="shared" si="17"/>
        <v>361000</v>
      </c>
      <c r="W17" s="222"/>
      <c r="X17" s="223">
        <f t="shared" si="18"/>
        <v>361000</v>
      </c>
      <c r="Y17" s="222"/>
      <c r="Z17" s="223">
        <f t="shared" si="19"/>
        <v>0</v>
      </c>
      <c r="AA17" s="232">
        <f t="shared" si="4"/>
        <v>161000.00000000003</v>
      </c>
      <c r="AB17" s="232">
        <f t="shared" si="20"/>
        <v>161000.00000000003</v>
      </c>
      <c r="AC17" s="231"/>
      <c r="AD17" s="232">
        <f t="shared" si="21"/>
        <v>161000.00000000003</v>
      </c>
      <c r="AE17" s="231"/>
      <c r="AF17" s="232">
        <f t="shared" si="22"/>
        <v>0</v>
      </c>
      <c r="AG17" s="250">
        <f t="shared" si="5"/>
        <v>161000.00000000003</v>
      </c>
      <c r="AH17" s="250">
        <f t="shared" si="23"/>
        <v>161000.00000000003</v>
      </c>
      <c r="AI17" s="249"/>
      <c r="AJ17" s="250">
        <f t="shared" si="24"/>
        <v>161000.00000000003</v>
      </c>
      <c r="AK17" s="249"/>
      <c r="AL17" s="250">
        <f t="shared" si="25"/>
        <v>0</v>
      </c>
      <c r="AM17" s="204">
        <f t="shared" si="6"/>
        <v>161000.00000000003</v>
      </c>
      <c r="AN17" s="204">
        <f t="shared" si="26"/>
        <v>161000.00000000003</v>
      </c>
      <c r="AO17" s="205"/>
      <c r="AP17" s="204">
        <f t="shared" si="27"/>
        <v>161000.00000000003</v>
      </c>
      <c r="AQ17" s="205"/>
      <c r="AR17" s="204">
        <f t="shared" si="28"/>
        <v>0</v>
      </c>
      <c r="AS17" s="259">
        <f t="shared" si="7"/>
        <v>161000.00000000003</v>
      </c>
      <c r="AT17" s="259">
        <f t="shared" si="29"/>
        <v>161000.00000000003</v>
      </c>
      <c r="AU17" s="258"/>
      <c r="AV17" s="259">
        <f t="shared" si="30"/>
        <v>161000.00000000003</v>
      </c>
      <c r="AW17" s="258"/>
      <c r="AX17" s="259">
        <f t="shared" si="31"/>
        <v>0</v>
      </c>
      <c r="AY17" s="268">
        <f t="shared" si="8"/>
        <v>161000.00000000003</v>
      </c>
      <c r="AZ17" s="268">
        <f t="shared" si="32"/>
        <v>161000.00000000003</v>
      </c>
      <c r="BA17" s="267"/>
      <c r="BB17" s="268">
        <f t="shared" si="33"/>
        <v>161000.00000000003</v>
      </c>
      <c r="BC17" s="267"/>
      <c r="BD17" s="268">
        <f t="shared" si="34"/>
        <v>0</v>
      </c>
      <c r="BE17" s="204">
        <f t="shared" si="9"/>
        <v>161000.00000000003</v>
      </c>
      <c r="BF17" s="204">
        <f t="shared" si="35"/>
        <v>161000.00000000003</v>
      </c>
      <c r="BG17" s="205"/>
      <c r="BH17" s="204">
        <f t="shared" si="36"/>
        <v>161000.00000000003</v>
      </c>
      <c r="BI17" s="205"/>
      <c r="BJ17" s="204">
        <f t="shared" si="37"/>
        <v>0</v>
      </c>
      <c r="BK17" s="241">
        <f t="shared" si="10"/>
        <v>161000.00000000003</v>
      </c>
      <c r="BL17" s="241">
        <f t="shared" si="38"/>
        <v>161000.00000000003</v>
      </c>
      <c r="BM17" s="240"/>
      <c r="BN17" s="241">
        <f t="shared" si="39"/>
        <v>161000.00000000003</v>
      </c>
      <c r="BO17" s="240"/>
      <c r="BP17" s="241">
        <f t="shared" si="40"/>
        <v>0</v>
      </c>
      <c r="BQ17" s="223">
        <f t="shared" si="11"/>
        <v>161000.00000000003</v>
      </c>
      <c r="BR17" s="223">
        <f t="shared" si="41"/>
        <v>161000.00000000003</v>
      </c>
      <c r="BS17" s="222"/>
      <c r="BT17" s="223">
        <f t="shared" si="42"/>
        <v>161000.00000000003</v>
      </c>
      <c r="BU17" s="222"/>
      <c r="BV17" s="223">
        <f t="shared" si="43"/>
        <v>0</v>
      </c>
      <c r="BW17" s="268">
        <f t="shared" si="12"/>
        <v>161000.00000000003</v>
      </c>
      <c r="BX17" s="268">
        <f t="shared" si="44"/>
        <v>161000.00000000003</v>
      </c>
      <c r="BY17" s="267"/>
      <c r="BZ17" s="268">
        <f t="shared" si="45"/>
        <v>161000.00000000003</v>
      </c>
      <c r="CA17" s="267"/>
      <c r="CB17" s="268">
        <f t="shared" si="46"/>
        <v>0</v>
      </c>
      <c r="CC17" s="241">
        <f t="shared" si="13"/>
        <v>2300000</v>
      </c>
      <c r="CD17" s="214">
        <f t="shared" si="47"/>
        <v>2300000</v>
      </c>
      <c r="CE17" s="240"/>
      <c r="CF17" s="240"/>
      <c r="CG17" s="241">
        <f t="shared" si="48"/>
        <v>0</v>
      </c>
      <c r="CH17" s="5">
        <f t="shared" si="14"/>
        <v>0</v>
      </c>
    </row>
    <row r="18" spans="1:86" x14ac:dyDescent="0.2">
      <c r="A18" s="22"/>
      <c r="B18" s="22"/>
      <c r="C18" s="22"/>
      <c r="D18" s="34"/>
      <c r="E18" s="22">
        <v>205</v>
      </c>
      <c r="F18" s="34">
        <v>416</v>
      </c>
      <c r="G18" s="275"/>
      <c r="H18" s="28" t="s">
        <v>30</v>
      </c>
      <c r="I18" s="27">
        <v>400000</v>
      </c>
      <c r="J18" s="204">
        <f t="shared" si="0"/>
        <v>80000</v>
      </c>
      <c r="K18" s="204">
        <v>0</v>
      </c>
      <c r="L18" s="204">
        <f t="shared" si="49"/>
        <v>80000</v>
      </c>
      <c r="M18" s="205"/>
      <c r="N18" s="204">
        <f t="shared" si="1"/>
        <v>0</v>
      </c>
      <c r="O18" s="214">
        <f t="shared" si="2"/>
        <v>40000</v>
      </c>
      <c r="P18" s="214">
        <f t="shared" si="15"/>
        <v>40000</v>
      </c>
      <c r="Q18" s="213">
        <v>0</v>
      </c>
      <c r="R18" s="214">
        <f t="shared" si="50"/>
        <v>40000</v>
      </c>
      <c r="S18" s="213"/>
      <c r="T18" s="214">
        <f t="shared" si="16"/>
        <v>0</v>
      </c>
      <c r="U18" s="223">
        <f t="shared" si="3"/>
        <v>28000.000000000004</v>
      </c>
      <c r="V18" s="223">
        <f t="shared" si="17"/>
        <v>28000.000000000004</v>
      </c>
      <c r="W18" s="222"/>
      <c r="X18" s="223">
        <f t="shared" si="18"/>
        <v>28000.000000000004</v>
      </c>
      <c r="Y18" s="222"/>
      <c r="Z18" s="223">
        <f t="shared" si="19"/>
        <v>0</v>
      </c>
      <c r="AA18" s="232">
        <f t="shared" si="4"/>
        <v>28000.000000000004</v>
      </c>
      <c r="AB18" s="232">
        <f t="shared" si="20"/>
        <v>28000.000000000004</v>
      </c>
      <c r="AC18" s="231"/>
      <c r="AD18" s="232">
        <f t="shared" si="21"/>
        <v>28000.000000000004</v>
      </c>
      <c r="AE18" s="231"/>
      <c r="AF18" s="232">
        <f t="shared" si="22"/>
        <v>0</v>
      </c>
      <c r="AG18" s="250">
        <f t="shared" si="5"/>
        <v>28000.000000000004</v>
      </c>
      <c r="AH18" s="250">
        <f t="shared" si="23"/>
        <v>28000.000000000004</v>
      </c>
      <c r="AI18" s="249"/>
      <c r="AJ18" s="250">
        <f t="shared" si="24"/>
        <v>28000.000000000004</v>
      </c>
      <c r="AK18" s="249"/>
      <c r="AL18" s="250">
        <f t="shared" si="25"/>
        <v>0</v>
      </c>
      <c r="AM18" s="204">
        <f t="shared" si="6"/>
        <v>28000.000000000004</v>
      </c>
      <c r="AN18" s="204">
        <f t="shared" si="26"/>
        <v>28000.000000000004</v>
      </c>
      <c r="AO18" s="205"/>
      <c r="AP18" s="204">
        <f t="shared" si="27"/>
        <v>28000.000000000004</v>
      </c>
      <c r="AQ18" s="205"/>
      <c r="AR18" s="204">
        <f t="shared" si="28"/>
        <v>0</v>
      </c>
      <c r="AS18" s="259">
        <f t="shared" si="7"/>
        <v>28000.000000000004</v>
      </c>
      <c r="AT18" s="259">
        <f t="shared" si="29"/>
        <v>28000.000000000004</v>
      </c>
      <c r="AU18" s="258"/>
      <c r="AV18" s="259">
        <f t="shared" si="30"/>
        <v>28000.000000000004</v>
      </c>
      <c r="AW18" s="258"/>
      <c r="AX18" s="259">
        <f t="shared" si="31"/>
        <v>0</v>
      </c>
      <c r="AY18" s="268">
        <f t="shared" si="8"/>
        <v>28000.000000000004</v>
      </c>
      <c r="AZ18" s="268">
        <f t="shared" si="32"/>
        <v>28000.000000000004</v>
      </c>
      <c r="BA18" s="267"/>
      <c r="BB18" s="268">
        <f t="shared" si="33"/>
        <v>28000.000000000004</v>
      </c>
      <c r="BC18" s="267"/>
      <c r="BD18" s="268">
        <f t="shared" si="34"/>
        <v>0</v>
      </c>
      <c r="BE18" s="204">
        <f t="shared" si="9"/>
        <v>28000.000000000004</v>
      </c>
      <c r="BF18" s="204">
        <f t="shared" si="35"/>
        <v>28000.000000000004</v>
      </c>
      <c r="BG18" s="205"/>
      <c r="BH18" s="204">
        <f t="shared" si="36"/>
        <v>28000.000000000004</v>
      </c>
      <c r="BI18" s="205"/>
      <c r="BJ18" s="204">
        <f t="shared" si="37"/>
        <v>0</v>
      </c>
      <c r="BK18" s="241">
        <f t="shared" si="10"/>
        <v>28000.000000000004</v>
      </c>
      <c r="BL18" s="241">
        <f t="shared" si="38"/>
        <v>28000.000000000004</v>
      </c>
      <c r="BM18" s="240"/>
      <c r="BN18" s="241">
        <f t="shared" si="39"/>
        <v>28000.000000000004</v>
      </c>
      <c r="BO18" s="240"/>
      <c r="BP18" s="241">
        <f t="shared" si="40"/>
        <v>0</v>
      </c>
      <c r="BQ18" s="223">
        <f t="shared" si="11"/>
        <v>28000.000000000004</v>
      </c>
      <c r="BR18" s="223">
        <f t="shared" si="41"/>
        <v>28000.000000000004</v>
      </c>
      <c r="BS18" s="222"/>
      <c r="BT18" s="223">
        <f t="shared" si="42"/>
        <v>28000.000000000004</v>
      </c>
      <c r="BU18" s="222"/>
      <c r="BV18" s="223">
        <f t="shared" si="43"/>
        <v>0</v>
      </c>
      <c r="BW18" s="268">
        <f t="shared" si="12"/>
        <v>28000.000000000004</v>
      </c>
      <c r="BX18" s="268">
        <f t="shared" si="44"/>
        <v>28000.000000000004</v>
      </c>
      <c r="BY18" s="267"/>
      <c r="BZ18" s="268">
        <f t="shared" si="45"/>
        <v>28000.000000000004</v>
      </c>
      <c r="CA18" s="267"/>
      <c r="CB18" s="268">
        <f t="shared" si="46"/>
        <v>0</v>
      </c>
      <c r="CC18" s="241">
        <f t="shared" si="13"/>
        <v>400000</v>
      </c>
      <c r="CD18" s="214">
        <f t="shared" si="47"/>
        <v>400000</v>
      </c>
      <c r="CE18" s="240"/>
      <c r="CF18" s="240"/>
      <c r="CG18" s="241">
        <f t="shared" si="48"/>
        <v>0</v>
      </c>
      <c r="CH18" s="5">
        <f t="shared" si="14"/>
        <v>0</v>
      </c>
    </row>
    <row r="19" spans="1:86" x14ac:dyDescent="0.2">
      <c r="A19" s="22"/>
      <c r="B19" s="22"/>
      <c r="C19" s="22"/>
      <c r="D19" s="34"/>
      <c r="E19" s="22">
        <v>206</v>
      </c>
      <c r="F19" s="34">
        <v>421</v>
      </c>
      <c r="G19" s="275"/>
      <c r="H19" s="28" t="s">
        <v>31</v>
      </c>
      <c r="I19" s="27">
        <v>4200000</v>
      </c>
      <c r="J19" s="204">
        <f t="shared" si="0"/>
        <v>840000</v>
      </c>
      <c r="K19" s="204">
        <v>200000</v>
      </c>
      <c r="L19" s="204">
        <f t="shared" si="49"/>
        <v>640000</v>
      </c>
      <c r="M19" s="205"/>
      <c r="N19" s="204">
        <f t="shared" si="1"/>
        <v>200000</v>
      </c>
      <c r="O19" s="214">
        <f t="shared" si="2"/>
        <v>420000</v>
      </c>
      <c r="P19" s="214">
        <f t="shared" si="15"/>
        <v>620000</v>
      </c>
      <c r="Q19" s="213">
        <v>350000</v>
      </c>
      <c r="R19" s="214">
        <f t="shared" si="50"/>
        <v>270000</v>
      </c>
      <c r="S19" s="213"/>
      <c r="T19" s="214">
        <f t="shared" si="16"/>
        <v>350000</v>
      </c>
      <c r="U19" s="223">
        <f t="shared" si="3"/>
        <v>294000</v>
      </c>
      <c r="V19" s="223">
        <f t="shared" si="17"/>
        <v>644000</v>
      </c>
      <c r="W19" s="222"/>
      <c r="X19" s="223">
        <f t="shared" si="18"/>
        <v>644000</v>
      </c>
      <c r="Y19" s="222"/>
      <c r="Z19" s="223">
        <f t="shared" si="19"/>
        <v>0</v>
      </c>
      <c r="AA19" s="232">
        <f t="shared" si="4"/>
        <v>294000</v>
      </c>
      <c r="AB19" s="232">
        <f t="shared" si="20"/>
        <v>294000</v>
      </c>
      <c r="AC19" s="231"/>
      <c r="AD19" s="232">
        <f t="shared" si="21"/>
        <v>294000</v>
      </c>
      <c r="AE19" s="231"/>
      <c r="AF19" s="232">
        <f t="shared" si="22"/>
        <v>0</v>
      </c>
      <c r="AG19" s="250">
        <f t="shared" si="5"/>
        <v>294000</v>
      </c>
      <c r="AH19" s="250">
        <f t="shared" si="23"/>
        <v>294000</v>
      </c>
      <c r="AI19" s="249"/>
      <c r="AJ19" s="250">
        <f t="shared" si="24"/>
        <v>294000</v>
      </c>
      <c r="AK19" s="249"/>
      <c r="AL19" s="250">
        <f t="shared" si="25"/>
        <v>0</v>
      </c>
      <c r="AM19" s="204">
        <f t="shared" si="6"/>
        <v>294000</v>
      </c>
      <c r="AN19" s="204">
        <f t="shared" si="26"/>
        <v>294000</v>
      </c>
      <c r="AO19" s="205"/>
      <c r="AP19" s="204">
        <f t="shared" si="27"/>
        <v>294000</v>
      </c>
      <c r="AQ19" s="205"/>
      <c r="AR19" s="204">
        <f t="shared" si="28"/>
        <v>0</v>
      </c>
      <c r="AS19" s="259">
        <f t="shared" si="7"/>
        <v>294000</v>
      </c>
      <c r="AT19" s="259">
        <f t="shared" si="29"/>
        <v>294000</v>
      </c>
      <c r="AU19" s="258"/>
      <c r="AV19" s="259">
        <f t="shared" si="30"/>
        <v>294000</v>
      </c>
      <c r="AW19" s="258"/>
      <c r="AX19" s="259">
        <f t="shared" si="31"/>
        <v>0</v>
      </c>
      <c r="AY19" s="268">
        <f t="shared" si="8"/>
        <v>294000</v>
      </c>
      <c r="AZ19" s="268">
        <f t="shared" si="32"/>
        <v>294000</v>
      </c>
      <c r="BA19" s="267"/>
      <c r="BB19" s="268">
        <f t="shared" si="33"/>
        <v>294000</v>
      </c>
      <c r="BC19" s="267"/>
      <c r="BD19" s="268">
        <f t="shared" si="34"/>
        <v>0</v>
      </c>
      <c r="BE19" s="204">
        <f t="shared" si="9"/>
        <v>294000</v>
      </c>
      <c r="BF19" s="204">
        <f t="shared" si="35"/>
        <v>294000</v>
      </c>
      <c r="BG19" s="205"/>
      <c r="BH19" s="204">
        <f t="shared" si="36"/>
        <v>294000</v>
      </c>
      <c r="BI19" s="205"/>
      <c r="BJ19" s="204">
        <f t="shared" si="37"/>
        <v>0</v>
      </c>
      <c r="BK19" s="241">
        <f t="shared" si="10"/>
        <v>294000</v>
      </c>
      <c r="BL19" s="241">
        <f t="shared" si="38"/>
        <v>294000</v>
      </c>
      <c r="BM19" s="240"/>
      <c r="BN19" s="241">
        <f t="shared" si="39"/>
        <v>294000</v>
      </c>
      <c r="BO19" s="240"/>
      <c r="BP19" s="241">
        <f t="shared" si="40"/>
        <v>0</v>
      </c>
      <c r="BQ19" s="223">
        <f t="shared" si="11"/>
        <v>294000</v>
      </c>
      <c r="BR19" s="223">
        <f t="shared" si="41"/>
        <v>294000</v>
      </c>
      <c r="BS19" s="222"/>
      <c r="BT19" s="223">
        <f t="shared" si="42"/>
        <v>294000</v>
      </c>
      <c r="BU19" s="222"/>
      <c r="BV19" s="223">
        <f t="shared" si="43"/>
        <v>0</v>
      </c>
      <c r="BW19" s="268">
        <f t="shared" si="12"/>
        <v>294000</v>
      </c>
      <c r="BX19" s="268">
        <f t="shared" si="44"/>
        <v>294000</v>
      </c>
      <c r="BY19" s="267"/>
      <c r="BZ19" s="268">
        <f t="shared" si="45"/>
        <v>294000</v>
      </c>
      <c r="CA19" s="267"/>
      <c r="CB19" s="268">
        <f t="shared" si="46"/>
        <v>0</v>
      </c>
      <c r="CC19" s="241">
        <f t="shared" si="13"/>
        <v>4200000</v>
      </c>
      <c r="CD19" s="214">
        <f t="shared" si="47"/>
        <v>4200000</v>
      </c>
      <c r="CE19" s="240"/>
      <c r="CF19" s="240"/>
      <c r="CG19" s="241">
        <f t="shared" si="48"/>
        <v>0</v>
      </c>
      <c r="CH19" s="5">
        <f t="shared" si="14"/>
        <v>0</v>
      </c>
    </row>
    <row r="20" spans="1:86" x14ac:dyDescent="0.2">
      <c r="A20" s="22"/>
      <c r="B20" s="22"/>
      <c r="C20" s="22"/>
      <c r="D20" s="34"/>
      <c r="E20" s="22">
        <v>207</v>
      </c>
      <c r="F20" s="34">
        <v>422</v>
      </c>
      <c r="G20" s="275"/>
      <c r="H20" s="28" t="s">
        <v>32</v>
      </c>
      <c r="I20" s="27"/>
      <c r="J20" s="204">
        <f t="shared" si="0"/>
        <v>0</v>
      </c>
      <c r="K20" s="204"/>
      <c r="L20" s="204">
        <f t="shared" si="49"/>
        <v>0</v>
      </c>
      <c r="M20" s="205"/>
      <c r="N20" s="204">
        <f t="shared" si="1"/>
        <v>0</v>
      </c>
      <c r="O20" s="214">
        <f t="shared" si="2"/>
        <v>0</v>
      </c>
      <c r="P20" s="214">
        <f t="shared" si="15"/>
        <v>0</v>
      </c>
      <c r="Q20" s="213"/>
      <c r="R20" s="214">
        <f t="shared" si="50"/>
        <v>0</v>
      </c>
      <c r="S20" s="213"/>
      <c r="T20" s="214">
        <f t="shared" si="16"/>
        <v>0</v>
      </c>
      <c r="U20" s="223">
        <f t="shared" si="3"/>
        <v>0</v>
      </c>
      <c r="V20" s="223">
        <f t="shared" si="17"/>
        <v>0</v>
      </c>
      <c r="W20" s="222"/>
      <c r="X20" s="223">
        <f t="shared" si="18"/>
        <v>0</v>
      </c>
      <c r="Y20" s="222"/>
      <c r="Z20" s="223">
        <f t="shared" si="19"/>
        <v>0</v>
      </c>
      <c r="AA20" s="232">
        <f t="shared" si="4"/>
        <v>0</v>
      </c>
      <c r="AB20" s="232">
        <f t="shared" si="20"/>
        <v>0</v>
      </c>
      <c r="AC20" s="231"/>
      <c r="AD20" s="232">
        <f t="shared" si="21"/>
        <v>0</v>
      </c>
      <c r="AE20" s="231"/>
      <c r="AF20" s="232">
        <f t="shared" si="22"/>
        <v>0</v>
      </c>
      <c r="AG20" s="250">
        <f t="shared" si="5"/>
        <v>0</v>
      </c>
      <c r="AH20" s="250">
        <f t="shared" si="23"/>
        <v>0</v>
      </c>
      <c r="AI20" s="249"/>
      <c r="AJ20" s="250">
        <f t="shared" si="24"/>
        <v>0</v>
      </c>
      <c r="AK20" s="249"/>
      <c r="AL20" s="250">
        <f t="shared" si="25"/>
        <v>0</v>
      </c>
      <c r="AM20" s="204">
        <f t="shared" si="6"/>
        <v>0</v>
      </c>
      <c r="AN20" s="204">
        <f t="shared" si="26"/>
        <v>0</v>
      </c>
      <c r="AO20" s="205"/>
      <c r="AP20" s="204">
        <f t="shared" si="27"/>
        <v>0</v>
      </c>
      <c r="AQ20" s="205"/>
      <c r="AR20" s="204">
        <f t="shared" si="28"/>
        <v>0</v>
      </c>
      <c r="AS20" s="259">
        <f t="shared" si="7"/>
        <v>0</v>
      </c>
      <c r="AT20" s="259">
        <f t="shared" si="29"/>
        <v>0</v>
      </c>
      <c r="AU20" s="258"/>
      <c r="AV20" s="259">
        <f t="shared" si="30"/>
        <v>0</v>
      </c>
      <c r="AW20" s="258"/>
      <c r="AX20" s="259">
        <f t="shared" si="31"/>
        <v>0</v>
      </c>
      <c r="AY20" s="268">
        <f t="shared" si="8"/>
        <v>0</v>
      </c>
      <c r="AZ20" s="268">
        <f t="shared" si="32"/>
        <v>0</v>
      </c>
      <c r="BA20" s="267"/>
      <c r="BB20" s="268">
        <f t="shared" si="33"/>
        <v>0</v>
      </c>
      <c r="BC20" s="267"/>
      <c r="BD20" s="268">
        <f t="shared" si="34"/>
        <v>0</v>
      </c>
      <c r="BE20" s="204">
        <f t="shared" si="9"/>
        <v>0</v>
      </c>
      <c r="BF20" s="204">
        <f t="shared" si="35"/>
        <v>0</v>
      </c>
      <c r="BG20" s="205"/>
      <c r="BH20" s="204">
        <f t="shared" si="36"/>
        <v>0</v>
      </c>
      <c r="BI20" s="205"/>
      <c r="BJ20" s="204">
        <f t="shared" si="37"/>
        <v>0</v>
      </c>
      <c r="BK20" s="241">
        <f t="shared" si="10"/>
        <v>0</v>
      </c>
      <c r="BL20" s="241">
        <f t="shared" si="38"/>
        <v>0</v>
      </c>
      <c r="BM20" s="240"/>
      <c r="BN20" s="241">
        <f t="shared" si="39"/>
        <v>0</v>
      </c>
      <c r="BO20" s="240"/>
      <c r="BP20" s="241">
        <f t="shared" si="40"/>
        <v>0</v>
      </c>
      <c r="BQ20" s="223">
        <f t="shared" si="11"/>
        <v>0</v>
      </c>
      <c r="BR20" s="223">
        <f t="shared" si="41"/>
        <v>0</v>
      </c>
      <c r="BS20" s="222"/>
      <c r="BT20" s="223">
        <f t="shared" si="42"/>
        <v>0</v>
      </c>
      <c r="BU20" s="222"/>
      <c r="BV20" s="223">
        <f t="shared" si="43"/>
        <v>0</v>
      </c>
      <c r="BW20" s="268">
        <f t="shared" si="12"/>
        <v>0</v>
      </c>
      <c r="BX20" s="268">
        <f t="shared" si="44"/>
        <v>0</v>
      </c>
      <c r="BY20" s="267"/>
      <c r="BZ20" s="268">
        <f t="shared" si="45"/>
        <v>0</v>
      </c>
      <c r="CA20" s="267"/>
      <c r="CB20" s="268">
        <f t="shared" si="46"/>
        <v>0</v>
      </c>
      <c r="CC20" s="241">
        <f t="shared" si="13"/>
        <v>0</v>
      </c>
      <c r="CD20" s="214">
        <f t="shared" si="47"/>
        <v>0</v>
      </c>
      <c r="CE20" s="240"/>
      <c r="CF20" s="240"/>
      <c r="CG20" s="241">
        <f t="shared" si="48"/>
        <v>0</v>
      </c>
      <c r="CH20" s="5">
        <f t="shared" si="14"/>
        <v>0</v>
      </c>
    </row>
    <row r="21" spans="1:86" x14ac:dyDescent="0.2">
      <c r="A21" s="22"/>
      <c r="B21" s="22"/>
      <c r="C21" s="22"/>
      <c r="D21" s="34"/>
      <c r="E21" s="22">
        <v>208</v>
      </c>
      <c r="F21" s="34">
        <v>423</v>
      </c>
      <c r="G21" s="275"/>
      <c r="H21" s="28" t="s">
        <v>44</v>
      </c>
      <c r="I21" s="27">
        <f>15000000-1062000+531000</f>
        <v>14469000</v>
      </c>
      <c r="J21" s="204">
        <f t="shared" si="0"/>
        <v>2893800</v>
      </c>
      <c r="K21" s="204">
        <v>4060000</v>
      </c>
      <c r="L21" s="204">
        <f t="shared" si="49"/>
        <v>-1166200</v>
      </c>
      <c r="M21" s="205"/>
      <c r="N21" s="204">
        <f t="shared" si="1"/>
        <v>4060000</v>
      </c>
      <c r="O21" s="214">
        <f t="shared" si="2"/>
        <v>1446900</v>
      </c>
      <c r="P21" s="214">
        <f t="shared" si="15"/>
        <v>5506900</v>
      </c>
      <c r="Q21" s="213">
        <v>1800000</v>
      </c>
      <c r="R21" s="214">
        <f t="shared" si="50"/>
        <v>3706900</v>
      </c>
      <c r="S21" s="213"/>
      <c r="T21" s="214">
        <f t="shared" si="16"/>
        <v>1800000</v>
      </c>
      <c r="U21" s="223">
        <f t="shared" si="3"/>
        <v>1012830.0000000001</v>
      </c>
      <c r="V21" s="223">
        <f t="shared" si="17"/>
        <v>2812830</v>
      </c>
      <c r="W21" s="222"/>
      <c r="X21" s="223">
        <f t="shared" si="18"/>
        <v>2812830</v>
      </c>
      <c r="Y21" s="222"/>
      <c r="Z21" s="223">
        <f t="shared" si="19"/>
        <v>0</v>
      </c>
      <c r="AA21" s="232">
        <f t="shared" si="4"/>
        <v>1012830.0000000001</v>
      </c>
      <c r="AB21" s="232">
        <f t="shared" si="20"/>
        <v>1012830.0000000001</v>
      </c>
      <c r="AC21" s="231"/>
      <c r="AD21" s="232">
        <f t="shared" si="21"/>
        <v>1012830.0000000001</v>
      </c>
      <c r="AE21" s="231"/>
      <c r="AF21" s="232">
        <f t="shared" si="22"/>
        <v>0</v>
      </c>
      <c r="AG21" s="250">
        <f t="shared" si="5"/>
        <v>1012830.0000000001</v>
      </c>
      <c r="AH21" s="250">
        <f t="shared" si="23"/>
        <v>1012830.0000000001</v>
      </c>
      <c r="AI21" s="249"/>
      <c r="AJ21" s="250">
        <f t="shared" si="24"/>
        <v>1012830.0000000001</v>
      </c>
      <c r="AK21" s="249"/>
      <c r="AL21" s="250">
        <f t="shared" si="25"/>
        <v>0</v>
      </c>
      <c r="AM21" s="204">
        <f t="shared" si="6"/>
        <v>1012830.0000000001</v>
      </c>
      <c r="AN21" s="204">
        <f t="shared" si="26"/>
        <v>1012830.0000000001</v>
      </c>
      <c r="AO21" s="205"/>
      <c r="AP21" s="204">
        <f t="shared" si="27"/>
        <v>1012830.0000000001</v>
      </c>
      <c r="AQ21" s="205"/>
      <c r="AR21" s="204">
        <f t="shared" si="28"/>
        <v>0</v>
      </c>
      <c r="AS21" s="259">
        <f t="shared" si="7"/>
        <v>1012830.0000000001</v>
      </c>
      <c r="AT21" s="259">
        <f t="shared" si="29"/>
        <v>1012830.0000000001</v>
      </c>
      <c r="AU21" s="258"/>
      <c r="AV21" s="259">
        <f t="shared" si="30"/>
        <v>1012830.0000000001</v>
      </c>
      <c r="AW21" s="258"/>
      <c r="AX21" s="259">
        <f t="shared" si="31"/>
        <v>0</v>
      </c>
      <c r="AY21" s="268">
        <f t="shared" si="8"/>
        <v>1012830.0000000001</v>
      </c>
      <c r="AZ21" s="268">
        <f t="shared" si="32"/>
        <v>1012830.0000000001</v>
      </c>
      <c r="BA21" s="267"/>
      <c r="BB21" s="268">
        <f t="shared" si="33"/>
        <v>1012830.0000000001</v>
      </c>
      <c r="BC21" s="267"/>
      <c r="BD21" s="268">
        <f t="shared" si="34"/>
        <v>0</v>
      </c>
      <c r="BE21" s="204">
        <f t="shared" si="9"/>
        <v>1012830.0000000001</v>
      </c>
      <c r="BF21" s="204">
        <f t="shared" si="35"/>
        <v>1012830.0000000001</v>
      </c>
      <c r="BG21" s="205"/>
      <c r="BH21" s="204">
        <f t="shared" si="36"/>
        <v>1012830.0000000001</v>
      </c>
      <c r="BI21" s="205"/>
      <c r="BJ21" s="204">
        <f t="shared" si="37"/>
        <v>0</v>
      </c>
      <c r="BK21" s="241">
        <f t="shared" si="10"/>
        <v>1012830.0000000001</v>
      </c>
      <c r="BL21" s="241">
        <f t="shared" si="38"/>
        <v>1012830.0000000001</v>
      </c>
      <c r="BM21" s="240"/>
      <c r="BN21" s="241">
        <f t="shared" si="39"/>
        <v>1012830.0000000001</v>
      </c>
      <c r="BO21" s="240"/>
      <c r="BP21" s="241">
        <f t="shared" si="40"/>
        <v>0</v>
      </c>
      <c r="BQ21" s="223">
        <f t="shared" si="11"/>
        <v>1012830.0000000001</v>
      </c>
      <c r="BR21" s="223">
        <f t="shared" si="41"/>
        <v>1012830.0000000001</v>
      </c>
      <c r="BS21" s="222"/>
      <c r="BT21" s="223">
        <f t="shared" si="42"/>
        <v>1012830.0000000001</v>
      </c>
      <c r="BU21" s="222"/>
      <c r="BV21" s="223">
        <f t="shared" si="43"/>
        <v>0</v>
      </c>
      <c r="BW21" s="268">
        <f t="shared" si="12"/>
        <v>1012830.0000000001</v>
      </c>
      <c r="BX21" s="268">
        <f t="shared" si="44"/>
        <v>1012830.0000000001</v>
      </c>
      <c r="BY21" s="267"/>
      <c r="BZ21" s="268">
        <f t="shared" si="45"/>
        <v>1012830.0000000001</v>
      </c>
      <c r="CA21" s="267"/>
      <c r="CB21" s="268">
        <f t="shared" si="46"/>
        <v>0</v>
      </c>
      <c r="CC21" s="241">
        <f t="shared" si="13"/>
        <v>14469000</v>
      </c>
      <c r="CD21" s="214">
        <f t="shared" si="47"/>
        <v>14469000</v>
      </c>
      <c r="CE21" s="240"/>
      <c r="CF21" s="240"/>
      <c r="CG21" s="241">
        <f t="shared" si="48"/>
        <v>0</v>
      </c>
      <c r="CH21" s="5">
        <f t="shared" si="14"/>
        <v>0</v>
      </c>
    </row>
    <row r="22" spans="1:86" x14ac:dyDescent="0.2">
      <c r="A22" s="22"/>
      <c r="B22" s="22"/>
      <c r="C22" s="22"/>
      <c r="D22" s="34"/>
      <c r="E22" s="22">
        <v>209</v>
      </c>
      <c r="F22" s="34">
        <v>424</v>
      </c>
      <c r="G22" s="275"/>
      <c r="H22" s="28" t="s">
        <v>45</v>
      </c>
      <c r="I22" s="27">
        <v>2300000</v>
      </c>
      <c r="J22" s="204">
        <f t="shared" si="0"/>
        <v>460000</v>
      </c>
      <c r="K22" s="204"/>
      <c r="L22" s="204">
        <f t="shared" si="49"/>
        <v>460000</v>
      </c>
      <c r="M22" s="205"/>
      <c r="N22" s="204">
        <f t="shared" si="1"/>
        <v>0</v>
      </c>
      <c r="O22" s="214">
        <f t="shared" si="2"/>
        <v>230000</v>
      </c>
      <c r="P22" s="214">
        <f t="shared" si="15"/>
        <v>230000</v>
      </c>
      <c r="Q22" s="213">
        <v>0</v>
      </c>
      <c r="R22" s="214">
        <f t="shared" si="50"/>
        <v>230000</v>
      </c>
      <c r="S22" s="213"/>
      <c r="T22" s="214">
        <f t="shared" si="16"/>
        <v>0</v>
      </c>
      <c r="U22" s="223">
        <f t="shared" si="3"/>
        <v>161000.00000000003</v>
      </c>
      <c r="V22" s="223">
        <f t="shared" si="17"/>
        <v>161000.00000000003</v>
      </c>
      <c r="W22" s="222"/>
      <c r="X22" s="223">
        <f t="shared" si="18"/>
        <v>161000.00000000003</v>
      </c>
      <c r="Y22" s="222"/>
      <c r="Z22" s="223">
        <f t="shared" si="19"/>
        <v>0</v>
      </c>
      <c r="AA22" s="232">
        <f t="shared" si="4"/>
        <v>161000.00000000003</v>
      </c>
      <c r="AB22" s="232">
        <f t="shared" si="20"/>
        <v>161000.00000000003</v>
      </c>
      <c r="AC22" s="231"/>
      <c r="AD22" s="232">
        <f t="shared" si="21"/>
        <v>161000.00000000003</v>
      </c>
      <c r="AE22" s="231"/>
      <c r="AF22" s="232">
        <f t="shared" si="22"/>
        <v>0</v>
      </c>
      <c r="AG22" s="250">
        <f t="shared" si="5"/>
        <v>161000.00000000003</v>
      </c>
      <c r="AH22" s="250">
        <f t="shared" si="23"/>
        <v>161000.00000000003</v>
      </c>
      <c r="AI22" s="249"/>
      <c r="AJ22" s="250">
        <f t="shared" si="24"/>
        <v>161000.00000000003</v>
      </c>
      <c r="AK22" s="249"/>
      <c r="AL22" s="250">
        <f t="shared" si="25"/>
        <v>0</v>
      </c>
      <c r="AM22" s="204">
        <f t="shared" si="6"/>
        <v>161000.00000000003</v>
      </c>
      <c r="AN22" s="204">
        <f t="shared" si="26"/>
        <v>161000.00000000003</v>
      </c>
      <c r="AO22" s="205"/>
      <c r="AP22" s="204">
        <f t="shared" si="27"/>
        <v>161000.00000000003</v>
      </c>
      <c r="AQ22" s="205"/>
      <c r="AR22" s="204">
        <f t="shared" si="28"/>
        <v>0</v>
      </c>
      <c r="AS22" s="259">
        <f t="shared" si="7"/>
        <v>161000.00000000003</v>
      </c>
      <c r="AT22" s="259">
        <f t="shared" si="29"/>
        <v>161000.00000000003</v>
      </c>
      <c r="AU22" s="258"/>
      <c r="AV22" s="259">
        <f t="shared" si="30"/>
        <v>161000.00000000003</v>
      </c>
      <c r="AW22" s="258"/>
      <c r="AX22" s="259">
        <f t="shared" si="31"/>
        <v>0</v>
      </c>
      <c r="AY22" s="268">
        <f t="shared" si="8"/>
        <v>161000.00000000003</v>
      </c>
      <c r="AZ22" s="268">
        <f t="shared" si="32"/>
        <v>161000.00000000003</v>
      </c>
      <c r="BA22" s="267"/>
      <c r="BB22" s="268">
        <f t="shared" si="33"/>
        <v>161000.00000000003</v>
      </c>
      <c r="BC22" s="267"/>
      <c r="BD22" s="268">
        <f t="shared" si="34"/>
        <v>0</v>
      </c>
      <c r="BE22" s="204">
        <f t="shared" si="9"/>
        <v>161000.00000000003</v>
      </c>
      <c r="BF22" s="204">
        <f t="shared" si="35"/>
        <v>161000.00000000003</v>
      </c>
      <c r="BG22" s="205"/>
      <c r="BH22" s="204">
        <f t="shared" si="36"/>
        <v>161000.00000000003</v>
      </c>
      <c r="BI22" s="205"/>
      <c r="BJ22" s="204">
        <f t="shared" si="37"/>
        <v>0</v>
      </c>
      <c r="BK22" s="241">
        <f t="shared" si="10"/>
        <v>161000.00000000003</v>
      </c>
      <c r="BL22" s="241">
        <f t="shared" si="38"/>
        <v>161000.00000000003</v>
      </c>
      <c r="BM22" s="240"/>
      <c r="BN22" s="241">
        <f t="shared" si="39"/>
        <v>161000.00000000003</v>
      </c>
      <c r="BO22" s="240"/>
      <c r="BP22" s="241">
        <f t="shared" si="40"/>
        <v>0</v>
      </c>
      <c r="BQ22" s="223">
        <f t="shared" si="11"/>
        <v>161000.00000000003</v>
      </c>
      <c r="BR22" s="223">
        <f t="shared" si="41"/>
        <v>161000.00000000003</v>
      </c>
      <c r="BS22" s="222"/>
      <c r="BT22" s="223">
        <f t="shared" si="42"/>
        <v>161000.00000000003</v>
      </c>
      <c r="BU22" s="222"/>
      <c r="BV22" s="223">
        <f t="shared" si="43"/>
        <v>0</v>
      </c>
      <c r="BW22" s="268">
        <f t="shared" si="12"/>
        <v>161000.00000000003</v>
      </c>
      <c r="BX22" s="268">
        <f t="shared" si="44"/>
        <v>161000.00000000003</v>
      </c>
      <c r="BY22" s="267"/>
      <c r="BZ22" s="268">
        <f t="shared" si="45"/>
        <v>161000.00000000003</v>
      </c>
      <c r="CA22" s="267"/>
      <c r="CB22" s="268">
        <f t="shared" si="46"/>
        <v>0</v>
      </c>
      <c r="CC22" s="241">
        <f t="shared" si="13"/>
        <v>2300000</v>
      </c>
      <c r="CD22" s="214">
        <f t="shared" si="47"/>
        <v>2300000</v>
      </c>
      <c r="CE22" s="240"/>
      <c r="CF22" s="240"/>
      <c r="CG22" s="241">
        <f t="shared" si="48"/>
        <v>0</v>
      </c>
      <c r="CH22" s="5">
        <f t="shared" si="14"/>
        <v>0</v>
      </c>
    </row>
    <row r="23" spans="1:86" x14ac:dyDescent="0.2">
      <c r="A23" s="22"/>
      <c r="B23" s="22"/>
      <c r="C23" s="22"/>
      <c r="D23" s="34"/>
      <c r="E23" s="22">
        <v>210</v>
      </c>
      <c r="F23" s="34">
        <v>425</v>
      </c>
      <c r="G23" s="275"/>
      <c r="H23" s="28" t="s">
        <v>34</v>
      </c>
      <c r="I23" s="27">
        <v>600000</v>
      </c>
      <c r="J23" s="204">
        <f t="shared" si="0"/>
        <v>120000</v>
      </c>
      <c r="K23" s="204">
        <v>3500</v>
      </c>
      <c r="L23" s="204">
        <f t="shared" si="49"/>
        <v>116500</v>
      </c>
      <c r="M23" s="205"/>
      <c r="N23" s="204">
        <f t="shared" si="1"/>
        <v>3500</v>
      </c>
      <c r="O23" s="214">
        <f t="shared" si="2"/>
        <v>60000</v>
      </c>
      <c r="P23" s="214">
        <f t="shared" si="15"/>
        <v>63500</v>
      </c>
      <c r="Q23" s="213">
        <v>20000</v>
      </c>
      <c r="R23" s="214">
        <f t="shared" si="50"/>
        <v>43500</v>
      </c>
      <c r="S23" s="213"/>
      <c r="T23" s="214">
        <f t="shared" si="16"/>
        <v>20000</v>
      </c>
      <c r="U23" s="223">
        <f t="shared" si="3"/>
        <v>42000.000000000007</v>
      </c>
      <c r="V23" s="223">
        <f t="shared" si="17"/>
        <v>62000.000000000007</v>
      </c>
      <c r="W23" s="222"/>
      <c r="X23" s="223">
        <f t="shared" si="18"/>
        <v>62000.000000000007</v>
      </c>
      <c r="Y23" s="222"/>
      <c r="Z23" s="223">
        <f t="shared" si="19"/>
        <v>0</v>
      </c>
      <c r="AA23" s="232">
        <f t="shared" si="4"/>
        <v>42000.000000000007</v>
      </c>
      <c r="AB23" s="232">
        <f t="shared" si="20"/>
        <v>42000.000000000007</v>
      </c>
      <c r="AC23" s="231"/>
      <c r="AD23" s="232">
        <f t="shared" si="21"/>
        <v>42000.000000000007</v>
      </c>
      <c r="AE23" s="231"/>
      <c r="AF23" s="232">
        <f t="shared" si="22"/>
        <v>0</v>
      </c>
      <c r="AG23" s="250">
        <f t="shared" si="5"/>
        <v>42000.000000000007</v>
      </c>
      <c r="AH23" s="250">
        <f t="shared" si="23"/>
        <v>42000.000000000007</v>
      </c>
      <c r="AI23" s="249"/>
      <c r="AJ23" s="250">
        <f t="shared" si="24"/>
        <v>42000.000000000007</v>
      </c>
      <c r="AK23" s="249"/>
      <c r="AL23" s="250">
        <f t="shared" si="25"/>
        <v>0</v>
      </c>
      <c r="AM23" s="204">
        <f t="shared" si="6"/>
        <v>42000.000000000007</v>
      </c>
      <c r="AN23" s="204">
        <f t="shared" si="26"/>
        <v>42000.000000000007</v>
      </c>
      <c r="AO23" s="205"/>
      <c r="AP23" s="204">
        <f t="shared" si="27"/>
        <v>42000.000000000007</v>
      </c>
      <c r="AQ23" s="205"/>
      <c r="AR23" s="204">
        <f t="shared" si="28"/>
        <v>0</v>
      </c>
      <c r="AS23" s="259">
        <f t="shared" si="7"/>
        <v>42000.000000000007</v>
      </c>
      <c r="AT23" s="259">
        <f t="shared" si="29"/>
        <v>42000.000000000007</v>
      </c>
      <c r="AU23" s="258"/>
      <c r="AV23" s="259">
        <f t="shared" si="30"/>
        <v>42000.000000000007</v>
      </c>
      <c r="AW23" s="258"/>
      <c r="AX23" s="259">
        <f t="shared" si="31"/>
        <v>0</v>
      </c>
      <c r="AY23" s="268">
        <f t="shared" si="8"/>
        <v>42000.000000000007</v>
      </c>
      <c r="AZ23" s="268">
        <f t="shared" si="32"/>
        <v>42000.000000000007</v>
      </c>
      <c r="BA23" s="267"/>
      <c r="BB23" s="268">
        <f t="shared" si="33"/>
        <v>42000.000000000007</v>
      </c>
      <c r="BC23" s="267"/>
      <c r="BD23" s="268">
        <f t="shared" si="34"/>
        <v>0</v>
      </c>
      <c r="BE23" s="204">
        <f t="shared" si="9"/>
        <v>42000.000000000007</v>
      </c>
      <c r="BF23" s="204">
        <f t="shared" si="35"/>
        <v>42000.000000000007</v>
      </c>
      <c r="BG23" s="205"/>
      <c r="BH23" s="204">
        <f t="shared" si="36"/>
        <v>42000.000000000007</v>
      </c>
      <c r="BI23" s="205"/>
      <c r="BJ23" s="204">
        <f t="shared" si="37"/>
        <v>0</v>
      </c>
      <c r="BK23" s="241">
        <f t="shared" si="10"/>
        <v>42000.000000000007</v>
      </c>
      <c r="BL23" s="241">
        <f t="shared" si="38"/>
        <v>42000.000000000007</v>
      </c>
      <c r="BM23" s="240"/>
      <c r="BN23" s="241">
        <f t="shared" si="39"/>
        <v>42000.000000000007</v>
      </c>
      <c r="BO23" s="240"/>
      <c r="BP23" s="241">
        <f t="shared" si="40"/>
        <v>0</v>
      </c>
      <c r="BQ23" s="223">
        <f t="shared" si="11"/>
        <v>42000.000000000007</v>
      </c>
      <c r="BR23" s="223">
        <f t="shared" si="41"/>
        <v>42000.000000000007</v>
      </c>
      <c r="BS23" s="222"/>
      <c r="BT23" s="223">
        <f t="shared" si="42"/>
        <v>42000.000000000007</v>
      </c>
      <c r="BU23" s="222"/>
      <c r="BV23" s="223">
        <f t="shared" si="43"/>
        <v>0</v>
      </c>
      <c r="BW23" s="268">
        <f t="shared" si="12"/>
        <v>42000.000000000007</v>
      </c>
      <c r="BX23" s="268">
        <f t="shared" si="44"/>
        <v>42000.000000000007</v>
      </c>
      <c r="BY23" s="267"/>
      <c r="BZ23" s="268">
        <f t="shared" si="45"/>
        <v>42000.000000000007</v>
      </c>
      <c r="CA23" s="267"/>
      <c r="CB23" s="268">
        <f t="shared" si="46"/>
        <v>0</v>
      </c>
      <c r="CC23" s="241">
        <f t="shared" si="13"/>
        <v>600000</v>
      </c>
      <c r="CD23" s="214">
        <f t="shared" si="47"/>
        <v>600000</v>
      </c>
      <c r="CE23" s="240"/>
      <c r="CF23" s="240"/>
      <c r="CG23" s="241">
        <f t="shared" si="48"/>
        <v>0</v>
      </c>
      <c r="CH23" s="5">
        <f t="shared" si="14"/>
        <v>0</v>
      </c>
    </row>
    <row r="24" spans="1:86" x14ac:dyDescent="0.2">
      <c r="A24" s="22"/>
      <c r="B24" s="22"/>
      <c r="C24" s="22"/>
      <c r="D24" s="34"/>
      <c r="E24" s="22">
        <v>211</v>
      </c>
      <c r="F24" s="34">
        <v>426</v>
      </c>
      <c r="G24" s="275"/>
      <c r="H24" s="28" t="s">
        <v>35</v>
      </c>
      <c r="I24" s="27">
        <v>3500000</v>
      </c>
      <c r="J24" s="204">
        <f t="shared" si="0"/>
        <v>700000</v>
      </c>
      <c r="K24" s="204">
        <v>130000</v>
      </c>
      <c r="L24" s="204">
        <f t="shared" si="49"/>
        <v>570000</v>
      </c>
      <c r="M24" s="205"/>
      <c r="N24" s="204">
        <f t="shared" si="1"/>
        <v>130000</v>
      </c>
      <c r="O24" s="214">
        <f t="shared" si="2"/>
        <v>350000</v>
      </c>
      <c r="P24" s="214">
        <f t="shared" si="15"/>
        <v>480000</v>
      </c>
      <c r="Q24" s="213">
        <v>90000</v>
      </c>
      <c r="R24" s="214">
        <f t="shared" si="50"/>
        <v>390000</v>
      </c>
      <c r="S24" s="213"/>
      <c r="T24" s="214">
        <f t="shared" si="16"/>
        <v>90000</v>
      </c>
      <c r="U24" s="223">
        <f t="shared" si="3"/>
        <v>245000.00000000003</v>
      </c>
      <c r="V24" s="223">
        <f t="shared" si="17"/>
        <v>335000</v>
      </c>
      <c r="W24" s="222"/>
      <c r="X24" s="223">
        <f t="shared" si="18"/>
        <v>335000</v>
      </c>
      <c r="Y24" s="222"/>
      <c r="Z24" s="223">
        <f t="shared" si="19"/>
        <v>0</v>
      </c>
      <c r="AA24" s="232">
        <f t="shared" si="4"/>
        <v>245000.00000000003</v>
      </c>
      <c r="AB24" s="232">
        <f t="shared" si="20"/>
        <v>245000.00000000003</v>
      </c>
      <c r="AC24" s="231"/>
      <c r="AD24" s="232">
        <f t="shared" si="21"/>
        <v>245000.00000000003</v>
      </c>
      <c r="AE24" s="231"/>
      <c r="AF24" s="232">
        <f t="shared" si="22"/>
        <v>0</v>
      </c>
      <c r="AG24" s="250">
        <f t="shared" si="5"/>
        <v>245000.00000000003</v>
      </c>
      <c r="AH24" s="250">
        <f t="shared" si="23"/>
        <v>245000.00000000003</v>
      </c>
      <c r="AI24" s="249"/>
      <c r="AJ24" s="250">
        <f t="shared" si="24"/>
        <v>245000.00000000003</v>
      </c>
      <c r="AK24" s="249"/>
      <c r="AL24" s="250">
        <f t="shared" si="25"/>
        <v>0</v>
      </c>
      <c r="AM24" s="204">
        <f t="shared" si="6"/>
        <v>245000.00000000003</v>
      </c>
      <c r="AN24" s="204">
        <f t="shared" si="26"/>
        <v>245000.00000000003</v>
      </c>
      <c r="AO24" s="205"/>
      <c r="AP24" s="204">
        <f t="shared" si="27"/>
        <v>245000.00000000003</v>
      </c>
      <c r="AQ24" s="205"/>
      <c r="AR24" s="204">
        <f t="shared" si="28"/>
        <v>0</v>
      </c>
      <c r="AS24" s="259">
        <f t="shared" si="7"/>
        <v>245000.00000000003</v>
      </c>
      <c r="AT24" s="259">
        <f t="shared" si="29"/>
        <v>245000.00000000003</v>
      </c>
      <c r="AU24" s="258"/>
      <c r="AV24" s="259">
        <f t="shared" si="30"/>
        <v>245000.00000000003</v>
      </c>
      <c r="AW24" s="258"/>
      <c r="AX24" s="259">
        <f t="shared" si="31"/>
        <v>0</v>
      </c>
      <c r="AY24" s="268">
        <f t="shared" si="8"/>
        <v>245000.00000000003</v>
      </c>
      <c r="AZ24" s="268">
        <f t="shared" si="32"/>
        <v>245000.00000000003</v>
      </c>
      <c r="BA24" s="267"/>
      <c r="BB24" s="268">
        <f t="shared" si="33"/>
        <v>245000.00000000003</v>
      </c>
      <c r="BC24" s="267"/>
      <c r="BD24" s="268">
        <f t="shared" si="34"/>
        <v>0</v>
      </c>
      <c r="BE24" s="204">
        <f t="shared" si="9"/>
        <v>245000.00000000003</v>
      </c>
      <c r="BF24" s="204">
        <f t="shared" si="35"/>
        <v>245000.00000000003</v>
      </c>
      <c r="BG24" s="205"/>
      <c r="BH24" s="204">
        <f t="shared" si="36"/>
        <v>245000.00000000003</v>
      </c>
      <c r="BI24" s="205"/>
      <c r="BJ24" s="204">
        <f t="shared" si="37"/>
        <v>0</v>
      </c>
      <c r="BK24" s="241">
        <f t="shared" si="10"/>
        <v>245000.00000000003</v>
      </c>
      <c r="BL24" s="241">
        <f t="shared" si="38"/>
        <v>245000.00000000003</v>
      </c>
      <c r="BM24" s="240"/>
      <c r="BN24" s="241">
        <f t="shared" si="39"/>
        <v>245000.00000000003</v>
      </c>
      <c r="BO24" s="240"/>
      <c r="BP24" s="241">
        <f t="shared" si="40"/>
        <v>0</v>
      </c>
      <c r="BQ24" s="223">
        <f t="shared" si="11"/>
        <v>245000.00000000003</v>
      </c>
      <c r="BR24" s="223">
        <f t="shared" si="41"/>
        <v>245000.00000000003</v>
      </c>
      <c r="BS24" s="222"/>
      <c r="BT24" s="223">
        <f t="shared" si="42"/>
        <v>245000.00000000003</v>
      </c>
      <c r="BU24" s="222"/>
      <c r="BV24" s="223">
        <f t="shared" si="43"/>
        <v>0</v>
      </c>
      <c r="BW24" s="268">
        <f t="shared" si="12"/>
        <v>245000.00000000003</v>
      </c>
      <c r="BX24" s="268">
        <f t="shared" si="44"/>
        <v>245000.00000000003</v>
      </c>
      <c r="BY24" s="267"/>
      <c r="BZ24" s="268">
        <f t="shared" si="45"/>
        <v>245000.00000000003</v>
      </c>
      <c r="CA24" s="267"/>
      <c r="CB24" s="268">
        <f t="shared" si="46"/>
        <v>0</v>
      </c>
      <c r="CC24" s="241">
        <f t="shared" si="13"/>
        <v>3500000</v>
      </c>
      <c r="CD24" s="214">
        <f t="shared" si="47"/>
        <v>3500000</v>
      </c>
      <c r="CE24" s="240"/>
      <c r="CF24" s="240"/>
      <c r="CG24" s="241">
        <f t="shared" si="48"/>
        <v>0</v>
      </c>
      <c r="CH24" s="5">
        <f t="shared" si="14"/>
        <v>0</v>
      </c>
    </row>
    <row r="25" spans="1:86" ht="24" x14ac:dyDescent="0.2">
      <c r="A25" s="22"/>
      <c r="B25" s="43"/>
      <c r="C25" s="22"/>
      <c r="D25" s="56"/>
      <c r="E25" s="22">
        <v>212</v>
      </c>
      <c r="F25" s="79">
        <v>482</v>
      </c>
      <c r="G25" s="276"/>
      <c r="H25" s="292" t="s">
        <v>67</v>
      </c>
      <c r="I25" s="293">
        <v>300000</v>
      </c>
      <c r="J25" s="204">
        <f t="shared" si="0"/>
        <v>60000</v>
      </c>
      <c r="K25" s="204"/>
      <c r="L25" s="204">
        <f t="shared" si="49"/>
        <v>60000</v>
      </c>
      <c r="M25" s="205"/>
      <c r="N25" s="204">
        <f t="shared" si="1"/>
        <v>0</v>
      </c>
      <c r="O25" s="214">
        <f t="shared" si="2"/>
        <v>30000</v>
      </c>
      <c r="P25" s="214">
        <f t="shared" si="15"/>
        <v>30000</v>
      </c>
      <c r="Q25" s="213"/>
      <c r="R25" s="214">
        <f t="shared" si="50"/>
        <v>30000</v>
      </c>
      <c r="S25" s="213"/>
      <c r="T25" s="214">
        <f t="shared" si="16"/>
        <v>0</v>
      </c>
      <c r="U25" s="223">
        <f t="shared" si="3"/>
        <v>21000.000000000004</v>
      </c>
      <c r="V25" s="223">
        <f t="shared" si="17"/>
        <v>21000.000000000004</v>
      </c>
      <c r="W25" s="222"/>
      <c r="X25" s="223">
        <f t="shared" si="18"/>
        <v>21000.000000000004</v>
      </c>
      <c r="Y25" s="222"/>
      <c r="Z25" s="223">
        <f t="shared" si="19"/>
        <v>0</v>
      </c>
      <c r="AA25" s="232">
        <f t="shared" si="4"/>
        <v>21000.000000000004</v>
      </c>
      <c r="AB25" s="232">
        <f t="shared" si="20"/>
        <v>21000.000000000004</v>
      </c>
      <c r="AC25" s="231"/>
      <c r="AD25" s="232">
        <f t="shared" si="21"/>
        <v>21000.000000000004</v>
      </c>
      <c r="AE25" s="231"/>
      <c r="AF25" s="232">
        <f t="shared" si="22"/>
        <v>0</v>
      </c>
      <c r="AG25" s="250">
        <f t="shared" si="5"/>
        <v>21000.000000000004</v>
      </c>
      <c r="AH25" s="250">
        <f t="shared" si="23"/>
        <v>21000.000000000004</v>
      </c>
      <c r="AI25" s="249"/>
      <c r="AJ25" s="250">
        <f t="shared" si="24"/>
        <v>21000.000000000004</v>
      </c>
      <c r="AK25" s="249"/>
      <c r="AL25" s="250">
        <f t="shared" si="25"/>
        <v>0</v>
      </c>
      <c r="AM25" s="204">
        <f t="shared" si="6"/>
        <v>21000.000000000004</v>
      </c>
      <c r="AN25" s="204">
        <f t="shared" si="26"/>
        <v>21000.000000000004</v>
      </c>
      <c r="AO25" s="205"/>
      <c r="AP25" s="204">
        <f t="shared" si="27"/>
        <v>21000.000000000004</v>
      </c>
      <c r="AQ25" s="205"/>
      <c r="AR25" s="204">
        <f t="shared" si="28"/>
        <v>0</v>
      </c>
      <c r="AS25" s="259">
        <f t="shared" si="7"/>
        <v>21000.000000000004</v>
      </c>
      <c r="AT25" s="259">
        <f t="shared" si="29"/>
        <v>21000.000000000004</v>
      </c>
      <c r="AU25" s="258"/>
      <c r="AV25" s="259">
        <f t="shared" si="30"/>
        <v>21000.000000000004</v>
      </c>
      <c r="AW25" s="258"/>
      <c r="AX25" s="259">
        <f t="shared" si="31"/>
        <v>0</v>
      </c>
      <c r="AY25" s="268">
        <f t="shared" si="8"/>
        <v>21000.000000000004</v>
      </c>
      <c r="AZ25" s="268">
        <f t="shared" si="32"/>
        <v>21000.000000000004</v>
      </c>
      <c r="BA25" s="267"/>
      <c r="BB25" s="268">
        <f t="shared" si="33"/>
        <v>21000.000000000004</v>
      </c>
      <c r="BC25" s="267"/>
      <c r="BD25" s="268">
        <f t="shared" si="34"/>
        <v>0</v>
      </c>
      <c r="BE25" s="204">
        <f t="shared" si="9"/>
        <v>21000.000000000004</v>
      </c>
      <c r="BF25" s="204">
        <f t="shared" si="35"/>
        <v>21000.000000000004</v>
      </c>
      <c r="BG25" s="205"/>
      <c r="BH25" s="204">
        <f t="shared" si="36"/>
        <v>21000.000000000004</v>
      </c>
      <c r="BI25" s="205"/>
      <c r="BJ25" s="204">
        <f t="shared" si="37"/>
        <v>0</v>
      </c>
      <c r="BK25" s="241">
        <f t="shared" si="10"/>
        <v>21000.000000000004</v>
      </c>
      <c r="BL25" s="241">
        <f t="shared" si="38"/>
        <v>21000.000000000004</v>
      </c>
      <c r="BM25" s="240"/>
      <c r="BN25" s="241">
        <f t="shared" si="39"/>
        <v>21000.000000000004</v>
      </c>
      <c r="BO25" s="240"/>
      <c r="BP25" s="241">
        <f t="shared" si="40"/>
        <v>0</v>
      </c>
      <c r="BQ25" s="223">
        <f t="shared" si="11"/>
        <v>21000.000000000004</v>
      </c>
      <c r="BR25" s="223">
        <f t="shared" si="41"/>
        <v>21000.000000000004</v>
      </c>
      <c r="BS25" s="222"/>
      <c r="BT25" s="223">
        <f t="shared" si="42"/>
        <v>21000.000000000004</v>
      </c>
      <c r="BU25" s="222"/>
      <c r="BV25" s="223">
        <f t="shared" si="43"/>
        <v>0</v>
      </c>
      <c r="BW25" s="268">
        <f t="shared" si="12"/>
        <v>21000.000000000004</v>
      </c>
      <c r="BX25" s="268">
        <f t="shared" si="44"/>
        <v>21000.000000000004</v>
      </c>
      <c r="BY25" s="267"/>
      <c r="BZ25" s="268">
        <f t="shared" si="45"/>
        <v>21000.000000000004</v>
      </c>
      <c r="CA25" s="267"/>
      <c r="CB25" s="268">
        <f t="shared" si="46"/>
        <v>0</v>
      </c>
      <c r="CC25" s="241">
        <f t="shared" si="13"/>
        <v>300000</v>
      </c>
      <c r="CD25" s="214">
        <f t="shared" si="47"/>
        <v>300000</v>
      </c>
      <c r="CE25" s="240"/>
      <c r="CF25" s="240"/>
      <c r="CG25" s="241">
        <f t="shared" si="48"/>
        <v>0</v>
      </c>
      <c r="CH25" s="5">
        <f t="shared" si="14"/>
        <v>0</v>
      </c>
    </row>
    <row r="26" spans="1:86" ht="24" x14ac:dyDescent="0.2">
      <c r="A26" s="22"/>
      <c r="B26" s="22"/>
      <c r="C26" s="22"/>
      <c r="D26" s="34"/>
      <c r="E26" s="22">
        <v>213</v>
      </c>
      <c r="F26" s="39">
        <v>485</v>
      </c>
      <c r="G26" s="294"/>
      <c r="H26" s="295" t="s">
        <v>92</v>
      </c>
      <c r="I26" s="293">
        <v>0</v>
      </c>
      <c r="J26" s="204">
        <f t="shared" si="0"/>
        <v>0</v>
      </c>
      <c r="K26" s="204"/>
      <c r="L26" s="204">
        <f t="shared" si="49"/>
        <v>0</v>
      </c>
      <c r="M26" s="205"/>
      <c r="N26" s="204">
        <f t="shared" si="1"/>
        <v>0</v>
      </c>
      <c r="O26" s="214">
        <f t="shared" si="2"/>
        <v>0</v>
      </c>
      <c r="P26" s="214">
        <f t="shared" si="15"/>
        <v>0</v>
      </c>
      <c r="Q26" s="213"/>
      <c r="R26" s="214">
        <f t="shared" si="50"/>
        <v>0</v>
      </c>
      <c r="S26" s="213"/>
      <c r="T26" s="214">
        <f t="shared" si="16"/>
        <v>0</v>
      </c>
      <c r="U26" s="223">
        <f t="shared" si="3"/>
        <v>0</v>
      </c>
      <c r="V26" s="223">
        <f t="shared" si="17"/>
        <v>0</v>
      </c>
      <c r="W26" s="222"/>
      <c r="X26" s="223">
        <f t="shared" si="18"/>
        <v>0</v>
      </c>
      <c r="Y26" s="222"/>
      <c r="Z26" s="223">
        <f t="shared" si="19"/>
        <v>0</v>
      </c>
      <c r="AA26" s="232">
        <f t="shared" si="4"/>
        <v>0</v>
      </c>
      <c r="AB26" s="232">
        <f t="shared" si="20"/>
        <v>0</v>
      </c>
      <c r="AC26" s="231"/>
      <c r="AD26" s="232">
        <f t="shared" si="21"/>
        <v>0</v>
      </c>
      <c r="AE26" s="231"/>
      <c r="AF26" s="232">
        <f t="shared" si="22"/>
        <v>0</v>
      </c>
      <c r="AG26" s="250">
        <f t="shared" si="5"/>
        <v>0</v>
      </c>
      <c r="AH26" s="250">
        <f t="shared" si="23"/>
        <v>0</v>
      </c>
      <c r="AI26" s="249"/>
      <c r="AJ26" s="250">
        <f t="shared" si="24"/>
        <v>0</v>
      </c>
      <c r="AK26" s="249"/>
      <c r="AL26" s="250">
        <f t="shared" si="25"/>
        <v>0</v>
      </c>
      <c r="AM26" s="204">
        <f t="shared" si="6"/>
        <v>0</v>
      </c>
      <c r="AN26" s="204">
        <f t="shared" si="26"/>
        <v>0</v>
      </c>
      <c r="AO26" s="205"/>
      <c r="AP26" s="204">
        <f t="shared" si="27"/>
        <v>0</v>
      </c>
      <c r="AQ26" s="205"/>
      <c r="AR26" s="204">
        <f t="shared" si="28"/>
        <v>0</v>
      </c>
      <c r="AS26" s="259">
        <f t="shared" si="7"/>
        <v>0</v>
      </c>
      <c r="AT26" s="259">
        <f t="shared" si="29"/>
        <v>0</v>
      </c>
      <c r="AU26" s="258"/>
      <c r="AV26" s="259">
        <f t="shared" si="30"/>
        <v>0</v>
      </c>
      <c r="AW26" s="258"/>
      <c r="AX26" s="259">
        <f t="shared" si="31"/>
        <v>0</v>
      </c>
      <c r="AY26" s="268">
        <f t="shared" si="8"/>
        <v>0</v>
      </c>
      <c r="AZ26" s="268">
        <f t="shared" si="32"/>
        <v>0</v>
      </c>
      <c r="BA26" s="267"/>
      <c r="BB26" s="268">
        <f t="shared" si="33"/>
        <v>0</v>
      </c>
      <c r="BC26" s="267"/>
      <c r="BD26" s="268">
        <f t="shared" si="34"/>
        <v>0</v>
      </c>
      <c r="BE26" s="204">
        <f t="shared" si="9"/>
        <v>0</v>
      </c>
      <c r="BF26" s="204">
        <f t="shared" si="35"/>
        <v>0</v>
      </c>
      <c r="BG26" s="205"/>
      <c r="BH26" s="204">
        <f t="shared" si="36"/>
        <v>0</v>
      </c>
      <c r="BI26" s="205"/>
      <c r="BJ26" s="204">
        <f t="shared" si="37"/>
        <v>0</v>
      </c>
      <c r="BK26" s="241">
        <f t="shared" si="10"/>
        <v>0</v>
      </c>
      <c r="BL26" s="241">
        <f t="shared" si="38"/>
        <v>0</v>
      </c>
      <c r="BM26" s="240"/>
      <c r="BN26" s="241">
        <f t="shared" si="39"/>
        <v>0</v>
      </c>
      <c r="BO26" s="240"/>
      <c r="BP26" s="241">
        <f t="shared" si="40"/>
        <v>0</v>
      </c>
      <c r="BQ26" s="223">
        <f t="shared" si="11"/>
        <v>0</v>
      </c>
      <c r="BR26" s="223">
        <f t="shared" si="41"/>
        <v>0</v>
      </c>
      <c r="BS26" s="222"/>
      <c r="BT26" s="223">
        <f t="shared" si="42"/>
        <v>0</v>
      </c>
      <c r="BU26" s="222"/>
      <c r="BV26" s="223">
        <f t="shared" si="43"/>
        <v>0</v>
      </c>
      <c r="BW26" s="268">
        <f t="shared" si="12"/>
        <v>0</v>
      </c>
      <c r="BX26" s="268">
        <f t="shared" si="44"/>
        <v>0</v>
      </c>
      <c r="BY26" s="267"/>
      <c r="BZ26" s="268">
        <f t="shared" si="45"/>
        <v>0</v>
      </c>
      <c r="CA26" s="267"/>
      <c r="CB26" s="268">
        <f t="shared" si="46"/>
        <v>0</v>
      </c>
      <c r="CC26" s="241">
        <f t="shared" si="13"/>
        <v>0</v>
      </c>
      <c r="CD26" s="214">
        <f t="shared" si="47"/>
        <v>0</v>
      </c>
      <c r="CE26" s="240"/>
      <c r="CF26" s="240"/>
      <c r="CG26" s="241">
        <f t="shared" si="48"/>
        <v>0</v>
      </c>
      <c r="CH26" s="5">
        <f t="shared" si="14"/>
        <v>0</v>
      </c>
    </row>
    <row r="27" spans="1:86" x14ac:dyDescent="0.2">
      <c r="A27" s="22"/>
      <c r="B27" s="22"/>
      <c r="C27" s="22"/>
      <c r="D27" s="34"/>
      <c r="E27" s="22">
        <v>214</v>
      </c>
      <c r="F27" s="34">
        <v>511</v>
      </c>
      <c r="G27" s="275"/>
      <c r="H27" s="177" t="s">
        <v>111</v>
      </c>
      <c r="I27" s="27"/>
      <c r="J27" s="204">
        <f t="shared" si="0"/>
        <v>0</v>
      </c>
      <c r="K27" s="204"/>
      <c r="L27" s="204">
        <f t="shared" si="49"/>
        <v>0</v>
      </c>
      <c r="M27" s="205"/>
      <c r="N27" s="204">
        <f t="shared" si="1"/>
        <v>0</v>
      </c>
      <c r="O27" s="214">
        <f t="shared" si="2"/>
        <v>0</v>
      </c>
      <c r="P27" s="214">
        <f t="shared" si="15"/>
        <v>0</v>
      </c>
      <c r="Q27" s="213">
        <v>55000</v>
      </c>
      <c r="R27" s="214">
        <f t="shared" si="50"/>
        <v>-55000</v>
      </c>
      <c r="S27" s="213"/>
      <c r="T27" s="214">
        <f t="shared" si="16"/>
        <v>55000</v>
      </c>
      <c r="U27" s="223">
        <f t="shared" si="3"/>
        <v>0</v>
      </c>
      <c r="V27" s="223">
        <f t="shared" si="17"/>
        <v>55000</v>
      </c>
      <c r="W27" s="222"/>
      <c r="X27" s="223">
        <f t="shared" si="18"/>
        <v>55000</v>
      </c>
      <c r="Y27" s="222"/>
      <c r="Z27" s="223">
        <f t="shared" si="19"/>
        <v>0</v>
      </c>
      <c r="AA27" s="232">
        <f t="shared" si="4"/>
        <v>0</v>
      </c>
      <c r="AB27" s="232">
        <f t="shared" si="20"/>
        <v>0</v>
      </c>
      <c r="AC27" s="231"/>
      <c r="AD27" s="232">
        <f t="shared" si="21"/>
        <v>0</v>
      </c>
      <c r="AE27" s="231"/>
      <c r="AF27" s="232">
        <f t="shared" si="22"/>
        <v>0</v>
      </c>
      <c r="AG27" s="250">
        <f t="shared" si="5"/>
        <v>0</v>
      </c>
      <c r="AH27" s="250">
        <f t="shared" si="23"/>
        <v>0</v>
      </c>
      <c r="AI27" s="249"/>
      <c r="AJ27" s="250">
        <f t="shared" si="24"/>
        <v>0</v>
      </c>
      <c r="AK27" s="249"/>
      <c r="AL27" s="250">
        <f t="shared" si="25"/>
        <v>0</v>
      </c>
      <c r="AM27" s="204">
        <f t="shared" si="6"/>
        <v>0</v>
      </c>
      <c r="AN27" s="204">
        <f t="shared" si="26"/>
        <v>0</v>
      </c>
      <c r="AO27" s="205"/>
      <c r="AP27" s="204">
        <f t="shared" si="27"/>
        <v>0</v>
      </c>
      <c r="AQ27" s="205"/>
      <c r="AR27" s="204">
        <f t="shared" si="28"/>
        <v>0</v>
      </c>
      <c r="AS27" s="259">
        <f t="shared" si="7"/>
        <v>0</v>
      </c>
      <c r="AT27" s="259">
        <f t="shared" si="29"/>
        <v>0</v>
      </c>
      <c r="AU27" s="258"/>
      <c r="AV27" s="259">
        <f t="shared" si="30"/>
        <v>0</v>
      </c>
      <c r="AW27" s="258"/>
      <c r="AX27" s="259">
        <f t="shared" si="31"/>
        <v>0</v>
      </c>
      <c r="AY27" s="268">
        <f t="shared" si="8"/>
        <v>0</v>
      </c>
      <c r="AZ27" s="268">
        <f t="shared" si="32"/>
        <v>0</v>
      </c>
      <c r="BA27" s="267"/>
      <c r="BB27" s="268">
        <f t="shared" si="33"/>
        <v>0</v>
      </c>
      <c r="BC27" s="267"/>
      <c r="BD27" s="268">
        <f t="shared" si="34"/>
        <v>0</v>
      </c>
      <c r="BE27" s="204">
        <f t="shared" si="9"/>
        <v>0</v>
      </c>
      <c r="BF27" s="204">
        <f t="shared" si="35"/>
        <v>0</v>
      </c>
      <c r="BG27" s="205"/>
      <c r="BH27" s="204">
        <f t="shared" si="36"/>
        <v>0</v>
      </c>
      <c r="BI27" s="205"/>
      <c r="BJ27" s="204">
        <f t="shared" si="37"/>
        <v>0</v>
      </c>
      <c r="BK27" s="241">
        <f t="shared" si="10"/>
        <v>0</v>
      </c>
      <c r="BL27" s="241">
        <f t="shared" si="38"/>
        <v>0</v>
      </c>
      <c r="BM27" s="240"/>
      <c r="BN27" s="241">
        <f t="shared" si="39"/>
        <v>0</v>
      </c>
      <c r="BO27" s="240"/>
      <c r="BP27" s="241">
        <f t="shared" si="40"/>
        <v>0</v>
      </c>
      <c r="BQ27" s="223">
        <f t="shared" si="11"/>
        <v>0</v>
      </c>
      <c r="BR27" s="223">
        <f t="shared" si="41"/>
        <v>0</v>
      </c>
      <c r="BS27" s="222"/>
      <c r="BT27" s="223">
        <f t="shared" si="42"/>
        <v>0</v>
      </c>
      <c r="BU27" s="222"/>
      <c r="BV27" s="223">
        <f t="shared" si="43"/>
        <v>0</v>
      </c>
      <c r="BW27" s="268">
        <f t="shared" si="12"/>
        <v>0</v>
      </c>
      <c r="BX27" s="268">
        <f t="shared" si="44"/>
        <v>0</v>
      </c>
      <c r="BY27" s="267"/>
      <c r="BZ27" s="268">
        <f t="shared" si="45"/>
        <v>0</v>
      </c>
      <c r="CA27" s="267"/>
      <c r="CB27" s="268">
        <f t="shared" si="46"/>
        <v>0</v>
      </c>
      <c r="CC27" s="241">
        <f t="shared" si="13"/>
        <v>0</v>
      </c>
      <c r="CD27" s="214">
        <f t="shared" si="47"/>
        <v>0</v>
      </c>
      <c r="CE27" s="240"/>
      <c r="CF27" s="240"/>
      <c r="CG27" s="241">
        <f t="shared" si="48"/>
        <v>0</v>
      </c>
      <c r="CH27" s="5">
        <f t="shared" si="14"/>
        <v>0</v>
      </c>
    </row>
    <row r="28" spans="1:86" x14ac:dyDescent="0.2">
      <c r="A28" s="105"/>
      <c r="B28" s="22"/>
      <c r="C28" s="22"/>
      <c r="D28" s="34"/>
      <c r="E28" s="22">
        <v>215</v>
      </c>
      <c r="F28" s="34">
        <v>512</v>
      </c>
      <c r="G28" s="275"/>
      <c r="H28" s="296" t="s">
        <v>37</v>
      </c>
      <c r="I28" s="27">
        <v>1100000</v>
      </c>
      <c r="J28" s="204">
        <f t="shared" si="0"/>
        <v>220000</v>
      </c>
      <c r="K28" s="204"/>
      <c r="L28" s="204">
        <f t="shared" si="49"/>
        <v>220000</v>
      </c>
      <c r="M28" s="205"/>
      <c r="N28" s="204">
        <f>+K28-M28</f>
        <v>0</v>
      </c>
      <c r="O28" s="214">
        <f t="shared" si="2"/>
        <v>110000</v>
      </c>
      <c r="P28" s="214">
        <f t="shared" si="15"/>
        <v>110000</v>
      </c>
      <c r="Q28" s="213"/>
      <c r="R28" s="214">
        <f t="shared" si="50"/>
        <v>110000</v>
      </c>
      <c r="S28" s="213"/>
      <c r="T28" s="214">
        <f t="shared" si="16"/>
        <v>0</v>
      </c>
      <c r="U28" s="223">
        <f t="shared" si="3"/>
        <v>77000.000000000015</v>
      </c>
      <c r="V28" s="223">
        <f t="shared" si="17"/>
        <v>77000.000000000015</v>
      </c>
      <c r="W28" s="222"/>
      <c r="X28" s="223">
        <f t="shared" si="18"/>
        <v>77000.000000000015</v>
      </c>
      <c r="Y28" s="222"/>
      <c r="Z28" s="223">
        <f t="shared" si="19"/>
        <v>0</v>
      </c>
      <c r="AA28" s="232">
        <f t="shared" si="4"/>
        <v>77000.000000000015</v>
      </c>
      <c r="AB28" s="232">
        <f t="shared" si="20"/>
        <v>77000.000000000015</v>
      </c>
      <c r="AC28" s="231"/>
      <c r="AD28" s="232">
        <f t="shared" si="21"/>
        <v>77000.000000000015</v>
      </c>
      <c r="AE28" s="231"/>
      <c r="AF28" s="232">
        <f t="shared" si="22"/>
        <v>0</v>
      </c>
      <c r="AG28" s="250">
        <f t="shared" si="5"/>
        <v>77000.000000000015</v>
      </c>
      <c r="AH28" s="250">
        <f t="shared" si="23"/>
        <v>77000.000000000015</v>
      </c>
      <c r="AI28" s="249"/>
      <c r="AJ28" s="250">
        <f t="shared" si="24"/>
        <v>77000.000000000015</v>
      </c>
      <c r="AK28" s="249"/>
      <c r="AL28" s="250">
        <f t="shared" si="25"/>
        <v>0</v>
      </c>
      <c r="AM28" s="204">
        <f t="shared" si="6"/>
        <v>77000.000000000015</v>
      </c>
      <c r="AN28" s="204">
        <f t="shared" si="26"/>
        <v>77000.000000000015</v>
      </c>
      <c r="AO28" s="205"/>
      <c r="AP28" s="204">
        <f t="shared" si="27"/>
        <v>77000.000000000015</v>
      </c>
      <c r="AQ28" s="205"/>
      <c r="AR28" s="204">
        <f t="shared" si="28"/>
        <v>0</v>
      </c>
      <c r="AS28" s="259">
        <f t="shared" si="7"/>
        <v>77000.000000000015</v>
      </c>
      <c r="AT28" s="259">
        <f t="shared" si="29"/>
        <v>77000.000000000015</v>
      </c>
      <c r="AU28" s="258"/>
      <c r="AV28" s="259">
        <f t="shared" si="30"/>
        <v>77000.000000000015</v>
      </c>
      <c r="AW28" s="258"/>
      <c r="AX28" s="259">
        <f t="shared" si="31"/>
        <v>0</v>
      </c>
      <c r="AY28" s="268">
        <f t="shared" si="8"/>
        <v>77000.000000000015</v>
      </c>
      <c r="AZ28" s="268">
        <f t="shared" si="32"/>
        <v>77000.000000000015</v>
      </c>
      <c r="BA28" s="267"/>
      <c r="BB28" s="268">
        <f t="shared" si="33"/>
        <v>77000.000000000015</v>
      </c>
      <c r="BC28" s="267"/>
      <c r="BD28" s="268">
        <f t="shared" si="34"/>
        <v>0</v>
      </c>
      <c r="BE28" s="204">
        <f t="shared" si="9"/>
        <v>77000.000000000015</v>
      </c>
      <c r="BF28" s="204">
        <f t="shared" si="35"/>
        <v>77000.000000000015</v>
      </c>
      <c r="BG28" s="205"/>
      <c r="BH28" s="204">
        <f t="shared" si="36"/>
        <v>77000.000000000015</v>
      </c>
      <c r="BI28" s="205"/>
      <c r="BJ28" s="204">
        <f t="shared" si="37"/>
        <v>0</v>
      </c>
      <c r="BK28" s="241">
        <f t="shared" si="10"/>
        <v>77000.000000000015</v>
      </c>
      <c r="BL28" s="241">
        <f t="shared" si="38"/>
        <v>77000.000000000015</v>
      </c>
      <c r="BM28" s="240"/>
      <c r="BN28" s="241">
        <f t="shared" si="39"/>
        <v>77000.000000000015</v>
      </c>
      <c r="BO28" s="240"/>
      <c r="BP28" s="241">
        <f t="shared" si="40"/>
        <v>0</v>
      </c>
      <c r="BQ28" s="223">
        <f t="shared" si="11"/>
        <v>77000.000000000015</v>
      </c>
      <c r="BR28" s="223">
        <f t="shared" si="41"/>
        <v>77000.000000000015</v>
      </c>
      <c r="BS28" s="222"/>
      <c r="BT28" s="223">
        <f t="shared" si="42"/>
        <v>77000.000000000015</v>
      </c>
      <c r="BU28" s="222"/>
      <c r="BV28" s="223">
        <f t="shared" si="43"/>
        <v>0</v>
      </c>
      <c r="BW28" s="268">
        <f t="shared" si="12"/>
        <v>77000.000000000015</v>
      </c>
      <c r="BX28" s="268">
        <f t="shared" si="44"/>
        <v>77000.000000000015</v>
      </c>
      <c r="BY28" s="267"/>
      <c r="BZ28" s="268">
        <f t="shared" si="45"/>
        <v>77000.000000000015</v>
      </c>
      <c r="CA28" s="267"/>
      <c r="CB28" s="268">
        <f t="shared" si="46"/>
        <v>0</v>
      </c>
      <c r="CC28" s="241">
        <f t="shared" si="13"/>
        <v>1100000</v>
      </c>
      <c r="CD28" s="214">
        <f t="shared" si="47"/>
        <v>1100000</v>
      </c>
      <c r="CE28" s="240"/>
      <c r="CF28" s="240"/>
      <c r="CG28" s="241">
        <f t="shared" si="48"/>
        <v>0</v>
      </c>
      <c r="CH28" s="5">
        <f t="shared" si="14"/>
        <v>0</v>
      </c>
    </row>
    <row r="29" spans="1:86" x14ac:dyDescent="0.2">
      <c r="A29" s="22"/>
      <c r="B29" s="22"/>
      <c r="C29" s="22"/>
      <c r="D29" s="28"/>
      <c r="E29" s="22"/>
      <c r="F29" s="28"/>
      <c r="G29" s="283"/>
      <c r="H29" s="28"/>
      <c r="I29" s="59"/>
      <c r="J29" s="204">
        <f t="shared" si="0"/>
        <v>0</v>
      </c>
      <c r="K29" s="204"/>
      <c r="L29" s="204">
        <f t="shared" si="49"/>
        <v>0</v>
      </c>
      <c r="M29" s="205"/>
      <c r="N29" s="204">
        <f>+K29-M29</f>
        <v>0</v>
      </c>
      <c r="O29" s="214">
        <f t="shared" si="2"/>
        <v>0</v>
      </c>
      <c r="P29" s="214">
        <f t="shared" si="15"/>
        <v>0</v>
      </c>
      <c r="Q29" s="213"/>
      <c r="R29" s="214">
        <f t="shared" si="50"/>
        <v>0</v>
      </c>
      <c r="S29" s="213"/>
      <c r="T29" s="214">
        <f t="shared" si="16"/>
        <v>0</v>
      </c>
      <c r="U29" s="223">
        <f t="shared" si="3"/>
        <v>0</v>
      </c>
      <c r="V29" s="223">
        <f t="shared" si="17"/>
        <v>0</v>
      </c>
      <c r="W29" s="222"/>
      <c r="X29" s="223">
        <f t="shared" si="18"/>
        <v>0</v>
      </c>
      <c r="Y29" s="222"/>
      <c r="Z29" s="223">
        <f t="shared" si="19"/>
        <v>0</v>
      </c>
      <c r="AA29" s="232">
        <f t="shared" si="4"/>
        <v>0</v>
      </c>
      <c r="AB29" s="232">
        <f t="shared" si="20"/>
        <v>0</v>
      </c>
      <c r="AC29" s="231"/>
      <c r="AD29" s="232">
        <f t="shared" si="21"/>
        <v>0</v>
      </c>
      <c r="AE29" s="231"/>
      <c r="AF29" s="232">
        <f t="shared" si="22"/>
        <v>0</v>
      </c>
      <c r="AG29" s="250">
        <f t="shared" si="5"/>
        <v>0</v>
      </c>
      <c r="AH29" s="250">
        <f t="shared" si="23"/>
        <v>0</v>
      </c>
      <c r="AI29" s="249"/>
      <c r="AJ29" s="250">
        <f t="shared" si="24"/>
        <v>0</v>
      </c>
      <c r="AK29" s="249"/>
      <c r="AL29" s="250">
        <f t="shared" si="25"/>
        <v>0</v>
      </c>
      <c r="AM29" s="204">
        <f t="shared" si="6"/>
        <v>0</v>
      </c>
      <c r="AN29" s="204">
        <f t="shared" si="26"/>
        <v>0</v>
      </c>
      <c r="AO29" s="205"/>
      <c r="AP29" s="204">
        <f t="shared" si="27"/>
        <v>0</v>
      </c>
      <c r="AQ29" s="205"/>
      <c r="AR29" s="204">
        <f t="shared" si="28"/>
        <v>0</v>
      </c>
      <c r="AS29" s="259">
        <f t="shared" si="7"/>
        <v>0</v>
      </c>
      <c r="AT29" s="259">
        <f t="shared" si="29"/>
        <v>0</v>
      </c>
      <c r="AU29" s="258"/>
      <c r="AV29" s="259">
        <f t="shared" si="30"/>
        <v>0</v>
      </c>
      <c r="AW29" s="258"/>
      <c r="AX29" s="259">
        <f t="shared" si="31"/>
        <v>0</v>
      </c>
      <c r="AY29" s="268">
        <f t="shared" si="8"/>
        <v>0</v>
      </c>
      <c r="AZ29" s="268">
        <f t="shared" si="32"/>
        <v>0</v>
      </c>
      <c r="BA29" s="267"/>
      <c r="BB29" s="268">
        <f t="shared" si="33"/>
        <v>0</v>
      </c>
      <c r="BC29" s="267"/>
      <c r="BD29" s="268">
        <f t="shared" si="34"/>
        <v>0</v>
      </c>
      <c r="BE29" s="204">
        <f t="shared" si="9"/>
        <v>0</v>
      </c>
      <c r="BF29" s="204">
        <f t="shared" si="35"/>
        <v>0</v>
      </c>
      <c r="BG29" s="205"/>
      <c r="BH29" s="204">
        <f t="shared" si="36"/>
        <v>0</v>
      </c>
      <c r="BI29" s="205"/>
      <c r="BJ29" s="204">
        <f t="shared" si="37"/>
        <v>0</v>
      </c>
      <c r="BK29" s="241">
        <f t="shared" si="10"/>
        <v>0</v>
      </c>
      <c r="BL29" s="241">
        <f t="shared" si="38"/>
        <v>0</v>
      </c>
      <c r="BM29" s="240"/>
      <c r="BN29" s="241">
        <f t="shared" si="39"/>
        <v>0</v>
      </c>
      <c r="BO29" s="240"/>
      <c r="BP29" s="241">
        <f t="shared" si="40"/>
        <v>0</v>
      </c>
      <c r="BQ29" s="223">
        <f t="shared" si="11"/>
        <v>0</v>
      </c>
      <c r="BR29" s="223">
        <f t="shared" si="41"/>
        <v>0</v>
      </c>
      <c r="BS29" s="222"/>
      <c r="BT29" s="223">
        <f t="shared" si="42"/>
        <v>0</v>
      </c>
      <c r="BU29" s="222"/>
      <c r="BV29" s="223">
        <f t="shared" si="43"/>
        <v>0</v>
      </c>
      <c r="BW29" s="268">
        <f t="shared" si="12"/>
        <v>0</v>
      </c>
      <c r="BX29" s="268">
        <f t="shared" si="44"/>
        <v>0</v>
      </c>
      <c r="BY29" s="267"/>
      <c r="BZ29" s="268">
        <f t="shared" si="45"/>
        <v>0</v>
      </c>
      <c r="CA29" s="267"/>
      <c r="CB29" s="268">
        <f t="shared" si="46"/>
        <v>0</v>
      </c>
      <c r="CC29" s="241">
        <f t="shared" si="13"/>
        <v>0</v>
      </c>
      <c r="CD29" s="214">
        <f t="shared" si="47"/>
        <v>0</v>
      </c>
      <c r="CE29" s="240"/>
      <c r="CF29" s="240"/>
      <c r="CG29" s="241">
        <f t="shared" si="48"/>
        <v>0</v>
      </c>
      <c r="CH29" s="5">
        <f t="shared" si="14"/>
        <v>0</v>
      </c>
    </row>
    <row r="30" spans="1:86" x14ac:dyDescent="0.2">
      <c r="A30" s="105"/>
      <c r="B30" s="22" t="s">
        <v>560</v>
      </c>
      <c r="C30" s="22"/>
      <c r="D30" s="28"/>
      <c r="E30" s="22"/>
      <c r="F30" s="28"/>
      <c r="G30" s="283"/>
      <c r="H30" s="94" t="s">
        <v>561</v>
      </c>
      <c r="I30" s="27"/>
      <c r="J30" s="204">
        <f t="shared" si="0"/>
        <v>0</v>
      </c>
      <c r="K30" s="204"/>
      <c r="L30" s="204">
        <f t="shared" si="49"/>
        <v>0</v>
      </c>
      <c r="M30" s="205"/>
      <c r="N30" s="204">
        <f t="shared" ref="N30:N48" si="51">+K30-M30</f>
        <v>0</v>
      </c>
      <c r="O30" s="214">
        <f t="shared" si="2"/>
        <v>0</v>
      </c>
      <c r="P30" s="214">
        <f t="shared" si="15"/>
        <v>0</v>
      </c>
      <c r="Q30" s="213"/>
      <c r="R30" s="214">
        <f t="shared" si="50"/>
        <v>0</v>
      </c>
      <c r="S30" s="213"/>
      <c r="T30" s="214">
        <f t="shared" si="16"/>
        <v>0</v>
      </c>
      <c r="U30" s="223">
        <f t="shared" si="3"/>
        <v>0</v>
      </c>
      <c r="V30" s="223">
        <f t="shared" si="17"/>
        <v>0</v>
      </c>
      <c r="W30" s="222"/>
      <c r="X30" s="223">
        <f t="shared" si="18"/>
        <v>0</v>
      </c>
      <c r="Y30" s="222"/>
      <c r="Z30" s="223">
        <f t="shared" si="19"/>
        <v>0</v>
      </c>
      <c r="AA30" s="232">
        <f t="shared" si="4"/>
        <v>0</v>
      </c>
      <c r="AB30" s="232">
        <f t="shared" si="20"/>
        <v>0</v>
      </c>
      <c r="AC30" s="231"/>
      <c r="AD30" s="232">
        <f t="shared" si="21"/>
        <v>0</v>
      </c>
      <c r="AE30" s="231"/>
      <c r="AF30" s="232">
        <f t="shared" si="22"/>
        <v>0</v>
      </c>
      <c r="AG30" s="250">
        <f t="shared" si="5"/>
        <v>0</v>
      </c>
      <c r="AH30" s="250">
        <f t="shared" si="23"/>
        <v>0</v>
      </c>
      <c r="AI30" s="249"/>
      <c r="AJ30" s="250">
        <f t="shared" si="24"/>
        <v>0</v>
      </c>
      <c r="AK30" s="249"/>
      <c r="AL30" s="250">
        <f t="shared" si="25"/>
        <v>0</v>
      </c>
      <c r="AM30" s="204">
        <f t="shared" si="6"/>
        <v>0</v>
      </c>
      <c r="AN30" s="204">
        <f t="shared" si="26"/>
        <v>0</v>
      </c>
      <c r="AO30" s="205"/>
      <c r="AP30" s="204">
        <f t="shared" si="27"/>
        <v>0</v>
      </c>
      <c r="AQ30" s="205"/>
      <c r="AR30" s="204">
        <f t="shared" si="28"/>
        <v>0</v>
      </c>
      <c r="AS30" s="259">
        <f t="shared" si="7"/>
        <v>0</v>
      </c>
      <c r="AT30" s="259">
        <f t="shared" si="29"/>
        <v>0</v>
      </c>
      <c r="AU30" s="258"/>
      <c r="AV30" s="259">
        <f t="shared" si="30"/>
        <v>0</v>
      </c>
      <c r="AW30" s="258"/>
      <c r="AX30" s="259">
        <f t="shared" si="31"/>
        <v>0</v>
      </c>
      <c r="AY30" s="268">
        <f t="shared" si="8"/>
        <v>0</v>
      </c>
      <c r="AZ30" s="268">
        <f t="shared" si="32"/>
        <v>0</v>
      </c>
      <c r="BA30" s="267"/>
      <c r="BB30" s="268">
        <f t="shared" si="33"/>
        <v>0</v>
      </c>
      <c r="BC30" s="267"/>
      <c r="BD30" s="268">
        <f t="shared" si="34"/>
        <v>0</v>
      </c>
      <c r="BE30" s="204">
        <f t="shared" si="9"/>
        <v>0</v>
      </c>
      <c r="BF30" s="204">
        <f t="shared" si="35"/>
        <v>0</v>
      </c>
      <c r="BG30" s="205"/>
      <c r="BH30" s="204">
        <f t="shared" si="36"/>
        <v>0</v>
      </c>
      <c r="BI30" s="205"/>
      <c r="BJ30" s="204">
        <f t="shared" si="37"/>
        <v>0</v>
      </c>
      <c r="BK30" s="241">
        <f t="shared" si="10"/>
        <v>0</v>
      </c>
      <c r="BL30" s="241">
        <f t="shared" si="38"/>
        <v>0</v>
      </c>
      <c r="BM30" s="240"/>
      <c r="BN30" s="241">
        <f t="shared" si="39"/>
        <v>0</v>
      </c>
      <c r="BO30" s="240"/>
      <c r="BP30" s="241">
        <f t="shared" si="40"/>
        <v>0</v>
      </c>
      <c r="BQ30" s="223">
        <f t="shared" si="11"/>
        <v>0</v>
      </c>
      <c r="BR30" s="223">
        <f t="shared" si="41"/>
        <v>0</v>
      </c>
      <c r="BS30" s="222"/>
      <c r="BT30" s="223">
        <f t="shared" si="42"/>
        <v>0</v>
      </c>
      <c r="BU30" s="222"/>
      <c r="BV30" s="223">
        <f t="shared" si="43"/>
        <v>0</v>
      </c>
      <c r="BW30" s="268">
        <f t="shared" si="12"/>
        <v>0</v>
      </c>
      <c r="BX30" s="268">
        <f t="shared" si="44"/>
        <v>0</v>
      </c>
      <c r="BY30" s="267"/>
      <c r="BZ30" s="268">
        <f t="shared" si="45"/>
        <v>0</v>
      </c>
      <c r="CA30" s="267"/>
      <c r="CB30" s="268">
        <f t="shared" si="46"/>
        <v>0</v>
      </c>
      <c r="CC30" s="241">
        <f t="shared" si="13"/>
        <v>0</v>
      </c>
      <c r="CD30" s="214">
        <f t="shared" si="47"/>
        <v>0</v>
      </c>
      <c r="CE30" s="240"/>
      <c r="CF30" s="240"/>
      <c r="CG30" s="241">
        <f t="shared" si="48"/>
        <v>0</v>
      </c>
      <c r="CH30" s="5">
        <f t="shared" si="14"/>
        <v>0</v>
      </c>
    </row>
    <row r="31" spans="1:86" x14ac:dyDescent="0.2">
      <c r="A31" s="105"/>
      <c r="B31" s="22"/>
      <c r="C31" s="51">
        <v>640</v>
      </c>
      <c r="D31" s="28"/>
      <c r="E31" s="22"/>
      <c r="F31" s="28"/>
      <c r="G31" s="283"/>
      <c r="H31" s="112" t="s">
        <v>356</v>
      </c>
      <c r="I31" s="27"/>
      <c r="J31" s="204">
        <f t="shared" si="0"/>
        <v>0</v>
      </c>
      <c r="K31" s="204"/>
      <c r="L31" s="204">
        <f t="shared" si="49"/>
        <v>0</v>
      </c>
      <c r="M31" s="205"/>
      <c r="N31" s="204">
        <f t="shared" si="51"/>
        <v>0</v>
      </c>
      <c r="O31" s="214">
        <f t="shared" si="2"/>
        <v>0</v>
      </c>
      <c r="P31" s="214">
        <f t="shared" si="15"/>
        <v>0</v>
      </c>
      <c r="Q31" s="213"/>
      <c r="R31" s="214">
        <f t="shared" si="50"/>
        <v>0</v>
      </c>
      <c r="S31" s="213"/>
      <c r="T31" s="214">
        <f t="shared" si="16"/>
        <v>0</v>
      </c>
      <c r="U31" s="223">
        <f t="shared" si="3"/>
        <v>0</v>
      </c>
      <c r="V31" s="223">
        <f t="shared" si="17"/>
        <v>0</v>
      </c>
      <c r="W31" s="222"/>
      <c r="X31" s="223">
        <f t="shared" si="18"/>
        <v>0</v>
      </c>
      <c r="Y31" s="222"/>
      <c r="Z31" s="223">
        <f t="shared" si="19"/>
        <v>0</v>
      </c>
      <c r="AA31" s="232">
        <f t="shared" si="4"/>
        <v>0</v>
      </c>
      <c r="AB31" s="232">
        <f t="shared" si="20"/>
        <v>0</v>
      </c>
      <c r="AC31" s="231"/>
      <c r="AD31" s="232">
        <f t="shared" si="21"/>
        <v>0</v>
      </c>
      <c r="AE31" s="231"/>
      <c r="AF31" s="232">
        <f t="shared" si="22"/>
        <v>0</v>
      </c>
      <c r="AG31" s="250">
        <f t="shared" si="5"/>
        <v>0</v>
      </c>
      <c r="AH31" s="250">
        <f t="shared" si="23"/>
        <v>0</v>
      </c>
      <c r="AI31" s="249"/>
      <c r="AJ31" s="250">
        <f t="shared" si="24"/>
        <v>0</v>
      </c>
      <c r="AK31" s="249"/>
      <c r="AL31" s="250">
        <f t="shared" si="25"/>
        <v>0</v>
      </c>
      <c r="AM31" s="204">
        <f t="shared" si="6"/>
        <v>0</v>
      </c>
      <c r="AN31" s="204">
        <f t="shared" si="26"/>
        <v>0</v>
      </c>
      <c r="AO31" s="205"/>
      <c r="AP31" s="204">
        <f t="shared" si="27"/>
        <v>0</v>
      </c>
      <c r="AQ31" s="205"/>
      <c r="AR31" s="204">
        <f t="shared" si="28"/>
        <v>0</v>
      </c>
      <c r="AS31" s="259">
        <f t="shared" si="7"/>
        <v>0</v>
      </c>
      <c r="AT31" s="259">
        <f t="shared" si="29"/>
        <v>0</v>
      </c>
      <c r="AU31" s="258"/>
      <c r="AV31" s="259">
        <f t="shared" si="30"/>
        <v>0</v>
      </c>
      <c r="AW31" s="258"/>
      <c r="AX31" s="259">
        <f t="shared" si="31"/>
        <v>0</v>
      </c>
      <c r="AY31" s="268">
        <f t="shared" si="8"/>
        <v>0</v>
      </c>
      <c r="AZ31" s="268">
        <f t="shared" si="32"/>
        <v>0</v>
      </c>
      <c r="BA31" s="267"/>
      <c r="BB31" s="268">
        <f t="shared" si="33"/>
        <v>0</v>
      </c>
      <c r="BC31" s="267"/>
      <c r="BD31" s="268">
        <f t="shared" si="34"/>
        <v>0</v>
      </c>
      <c r="BE31" s="204">
        <f t="shared" si="9"/>
        <v>0</v>
      </c>
      <c r="BF31" s="204">
        <f t="shared" si="35"/>
        <v>0</v>
      </c>
      <c r="BG31" s="205"/>
      <c r="BH31" s="204">
        <f t="shared" si="36"/>
        <v>0</v>
      </c>
      <c r="BI31" s="205"/>
      <c r="BJ31" s="204">
        <f t="shared" si="37"/>
        <v>0</v>
      </c>
      <c r="BK31" s="241">
        <f t="shared" si="10"/>
        <v>0</v>
      </c>
      <c r="BL31" s="241">
        <f t="shared" si="38"/>
        <v>0</v>
      </c>
      <c r="BM31" s="240"/>
      <c r="BN31" s="241">
        <f t="shared" si="39"/>
        <v>0</v>
      </c>
      <c r="BO31" s="240"/>
      <c r="BP31" s="241">
        <f t="shared" si="40"/>
        <v>0</v>
      </c>
      <c r="BQ31" s="223">
        <f t="shared" si="11"/>
        <v>0</v>
      </c>
      <c r="BR31" s="223">
        <f t="shared" si="41"/>
        <v>0</v>
      </c>
      <c r="BS31" s="222"/>
      <c r="BT31" s="223">
        <f t="shared" si="42"/>
        <v>0</v>
      </c>
      <c r="BU31" s="222"/>
      <c r="BV31" s="223">
        <f t="shared" si="43"/>
        <v>0</v>
      </c>
      <c r="BW31" s="268">
        <f t="shared" si="12"/>
        <v>0</v>
      </c>
      <c r="BX31" s="268">
        <f t="shared" si="44"/>
        <v>0</v>
      </c>
      <c r="BY31" s="267"/>
      <c r="BZ31" s="268">
        <f t="shared" si="45"/>
        <v>0</v>
      </c>
      <c r="CA31" s="267"/>
      <c r="CB31" s="268">
        <f t="shared" si="46"/>
        <v>0</v>
      </c>
      <c r="CC31" s="241">
        <f t="shared" si="13"/>
        <v>0</v>
      </c>
      <c r="CD31" s="214">
        <f t="shared" si="47"/>
        <v>0</v>
      </c>
      <c r="CE31" s="240"/>
      <c r="CF31" s="240"/>
      <c r="CG31" s="241">
        <f t="shared" si="48"/>
        <v>0</v>
      </c>
      <c r="CH31" s="5">
        <f t="shared" si="14"/>
        <v>0</v>
      </c>
    </row>
    <row r="32" spans="1:86" x14ac:dyDescent="0.2">
      <c r="A32" s="105"/>
      <c r="B32" s="22"/>
      <c r="C32" s="51"/>
      <c r="D32" s="121" t="s">
        <v>328</v>
      </c>
      <c r="E32" s="22"/>
      <c r="F32" s="28"/>
      <c r="G32" s="283"/>
      <c r="H32" s="284" t="s">
        <v>357</v>
      </c>
      <c r="I32" s="27"/>
      <c r="J32" s="204">
        <f t="shared" si="0"/>
        <v>0</v>
      </c>
      <c r="K32" s="204"/>
      <c r="L32" s="204">
        <f t="shared" si="49"/>
        <v>0</v>
      </c>
      <c r="M32" s="205"/>
      <c r="N32" s="204">
        <f t="shared" si="51"/>
        <v>0</v>
      </c>
      <c r="O32" s="214">
        <f t="shared" si="2"/>
        <v>0</v>
      </c>
      <c r="P32" s="214">
        <f t="shared" si="15"/>
        <v>0</v>
      </c>
      <c r="Q32" s="213"/>
      <c r="R32" s="214">
        <f t="shared" si="50"/>
        <v>0</v>
      </c>
      <c r="S32" s="213"/>
      <c r="T32" s="214">
        <f t="shared" si="16"/>
        <v>0</v>
      </c>
      <c r="U32" s="223">
        <f t="shared" si="3"/>
        <v>0</v>
      </c>
      <c r="V32" s="223">
        <f t="shared" si="17"/>
        <v>0</v>
      </c>
      <c r="W32" s="222"/>
      <c r="X32" s="223">
        <f t="shared" si="18"/>
        <v>0</v>
      </c>
      <c r="Y32" s="222"/>
      <c r="Z32" s="223">
        <f t="shared" si="19"/>
        <v>0</v>
      </c>
      <c r="AA32" s="232">
        <f t="shared" si="4"/>
        <v>0</v>
      </c>
      <c r="AB32" s="232">
        <f t="shared" si="20"/>
        <v>0</v>
      </c>
      <c r="AC32" s="231"/>
      <c r="AD32" s="232">
        <f t="shared" si="21"/>
        <v>0</v>
      </c>
      <c r="AE32" s="231"/>
      <c r="AF32" s="232">
        <f t="shared" si="22"/>
        <v>0</v>
      </c>
      <c r="AG32" s="250">
        <f t="shared" si="5"/>
        <v>0</v>
      </c>
      <c r="AH32" s="250">
        <f t="shared" si="23"/>
        <v>0</v>
      </c>
      <c r="AI32" s="249"/>
      <c r="AJ32" s="250">
        <f t="shared" si="24"/>
        <v>0</v>
      </c>
      <c r="AK32" s="249"/>
      <c r="AL32" s="250">
        <f t="shared" si="25"/>
        <v>0</v>
      </c>
      <c r="AM32" s="204">
        <f t="shared" si="6"/>
        <v>0</v>
      </c>
      <c r="AN32" s="204">
        <f t="shared" si="26"/>
        <v>0</v>
      </c>
      <c r="AO32" s="205"/>
      <c r="AP32" s="204">
        <f t="shared" si="27"/>
        <v>0</v>
      </c>
      <c r="AQ32" s="205"/>
      <c r="AR32" s="204">
        <f t="shared" si="28"/>
        <v>0</v>
      </c>
      <c r="AS32" s="259">
        <f t="shared" si="7"/>
        <v>0</v>
      </c>
      <c r="AT32" s="259">
        <f t="shared" si="29"/>
        <v>0</v>
      </c>
      <c r="AU32" s="258"/>
      <c r="AV32" s="259">
        <f t="shared" si="30"/>
        <v>0</v>
      </c>
      <c r="AW32" s="258"/>
      <c r="AX32" s="259">
        <f t="shared" si="31"/>
        <v>0</v>
      </c>
      <c r="AY32" s="268">
        <f t="shared" si="8"/>
        <v>0</v>
      </c>
      <c r="AZ32" s="268">
        <f t="shared" si="32"/>
        <v>0</v>
      </c>
      <c r="BA32" s="267"/>
      <c r="BB32" s="268">
        <f t="shared" si="33"/>
        <v>0</v>
      </c>
      <c r="BC32" s="267"/>
      <c r="BD32" s="268">
        <f t="shared" si="34"/>
        <v>0</v>
      </c>
      <c r="BE32" s="204">
        <f t="shared" si="9"/>
        <v>0</v>
      </c>
      <c r="BF32" s="204">
        <f t="shared" si="35"/>
        <v>0</v>
      </c>
      <c r="BG32" s="205"/>
      <c r="BH32" s="204">
        <f t="shared" si="36"/>
        <v>0</v>
      </c>
      <c r="BI32" s="205"/>
      <c r="BJ32" s="204">
        <f t="shared" si="37"/>
        <v>0</v>
      </c>
      <c r="BK32" s="241">
        <f t="shared" si="10"/>
        <v>0</v>
      </c>
      <c r="BL32" s="241">
        <f t="shared" si="38"/>
        <v>0</v>
      </c>
      <c r="BM32" s="240"/>
      <c r="BN32" s="241">
        <f t="shared" si="39"/>
        <v>0</v>
      </c>
      <c r="BO32" s="240"/>
      <c r="BP32" s="241">
        <f t="shared" si="40"/>
        <v>0</v>
      </c>
      <c r="BQ32" s="223">
        <f t="shared" si="11"/>
        <v>0</v>
      </c>
      <c r="BR32" s="223">
        <f t="shared" si="41"/>
        <v>0</v>
      </c>
      <c r="BS32" s="222"/>
      <c r="BT32" s="223">
        <f t="shared" si="42"/>
        <v>0</v>
      </c>
      <c r="BU32" s="222"/>
      <c r="BV32" s="223">
        <f t="shared" si="43"/>
        <v>0</v>
      </c>
      <c r="BW32" s="268">
        <f t="shared" si="12"/>
        <v>0</v>
      </c>
      <c r="BX32" s="268">
        <f t="shared" si="44"/>
        <v>0</v>
      </c>
      <c r="BY32" s="267"/>
      <c r="BZ32" s="268">
        <f t="shared" si="45"/>
        <v>0</v>
      </c>
      <c r="CA32" s="267"/>
      <c r="CB32" s="268">
        <f t="shared" si="46"/>
        <v>0</v>
      </c>
      <c r="CC32" s="241">
        <f t="shared" si="13"/>
        <v>0</v>
      </c>
      <c r="CD32" s="214">
        <f t="shared" si="47"/>
        <v>0</v>
      </c>
      <c r="CE32" s="240"/>
      <c r="CF32" s="240"/>
      <c r="CG32" s="241">
        <f t="shared" si="48"/>
        <v>0</v>
      </c>
      <c r="CH32" s="5">
        <f t="shared" si="14"/>
        <v>0</v>
      </c>
    </row>
    <row r="33" spans="1:86" x14ac:dyDescent="0.2">
      <c r="A33" s="105"/>
      <c r="B33" s="22"/>
      <c r="C33" s="51"/>
      <c r="D33" s="121" t="s">
        <v>358</v>
      </c>
      <c r="E33" s="22"/>
      <c r="F33" s="28"/>
      <c r="G33" s="283"/>
      <c r="H33" s="291" t="s">
        <v>562</v>
      </c>
      <c r="I33" s="27"/>
      <c r="J33" s="204">
        <f t="shared" si="0"/>
        <v>0</v>
      </c>
      <c r="K33" s="204"/>
      <c r="L33" s="204">
        <f t="shared" si="49"/>
        <v>0</v>
      </c>
      <c r="M33" s="205"/>
      <c r="N33" s="204">
        <f t="shared" si="51"/>
        <v>0</v>
      </c>
      <c r="O33" s="214">
        <f t="shared" si="2"/>
        <v>0</v>
      </c>
      <c r="P33" s="214">
        <f t="shared" si="15"/>
        <v>0</v>
      </c>
      <c r="Q33" s="213"/>
      <c r="R33" s="214">
        <f t="shared" si="50"/>
        <v>0</v>
      </c>
      <c r="S33" s="213"/>
      <c r="T33" s="214">
        <f t="shared" si="16"/>
        <v>0</v>
      </c>
      <c r="U33" s="223">
        <f t="shared" si="3"/>
        <v>0</v>
      </c>
      <c r="V33" s="223">
        <f t="shared" si="17"/>
        <v>0</v>
      </c>
      <c r="W33" s="222"/>
      <c r="X33" s="223">
        <f t="shared" si="18"/>
        <v>0</v>
      </c>
      <c r="Y33" s="222"/>
      <c r="Z33" s="223">
        <f t="shared" si="19"/>
        <v>0</v>
      </c>
      <c r="AA33" s="232">
        <f t="shared" si="4"/>
        <v>0</v>
      </c>
      <c r="AB33" s="232">
        <f t="shared" si="20"/>
        <v>0</v>
      </c>
      <c r="AC33" s="231"/>
      <c r="AD33" s="232">
        <f t="shared" si="21"/>
        <v>0</v>
      </c>
      <c r="AE33" s="231"/>
      <c r="AF33" s="232">
        <f t="shared" si="22"/>
        <v>0</v>
      </c>
      <c r="AG33" s="250">
        <f t="shared" si="5"/>
        <v>0</v>
      </c>
      <c r="AH33" s="250">
        <f t="shared" si="23"/>
        <v>0</v>
      </c>
      <c r="AI33" s="249"/>
      <c r="AJ33" s="250">
        <f t="shared" si="24"/>
        <v>0</v>
      </c>
      <c r="AK33" s="249"/>
      <c r="AL33" s="250">
        <f t="shared" si="25"/>
        <v>0</v>
      </c>
      <c r="AM33" s="204">
        <f t="shared" si="6"/>
        <v>0</v>
      </c>
      <c r="AN33" s="204">
        <f t="shared" si="26"/>
        <v>0</v>
      </c>
      <c r="AO33" s="205"/>
      <c r="AP33" s="204">
        <f t="shared" si="27"/>
        <v>0</v>
      </c>
      <c r="AQ33" s="205"/>
      <c r="AR33" s="204">
        <f t="shared" si="28"/>
        <v>0</v>
      </c>
      <c r="AS33" s="259">
        <f t="shared" si="7"/>
        <v>0</v>
      </c>
      <c r="AT33" s="259">
        <f t="shared" si="29"/>
        <v>0</v>
      </c>
      <c r="AU33" s="258"/>
      <c r="AV33" s="259">
        <f t="shared" si="30"/>
        <v>0</v>
      </c>
      <c r="AW33" s="258"/>
      <c r="AX33" s="259">
        <f t="shared" si="31"/>
        <v>0</v>
      </c>
      <c r="AY33" s="268">
        <f t="shared" si="8"/>
        <v>0</v>
      </c>
      <c r="AZ33" s="268">
        <f t="shared" si="32"/>
        <v>0</v>
      </c>
      <c r="BA33" s="267"/>
      <c r="BB33" s="268">
        <f t="shared" si="33"/>
        <v>0</v>
      </c>
      <c r="BC33" s="267"/>
      <c r="BD33" s="268">
        <f t="shared" si="34"/>
        <v>0</v>
      </c>
      <c r="BE33" s="204">
        <f t="shared" si="9"/>
        <v>0</v>
      </c>
      <c r="BF33" s="204">
        <f t="shared" si="35"/>
        <v>0</v>
      </c>
      <c r="BG33" s="205"/>
      <c r="BH33" s="204">
        <f t="shared" si="36"/>
        <v>0</v>
      </c>
      <c r="BI33" s="205"/>
      <c r="BJ33" s="204">
        <f t="shared" si="37"/>
        <v>0</v>
      </c>
      <c r="BK33" s="241">
        <f t="shared" si="10"/>
        <v>0</v>
      </c>
      <c r="BL33" s="241">
        <f t="shared" si="38"/>
        <v>0</v>
      </c>
      <c r="BM33" s="240"/>
      <c r="BN33" s="241">
        <f t="shared" si="39"/>
        <v>0</v>
      </c>
      <c r="BO33" s="240"/>
      <c r="BP33" s="241">
        <f t="shared" si="40"/>
        <v>0</v>
      </c>
      <c r="BQ33" s="223">
        <f t="shared" si="11"/>
        <v>0</v>
      </c>
      <c r="BR33" s="223">
        <f t="shared" si="41"/>
        <v>0</v>
      </c>
      <c r="BS33" s="222"/>
      <c r="BT33" s="223">
        <f t="shared" si="42"/>
        <v>0</v>
      </c>
      <c r="BU33" s="222"/>
      <c r="BV33" s="223">
        <f t="shared" si="43"/>
        <v>0</v>
      </c>
      <c r="BW33" s="268">
        <f t="shared" si="12"/>
        <v>0</v>
      </c>
      <c r="BX33" s="268">
        <f t="shared" si="44"/>
        <v>0</v>
      </c>
      <c r="BY33" s="267"/>
      <c r="BZ33" s="268">
        <f t="shared" si="45"/>
        <v>0</v>
      </c>
      <c r="CA33" s="267"/>
      <c r="CB33" s="268">
        <f t="shared" si="46"/>
        <v>0</v>
      </c>
      <c r="CC33" s="241">
        <f t="shared" si="13"/>
        <v>0</v>
      </c>
      <c r="CD33" s="214">
        <f t="shared" si="47"/>
        <v>0</v>
      </c>
      <c r="CE33" s="240"/>
      <c r="CF33" s="240"/>
      <c r="CG33" s="241">
        <f t="shared" si="48"/>
        <v>0</v>
      </c>
      <c r="CH33" s="5">
        <f t="shared" si="14"/>
        <v>0</v>
      </c>
    </row>
    <row r="34" spans="1:86" x14ac:dyDescent="0.2">
      <c r="A34" s="105"/>
      <c r="B34" s="22"/>
      <c r="C34" s="51"/>
      <c r="D34" s="34"/>
      <c r="E34" s="22">
        <v>216</v>
      </c>
      <c r="F34" s="34">
        <v>425</v>
      </c>
      <c r="G34" s="275"/>
      <c r="H34" s="28" t="s">
        <v>109</v>
      </c>
      <c r="I34" s="27">
        <v>4000000</v>
      </c>
      <c r="J34" s="204">
        <f t="shared" si="0"/>
        <v>800000</v>
      </c>
      <c r="K34" s="204">
        <v>2000000</v>
      </c>
      <c r="L34" s="204">
        <f t="shared" si="49"/>
        <v>-1200000</v>
      </c>
      <c r="M34" s="205"/>
      <c r="N34" s="204">
        <f t="shared" si="51"/>
        <v>2000000</v>
      </c>
      <c r="O34" s="214">
        <f t="shared" si="2"/>
        <v>400000</v>
      </c>
      <c r="P34" s="214">
        <f t="shared" si="15"/>
        <v>2400000</v>
      </c>
      <c r="Q34" s="213">
        <v>6800000</v>
      </c>
      <c r="R34" s="214">
        <f t="shared" si="50"/>
        <v>-4400000</v>
      </c>
      <c r="S34" s="213"/>
      <c r="T34" s="214">
        <f t="shared" si="16"/>
        <v>6800000</v>
      </c>
      <c r="U34" s="223">
        <f t="shared" si="3"/>
        <v>280000</v>
      </c>
      <c r="V34" s="223">
        <f t="shared" si="17"/>
        <v>7080000</v>
      </c>
      <c r="W34" s="222"/>
      <c r="X34" s="223">
        <f t="shared" si="18"/>
        <v>7080000</v>
      </c>
      <c r="Y34" s="222"/>
      <c r="Z34" s="223">
        <f t="shared" si="19"/>
        <v>0</v>
      </c>
      <c r="AA34" s="232">
        <f t="shared" si="4"/>
        <v>280000</v>
      </c>
      <c r="AB34" s="232">
        <f t="shared" si="20"/>
        <v>280000</v>
      </c>
      <c r="AC34" s="231"/>
      <c r="AD34" s="232">
        <f t="shared" si="21"/>
        <v>280000</v>
      </c>
      <c r="AE34" s="231"/>
      <c r="AF34" s="232">
        <f t="shared" si="22"/>
        <v>0</v>
      </c>
      <c r="AG34" s="250">
        <f t="shared" si="5"/>
        <v>280000</v>
      </c>
      <c r="AH34" s="250">
        <f t="shared" si="23"/>
        <v>280000</v>
      </c>
      <c r="AI34" s="249"/>
      <c r="AJ34" s="250">
        <f t="shared" si="24"/>
        <v>280000</v>
      </c>
      <c r="AK34" s="249"/>
      <c r="AL34" s="250">
        <f t="shared" si="25"/>
        <v>0</v>
      </c>
      <c r="AM34" s="204">
        <f t="shared" si="6"/>
        <v>280000</v>
      </c>
      <c r="AN34" s="204">
        <f t="shared" si="26"/>
        <v>280000</v>
      </c>
      <c r="AO34" s="205"/>
      <c r="AP34" s="204">
        <f t="shared" si="27"/>
        <v>280000</v>
      </c>
      <c r="AQ34" s="205"/>
      <c r="AR34" s="204">
        <f t="shared" si="28"/>
        <v>0</v>
      </c>
      <c r="AS34" s="259">
        <f t="shared" si="7"/>
        <v>280000</v>
      </c>
      <c r="AT34" s="259">
        <f t="shared" si="29"/>
        <v>280000</v>
      </c>
      <c r="AU34" s="258"/>
      <c r="AV34" s="259">
        <f t="shared" si="30"/>
        <v>280000</v>
      </c>
      <c r="AW34" s="258"/>
      <c r="AX34" s="259">
        <f t="shared" si="31"/>
        <v>0</v>
      </c>
      <c r="AY34" s="268">
        <f t="shared" si="8"/>
        <v>280000</v>
      </c>
      <c r="AZ34" s="268">
        <f t="shared" si="32"/>
        <v>280000</v>
      </c>
      <c r="BA34" s="267"/>
      <c r="BB34" s="268">
        <f t="shared" si="33"/>
        <v>280000</v>
      </c>
      <c r="BC34" s="267"/>
      <c r="BD34" s="268">
        <f t="shared" si="34"/>
        <v>0</v>
      </c>
      <c r="BE34" s="204">
        <f t="shared" si="9"/>
        <v>280000</v>
      </c>
      <c r="BF34" s="204">
        <f t="shared" si="35"/>
        <v>280000</v>
      </c>
      <c r="BG34" s="205"/>
      <c r="BH34" s="204">
        <f t="shared" si="36"/>
        <v>280000</v>
      </c>
      <c r="BI34" s="205"/>
      <c r="BJ34" s="204">
        <f t="shared" si="37"/>
        <v>0</v>
      </c>
      <c r="BK34" s="241">
        <f t="shared" si="10"/>
        <v>280000</v>
      </c>
      <c r="BL34" s="241">
        <f t="shared" si="38"/>
        <v>280000</v>
      </c>
      <c r="BM34" s="240"/>
      <c r="BN34" s="241">
        <f t="shared" si="39"/>
        <v>280000</v>
      </c>
      <c r="BO34" s="240"/>
      <c r="BP34" s="241">
        <f t="shared" si="40"/>
        <v>0</v>
      </c>
      <c r="BQ34" s="223">
        <f t="shared" si="11"/>
        <v>280000</v>
      </c>
      <c r="BR34" s="223">
        <f t="shared" si="41"/>
        <v>280000</v>
      </c>
      <c r="BS34" s="222"/>
      <c r="BT34" s="223">
        <f t="shared" si="42"/>
        <v>280000</v>
      </c>
      <c r="BU34" s="222"/>
      <c r="BV34" s="223">
        <f t="shared" si="43"/>
        <v>0</v>
      </c>
      <c r="BW34" s="268">
        <f t="shared" si="12"/>
        <v>280000</v>
      </c>
      <c r="BX34" s="268">
        <f t="shared" si="44"/>
        <v>280000</v>
      </c>
      <c r="BY34" s="267"/>
      <c r="BZ34" s="268">
        <f t="shared" si="45"/>
        <v>280000</v>
      </c>
      <c r="CA34" s="267"/>
      <c r="CB34" s="268">
        <f t="shared" si="46"/>
        <v>0</v>
      </c>
      <c r="CC34" s="241">
        <f t="shared" si="13"/>
        <v>4000000</v>
      </c>
      <c r="CD34" s="214">
        <f t="shared" si="47"/>
        <v>4000000</v>
      </c>
      <c r="CE34" s="240"/>
      <c r="CF34" s="240"/>
      <c r="CG34" s="241">
        <f t="shared" si="48"/>
        <v>0</v>
      </c>
      <c r="CH34" s="5">
        <f t="shared" si="14"/>
        <v>0</v>
      </c>
    </row>
    <row r="35" spans="1:86" x14ac:dyDescent="0.2">
      <c r="A35" s="105"/>
      <c r="B35" s="22"/>
      <c r="C35" s="51"/>
      <c r="D35" s="34"/>
      <c r="E35" s="22">
        <v>217</v>
      </c>
      <c r="F35" s="34">
        <v>511</v>
      </c>
      <c r="G35" s="275"/>
      <c r="H35" s="28" t="s">
        <v>111</v>
      </c>
      <c r="I35" s="27">
        <v>1000000</v>
      </c>
      <c r="J35" s="204">
        <f t="shared" si="0"/>
        <v>200000</v>
      </c>
      <c r="K35" s="204">
        <v>50000</v>
      </c>
      <c r="L35" s="204">
        <f t="shared" si="49"/>
        <v>150000</v>
      </c>
      <c r="M35" s="205"/>
      <c r="N35" s="204">
        <f t="shared" si="51"/>
        <v>50000</v>
      </c>
      <c r="O35" s="214">
        <f t="shared" si="2"/>
        <v>100000</v>
      </c>
      <c r="P35" s="214">
        <f t="shared" si="15"/>
        <v>150000</v>
      </c>
      <c r="Q35" s="213">
        <v>0</v>
      </c>
      <c r="R35" s="214">
        <f t="shared" si="50"/>
        <v>150000</v>
      </c>
      <c r="S35" s="213"/>
      <c r="T35" s="214">
        <f t="shared" si="16"/>
        <v>0</v>
      </c>
      <c r="U35" s="223">
        <f t="shared" si="3"/>
        <v>70000</v>
      </c>
      <c r="V35" s="223">
        <f t="shared" si="17"/>
        <v>70000</v>
      </c>
      <c r="W35" s="222"/>
      <c r="X35" s="223">
        <f t="shared" si="18"/>
        <v>70000</v>
      </c>
      <c r="Y35" s="222"/>
      <c r="Z35" s="223">
        <f t="shared" si="19"/>
        <v>0</v>
      </c>
      <c r="AA35" s="232">
        <f t="shared" si="4"/>
        <v>70000</v>
      </c>
      <c r="AB35" s="232">
        <f t="shared" si="20"/>
        <v>70000</v>
      </c>
      <c r="AC35" s="231"/>
      <c r="AD35" s="232">
        <f t="shared" si="21"/>
        <v>70000</v>
      </c>
      <c r="AE35" s="231"/>
      <c r="AF35" s="232">
        <f t="shared" si="22"/>
        <v>0</v>
      </c>
      <c r="AG35" s="250">
        <f t="shared" si="5"/>
        <v>70000</v>
      </c>
      <c r="AH35" s="250">
        <f t="shared" si="23"/>
        <v>70000</v>
      </c>
      <c r="AI35" s="249"/>
      <c r="AJ35" s="250">
        <f t="shared" si="24"/>
        <v>70000</v>
      </c>
      <c r="AK35" s="249"/>
      <c r="AL35" s="250">
        <f t="shared" si="25"/>
        <v>0</v>
      </c>
      <c r="AM35" s="204">
        <f t="shared" si="6"/>
        <v>70000</v>
      </c>
      <c r="AN35" s="204">
        <f t="shared" si="26"/>
        <v>70000</v>
      </c>
      <c r="AO35" s="205"/>
      <c r="AP35" s="204">
        <f t="shared" si="27"/>
        <v>70000</v>
      </c>
      <c r="AQ35" s="205"/>
      <c r="AR35" s="204">
        <f t="shared" si="28"/>
        <v>0</v>
      </c>
      <c r="AS35" s="259">
        <f t="shared" si="7"/>
        <v>70000</v>
      </c>
      <c r="AT35" s="259">
        <f t="shared" si="29"/>
        <v>70000</v>
      </c>
      <c r="AU35" s="258"/>
      <c r="AV35" s="259">
        <f t="shared" si="30"/>
        <v>70000</v>
      </c>
      <c r="AW35" s="258"/>
      <c r="AX35" s="259">
        <f t="shared" si="31"/>
        <v>0</v>
      </c>
      <c r="AY35" s="268">
        <f t="shared" si="8"/>
        <v>70000</v>
      </c>
      <c r="AZ35" s="268">
        <f t="shared" si="32"/>
        <v>70000</v>
      </c>
      <c r="BA35" s="267"/>
      <c r="BB35" s="268">
        <f t="shared" si="33"/>
        <v>70000</v>
      </c>
      <c r="BC35" s="267"/>
      <c r="BD35" s="268">
        <f t="shared" si="34"/>
        <v>0</v>
      </c>
      <c r="BE35" s="204">
        <f t="shared" si="9"/>
        <v>70000</v>
      </c>
      <c r="BF35" s="204">
        <f t="shared" si="35"/>
        <v>70000</v>
      </c>
      <c r="BG35" s="205"/>
      <c r="BH35" s="204">
        <f t="shared" si="36"/>
        <v>70000</v>
      </c>
      <c r="BI35" s="205"/>
      <c r="BJ35" s="204">
        <f t="shared" si="37"/>
        <v>0</v>
      </c>
      <c r="BK35" s="241">
        <f t="shared" si="10"/>
        <v>70000</v>
      </c>
      <c r="BL35" s="241">
        <f t="shared" si="38"/>
        <v>70000</v>
      </c>
      <c r="BM35" s="240"/>
      <c r="BN35" s="241">
        <f t="shared" si="39"/>
        <v>70000</v>
      </c>
      <c r="BO35" s="240"/>
      <c r="BP35" s="241">
        <f t="shared" si="40"/>
        <v>0</v>
      </c>
      <c r="BQ35" s="223">
        <f t="shared" si="11"/>
        <v>70000</v>
      </c>
      <c r="BR35" s="223">
        <f t="shared" si="41"/>
        <v>70000</v>
      </c>
      <c r="BS35" s="222"/>
      <c r="BT35" s="223">
        <f t="shared" si="42"/>
        <v>70000</v>
      </c>
      <c r="BU35" s="222"/>
      <c r="BV35" s="223">
        <f t="shared" si="43"/>
        <v>0</v>
      </c>
      <c r="BW35" s="268">
        <f t="shared" si="12"/>
        <v>70000</v>
      </c>
      <c r="BX35" s="268">
        <f t="shared" si="44"/>
        <v>70000</v>
      </c>
      <c r="BY35" s="267"/>
      <c r="BZ35" s="268">
        <f t="shared" si="45"/>
        <v>70000</v>
      </c>
      <c r="CA35" s="267"/>
      <c r="CB35" s="268">
        <f t="shared" si="46"/>
        <v>0</v>
      </c>
      <c r="CC35" s="241">
        <f t="shared" si="13"/>
        <v>1000000</v>
      </c>
      <c r="CD35" s="214">
        <f t="shared" si="47"/>
        <v>1000000</v>
      </c>
      <c r="CE35" s="240"/>
      <c r="CF35" s="240"/>
      <c r="CG35" s="241">
        <f t="shared" si="48"/>
        <v>0</v>
      </c>
      <c r="CH35" s="5">
        <f t="shared" si="14"/>
        <v>0</v>
      </c>
    </row>
    <row r="36" spans="1:86" x14ac:dyDescent="0.2">
      <c r="A36" s="105"/>
      <c r="B36" s="22"/>
      <c r="C36" s="22"/>
      <c r="D36" s="121" t="s">
        <v>563</v>
      </c>
      <c r="E36" s="22"/>
      <c r="F36" s="23"/>
      <c r="G36" s="274"/>
      <c r="H36" s="112" t="s">
        <v>564</v>
      </c>
      <c r="I36" s="27"/>
      <c r="J36" s="204">
        <f t="shared" si="0"/>
        <v>0</v>
      </c>
      <c r="K36" s="204"/>
      <c r="L36" s="204">
        <f t="shared" si="49"/>
        <v>0</v>
      </c>
      <c r="M36" s="205"/>
      <c r="N36" s="204">
        <f t="shared" si="51"/>
        <v>0</v>
      </c>
      <c r="O36" s="214">
        <f t="shared" si="2"/>
        <v>0</v>
      </c>
      <c r="P36" s="214">
        <f t="shared" si="15"/>
        <v>0</v>
      </c>
      <c r="Q36" s="213"/>
      <c r="R36" s="214">
        <f t="shared" si="50"/>
        <v>0</v>
      </c>
      <c r="S36" s="213"/>
      <c r="T36" s="214">
        <f t="shared" si="16"/>
        <v>0</v>
      </c>
      <c r="U36" s="223">
        <f t="shared" si="3"/>
        <v>0</v>
      </c>
      <c r="V36" s="223">
        <f t="shared" si="17"/>
        <v>0</v>
      </c>
      <c r="W36" s="222"/>
      <c r="X36" s="223">
        <f t="shared" si="18"/>
        <v>0</v>
      </c>
      <c r="Y36" s="222"/>
      <c r="Z36" s="223">
        <f t="shared" si="19"/>
        <v>0</v>
      </c>
      <c r="AA36" s="232">
        <f t="shared" si="4"/>
        <v>0</v>
      </c>
      <c r="AB36" s="232">
        <f t="shared" si="20"/>
        <v>0</v>
      </c>
      <c r="AC36" s="231"/>
      <c r="AD36" s="232">
        <f t="shared" si="21"/>
        <v>0</v>
      </c>
      <c r="AE36" s="231"/>
      <c r="AF36" s="232">
        <f t="shared" si="22"/>
        <v>0</v>
      </c>
      <c r="AG36" s="250">
        <f t="shared" si="5"/>
        <v>0</v>
      </c>
      <c r="AH36" s="250">
        <f t="shared" si="23"/>
        <v>0</v>
      </c>
      <c r="AI36" s="249"/>
      <c r="AJ36" s="250">
        <f t="shared" si="24"/>
        <v>0</v>
      </c>
      <c r="AK36" s="249"/>
      <c r="AL36" s="250">
        <f t="shared" si="25"/>
        <v>0</v>
      </c>
      <c r="AM36" s="204">
        <f t="shared" si="6"/>
        <v>0</v>
      </c>
      <c r="AN36" s="204">
        <f t="shared" si="26"/>
        <v>0</v>
      </c>
      <c r="AO36" s="205"/>
      <c r="AP36" s="204">
        <f t="shared" si="27"/>
        <v>0</v>
      </c>
      <c r="AQ36" s="205"/>
      <c r="AR36" s="204">
        <f t="shared" si="28"/>
        <v>0</v>
      </c>
      <c r="AS36" s="259">
        <f t="shared" si="7"/>
        <v>0</v>
      </c>
      <c r="AT36" s="259">
        <f t="shared" si="29"/>
        <v>0</v>
      </c>
      <c r="AU36" s="258"/>
      <c r="AV36" s="259">
        <f t="shared" si="30"/>
        <v>0</v>
      </c>
      <c r="AW36" s="258"/>
      <c r="AX36" s="259">
        <f t="shared" si="31"/>
        <v>0</v>
      </c>
      <c r="AY36" s="268">
        <f t="shared" si="8"/>
        <v>0</v>
      </c>
      <c r="AZ36" s="268">
        <f t="shared" si="32"/>
        <v>0</v>
      </c>
      <c r="BA36" s="267"/>
      <c r="BB36" s="268">
        <f t="shared" si="33"/>
        <v>0</v>
      </c>
      <c r="BC36" s="267"/>
      <c r="BD36" s="268">
        <f t="shared" si="34"/>
        <v>0</v>
      </c>
      <c r="BE36" s="204">
        <f t="shared" si="9"/>
        <v>0</v>
      </c>
      <c r="BF36" s="204">
        <f t="shared" si="35"/>
        <v>0</v>
      </c>
      <c r="BG36" s="205"/>
      <c r="BH36" s="204">
        <f t="shared" si="36"/>
        <v>0</v>
      </c>
      <c r="BI36" s="205"/>
      <c r="BJ36" s="204">
        <f t="shared" si="37"/>
        <v>0</v>
      </c>
      <c r="BK36" s="241">
        <f t="shared" si="10"/>
        <v>0</v>
      </c>
      <c r="BL36" s="241">
        <f t="shared" si="38"/>
        <v>0</v>
      </c>
      <c r="BM36" s="240"/>
      <c r="BN36" s="241">
        <f t="shared" si="39"/>
        <v>0</v>
      </c>
      <c r="BO36" s="240"/>
      <c r="BP36" s="241">
        <f t="shared" si="40"/>
        <v>0</v>
      </c>
      <c r="BQ36" s="223">
        <f t="shared" si="11"/>
        <v>0</v>
      </c>
      <c r="BR36" s="223">
        <f t="shared" si="41"/>
        <v>0</v>
      </c>
      <c r="BS36" s="222"/>
      <c r="BT36" s="223">
        <f t="shared" si="42"/>
        <v>0</v>
      </c>
      <c r="BU36" s="222"/>
      <c r="BV36" s="223">
        <f t="shared" si="43"/>
        <v>0</v>
      </c>
      <c r="BW36" s="268">
        <f t="shared" si="12"/>
        <v>0</v>
      </c>
      <c r="BX36" s="268">
        <f t="shared" si="44"/>
        <v>0</v>
      </c>
      <c r="BY36" s="267"/>
      <c r="BZ36" s="268">
        <f t="shared" si="45"/>
        <v>0</v>
      </c>
      <c r="CA36" s="267"/>
      <c r="CB36" s="268">
        <f t="shared" si="46"/>
        <v>0</v>
      </c>
      <c r="CC36" s="241">
        <f t="shared" si="13"/>
        <v>0</v>
      </c>
      <c r="CD36" s="214">
        <f t="shared" si="47"/>
        <v>0</v>
      </c>
      <c r="CE36" s="240"/>
      <c r="CF36" s="240"/>
      <c r="CG36" s="241">
        <f t="shared" si="48"/>
        <v>0</v>
      </c>
      <c r="CH36" s="5">
        <f t="shared" si="14"/>
        <v>0</v>
      </c>
    </row>
    <row r="37" spans="1:86" x14ac:dyDescent="0.2">
      <c r="A37" s="105"/>
      <c r="B37" s="22" t="s">
        <v>565</v>
      </c>
      <c r="C37" s="93"/>
      <c r="D37" s="34"/>
      <c r="E37" s="22"/>
      <c r="F37" s="34"/>
      <c r="G37" s="275"/>
      <c r="H37" s="112" t="s">
        <v>566</v>
      </c>
      <c r="I37" s="27"/>
      <c r="J37" s="204">
        <f t="shared" si="0"/>
        <v>0</v>
      </c>
      <c r="K37" s="204"/>
      <c r="L37" s="204">
        <f t="shared" si="49"/>
        <v>0</v>
      </c>
      <c r="M37" s="205"/>
      <c r="N37" s="204">
        <f t="shared" si="51"/>
        <v>0</v>
      </c>
      <c r="O37" s="214">
        <f t="shared" si="2"/>
        <v>0</v>
      </c>
      <c r="P37" s="214">
        <f t="shared" si="15"/>
        <v>0</v>
      </c>
      <c r="Q37" s="213"/>
      <c r="R37" s="214">
        <f t="shared" si="50"/>
        <v>0</v>
      </c>
      <c r="S37" s="213"/>
      <c r="T37" s="214">
        <f t="shared" si="16"/>
        <v>0</v>
      </c>
      <c r="U37" s="223">
        <f t="shared" si="3"/>
        <v>0</v>
      </c>
      <c r="V37" s="223">
        <f t="shared" si="17"/>
        <v>0</v>
      </c>
      <c r="W37" s="222"/>
      <c r="X37" s="223">
        <f t="shared" si="18"/>
        <v>0</v>
      </c>
      <c r="Y37" s="222"/>
      <c r="Z37" s="223">
        <f t="shared" si="19"/>
        <v>0</v>
      </c>
      <c r="AA37" s="232">
        <f t="shared" si="4"/>
        <v>0</v>
      </c>
      <c r="AB37" s="232">
        <f t="shared" si="20"/>
        <v>0</v>
      </c>
      <c r="AC37" s="231"/>
      <c r="AD37" s="232">
        <f t="shared" si="21"/>
        <v>0</v>
      </c>
      <c r="AE37" s="231"/>
      <c r="AF37" s="232">
        <f t="shared" si="22"/>
        <v>0</v>
      </c>
      <c r="AG37" s="250">
        <f t="shared" si="5"/>
        <v>0</v>
      </c>
      <c r="AH37" s="250">
        <f t="shared" si="23"/>
        <v>0</v>
      </c>
      <c r="AI37" s="249"/>
      <c r="AJ37" s="250">
        <f t="shared" si="24"/>
        <v>0</v>
      </c>
      <c r="AK37" s="249"/>
      <c r="AL37" s="250">
        <f t="shared" si="25"/>
        <v>0</v>
      </c>
      <c r="AM37" s="204">
        <f t="shared" si="6"/>
        <v>0</v>
      </c>
      <c r="AN37" s="204">
        <f t="shared" si="26"/>
        <v>0</v>
      </c>
      <c r="AO37" s="205"/>
      <c r="AP37" s="204">
        <f t="shared" si="27"/>
        <v>0</v>
      </c>
      <c r="AQ37" s="205"/>
      <c r="AR37" s="204">
        <f t="shared" si="28"/>
        <v>0</v>
      </c>
      <c r="AS37" s="259">
        <f t="shared" si="7"/>
        <v>0</v>
      </c>
      <c r="AT37" s="259">
        <f t="shared" si="29"/>
        <v>0</v>
      </c>
      <c r="AU37" s="258"/>
      <c r="AV37" s="259">
        <f t="shared" si="30"/>
        <v>0</v>
      </c>
      <c r="AW37" s="258"/>
      <c r="AX37" s="259">
        <f t="shared" si="31"/>
        <v>0</v>
      </c>
      <c r="AY37" s="268">
        <f t="shared" si="8"/>
        <v>0</v>
      </c>
      <c r="AZ37" s="268">
        <f t="shared" si="32"/>
        <v>0</v>
      </c>
      <c r="BA37" s="267"/>
      <c r="BB37" s="268">
        <f t="shared" si="33"/>
        <v>0</v>
      </c>
      <c r="BC37" s="267"/>
      <c r="BD37" s="268">
        <f t="shared" si="34"/>
        <v>0</v>
      </c>
      <c r="BE37" s="204">
        <f t="shared" si="9"/>
        <v>0</v>
      </c>
      <c r="BF37" s="204">
        <f t="shared" si="35"/>
        <v>0</v>
      </c>
      <c r="BG37" s="205"/>
      <c r="BH37" s="204">
        <f t="shared" si="36"/>
        <v>0</v>
      </c>
      <c r="BI37" s="205"/>
      <c r="BJ37" s="204">
        <f t="shared" si="37"/>
        <v>0</v>
      </c>
      <c r="BK37" s="241">
        <f t="shared" si="10"/>
        <v>0</v>
      </c>
      <c r="BL37" s="241">
        <f t="shared" si="38"/>
        <v>0</v>
      </c>
      <c r="BM37" s="240"/>
      <c r="BN37" s="241">
        <f t="shared" si="39"/>
        <v>0</v>
      </c>
      <c r="BO37" s="240"/>
      <c r="BP37" s="241">
        <f t="shared" si="40"/>
        <v>0</v>
      </c>
      <c r="BQ37" s="223">
        <f t="shared" si="11"/>
        <v>0</v>
      </c>
      <c r="BR37" s="223">
        <f t="shared" si="41"/>
        <v>0</v>
      </c>
      <c r="BS37" s="222"/>
      <c r="BT37" s="223">
        <f t="shared" si="42"/>
        <v>0</v>
      </c>
      <c r="BU37" s="222"/>
      <c r="BV37" s="223">
        <f t="shared" si="43"/>
        <v>0</v>
      </c>
      <c r="BW37" s="268">
        <f t="shared" si="12"/>
        <v>0</v>
      </c>
      <c r="BX37" s="268">
        <f t="shared" si="44"/>
        <v>0</v>
      </c>
      <c r="BY37" s="267"/>
      <c r="BZ37" s="268">
        <f t="shared" si="45"/>
        <v>0</v>
      </c>
      <c r="CA37" s="267"/>
      <c r="CB37" s="268">
        <f t="shared" si="46"/>
        <v>0</v>
      </c>
      <c r="CC37" s="241">
        <f t="shared" si="13"/>
        <v>0</v>
      </c>
      <c r="CD37" s="214">
        <f t="shared" si="47"/>
        <v>0</v>
      </c>
      <c r="CE37" s="240"/>
      <c r="CF37" s="240"/>
      <c r="CG37" s="241">
        <f t="shared" si="48"/>
        <v>0</v>
      </c>
      <c r="CH37" s="5">
        <f t="shared" si="14"/>
        <v>0</v>
      </c>
    </row>
    <row r="38" spans="1:86" x14ac:dyDescent="0.2">
      <c r="A38" s="105"/>
      <c r="B38" s="22"/>
      <c r="C38" s="51">
        <v>620</v>
      </c>
      <c r="D38" s="34"/>
      <c r="E38" s="22"/>
      <c r="F38" s="34"/>
      <c r="G38" s="275"/>
      <c r="H38" s="112" t="s">
        <v>336</v>
      </c>
      <c r="I38" s="27"/>
      <c r="J38" s="204">
        <f t="shared" si="0"/>
        <v>0</v>
      </c>
      <c r="K38" s="204"/>
      <c r="L38" s="204">
        <f t="shared" si="49"/>
        <v>0</v>
      </c>
      <c r="M38" s="205"/>
      <c r="N38" s="204">
        <f t="shared" si="51"/>
        <v>0</v>
      </c>
      <c r="O38" s="214">
        <f t="shared" si="2"/>
        <v>0</v>
      </c>
      <c r="P38" s="214">
        <f t="shared" si="15"/>
        <v>0</v>
      </c>
      <c r="Q38" s="213"/>
      <c r="R38" s="214">
        <f t="shared" si="50"/>
        <v>0</v>
      </c>
      <c r="S38" s="213"/>
      <c r="T38" s="214">
        <f t="shared" si="16"/>
        <v>0</v>
      </c>
      <c r="U38" s="223">
        <f t="shared" si="3"/>
        <v>0</v>
      </c>
      <c r="V38" s="223">
        <f t="shared" si="17"/>
        <v>0</v>
      </c>
      <c r="W38" s="222"/>
      <c r="X38" s="223">
        <f t="shared" si="18"/>
        <v>0</v>
      </c>
      <c r="Y38" s="222"/>
      <c r="Z38" s="223">
        <f t="shared" si="19"/>
        <v>0</v>
      </c>
      <c r="AA38" s="232">
        <f t="shared" si="4"/>
        <v>0</v>
      </c>
      <c r="AB38" s="232">
        <f t="shared" si="20"/>
        <v>0</v>
      </c>
      <c r="AC38" s="231"/>
      <c r="AD38" s="232">
        <f t="shared" si="21"/>
        <v>0</v>
      </c>
      <c r="AE38" s="231"/>
      <c r="AF38" s="232">
        <f t="shared" si="22"/>
        <v>0</v>
      </c>
      <c r="AG38" s="250">
        <f t="shared" si="5"/>
        <v>0</v>
      </c>
      <c r="AH38" s="250">
        <f t="shared" si="23"/>
        <v>0</v>
      </c>
      <c r="AI38" s="249"/>
      <c r="AJ38" s="250">
        <f t="shared" si="24"/>
        <v>0</v>
      </c>
      <c r="AK38" s="249"/>
      <c r="AL38" s="250">
        <f t="shared" si="25"/>
        <v>0</v>
      </c>
      <c r="AM38" s="204">
        <f t="shared" si="6"/>
        <v>0</v>
      </c>
      <c r="AN38" s="204">
        <f t="shared" si="26"/>
        <v>0</v>
      </c>
      <c r="AO38" s="205"/>
      <c r="AP38" s="204">
        <f t="shared" si="27"/>
        <v>0</v>
      </c>
      <c r="AQ38" s="205"/>
      <c r="AR38" s="204">
        <f t="shared" si="28"/>
        <v>0</v>
      </c>
      <c r="AS38" s="259">
        <f t="shared" si="7"/>
        <v>0</v>
      </c>
      <c r="AT38" s="259">
        <f t="shared" si="29"/>
        <v>0</v>
      </c>
      <c r="AU38" s="258"/>
      <c r="AV38" s="259">
        <f t="shared" si="30"/>
        <v>0</v>
      </c>
      <c r="AW38" s="258"/>
      <c r="AX38" s="259">
        <f t="shared" si="31"/>
        <v>0</v>
      </c>
      <c r="AY38" s="268">
        <f t="shared" si="8"/>
        <v>0</v>
      </c>
      <c r="AZ38" s="268">
        <f t="shared" si="32"/>
        <v>0</v>
      </c>
      <c r="BA38" s="267"/>
      <c r="BB38" s="268">
        <f t="shared" si="33"/>
        <v>0</v>
      </c>
      <c r="BC38" s="267"/>
      <c r="BD38" s="268">
        <f t="shared" si="34"/>
        <v>0</v>
      </c>
      <c r="BE38" s="204">
        <f t="shared" si="9"/>
        <v>0</v>
      </c>
      <c r="BF38" s="204">
        <f t="shared" si="35"/>
        <v>0</v>
      </c>
      <c r="BG38" s="205"/>
      <c r="BH38" s="204">
        <f t="shared" si="36"/>
        <v>0</v>
      </c>
      <c r="BI38" s="205"/>
      <c r="BJ38" s="204">
        <f t="shared" si="37"/>
        <v>0</v>
      </c>
      <c r="BK38" s="241">
        <f t="shared" si="10"/>
        <v>0</v>
      </c>
      <c r="BL38" s="241">
        <f t="shared" si="38"/>
        <v>0</v>
      </c>
      <c r="BM38" s="240"/>
      <c r="BN38" s="241">
        <f t="shared" si="39"/>
        <v>0</v>
      </c>
      <c r="BO38" s="240"/>
      <c r="BP38" s="241">
        <f t="shared" si="40"/>
        <v>0</v>
      </c>
      <c r="BQ38" s="223">
        <f t="shared" si="11"/>
        <v>0</v>
      </c>
      <c r="BR38" s="223">
        <f t="shared" si="41"/>
        <v>0</v>
      </c>
      <c r="BS38" s="222"/>
      <c r="BT38" s="223">
        <f t="shared" si="42"/>
        <v>0</v>
      </c>
      <c r="BU38" s="222"/>
      <c r="BV38" s="223">
        <f t="shared" si="43"/>
        <v>0</v>
      </c>
      <c r="BW38" s="268">
        <f t="shared" si="12"/>
        <v>0</v>
      </c>
      <c r="BX38" s="268">
        <f t="shared" si="44"/>
        <v>0</v>
      </c>
      <c r="BY38" s="267"/>
      <c r="BZ38" s="268">
        <f t="shared" si="45"/>
        <v>0</v>
      </c>
      <c r="CA38" s="267"/>
      <c r="CB38" s="268">
        <f t="shared" si="46"/>
        <v>0</v>
      </c>
      <c r="CC38" s="241">
        <f t="shared" si="13"/>
        <v>0</v>
      </c>
      <c r="CD38" s="214">
        <f t="shared" si="47"/>
        <v>0</v>
      </c>
      <c r="CE38" s="240"/>
      <c r="CF38" s="240"/>
      <c r="CG38" s="241">
        <f t="shared" si="48"/>
        <v>0</v>
      </c>
      <c r="CH38" s="5">
        <f t="shared" si="14"/>
        <v>0</v>
      </c>
    </row>
    <row r="39" spans="1:86" x14ac:dyDescent="0.2">
      <c r="A39" s="105"/>
      <c r="B39" s="22"/>
      <c r="C39" s="51"/>
      <c r="D39" s="121" t="s">
        <v>337</v>
      </c>
      <c r="E39" s="22"/>
      <c r="F39" s="34"/>
      <c r="G39" s="275"/>
      <c r="H39" s="284" t="s">
        <v>338</v>
      </c>
      <c r="I39" s="27"/>
      <c r="J39" s="204">
        <f t="shared" si="0"/>
        <v>0</v>
      </c>
      <c r="K39" s="204"/>
      <c r="L39" s="204">
        <f t="shared" si="49"/>
        <v>0</v>
      </c>
      <c r="M39" s="205"/>
      <c r="N39" s="204">
        <f t="shared" si="51"/>
        <v>0</v>
      </c>
      <c r="O39" s="214">
        <f t="shared" si="2"/>
        <v>0</v>
      </c>
      <c r="P39" s="214">
        <f t="shared" si="15"/>
        <v>0</v>
      </c>
      <c r="Q39" s="213"/>
      <c r="R39" s="214">
        <f t="shared" si="50"/>
        <v>0</v>
      </c>
      <c r="S39" s="213"/>
      <c r="T39" s="214">
        <f t="shared" si="16"/>
        <v>0</v>
      </c>
      <c r="U39" s="223">
        <f t="shared" si="3"/>
        <v>0</v>
      </c>
      <c r="V39" s="223">
        <f t="shared" si="17"/>
        <v>0</v>
      </c>
      <c r="W39" s="222"/>
      <c r="X39" s="223">
        <f t="shared" si="18"/>
        <v>0</v>
      </c>
      <c r="Y39" s="222"/>
      <c r="Z39" s="223">
        <f t="shared" si="19"/>
        <v>0</v>
      </c>
      <c r="AA39" s="232">
        <f t="shared" si="4"/>
        <v>0</v>
      </c>
      <c r="AB39" s="232">
        <f t="shared" si="20"/>
        <v>0</v>
      </c>
      <c r="AC39" s="231"/>
      <c r="AD39" s="232">
        <f t="shared" si="21"/>
        <v>0</v>
      </c>
      <c r="AE39" s="231"/>
      <c r="AF39" s="232">
        <f t="shared" si="22"/>
        <v>0</v>
      </c>
      <c r="AG39" s="250">
        <f t="shared" si="5"/>
        <v>0</v>
      </c>
      <c r="AH39" s="250">
        <f t="shared" si="23"/>
        <v>0</v>
      </c>
      <c r="AI39" s="249"/>
      <c r="AJ39" s="250">
        <f t="shared" si="24"/>
        <v>0</v>
      </c>
      <c r="AK39" s="249"/>
      <c r="AL39" s="250">
        <f t="shared" si="25"/>
        <v>0</v>
      </c>
      <c r="AM39" s="204">
        <f t="shared" si="6"/>
        <v>0</v>
      </c>
      <c r="AN39" s="204">
        <f t="shared" si="26"/>
        <v>0</v>
      </c>
      <c r="AO39" s="205"/>
      <c r="AP39" s="204">
        <f t="shared" si="27"/>
        <v>0</v>
      </c>
      <c r="AQ39" s="205"/>
      <c r="AR39" s="204">
        <f t="shared" si="28"/>
        <v>0</v>
      </c>
      <c r="AS39" s="259">
        <f t="shared" si="7"/>
        <v>0</v>
      </c>
      <c r="AT39" s="259">
        <f t="shared" si="29"/>
        <v>0</v>
      </c>
      <c r="AU39" s="258"/>
      <c r="AV39" s="259">
        <f t="shared" si="30"/>
        <v>0</v>
      </c>
      <c r="AW39" s="258"/>
      <c r="AX39" s="259">
        <f t="shared" si="31"/>
        <v>0</v>
      </c>
      <c r="AY39" s="268">
        <f t="shared" si="8"/>
        <v>0</v>
      </c>
      <c r="AZ39" s="268">
        <f t="shared" si="32"/>
        <v>0</v>
      </c>
      <c r="BA39" s="267"/>
      <c r="BB39" s="268">
        <f t="shared" si="33"/>
        <v>0</v>
      </c>
      <c r="BC39" s="267"/>
      <c r="BD39" s="268">
        <f t="shared" si="34"/>
        <v>0</v>
      </c>
      <c r="BE39" s="204">
        <f t="shared" si="9"/>
        <v>0</v>
      </c>
      <c r="BF39" s="204">
        <f t="shared" si="35"/>
        <v>0</v>
      </c>
      <c r="BG39" s="205"/>
      <c r="BH39" s="204">
        <f t="shared" si="36"/>
        <v>0</v>
      </c>
      <c r="BI39" s="205"/>
      <c r="BJ39" s="204">
        <f t="shared" si="37"/>
        <v>0</v>
      </c>
      <c r="BK39" s="241">
        <f t="shared" si="10"/>
        <v>0</v>
      </c>
      <c r="BL39" s="241">
        <f t="shared" si="38"/>
        <v>0</v>
      </c>
      <c r="BM39" s="240"/>
      <c r="BN39" s="241">
        <f t="shared" si="39"/>
        <v>0</v>
      </c>
      <c r="BO39" s="240"/>
      <c r="BP39" s="241">
        <f t="shared" si="40"/>
        <v>0</v>
      </c>
      <c r="BQ39" s="223">
        <f t="shared" si="11"/>
        <v>0</v>
      </c>
      <c r="BR39" s="223">
        <f t="shared" si="41"/>
        <v>0</v>
      </c>
      <c r="BS39" s="222"/>
      <c r="BT39" s="223">
        <f t="shared" si="42"/>
        <v>0</v>
      </c>
      <c r="BU39" s="222"/>
      <c r="BV39" s="223">
        <f t="shared" si="43"/>
        <v>0</v>
      </c>
      <c r="BW39" s="268">
        <f t="shared" si="12"/>
        <v>0</v>
      </c>
      <c r="BX39" s="268">
        <f t="shared" si="44"/>
        <v>0</v>
      </c>
      <c r="BY39" s="267"/>
      <c r="BZ39" s="268">
        <f t="shared" si="45"/>
        <v>0</v>
      </c>
      <c r="CA39" s="267"/>
      <c r="CB39" s="268">
        <f t="shared" si="46"/>
        <v>0</v>
      </c>
      <c r="CC39" s="241">
        <f t="shared" si="13"/>
        <v>0</v>
      </c>
      <c r="CD39" s="214">
        <f t="shared" si="47"/>
        <v>0</v>
      </c>
      <c r="CE39" s="240"/>
      <c r="CF39" s="240"/>
      <c r="CG39" s="241">
        <f t="shared" si="48"/>
        <v>0</v>
      </c>
      <c r="CH39" s="5">
        <f t="shared" si="14"/>
        <v>0</v>
      </c>
    </row>
    <row r="40" spans="1:86" x14ac:dyDescent="0.2">
      <c r="A40" s="105"/>
      <c r="B40" s="22"/>
      <c r="C40" s="51"/>
      <c r="D40" s="121" t="s">
        <v>339</v>
      </c>
      <c r="E40" s="22"/>
      <c r="F40" s="34"/>
      <c r="G40" s="275"/>
      <c r="H40" s="291" t="s">
        <v>340</v>
      </c>
      <c r="I40" s="27"/>
      <c r="J40" s="204">
        <f t="shared" si="0"/>
        <v>0</v>
      </c>
      <c r="K40" s="204"/>
      <c r="L40" s="204">
        <f t="shared" si="49"/>
        <v>0</v>
      </c>
      <c r="M40" s="205"/>
      <c r="N40" s="204">
        <f t="shared" si="51"/>
        <v>0</v>
      </c>
      <c r="O40" s="214">
        <f t="shared" si="2"/>
        <v>0</v>
      </c>
      <c r="P40" s="214">
        <f t="shared" si="15"/>
        <v>0</v>
      </c>
      <c r="Q40" s="213"/>
      <c r="R40" s="214">
        <f t="shared" si="50"/>
        <v>0</v>
      </c>
      <c r="S40" s="213"/>
      <c r="T40" s="214">
        <f t="shared" si="16"/>
        <v>0</v>
      </c>
      <c r="U40" s="223">
        <f t="shared" si="3"/>
        <v>0</v>
      </c>
      <c r="V40" s="223">
        <f t="shared" si="17"/>
        <v>0</v>
      </c>
      <c r="W40" s="222"/>
      <c r="X40" s="223">
        <f t="shared" si="18"/>
        <v>0</v>
      </c>
      <c r="Y40" s="222"/>
      <c r="Z40" s="223">
        <f t="shared" si="19"/>
        <v>0</v>
      </c>
      <c r="AA40" s="232">
        <f t="shared" si="4"/>
        <v>0</v>
      </c>
      <c r="AB40" s="232">
        <f t="shared" si="20"/>
        <v>0</v>
      </c>
      <c r="AC40" s="231"/>
      <c r="AD40" s="232">
        <f t="shared" si="21"/>
        <v>0</v>
      </c>
      <c r="AE40" s="231"/>
      <c r="AF40" s="232">
        <f t="shared" si="22"/>
        <v>0</v>
      </c>
      <c r="AG40" s="250">
        <f t="shared" si="5"/>
        <v>0</v>
      </c>
      <c r="AH40" s="250">
        <f t="shared" si="23"/>
        <v>0</v>
      </c>
      <c r="AI40" s="249"/>
      <c r="AJ40" s="250">
        <f t="shared" si="24"/>
        <v>0</v>
      </c>
      <c r="AK40" s="249"/>
      <c r="AL40" s="250">
        <f t="shared" si="25"/>
        <v>0</v>
      </c>
      <c r="AM40" s="204">
        <f t="shared" si="6"/>
        <v>0</v>
      </c>
      <c r="AN40" s="204">
        <f t="shared" si="26"/>
        <v>0</v>
      </c>
      <c r="AO40" s="205"/>
      <c r="AP40" s="204">
        <f t="shared" si="27"/>
        <v>0</v>
      </c>
      <c r="AQ40" s="205"/>
      <c r="AR40" s="204">
        <f t="shared" si="28"/>
        <v>0</v>
      </c>
      <c r="AS40" s="259">
        <f t="shared" si="7"/>
        <v>0</v>
      </c>
      <c r="AT40" s="259">
        <f t="shared" si="29"/>
        <v>0</v>
      </c>
      <c r="AU40" s="258"/>
      <c r="AV40" s="259">
        <f t="shared" si="30"/>
        <v>0</v>
      </c>
      <c r="AW40" s="258"/>
      <c r="AX40" s="259">
        <f t="shared" si="31"/>
        <v>0</v>
      </c>
      <c r="AY40" s="268">
        <f t="shared" si="8"/>
        <v>0</v>
      </c>
      <c r="AZ40" s="268">
        <f t="shared" si="32"/>
        <v>0</v>
      </c>
      <c r="BA40" s="267"/>
      <c r="BB40" s="268">
        <f t="shared" si="33"/>
        <v>0</v>
      </c>
      <c r="BC40" s="267"/>
      <c r="BD40" s="268">
        <f t="shared" si="34"/>
        <v>0</v>
      </c>
      <c r="BE40" s="204">
        <f t="shared" si="9"/>
        <v>0</v>
      </c>
      <c r="BF40" s="204">
        <f t="shared" si="35"/>
        <v>0</v>
      </c>
      <c r="BG40" s="205"/>
      <c r="BH40" s="204">
        <f t="shared" si="36"/>
        <v>0</v>
      </c>
      <c r="BI40" s="205"/>
      <c r="BJ40" s="204">
        <f t="shared" si="37"/>
        <v>0</v>
      </c>
      <c r="BK40" s="241">
        <f t="shared" si="10"/>
        <v>0</v>
      </c>
      <c r="BL40" s="241">
        <f t="shared" si="38"/>
        <v>0</v>
      </c>
      <c r="BM40" s="240"/>
      <c r="BN40" s="241">
        <f t="shared" si="39"/>
        <v>0</v>
      </c>
      <c r="BO40" s="240"/>
      <c r="BP40" s="241">
        <f t="shared" si="40"/>
        <v>0</v>
      </c>
      <c r="BQ40" s="223">
        <f t="shared" si="11"/>
        <v>0</v>
      </c>
      <c r="BR40" s="223">
        <f t="shared" si="41"/>
        <v>0</v>
      </c>
      <c r="BS40" s="222"/>
      <c r="BT40" s="223">
        <f t="shared" si="42"/>
        <v>0</v>
      </c>
      <c r="BU40" s="222"/>
      <c r="BV40" s="223">
        <f t="shared" si="43"/>
        <v>0</v>
      </c>
      <c r="BW40" s="268">
        <f t="shared" si="12"/>
        <v>0</v>
      </c>
      <c r="BX40" s="268">
        <f t="shared" si="44"/>
        <v>0</v>
      </c>
      <c r="BY40" s="267"/>
      <c r="BZ40" s="268">
        <f t="shared" si="45"/>
        <v>0</v>
      </c>
      <c r="CA40" s="267"/>
      <c r="CB40" s="268">
        <f t="shared" si="46"/>
        <v>0</v>
      </c>
      <c r="CC40" s="241">
        <f t="shared" si="13"/>
        <v>0</v>
      </c>
      <c r="CD40" s="214">
        <f t="shared" si="47"/>
        <v>0</v>
      </c>
      <c r="CE40" s="240"/>
      <c r="CF40" s="240"/>
      <c r="CG40" s="241">
        <f t="shared" si="48"/>
        <v>0</v>
      </c>
      <c r="CH40" s="5">
        <f t="shared" si="14"/>
        <v>0</v>
      </c>
    </row>
    <row r="41" spans="1:86" x14ac:dyDescent="0.2">
      <c r="A41" s="105"/>
      <c r="B41" s="22"/>
      <c r="C41" s="51"/>
      <c r="D41" s="121"/>
      <c r="E41" s="22">
        <v>219</v>
      </c>
      <c r="F41" s="34">
        <v>425</v>
      </c>
      <c r="G41" s="275"/>
      <c r="H41" s="28" t="s">
        <v>34</v>
      </c>
      <c r="I41" s="27">
        <f>5000000+15000000</f>
        <v>20000000</v>
      </c>
      <c r="J41" s="204">
        <f t="shared" si="0"/>
        <v>4000000</v>
      </c>
      <c r="K41" s="204">
        <v>5700000</v>
      </c>
      <c r="L41" s="204">
        <f t="shared" si="49"/>
        <v>-1700000</v>
      </c>
      <c r="M41" s="205"/>
      <c r="N41" s="204">
        <f t="shared" si="51"/>
        <v>5700000</v>
      </c>
      <c r="O41" s="214">
        <f t="shared" si="2"/>
        <v>2000000</v>
      </c>
      <c r="P41" s="214">
        <f t="shared" si="15"/>
        <v>7700000</v>
      </c>
      <c r="Q41" s="213"/>
      <c r="R41" s="214">
        <f t="shared" si="50"/>
        <v>7700000</v>
      </c>
      <c r="S41" s="213"/>
      <c r="T41" s="214">
        <f t="shared" si="16"/>
        <v>0</v>
      </c>
      <c r="U41" s="223">
        <f t="shared" si="3"/>
        <v>1400000.0000000002</v>
      </c>
      <c r="V41" s="223">
        <f t="shared" si="17"/>
        <v>1400000.0000000002</v>
      </c>
      <c r="W41" s="222"/>
      <c r="X41" s="223">
        <f t="shared" si="18"/>
        <v>1400000.0000000002</v>
      </c>
      <c r="Y41" s="222"/>
      <c r="Z41" s="223">
        <f t="shared" si="19"/>
        <v>0</v>
      </c>
      <c r="AA41" s="232">
        <f t="shared" si="4"/>
        <v>1400000.0000000002</v>
      </c>
      <c r="AB41" s="232">
        <f t="shared" si="20"/>
        <v>1400000.0000000002</v>
      </c>
      <c r="AC41" s="231"/>
      <c r="AD41" s="232">
        <f t="shared" si="21"/>
        <v>1400000.0000000002</v>
      </c>
      <c r="AE41" s="231"/>
      <c r="AF41" s="232">
        <f t="shared" si="22"/>
        <v>0</v>
      </c>
      <c r="AG41" s="250">
        <f t="shared" si="5"/>
        <v>1400000.0000000002</v>
      </c>
      <c r="AH41" s="250">
        <f t="shared" si="23"/>
        <v>1400000.0000000002</v>
      </c>
      <c r="AI41" s="249"/>
      <c r="AJ41" s="250">
        <f t="shared" si="24"/>
        <v>1400000.0000000002</v>
      </c>
      <c r="AK41" s="249"/>
      <c r="AL41" s="250">
        <f t="shared" si="25"/>
        <v>0</v>
      </c>
      <c r="AM41" s="204">
        <f t="shared" si="6"/>
        <v>1400000.0000000002</v>
      </c>
      <c r="AN41" s="204">
        <f t="shared" si="26"/>
        <v>1400000.0000000002</v>
      </c>
      <c r="AO41" s="205"/>
      <c r="AP41" s="204">
        <f t="shared" si="27"/>
        <v>1400000.0000000002</v>
      </c>
      <c r="AQ41" s="205"/>
      <c r="AR41" s="204">
        <f t="shared" si="28"/>
        <v>0</v>
      </c>
      <c r="AS41" s="259">
        <f t="shared" si="7"/>
        <v>1400000.0000000002</v>
      </c>
      <c r="AT41" s="259">
        <f t="shared" si="29"/>
        <v>1400000.0000000002</v>
      </c>
      <c r="AU41" s="258"/>
      <c r="AV41" s="259">
        <f t="shared" si="30"/>
        <v>1400000.0000000002</v>
      </c>
      <c r="AW41" s="258"/>
      <c r="AX41" s="259">
        <f t="shared" si="31"/>
        <v>0</v>
      </c>
      <c r="AY41" s="268">
        <f t="shared" si="8"/>
        <v>1400000.0000000002</v>
      </c>
      <c r="AZ41" s="268">
        <f t="shared" si="32"/>
        <v>1400000.0000000002</v>
      </c>
      <c r="BA41" s="267"/>
      <c r="BB41" s="268">
        <f t="shared" si="33"/>
        <v>1400000.0000000002</v>
      </c>
      <c r="BC41" s="267"/>
      <c r="BD41" s="268">
        <f t="shared" si="34"/>
        <v>0</v>
      </c>
      <c r="BE41" s="204">
        <f t="shared" si="9"/>
        <v>1400000.0000000002</v>
      </c>
      <c r="BF41" s="204">
        <f t="shared" si="35"/>
        <v>1400000.0000000002</v>
      </c>
      <c r="BG41" s="205"/>
      <c r="BH41" s="204">
        <f t="shared" si="36"/>
        <v>1400000.0000000002</v>
      </c>
      <c r="BI41" s="205"/>
      <c r="BJ41" s="204">
        <f t="shared" si="37"/>
        <v>0</v>
      </c>
      <c r="BK41" s="241">
        <f t="shared" si="10"/>
        <v>1400000.0000000002</v>
      </c>
      <c r="BL41" s="241">
        <f t="shared" si="38"/>
        <v>1400000.0000000002</v>
      </c>
      <c r="BM41" s="240"/>
      <c r="BN41" s="241">
        <f t="shared" si="39"/>
        <v>1400000.0000000002</v>
      </c>
      <c r="BO41" s="240"/>
      <c r="BP41" s="241">
        <f t="shared" si="40"/>
        <v>0</v>
      </c>
      <c r="BQ41" s="223">
        <f t="shared" si="11"/>
        <v>1400000.0000000002</v>
      </c>
      <c r="BR41" s="223">
        <f t="shared" si="41"/>
        <v>1400000.0000000002</v>
      </c>
      <c r="BS41" s="222"/>
      <c r="BT41" s="223">
        <f t="shared" si="42"/>
        <v>1400000.0000000002</v>
      </c>
      <c r="BU41" s="222"/>
      <c r="BV41" s="223">
        <f t="shared" si="43"/>
        <v>0</v>
      </c>
      <c r="BW41" s="268">
        <f t="shared" si="12"/>
        <v>1400000.0000000002</v>
      </c>
      <c r="BX41" s="268">
        <f t="shared" si="44"/>
        <v>1400000.0000000002</v>
      </c>
      <c r="BY41" s="267"/>
      <c r="BZ41" s="268">
        <f t="shared" si="45"/>
        <v>1400000.0000000002</v>
      </c>
      <c r="CA41" s="267"/>
      <c r="CB41" s="268">
        <f t="shared" si="46"/>
        <v>0</v>
      </c>
      <c r="CC41" s="241">
        <f t="shared" si="13"/>
        <v>20000000</v>
      </c>
      <c r="CD41" s="214">
        <f t="shared" si="47"/>
        <v>20000000</v>
      </c>
      <c r="CE41" s="240"/>
      <c r="CF41" s="240"/>
      <c r="CG41" s="241">
        <f t="shared" si="48"/>
        <v>0</v>
      </c>
      <c r="CH41" s="5">
        <f t="shared" si="14"/>
        <v>0</v>
      </c>
    </row>
    <row r="42" spans="1:86" x14ac:dyDescent="0.2">
      <c r="A42" s="105"/>
      <c r="B42" s="22"/>
      <c r="C42" s="51"/>
      <c r="D42" s="34"/>
      <c r="E42" s="22">
        <v>220</v>
      </c>
      <c r="F42" s="34">
        <v>511</v>
      </c>
      <c r="G42" s="275"/>
      <c r="H42" s="9" t="s">
        <v>567</v>
      </c>
      <c r="I42" s="27">
        <f>5000000+15000000+10680000</f>
        <v>30680000</v>
      </c>
      <c r="J42" s="204">
        <f t="shared" si="0"/>
        <v>6136000</v>
      </c>
      <c r="K42" s="204"/>
      <c r="L42" s="204">
        <f t="shared" si="49"/>
        <v>6136000</v>
      </c>
      <c r="M42" s="205"/>
      <c r="N42" s="204">
        <f t="shared" si="51"/>
        <v>0</v>
      </c>
      <c r="O42" s="214">
        <f t="shared" si="2"/>
        <v>3068000</v>
      </c>
      <c r="P42" s="214">
        <f t="shared" si="15"/>
        <v>3068000</v>
      </c>
      <c r="Q42" s="213"/>
      <c r="R42" s="214">
        <f t="shared" si="50"/>
        <v>3068000</v>
      </c>
      <c r="S42" s="213"/>
      <c r="T42" s="214">
        <f t="shared" si="16"/>
        <v>0</v>
      </c>
      <c r="U42" s="223">
        <f t="shared" si="3"/>
        <v>2147600</v>
      </c>
      <c r="V42" s="223">
        <f t="shared" si="17"/>
        <v>2147600</v>
      </c>
      <c r="W42" s="222"/>
      <c r="X42" s="223">
        <f t="shared" si="18"/>
        <v>2147600</v>
      </c>
      <c r="Y42" s="222"/>
      <c r="Z42" s="223">
        <f t="shared" si="19"/>
        <v>0</v>
      </c>
      <c r="AA42" s="232">
        <f t="shared" si="4"/>
        <v>2147600</v>
      </c>
      <c r="AB42" s="232">
        <f t="shared" si="20"/>
        <v>2147600</v>
      </c>
      <c r="AC42" s="231"/>
      <c r="AD42" s="232">
        <f t="shared" si="21"/>
        <v>2147600</v>
      </c>
      <c r="AE42" s="231"/>
      <c r="AF42" s="232">
        <f t="shared" si="22"/>
        <v>0</v>
      </c>
      <c r="AG42" s="250">
        <f t="shared" si="5"/>
        <v>2147600</v>
      </c>
      <c r="AH42" s="250">
        <f t="shared" si="23"/>
        <v>2147600</v>
      </c>
      <c r="AI42" s="249"/>
      <c r="AJ42" s="250">
        <f t="shared" si="24"/>
        <v>2147600</v>
      </c>
      <c r="AK42" s="249"/>
      <c r="AL42" s="250">
        <f t="shared" si="25"/>
        <v>0</v>
      </c>
      <c r="AM42" s="204">
        <f t="shared" si="6"/>
        <v>2147600</v>
      </c>
      <c r="AN42" s="204">
        <f t="shared" si="26"/>
        <v>2147600</v>
      </c>
      <c r="AO42" s="205"/>
      <c r="AP42" s="204">
        <f t="shared" si="27"/>
        <v>2147600</v>
      </c>
      <c r="AQ42" s="205"/>
      <c r="AR42" s="204">
        <f t="shared" si="28"/>
        <v>0</v>
      </c>
      <c r="AS42" s="259">
        <f t="shared" si="7"/>
        <v>2147600</v>
      </c>
      <c r="AT42" s="259">
        <f t="shared" si="29"/>
        <v>2147600</v>
      </c>
      <c r="AU42" s="258"/>
      <c r="AV42" s="259">
        <f t="shared" si="30"/>
        <v>2147600</v>
      </c>
      <c r="AW42" s="258"/>
      <c r="AX42" s="259">
        <f t="shared" si="31"/>
        <v>0</v>
      </c>
      <c r="AY42" s="268">
        <f t="shared" si="8"/>
        <v>2147600</v>
      </c>
      <c r="AZ42" s="268">
        <f t="shared" si="32"/>
        <v>2147600</v>
      </c>
      <c r="BA42" s="267"/>
      <c r="BB42" s="268">
        <f t="shared" si="33"/>
        <v>2147600</v>
      </c>
      <c r="BC42" s="267"/>
      <c r="BD42" s="268">
        <f t="shared" si="34"/>
        <v>0</v>
      </c>
      <c r="BE42" s="204">
        <f t="shared" si="9"/>
        <v>2147600</v>
      </c>
      <c r="BF42" s="204">
        <f t="shared" si="35"/>
        <v>2147600</v>
      </c>
      <c r="BG42" s="205"/>
      <c r="BH42" s="204">
        <f t="shared" si="36"/>
        <v>2147600</v>
      </c>
      <c r="BI42" s="205"/>
      <c r="BJ42" s="204">
        <f t="shared" si="37"/>
        <v>0</v>
      </c>
      <c r="BK42" s="241">
        <f t="shared" si="10"/>
        <v>2147600</v>
      </c>
      <c r="BL42" s="241">
        <f t="shared" si="38"/>
        <v>2147600</v>
      </c>
      <c r="BM42" s="240"/>
      <c r="BN42" s="241">
        <f t="shared" si="39"/>
        <v>2147600</v>
      </c>
      <c r="BO42" s="240"/>
      <c r="BP42" s="241">
        <f t="shared" si="40"/>
        <v>0</v>
      </c>
      <c r="BQ42" s="223">
        <f t="shared" si="11"/>
        <v>2147600</v>
      </c>
      <c r="BR42" s="223">
        <f t="shared" si="41"/>
        <v>2147600</v>
      </c>
      <c r="BS42" s="222"/>
      <c r="BT42" s="223">
        <f t="shared" si="42"/>
        <v>2147600</v>
      </c>
      <c r="BU42" s="222"/>
      <c r="BV42" s="223">
        <f t="shared" si="43"/>
        <v>0</v>
      </c>
      <c r="BW42" s="268">
        <f t="shared" si="12"/>
        <v>2147600</v>
      </c>
      <c r="BX42" s="268">
        <f t="shared" si="44"/>
        <v>2147600</v>
      </c>
      <c r="BY42" s="267"/>
      <c r="BZ42" s="268">
        <f t="shared" si="45"/>
        <v>2147600</v>
      </c>
      <c r="CA42" s="267"/>
      <c r="CB42" s="268">
        <f t="shared" si="46"/>
        <v>0</v>
      </c>
      <c r="CC42" s="241">
        <f t="shared" si="13"/>
        <v>30680000</v>
      </c>
      <c r="CD42" s="214">
        <f t="shared" si="47"/>
        <v>30680000</v>
      </c>
      <c r="CE42" s="240"/>
      <c r="CF42" s="240"/>
      <c r="CG42" s="241">
        <f t="shared" si="48"/>
        <v>0</v>
      </c>
      <c r="CH42" s="5">
        <f t="shared" si="14"/>
        <v>0</v>
      </c>
    </row>
    <row r="43" spans="1:86" x14ac:dyDescent="0.2">
      <c r="A43" s="105"/>
      <c r="B43" s="105"/>
      <c r="C43" s="105"/>
      <c r="D43" s="107"/>
      <c r="E43" s="105"/>
      <c r="F43" s="107"/>
      <c r="G43" s="279"/>
      <c r="H43" s="107"/>
      <c r="I43" s="59"/>
      <c r="J43" s="204">
        <f t="shared" si="0"/>
        <v>0</v>
      </c>
      <c r="K43" s="204"/>
      <c r="L43" s="204">
        <f t="shared" si="49"/>
        <v>0</v>
      </c>
      <c r="M43" s="205"/>
      <c r="N43" s="204">
        <f t="shared" si="51"/>
        <v>0</v>
      </c>
      <c r="O43" s="214">
        <f t="shared" si="2"/>
        <v>0</v>
      </c>
      <c r="P43" s="214">
        <f t="shared" si="15"/>
        <v>0</v>
      </c>
      <c r="Q43" s="213"/>
      <c r="R43" s="214">
        <f t="shared" si="50"/>
        <v>0</v>
      </c>
      <c r="S43" s="213"/>
      <c r="T43" s="214">
        <f t="shared" si="16"/>
        <v>0</v>
      </c>
      <c r="U43" s="223">
        <f t="shared" si="3"/>
        <v>0</v>
      </c>
      <c r="V43" s="223">
        <f t="shared" si="17"/>
        <v>0</v>
      </c>
      <c r="W43" s="222"/>
      <c r="X43" s="223">
        <f t="shared" si="18"/>
        <v>0</v>
      </c>
      <c r="Y43" s="222"/>
      <c r="Z43" s="223">
        <f t="shared" si="19"/>
        <v>0</v>
      </c>
      <c r="AA43" s="232">
        <f t="shared" si="4"/>
        <v>0</v>
      </c>
      <c r="AB43" s="232">
        <f t="shared" si="20"/>
        <v>0</v>
      </c>
      <c r="AC43" s="231"/>
      <c r="AD43" s="232">
        <f t="shared" si="21"/>
        <v>0</v>
      </c>
      <c r="AE43" s="231"/>
      <c r="AF43" s="232">
        <f t="shared" si="22"/>
        <v>0</v>
      </c>
      <c r="AG43" s="250">
        <f t="shared" si="5"/>
        <v>0</v>
      </c>
      <c r="AH43" s="250">
        <f t="shared" si="23"/>
        <v>0</v>
      </c>
      <c r="AI43" s="249"/>
      <c r="AJ43" s="250">
        <f t="shared" si="24"/>
        <v>0</v>
      </c>
      <c r="AK43" s="249"/>
      <c r="AL43" s="250">
        <f t="shared" si="25"/>
        <v>0</v>
      </c>
      <c r="AM43" s="204">
        <f t="shared" si="6"/>
        <v>0</v>
      </c>
      <c r="AN43" s="204">
        <f t="shared" si="26"/>
        <v>0</v>
      </c>
      <c r="AO43" s="205"/>
      <c r="AP43" s="204">
        <f t="shared" si="27"/>
        <v>0</v>
      </c>
      <c r="AQ43" s="205"/>
      <c r="AR43" s="204">
        <f t="shared" si="28"/>
        <v>0</v>
      </c>
      <c r="AS43" s="259">
        <f t="shared" si="7"/>
        <v>0</v>
      </c>
      <c r="AT43" s="259">
        <f t="shared" si="29"/>
        <v>0</v>
      </c>
      <c r="AU43" s="258"/>
      <c r="AV43" s="259">
        <f t="shared" si="30"/>
        <v>0</v>
      </c>
      <c r="AW43" s="258"/>
      <c r="AX43" s="259">
        <f t="shared" si="31"/>
        <v>0</v>
      </c>
      <c r="AY43" s="268">
        <f t="shared" si="8"/>
        <v>0</v>
      </c>
      <c r="AZ43" s="268">
        <f t="shared" si="32"/>
        <v>0</v>
      </c>
      <c r="BA43" s="267"/>
      <c r="BB43" s="268">
        <f t="shared" si="33"/>
        <v>0</v>
      </c>
      <c r="BC43" s="267"/>
      <c r="BD43" s="268">
        <f t="shared" si="34"/>
        <v>0</v>
      </c>
      <c r="BE43" s="204">
        <f t="shared" si="9"/>
        <v>0</v>
      </c>
      <c r="BF43" s="204">
        <f t="shared" si="35"/>
        <v>0</v>
      </c>
      <c r="BG43" s="205"/>
      <c r="BH43" s="204">
        <f t="shared" si="36"/>
        <v>0</v>
      </c>
      <c r="BI43" s="205"/>
      <c r="BJ43" s="204">
        <f t="shared" si="37"/>
        <v>0</v>
      </c>
      <c r="BK43" s="241">
        <f t="shared" si="10"/>
        <v>0</v>
      </c>
      <c r="BL43" s="241">
        <f t="shared" si="38"/>
        <v>0</v>
      </c>
      <c r="BM43" s="240"/>
      <c r="BN43" s="241">
        <f t="shared" si="39"/>
        <v>0</v>
      </c>
      <c r="BO43" s="240"/>
      <c r="BP43" s="241">
        <f t="shared" si="40"/>
        <v>0</v>
      </c>
      <c r="BQ43" s="223">
        <f t="shared" si="11"/>
        <v>0</v>
      </c>
      <c r="BR43" s="223">
        <f t="shared" si="41"/>
        <v>0</v>
      </c>
      <c r="BS43" s="222"/>
      <c r="BT43" s="223">
        <f t="shared" si="42"/>
        <v>0</v>
      </c>
      <c r="BU43" s="222"/>
      <c r="BV43" s="223">
        <f t="shared" si="43"/>
        <v>0</v>
      </c>
      <c r="BW43" s="268">
        <f t="shared" si="12"/>
        <v>0</v>
      </c>
      <c r="BX43" s="268">
        <f t="shared" si="44"/>
        <v>0</v>
      </c>
      <c r="BY43" s="267"/>
      <c r="BZ43" s="268">
        <f t="shared" si="45"/>
        <v>0</v>
      </c>
      <c r="CA43" s="267"/>
      <c r="CB43" s="268">
        <f t="shared" si="46"/>
        <v>0</v>
      </c>
      <c r="CC43" s="241">
        <f t="shared" si="13"/>
        <v>0</v>
      </c>
      <c r="CD43" s="214">
        <f t="shared" si="47"/>
        <v>0</v>
      </c>
      <c r="CE43" s="240"/>
      <c r="CF43" s="240"/>
      <c r="CG43" s="241">
        <f t="shared" si="48"/>
        <v>0</v>
      </c>
      <c r="CH43" s="5">
        <f t="shared" si="14"/>
        <v>0</v>
      </c>
    </row>
    <row r="44" spans="1:86" x14ac:dyDescent="0.2">
      <c r="A44" s="105"/>
      <c r="B44" s="22" t="s">
        <v>568</v>
      </c>
      <c r="C44" s="22"/>
      <c r="D44" s="34"/>
      <c r="E44" s="22"/>
      <c r="F44" s="34"/>
      <c r="G44" s="275"/>
      <c r="H44" s="112" t="s">
        <v>569</v>
      </c>
      <c r="I44" s="27"/>
      <c r="J44" s="204">
        <f t="shared" si="0"/>
        <v>0</v>
      </c>
      <c r="K44" s="204"/>
      <c r="L44" s="204">
        <f t="shared" si="49"/>
        <v>0</v>
      </c>
      <c r="M44" s="205"/>
      <c r="N44" s="204">
        <f t="shared" si="51"/>
        <v>0</v>
      </c>
      <c r="O44" s="214">
        <f t="shared" si="2"/>
        <v>0</v>
      </c>
      <c r="P44" s="214">
        <f t="shared" si="15"/>
        <v>0</v>
      </c>
      <c r="Q44" s="213"/>
      <c r="R44" s="214">
        <f t="shared" si="50"/>
        <v>0</v>
      </c>
      <c r="S44" s="213"/>
      <c r="T44" s="214">
        <f t="shared" si="16"/>
        <v>0</v>
      </c>
      <c r="U44" s="223">
        <f t="shared" si="3"/>
        <v>0</v>
      </c>
      <c r="V44" s="223">
        <f t="shared" si="17"/>
        <v>0</v>
      </c>
      <c r="W44" s="222"/>
      <c r="X44" s="223">
        <f t="shared" si="18"/>
        <v>0</v>
      </c>
      <c r="Y44" s="222"/>
      <c r="Z44" s="223">
        <f t="shared" si="19"/>
        <v>0</v>
      </c>
      <c r="AA44" s="232">
        <f t="shared" si="4"/>
        <v>0</v>
      </c>
      <c r="AB44" s="232">
        <f t="shared" si="20"/>
        <v>0</v>
      </c>
      <c r="AC44" s="231"/>
      <c r="AD44" s="232">
        <f t="shared" si="21"/>
        <v>0</v>
      </c>
      <c r="AE44" s="231"/>
      <c r="AF44" s="232">
        <f t="shared" si="22"/>
        <v>0</v>
      </c>
      <c r="AG44" s="250">
        <f t="shared" si="5"/>
        <v>0</v>
      </c>
      <c r="AH44" s="250">
        <f t="shared" si="23"/>
        <v>0</v>
      </c>
      <c r="AI44" s="249"/>
      <c r="AJ44" s="250">
        <f t="shared" si="24"/>
        <v>0</v>
      </c>
      <c r="AK44" s="249"/>
      <c r="AL44" s="250">
        <f t="shared" si="25"/>
        <v>0</v>
      </c>
      <c r="AM44" s="204">
        <f t="shared" si="6"/>
        <v>0</v>
      </c>
      <c r="AN44" s="204">
        <f t="shared" si="26"/>
        <v>0</v>
      </c>
      <c r="AO44" s="205"/>
      <c r="AP44" s="204">
        <f t="shared" si="27"/>
        <v>0</v>
      </c>
      <c r="AQ44" s="205"/>
      <c r="AR44" s="204">
        <f t="shared" si="28"/>
        <v>0</v>
      </c>
      <c r="AS44" s="259">
        <f t="shared" si="7"/>
        <v>0</v>
      </c>
      <c r="AT44" s="259">
        <f t="shared" si="29"/>
        <v>0</v>
      </c>
      <c r="AU44" s="258"/>
      <c r="AV44" s="259">
        <f t="shared" si="30"/>
        <v>0</v>
      </c>
      <c r="AW44" s="258"/>
      <c r="AX44" s="259">
        <f t="shared" si="31"/>
        <v>0</v>
      </c>
      <c r="AY44" s="268">
        <f t="shared" si="8"/>
        <v>0</v>
      </c>
      <c r="AZ44" s="268">
        <f t="shared" si="32"/>
        <v>0</v>
      </c>
      <c r="BA44" s="267"/>
      <c r="BB44" s="268">
        <f t="shared" si="33"/>
        <v>0</v>
      </c>
      <c r="BC44" s="267"/>
      <c r="BD44" s="268">
        <f t="shared" si="34"/>
        <v>0</v>
      </c>
      <c r="BE44" s="204">
        <f t="shared" si="9"/>
        <v>0</v>
      </c>
      <c r="BF44" s="204">
        <f t="shared" si="35"/>
        <v>0</v>
      </c>
      <c r="BG44" s="205"/>
      <c r="BH44" s="204">
        <f t="shared" si="36"/>
        <v>0</v>
      </c>
      <c r="BI44" s="205"/>
      <c r="BJ44" s="204">
        <f t="shared" si="37"/>
        <v>0</v>
      </c>
      <c r="BK44" s="241">
        <f t="shared" si="10"/>
        <v>0</v>
      </c>
      <c r="BL44" s="241">
        <f t="shared" si="38"/>
        <v>0</v>
      </c>
      <c r="BM44" s="240"/>
      <c r="BN44" s="241">
        <f t="shared" si="39"/>
        <v>0</v>
      </c>
      <c r="BO44" s="240"/>
      <c r="BP44" s="241">
        <f t="shared" si="40"/>
        <v>0</v>
      </c>
      <c r="BQ44" s="223">
        <f t="shared" si="11"/>
        <v>0</v>
      </c>
      <c r="BR44" s="223">
        <f t="shared" si="41"/>
        <v>0</v>
      </c>
      <c r="BS44" s="222"/>
      <c r="BT44" s="223">
        <f t="shared" si="42"/>
        <v>0</v>
      </c>
      <c r="BU44" s="222"/>
      <c r="BV44" s="223">
        <f t="shared" si="43"/>
        <v>0</v>
      </c>
      <c r="BW44" s="268">
        <f t="shared" si="12"/>
        <v>0</v>
      </c>
      <c r="BX44" s="268">
        <f t="shared" si="44"/>
        <v>0</v>
      </c>
      <c r="BY44" s="267"/>
      <c r="BZ44" s="268">
        <f t="shared" si="45"/>
        <v>0</v>
      </c>
      <c r="CA44" s="267"/>
      <c r="CB44" s="268">
        <f t="shared" si="46"/>
        <v>0</v>
      </c>
      <c r="CC44" s="241">
        <f t="shared" si="13"/>
        <v>0</v>
      </c>
      <c r="CD44" s="214">
        <f t="shared" si="47"/>
        <v>0</v>
      </c>
      <c r="CE44" s="240"/>
      <c r="CF44" s="240"/>
      <c r="CG44" s="241">
        <f t="shared" si="48"/>
        <v>0</v>
      </c>
      <c r="CH44" s="5">
        <f t="shared" si="14"/>
        <v>0</v>
      </c>
    </row>
    <row r="45" spans="1:86" x14ac:dyDescent="0.2">
      <c r="A45" s="105"/>
      <c r="B45" s="22"/>
      <c r="C45" s="51">
        <v>620</v>
      </c>
      <c r="D45" s="23"/>
      <c r="E45" s="22"/>
      <c r="F45" s="23"/>
      <c r="G45" s="274"/>
      <c r="H45" s="112" t="s">
        <v>336</v>
      </c>
      <c r="I45" s="27"/>
      <c r="J45" s="204">
        <f t="shared" si="0"/>
        <v>0</v>
      </c>
      <c r="K45" s="204"/>
      <c r="L45" s="204">
        <f t="shared" si="49"/>
        <v>0</v>
      </c>
      <c r="M45" s="205"/>
      <c r="N45" s="204">
        <f t="shared" si="51"/>
        <v>0</v>
      </c>
      <c r="O45" s="214">
        <f t="shared" si="2"/>
        <v>0</v>
      </c>
      <c r="P45" s="214">
        <f t="shared" si="15"/>
        <v>0</v>
      </c>
      <c r="Q45" s="213"/>
      <c r="R45" s="214">
        <f t="shared" si="50"/>
        <v>0</v>
      </c>
      <c r="S45" s="213"/>
      <c r="T45" s="214">
        <f t="shared" si="16"/>
        <v>0</v>
      </c>
      <c r="U45" s="223">
        <f t="shared" si="3"/>
        <v>0</v>
      </c>
      <c r="V45" s="223">
        <f t="shared" si="17"/>
        <v>0</v>
      </c>
      <c r="W45" s="222"/>
      <c r="X45" s="223">
        <f t="shared" si="18"/>
        <v>0</v>
      </c>
      <c r="Y45" s="222"/>
      <c r="Z45" s="223">
        <f t="shared" si="19"/>
        <v>0</v>
      </c>
      <c r="AA45" s="232">
        <f t="shared" si="4"/>
        <v>0</v>
      </c>
      <c r="AB45" s="232">
        <f t="shared" si="20"/>
        <v>0</v>
      </c>
      <c r="AC45" s="231"/>
      <c r="AD45" s="232">
        <f t="shared" si="21"/>
        <v>0</v>
      </c>
      <c r="AE45" s="231"/>
      <c r="AF45" s="232">
        <f t="shared" si="22"/>
        <v>0</v>
      </c>
      <c r="AG45" s="250">
        <f t="shared" si="5"/>
        <v>0</v>
      </c>
      <c r="AH45" s="250">
        <f t="shared" si="23"/>
        <v>0</v>
      </c>
      <c r="AI45" s="249"/>
      <c r="AJ45" s="250">
        <f t="shared" si="24"/>
        <v>0</v>
      </c>
      <c r="AK45" s="249"/>
      <c r="AL45" s="250">
        <f t="shared" si="25"/>
        <v>0</v>
      </c>
      <c r="AM45" s="204">
        <f t="shared" si="6"/>
        <v>0</v>
      </c>
      <c r="AN45" s="204">
        <f t="shared" si="26"/>
        <v>0</v>
      </c>
      <c r="AO45" s="205"/>
      <c r="AP45" s="204">
        <f t="shared" si="27"/>
        <v>0</v>
      </c>
      <c r="AQ45" s="205"/>
      <c r="AR45" s="204">
        <f t="shared" si="28"/>
        <v>0</v>
      </c>
      <c r="AS45" s="259">
        <f t="shared" si="7"/>
        <v>0</v>
      </c>
      <c r="AT45" s="259">
        <f t="shared" si="29"/>
        <v>0</v>
      </c>
      <c r="AU45" s="258"/>
      <c r="AV45" s="259">
        <f t="shared" si="30"/>
        <v>0</v>
      </c>
      <c r="AW45" s="258"/>
      <c r="AX45" s="259">
        <f t="shared" si="31"/>
        <v>0</v>
      </c>
      <c r="AY45" s="268">
        <f t="shared" si="8"/>
        <v>0</v>
      </c>
      <c r="AZ45" s="268">
        <f t="shared" si="32"/>
        <v>0</v>
      </c>
      <c r="BA45" s="267"/>
      <c r="BB45" s="268">
        <f t="shared" si="33"/>
        <v>0</v>
      </c>
      <c r="BC45" s="267"/>
      <c r="BD45" s="268">
        <f t="shared" si="34"/>
        <v>0</v>
      </c>
      <c r="BE45" s="204">
        <f t="shared" si="9"/>
        <v>0</v>
      </c>
      <c r="BF45" s="204">
        <f t="shared" si="35"/>
        <v>0</v>
      </c>
      <c r="BG45" s="205"/>
      <c r="BH45" s="204">
        <f t="shared" si="36"/>
        <v>0</v>
      </c>
      <c r="BI45" s="205"/>
      <c r="BJ45" s="204">
        <f t="shared" si="37"/>
        <v>0</v>
      </c>
      <c r="BK45" s="241">
        <f t="shared" si="10"/>
        <v>0</v>
      </c>
      <c r="BL45" s="241">
        <f t="shared" si="38"/>
        <v>0</v>
      </c>
      <c r="BM45" s="240"/>
      <c r="BN45" s="241">
        <f t="shared" si="39"/>
        <v>0</v>
      </c>
      <c r="BO45" s="240"/>
      <c r="BP45" s="241">
        <f t="shared" si="40"/>
        <v>0</v>
      </c>
      <c r="BQ45" s="223">
        <f t="shared" si="11"/>
        <v>0</v>
      </c>
      <c r="BR45" s="223">
        <f t="shared" si="41"/>
        <v>0</v>
      </c>
      <c r="BS45" s="222"/>
      <c r="BT45" s="223">
        <f t="shared" si="42"/>
        <v>0</v>
      </c>
      <c r="BU45" s="222"/>
      <c r="BV45" s="223">
        <f t="shared" si="43"/>
        <v>0</v>
      </c>
      <c r="BW45" s="268">
        <f t="shared" si="12"/>
        <v>0</v>
      </c>
      <c r="BX45" s="268">
        <f t="shared" si="44"/>
        <v>0</v>
      </c>
      <c r="BY45" s="267"/>
      <c r="BZ45" s="268">
        <f t="shared" si="45"/>
        <v>0</v>
      </c>
      <c r="CA45" s="267"/>
      <c r="CB45" s="268">
        <f t="shared" si="46"/>
        <v>0</v>
      </c>
      <c r="CC45" s="241">
        <f t="shared" si="13"/>
        <v>0</v>
      </c>
      <c r="CD45" s="214">
        <f t="shared" si="47"/>
        <v>0</v>
      </c>
      <c r="CE45" s="240"/>
      <c r="CF45" s="240"/>
      <c r="CG45" s="241">
        <f t="shared" si="48"/>
        <v>0</v>
      </c>
      <c r="CH45" s="5">
        <f t="shared" si="14"/>
        <v>0</v>
      </c>
    </row>
    <row r="46" spans="1:86" x14ac:dyDescent="0.2">
      <c r="A46" s="105"/>
      <c r="B46" s="22"/>
      <c r="C46" s="51"/>
      <c r="D46" s="121" t="s">
        <v>286</v>
      </c>
      <c r="E46" s="22"/>
      <c r="F46" s="23"/>
      <c r="G46" s="274"/>
      <c r="H46" s="112" t="s">
        <v>287</v>
      </c>
      <c r="I46" s="27"/>
      <c r="J46" s="204">
        <f t="shared" si="0"/>
        <v>0</v>
      </c>
      <c r="K46" s="204"/>
      <c r="L46" s="204">
        <f t="shared" si="49"/>
        <v>0</v>
      </c>
      <c r="M46" s="205"/>
      <c r="N46" s="204">
        <f t="shared" si="51"/>
        <v>0</v>
      </c>
      <c r="O46" s="214">
        <f t="shared" si="2"/>
        <v>0</v>
      </c>
      <c r="P46" s="214">
        <f t="shared" si="15"/>
        <v>0</v>
      </c>
      <c r="Q46" s="213"/>
      <c r="R46" s="214">
        <f t="shared" si="50"/>
        <v>0</v>
      </c>
      <c r="S46" s="213"/>
      <c r="T46" s="214">
        <f t="shared" si="16"/>
        <v>0</v>
      </c>
      <c r="U46" s="223">
        <f t="shared" si="3"/>
        <v>0</v>
      </c>
      <c r="V46" s="223">
        <f t="shared" si="17"/>
        <v>0</v>
      </c>
      <c r="W46" s="222"/>
      <c r="X46" s="223">
        <f t="shared" si="18"/>
        <v>0</v>
      </c>
      <c r="Y46" s="222"/>
      <c r="Z46" s="223">
        <f t="shared" si="19"/>
        <v>0</v>
      </c>
      <c r="AA46" s="232">
        <f t="shared" si="4"/>
        <v>0</v>
      </c>
      <c r="AB46" s="232">
        <f t="shared" si="20"/>
        <v>0</v>
      </c>
      <c r="AC46" s="231"/>
      <c r="AD46" s="232">
        <f t="shared" si="21"/>
        <v>0</v>
      </c>
      <c r="AE46" s="231"/>
      <c r="AF46" s="232">
        <f t="shared" si="22"/>
        <v>0</v>
      </c>
      <c r="AG46" s="250">
        <f t="shared" si="5"/>
        <v>0</v>
      </c>
      <c r="AH46" s="250">
        <f t="shared" si="23"/>
        <v>0</v>
      </c>
      <c r="AI46" s="249"/>
      <c r="AJ46" s="250">
        <f t="shared" si="24"/>
        <v>0</v>
      </c>
      <c r="AK46" s="249"/>
      <c r="AL46" s="250">
        <f t="shared" si="25"/>
        <v>0</v>
      </c>
      <c r="AM46" s="204">
        <f t="shared" si="6"/>
        <v>0</v>
      </c>
      <c r="AN46" s="204">
        <f t="shared" si="26"/>
        <v>0</v>
      </c>
      <c r="AO46" s="205"/>
      <c r="AP46" s="204">
        <f t="shared" si="27"/>
        <v>0</v>
      </c>
      <c r="AQ46" s="205"/>
      <c r="AR46" s="204">
        <f t="shared" si="28"/>
        <v>0</v>
      </c>
      <c r="AS46" s="259">
        <f t="shared" si="7"/>
        <v>0</v>
      </c>
      <c r="AT46" s="259">
        <f t="shared" si="29"/>
        <v>0</v>
      </c>
      <c r="AU46" s="258"/>
      <c r="AV46" s="259">
        <f t="shared" si="30"/>
        <v>0</v>
      </c>
      <c r="AW46" s="258"/>
      <c r="AX46" s="259">
        <f t="shared" si="31"/>
        <v>0</v>
      </c>
      <c r="AY46" s="268">
        <f t="shared" si="8"/>
        <v>0</v>
      </c>
      <c r="AZ46" s="268">
        <f t="shared" si="32"/>
        <v>0</v>
      </c>
      <c r="BA46" s="267"/>
      <c r="BB46" s="268">
        <f t="shared" si="33"/>
        <v>0</v>
      </c>
      <c r="BC46" s="267"/>
      <c r="BD46" s="268">
        <f t="shared" si="34"/>
        <v>0</v>
      </c>
      <c r="BE46" s="204">
        <f t="shared" si="9"/>
        <v>0</v>
      </c>
      <c r="BF46" s="204">
        <f t="shared" si="35"/>
        <v>0</v>
      </c>
      <c r="BG46" s="205"/>
      <c r="BH46" s="204">
        <f t="shared" si="36"/>
        <v>0</v>
      </c>
      <c r="BI46" s="205"/>
      <c r="BJ46" s="204">
        <f t="shared" si="37"/>
        <v>0</v>
      </c>
      <c r="BK46" s="241">
        <f t="shared" si="10"/>
        <v>0</v>
      </c>
      <c r="BL46" s="241">
        <f t="shared" si="38"/>
        <v>0</v>
      </c>
      <c r="BM46" s="240"/>
      <c r="BN46" s="241">
        <f t="shared" si="39"/>
        <v>0</v>
      </c>
      <c r="BO46" s="240"/>
      <c r="BP46" s="241">
        <f t="shared" si="40"/>
        <v>0</v>
      </c>
      <c r="BQ46" s="223">
        <f t="shared" si="11"/>
        <v>0</v>
      </c>
      <c r="BR46" s="223">
        <f t="shared" si="41"/>
        <v>0</v>
      </c>
      <c r="BS46" s="222"/>
      <c r="BT46" s="223">
        <f t="shared" si="42"/>
        <v>0</v>
      </c>
      <c r="BU46" s="222"/>
      <c r="BV46" s="223">
        <f t="shared" si="43"/>
        <v>0</v>
      </c>
      <c r="BW46" s="268">
        <f t="shared" si="12"/>
        <v>0</v>
      </c>
      <c r="BX46" s="268">
        <f t="shared" si="44"/>
        <v>0</v>
      </c>
      <c r="BY46" s="267"/>
      <c r="BZ46" s="268">
        <f t="shared" si="45"/>
        <v>0</v>
      </c>
      <c r="CA46" s="267"/>
      <c r="CB46" s="268">
        <f t="shared" si="46"/>
        <v>0</v>
      </c>
      <c r="CC46" s="241">
        <f t="shared" si="13"/>
        <v>0</v>
      </c>
      <c r="CD46" s="214">
        <f t="shared" si="47"/>
        <v>0</v>
      </c>
      <c r="CE46" s="240"/>
      <c r="CF46" s="240"/>
      <c r="CG46" s="241">
        <f t="shared" si="48"/>
        <v>0</v>
      </c>
      <c r="CH46" s="5">
        <f t="shared" si="14"/>
        <v>0</v>
      </c>
    </row>
    <row r="47" spans="1:86" x14ac:dyDescent="0.2">
      <c r="A47" s="105"/>
      <c r="B47" s="22"/>
      <c r="C47" s="51"/>
      <c r="D47" s="121" t="s">
        <v>570</v>
      </c>
      <c r="E47" s="22"/>
      <c r="F47" s="23"/>
      <c r="G47" s="274"/>
      <c r="H47" s="291" t="s">
        <v>571</v>
      </c>
      <c r="I47" s="27"/>
      <c r="J47" s="204">
        <f t="shared" si="0"/>
        <v>0</v>
      </c>
      <c r="K47" s="204"/>
      <c r="L47" s="204">
        <f t="shared" si="49"/>
        <v>0</v>
      </c>
      <c r="M47" s="205"/>
      <c r="N47" s="204">
        <f t="shared" si="51"/>
        <v>0</v>
      </c>
      <c r="O47" s="214">
        <f t="shared" si="2"/>
        <v>0</v>
      </c>
      <c r="P47" s="214">
        <f t="shared" si="15"/>
        <v>0</v>
      </c>
      <c r="Q47" s="213"/>
      <c r="R47" s="214">
        <f t="shared" si="50"/>
        <v>0</v>
      </c>
      <c r="S47" s="213"/>
      <c r="T47" s="214">
        <f t="shared" si="16"/>
        <v>0</v>
      </c>
      <c r="U47" s="223">
        <f t="shared" si="3"/>
        <v>0</v>
      </c>
      <c r="V47" s="223">
        <f t="shared" si="17"/>
        <v>0</v>
      </c>
      <c r="W47" s="222"/>
      <c r="X47" s="223">
        <f t="shared" si="18"/>
        <v>0</v>
      </c>
      <c r="Y47" s="222"/>
      <c r="Z47" s="223">
        <f t="shared" si="19"/>
        <v>0</v>
      </c>
      <c r="AA47" s="232">
        <f t="shared" si="4"/>
        <v>0</v>
      </c>
      <c r="AB47" s="232">
        <f t="shared" si="20"/>
        <v>0</v>
      </c>
      <c r="AC47" s="231"/>
      <c r="AD47" s="232">
        <f t="shared" si="21"/>
        <v>0</v>
      </c>
      <c r="AE47" s="231"/>
      <c r="AF47" s="232">
        <f t="shared" si="22"/>
        <v>0</v>
      </c>
      <c r="AG47" s="250">
        <f t="shared" si="5"/>
        <v>0</v>
      </c>
      <c r="AH47" s="250">
        <f t="shared" si="23"/>
        <v>0</v>
      </c>
      <c r="AI47" s="249"/>
      <c r="AJ47" s="250">
        <f t="shared" si="24"/>
        <v>0</v>
      </c>
      <c r="AK47" s="249"/>
      <c r="AL47" s="250">
        <f t="shared" si="25"/>
        <v>0</v>
      </c>
      <c r="AM47" s="204">
        <f t="shared" si="6"/>
        <v>0</v>
      </c>
      <c r="AN47" s="204">
        <f t="shared" si="26"/>
        <v>0</v>
      </c>
      <c r="AO47" s="205"/>
      <c r="AP47" s="204">
        <f t="shared" si="27"/>
        <v>0</v>
      </c>
      <c r="AQ47" s="205"/>
      <c r="AR47" s="204">
        <f t="shared" si="28"/>
        <v>0</v>
      </c>
      <c r="AS47" s="259">
        <f t="shared" si="7"/>
        <v>0</v>
      </c>
      <c r="AT47" s="259">
        <f t="shared" si="29"/>
        <v>0</v>
      </c>
      <c r="AU47" s="258"/>
      <c r="AV47" s="259">
        <f t="shared" si="30"/>
        <v>0</v>
      </c>
      <c r="AW47" s="258"/>
      <c r="AX47" s="259">
        <f t="shared" si="31"/>
        <v>0</v>
      </c>
      <c r="AY47" s="268">
        <f t="shared" si="8"/>
        <v>0</v>
      </c>
      <c r="AZ47" s="268">
        <f t="shared" si="32"/>
        <v>0</v>
      </c>
      <c r="BA47" s="267"/>
      <c r="BB47" s="268">
        <f t="shared" si="33"/>
        <v>0</v>
      </c>
      <c r="BC47" s="267"/>
      <c r="BD47" s="268">
        <f t="shared" si="34"/>
        <v>0</v>
      </c>
      <c r="BE47" s="204">
        <f t="shared" si="9"/>
        <v>0</v>
      </c>
      <c r="BF47" s="204">
        <f t="shared" si="35"/>
        <v>0</v>
      </c>
      <c r="BG47" s="205"/>
      <c r="BH47" s="204">
        <f t="shared" si="36"/>
        <v>0</v>
      </c>
      <c r="BI47" s="205"/>
      <c r="BJ47" s="204">
        <f t="shared" si="37"/>
        <v>0</v>
      </c>
      <c r="BK47" s="241">
        <f t="shared" si="10"/>
        <v>0</v>
      </c>
      <c r="BL47" s="241">
        <f t="shared" si="38"/>
        <v>0</v>
      </c>
      <c r="BM47" s="240"/>
      <c r="BN47" s="241">
        <f t="shared" si="39"/>
        <v>0</v>
      </c>
      <c r="BO47" s="240"/>
      <c r="BP47" s="241">
        <f t="shared" si="40"/>
        <v>0</v>
      </c>
      <c r="BQ47" s="223">
        <f t="shared" si="11"/>
        <v>0</v>
      </c>
      <c r="BR47" s="223">
        <f t="shared" si="41"/>
        <v>0</v>
      </c>
      <c r="BS47" s="222"/>
      <c r="BT47" s="223">
        <f t="shared" si="42"/>
        <v>0</v>
      </c>
      <c r="BU47" s="222"/>
      <c r="BV47" s="223">
        <f t="shared" si="43"/>
        <v>0</v>
      </c>
      <c r="BW47" s="268">
        <f t="shared" si="12"/>
        <v>0</v>
      </c>
      <c r="BX47" s="268">
        <f t="shared" si="44"/>
        <v>0</v>
      </c>
      <c r="BY47" s="267"/>
      <c r="BZ47" s="268">
        <f t="shared" si="45"/>
        <v>0</v>
      </c>
      <c r="CA47" s="267"/>
      <c r="CB47" s="268">
        <f t="shared" si="46"/>
        <v>0</v>
      </c>
      <c r="CC47" s="241">
        <f t="shared" si="13"/>
        <v>0</v>
      </c>
      <c r="CD47" s="214">
        <f t="shared" si="47"/>
        <v>0</v>
      </c>
      <c r="CE47" s="240"/>
      <c r="CF47" s="240"/>
      <c r="CG47" s="241">
        <f t="shared" si="48"/>
        <v>0</v>
      </c>
      <c r="CH47" s="5">
        <f t="shared" si="14"/>
        <v>0</v>
      </c>
    </row>
    <row r="48" spans="1:86" x14ac:dyDescent="0.2">
      <c r="A48" s="105"/>
      <c r="B48" s="22"/>
      <c r="C48" s="22"/>
      <c r="D48" s="34"/>
      <c r="E48" s="22">
        <v>221</v>
      </c>
      <c r="F48" s="34">
        <v>425</v>
      </c>
      <c r="G48" s="275"/>
      <c r="H48" s="28" t="s">
        <v>34</v>
      </c>
      <c r="I48" s="27">
        <f>4000000+1000000</f>
        <v>5000000</v>
      </c>
      <c r="J48" s="204">
        <f t="shared" si="0"/>
        <v>1000000</v>
      </c>
      <c r="K48" s="204"/>
      <c r="L48" s="204">
        <f t="shared" si="49"/>
        <v>1000000</v>
      </c>
      <c r="M48" s="205"/>
      <c r="N48" s="204">
        <f t="shared" si="51"/>
        <v>0</v>
      </c>
      <c r="O48" s="214">
        <f t="shared" si="2"/>
        <v>500000</v>
      </c>
      <c r="P48" s="214">
        <f t="shared" si="15"/>
        <v>500000</v>
      </c>
      <c r="Q48" s="213">
        <v>5000000</v>
      </c>
      <c r="R48" s="214">
        <f t="shared" si="50"/>
        <v>-4500000</v>
      </c>
      <c r="S48" s="213"/>
      <c r="T48" s="214">
        <f t="shared" si="16"/>
        <v>5000000</v>
      </c>
      <c r="U48" s="223">
        <f t="shared" si="3"/>
        <v>350000.00000000006</v>
      </c>
      <c r="V48" s="223">
        <f t="shared" si="17"/>
        <v>5350000</v>
      </c>
      <c r="W48" s="222"/>
      <c r="X48" s="223">
        <f t="shared" si="18"/>
        <v>5350000</v>
      </c>
      <c r="Y48" s="222"/>
      <c r="Z48" s="223">
        <f t="shared" si="19"/>
        <v>0</v>
      </c>
      <c r="AA48" s="232">
        <f t="shared" si="4"/>
        <v>350000.00000000006</v>
      </c>
      <c r="AB48" s="232">
        <f t="shared" si="20"/>
        <v>350000.00000000006</v>
      </c>
      <c r="AC48" s="231"/>
      <c r="AD48" s="232">
        <f t="shared" si="21"/>
        <v>350000.00000000006</v>
      </c>
      <c r="AE48" s="231"/>
      <c r="AF48" s="232">
        <f t="shared" si="22"/>
        <v>0</v>
      </c>
      <c r="AG48" s="250">
        <f t="shared" si="5"/>
        <v>350000.00000000006</v>
      </c>
      <c r="AH48" s="250">
        <f t="shared" si="23"/>
        <v>350000.00000000006</v>
      </c>
      <c r="AI48" s="249"/>
      <c r="AJ48" s="250">
        <f t="shared" si="24"/>
        <v>350000.00000000006</v>
      </c>
      <c r="AK48" s="249"/>
      <c r="AL48" s="250">
        <f t="shared" si="25"/>
        <v>0</v>
      </c>
      <c r="AM48" s="204">
        <f t="shared" si="6"/>
        <v>350000.00000000006</v>
      </c>
      <c r="AN48" s="204">
        <f t="shared" si="26"/>
        <v>350000.00000000006</v>
      </c>
      <c r="AO48" s="205"/>
      <c r="AP48" s="204">
        <f t="shared" si="27"/>
        <v>350000.00000000006</v>
      </c>
      <c r="AQ48" s="205"/>
      <c r="AR48" s="204">
        <f t="shared" si="28"/>
        <v>0</v>
      </c>
      <c r="AS48" s="259">
        <f t="shared" si="7"/>
        <v>350000.00000000006</v>
      </c>
      <c r="AT48" s="259">
        <f t="shared" si="29"/>
        <v>350000.00000000006</v>
      </c>
      <c r="AU48" s="258"/>
      <c r="AV48" s="259">
        <f t="shared" si="30"/>
        <v>350000.00000000006</v>
      </c>
      <c r="AW48" s="258"/>
      <c r="AX48" s="259">
        <f t="shared" si="31"/>
        <v>0</v>
      </c>
      <c r="AY48" s="268">
        <f t="shared" si="8"/>
        <v>350000.00000000006</v>
      </c>
      <c r="AZ48" s="268">
        <f t="shared" si="32"/>
        <v>350000.00000000006</v>
      </c>
      <c r="BA48" s="267"/>
      <c r="BB48" s="268">
        <f t="shared" si="33"/>
        <v>350000.00000000006</v>
      </c>
      <c r="BC48" s="267"/>
      <c r="BD48" s="268">
        <f t="shared" si="34"/>
        <v>0</v>
      </c>
      <c r="BE48" s="204">
        <f t="shared" si="9"/>
        <v>350000.00000000006</v>
      </c>
      <c r="BF48" s="204">
        <f t="shared" si="35"/>
        <v>350000.00000000006</v>
      </c>
      <c r="BG48" s="205"/>
      <c r="BH48" s="204">
        <f t="shared" si="36"/>
        <v>350000.00000000006</v>
      </c>
      <c r="BI48" s="205"/>
      <c r="BJ48" s="204">
        <f t="shared" si="37"/>
        <v>0</v>
      </c>
      <c r="BK48" s="241">
        <f t="shared" si="10"/>
        <v>350000.00000000006</v>
      </c>
      <c r="BL48" s="241">
        <f t="shared" si="38"/>
        <v>350000.00000000006</v>
      </c>
      <c r="BM48" s="240"/>
      <c r="BN48" s="241">
        <f t="shared" si="39"/>
        <v>350000.00000000006</v>
      </c>
      <c r="BO48" s="240"/>
      <c r="BP48" s="241">
        <f t="shared" si="40"/>
        <v>0</v>
      </c>
      <c r="BQ48" s="223">
        <f t="shared" si="11"/>
        <v>350000.00000000006</v>
      </c>
      <c r="BR48" s="223">
        <f t="shared" si="41"/>
        <v>350000.00000000006</v>
      </c>
      <c r="BS48" s="222"/>
      <c r="BT48" s="223">
        <f t="shared" si="42"/>
        <v>350000.00000000006</v>
      </c>
      <c r="BU48" s="222"/>
      <c r="BV48" s="223">
        <f t="shared" si="43"/>
        <v>0</v>
      </c>
      <c r="BW48" s="268">
        <f t="shared" si="12"/>
        <v>350000.00000000006</v>
      </c>
      <c r="BX48" s="268">
        <f t="shared" si="44"/>
        <v>350000.00000000006</v>
      </c>
      <c r="BY48" s="267"/>
      <c r="BZ48" s="268">
        <f t="shared" si="45"/>
        <v>350000.00000000006</v>
      </c>
      <c r="CA48" s="267"/>
      <c r="CB48" s="268">
        <f t="shared" si="46"/>
        <v>0</v>
      </c>
      <c r="CC48" s="241">
        <f t="shared" si="13"/>
        <v>5000000</v>
      </c>
      <c r="CD48" s="214">
        <f t="shared" si="47"/>
        <v>5000000</v>
      </c>
      <c r="CE48" s="240"/>
      <c r="CF48" s="240"/>
      <c r="CG48" s="241">
        <f t="shared" si="48"/>
        <v>0</v>
      </c>
      <c r="CH48" s="5">
        <f t="shared" si="14"/>
        <v>0</v>
      </c>
    </row>
    <row r="49" spans="1:86" x14ac:dyDescent="0.2">
      <c r="A49" s="22"/>
      <c r="B49" s="93"/>
      <c r="C49" s="93"/>
      <c r="D49" s="112"/>
      <c r="E49" s="105"/>
      <c r="F49" s="107"/>
      <c r="G49" s="279"/>
      <c r="H49" s="107"/>
      <c r="I49" s="59"/>
      <c r="J49" s="204"/>
      <c r="K49" s="204"/>
      <c r="L49" s="204"/>
      <c r="M49" s="205"/>
      <c r="N49" s="204"/>
      <c r="O49" s="214"/>
      <c r="P49" s="214"/>
      <c r="Q49" s="213"/>
      <c r="R49" s="214"/>
      <c r="S49" s="213"/>
      <c r="T49" s="214"/>
      <c r="U49" s="223"/>
      <c r="V49" s="223"/>
      <c r="W49" s="222"/>
      <c r="X49" s="223"/>
      <c r="Y49" s="222"/>
      <c r="Z49" s="223"/>
      <c r="AA49" s="232"/>
      <c r="AB49" s="232"/>
      <c r="AC49" s="231"/>
      <c r="AD49" s="232"/>
      <c r="AE49" s="231"/>
      <c r="AF49" s="232"/>
      <c r="AG49" s="250"/>
      <c r="AH49" s="250"/>
      <c r="AI49" s="249"/>
      <c r="AJ49" s="250"/>
      <c r="AK49" s="249"/>
      <c r="AL49" s="250"/>
      <c r="AM49" s="204"/>
      <c r="AN49" s="204"/>
      <c r="AO49" s="205"/>
      <c r="AP49" s="204"/>
      <c r="AQ49" s="205"/>
      <c r="AR49" s="204"/>
      <c r="AS49" s="259"/>
      <c r="AT49" s="259"/>
      <c r="AU49" s="258"/>
      <c r="AV49" s="259"/>
      <c r="AW49" s="258"/>
      <c r="AX49" s="259"/>
      <c r="AY49" s="268"/>
      <c r="AZ49" s="268"/>
      <c r="BA49" s="267"/>
      <c r="BB49" s="268"/>
      <c r="BC49" s="267"/>
      <c r="BD49" s="268"/>
      <c r="BE49" s="204"/>
      <c r="BF49" s="204"/>
      <c r="BG49" s="205"/>
      <c r="BH49" s="204"/>
      <c r="BI49" s="205"/>
      <c r="BJ49" s="204"/>
      <c r="BK49" s="241"/>
      <c r="BL49" s="241"/>
      <c r="BM49" s="240"/>
      <c r="BN49" s="241"/>
      <c r="BO49" s="240"/>
      <c r="BP49" s="241"/>
      <c r="BQ49" s="223"/>
      <c r="BR49" s="223"/>
      <c r="BS49" s="222"/>
      <c r="BT49" s="223"/>
      <c r="BU49" s="222"/>
      <c r="BV49" s="223"/>
      <c r="BW49" s="268"/>
      <c r="BX49" s="268"/>
      <c r="BY49" s="267"/>
      <c r="BZ49" s="268"/>
      <c r="CA49" s="267"/>
      <c r="CB49" s="268"/>
      <c r="CC49" s="241"/>
      <c r="CD49" s="214"/>
      <c r="CE49" s="240"/>
      <c r="CF49" s="240"/>
      <c r="CG49" s="241"/>
      <c r="CH49" s="5"/>
    </row>
    <row r="50" spans="1:86" x14ac:dyDescent="0.2">
      <c r="A50" s="7"/>
      <c r="B50" s="7"/>
      <c r="C50" s="7"/>
      <c r="D50" s="56"/>
      <c r="E50" s="7"/>
      <c r="F50" s="56"/>
      <c r="G50" s="57"/>
      <c r="H50" s="9"/>
      <c r="I50" s="58">
        <f t="shared" ref="I50:AN50" si="52">SUM(I13:I49)</f>
        <v>114303000</v>
      </c>
      <c r="J50" s="206">
        <f t="shared" si="52"/>
        <v>22860600</v>
      </c>
      <c r="K50" s="206">
        <f t="shared" si="52"/>
        <v>14486500</v>
      </c>
      <c r="L50" s="206">
        <f t="shared" si="52"/>
        <v>8374100</v>
      </c>
      <c r="M50" s="206">
        <f t="shared" si="52"/>
        <v>460000</v>
      </c>
      <c r="N50" s="206">
        <f t="shared" si="52"/>
        <v>14026500</v>
      </c>
      <c r="O50" s="215">
        <f t="shared" si="52"/>
        <v>11430300</v>
      </c>
      <c r="P50" s="215">
        <f t="shared" si="52"/>
        <v>25916800</v>
      </c>
      <c r="Q50" s="215">
        <f t="shared" si="52"/>
        <v>16365000</v>
      </c>
      <c r="R50" s="215">
        <f t="shared" si="52"/>
        <v>9551800</v>
      </c>
      <c r="S50" s="215">
        <f t="shared" si="52"/>
        <v>1030000</v>
      </c>
      <c r="T50" s="215">
        <f t="shared" si="52"/>
        <v>15335000</v>
      </c>
      <c r="U50" s="224">
        <f t="shared" si="52"/>
        <v>8001210</v>
      </c>
      <c r="V50" s="224">
        <f t="shared" si="52"/>
        <v>24366210</v>
      </c>
      <c r="W50" s="224">
        <f t="shared" si="52"/>
        <v>3075000</v>
      </c>
      <c r="X50" s="224">
        <f t="shared" si="52"/>
        <v>21291210</v>
      </c>
      <c r="Y50" s="224">
        <f t="shared" si="52"/>
        <v>1570000</v>
      </c>
      <c r="Z50" s="224">
        <f t="shared" si="52"/>
        <v>1505000</v>
      </c>
      <c r="AA50" s="233">
        <f t="shared" si="52"/>
        <v>8001210</v>
      </c>
      <c r="AB50" s="233">
        <f t="shared" si="52"/>
        <v>11076210</v>
      </c>
      <c r="AC50" s="233">
        <f t="shared" si="52"/>
        <v>2580000</v>
      </c>
      <c r="AD50" s="233">
        <f t="shared" si="52"/>
        <v>8496210</v>
      </c>
      <c r="AE50" s="233">
        <f t="shared" si="52"/>
        <v>2500000</v>
      </c>
      <c r="AF50" s="233">
        <f t="shared" si="52"/>
        <v>80000</v>
      </c>
      <c r="AG50" s="251">
        <f t="shared" si="52"/>
        <v>8001210</v>
      </c>
      <c r="AH50" s="251">
        <f t="shared" si="52"/>
        <v>10581210</v>
      </c>
      <c r="AI50" s="251">
        <f t="shared" si="52"/>
        <v>2950000</v>
      </c>
      <c r="AJ50" s="251">
        <f t="shared" si="52"/>
        <v>7631210</v>
      </c>
      <c r="AK50" s="251">
        <f t="shared" si="52"/>
        <v>2890000</v>
      </c>
      <c r="AL50" s="251">
        <f t="shared" si="52"/>
        <v>60000</v>
      </c>
      <c r="AM50" s="206">
        <f t="shared" si="52"/>
        <v>8001210</v>
      </c>
      <c r="AN50" s="206">
        <f t="shared" si="52"/>
        <v>10951210</v>
      </c>
      <c r="AO50" s="206">
        <f t="shared" ref="AO50:CG50" si="53">SUM(AO13:AO49)</f>
        <v>3504000</v>
      </c>
      <c r="AP50" s="206">
        <f t="shared" si="53"/>
        <v>7447210</v>
      </c>
      <c r="AQ50" s="206">
        <f t="shared" si="53"/>
        <v>3490000</v>
      </c>
      <c r="AR50" s="206">
        <f t="shared" si="53"/>
        <v>14000</v>
      </c>
      <c r="AS50" s="260">
        <f t="shared" si="53"/>
        <v>8001210</v>
      </c>
      <c r="AT50" s="260">
        <f t="shared" si="53"/>
        <v>11505210</v>
      </c>
      <c r="AU50" s="260">
        <f t="shared" si="53"/>
        <v>4050000</v>
      </c>
      <c r="AV50" s="260">
        <f t="shared" si="53"/>
        <v>7455210</v>
      </c>
      <c r="AW50" s="260">
        <f t="shared" si="53"/>
        <v>507000</v>
      </c>
      <c r="AX50" s="260">
        <f t="shared" si="53"/>
        <v>3543000</v>
      </c>
      <c r="AY50" s="269">
        <f t="shared" si="53"/>
        <v>8001210</v>
      </c>
      <c r="AZ50" s="269">
        <f t="shared" si="53"/>
        <v>12051210</v>
      </c>
      <c r="BA50" s="269">
        <f t="shared" si="53"/>
        <v>550000</v>
      </c>
      <c r="BB50" s="269">
        <f t="shared" si="53"/>
        <v>11501210</v>
      </c>
      <c r="BC50" s="269">
        <f t="shared" si="53"/>
        <v>507000</v>
      </c>
      <c r="BD50" s="269">
        <f t="shared" si="53"/>
        <v>43000</v>
      </c>
      <c r="BE50" s="206">
        <f t="shared" si="53"/>
        <v>8001210</v>
      </c>
      <c r="BF50" s="206">
        <f t="shared" si="53"/>
        <v>8551210</v>
      </c>
      <c r="BG50" s="206">
        <f t="shared" si="53"/>
        <v>550000</v>
      </c>
      <c r="BH50" s="206">
        <f t="shared" si="53"/>
        <v>8001210</v>
      </c>
      <c r="BI50" s="206">
        <f t="shared" si="53"/>
        <v>507000</v>
      </c>
      <c r="BJ50" s="206">
        <f t="shared" si="53"/>
        <v>43000</v>
      </c>
      <c r="BK50" s="242">
        <f t="shared" si="53"/>
        <v>8001210</v>
      </c>
      <c r="BL50" s="242">
        <f t="shared" si="53"/>
        <v>8551210</v>
      </c>
      <c r="BM50" s="242">
        <f t="shared" si="53"/>
        <v>550000</v>
      </c>
      <c r="BN50" s="242">
        <f t="shared" si="53"/>
        <v>8001210</v>
      </c>
      <c r="BO50" s="242">
        <f t="shared" si="53"/>
        <v>507000</v>
      </c>
      <c r="BP50" s="242">
        <f t="shared" si="53"/>
        <v>43000</v>
      </c>
      <c r="BQ50" s="224">
        <f t="shared" si="53"/>
        <v>8001210</v>
      </c>
      <c r="BR50" s="224">
        <f t="shared" si="53"/>
        <v>8551210</v>
      </c>
      <c r="BS50" s="224">
        <f t="shared" si="53"/>
        <v>550000</v>
      </c>
      <c r="BT50" s="224">
        <f t="shared" si="53"/>
        <v>8001210</v>
      </c>
      <c r="BU50" s="224">
        <f t="shared" si="53"/>
        <v>507000</v>
      </c>
      <c r="BV50" s="224">
        <f t="shared" si="53"/>
        <v>43000</v>
      </c>
      <c r="BW50" s="269">
        <f t="shared" si="53"/>
        <v>8001210</v>
      </c>
      <c r="BX50" s="269">
        <f t="shared" si="53"/>
        <v>8551210</v>
      </c>
      <c r="BY50" s="269">
        <f t="shared" si="53"/>
        <v>550000</v>
      </c>
      <c r="BZ50" s="269">
        <f t="shared" si="53"/>
        <v>8001210</v>
      </c>
      <c r="CA50" s="269">
        <f t="shared" si="53"/>
        <v>507000</v>
      </c>
      <c r="CB50" s="269">
        <f t="shared" si="53"/>
        <v>43000</v>
      </c>
      <c r="CC50" s="242">
        <f t="shared" si="53"/>
        <v>114303000</v>
      </c>
      <c r="CD50" s="215">
        <f t="shared" si="53"/>
        <v>114853000</v>
      </c>
      <c r="CE50" s="242">
        <f t="shared" si="53"/>
        <v>550000</v>
      </c>
      <c r="CF50" s="242">
        <f t="shared" si="53"/>
        <v>507000</v>
      </c>
      <c r="CG50" s="242">
        <f t="shared" si="53"/>
        <v>43000</v>
      </c>
      <c r="CH50" s="5">
        <f t="shared" si="14"/>
        <v>0</v>
      </c>
    </row>
    <row r="51" spans="1:86" hidden="1" x14ac:dyDescent="0.2">
      <c r="A51" s="60"/>
      <c r="B51" s="60"/>
      <c r="C51" s="6"/>
      <c r="D51" s="56"/>
      <c r="E51" s="60"/>
      <c r="F51" s="56"/>
      <c r="G51" s="57"/>
      <c r="H51" s="61"/>
      <c r="I51" s="62"/>
      <c r="J51" s="204"/>
      <c r="K51" s="204"/>
      <c r="L51" s="205"/>
      <c r="M51" s="205"/>
      <c r="N51" s="205"/>
      <c r="O51" s="214"/>
      <c r="P51" s="214"/>
      <c r="Q51" s="213"/>
      <c r="R51" s="213"/>
      <c r="S51" s="213"/>
      <c r="T51" s="213"/>
      <c r="U51" s="223"/>
      <c r="V51" s="222"/>
      <c r="W51" s="222"/>
      <c r="X51" s="222"/>
      <c r="Y51" s="222"/>
      <c r="Z51" s="222"/>
      <c r="AA51" s="232"/>
      <c r="AB51" s="231"/>
      <c r="AC51" s="231"/>
      <c r="AD51" s="231"/>
      <c r="AE51" s="231"/>
      <c r="AF51" s="231"/>
      <c r="AG51" s="250"/>
      <c r="AH51" s="249"/>
      <c r="AI51" s="249"/>
      <c r="AJ51" s="249"/>
      <c r="AK51" s="249"/>
      <c r="AL51" s="249"/>
      <c r="AM51" s="204"/>
      <c r="AN51" s="205"/>
      <c r="AO51" s="205"/>
      <c r="AP51" s="205"/>
      <c r="AQ51" s="205"/>
      <c r="AR51" s="205"/>
      <c r="AS51" s="259"/>
      <c r="AT51" s="258"/>
      <c r="AU51" s="258"/>
      <c r="AV51" s="258"/>
      <c r="AW51" s="258"/>
      <c r="AX51" s="258"/>
      <c r="AY51" s="268"/>
      <c r="AZ51" s="267"/>
      <c r="BA51" s="267"/>
      <c r="BB51" s="267"/>
      <c r="BC51" s="267"/>
      <c r="BD51" s="267"/>
      <c r="BE51" s="204"/>
      <c r="BF51" s="205"/>
      <c r="BG51" s="205"/>
      <c r="BH51" s="205"/>
      <c r="BI51" s="205"/>
      <c r="BJ51" s="205"/>
      <c r="BK51" s="241"/>
      <c r="BL51" s="240"/>
      <c r="BM51" s="240"/>
      <c r="BN51" s="240"/>
      <c r="BO51" s="240"/>
      <c r="BP51" s="240"/>
      <c r="BQ51" s="223"/>
      <c r="BR51" s="222"/>
      <c r="BS51" s="222"/>
      <c r="BT51" s="222"/>
      <c r="BU51" s="222"/>
      <c r="BV51" s="222"/>
      <c r="BW51" s="268"/>
      <c r="BX51" s="267"/>
      <c r="BY51" s="267"/>
      <c r="BZ51" s="267"/>
      <c r="CA51" s="267"/>
      <c r="CB51" s="267"/>
      <c r="CC51" s="241"/>
      <c r="CD51" s="214"/>
      <c r="CE51" s="240"/>
      <c r="CF51" s="240"/>
      <c r="CG51" s="240"/>
      <c r="CH51" s="5"/>
    </row>
    <row r="52" spans="1:86" hidden="1" x14ac:dyDescent="0.2">
      <c r="A52" s="63"/>
      <c r="B52" s="63"/>
      <c r="C52" s="15"/>
      <c r="D52" s="64"/>
      <c r="E52" s="63"/>
      <c r="F52" s="64"/>
      <c r="G52" s="12"/>
      <c r="H52" s="65"/>
      <c r="I52" s="66"/>
      <c r="J52" s="204"/>
      <c r="K52" s="204"/>
      <c r="L52" s="205"/>
      <c r="M52" s="205"/>
      <c r="N52" s="205"/>
      <c r="O52" s="214"/>
      <c r="P52" s="214"/>
      <c r="Q52" s="213"/>
      <c r="R52" s="213"/>
      <c r="S52" s="213"/>
      <c r="T52" s="213"/>
      <c r="U52" s="223"/>
      <c r="V52" s="222"/>
      <c r="W52" s="222"/>
      <c r="X52" s="222"/>
      <c r="Y52" s="222"/>
      <c r="Z52" s="222"/>
      <c r="AA52" s="232"/>
      <c r="AB52" s="231"/>
      <c r="AC52" s="231"/>
      <c r="AD52" s="231"/>
      <c r="AE52" s="231"/>
      <c r="AF52" s="231"/>
      <c r="AG52" s="250"/>
      <c r="AH52" s="249"/>
      <c r="AI52" s="249"/>
      <c r="AJ52" s="249"/>
      <c r="AK52" s="249"/>
      <c r="AL52" s="249"/>
      <c r="AM52" s="204"/>
      <c r="AN52" s="205"/>
      <c r="AO52" s="205"/>
      <c r="AP52" s="205"/>
      <c r="AQ52" s="205"/>
      <c r="AR52" s="205"/>
      <c r="AS52" s="259"/>
      <c r="AT52" s="258"/>
      <c r="AU52" s="258"/>
      <c r="AV52" s="258"/>
      <c r="AW52" s="258"/>
      <c r="AX52" s="258"/>
      <c r="AY52" s="268"/>
      <c r="AZ52" s="267"/>
      <c r="BA52" s="267"/>
      <c r="BB52" s="267"/>
      <c r="BC52" s="267"/>
      <c r="BD52" s="267"/>
      <c r="BE52" s="204"/>
      <c r="BF52" s="205"/>
      <c r="BG52" s="205"/>
      <c r="BH52" s="205"/>
      <c r="BI52" s="205"/>
      <c r="BJ52" s="205"/>
      <c r="BK52" s="241"/>
      <c r="BL52" s="240"/>
      <c r="BM52" s="240"/>
      <c r="BN52" s="240"/>
      <c r="BO52" s="240"/>
      <c r="BP52" s="240"/>
      <c r="BQ52" s="223"/>
      <c r="BR52" s="222"/>
      <c r="BS52" s="222"/>
      <c r="BT52" s="222"/>
      <c r="BU52" s="222"/>
      <c r="BV52" s="222"/>
      <c r="BW52" s="268"/>
      <c r="BX52" s="267"/>
      <c r="BY52" s="267"/>
      <c r="BZ52" s="267"/>
      <c r="CA52" s="267"/>
      <c r="CB52" s="267"/>
      <c r="CC52" s="241"/>
      <c r="CD52" s="214"/>
      <c r="CE52" s="240"/>
      <c r="CF52" s="240"/>
      <c r="CG52" s="240"/>
      <c r="CH52" s="5"/>
    </row>
    <row r="53" spans="1:86" hidden="1" x14ac:dyDescent="0.2">
      <c r="A53" s="63"/>
      <c r="B53" s="63"/>
      <c r="C53" s="15"/>
      <c r="D53" s="64"/>
      <c r="E53" s="63"/>
      <c r="F53" s="64"/>
      <c r="G53" s="12"/>
      <c r="H53" s="67"/>
      <c r="I53" s="66"/>
      <c r="J53" s="204"/>
      <c r="K53" s="204"/>
      <c r="L53" s="205"/>
      <c r="M53" s="205"/>
      <c r="N53" s="205"/>
      <c r="O53" s="214"/>
      <c r="P53" s="214"/>
      <c r="Q53" s="213"/>
      <c r="R53" s="213"/>
      <c r="S53" s="213"/>
      <c r="T53" s="213"/>
      <c r="U53" s="223"/>
      <c r="V53" s="222"/>
      <c r="W53" s="222"/>
      <c r="X53" s="222"/>
      <c r="Y53" s="222"/>
      <c r="Z53" s="222"/>
      <c r="AA53" s="232"/>
      <c r="AB53" s="231"/>
      <c r="AC53" s="231"/>
      <c r="AD53" s="231"/>
      <c r="AE53" s="231"/>
      <c r="AF53" s="231"/>
      <c r="AG53" s="250"/>
      <c r="AH53" s="249"/>
      <c r="AI53" s="249"/>
      <c r="AJ53" s="249"/>
      <c r="AK53" s="249"/>
      <c r="AL53" s="249"/>
      <c r="AM53" s="204"/>
      <c r="AN53" s="205"/>
      <c r="AO53" s="205"/>
      <c r="AP53" s="205"/>
      <c r="AQ53" s="205"/>
      <c r="AR53" s="205"/>
      <c r="AS53" s="259"/>
      <c r="AT53" s="258"/>
      <c r="AU53" s="258"/>
      <c r="AV53" s="258"/>
      <c r="AW53" s="258"/>
      <c r="AX53" s="258"/>
      <c r="AY53" s="268"/>
      <c r="AZ53" s="267"/>
      <c r="BA53" s="267"/>
      <c r="BB53" s="267"/>
      <c r="BC53" s="267"/>
      <c r="BD53" s="267"/>
      <c r="BE53" s="204"/>
      <c r="BF53" s="205"/>
      <c r="BG53" s="205"/>
      <c r="BH53" s="205"/>
      <c r="BI53" s="205"/>
      <c r="BJ53" s="205"/>
      <c r="BK53" s="241"/>
      <c r="BL53" s="240"/>
      <c r="BM53" s="240"/>
      <c r="BN53" s="240"/>
      <c r="BO53" s="240"/>
      <c r="BP53" s="240"/>
      <c r="BQ53" s="223"/>
      <c r="BR53" s="222"/>
      <c r="BS53" s="222"/>
      <c r="BT53" s="222"/>
      <c r="BU53" s="222"/>
      <c r="BV53" s="222"/>
      <c r="BW53" s="268"/>
      <c r="BX53" s="267"/>
      <c r="BY53" s="267"/>
      <c r="BZ53" s="267"/>
      <c r="CA53" s="267"/>
      <c r="CB53" s="267"/>
      <c r="CC53" s="241"/>
      <c r="CD53" s="214"/>
      <c r="CE53" s="240"/>
      <c r="CF53" s="240"/>
      <c r="CG53" s="240"/>
      <c r="CH53" s="5"/>
    </row>
    <row r="54" spans="1:86" hidden="1" x14ac:dyDescent="0.2">
      <c r="A54" s="63"/>
      <c r="B54" s="63"/>
      <c r="C54" s="15"/>
      <c r="D54" s="64"/>
      <c r="E54" s="63"/>
      <c r="F54" s="64"/>
      <c r="H54" s="68"/>
      <c r="I54" s="66"/>
      <c r="J54" s="204"/>
      <c r="K54" s="204"/>
      <c r="L54" s="205"/>
      <c r="M54" s="205"/>
      <c r="N54" s="205"/>
      <c r="O54" s="214"/>
      <c r="P54" s="214"/>
      <c r="Q54" s="213"/>
      <c r="R54" s="213"/>
      <c r="S54" s="213"/>
      <c r="T54" s="213"/>
      <c r="U54" s="223"/>
      <c r="V54" s="222"/>
      <c r="W54" s="222"/>
      <c r="X54" s="222"/>
      <c r="Y54" s="222"/>
      <c r="Z54" s="222"/>
      <c r="AA54" s="232"/>
      <c r="AB54" s="231"/>
      <c r="AC54" s="231"/>
      <c r="AD54" s="231"/>
      <c r="AE54" s="231"/>
      <c r="AF54" s="231"/>
      <c r="AG54" s="250"/>
      <c r="AH54" s="249"/>
      <c r="AI54" s="249"/>
      <c r="AJ54" s="249"/>
      <c r="AK54" s="249"/>
      <c r="AL54" s="249"/>
      <c r="AM54" s="204"/>
      <c r="AN54" s="205"/>
      <c r="AO54" s="205"/>
      <c r="AP54" s="205"/>
      <c r="AQ54" s="205"/>
      <c r="AR54" s="205"/>
      <c r="AS54" s="259"/>
      <c r="AT54" s="258"/>
      <c r="AU54" s="258"/>
      <c r="AV54" s="258"/>
      <c r="AW54" s="258"/>
      <c r="AX54" s="258"/>
      <c r="AY54" s="268"/>
      <c r="AZ54" s="267"/>
      <c r="BA54" s="267"/>
      <c r="BB54" s="267"/>
      <c r="BC54" s="267"/>
      <c r="BD54" s="267"/>
      <c r="BE54" s="204"/>
      <c r="BF54" s="205"/>
      <c r="BG54" s="205"/>
      <c r="BH54" s="205"/>
      <c r="BI54" s="205"/>
      <c r="BJ54" s="205"/>
      <c r="BK54" s="241"/>
      <c r="BL54" s="240"/>
      <c r="BM54" s="240"/>
      <c r="BN54" s="240"/>
      <c r="BO54" s="240"/>
      <c r="BP54" s="240"/>
      <c r="BQ54" s="223"/>
      <c r="BR54" s="222"/>
      <c r="BS54" s="222"/>
      <c r="BT54" s="222"/>
      <c r="BU54" s="222"/>
      <c r="BV54" s="222"/>
      <c r="BW54" s="268"/>
      <c r="BX54" s="267"/>
      <c r="BY54" s="267"/>
      <c r="BZ54" s="267"/>
      <c r="CA54" s="267"/>
      <c r="CB54" s="267"/>
      <c r="CC54" s="241"/>
      <c r="CD54" s="214"/>
      <c r="CE54" s="240"/>
      <c r="CF54" s="240"/>
      <c r="CG54" s="240"/>
      <c r="CH54" s="5"/>
    </row>
    <row r="55" spans="1:86" hidden="1" x14ac:dyDescent="0.2">
      <c r="A55" s="63"/>
      <c r="B55" s="63"/>
      <c r="C55" s="15"/>
      <c r="D55" s="64"/>
      <c r="E55" s="63"/>
      <c r="F55" s="64"/>
      <c r="H55" s="69"/>
      <c r="I55" s="66"/>
      <c r="J55" s="204"/>
      <c r="K55" s="204"/>
      <c r="L55" s="205"/>
      <c r="M55" s="205"/>
      <c r="N55" s="205"/>
      <c r="O55" s="214"/>
      <c r="P55" s="214"/>
      <c r="Q55" s="213"/>
      <c r="R55" s="213"/>
      <c r="S55" s="213"/>
      <c r="T55" s="213"/>
      <c r="U55" s="223"/>
      <c r="V55" s="222"/>
      <c r="W55" s="222"/>
      <c r="X55" s="222"/>
      <c r="Y55" s="222"/>
      <c r="Z55" s="222"/>
      <c r="AA55" s="232"/>
      <c r="AB55" s="231"/>
      <c r="AC55" s="231"/>
      <c r="AD55" s="231"/>
      <c r="AE55" s="231"/>
      <c r="AF55" s="231"/>
      <c r="AG55" s="250"/>
      <c r="AH55" s="249"/>
      <c r="AI55" s="249"/>
      <c r="AJ55" s="249"/>
      <c r="AK55" s="249"/>
      <c r="AL55" s="249"/>
      <c r="AM55" s="204"/>
      <c r="AN55" s="205"/>
      <c r="AO55" s="205"/>
      <c r="AP55" s="205"/>
      <c r="AQ55" s="205"/>
      <c r="AR55" s="205"/>
      <c r="AS55" s="259"/>
      <c r="AT55" s="258"/>
      <c r="AU55" s="258"/>
      <c r="AV55" s="258"/>
      <c r="AW55" s="258"/>
      <c r="AX55" s="258"/>
      <c r="AY55" s="268"/>
      <c r="AZ55" s="267"/>
      <c r="BA55" s="267"/>
      <c r="BB55" s="267"/>
      <c r="BC55" s="267"/>
      <c r="BD55" s="267"/>
      <c r="BE55" s="204"/>
      <c r="BF55" s="205"/>
      <c r="BG55" s="205"/>
      <c r="BH55" s="205"/>
      <c r="BI55" s="205"/>
      <c r="BJ55" s="205"/>
      <c r="BK55" s="241"/>
      <c r="BL55" s="240"/>
      <c r="BM55" s="240"/>
      <c r="BN55" s="240"/>
      <c r="BO55" s="240"/>
      <c r="BP55" s="240"/>
      <c r="BQ55" s="223"/>
      <c r="BR55" s="222"/>
      <c r="BS55" s="222"/>
      <c r="BT55" s="222"/>
      <c r="BU55" s="222"/>
      <c r="BV55" s="222"/>
      <c r="BW55" s="268"/>
      <c r="BX55" s="267"/>
      <c r="BY55" s="267"/>
      <c r="BZ55" s="267"/>
      <c r="CA55" s="267"/>
      <c r="CB55" s="267"/>
      <c r="CC55" s="241"/>
      <c r="CD55" s="214"/>
      <c r="CE55" s="240"/>
      <c r="CF55" s="240"/>
      <c r="CG55" s="240"/>
      <c r="CH55" s="5"/>
    </row>
    <row r="56" spans="1:86" hidden="1" x14ac:dyDescent="0.2">
      <c r="A56" s="63"/>
      <c r="B56" s="63"/>
      <c r="C56" s="15"/>
      <c r="D56" s="64"/>
      <c r="E56" s="63"/>
      <c r="F56" s="64"/>
      <c r="G56" s="12"/>
      <c r="H56" s="65"/>
      <c r="I56" s="66"/>
      <c r="J56" s="204"/>
      <c r="K56" s="204"/>
      <c r="L56" s="205"/>
      <c r="M56" s="205"/>
      <c r="N56" s="205"/>
      <c r="O56" s="214"/>
      <c r="P56" s="214"/>
      <c r="Q56" s="213"/>
      <c r="R56" s="213"/>
      <c r="S56" s="213"/>
      <c r="T56" s="213"/>
      <c r="U56" s="223"/>
      <c r="V56" s="222"/>
      <c r="W56" s="222"/>
      <c r="X56" s="222"/>
      <c r="Y56" s="222"/>
      <c r="Z56" s="222"/>
      <c r="AA56" s="232"/>
      <c r="AB56" s="231"/>
      <c r="AC56" s="231"/>
      <c r="AD56" s="231"/>
      <c r="AE56" s="231"/>
      <c r="AF56" s="231"/>
      <c r="AG56" s="250"/>
      <c r="AH56" s="249"/>
      <c r="AI56" s="249"/>
      <c r="AJ56" s="249"/>
      <c r="AK56" s="249"/>
      <c r="AL56" s="249"/>
      <c r="AM56" s="204"/>
      <c r="AN56" s="205"/>
      <c r="AO56" s="205"/>
      <c r="AP56" s="205"/>
      <c r="AQ56" s="205"/>
      <c r="AR56" s="205"/>
      <c r="AS56" s="259"/>
      <c r="AT56" s="258"/>
      <c r="AU56" s="258"/>
      <c r="AV56" s="258"/>
      <c r="AW56" s="258"/>
      <c r="AX56" s="258"/>
      <c r="AY56" s="268"/>
      <c r="AZ56" s="267"/>
      <c r="BA56" s="267"/>
      <c r="BB56" s="267"/>
      <c r="BC56" s="267"/>
      <c r="BD56" s="267"/>
      <c r="BE56" s="204"/>
      <c r="BF56" s="205"/>
      <c r="BG56" s="205"/>
      <c r="BH56" s="205"/>
      <c r="BI56" s="205"/>
      <c r="BJ56" s="205"/>
      <c r="BK56" s="241"/>
      <c r="BL56" s="240"/>
      <c r="BM56" s="240"/>
      <c r="BN56" s="240"/>
      <c r="BO56" s="240"/>
      <c r="BP56" s="240"/>
      <c r="BQ56" s="223"/>
      <c r="BR56" s="222"/>
      <c r="BS56" s="222"/>
      <c r="BT56" s="222"/>
      <c r="BU56" s="222"/>
      <c r="BV56" s="222"/>
      <c r="BW56" s="268"/>
      <c r="BX56" s="267"/>
      <c r="BY56" s="267"/>
      <c r="BZ56" s="267"/>
      <c r="CA56" s="267"/>
      <c r="CB56" s="267"/>
      <c r="CC56" s="241"/>
      <c r="CD56" s="214"/>
      <c r="CE56" s="240"/>
      <c r="CF56" s="240"/>
      <c r="CG56" s="240"/>
      <c r="CH56" s="5"/>
    </row>
    <row r="57" spans="1:86" hidden="1" x14ac:dyDescent="0.2">
      <c r="A57" s="63"/>
      <c r="B57" s="63"/>
      <c r="C57" s="15"/>
      <c r="D57" s="64"/>
      <c r="E57" s="63"/>
      <c r="F57" s="64"/>
      <c r="H57" s="68"/>
      <c r="I57" s="66"/>
      <c r="J57" s="204"/>
      <c r="K57" s="204"/>
      <c r="L57" s="205"/>
      <c r="M57" s="205"/>
      <c r="N57" s="205"/>
      <c r="O57" s="214"/>
      <c r="P57" s="214"/>
      <c r="Q57" s="213"/>
      <c r="R57" s="213"/>
      <c r="S57" s="213"/>
      <c r="T57" s="213"/>
      <c r="U57" s="223"/>
      <c r="V57" s="222"/>
      <c r="W57" s="222"/>
      <c r="X57" s="222"/>
      <c r="Y57" s="222"/>
      <c r="Z57" s="222"/>
      <c r="AA57" s="232"/>
      <c r="AB57" s="231"/>
      <c r="AC57" s="231"/>
      <c r="AD57" s="231"/>
      <c r="AE57" s="231"/>
      <c r="AF57" s="231"/>
      <c r="AG57" s="250"/>
      <c r="AH57" s="249"/>
      <c r="AI57" s="249"/>
      <c r="AJ57" s="249"/>
      <c r="AK57" s="249"/>
      <c r="AL57" s="249"/>
      <c r="AM57" s="204"/>
      <c r="AN57" s="205"/>
      <c r="AO57" s="205"/>
      <c r="AP57" s="205"/>
      <c r="AQ57" s="205"/>
      <c r="AR57" s="205"/>
      <c r="AS57" s="259"/>
      <c r="AT57" s="258"/>
      <c r="AU57" s="258"/>
      <c r="AV57" s="258"/>
      <c r="AW57" s="258"/>
      <c r="AX57" s="258"/>
      <c r="AY57" s="268"/>
      <c r="AZ57" s="267"/>
      <c r="BA57" s="267"/>
      <c r="BB57" s="267"/>
      <c r="BC57" s="267"/>
      <c r="BD57" s="267"/>
      <c r="BE57" s="204"/>
      <c r="BF57" s="205"/>
      <c r="BG57" s="205"/>
      <c r="BH57" s="205"/>
      <c r="BI57" s="205"/>
      <c r="BJ57" s="205"/>
      <c r="BK57" s="241"/>
      <c r="BL57" s="240"/>
      <c r="BM57" s="240"/>
      <c r="BN57" s="240"/>
      <c r="BO57" s="240"/>
      <c r="BP57" s="240"/>
      <c r="BQ57" s="223"/>
      <c r="BR57" s="222"/>
      <c r="BS57" s="222"/>
      <c r="BT57" s="222"/>
      <c r="BU57" s="222"/>
      <c r="BV57" s="222"/>
      <c r="BW57" s="268"/>
      <c r="BX57" s="267"/>
      <c r="BY57" s="267"/>
      <c r="BZ57" s="267"/>
      <c r="CA57" s="267"/>
      <c r="CB57" s="267"/>
      <c r="CC57" s="241"/>
      <c r="CD57" s="214"/>
      <c r="CE57" s="240"/>
      <c r="CF57" s="240"/>
      <c r="CG57" s="240"/>
      <c r="CH57" s="5"/>
    </row>
    <row r="58" spans="1:86" hidden="1" x14ac:dyDescent="0.2">
      <c r="C58" s="15"/>
      <c r="D58" s="64"/>
      <c r="E58" s="63"/>
      <c r="F58" s="64"/>
      <c r="G58" s="70"/>
      <c r="H58" s="69"/>
      <c r="I58" s="66"/>
      <c r="J58" s="204"/>
      <c r="K58" s="204"/>
      <c r="L58" s="205"/>
      <c r="M58" s="205"/>
      <c r="N58" s="205"/>
      <c r="O58" s="214"/>
      <c r="P58" s="214"/>
      <c r="Q58" s="213"/>
      <c r="R58" s="213"/>
      <c r="S58" s="213"/>
      <c r="T58" s="213"/>
      <c r="U58" s="223"/>
      <c r="V58" s="222"/>
      <c r="W58" s="222"/>
      <c r="X58" s="222"/>
      <c r="Y58" s="222"/>
      <c r="Z58" s="222"/>
      <c r="AA58" s="232"/>
      <c r="AB58" s="231"/>
      <c r="AC58" s="231"/>
      <c r="AD58" s="231"/>
      <c r="AE58" s="231"/>
      <c r="AF58" s="231"/>
      <c r="AG58" s="250"/>
      <c r="AH58" s="249"/>
      <c r="AI58" s="249"/>
      <c r="AJ58" s="249"/>
      <c r="AK58" s="249"/>
      <c r="AL58" s="249"/>
      <c r="AM58" s="204"/>
      <c r="AN58" s="205"/>
      <c r="AO58" s="205"/>
      <c r="AP58" s="205"/>
      <c r="AQ58" s="205"/>
      <c r="AR58" s="205"/>
      <c r="AS58" s="259"/>
      <c r="AT58" s="258"/>
      <c r="AU58" s="258"/>
      <c r="AV58" s="258"/>
      <c r="AW58" s="258"/>
      <c r="AX58" s="258"/>
      <c r="AY58" s="268"/>
      <c r="AZ58" s="267"/>
      <c r="BA58" s="267"/>
      <c r="BB58" s="267"/>
      <c r="BC58" s="267"/>
      <c r="BD58" s="267"/>
      <c r="BE58" s="204"/>
      <c r="BF58" s="205"/>
      <c r="BG58" s="205"/>
      <c r="BH58" s="205"/>
      <c r="BI58" s="205"/>
      <c r="BJ58" s="205"/>
      <c r="BK58" s="241"/>
      <c r="BL58" s="240"/>
      <c r="BM58" s="240"/>
      <c r="BN58" s="240"/>
      <c r="BO58" s="240"/>
      <c r="BP58" s="240"/>
      <c r="BQ58" s="223"/>
      <c r="BR58" s="222"/>
      <c r="BS58" s="222"/>
      <c r="BT58" s="222"/>
      <c r="BU58" s="222"/>
      <c r="BV58" s="222"/>
      <c r="BW58" s="268"/>
      <c r="BX58" s="267"/>
      <c r="BY58" s="267"/>
      <c r="BZ58" s="267"/>
      <c r="CA58" s="267"/>
      <c r="CB58" s="267"/>
      <c r="CC58" s="241"/>
      <c r="CD58" s="214"/>
      <c r="CE58" s="240"/>
      <c r="CF58" s="240"/>
      <c r="CG58" s="240"/>
      <c r="CH58" s="5"/>
    </row>
    <row r="59" spans="1:86" hidden="1" x14ac:dyDescent="0.2">
      <c r="A59" s="63"/>
      <c r="B59" s="63"/>
      <c r="C59" s="15"/>
      <c r="D59" s="64"/>
      <c r="E59" s="63"/>
      <c r="F59" s="64"/>
      <c r="G59" s="12"/>
      <c r="H59" s="65"/>
      <c r="I59" s="66"/>
      <c r="J59" s="204"/>
      <c r="K59" s="204"/>
      <c r="L59" s="205"/>
      <c r="M59" s="205"/>
      <c r="N59" s="205"/>
      <c r="O59" s="214"/>
      <c r="P59" s="214"/>
      <c r="Q59" s="213"/>
      <c r="R59" s="213"/>
      <c r="S59" s="213"/>
      <c r="T59" s="213"/>
      <c r="U59" s="223"/>
      <c r="V59" s="222"/>
      <c r="W59" s="222"/>
      <c r="X59" s="222"/>
      <c r="Y59" s="222"/>
      <c r="Z59" s="222"/>
      <c r="AA59" s="232"/>
      <c r="AB59" s="231"/>
      <c r="AC59" s="231"/>
      <c r="AD59" s="231"/>
      <c r="AE59" s="231"/>
      <c r="AF59" s="231"/>
      <c r="AG59" s="250"/>
      <c r="AH59" s="249"/>
      <c r="AI59" s="249"/>
      <c r="AJ59" s="249"/>
      <c r="AK59" s="249"/>
      <c r="AL59" s="249"/>
      <c r="AM59" s="204"/>
      <c r="AN59" s="205"/>
      <c r="AO59" s="205"/>
      <c r="AP59" s="205"/>
      <c r="AQ59" s="205"/>
      <c r="AR59" s="205"/>
      <c r="AS59" s="259"/>
      <c r="AT59" s="258"/>
      <c r="AU59" s="258"/>
      <c r="AV59" s="258"/>
      <c r="AW59" s="258"/>
      <c r="AX59" s="258"/>
      <c r="AY59" s="268"/>
      <c r="AZ59" s="267"/>
      <c r="BA59" s="267"/>
      <c r="BB59" s="267"/>
      <c r="BC59" s="267"/>
      <c r="BD59" s="267"/>
      <c r="BE59" s="204"/>
      <c r="BF59" s="205"/>
      <c r="BG59" s="205"/>
      <c r="BH59" s="205"/>
      <c r="BI59" s="205"/>
      <c r="BJ59" s="205"/>
      <c r="BK59" s="241"/>
      <c r="BL59" s="240"/>
      <c r="BM59" s="240"/>
      <c r="BN59" s="240"/>
      <c r="BO59" s="240"/>
      <c r="BP59" s="240"/>
      <c r="BQ59" s="223"/>
      <c r="BR59" s="222"/>
      <c r="BS59" s="222"/>
      <c r="BT59" s="222"/>
      <c r="BU59" s="222"/>
      <c r="BV59" s="222"/>
      <c r="BW59" s="268"/>
      <c r="BX59" s="267"/>
      <c r="BY59" s="267"/>
      <c r="BZ59" s="267"/>
      <c r="CA59" s="267"/>
      <c r="CB59" s="267"/>
      <c r="CC59" s="241"/>
      <c r="CD59" s="214"/>
      <c r="CE59" s="240"/>
      <c r="CF59" s="240"/>
      <c r="CG59" s="240"/>
      <c r="CH59" s="5"/>
    </row>
    <row r="60" spans="1:86" hidden="1" x14ac:dyDescent="0.2">
      <c r="A60" s="63"/>
      <c r="B60" s="63"/>
      <c r="C60" s="15"/>
      <c r="D60" s="64"/>
      <c r="E60" s="63"/>
      <c r="F60" s="64"/>
      <c r="G60" s="12"/>
      <c r="H60" s="65"/>
      <c r="I60" s="66"/>
      <c r="J60" s="204"/>
      <c r="K60" s="204"/>
      <c r="L60" s="205"/>
      <c r="M60" s="205"/>
      <c r="N60" s="205"/>
      <c r="O60" s="214"/>
      <c r="P60" s="214"/>
      <c r="Q60" s="213"/>
      <c r="R60" s="213"/>
      <c r="S60" s="213"/>
      <c r="T60" s="213"/>
      <c r="U60" s="223"/>
      <c r="V60" s="222"/>
      <c r="W60" s="222"/>
      <c r="X60" s="222"/>
      <c r="Y60" s="222"/>
      <c r="Z60" s="222"/>
      <c r="AA60" s="232"/>
      <c r="AB60" s="231"/>
      <c r="AC60" s="231"/>
      <c r="AD60" s="231"/>
      <c r="AE60" s="231"/>
      <c r="AF60" s="231"/>
      <c r="AG60" s="250"/>
      <c r="AH60" s="249"/>
      <c r="AI60" s="249"/>
      <c r="AJ60" s="249"/>
      <c r="AK60" s="249"/>
      <c r="AL60" s="249"/>
      <c r="AM60" s="204"/>
      <c r="AN60" s="205"/>
      <c r="AO60" s="205"/>
      <c r="AP60" s="205"/>
      <c r="AQ60" s="205"/>
      <c r="AR60" s="205"/>
      <c r="AS60" s="259"/>
      <c r="AT60" s="258"/>
      <c r="AU60" s="258"/>
      <c r="AV60" s="258"/>
      <c r="AW60" s="258"/>
      <c r="AX60" s="258"/>
      <c r="AY60" s="268"/>
      <c r="AZ60" s="267"/>
      <c r="BA60" s="267"/>
      <c r="BB60" s="267"/>
      <c r="BC60" s="267"/>
      <c r="BD60" s="267"/>
      <c r="BE60" s="204"/>
      <c r="BF60" s="205"/>
      <c r="BG60" s="205"/>
      <c r="BH60" s="205"/>
      <c r="BI60" s="205"/>
      <c r="BJ60" s="205"/>
      <c r="BK60" s="241"/>
      <c r="BL60" s="240"/>
      <c r="BM60" s="240"/>
      <c r="BN60" s="240"/>
      <c r="BO60" s="240"/>
      <c r="BP60" s="240"/>
      <c r="BQ60" s="223"/>
      <c r="BR60" s="222"/>
      <c r="BS60" s="222"/>
      <c r="BT60" s="222"/>
      <c r="BU60" s="222"/>
      <c r="BV60" s="222"/>
      <c r="BW60" s="268"/>
      <c r="BX60" s="267"/>
      <c r="BY60" s="267"/>
      <c r="BZ60" s="267"/>
      <c r="CA60" s="267"/>
      <c r="CB60" s="267"/>
      <c r="CC60" s="241"/>
      <c r="CD60" s="214"/>
      <c r="CE60" s="240"/>
      <c r="CF60" s="240"/>
      <c r="CG60" s="240"/>
      <c r="CH60" s="5"/>
    </row>
    <row r="61" spans="1:86" hidden="1" x14ac:dyDescent="0.2">
      <c r="A61" s="63"/>
      <c r="B61" s="63"/>
      <c r="C61" s="15"/>
      <c r="D61" s="64"/>
      <c r="E61" s="63"/>
      <c r="F61" s="64"/>
      <c r="G61" s="12"/>
      <c r="H61" s="65"/>
      <c r="I61" s="66"/>
      <c r="J61" s="204"/>
      <c r="K61" s="204"/>
      <c r="L61" s="205"/>
      <c r="M61" s="205"/>
      <c r="N61" s="205"/>
      <c r="O61" s="214"/>
      <c r="P61" s="214"/>
      <c r="Q61" s="213"/>
      <c r="R61" s="213"/>
      <c r="S61" s="213"/>
      <c r="T61" s="213"/>
      <c r="U61" s="223"/>
      <c r="V61" s="222"/>
      <c r="W61" s="222"/>
      <c r="X61" s="222"/>
      <c r="Y61" s="222"/>
      <c r="Z61" s="222"/>
      <c r="AA61" s="232"/>
      <c r="AB61" s="231"/>
      <c r="AC61" s="231"/>
      <c r="AD61" s="231"/>
      <c r="AE61" s="231"/>
      <c r="AF61" s="231"/>
      <c r="AG61" s="250"/>
      <c r="AH61" s="249"/>
      <c r="AI61" s="249"/>
      <c r="AJ61" s="249"/>
      <c r="AK61" s="249"/>
      <c r="AL61" s="249"/>
      <c r="AM61" s="204"/>
      <c r="AN61" s="205"/>
      <c r="AO61" s="205"/>
      <c r="AP61" s="205"/>
      <c r="AQ61" s="205"/>
      <c r="AR61" s="205"/>
      <c r="AS61" s="259"/>
      <c r="AT61" s="258"/>
      <c r="AU61" s="258"/>
      <c r="AV61" s="258"/>
      <c r="AW61" s="258"/>
      <c r="AX61" s="258"/>
      <c r="AY61" s="268"/>
      <c r="AZ61" s="267"/>
      <c r="BA61" s="267"/>
      <c r="BB61" s="267"/>
      <c r="BC61" s="267"/>
      <c r="BD61" s="267"/>
      <c r="BE61" s="204"/>
      <c r="BF61" s="205"/>
      <c r="BG61" s="205"/>
      <c r="BH61" s="205"/>
      <c r="BI61" s="205"/>
      <c r="BJ61" s="205"/>
      <c r="BK61" s="241"/>
      <c r="BL61" s="240"/>
      <c r="BM61" s="240"/>
      <c r="BN61" s="240"/>
      <c r="BO61" s="240"/>
      <c r="BP61" s="240"/>
      <c r="BQ61" s="223"/>
      <c r="BR61" s="222"/>
      <c r="BS61" s="222"/>
      <c r="BT61" s="222"/>
      <c r="BU61" s="222"/>
      <c r="BV61" s="222"/>
      <c r="BW61" s="268"/>
      <c r="BX61" s="267"/>
      <c r="BY61" s="267"/>
      <c r="BZ61" s="267"/>
      <c r="CA61" s="267"/>
      <c r="CB61" s="267"/>
      <c r="CC61" s="241"/>
      <c r="CD61" s="214"/>
      <c r="CE61" s="240"/>
      <c r="CF61" s="240"/>
      <c r="CG61" s="240"/>
      <c r="CH61" s="5"/>
    </row>
    <row r="62" spans="1:86" hidden="1" x14ac:dyDescent="0.2">
      <c r="A62" s="63"/>
      <c r="B62" s="63"/>
      <c r="C62" s="15"/>
      <c r="D62" s="64"/>
      <c r="E62" s="63"/>
      <c r="F62" s="64"/>
      <c r="G62" s="12"/>
      <c r="H62" s="69"/>
      <c r="I62" s="66"/>
      <c r="J62" s="204"/>
      <c r="K62" s="204"/>
      <c r="L62" s="205"/>
      <c r="M62" s="205"/>
      <c r="N62" s="205"/>
      <c r="O62" s="214"/>
      <c r="P62" s="214"/>
      <c r="Q62" s="213"/>
      <c r="R62" s="213"/>
      <c r="S62" s="213"/>
      <c r="T62" s="213"/>
      <c r="U62" s="223"/>
      <c r="V62" s="222"/>
      <c r="W62" s="222"/>
      <c r="X62" s="222"/>
      <c r="Y62" s="222"/>
      <c r="Z62" s="222"/>
      <c r="AA62" s="232"/>
      <c r="AB62" s="231"/>
      <c r="AC62" s="231"/>
      <c r="AD62" s="231"/>
      <c r="AE62" s="231"/>
      <c r="AF62" s="231"/>
      <c r="AG62" s="250"/>
      <c r="AH62" s="249"/>
      <c r="AI62" s="249"/>
      <c r="AJ62" s="249"/>
      <c r="AK62" s="249"/>
      <c r="AL62" s="249"/>
      <c r="AM62" s="204"/>
      <c r="AN62" s="205"/>
      <c r="AO62" s="205"/>
      <c r="AP62" s="205"/>
      <c r="AQ62" s="205"/>
      <c r="AR62" s="205"/>
      <c r="AS62" s="259"/>
      <c r="AT62" s="258"/>
      <c r="AU62" s="258"/>
      <c r="AV62" s="258"/>
      <c r="AW62" s="258"/>
      <c r="AX62" s="258"/>
      <c r="AY62" s="268"/>
      <c r="AZ62" s="267"/>
      <c r="BA62" s="267"/>
      <c r="BB62" s="267"/>
      <c r="BC62" s="267"/>
      <c r="BD62" s="267"/>
      <c r="BE62" s="204"/>
      <c r="BF62" s="205"/>
      <c r="BG62" s="205"/>
      <c r="BH62" s="205"/>
      <c r="BI62" s="205"/>
      <c r="BJ62" s="205"/>
      <c r="BK62" s="241"/>
      <c r="BL62" s="240"/>
      <c r="BM62" s="240"/>
      <c r="BN62" s="240"/>
      <c r="BO62" s="240"/>
      <c r="BP62" s="240"/>
      <c r="BQ62" s="223"/>
      <c r="BR62" s="222"/>
      <c r="BS62" s="222"/>
      <c r="BT62" s="222"/>
      <c r="BU62" s="222"/>
      <c r="BV62" s="222"/>
      <c r="BW62" s="268"/>
      <c r="BX62" s="267"/>
      <c r="BY62" s="267"/>
      <c r="BZ62" s="267"/>
      <c r="CA62" s="267"/>
      <c r="CB62" s="267"/>
      <c r="CC62" s="241"/>
      <c r="CD62" s="214"/>
      <c r="CE62" s="240"/>
      <c r="CF62" s="240"/>
      <c r="CG62" s="240"/>
      <c r="CH62" s="5"/>
    </row>
    <row r="63" spans="1:86" hidden="1" x14ac:dyDescent="0.2">
      <c r="A63" s="63"/>
      <c r="B63" s="63"/>
      <c r="C63" s="15"/>
      <c r="D63" s="64"/>
      <c r="E63" s="63"/>
      <c r="F63" s="64"/>
      <c r="G63" s="70"/>
      <c r="H63" s="69"/>
      <c r="I63" s="66"/>
      <c r="J63" s="204"/>
      <c r="K63" s="204"/>
      <c r="L63" s="205"/>
      <c r="M63" s="205"/>
      <c r="N63" s="205"/>
      <c r="O63" s="214"/>
      <c r="P63" s="214"/>
      <c r="Q63" s="213"/>
      <c r="R63" s="213"/>
      <c r="S63" s="213"/>
      <c r="T63" s="213"/>
      <c r="U63" s="223"/>
      <c r="V63" s="222"/>
      <c r="W63" s="222"/>
      <c r="X63" s="222"/>
      <c r="Y63" s="222"/>
      <c r="Z63" s="222"/>
      <c r="AA63" s="232"/>
      <c r="AB63" s="231"/>
      <c r="AC63" s="231"/>
      <c r="AD63" s="231"/>
      <c r="AE63" s="231"/>
      <c r="AF63" s="231"/>
      <c r="AG63" s="250"/>
      <c r="AH63" s="249"/>
      <c r="AI63" s="249"/>
      <c r="AJ63" s="249"/>
      <c r="AK63" s="249"/>
      <c r="AL63" s="249"/>
      <c r="AM63" s="204"/>
      <c r="AN63" s="205"/>
      <c r="AO63" s="205"/>
      <c r="AP63" s="205"/>
      <c r="AQ63" s="205"/>
      <c r="AR63" s="205"/>
      <c r="AS63" s="259"/>
      <c r="AT63" s="258"/>
      <c r="AU63" s="258"/>
      <c r="AV63" s="258"/>
      <c r="AW63" s="258"/>
      <c r="AX63" s="258"/>
      <c r="AY63" s="268"/>
      <c r="AZ63" s="267"/>
      <c r="BA63" s="267"/>
      <c r="BB63" s="267"/>
      <c r="BC63" s="267"/>
      <c r="BD63" s="267"/>
      <c r="BE63" s="204"/>
      <c r="BF63" s="205"/>
      <c r="BG63" s="205"/>
      <c r="BH63" s="205"/>
      <c r="BI63" s="205"/>
      <c r="BJ63" s="205"/>
      <c r="BK63" s="241"/>
      <c r="BL63" s="240"/>
      <c r="BM63" s="240"/>
      <c r="BN63" s="240"/>
      <c r="BO63" s="240"/>
      <c r="BP63" s="240"/>
      <c r="BQ63" s="223"/>
      <c r="BR63" s="222"/>
      <c r="BS63" s="222"/>
      <c r="BT63" s="222"/>
      <c r="BU63" s="222"/>
      <c r="BV63" s="222"/>
      <c r="BW63" s="268"/>
      <c r="BX63" s="267"/>
      <c r="BY63" s="267"/>
      <c r="BZ63" s="267"/>
      <c r="CA63" s="267"/>
      <c r="CB63" s="267"/>
      <c r="CC63" s="241"/>
      <c r="CD63" s="214"/>
      <c r="CE63" s="240"/>
      <c r="CF63" s="240"/>
      <c r="CG63" s="240"/>
      <c r="CH63" s="5"/>
    </row>
    <row r="64" spans="1:86" hidden="1" x14ac:dyDescent="0.2">
      <c r="A64" s="63"/>
      <c r="B64" s="63"/>
      <c r="C64" s="15"/>
      <c r="D64" s="64"/>
      <c r="E64" s="63"/>
      <c r="F64" s="64"/>
      <c r="G64" s="12"/>
      <c r="H64" s="65"/>
      <c r="I64" s="66"/>
      <c r="J64" s="204"/>
      <c r="K64" s="204"/>
      <c r="L64" s="205"/>
      <c r="M64" s="205"/>
      <c r="N64" s="205"/>
      <c r="O64" s="214"/>
      <c r="P64" s="214"/>
      <c r="Q64" s="213"/>
      <c r="R64" s="213"/>
      <c r="S64" s="213"/>
      <c r="T64" s="213"/>
      <c r="U64" s="223"/>
      <c r="V64" s="222"/>
      <c r="W64" s="222"/>
      <c r="X64" s="222"/>
      <c r="Y64" s="222"/>
      <c r="Z64" s="222"/>
      <c r="AA64" s="232"/>
      <c r="AB64" s="231"/>
      <c r="AC64" s="231"/>
      <c r="AD64" s="231"/>
      <c r="AE64" s="231"/>
      <c r="AF64" s="231"/>
      <c r="AG64" s="250"/>
      <c r="AH64" s="249"/>
      <c r="AI64" s="249"/>
      <c r="AJ64" s="249"/>
      <c r="AK64" s="249"/>
      <c r="AL64" s="249"/>
      <c r="AM64" s="204"/>
      <c r="AN64" s="205"/>
      <c r="AO64" s="205"/>
      <c r="AP64" s="205"/>
      <c r="AQ64" s="205"/>
      <c r="AR64" s="205"/>
      <c r="AS64" s="259"/>
      <c r="AT64" s="258"/>
      <c r="AU64" s="258"/>
      <c r="AV64" s="258"/>
      <c r="AW64" s="258"/>
      <c r="AX64" s="258"/>
      <c r="AY64" s="268"/>
      <c r="AZ64" s="267"/>
      <c r="BA64" s="267"/>
      <c r="BB64" s="267"/>
      <c r="BC64" s="267"/>
      <c r="BD64" s="267"/>
      <c r="BE64" s="204"/>
      <c r="BF64" s="205"/>
      <c r="BG64" s="205"/>
      <c r="BH64" s="205"/>
      <c r="BI64" s="205"/>
      <c r="BJ64" s="205"/>
      <c r="BK64" s="241"/>
      <c r="BL64" s="240"/>
      <c r="BM64" s="240"/>
      <c r="BN64" s="240"/>
      <c r="BO64" s="240"/>
      <c r="BP64" s="240"/>
      <c r="BQ64" s="223"/>
      <c r="BR64" s="222"/>
      <c r="BS64" s="222"/>
      <c r="BT64" s="222"/>
      <c r="BU64" s="222"/>
      <c r="BV64" s="222"/>
      <c r="BW64" s="268"/>
      <c r="BX64" s="267"/>
      <c r="BY64" s="267"/>
      <c r="BZ64" s="267"/>
      <c r="CA64" s="267"/>
      <c r="CB64" s="267"/>
      <c r="CC64" s="241"/>
      <c r="CD64" s="214"/>
      <c r="CE64" s="240"/>
      <c r="CF64" s="240"/>
      <c r="CG64" s="240"/>
      <c r="CH64" s="5"/>
    </row>
    <row r="65" spans="1:86" hidden="1" x14ac:dyDescent="0.2">
      <c r="A65" s="63"/>
      <c r="B65" s="63"/>
      <c r="C65" s="15"/>
      <c r="D65" s="64"/>
      <c r="E65" s="63"/>
      <c r="F65" s="64"/>
      <c r="G65" s="12"/>
      <c r="H65" s="65"/>
      <c r="I65" s="66"/>
      <c r="J65" s="204"/>
      <c r="K65" s="204"/>
      <c r="L65" s="205"/>
      <c r="M65" s="205"/>
      <c r="N65" s="205"/>
      <c r="O65" s="214"/>
      <c r="P65" s="214"/>
      <c r="Q65" s="213"/>
      <c r="R65" s="213"/>
      <c r="S65" s="213"/>
      <c r="T65" s="213"/>
      <c r="U65" s="223"/>
      <c r="V65" s="222"/>
      <c r="W65" s="222"/>
      <c r="X65" s="222"/>
      <c r="Y65" s="222"/>
      <c r="Z65" s="222"/>
      <c r="AA65" s="232"/>
      <c r="AB65" s="231"/>
      <c r="AC65" s="231"/>
      <c r="AD65" s="231"/>
      <c r="AE65" s="231"/>
      <c r="AF65" s="231"/>
      <c r="AG65" s="250"/>
      <c r="AH65" s="249"/>
      <c r="AI65" s="249"/>
      <c r="AJ65" s="249"/>
      <c r="AK65" s="249"/>
      <c r="AL65" s="249"/>
      <c r="AM65" s="204"/>
      <c r="AN65" s="205"/>
      <c r="AO65" s="205"/>
      <c r="AP65" s="205"/>
      <c r="AQ65" s="205"/>
      <c r="AR65" s="205"/>
      <c r="AS65" s="259"/>
      <c r="AT65" s="258"/>
      <c r="AU65" s="258"/>
      <c r="AV65" s="258"/>
      <c r="AW65" s="258"/>
      <c r="AX65" s="258"/>
      <c r="AY65" s="268"/>
      <c r="AZ65" s="267"/>
      <c r="BA65" s="267"/>
      <c r="BB65" s="267"/>
      <c r="BC65" s="267"/>
      <c r="BD65" s="267"/>
      <c r="BE65" s="204"/>
      <c r="BF65" s="205"/>
      <c r="BG65" s="205"/>
      <c r="BH65" s="205"/>
      <c r="BI65" s="205"/>
      <c r="BJ65" s="205"/>
      <c r="BK65" s="241"/>
      <c r="BL65" s="240"/>
      <c r="BM65" s="240"/>
      <c r="BN65" s="240"/>
      <c r="BO65" s="240"/>
      <c r="BP65" s="240"/>
      <c r="BQ65" s="223"/>
      <c r="BR65" s="222"/>
      <c r="BS65" s="222"/>
      <c r="BT65" s="222"/>
      <c r="BU65" s="222"/>
      <c r="BV65" s="222"/>
      <c r="BW65" s="268"/>
      <c r="BX65" s="267"/>
      <c r="BY65" s="267"/>
      <c r="BZ65" s="267"/>
      <c r="CA65" s="267"/>
      <c r="CB65" s="267"/>
      <c r="CC65" s="241"/>
      <c r="CD65" s="214"/>
      <c r="CE65" s="240"/>
      <c r="CF65" s="240"/>
      <c r="CG65" s="240"/>
      <c r="CH65" s="5"/>
    </row>
    <row r="66" spans="1:86" hidden="1" x14ac:dyDescent="0.2">
      <c r="A66" s="63"/>
      <c r="B66" s="63"/>
      <c r="C66" s="15"/>
      <c r="D66" s="64"/>
      <c r="E66" s="63"/>
      <c r="F66" s="64"/>
      <c r="G66" s="12"/>
      <c r="H66" s="65"/>
      <c r="I66" s="66"/>
      <c r="J66" s="204"/>
      <c r="K66" s="204"/>
      <c r="L66" s="205"/>
      <c r="M66" s="205"/>
      <c r="N66" s="205"/>
      <c r="O66" s="214"/>
      <c r="P66" s="214"/>
      <c r="Q66" s="213"/>
      <c r="R66" s="213"/>
      <c r="S66" s="213"/>
      <c r="T66" s="213"/>
      <c r="U66" s="223"/>
      <c r="V66" s="222"/>
      <c r="W66" s="222"/>
      <c r="X66" s="222"/>
      <c r="Y66" s="222"/>
      <c r="Z66" s="222"/>
      <c r="AA66" s="232"/>
      <c r="AB66" s="231"/>
      <c r="AC66" s="231"/>
      <c r="AD66" s="231"/>
      <c r="AE66" s="231"/>
      <c r="AF66" s="231"/>
      <c r="AG66" s="250"/>
      <c r="AH66" s="249"/>
      <c r="AI66" s="249"/>
      <c r="AJ66" s="249"/>
      <c r="AK66" s="249"/>
      <c r="AL66" s="249"/>
      <c r="AM66" s="204"/>
      <c r="AN66" s="205"/>
      <c r="AO66" s="205"/>
      <c r="AP66" s="205"/>
      <c r="AQ66" s="205"/>
      <c r="AR66" s="205"/>
      <c r="AS66" s="259"/>
      <c r="AT66" s="258"/>
      <c r="AU66" s="258"/>
      <c r="AV66" s="258"/>
      <c r="AW66" s="258"/>
      <c r="AX66" s="258"/>
      <c r="AY66" s="268"/>
      <c r="AZ66" s="267"/>
      <c r="BA66" s="267"/>
      <c r="BB66" s="267"/>
      <c r="BC66" s="267"/>
      <c r="BD66" s="267"/>
      <c r="BE66" s="204"/>
      <c r="BF66" s="205"/>
      <c r="BG66" s="205"/>
      <c r="BH66" s="205"/>
      <c r="BI66" s="205"/>
      <c r="BJ66" s="205"/>
      <c r="BK66" s="241"/>
      <c r="BL66" s="240"/>
      <c r="BM66" s="240"/>
      <c r="BN66" s="240"/>
      <c r="BO66" s="240"/>
      <c r="BP66" s="240"/>
      <c r="BQ66" s="223"/>
      <c r="BR66" s="222"/>
      <c r="BS66" s="222"/>
      <c r="BT66" s="222"/>
      <c r="BU66" s="222"/>
      <c r="BV66" s="222"/>
      <c r="BW66" s="268"/>
      <c r="BX66" s="267"/>
      <c r="BY66" s="267"/>
      <c r="BZ66" s="267"/>
      <c r="CA66" s="267"/>
      <c r="CB66" s="267"/>
      <c r="CC66" s="241"/>
      <c r="CD66" s="214"/>
      <c r="CE66" s="240"/>
      <c r="CF66" s="240"/>
      <c r="CG66" s="240"/>
      <c r="CH66" s="5"/>
    </row>
    <row r="67" spans="1:86" hidden="1" x14ac:dyDescent="0.2">
      <c r="A67" s="63"/>
      <c r="B67" s="63"/>
      <c r="C67" s="15"/>
      <c r="D67" s="64"/>
      <c r="E67" s="63"/>
      <c r="F67" s="64"/>
      <c r="G67" s="12"/>
      <c r="H67" s="67"/>
      <c r="I67" s="66"/>
      <c r="J67" s="204"/>
      <c r="K67" s="204"/>
      <c r="L67" s="205"/>
      <c r="M67" s="205"/>
      <c r="N67" s="205"/>
      <c r="O67" s="214"/>
      <c r="P67" s="214"/>
      <c r="Q67" s="213"/>
      <c r="R67" s="213"/>
      <c r="S67" s="213"/>
      <c r="T67" s="213"/>
      <c r="U67" s="223"/>
      <c r="V67" s="222"/>
      <c r="W67" s="222"/>
      <c r="X67" s="222"/>
      <c r="Y67" s="222"/>
      <c r="Z67" s="222"/>
      <c r="AA67" s="232"/>
      <c r="AB67" s="231"/>
      <c r="AC67" s="231"/>
      <c r="AD67" s="231"/>
      <c r="AE67" s="231"/>
      <c r="AF67" s="231"/>
      <c r="AG67" s="250"/>
      <c r="AH67" s="249"/>
      <c r="AI67" s="249"/>
      <c r="AJ67" s="249"/>
      <c r="AK67" s="249"/>
      <c r="AL67" s="249"/>
      <c r="AM67" s="204"/>
      <c r="AN67" s="205"/>
      <c r="AO67" s="205"/>
      <c r="AP67" s="205"/>
      <c r="AQ67" s="205"/>
      <c r="AR67" s="205"/>
      <c r="AS67" s="259"/>
      <c r="AT67" s="258"/>
      <c r="AU67" s="258"/>
      <c r="AV67" s="258"/>
      <c r="AW67" s="258"/>
      <c r="AX67" s="258"/>
      <c r="AY67" s="268"/>
      <c r="AZ67" s="267"/>
      <c r="BA67" s="267"/>
      <c r="BB67" s="267"/>
      <c r="BC67" s="267"/>
      <c r="BD67" s="267"/>
      <c r="BE67" s="204"/>
      <c r="BF67" s="205"/>
      <c r="BG67" s="205"/>
      <c r="BH67" s="205"/>
      <c r="BI67" s="205"/>
      <c r="BJ67" s="205"/>
      <c r="BK67" s="241"/>
      <c r="BL67" s="240"/>
      <c r="BM67" s="240"/>
      <c r="BN67" s="240"/>
      <c r="BO67" s="240"/>
      <c r="BP67" s="240"/>
      <c r="BQ67" s="223"/>
      <c r="BR67" s="222"/>
      <c r="BS67" s="222"/>
      <c r="BT67" s="222"/>
      <c r="BU67" s="222"/>
      <c r="BV67" s="222"/>
      <c r="BW67" s="268"/>
      <c r="BX67" s="267"/>
      <c r="BY67" s="267"/>
      <c r="BZ67" s="267"/>
      <c r="CA67" s="267"/>
      <c r="CB67" s="267"/>
      <c r="CC67" s="241"/>
      <c r="CD67" s="214"/>
      <c r="CE67" s="240"/>
      <c r="CF67" s="240"/>
      <c r="CG67" s="240"/>
      <c r="CH67" s="5"/>
    </row>
    <row r="68" spans="1:86" hidden="1" x14ac:dyDescent="0.2">
      <c r="A68" s="16"/>
      <c r="B68" s="16"/>
      <c r="C68" s="20"/>
      <c r="D68" s="71"/>
      <c r="E68" s="16"/>
      <c r="F68" s="71"/>
      <c r="G68" s="18"/>
      <c r="H68" s="72"/>
      <c r="I68" s="73"/>
      <c r="J68" s="204"/>
      <c r="K68" s="204"/>
      <c r="L68" s="205"/>
      <c r="M68" s="205"/>
      <c r="N68" s="205"/>
      <c r="O68" s="214"/>
      <c r="P68" s="214"/>
      <c r="Q68" s="213"/>
      <c r="R68" s="213"/>
      <c r="S68" s="213"/>
      <c r="T68" s="213"/>
      <c r="U68" s="223"/>
      <c r="V68" s="222"/>
      <c r="W68" s="222"/>
      <c r="X68" s="222"/>
      <c r="Y68" s="222"/>
      <c r="Z68" s="222"/>
      <c r="AA68" s="232"/>
      <c r="AB68" s="231"/>
      <c r="AC68" s="231"/>
      <c r="AD68" s="231"/>
      <c r="AE68" s="231"/>
      <c r="AF68" s="231"/>
      <c r="AG68" s="250"/>
      <c r="AH68" s="249"/>
      <c r="AI68" s="249"/>
      <c r="AJ68" s="249"/>
      <c r="AK68" s="249"/>
      <c r="AL68" s="249"/>
      <c r="AM68" s="204"/>
      <c r="AN68" s="205"/>
      <c r="AO68" s="205"/>
      <c r="AP68" s="205"/>
      <c r="AQ68" s="205"/>
      <c r="AR68" s="205"/>
      <c r="AS68" s="259"/>
      <c r="AT68" s="258"/>
      <c r="AU68" s="258"/>
      <c r="AV68" s="258"/>
      <c r="AW68" s="258"/>
      <c r="AX68" s="258"/>
      <c r="AY68" s="268"/>
      <c r="AZ68" s="267"/>
      <c r="BA68" s="267"/>
      <c r="BB68" s="267"/>
      <c r="BC68" s="267"/>
      <c r="BD68" s="267"/>
      <c r="BE68" s="204"/>
      <c r="BF68" s="205"/>
      <c r="BG68" s="205"/>
      <c r="BH68" s="205"/>
      <c r="BI68" s="205"/>
      <c r="BJ68" s="205"/>
      <c r="BK68" s="241"/>
      <c r="BL68" s="240"/>
      <c r="BM68" s="240"/>
      <c r="BN68" s="240"/>
      <c r="BO68" s="240"/>
      <c r="BP68" s="240"/>
      <c r="BQ68" s="223"/>
      <c r="BR68" s="222"/>
      <c r="BS68" s="222"/>
      <c r="BT68" s="222"/>
      <c r="BU68" s="222"/>
      <c r="BV68" s="222"/>
      <c r="BW68" s="268"/>
      <c r="BX68" s="267"/>
      <c r="BY68" s="267"/>
      <c r="BZ68" s="267"/>
      <c r="CA68" s="267"/>
      <c r="CB68" s="267"/>
      <c r="CC68" s="241"/>
      <c r="CD68" s="214"/>
      <c r="CE68" s="240"/>
      <c r="CF68" s="240"/>
      <c r="CG68" s="240"/>
      <c r="CH68" s="5"/>
    </row>
    <row r="69" spans="1:86" hidden="1" x14ac:dyDescent="0.2">
      <c r="A69" s="11"/>
      <c r="B69" s="63"/>
      <c r="C69" s="15"/>
      <c r="D69" s="64"/>
      <c r="E69" s="63"/>
      <c r="F69" s="64"/>
      <c r="G69" s="70"/>
      <c r="H69" s="69"/>
      <c r="I69" s="74"/>
      <c r="J69" s="204"/>
      <c r="K69" s="204"/>
      <c r="L69" s="205"/>
      <c r="M69" s="205"/>
      <c r="N69" s="205"/>
      <c r="O69" s="214"/>
      <c r="P69" s="214"/>
      <c r="Q69" s="213"/>
      <c r="R69" s="213"/>
      <c r="S69" s="213"/>
      <c r="T69" s="213"/>
      <c r="U69" s="223"/>
      <c r="V69" s="222"/>
      <c r="W69" s="222"/>
      <c r="X69" s="222"/>
      <c r="Y69" s="222"/>
      <c r="Z69" s="222"/>
      <c r="AA69" s="232"/>
      <c r="AB69" s="231"/>
      <c r="AC69" s="231"/>
      <c r="AD69" s="231"/>
      <c r="AE69" s="231"/>
      <c r="AF69" s="231"/>
      <c r="AG69" s="250"/>
      <c r="AH69" s="249"/>
      <c r="AI69" s="249"/>
      <c r="AJ69" s="249"/>
      <c r="AK69" s="249"/>
      <c r="AL69" s="249"/>
      <c r="AM69" s="204"/>
      <c r="AN69" s="205"/>
      <c r="AO69" s="205"/>
      <c r="AP69" s="205"/>
      <c r="AQ69" s="205"/>
      <c r="AR69" s="205"/>
      <c r="AS69" s="259"/>
      <c r="AT69" s="258"/>
      <c r="AU69" s="258"/>
      <c r="AV69" s="258"/>
      <c r="AW69" s="258"/>
      <c r="AX69" s="258"/>
      <c r="AY69" s="268"/>
      <c r="AZ69" s="267"/>
      <c r="BA69" s="267"/>
      <c r="BB69" s="267"/>
      <c r="BC69" s="267"/>
      <c r="BD69" s="267"/>
      <c r="BE69" s="204"/>
      <c r="BF69" s="205"/>
      <c r="BG69" s="205"/>
      <c r="BH69" s="205"/>
      <c r="BI69" s="205"/>
      <c r="BJ69" s="205"/>
      <c r="BK69" s="241"/>
      <c r="BL69" s="240"/>
      <c r="BM69" s="240"/>
      <c r="BN69" s="240"/>
      <c r="BO69" s="240"/>
      <c r="BP69" s="240"/>
      <c r="BQ69" s="223"/>
      <c r="BR69" s="222"/>
      <c r="BS69" s="222"/>
      <c r="BT69" s="222"/>
      <c r="BU69" s="222"/>
      <c r="BV69" s="222"/>
      <c r="BW69" s="268"/>
      <c r="BX69" s="267"/>
      <c r="BY69" s="267"/>
      <c r="BZ69" s="267"/>
      <c r="CA69" s="267"/>
      <c r="CB69" s="267"/>
      <c r="CC69" s="241"/>
      <c r="CD69" s="214"/>
      <c r="CE69" s="240"/>
      <c r="CF69" s="240"/>
      <c r="CG69" s="240"/>
      <c r="CH69" s="5"/>
    </row>
    <row r="70" spans="1:86" hidden="1" x14ac:dyDescent="0.2">
      <c r="A70" s="22"/>
      <c r="B70" s="22"/>
      <c r="C70" s="22"/>
      <c r="D70" s="23"/>
      <c r="E70" s="22"/>
      <c r="F70" s="23"/>
      <c r="G70" s="25"/>
      <c r="H70" s="75"/>
      <c r="I70" s="52"/>
      <c r="J70" s="204"/>
      <c r="K70" s="204"/>
      <c r="L70" s="205"/>
      <c r="M70" s="205"/>
      <c r="N70" s="205"/>
      <c r="O70" s="214"/>
      <c r="P70" s="214"/>
      <c r="Q70" s="213"/>
      <c r="R70" s="213"/>
      <c r="S70" s="213"/>
      <c r="T70" s="213"/>
      <c r="U70" s="223"/>
      <c r="V70" s="222"/>
      <c r="W70" s="222"/>
      <c r="X70" s="222"/>
      <c r="Y70" s="222"/>
      <c r="Z70" s="222"/>
      <c r="AA70" s="232"/>
      <c r="AB70" s="231"/>
      <c r="AC70" s="231"/>
      <c r="AD70" s="231"/>
      <c r="AE70" s="231"/>
      <c r="AF70" s="231"/>
      <c r="AG70" s="250"/>
      <c r="AH70" s="249"/>
      <c r="AI70" s="249"/>
      <c r="AJ70" s="249"/>
      <c r="AK70" s="249"/>
      <c r="AL70" s="249"/>
      <c r="AM70" s="204"/>
      <c r="AN70" s="205"/>
      <c r="AO70" s="205"/>
      <c r="AP70" s="205"/>
      <c r="AQ70" s="205"/>
      <c r="AR70" s="205"/>
      <c r="AS70" s="259"/>
      <c r="AT70" s="258"/>
      <c r="AU70" s="258"/>
      <c r="AV70" s="258"/>
      <c r="AW70" s="258"/>
      <c r="AX70" s="258"/>
      <c r="AY70" s="268"/>
      <c r="AZ70" s="267"/>
      <c r="BA70" s="267"/>
      <c r="BB70" s="267"/>
      <c r="BC70" s="267"/>
      <c r="BD70" s="267"/>
      <c r="BE70" s="204"/>
      <c r="BF70" s="205"/>
      <c r="BG70" s="205"/>
      <c r="BH70" s="205"/>
      <c r="BI70" s="205"/>
      <c r="BJ70" s="205"/>
      <c r="BK70" s="241"/>
      <c r="BL70" s="240"/>
      <c r="BM70" s="240"/>
      <c r="BN70" s="240"/>
      <c r="BO70" s="240"/>
      <c r="BP70" s="240"/>
      <c r="BQ70" s="223"/>
      <c r="BR70" s="222"/>
      <c r="BS70" s="222"/>
      <c r="BT70" s="222"/>
      <c r="BU70" s="222"/>
      <c r="BV70" s="222"/>
      <c r="BW70" s="268"/>
      <c r="BX70" s="267"/>
      <c r="BY70" s="267"/>
      <c r="BZ70" s="267"/>
      <c r="CA70" s="267"/>
      <c r="CB70" s="267"/>
      <c r="CC70" s="241"/>
      <c r="CD70" s="214"/>
      <c r="CE70" s="240"/>
      <c r="CF70" s="240"/>
      <c r="CG70" s="240"/>
      <c r="CH70" s="5"/>
    </row>
    <row r="71" spans="1:86" hidden="1" x14ac:dyDescent="0.2">
      <c r="A71" s="22"/>
      <c r="B71" s="22"/>
      <c r="C71" s="29"/>
      <c r="D71" s="23"/>
      <c r="E71" s="22"/>
      <c r="F71" s="23"/>
      <c r="G71" s="25"/>
      <c r="H71" s="32"/>
      <c r="I71" s="76"/>
      <c r="J71" s="204"/>
      <c r="K71" s="204"/>
      <c r="L71" s="205"/>
      <c r="M71" s="205"/>
      <c r="N71" s="205"/>
      <c r="O71" s="214"/>
      <c r="P71" s="214"/>
      <c r="Q71" s="213"/>
      <c r="R71" s="213"/>
      <c r="S71" s="213"/>
      <c r="T71" s="213"/>
      <c r="U71" s="223"/>
      <c r="V71" s="222"/>
      <c r="W71" s="222"/>
      <c r="X71" s="222"/>
      <c r="Y71" s="222"/>
      <c r="Z71" s="222"/>
      <c r="AA71" s="232"/>
      <c r="AB71" s="231"/>
      <c r="AC71" s="231"/>
      <c r="AD71" s="231"/>
      <c r="AE71" s="231"/>
      <c r="AF71" s="231"/>
      <c r="AG71" s="250"/>
      <c r="AH71" s="249"/>
      <c r="AI71" s="249"/>
      <c r="AJ71" s="249"/>
      <c r="AK71" s="249"/>
      <c r="AL71" s="249"/>
      <c r="AM71" s="204"/>
      <c r="AN71" s="205"/>
      <c r="AO71" s="205"/>
      <c r="AP71" s="205"/>
      <c r="AQ71" s="205"/>
      <c r="AR71" s="205"/>
      <c r="AS71" s="259"/>
      <c r="AT71" s="258"/>
      <c r="AU71" s="258"/>
      <c r="AV71" s="258"/>
      <c r="AW71" s="258"/>
      <c r="AX71" s="258"/>
      <c r="AY71" s="268"/>
      <c r="AZ71" s="267"/>
      <c r="BA71" s="267"/>
      <c r="BB71" s="267"/>
      <c r="BC71" s="267"/>
      <c r="BD71" s="267"/>
      <c r="BE71" s="204"/>
      <c r="BF71" s="205"/>
      <c r="BG71" s="205"/>
      <c r="BH71" s="205"/>
      <c r="BI71" s="205"/>
      <c r="BJ71" s="205"/>
      <c r="BK71" s="241"/>
      <c r="BL71" s="240"/>
      <c r="BM71" s="240"/>
      <c r="BN71" s="240"/>
      <c r="BO71" s="240"/>
      <c r="BP71" s="240"/>
      <c r="BQ71" s="223"/>
      <c r="BR71" s="222"/>
      <c r="BS71" s="222"/>
      <c r="BT71" s="222"/>
      <c r="BU71" s="222"/>
      <c r="BV71" s="222"/>
      <c r="BW71" s="268"/>
      <c r="BX71" s="267"/>
      <c r="BY71" s="267"/>
      <c r="BZ71" s="267"/>
      <c r="CA71" s="267"/>
      <c r="CB71" s="267"/>
      <c r="CC71" s="241"/>
      <c r="CD71" s="214"/>
      <c r="CE71" s="240"/>
      <c r="CF71" s="240"/>
      <c r="CG71" s="240"/>
      <c r="CH71" s="5"/>
    </row>
    <row r="72" spans="1:86" hidden="1" x14ac:dyDescent="0.2">
      <c r="A72" s="22"/>
      <c r="B72" s="22"/>
      <c r="C72" s="29"/>
      <c r="D72" s="31"/>
      <c r="E72" s="22"/>
      <c r="F72" s="23"/>
      <c r="G72" s="25"/>
      <c r="H72" s="32"/>
      <c r="I72" s="76"/>
      <c r="J72" s="204"/>
      <c r="K72" s="204"/>
      <c r="L72" s="205"/>
      <c r="M72" s="205"/>
      <c r="N72" s="205"/>
      <c r="O72" s="214"/>
      <c r="P72" s="214"/>
      <c r="Q72" s="213"/>
      <c r="R72" s="213"/>
      <c r="S72" s="213"/>
      <c r="T72" s="213"/>
      <c r="U72" s="223"/>
      <c r="V72" s="222"/>
      <c r="W72" s="222"/>
      <c r="X72" s="222"/>
      <c r="Y72" s="222"/>
      <c r="Z72" s="222"/>
      <c r="AA72" s="232"/>
      <c r="AB72" s="231"/>
      <c r="AC72" s="231"/>
      <c r="AD72" s="231"/>
      <c r="AE72" s="231"/>
      <c r="AF72" s="231"/>
      <c r="AG72" s="250"/>
      <c r="AH72" s="249"/>
      <c r="AI72" s="249"/>
      <c r="AJ72" s="249"/>
      <c r="AK72" s="249"/>
      <c r="AL72" s="249"/>
      <c r="AM72" s="204"/>
      <c r="AN72" s="205"/>
      <c r="AO72" s="205"/>
      <c r="AP72" s="205"/>
      <c r="AQ72" s="205"/>
      <c r="AR72" s="205"/>
      <c r="AS72" s="259"/>
      <c r="AT72" s="258"/>
      <c r="AU72" s="258"/>
      <c r="AV72" s="258"/>
      <c r="AW72" s="258"/>
      <c r="AX72" s="258"/>
      <c r="AY72" s="268"/>
      <c r="AZ72" s="267"/>
      <c r="BA72" s="267"/>
      <c r="BB72" s="267"/>
      <c r="BC72" s="267"/>
      <c r="BD72" s="267"/>
      <c r="BE72" s="204"/>
      <c r="BF72" s="205"/>
      <c r="BG72" s="205"/>
      <c r="BH72" s="205"/>
      <c r="BI72" s="205"/>
      <c r="BJ72" s="205"/>
      <c r="BK72" s="241"/>
      <c r="BL72" s="240"/>
      <c r="BM72" s="240"/>
      <c r="BN72" s="240"/>
      <c r="BO72" s="240"/>
      <c r="BP72" s="240"/>
      <c r="BQ72" s="223"/>
      <c r="BR72" s="222"/>
      <c r="BS72" s="222"/>
      <c r="BT72" s="222"/>
      <c r="BU72" s="222"/>
      <c r="BV72" s="222"/>
      <c r="BW72" s="268"/>
      <c r="BX72" s="267"/>
      <c r="BY72" s="267"/>
      <c r="BZ72" s="267"/>
      <c r="CA72" s="267"/>
      <c r="CB72" s="267"/>
      <c r="CC72" s="241"/>
      <c r="CD72" s="214"/>
      <c r="CE72" s="240"/>
      <c r="CF72" s="240"/>
      <c r="CG72" s="240"/>
      <c r="CH72" s="5"/>
    </row>
    <row r="73" spans="1:86" hidden="1" x14ac:dyDescent="0.2">
      <c r="A73" s="22"/>
      <c r="B73" s="22"/>
      <c r="C73" s="29"/>
      <c r="D73" s="33"/>
      <c r="E73" s="22"/>
      <c r="F73" s="23"/>
      <c r="G73" s="25"/>
      <c r="H73" s="32"/>
      <c r="I73" s="76"/>
      <c r="J73" s="204"/>
      <c r="K73" s="204"/>
      <c r="L73" s="205"/>
      <c r="M73" s="205"/>
      <c r="N73" s="205"/>
      <c r="O73" s="214"/>
      <c r="P73" s="214"/>
      <c r="Q73" s="213"/>
      <c r="R73" s="213"/>
      <c r="S73" s="213"/>
      <c r="T73" s="213"/>
      <c r="U73" s="223"/>
      <c r="V73" s="222"/>
      <c r="W73" s="222"/>
      <c r="X73" s="222"/>
      <c r="Y73" s="222"/>
      <c r="Z73" s="222"/>
      <c r="AA73" s="232"/>
      <c r="AB73" s="231"/>
      <c r="AC73" s="231"/>
      <c r="AD73" s="231"/>
      <c r="AE73" s="231"/>
      <c r="AF73" s="231"/>
      <c r="AG73" s="250"/>
      <c r="AH73" s="249"/>
      <c r="AI73" s="249"/>
      <c r="AJ73" s="249"/>
      <c r="AK73" s="249"/>
      <c r="AL73" s="249"/>
      <c r="AM73" s="204"/>
      <c r="AN73" s="205"/>
      <c r="AO73" s="205"/>
      <c r="AP73" s="205"/>
      <c r="AQ73" s="205"/>
      <c r="AR73" s="205"/>
      <c r="AS73" s="259"/>
      <c r="AT73" s="258"/>
      <c r="AU73" s="258"/>
      <c r="AV73" s="258"/>
      <c r="AW73" s="258"/>
      <c r="AX73" s="258"/>
      <c r="AY73" s="268"/>
      <c r="AZ73" s="267"/>
      <c r="BA73" s="267"/>
      <c r="BB73" s="267"/>
      <c r="BC73" s="267"/>
      <c r="BD73" s="267"/>
      <c r="BE73" s="204"/>
      <c r="BF73" s="205"/>
      <c r="BG73" s="205"/>
      <c r="BH73" s="205"/>
      <c r="BI73" s="205"/>
      <c r="BJ73" s="205"/>
      <c r="BK73" s="241"/>
      <c r="BL73" s="240"/>
      <c r="BM73" s="240"/>
      <c r="BN73" s="240"/>
      <c r="BO73" s="240"/>
      <c r="BP73" s="240"/>
      <c r="BQ73" s="223"/>
      <c r="BR73" s="222"/>
      <c r="BS73" s="222"/>
      <c r="BT73" s="222"/>
      <c r="BU73" s="222"/>
      <c r="BV73" s="222"/>
      <c r="BW73" s="268"/>
      <c r="BX73" s="267"/>
      <c r="BY73" s="267"/>
      <c r="BZ73" s="267"/>
      <c r="CA73" s="267"/>
      <c r="CB73" s="267"/>
      <c r="CC73" s="241"/>
      <c r="CD73" s="214"/>
      <c r="CE73" s="240"/>
      <c r="CF73" s="240"/>
      <c r="CG73" s="240"/>
      <c r="CH73" s="5"/>
    </row>
    <row r="74" spans="1:86" hidden="1" x14ac:dyDescent="0.2">
      <c r="A74" s="22"/>
      <c r="B74" s="22"/>
      <c r="C74" s="22"/>
      <c r="D74" s="34"/>
      <c r="E74" s="49"/>
      <c r="F74" s="34"/>
      <c r="G74" s="35"/>
      <c r="H74" s="36"/>
      <c r="I74" s="77"/>
      <c r="J74" s="204"/>
      <c r="K74" s="204"/>
      <c r="L74" s="205"/>
      <c r="M74" s="205"/>
      <c r="N74" s="204"/>
      <c r="O74" s="214"/>
      <c r="P74" s="214"/>
      <c r="Q74" s="214"/>
      <c r="R74" s="214"/>
      <c r="S74" s="213"/>
      <c r="T74" s="214"/>
      <c r="U74" s="223"/>
      <c r="V74" s="223"/>
      <c r="W74" s="223"/>
      <c r="X74" s="223"/>
      <c r="Y74" s="222"/>
      <c r="Z74" s="223"/>
      <c r="AA74" s="232"/>
      <c r="AB74" s="232"/>
      <c r="AC74" s="232"/>
      <c r="AD74" s="232"/>
      <c r="AE74" s="231"/>
      <c r="AF74" s="232"/>
      <c r="AG74" s="250"/>
      <c r="AH74" s="250"/>
      <c r="AI74" s="250"/>
      <c r="AJ74" s="250"/>
      <c r="AK74" s="249"/>
      <c r="AL74" s="250"/>
      <c r="AM74" s="204"/>
      <c r="AN74" s="204"/>
      <c r="AO74" s="204"/>
      <c r="AP74" s="204"/>
      <c r="AQ74" s="205"/>
      <c r="AR74" s="204"/>
      <c r="AS74" s="259"/>
      <c r="AT74" s="259"/>
      <c r="AU74" s="259"/>
      <c r="AV74" s="259"/>
      <c r="AW74" s="258"/>
      <c r="AX74" s="259"/>
      <c r="AY74" s="268"/>
      <c r="AZ74" s="268"/>
      <c r="BA74" s="268"/>
      <c r="BB74" s="268"/>
      <c r="BC74" s="267"/>
      <c r="BD74" s="268"/>
      <c r="BE74" s="204"/>
      <c r="BF74" s="204"/>
      <c r="BG74" s="204"/>
      <c r="BH74" s="204"/>
      <c r="BI74" s="205"/>
      <c r="BJ74" s="204"/>
      <c r="BK74" s="241"/>
      <c r="BL74" s="241"/>
      <c r="BM74" s="241"/>
      <c r="BN74" s="241"/>
      <c r="BO74" s="240"/>
      <c r="BP74" s="241"/>
      <c r="BQ74" s="223"/>
      <c r="BR74" s="223"/>
      <c r="BS74" s="223"/>
      <c r="BT74" s="223"/>
      <c r="BU74" s="222"/>
      <c r="BV74" s="223"/>
      <c r="BW74" s="268"/>
      <c r="BX74" s="268"/>
      <c r="BY74" s="268"/>
      <c r="BZ74" s="268"/>
      <c r="CA74" s="267"/>
      <c r="CB74" s="268"/>
      <c r="CC74" s="241"/>
      <c r="CD74" s="214"/>
      <c r="CE74" s="241"/>
      <c r="CF74" s="240"/>
      <c r="CG74" s="241"/>
      <c r="CH74" s="5"/>
    </row>
    <row r="75" spans="1:86" hidden="1" x14ac:dyDescent="0.2">
      <c r="A75" s="22"/>
      <c r="B75" s="22"/>
      <c r="C75" s="22"/>
      <c r="D75" s="34"/>
      <c r="E75" s="22"/>
      <c r="F75" s="34"/>
      <c r="G75" s="35"/>
      <c r="H75" s="36"/>
      <c r="I75" s="77"/>
      <c r="J75" s="204"/>
      <c r="K75" s="204"/>
      <c r="L75" s="205"/>
      <c r="M75" s="205"/>
      <c r="N75" s="204"/>
      <c r="O75" s="214"/>
      <c r="P75" s="214"/>
      <c r="Q75" s="214"/>
      <c r="R75" s="214"/>
      <c r="S75" s="213"/>
      <c r="T75" s="214"/>
      <c r="U75" s="223"/>
      <c r="V75" s="223"/>
      <c r="W75" s="223"/>
      <c r="X75" s="223"/>
      <c r="Y75" s="222"/>
      <c r="Z75" s="223"/>
      <c r="AA75" s="232"/>
      <c r="AB75" s="232"/>
      <c r="AC75" s="232"/>
      <c r="AD75" s="232"/>
      <c r="AE75" s="231"/>
      <c r="AF75" s="232"/>
      <c r="AG75" s="250"/>
      <c r="AH75" s="250"/>
      <c r="AI75" s="250"/>
      <c r="AJ75" s="250"/>
      <c r="AK75" s="249"/>
      <c r="AL75" s="250"/>
      <c r="AM75" s="204"/>
      <c r="AN75" s="204"/>
      <c r="AO75" s="204"/>
      <c r="AP75" s="204"/>
      <c r="AQ75" s="205"/>
      <c r="AR75" s="204"/>
      <c r="AS75" s="259"/>
      <c r="AT75" s="259"/>
      <c r="AU75" s="259"/>
      <c r="AV75" s="259"/>
      <c r="AW75" s="258"/>
      <c r="AX75" s="259"/>
      <c r="AY75" s="268"/>
      <c r="AZ75" s="268"/>
      <c r="BA75" s="268"/>
      <c r="BB75" s="268"/>
      <c r="BC75" s="267"/>
      <c r="BD75" s="268"/>
      <c r="BE75" s="204"/>
      <c r="BF75" s="204"/>
      <c r="BG75" s="204"/>
      <c r="BH75" s="204"/>
      <c r="BI75" s="205"/>
      <c r="BJ75" s="204"/>
      <c r="BK75" s="241"/>
      <c r="BL75" s="241"/>
      <c r="BM75" s="241"/>
      <c r="BN75" s="241"/>
      <c r="BO75" s="240"/>
      <c r="BP75" s="241"/>
      <c r="BQ75" s="223"/>
      <c r="BR75" s="223"/>
      <c r="BS75" s="223"/>
      <c r="BT75" s="223"/>
      <c r="BU75" s="222"/>
      <c r="BV75" s="223"/>
      <c r="BW75" s="268"/>
      <c r="BX75" s="268"/>
      <c r="BY75" s="268"/>
      <c r="BZ75" s="268"/>
      <c r="CA75" s="267"/>
      <c r="CB75" s="268"/>
      <c r="CC75" s="241"/>
      <c r="CD75" s="214"/>
      <c r="CE75" s="241"/>
      <c r="CF75" s="240"/>
      <c r="CG75" s="241"/>
      <c r="CH75" s="5"/>
    </row>
    <row r="76" spans="1:86" hidden="1" x14ac:dyDescent="0.2">
      <c r="A76" s="22"/>
      <c r="B76" s="22"/>
      <c r="C76" s="22"/>
      <c r="D76" s="34"/>
      <c r="E76" s="22"/>
      <c r="F76" s="34"/>
      <c r="G76" s="48"/>
      <c r="H76" s="36"/>
      <c r="I76" s="37"/>
      <c r="J76" s="204"/>
      <c r="K76" s="204"/>
      <c r="L76" s="205"/>
      <c r="M76" s="205"/>
      <c r="N76" s="204"/>
      <c r="O76" s="214"/>
      <c r="P76" s="214"/>
      <c r="Q76" s="213"/>
      <c r="R76" s="214"/>
      <c r="S76" s="213"/>
      <c r="T76" s="214"/>
      <c r="U76" s="223"/>
      <c r="V76" s="223"/>
      <c r="W76" s="222"/>
      <c r="X76" s="223"/>
      <c r="Y76" s="222"/>
      <c r="Z76" s="223"/>
      <c r="AA76" s="232"/>
      <c r="AB76" s="232"/>
      <c r="AC76" s="231"/>
      <c r="AD76" s="232"/>
      <c r="AE76" s="231"/>
      <c r="AF76" s="232"/>
      <c r="AG76" s="250"/>
      <c r="AH76" s="250"/>
      <c r="AI76" s="249"/>
      <c r="AJ76" s="250"/>
      <c r="AK76" s="249"/>
      <c r="AL76" s="250"/>
      <c r="AM76" s="204"/>
      <c r="AN76" s="204"/>
      <c r="AO76" s="205"/>
      <c r="AP76" s="204"/>
      <c r="AQ76" s="205"/>
      <c r="AR76" s="204"/>
      <c r="AS76" s="259"/>
      <c r="AT76" s="259"/>
      <c r="AU76" s="258"/>
      <c r="AV76" s="259"/>
      <c r="AW76" s="258"/>
      <c r="AX76" s="259"/>
      <c r="AY76" s="268"/>
      <c r="AZ76" s="268"/>
      <c r="BA76" s="267"/>
      <c r="BB76" s="268"/>
      <c r="BC76" s="267"/>
      <c r="BD76" s="268"/>
      <c r="BE76" s="204"/>
      <c r="BF76" s="204"/>
      <c r="BG76" s="205"/>
      <c r="BH76" s="204"/>
      <c r="BI76" s="205"/>
      <c r="BJ76" s="204"/>
      <c r="BK76" s="241"/>
      <c r="BL76" s="241"/>
      <c r="BM76" s="240"/>
      <c r="BN76" s="241"/>
      <c r="BO76" s="240"/>
      <c r="BP76" s="241"/>
      <c r="BQ76" s="223"/>
      <c r="BR76" s="223"/>
      <c r="BS76" s="222"/>
      <c r="BT76" s="223"/>
      <c r="BU76" s="222"/>
      <c r="BV76" s="223"/>
      <c r="BW76" s="268"/>
      <c r="BX76" s="268"/>
      <c r="BY76" s="267"/>
      <c r="BZ76" s="268"/>
      <c r="CA76" s="267"/>
      <c r="CB76" s="268"/>
      <c r="CC76" s="241"/>
      <c r="CD76" s="214"/>
      <c r="CE76" s="240"/>
      <c r="CF76" s="240"/>
      <c r="CG76" s="241"/>
      <c r="CH76" s="5"/>
    </row>
    <row r="77" spans="1:86" hidden="1" x14ac:dyDescent="0.2">
      <c r="A77" s="22"/>
      <c r="B77" s="22"/>
      <c r="C77" s="22"/>
      <c r="D77" s="34"/>
      <c r="E77" s="22"/>
      <c r="F77" s="34"/>
      <c r="G77" s="48"/>
      <c r="H77" s="36"/>
      <c r="I77" s="77"/>
      <c r="J77" s="204"/>
      <c r="K77" s="204"/>
      <c r="L77" s="205"/>
      <c r="M77" s="205"/>
      <c r="N77" s="204"/>
      <c r="O77" s="214"/>
      <c r="P77" s="214"/>
      <c r="Q77" s="213"/>
      <c r="R77" s="214"/>
      <c r="S77" s="213"/>
      <c r="T77" s="214"/>
      <c r="U77" s="223"/>
      <c r="V77" s="223"/>
      <c r="W77" s="222"/>
      <c r="X77" s="223"/>
      <c r="Y77" s="222"/>
      <c r="Z77" s="223"/>
      <c r="AA77" s="232"/>
      <c r="AB77" s="232"/>
      <c r="AC77" s="231"/>
      <c r="AD77" s="232"/>
      <c r="AE77" s="231"/>
      <c r="AF77" s="232"/>
      <c r="AG77" s="250"/>
      <c r="AH77" s="250"/>
      <c r="AI77" s="249"/>
      <c r="AJ77" s="250"/>
      <c r="AK77" s="249"/>
      <c r="AL77" s="250"/>
      <c r="AM77" s="204"/>
      <c r="AN77" s="204"/>
      <c r="AO77" s="205"/>
      <c r="AP77" s="204"/>
      <c r="AQ77" s="205"/>
      <c r="AR77" s="204"/>
      <c r="AS77" s="259"/>
      <c r="AT77" s="259"/>
      <c r="AU77" s="258"/>
      <c r="AV77" s="259"/>
      <c r="AW77" s="258"/>
      <c r="AX77" s="259"/>
      <c r="AY77" s="268"/>
      <c r="AZ77" s="268"/>
      <c r="BA77" s="267"/>
      <c r="BB77" s="268"/>
      <c r="BC77" s="267"/>
      <c r="BD77" s="268"/>
      <c r="BE77" s="204"/>
      <c r="BF77" s="204"/>
      <c r="BG77" s="205"/>
      <c r="BH77" s="204"/>
      <c r="BI77" s="205"/>
      <c r="BJ77" s="204"/>
      <c r="BK77" s="241"/>
      <c r="BL77" s="241"/>
      <c r="BM77" s="240"/>
      <c r="BN77" s="241"/>
      <c r="BO77" s="240"/>
      <c r="BP77" s="241"/>
      <c r="BQ77" s="223"/>
      <c r="BR77" s="223"/>
      <c r="BS77" s="222"/>
      <c r="BT77" s="223"/>
      <c r="BU77" s="222"/>
      <c r="BV77" s="223"/>
      <c r="BW77" s="268"/>
      <c r="BX77" s="268"/>
      <c r="BY77" s="267"/>
      <c r="BZ77" s="268"/>
      <c r="CA77" s="267"/>
      <c r="CB77" s="268"/>
      <c r="CC77" s="241"/>
      <c r="CD77" s="214"/>
      <c r="CE77" s="240"/>
      <c r="CF77" s="240"/>
      <c r="CG77" s="241"/>
      <c r="CH77" s="5"/>
    </row>
    <row r="78" spans="1:86" hidden="1" x14ac:dyDescent="0.2">
      <c r="A78" s="22"/>
      <c r="B78" s="22"/>
      <c r="C78" s="22"/>
      <c r="D78" s="34"/>
      <c r="E78" s="22"/>
      <c r="F78" s="34"/>
      <c r="G78" s="35"/>
      <c r="H78" s="36"/>
      <c r="I78" s="78"/>
      <c r="J78" s="204"/>
      <c r="K78" s="204"/>
      <c r="L78" s="205"/>
      <c r="M78" s="205"/>
      <c r="N78" s="204"/>
      <c r="O78" s="214"/>
      <c r="P78" s="214"/>
      <c r="Q78" s="213"/>
      <c r="R78" s="214"/>
      <c r="S78" s="213"/>
      <c r="T78" s="214"/>
      <c r="U78" s="223"/>
      <c r="V78" s="223"/>
      <c r="W78" s="222"/>
      <c r="X78" s="223"/>
      <c r="Y78" s="222"/>
      <c r="Z78" s="223"/>
      <c r="AA78" s="232"/>
      <c r="AB78" s="232"/>
      <c r="AC78" s="231"/>
      <c r="AD78" s="232"/>
      <c r="AE78" s="231"/>
      <c r="AF78" s="232"/>
      <c r="AG78" s="250"/>
      <c r="AH78" s="250"/>
      <c r="AI78" s="249"/>
      <c r="AJ78" s="250"/>
      <c r="AK78" s="249"/>
      <c r="AL78" s="250"/>
      <c r="AM78" s="204"/>
      <c r="AN78" s="204"/>
      <c r="AO78" s="205"/>
      <c r="AP78" s="204"/>
      <c r="AQ78" s="205"/>
      <c r="AR78" s="204"/>
      <c r="AS78" s="259"/>
      <c r="AT78" s="259"/>
      <c r="AU78" s="258"/>
      <c r="AV78" s="259"/>
      <c r="AW78" s="258"/>
      <c r="AX78" s="259"/>
      <c r="AY78" s="268"/>
      <c r="AZ78" s="268"/>
      <c r="BA78" s="267"/>
      <c r="BB78" s="268"/>
      <c r="BC78" s="267"/>
      <c r="BD78" s="268"/>
      <c r="BE78" s="204"/>
      <c r="BF78" s="204"/>
      <c r="BG78" s="205"/>
      <c r="BH78" s="204"/>
      <c r="BI78" s="205"/>
      <c r="BJ78" s="204"/>
      <c r="BK78" s="241"/>
      <c r="BL78" s="241"/>
      <c r="BM78" s="240"/>
      <c r="BN78" s="241"/>
      <c r="BO78" s="240"/>
      <c r="BP78" s="241"/>
      <c r="BQ78" s="223"/>
      <c r="BR78" s="223"/>
      <c r="BS78" s="222"/>
      <c r="BT78" s="223"/>
      <c r="BU78" s="222"/>
      <c r="BV78" s="223"/>
      <c r="BW78" s="268"/>
      <c r="BX78" s="268"/>
      <c r="BY78" s="267"/>
      <c r="BZ78" s="268"/>
      <c r="CA78" s="267"/>
      <c r="CB78" s="268"/>
      <c r="CC78" s="241"/>
      <c r="CD78" s="214"/>
      <c r="CE78" s="240"/>
      <c r="CF78" s="240"/>
      <c r="CG78" s="241"/>
      <c r="CH78" s="5"/>
    </row>
    <row r="79" spans="1:86" hidden="1" x14ac:dyDescent="0.2">
      <c r="A79" s="22"/>
      <c r="B79" s="22"/>
      <c r="C79" s="22"/>
      <c r="D79" s="34"/>
      <c r="E79" s="22"/>
      <c r="F79" s="34"/>
      <c r="G79" s="35"/>
      <c r="H79" s="36"/>
      <c r="I79" s="78"/>
      <c r="J79" s="204"/>
      <c r="K79" s="204"/>
      <c r="L79" s="205"/>
      <c r="M79" s="205"/>
      <c r="N79" s="204"/>
      <c r="O79" s="214"/>
      <c r="P79" s="214"/>
      <c r="Q79" s="213"/>
      <c r="R79" s="214"/>
      <c r="S79" s="213"/>
      <c r="T79" s="214"/>
      <c r="U79" s="223"/>
      <c r="V79" s="223"/>
      <c r="W79" s="222"/>
      <c r="X79" s="223"/>
      <c r="Y79" s="222"/>
      <c r="Z79" s="223"/>
      <c r="AA79" s="232"/>
      <c r="AB79" s="232"/>
      <c r="AC79" s="231"/>
      <c r="AD79" s="232"/>
      <c r="AE79" s="231"/>
      <c r="AF79" s="232"/>
      <c r="AG79" s="250"/>
      <c r="AH79" s="250"/>
      <c r="AI79" s="249"/>
      <c r="AJ79" s="250"/>
      <c r="AK79" s="249"/>
      <c r="AL79" s="250"/>
      <c r="AM79" s="204"/>
      <c r="AN79" s="204"/>
      <c r="AO79" s="205"/>
      <c r="AP79" s="204"/>
      <c r="AQ79" s="205"/>
      <c r="AR79" s="204"/>
      <c r="AS79" s="259"/>
      <c r="AT79" s="259"/>
      <c r="AU79" s="258"/>
      <c r="AV79" s="259"/>
      <c r="AW79" s="258"/>
      <c r="AX79" s="259"/>
      <c r="AY79" s="268"/>
      <c r="AZ79" s="268"/>
      <c r="BA79" s="267"/>
      <c r="BB79" s="268"/>
      <c r="BC79" s="267"/>
      <c r="BD79" s="268"/>
      <c r="BE79" s="204"/>
      <c r="BF79" s="204"/>
      <c r="BG79" s="205"/>
      <c r="BH79" s="204"/>
      <c r="BI79" s="205"/>
      <c r="BJ79" s="204"/>
      <c r="BK79" s="241"/>
      <c r="BL79" s="241"/>
      <c r="BM79" s="240"/>
      <c r="BN79" s="241"/>
      <c r="BO79" s="240"/>
      <c r="BP79" s="241"/>
      <c r="BQ79" s="223"/>
      <c r="BR79" s="223"/>
      <c r="BS79" s="222"/>
      <c r="BT79" s="223"/>
      <c r="BU79" s="222"/>
      <c r="BV79" s="223"/>
      <c r="BW79" s="268"/>
      <c r="BX79" s="268"/>
      <c r="BY79" s="267"/>
      <c r="BZ79" s="268"/>
      <c r="CA79" s="267"/>
      <c r="CB79" s="268"/>
      <c r="CC79" s="241"/>
      <c r="CD79" s="214"/>
      <c r="CE79" s="240"/>
      <c r="CF79" s="240"/>
      <c r="CG79" s="241"/>
      <c r="CH79" s="5"/>
    </row>
    <row r="80" spans="1:86" hidden="1" x14ac:dyDescent="0.2">
      <c r="A80" s="22"/>
      <c r="B80" s="22"/>
      <c r="C80" s="22"/>
      <c r="D80" s="34"/>
      <c r="E80" s="22"/>
      <c r="F80" s="34"/>
      <c r="G80" s="35"/>
      <c r="H80" s="36"/>
      <c r="I80" s="78"/>
      <c r="J80" s="204"/>
      <c r="K80" s="204"/>
      <c r="L80" s="205"/>
      <c r="M80" s="205"/>
      <c r="N80" s="204"/>
      <c r="O80" s="214"/>
      <c r="P80" s="214"/>
      <c r="Q80" s="213"/>
      <c r="R80" s="214"/>
      <c r="S80" s="213"/>
      <c r="T80" s="214"/>
      <c r="U80" s="223"/>
      <c r="V80" s="223"/>
      <c r="W80" s="222"/>
      <c r="X80" s="223"/>
      <c r="Y80" s="222"/>
      <c r="Z80" s="223"/>
      <c r="AA80" s="232"/>
      <c r="AB80" s="232"/>
      <c r="AC80" s="231"/>
      <c r="AD80" s="232"/>
      <c r="AE80" s="231"/>
      <c r="AF80" s="232"/>
      <c r="AG80" s="250"/>
      <c r="AH80" s="250"/>
      <c r="AI80" s="249"/>
      <c r="AJ80" s="250"/>
      <c r="AK80" s="249"/>
      <c r="AL80" s="250"/>
      <c r="AM80" s="204"/>
      <c r="AN80" s="204"/>
      <c r="AO80" s="205"/>
      <c r="AP80" s="204"/>
      <c r="AQ80" s="205"/>
      <c r="AR80" s="204"/>
      <c r="AS80" s="259"/>
      <c r="AT80" s="259"/>
      <c r="AU80" s="258"/>
      <c r="AV80" s="259"/>
      <c r="AW80" s="258"/>
      <c r="AX80" s="259"/>
      <c r="AY80" s="268"/>
      <c r="AZ80" s="268"/>
      <c r="BA80" s="267"/>
      <c r="BB80" s="268"/>
      <c r="BC80" s="267"/>
      <c r="BD80" s="268"/>
      <c r="BE80" s="204"/>
      <c r="BF80" s="204"/>
      <c r="BG80" s="205"/>
      <c r="BH80" s="204"/>
      <c r="BI80" s="205"/>
      <c r="BJ80" s="204"/>
      <c r="BK80" s="241"/>
      <c r="BL80" s="241"/>
      <c r="BM80" s="240"/>
      <c r="BN80" s="241"/>
      <c r="BO80" s="240"/>
      <c r="BP80" s="241"/>
      <c r="BQ80" s="223"/>
      <c r="BR80" s="223"/>
      <c r="BS80" s="222"/>
      <c r="BT80" s="223"/>
      <c r="BU80" s="222"/>
      <c r="BV80" s="223"/>
      <c r="BW80" s="268"/>
      <c r="BX80" s="268"/>
      <c r="BY80" s="267"/>
      <c r="BZ80" s="268"/>
      <c r="CA80" s="267"/>
      <c r="CB80" s="268"/>
      <c r="CC80" s="241"/>
      <c r="CD80" s="214"/>
      <c r="CE80" s="240"/>
      <c r="CF80" s="240"/>
      <c r="CG80" s="241"/>
      <c r="CH80" s="5"/>
    </row>
    <row r="81" spans="1:86" hidden="1" x14ac:dyDescent="0.2">
      <c r="A81" s="38"/>
      <c r="B81" s="38"/>
      <c r="C81" s="38"/>
      <c r="D81" s="39"/>
      <c r="E81" s="22"/>
      <c r="F81" s="39"/>
      <c r="G81" s="40"/>
      <c r="H81" s="41"/>
      <c r="I81" s="78"/>
      <c r="J81" s="204"/>
      <c r="K81" s="204"/>
      <c r="L81" s="205"/>
      <c r="M81" s="205"/>
      <c r="N81" s="204"/>
      <c r="O81" s="214"/>
      <c r="P81" s="214"/>
      <c r="Q81" s="213"/>
      <c r="R81" s="214"/>
      <c r="S81" s="213"/>
      <c r="T81" s="214"/>
      <c r="U81" s="223"/>
      <c r="V81" s="223"/>
      <c r="W81" s="222"/>
      <c r="X81" s="223"/>
      <c r="Y81" s="222"/>
      <c r="Z81" s="223"/>
      <c r="AA81" s="232"/>
      <c r="AB81" s="232"/>
      <c r="AC81" s="231"/>
      <c r="AD81" s="232"/>
      <c r="AE81" s="231"/>
      <c r="AF81" s="232"/>
      <c r="AG81" s="250"/>
      <c r="AH81" s="250"/>
      <c r="AI81" s="249"/>
      <c r="AJ81" s="250"/>
      <c r="AK81" s="249"/>
      <c r="AL81" s="250"/>
      <c r="AM81" s="204"/>
      <c r="AN81" s="204"/>
      <c r="AO81" s="205"/>
      <c r="AP81" s="204"/>
      <c r="AQ81" s="205"/>
      <c r="AR81" s="204"/>
      <c r="AS81" s="259"/>
      <c r="AT81" s="259"/>
      <c r="AU81" s="258"/>
      <c r="AV81" s="259"/>
      <c r="AW81" s="258"/>
      <c r="AX81" s="259"/>
      <c r="AY81" s="268"/>
      <c r="AZ81" s="268"/>
      <c r="BA81" s="267"/>
      <c r="BB81" s="268"/>
      <c r="BC81" s="267"/>
      <c r="BD81" s="268"/>
      <c r="BE81" s="204"/>
      <c r="BF81" s="204"/>
      <c r="BG81" s="205"/>
      <c r="BH81" s="204"/>
      <c r="BI81" s="205"/>
      <c r="BJ81" s="204"/>
      <c r="BK81" s="241"/>
      <c r="BL81" s="241"/>
      <c r="BM81" s="240"/>
      <c r="BN81" s="241"/>
      <c r="BO81" s="240"/>
      <c r="BP81" s="241"/>
      <c r="BQ81" s="223"/>
      <c r="BR81" s="223"/>
      <c r="BS81" s="222"/>
      <c r="BT81" s="223"/>
      <c r="BU81" s="222"/>
      <c r="BV81" s="223"/>
      <c r="BW81" s="268"/>
      <c r="BX81" s="268"/>
      <c r="BY81" s="267"/>
      <c r="BZ81" s="268"/>
      <c r="CA81" s="267"/>
      <c r="CB81" s="268"/>
      <c r="CC81" s="241"/>
      <c r="CD81" s="214"/>
      <c r="CE81" s="240"/>
      <c r="CF81" s="240"/>
      <c r="CG81" s="241"/>
      <c r="CH81" s="5"/>
    </row>
    <row r="82" spans="1:86" hidden="1" x14ac:dyDescent="0.2">
      <c r="A82" s="22"/>
      <c r="B82" s="22"/>
      <c r="C82" s="22"/>
      <c r="D82" s="34"/>
      <c r="E82" s="22"/>
      <c r="F82" s="34"/>
      <c r="G82" s="35"/>
      <c r="H82" s="36"/>
      <c r="I82" s="78"/>
      <c r="J82" s="204"/>
      <c r="K82" s="204"/>
      <c r="L82" s="205"/>
      <c r="M82" s="205"/>
      <c r="N82" s="204"/>
      <c r="O82" s="214"/>
      <c r="P82" s="214"/>
      <c r="Q82" s="213"/>
      <c r="R82" s="214"/>
      <c r="S82" s="213"/>
      <c r="T82" s="214"/>
      <c r="U82" s="223"/>
      <c r="V82" s="223"/>
      <c r="W82" s="222"/>
      <c r="X82" s="223"/>
      <c r="Y82" s="222"/>
      <c r="Z82" s="223"/>
      <c r="AA82" s="232"/>
      <c r="AB82" s="232"/>
      <c r="AC82" s="231"/>
      <c r="AD82" s="232"/>
      <c r="AE82" s="231"/>
      <c r="AF82" s="232"/>
      <c r="AG82" s="250"/>
      <c r="AH82" s="250"/>
      <c r="AI82" s="249"/>
      <c r="AJ82" s="250"/>
      <c r="AK82" s="249"/>
      <c r="AL82" s="250"/>
      <c r="AM82" s="204"/>
      <c r="AN82" s="204"/>
      <c r="AO82" s="205"/>
      <c r="AP82" s="204"/>
      <c r="AQ82" s="205"/>
      <c r="AR82" s="204"/>
      <c r="AS82" s="259"/>
      <c r="AT82" s="259"/>
      <c r="AU82" s="258"/>
      <c r="AV82" s="259"/>
      <c r="AW82" s="258"/>
      <c r="AX82" s="259"/>
      <c r="AY82" s="268"/>
      <c r="AZ82" s="268"/>
      <c r="BA82" s="267"/>
      <c r="BB82" s="268"/>
      <c r="BC82" s="267"/>
      <c r="BD82" s="268"/>
      <c r="BE82" s="204"/>
      <c r="BF82" s="204"/>
      <c r="BG82" s="205"/>
      <c r="BH82" s="204"/>
      <c r="BI82" s="205"/>
      <c r="BJ82" s="204"/>
      <c r="BK82" s="241"/>
      <c r="BL82" s="241"/>
      <c r="BM82" s="240"/>
      <c r="BN82" s="241"/>
      <c r="BO82" s="240"/>
      <c r="BP82" s="241"/>
      <c r="BQ82" s="223"/>
      <c r="BR82" s="223"/>
      <c r="BS82" s="222"/>
      <c r="BT82" s="223"/>
      <c r="BU82" s="222"/>
      <c r="BV82" s="223"/>
      <c r="BW82" s="268"/>
      <c r="BX82" s="268"/>
      <c r="BY82" s="267"/>
      <c r="BZ82" s="268"/>
      <c r="CA82" s="267"/>
      <c r="CB82" s="268"/>
      <c r="CC82" s="241"/>
      <c r="CD82" s="214"/>
      <c r="CE82" s="240"/>
      <c r="CF82" s="240"/>
      <c r="CG82" s="241"/>
      <c r="CH82" s="5"/>
    </row>
    <row r="83" spans="1:86" hidden="1" x14ac:dyDescent="0.2">
      <c r="A83" s="22"/>
      <c r="B83" s="22"/>
      <c r="C83" s="22"/>
      <c r="D83" s="34"/>
      <c r="E83" s="22"/>
      <c r="F83" s="34"/>
      <c r="G83" s="35"/>
      <c r="H83" s="36"/>
      <c r="I83" s="78"/>
      <c r="J83" s="204"/>
      <c r="K83" s="204"/>
      <c r="L83" s="205"/>
      <c r="M83" s="205"/>
      <c r="N83" s="204"/>
      <c r="O83" s="214"/>
      <c r="P83" s="214"/>
      <c r="Q83" s="213"/>
      <c r="R83" s="214"/>
      <c r="S83" s="213"/>
      <c r="T83" s="214"/>
      <c r="U83" s="223"/>
      <c r="V83" s="223"/>
      <c r="W83" s="222"/>
      <c r="X83" s="223"/>
      <c r="Y83" s="222"/>
      <c r="Z83" s="223"/>
      <c r="AA83" s="232"/>
      <c r="AB83" s="232"/>
      <c r="AC83" s="231"/>
      <c r="AD83" s="232"/>
      <c r="AE83" s="231"/>
      <c r="AF83" s="232"/>
      <c r="AG83" s="250"/>
      <c r="AH83" s="250"/>
      <c r="AI83" s="249"/>
      <c r="AJ83" s="250"/>
      <c r="AK83" s="249"/>
      <c r="AL83" s="250"/>
      <c r="AM83" s="204"/>
      <c r="AN83" s="204"/>
      <c r="AO83" s="205"/>
      <c r="AP83" s="204"/>
      <c r="AQ83" s="205"/>
      <c r="AR83" s="204"/>
      <c r="AS83" s="259"/>
      <c r="AT83" s="259"/>
      <c r="AU83" s="258"/>
      <c r="AV83" s="259"/>
      <c r="AW83" s="258"/>
      <c r="AX83" s="259"/>
      <c r="AY83" s="268"/>
      <c r="AZ83" s="268"/>
      <c r="BA83" s="267"/>
      <c r="BB83" s="268"/>
      <c r="BC83" s="267"/>
      <c r="BD83" s="268"/>
      <c r="BE83" s="204"/>
      <c r="BF83" s="204"/>
      <c r="BG83" s="205"/>
      <c r="BH83" s="204"/>
      <c r="BI83" s="205"/>
      <c r="BJ83" s="204"/>
      <c r="BK83" s="241"/>
      <c r="BL83" s="241"/>
      <c r="BM83" s="240"/>
      <c r="BN83" s="241"/>
      <c r="BO83" s="240"/>
      <c r="BP83" s="241"/>
      <c r="BQ83" s="223"/>
      <c r="BR83" s="223"/>
      <c r="BS83" s="222"/>
      <c r="BT83" s="223"/>
      <c r="BU83" s="222"/>
      <c r="BV83" s="223"/>
      <c r="BW83" s="268"/>
      <c r="BX83" s="268"/>
      <c r="BY83" s="267"/>
      <c r="BZ83" s="268"/>
      <c r="CA83" s="267"/>
      <c r="CB83" s="268"/>
      <c r="CC83" s="241"/>
      <c r="CD83" s="214"/>
      <c r="CE83" s="240"/>
      <c r="CF83" s="240"/>
      <c r="CG83" s="241"/>
      <c r="CH83" s="5"/>
    </row>
    <row r="84" spans="1:86" hidden="1" x14ac:dyDescent="0.2">
      <c r="A84" s="22"/>
      <c r="B84" s="22"/>
      <c r="C84" s="22"/>
      <c r="D84" s="34"/>
      <c r="E84" s="22"/>
      <c r="F84" s="34"/>
      <c r="G84" s="35"/>
      <c r="H84" s="36"/>
      <c r="I84" s="78"/>
      <c r="J84" s="204"/>
      <c r="K84" s="204"/>
      <c r="L84" s="205"/>
      <c r="M84" s="205"/>
      <c r="N84" s="204"/>
      <c r="O84" s="214"/>
      <c r="P84" s="214"/>
      <c r="Q84" s="213"/>
      <c r="R84" s="214"/>
      <c r="S84" s="213"/>
      <c r="T84" s="214"/>
      <c r="U84" s="223"/>
      <c r="V84" s="223"/>
      <c r="W84" s="222"/>
      <c r="X84" s="223"/>
      <c r="Y84" s="222"/>
      <c r="Z84" s="223"/>
      <c r="AA84" s="232"/>
      <c r="AB84" s="232"/>
      <c r="AC84" s="231"/>
      <c r="AD84" s="232"/>
      <c r="AE84" s="231"/>
      <c r="AF84" s="232"/>
      <c r="AG84" s="250"/>
      <c r="AH84" s="250"/>
      <c r="AI84" s="249"/>
      <c r="AJ84" s="250"/>
      <c r="AK84" s="249"/>
      <c r="AL84" s="250"/>
      <c r="AM84" s="204"/>
      <c r="AN84" s="204"/>
      <c r="AO84" s="205"/>
      <c r="AP84" s="204"/>
      <c r="AQ84" s="205"/>
      <c r="AR84" s="204"/>
      <c r="AS84" s="259"/>
      <c r="AT84" s="259"/>
      <c r="AU84" s="258"/>
      <c r="AV84" s="259"/>
      <c r="AW84" s="258"/>
      <c r="AX84" s="259"/>
      <c r="AY84" s="268"/>
      <c r="AZ84" s="268"/>
      <c r="BA84" s="267"/>
      <c r="BB84" s="268"/>
      <c r="BC84" s="267"/>
      <c r="BD84" s="268"/>
      <c r="BE84" s="204"/>
      <c r="BF84" s="204"/>
      <c r="BG84" s="205"/>
      <c r="BH84" s="204"/>
      <c r="BI84" s="205"/>
      <c r="BJ84" s="204"/>
      <c r="BK84" s="241"/>
      <c r="BL84" s="241"/>
      <c r="BM84" s="240"/>
      <c r="BN84" s="241"/>
      <c r="BO84" s="240"/>
      <c r="BP84" s="241"/>
      <c r="BQ84" s="223"/>
      <c r="BR84" s="223"/>
      <c r="BS84" s="222"/>
      <c r="BT84" s="223"/>
      <c r="BU84" s="222"/>
      <c r="BV84" s="223"/>
      <c r="BW84" s="268"/>
      <c r="BX84" s="268"/>
      <c r="BY84" s="267"/>
      <c r="BZ84" s="268"/>
      <c r="CA84" s="267"/>
      <c r="CB84" s="268"/>
      <c r="CC84" s="241"/>
      <c r="CD84" s="214"/>
      <c r="CE84" s="240"/>
      <c r="CF84" s="240"/>
      <c r="CG84" s="241"/>
      <c r="CH84" s="5"/>
    </row>
    <row r="85" spans="1:86" hidden="1" x14ac:dyDescent="0.2">
      <c r="A85" s="7"/>
      <c r="B85" s="43"/>
      <c r="C85" s="7"/>
      <c r="D85" s="44"/>
      <c r="E85" s="22"/>
      <c r="F85" s="79"/>
      <c r="G85" s="45"/>
      <c r="H85" s="80"/>
      <c r="I85" s="81"/>
      <c r="J85" s="204"/>
      <c r="K85" s="204"/>
      <c r="L85" s="205"/>
      <c r="M85" s="205"/>
      <c r="N85" s="204"/>
      <c r="O85" s="214"/>
      <c r="P85" s="214"/>
      <c r="Q85" s="213"/>
      <c r="R85" s="214"/>
      <c r="S85" s="213"/>
      <c r="T85" s="214"/>
      <c r="U85" s="223"/>
      <c r="V85" s="223"/>
      <c r="W85" s="222"/>
      <c r="X85" s="223"/>
      <c r="Y85" s="222"/>
      <c r="Z85" s="223"/>
      <c r="AA85" s="232"/>
      <c r="AB85" s="232"/>
      <c r="AC85" s="231"/>
      <c r="AD85" s="232"/>
      <c r="AE85" s="231"/>
      <c r="AF85" s="232"/>
      <c r="AG85" s="250"/>
      <c r="AH85" s="250"/>
      <c r="AI85" s="249"/>
      <c r="AJ85" s="250"/>
      <c r="AK85" s="249"/>
      <c r="AL85" s="250"/>
      <c r="AM85" s="204"/>
      <c r="AN85" s="204"/>
      <c r="AO85" s="205"/>
      <c r="AP85" s="204"/>
      <c r="AQ85" s="205"/>
      <c r="AR85" s="204"/>
      <c r="AS85" s="259"/>
      <c r="AT85" s="259"/>
      <c r="AU85" s="258"/>
      <c r="AV85" s="259"/>
      <c r="AW85" s="258"/>
      <c r="AX85" s="259"/>
      <c r="AY85" s="268"/>
      <c r="AZ85" s="268"/>
      <c r="BA85" s="267"/>
      <c r="BB85" s="268"/>
      <c r="BC85" s="267"/>
      <c r="BD85" s="268"/>
      <c r="BE85" s="204"/>
      <c r="BF85" s="204"/>
      <c r="BG85" s="205"/>
      <c r="BH85" s="204"/>
      <c r="BI85" s="205"/>
      <c r="BJ85" s="204"/>
      <c r="BK85" s="241"/>
      <c r="BL85" s="241"/>
      <c r="BM85" s="240"/>
      <c r="BN85" s="241"/>
      <c r="BO85" s="240"/>
      <c r="BP85" s="241"/>
      <c r="BQ85" s="223"/>
      <c r="BR85" s="223"/>
      <c r="BS85" s="222"/>
      <c r="BT85" s="223"/>
      <c r="BU85" s="222"/>
      <c r="BV85" s="223"/>
      <c r="BW85" s="268"/>
      <c r="BX85" s="268"/>
      <c r="BY85" s="267"/>
      <c r="BZ85" s="268"/>
      <c r="CA85" s="267"/>
      <c r="CB85" s="268"/>
      <c r="CC85" s="241"/>
      <c r="CD85" s="214"/>
      <c r="CE85" s="240"/>
      <c r="CF85" s="240"/>
      <c r="CG85" s="241"/>
      <c r="CH85" s="5"/>
    </row>
    <row r="86" spans="1:86" hidden="1" x14ac:dyDescent="0.2">
      <c r="A86" s="22"/>
      <c r="B86" s="22"/>
      <c r="C86" s="22"/>
      <c r="D86" s="34"/>
      <c r="E86" s="22"/>
      <c r="F86" s="34"/>
      <c r="G86" s="35"/>
      <c r="H86" s="36"/>
      <c r="I86" s="78"/>
      <c r="J86" s="204"/>
      <c r="K86" s="204"/>
      <c r="L86" s="205"/>
      <c r="M86" s="205"/>
      <c r="N86" s="204"/>
      <c r="O86" s="214"/>
      <c r="P86" s="214"/>
      <c r="Q86" s="213"/>
      <c r="R86" s="214"/>
      <c r="S86" s="213"/>
      <c r="T86" s="214"/>
      <c r="U86" s="223"/>
      <c r="V86" s="223"/>
      <c r="W86" s="222"/>
      <c r="X86" s="223"/>
      <c r="Y86" s="222"/>
      <c r="Z86" s="223"/>
      <c r="AA86" s="232"/>
      <c r="AB86" s="232"/>
      <c r="AC86" s="231"/>
      <c r="AD86" s="232"/>
      <c r="AE86" s="231"/>
      <c r="AF86" s="232"/>
      <c r="AG86" s="250"/>
      <c r="AH86" s="250"/>
      <c r="AI86" s="249"/>
      <c r="AJ86" s="250"/>
      <c r="AK86" s="249"/>
      <c r="AL86" s="250"/>
      <c r="AM86" s="204"/>
      <c r="AN86" s="204"/>
      <c r="AO86" s="205"/>
      <c r="AP86" s="204"/>
      <c r="AQ86" s="205"/>
      <c r="AR86" s="204"/>
      <c r="AS86" s="259"/>
      <c r="AT86" s="259"/>
      <c r="AU86" s="258"/>
      <c r="AV86" s="259"/>
      <c r="AW86" s="258"/>
      <c r="AX86" s="259"/>
      <c r="AY86" s="268"/>
      <c r="AZ86" s="268"/>
      <c r="BA86" s="267"/>
      <c r="BB86" s="268"/>
      <c r="BC86" s="267"/>
      <c r="BD86" s="268"/>
      <c r="BE86" s="204"/>
      <c r="BF86" s="204"/>
      <c r="BG86" s="205"/>
      <c r="BH86" s="204"/>
      <c r="BI86" s="205"/>
      <c r="BJ86" s="204"/>
      <c r="BK86" s="241"/>
      <c r="BL86" s="241"/>
      <c r="BM86" s="240"/>
      <c r="BN86" s="241"/>
      <c r="BO86" s="240"/>
      <c r="BP86" s="241"/>
      <c r="BQ86" s="223"/>
      <c r="BR86" s="223"/>
      <c r="BS86" s="222"/>
      <c r="BT86" s="223"/>
      <c r="BU86" s="222"/>
      <c r="BV86" s="223"/>
      <c r="BW86" s="268"/>
      <c r="BX86" s="268"/>
      <c r="BY86" s="267"/>
      <c r="BZ86" s="268"/>
      <c r="CA86" s="267"/>
      <c r="CB86" s="268"/>
      <c r="CC86" s="241"/>
      <c r="CD86" s="214"/>
      <c r="CE86" s="240"/>
      <c r="CF86" s="240"/>
      <c r="CG86" s="241"/>
      <c r="CH86" s="5"/>
    </row>
    <row r="87" spans="1:86" hidden="1" x14ac:dyDescent="0.2">
      <c r="A87" s="22"/>
      <c r="B87" s="22"/>
      <c r="C87" s="22"/>
      <c r="D87" s="34"/>
      <c r="E87" s="22"/>
      <c r="F87" s="34"/>
      <c r="G87" s="35"/>
      <c r="H87" s="26"/>
      <c r="I87" s="78"/>
      <c r="J87" s="204"/>
      <c r="K87" s="204"/>
      <c r="L87" s="205"/>
      <c r="M87" s="205"/>
      <c r="N87" s="204"/>
      <c r="O87" s="214"/>
      <c r="P87" s="214"/>
      <c r="Q87" s="213"/>
      <c r="R87" s="214"/>
      <c r="S87" s="213"/>
      <c r="T87" s="214"/>
      <c r="U87" s="223"/>
      <c r="V87" s="223"/>
      <c r="W87" s="222"/>
      <c r="X87" s="223"/>
      <c r="Y87" s="222"/>
      <c r="Z87" s="223"/>
      <c r="AA87" s="232"/>
      <c r="AB87" s="232"/>
      <c r="AC87" s="231"/>
      <c r="AD87" s="232"/>
      <c r="AE87" s="231"/>
      <c r="AF87" s="232"/>
      <c r="AG87" s="250"/>
      <c r="AH87" s="250"/>
      <c r="AI87" s="249"/>
      <c r="AJ87" s="250"/>
      <c r="AK87" s="249"/>
      <c r="AL87" s="250"/>
      <c r="AM87" s="204"/>
      <c r="AN87" s="204"/>
      <c r="AO87" s="205"/>
      <c r="AP87" s="204"/>
      <c r="AQ87" s="205"/>
      <c r="AR87" s="204"/>
      <c r="AS87" s="259"/>
      <c r="AT87" s="259"/>
      <c r="AU87" s="258"/>
      <c r="AV87" s="259"/>
      <c r="AW87" s="258"/>
      <c r="AX87" s="259"/>
      <c r="AY87" s="268"/>
      <c r="AZ87" s="268"/>
      <c r="BA87" s="267"/>
      <c r="BB87" s="268"/>
      <c r="BC87" s="267"/>
      <c r="BD87" s="268"/>
      <c r="BE87" s="204"/>
      <c r="BF87" s="204"/>
      <c r="BG87" s="205"/>
      <c r="BH87" s="204"/>
      <c r="BI87" s="205"/>
      <c r="BJ87" s="204"/>
      <c r="BK87" s="241"/>
      <c r="BL87" s="241"/>
      <c r="BM87" s="240"/>
      <c r="BN87" s="241"/>
      <c r="BO87" s="240"/>
      <c r="BP87" s="241"/>
      <c r="BQ87" s="223"/>
      <c r="BR87" s="223"/>
      <c r="BS87" s="222"/>
      <c r="BT87" s="223"/>
      <c r="BU87" s="222"/>
      <c r="BV87" s="223"/>
      <c r="BW87" s="268"/>
      <c r="BX87" s="268"/>
      <c r="BY87" s="267"/>
      <c r="BZ87" s="268"/>
      <c r="CA87" s="267"/>
      <c r="CB87" s="268"/>
      <c r="CC87" s="241"/>
      <c r="CD87" s="214"/>
      <c r="CE87" s="240"/>
      <c r="CF87" s="240"/>
      <c r="CG87" s="241"/>
      <c r="CH87" s="5"/>
    </row>
    <row r="88" spans="1:86" hidden="1" x14ac:dyDescent="0.2">
      <c r="A88" s="22"/>
      <c r="B88" s="22"/>
      <c r="C88" s="22"/>
      <c r="D88" s="34"/>
      <c r="E88" s="22"/>
      <c r="F88" s="34"/>
      <c r="G88" s="35"/>
      <c r="H88" s="26"/>
      <c r="I88" s="78"/>
      <c r="J88" s="204"/>
      <c r="K88" s="204"/>
      <c r="L88" s="205"/>
      <c r="M88" s="205"/>
      <c r="N88" s="204"/>
      <c r="O88" s="214"/>
      <c r="P88" s="214"/>
      <c r="Q88" s="213"/>
      <c r="R88" s="214"/>
      <c r="S88" s="213"/>
      <c r="T88" s="214"/>
      <c r="U88" s="223"/>
      <c r="V88" s="223"/>
      <c r="W88" s="222"/>
      <c r="X88" s="223"/>
      <c r="Y88" s="222"/>
      <c r="Z88" s="223"/>
      <c r="AA88" s="232"/>
      <c r="AB88" s="232"/>
      <c r="AC88" s="231"/>
      <c r="AD88" s="232"/>
      <c r="AE88" s="231"/>
      <c r="AF88" s="232"/>
      <c r="AG88" s="250"/>
      <c r="AH88" s="250"/>
      <c r="AI88" s="249"/>
      <c r="AJ88" s="250"/>
      <c r="AK88" s="249"/>
      <c r="AL88" s="250"/>
      <c r="AM88" s="204"/>
      <c r="AN88" s="204"/>
      <c r="AO88" s="205"/>
      <c r="AP88" s="204"/>
      <c r="AQ88" s="205"/>
      <c r="AR88" s="204"/>
      <c r="AS88" s="259"/>
      <c r="AT88" s="259"/>
      <c r="AU88" s="258"/>
      <c r="AV88" s="259"/>
      <c r="AW88" s="258"/>
      <c r="AX88" s="259"/>
      <c r="AY88" s="268"/>
      <c r="AZ88" s="268"/>
      <c r="BA88" s="267"/>
      <c r="BB88" s="268"/>
      <c r="BC88" s="267"/>
      <c r="BD88" s="268"/>
      <c r="BE88" s="204"/>
      <c r="BF88" s="204"/>
      <c r="BG88" s="205"/>
      <c r="BH88" s="204"/>
      <c r="BI88" s="205"/>
      <c r="BJ88" s="204"/>
      <c r="BK88" s="241"/>
      <c r="BL88" s="241"/>
      <c r="BM88" s="240"/>
      <c r="BN88" s="241"/>
      <c r="BO88" s="240"/>
      <c r="BP88" s="241"/>
      <c r="BQ88" s="223"/>
      <c r="BR88" s="223"/>
      <c r="BS88" s="222"/>
      <c r="BT88" s="223"/>
      <c r="BU88" s="222"/>
      <c r="BV88" s="223"/>
      <c r="BW88" s="268"/>
      <c r="BX88" s="268"/>
      <c r="BY88" s="267"/>
      <c r="BZ88" s="268"/>
      <c r="CA88" s="267"/>
      <c r="CB88" s="268"/>
      <c r="CC88" s="241"/>
      <c r="CD88" s="214"/>
      <c r="CE88" s="240"/>
      <c r="CF88" s="240"/>
      <c r="CG88" s="241"/>
      <c r="CH88" s="5"/>
    </row>
    <row r="89" spans="1:86" hidden="1" x14ac:dyDescent="0.2">
      <c r="A89" s="22"/>
      <c r="B89" s="22"/>
      <c r="C89" s="22"/>
      <c r="D89" s="31"/>
      <c r="E89" s="22"/>
      <c r="F89" s="34"/>
      <c r="G89" s="25"/>
      <c r="H89" s="32"/>
      <c r="I89" s="78"/>
      <c r="J89" s="204"/>
      <c r="K89" s="204"/>
      <c r="L89" s="205"/>
      <c r="M89" s="205"/>
      <c r="N89" s="204"/>
      <c r="O89" s="214"/>
      <c r="P89" s="214"/>
      <c r="Q89" s="213"/>
      <c r="R89" s="214"/>
      <c r="S89" s="213"/>
      <c r="T89" s="214"/>
      <c r="U89" s="223"/>
      <c r="V89" s="223"/>
      <c r="W89" s="222"/>
      <c r="X89" s="223"/>
      <c r="Y89" s="222"/>
      <c r="Z89" s="223"/>
      <c r="AA89" s="232"/>
      <c r="AB89" s="232"/>
      <c r="AC89" s="231"/>
      <c r="AD89" s="232"/>
      <c r="AE89" s="231"/>
      <c r="AF89" s="232"/>
      <c r="AG89" s="250"/>
      <c r="AH89" s="250"/>
      <c r="AI89" s="249"/>
      <c r="AJ89" s="250"/>
      <c r="AK89" s="249"/>
      <c r="AL89" s="250"/>
      <c r="AM89" s="204"/>
      <c r="AN89" s="204"/>
      <c r="AO89" s="205"/>
      <c r="AP89" s="204"/>
      <c r="AQ89" s="205"/>
      <c r="AR89" s="204"/>
      <c r="AS89" s="259"/>
      <c r="AT89" s="259"/>
      <c r="AU89" s="258"/>
      <c r="AV89" s="259"/>
      <c r="AW89" s="258"/>
      <c r="AX89" s="259"/>
      <c r="AY89" s="268"/>
      <c r="AZ89" s="268"/>
      <c r="BA89" s="267"/>
      <c r="BB89" s="268"/>
      <c r="BC89" s="267"/>
      <c r="BD89" s="268"/>
      <c r="BE89" s="204"/>
      <c r="BF89" s="204"/>
      <c r="BG89" s="205"/>
      <c r="BH89" s="204"/>
      <c r="BI89" s="205"/>
      <c r="BJ89" s="204"/>
      <c r="BK89" s="241"/>
      <c r="BL89" s="241"/>
      <c r="BM89" s="240"/>
      <c r="BN89" s="241"/>
      <c r="BO89" s="240"/>
      <c r="BP89" s="241"/>
      <c r="BQ89" s="223"/>
      <c r="BR89" s="223"/>
      <c r="BS89" s="222"/>
      <c r="BT89" s="223"/>
      <c r="BU89" s="222"/>
      <c r="BV89" s="223"/>
      <c r="BW89" s="268"/>
      <c r="BX89" s="268"/>
      <c r="BY89" s="267"/>
      <c r="BZ89" s="268"/>
      <c r="CA89" s="267"/>
      <c r="CB89" s="268"/>
      <c r="CC89" s="241"/>
      <c r="CD89" s="214"/>
      <c r="CE89" s="240"/>
      <c r="CF89" s="240"/>
      <c r="CG89" s="241"/>
      <c r="CH89" s="5"/>
    </row>
    <row r="90" spans="1:86" hidden="1" x14ac:dyDescent="0.2">
      <c r="A90" s="22"/>
      <c r="B90" s="22"/>
      <c r="C90" s="22"/>
      <c r="D90" s="33"/>
      <c r="E90" s="22"/>
      <c r="F90" s="34"/>
      <c r="G90" s="35"/>
      <c r="H90" s="75"/>
      <c r="I90" s="78"/>
      <c r="J90" s="204"/>
      <c r="K90" s="204"/>
      <c r="L90" s="205"/>
      <c r="M90" s="205"/>
      <c r="N90" s="204"/>
      <c r="O90" s="214"/>
      <c r="P90" s="214"/>
      <c r="Q90" s="213"/>
      <c r="R90" s="214"/>
      <c r="S90" s="213"/>
      <c r="T90" s="214"/>
      <c r="U90" s="223"/>
      <c r="V90" s="223"/>
      <c r="W90" s="222"/>
      <c r="X90" s="223"/>
      <c r="Y90" s="222"/>
      <c r="Z90" s="223"/>
      <c r="AA90" s="232"/>
      <c r="AB90" s="232"/>
      <c r="AC90" s="231"/>
      <c r="AD90" s="232"/>
      <c r="AE90" s="231"/>
      <c r="AF90" s="232"/>
      <c r="AG90" s="250"/>
      <c r="AH90" s="250"/>
      <c r="AI90" s="249"/>
      <c r="AJ90" s="250"/>
      <c r="AK90" s="249"/>
      <c r="AL90" s="250"/>
      <c r="AM90" s="204"/>
      <c r="AN90" s="204"/>
      <c r="AO90" s="205"/>
      <c r="AP90" s="204"/>
      <c r="AQ90" s="205"/>
      <c r="AR90" s="204"/>
      <c r="AS90" s="259"/>
      <c r="AT90" s="259"/>
      <c r="AU90" s="258"/>
      <c r="AV90" s="259"/>
      <c r="AW90" s="258"/>
      <c r="AX90" s="259"/>
      <c r="AY90" s="268"/>
      <c r="AZ90" s="268"/>
      <c r="BA90" s="267"/>
      <c r="BB90" s="268"/>
      <c r="BC90" s="267"/>
      <c r="BD90" s="268"/>
      <c r="BE90" s="204"/>
      <c r="BF90" s="204"/>
      <c r="BG90" s="205"/>
      <c r="BH90" s="204"/>
      <c r="BI90" s="205"/>
      <c r="BJ90" s="204"/>
      <c r="BK90" s="241"/>
      <c r="BL90" s="241"/>
      <c r="BM90" s="240"/>
      <c r="BN90" s="241"/>
      <c r="BO90" s="240"/>
      <c r="BP90" s="241"/>
      <c r="BQ90" s="223"/>
      <c r="BR90" s="223"/>
      <c r="BS90" s="222"/>
      <c r="BT90" s="223"/>
      <c r="BU90" s="222"/>
      <c r="BV90" s="223"/>
      <c r="BW90" s="268"/>
      <c r="BX90" s="268"/>
      <c r="BY90" s="267"/>
      <c r="BZ90" s="268"/>
      <c r="CA90" s="267"/>
      <c r="CB90" s="268"/>
      <c r="CC90" s="241"/>
      <c r="CD90" s="214"/>
      <c r="CE90" s="240"/>
      <c r="CF90" s="240"/>
      <c r="CG90" s="241"/>
      <c r="CH90" s="5"/>
    </row>
    <row r="91" spans="1:86" hidden="1" x14ac:dyDescent="0.2">
      <c r="A91" s="22"/>
      <c r="B91" s="22"/>
      <c r="C91" s="22"/>
      <c r="D91" s="34"/>
      <c r="E91" s="22"/>
      <c r="F91" s="34"/>
      <c r="G91" s="35"/>
      <c r="H91" s="36"/>
      <c r="I91" s="78"/>
      <c r="J91" s="204"/>
      <c r="K91" s="204"/>
      <c r="L91" s="205"/>
      <c r="M91" s="205"/>
      <c r="N91" s="204"/>
      <c r="O91" s="214"/>
      <c r="P91" s="214"/>
      <c r="Q91" s="213"/>
      <c r="R91" s="214"/>
      <c r="S91" s="213"/>
      <c r="T91" s="214"/>
      <c r="U91" s="223"/>
      <c r="V91" s="223"/>
      <c r="W91" s="222"/>
      <c r="X91" s="223"/>
      <c r="Y91" s="222"/>
      <c r="Z91" s="223"/>
      <c r="AA91" s="232"/>
      <c r="AB91" s="232"/>
      <c r="AC91" s="231"/>
      <c r="AD91" s="232"/>
      <c r="AE91" s="231"/>
      <c r="AF91" s="232"/>
      <c r="AG91" s="250"/>
      <c r="AH91" s="250"/>
      <c r="AI91" s="249"/>
      <c r="AJ91" s="250"/>
      <c r="AK91" s="249"/>
      <c r="AL91" s="250"/>
      <c r="AM91" s="204"/>
      <c r="AN91" s="204"/>
      <c r="AO91" s="205"/>
      <c r="AP91" s="204"/>
      <c r="AQ91" s="205"/>
      <c r="AR91" s="204"/>
      <c r="AS91" s="259"/>
      <c r="AT91" s="259"/>
      <c r="AU91" s="258"/>
      <c r="AV91" s="259"/>
      <c r="AW91" s="258"/>
      <c r="AX91" s="259"/>
      <c r="AY91" s="268"/>
      <c r="AZ91" s="268"/>
      <c r="BA91" s="267"/>
      <c r="BB91" s="268"/>
      <c r="BC91" s="267"/>
      <c r="BD91" s="268"/>
      <c r="BE91" s="204"/>
      <c r="BF91" s="204"/>
      <c r="BG91" s="205"/>
      <c r="BH91" s="204"/>
      <c r="BI91" s="205"/>
      <c r="BJ91" s="204"/>
      <c r="BK91" s="241"/>
      <c r="BL91" s="241"/>
      <c r="BM91" s="240"/>
      <c r="BN91" s="241"/>
      <c r="BO91" s="240"/>
      <c r="BP91" s="241"/>
      <c r="BQ91" s="223"/>
      <c r="BR91" s="223"/>
      <c r="BS91" s="222"/>
      <c r="BT91" s="223"/>
      <c r="BU91" s="222"/>
      <c r="BV91" s="223"/>
      <c r="BW91" s="268"/>
      <c r="BX91" s="268"/>
      <c r="BY91" s="267"/>
      <c r="BZ91" s="268"/>
      <c r="CA91" s="267"/>
      <c r="CB91" s="268"/>
      <c r="CC91" s="241"/>
      <c r="CD91" s="214"/>
      <c r="CE91" s="240"/>
      <c r="CF91" s="240"/>
      <c r="CG91" s="241"/>
      <c r="CH91" s="5"/>
    </row>
    <row r="92" spans="1:86" hidden="1" x14ac:dyDescent="0.2">
      <c r="A92" s="82"/>
      <c r="B92" s="82"/>
      <c r="C92" s="82"/>
      <c r="D92" s="83"/>
      <c r="E92" s="82"/>
      <c r="F92" s="56"/>
      <c r="G92" s="84"/>
      <c r="H92" s="19"/>
      <c r="I92" s="59"/>
      <c r="J92" s="206"/>
      <c r="K92" s="206"/>
      <c r="L92" s="206"/>
      <c r="M92" s="206"/>
      <c r="N92" s="206"/>
      <c r="O92" s="215"/>
      <c r="P92" s="215"/>
      <c r="Q92" s="215"/>
      <c r="R92" s="215"/>
      <c r="S92" s="215"/>
      <c r="T92" s="215"/>
      <c r="U92" s="224"/>
      <c r="V92" s="224"/>
      <c r="W92" s="224"/>
      <c r="X92" s="224"/>
      <c r="Y92" s="224"/>
      <c r="Z92" s="224"/>
      <c r="AA92" s="233"/>
      <c r="AB92" s="233"/>
      <c r="AC92" s="233"/>
      <c r="AD92" s="233"/>
      <c r="AE92" s="233"/>
      <c r="AF92" s="233"/>
      <c r="AG92" s="251"/>
      <c r="AH92" s="251"/>
      <c r="AI92" s="251"/>
      <c r="AJ92" s="251"/>
      <c r="AK92" s="251"/>
      <c r="AL92" s="251"/>
      <c r="AM92" s="206"/>
      <c r="AN92" s="206"/>
      <c r="AO92" s="206"/>
      <c r="AP92" s="206"/>
      <c r="AQ92" s="206"/>
      <c r="AR92" s="206"/>
      <c r="AS92" s="260"/>
      <c r="AT92" s="260"/>
      <c r="AU92" s="260"/>
      <c r="AV92" s="260"/>
      <c r="AW92" s="260"/>
      <c r="AX92" s="260"/>
      <c r="AY92" s="269"/>
      <c r="AZ92" s="269"/>
      <c r="BA92" s="269"/>
      <c r="BB92" s="269"/>
      <c r="BC92" s="269"/>
      <c r="BD92" s="269"/>
      <c r="BE92" s="206"/>
      <c r="BF92" s="206"/>
      <c r="BG92" s="206"/>
      <c r="BH92" s="206"/>
      <c r="BI92" s="206"/>
      <c r="BJ92" s="206"/>
      <c r="BK92" s="242"/>
      <c r="BL92" s="242"/>
      <c r="BM92" s="242"/>
      <c r="BN92" s="242"/>
      <c r="BO92" s="242"/>
      <c r="BP92" s="242"/>
      <c r="BQ92" s="224"/>
      <c r="BR92" s="224"/>
      <c r="BS92" s="224"/>
      <c r="BT92" s="224"/>
      <c r="BU92" s="224"/>
      <c r="BV92" s="224"/>
      <c r="BW92" s="269"/>
      <c r="BX92" s="269"/>
      <c r="BY92" s="269"/>
      <c r="BZ92" s="269"/>
      <c r="CA92" s="269"/>
      <c r="CB92" s="269"/>
      <c r="CC92" s="242"/>
      <c r="CD92" s="215"/>
      <c r="CE92" s="242"/>
      <c r="CF92" s="242"/>
      <c r="CG92" s="242"/>
      <c r="CH92" s="5"/>
    </row>
    <row r="93" spans="1:86" hidden="1" x14ac:dyDescent="0.2">
      <c r="A93" s="7"/>
      <c r="B93" s="7"/>
      <c r="C93" s="7"/>
      <c r="D93" s="56"/>
      <c r="E93" s="7"/>
      <c r="F93" s="56"/>
      <c r="G93" s="57"/>
      <c r="H93" s="61"/>
      <c r="I93" s="62"/>
      <c r="J93" s="204"/>
      <c r="K93" s="204"/>
      <c r="L93" s="205"/>
      <c r="M93" s="205"/>
      <c r="N93" s="205"/>
      <c r="O93" s="214"/>
      <c r="P93" s="214"/>
      <c r="Q93" s="213"/>
      <c r="R93" s="213"/>
      <c r="S93" s="213"/>
      <c r="T93" s="213"/>
      <c r="U93" s="223"/>
      <c r="V93" s="222"/>
      <c r="W93" s="222"/>
      <c r="X93" s="222"/>
      <c r="Y93" s="222"/>
      <c r="Z93" s="222"/>
      <c r="AA93" s="232"/>
      <c r="AB93" s="231"/>
      <c r="AC93" s="231"/>
      <c r="AD93" s="231"/>
      <c r="AE93" s="231"/>
      <c r="AF93" s="231"/>
      <c r="AG93" s="250"/>
      <c r="AH93" s="249"/>
      <c r="AI93" s="249"/>
      <c r="AJ93" s="249"/>
      <c r="AK93" s="249"/>
      <c r="AL93" s="249"/>
      <c r="AM93" s="204"/>
      <c r="AN93" s="205"/>
      <c r="AO93" s="205"/>
      <c r="AP93" s="205"/>
      <c r="AQ93" s="205"/>
      <c r="AR93" s="205"/>
      <c r="AS93" s="259"/>
      <c r="AT93" s="258"/>
      <c r="AU93" s="258"/>
      <c r="AV93" s="258"/>
      <c r="AW93" s="258"/>
      <c r="AX93" s="258"/>
      <c r="AY93" s="268"/>
      <c r="AZ93" s="267"/>
      <c r="BA93" s="267"/>
      <c r="BB93" s="267"/>
      <c r="BC93" s="267"/>
      <c r="BD93" s="267"/>
      <c r="BE93" s="204"/>
      <c r="BF93" s="205"/>
      <c r="BG93" s="205"/>
      <c r="BH93" s="205"/>
      <c r="BI93" s="205"/>
      <c r="BJ93" s="205"/>
      <c r="BK93" s="241"/>
      <c r="BL93" s="240"/>
      <c r="BM93" s="240"/>
      <c r="BN93" s="240"/>
      <c r="BO93" s="240"/>
      <c r="BP93" s="240"/>
      <c r="BQ93" s="223"/>
      <c r="BR93" s="222"/>
      <c r="BS93" s="222"/>
      <c r="BT93" s="222"/>
      <c r="BU93" s="222"/>
      <c r="BV93" s="222"/>
      <c r="BW93" s="268"/>
      <c r="BX93" s="267"/>
      <c r="BY93" s="267"/>
      <c r="BZ93" s="267"/>
      <c r="CA93" s="267"/>
      <c r="CB93" s="267"/>
      <c r="CC93" s="241"/>
      <c r="CD93" s="214"/>
      <c r="CE93" s="240"/>
      <c r="CF93" s="240"/>
      <c r="CG93" s="240"/>
      <c r="CH93" s="5"/>
    </row>
    <row r="94" spans="1:86" hidden="1" x14ac:dyDescent="0.2">
      <c r="A94" s="11"/>
      <c r="B94" s="11"/>
      <c r="C94" s="11"/>
      <c r="D94" s="64"/>
      <c r="E94" s="11"/>
      <c r="F94" s="64"/>
      <c r="G94" s="12"/>
      <c r="H94" s="65"/>
      <c r="I94" s="66"/>
      <c r="J94" s="204"/>
      <c r="K94" s="204"/>
      <c r="L94" s="205"/>
      <c r="M94" s="205"/>
      <c r="N94" s="205"/>
      <c r="O94" s="214"/>
      <c r="P94" s="214"/>
      <c r="Q94" s="213"/>
      <c r="R94" s="213"/>
      <c r="S94" s="213"/>
      <c r="T94" s="213"/>
      <c r="U94" s="223"/>
      <c r="V94" s="222"/>
      <c r="W94" s="222"/>
      <c r="X94" s="222"/>
      <c r="Y94" s="222"/>
      <c r="Z94" s="222"/>
      <c r="AA94" s="232"/>
      <c r="AB94" s="231"/>
      <c r="AC94" s="231"/>
      <c r="AD94" s="231"/>
      <c r="AE94" s="231"/>
      <c r="AF94" s="231"/>
      <c r="AG94" s="250"/>
      <c r="AH94" s="249"/>
      <c r="AI94" s="249"/>
      <c r="AJ94" s="249"/>
      <c r="AK94" s="249"/>
      <c r="AL94" s="249"/>
      <c r="AM94" s="204"/>
      <c r="AN94" s="205"/>
      <c r="AO94" s="205"/>
      <c r="AP94" s="205"/>
      <c r="AQ94" s="205"/>
      <c r="AR94" s="205"/>
      <c r="AS94" s="259"/>
      <c r="AT94" s="258"/>
      <c r="AU94" s="258"/>
      <c r="AV94" s="258"/>
      <c r="AW94" s="258"/>
      <c r="AX94" s="258"/>
      <c r="AY94" s="268"/>
      <c r="AZ94" s="267"/>
      <c r="BA94" s="267"/>
      <c r="BB94" s="267"/>
      <c r="BC94" s="267"/>
      <c r="BD94" s="267"/>
      <c r="BE94" s="204"/>
      <c r="BF94" s="205"/>
      <c r="BG94" s="205"/>
      <c r="BH94" s="205"/>
      <c r="BI94" s="205"/>
      <c r="BJ94" s="205"/>
      <c r="BK94" s="241"/>
      <c r="BL94" s="240"/>
      <c r="BM94" s="240"/>
      <c r="BN94" s="240"/>
      <c r="BO94" s="240"/>
      <c r="BP94" s="240"/>
      <c r="BQ94" s="223"/>
      <c r="BR94" s="222"/>
      <c r="BS94" s="222"/>
      <c r="BT94" s="222"/>
      <c r="BU94" s="222"/>
      <c r="BV94" s="222"/>
      <c r="BW94" s="268"/>
      <c r="BX94" s="267"/>
      <c r="BY94" s="267"/>
      <c r="BZ94" s="267"/>
      <c r="CA94" s="267"/>
      <c r="CB94" s="267"/>
      <c r="CC94" s="241"/>
      <c r="CD94" s="214"/>
      <c r="CE94" s="240"/>
      <c r="CF94" s="240"/>
      <c r="CG94" s="240"/>
      <c r="CH94" s="5"/>
    </row>
    <row r="95" spans="1:86" hidden="1" x14ac:dyDescent="0.2">
      <c r="A95" s="11"/>
      <c r="B95" s="11"/>
      <c r="C95" s="11"/>
      <c r="D95" s="64"/>
      <c r="E95" s="11"/>
      <c r="F95" s="64"/>
      <c r="G95" s="12"/>
      <c r="H95" s="67"/>
      <c r="I95" s="66"/>
      <c r="J95" s="204"/>
      <c r="K95" s="204"/>
      <c r="L95" s="205"/>
      <c r="M95" s="205"/>
      <c r="N95" s="205"/>
      <c r="O95" s="214"/>
      <c r="P95" s="214"/>
      <c r="Q95" s="213"/>
      <c r="R95" s="213"/>
      <c r="S95" s="213"/>
      <c r="T95" s="213"/>
      <c r="U95" s="223"/>
      <c r="V95" s="222"/>
      <c r="W95" s="222"/>
      <c r="X95" s="222"/>
      <c r="Y95" s="222"/>
      <c r="Z95" s="222"/>
      <c r="AA95" s="232"/>
      <c r="AB95" s="231"/>
      <c r="AC95" s="231"/>
      <c r="AD95" s="231"/>
      <c r="AE95" s="231"/>
      <c r="AF95" s="231"/>
      <c r="AG95" s="250"/>
      <c r="AH95" s="249"/>
      <c r="AI95" s="249"/>
      <c r="AJ95" s="249"/>
      <c r="AK95" s="249"/>
      <c r="AL95" s="249"/>
      <c r="AM95" s="204"/>
      <c r="AN95" s="205"/>
      <c r="AO95" s="205"/>
      <c r="AP95" s="205"/>
      <c r="AQ95" s="205"/>
      <c r="AR95" s="205"/>
      <c r="AS95" s="259"/>
      <c r="AT95" s="258"/>
      <c r="AU95" s="258"/>
      <c r="AV95" s="258"/>
      <c r="AW95" s="258"/>
      <c r="AX95" s="258"/>
      <c r="AY95" s="268"/>
      <c r="AZ95" s="267"/>
      <c r="BA95" s="267"/>
      <c r="BB95" s="267"/>
      <c r="BC95" s="267"/>
      <c r="BD95" s="267"/>
      <c r="BE95" s="204"/>
      <c r="BF95" s="205"/>
      <c r="BG95" s="205"/>
      <c r="BH95" s="205"/>
      <c r="BI95" s="205"/>
      <c r="BJ95" s="205"/>
      <c r="BK95" s="241"/>
      <c r="BL95" s="240"/>
      <c r="BM95" s="240"/>
      <c r="BN95" s="240"/>
      <c r="BO95" s="240"/>
      <c r="BP95" s="240"/>
      <c r="BQ95" s="223"/>
      <c r="BR95" s="222"/>
      <c r="BS95" s="222"/>
      <c r="BT95" s="222"/>
      <c r="BU95" s="222"/>
      <c r="BV95" s="222"/>
      <c r="BW95" s="268"/>
      <c r="BX95" s="267"/>
      <c r="BY95" s="267"/>
      <c r="BZ95" s="267"/>
      <c r="CA95" s="267"/>
      <c r="CB95" s="267"/>
      <c r="CC95" s="241"/>
      <c r="CD95" s="214"/>
      <c r="CE95" s="240"/>
      <c r="CF95" s="240"/>
      <c r="CG95" s="240"/>
      <c r="CH95" s="5"/>
    </row>
    <row r="96" spans="1:86" hidden="1" x14ac:dyDescent="0.2">
      <c r="A96" s="11"/>
      <c r="B96" s="11"/>
      <c r="C96" s="11"/>
      <c r="D96" s="64"/>
      <c r="E96" s="11"/>
      <c r="F96" s="64"/>
      <c r="G96" s="12"/>
      <c r="H96" s="69"/>
      <c r="I96" s="66"/>
      <c r="J96" s="204"/>
      <c r="K96" s="204"/>
      <c r="L96" s="205"/>
      <c r="M96" s="205"/>
      <c r="N96" s="205"/>
      <c r="O96" s="214"/>
      <c r="P96" s="214"/>
      <c r="Q96" s="213"/>
      <c r="R96" s="213"/>
      <c r="S96" s="213"/>
      <c r="T96" s="213"/>
      <c r="U96" s="223"/>
      <c r="V96" s="222"/>
      <c r="W96" s="222"/>
      <c r="X96" s="222"/>
      <c r="Y96" s="222"/>
      <c r="Z96" s="222"/>
      <c r="AA96" s="232"/>
      <c r="AB96" s="231"/>
      <c r="AC96" s="231"/>
      <c r="AD96" s="231"/>
      <c r="AE96" s="231"/>
      <c r="AF96" s="231"/>
      <c r="AG96" s="250"/>
      <c r="AH96" s="249"/>
      <c r="AI96" s="249"/>
      <c r="AJ96" s="249"/>
      <c r="AK96" s="249"/>
      <c r="AL96" s="249"/>
      <c r="AM96" s="204"/>
      <c r="AN96" s="205"/>
      <c r="AO96" s="205"/>
      <c r="AP96" s="205"/>
      <c r="AQ96" s="205"/>
      <c r="AR96" s="205"/>
      <c r="AS96" s="259"/>
      <c r="AT96" s="258"/>
      <c r="AU96" s="258"/>
      <c r="AV96" s="258"/>
      <c r="AW96" s="258"/>
      <c r="AX96" s="258"/>
      <c r="AY96" s="268"/>
      <c r="AZ96" s="267"/>
      <c r="BA96" s="267"/>
      <c r="BB96" s="267"/>
      <c r="BC96" s="267"/>
      <c r="BD96" s="267"/>
      <c r="BE96" s="204"/>
      <c r="BF96" s="205"/>
      <c r="BG96" s="205"/>
      <c r="BH96" s="205"/>
      <c r="BI96" s="205"/>
      <c r="BJ96" s="205"/>
      <c r="BK96" s="241"/>
      <c r="BL96" s="240"/>
      <c r="BM96" s="240"/>
      <c r="BN96" s="240"/>
      <c r="BO96" s="240"/>
      <c r="BP96" s="240"/>
      <c r="BQ96" s="223"/>
      <c r="BR96" s="222"/>
      <c r="BS96" s="222"/>
      <c r="BT96" s="222"/>
      <c r="BU96" s="222"/>
      <c r="BV96" s="222"/>
      <c r="BW96" s="268"/>
      <c r="BX96" s="267"/>
      <c r="BY96" s="267"/>
      <c r="BZ96" s="267"/>
      <c r="CA96" s="267"/>
      <c r="CB96" s="267"/>
      <c r="CC96" s="241"/>
      <c r="CD96" s="214"/>
      <c r="CE96" s="240"/>
      <c r="CF96" s="240"/>
      <c r="CG96" s="240"/>
      <c r="CH96" s="5"/>
    </row>
    <row r="97" spans="1:86" hidden="1" x14ac:dyDescent="0.2">
      <c r="A97" s="11"/>
      <c r="B97" s="11"/>
      <c r="C97" s="11"/>
      <c r="D97" s="64"/>
      <c r="E97" s="11"/>
      <c r="F97" s="64"/>
      <c r="G97" s="70"/>
      <c r="H97" s="69"/>
      <c r="I97" s="66"/>
      <c r="J97" s="204"/>
      <c r="K97" s="204"/>
      <c r="L97" s="205"/>
      <c r="M97" s="205"/>
      <c r="N97" s="205"/>
      <c r="O97" s="214"/>
      <c r="P97" s="214"/>
      <c r="Q97" s="213"/>
      <c r="R97" s="213"/>
      <c r="S97" s="213"/>
      <c r="T97" s="213"/>
      <c r="U97" s="223"/>
      <c r="V97" s="222"/>
      <c r="W97" s="222"/>
      <c r="X97" s="222"/>
      <c r="Y97" s="222"/>
      <c r="Z97" s="222"/>
      <c r="AA97" s="232"/>
      <c r="AB97" s="231"/>
      <c r="AC97" s="231"/>
      <c r="AD97" s="231"/>
      <c r="AE97" s="231"/>
      <c r="AF97" s="231"/>
      <c r="AG97" s="250"/>
      <c r="AH97" s="249"/>
      <c r="AI97" s="249"/>
      <c r="AJ97" s="249"/>
      <c r="AK97" s="249"/>
      <c r="AL97" s="249"/>
      <c r="AM97" s="204"/>
      <c r="AN97" s="205"/>
      <c r="AO97" s="205"/>
      <c r="AP97" s="205"/>
      <c r="AQ97" s="205"/>
      <c r="AR97" s="205"/>
      <c r="AS97" s="259"/>
      <c r="AT97" s="258"/>
      <c r="AU97" s="258"/>
      <c r="AV97" s="258"/>
      <c r="AW97" s="258"/>
      <c r="AX97" s="258"/>
      <c r="AY97" s="268"/>
      <c r="AZ97" s="267"/>
      <c r="BA97" s="267"/>
      <c r="BB97" s="267"/>
      <c r="BC97" s="267"/>
      <c r="BD97" s="267"/>
      <c r="BE97" s="204"/>
      <c r="BF97" s="205"/>
      <c r="BG97" s="205"/>
      <c r="BH97" s="205"/>
      <c r="BI97" s="205"/>
      <c r="BJ97" s="205"/>
      <c r="BK97" s="241"/>
      <c r="BL97" s="240"/>
      <c r="BM97" s="240"/>
      <c r="BN97" s="240"/>
      <c r="BO97" s="240"/>
      <c r="BP97" s="240"/>
      <c r="BQ97" s="223"/>
      <c r="BR97" s="222"/>
      <c r="BS97" s="222"/>
      <c r="BT97" s="222"/>
      <c r="BU97" s="222"/>
      <c r="BV97" s="222"/>
      <c r="BW97" s="268"/>
      <c r="BX97" s="267"/>
      <c r="BY97" s="267"/>
      <c r="BZ97" s="267"/>
      <c r="CA97" s="267"/>
      <c r="CB97" s="267"/>
      <c r="CC97" s="241"/>
      <c r="CD97" s="214"/>
      <c r="CE97" s="240"/>
      <c r="CF97" s="240"/>
      <c r="CG97" s="240"/>
      <c r="CH97" s="5"/>
    </row>
    <row r="98" spans="1:86" hidden="1" x14ac:dyDescent="0.2">
      <c r="A98" s="11"/>
      <c r="B98" s="11"/>
      <c r="C98" s="11"/>
      <c r="D98" s="64"/>
      <c r="E98" s="11"/>
      <c r="F98" s="64"/>
      <c r="G98" s="12"/>
      <c r="H98" s="65"/>
      <c r="I98" s="66"/>
      <c r="J98" s="204"/>
      <c r="K98" s="204"/>
      <c r="L98" s="205"/>
      <c r="M98" s="205"/>
      <c r="N98" s="205"/>
      <c r="O98" s="214"/>
      <c r="P98" s="214"/>
      <c r="Q98" s="213"/>
      <c r="R98" s="213"/>
      <c r="S98" s="213"/>
      <c r="T98" s="213"/>
      <c r="U98" s="223"/>
      <c r="V98" s="222"/>
      <c r="W98" s="222"/>
      <c r="X98" s="222"/>
      <c r="Y98" s="222"/>
      <c r="Z98" s="222"/>
      <c r="AA98" s="232"/>
      <c r="AB98" s="231"/>
      <c r="AC98" s="231"/>
      <c r="AD98" s="231"/>
      <c r="AE98" s="231"/>
      <c r="AF98" s="231"/>
      <c r="AG98" s="250"/>
      <c r="AH98" s="249"/>
      <c r="AI98" s="249"/>
      <c r="AJ98" s="249"/>
      <c r="AK98" s="249"/>
      <c r="AL98" s="249"/>
      <c r="AM98" s="204"/>
      <c r="AN98" s="205"/>
      <c r="AO98" s="205"/>
      <c r="AP98" s="205"/>
      <c r="AQ98" s="205"/>
      <c r="AR98" s="205"/>
      <c r="AS98" s="259"/>
      <c r="AT98" s="258"/>
      <c r="AU98" s="258"/>
      <c r="AV98" s="258"/>
      <c r="AW98" s="258"/>
      <c r="AX98" s="258"/>
      <c r="AY98" s="268"/>
      <c r="AZ98" s="267"/>
      <c r="BA98" s="267"/>
      <c r="BB98" s="267"/>
      <c r="BC98" s="267"/>
      <c r="BD98" s="267"/>
      <c r="BE98" s="204"/>
      <c r="BF98" s="205"/>
      <c r="BG98" s="205"/>
      <c r="BH98" s="205"/>
      <c r="BI98" s="205"/>
      <c r="BJ98" s="205"/>
      <c r="BK98" s="241"/>
      <c r="BL98" s="240"/>
      <c r="BM98" s="240"/>
      <c r="BN98" s="240"/>
      <c r="BO98" s="240"/>
      <c r="BP98" s="240"/>
      <c r="BQ98" s="223"/>
      <c r="BR98" s="222"/>
      <c r="BS98" s="222"/>
      <c r="BT98" s="222"/>
      <c r="BU98" s="222"/>
      <c r="BV98" s="222"/>
      <c r="BW98" s="268"/>
      <c r="BX98" s="267"/>
      <c r="BY98" s="267"/>
      <c r="BZ98" s="267"/>
      <c r="CA98" s="267"/>
      <c r="CB98" s="267"/>
      <c r="CC98" s="241"/>
      <c r="CD98" s="214"/>
      <c r="CE98" s="240"/>
      <c r="CF98" s="240"/>
      <c r="CG98" s="240"/>
      <c r="CH98" s="5"/>
    </row>
    <row r="99" spans="1:86" hidden="1" x14ac:dyDescent="0.2">
      <c r="A99" s="11"/>
      <c r="B99" s="11"/>
      <c r="C99" s="11"/>
      <c r="D99" s="64"/>
      <c r="E99" s="11"/>
      <c r="F99" s="64"/>
      <c r="G99" s="70"/>
      <c r="H99" s="69"/>
      <c r="I99" s="66"/>
      <c r="J99" s="204"/>
      <c r="K99" s="204"/>
      <c r="L99" s="205"/>
      <c r="M99" s="205"/>
      <c r="N99" s="205"/>
      <c r="O99" s="214"/>
      <c r="P99" s="214"/>
      <c r="Q99" s="213"/>
      <c r="R99" s="213"/>
      <c r="S99" s="213"/>
      <c r="T99" s="213"/>
      <c r="U99" s="223"/>
      <c r="V99" s="222"/>
      <c r="W99" s="222"/>
      <c r="X99" s="222"/>
      <c r="Y99" s="222"/>
      <c r="Z99" s="222"/>
      <c r="AA99" s="232"/>
      <c r="AB99" s="231"/>
      <c r="AC99" s="231"/>
      <c r="AD99" s="231"/>
      <c r="AE99" s="231"/>
      <c r="AF99" s="231"/>
      <c r="AG99" s="250"/>
      <c r="AH99" s="249"/>
      <c r="AI99" s="249"/>
      <c r="AJ99" s="249"/>
      <c r="AK99" s="249"/>
      <c r="AL99" s="249"/>
      <c r="AM99" s="204"/>
      <c r="AN99" s="205"/>
      <c r="AO99" s="205"/>
      <c r="AP99" s="205"/>
      <c r="AQ99" s="205"/>
      <c r="AR99" s="205"/>
      <c r="AS99" s="259"/>
      <c r="AT99" s="258"/>
      <c r="AU99" s="258"/>
      <c r="AV99" s="258"/>
      <c r="AW99" s="258"/>
      <c r="AX99" s="258"/>
      <c r="AY99" s="268"/>
      <c r="AZ99" s="267"/>
      <c r="BA99" s="267"/>
      <c r="BB99" s="267"/>
      <c r="BC99" s="267"/>
      <c r="BD99" s="267"/>
      <c r="BE99" s="204"/>
      <c r="BF99" s="205"/>
      <c r="BG99" s="205"/>
      <c r="BH99" s="205"/>
      <c r="BI99" s="205"/>
      <c r="BJ99" s="205"/>
      <c r="BK99" s="241"/>
      <c r="BL99" s="240"/>
      <c r="BM99" s="240"/>
      <c r="BN99" s="240"/>
      <c r="BO99" s="240"/>
      <c r="BP99" s="240"/>
      <c r="BQ99" s="223"/>
      <c r="BR99" s="222"/>
      <c r="BS99" s="222"/>
      <c r="BT99" s="222"/>
      <c r="BU99" s="222"/>
      <c r="BV99" s="222"/>
      <c r="BW99" s="268"/>
      <c r="BX99" s="267"/>
      <c r="BY99" s="267"/>
      <c r="BZ99" s="267"/>
      <c r="CA99" s="267"/>
      <c r="CB99" s="267"/>
      <c r="CC99" s="241"/>
      <c r="CD99" s="214"/>
      <c r="CE99" s="240"/>
      <c r="CF99" s="240"/>
      <c r="CG99" s="240"/>
      <c r="CH99" s="5"/>
    </row>
    <row r="100" spans="1:86" hidden="1" x14ac:dyDescent="0.2">
      <c r="A100" s="11"/>
      <c r="B100" s="11"/>
      <c r="C100" s="11"/>
      <c r="D100" s="64"/>
      <c r="E100" s="11"/>
      <c r="F100" s="64"/>
      <c r="G100" s="70"/>
      <c r="H100" s="69"/>
      <c r="I100" s="66"/>
      <c r="J100" s="204"/>
      <c r="K100" s="204"/>
      <c r="L100" s="205"/>
      <c r="M100" s="205"/>
      <c r="N100" s="205"/>
      <c r="O100" s="214"/>
      <c r="P100" s="214"/>
      <c r="Q100" s="213"/>
      <c r="R100" s="213"/>
      <c r="S100" s="213"/>
      <c r="T100" s="213"/>
      <c r="U100" s="223"/>
      <c r="V100" s="222"/>
      <c r="W100" s="222"/>
      <c r="X100" s="222"/>
      <c r="Y100" s="222"/>
      <c r="Z100" s="222"/>
      <c r="AA100" s="232"/>
      <c r="AB100" s="231"/>
      <c r="AC100" s="231"/>
      <c r="AD100" s="231"/>
      <c r="AE100" s="231"/>
      <c r="AF100" s="231"/>
      <c r="AG100" s="250"/>
      <c r="AH100" s="249"/>
      <c r="AI100" s="249"/>
      <c r="AJ100" s="249"/>
      <c r="AK100" s="249"/>
      <c r="AL100" s="249"/>
      <c r="AM100" s="204"/>
      <c r="AN100" s="205"/>
      <c r="AO100" s="205"/>
      <c r="AP100" s="205"/>
      <c r="AQ100" s="205"/>
      <c r="AR100" s="205"/>
      <c r="AS100" s="259"/>
      <c r="AT100" s="258"/>
      <c r="AU100" s="258"/>
      <c r="AV100" s="258"/>
      <c r="AW100" s="258"/>
      <c r="AX100" s="258"/>
      <c r="AY100" s="268"/>
      <c r="AZ100" s="267"/>
      <c r="BA100" s="267"/>
      <c r="BB100" s="267"/>
      <c r="BC100" s="267"/>
      <c r="BD100" s="267"/>
      <c r="BE100" s="204"/>
      <c r="BF100" s="205"/>
      <c r="BG100" s="205"/>
      <c r="BH100" s="205"/>
      <c r="BI100" s="205"/>
      <c r="BJ100" s="205"/>
      <c r="BK100" s="241"/>
      <c r="BL100" s="240"/>
      <c r="BM100" s="240"/>
      <c r="BN100" s="240"/>
      <c r="BO100" s="240"/>
      <c r="BP100" s="240"/>
      <c r="BQ100" s="223"/>
      <c r="BR100" s="222"/>
      <c r="BS100" s="222"/>
      <c r="BT100" s="222"/>
      <c r="BU100" s="222"/>
      <c r="BV100" s="222"/>
      <c r="BW100" s="268"/>
      <c r="BX100" s="267"/>
      <c r="BY100" s="267"/>
      <c r="BZ100" s="267"/>
      <c r="CA100" s="267"/>
      <c r="CB100" s="267"/>
      <c r="CC100" s="241"/>
      <c r="CD100" s="214"/>
      <c r="CE100" s="240"/>
      <c r="CF100" s="240"/>
      <c r="CG100" s="240"/>
      <c r="CH100" s="5"/>
    </row>
    <row r="101" spans="1:86" hidden="1" x14ac:dyDescent="0.2">
      <c r="A101" s="11"/>
      <c r="B101" s="11"/>
      <c r="C101" s="11"/>
      <c r="D101" s="64"/>
      <c r="E101" s="11"/>
      <c r="F101" s="64"/>
      <c r="G101" s="12"/>
      <c r="H101" s="65"/>
      <c r="I101" s="66"/>
      <c r="J101" s="204"/>
      <c r="K101" s="204"/>
      <c r="L101" s="205"/>
      <c r="M101" s="205"/>
      <c r="N101" s="205"/>
      <c r="O101" s="214"/>
      <c r="P101" s="214"/>
      <c r="Q101" s="213"/>
      <c r="R101" s="213"/>
      <c r="S101" s="213"/>
      <c r="T101" s="213"/>
      <c r="U101" s="223"/>
      <c r="V101" s="222"/>
      <c r="W101" s="222"/>
      <c r="X101" s="222"/>
      <c r="Y101" s="222"/>
      <c r="Z101" s="222"/>
      <c r="AA101" s="232"/>
      <c r="AB101" s="231"/>
      <c r="AC101" s="231"/>
      <c r="AD101" s="231"/>
      <c r="AE101" s="231"/>
      <c r="AF101" s="231"/>
      <c r="AG101" s="250"/>
      <c r="AH101" s="249"/>
      <c r="AI101" s="249"/>
      <c r="AJ101" s="249"/>
      <c r="AK101" s="249"/>
      <c r="AL101" s="249"/>
      <c r="AM101" s="204"/>
      <c r="AN101" s="205"/>
      <c r="AO101" s="205"/>
      <c r="AP101" s="205"/>
      <c r="AQ101" s="205"/>
      <c r="AR101" s="205"/>
      <c r="AS101" s="259"/>
      <c r="AT101" s="258"/>
      <c r="AU101" s="258"/>
      <c r="AV101" s="258"/>
      <c r="AW101" s="258"/>
      <c r="AX101" s="258"/>
      <c r="AY101" s="268"/>
      <c r="AZ101" s="267"/>
      <c r="BA101" s="267"/>
      <c r="BB101" s="267"/>
      <c r="BC101" s="267"/>
      <c r="BD101" s="267"/>
      <c r="BE101" s="204"/>
      <c r="BF101" s="205"/>
      <c r="BG101" s="205"/>
      <c r="BH101" s="205"/>
      <c r="BI101" s="205"/>
      <c r="BJ101" s="205"/>
      <c r="BK101" s="241"/>
      <c r="BL101" s="240"/>
      <c r="BM101" s="240"/>
      <c r="BN101" s="240"/>
      <c r="BO101" s="240"/>
      <c r="BP101" s="240"/>
      <c r="BQ101" s="223"/>
      <c r="BR101" s="222"/>
      <c r="BS101" s="222"/>
      <c r="BT101" s="222"/>
      <c r="BU101" s="222"/>
      <c r="BV101" s="222"/>
      <c r="BW101" s="268"/>
      <c r="BX101" s="267"/>
      <c r="BY101" s="267"/>
      <c r="BZ101" s="267"/>
      <c r="CA101" s="267"/>
      <c r="CB101" s="267"/>
      <c r="CC101" s="241"/>
      <c r="CD101" s="214"/>
      <c r="CE101" s="240"/>
      <c r="CF101" s="240"/>
      <c r="CG101" s="240"/>
      <c r="CH101" s="5"/>
    </row>
    <row r="102" spans="1:86" hidden="1" x14ac:dyDescent="0.2">
      <c r="A102" s="11"/>
      <c r="B102" s="11"/>
      <c r="C102" s="11"/>
      <c r="D102" s="64"/>
      <c r="E102" s="11"/>
      <c r="F102" s="64"/>
      <c r="G102" s="12"/>
      <c r="H102" s="67"/>
      <c r="I102" s="66"/>
      <c r="J102" s="204"/>
      <c r="K102" s="204"/>
      <c r="L102" s="205"/>
      <c r="M102" s="205"/>
      <c r="N102" s="205"/>
      <c r="O102" s="214"/>
      <c r="P102" s="214"/>
      <c r="Q102" s="213"/>
      <c r="R102" s="213"/>
      <c r="S102" s="213"/>
      <c r="T102" s="213"/>
      <c r="U102" s="223"/>
      <c r="V102" s="222"/>
      <c r="W102" s="222"/>
      <c r="X102" s="222"/>
      <c r="Y102" s="222"/>
      <c r="Z102" s="222"/>
      <c r="AA102" s="232"/>
      <c r="AB102" s="231"/>
      <c r="AC102" s="231"/>
      <c r="AD102" s="231"/>
      <c r="AE102" s="231"/>
      <c r="AF102" s="231"/>
      <c r="AG102" s="250"/>
      <c r="AH102" s="249"/>
      <c r="AI102" s="249"/>
      <c r="AJ102" s="249"/>
      <c r="AK102" s="249"/>
      <c r="AL102" s="249"/>
      <c r="AM102" s="204"/>
      <c r="AN102" s="205"/>
      <c r="AO102" s="205"/>
      <c r="AP102" s="205"/>
      <c r="AQ102" s="205"/>
      <c r="AR102" s="205"/>
      <c r="AS102" s="259"/>
      <c r="AT102" s="258"/>
      <c r="AU102" s="258"/>
      <c r="AV102" s="258"/>
      <c r="AW102" s="258"/>
      <c r="AX102" s="258"/>
      <c r="AY102" s="268"/>
      <c r="AZ102" s="267"/>
      <c r="BA102" s="267"/>
      <c r="BB102" s="267"/>
      <c r="BC102" s="267"/>
      <c r="BD102" s="267"/>
      <c r="BE102" s="204"/>
      <c r="BF102" s="205"/>
      <c r="BG102" s="205"/>
      <c r="BH102" s="205"/>
      <c r="BI102" s="205"/>
      <c r="BJ102" s="205"/>
      <c r="BK102" s="241"/>
      <c r="BL102" s="240"/>
      <c r="BM102" s="240"/>
      <c r="BN102" s="240"/>
      <c r="BO102" s="240"/>
      <c r="BP102" s="240"/>
      <c r="BQ102" s="223"/>
      <c r="BR102" s="222"/>
      <c r="BS102" s="222"/>
      <c r="BT102" s="222"/>
      <c r="BU102" s="222"/>
      <c r="BV102" s="222"/>
      <c r="BW102" s="268"/>
      <c r="BX102" s="267"/>
      <c r="BY102" s="267"/>
      <c r="BZ102" s="267"/>
      <c r="CA102" s="267"/>
      <c r="CB102" s="267"/>
      <c r="CC102" s="241"/>
      <c r="CD102" s="214"/>
      <c r="CE102" s="240"/>
      <c r="CF102" s="240"/>
      <c r="CG102" s="240"/>
      <c r="CH102" s="5"/>
    </row>
    <row r="103" spans="1:86" hidden="1" x14ac:dyDescent="0.2">
      <c r="A103" s="17"/>
      <c r="B103" s="17"/>
      <c r="C103" s="17"/>
      <c r="D103" s="71"/>
      <c r="E103" s="17"/>
      <c r="F103" s="71"/>
      <c r="G103" s="85"/>
      <c r="H103" s="72"/>
      <c r="I103" s="73"/>
      <c r="J103" s="204"/>
      <c r="K103" s="204"/>
      <c r="L103" s="205"/>
      <c r="M103" s="205"/>
      <c r="N103" s="205"/>
      <c r="O103" s="214"/>
      <c r="P103" s="214"/>
      <c r="Q103" s="213"/>
      <c r="R103" s="213"/>
      <c r="S103" s="213"/>
      <c r="T103" s="213"/>
      <c r="U103" s="223"/>
      <c r="V103" s="222"/>
      <c r="W103" s="222"/>
      <c r="X103" s="222"/>
      <c r="Y103" s="222"/>
      <c r="Z103" s="222"/>
      <c r="AA103" s="232"/>
      <c r="AB103" s="231"/>
      <c r="AC103" s="231"/>
      <c r="AD103" s="231"/>
      <c r="AE103" s="231"/>
      <c r="AF103" s="231"/>
      <c r="AG103" s="250"/>
      <c r="AH103" s="249"/>
      <c r="AI103" s="249"/>
      <c r="AJ103" s="249"/>
      <c r="AK103" s="249"/>
      <c r="AL103" s="249"/>
      <c r="AM103" s="204"/>
      <c r="AN103" s="205"/>
      <c r="AO103" s="205"/>
      <c r="AP103" s="205"/>
      <c r="AQ103" s="205"/>
      <c r="AR103" s="205"/>
      <c r="AS103" s="259"/>
      <c r="AT103" s="258"/>
      <c r="AU103" s="258"/>
      <c r="AV103" s="258"/>
      <c r="AW103" s="258"/>
      <c r="AX103" s="258"/>
      <c r="AY103" s="268"/>
      <c r="AZ103" s="267"/>
      <c r="BA103" s="267"/>
      <c r="BB103" s="267"/>
      <c r="BC103" s="267"/>
      <c r="BD103" s="267"/>
      <c r="BE103" s="204"/>
      <c r="BF103" s="205"/>
      <c r="BG103" s="205"/>
      <c r="BH103" s="205"/>
      <c r="BI103" s="205"/>
      <c r="BJ103" s="205"/>
      <c r="BK103" s="241"/>
      <c r="BL103" s="240"/>
      <c r="BM103" s="240"/>
      <c r="BN103" s="240"/>
      <c r="BO103" s="240"/>
      <c r="BP103" s="240"/>
      <c r="BQ103" s="223"/>
      <c r="BR103" s="222"/>
      <c r="BS103" s="222"/>
      <c r="BT103" s="222"/>
      <c r="BU103" s="222"/>
      <c r="BV103" s="222"/>
      <c r="BW103" s="268"/>
      <c r="BX103" s="267"/>
      <c r="BY103" s="267"/>
      <c r="BZ103" s="267"/>
      <c r="CA103" s="267"/>
      <c r="CB103" s="267"/>
      <c r="CC103" s="241"/>
      <c r="CD103" s="214"/>
      <c r="CE103" s="240"/>
      <c r="CF103" s="240"/>
      <c r="CG103" s="240"/>
      <c r="CH103" s="5"/>
    </row>
    <row r="104" spans="1:86" hidden="1" x14ac:dyDescent="0.2">
      <c r="A104" s="11"/>
      <c r="B104" s="63"/>
      <c r="C104" s="15"/>
      <c r="D104" s="64"/>
      <c r="E104" s="63"/>
      <c r="F104" s="64"/>
      <c r="G104" s="70"/>
      <c r="H104" s="69"/>
      <c r="I104" s="74"/>
      <c r="J104" s="204"/>
      <c r="K104" s="204"/>
      <c r="L104" s="205"/>
      <c r="M104" s="205"/>
      <c r="N104" s="205"/>
      <c r="O104" s="214"/>
      <c r="P104" s="214"/>
      <c r="Q104" s="213"/>
      <c r="R104" s="213"/>
      <c r="S104" s="213"/>
      <c r="T104" s="213"/>
      <c r="U104" s="223"/>
      <c r="V104" s="222"/>
      <c r="W104" s="222"/>
      <c r="X104" s="222"/>
      <c r="Y104" s="222"/>
      <c r="Z104" s="222"/>
      <c r="AA104" s="232"/>
      <c r="AB104" s="231"/>
      <c r="AC104" s="231"/>
      <c r="AD104" s="231"/>
      <c r="AE104" s="231"/>
      <c r="AF104" s="231"/>
      <c r="AG104" s="250"/>
      <c r="AH104" s="249"/>
      <c r="AI104" s="249"/>
      <c r="AJ104" s="249"/>
      <c r="AK104" s="249"/>
      <c r="AL104" s="249"/>
      <c r="AM104" s="204"/>
      <c r="AN104" s="205"/>
      <c r="AO104" s="205"/>
      <c r="AP104" s="205"/>
      <c r="AQ104" s="205"/>
      <c r="AR104" s="205"/>
      <c r="AS104" s="259"/>
      <c r="AT104" s="258"/>
      <c r="AU104" s="258"/>
      <c r="AV104" s="258"/>
      <c r="AW104" s="258"/>
      <c r="AX104" s="258"/>
      <c r="AY104" s="268"/>
      <c r="AZ104" s="267"/>
      <c r="BA104" s="267"/>
      <c r="BB104" s="267"/>
      <c r="BC104" s="267"/>
      <c r="BD104" s="267"/>
      <c r="BE104" s="204"/>
      <c r="BF104" s="205"/>
      <c r="BG104" s="205"/>
      <c r="BH104" s="205"/>
      <c r="BI104" s="205"/>
      <c r="BJ104" s="205"/>
      <c r="BK104" s="241"/>
      <c r="BL104" s="240"/>
      <c r="BM104" s="240"/>
      <c r="BN104" s="240"/>
      <c r="BO104" s="240"/>
      <c r="BP104" s="240"/>
      <c r="BQ104" s="223"/>
      <c r="BR104" s="222"/>
      <c r="BS104" s="222"/>
      <c r="BT104" s="222"/>
      <c r="BU104" s="222"/>
      <c r="BV104" s="222"/>
      <c r="BW104" s="268"/>
      <c r="BX104" s="267"/>
      <c r="BY104" s="267"/>
      <c r="BZ104" s="267"/>
      <c r="CA104" s="267"/>
      <c r="CB104" s="267"/>
      <c r="CC104" s="241"/>
      <c r="CD104" s="214"/>
      <c r="CE104" s="240"/>
      <c r="CF104" s="240"/>
      <c r="CG104" s="240"/>
      <c r="CH104" s="5"/>
    </row>
    <row r="105" spans="1:86" hidden="1" x14ac:dyDescent="0.2">
      <c r="A105" s="22"/>
      <c r="B105" s="22"/>
      <c r="C105" s="22"/>
      <c r="D105" s="23"/>
      <c r="E105" s="22"/>
      <c r="F105" s="23"/>
      <c r="G105" s="25"/>
      <c r="H105" s="75"/>
      <c r="I105" s="52"/>
      <c r="J105" s="204"/>
      <c r="K105" s="204"/>
      <c r="L105" s="205"/>
      <c r="M105" s="205"/>
      <c r="N105" s="205"/>
      <c r="O105" s="214"/>
      <c r="P105" s="214"/>
      <c r="Q105" s="213"/>
      <c r="R105" s="213"/>
      <c r="S105" s="213"/>
      <c r="T105" s="213"/>
      <c r="U105" s="223"/>
      <c r="V105" s="222"/>
      <c r="W105" s="222"/>
      <c r="X105" s="222"/>
      <c r="Y105" s="222"/>
      <c r="Z105" s="222"/>
      <c r="AA105" s="232"/>
      <c r="AB105" s="231"/>
      <c r="AC105" s="231"/>
      <c r="AD105" s="231"/>
      <c r="AE105" s="231"/>
      <c r="AF105" s="231"/>
      <c r="AG105" s="250"/>
      <c r="AH105" s="249"/>
      <c r="AI105" s="249"/>
      <c r="AJ105" s="249"/>
      <c r="AK105" s="249"/>
      <c r="AL105" s="249"/>
      <c r="AM105" s="204"/>
      <c r="AN105" s="205"/>
      <c r="AO105" s="205"/>
      <c r="AP105" s="205"/>
      <c r="AQ105" s="205"/>
      <c r="AR105" s="205"/>
      <c r="AS105" s="259"/>
      <c r="AT105" s="258"/>
      <c r="AU105" s="258"/>
      <c r="AV105" s="258"/>
      <c r="AW105" s="258"/>
      <c r="AX105" s="258"/>
      <c r="AY105" s="268"/>
      <c r="AZ105" s="267"/>
      <c r="BA105" s="267"/>
      <c r="BB105" s="267"/>
      <c r="BC105" s="267"/>
      <c r="BD105" s="267"/>
      <c r="BE105" s="204"/>
      <c r="BF105" s="205"/>
      <c r="BG105" s="205"/>
      <c r="BH105" s="205"/>
      <c r="BI105" s="205"/>
      <c r="BJ105" s="205"/>
      <c r="BK105" s="241"/>
      <c r="BL105" s="240"/>
      <c r="BM105" s="240"/>
      <c r="BN105" s="240"/>
      <c r="BO105" s="240"/>
      <c r="BP105" s="240"/>
      <c r="BQ105" s="223"/>
      <c r="BR105" s="222"/>
      <c r="BS105" s="222"/>
      <c r="BT105" s="222"/>
      <c r="BU105" s="222"/>
      <c r="BV105" s="222"/>
      <c r="BW105" s="268"/>
      <c r="BX105" s="267"/>
      <c r="BY105" s="267"/>
      <c r="BZ105" s="267"/>
      <c r="CA105" s="267"/>
      <c r="CB105" s="267"/>
      <c r="CC105" s="241"/>
      <c r="CD105" s="214"/>
      <c r="CE105" s="240"/>
      <c r="CF105" s="240"/>
      <c r="CG105" s="240"/>
      <c r="CH105" s="5"/>
    </row>
    <row r="106" spans="1:86" hidden="1" x14ac:dyDescent="0.2">
      <c r="A106" s="22"/>
      <c r="B106" s="22"/>
      <c r="C106" s="29"/>
      <c r="D106" s="23"/>
      <c r="E106" s="22"/>
      <c r="F106" s="23"/>
      <c r="G106" s="25"/>
      <c r="H106" s="32"/>
      <c r="I106" s="76"/>
      <c r="J106" s="204"/>
      <c r="K106" s="204"/>
      <c r="L106" s="205"/>
      <c r="M106" s="205"/>
      <c r="N106" s="205"/>
      <c r="O106" s="214"/>
      <c r="P106" s="214"/>
      <c r="Q106" s="213"/>
      <c r="R106" s="213"/>
      <c r="S106" s="213"/>
      <c r="T106" s="213"/>
      <c r="U106" s="223"/>
      <c r="V106" s="222"/>
      <c r="W106" s="222"/>
      <c r="X106" s="222"/>
      <c r="Y106" s="222"/>
      <c r="Z106" s="222"/>
      <c r="AA106" s="232"/>
      <c r="AB106" s="231"/>
      <c r="AC106" s="231"/>
      <c r="AD106" s="231"/>
      <c r="AE106" s="231"/>
      <c r="AF106" s="231"/>
      <c r="AG106" s="250"/>
      <c r="AH106" s="249"/>
      <c r="AI106" s="249"/>
      <c r="AJ106" s="249"/>
      <c r="AK106" s="249"/>
      <c r="AL106" s="249"/>
      <c r="AM106" s="204"/>
      <c r="AN106" s="205"/>
      <c r="AO106" s="205"/>
      <c r="AP106" s="205"/>
      <c r="AQ106" s="205"/>
      <c r="AR106" s="205"/>
      <c r="AS106" s="259"/>
      <c r="AT106" s="258"/>
      <c r="AU106" s="258"/>
      <c r="AV106" s="258"/>
      <c r="AW106" s="258"/>
      <c r="AX106" s="258"/>
      <c r="AY106" s="268"/>
      <c r="AZ106" s="267"/>
      <c r="BA106" s="267"/>
      <c r="BB106" s="267"/>
      <c r="BC106" s="267"/>
      <c r="BD106" s="267"/>
      <c r="BE106" s="204"/>
      <c r="BF106" s="205"/>
      <c r="BG106" s="205"/>
      <c r="BH106" s="205"/>
      <c r="BI106" s="205"/>
      <c r="BJ106" s="205"/>
      <c r="BK106" s="241"/>
      <c r="BL106" s="240"/>
      <c r="BM106" s="240"/>
      <c r="BN106" s="240"/>
      <c r="BO106" s="240"/>
      <c r="BP106" s="240"/>
      <c r="BQ106" s="223"/>
      <c r="BR106" s="222"/>
      <c r="BS106" s="222"/>
      <c r="BT106" s="222"/>
      <c r="BU106" s="222"/>
      <c r="BV106" s="222"/>
      <c r="BW106" s="268"/>
      <c r="BX106" s="267"/>
      <c r="BY106" s="267"/>
      <c r="BZ106" s="267"/>
      <c r="CA106" s="267"/>
      <c r="CB106" s="267"/>
      <c r="CC106" s="241"/>
      <c r="CD106" s="214"/>
      <c r="CE106" s="240"/>
      <c r="CF106" s="240"/>
      <c r="CG106" s="240"/>
      <c r="CH106" s="5"/>
    </row>
    <row r="107" spans="1:86" hidden="1" x14ac:dyDescent="0.2">
      <c r="A107" s="22"/>
      <c r="B107" s="22"/>
      <c r="C107" s="29"/>
      <c r="D107" s="31"/>
      <c r="E107" s="22"/>
      <c r="F107" s="23"/>
      <c r="G107" s="25"/>
      <c r="H107" s="32"/>
      <c r="I107" s="76"/>
      <c r="J107" s="204"/>
      <c r="K107" s="204"/>
      <c r="L107" s="205"/>
      <c r="M107" s="205"/>
      <c r="N107" s="205"/>
      <c r="O107" s="214"/>
      <c r="P107" s="214"/>
      <c r="Q107" s="213"/>
      <c r="R107" s="213"/>
      <c r="S107" s="213"/>
      <c r="T107" s="213"/>
      <c r="U107" s="223"/>
      <c r="V107" s="222"/>
      <c r="W107" s="222"/>
      <c r="X107" s="222"/>
      <c r="Y107" s="222"/>
      <c r="Z107" s="222"/>
      <c r="AA107" s="232"/>
      <c r="AB107" s="231"/>
      <c r="AC107" s="231"/>
      <c r="AD107" s="231"/>
      <c r="AE107" s="231"/>
      <c r="AF107" s="231"/>
      <c r="AG107" s="250"/>
      <c r="AH107" s="249"/>
      <c r="AI107" s="249"/>
      <c r="AJ107" s="249"/>
      <c r="AK107" s="249"/>
      <c r="AL107" s="249"/>
      <c r="AM107" s="204"/>
      <c r="AN107" s="205"/>
      <c r="AO107" s="205"/>
      <c r="AP107" s="205"/>
      <c r="AQ107" s="205"/>
      <c r="AR107" s="205"/>
      <c r="AS107" s="259"/>
      <c r="AT107" s="258"/>
      <c r="AU107" s="258"/>
      <c r="AV107" s="258"/>
      <c r="AW107" s="258"/>
      <c r="AX107" s="258"/>
      <c r="AY107" s="268"/>
      <c r="AZ107" s="267"/>
      <c r="BA107" s="267"/>
      <c r="BB107" s="267"/>
      <c r="BC107" s="267"/>
      <c r="BD107" s="267"/>
      <c r="BE107" s="204"/>
      <c r="BF107" s="205"/>
      <c r="BG107" s="205"/>
      <c r="BH107" s="205"/>
      <c r="BI107" s="205"/>
      <c r="BJ107" s="205"/>
      <c r="BK107" s="241"/>
      <c r="BL107" s="240"/>
      <c r="BM107" s="240"/>
      <c r="BN107" s="240"/>
      <c r="BO107" s="240"/>
      <c r="BP107" s="240"/>
      <c r="BQ107" s="223"/>
      <c r="BR107" s="222"/>
      <c r="BS107" s="222"/>
      <c r="BT107" s="222"/>
      <c r="BU107" s="222"/>
      <c r="BV107" s="222"/>
      <c r="BW107" s="268"/>
      <c r="BX107" s="267"/>
      <c r="BY107" s="267"/>
      <c r="BZ107" s="267"/>
      <c r="CA107" s="267"/>
      <c r="CB107" s="267"/>
      <c r="CC107" s="241"/>
      <c r="CD107" s="214"/>
      <c r="CE107" s="240"/>
      <c r="CF107" s="240"/>
      <c r="CG107" s="240"/>
      <c r="CH107" s="5"/>
    </row>
    <row r="108" spans="1:86" hidden="1" x14ac:dyDescent="0.2">
      <c r="A108" s="22"/>
      <c r="B108" s="22"/>
      <c r="C108" s="29"/>
      <c r="D108" s="33"/>
      <c r="E108" s="22"/>
      <c r="F108" s="23"/>
      <c r="G108" s="25"/>
      <c r="H108" s="32"/>
      <c r="I108" s="76"/>
      <c r="J108" s="204"/>
      <c r="K108" s="204"/>
      <c r="L108" s="205"/>
      <c r="M108" s="205"/>
      <c r="N108" s="205"/>
      <c r="O108" s="214"/>
      <c r="P108" s="214"/>
      <c r="Q108" s="213"/>
      <c r="R108" s="213"/>
      <c r="S108" s="213"/>
      <c r="T108" s="213"/>
      <c r="U108" s="223"/>
      <c r="V108" s="222"/>
      <c r="W108" s="222"/>
      <c r="X108" s="222"/>
      <c r="Y108" s="222"/>
      <c r="Z108" s="222"/>
      <c r="AA108" s="232"/>
      <c r="AB108" s="231"/>
      <c r="AC108" s="231"/>
      <c r="AD108" s="231"/>
      <c r="AE108" s="231"/>
      <c r="AF108" s="231"/>
      <c r="AG108" s="250"/>
      <c r="AH108" s="249"/>
      <c r="AI108" s="249"/>
      <c r="AJ108" s="249"/>
      <c r="AK108" s="249"/>
      <c r="AL108" s="249"/>
      <c r="AM108" s="204"/>
      <c r="AN108" s="205"/>
      <c r="AO108" s="205"/>
      <c r="AP108" s="205"/>
      <c r="AQ108" s="205"/>
      <c r="AR108" s="205"/>
      <c r="AS108" s="259"/>
      <c r="AT108" s="258"/>
      <c r="AU108" s="258"/>
      <c r="AV108" s="258"/>
      <c r="AW108" s="258"/>
      <c r="AX108" s="258"/>
      <c r="AY108" s="268"/>
      <c r="AZ108" s="267"/>
      <c r="BA108" s="267"/>
      <c r="BB108" s="267"/>
      <c r="BC108" s="267"/>
      <c r="BD108" s="267"/>
      <c r="BE108" s="204"/>
      <c r="BF108" s="205"/>
      <c r="BG108" s="205"/>
      <c r="BH108" s="205"/>
      <c r="BI108" s="205"/>
      <c r="BJ108" s="205"/>
      <c r="BK108" s="241"/>
      <c r="BL108" s="240"/>
      <c r="BM108" s="240"/>
      <c r="BN108" s="240"/>
      <c r="BO108" s="240"/>
      <c r="BP108" s="240"/>
      <c r="BQ108" s="223"/>
      <c r="BR108" s="222"/>
      <c r="BS108" s="222"/>
      <c r="BT108" s="222"/>
      <c r="BU108" s="222"/>
      <c r="BV108" s="222"/>
      <c r="BW108" s="268"/>
      <c r="BX108" s="267"/>
      <c r="BY108" s="267"/>
      <c r="BZ108" s="267"/>
      <c r="CA108" s="267"/>
      <c r="CB108" s="267"/>
      <c r="CC108" s="241"/>
      <c r="CD108" s="214"/>
      <c r="CE108" s="240"/>
      <c r="CF108" s="240"/>
      <c r="CG108" s="240"/>
      <c r="CH108" s="5"/>
    </row>
    <row r="109" spans="1:86" hidden="1" x14ac:dyDescent="0.2">
      <c r="A109" s="22"/>
      <c r="B109" s="22"/>
      <c r="C109" s="22"/>
      <c r="D109" s="34"/>
      <c r="E109" s="49"/>
      <c r="F109" s="34"/>
      <c r="G109" s="35"/>
      <c r="H109" s="36"/>
      <c r="I109" s="37"/>
      <c r="J109" s="204"/>
      <c r="K109" s="204"/>
      <c r="L109" s="205"/>
      <c r="M109" s="205"/>
      <c r="N109" s="204"/>
      <c r="O109" s="214"/>
      <c r="P109" s="214"/>
      <c r="Q109" s="214"/>
      <c r="R109" s="214"/>
      <c r="S109" s="213"/>
      <c r="T109" s="214"/>
      <c r="U109" s="223"/>
      <c r="V109" s="223"/>
      <c r="W109" s="223"/>
      <c r="X109" s="223"/>
      <c r="Y109" s="222"/>
      <c r="Z109" s="223"/>
      <c r="AA109" s="232"/>
      <c r="AB109" s="232"/>
      <c r="AC109" s="232"/>
      <c r="AD109" s="232"/>
      <c r="AE109" s="231"/>
      <c r="AF109" s="232"/>
      <c r="AG109" s="250"/>
      <c r="AH109" s="250"/>
      <c r="AI109" s="250"/>
      <c r="AJ109" s="250"/>
      <c r="AK109" s="249"/>
      <c r="AL109" s="250"/>
      <c r="AM109" s="204"/>
      <c r="AN109" s="204"/>
      <c r="AO109" s="204"/>
      <c r="AP109" s="204"/>
      <c r="AQ109" s="205"/>
      <c r="AR109" s="204"/>
      <c r="AS109" s="259"/>
      <c r="AT109" s="259"/>
      <c r="AU109" s="259"/>
      <c r="AV109" s="259"/>
      <c r="AW109" s="258"/>
      <c r="AX109" s="259"/>
      <c r="AY109" s="268"/>
      <c r="AZ109" s="268"/>
      <c r="BA109" s="268"/>
      <c r="BB109" s="268"/>
      <c r="BC109" s="267"/>
      <c r="BD109" s="268"/>
      <c r="BE109" s="204"/>
      <c r="BF109" s="204"/>
      <c r="BG109" s="204"/>
      <c r="BH109" s="204"/>
      <c r="BI109" s="205"/>
      <c r="BJ109" s="204"/>
      <c r="BK109" s="241"/>
      <c r="BL109" s="241"/>
      <c r="BM109" s="241"/>
      <c r="BN109" s="241"/>
      <c r="BO109" s="240"/>
      <c r="BP109" s="241"/>
      <c r="BQ109" s="223"/>
      <c r="BR109" s="223"/>
      <c r="BS109" s="223"/>
      <c r="BT109" s="223"/>
      <c r="BU109" s="222"/>
      <c r="BV109" s="223"/>
      <c r="BW109" s="268"/>
      <c r="BX109" s="268"/>
      <c r="BY109" s="268"/>
      <c r="BZ109" s="268"/>
      <c r="CA109" s="267"/>
      <c r="CB109" s="268"/>
      <c r="CC109" s="241"/>
      <c r="CD109" s="214"/>
      <c r="CE109" s="241"/>
      <c r="CF109" s="240"/>
      <c r="CG109" s="241"/>
      <c r="CH109" s="5"/>
    </row>
    <row r="110" spans="1:86" hidden="1" x14ac:dyDescent="0.2">
      <c r="A110" s="22"/>
      <c r="B110" s="22"/>
      <c r="C110" s="22"/>
      <c r="D110" s="34"/>
      <c r="E110" s="22"/>
      <c r="F110" s="34"/>
      <c r="G110" s="35"/>
      <c r="H110" s="36"/>
      <c r="I110" s="37"/>
      <c r="J110" s="204"/>
      <c r="K110" s="204"/>
      <c r="L110" s="205"/>
      <c r="M110" s="205"/>
      <c r="N110" s="204"/>
      <c r="O110" s="214"/>
      <c r="P110" s="214"/>
      <c r="Q110" s="214"/>
      <c r="R110" s="214"/>
      <c r="S110" s="213"/>
      <c r="T110" s="214"/>
      <c r="U110" s="223"/>
      <c r="V110" s="223"/>
      <c r="W110" s="223"/>
      <c r="X110" s="223"/>
      <c r="Y110" s="222"/>
      <c r="Z110" s="223"/>
      <c r="AA110" s="232"/>
      <c r="AB110" s="232"/>
      <c r="AC110" s="232"/>
      <c r="AD110" s="232"/>
      <c r="AE110" s="231"/>
      <c r="AF110" s="232"/>
      <c r="AG110" s="250"/>
      <c r="AH110" s="250"/>
      <c r="AI110" s="250"/>
      <c r="AJ110" s="250"/>
      <c r="AK110" s="249"/>
      <c r="AL110" s="250"/>
      <c r="AM110" s="204"/>
      <c r="AN110" s="204"/>
      <c r="AO110" s="204"/>
      <c r="AP110" s="204"/>
      <c r="AQ110" s="205"/>
      <c r="AR110" s="204"/>
      <c r="AS110" s="259"/>
      <c r="AT110" s="259"/>
      <c r="AU110" s="259"/>
      <c r="AV110" s="259"/>
      <c r="AW110" s="258"/>
      <c r="AX110" s="259"/>
      <c r="AY110" s="268"/>
      <c r="AZ110" s="268"/>
      <c r="BA110" s="268"/>
      <c r="BB110" s="268"/>
      <c r="BC110" s="267"/>
      <c r="BD110" s="268"/>
      <c r="BE110" s="204"/>
      <c r="BF110" s="204"/>
      <c r="BG110" s="204"/>
      <c r="BH110" s="204"/>
      <c r="BI110" s="205"/>
      <c r="BJ110" s="204"/>
      <c r="BK110" s="241"/>
      <c r="BL110" s="241"/>
      <c r="BM110" s="241"/>
      <c r="BN110" s="241"/>
      <c r="BO110" s="240"/>
      <c r="BP110" s="241"/>
      <c r="BQ110" s="223"/>
      <c r="BR110" s="223"/>
      <c r="BS110" s="223"/>
      <c r="BT110" s="223"/>
      <c r="BU110" s="222"/>
      <c r="BV110" s="223"/>
      <c r="BW110" s="268"/>
      <c r="BX110" s="268"/>
      <c r="BY110" s="268"/>
      <c r="BZ110" s="268"/>
      <c r="CA110" s="267"/>
      <c r="CB110" s="268"/>
      <c r="CC110" s="241"/>
      <c r="CD110" s="214"/>
      <c r="CE110" s="241"/>
      <c r="CF110" s="240"/>
      <c r="CG110" s="241"/>
      <c r="CH110" s="5"/>
    </row>
    <row r="111" spans="1:86" hidden="1" x14ac:dyDescent="0.2">
      <c r="A111" s="22"/>
      <c r="B111" s="22"/>
      <c r="C111" s="22"/>
      <c r="D111" s="34"/>
      <c r="E111" s="22"/>
      <c r="F111" s="34"/>
      <c r="G111" s="48"/>
      <c r="H111" s="36"/>
      <c r="I111" s="37"/>
      <c r="J111" s="204"/>
      <c r="K111" s="204"/>
      <c r="L111" s="205"/>
      <c r="M111" s="205"/>
      <c r="N111" s="204"/>
      <c r="O111" s="214"/>
      <c r="P111" s="214"/>
      <c r="Q111" s="213"/>
      <c r="R111" s="214"/>
      <c r="S111" s="213"/>
      <c r="T111" s="214"/>
      <c r="U111" s="223"/>
      <c r="V111" s="223"/>
      <c r="W111" s="222"/>
      <c r="X111" s="223"/>
      <c r="Y111" s="222"/>
      <c r="Z111" s="223"/>
      <c r="AA111" s="232"/>
      <c r="AB111" s="232"/>
      <c r="AC111" s="231"/>
      <c r="AD111" s="232"/>
      <c r="AE111" s="231"/>
      <c r="AF111" s="232"/>
      <c r="AG111" s="250"/>
      <c r="AH111" s="250"/>
      <c r="AI111" s="249"/>
      <c r="AJ111" s="250"/>
      <c r="AK111" s="249"/>
      <c r="AL111" s="250"/>
      <c r="AM111" s="204"/>
      <c r="AN111" s="204"/>
      <c r="AO111" s="205"/>
      <c r="AP111" s="204"/>
      <c r="AQ111" s="205"/>
      <c r="AR111" s="204"/>
      <c r="AS111" s="259"/>
      <c r="AT111" s="259"/>
      <c r="AU111" s="258"/>
      <c r="AV111" s="259"/>
      <c r="AW111" s="258"/>
      <c r="AX111" s="259"/>
      <c r="AY111" s="268"/>
      <c r="AZ111" s="268"/>
      <c r="BA111" s="267"/>
      <c r="BB111" s="268"/>
      <c r="BC111" s="267"/>
      <c r="BD111" s="268"/>
      <c r="BE111" s="204"/>
      <c r="BF111" s="204"/>
      <c r="BG111" s="205"/>
      <c r="BH111" s="204"/>
      <c r="BI111" s="205"/>
      <c r="BJ111" s="204"/>
      <c r="BK111" s="241"/>
      <c r="BL111" s="241"/>
      <c r="BM111" s="240"/>
      <c r="BN111" s="241"/>
      <c r="BO111" s="240"/>
      <c r="BP111" s="241"/>
      <c r="BQ111" s="223"/>
      <c r="BR111" s="223"/>
      <c r="BS111" s="222"/>
      <c r="BT111" s="223"/>
      <c r="BU111" s="222"/>
      <c r="BV111" s="223"/>
      <c r="BW111" s="268"/>
      <c r="BX111" s="268"/>
      <c r="BY111" s="267"/>
      <c r="BZ111" s="268"/>
      <c r="CA111" s="267"/>
      <c r="CB111" s="268"/>
      <c r="CC111" s="241"/>
      <c r="CD111" s="214"/>
      <c r="CE111" s="240"/>
      <c r="CF111" s="240"/>
      <c r="CG111" s="241"/>
      <c r="CH111" s="5"/>
    </row>
    <row r="112" spans="1:86" hidden="1" x14ac:dyDescent="0.2">
      <c r="A112" s="22"/>
      <c r="B112" s="22"/>
      <c r="C112" s="22"/>
      <c r="D112" s="34"/>
      <c r="E112" s="22"/>
      <c r="F112" s="34"/>
      <c r="G112" s="48"/>
      <c r="H112" s="36"/>
      <c r="I112" s="37"/>
      <c r="J112" s="204"/>
      <c r="K112" s="204"/>
      <c r="L112" s="205"/>
      <c r="M112" s="205"/>
      <c r="N112" s="204"/>
      <c r="O112" s="214"/>
      <c r="P112" s="214"/>
      <c r="Q112" s="213"/>
      <c r="R112" s="214"/>
      <c r="S112" s="213"/>
      <c r="T112" s="214"/>
      <c r="U112" s="223"/>
      <c r="V112" s="223"/>
      <c r="W112" s="222"/>
      <c r="X112" s="223"/>
      <c r="Y112" s="222"/>
      <c r="Z112" s="223"/>
      <c r="AA112" s="232"/>
      <c r="AB112" s="232"/>
      <c r="AC112" s="231"/>
      <c r="AD112" s="232"/>
      <c r="AE112" s="231"/>
      <c r="AF112" s="232"/>
      <c r="AG112" s="250"/>
      <c r="AH112" s="250"/>
      <c r="AI112" s="249"/>
      <c r="AJ112" s="250"/>
      <c r="AK112" s="249"/>
      <c r="AL112" s="250"/>
      <c r="AM112" s="204"/>
      <c r="AN112" s="204"/>
      <c r="AO112" s="205"/>
      <c r="AP112" s="204"/>
      <c r="AQ112" s="205"/>
      <c r="AR112" s="204"/>
      <c r="AS112" s="259"/>
      <c r="AT112" s="259"/>
      <c r="AU112" s="258"/>
      <c r="AV112" s="259"/>
      <c r="AW112" s="258"/>
      <c r="AX112" s="259"/>
      <c r="AY112" s="268"/>
      <c r="AZ112" s="268"/>
      <c r="BA112" s="267"/>
      <c r="BB112" s="268"/>
      <c r="BC112" s="267"/>
      <c r="BD112" s="268"/>
      <c r="BE112" s="204"/>
      <c r="BF112" s="204"/>
      <c r="BG112" s="205"/>
      <c r="BH112" s="204"/>
      <c r="BI112" s="205"/>
      <c r="BJ112" s="204"/>
      <c r="BK112" s="241"/>
      <c r="BL112" s="241"/>
      <c r="BM112" s="240"/>
      <c r="BN112" s="241"/>
      <c r="BO112" s="240"/>
      <c r="BP112" s="241"/>
      <c r="BQ112" s="223"/>
      <c r="BR112" s="223"/>
      <c r="BS112" s="222"/>
      <c r="BT112" s="223"/>
      <c r="BU112" s="222"/>
      <c r="BV112" s="223"/>
      <c r="BW112" s="268"/>
      <c r="BX112" s="268"/>
      <c r="BY112" s="267"/>
      <c r="BZ112" s="268"/>
      <c r="CA112" s="267"/>
      <c r="CB112" s="268"/>
      <c r="CC112" s="241"/>
      <c r="CD112" s="214"/>
      <c r="CE112" s="240"/>
      <c r="CF112" s="240"/>
      <c r="CG112" s="241"/>
      <c r="CH112" s="5"/>
    </row>
    <row r="113" spans="1:86" hidden="1" x14ac:dyDescent="0.2">
      <c r="A113" s="22"/>
      <c r="B113" s="22"/>
      <c r="C113" s="22"/>
      <c r="D113" s="34"/>
      <c r="E113" s="22"/>
      <c r="F113" s="34"/>
      <c r="G113" s="48"/>
      <c r="H113" s="36"/>
      <c r="I113" s="37"/>
      <c r="J113" s="204"/>
      <c r="K113" s="204"/>
      <c r="L113" s="205"/>
      <c r="M113" s="205"/>
      <c r="N113" s="204"/>
      <c r="O113" s="214"/>
      <c r="P113" s="214"/>
      <c r="Q113" s="213"/>
      <c r="R113" s="214"/>
      <c r="S113" s="213"/>
      <c r="T113" s="214"/>
      <c r="U113" s="223"/>
      <c r="V113" s="223"/>
      <c r="W113" s="222"/>
      <c r="X113" s="223"/>
      <c r="Y113" s="222"/>
      <c r="Z113" s="223"/>
      <c r="AA113" s="232"/>
      <c r="AB113" s="232"/>
      <c r="AC113" s="231"/>
      <c r="AD113" s="232"/>
      <c r="AE113" s="231"/>
      <c r="AF113" s="232"/>
      <c r="AG113" s="250"/>
      <c r="AH113" s="250"/>
      <c r="AI113" s="249"/>
      <c r="AJ113" s="250"/>
      <c r="AK113" s="249"/>
      <c r="AL113" s="250"/>
      <c r="AM113" s="204"/>
      <c r="AN113" s="204"/>
      <c r="AO113" s="205"/>
      <c r="AP113" s="204"/>
      <c r="AQ113" s="205"/>
      <c r="AR113" s="204"/>
      <c r="AS113" s="259"/>
      <c r="AT113" s="259"/>
      <c r="AU113" s="258"/>
      <c r="AV113" s="259"/>
      <c r="AW113" s="258"/>
      <c r="AX113" s="259"/>
      <c r="AY113" s="268"/>
      <c r="AZ113" s="268"/>
      <c r="BA113" s="267"/>
      <c r="BB113" s="268"/>
      <c r="BC113" s="267"/>
      <c r="BD113" s="268"/>
      <c r="BE113" s="204"/>
      <c r="BF113" s="204"/>
      <c r="BG113" s="205"/>
      <c r="BH113" s="204"/>
      <c r="BI113" s="205"/>
      <c r="BJ113" s="204"/>
      <c r="BK113" s="241"/>
      <c r="BL113" s="241"/>
      <c r="BM113" s="240"/>
      <c r="BN113" s="241"/>
      <c r="BO113" s="240"/>
      <c r="BP113" s="241"/>
      <c r="BQ113" s="223"/>
      <c r="BR113" s="223"/>
      <c r="BS113" s="222"/>
      <c r="BT113" s="223"/>
      <c r="BU113" s="222"/>
      <c r="BV113" s="223"/>
      <c r="BW113" s="268"/>
      <c r="BX113" s="268"/>
      <c r="BY113" s="267"/>
      <c r="BZ113" s="268"/>
      <c r="CA113" s="267"/>
      <c r="CB113" s="268"/>
      <c r="CC113" s="241"/>
      <c r="CD113" s="214"/>
      <c r="CE113" s="240"/>
      <c r="CF113" s="240"/>
      <c r="CG113" s="241"/>
      <c r="CH113" s="5"/>
    </row>
    <row r="114" spans="1:86" hidden="1" x14ac:dyDescent="0.2">
      <c r="A114" s="22"/>
      <c r="B114" s="22"/>
      <c r="C114" s="22"/>
      <c r="D114" s="34"/>
      <c r="E114" s="22"/>
      <c r="F114" s="34"/>
      <c r="G114" s="35"/>
      <c r="H114" s="36"/>
      <c r="I114" s="27"/>
      <c r="J114" s="204"/>
      <c r="K114" s="204"/>
      <c r="L114" s="205"/>
      <c r="M114" s="205"/>
      <c r="N114" s="204"/>
      <c r="O114" s="214"/>
      <c r="P114" s="214"/>
      <c r="Q114" s="213"/>
      <c r="R114" s="214"/>
      <c r="S114" s="213"/>
      <c r="T114" s="214"/>
      <c r="U114" s="223"/>
      <c r="V114" s="223"/>
      <c r="W114" s="222"/>
      <c r="X114" s="223"/>
      <c r="Y114" s="222"/>
      <c r="Z114" s="223"/>
      <c r="AA114" s="232"/>
      <c r="AB114" s="232"/>
      <c r="AC114" s="231"/>
      <c r="AD114" s="232"/>
      <c r="AE114" s="231"/>
      <c r="AF114" s="232"/>
      <c r="AG114" s="250"/>
      <c r="AH114" s="250"/>
      <c r="AI114" s="249"/>
      <c r="AJ114" s="250"/>
      <c r="AK114" s="249"/>
      <c r="AL114" s="250"/>
      <c r="AM114" s="204"/>
      <c r="AN114" s="204"/>
      <c r="AO114" s="205"/>
      <c r="AP114" s="204"/>
      <c r="AQ114" s="205"/>
      <c r="AR114" s="204"/>
      <c r="AS114" s="259"/>
      <c r="AT114" s="259"/>
      <c r="AU114" s="258"/>
      <c r="AV114" s="259"/>
      <c r="AW114" s="258"/>
      <c r="AX114" s="259"/>
      <c r="AY114" s="268"/>
      <c r="AZ114" s="268"/>
      <c r="BA114" s="267"/>
      <c r="BB114" s="268"/>
      <c r="BC114" s="267"/>
      <c r="BD114" s="268"/>
      <c r="BE114" s="204"/>
      <c r="BF114" s="204"/>
      <c r="BG114" s="205"/>
      <c r="BH114" s="204"/>
      <c r="BI114" s="205"/>
      <c r="BJ114" s="204"/>
      <c r="BK114" s="241"/>
      <c r="BL114" s="241"/>
      <c r="BM114" s="240"/>
      <c r="BN114" s="241"/>
      <c r="BO114" s="240"/>
      <c r="BP114" s="241"/>
      <c r="BQ114" s="223"/>
      <c r="BR114" s="223"/>
      <c r="BS114" s="222"/>
      <c r="BT114" s="223"/>
      <c r="BU114" s="222"/>
      <c r="BV114" s="223"/>
      <c r="BW114" s="268"/>
      <c r="BX114" s="268"/>
      <c r="BY114" s="267"/>
      <c r="BZ114" s="268"/>
      <c r="CA114" s="267"/>
      <c r="CB114" s="268"/>
      <c r="CC114" s="241"/>
      <c r="CD114" s="214"/>
      <c r="CE114" s="240"/>
      <c r="CF114" s="240"/>
      <c r="CG114" s="241"/>
      <c r="CH114" s="5"/>
    </row>
    <row r="115" spans="1:86" hidden="1" x14ac:dyDescent="0.2">
      <c r="A115" s="22"/>
      <c r="B115" s="22"/>
      <c r="C115" s="22"/>
      <c r="D115" s="34"/>
      <c r="E115" s="22"/>
      <c r="F115" s="34"/>
      <c r="G115" s="35"/>
      <c r="H115" s="36"/>
      <c r="I115" s="27"/>
      <c r="J115" s="204"/>
      <c r="K115" s="204"/>
      <c r="L115" s="205"/>
      <c r="M115" s="205"/>
      <c r="N115" s="204"/>
      <c r="O115" s="214"/>
      <c r="P115" s="214"/>
      <c r="Q115" s="213"/>
      <c r="R115" s="214"/>
      <c r="S115" s="213"/>
      <c r="T115" s="214"/>
      <c r="U115" s="223"/>
      <c r="V115" s="223"/>
      <c r="W115" s="222"/>
      <c r="X115" s="223"/>
      <c r="Y115" s="222"/>
      <c r="Z115" s="223"/>
      <c r="AA115" s="232"/>
      <c r="AB115" s="232"/>
      <c r="AC115" s="231"/>
      <c r="AD115" s="232"/>
      <c r="AE115" s="231"/>
      <c r="AF115" s="232"/>
      <c r="AG115" s="250"/>
      <c r="AH115" s="250"/>
      <c r="AI115" s="249"/>
      <c r="AJ115" s="250"/>
      <c r="AK115" s="249"/>
      <c r="AL115" s="250"/>
      <c r="AM115" s="204"/>
      <c r="AN115" s="204"/>
      <c r="AO115" s="205"/>
      <c r="AP115" s="204"/>
      <c r="AQ115" s="205"/>
      <c r="AR115" s="204"/>
      <c r="AS115" s="259"/>
      <c r="AT115" s="259"/>
      <c r="AU115" s="258"/>
      <c r="AV115" s="259"/>
      <c r="AW115" s="258"/>
      <c r="AX115" s="259"/>
      <c r="AY115" s="268"/>
      <c r="AZ115" s="268"/>
      <c r="BA115" s="267"/>
      <c r="BB115" s="268"/>
      <c r="BC115" s="267"/>
      <c r="BD115" s="268"/>
      <c r="BE115" s="204"/>
      <c r="BF115" s="204"/>
      <c r="BG115" s="205"/>
      <c r="BH115" s="204"/>
      <c r="BI115" s="205"/>
      <c r="BJ115" s="204"/>
      <c r="BK115" s="241"/>
      <c r="BL115" s="241"/>
      <c r="BM115" s="240"/>
      <c r="BN115" s="241"/>
      <c r="BO115" s="240"/>
      <c r="BP115" s="241"/>
      <c r="BQ115" s="223"/>
      <c r="BR115" s="223"/>
      <c r="BS115" s="222"/>
      <c r="BT115" s="223"/>
      <c r="BU115" s="222"/>
      <c r="BV115" s="223"/>
      <c r="BW115" s="268"/>
      <c r="BX115" s="268"/>
      <c r="BY115" s="267"/>
      <c r="BZ115" s="268"/>
      <c r="CA115" s="267"/>
      <c r="CB115" s="268"/>
      <c r="CC115" s="241"/>
      <c r="CD115" s="214"/>
      <c r="CE115" s="240"/>
      <c r="CF115" s="240"/>
      <c r="CG115" s="241"/>
      <c r="CH115" s="5"/>
    </row>
    <row r="116" spans="1:86" hidden="1" x14ac:dyDescent="0.2">
      <c r="A116" s="22"/>
      <c r="B116" s="22"/>
      <c r="C116" s="22"/>
      <c r="D116" s="34"/>
      <c r="E116" s="22"/>
      <c r="F116" s="34"/>
      <c r="G116" s="35"/>
      <c r="H116" s="36"/>
      <c r="I116" s="27"/>
      <c r="J116" s="204"/>
      <c r="K116" s="204"/>
      <c r="L116" s="205"/>
      <c r="M116" s="205"/>
      <c r="N116" s="204"/>
      <c r="O116" s="214"/>
      <c r="P116" s="214"/>
      <c r="Q116" s="213"/>
      <c r="R116" s="214"/>
      <c r="S116" s="213"/>
      <c r="T116" s="214"/>
      <c r="U116" s="223"/>
      <c r="V116" s="223"/>
      <c r="W116" s="222"/>
      <c r="X116" s="223"/>
      <c r="Y116" s="222"/>
      <c r="Z116" s="223"/>
      <c r="AA116" s="232"/>
      <c r="AB116" s="232"/>
      <c r="AC116" s="231"/>
      <c r="AD116" s="232"/>
      <c r="AE116" s="231"/>
      <c r="AF116" s="232"/>
      <c r="AG116" s="250"/>
      <c r="AH116" s="250"/>
      <c r="AI116" s="249"/>
      <c r="AJ116" s="250"/>
      <c r="AK116" s="249"/>
      <c r="AL116" s="250"/>
      <c r="AM116" s="204"/>
      <c r="AN116" s="204"/>
      <c r="AO116" s="205"/>
      <c r="AP116" s="204"/>
      <c r="AQ116" s="205"/>
      <c r="AR116" s="204"/>
      <c r="AS116" s="259"/>
      <c r="AT116" s="259"/>
      <c r="AU116" s="258"/>
      <c r="AV116" s="259"/>
      <c r="AW116" s="258"/>
      <c r="AX116" s="259"/>
      <c r="AY116" s="268"/>
      <c r="AZ116" s="268"/>
      <c r="BA116" s="267"/>
      <c r="BB116" s="268"/>
      <c r="BC116" s="267"/>
      <c r="BD116" s="268"/>
      <c r="BE116" s="204"/>
      <c r="BF116" s="204"/>
      <c r="BG116" s="205"/>
      <c r="BH116" s="204"/>
      <c r="BI116" s="205"/>
      <c r="BJ116" s="204"/>
      <c r="BK116" s="241"/>
      <c r="BL116" s="241"/>
      <c r="BM116" s="240"/>
      <c r="BN116" s="241"/>
      <c r="BO116" s="240"/>
      <c r="BP116" s="241"/>
      <c r="BQ116" s="223"/>
      <c r="BR116" s="223"/>
      <c r="BS116" s="222"/>
      <c r="BT116" s="223"/>
      <c r="BU116" s="222"/>
      <c r="BV116" s="223"/>
      <c r="BW116" s="268"/>
      <c r="BX116" s="268"/>
      <c r="BY116" s="267"/>
      <c r="BZ116" s="268"/>
      <c r="CA116" s="267"/>
      <c r="CB116" s="268"/>
      <c r="CC116" s="241"/>
      <c r="CD116" s="214"/>
      <c r="CE116" s="240"/>
      <c r="CF116" s="240"/>
      <c r="CG116" s="241"/>
      <c r="CH116" s="5"/>
    </row>
    <row r="117" spans="1:86" hidden="1" x14ac:dyDescent="0.2">
      <c r="A117" s="82"/>
      <c r="B117" s="82"/>
      <c r="C117" s="82"/>
      <c r="D117" s="83"/>
      <c r="E117" s="82"/>
      <c r="F117" s="56"/>
      <c r="G117" s="84"/>
      <c r="H117" s="19"/>
      <c r="I117" s="59"/>
      <c r="J117" s="206"/>
      <c r="K117" s="206"/>
      <c r="L117" s="206"/>
      <c r="M117" s="206"/>
      <c r="N117" s="206"/>
      <c r="O117" s="215"/>
      <c r="P117" s="215"/>
      <c r="Q117" s="215"/>
      <c r="R117" s="215"/>
      <c r="S117" s="215"/>
      <c r="T117" s="215"/>
      <c r="U117" s="224"/>
      <c r="V117" s="224"/>
      <c r="W117" s="224"/>
      <c r="X117" s="224"/>
      <c r="Y117" s="224"/>
      <c r="Z117" s="224"/>
      <c r="AA117" s="233"/>
      <c r="AB117" s="233"/>
      <c r="AC117" s="233"/>
      <c r="AD117" s="233"/>
      <c r="AE117" s="233"/>
      <c r="AF117" s="233"/>
      <c r="AG117" s="251"/>
      <c r="AH117" s="251"/>
      <c r="AI117" s="251"/>
      <c r="AJ117" s="251"/>
      <c r="AK117" s="251"/>
      <c r="AL117" s="251"/>
      <c r="AM117" s="206"/>
      <c r="AN117" s="206"/>
      <c r="AO117" s="206"/>
      <c r="AP117" s="206"/>
      <c r="AQ117" s="206"/>
      <c r="AR117" s="206"/>
      <c r="AS117" s="260"/>
      <c r="AT117" s="260"/>
      <c r="AU117" s="260"/>
      <c r="AV117" s="260"/>
      <c r="AW117" s="260"/>
      <c r="AX117" s="260"/>
      <c r="AY117" s="269"/>
      <c r="AZ117" s="269"/>
      <c r="BA117" s="269"/>
      <c r="BB117" s="269"/>
      <c r="BC117" s="269"/>
      <c r="BD117" s="269"/>
      <c r="BE117" s="206"/>
      <c r="BF117" s="206"/>
      <c r="BG117" s="206"/>
      <c r="BH117" s="206"/>
      <c r="BI117" s="206"/>
      <c r="BJ117" s="206"/>
      <c r="BK117" s="242"/>
      <c r="BL117" s="242"/>
      <c r="BM117" s="242"/>
      <c r="BN117" s="242"/>
      <c r="BO117" s="242"/>
      <c r="BP117" s="242"/>
      <c r="BQ117" s="224"/>
      <c r="BR117" s="224"/>
      <c r="BS117" s="224"/>
      <c r="BT117" s="224"/>
      <c r="BU117" s="224"/>
      <c r="BV117" s="224"/>
      <c r="BW117" s="269"/>
      <c r="BX117" s="269"/>
      <c r="BY117" s="269"/>
      <c r="BZ117" s="269"/>
      <c r="CA117" s="269"/>
      <c r="CB117" s="269"/>
      <c r="CC117" s="242"/>
      <c r="CD117" s="215"/>
      <c r="CE117" s="242"/>
      <c r="CF117" s="242"/>
      <c r="CG117" s="242"/>
      <c r="CH117" s="5"/>
    </row>
    <row r="118" spans="1:86" hidden="1" x14ac:dyDescent="0.2">
      <c r="A118" s="7"/>
      <c r="B118" s="7"/>
      <c r="C118" s="7"/>
      <c r="D118" s="56"/>
      <c r="E118" s="7"/>
      <c r="F118" s="56"/>
      <c r="G118" s="57"/>
      <c r="H118" s="61"/>
      <c r="I118" s="62"/>
      <c r="J118" s="204"/>
      <c r="K118" s="204"/>
      <c r="L118" s="205"/>
      <c r="M118" s="205"/>
      <c r="N118" s="205"/>
      <c r="O118" s="214"/>
      <c r="P118" s="214"/>
      <c r="Q118" s="213"/>
      <c r="R118" s="213"/>
      <c r="S118" s="213"/>
      <c r="T118" s="213"/>
      <c r="U118" s="223"/>
      <c r="V118" s="222"/>
      <c r="W118" s="222"/>
      <c r="X118" s="222"/>
      <c r="Y118" s="222"/>
      <c r="Z118" s="222"/>
      <c r="AA118" s="232"/>
      <c r="AB118" s="231"/>
      <c r="AC118" s="231"/>
      <c r="AD118" s="231"/>
      <c r="AE118" s="231"/>
      <c r="AF118" s="231"/>
      <c r="AG118" s="250"/>
      <c r="AH118" s="249"/>
      <c r="AI118" s="249"/>
      <c r="AJ118" s="249"/>
      <c r="AK118" s="249"/>
      <c r="AL118" s="249"/>
      <c r="AM118" s="204"/>
      <c r="AN118" s="205"/>
      <c r="AO118" s="205"/>
      <c r="AP118" s="205"/>
      <c r="AQ118" s="205"/>
      <c r="AR118" s="205"/>
      <c r="AS118" s="259"/>
      <c r="AT118" s="258"/>
      <c r="AU118" s="258"/>
      <c r="AV118" s="258"/>
      <c r="AW118" s="258"/>
      <c r="AX118" s="258"/>
      <c r="AY118" s="268"/>
      <c r="AZ118" s="267"/>
      <c r="BA118" s="267"/>
      <c r="BB118" s="267"/>
      <c r="BC118" s="267"/>
      <c r="BD118" s="267"/>
      <c r="BE118" s="204"/>
      <c r="BF118" s="205"/>
      <c r="BG118" s="205"/>
      <c r="BH118" s="205"/>
      <c r="BI118" s="205"/>
      <c r="BJ118" s="205"/>
      <c r="BK118" s="241"/>
      <c r="BL118" s="240"/>
      <c r="BM118" s="240"/>
      <c r="BN118" s="240"/>
      <c r="BO118" s="240"/>
      <c r="BP118" s="240"/>
      <c r="BQ118" s="223"/>
      <c r="BR118" s="222"/>
      <c r="BS118" s="222"/>
      <c r="BT118" s="222"/>
      <c r="BU118" s="222"/>
      <c r="BV118" s="222"/>
      <c r="BW118" s="268"/>
      <c r="BX118" s="267"/>
      <c r="BY118" s="267"/>
      <c r="BZ118" s="267"/>
      <c r="CA118" s="267"/>
      <c r="CB118" s="267"/>
      <c r="CC118" s="241"/>
      <c r="CD118" s="214"/>
      <c r="CE118" s="240"/>
      <c r="CF118" s="240"/>
      <c r="CG118" s="240"/>
      <c r="CH118" s="5"/>
    </row>
    <row r="119" spans="1:86" hidden="1" x14ac:dyDescent="0.2">
      <c r="A119" s="11"/>
      <c r="B119" s="11"/>
      <c r="C119" s="11"/>
      <c r="D119" s="64"/>
      <c r="E119" s="11"/>
      <c r="F119" s="64"/>
      <c r="G119" s="12"/>
      <c r="H119" s="65"/>
      <c r="I119" s="66"/>
      <c r="J119" s="204"/>
      <c r="K119" s="204"/>
      <c r="L119" s="205"/>
      <c r="M119" s="205"/>
      <c r="N119" s="205"/>
      <c r="O119" s="214"/>
      <c r="P119" s="214"/>
      <c r="Q119" s="213"/>
      <c r="R119" s="213"/>
      <c r="S119" s="213"/>
      <c r="T119" s="213"/>
      <c r="U119" s="223"/>
      <c r="V119" s="222"/>
      <c r="W119" s="222"/>
      <c r="X119" s="222"/>
      <c r="Y119" s="222"/>
      <c r="Z119" s="222"/>
      <c r="AA119" s="232"/>
      <c r="AB119" s="231"/>
      <c r="AC119" s="231"/>
      <c r="AD119" s="231"/>
      <c r="AE119" s="231"/>
      <c r="AF119" s="231"/>
      <c r="AG119" s="250"/>
      <c r="AH119" s="249"/>
      <c r="AI119" s="249"/>
      <c r="AJ119" s="249"/>
      <c r="AK119" s="249"/>
      <c r="AL119" s="249"/>
      <c r="AM119" s="204"/>
      <c r="AN119" s="205"/>
      <c r="AO119" s="205"/>
      <c r="AP119" s="205"/>
      <c r="AQ119" s="205"/>
      <c r="AR119" s="205"/>
      <c r="AS119" s="259"/>
      <c r="AT119" s="258"/>
      <c r="AU119" s="258"/>
      <c r="AV119" s="258"/>
      <c r="AW119" s="258"/>
      <c r="AX119" s="258"/>
      <c r="AY119" s="268"/>
      <c r="AZ119" s="267"/>
      <c r="BA119" s="267"/>
      <c r="BB119" s="267"/>
      <c r="BC119" s="267"/>
      <c r="BD119" s="267"/>
      <c r="BE119" s="204"/>
      <c r="BF119" s="205"/>
      <c r="BG119" s="205"/>
      <c r="BH119" s="205"/>
      <c r="BI119" s="205"/>
      <c r="BJ119" s="205"/>
      <c r="BK119" s="241"/>
      <c r="BL119" s="240"/>
      <c r="BM119" s="240"/>
      <c r="BN119" s="240"/>
      <c r="BO119" s="240"/>
      <c r="BP119" s="240"/>
      <c r="BQ119" s="223"/>
      <c r="BR119" s="222"/>
      <c r="BS119" s="222"/>
      <c r="BT119" s="222"/>
      <c r="BU119" s="222"/>
      <c r="BV119" s="222"/>
      <c r="BW119" s="268"/>
      <c r="BX119" s="267"/>
      <c r="BY119" s="267"/>
      <c r="BZ119" s="267"/>
      <c r="CA119" s="267"/>
      <c r="CB119" s="267"/>
      <c r="CC119" s="241"/>
      <c r="CD119" s="214"/>
      <c r="CE119" s="240"/>
      <c r="CF119" s="240"/>
      <c r="CG119" s="240"/>
      <c r="CH119" s="5"/>
    </row>
    <row r="120" spans="1:86" hidden="1" x14ac:dyDescent="0.2">
      <c r="A120" s="11"/>
      <c r="B120" s="11"/>
      <c r="C120" s="11"/>
      <c r="D120" s="64"/>
      <c r="E120" s="11"/>
      <c r="F120" s="64"/>
      <c r="G120" s="12"/>
      <c r="H120" s="67"/>
      <c r="I120" s="66"/>
      <c r="J120" s="204"/>
      <c r="K120" s="204"/>
      <c r="L120" s="205"/>
      <c r="M120" s="205"/>
      <c r="N120" s="205"/>
      <c r="O120" s="214"/>
      <c r="P120" s="214"/>
      <c r="Q120" s="213"/>
      <c r="R120" s="213"/>
      <c r="S120" s="213"/>
      <c r="T120" s="213"/>
      <c r="U120" s="223"/>
      <c r="V120" s="222"/>
      <c r="W120" s="222"/>
      <c r="X120" s="222"/>
      <c r="Y120" s="222"/>
      <c r="Z120" s="222"/>
      <c r="AA120" s="232"/>
      <c r="AB120" s="231"/>
      <c r="AC120" s="231"/>
      <c r="AD120" s="231"/>
      <c r="AE120" s="231"/>
      <c r="AF120" s="231"/>
      <c r="AG120" s="250"/>
      <c r="AH120" s="249"/>
      <c r="AI120" s="249"/>
      <c r="AJ120" s="249"/>
      <c r="AK120" s="249"/>
      <c r="AL120" s="249"/>
      <c r="AM120" s="204"/>
      <c r="AN120" s="205"/>
      <c r="AO120" s="205"/>
      <c r="AP120" s="205"/>
      <c r="AQ120" s="205"/>
      <c r="AR120" s="205"/>
      <c r="AS120" s="259"/>
      <c r="AT120" s="258"/>
      <c r="AU120" s="258"/>
      <c r="AV120" s="258"/>
      <c r="AW120" s="258"/>
      <c r="AX120" s="258"/>
      <c r="AY120" s="268"/>
      <c r="AZ120" s="267"/>
      <c r="BA120" s="267"/>
      <c r="BB120" s="267"/>
      <c r="BC120" s="267"/>
      <c r="BD120" s="267"/>
      <c r="BE120" s="204"/>
      <c r="BF120" s="205"/>
      <c r="BG120" s="205"/>
      <c r="BH120" s="205"/>
      <c r="BI120" s="205"/>
      <c r="BJ120" s="205"/>
      <c r="BK120" s="241"/>
      <c r="BL120" s="240"/>
      <c r="BM120" s="240"/>
      <c r="BN120" s="240"/>
      <c r="BO120" s="240"/>
      <c r="BP120" s="240"/>
      <c r="BQ120" s="223"/>
      <c r="BR120" s="222"/>
      <c r="BS120" s="222"/>
      <c r="BT120" s="222"/>
      <c r="BU120" s="222"/>
      <c r="BV120" s="222"/>
      <c r="BW120" s="268"/>
      <c r="BX120" s="267"/>
      <c r="BY120" s="267"/>
      <c r="BZ120" s="267"/>
      <c r="CA120" s="267"/>
      <c r="CB120" s="267"/>
      <c r="CC120" s="241"/>
      <c r="CD120" s="214"/>
      <c r="CE120" s="240"/>
      <c r="CF120" s="240"/>
      <c r="CG120" s="240"/>
      <c r="CH120" s="5"/>
    </row>
    <row r="121" spans="1:86" hidden="1" x14ac:dyDescent="0.2">
      <c r="A121" s="11"/>
      <c r="B121" s="11"/>
      <c r="C121" s="11"/>
      <c r="D121" s="64"/>
      <c r="E121" s="11"/>
      <c r="F121" s="64"/>
      <c r="G121" s="12"/>
      <c r="H121" s="69"/>
      <c r="I121" s="66"/>
      <c r="J121" s="204"/>
      <c r="K121" s="204"/>
      <c r="L121" s="205"/>
      <c r="M121" s="205"/>
      <c r="N121" s="205"/>
      <c r="O121" s="214"/>
      <c r="P121" s="214"/>
      <c r="Q121" s="213"/>
      <c r="R121" s="213"/>
      <c r="S121" s="213"/>
      <c r="T121" s="213"/>
      <c r="U121" s="223"/>
      <c r="V121" s="222"/>
      <c r="W121" s="222"/>
      <c r="X121" s="222"/>
      <c r="Y121" s="222"/>
      <c r="Z121" s="222"/>
      <c r="AA121" s="232"/>
      <c r="AB121" s="231"/>
      <c r="AC121" s="231"/>
      <c r="AD121" s="231"/>
      <c r="AE121" s="231"/>
      <c r="AF121" s="231"/>
      <c r="AG121" s="250"/>
      <c r="AH121" s="249"/>
      <c r="AI121" s="249"/>
      <c r="AJ121" s="249"/>
      <c r="AK121" s="249"/>
      <c r="AL121" s="249"/>
      <c r="AM121" s="204"/>
      <c r="AN121" s="205"/>
      <c r="AO121" s="205"/>
      <c r="AP121" s="205"/>
      <c r="AQ121" s="205"/>
      <c r="AR121" s="205"/>
      <c r="AS121" s="259"/>
      <c r="AT121" s="258"/>
      <c r="AU121" s="258"/>
      <c r="AV121" s="258"/>
      <c r="AW121" s="258"/>
      <c r="AX121" s="258"/>
      <c r="AY121" s="268"/>
      <c r="AZ121" s="267"/>
      <c r="BA121" s="267"/>
      <c r="BB121" s="267"/>
      <c r="BC121" s="267"/>
      <c r="BD121" s="267"/>
      <c r="BE121" s="204"/>
      <c r="BF121" s="205"/>
      <c r="BG121" s="205"/>
      <c r="BH121" s="205"/>
      <c r="BI121" s="205"/>
      <c r="BJ121" s="205"/>
      <c r="BK121" s="241"/>
      <c r="BL121" s="240"/>
      <c r="BM121" s="240"/>
      <c r="BN121" s="240"/>
      <c r="BO121" s="240"/>
      <c r="BP121" s="240"/>
      <c r="BQ121" s="223"/>
      <c r="BR121" s="222"/>
      <c r="BS121" s="222"/>
      <c r="BT121" s="222"/>
      <c r="BU121" s="222"/>
      <c r="BV121" s="222"/>
      <c r="BW121" s="268"/>
      <c r="BX121" s="267"/>
      <c r="BY121" s="267"/>
      <c r="BZ121" s="267"/>
      <c r="CA121" s="267"/>
      <c r="CB121" s="267"/>
      <c r="CC121" s="241"/>
      <c r="CD121" s="214"/>
      <c r="CE121" s="240"/>
      <c r="CF121" s="240"/>
      <c r="CG121" s="240"/>
      <c r="CH121" s="5"/>
    </row>
    <row r="122" spans="1:86" hidden="1" x14ac:dyDescent="0.2">
      <c r="A122" s="11"/>
      <c r="B122" s="11"/>
      <c r="C122" s="11"/>
      <c r="D122" s="64"/>
      <c r="E122" s="11"/>
      <c r="F122" s="64"/>
      <c r="G122" s="70"/>
      <c r="H122" s="69"/>
      <c r="I122" s="66"/>
      <c r="J122" s="204"/>
      <c r="K122" s="204"/>
      <c r="L122" s="205"/>
      <c r="M122" s="205"/>
      <c r="N122" s="205"/>
      <c r="O122" s="214"/>
      <c r="P122" s="214"/>
      <c r="Q122" s="213"/>
      <c r="R122" s="213"/>
      <c r="S122" s="213"/>
      <c r="T122" s="213"/>
      <c r="U122" s="223"/>
      <c r="V122" s="222"/>
      <c r="W122" s="222"/>
      <c r="X122" s="222"/>
      <c r="Y122" s="222"/>
      <c r="Z122" s="222"/>
      <c r="AA122" s="232"/>
      <c r="AB122" s="231"/>
      <c r="AC122" s="231"/>
      <c r="AD122" s="231"/>
      <c r="AE122" s="231"/>
      <c r="AF122" s="231"/>
      <c r="AG122" s="250"/>
      <c r="AH122" s="249"/>
      <c r="AI122" s="249"/>
      <c r="AJ122" s="249"/>
      <c r="AK122" s="249"/>
      <c r="AL122" s="249"/>
      <c r="AM122" s="204"/>
      <c r="AN122" s="205"/>
      <c r="AO122" s="205"/>
      <c r="AP122" s="205"/>
      <c r="AQ122" s="205"/>
      <c r="AR122" s="205"/>
      <c r="AS122" s="259"/>
      <c r="AT122" s="258"/>
      <c r="AU122" s="258"/>
      <c r="AV122" s="258"/>
      <c r="AW122" s="258"/>
      <c r="AX122" s="258"/>
      <c r="AY122" s="268"/>
      <c r="AZ122" s="267"/>
      <c r="BA122" s="267"/>
      <c r="BB122" s="267"/>
      <c r="BC122" s="267"/>
      <c r="BD122" s="267"/>
      <c r="BE122" s="204"/>
      <c r="BF122" s="205"/>
      <c r="BG122" s="205"/>
      <c r="BH122" s="205"/>
      <c r="BI122" s="205"/>
      <c r="BJ122" s="205"/>
      <c r="BK122" s="241"/>
      <c r="BL122" s="240"/>
      <c r="BM122" s="240"/>
      <c r="BN122" s="240"/>
      <c r="BO122" s="240"/>
      <c r="BP122" s="240"/>
      <c r="BQ122" s="223"/>
      <c r="BR122" s="222"/>
      <c r="BS122" s="222"/>
      <c r="BT122" s="222"/>
      <c r="BU122" s="222"/>
      <c r="BV122" s="222"/>
      <c r="BW122" s="268"/>
      <c r="BX122" s="267"/>
      <c r="BY122" s="267"/>
      <c r="BZ122" s="267"/>
      <c r="CA122" s="267"/>
      <c r="CB122" s="267"/>
      <c r="CC122" s="241"/>
      <c r="CD122" s="214"/>
      <c r="CE122" s="240"/>
      <c r="CF122" s="240"/>
      <c r="CG122" s="240"/>
      <c r="CH122" s="5"/>
    </row>
    <row r="123" spans="1:86" hidden="1" x14ac:dyDescent="0.2">
      <c r="A123" s="11"/>
      <c r="B123" s="11"/>
      <c r="C123" s="11"/>
      <c r="D123" s="64"/>
      <c r="E123" s="11"/>
      <c r="F123" s="64"/>
      <c r="G123" s="12"/>
      <c r="H123" s="65"/>
      <c r="I123" s="66"/>
      <c r="J123" s="204"/>
      <c r="K123" s="204"/>
      <c r="L123" s="205"/>
      <c r="M123" s="205"/>
      <c r="N123" s="205"/>
      <c r="O123" s="214"/>
      <c r="P123" s="214"/>
      <c r="Q123" s="213"/>
      <c r="R123" s="213"/>
      <c r="S123" s="213"/>
      <c r="T123" s="213"/>
      <c r="U123" s="223"/>
      <c r="V123" s="222"/>
      <c r="W123" s="222"/>
      <c r="X123" s="222"/>
      <c r="Y123" s="222"/>
      <c r="Z123" s="222"/>
      <c r="AA123" s="232"/>
      <c r="AB123" s="231"/>
      <c r="AC123" s="231"/>
      <c r="AD123" s="231"/>
      <c r="AE123" s="231"/>
      <c r="AF123" s="231"/>
      <c r="AG123" s="250"/>
      <c r="AH123" s="249"/>
      <c r="AI123" s="249"/>
      <c r="AJ123" s="249"/>
      <c r="AK123" s="249"/>
      <c r="AL123" s="249"/>
      <c r="AM123" s="204"/>
      <c r="AN123" s="205"/>
      <c r="AO123" s="205"/>
      <c r="AP123" s="205"/>
      <c r="AQ123" s="205"/>
      <c r="AR123" s="205"/>
      <c r="AS123" s="259"/>
      <c r="AT123" s="258"/>
      <c r="AU123" s="258"/>
      <c r="AV123" s="258"/>
      <c r="AW123" s="258"/>
      <c r="AX123" s="258"/>
      <c r="AY123" s="268"/>
      <c r="AZ123" s="267"/>
      <c r="BA123" s="267"/>
      <c r="BB123" s="267"/>
      <c r="BC123" s="267"/>
      <c r="BD123" s="267"/>
      <c r="BE123" s="204"/>
      <c r="BF123" s="205"/>
      <c r="BG123" s="205"/>
      <c r="BH123" s="205"/>
      <c r="BI123" s="205"/>
      <c r="BJ123" s="205"/>
      <c r="BK123" s="241"/>
      <c r="BL123" s="240"/>
      <c r="BM123" s="240"/>
      <c r="BN123" s="240"/>
      <c r="BO123" s="240"/>
      <c r="BP123" s="240"/>
      <c r="BQ123" s="223"/>
      <c r="BR123" s="222"/>
      <c r="BS123" s="222"/>
      <c r="BT123" s="222"/>
      <c r="BU123" s="222"/>
      <c r="BV123" s="222"/>
      <c r="BW123" s="268"/>
      <c r="BX123" s="267"/>
      <c r="BY123" s="267"/>
      <c r="BZ123" s="267"/>
      <c r="CA123" s="267"/>
      <c r="CB123" s="267"/>
      <c r="CC123" s="241"/>
      <c r="CD123" s="214"/>
      <c r="CE123" s="240"/>
      <c r="CF123" s="240"/>
      <c r="CG123" s="240"/>
      <c r="CH123" s="5"/>
    </row>
    <row r="124" spans="1:86" hidden="1" x14ac:dyDescent="0.2">
      <c r="A124" s="11"/>
      <c r="B124" s="11"/>
      <c r="C124" s="11"/>
      <c r="D124" s="64"/>
      <c r="E124" s="11"/>
      <c r="F124" s="64"/>
      <c r="G124" s="12"/>
      <c r="H124" s="67"/>
      <c r="I124" s="66"/>
      <c r="J124" s="204"/>
      <c r="K124" s="204"/>
      <c r="L124" s="205"/>
      <c r="M124" s="205"/>
      <c r="N124" s="205"/>
      <c r="O124" s="214"/>
      <c r="P124" s="214"/>
      <c r="Q124" s="213"/>
      <c r="R124" s="213"/>
      <c r="S124" s="213"/>
      <c r="T124" s="213"/>
      <c r="U124" s="223"/>
      <c r="V124" s="222"/>
      <c r="W124" s="222"/>
      <c r="X124" s="222"/>
      <c r="Y124" s="222"/>
      <c r="Z124" s="222"/>
      <c r="AA124" s="232"/>
      <c r="AB124" s="231"/>
      <c r="AC124" s="231"/>
      <c r="AD124" s="231"/>
      <c r="AE124" s="231"/>
      <c r="AF124" s="231"/>
      <c r="AG124" s="250"/>
      <c r="AH124" s="249"/>
      <c r="AI124" s="249"/>
      <c r="AJ124" s="249"/>
      <c r="AK124" s="249"/>
      <c r="AL124" s="249"/>
      <c r="AM124" s="204"/>
      <c r="AN124" s="205"/>
      <c r="AO124" s="205"/>
      <c r="AP124" s="205"/>
      <c r="AQ124" s="205"/>
      <c r="AR124" s="205"/>
      <c r="AS124" s="259"/>
      <c r="AT124" s="258"/>
      <c r="AU124" s="258"/>
      <c r="AV124" s="258"/>
      <c r="AW124" s="258"/>
      <c r="AX124" s="258"/>
      <c r="AY124" s="268"/>
      <c r="AZ124" s="267"/>
      <c r="BA124" s="267"/>
      <c r="BB124" s="267"/>
      <c r="BC124" s="267"/>
      <c r="BD124" s="267"/>
      <c r="BE124" s="204"/>
      <c r="BF124" s="205"/>
      <c r="BG124" s="205"/>
      <c r="BH124" s="205"/>
      <c r="BI124" s="205"/>
      <c r="BJ124" s="205"/>
      <c r="BK124" s="241"/>
      <c r="BL124" s="240"/>
      <c r="BM124" s="240"/>
      <c r="BN124" s="240"/>
      <c r="BO124" s="240"/>
      <c r="BP124" s="240"/>
      <c r="BQ124" s="223"/>
      <c r="BR124" s="222"/>
      <c r="BS124" s="222"/>
      <c r="BT124" s="222"/>
      <c r="BU124" s="222"/>
      <c r="BV124" s="222"/>
      <c r="BW124" s="268"/>
      <c r="BX124" s="267"/>
      <c r="BY124" s="267"/>
      <c r="BZ124" s="267"/>
      <c r="CA124" s="267"/>
      <c r="CB124" s="267"/>
      <c r="CC124" s="241"/>
      <c r="CD124" s="214"/>
      <c r="CE124" s="240"/>
      <c r="CF124" s="240"/>
      <c r="CG124" s="240"/>
      <c r="CH124" s="5"/>
    </row>
    <row r="125" spans="1:86" hidden="1" x14ac:dyDescent="0.2">
      <c r="A125" s="17"/>
      <c r="B125" s="17"/>
      <c r="C125" s="17"/>
      <c r="D125" s="71"/>
      <c r="E125" s="17"/>
      <c r="F125" s="71"/>
      <c r="G125" s="85"/>
      <c r="H125" s="72"/>
      <c r="I125" s="73"/>
      <c r="J125" s="204"/>
      <c r="K125" s="204"/>
      <c r="L125" s="205"/>
      <c r="M125" s="205"/>
      <c r="N125" s="205"/>
      <c r="O125" s="214"/>
      <c r="P125" s="214"/>
      <c r="Q125" s="213"/>
      <c r="R125" s="213"/>
      <c r="S125" s="213"/>
      <c r="T125" s="213"/>
      <c r="U125" s="223"/>
      <c r="V125" s="222"/>
      <c r="W125" s="222"/>
      <c r="X125" s="222"/>
      <c r="Y125" s="222"/>
      <c r="Z125" s="222"/>
      <c r="AA125" s="232"/>
      <c r="AB125" s="231"/>
      <c r="AC125" s="231"/>
      <c r="AD125" s="231"/>
      <c r="AE125" s="231"/>
      <c r="AF125" s="231"/>
      <c r="AG125" s="250"/>
      <c r="AH125" s="249"/>
      <c r="AI125" s="249"/>
      <c r="AJ125" s="249"/>
      <c r="AK125" s="249"/>
      <c r="AL125" s="249"/>
      <c r="AM125" s="204"/>
      <c r="AN125" s="205"/>
      <c r="AO125" s="205"/>
      <c r="AP125" s="205"/>
      <c r="AQ125" s="205"/>
      <c r="AR125" s="205"/>
      <c r="AS125" s="259"/>
      <c r="AT125" s="258"/>
      <c r="AU125" s="258"/>
      <c r="AV125" s="258"/>
      <c r="AW125" s="258"/>
      <c r="AX125" s="258"/>
      <c r="AY125" s="268"/>
      <c r="AZ125" s="267"/>
      <c r="BA125" s="267"/>
      <c r="BB125" s="267"/>
      <c r="BC125" s="267"/>
      <c r="BD125" s="267"/>
      <c r="BE125" s="204"/>
      <c r="BF125" s="205"/>
      <c r="BG125" s="205"/>
      <c r="BH125" s="205"/>
      <c r="BI125" s="205"/>
      <c r="BJ125" s="205"/>
      <c r="BK125" s="241"/>
      <c r="BL125" s="240"/>
      <c r="BM125" s="240"/>
      <c r="BN125" s="240"/>
      <c r="BO125" s="240"/>
      <c r="BP125" s="240"/>
      <c r="BQ125" s="223"/>
      <c r="BR125" s="222"/>
      <c r="BS125" s="222"/>
      <c r="BT125" s="222"/>
      <c r="BU125" s="222"/>
      <c r="BV125" s="222"/>
      <c r="BW125" s="268"/>
      <c r="BX125" s="267"/>
      <c r="BY125" s="267"/>
      <c r="BZ125" s="267"/>
      <c r="CA125" s="267"/>
      <c r="CB125" s="267"/>
      <c r="CC125" s="241"/>
      <c r="CD125" s="214"/>
      <c r="CE125" s="240"/>
      <c r="CF125" s="240"/>
      <c r="CG125" s="240"/>
      <c r="CH125" s="5"/>
    </row>
    <row r="126" spans="1:86" hidden="1" x14ac:dyDescent="0.2">
      <c r="A126" s="11"/>
      <c r="B126" s="82"/>
      <c r="C126" s="82"/>
      <c r="D126" s="83"/>
      <c r="E126" s="82"/>
      <c r="F126" s="83"/>
      <c r="G126" s="84"/>
      <c r="H126" s="86"/>
      <c r="I126" s="20"/>
      <c r="J126" s="204"/>
      <c r="K126" s="204"/>
      <c r="L126" s="205"/>
      <c r="M126" s="205"/>
      <c r="N126" s="205"/>
      <c r="O126" s="214"/>
      <c r="P126" s="214"/>
      <c r="Q126" s="213"/>
      <c r="R126" s="213"/>
      <c r="S126" s="213"/>
      <c r="T126" s="213"/>
      <c r="U126" s="223"/>
      <c r="V126" s="222"/>
      <c r="W126" s="222"/>
      <c r="X126" s="222"/>
      <c r="Y126" s="222"/>
      <c r="Z126" s="222"/>
      <c r="AA126" s="232"/>
      <c r="AB126" s="231"/>
      <c r="AC126" s="231"/>
      <c r="AD126" s="231"/>
      <c r="AE126" s="231"/>
      <c r="AF126" s="231"/>
      <c r="AG126" s="250"/>
      <c r="AH126" s="249"/>
      <c r="AI126" s="249"/>
      <c r="AJ126" s="249"/>
      <c r="AK126" s="249"/>
      <c r="AL126" s="249"/>
      <c r="AM126" s="204"/>
      <c r="AN126" s="205"/>
      <c r="AO126" s="205"/>
      <c r="AP126" s="205"/>
      <c r="AQ126" s="205"/>
      <c r="AR126" s="205"/>
      <c r="AS126" s="259"/>
      <c r="AT126" s="258"/>
      <c r="AU126" s="258"/>
      <c r="AV126" s="258"/>
      <c r="AW126" s="258"/>
      <c r="AX126" s="258"/>
      <c r="AY126" s="268"/>
      <c r="AZ126" s="267"/>
      <c r="BA126" s="267"/>
      <c r="BB126" s="267"/>
      <c r="BC126" s="267"/>
      <c r="BD126" s="267"/>
      <c r="BE126" s="204"/>
      <c r="BF126" s="205"/>
      <c r="BG126" s="205"/>
      <c r="BH126" s="205"/>
      <c r="BI126" s="205"/>
      <c r="BJ126" s="205"/>
      <c r="BK126" s="241"/>
      <c r="BL126" s="240"/>
      <c r="BM126" s="240"/>
      <c r="BN126" s="240"/>
      <c r="BO126" s="240"/>
      <c r="BP126" s="240"/>
      <c r="BQ126" s="223"/>
      <c r="BR126" s="222"/>
      <c r="BS126" s="222"/>
      <c r="BT126" s="222"/>
      <c r="BU126" s="222"/>
      <c r="BV126" s="222"/>
      <c r="BW126" s="268"/>
      <c r="BX126" s="267"/>
      <c r="BY126" s="267"/>
      <c r="BZ126" s="267"/>
      <c r="CA126" s="267"/>
      <c r="CB126" s="267"/>
      <c r="CC126" s="241"/>
      <c r="CD126" s="214"/>
      <c r="CE126" s="240"/>
      <c r="CF126" s="240"/>
      <c r="CG126" s="240"/>
      <c r="CH126" s="5"/>
    </row>
    <row r="127" spans="1:86" hidden="1" x14ac:dyDescent="0.2">
      <c r="A127" s="22"/>
      <c r="B127" s="22"/>
      <c r="C127" s="22"/>
      <c r="D127" s="87"/>
      <c r="E127" s="22"/>
      <c r="F127" s="34"/>
      <c r="G127" s="48"/>
      <c r="H127" s="32"/>
      <c r="I127" s="88"/>
      <c r="J127" s="204"/>
      <c r="K127" s="204"/>
      <c r="L127" s="205"/>
      <c r="M127" s="205"/>
      <c r="N127" s="205"/>
      <c r="O127" s="214"/>
      <c r="P127" s="214"/>
      <c r="Q127" s="213"/>
      <c r="R127" s="213"/>
      <c r="S127" s="213"/>
      <c r="T127" s="213"/>
      <c r="U127" s="223"/>
      <c r="V127" s="222"/>
      <c r="W127" s="222"/>
      <c r="X127" s="222"/>
      <c r="Y127" s="222"/>
      <c r="Z127" s="222"/>
      <c r="AA127" s="232"/>
      <c r="AB127" s="231"/>
      <c r="AC127" s="231"/>
      <c r="AD127" s="231"/>
      <c r="AE127" s="231"/>
      <c r="AF127" s="231"/>
      <c r="AG127" s="250"/>
      <c r="AH127" s="249"/>
      <c r="AI127" s="249"/>
      <c r="AJ127" s="249"/>
      <c r="AK127" s="249"/>
      <c r="AL127" s="249"/>
      <c r="AM127" s="204"/>
      <c r="AN127" s="205"/>
      <c r="AO127" s="205"/>
      <c r="AP127" s="205"/>
      <c r="AQ127" s="205"/>
      <c r="AR127" s="205"/>
      <c r="AS127" s="259"/>
      <c r="AT127" s="258"/>
      <c r="AU127" s="258"/>
      <c r="AV127" s="258"/>
      <c r="AW127" s="258"/>
      <c r="AX127" s="258"/>
      <c r="AY127" s="268"/>
      <c r="AZ127" s="267"/>
      <c r="BA127" s="267"/>
      <c r="BB127" s="267"/>
      <c r="BC127" s="267"/>
      <c r="BD127" s="267"/>
      <c r="BE127" s="204"/>
      <c r="BF127" s="205"/>
      <c r="BG127" s="205"/>
      <c r="BH127" s="205"/>
      <c r="BI127" s="205"/>
      <c r="BJ127" s="205"/>
      <c r="BK127" s="241"/>
      <c r="BL127" s="240"/>
      <c r="BM127" s="240"/>
      <c r="BN127" s="240"/>
      <c r="BO127" s="240"/>
      <c r="BP127" s="240"/>
      <c r="BQ127" s="223"/>
      <c r="BR127" s="222"/>
      <c r="BS127" s="222"/>
      <c r="BT127" s="222"/>
      <c r="BU127" s="222"/>
      <c r="BV127" s="222"/>
      <c r="BW127" s="268"/>
      <c r="BX127" s="267"/>
      <c r="BY127" s="267"/>
      <c r="BZ127" s="267"/>
      <c r="CA127" s="267"/>
      <c r="CB127" s="267"/>
      <c r="CC127" s="241"/>
      <c r="CD127" s="214"/>
      <c r="CE127" s="240"/>
      <c r="CF127" s="240"/>
      <c r="CG127" s="240"/>
      <c r="CH127" s="5"/>
    </row>
    <row r="128" spans="1:86" hidden="1" x14ac:dyDescent="0.2">
      <c r="A128" s="22"/>
      <c r="B128" s="22"/>
      <c r="C128" s="22"/>
      <c r="D128" s="87"/>
      <c r="E128" s="22"/>
      <c r="F128" s="34"/>
      <c r="G128" s="48"/>
      <c r="H128" s="32"/>
      <c r="I128" s="88"/>
      <c r="J128" s="204"/>
      <c r="K128" s="204"/>
      <c r="L128" s="205"/>
      <c r="M128" s="205"/>
      <c r="N128" s="205"/>
      <c r="O128" s="214"/>
      <c r="P128" s="214"/>
      <c r="Q128" s="213"/>
      <c r="R128" s="213"/>
      <c r="S128" s="213"/>
      <c r="T128" s="213"/>
      <c r="U128" s="223"/>
      <c r="V128" s="222"/>
      <c r="W128" s="222"/>
      <c r="X128" s="222"/>
      <c r="Y128" s="222"/>
      <c r="Z128" s="222"/>
      <c r="AA128" s="232"/>
      <c r="AB128" s="231"/>
      <c r="AC128" s="231"/>
      <c r="AD128" s="231"/>
      <c r="AE128" s="231"/>
      <c r="AF128" s="231"/>
      <c r="AG128" s="250"/>
      <c r="AH128" s="249"/>
      <c r="AI128" s="249"/>
      <c r="AJ128" s="249"/>
      <c r="AK128" s="249"/>
      <c r="AL128" s="249"/>
      <c r="AM128" s="204"/>
      <c r="AN128" s="205"/>
      <c r="AO128" s="205"/>
      <c r="AP128" s="205"/>
      <c r="AQ128" s="205"/>
      <c r="AR128" s="205"/>
      <c r="AS128" s="259"/>
      <c r="AT128" s="258"/>
      <c r="AU128" s="258"/>
      <c r="AV128" s="258"/>
      <c r="AW128" s="258"/>
      <c r="AX128" s="258"/>
      <c r="AY128" s="268"/>
      <c r="AZ128" s="267"/>
      <c r="BA128" s="267"/>
      <c r="BB128" s="267"/>
      <c r="BC128" s="267"/>
      <c r="BD128" s="267"/>
      <c r="BE128" s="204"/>
      <c r="BF128" s="205"/>
      <c r="BG128" s="205"/>
      <c r="BH128" s="205"/>
      <c r="BI128" s="205"/>
      <c r="BJ128" s="205"/>
      <c r="BK128" s="241"/>
      <c r="BL128" s="240"/>
      <c r="BM128" s="240"/>
      <c r="BN128" s="240"/>
      <c r="BO128" s="240"/>
      <c r="BP128" s="240"/>
      <c r="BQ128" s="223"/>
      <c r="BR128" s="222"/>
      <c r="BS128" s="222"/>
      <c r="BT128" s="222"/>
      <c r="BU128" s="222"/>
      <c r="BV128" s="222"/>
      <c r="BW128" s="268"/>
      <c r="BX128" s="267"/>
      <c r="BY128" s="267"/>
      <c r="BZ128" s="267"/>
      <c r="CA128" s="267"/>
      <c r="CB128" s="267"/>
      <c r="CC128" s="241"/>
      <c r="CD128" s="214"/>
      <c r="CE128" s="240"/>
      <c r="CF128" s="240"/>
      <c r="CG128" s="240"/>
      <c r="CH128" s="5"/>
    </row>
    <row r="129" spans="1:86" hidden="1" x14ac:dyDescent="0.2">
      <c r="A129" s="22"/>
      <c r="B129" s="22"/>
      <c r="C129" s="22"/>
      <c r="D129" s="34"/>
      <c r="E129" s="22"/>
      <c r="F129" s="34"/>
      <c r="G129" s="48"/>
      <c r="H129" s="32"/>
      <c r="I129" s="88"/>
      <c r="J129" s="204"/>
      <c r="K129" s="204"/>
      <c r="L129" s="205"/>
      <c r="M129" s="205"/>
      <c r="N129" s="205"/>
      <c r="O129" s="214"/>
      <c r="P129" s="214"/>
      <c r="Q129" s="213"/>
      <c r="R129" s="213"/>
      <c r="S129" s="213"/>
      <c r="T129" s="213"/>
      <c r="U129" s="223"/>
      <c r="V129" s="222"/>
      <c r="W129" s="222"/>
      <c r="X129" s="222"/>
      <c r="Y129" s="222"/>
      <c r="Z129" s="222"/>
      <c r="AA129" s="232"/>
      <c r="AB129" s="231"/>
      <c r="AC129" s="231"/>
      <c r="AD129" s="231"/>
      <c r="AE129" s="231"/>
      <c r="AF129" s="231"/>
      <c r="AG129" s="250"/>
      <c r="AH129" s="249"/>
      <c r="AI129" s="249"/>
      <c r="AJ129" s="249"/>
      <c r="AK129" s="249"/>
      <c r="AL129" s="249"/>
      <c r="AM129" s="204"/>
      <c r="AN129" s="205"/>
      <c r="AO129" s="205"/>
      <c r="AP129" s="205"/>
      <c r="AQ129" s="205"/>
      <c r="AR129" s="205"/>
      <c r="AS129" s="259"/>
      <c r="AT129" s="258"/>
      <c r="AU129" s="258"/>
      <c r="AV129" s="258"/>
      <c r="AW129" s="258"/>
      <c r="AX129" s="258"/>
      <c r="AY129" s="268"/>
      <c r="AZ129" s="267"/>
      <c r="BA129" s="267"/>
      <c r="BB129" s="267"/>
      <c r="BC129" s="267"/>
      <c r="BD129" s="267"/>
      <c r="BE129" s="204"/>
      <c r="BF129" s="205"/>
      <c r="BG129" s="205"/>
      <c r="BH129" s="205"/>
      <c r="BI129" s="205"/>
      <c r="BJ129" s="205"/>
      <c r="BK129" s="241"/>
      <c r="BL129" s="240"/>
      <c r="BM129" s="240"/>
      <c r="BN129" s="240"/>
      <c r="BO129" s="240"/>
      <c r="BP129" s="240"/>
      <c r="BQ129" s="223"/>
      <c r="BR129" s="222"/>
      <c r="BS129" s="222"/>
      <c r="BT129" s="222"/>
      <c r="BU129" s="222"/>
      <c r="BV129" s="222"/>
      <c r="BW129" s="268"/>
      <c r="BX129" s="267"/>
      <c r="BY129" s="267"/>
      <c r="BZ129" s="267"/>
      <c r="CA129" s="267"/>
      <c r="CB129" s="267"/>
      <c r="CC129" s="241"/>
      <c r="CD129" s="214"/>
      <c r="CE129" s="240"/>
      <c r="CF129" s="240"/>
      <c r="CG129" s="240"/>
      <c r="CH129" s="5"/>
    </row>
    <row r="130" spans="1:86" hidden="1" x14ac:dyDescent="0.2">
      <c r="A130" s="22"/>
      <c r="B130" s="22"/>
      <c r="C130" s="22"/>
      <c r="D130" s="31"/>
      <c r="E130" s="22"/>
      <c r="F130" s="34"/>
      <c r="G130" s="25"/>
      <c r="H130" s="32"/>
      <c r="I130" s="76"/>
      <c r="J130" s="204"/>
      <c r="K130" s="204"/>
      <c r="L130" s="205"/>
      <c r="M130" s="205"/>
      <c r="N130" s="205"/>
      <c r="O130" s="214"/>
      <c r="P130" s="214"/>
      <c r="Q130" s="213"/>
      <c r="R130" s="213"/>
      <c r="S130" s="213"/>
      <c r="T130" s="213"/>
      <c r="U130" s="223"/>
      <c r="V130" s="222"/>
      <c r="W130" s="222"/>
      <c r="X130" s="222"/>
      <c r="Y130" s="222"/>
      <c r="Z130" s="222"/>
      <c r="AA130" s="232"/>
      <c r="AB130" s="231"/>
      <c r="AC130" s="231"/>
      <c r="AD130" s="231"/>
      <c r="AE130" s="231"/>
      <c r="AF130" s="231"/>
      <c r="AG130" s="250"/>
      <c r="AH130" s="249"/>
      <c r="AI130" s="249"/>
      <c r="AJ130" s="249"/>
      <c r="AK130" s="249"/>
      <c r="AL130" s="249"/>
      <c r="AM130" s="204"/>
      <c r="AN130" s="205"/>
      <c r="AO130" s="205"/>
      <c r="AP130" s="205"/>
      <c r="AQ130" s="205"/>
      <c r="AR130" s="205"/>
      <c r="AS130" s="259"/>
      <c r="AT130" s="258"/>
      <c r="AU130" s="258"/>
      <c r="AV130" s="258"/>
      <c r="AW130" s="258"/>
      <c r="AX130" s="258"/>
      <c r="AY130" s="268"/>
      <c r="AZ130" s="267"/>
      <c r="BA130" s="267"/>
      <c r="BB130" s="267"/>
      <c r="BC130" s="267"/>
      <c r="BD130" s="267"/>
      <c r="BE130" s="204"/>
      <c r="BF130" s="205"/>
      <c r="BG130" s="205"/>
      <c r="BH130" s="205"/>
      <c r="BI130" s="205"/>
      <c r="BJ130" s="205"/>
      <c r="BK130" s="241"/>
      <c r="BL130" s="240"/>
      <c r="BM130" s="240"/>
      <c r="BN130" s="240"/>
      <c r="BO130" s="240"/>
      <c r="BP130" s="240"/>
      <c r="BQ130" s="223"/>
      <c r="BR130" s="222"/>
      <c r="BS130" s="222"/>
      <c r="BT130" s="222"/>
      <c r="BU130" s="222"/>
      <c r="BV130" s="222"/>
      <c r="BW130" s="268"/>
      <c r="BX130" s="267"/>
      <c r="BY130" s="267"/>
      <c r="BZ130" s="267"/>
      <c r="CA130" s="267"/>
      <c r="CB130" s="267"/>
      <c r="CC130" s="241"/>
      <c r="CD130" s="214"/>
      <c r="CE130" s="240"/>
      <c r="CF130" s="240"/>
      <c r="CG130" s="240"/>
      <c r="CH130" s="5"/>
    </row>
    <row r="131" spans="1:86" hidden="1" x14ac:dyDescent="0.2">
      <c r="A131" s="22"/>
      <c r="B131" s="22"/>
      <c r="C131" s="22"/>
      <c r="D131" s="33"/>
      <c r="E131" s="22"/>
      <c r="F131" s="34"/>
      <c r="G131" s="48"/>
      <c r="H131" s="75"/>
      <c r="I131" s="52"/>
      <c r="J131" s="204"/>
      <c r="K131" s="204"/>
      <c r="L131" s="205"/>
      <c r="M131" s="205"/>
      <c r="N131" s="205"/>
      <c r="O131" s="214"/>
      <c r="P131" s="214"/>
      <c r="Q131" s="213"/>
      <c r="R131" s="213"/>
      <c r="S131" s="213"/>
      <c r="T131" s="213"/>
      <c r="U131" s="223"/>
      <c r="V131" s="222"/>
      <c r="W131" s="222"/>
      <c r="X131" s="222"/>
      <c r="Y131" s="222"/>
      <c r="Z131" s="222"/>
      <c r="AA131" s="232"/>
      <c r="AB131" s="231"/>
      <c r="AC131" s="231"/>
      <c r="AD131" s="231"/>
      <c r="AE131" s="231"/>
      <c r="AF131" s="231"/>
      <c r="AG131" s="250"/>
      <c r="AH131" s="249"/>
      <c r="AI131" s="249"/>
      <c r="AJ131" s="249"/>
      <c r="AK131" s="249"/>
      <c r="AL131" s="249"/>
      <c r="AM131" s="204"/>
      <c r="AN131" s="205"/>
      <c r="AO131" s="205"/>
      <c r="AP131" s="205"/>
      <c r="AQ131" s="205"/>
      <c r="AR131" s="205"/>
      <c r="AS131" s="259"/>
      <c r="AT131" s="258"/>
      <c r="AU131" s="258"/>
      <c r="AV131" s="258"/>
      <c r="AW131" s="258"/>
      <c r="AX131" s="258"/>
      <c r="AY131" s="268"/>
      <c r="AZ131" s="267"/>
      <c r="BA131" s="267"/>
      <c r="BB131" s="267"/>
      <c r="BC131" s="267"/>
      <c r="BD131" s="267"/>
      <c r="BE131" s="204"/>
      <c r="BF131" s="205"/>
      <c r="BG131" s="205"/>
      <c r="BH131" s="205"/>
      <c r="BI131" s="205"/>
      <c r="BJ131" s="205"/>
      <c r="BK131" s="241"/>
      <c r="BL131" s="240"/>
      <c r="BM131" s="240"/>
      <c r="BN131" s="240"/>
      <c r="BO131" s="240"/>
      <c r="BP131" s="240"/>
      <c r="BQ131" s="223"/>
      <c r="BR131" s="222"/>
      <c r="BS131" s="222"/>
      <c r="BT131" s="222"/>
      <c r="BU131" s="222"/>
      <c r="BV131" s="222"/>
      <c r="BW131" s="268"/>
      <c r="BX131" s="267"/>
      <c r="BY131" s="267"/>
      <c r="BZ131" s="267"/>
      <c r="CA131" s="267"/>
      <c r="CB131" s="267"/>
      <c r="CC131" s="241"/>
      <c r="CD131" s="214"/>
      <c r="CE131" s="240"/>
      <c r="CF131" s="240"/>
      <c r="CG131" s="240"/>
      <c r="CH131" s="5"/>
    </row>
    <row r="132" spans="1:86" hidden="1" x14ac:dyDescent="0.2">
      <c r="A132" s="22"/>
      <c r="B132" s="22"/>
      <c r="C132" s="22"/>
      <c r="D132" s="34"/>
      <c r="E132" s="22"/>
      <c r="F132" s="34"/>
      <c r="G132" s="48"/>
      <c r="H132" s="36"/>
      <c r="I132" s="37"/>
      <c r="J132" s="204"/>
      <c r="K132" s="204"/>
      <c r="L132" s="205"/>
      <c r="M132" s="205"/>
      <c r="N132" s="204"/>
      <c r="O132" s="214"/>
      <c r="P132" s="214"/>
      <c r="Q132" s="214"/>
      <c r="R132" s="214"/>
      <c r="S132" s="213"/>
      <c r="T132" s="214"/>
      <c r="U132" s="223"/>
      <c r="V132" s="223"/>
      <c r="W132" s="223"/>
      <c r="X132" s="223"/>
      <c r="Y132" s="222"/>
      <c r="Z132" s="223"/>
      <c r="AA132" s="232"/>
      <c r="AB132" s="232"/>
      <c r="AC132" s="232"/>
      <c r="AD132" s="232"/>
      <c r="AE132" s="231"/>
      <c r="AF132" s="232"/>
      <c r="AG132" s="250"/>
      <c r="AH132" s="250"/>
      <c r="AI132" s="250"/>
      <c r="AJ132" s="250"/>
      <c r="AK132" s="249"/>
      <c r="AL132" s="250"/>
      <c r="AM132" s="204"/>
      <c r="AN132" s="204"/>
      <c r="AO132" s="204"/>
      <c r="AP132" s="204"/>
      <c r="AQ132" s="205"/>
      <c r="AR132" s="204"/>
      <c r="AS132" s="259"/>
      <c r="AT132" s="259"/>
      <c r="AU132" s="259"/>
      <c r="AV132" s="259"/>
      <c r="AW132" s="258"/>
      <c r="AX132" s="259"/>
      <c r="AY132" s="268"/>
      <c r="AZ132" s="268"/>
      <c r="BA132" s="268"/>
      <c r="BB132" s="268"/>
      <c r="BC132" s="267"/>
      <c r="BD132" s="268"/>
      <c r="BE132" s="204"/>
      <c r="BF132" s="204"/>
      <c r="BG132" s="204"/>
      <c r="BH132" s="204"/>
      <c r="BI132" s="205"/>
      <c r="BJ132" s="204"/>
      <c r="BK132" s="241"/>
      <c r="BL132" s="241"/>
      <c r="BM132" s="241"/>
      <c r="BN132" s="241"/>
      <c r="BO132" s="240"/>
      <c r="BP132" s="241"/>
      <c r="BQ132" s="223"/>
      <c r="BR132" s="223"/>
      <c r="BS132" s="223"/>
      <c r="BT132" s="223"/>
      <c r="BU132" s="222"/>
      <c r="BV132" s="223"/>
      <c r="BW132" s="268"/>
      <c r="BX132" s="268"/>
      <c r="BY132" s="268"/>
      <c r="BZ132" s="268"/>
      <c r="CA132" s="267"/>
      <c r="CB132" s="268"/>
      <c r="CC132" s="241"/>
      <c r="CD132" s="214"/>
      <c r="CE132" s="241"/>
      <c r="CF132" s="240"/>
      <c r="CG132" s="241"/>
      <c r="CH132" s="5"/>
    </row>
    <row r="133" spans="1:86" hidden="1" x14ac:dyDescent="0.2">
      <c r="A133" s="22"/>
      <c r="B133" s="22"/>
      <c r="C133" s="22"/>
      <c r="D133" s="34"/>
      <c r="E133" s="22"/>
      <c r="F133" s="34"/>
      <c r="G133" s="48"/>
      <c r="H133" s="36"/>
      <c r="I133" s="37"/>
      <c r="J133" s="204"/>
      <c r="K133" s="204"/>
      <c r="L133" s="205"/>
      <c r="M133" s="205"/>
      <c r="N133" s="204"/>
      <c r="O133" s="214"/>
      <c r="P133" s="214"/>
      <c r="Q133" s="214"/>
      <c r="R133" s="214"/>
      <c r="S133" s="213"/>
      <c r="T133" s="214"/>
      <c r="U133" s="223"/>
      <c r="V133" s="223"/>
      <c r="W133" s="223"/>
      <c r="X133" s="223"/>
      <c r="Y133" s="222"/>
      <c r="Z133" s="223"/>
      <c r="AA133" s="232"/>
      <c r="AB133" s="232"/>
      <c r="AC133" s="232"/>
      <c r="AD133" s="232"/>
      <c r="AE133" s="231"/>
      <c r="AF133" s="232"/>
      <c r="AG133" s="250"/>
      <c r="AH133" s="250"/>
      <c r="AI133" s="250"/>
      <c r="AJ133" s="250"/>
      <c r="AK133" s="249"/>
      <c r="AL133" s="250"/>
      <c r="AM133" s="204"/>
      <c r="AN133" s="204"/>
      <c r="AO133" s="204"/>
      <c r="AP133" s="204"/>
      <c r="AQ133" s="205"/>
      <c r="AR133" s="204"/>
      <c r="AS133" s="259"/>
      <c r="AT133" s="259"/>
      <c r="AU133" s="259"/>
      <c r="AV133" s="259"/>
      <c r="AW133" s="258"/>
      <c r="AX133" s="259"/>
      <c r="AY133" s="268"/>
      <c r="AZ133" s="268"/>
      <c r="BA133" s="268"/>
      <c r="BB133" s="268"/>
      <c r="BC133" s="267"/>
      <c r="BD133" s="268"/>
      <c r="BE133" s="204"/>
      <c r="BF133" s="204"/>
      <c r="BG133" s="204"/>
      <c r="BH133" s="204"/>
      <c r="BI133" s="205"/>
      <c r="BJ133" s="204"/>
      <c r="BK133" s="241"/>
      <c r="BL133" s="241"/>
      <c r="BM133" s="241"/>
      <c r="BN133" s="241"/>
      <c r="BO133" s="240"/>
      <c r="BP133" s="241"/>
      <c r="BQ133" s="223"/>
      <c r="BR133" s="223"/>
      <c r="BS133" s="223"/>
      <c r="BT133" s="223"/>
      <c r="BU133" s="222"/>
      <c r="BV133" s="223"/>
      <c r="BW133" s="268"/>
      <c r="BX133" s="268"/>
      <c r="BY133" s="268"/>
      <c r="BZ133" s="268"/>
      <c r="CA133" s="267"/>
      <c r="CB133" s="268"/>
      <c r="CC133" s="241"/>
      <c r="CD133" s="214"/>
      <c r="CE133" s="241"/>
      <c r="CF133" s="240"/>
      <c r="CG133" s="241"/>
      <c r="CH133" s="5"/>
    </row>
    <row r="134" spans="1:86" hidden="1" x14ac:dyDescent="0.2">
      <c r="A134" s="22"/>
      <c r="B134" s="22"/>
      <c r="C134" s="22"/>
      <c r="D134" s="34"/>
      <c r="E134" s="22"/>
      <c r="F134" s="34"/>
      <c r="G134" s="48"/>
      <c r="H134" s="36"/>
      <c r="I134" s="37"/>
      <c r="J134" s="204"/>
      <c r="K134" s="204"/>
      <c r="L134" s="205"/>
      <c r="M134" s="205"/>
      <c r="N134" s="204"/>
      <c r="O134" s="214"/>
      <c r="P134" s="214"/>
      <c r="Q134" s="213"/>
      <c r="R134" s="214"/>
      <c r="S134" s="213"/>
      <c r="T134" s="214"/>
      <c r="U134" s="223"/>
      <c r="V134" s="223"/>
      <c r="W134" s="222"/>
      <c r="X134" s="223"/>
      <c r="Y134" s="222"/>
      <c r="Z134" s="223"/>
      <c r="AA134" s="232"/>
      <c r="AB134" s="232"/>
      <c r="AC134" s="231"/>
      <c r="AD134" s="232"/>
      <c r="AE134" s="231"/>
      <c r="AF134" s="232"/>
      <c r="AG134" s="250"/>
      <c r="AH134" s="250"/>
      <c r="AI134" s="249"/>
      <c r="AJ134" s="250"/>
      <c r="AK134" s="249"/>
      <c r="AL134" s="250"/>
      <c r="AM134" s="204"/>
      <c r="AN134" s="204"/>
      <c r="AO134" s="205"/>
      <c r="AP134" s="204"/>
      <c r="AQ134" s="205"/>
      <c r="AR134" s="204"/>
      <c r="AS134" s="259"/>
      <c r="AT134" s="259"/>
      <c r="AU134" s="258"/>
      <c r="AV134" s="259"/>
      <c r="AW134" s="258"/>
      <c r="AX134" s="259"/>
      <c r="AY134" s="268"/>
      <c r="AZ134" s="268"/>
      <c r="BA134" s="267"/>
      <c r="BB134" s="268"/>
      <c r="BC134" s="267"/>
      <c r="BD134" s="268"/>
      <c r="BE134" s="204"/>
      <c r="BF134" s="204"/>
      <c r="BG134" s="205"/>
      <c r="BH134" s="204"/>
      <c r="BI134" s="205"/>
      <c r="BJ134" s="204"/>
      <c r="BK134" s="241"/>
      <c r="BL134" s="241"/>
      <c r="BM134" s="240"/>
      <c r="BN134" s="241"/>
      <c r="BO134" s="240"/>
      <c r="BP134" s="241"/>
      <c r="BQ134" s="223"/>
      <c r="BR134" s="223"/>
      <c r="BS134" s="222"/>
      <c r="BT134" s="223"/>
      <c r="BU134" s="222"/>
      <c r="BV134" s="223"/>
      <c r="BW134" s="268"/>
      <c r="BX134" s="268"/>
      <c r="BY134" s="267"/>
      <c r="BZ134" s="268"/>
      <c r="CA134" s="267"/>
      <c r="CB134" s="268"/>
      <c r="CC134" s="241"/>
      <c r="CD134" s="214"/>
      <c r="CE134" s="240"/>
      <c r="CF134" s="240"/>
      <c r="CG134" s="241"/>
      <c r="CH134" s="5"/>
    </row>
    <row r="135" spans="1:86" hidden="1" x14ac:dyDescent="0.2">
      <c r="A135" s="22"/>
      <c r="B135" s="22"/>
      <c r="C135" s="22"/>
      <c r="D135" s="34"/>
      <c r="E135" s="22"/>
      <c r="F135" s="34"/>
      <c r="G135" s="48"/>
      <c r="H135" s="36"/>
      <c r="I135" s="27"/>
      <c r="J135" s="204"/>
      <c r="K135" s="204"/>
      <c r="L135" s="205"/>
      <c r="M135" s="205"/>
      <c r="N135" s="204"/>
      <c r="O135" s="214"/>
      <c r="P135" s="214"/>
      <c r="Q135" s="213"/>
      <c r="R135" s="214"/>
      <c r="S135" s="213"/>
      <c r="T135" s="214"/>
      <c r="U135" s="223"/>
      <c r="V135" s="223"/>
      <c r="W135" s="222"/>
      <c r="X135" s="223"/>
      <c r="Y135" s="222"/>
      <c r="Z135" s="223"/>
      <c r="AA135" s="232"/>
      <c r="AB135" s="232"/>
      <c r="AC135" s="231"/>
      <c r="AD135" s="232"/>
      <c r="AE135" s="231"/>
      <c r="AF135" s="232"/>
      <c r="AG135" s="250"/>
      <c r="AH135" s="250"/>
      <c r="AI135" s="249"/>
      <c r="AJ135" s="250"/>
      <c r="AK135" s="249"/>
      <c r="AL135" s="250"/>
      <c r="AM135" s="204"/>
      <c r="AN135" s="204"/>
      <c r="AO135" s="205"/>
      <c r="AP135" s="204"/>
      <c r="AQ135" s="205"/>
      <c r="AR135" s="204"/>
      <c r="AS135" s="259"/>
      <c r="AT135" s="259"/>
      <c r="AU135" s="258"/>
      <c r="AV135" s="259"/>
      <c r="AW135" s="258"/>
      <c r="AX135" s="259"/>
      <c r="AY135" s="268"/>
      <c r="AZ135" s="268"/>
      <c r="BA135" s="267"/>
      <c r="BB135" s="268"/>
      <c r="BC135" s="267"/>
      <c r="BD135" s="268"/>
      <c r="BE135" s="204"/>
      <c r="BF135" s="204"/>
      <c r="BG135" s="205"/>
      <c r="BH135" s="204"/>
      <c r="BI135" s="205"/>
      <c r="BJ135" s="204"/>
      <c r="BK135" s="241"/>
      <c r="BL135" s="241"/>
      <c r="BM135" s="240"/>
      <c r="BN135" s="241"/>
      <c r="BO135" s="240"/>
      <c r="BP135" s="241"/>
      <c r="BQ135" s="223"/>
      <c r="BR135" s="223"/>
      <c r="BS135" s="222"/>
      <c r="BT135" s="223"/>
      <c r="BU135" s="222"/>
      <c r="BV135" s="223"/>
      <c r="BW135" s="268"/>
      <c r="BX135" s="268"/>
      <c r="BY135" s="267"/>
      <c r="BZ135" s="268"/>
      <c r="CA135" s="267"/>
      <c r="CB135" s="268"/>
      <c r="CC135" s="241"/>
      <c r="CD135" s="214"/>
      <c r="CE135" s="240"/>
      <c r="CF135" s="240"/>
      <c r="CG135" s="241"/>
      <c r="CH135" s="5"/>
    </row>
    <row r="136" spans="1:86" hidden="1" x14ac:dyDescent="0.2">
      <c r="A136" s="22"/>
      <c r="B136" s="22"/>
      <c r="C136" s="22"/>
      <c r="D136" s="34"/>
      <c r="E136" s="22"/>
      <c r="F136" s="34"/>
      <c r="G136" s="48"/>
      <c r="H136" s="36"/>
      <c r="I136" s="27"/>
      <c r="J136" s="204"/>
      <c r="K136" s="204"/>
      <c r="L136" s="205"/>
      <c r="M136" s="205"/>
      <c r="N136" s="204"/>
      <c r="O136" s="214"/>
      <c r="P136" s="214"/>
      <c r="Q136" s="213"/>
      <c r="R136" s="214"/>
      <c r="S136" s="213"/>
      <c r="T136" s="214"/>
      <c r="U136" s="223"/>
      <c r="V136" s="223"/>
      <c r="W136" s="222"/>
      <c r="X136" s="223"/>
      <c r="Y136" s="222"/>
      <c r="Z136" s="223"/>
      <c r="AA136" s="232"/>
      <c r="AB136" s="232"/>
      <c r="AC136" s="231"/>
      <c r="AD136" s="232"/>
      <c r="AE136" s="231"/>
      <c r="AF136" s="232"/>
      <c r="AG136" s="250"/>
      <c r="AH136" s="250"/>
      <c r="AI136" s="249"/>
      <c r="AJ136" s="250"/>
      <c r="AK136" s="249"/>
      <c r="AL136" s="250"/>
      <c r="AM136" s="204"/>
      <c r="AN136" s="204"/>
      <c r="AO136" s="205"/>
      <c r="AP136" s="204"/>
      <c r="AQ136" s="205"/>
      <c r="AR136" s="204"/>
      <c r="AS136" s="259"/>
      <c r="AT136" s="259"/>
      <c r="AU136" s="258"/>
      <c r="AV136" s="259"/>
      <c r="AW136" s="258"/>
      <c r="AX136" s="259"/>
      <c r="AY136" s="268"/>
      <c r="AZ136" s="268"/>
      <c r="BA136" s="267"/>
      <c r="BB136" s="268"/>
      <c r="BC136" s="267"/>
      <c r="BD136" s="268"/>
      <c r="BE136" s="204"/>
      <c r="BF136" s="204"/>
      <c r="BG136" s="205"/>
      <c r="BH136" s="204"/>
      <c r="BI136" s="205"/>
      <c r="BJ136" s="204"/>
      <c r="BK136" s="241"/>
      <c r="BL136" s="241"/>
      <c r="BM136" s="240"/>
      <c r="BN136" s="241"/>
      <c r="BO136" s="240"/>
      <c r="BP136" s="241"/>
      <c r="BQ136" s="223"/>
      <c r="BR136" s="223"/>
      <c r="BS136" s="222"/>
      <c r="BT136" s="223"/>
      <c r="BU136" s="222"/>
      <c r="BV136" s="223"/>
      <c r="BW136" s="268"/>
      <c r="BX136" s="268"/>
      <c r="BY136" s="267"/>
      <c r="BZ136" s="268"/>
      <c r="CA136" s="267"/>
      <c r="CB136" s="268"/>
      <c r="CC136" s="241"/>
      <c r="CD136" s="214"/>
      <c r="CE136" s="240"/>
      <c r="CF136" s="240"/>
      <c r="CG136" s="241"/>
      <c r="CH136" s="5"/>
    </row>
    <row r="137" spans="1:86" hidden="1" x14ac:dyDescent="0.2">
      <c r="A137" s="22"/>
      <c r="B137" s="22"/>
      <c r="C137" s="22"/>
      <c r="D137" s="34"/>
      <c r="E137" s="22"/>
      <c r="F137" s="34"/>
      <c r="G137" s="48"/>
      <c r="H137" s="36"/>
      <c r="I137" s="27"/>
      <c r="J137" s="204"/>
      <c r="K137" s="204"/>
      <c r="L137" s="205"/>
      <c r="M137" s="205"/>
      <c r="N137" s="204"/>
      <c r="O137" s="214"/>
      <c r="P137" s="214"/>
      <c r="Q137" s="213"/>
      <c r="R137" s="214"/>
      <c r="S137" s="213"/>
      <c r="T137" s="214"/>
      <c r="U137" s="223"/>
      <c r="V137" s="223"/>
      <c r="W137" s="222"/>
      <c r="X137" s="223"/>
      <c r="Y137" s="222"/>
      <c r="Z137" s="223"/>
      <c r="AA137" s="232"/>
      <c r="AB137" s="232"/>
      <c r="AC137" s="231"/>
      <c r="AD137" s="232"/>
      <c r="AE137" s="231"/>
      <c r="AF137" s="232"/>
      <c r="AG137" s="250"/>
      <c r="AH137" s="250"/>
      <c r="AI137" s="249"/>
      <c r="AJ137" s="250"/>
      <c r="AK137" s="249"/>
      <c r="AL137" s="250"/>
      <c r="AM137" s="204"/>
      <c r="AN137" s="204"/>
      <c r="AO137" s="205"/>
      <c r="AP137" s="204"/>
      <c r="AQ137" s="205"/>
      <c r="AR137" s="204"/>
      <c r="AS137" s="259"/>
      <c r="AT137" s="259"/>
      <c r="AU137" s="258"/>
      <c r="AV137" s="259"/>
      <c r="AW137" s="258"/>
      <c r="AX137" s="259"/>
      <c r="AY137" s="268"/>
      <c r="AZ137" s="268"/>
      <c r="BA137" s="267"/>
      <c r="BB137" s="268"/>
      <c r="BC137" s="267"/>
      <c r="BD137" s="268"/>
      <c r="BE137" s="204"/>
      <c r="BF137" s="204"/>
      <c r="BG137" s="205"/>
      <c r="BH137" s="204"/>
      <c r="BI137" s="205"/>
      <c r="BJ137" s="204"/>
      <c r="BK137" s="241"/>
      <c r="BL137" s="241"/>
      <c r="BM137" s="240"/>
      <c r="BN137" s="241"/>
      <c r="BO137" s="240"/>
      <c r="BP137" s="241"/>
      <c r="BQ137" s="223"/>
      <c r="BR137" s="223"/>
      <c r="BS137" s="222"/>
      <c r="BT137" s="223"/>
      <c r="BU137" s="222"/>
      <c r="BV137" s="223"/>
      <c r="BW137" s="268"/>
      <c r="BX137" s="268"/>
      <c r="BY137" s="267"/>
      <c r="BZ137" s="268"/>
      <c r="CA137" s="267"/>
      <c r="CB137" s="268"/>
      <c r="CC137" s="241"/>
      <c r="CD137" s="214"/>
      <c r="CE137" s="240"/>
      <c r="CF137" s="240"/>
      <c r="CG137" s="241"/>
      <c r="CH137" s="5"/>
    </row>
    <row r="138" spans="1:86" hidden="1" x14ac:dyDescent="0.2">
      <c r="A138" s="22"/>
      <c r="B138" s="22"/>
      <c r="C138" s="22"/>
      <c r="D138" s="34"/>
      <c r="E138" s="22"/>
      <c r="F138" s="34"/>
      <c r="G138" s="48"/>
      <c r="H138" s="36"/>
      <c r="I138" s="27"/>
      <c r="J138" s="204"/>
      <c r="K138" s="204"/>
      <c r="L138" s="205"/>
      <c r="M138" s="205"/>
      <c r="N138" s="204"/>
      <c r="O138" s="214"/>
      <c r="P138" s="214"/>
      <c r="Q138" s="213"/>
      <c r="R138" s="214"/>
      <c r="S138" s="213"/>
      <c r="T138" s="214"/>
      <c r="U138" s="223"/>
      <c r="V138" s="223"/>
      <c r="W138" s="222"/>
      <c r="X138" s="223"/>
      <c r="Y138" s="222"/>
      <c r="Z138" s="223"/>
      <c r="AA138" s="232"/>
      <c r="AB138" s="232"/>
      <c r="AC138" s="231"/>
      <c r="AD138" s="232"/>
      <c r="AE138" s="231"/>
      <c r="AF138" s="232"/>
      <c r="AG138" s="250"/>
      <c r="AH138" s="250"/>
      <c r="AI138" s="249"/>
      <c r="AJ138" s="250"/>
      <c r="AK138" s="249"/>
      <c r="AL138" s="250"/>
      <c r="AM138" s="204"/>
      <c r="AN138" s="204"/>
      <c r="AO138" s="205"/>
      <c r="AP138" s="204"/>
      <c r="AQ138" s="205"/>
      <c r="AR138" s="204"/>
      <c r="AS138" s="259"/>
      <c r="AT138" s="259"/>
      <c r="AU138" s="258"/>
      <c r="AV138" s="259"/>
      <c r="AW138" s="258"/>
      <c r="AX138" s="259"/>
      <c r="AY138" s="268"/>
      <c r="AZ138" s="268"/>
      <c r="BA138" s="267"/>
      <c r="BB138" s="268"/>
      <c r="BC138" s="267"/>
      <c r="BD138" s="268"/>
      <c r="BE138" s="204"/>
      <c r="BF138" s="204"/>
      <c r="BG138" s="205"/>
      <c r="BH138" s="204"/>
      <c r="BI138" s="205"/>
      <c r="BJ138" s="204"/>
      <c r="BK138" s="241"/>
      <c r="BL138" s="241"/>
      <c r="BM138" s="240"/>
      <c r="BN138" s="241"/>
      <c r="BO138" s="240"/>
      <c r="BP138" s="241"/>
      <c r="BQ138" s="223"/>
      <c r="BR138" s="223"/>
      <c r="BS138" s="222"/>
      <c r="BT138" s="223"/>
      <c r="BU138" s="222"/>
      <c r="BV138" s="223"/>
      <c r="BW138" s="268"/>
      <c r="BX138" s="268"/>
      <c r="BY138" s="267"/>
      <c r="BZ138" s="268"/>
      <c r="CA138" s="267"/>
      <c r="CB138" s="268"/>
      <c r="CC138" s="241"/>
      <c r="CD138" s="214"/>
      <c r="CE138" s="240"/>
      <c r="CF138" s="240"/>
      <c r="CG138" s="241"/>
      <c r="CH138" s="5"/>
    </row>
    <row r="139" spans="1:86" hidden="1" x14ac:dyDescent="0.2">
      <c r="A139" s="22"/>
      <c r="B139" s="22"/>
      <c r="C139" s="22"/>
      <c r="D139" s="34"/>
      <c r="E139" s="22"/>
      <c r="F139" s="34"/>
      <c r="G139" s="48"/>
      <c r="H139" s="36"/>
      <c r="I139" s="27"/>
      <c r="J139" s="204"/>
      <c r="K139" s="204"/>
      <c r="L139" s="205"/>
      <c r="M139" s="205"/>
      <c r="N139" s="204"/>
      <c r="O139" s="214"/>
      <c r="P139" s="214"/>
      <c r="Q139" s="213"/>
      <c r="R139" s="214"/>
      <c r="S139" s="213"/>
      <c r="T139" s="214"/>
      <c r="U139" s="223"/>
      <c r="V139" s="223"/>
      <c r="W139" s="222"/>
      <c r="X139" s="223"/>
      <c r="Y139" s="222"/>
      <c r="Z139" s="223"/>
      <c r="AA139" s="232"/>
      <c r="AB139" s="232"/>
      <c r="AC139" s="231"/>
      <c r="AD139" s="232"/>
      <c r="AE139" s="231"/>
      <c r="AF139" s="232"/>
      <c r="AG139" s="250"/>
      <c r="AH139" s="250"/>
      <c r="AI139" s="249"/>
      <c r="AJ139" s="250"/>
      <c r="AK139" s="249"/>
      <c r="AL139" s="250"/>
      <c r="AM139" s="204"/>
      <c r="AN139" s="204"/>
      <c r="AO139" s="205"/>
      <c r="AP139" s="204"/>
      <c r="AQ139" s="205"/>
      <c r="AR139" s="204"/>
      <c r="AS139" s="259"/>
      <c r="AT139" s="259"/>
      <c r="AU139" s="258"/>
      <c r="AV139" s="259"/>
      <c r="AW139" s="258"/>
      <c r="AX139" s="259"/>
      <c r="AY139" s="268"/>
      <c r="AZ139" s="268"/>
      <c r="BA139" s="267"/>
      <c r="BB139" s="268"/>
      <c r="BC139" s="267"/>
      <c r="BD139" s="268"/>
      <c r="BE139" s="204"/>
      <c r="BF139" s="204"/>
      <c r="BG139" s="205"/>
      <c r="BH139" s="204"/>
      <c r="BI139" s="205"/>
      <c r="BJ139" s="204"/>
      <c r="BK139" s="241"/>
      <c r="BL139" s="241"/>
      <c r="BM139" s="240"/>
      <c r="BN139" s="241"/>
      <c r="BO139" s="240"/>
      <c r="BP139" s="241"/>
      <c r="BQ139" s="223"/>
      <c r="BR139" s="223"/>
      <c r="BS139" s="222"/>
      <c r="BT139" s="223"/>
      <c r="BU139" s="222"/>
      <c r="BV139" s="223"/>
      <c r="BW139" s="268"/>
      <c r="BX139" s="268"/>
      <c r="BY139" s="267"/>
      <c r="BZ139" s="268"/>
      <c r="CA139" s="267"/>
      <c r="CB139" s="268"/>
      <c r="CC139" s="241"/>
      <c r="CD139" s="214"/>
      <c r="CE139" s="240"/>
      <c r="CF139" s="240"/>
      <c r="CG139" s="241"/>
      <c r="CH139" s="5"/>
    </row>
    <row r="140" spans="1:86" hidden="1" x14ac:dyDescent="0.2">
      <c r="A140" s="22"/>
      <c r="B140" s="22"/>
      <c r="C140" s="22"/>
      <c r="D140" s="34"/>
      <c r="E140" s="22"/>
      <c r="F140" s="34"/>
      <c r="G140" s="35"/>
      <c r="H140" s="36"/>
      <c r="I140" s="27"/>
      <c r="J140" s="204"/>
      <c r="K140" s="204"/>
      <c r="L140" s="205"/>
      <c r="M140" s="205"/>
      <c r="N140" s="204"/>
      <c r="O140" s="214"/>
      <c r="P140" s="214"/>
      <c r="Q140" s="213"/>
      <c r="R140" s="214"/>
      <c r="S140" s="213"/>
      <c r="T140" s="214"/>
      <c r="U140" s="223"/>
      <c r="V140" s="223"/>
      <c r="W140" s="222"/>
      <c r="X140" s="223"/>
      <c r="Y140" s="222"/>
      <c r="Z140" s="223"/>
      <c r="AA140" s="232"/>
      <c r="AB140" s="232"/>
      <c r="AC140" s="231"/>
      <c r="AD140" s="232"/>
      <c r="AE140" s="231"/>
      <c r="AF140" s="232"/>
      <c r="AG140" s="250"/>
      <c r="AH140" s="250"/>
      <c r="AI140" s="249"/>
      <c r="AJ140" s="250"/>
      <c r="AK140" s="249"/>
      <c r="AL140" s="250"/>
      <c r="AM140" s="204"/>
      <c r="AN140" s="204"/>
      <c r="AO140" s="205"/>
      <c r="AP140" s="204"/>
      <c r="AQ140" s="205"/>
      <c r="AR140" s="204"/>
      <c r="AS140" s="259"/>
      <c r="AT140" s="259"/>
      <c r="AU140" s="258"/>
      <c r="AV140" s="259"/>
      <c r="AW140" s="258"/>
      <c r="AX140" s="259"/>
      <c r="AY140" s="268"/>
      <c r="AZ140" s="268"/>
      <c r="BA140" s="267"/>
      <c r="BB140" s="268"/>
      <c r="BC140" s="267"/>
      <c r="BD140" s="268"/>
      <c r="BE140" s="204"/>
      <c r="BF140" s="204"/>
      <c r="BG140" s="205"/>
      <c r="BH140" s="204"/>
      <c r="BI140" s="205"/>
      <c r="BJ140" s="204"/>
      <c r="BK140" s="241"/>
      <c r="BL140" s="241"/>
      <c r="BM140" s="240"/>
      <c r="BN140" s="241"/>
      <c r="BO140" s="240"/>
      <c r="BP140" s="241"/>
      <c r="BQ140" s="223"/>
      <c r="BR140" s="223"/>
      <c r="BS140" s="222"/>
      <c r="BT140" s="223"/>
      <c r="BU140" s="222"/>
      <c r="BV140" s="223"/>
      <c r="BW140" s="268"/>
      <c r="BX140" s="268"/>
      <c r="BY140" s="267"/>
      <c r="BZ140" s="268"/>
      <c r="CA140" s="267"/>
      <c r="CB140" s="268"/>
      <c r="CC140" s="241"/>
      <c r="CD140" s="214"/>
      <c r="CE140" s="240"/>
      <c r="CF140" s="240"/>
      <c r="CG140" s="241"/>
      <c r="CH140" s="5"/>
    </row>
    <row r="141" spans="1:86" hidden="1" x14ac:dyDescent="0.2">
      <c r="A141" s="22"/>
      <c r="B141" s="22"/>
      <c r="C141" s="22"/>
      <c r="D141" s="34"/>
      <c r="E141" s="22"/>
      <c r="F141" s="34"/>
      <c r="G141" s="48"/>
      <c r="H141" s="36"/>
      <c r="I141" s="27"/>
      <c r="J141" s="204"/>
      <c r="K141" s="204"/>
      <c r="L141" s="205"/>
      <c r="M141" s="205"/>
      <c r="N141" s="204"/>
      <c r="O141" s="214"/>
      <c r="P141" s="214"/>
      <c r="Q141" s="213"/>
      <c r="R141" s="214"/>
      <c r="S141" s="213"/>
      <c r="T141" s="214"/>
      <c r="U141" s="223"/>
      <c r="V141" s="223"/>
      <c r="W141" s="222"/>
      <c r="X141" s="223"/>
      <c r="Y141" s="222"/>
      <c r="Z141" s="223"/>
      <c r="AA141" s="232"/>
      <c r="AB141" s="232"/>
      <c r="AC141" s="231"/>
      <c r="AD141" s="232"/>
      <c r="AE141" s="231"/>
      <c r="AF141" s="232"/>
      <c r="AG141" s="250"/>
      <c r="AH141" s="250"/>
      <c r="AI141" s="249"/>
      <c r="AJ141" s="250"/>
      <c r="AK141" s="249"/>
      <c r="AL141" s="250"/>
      <c r="AM141" s="204"/>
      <c r="AN141" s="204"/>
      <c r="AO141" s="205"/>
      <c r="AP141" s="204"/>
      <c r="AQ141" s="205"/>
      <c r="AR141" s="204"/>
      <c r="AS141" s="259"/>
      <c r="AT141" s="259"/>
      <c r="AU141" s="258"/>
      <c r="AV141" s="259"/>
      <c r="AW141" s="258"/>
      <c r="AX141" s="259"/>
      <c r="AY141" s="268"/>
      <c r="AZ141" s="268"/>
      <c r="BA141" s="267"/>
      <c r="BB141" s="268"/>
      <c r="BC141" s="267"/>
      <c r="BD141" s="268"/>
      <c r="BE141" s="204"/>
      <c r="BF141" s="204"/>
      <c r="BG141" s="205"/>
      <c r="BH141" s="204"/>
      <c r="BI141" s="205"/>
      <c r="BJ141" s="204"/>
      <c r="BK141" s="241"/>
      <c r="BL141" s="241"/>
      <c r="BM141" s="240"/>
      <c r="BN141" s="241"/>
      <c r="BO141" s="240"/>
      <c r="BP141" s="241"/>
      <c r="BQ141" s="223"/>
      <c r="BR141" s="223"/>
      <c r="BS141" s="222"/>
      <c r="BT141" s="223"/>
      <c r="BU141" s="222"/>
      <c r="BV141" s="223"/>
      <c r="BW141" s="268"/>
      <c r="BX141" s="268"/>
      <c r="BY141" s="267"/>
      <c r="BZ141" s="268"/>
      <c r="CA141" s="267"/>
      <c r="CB141" s="268"/>
      <c r="CC141" s="241"/>
      <c r="CD141" s="214"/>
      <c r="CE141" s="240"/>
      <c r="CF141" s="240"/>
      <c r="CG141" s="241"/>
      <c r="CH141" s="5"/>
    </row>
    <row r="142" spans="1:86" hidden="1" x14ac:dyDescent="0.2">
      <c r="A142" s="7"/>
      <c r="B142" s="43"/>
      <c r="C142" s="7"/>
      <c r="D142" s="44"/>
      <c r="E142" s="22"/>
      <c r="F142" s="79"/>
      <c r="G142" s="45"/>
      <c r="H142" s="89"/>
      <c r="I142" s="90"/>
      <c r="J142" s="204"/>
      <c r="K142" s="204"/>
      <c r="L142" s="205"/>
      <c r="M142" s="205"/>
      <c r="N142" s="204"/>
      <c r="O142" s="214"/>
      <c r="P142" s="214"/>
      <c r="Q142" s="213"/>
      <c r="R142" s="214"/>
      <c r="S142" s="213"/>
      <c r="T142" s="214"/>
      <c r="U142" s="223"/>
      <c r="V142" s="223"/>
      <c r="W142" s="222"/>
      <c r="X142" s="223"/>
      <c r="Y142" s="222"/>
      <c r="Z142" s="223"/>
      <c r="AA142" s="232"/>
      <c r="AB142" s="232"/>
      <c r="AC142" s="231"/>
      <c r="AD142" s="232"/>
      <c r="AE142" s="231"/>
      <c r="AF142" s="232"/>
      <c r="AG142" s="250"/>
      <c r="AH142" s="250"/>
      <c r="AI142" s="249"/>
      <c r="AJ142" s="250"/>
      <c r="AK142" s="249"/>
      <c r="AL142" s="250"/>
      <c r="AM142" s="204"/>
      <c r="AN142" s="204"/>
      <c r="AO142" s="205"/>
      <c r="AP142" s="204"/>
      <c r="AQ142" s="205"/>
      <c r="AR142" s="204"/>
      <c r="AS142" s="259"/>
      <c r="AT142" s="259"/>
      <c r="AU142" s="258"/>
      <c r="AV142" s="259"/>
      <c r="AW142" s="258"/>
      <c r="AX142" s="259"/>
      <c r="AY142" s="268"/>
      <c r="AZ142" s="268"/>
      <c r="BA142" s="267"/>
      <c r="BB142" s="268"/>
      <c r="BC142" s="267"/>
      <c r="BD142" s="268"/>
      <c r="BE142" s="204"/>
      <c r="BF142" s="204"/>
      <c r="BG142" s="205"/>
      <c r="BH142" s="204"/>
      <c r="BI142" s="205"/>
      <c r="BJ142" s="204"/>
      <c r="BK142" s="241"/>
      <c r="BL142" s="241"/>
      <c r="BM142" s="240"/>
      <c r="BN142" s="241"/>
      <c r="BO142" s="240"/>
      <c r="BP142" s="241"/>
      <c r="BQ142" s="223"/>
      <c r="BR142" s="223"/>
      <c r="BS142" s="222"/>
      <c r="BT142" s="223"/>
      <c r="BU142" s="222"/>
      <c r="BV142" s="223"/>
      <c r="BW142" s="268"/>
      <c r="BX142" s="268"/>
      <c r="BY142" s="267"/>
      <c r="BZ142" s="268"/>
      <c r="CA142" s="267"/>
      <c r="CB142" s="268"/>
      <c r="CC142" s="241"/>
      <c r="CD142" s="214"/>
      <c r="CE142" s="240"/>
      <c r="CF142" s="240"/>
      <c r="CG142" s="241"/>
      <c r="CH142" s="5"/>
    </row>
    <row r="143" spans="1:86" hidden="1" x14ac:dyDescent="0.2">
      <c r="A143" s="7"/>
      <c r="B143" s="43"/>
      <c r="C143" s="7"/>
      <c r="D143" s="44"/>
      <c r="E143" s="22"/>
      <c r="F143" s="44"/>
      <c r="G143" s="45"/>
      <c r="H143" s="89"/>
      <c r="I143" s="90"/>
      <c r="J143" s="204"/>
      <c r="K143" s="204"/>
      <c r="L143" s="205"/>
      <c r="M143" s="205"/>
      <c r="N143" s="204"/>
      <c r="O143" s="214"/>
      <c r="P143" s="214"/>
      <c r="Q143" s="213"/>
      <c r="R143" s="214"/>
      <c r="S143" s="213"/>
      <c r="T143" s="214"/>
      <c r="U143" s="223"/>
      <c r="V143" s="223"/>
      <c r="W143" s="222"/>
      <c r="X143" s="223"/>
      <c r="Y143" s="222"/>
      <c r="Z143" s="223"/>
      <c r="AA143" s="232"/>
      <c r="AB143" s="232"/>
      <c r="AC143" s="231"/>
      <c r="AD143" s="232"/>
      <c r="AE143" s="231"/>
      <c r="AF143" s="232"/>
      <c r="AG143" s="250"/>
      <c r="AH143" s="250"/>
      <c r="AI143" s="249"/>
      <c r="AJ143" s="250"/>
      <c r="AK143" s="249"/>
      <c r="AL143" s="250"/>
      <c r="AM143" s="204"/>
      <c r="AN143" s="204"/>
      <c r="AO143" s="205"/>
      <c r="AP143" s="204"/>
      <c r="AQ143" s="205"/>
      <c r="AR143" s="204"/>
      <c r="AS143" s="259"/>
      <c r="AT143" s="259"/>
      <c r="AU143" s="258"/>
      <c r="AV143" s="259"/>
      <c r="AW143" s="258"/>
      <c r="AX143" s="259"/>
      <c r="AY143" s="268"/>
      <c r="AZ143" s="268"/>
      <c r="BA143" s="267"/>
      <c r="BB143" s="268"/>
      <c r="BC143" s="267"/>
      <c r="BD143" s="268"/>
      <c r="BE143" s="204"/>
      <c r="BF143" s="204"/>
      <c r="BG143" s="205"/>
      <c r="BH143" s="204"/>
      <c r="BI143" s="205"/>
      <c r="BJ143" s="204"/>
      <c r="BK143" s="241"/>
      <c r="BL143" s="241"/>
      <c r="BM143" s="240"/>
      <c r="BN143" s="241"/>
      <c r="BO143" s="240"/>
      <c r="BP143" s="241"/>
      <c r="BQ143" s="223"/>
      <c r="BR143" s="223"/>
      <c r="BS143" s="222"/>
      <c r="BT143" s="223"/>
      <c r="BU143" s="222"/>
      <c r="BV143" s="223"/>
      <c r="BW143" s="268"/>
      <c r="BX143" s="268"/>
      <c r="BY143" s="267"/>
      <c r="BZ143" s="268"/>
      <c r="CA143" s="267"/>
      <c r="CB143" s="268"/>
      <c r="CC143" s="241"/>
      <c r="CD143" s="214"/>
      <c r="CE143" s="240"/>
      <c r="CF143" s="240"/>
      <c r="CG143" s="241"/>
      <c r="CH143" s="5"/>
    </row>
    <row r="144" spans="1:86" hidden="1" x14ac:dyDescent="0.2">
      <c r="A144" s="7"/>
      <c r="B144" s="43"/>
      <c r="C144" s="7"/>
      <c r="D144" s="44"/>
      <c r="E144" s="22"/>
      <c r="F144" s="44"/>
      <c r="G144" s="45"/>
      <c r="H144" s="89"/>
      <c r="I144" s="90"/>
      <c r="J144" s="204"/>
      <c r="K144" s="204"/>
      <c r="L144" s="205"/>
      <c r="M144" s="205"/>
      <c r="N144" s="204"/>
      <c r="O144" s="214"/>
      <c r="P144" s="214"/>
      <c r="Q144" s="213"/>
      <c r="R144" s="214"/>
      <c r="S144" s="213"/>
      <c r="T144" s="214"/>
      <c r="U144" s="223"/>
      <c r="V144" s="223"/>
      <c r="W144" s="222"/>
      <c r="X144" s="223"/>
      <c r="Y144" s="222"/>
      <c r="Z144" s="223"/>
      <c r="AA144" s="232"/>
      <c r="AB144" s="232"/>
      <c r="AC144" s="231"/>
      <c r="AD144" s="232"/>
      <c r="AE144" s="231"/>
      <c r="AF144" s="232"/>
      <c r="AG144" s="250"/>
      <c r="AH144" s="250"/>
      <c r="AI144" s="249"/>
      <c r="AJ144" s="250"/>
      <c r="AK144" s="249"/>
      <c r="AL144" s="250"/>
      <c r="AM144" s="204"/>
      <c r="AN144" s="204"/>
      <c r="AO144" s="205"/>
      <c r="AP144" s="204"/>
      <c r="AQ144" s="205"/>
      <c r="AR144" s="204"/>
      <c r="AS144" s="259"/>
      <c r="AT144" s="259"/>
      <c r="AU144" s="258"/>
      <c r="AV144" s="259"/>
      <c r="AW144" s="258"/>
      <c r="AX144" s="259"/>
      <c r="AY144" s="268"/>
      <c r="AZ144" s="268"/>
      <c r="BA144" s="267"/>
      <c r="BB144" s="268"/>
      <c r="BC144" s="267"/>
      <c r="BD144" s="268"/>
      <c r="BE144" s="204"/>
      <c r="BF144" s="204"/>
      <c r="BG144" s="205"/>
      <c r="BH144" s="204"/>
      <c r="BI144" s="205"/>
      <c r="BJ144" s="204"/>
      <c r="BK144" s="241"/>
      <c r="BL144" s="241"/>
      <c r="BM144" s="240"/>
      <c r="BN144" s="241"/>
      <c r="BO144" s="240"/>
      <c r="BP144" s="241"/>
      <c r="BQ144" s="223"/>
      <c r="BR144" s="223"/>
      <c r="BS144" s="222"/>
      <c r="BT144" s="223"/>
      <c r="BU144" s="222"/>
      <c r="BV144" s="223"/>
      <c r="BW144" s="268"/>
      <c r="BX144" s="268"/>
      <c r="BY144" s="267"/>
      <c r="BZ144" s="268"/>
      <c r="CA144" s="267"/>
      <c r="CB144" s="268"/>
      <c r="CC144" s="241"/>
      <c r="CD144" s="214"/>
      <c r="CE144" s="240"/>
      <c r="CF144" s="240"/>
      <c r="CG144" s="241"/>
      <c r="CH144" s="5"/>
    </row>
    <row r="145" spans="1:86" hidden="1" x14ac:dyDescent="0.2">
      <c r="A145" s="22"/>
      <c r="B145" s="22"/>
      <c r="C145" s="22"/>
      <c r="D145" s="34"/>
      <c r="E145" s="22"/>
      <c r="F145" s="34"/>
      <c r="G145" s="48"/>
      <c r="H145" s="36"/>
      <c r="I145" s="27"/>
      <c r="J145" s="204"/>
      <c r="K145" s="204"/>
      <c r="L145" s="205"/>
      <c r="M145" s="205"/>
      <c r="N145" s="204"/>
      <c r="O145" s="214"/>
      <c r="P145" s="214"/>
      <c r="Q145" s="213"/>
      <c r="R145" s="214"/>
      <c r="S145" s="213"/>
      <c r="T145" s="214"/>
      <c r="U145" s="223"/>
      <c r="V145" s="223"/>
      <c r="W145" s="222"/>
      <c r="X145" s="223"/>
      <c r="Y145" s="222"/>
      <c r="Z145" s="223"/>
      <c r="AA145" s="232"/>
      <c r="AB145" s="232"/>
      <c r="AC145" s="231"/>
      <c r="AD145" s="232"/>
      <c r="AE145" s="231"/>
      <c r="AF145" s="232"/>
      <c r="AG145" s="250"/>
      <c r="AH145" s="250"/>
      <c r="AI145" s="249"/>
      <c r="AJ145" s="250"/>
      <c r="AK145" s="249"/>
      <c r="AL145" s="250"/>
      <c r="AM145" s="204"/>
      <c r="AN145" s="204"/>
      <c r="AO145" s="205"/>
      <c r="AP145" s="204"/>
      <c r="AQ145" s="205"/>
      <c r="AR145" s="204"/>
      <c r="AS145" s="259"/>
      <c r="AT145" s="259"/>
      <c r="AU145" s="258"/>
      <c r="AV145" s="259"/>
      <c r="AW145" s="258"/>
      <c r="AX145" s="259"/>
      <c r="AY145" s="268"/>
      <c r="AZ145" s="268"/>
      <c r="BA145" s="267"/>
      <c r="BB145" s="268"/>
      <c r="BC145" s="267"/>
      <c r="BD145" s="268"/>
      <c r="BE145" s="204"/>
      <c r="BF145" s="204"/>
      <c r="BG145" s="205"/>
      <c r="BH145" s="204"/>
      <c r="BI145" s="205"/>
      <c r="BJ145" s="204"/>
      <c r="BK145" s="241"/>
      <c r="BL145" s="241"/>
      <c r="BM145" s="240"/>
      <c r="BN145" s="241"/>
      <c r="BO145" s="240"/>
      <c r="BP145" s="241"/>
      <c r="BQ145" s="223"/>
      <c r="BR145" s="223"/>
      <c r="BS145" s="222"/>
      <c r="BT145" s="223"/>
      <c r="BU145" s="222"/>
      <c r="BV145" s="223"/>
      <c r="BW145" s="268"/>
      <c r="BX145" s="268"/>
      <c r="BY145" s="267"/>
      <c r="BZ145" s="268"/>
      <c r="CA145" s="267"/>
      <c r="CB145" s="268"/>
      <c r="CC145" s="241"/>
      <c r="CD145" s="214"/>
      <c r="CE145" s="240"/>
      <c r="CF145" s="240"/>
      <c r="CG145" s="241"/>
      <c r="CH145" s="5"/>
    </row>
    <row r="146" spans="1:86" hidden="1" x14ac:dyDescent="0.2">
      <c r="A146" s="82"/>
      <c r="B146" s="82"/>
      <c r="C146" s="82"/>
      <c r="D146" s="83"/>
      <c r="E146" s="82"/>
      <c r="F146" s="56"/>
      <c r="G146" s="84"/>
      <c r="H146" s="91"/>
      <c r="I146" s="59"/>
      <c r="J146" s="206"/>
      <c r="K146" s="206"/>
      <c r="L146" s="206"/>
      <c r="M146" s="206"/>
      <c r="N146" s="206"/>
      <c r="O146" s="215"/>
      <c r="P146" s="215"/>
      <c r="Q146" s="215"/>
      <c r="R146" s="215"/>
      <c r="S146" s="215"/>
      <c r="T146" s="215"/>
      <c r="U146" s="224"/>
      <c r="V146" s="224"/>
      <c r="W146" s="224"/>
      <c r="X146" s="224"/>
      <c r="Y146" s="224"/>
      <c r="Z146" s="224"/>
      <c r="AA146" s="233"/>
      <c r="AB146" s="233"/>
      <c r="AC146" s="233"/>
      <c r="AD146" s="233"/>
      <c r="AE146" s="233"/>
      <c r="AF146" s="233"/>
      <c r="AG146" s="251"/>
      <c r="AH146" s="251"/>
      <c r="AI146" s="251"/>
      <c r="AJ146" s="251"/>
      <c r="AK146" s="251"/>
      <c r="AL146" s="251"/>
      <c r="AM146" s="206"/>
      <c r="AN146" s="206"/>
      <c r="AO146" s="206"/>
      <c r="AP146" s="206"/>
      <c r="AQ146" s="206"/>
      <c r="AR146" s="206"/>
      <c r="AS146" s="260"/>
      <c r="AT146" s="260"/>
      <c r="AU146" s="260"/>
      <c r="AV146" s="260"/>
      <c r="AW146" s="260"/>
      <c r="AX146" s="260"/>
      <c r="AY146" s="269"/>
      <c r="AZ146" s="269"/>
      <c r="BA146" s="269"/>
      <c r="BB146" s="269"/>
      <c r="BC146" s="269"/>
      <c r="BD146" s="269"/>
      <c r="BE146" s="206"/>
      <c r="BF146" s="206"/>
      <c r="BG146" s="206"/>
      <c r="BH146" s="206"/>
      <c r="BI146" s="206"/>
      <c r="BJ146" s="206"/>
      <c r="BK146" s="242"/>
      <c r="BL146" s="242"/>
      <c r="BM146" s="242"/>
      <c r="BN146" s="242"/>
      <c r="BO146" s="242"/>
      <c r="BP146" s="242"/>
      <c r="BQ146" s="224"/>
      <c r="BR146" s="224"/>
      <c r="BS146" s="224"/>
      <c r="BT146" s="224"/>
      <c r="BU146" s="224"/>
      <c r="BV146" s="224"/>
      <c r="BW146" s="269"/>
      <c r="BX146" s="269"/>
      <c r="BY146" s="269"/>
      <c r="BZ146" s="269"/>
      <c r="CA146" s="269"/>
      <c r="CB146" s="269"/>
      <c r="CC146" s="242"/>
      <c r="CD146" s="215"/>
      <c r="CE146" s="242"/>
      <c r="CF146" s="242"/>
      <c r="CG146" s="242"/>
      <c r="CH146" s="5"/>
    </row>
    <row r="147" spans="1:86" hidden="1" x14ac:dyDescent="0.2">
      <c r="A147" s="7"/>
      <c r="B147" s="7"/>
      <c r="C147" s="7"/>
      <c r="D147" s="56"/>
      <c r="E147" s="7"/>
      <c r="F147" s="56"/>
      <c r="G147" s="57"/>
      <c r="H147" s="61"/>
      <c r="I147" s="62"/>
      <c r="J147" s="204"/>
      <c r="K147" s="204"/>
      <c r="L147" s="205"/>
      <c r="M147" s="205"/>
      <c r="N147" s="205"/>
      <c r="O147" s="214"/>
      <c r="P147" s="214"/>
      <c r="Q147" s="213"/>
      <c r="R147" s="213"/>
      <c r="S147" s="213"/>
      <c r="T147" s="213"/>
      <c r="U147" s="223"/>
      <c r="V147" s="222"/>
      <c r="W147" s="222"/>
      <c r="X147" s="222"/>
      <c r="Y147" s="222"/>
      <c r="Z147" s="222"/>
      <c r="AA147" s="232"/>
      <c r="AB147" s="231"/>
      <c r="AC147" s="231"/>
      <c r="AD147" s="231"/>
      <c r="AE147" s="231"/>
      <c r="AF147" s="231"/>
      <c r="AG147" s="250"/>
      <c r="AH147" s="249"/>
      <c r="AI147" s="249"/>
      <c r="AJ147" s="249"/>
      <c r="AK147" s="249"/>
      <c r="AL147" s="249"/>
      <c r="AM147" s="204"/>
      <c r="AN147" s="205"/>
      <c r="AO147" s="205"/>
      <c r="AP147" s="205"/>
      <c r="AQ147" s="205"/>
      <c r="AR147" s="205"/>
      <c r="AS147" s="259"/>
      <c r="AT147" s="258"/>
      <c r="AU147" s="258"/>
      <c r="AV147" s="258"/>
      <c r="AW147" s="258"/>
      <c r="AX147" s="258"/>
      <c r="AY147" s="268"/>
      <c r="AZ147" s="267"/>
      <c r="BA147" s="267"/>
      <c r="BB147" s="267"/>
      <c r="BC147" s="267"/>
      <c r="BD147" s="267"/>
      <c r="BE147" s="204"/>
      <c r="BF147" s="205"/>
      <c r="BG147" s="205"/>
      <c r="BH147" s="205"/>
      <c r="BI147" s="205"/>
      <c r="BJ147" s="205"/>
      <c r="BK147" s="241"/>
      <c r="BL147" s="240"/>
      <c r="BM147" s="240"/>
      <c r="BN147" s="240"/>
      <c r="BO147" s="240"/>
      <c r="BP147" s="240"/>
      <c r="BQ147" s="223"/>
      <c r="BR147" s="222"/>
      <c r="BS147" s="222"/>
      <c r="BT147" s="222"/>
      <c r="BU147" s="222"/>
      <c r="BV147" s="222"/>
      <c r="BW147" s="268"/>
      <c r="BX147" s="267"/>
      <c r="BY147" s="267"/>
      <c r="BZ147" s="267"/>
      <c r="CA147" s="267"/>
      <c r="CB147" s="267"/>
      <c r="CC147" s="241"/>
      <c r="CD147" s="214"/>
      <c r="CE147" s="240"/>
      <c r="CF147" s="240"/>
      <c r="CG147" s="240"/>
      <c r="CH147" s="5"/>
    </row>
    <row r="148" spans="1:86" hidden="1" x14ac:dyDescent="0.2">
      <c r="A148" s="11"/>
      <c r="B148" s="11"/>
      <c r="C148" s="11"/>
      <c r="D148" s="64"/>
      <c r="E148" s="11"/>
      <c r="F148" s="64"/>
      <c r="G148" s="12"/>
      <c r="H148" s="65"/>
      <c r="I148" s="66"/>
      <c r="J148" s="204"/>
      <c r="K148" s="204"/>
      <c r="L148" s="205"/>
      <c r="M148" s="205"/>
      <c r="N148" s="205"/>
      <c r="O148" s="214"/>
      <c r="P148" s="214"/>
      <c r="Q148" s="213"/>
      <c r="R148" s="213"/>
      <c r="S148" s="213"/>
      <c r="T148" s="213"/>
      <c r="U148" s="223"/>
      <c r="V148" s="222"/>
      <c r="W148" s="222"/>
      <c r="X148" s="222"/>
      <c r="Y148" s="222"/>
      <c r="Z148" s="222"/>
      <c r="AA148" s="232"/>
      <c r="AB148" s="231"/>
      <c r="AC148" s="231"/>
      <c r="AD148" s="231"/>
      <c r="AE148" s="231"/>
      <c r="AF148" s="231"/>
      <c r="AG148" s="250"/>
      <c r="AH148" s="249"/>
      <c r="AI148" s="249"/>
      <c r="AJ148" s="249"/>
      <c r="AK148" s="249"/>
      <c r="AL148" s="249"/>
      <c r="AM148" s="204"/>
      <c r="AN148" s="205"/>
      <c r="AO148" s="205"/>
      <c r="AP148" s="205"/>
      <c r="AQ148" s="205"/>
      <c r="AR148" s="205"/>
      <c r="AS148" s="259"/>
      <c r="AT148" s="258"/>
      <c r="AU148" s="258"/>
      <c r="AV148" s="258"/>
      <c r="AW148" s="258"/>
      <c r="AX148" s="258"/>
      <c r="AY148" s="268"/>
      <c r="AZ148" s="267"/>
      <c r="BA148" s="267"/>
      <c r="BB148" s="267"/>
      <c r="BC148" s="267"/>
      <c r="BD148" s="267"/>
      <c r="BE148" s="204"/>
      <c r="BF148" s="205"/>
      <c r="BG148" s="205"/>
      <c r="BH148" s="205"/>
      <c r="BI148" s="205"/>
      <c r="BJ148" s="205"/>
      <c r="BK148" s="241"/>
      <c r="BL148" s="240"/>
      <c r="BM148" s="240"/>
      <c r="BN148" s="240"/>
      <c r="BO148" s="240"/>
      <c r="BP148" s="240"/>
      <c r="BQ148" s="223"/>
      <c r="BR148" s="222"/>
      <c r="BS148" s="222"/>
      <c r="BT148" s="222"/>
      <c r="BU148" s="222"/>
      <c r="BV148" s="222"/>
      <c r="BW148" s="268"/>
      <c r="BX148" s="267"/>
      <c r="BY148" s="267"/>
      <c r="BZ148" s="267"/>
      <c r="CA148" s="267"/>
      <c r="CB148" s="267"/>
      <c r="CC148" s="241"/>
      <c r="CD148" s="214"/>
      <c r="CE148" s="240"/>
      <c r="CF148" s="240"/>
      <c r="CG148" s="240"/>
      <c r="CH148" s="5"/>
    </row>
    <row r="149" spans="1:86" hidden="1" x14ac:dyDescent="0.2">
      <c r="A149" s="11"/>
      <c r="B149" s="11"/>
      <c r="C149" s="11"/>
      <c r="D149" s="64"/>
      <c r="E149" s="11"/>
      <c r="F149" s="64"/>
      <c r="G149" s="12"/>
      <c r="H149" s="67"/>
      <c r="I149" s="66"/>
      <c r="J149" s="204"/>
      <c r="K149" s="204"/>
      <c r="L149" s="205"/>
      <c r="M149" s="205"/>
      <c r="N149" s="205"/>
      <c r="O149" s="214"/>
      <c r="P149" s="214"/>
      <c r="Q149" s="213"/>
      <c r="R149" s="213"/>
      <c r="S149" s="213"/>
      <c r="T149" s="213"/>
      <c r="U149" s="223"/>
      <c r="V149" s="222"/>
      <c r="W149" s="222"/>
      <c r="X149" s="222"/>
      <c r="Y149" s="222"/>
      <c r="Z149" s="222"/>
      <c r="AA149" s="232"/>
      <c r="AB149" s="231"/>
      <c r="AC149" s="231"/>
      <c r="AD149" s="231"/>
      <c r="AE149" s="231"/>
      <c r="AF149" s="231"/>
      <c r="AG149" s="250"/>
      <c r="AH149" s="249"/>
      <c r="AI149" s="249"/>
      <c r="AJ149" s="249"/>
      <c r="AK149" s="249"/>
      <c r="AL149" s="249"/>
      <c r="AM149" s="204"/>
      <c r="AN149" s="205"/>
      <c r="AO149" s="205"/>
      <c r="AP149" s="205"/>
      <c r="AQ149" s="205"/>
      <c r="AR149" s="205"/>
      <c r="AS149" s="259"/>
      <c r="AT149" s="258"/>
      <c r="AU149" s="258"/>
      <c r="AV149" s="258"/>
      <c r="AW149" s="258"/>
      <c r="AX149" s="258"/>
      <c r="AY149" s="268"/>
      <c r="AZ149" s="267"/>
      <c r="BA149" s="267"/>
      <c r="BB149" s="267"/>
      <c r="BC149" s="267"/>
      <c r="BD149" s="267"/>
      <c r="BE149" s="204"/>
      <c r="BF149" s="205"/>
      <c r="BG149" s="205"/>
      <c r="BH149" s="205"/>
      <c r="BI149" s="205"/>
      <c r="BJ149" s="205"/>
      <c r="BK149" s="241"/>
      <c r="BL149" s="240"/>
      <c r="BM149" s="240"/>
      <c r="BN149" s="240"/>
      <c r="BO149" s="240"/>
      <c r="BP149" s="240"/>
      <c r="BQ149" s="223"/>
      <c r="BR149" s="222"/>
      <c r="BS149" s="222"/>
      <c r="BT149" s="222"/>
      <c r="BU149" s="222"/>
      <c r="BV149" s="222"/>
      <c r="BW149" s="268"/>
      <c r="BX149" s="267"/>
      <c r="BY149" s="267"/>
      <c r="BZ149" s="267"/>
      <c r="CA149" s="267"/>
      <c r="CB149" s="267"/>
      <c r="CC149" s="241"/>
      <c r="CD149" s="214"/>
      <c r="CE149" s="240"/>
      <c r="CF149" s="240"/>
      <c r="CG149" s="240"/>
      <c r="CH149" s="5"/>
    </row>
    <row r="150" spans="1:86" hidden="1" x14ac:dyDescent="0.2">
      <c r="A150" s="11"/>
      <c r="B150" s="11"/>
      <c r="C150" s="11"/>
      <c r="D150" s="64"/>
      <c r="E150" s="11"/>
      <c r="F150" s="64"/>
      <c r="G150" s="12"/>
      <c r="H150" s="69"/>
      <c r="I150" s="66"/>
      <c r="J150" s="204"/>
      <c r="K150" s="204"/>
      <c r="L150" s="205"/>
      <c r="M150" s="205"/>
      <c r="N150" s="205"/>
      <c r="O150" s="214"/>
      <c r="P150" s="214"/>
      <c r="Q150" s="213"/>
      <c r="R150" s="213"/>
      <c r="S150" s="213"/>
      <c r="T150" s="213"/>
      <c r="U150" s="223"/>
      <c r="V150" s="222"/>
      <c r="W150" s="222"/>
      <c r="X150" s="222"/>
      <c r="Y150" s="222"/>
      <c r="Z150" s="222"/>
      <c r="AA150" s="232"/>
      <c r="AB150" s="231"/>
      <c r="AC150" s="231"/>
      <c r="AD150" s="231"/>
      <c r="AE150" s="231"/>
      <c r="AF150" s="231"/>
      <c r="AG150" s="250"/>
      <c r="AH150" s="249"/>
      <c r="AI150" s="249"/>
      <c r="AJ150" s="249"/>
      <c r="AK150" s="249"/>
      <c r="AL150" s="249"/>
      <c r="AM150" s="204"/>
      <c r="AN150" s="205"/>
      <c r="AO150" s="205"/>
      <c r="AP150" s="205"/>
      <c r="AQ150" s="205"/>
      <c r="AR150" s="205"/>
      <c r="AS150" s="259"/>
      <c r="AT150" s="258"/>
      <c r="AU150" s="258"/>
      <c r="AV150" s="258"/>
      <c r="AW150" s="258"/>
      <c r="AX150" s="258"/>
      <c r="AY150" s="268"/>
      <c r="AZ150" s="267"/>
      <c r="BA150" s="267"/>
      <c r="BB150" s="267"/>
      <c r="BC150" s="267"/>
      <c r="BD150" s="267"/>
      <c r="BE150" s="204"/>
      <c r="BF150" s="205"/>
      <c r="BG150" s="205"/>
      <c r="BH150" s="205"/>
      <c r="BI150" s="205"/>
      <c r="BJ150" s="205"/>
      <c r="BK150" s="241"/>
      <c r="BL150" s="240"/>
      <c r="BM150" s="240"/>
      <c r="BN150" s="240"/>
      <c r="BO150" s="240"/>
      <c r="BP150" s="240"/>
      <c r="BQ150" s="223"/>
      <c r="BR150" s="222"/>
      <c r="BS150" s="222"/>
      <c r="BT150" s="222"/>
      <c r="BU150" s="222"/>
      <c r="BV150" s="222"/>
      <c r="BW150" s="268"/>
      <c r="BX150" s="267"/>
      <c r="BY150" s="267"/>
      <c r="BZ150" s="267"/>
      <c r="CA150" s="267"/>
      <c r="CB150" s="267"/>
      <c r="CC150" s="241"/>
      <c r="CD150" s="214"/>
      <c r="CE150" s="240"/>
      <c r="CF150" s="240"/>
      <c r="CG150" s="240"/>
      <c r="CH150" s="5"/>
    </row>
    <row r="151" spans="1:86" hidden="1" x14ac:dyDescent="0.2">
      <c r="A151" s="11"/>
      <c r="B151" s="11"/>
      <c r="C151" s="11"/>
      <c r="D151" s="64"/>
      <c r="E151" s="11"/>
      <c r="F151" s="64"/>
      <c r="G151" s="70"/>
      <c r="H151" s="69"/>
      <c r="I151" s="66"/>
      <c r="J151" s="204"/>
      <c r="K151" s="204"/>
      <c r="L151" s="205"/>
      <c r="M151" s="205"/>
      <c r="N151" s="205"/>
      <c r="O151" s="214"/>
      <c r="P151" s="214"/>
      <c r="Q151" s="213"/>
      <c r="R151" s="213"/>
      <c r="S151" s="213"/>
      <c r="T151" s="213"/>
      <c r="U151" s="223"/>
      <c r="V151" s="222"/>
      <c r="W151" s="222"/>
      <c r="X151" s="222"/>
      <c r="Y151" s="222"/>
      <c r="Z151" s="222"/>
      <c r="AA151" s="232"/>
      <c r="AB151" s="231"/>
      <c r="AC151" s="231"/>
      <c r="AD151" s="231"/>
      <c r="AE151" s="231"/>
      <c r="AF151" s="231"/>
      <c r="AG151" s="250"/>
      <c r="AH151" s="249"/>
      <c r="AI151" s="249"/>
      <c r="AJ151" s="249"/>
      <c r="AK151" s="249"/>
      <c r="AL151" s="249"/>
      <c r="AM151" s="204"/>
      <c r="AN151" s="205"/>
      <c r="AO151" s="205"/>
      <c r="AP151" s="205"/>
      <c r="AQ151" s="205"/>
      <c r="AR151" s="205"/>
      <c r="AS151" s="259"/>
      <c r="AT151" s="258"/>
      <c r="AU151" s="258"/>
      <c r="AV151" s="258"/>
      <c r="AW151" s="258"/>
      <c r="AX151" s="258"/>
      <c r="AY151" s="268"/>
      <c r="AZ151" s="267"/>
      <c r="BA151" s="267"/>
      <c r="BB151" s="267"/>
      <c r="BC151" s="267"/>
      <c r="BD151" s="267"/>
      <c r="BE151" s="204"/>
      <c r="BF151" s="205"/>
      <c r="BG151" s="205"/>
      <c r="BH151" s="205"/>
      <c r="BI151" s="205"/>
      <c r="BJ151" s="205"/>
      <c r="BK151" s="241"/>
      <c r="BL151" s="240"/>
      <c r="BM151" s="240"/>
      <c r="BN151" s="240"/>
      <c r="BO151" s="240"/>
      <c r="BP151" s="240"/>
      <c r="BQ151" s="223"/>
      <c r="BR151" s="222"/>
      <c r="BS151" s="222"/>
      <c r="BT151" s="222"/>
      <c r="BU151" s="222"/>
      <c r="BV151" s="222"/>
      <c r="BW151" s="268"/>
      <c r="BX151" s="267"/>
      <c r="BY151" s="267"/>
      <c r="BZ151" s="267"/>
      <c r="CA151" s="267"/>
      <c r="CB151" s="267"/>
      <c r="CC151" s="241"/>
      <c r="CD151" s="214"/>
      <c r="CE151" s="240"/>
      <c r="CF151" s="240"/>
      <c r="CG151" s="240"/>
      <c r="CH151" s="5"/>
    </row>
    <row r="152" spans="1:86" hidden="1" x14ac:dyDescent="0.2">
      <c r="A152" s="11"/>
      <c r="B152" s="11"/>
      <c r="C152" s="11"/>
      <c r="D152" s="64"/>
      <c r="E152" s="11"/>
      <c r="F152" s="64"/>
      <c r="G152" s="12"/>
      <c r="H152" s="65"/>
      <c r="I152" s="66"/>
      <c r="J152" s="204"/>
      <c r="K152" s="204"/>
      <c r="L152" s="205"/>
      <c r="M152" s="205"/>
      <c r="N152" s="205"/>
      <c r="O152" s="214"/>
      <c r="P152" s="214"/>
      <c r="Q152" s="213"/>
      <c r="R152" s="213"/>
      <c r="S152" s="213"/>
      <c r="T152" s="213"/>
      <c r="U152" s="223"/>
      <c r="V152" s="222"/>
      <c r="W152" s="222"/>
      <c r="X152" s="222"/>
      <c r="Y152" s="222"/>
      <c r="Z152" s="222"/>
      <c r="AA152" s="232"/>
      <c r="AB152" s="231"/>
      <c r="AC152" s="231"/>
      <c r="AD152" s="231"/>
      <c r="AE152" s="231"/>
      <c r="AF152" s="231"/>
      <c r="AG152" s="250"/>
      <c r="AH152" s="249"/>
      <c r="AI152" s="249"/>
      <c r="AJ152" s="249"/>
      <c r="AK152" s="249"/>
      <c r="AL152" s="249"/>
      <c r="AM152" s="204"/>
      <c r="AN152" s="205"/>
      <c r="AO152" s="205"/>
      <c r="AP152" s="205"/>
      <c r="AQ152" s="205"/>
      <c r="AR152" s="205"/>
      <c r="AS152" s="259"/>
      <c r="AT152" s="258"/>
      <c r="AU152" s="258"/>
      <c r="AV152" s="258"/>
      <c r="AW152" s="258"/>
      <c r="AX152" s="258"/>
      <c r="AY152" s="268"/>
      <c r="AZ152" s="267"/>
      <c r="BA152" s="267"/>
      <c r="BB152" s="267"/>
      <c r="BC152" s="267"/>
      <c r="BD152" s="267"/>
      <c r="BE152" s="204"/>
      <c r="BF152" s="205"/>
      <c r="BG152" s="205"/>
      <c r="BH152" s="205"/>
      <c r="BI152" s="205"/>
      <c r="BJ152" s="205"/>
      <c r="BK152" s="241"/>
      <c r="BL152" s="240"/>
      <c r="BM152" s="240"/>
      <c r="BN152" s="240"/>
      <c r="BO152" s="240"/>
      <c r="BP152" s="240"/>
      <c r="BQ152" s="223"/>
      <c r="BR152" s="222"/>
      <c r="BS152" s="222"/>
      <c r="BT152" s="222"/>
      <c r="BU152" s="222"/>
      <c r="BV152" s="222"/>
      <c r="BW152" s="268"/>
      <c r="BX152" s="267"/>
      <c r="BY152" s="267"/>
      <c r="BZ152" s="267"/>
      <c r="CA152" s="267"/>
      <c r="CB152" s="267"/>
      <c r="CC152" s="241"/>
      <c r="CD152" s="214"/>
      <c r="CE152" s="240"/>
      <c r="CF152" s="240"/>
      <c r="CG152" s="240"/>
      <c r="CH152" s="5"/>
    </row>
    <row r="153" spans="1:86" hidden="1" x14ac:dyDescent="0.2">
      <c r="A153" s="11"/>
      <c r="B153" s="11"/>
      <c r="C153" s="11"/>
      <c r="D153" s="64"/>
      <c r="E153" s="11"/>
      <c r="F153" s="64"/>
      <c r="G153" s="12"/>
      <c r="H153" s="67"/>
      <c r="I153" s="66"/>
      <c r="J153" s="204"/>
      <c r="K153" s="204"/>
      <c r="L153" s="205"/>
      <c r="M153" s="205"/>
      <c r="N153" s="205"/>
      <c r="O153" s="214"/>
      <c r="P153" s="214"/>
      <c r="Q153" s="213"/>
      <c r="R153" s="213"/>
      <c r="S153" s="213"/>
      <c r="T153" s="213"/>
      <c r="U153" s="223"/>
      <c r="V153" s="222"/>
      <c r="W153" s="222"/>
      <c r="X153" s="222"/>
      <c r="Y153" s="222"/>
      <c r="Z153" s="222"/>
      <c r="AA153" s="232"/>
      <c r="AB153" s="231"/>
      <c r="AC153" s="231"/>
      <c r="AD153" s="231"/>
      <c r="AE153" s="231"/>
      <c r="AF153" s="231"/>
      <c r="AG153" s="250"/>
      <c r="AH153" s="249"/>
      <c r="AI153" s="249"/>
      <c r="AJ153" s="249"/>
      <c r="AK153" s="249"/>
      <c r="AL153" s="249"/>
      <c r="AM153" s="204"/>
      <c r="AN153" s="205"/>
      <c r="AO153" s="205"/>
      <c r="AP153" s="205"/>
      <c r="AQ153" s="205"/>
      <c r="AR153" s="205"/>
      <c r="AS153" s="259"/>
      <c r="AT153" s="258"/>
      <c r="AU153" s="258"/>
      <c r="AV153" s="258"/>
      <c r="AW153" s="258"/>
      <c r="AX153" s="258"/>
      <c r="AY153" s="268"/>
      <c r="AZ153" s="267"/>
      <c r="BA153" s="267"/>
      <c r="BB153" s="267"/>
      <c r="BC153" s="267"/>
      <c r="BD153" s="267"/>
      <c r="BE153" s="204"/>
      <c r="BF153" s="205"/>
      <c r="BG153" s="205"/>
      <c r="BH153" s="205"/>
      <c r="BI153" s="205"/>
      <c r="BJ153" s="205"/>
      <c r="BK153" s="241"/>
      <c r="BL153" s="240"/>
      <c r="BM153" s="240"/>
      <c r="BN153" s="240"/>
      <c r="BO153" s="240"/>
      <c r="BP153" s="240"/>
      <c r="BQ153" s="223"/>
      <c r="BR153" s="222"/>
      <c r="BS153" s="222"/>
      <c r="BT153" s="222"/>
      <c r="BU153" s="222"/>
      <c r="BV153" s="222"/>
      <c r="BW153" s="268"/>
      <c r="BX153" s="267"/>
      <c r="BY153" s="267"/>
      <c r="BZ153" s="267"/>
      <c r="CA153" s="267"/>
      <c r="CB153" s="267"/>
      <c r="CC153" s="241"/>
      <c r="CD153" s="214"/>
      <c r="CE153" s="240"/>
      <c r="CF153" s="240"/>
      <c r="CG153" s="240"/>
      <c r="CH153" s="5"/>
    </row>
    <row r="154" spans="1:86" hidden="1" x14ac:dyDescent="0.2">
      <c r="A154" s="17"/>
      <c r="B154" s="17"/>
      <c r="C154" s="17"/>
      <c r="D154" s="71"/>
      <c r="E154" s="17"/>
      <c r="F154" s="71"/>
      <c r="G154" s="18"/>
      <c r="H154" s="72"/>
      <c r="I154" s="73"/>
      <c r="J154" s="204"/>
      <c r="K154" s="204"/>
      <c r="L154" s="205"/>
      <c r="M154" s="205"/>
      <c r="N154" s="205"/>
      <c r="O154" s="214"/>
      <c r="P154" s="214"/>
      <c r="Q154" s="213"/>
      <c r="R154" s="213"/>
      <c r="S154" s="213"/>
      <c r="T154" s="213"/>
      <c r="U154" s="223"/>
      <c r="V154" s="222"/>
      <c r="W154" s="222"/>
      <c r="X154" s="222"/>
      <c r="Y154" s="222"/>
      <c r="Z154" s="222"/>
      <c r="AA154" s="232"/>
      <c r="AB154" s="231"/>
      <c r="AC154" s="231"/>
      <c r="AD154" s="231"/>
      <c r="AE154" s="231"/>
      <c r="AF154" s="231"/>
      <c r="AG154" s="250"/>
      <c r="AH154" s="249"/>
      <c r="AI154" s="249"/>
      <c r="AJ154" s="249"/>
      <c r="AK154" s="249"/>
      <c r="AL154" s="249"/>
      <c r="AM154" s="204"/>
      <c r="AN154" s="205"/>
      <c r="AO154" s="205"/>
      <c r="AP154" s="205"/>
      <c r="AQ154" s="205"/>
      <c r="AR154" s="205"/>
      <c r="AS154" s="259"/>
      <c r="AT154" s="258"/>
      <c r="AU154" s="258"/>
      <c r="AV154" s="258"/>
      <c r="AW154" s="258"/>
      <c r="AX154" s="258"/>
      <c r="AY154" s="268"/>
      <c r="AZ154" s="267"/>
      <c r="BA154" s="267"/>
      <c r="BB154" s="267"/>
      <c r="BC154" s="267"/>
      <c r="BD154" s="267"/>
      <c r="BE154" s="204"/>
      <c r="BF154" s="205"/>
      <c r="BG154" s="205"/>
      <c r="BH154" s="205"/>
      <c r="BI154" s="205"/>
      <c r="BJ154" s="205"/>
      <c r="BK154" s="241"/>
      <c r="BL154" s="240"/>
      <c r="BM154" s="240"/>
      <c r="BN154" s="240"/>
      <c r="BO154" s="240"/>
      <c r="BP154" s="240"/>
      <c r="BQ154" s="223"/>
      <c r="BR154" s="222"/>
      <c r="BS154" s="222"/>
      <c r="BT154" s="222"/>
      <c r="BU154" s="222"/>
      <c r="BV154" s="222"/>
      <c r="BW154" s="268"/>
      <c r="BX154" s="267"/>
      <c r="BY154" s="267"/>
      <c r="BZ154" s="267"/>
      <c r="CA154" s="267"/>
      <c r="CB154" s="267"/>
      <c r="CC154" s="241"/>
      <c r="CD154" s="214"/>
      <c r="CE154" s="240"/>
      <c r="CF154" s="240"/>
      <c r="CG154" s="240"/>
      <c r="CH154" s="5"/>
    </row>
    <row r="155" spans="1:86" hidden="1" x14ac:dyDescent="0.2">
      <c r="A155" s="11"/>
      <c r="B155" s="11"/>
      <c r="C155" s="11"/>
      <c r="D155" s="64"/>
      <c r="E155" s="11"/>
      <c r="F155" s="64"/>
      <c r="G155" s="70"/>
      <c r="H155" s="92"/>
      <c r="J155" s="204"/>
      <c r="K155" s="204"/>
      <c r="L155" s="205"/>
      <c r="M155" s="205"/>
      <c r="N155" s="205"/>
      <c r="O155" s="214"/>
      <c r="P155" s="214"/>
      <c r="Q155" s="213"/>
      <c r="R155" s="213"/>
      <c r="S155" s="213"/>
      <c r="T155" s="213"/>
      <c r="U155" s="223"/>
      <c r="V155" s="222"/>
      <c r="W155" s="222"/>
      <c r="X155" s="222"/>
      <c r="Y155" s="222"/>
      <c r="Z155" s="222"/>
      <c r="AA155" s="232"/>
      <c r="AB155" s="231"/>
      <c r="AC155" s="231"/>
      <c r="AD155" s="231"/>
      <c r="AE155" s="231"/>
      <c r="AF155" s="231"/>
      <c r="AG155" s="250"/>
      <c r="AH155" s="249"/>
      <c r="AI155" s="249"/>
      <c r="AJ155" s="249"/>
      <c r="AK155" s="249"/>
      <c r="AL155" s="249"/>
      <c r="AM155" s="204"/>
      <c r="AN155" s="205"/>
      <c r="AO155" s="205"/>
      <c r="AP155" s="205"/>
      <c r="AQ155" s="205"/>
      <c r="AR155" s="205"/>
      <c r="AS155" s="259"/>
      <c r="AT155" s="258"/>
      <c r="AU155" s="258"/>
      <c r="AV155" s="258"/>
      <c r="AW155" s="258"/>
      <c r="AX155" s="258"/>
      <c r="AY155" s="268"/>
      <c r="AZ155" s="267"/>
      <c r="BA155" s="267"/>
      <c r="BB155" s="267"/>
      <c r="BC155" s="267"/>
      <c r="BD155" s="267"/>
      <c r="BE155" s="204"/>
      <c r="BF155" s="205"/>
      <c r="BG155" s="205"/>
      <c r="BH155" s="205"/>
      <c r="BI155" s="205"/>
      <c r="BJ155" s="205"/>
      <c r="BK155" s="241"/>
      <c r="BL155" s="240"/>
      <c r="BM155" s="240"/>
      <c r="BN155" s="240"/>
      <c r="BO155" s="240"/>
      <c r="BP155" s="240"/>
      <c r="BQ155" s="223"/>
      <c r="BR155" s="222"/>
      <c r="BS155" s="222"/>
      <c r="BT155" s="222"/>
      <c r="BU155" s="222"/>
      <c r="BV155" s="222"/>
      <c r="BW155" s="268"/>
      <c r="BX155" s="267"/>
      <c r="BY155" s="267"/>
      <c r="BZ155" s="267"/>
      <c r="CA155" s="267"/>
      <c r="CB155" s="267"/>
      <c r="CC155" s="241"/>
      <c r="CD155" s="214"/>
      <c r="CE155" s="240"/>
      <c r="CF155" s="240"/>
      <c r="CG155" s="240"/>
      <c r="CH155" s="5"/>
    </row>
    <row r="156" spans="1:86" hidden="1" x14ac:dyDescent="0.2">
      <c r="A156" s="22"/>
      <c r="B156" s="28"/>
      <c r="C156" s="93"/>
      <c r="D156" s="94"/>
      <c r="E156" s="28"/>
      <c r="F156" s="94"/>
      <c r="G156" s="95"/>
      <c r="H156" s="26"/>
      <c r="I156" s="96"/>
      <c r="J156" s="204"/>
      <c r="K156" s="204"/>
      <c r="L156" s="205"/>
      <c r="M156" s="205"/>
      <c r="N156" s="205"/>
      <c r="O156" s="214"/>
      <c r="P156" s="214"/>
      <c r="Q156" s="213"/>
      <c r="R156" s="213"/>
      <c r="S156" s="213"/>
      <c r="T156" s="213"/>
      <c r="U156" s="223"/>
      <c r="V156" s="222"/>
      <c r="W156" s="222"/>
      <c r="X156" s="222"/>
      <c r="Y156" s="222"/>
      <c r="Z156" s="222"/>
      <c r="AA156" s="232"/>
      <c r="AB156" s="231"/>
      <c r="AC156" s="231"/>
      <c r="AD156" s="231"/>
      <c r="AE156" s="231"/>
      <c r="AF156" s="231"/>
      <c r="AG156" s="250"/>
      <c r="AH156" s="249"/>
      <c r="AI156" s="249"/>
      <c r="AJ156" s="249"/>
      <c r="AK156" s="249"/>
      <c r="AL156" s="249"/>
      <c r="AM156" s="204"/>
      <c r="AN156" s="205"/>
      <c r="AO156" s="205"/>
      <c r="AP156" s="205"/>
      <c r="AQ156" s="205"/>
      <c r="AR156" s="205"/>
      <c r="AS156" s="259"/>
      <c r="AT156" s="258"/>
      <c r="AU156" s="258"/>
      <c r="AV156" s="258"/>
      <c r="AW156" s="258"/>
      <c r="AX156" s="258"/>
      <c r="AY156" s="268"/>
      <c r="AZ156" s="267"/>
      <c r="BA156" s="267"/>
      <c r="BB156" s="267"/>
      <c r="BC156" s="267"/>
      <c r="BD156" s="267"/>
      <c r="BE156" s="204"/>
      <c r="BF156" s="205"/>
      <c r="BG156" s="205"/>
      <c r="BH156" s="205"/>
      <c r="BI156" s="205"/>
      <c r="BJ156" s="205"/>
      <c r="BK156" s="241"/>
      <c r="BL156" s="240"/>
      <c r="BM156" s="240"/>
      <c r="BN156" s="240"/>
      <c r="BO156" s="240"/>
      <c r="BP156" s="240"/>
      <c r="BQ156" s="223"/>
      <c r="BR156" s="222"/>
      <c r="BS156" s="222"/>
      <c r="BT156" s="222"/>
      <c r="BU156" s="222"/>
      <c r="BV156" s="222"/>
      <c r="BW156" s="268"/>
      <c r="BX156" s="267"/>
      <c r="BY156" s="267"/>
      <c r="BZ156" s="267"/>
      <c r="CA156" s="267"/>
      <c r="CB156" s="267"/>
      <c r="CC156" s="241"/>
      <c r="CD156" s="214"/>
      <c r="CE156" s="240"/>
      <c r="CF156" s="240"/>
      <c r="CG156" s="240"/>
      <c r="CH156" s="5"/>
    </row>
    <row r="157" spans="1:86" hidden="1" x14ac:dyDescent="0.2">
      <c r="A157" s="22"/>
      <c r="B157" s="22"/>
      <c r="C157" s="51"/>
      <c r="D157" s="94"/>
      <c r="E157" s="28"/>
      <c r="F157" s="94"/>
      <c r="G157" s="95"/>
      <c r="H157" s="26"/>
      <c r="I157" s="96"/>
      <c r="J157" s="204"/>
      <c r="K157" s="204"/>
      <c r="L157" s="205"/>
      <c r="M157" s="205"/>
      <c r="N157" s="205"/>
      <c r="O157" s="214"/>
      <c r="P157" s="214"/>
      <c r="Q157" s="213"/>
      <c r="R157" s="213"/>
      <c r="S157" s="213"/>
      <c r="T157" s="213"/>
      <c r="U157" s="223"/>
      <c r="V157" s="222"/>
      <c r="W157" s="222"/>
      <c r="X157" s="222"/>
      <c r="Y157" s="222"/>
      <c r="Z157" s="222"/>
      <c r="AA157" s="232"/>
      <c r="AB157" s="231"/>
      <c r="AC157" s="231"/>
      <c r="AD157" s="231"/>
      <c r="AE157" s="231"/>
      <c r="AF157" s="231"/>
      <c r="AG157" s="250"/>
      <c r="AH157" s="249"/>
      <c r="AI157" s="249"/>
      <c r="AJ157" s="249"/>
      <c r="AK157" s="249"/>
      <c r="AL157" s="249"/>
      <c r="AM157" s="204"/>
      <c r="AN157" s="205"/>
      <c r="AO157" s="205"/>
      <c r="AP157" s="205"/>
      <c r="AQ157" s="205"/>
      <c r="AR157" s="205"/>
      <c r="AS157" s="259"/>
      <c r="AT157" s="258"/>
      <c r="AU157" s="258"/>
      <c r="AV157" s="258"/>
      <c r="AW157" s="258"/>
      <c r="AX157" s="258"/>
      <c r="AY157" s="268"/>
      <c r="AZ157" s="267"/>
      <c r="BA157" s="267"/>
      <c r="BB157" s="267"/>
      <c r="BC157" s="267"/>
      <c r="BD157" s="267"/>
      <c r="BE157" s="204"/>
      <c r="BF157" s="205"/>
      <c r="BG157" s="205"/>
      <c r="BH157" s="205"/>
      <c r="BI157" s="205"/>
      <c r="BJ157" s="205"/>
      <c r="BK157" s="241"/>
      <c r="BL157" s="240"/>
      <c r="BM157" s="240"/>
      <c r="BN157" s="240"/>
      <c r="BO157" s="240"/>
      <c r="BP157" s="240"/>
      <c r="BQ157" s="223"/>
      <c r="BR157" s="222"/>
      <c r="BS157" s="222"/>
      <c r="BT157" s="222"/>
      <c r="BU157" s="222"/>
      <c r="BV157" s="222"/>
      <c r="BW157" s="268"/>
      <c r="BX157" s="267"/>
      <c r="BY157" s="267"/>
      <c r="BZ157" s="267"/>
      <c r="CA157" s="267"/>
      <c r="CB157" s="267"/>
      <c r="CC157" s="241"/>
      <c r="CD157" s="214"/>
      <c r="CE157" s="240"/>
      <c r="CF157" s="240"/>
      <c r="CG157" s="240"/>
      <c r="CH157" s="5"/>
    </row>
    <row r="158" spans="1:86" hidden="1" x14ac:dyDescent="0.2">
      <c r="A158" s="22"/>
      <c r="B158" s="28"/>
      <c r="C158" s="51"/>
      <c r="D158" s="94"/>
      <c r="E158" s="28"/>
      <c r="F158" s="94"/>
      <c r="G158" s="95"/>
      <c r="H158" s="26"/>
      <c r="I158" s="96"/>
      <c r="J158" s="204"/>
      <c r="K158" s="204"/>
      <c r="L158" s="205"/>
      <c r="M158" s="205"/>
      <c r="N158" s="205"/>
      <c r="O158" s="214"/>
      <c r="P158" s="214"/>
      <c r="Q158" s="213"/>
      <c r="R158" s="213"/>
      <c r="S158" s="213"/>
      <c r="T158" s="213"/>
      <c r="U158" s="223"/>
      <c r="V158" s="222"/>
      <c r="W158" s="222"/>
      <c r="X158" s="222"/>
      <c r="Y158" s="222"/>
      <c r="Z158" s="222"/>
      <c r="AA158" s="232"/>
      <c r="AB158" s="231"/>
      <c r="AC158" s="231"/>
      <c r="AD158" s="231"/>
      <c r="AE158" s="231"/>
      <c r="AF158" s="231"/>
      <c r="AG158" s="250"/>
      <c r="AH158" s="249"/>
      <c r="AI158" s="249"/>
      <c r="AJ158" s="249"/>
      <c r="AK158" s="249"/>
      <c r="AL158" s="249"/>
      <c r="AM158" s="204"/>
      <c r="AN158" s="205"/>
      <c r="AO158" s="205"/>
      <c r="AP158" s="205"/>
      <c r="AQ158" s="205"/>
      <c r="AR158" s="205"/>
      <c r="AS158" s="259"/>
      <c r="AT158" s="258"/>
      <c r="AU158" s="258"/>
      <c r="AV158" s="258"/>
      <c r="AW158" s="258"/>
      <c r="AX158" s="258"/>
      <c r="AY158" s="268"/>
      <c r="AZ158" s="267"/>
      <c r="BA158" s="267"/>
      <c r="BB158" s="267"/>
      <c r="BC158" s="267"/>
      <c r="BD158" s="267"/>
      <c r="BE158" s="204"/>
      <c r="BF158" s="205"/>
      <c r="BG158" s="205"/>
      <c r="BH158" s="205"/>
      <c r="BI158" s="205"/>
      <c r="BJ158" s="205"/>
      <c r="BK158" s="241"/>
      <c r="BL158" s="240"/>
      <c r="BM158" s="240"/>
      <c r="BN158" s="240"/>
      <c r="BO158" s="240"/>
      <c r="BP158" s="240"/>
      <c r="BQ158" s="223"/>
      <c r="BR158" s="222"/>
      <c r="BS158" s="222"/>
      <c r="BT158" s="222"/>
      <c r="BU158" s="222"/>
      <c r="BV158" s="222"/>
      <c r="BW158" s="268"/>
      <c r="BX158" s="267"/>
      <c r="BY158" s="267"/>
      <c r="BZ158" s="267"/>
      <c r="CA158" s="267"/>
      <c r="CB158" s="267"/>
      <c r="CC158" s="241"/>
      <c r="CD158" s="214"/>
      <c r="CE158" s="240"/>
      <c r="CF158" s="240"/>
      <c r="CG158" s="240"/>
      <c r="CH158" s="5"/>
    </row>
    <row r="159" spans="1:86" hidden="1" x14ac:dyDescent="0.2">
      <c r="A159" s="22"/>
      <c r="B159" s="28"/>
      <c r="C159" s="51"/>
      <c r="D159" s="31"/>
      <c r="E159" s="28"/>
      <c r="F159" s="94"/>
      <c r="G159" s="25"/>
      <c r="H159" s="32"/>
      <c r="I159" s="76"/>
      <c r="J159" s="204"/>
      <c r="K159" s="204"/>
      <c r="L159" s="205"/>
      <c r="M159" s="205"/>
      <c r="N159" s="205"/>
      <c r="O159" s="214"/>
      <c r="P159" s="214"/>
      <c r="Q159" s="213"/>
      <c r="R159" s="213"/>
      <c r="S159" s="213"/>
      <c r="T159" s="213"/>
      <c r="U159" s="223"/>
      <c r="V159" s="222"/>
      <c r="W159" s="222"/>
      <c r="X159" s="222"/>
      <c r="Y159" s="222"/>
      <c r="Z159" s="222"/>
      <c r="AA159" s="232"/>
      <c r="AB159" s="231"/>
      <c r="AC159" s="231"/>
      <c r="AD159" s="231"/>
      <c r="AE159" s="231"/>
      <c r="AF159" s="231"/>
      <c r="AG159" s="250"/>
      <c r="AH159" s="249"/>
      <c r="AI159" s="249"/>
      <c r="AJ159" s="249"/>
      <c r="AK159" s="249"/>
      <c r="AL159" s="249"/>
      <c r="AM159" s="204"/>
      <c r="AN159" s="205"/>
      <c r="AO159" s="205"/>
      <c r="AP159" s="205"/>
      <c r="AQ159" s="205"/>
      <c r="AR159" s="205"/>
      <c r="AS159" s="259"/>
      <c r="AT159" s="258"/>
      <c r="AU159" s="258"/>
      <c r="AV159" s="258"/>
      <c r="AW159" s="258"/>
      <c r="AX159" s="258"/>
      <c r="AY159" s="268"/>
      <c r="AZ159" s="267"/>
      <c r="BA159" s="267"/>
      <c r="BB159" s="267"/>
      <c r="BC159" s="267"/>
      <c r="BD159" s="267"/>
      <c r="BE159" s="204"/>
      <c r="BF159" s="205"/>
      <c r="BG159" s="205"/>
      <c r="BH159" s="205"/>
      <c r="BI159" s="205"/>
      <c r="BJ159" s="205"/>
      <c r="BK159" s="241"/>
      <c r="BL159" s="240"/>
      <c r="BM159" s="240"/>
      <c r="BN159" s="240"/>
      <c r="BO159" s="240"/>
      <c r="BP159" s="240"/>
      <c r="BQ159" s="223"/>
      <c r="BR159" s="222"/>
      <c r="BS159" s="222"/>
      <c r="BT159" s="222"/>
      <c r="BU159" s="222"/>
      <c r="BV159" s="222"/>
      <c r="BW159" s="268"/>
      <c r="BX159" s="267"/>
      <c r="BY159" s="267"/>
      <c r="BZ159" s="267"/>
      <c r="CA159" s="267"/>
      <c r="CB159" s="267"/>
      <c r="CC159" s="241"/>
      <c r="CD159" s="214"/>
      <c r="CE159" s="240"/>
      <c r="CF159" s="240"/>
      <c r="CG159" s="240"/>
      <c r="CH159" s="5"/>
    </row>
    <row r="160" spans="1:86" hidden="1" x14ac:dyDescent="0.2">
      <c r="A160" s="22"/>
      <c r="B160" s="28"/>
      <c r="C160" s="51"/>
      <c r="D160" s="33"/>
      <c r="E160" s="28"/>
      <c r="F160" s="94"/>
      <c r="G160" s="25"/>
      <c r="H160" s="32"/>
      <c r="I160" s="76"/>
      <c r="J160" s="204"/>
      <c r="K160" s="204"/>
      <c r="L160" s="205"/>
      <c r="M160" s="205"/>
      <c r="N160" s="205"/>
      <c r="O160" s="214"/>
      <c r="P160" s="214"/>
      <c r="Q160" s="213"/>
      <c r="R160" s="213"/>
      <c r="S160" s="213"/>
      <c r="T160" s="213"/>
      <c r="U160" s="223"/>
      <c r="V160" s="222"/>
      <c r="W160" s="222"/>
      <c r="X160" s="222"/>
      <c r="Y160" s="222"/>
      <c r="Z160" s="222"/>
      <c r="AA160" s="232"/>
      <c r="AB160" s="231"/>
      <c r="AC160" s="231"/>
      <c r="AD160" s="231"/>
      <c r="AE160" s="231"/>
      <c r="AF160" s="231"/>
      <c r="AG160" s="250"/>
      <c r="AH160" s="249"/>
      <c r="AI160" s="249"/>
      <c r="AJ160" s="249"/>
      <c r="AK160" s="249"/>
      <c r="AL160" s="249"/>
      <c r="AM160" s="204"/>
      <c r="AN160" s="205"/>
      <c r="AO160" s="205"/>
      <c r="AP160" s="205"/>
      <c r="AQ160" s="205"/>
      <c r="AR160" s="205"/>
      <c r="AS160" s="259"/>
      <c r="AT160" s="258"/>
      <c r="AU160" s="258"/>
      <c r="AV160" s="258"/>
      <c r="AW160" s="258"/>
      <c r="AX160" s="258"/>
      <c r="AY160" s="268"/>
      <c r="AZ160" s="267"/>
      <c r="BA160" s="267"/>
      <c r="BB160" s="267"/>
      <c r="BC160" s="267"/>
      <c r="BD160" s="267"/>
      <c r="BE160" s="204"/>
      <c r="BF160" s="205"/>
      <c r="BG160" s="205"/>
      <c r="BH160" s="205"/>
      <c r="BI160" s="205"/>
      <c r="BJ160" s="205"/>
      <c r="BK160" s="241"/>
      <c r="BL160" s="240"/>
      <c r="BM160" s="240"/>
      <c r="BN160" s="240"/>
      <c r="BO160" s="240"/>
      <c r="BP160" s="240"/>
      <c r="BQ160" s="223"/>
      <c r="BR160" s="222"/>
      <c r="BS160" s="222"/>
      <c r="BT160" s="222"/>
      <c r="BU160" s="222"/>
      <c r="BV160" s="222"/>
      <c r="BW160" s="268"/>
      <c r="BX160" s="267"/>
      <c r="BY160" s="267"/>
      <c r="BZ160" s="267"/>
      <c r="CA160" s="267"/>
      <c r="CB160" s="267"/>
      <c r="CC160" s="241"/>
      <c r="CD160" s="214"/>
      <c r="CE160" s="240"/>
      <c r="CF160" s="240"/>
      <c r="CG160" s="240"/>
      <c r="CH160" s="5"/>
    </row>
    <row r="161" spans="1:86" hidden="1" x14ac:dyDescent="0.2">
      <c r="A161" s="22"/>
      <c r="B161" s="22"/>
      <c r="C161" s="22"/>
      <c r="D161" s="34"/>
      <c r="E161" s="22"/>
      <c r="F161" s="34"/>
      <c r="G161" s="48"/>
      <c r="H161" s="36"/>
      <c r="I161" s="37"/>
      <c r="J161" s="204"/>
      <c r="K161" s="204"/>
      <c r="L161" s="205"/>
      <c r="M161" s="205"/>
      <c r="N161" s="204"/>
      <c r="O161" s="214"/>
      <c r="P161" s="214"/>
      <c r="Q161" s="214"/>
      <c r="R161" s="214"/>
      <c r="S161" s="213"/>
      <c r="T161" s="214"/>
      <c r="U161" s="223"/>
      <c r="V161" s="223"/>
      <c r="W161" s="223"/>
      <c r="X161" s="223"/>
      <c r="Y161" s="222"/>
      <c r="Z161" s="223"/>
      <c r="AA161" s="232"/>
      <c r="AB161" s="232"/>
      <c r="AC161" s="232"/>
      <c r="AD161" s="232"/>
      <c r="AE161" s="231"/>
      <c r="AF161" s="232"/>
      <c r="AG161" s="250"/>
      <c r="AH161" s="250"/>
      <c r="AI161" s="250"/>
      <c r="AJ161" s="250"/>
      <c r="AK161" s="249"/>
      <c r="AL161" s="250"/>
      <c r="AM161" s="204"/>
      <c r="AN161" s="204"/>
      <c r="AO161" s="204"/>
      <c r="AP161" s="204"/>
      <c r="AQ161" s="205"/>
      <c r="AR161" s="204"/>
      <c r="AS161" s="259"/>
      <c r="AT161" s="259"/>
      <c r="AU161" s="259"/>
      <c r="AV161" s="259"/>
      <c r="AW161" s="258"/>
      <c r="AX161" s="259"/>
      <c r="AY161" s="268"/>
      <c r="AZ161" s="268"/>
      <c r="BA161" s="268"/>
      <c r="BB161" s="268"/>
      <c r="BC161" s="267"/>
      <c r="BD161" s="268"/>
      <c r="BE161" s="204"/>
      <c r="BF161" s="204"/>
      <c r="BG161" s="204"/>
      <c r="BH161" s="204"/>
      <c r="BI161" s="205"/>
      <c r="BJ161" s="204"/>
      <c r="BK161" s="241"/>
      <c r="BL161" s="241"/>
      <c r="BM161" s="241"/>
      <c r="BN161" s="241"/>
      <c r="BO161" s="240"/>
      <c r="BP161" s="241"/>
      <c r="BQ161" s="223"/>
      <c r="BR161" s="223"/>
      <c r="BS161" s="223"/>
      <c r="BT161" s="223"/>
      <c r="BU161" s="222"/>
      <c r="BV161" s="223"/>
      <c r="BW161" s="268"/>
      <c r="BX161" s="268"/>
      <c r="BY161" s="268"/>
      <c r="BZ161" s="268"/>
      <c r="CA161" s="267"/>
      <c r="CB161" s="268"/>
      <c r="CC161" s="241"/>
      <c r="CD161" s="214"/>
      <c r="CE161" s="241"/>
      <c r="CF161" s="240"/>
      <c r="CG161" s="241"/>
      <c r="CH161" s="5"/>
    </row>
    <row r="162" spans="1:86" hidden="1" x14ac:dyDescent="0.2">
      <c r="A162" s="22"/>
      <c r="B162" s="22"/>
      <c r="C162" s="22"/>
      <c r="D162" s="34"/>
      <c r="E162" s="22"/>
      <c r="F162" s="34"/>
      <c r="G162" s="48"/>
      <c r="H162" s="36"/>
      <c r="I162" s="37"/>
      <c r="J162" s="204"/>
      <c r="K162" s="204"/>
      <c r="L162" s="205"/>
      <c r="M162" s="205"/>
      <c r="N162" s="204"/>
      <c r="O162" s="214"/>
      <c r="P162" s="214"/>
      <c r="Q162" s="214"/>
      <c r="R162" s="214"/>
      <c r="S162" s="213"/>
      <c r="T162" s="214"/>
      <c r="U162" s="223"/>
      <c r="V162" s="223"/>
      <c r="W162" s="223"/>
      <c r="X162" s="223"/>
      <c r="Y162" s="222"/>
      <c r="Z162" s="223"/>
      <c r="AA162" s="232"/>
      <c r="AB162" s="232"/>
      <c r="AC162" s="232"/>
      <c r="AD162" s="232"/>
      <c r="AE162" s="231"/>
      <c r="AF162" s="232"/>
      <c r="AG162" s="250"/>
      <c r="AH162" s="250"/>
      <c r="AI162" s="250"/>
      <c r="AJ162" s="250"/>
      <c r="AK162" s="249"/>
      <c r="AL162" s="250"/>
      <c r="AM162" s="204"/>
      <c r="AN162" s="204"/>
      <c r="AO162" s="204"/>
      <c r="AP162" s="204"/>
      <c r="AQ162" s="205"/>
      <c r="AR162" s="204"/>
      <c r="AS162" s="259"/>
      <c r="AT162" s="259"/>
      <c r="AU162" s="259"/>
      <c r="AV162" s="259"/>
      <c r="AW162" s="258"/>
      <c r="AX162" s="259"/>
      <c r="AY162" s="268"/>
      <c r="AZ162" s="268"/>
      <c r="BA162" s="268"/>
      <c r="BB162" s="268"/>
      <c r="BC162" s="267"/>
      <c r="BD162" s="268"/>
      <c r="BE162" s="204"/>
      <c r="BF162" s="204"/>
      <c r="BG162" s="204"/>
      <c r="BH162" s="204"/>
      <c r="BI162" s="205"/>
      <c r="BJ162" s="204"/>
      <c r="BK162" s="241"/>
      <c r="BL162" s="241"/>
      <c r="BM162" s="241"/>
      <c r="BN162" s="241"/>
      <c r="BO162" s="240"/>
      <c r="BP162" s="241"/>
      <c r="BQ162" s="223"/>
      <c r="BR162" s="223"/>
      <c r="BS162" s="223"/>
      <c r="BT162" s="223"/>
      <c r="BU162" s="222"/>
      <c r="BV162" s="223"/>
      <c r="BW162" s="268"/>
      <c r="BX162" s="268"/>
      <c r="BY162" s="268"/>
      <c r="BZ162" s="268"/>
      <c r="CA162" s="267"/>
      <c r="CB162" s="268"/>
      <c r="CC162" s="241"/>
      <c r="CD162" s="214"/>
      <c r="CE162" s="241"/>
      <c r="CF162" s="240"/>
      <c r="CG162" s="241"/>
      <c r="CH162" s="5"/>
    </row>
    <row r="163" spans="1:86" hidden="1" x14ac:dyDescent="0.2">
      <c r="A163" s="22"/>
      <c r="B163" s="22"/>
      <c r="C163" s="22"/>
      <c r="D163" s="34"/>
      <c r="E163" s="22"/>
      <c r="F163" s="34"/>
      <c r="G163" s="48"/>
      <c r="H163" s="36"/>
      <c r="I163" s="37"/>
      <c r="J163" s="204"/>
      <c r="K163" s="204"/>
      <c r="L163" s="205"/>
      <c r="M163" s="205"/>
      <c r="N163" s="204"/>
      <c r="O163" s="214"/>
      <c r="P163" s="214"/>
      <c r="Q163" s="213"/>
      <c r="R163" s="214"/>
      <c r="S163" s="213"/>
      <c r="T163" s="214"/>
      <c r="U163" s="223"/>
      <c r="V163" s="223"/>
      <c r="W163" s="222"/>
      <c r="X163" s="223"/>
      <c r="Y163" s="222"/>
      <c r="Z163" s="223"/>
      <c r="AA163" s="232"/>
      <c r="AB163" s="232"/>
      <c r="AC163" s="231"/>
      <c r="AD163" s="232"/>
      <c r="AE163" s="231"/>
      <c r="AF163" s="232"/>
      <c r="AG163" s="250"/>
      <c r="AH163" s="250"/>
      <c r="AI163" s="249"/>
      <c r="AJ163" s="250"/>
      <c r="AK163" s="249"/>
      <c r="AL163" s="250"/>
      <c r="AM163" s="204"/>
      <c r="AN163" s="204"/>
      <c r="AO163" s="205"/>
      <c r="AP163" s="204"/>
      <c r="AQ163" s="205"/>
      <c r="AR163" s="204"/>
      <c r="AS163" s="259"/>
      <c r="AT163" s="259"/>
      <c r="AU163" s="258"/>
      <c r="AV163" s="259"/>
      <c r="AW163" s="258"/>
      <c r="AX163" s="259"/>
      <c r="AY163" s="268"/>
      <c r="AZ163" s="268"/>
      <c r="BA163" s="267"/>
      <c r="BB163" s="268"/>
      <c r="BC163" s="267"/>
      <c r="BD163" s="268"/>
      <c r="BE163" s="204"/>
      <c r="BF163" s="204"/>
      <c r="BG163" s="205"/>
      <c r="BH163" s="204"/>
      <c r="BI163" s="205"/>
      <c r="BJ163" s="204"/>
      <c r="BK163" s="241"/>
      <c r="BL163" s="241"/>
      <c r="BM163" s="240"/>
      <c r="BN163" s="241"/>
      <c r="BO163" s="240"/>
      <c r="BP163" s="241"/>
      <c r="BQ163" s="223"/>
      <c r="BR163" s="223"/>
      <c r="BS163" s="222"/>
      <c r="BT163" s="223"/>
      <c r="BU163" s="222"/>
      <c r="BV163" s="223"/>
      <c r="BW163" s="268"/>
      <c r="BX163" s="268"/>
      <c r="BY163" s="267"/>
      <c r="BZ163" s="268"/>
      <c r="CA163" s="267"/>
      <c r="CB163" s="268"/>
      <c r="CC163" s="241"/>
      <c r="CD163" s="214"/>
      <c r="CE163" s="240"/>
      <c r="CF163" s="240"/>
      <c r="CG163" s="241"/>
      <c r="CH163" s="5"/>
    </row>
    <row r="164" spans="1:86" hidden="1" x14ac:dyDescent="0.2">
      <c r="A164" s="22"/>
      <c r="B164" s="22"/>
      <c r="C164" s="22"/>
      <c r="D164" s="34"/>
      <c r="E164" s="22"/>
      <c r="F164" s="34"/>
      <c r="G164" s="48"/>
      <c r="H164" s="36"/>
      <c r="I164" s="37"/>
      <c r="J164" s="204"/>
      <c r="K164" s="204"/>
      <c r="L164" s="205"/>
      <c r="M164" s="205"/>
      <c r="N164" s="204"/>
      <c r="O164" s="214"/>
      <c r="P164" s="214"/>
      <c r="Q164" s="213"/>
      <c r="R164" s="214"/>
      <c r="S164" s="213"/>
      <c r="T164" s="214"/>
      <c r="U164" s="223"/>
      <c r="V164" s="223"/>
      <c r="W164" s="222"/>
      <c r="X164" s="223"/>
      <c r="Y164" s="222"/>
      <c r="Z164" s="223"/>
      <c r="AA164" s="232"/>
      <c r="AB164" s="232"/>
      <c r="AC164" s="231"/>
      <c r="AD164" s="232"/>
      <c r="AE164" s="231"/>
      <c r="AF164" s="232"/>
      <c r="AG164" s="250"/>
      <c r="AH164" s="250"/>
      <c r="AI164" s="249"/>
      <c r="AJ164" s="250"/>
      <c r="AK164" s="249"/>
      <c r="AL164" s="250"/>
      <c r="AM164" s="204"/>
      <c r="AN164" s="204"/>
      <c r="AO164" s="205"/>
      <c r="AP164" s="204"/>
      <c r="AQ164" s="205"/>
      <c r="AR164" s="204"/>
      <c r="AS164" s="259"/>
      <c r="AT164" s="259"/>
      <c r="AU164" s="258"/>
      <c r="AV164" s="259"/>
      <c r="AW164" s="258"/>
      <c r="AX164" s="259"/>
      <c r="AY164" s="268"/>
      <c r="AZ164" s="268"/>
      <c r="BA164" s="267"/>
      <c r="BB164" s="268"/>
      <c r="BC164" s="267"/>
      <c r="BD164" s="268"/>
      <c r="BE164" s="204"/>
      <c r="BF164" s="204"/>
      <c r="BG164" s="205"/>
      <c r="BH164" s="204"/>
      <c r="BI164" s="205"/>
      <c r="BJ164" s="204"/>
      <c r="BK164" s="241"/>
      <c r="BL164" s="241"/>
      <c r="BM164" s="240"/>
      <c r="BN164" s="241"/>
      <c r="BO164" s="240"/>
      <c r="BP164" s="241"/>
      <c r="BQ164" s="223"/>
      <c r="BR164" s="223"/>
      <c r="BS164" s="222"/>
      <c r="BT164" s="223"/>
      <c r="BU164" s="222"/>
      <c r="BV164" s="223"/>
      <c r="BW164" s="268"/>
      <c r="BX164" s="268"/>
      <c r="BY164" s="267"/>
      <c r="BZ164" s="268"/>
      <c r="CA164" s="267"/>
      <c r="CB164" s="268"/>
      <c r="CC164" s="241"/>
      <c r="CD164" s="214"/>
      <c r="CE164" s="240"/>
      <c r="CF164" s="240"/>
      <c r="CG164" s="241"/>
      <c r="CH164" s="5"/>
    </row>
    <row r="165" spans="1:86" hidden="1" x14ac:dyDescent="0.2">
      <c r="A165" s="22"/>
      <c r="B165" s="22"/>
      <c r="C165" s="22"/>
      <c r="D165" s="34"/>
      <c r="E165" s="22"/>
      <c r="F165" s="34"/>
      <c r="G165" s="48"/>
      <c r="H165" s="36"/>
      <c r="I165" s="37"/>
      <c r="J165" s="204"/>
      <c r="K165" s="204"/>
      <c r="L165" s="205"/>
      <c r="M165" s="205"/>
      <c r="N165" s="204"/>
      <c r="O165" s="214"/>
      <c r="P165" s="214"/>
      <c r="Q165" s="213"/>
      <c r="R165" s="214"/>
      <c r="S165" s="213"/>
      <c r="T165" s="214"/>
      <c r="U165" s="223"/>
      <c r="V165" s="223"/>
      <c r="W165" s="222"/>
      <c r="X165" s="223"/>
      <c r="Y165" s="222"/>
      <c r="Z165" s="223"/>
      <c r="AA165" s="232"/>
      <c r="AB165" s="232"/>
      <c r="AC165" s="231"/>
      <c r="AD165" s="232"/>
      <c r="AE165" s="231"/>
      <c r="AF165" s="232"/>
      <c r="AG165" s="250"/>
      <c r="AH165" s="250"/>
      <c r="AI165" s="249"/>
      <c r="AJ165" s="250"/>
      <c r="AK165" s="249"/>
      <c r="AL165" s="250"/>
      <c r="AM165" s="204"/>
      <c r="AN165" s="204"/>
      <c r="AO165" s="205"/>
      <c r="AP165" s="204"/>
      <c r="AQ165" s="205"/>
      <c r="AR165" s="204"/>
      <c r="AS165" s="259"/>
      <c r="AT165" s="259"/>
      <c r="AU165" s="258"/>
      <c r="AV165" s="259"/>
      <c r="AW165" s="258"/>
      <c r="AX165" s="259"/>
      <c r="AY165" s="268"/>
      <c r="AZ165" s="268"/>
      <c r="BA165" s="267"/>
      <c r="BB165" s="268"/>
      <c r="BC165" s="267"/>
      <c r="BD165" s="268"/>
      <c r="BE165" s="204"/>
      <c r="BF165" s="204"/>
      <c r="BG165" s="205"/>
      <c r="BH165" s="204"/>
      <c r="BI165" s="205"/>
      <c r="BJ165" s="204"/>
      <c r="BK165" s="241"/>
      <c r="BL165" s="241"/>
      <c r="BM165" s="240"/>
      <c r="BN165" s="241"/>
      <c r="BO165" s="240"/>
      <c r="BP165" s="241"/>
      <c r="BQ165" s="223"/>
      <c r="BR165" s="223"/>
      <c r="BS165" s="222"/>
      <c r="BT165" s="223"/>
      <c r="BU165" s="222"/>
      <c r="BV165" s="223"/>
      <c r="BW165" s="268"/>
      <c r="BX165" s="268"/>
      <c r="BY165" s="267"/>
      <c r="BZ165" s="268"/>
      <c r="CA165" s="267"/>
      <c r="CB165" s="268"/>
      <c r="CC165" s="241"/>
      <c r="CD165" s="214"/>
      <c r="CE165" s="240"/>
      <c r="CF165" s="240"/>
      <c r="CG165" s="241"/>
      <c r="CH165" s="5"/>
    </row>
    <row r="166" spans="1:86" hidden="1" x14ac:dyDescent="0.2">
      <c r="A166" s="22"/>
      <c r="B166" s="22"/>
      <c r="C166" s="22"/>
      <c r="D166" s="34"/>
      <c r="E166" s="22"/>
      <c r="F166" s="34"/>
      <c r="G166" s="48"/>
      <c r="H166" s="36"/>
      <c r="I166" s="37"/>
      <c r="J166" s="204"/>
      <c r="K166" s="204"/>
      <c r="L166" s="205"/>
      <c r="M166" s="205"/>
      <c r="N166" s="204"/>
      <c r="O166" s="214"/>
      <c r="P166" s="214"/>
      <c r="Q166" s="213"/>
      <c r="R166" s="214"/>
      <c r="S166" s="213"/>
      <c r="T166" s="214"/>
      <c r="U166" s="223"/>
      <c r="V166" s="223"/>
      <c r="W166" s="222"/>
      <c r="X166" s="223"/>
      <c r="Y166" s="222"/>
      <c r="Z166" s="223"/>
      <c r="AA166" s="232"/>
      <c r="AB166" s="232"/>
      <c r="AC166" s="231"/>
      <c r="AD166" s="232"/>
      <c r="AE166" s="231"/>
      <c r="AF166" s="232"/>
      <c r="AG166" s="250"/>
      <c r="AH166" s="250"/>
      <c r="AI166" s="249"/>
      <c r="AJ166" s="250"/>
      <c r="AK166" s="249"/>
      <c r="AL166" s="250"/>
      <c r="AM166" s="204"/>
      <c r="AN166" s="204"/>
      <c r="AO166" s="205"/>
      <c r="AP166" s="204"/>
      <c r="AQ166" s="205"/>
      <c r="AR166" s="204"/>
      <c r="AS166" s="259"/>
      <c r="AT166" s="259"/>
      <c r="AU166" s="258"/>
      <c r="AV166" s="259"/>
      <c r="AW166" s="258"/>
      <c r="AX166" s="259"/>
      <c r="AY166" s="268"/>
      <c r="AZ166" s="268"/>
      <c r="BA166" s="267"/>
      <c r="BB166" s="268"/>
      <c r="BC166" s="267"/>
      <c r="BD166" s="268"/>
      <c r="BE166" s="204"/>
      <c r="BF166" s="204"/>
      <c r="BG166" s="205"/>
      <c r="BH166" s="204"/>
      <c r="BI166" s="205"/>
      <c r="BJ166" s="204"/>
      <c r="BK166" s="241"/>
      <c r="BL166" s="241"/>
      <c r="BM166" s="240"/>
      <c r="BN166" s="241"/>
      <c r="BO166" s="240"/>
      <c r="BP166" s="241"/>
      <c r="BQ166" s="223"/>
      <c r="BR166" s="223"/>
      <c r="BS166" s="222"/>
      <c r="BT166" s="223"/>
      <c r="BU166" s="222"/>
      <c r="BV166" s="223"/>
      <c r="BW166" s="268"/>
      <c r="BX166" s="268"/>
      <c r="BY166" s="267"/>
      <c r="BZ166" s="268"/>
      <c r="CA166" s="267"/>
      <c r="CB166" s="268"/>
      <c r="CC166" s="241"/>
      <c r="CD166" s="214"/>
      <c r="CE166" s="240"/>
      <c r="CF166" s="240"/>
      <c r="CG166" s="241"/>
      <c r="CH166" s="5"/>
    </row>
    <row r="167" spans="1:86" hidden="1" x14ac:dyDescent="0.2">
      <c r="A167" s="22"/>
      <c r="B167" s="22"/>
      <c r="C167" s="22"/>
      <c r="D167" s="34"/>
      <c r="E167" s="22"/>
      <c r="F167" s="34"/>
      <c r="G167" s="48"/>
      <c r="H167" s="36"/>
      <c r="I167" s="37"/>
      <c r="J167" s="204"/>
      <c r="K167" s="204"/>
      <c r="L167" s="205"/>
      <c r="M167" s="205"/>
      <c r="N167" s="204"/>
      <c r="O167" s="214"/>
      <c r="P167" s="214"/>
      <c r="Q167" s="213"/>
      <c r="R167" s="214"/>
      <c r="S167" s="213"/>
      <c r="T167" s="214"/>
      <c r="U167" s="223"/>
      <c r="V167" s="223"/>
      <c r="W167" s="222"/>
      <c r="X167" s="223"/>
      <c r="Y167" s="222"/>
      <c r="Z167" s="223"/>
      <c r="AA167" s="232"/>
      <c r="AB167" s="232"/>
      <c r="AC167" s="231"/>
      <c r="AD167" s="232"/>
      <c r="AE167" s="231"/>
      <c r="AF167" s="232"/>
      <c r="AG167" s="250"/>
      <c r="AH167" s="250"/>
      <c r="AI167" s="249"/>
      <c r="AJ167" s="250"/>
      <c r="AK167" s="249"/>
      <c r="AL167" s="250"/>
      <c r="AM167" s="204"/>
      <c r="AN167" s="204"/>
      <c r="AO167" s="205"/>
      <c r="AP167" s="204"/>
      <c r="AQ167" s="205"/>
      <c r="AR167" s="204"/>
      <c r="AS167" s="259"/>
      <c r="AT167" s="259"/>
      <c r="AU167" s="258"/>
      <c r="AV167" s="259"/>
      <c r="AW167" s="258"/>
      <c r="AX167" s="259"/>
      <c r="AY167" s="268"/>
      <c r="AZ167" s="268"/>
      <c r="BA167" s="267"/>
      <c r="BB167" s="268"/>
      <c r="BC167" s="267"/>
      <c r="BD167" s="268"/>
      <c r="BE167" s="204"/>
      <c r="BF167" s="204"/>
      <c r="BG167" s="205"/>
      <c r="BH167" s="204"/>
      <c r="BI167" s="205"/>
      <c r="BJ167" s="204"/>
      <c r="BK167" s="241"/>
      <c r="BL167" s="241"/>
      <c r="BM167" s="240"/>
      <c r="BN167" s="241"/>
      <c r="BO167" s="240"/>
      <c r="BP167" s="241"/>
      <c r="BQ167" s="223"/>
      <c r="BR167" s="223"/>
      <c r="BS167" s="222"/>
      <c r="BT167" s="223"/>
      <c r="BU167" s="222"/>
      <c r="BV167" s="223"/>
      <c r="BW167" s="268"/>
      <c r="BX167" s="268"/>
      <c r="BY167" s="267"/>
      <c r="BZ167" s="268"/>
      <c r="CA167" s="267"/>
      <c r="CB167" s="268"/>
      <c r="CC167" s="241"/>
      <c r="CD167" s="214"/>
      <c r="CE167" s="240"/>
      <c r="CF167" s="240"/>
      <c r="CG167" s="241"/>
      <c r="CH167" s="5"/>
    </row>
    <row r="168" spans="1:86" hidden="1" x14ac:dyDescent="0.2">
      <c r="A168" s="43"/>
      <c r="B168" s="7"/>
      <c r="C168" s="43"/>
      <c r="D168" s="44"/>
      <c r="E168" s="22"/>
      <c r="F168" s="56"/>
      <c r="G168" s="97"/>
      <c r="H168" s="9"/>
      <c r="I168" s="98"/>
      <c r="J168" s="204"/>
      <c r="K168" s="204"/>
      <c r="L168" s="205"/>
      <c r="M168" s="205"/>
      <c r="N168" s="204"/>
      <c r="O168" s="214"/>
      <c r="P168" s="214"/>
      <c r="Q168" s="213"/>
      <c r="R168" s="214"/>
      <c r="S168" s="213"/>
      <c r="T168" s="214"/>
      <c r="U168" s="223"/>
      <c r="V168" s="223"/>
      <c r="W168" s="222"/>
      <c r="X168" s="223"/>
      <c r="Y168" s="222"/>
      <c r="Z168" s="223"/>
      <c r="AA168" s="232"/>
      <c r="AB168" s="232"/>
      <c r="AC168" s="231"/>
      <c r="AD168" s="232"/>
      <c r="AE168" s="231"/>
      <c r="AF168" s="232"/>
      <c r="AG168" s="250"/>
      <c r="AH168" s="250"/>
      <c r="AI168" s="249"/>
      <c r="AJ168" s="250"/>
      <c r="AK168" s="249"/>
      <c r="AL168" s="250"/>
      <c r="AM168" s="204"/>
      <c r="AN168" s="204"/>
      <c r="AO168" s="205"/>
      <c r="AP168" s="204"/>
      <c r="AQ168" s="205"/>
      <c r="AR168" s="204"/>
      <c r="AS168" s="259"/>
      <c r="AT168" s="259"/>
      <c r="AU168" s="258"/>
      <c r="AV168" s="259"/>
      <c r="AW168" s="258"/>
      <c r="AX168" s="259"/>
      <c r="AY168" s="268"/>
      <c r="AZ168" s="268"/>
      <c r="BA168" s="267"/>
      <c r="BB168" s="268"/>
      <c r="BC168" s="267"/>
      <c r="BD168" s="268"/>
      <c r="BE168" s="204"/>
      <c r="BF168" s="204"/>
      <c r="BG168" s="205"/>
      <c r="BH168" s="204"/>
      <c r="BI168" s="205"/>
      <c r="BJ168" s="204"/>
      <c r="BK168" s="241"/>
      <c r="BL168" s="241"/>
      <c r="BM168" s="240"/>
      <c r="BN168" s="241"/>
      <c r="BO168" s="240"/>
      <c r="BP168" s="241"/>
      <c r="BQ168" s="223"/>
      <c r="BR168" s="223"/>
      <c r="BS168" s="222"/>
      <c r="BT168" s="223"/>
      <c r="BU168" s="222"/>
      <c r="BV168" s="223"/>
      <c r="BW168" s="268"/>
      <c r="BX168" s="268"/>
      <c r="BY168" s="267"/>
      <c r="BZ168" s="268"/>
      <c r="CA168" s="267"/>
      <c r="CB168" s="268"/>
      <c r="CC168" s="241"/>
      <c r="CD168" s="214"/>
      <c r="CE168" s="240"/>
      <c r="CF168" s="240"/>
      <c r="CG168" s="241"/>
      <c r="CH168" s="5"/>
    </row>
    <row r="169" spans="1:86" hidden="1" x14ac:dyDescent="0.2">
      <c r="A169" s="43"/>
      <c r="B169" s="7"/>
      <c r="C169" s="43"/>
      <c r="D169" s="34"/>
      <c r="E169" s="22"/>
      <c r="F169" s="56"/>
      <c r="G169" s="97"/>
      <c r="H169" s="36"/>
      <c r="I169" s="98"/>
      <c r="J169" s="204"/>
      <c r="K169" s="204"/>
      <c r="L169" s="205"/>
      <c r="M169" s="205"/>
      <c r="N169" s="204"/>
      <c r="O169" s="214"/>
      <c r="P169" s="214"/>
      <c r="Q169" s="213"/>
      <c r="R169" s="214"/>
      <c r="S169" s="213"/>
      <c r="T169" s="214"/>
      <c r="U169" s="223"/>
      <c r="V169" s="223"/>
      <c r="W169" s="222"/>
      <c r="X169" s="223"/>
      <c r="Y169" s="222"/>
      <c r="Z169" s="223"/>
      <c r="AA169" s="232"/>
      <c r="AB169" s="232"/>
      <c r="AC169" s="231"/>
      <c r="AD169" s="232"/>
      <c r="AE169" s="231"/>
      <c r="AF169" s="232"/>
      <c r="AG169" s="250"/>
      <c r="AH169" s="250"/>
      <c r="AI169" s="249"/>
      <c r="AJ169" s="250"/>
      <c r="AK169" s="249"/>
      <c r="AL169" s="250"/>
      <c r="AM169" s="204"/>
      <c r="AN169" s="204"/>
      <c r="AO169" s="205"/>
      <c r="AP169" s="204"/>
      <c r="AQ169" s="205"/>
      <c r="AR169" s="204"/>
      <c r="AS169" s="259"/>
      <c r="AT169" s="259"/>
      <c r="AU169" s="258"/>
      <c r="AV169" s="259"/>
      <c r="AW169" s="258"/>
      <c r="AX169" s="259"/>
      <c r="AY169" s="268"/>
      <c r="AZ169" s="268"/>
      <c r="BA169" s="267"/>
      <c r="BB169" s="268"/>
      <c r="BC169" s="267"/>
      <c r="BD169" s="268"/>
      <c r="BE169" s="204"/>
      <c r="BF169" s="204"/>
      <c r="BG169" s="205"/>
      <c r="BH169" s="204"/>
      <c r="BI169" s="205"/>
      <c r="BJ169" s="204"/>
      <c r="BK169" s="241"/>
      <c r="BL169" s="241"/>
      <c r="BM169" s="240"/>
      <c r="BN169" s="241"/>
      <c r="BO169" s="240"/>
      <c r="BP169" s="241"/>
      <c r="BQ169" s="223"/>
      <c r="BR169" s="223"/>
      <c r="BS169" s="222"/>
      <c r="BT169" s="223"/>
      <c r="BU169" s="222"/>
      <c r="BV169" s="223"/>
      <c r="BW169" s="268"/>
      <c r="BX169" s="268"/>
      <c r="BY169" s="267"/>
      <c r="BZ169" s="268"/>
      <c r="CA169" s="267"/>
      <c r="CB169" s="268"/>
      <c r="CC169" s="241"/>
      <c r="CD169" s="214"/>
      <c r="CE169" s="240"/>
      <c r="CF169" s="240"/>
      <c r="CG169" s="241"/>
      <c r="CH169" s="5"/>
    </row>
    <row r="170" spans="1:86" hidden="1" x14ac:dyDescent="0.2">
      <c r="A170" s="43"/>
      <c r="B170" s="7"/>
      <c r="C170" s="43"/>
      <c r="D170" s="34"/>
      <c r="E170" s="22"/>
      <c r="F170" s="34"/>
      <c r="G170" s="35"/>
      <c r="H170" s="36"/>
      <c r="I170" s="98"/>
      <c r="J170" s="204"/>
      <c r="K170" s="204"/>
      <c r="L170" s="205"/>
      <c r="M170" s="205"/>
      <c r="N170" s="204"/>
      <c r="O170" s="214"/>
      <c r="P170" s="214"/>
      <c r="Q170" s="213"/>
      <c r="R170" s="214"/>
      <c r="S170" s="213"/>
      <c r="T170" s="214"/>
      <c r="U170" s="223"/>
      <c r="V170" s="223"/>
      <c r="W170" s="222"/>
      <c r="X170" s="223"/>
      <c r="Y170" s="222"/>
      <c r="Z170" s="223"/>
      <c r="AA170" s="232"/>
      <c r="AB170" s="232"/>
      <c r="AC170" s="231"/>
      <c r="AD170" s="232"/>
      <c r="AE170" s="231"/>
      <c r="AF170" s="232"/>
      <c r="AG170" s="250"/>
      <c r="AH170" s="250"/>
      <c r="AI170" s="249"/>
      <c r="AJ170" s="250"/>
      <c r="AK170" s="249"/>
      <c r="AL170" s="250"/>
      <c r="AM170" s="204"/>
      <c r="AN170" s="204"/>
      <c r="AO170" s="205"/>
      <c r="AP170" s="204"/>
      <c r="AQ170" s="205"/>
      <c r="AR170" s="204"/>
      <c r="AS170" s="259"/>
      <c r="AT170" s="259"/>
      <c r="AU170" s="258"/>
      <c r="AV170" s="259"/>
      <c r="AW170" s="258"/>
      <c r="AX170" s="259"/>
      <c r="AY170" s="268"/>
      <c r="AZ170" s="268"/>
      <c r="BA170" s="267"/>
      <c r="BB170" s="268"/>
      <c r="BC170" s="267"/>
      <c r="BD170" s="268"/>
      <c r="BE170" s="204"/>
      <c r="BF170" s="204"/>
      <c r="BG170" s="205"/>
      <c r="BH170" s="204"/>
      <c r="BI170" s="205"/>
      <c r="BJ170" s="204"/>
      <c r="BK170" s="241"/>
      <c r="BL170" s="241"/>
      <c r="BM170" s="240"/>
      <c r="BN170" s="241"/>
      <c r="BO170" s="240"/>
      <c r="BP170" s="241"/>
      <c r="BQ170" s="223"/>
      <c r="BR170" s="223"/>
      <c r="BS170" s="222"/>
      <c r="BT170" s="223"/>
      <c r="BU170" s="222"/>
      <c r="BV170" s="223"/>
      <c r="BW170" s="268"/>
      <c r="BX170" s="268"/>
      <c r="BY170" s="267"/>
      <c r="BZ170" s="268"/>
      <c r="CA170" s="267"/>
      <c r="CB170" s="268"/>
      <c r="CC170" s="241"/>
      <c r="CD170" s="214"/>
      <c r="CE170" s="240"/>
      <c r="CF170" s="240"/>
      <c r="CG170" s="241"/>
      <c r="CH170" s="5"/>
    </row>
    <row r="171" spans="1:86" hidden="1" x14ac:dyDescent="0.2">
      <c r="A171" s="22"/>
      <c r="B171" s="22"/>
      <c r="C171" s="22"/>
      <c r="D171" s="34"/>
      <c r="E171" s="22"/>
      <c r="F171" s="34"/>
      <c r="G171" s="48"/>
      <c r="H171" s="36"/>
      <c r="I171" s="37"/>
      <c r="J171" s="204"/>
      <c r="K171" s="204"/>
      <c r="L171" s="205"/>
      <c r="M171" s="205"/>
      <c r="N171" s="204"/>
      <c r="O171" s="214"/>
      <c r="P171" s="214"/>
      <c r="Q171" s="213"/>
      <c r="R171" s="214"/>
      <c r="S171" s="213"/>
      <c r="T171" s="214"/>
      <c r="U171" s="223"/>
      <c r="V171" s="223"/>
      <c r="W171" s="222"/>
      <c r="X171" s="223"/>
      <c r="Y171" s="222"/>
      <c r="Z171" s="223"/>
      <c r="AA171" s="232"/>
      <c r="AB171" s="232"/>
      <c r="AC171" s="231"/>
      <c r="AD171" s="232"/>
      <c r="AE171" s="231"/>
      <c r="AF171" s="232"/>
      <c r="AG171" s="250"/>
      <c r="AH171" s="250"/>
      <c r="AI171" s="249"/>
      <c r="AJ171" s="250"/>
      <c r="AK171" s="249"/>
      <c r="AL171" s="250"/>
      <c r="AM171" s="204"/>
      <c r="AN171" s="204"/>
      <c r="AO171" s="205"/>
      <c r="AP171" s="204"/>
      <c r="AQ171" s="205"/>
      <c r="AR171" s="204"/>
      <c r="AS171" s="259"/>
      <c r="AT171" s="259"/>
      <c r="AU171" s="258"/>
      <c r="AV171" s="259"/>
      <c r="AW171" s="258"/>
      <c r="AX171" s="259"/>
      <c r="AY171" s="268"/>
      <c r="AZ171" s="268"/>
      <c r="BA171" s="267"/>
      <c r="BB171" s="268"/>
      <c r="BC171" s="267"/>
      <c r="BD171" s="268"/>
      <c r="BE171" s="204"/>
      <c r="BF171" s="204"/>
      <c r="BG171" s="205"/>
      <c r="BH171" s="204"/>
      <c r="BI171" s="205"/>
      <c r="BJ171" s="204"/>
      <c r="BK171" s="241"/>
      <c r="BL171" s="241"/>
      <c r="BM171" s="240"/>
      <c r="BN171" s="241"/>
      <c r="BO171" s="240"/>
      <c r="BP171" s="241"/>
      <c r="BQ171" s="223"/>
      <c r="BR171" s="223"/>
      <c r="BS171" s="222"/>
      <c r="BT171" s="223"/>
      <c r="BU171" s="222"/>
      <c r="BV171" s="223"/>
      <c r="BW171" s="268"/>
      <c r="BX171" s="268"/>
      <c r="BY171" s="267"/>
      <c r="BZ171" s="268"/>
      <c r="CA171" s="267"/>
      <c r="CB171" s="268"/>
      <c r="CC171" s="241"/>
      <c r="CD171" s="214"/>
      <c r="CE171" s="240"/>
      <c r="CF171" s="240"/>
      <c r="CG171" s="241"/>
      <c r="CH171" s="5"/>
    </row>
    <row r="172" spans="1:86" hidden="1" x14ac:dyDescent="0.2">
      <c r="A172" s="22"/>
      <c r="B172" s="22"/>
      <c r="C172" s="22"/>
      <c r="D172" s="34"/>
      <c r="E172" s="22"/>
      <c r="F172" s="34"/>
      <c r="G172" s="48"/>
      <c r="H172" s="36"/>
      <c r="I172" s="37"/>
      <c r="J172" s="204"/>
      <c r="K172" s="204"/>
      <c r="L172" s="205"/>
      <c r="M172" s="205"/>
      <c r="N172" s="204"/>
      <c r="O172" s="214"/>
      <c r="P172" s="214"/>
      <c r="Q172" s="213"/>
      <c r="R172" s="214"/>
      <c r="S172" s="213"/>
      <c r="T172" s="214"/>
      <c r="U172" s="223"/>
      <c r="V172" s="223"/>
      <c r="W172" s="222"/>
      <c r="X172" s="223"/>
      <c r="Y172" s="222"/>
      <c r="Z172" s="223"/>
      <c r="AA172" s="232"/>
      <c r="AB172" s="232"/>
      <c r="AC172" s="231"/>
      <c r="AD172" s="232"/>
      <c r="AE172" s="231"/>
      <c r="AF172" s="232"/>
      <c r="AG172" s="250"/>
      <c r="AH172" s="250"/>
      <c r="AI172" s="249"/>
      <c r="AJ172" s="250"/>
      <c r="AK172" s="249"/>
      <c r="AL172" s="250"/>
      <c r="AM172" s="204"/>
      <c r="AN172" s="204"/>
      <c r="AO172" s="205"/>
      <c r="AP172" s="204"/>
      <c r="AQ172" s="205"/>
      <c r="AR172" s="204"/>
      <c r="AS172" s="259"/>
      <c r="AT172" s="259"/>
      <c r="AU172" s="258"/>
      <c r="AV172" s="259"/>
      <c r="AW172" s="258"/>
      <c r="AX172" s="259"/>
      <c r="AY172" s="268"/>
      <c r="AZ172" s="268"/>
      <c r="BA172" s="267"/>
      <c r="BB172" s="268"/>
      <c r="BC172" s="267"/>
      <c r="BD172" s="268"/>
      <c r="BE172" s="204"/>
      <c r="BF172" s="204"/>
      <c r="BG172" s="205"/>
      <c r="BH172" s="204"/>
      <c r="BI172" s="205"/>
      <c r="BJ172" s="204"/>
      <c r="BK172" s="241"/>
      <c r="BL172" s="241"/>
      <c r="BM172" s="240"/>
      <c r="BN172" s="241"/>
      <c r="BO172" s="240"/>
      <c r="BP172" s="241"/>
      <c r="BQ172" s="223"/>
      <c r="BR172" s="223"/>
      <c r="BS172" s="222"/>
      <c r="BT172" s="223"/>
      <c r="BU172" s="222"/>
      <c r="BV172" s="223"/>
      <c r="BW172" s="268"/>
      <c r="BX172" s="268"/>
      <c r="BY172" s="267"/>
      <c r="BZ172" s="268"/>
      <c r="CA172" s="267"/>
      <c r="CB172" s="268"/>
      <c r="CC172" s="241"/>
      <c r="CD172" s="214"/>
      <c r="CE172" s="240"/>
      <c r="CF172" s="240"/>
      <c r="CG172" s="241"/>
      <c r="CH172" s="5"/>
    </row>
    <row r="173" spans="1:86" hidden="1" x14ac:dyDescent="0.2">
      <c r="A173" s="43"/>
      <c r="B173" s="43"/>
      <c r="C173" s="7"/>
      <c r="D173" s="44"/>
      <c r="E173" s="22"/>
      <c r="F173" s="44"/>
      <c r="G173" s="97"/>
      <c r="H173" s="47"/>
      <c r="I173" s="37"/>
      <c r="J173" s="204"/>
      <c r="K173" s="204"/>
      <c r="L173" s="205"/>
      <c r="M173" s="205"/>
      <c r="N173" s="204"/>
      <c r="O173" s="214"/>
      <c r="P173" s="214"/>
      <c r="Q173" s="213"/>
      <c r="R173" s="214"/>
      <c r="S173" s="213"/>
      <c r="T173" s="214"/>
      <c r="U173" s="223"/>
      <c r="V173" s="223"/>
      <c r="W173" s="222"/>
      <c r="X173" s="223"/>
      <c r="Y173" s="222"/>
      <c r="Z173" s="223"/>
      <c r="AA173" s="232"/>
      <c r="AB173" s="232"/>
      <c r="AC173" s="231"/>
      <c r="AD173" s="232"/>
      <c r="AE173" s="231"/>
      <c r="AF173" s="232"/>
      <c r="AG173" s="250"/>
      <c r="AH173" s="250"/>
      <c r="AI173" s="249"/>
      <c r="AJ173" s="250"/>
      <c r="AK173" s="249"/>
      <c r="AL173" s="250"/>
      <c r="AM173" s="204"/>
      <c r="AN173" s="204"/>
      <c r="AO173" s="205"/>
      <c r="AP173" s="204"/>
      <c r="AQ173" s="205"/>
      <c r="AR173" s="204"/>
      <c r="AS173" s="259"/>
      <c r="AT173" s="259"/>
      <c r="AU173" s="258"/>
      <c r="AV173" s="259"/>
      <c r="AW173" s="258"/>
      <c r="AX173" s="259"/>
      <c r="AY173" s="268"/>
      <c r="AZ173" s="268"/>
      <c r="BA173" s="267"/>
      <c r="BB173" s="268"/>
      <c r="BC173" s="267"/>
      <c r="BD173" s="268"/>
      <c r="BE173" s="204"/>
      <c r="BF173" s="204"/>
      <c r="BG173" s="205"/>
      <c r="BH173" s="204"/>
      <c r="BI173" s="205"/>
      <c r="BJ173" s="204"/>
      <c r="BK173" s="241"/>
      <c r="BL173" s="241"/>
      <c r="BM173" s="240"/>
      <c r="BN173" s="241"/>
      <c r="BO173" s="240"/>
      <c r="BP173" s="241"/>
      <c r="BQ173" s="223"/>
      <c r="BR173" s="223"/>
      <c r="BS173" s="222"/>
      <c r="BT173" s="223"/>
      <c r="BU173" s="222"/>
      <c r="BV173" s="223"/>
      <c r="BW173" s="268"/>
      <c r="BX173" s="268"/>
      <c r="BY173" s="267"/>
      <c r="BZ173" s="268"/>
      <c r="CA173" s="267"/>
      <c r="CB173" s="268"/>
      <c r="CC173" s="241"/>
      <c r="CD173" s="214"/>
      <c r="CE173" s="240"/>
      <c r="CF173" s="240"/>
      <c r="CG173" s="241"/>
      <c r="CH173" s="5"/>
    </row>
    <row r="174" spans="1:86" hidden="1" x14ac:dyDescent="0.2">
      <c r="A174" s="43"/>
      <c r="B174" s="43"/>
      <c r="C174" s="7"/>
      <c r="D174" s="44"/>
      <c r="E174" s="22"/>
      <c r="F174" s="79"/>
      <c r="G174" s="99"/>
      <c r="H174" s="100"/>
      <c r="I174" s="101"/>
      <c r="J174" s="204"/>
      <c r="K174" s="204"/>
      <c r="L174" s="205"/>
      <c r="M174" s="205"/>
      <c r="N174" s="204"/>
      <c r="O174" s="214"/>
      <c r="P174" s="214"/>
      <c r="Q174" s="213"/>
      <c r="R174" s="214"/>
      <c r="S174" s="213"/>
      <c r="T174" s="214"/>
      <c r="U174" s="223"/>
      <c r="V174" s="223"/>
      <c r="W174" s="222"/>
      <c r="X174" s="223"/>
      <c r="Y174" s="222"/>
      <c r="Z174" s="223"/>
      <c r="AA174" s="232"/>
      <c r="AB174" s="232"/>
      <c r="AC174" s="231"/>
      <c r="AD174" s="232"/>
      <c r="AE174" s="231"/>
      <c r="AF174" s="232"/>
      <c r="AG174" s="250"/>
      <c r="AH174" s="250"/>
      <c r="AI174" s="249"/>
      <c r="AJ174" s="250"/>
      <c r="AK174" s="249"/>
      <c r="AL174" s="250"/>
      <c r="AM174" s="204"/>
      <c r="AN174" s="204"/>
      <c r="AO174" s="205"/>
      <c r="AP174" s="204"/>
      <c r="AQ174" s="205"/>
      <c r="AR174" s="204"/>
      <c r="AS174" s="259"/>
      <c r="AT174" s="259"/>
      <c r="AU174" s="258"/>
      <c r="AV174" s="259"/>
      <c r="AW174" s="258"/>
      <c r="AX174" s="259"/>
      <c r="AY174" s="268"/>
      <c r="AZ174" s="268"/>
      <c r="BA174" s="267"/>
      <c r="BB174" s="268"/>
      <c r="BC174" s="267"/>
      <c r="BD174" s="268"/>
      <c r="BE174" s="204"/>
      <c r="BF174" s="204"/>
      <c r="BG174" s="205"/>
      <c r="BH174" s="204"/>
      <c r="BI174" s="205"/>
      <c r="BJ174" s="204"/>
      <c r="BK174" s="241"/>
      <c r="BL174" s="241"/>
      <c r="BM174" s="240"/>
      <c r="BN174" s="241"/>
      <c r="BO174" s="240"/>
      <c r="BP174" s="241"/>
      <c r="BQ174" s="223"/>
      <c r="BR174" s="223"/>
      <c r="BS174" s="222"/>
      <c r="BT174" s="223"/>
      <c r="BU174" s="222"/>
      <c r="BV174" s="223"/>
      <c r="BW174" s="268"/>
      <c r="BX174" s="268"/>
      <c r="BY174" s="267"/>
      <c r="BZ174" s="268"/>
      <c r="CA174" s="267"/>
      <c r="CB174" s="268"/>
      <c r="CC174" s="241"/>
      <c r="CD174" s="214"/>
      <c r="CE174" s="240"/>
      <c r="CF174" s="240"/>
      <c r="CG174" s="241"/>
      <c r="CH174" s="5"/>
    </row>
    <row r="175" spans="1:86" hidden="1" x14ac:dyDescent="0.2">
      <c r="A175" s="43"/>
      <c r="B175" s="43"/>
      <c r="C175" s="7"/>
      <c r="D175" s="44"/>
      <c r="E175" s="22"/>
      <c r="F175" s="44"/>
      <c r="G175" s="99"/>
      <c r="H175" s="100"/>
      <c r="I175" s="101"/>
      <c r="J175" s="204"/>
      <c r="K175" s="204"/>
      <c r="L175" s="205"/>
      <c r="M175" s="205"/>
      <c r="N175" s="204"/>
      <c r="O175" s="214"/>
      <c r="P175" s="214"/>
      <c r="Q175" s="213"/>
      <c r="R175" s="214"/>
      <c r="S175" s="213"/>
      <c r="T175" s="214"/>
      <c r="U175" s="223"/>
      <c r="V175" s="223"/>
      <c r="W175" s="222"/>
      <c r="X175" s="223"/>
      <c r="Y175" s="222"/>
      <c r="Z175" s="223"/>
      <c r="AA175" s="232"/>
      <c r="AB175" s="232"/>
      <c r="AC175" s="231"/>
      <c r="AD175" s="232"/>
      <c r="AE175" s="231"/>
      <c r="AF175" s="232"/>
      <c r="AG175" s="250"/>
      <c r="AH175" s="250"/>
      <c r="AI175" s="249"/>
      <c r="AJ175" s="250"/>
      <c r="AK175" s="249"/>
      <c r="AL175" s="250"/>
      <c r="AM175" s="204"/>
      <c r="AN175" s="204"/>
      <c r="AO175" s="205"/>
      <c r="AP175" s="204"/>
      <c r="AQ175" s="205"/>
      <c r="AR175" s="204"/>
      <c r="AS175" s="259"/>
      <c r="AT175" s="259"/>
      <c r="AU175" s="258"/>
      <c r="AV175" s="259"/>
      <c r="AW175" s="258"/>
      <c r="AX175" s="259"/>
      <c r="AY175" s="268"/>
      <c r="AZ175" s="268"/>
      <c r="BA175" s="267"/>
      <c r="BB175" s="268"/>
      <c r="BC175" s="267"/>
      <c r="BD175" s="268"/>
      <c r="BE175" s="204"/>
      <c r="BF175" s="204"/>
      <c r="BG175" s="205"/>
      <c r="BH175" s="204"/>
      <c r="BI175" s="205"/>
      <c r="BJ175" s="204"/>
      <c r="BK175" s="241"/>
      <c r="BL175" s="241"/>
      <c r="BM175" s="240"/>
      <c r="BN175" s="241"/>
      <c r="BO175" s="240"/>
      <c r="BP175" s="241"/>
      <c r="BQ175" s="223"/>
      <c r="BR175" s="223"/>
      <c r="BS175" s="222"/>
      <c r="BT175" s="223"/>
      <c r="BU175" s="222"/>
      <c r="BV175" s="223"/>
      <c r="BW175" s="268"/>
      <c r="BX175" s="268"/>
      <c r="BY175" s="267"/>
      <c r="BZ175" s="268"/>
      <c r="CA175" s="267"/>
      <c r="CB175" s="268"/>
      <c r="CC175" s="241"/>
      <c r="CD175" s="214"/>
      <c r="CE175" s="240"/>
      <c r="CF175" s="240"/>
      <c r="CG175" s="241"/>
      <c r="CH175" s="5"/>
    </row>
    <row r="176" spans="1:86" hidden="1" x14ac:dyDescent="0.2">
      <c r="A176" s="22"/>
      <c r="B176" s="22"/>
      <c r="C176" s="82"/>
      <c r="D176" s="34"/>
      <c r="E176" s="22"/>
      <c r="F176" s="34"/>
      <c r="G176" s="35"/>
      <c r="H176" s="36"/>
      <c r="I176" s="37"/>
      <c r="J176" s="204"/>
      <c r="K176" s="204"/>
      <c r="L176" s="205"/>
      <c r="M176" s="205"/>
      <c r="N176" s="204"/>
      <c r="O176" s="214"/>
      <c r="P176" s="214"/>
      <c r="Q176" s="213"/>
      <c r="R176" s="214"/>
      <c r="S176" s="213"/>
      <c r="T176" s="214"/>
      <c r="U176" s="223"/>
      <c r="V176" s="223"/>
      <c r="W176" s="222"/>
      <c r="X176" s="223"/>
      <c r="Y176" s="222"/>
      <c r="Z176" s="223"/>
      <c r="AA176" s="232"/>
      <c r="AB176" s="232"/>
      <c r="AC176" s="231"/>
      <c r="AD176" s="232"/>
      <c r="AE176" s="231"/>
      <c r="AF176" s="232"/>
      <c r="AG176" s="250"/>
      <c r="AH176" s="250"/>
      <c r="AI176" s="249"/>
      <c r="AJ176" s="250"/>
      <c r="AK176" s="249"/>
      <c r="AL176" s="250"/>
      <c r="AM176" s="204"/>
      <c r="AN176" s="204"/>
      <c r="AO176" s="205"/>
      <c r="AP176" s="204"/>
      <c r="AQ176" s="205"/>
      <c r="AR176" s="204"/>
      <c r="AS176" s="259"/>
      <c r="AT176" s="259"/>
      <c r="AU176" s="258"/>
      <c r="AV176" s="259"/>
      <c r="AW176" s="258"/>
      <c r="AX176" s="259"/>
      <c r="AY176" s="268"/>
      <c r="AZ176" s="268"/>
      <c r="BA176" s="267"/>
      <c r="BB176" s="268"/>
      <c r="BC176" s="267"/>
      <c r="BD176" s="268"/>
      <c r="BE176" s="204"/>
      <c r="BF176" s="204"/>
      <c r="BG176" s="205"/>
      <c r="BH176" s="204"/>
      <c r="BI176" s="205"/>
      <c r="BJ176" s="204"/>
      <c r="BK176" s="241"/>
      <c r="BL176" s="241"/>
      <c r="BM176" s="240"/>
      <c r="BN176" s="241"/>
      <c r="BO176" s="240"/>
      <c r="BP176" s="241"/>
      <c r="BQ176" s="223"/>
      <c r="BR176" s="223"/>
      <c r="BS176" s="222"/>
      <c r="BT176" s="223"/>
      <c r="BU176" s="222"/>
      <c r="BV176" s="223"/>
      <c r="BW176" s="268"/>
      <c r="BX176" s="268"/>
      <c r="BY176" s="267"/>
      <c r="BZ176" s="268"/>
      <c r="CA176" s="267"/>
      <c r="CB176" s="268"/>
      <c r="CC176" s="241"/>
      <c r="CD176" s="214"/>
      <c r="CE176" s="240"/>
      <c r="CF176" s="240"/>
      <c r="CG176" s="241"/>
      <c r="CH176" s="5"/>
    </row>
    <row r="177" spans="1:86" hidden="1" x14ac:dyDescent="0.2">
      <c r="A177" s="22"/>
      <c r="B177" s="22"/>
      <c r="C177" s="102"/>
      <c r="D177" s="34"/>
      <c r="E177" s="22"/>
      <c r="F177" s="34"/>
      <c r="G177" s="48"/>
      <c r="H177" s="36"/>
      <c r="I177" s="37"/>
      <c r="J177" s="204"/>
      <c r="K177" s="204"/>
      <c r="L177" s="205"/>
      <c r="M177" s="205"/>
      <c r="N177" s="204"/>
      <c r="O177" s="214"/>
      <c r="P177" s="214"/>
      <c r="Q177" s="213"/>
      <c r="R177" s="214"/>
      <c r="S177" s="213"/>
      <c r="T177" s="214"/>
      <c r="U177" s="223"/>
      <c r="V177" s="223"/>
      <c r="W177" s="222"/>
      <c r="X177" s="223"/>
      <c r="Y177" s="222"/>
      <c r="Z177" s="223"/>
      <c r="AA177" s="232"/>
      <c r="AB177" s="232"/>
      <c r="AC177" s="231"/>
      <c r="AD177" s="232"/>
      <c r="AE177" s="231"/>
      <c r="AF177" s="232"/>
      <c r="AG177" s="250"/>
      <c r="AH177" s="250"/>
      <c r="AI177" s="249"/>
      <c r="AJ177" s="250"/>
      <c r="AK177" s="249"/>
      <c r="AL177" s="250"/>
      <c r="AM177" s="204"/>
      <c r="AN177" s="204"/>
      <c r="AO177" s="205"/>
      <c r="AP177" s="204"/>
      <c r="AQ177" s="205"/>
      <c r="AR177" s="204"/>
      <c r="AS177" s="259"/>
      <c r="AT177" s="259"/>
      <c r="AU177" s="258"/>
      <c r="AV177" s="259"/>
      <c r="AW177" s="258"/>
      <c r="AX177" s="259"/>
      <c r="AY177" s="268"/>
      <c r="AZ177" s="268"/>
      <c r="BA177" s="267"/>
      <c r="BB177" s="268"/>
      <c r="BC177" s="267"/>
      <c r="BD177" s="268"/>
      <c r="BE177" s="204"/>
      <c r="BF177" s="204"/>
      <c r="BG177" s="205"/>
      <c r="BH177" s="204"/>
      <c r="BI177" s="205"/>
      <c r="BJ177" s="204"/>
      <c r="BK177" s="241"/>
      <c r="BL177" s="241"/>
      <c r="BM177" s="240"/>
      <c r="BN177" s="241"/>
      <c r="BO177" s="240"/>
      <c r="BP177" s="241"/>
      <c r="BQ177" s="223"/>
      <c r="BR177" s="223"/>
      <c r="BS177" s="222"/>
      <c r="BT177" s="223"/>
      <c r="BU177" s="222"/>
      <c r="BV177" s="223"/>
      <c r="BW177" s="268"/>
      <c r="BX177" s="268"/>
      <c r="BY177" s="267"/>
      <c r="BZ177" s="268"/>
      <c r="CA177" s="267"/>
      <c r="CB177" s="268"/>
      <c r="CC177" s="241"/>
      <c r="CD177" s="214"/>
      <c r="CE177" s="240"/>
      <c r="CF177" s="240"/>
      <c r="CG177" s="241"/>
      <c r="CH177" s="5"/>
    </row>
    <row r="178" spans="1:86" hidden="1" x14ac:dyDescent="0.2">
      <c r="A178" s="22"/>
      <c r="B178" s="22"/>
      <c r="C178" s="22"/>
      <c r="D178" s="34"/>
      <c r="E178" s="22"/>
      <c r="F178" s="34"/>
      <c r="G178" s="48"/>
      <c r="H178" s="103"/>
      <c r="I178" s="37"/>
      <c r="J178" s="204"/>
      <c r="K178" s="204"/>
      <c r="L178" s="205"/>
      <c r="M178" s="205"/>
      <c r="N178" s="204"/>
      <c r="O178" s="214"/>
      <c r="P178" s="214"/>
      <c r="Q178" s="213"/>
      <c r="R178" s="214"/>
      <c r="S178" s="213"/>
      <c r="T178" s="214"/>
      <c r="U178" s="223"/>
      <c r="V178" s="223"/>
      <c r="W178" s="222"/>
      <c r="X178" s="223"/>
      <c r="Y178" s="222"/>
      <c r="Z178" s="223"/>
      <c r="AA178" s="232"/>
      <c r="AB178" s="232"/>
      <c r="AC178" s="231"/>
      <c r="AD178" s="232"/>
      <c r="AE178" s="231"/>
      <c r="AF178" s="232"/>
      <c r="AG178" s="250"/>
      <c r="AH178" s="250"/>
      <c r="AI178" s="249"/>
      <c r="AJ178" s="250"/>
      <c r="AK178" s="249"/>
      <c r="AL178" s="250"/>
      <c r="AM178" s="204"/>
      <c r="AN178" s="204"/>
      <c r="AO178" s="205"/>
      <c r="AP178" s="204"/>
      <c r="AQ178" s="205"/>
      <c r="AR178" s="204"/>
      <c r="AS178" s="259"/>
      <c r="AT178" s="259"/>
      <c r="AU178" s="258"/>
      <c r="AV178" s="259"/>
      <c r="AW178" s="258"/>
      <c r="AX178" s="259"/>
      <c r="AY178" s="268"/>
      <c r="AZ178" s="268"/>
      <c r="BA178" s="267"/>
      <c r="BB178" s="268"/>
      <c r="BC178" s="267"/>
      <c r="BD178" s="268"/>
      <c r="BE178" s="204"/>
      <c r="BF178" s="204"/>
      <c r="BG178" s="205"/>
      <c r="BH178" s="204"/>
      <c r="BI178" s="205"/>
      <c r="BJ178" s="204"/>
      <c r="BK178" s="241"/>
      <c r="BL178" s="241"/>
      <c r="BM178" s="240"/>
      <c r="BN178" s="241"/>
      <c r="BO178" s="240"/>
      <c r="BP178" s="241"/>
      <c r="BQ178" s="223"/>
      <c r="BR178" s="223"/>
      <c r="BS178" s="222"/>
      <c r="BT178" s="223"/>
      <c r="BU178" s="222"/>
      <c r="BV178" s="223"/>
      <c r="BW178" s="268"/>
      <c r="BX178" s="268"/>
      <c r="BY178" s="267"/>
      <c r="BZ178" s="268"/>
      <c r="CA178" s="267"/>
      <c r="CB178" s="268"/>
      <c r="CC178" s="241"/>
      <c r="CD178" s="214"/>
      <c r="CE178" s="240"/>
      <c r="CF178" s="240"/>
      <c r="CG178" s="241"/>
      <c r="CH178" s="5"/>
    </row>
    <row r="179" spans="1:86" hidden="1" x14ac:dyDescent="0.2">
      <c r="A179" s="22"/>
      <c r="B179" s="22"/>
      <c r="C179" s="22"/>
      <c r="D179" s="22"/>
      <c r="E179" s="22"/>
      <c r="F179" s="34"/>
      <c r="G179" s="48"/>
      <c r="H179" s="103"/>
      <c r="I179" s="37"/>
      <c r="J179" s="204"/>
      <c r="K179" s="204"/>
      <c r="L179" s="205"/>
      <c r="M179" s="205"/>
      <c r="N179" s="204"/>
      <c r="O179" s="214"/>
      <c r="P179" s="214"/>
      <c r="Q179" s="213"/>
      <c r="R179" s="214"/>
      <c r="S179" s="213"/>
      <c r="T179" s="214"/>
      <c r="U179" s="223"/>
      <c r="V179" s="223"/>
      <c r="W179" s="222"/>
      <c r="X179" s="223"/>
      <c r="Y179" s="222"/>
      <c r="Z179" s="223"/>
      <c r="AA179" s="232"/>
      <c r="AB179" s="232"/>
      <c r="AC179" s="231"/>
      <c r="AD179" s="232"/>
      <c r="AE179" s="231"/>
      <c r="AF179" s="232"/>
      <c r="AG179" s="250"/>
      <c r="AH179" s="250"/>
      <c r="AI179" s="249"/>
      <c r="AJ179" s="250"/>
      <c r="AK179" s="249"/>
      <c r="AL179" s="250"/>
      <c r="AM179" s="204"/>
      <c r="AN179" s="204"/>
      <c r="AO179" s="205"/>
      <c r="AP179" s="204"/>
      <c r="AQ179" s="205"/>
      <c r="AR179" s="204"/>
      <c r="AS179" s="259"/>
      <c r="AT179" s="259"/>
      <c r="AU179" s="258"/>
      <c r="AV179" s="259"/>
      <c r="AW179" s="258"/>
      <c r="AX179" s="259"/>
      <c r="AY179" s="268"/>
      <c r="AZ179" s="268"/>
      <c r="BA179" s="267"/>
      <c r="BB179" s="268"/>
      <c r="BC179" s="267"/>
      <c r="BD179" s="268"/>
      <c r="BE179" s="204"/>
      <c r="BF179" s="204"/>
      <c r="BG179" s="205"/>
      <c r="BH179" s="204"/>
      <c r="BI179" s="205"/>
      <c r="BJ179" s="204"/>
      <c r="BK179" s="241"/>
      <c r="BL179" s="241"/>
      <c r="BM179" s="240"/>
      <c r="BN179" s="241"/>
      <c r="BO179" s="240"/>
      <c r="BP179" s="241"/>
      <c r="BQ179" s="223"/>
      <c r="BR179" s="223"/>
      <c r="BS179" s="222"/>
      <c r="BT179" s="223"/>
      <c r="BU179" s="222"/>
      <c r="BV179" s="223"/>
      <c r="BW179" s="268"/>
      <c r="BX179" s="268"/>
      <c r="BY179" s="267"/>
      <c r="BZ179" s="268"/>
      <c r="CA179" s="267"/>
      <c r="CB179" s="268"/>
      <c r="CC179" s="241"/>
      <c r="CD179" s="214"/>
      <c r="CE179" s="240"/>
      <c r="CF179" s="240"/>
      <c r="CG179" s="241"/>
      <c r="CH179" s="5"/>
    </row>
    <row r="180" spans="1:86" hidden="1" x14ac:dyDescent="0.2">
      <c r="A180" s="22"/>
      <c r="B180" s="22"/>
      <c r="C180" s="22"/>
      <c r="D180" s="22"/>
      <c r="E180" s="22"/>
      <c r="F180" s="34"/>
      <c r="G180" s="48"/>
      <c r="H180" s="103"/>
      <c r="I180" s="37"/>
      <c r="J180" s="204"/>
      <c r="K180" s="204"/>
      <c r="L180" s="205"/>
      <c r="M180" s="205"/>
      <c r="N180" s="204"/>
      <c r="O180" s="214"/>
      <c r="P180" s="214"/>
      <c r="Q180" s="213"/>
      <c r="R180" s="214"/>
      <c r="S180" s="213"/>
      <c r="T180" s="214"/>
      <c r="U180" s="223"/>
      <c r="V180" s="223"/>
      <c r="W180" s="222"/>
      <c r="X180" s="223"/>
      <c r="Y180" s="222"/>
      <c r="Z180" s="223"/>
      <c r="AA180" s="232"/>
      <c r="AB180" s="232"/>
      <c r="AC180" s="231"/>
      <c r="AD180" s="232"/>
      <c r="AE180" s="231"/>
      <c r="AF180" s="232"/>
      <c r="AG180" s="250"/>
      <c r="AH180" s="250"/>
      <c r="AI180" s="249"/>
      <c r="AJ180" s="250"/>
      <c r="AK180" s="249"/>
      <c r="AL180" s="250"/>
      <c r="AM180" s="204"/>
      <c r="AN180" s="204"/>
      <c r="AO180" s="205"/>
      <c r="AP180" s="204"/>
      <c r="AQ180" s="205"/>
      <c r="AR180" s="204"/>
      <c r="AS180" s="259"/>
      <c r="AT180" s="259"/>
      <c r="AU180" s="258"/>
      <c r="AV180" s="259"/>
      <c r="AW180" s="258"/>
      <c r="AX180" s="259"/>
      <c r="AY180" s="268"/>
      <c r="AZ180" s="268"/>
      <c r="BA180" s="267"/>
      <c r="BB180" s="268"/>
      <c r="BC180" s="267"/>
      <c r="BD180" s="268"/>
      <c r="BE180" s="204"/>
      <c r="BF180" s="204"/>
      <c r="BG180" s="205"/>
      <c r="BH180" s="204"/>
      <c r="BI180" s="205"/>
      <c r="BJ180" s="204"/>
      <c r="BK180" s="241"/>
      <c r="BL180" s="241"/>
      <c r="BM180" s="240"/>
      <c r="BN180" s="241"/>
      <c r="BO180" s="240"/>
      <c r="BP180" s="241"/>
      <c r="BQ180" s="223"/>
      <c r="BR180" s="223"/>
      <c r="BS180" s="222"/>
      <c r="BT180" s="223"/>
      <c r="BU180" s="222"/>
      <c r="BV180" s="223"/>
      <c r="BW180" s="268"/>
      <c r="BX180" s="268"/>
      <c r="BY180" s="267"/>
      <c r="BZ180" s="268"/>
      <c r="CA180" s="267"/>
      <c r="CB180" s="268"/>
      <c r="CC180" s="241"/>
      <c r="CD180" s="214"/>
      <c r="CE180" s="240"/>
      <c r="CF180" s="240"/>
      <c r="CG180" s="241"/>
      <c r="CH180" s="5"/>
    </row>
    <row r="181" spans="1:86" hidden="1" x14ac:dyDescent="0.2">
      <c r="A181" s="22"/>
      <c r="B181" s="22"/>
      <c r="C181" s="22"/>
      <c r="D181" s="22"/>
      <c r="E181" s="22"/>
      <c r="F181" s="34"/>
      <c r="G181" s="48"/>
      <c r="H181" s="104"/>
      <c r="I181" s="37"/>
      <c r="J181" s="204"/>
      <c r="K181" s="204"/>
      <c r="L181" s="205"/>
      <c r="M181" s="205"/>
      <c r="N181" s="204"/>
      <c r="O181" s="214"/>
      <c r="P181" s="214"/>
      <c r="Q181" s="213"/>
      <c r="R181" s="214"/>
      <c r="S181" s="213"/>
      <c r="T181" s="214"/>
      <c r="U181" s="223"/>
      <c r="V181" s="223"/>
      <c r="W181" s="222"/>
      <c r="X181" s="223"/>
      <c r="Y181" s="222"/>
      <c r="Z181" s="223"/>
      <c r="AA181" s="232"/>
      <c r="AB181" s="232"/>
      <c r="AC181" s="231"/>
      <c r="AD181" s="232"/>
      <c r="AE181" s="231"/>
      <c r="AF181" s="232"/>
      <c r="AG181" s="250"/>
      <c r="AH181" s="250"/>
      <c r="AI181" s="249"/>
      <c r="AJ181" s="250"/>
      <c r="AK181" s="249"/>
      <c r="AL181" s="250"/>
      <c r="AM181" s="204"/>
      <c r="AN181" s="204"/>
      <c r="AO181" s="205"/>
      <c r="AP181" s="204"/>
      <c r="AQ181" s="205"/>
      <c r="AR181" s="204"/>
      <c r="AS181" s="259"/>
      <c r="AT181" s="259"/>
      <c r="AU181" s="258"/>
      <c r="AV181" s="259"/>
      <c r="AW181" s="258"/>
      <c r="AX181" s="259"/>
      <c r="AY181" s="268"/>
      <c r="AZ181" s="268"/>
      <c r="BA181" s="267"/>
      <c r="BB181" s="268"/>
      <c r="BC181" s="267"/>
      <c r="BD181" s="268"/>
      <c r="BE181" s="204"/>
      <c r="BF181" s="204"/>
      <c r="BG181" s="205"/>
      <c r="BH181" s="204"/>
      <c r="BI181" s="205"/>
      <c r="BJ181" s="204"/>
      <c r="BK181" s="241"/>
      <c r="BL181" s="241"/>
      <c r="BM181" s="240"/>
      <c r="BN181" s="241"/>
      <c r="BO181" s="240"/>
      <c r="BP181" s="241"/>
      <c r="BQ181" s="223"/>
      <c r="BR181" s="223"/>
      <c r="BS181" s="222"/>
      <c r="BT181" s="223"/>
      <c r="BU181" s="222"/>
      <c r="BV181" s="223"/>
      <c r="BW181" s="268"/>
      <c r="BX181" s="268"/>
      <c r="BY181" s="267"/>
      <c r="BZ181" s="268"/>
      <c r="CA181" s="267"/>
      <c r="CB181" s="268"/>
      <c r="CC181" s="241"/>
      <c r="CD181" s="214"/>
      <c r="CE181" s="240"/>
      <c r="CF181" s="240"/>
      <c r="CG181" s="241"/>
      <c r="CH181" s="5"/>
    </row>
    <row r="182" spans="1:86" hidden="1" x14ac:dyDescent="0.2">
      <c r="A182" s="105"/>
      <c r="B182" s="105"/>
      <c r="C182" s="105"/>
      <c r="D182" s="106"/>
      <c r="E182" s="105"/>
      <c r="F182" s="107"/>
      <c r="G182" s="108"/>
      <c r="H182" s="91"/>
      <c r="I182" s="59"/>
      <c r="J182" s="206"/>
      <c r="K182" s="206"/>
      <c r="L182" s="206"/>
      <c r="M182" s="206"/>
      <c r="N182" s="206"/>
      <c r="O182" s="215"/>
      <c r="P182" s="215"/>
      <c r="Q182" s="215"/>
      <c r="R182" s="215"/>
      <c r="S182" s="215"/>
      <c r="T182" s="215"/>
      <c r="U182" s="224"/>
      <c r="V182" s="224"/>
      <c r="W182" s="224"/>
      <c r="X182" s="224"/>
      <c r="Y182" s="224"/>
      <c r="Z182" s="224"/>
      <c r="AA182" s="233"/>
      <c r="AB182" s="233"/>
      <c r="AC182" s="233"/>
      <c r="AD182" s="233"/>
      <c r="AE182" s="233"/>
      <c r="AF182" s="233"/>
      <c r="AG182" s="251"/>
      <c r="AH182" s="251"/>
      <c r="AI182" s="251"/>
      <c r="AJ182" s="251"/>
      <c r="AK182" s="251"/>
      <c r="AL182" s="251"/>
      <c r="AM182" s="206"/>
      <c r="AN182" s="206"/>
      <c r="AO182" s="206"/>
      <c r="AP182" s="206"/>
      <c r="AQ182" s="206"/>
      <c r="AR182" s="206"/>
      <c r="AS182" s="260"/>
      <c r="AT182" s="260"/>
      <c r="AU182" s="260"/>
      <c r="AV182" s="260"/>
      <c r="AW182" s="260"/>
      <c r="AX182" s="260"/>
      <c r="AY182" s="269"/>
      <c r="AZ182" s="269"/>
      <c r="BA182" s="269"/>
      <c r="BB182" s="269"/>
      <c r="BC182" s="269"/>
      <c r="BD182" s="269"/>
      <c r="BE182" s="206"/>
      <c r="BF182" s="206"/>
      <c r="BG182" s="206"/>
      <c r="BH182" s="206"/>
      <c r="BI182" s="206"/>
      <c r="BJ182" s="206"/>
      <c r="BK182" s="242"/>
      <c r="BL182" s="242"/>
      <c r="BM182" s="242"/>
      <c r="BN182" s="242"/>
      <c r="BO182" s="242"/>
      <c r="BP182" s="242"/>
      <c r="BQ182" s="224"/>
      <c r="BR182" s="224"/>
      <c r="BS182" s="224"/>
      <c r="BT182" s="224"/>
      <c r="BU182" s="224"/>
      <c r="BV182" s="224"/>
      <c r="BW182" s="269"/>
      <c r="BX182" s="269"/>
      <c r="BY182" s="269"/>
      <c r="BZ182" s="269"/>
      <c r="CA182" s="269"/>
      <c r="CB182" s="269"/>
      <c r="CC182" s="242"/>
      <c r="CD182" s="215"/>
      <c r="CE182" s="242"/>
      <c r="CF182" s="242"/>
      <c r="CG182" s="242"/>
      <c r="CH182" s="5"/>
    </row>
    <row r="183" spans="1:86" hidden="1" x14ac:dyDescent="0.2">
      <c r="A183" s="7"/>
      <c r="B183" s="7"/>
      <c r="C183" s="7"/>
      <c r="D183" s="56"/>
      <c r="E183" s="7"/>
      <c r="F183" s="56"/>
      <c r="G183" s="57"/>
      <c r="H183" s="61"/>
      <c r="I183" s="62"/>
      <c r="J183" s="204"/>
      <c r="K183" s="204"/>
      <c r="L183" s="205"/>
      <c r="M183" s="205"/>
      <c r="N183" s="205"/>
      <c r="O183" s="214"/>
      <c r="P183" s="214"/>
      <c r="Q183" s="213"/>
      <c r="R183" s="213"/>
      <c r="S183" s="213"/>
      <c r="T183" s="213"/>
      <c r="U183" s="223"/>
      <c r="V183" s="222"/>
      <c r="W183" s="222"/>
      <c r="X183" s="222"/>
      <c r="Y183" s="222"/>
      <c r="Z183" s="222"/>
      <c r="AA183" s="232"/>
      <c r="AB183" s="231"/>
      <c r="AC183" s="231"/>
      <c r="AD183" s="231"/>
      <c r="AE183" s="231"/>
      <c r="AF183" s="231"/>
      <c r="AG183" s="250"/>
      <c r="AH183" s="249"/>
      <c r="AI183" s="249"/>
      <c r="AJ183" s="249"/>
      <c r="AK183" s="249"/>
      <c r="AL183" s="249"/>
      <c r="AM183" s="204"/>
      <c r="AN183" s="205"/>
      <c r="AO183" s="205"/>
      <c r="AP183" s="205"/>
      <c r="AQ183" s="205"/>
      <c r="AR183" s="205"/>
      <c r="AS183" s="259"/>
      <c r="AT183" s="258"/>
      <c r="AU183" s="258"/>
      <c r="AV183" s="258"/>
      <c r="AW183" s="258"/>
      <c r="AX183" s="258"/>
      <c r="AY183" s="268"/>
      <c r="AZ183" s="267"/>
      <c r="BA183" s="267"/>
      <c r="BB183" s="267"/>
      <c r="BC183" s="267"/>
      <c r="BD183" s="267"/>
      <c r="BE183" s="204"/>
      <c r="BF183" s="205"/>
      <c r="BG183" s="205"/>
      <c r="BH183" s="205"/>
      <c r="BI183" s="205"/>
      <c r="BJ183" s="205"/>
      <c r="BK183" s="241"/>
      <c r="BL183" s="240"/>
      <c r="BM183" s="240"/>
      <c r="BN183" s="240"/>
      <c r="BO183" s="240"/>
      <c r="BP183" s="240"/>
      <c r="BQ183" s="223"/>
      <c r="BR183" s="222"/>
      <c r="BS183" s="222"/>
      <c r="BT183" s="222"/>
      <c r="BU183" s="222"/>
      <c r="BV183" s="222"/>
      <c r="BW183" s="268"/>
      <c r="BX183" s="267"/>
      <c r="BY183" s="267"/>
      <c r="BZ183" s="267"/>
      <c r="CA183" s="267"/>
      <c r="CB183" s="267"/>
      <c r="CC183" s="241"/>
      <c r="CD183" s="214"/>
      <c r="CE183" s="240"/>
      <c r="CF183" s="240"/>
      <c r="CG183" s="240"/>
      <c r="CH183" s="5"/>
    </row>
    <row r="184" spans="1:86" hidden="1" x14ac:dyDescent="0.2">
      <c r="A184" s="11"/>
      <c r="B184" s="11"/>
      <c r="C184" s="11"/>
      <c r="D184" s="64"/>
      <c r="E184" s="11"/>
      <c r="F184" s="64"/>
      <c r="G184" s="12"/>
      <c r="H184" s="65"/>
      <c r="I184" s="66"/>
      <c r="J184" s="204"/>
      <c r="K184" s="204"/>
      <c r="L184" s="205"/>
      <c r="M184" s="205"/>
      <c r="N184" s="205"/>
      <c r="O184" s="214"/>
      <c r="P184" s="214"/>
      <c r="Q184" s="213"/>
      <c r="R184" s="213"/>
      <c r="S184" s="213"/>
      <c r="T184" s="213"/>
      <c r="U184" s="223"/>
      <c r="V184" s="222"/>
      <c r="W184" s="222"/>
      <c r="X184" s="222"/>
      <c r="Y184" s="222"/>
      <c r="Z184" s="222"/>
      <c r="AA184" s="232"/>
      <c r="AB184" s="231"/>
      <c r="AC184" s="231"/>
      <c r="AD184" s="231"/>
      <c r="AE184" s="231"/>
      <c r="AF184" s="231"/>
      <c r="AG184" s="250"/>
      <c r="AH184" s="249"/>
      <c r="AI184" s="249"/>
      <c r="AJ184" s="249"/>
      <c r="AK184" s="249"/>
      <c r="AL184" s="249"/>
      <c r="AM184" s="204"/>
      <c r="AN184" s="205"/>
      <c r="AO184" s="205"/>
      <c r="AP184" s="205"/>
      <c r="AQ184" s="205"/>
      <c r="AR184" s="205"/>
      <c r="AS184" s="259"/>
      <c r="AT184" s="258"/>
      <c r="AU184" s="258"/>
      <c r="AV184" s="258"/>
      <c r="AW184" s="258"/>
      <c r="AX184" s="258"/>
      <c r="AY184" s="268"/>
      <c r="AZ184" s="267"/>
      <c r="BA184" s="267"/>
      <c r="BB184" s="267"/>
      <c r="BC184" s="267"/>
      <c r="BD184" s="267"/>
      <c r="BE184" s="204"/>
      <c r="BF184" s="205"/>
      <c r="BG184" s="205"/>
      <c r="BH184" s="205"/>
      <c r="BI184" s="205"/>
      <c r="BJ184" s="205"/>
      <c r="BK184" s="241"/>
      <c r="BL184" s="240"/>
      <c r="BM184" s="240"/>
      <c r="BN184" s="240"/>
      <c r="BO184" s="240"/>
      <c r="BP184" s="240"/>
      <c r="BQ184" s="223"/>
      <c r="BR184" s="222"/>
      <c r="BS184" s="222"/>
      <c r="BT184" s="222"/>
      <c r="BU184" s="222"/>
      <c r="BV184" s="222"/>
      <c r="BW184" s="268"/>
      <c r="BX184" s="267"/>
      <c r="BY184" s="267"/>
      <c r="BZ184" s="267"/>
      <c r="CA184" s="267"/>
      <c r="CB184" s="267"/>
      <c r="CC184" s="241"/>
      <c r="CD184" s="214"/>
      <c r="CE184" s="240"/>
      <c r="CF184" s="240"/>
      <c r="CG184" s="240"/>
      <c r="CH184" s="5"/>
    </row>
    <row r="185" spans="1:86" hidden="1" x14ac:dyDescent="0.2">
      <c r="A185" s="11"/>
      <c r="B185" s="11"/>
      <c r="C185" s="11"/>
      <c r="D185" s="64"/>
      <c r="E185" s="11"/>
      <c r="F185" s="64"/>
      <c r="G185" s="109"/>
      <c r="H185" s="65"/>
      <c r="I185" s="66"/>
      <c r="J185" s="204"/>
      <c r="K185" s="204"/>
      <c r="L185" s="205"/>
      <c r="M185" s="205"/>
      <c r="N185" s="205"/>
      <c r="O185" s="214"/>
      <c r="P185" s="214"/>
      <c r="Q185" s="213"/>
      <c r="R185" s="213"/>
      <c r="S185" s="213"/>
      <c r="T185" s="213"/>
      <c r="U185" s="223"/>
      <c r="V185" s="222"/>
      <c r="W185" s="222"/>
      <c r="X185" s="222"/>
      <c r="Y185" s="222"/>
      <c r="Z185" s="222"/>
      <c r="AA185" s="232"/>
      <c r="AB185" s="231"/>
      <c r="AC185" s="231"/>
      <c r="AD185" s="231"/>
      <c r="AE185" s="231"/>
      <c r="AF185" s="231"/>
      <c r="AG185" s="250"/>
      <c r="AH185" s="249"/>
      <c r="AI185" s="249"/>
      <c r="AJ185" s="249"/>
      <c r="AK185" s="249"/>
      <c r="AL185" s="249"/>
      <c r="AM185" s="204"/>
      <c r="AN185" s="205"/>
      <c r="AO185" s="205"/>
      <c r="AP185" s="205"/>
      <c r="AQ185" s="205"/>
      <c r="AR185" s="205"/>
      <c r="AS185" s="259"/>
      <c r="AT185" s="258"/>
      <c r="AU185" s="258"/>
      <c r="AV185" s="258"/>
      <c r="AW185" s="258"/>
      <c r="AX185" s="258"/>
      <c r="AY185" s="268"/>
      <c r="AZ185" s="267"/>
      <c r="BA185" s="267"/>
      <c r="BB185" s="267"/>
      <c r="BC185" s="267"/>
      <c r="BD185" s="267"/>
      <c r="BE185" s="204"/>
      <c r="BF185" s="205"/>
      <c r="BG185" s="205"/>
      <c r="BH185" s="205"/>
      <c r="BI185" s="205"/>
      <c r="BJ185" s="205"/>
      <c r="BK185" s="241"/>
      <c r="BL185" s="240"/>
      <c r="BM185" s="240"/>
      <c r="BN185" s="240"/>
      <c r="BO185" s="240"/>
      <c r="BP185" s="240"/>
      <c r="BQ185" s="223"/>
      <c r="BR185" s="222"/>
      <c r="BS185" s="222"/>
      <c r="BT185" s="222"/>
      <c r="BU185" s="222"/>
      <c r="BV185" s="222"/>
      <c r="BW185" s="268"/>
      <c r="BX185" s="267"/>
      <c r="BY185" s="267"/>
      <c r="BZ185" s="267"/>
      <c r="CA185" s="267"/>
      <c r="CB185" s="267"/>
      <c r="CC185" s="241"/>
      <c r="CD185" s="214"/>
      <c r="CE185" s="240"/>
      <c r="CF185" s="240"/>
      <c r="CG185" s="240"/>
      <c r="CH185" s="5"/>
    </row>
    <row r="186" spans="1:86" hidden="1" x14ac:dyDescent="0.2">
      <c r="A186" s="11"/>
      <c r="B186" s="11"/>
      <c r="C186" s="11"/>
      <c r="D186" s="64"/>
      <c r="E186" s="11"/>
      <c r="F186" s="64"/>
      <c r="G186" s="12"/>
      <c r="H186" s="67"/>
      <c r="I186" s="66"/>
      <c r="J186" s="204"/>
      <c r="K186" s="204"/>
      <c r="L186" s="205"/>
      <c r="M186" s="205"/>
      <c r="N186" s="205"/>
      <c r="O186" s="214"/>
      <c r="P186" s="214"/>
      <c r="Q186" s="213"/>
      <c r="R186" s="213"/>
      <c r="S186" s="213"/>
      <c r="T186" s="213"/>
      <c r="U186" s="223"/>
      <c r="V186" s="222"/>
      <c r="W186" s="222"/>
      <c r="X186" s="222"/>
      <c r="Y186" s="222"/>
      <c r="Z186" s="222"/>
      <c r="AA186" s="232"/>
      <c r="AB186" s="231"/>
      <c r="AC186" s="231"/>
      <c r="AD186" s="231"/>
      <c r="AE186" s="231"/>
      <c r="AF186" s="231"/>
      <c r="AG186" s="250"/>
      <c r="AH186" s="249"/>
      <c r="AI186" s="249"/>
      <c r="AJ186" s="249"/>
      <c r="AK186" s="249"/>
      <c r="AL186" s="249"/>
      <c r="AM186" s="204"/>
      <c r="AN186" s="205"/>
      <c r="AO186" s="205"/>
      <c r="AP186" s="205"/>
      <c r="AQ186" s="205"/>
      <c r="AR186" s="205"/>
      <c r="AS186" s="259"/>
      <c r="AT186" s="258"/>
      <c r="AU186" s="258"/>
      <c r="AV186" s="258"/>
      <c r="AW186" s="258"/>
      <c r="AX186" s="258"/>
      <c r="AY186" s="268"/>
      <c r="AZ186" s="267"/>
      <c r="BA186" s="267"/>
      <c r="BB186" s="267"/>
      <c r="BC186" s="267"/>
      <c r="BD186" s="267"/>
      <c r="BE186" s="204"/>
      <c r="BF186" s="205"/>
      <c r="BG186" s="205"/>
      <c r="BH186" s="205"/>
      <c r="BI186" s="205"/>
      <c r="BJ186" s="205"/>
      <c r="BK186" s="241"/>
      <c r="BL186" s="240"/>
      <c r="BM186" s="240"/>
      <c r="BN186" s="240"/>
      <c r="BO186" s="240"/>
      <c r="BP186" s="240"/>
      <c r="BQ186" s="223"/>
      <c r="BR186" s="222"/>
      <c r="BS186" s="222"/>
      <c r="BT186" s="222"/>
      <c r="BU186" s="222"/>
      <c r="BV186" s="222"/>
      <c r="BW186" s="268"/>
      <c r="BX186" s="267"/>
      <c r="BY186" s="267"/>
      <c r="BZ186" s="267"/>
      <c r="CA186" s="267"/>
      <c r="CB186" s="267"/>
      <c r="CC186" s="241"/>
      <c r="CD186" s="214"/>
      <c r="CE186" s="240"/>
      <c r="CF186" s="240"/>
      <c r="CG186" s="240"/>
      <c r="CH186" s="5"/>
    </row>
    <row r="187" spans="1:86" hidden="1" x14ac:dyDescent="0.2">
      <c r="A187" s="11"/>
      <c r="B187" s="11"/>
      <c r="C187" s="11"/>
      <c r="D187" s="64"/>
      <c r="E187" s="11"/>
      <c r="F187" s="64"/>
      <c r="G187" s="12"/>
      <c r="H187" s="67"/>
      <c r="I187" s="66"/>
      <c r="J187" s="204"/>
      <c r="K187" s="204"/>
      <c r="L187" s="205"/>
      <c r="M187" s="205"/>
      <c r="N187" s="205"/>
      <c r="O187" s="214"/>
      <c r="P187" s="214"/>
      <c r="Q187" s="213"/>
      <c r="R187" s="213"/>
      <c r="S187" s="213"/>
      <c r="T187" s="213"/>
      <c r="U187" s="223"/>
      <c r="V187" s="222"/>
      <c r="W187" s="222"/>
      <c r="X187" s="222"/>
      <c r="Y187" s="222"/>
      <c r="Z187" s="222"/>
      <c r="AA187" s="232"/>
      <c r="AB187" s="231"/>
      <c r="AC187" s="231"/>
      <c r="AD187" s="231"/>
      <c r="AE187" s="231"/>
      <c r="AF187" s="231"/>
      <c r="AG187" s="250"/>
      <c r="AH187" s="249"/>
      <c r="AI187" s="249"/>
      <c r="AJ187" s="249"/>
      <c r="AK187" s="249"/>
      <c r="AL187" s="249"/>
      <c r="AM187" s="204"/>
      <c r="AN187" s="205"/>
      <c r="AO187" s="205"/>
      <c r="AP187" s="205"/>
      <c r="AQ187" s="205"/>
      <c r="AR187" s="205"/>
      <c r="AS187" s="259"/>
      <c r="AT187" s="258"/>
      <c r="AU187" s="258"/>
      <c r="AV187" s="258"/>
      <c r="AW187" s="258"/>
      <c r="AX187" s="258"/>
      <c r="AY187" s="268"/>
      <c r="AZ187" s="267"/>
      <c r="BA187" s="267"/>
      <c r="BB187" s="267"/>
      <c r="BC187" s="267"/>
      <c r="BD187" s="267"/>
      <c r="BE187" s="204"/>
      <c r="BF187" s="205"/>
      <c r="BG187" s="205"/>
      <c r="BH187" s="205"/>
      <c r="BI187" s="205"/>
      <c r="BJ187" s="205"/>
      <c r="BK187" s="241"/>
      <c r="BL187" s="240"/>
      <c r="BM187" s="240"/>
      <c r="BN187" s="240"/>
      <c r="BO187" s="240"/>
      <c r="BP187" s="240"/>
      <c r="BQ187" s="223"/>
      <c r="BR187" s="222"/>
      <c r="BS187" s="222"/>
      <c r="BT187" s="222"/>
      <c r="BU187" s="222"/>
      <c r="BV187" s="222"/>
      <c r="BW187" s="268"/>
      <c r="BX187" s="267"/>
      <c r="BY187" s="267"/>
      <c r="BZ187" s="267"/>
      <c r="CA187" s="267"/>
      <c r="CB187" s="267"/>
      <c r="CC187" s="241"/>
      <c r="CD187" s="214"/>
      <c r="CE187" s="240"/>
      <c r="CF187" s="240"/>
      <c r="CG187" s="240"/>
      <c r="CH187" s="5"/>
    </row>
    <row r="188" spans="1:86" hidden="1" x14ac:dyDescent="0.2">
      <c r="A188" s="11"/>
      <c r="B188" s="11"/>
      <c r="C188" s="11"/>
      <c r="D188" s="64"/>
      <c r="E188" s="11"/>
      <c r="F188" s="64"/>
      <c r="G188" s="12"/>
      <c r="H188" s="69"/>
      <c r="I188" s="66"/>
      <c r="J188" s="204"/>
      <c r="K188" s="204"/>
      <c r="L188" s="205"/>
      <c r="M188" s="205"/>
      <c r="N188" s="205"/>
      <c r="O188" s="214"/>
      <c r="P188" s="214"/>
      <c r="Q188" s="213"/>
      <c r="R188" s="213"/>
      <c r="S188" s="213"/>
      <c r="T188" s="213"/>
      <c r="U188" s="223"/>
      <c r="V188" s="222"/>
      <c r="W188" s="222"/>
      <c r="X188" s="222"/>
      <c r="Y188" s="222"/>
      <c r="Z188" s="222"/>
      <c r="AA188" s="232"/>
      <c r="AB188" s="231"/>
      <c r="AC188" s="231"/>
      <c r="AD188" s="231"/>
      <c r="AE188" s="231"/>
      <c r="AF188" s="231"/>
      <c r="AG188" s="250"/>
      <c r="AH188" s="249"/>
      <c r="AI188" s="249"/>
      <c r="AJ188" s="249"/>
      <c r="AK188" s="249"/>
      <c r="AL188" s="249"/>
      <c r="AM188" s="204"/>
      <c r="AN188" s="205"/>
      <c r="AO188" s="205"/>
      <c r="AP188" s="205"/>
      <c r="AQ188" s="205"/>
      <c r="AR188" s="205"/>
      <c r="AS188" s="259"/>
      <c r="AT188" s="258"/>
      <c r="AU188" s="258"/>
      <c r="AV188" s="258"/>
      <c r="AW188" s="258"/>
      <c r="AX188" s="258"/>
      <c r="AY188" s="268"/>
      <c r="AZ188" s="267"/>
      <c r="BA188" s="267"/>
      <c r="BB188" s="267"/>
      <c r="BC188" s="267"/>
      <c r="BD188" s="267"/>
      <c r="BE188" s="204"/>
      <c r="BF188" s="205"/>
      <c r="BG188" s="205"/>
      <c r="BH188" s="205"/>
      <c r="BI188" s="205"/>
      <c r="BJ188" s="205"/>
      <c r="BK188" s="241"/>
      <c r="BL188" s="240"/>
      <c r="BM188" s="240"/>
      <c r="BN188" s="240"/>
      <c r="BO188" s="240"/>
      <c r="BP188" s="240"/>
      <c r="BQ188" s="223"/>
      <c r="BR188" s="222"/>
      <c r="BS188" s="222"/>
      <c r="BT188" s="222"/>
      <c r="BU188" s="222"/>
      <c r="BV188" s="222"/>
      <c r="BW188" s="268"/>
      <c r="BX188" s="267"/>
      <c r="BY188" s="267"/>
      <c r="BZ188" s="267"/>
      <c r="CA188" s="267"/>
      <c r="CB188" s="267"/>
      <c r="CC188" s="241"/>
      <c r="CD188" s="214"/>
      <c r="CE188" s="240"/>
      <c r="CF188" s="240"/>
      <c r="CG188" s="240"/>
      <c r="CH188" s="5"/>
    </row>
    <row r="189" spans="1:86" hidden="1" x14ac:dyDescent="0.2">
      <c r="A189" s="11"/>
      <c r="B189" s="11"/>
      <c r="C189" s="11"/>
      <c r="D189" s="64"/>
      <c r="E189" s="11"/>
      <c r="F189" s="64"/>
      <c r="G189" s="12"/>
      <c r="H189" s="69"/>
      <c r="I189" s="66"/>
      <c r="J189" s="204"/>
      <c r="K189" s="204"/>
      <c r="L189" s="205"/>
      <c r="M189" s="205"/>
      <c r="N189" s="205"/>
      <c r="O189" s="214"/>
      <c r="P189" s="214"/>
      <c r="Q189" s="213"/>
      <c r="R189" s="213"/>
      <c r="S189" s="213"/>
      <c r="T189" s="213"/>
      <c r="U189" s="223"/>
      <c r="V189" s="222"/>
      <c r="W189" s="222"/>
      <c r="X189" s="222"/>
      <c r="Y189" s="222"/>
      <c r="Z189" s="222"/>
      <c r="AA189" s="232"/>
      <c r="AB189" s="231"/>
      <c r="AC189" s="231"/>
      <c r="AD189" s="231"/>
      <c r="AE189" s="231"/>
      <c r="AF189" s="231"/>
      <c r="AG189" s="250"/>
      <c r="AH189" s="249"/>
      <c r="AI189" s="249"/>
      <c r="AJ189" s="249"/>
      <c r="AK189" s="249"/>
      <c r="AL189" s="249"/>
      <c r="AM189" s="204"/>
      <c r="AN189" s="205"/>
      <c r="AO189" s="205"/>
      <c r="AP189" s="205"/>
      <c r="AQ189" s="205"/>
      <c r="AR189" s="205"/>
      <c r="AS189" s="259"/>
      <c r="AT189" s="258"/>
      <c r="AU189" s="258"/>
      <c r="AV189" s="258"/>
      <c r="AW189" s="258"/>
      <c r="AX189" s="258"/>
      <c r="AY189" s="268"/>
      <c r="AZ189" s="267"/>
      <c r="BA189" s="267"/>
      <c r="BB189" s="267"/>
      <c r="BC189" s="267"/>
      <c r="BD189" s="267"/>
      <c r="BE189" s="204"/>
      <c r="BF189" s="205"/>
      <c r="BG189" s="205"/>
      <c r="BH189" s="205"/>
      <c r="BI189" s="205"/>
      <c r="BJ189" s="205"/>
      <c r="BK189" s="241"/>
      <c r="BL189" s="240"/>
      <c r="BM189" s="240"/>
      <c r="BN189" s="240"/>
      <c r="BO189" s="240"/>
      <c r="BP189" s="240"/>
      <c r="BQ189" s="223"/>
      <c r="BR189" s="222"/>
      <c r="BS189" s="222"/>
      <c r="BT189" s="222"/>
      <c r="BU189" s="222"/>
      <c r="BV189" s="222"/>
      <c r="BW189" s="268"/>
      <c r="BX189" s="267"/>
      <c r="BY189" s="267"/>
      <c r="BZ189" s="267"/>
      <c r="CA189" s="267"/>
      <c r="CB189" s="267"/>
      <c r="CC189" s="241"/>
      <c r="CD189" s="214"/>
      <c r="CE189" s="240"/>
      <c r="CF189" s="240"/>
      <c r="CG189" s="240"/>
      <c r="CH189" s="5"/>
    </row>
    <row r="190" spans="1:86" hidden="1" x14ac:dyDescent="0.2">
      <c r="A190" s="11"/>
      <c r="B190" s="11"/>
      <c r="C190" s="11"/>
      <c r="D190" s="64"/>
      <c r="E190" s="11"/>
      <c r="F190" s="64"/>
      <c r="G190" s="12"/>
      <c r="H190" s="65"/>
      <c r="I190" s="66"/>
      <c r="J190" s="204"/>
      <c r="K190" s="204"/>
      <c r="L190" s="205"/>
      <c r="M190" s="205"/>
      <c r="N190" s="205"/>
      <c r="O190" s="214"/>
      <c r="P190" s="214"/>
      <c r="Q190" s="213"/>
      <c r="R190" s="213"/>
      <c r="S190" s="213"/>
      <c r="T190" s="213"/>
      <c r="U190" s="223"/>
      <c r="V190" s="222"/>
      <c r="W190" s="222"/>
      <c r="X190" s="222"/>
      <c r="Y190" s="222"/>
      <c r="Z190" s="222"/>
      <c r="AA190" s="232"/>
      <c r="AB190" s="231"/>
      <c r="AC190" s="231"/>
      <c r="AD190" s="231"/>
      <c r="AE190" s="231"/>
      <c r="AF190" s="231"/>
      <c r="AG190" s="250"/>
      <c r="AH190" s="249"/>
      <c r="AI190" s="249"/>
      <c r="AJ190" s="249"/>
      <c r="AK190" s="249"/>
      <c r="AL190" s="249"/>
      <c r="AM190" s="204"/>
      <c r="AN190" s="205"/>
      <c r="AO190" s="205"/>
      <c r="AP190" s="205"/>
      <c r="AQ190" s="205"/>
      <c r="AR190" s="205"/>
      <c r="AS190" s="259"/>
      <c r="AT190" s="258"/>
      <c r="AU190" s="258"/>
      <c r="AV190" s="258"/>
      <c r="AW190" s="258"/>
      <c r="AX190" s="258"/>
      <c r="AY190" s="268"/>
      <c r="AZ190" s="267"/>
      <c r="BA190" s="267"/>
      <c r="BB190" s="267"/>
      <c r="BC190" s="267"/>
      <c r="BD190" s="267"/>
      <c r="BE190" s="204"/>
      <c r="BF190" s="205"/>
      <c r="BG190" s="205"/>
      <c r="BH190" s="205"/>
      <c r="BI190" s="205"/>
      <c r="BJ190" s="205"/>
      <c r="BK190" s="241"/>
      <c r="BL190" s="240"/>
      <c r="BM190" s="240"/>
      <c r="BN190" s="240"/>
      <c r="BO190" s="240"/>
      <c r="BP190" s="240"/>
      <c r="BQ190" s="223"/>
      <c r="BR190" s="222"/>
      <c r="BS190" s="222"/>
      <c r="BT190" s="222"/>
      <c r="BU190" s="222"/>
      <c r="BV190" s="222"/>
      <c r="BW190" s="268"/>
      <c r="BX190" s="267"/>
      <c r="BY190" s="267"/>
      <c r="BZ190" s="267"/>
      <c r="CA190" s="267"/>
      <c r="CB190" s="267"/>
      <c r="CC190" s="241"/>
      <c r="CD190" s="214"/>
      <c r="CE190" s="240"/>
      <c r="CF190" s="240"/>
      <c r="CG190" s="240"/>
      <c r="CH190" s="5"/>
    </row>
    <row r="191" spans="1:86" hidden="1" x14ac:dyDescent="0.2">
      <c r="A191" s="11"/>
      <c r="B191" s="11"/>
      <c r="C191" s="11"/>
      <c r="D191" s="64"/>
      <c r="E191" s="11"/>
      <c r="F191" s="64"/>
      <c r="G191" s="12"/>
      <c r="H191" s="69"/>
      <c r="I191" s="66"/>
      <c r="J191" s="204"/>
      <c r="K191" s="204"/>
      <c r="L191" s="205"/>
      <c r="M191" s="205"/>
      <c r="N191" s="205"/>
      <c r="O191" s="214"/>
      <c r="P191" s="214"/>
      <c r="Q191" s="213"/>
      <c r="R191" s="213"/>
      <c r="S191" s="213"/>
      <c r="T191" s="213"/>
      <c r="U191" s="223"/>
      <c r="V191" s="222"/>
      <c r="W191" s="222"/>
      <c r="X191" s="222"/>
      <c r="Y191" s="222"/>
      <c r="Z191" s="222"/>
      <c r="AA191" s="232"/>
      <c r="AB191" s="231"/>
      <c r="AC191" s="231"/>
      <c r="AD191" s="231"/>
      <c r="AE191" s="231"/>
      <c r="AF191" s="231"/>
      <c r="AG191" s="250"/>
      <c r="AH191" s="249"/>
      <c r="AI191" s="249"/>
      <c r="AJ191" s="249"/>
      <c r="AK191" s="249"/>
      <c r="AL191" s="249"/>
      <c r="AM191" s="204"/>
      <c r="AN191" s="205"/>
      <c r="AO191" s="205"/>
      <c r="AP191" s="205"/>
      <c r="AQ191" s="205"/>
      <c r="AR191" s="205"/>
      <c r="AS191" s="259"/>
      <c r="AT191" s="258"/>
      <c r="AU191" s="258"/>
      <c r="AV191" s="258"/>
      <c r="AW191" s="258"/>
      <c r="AX191" s="258"/>
      <c r="AY191" s="268"/>
      <c r="AZ191" s="267"/>
      <c r="BA191" s="267"/>
      <c r="BB191" s="267"/>
      <c r="BC191" s="267"/>
      <c r="BD191" s="267"/>
      <c r="BE191" s="204"/>
      <c r="BF191" s="205"/>
      <c r="BG191" s="205"/>
      <c r="BH191" s="205"/>
      <c r="BI191" s="205"/>
      <c r="BJ191" s="205"/>
      <c r="BK191" s="241"/>
      <c r="BL191" s="240"/>
      <c r="BM191" s="240"/>
      <c r="BN191" s="240"/>
      <c r="BO191" s="240"/>
      <c r="BP191" s="240"/>
      <c r="BQ191" s="223"/>
      <c r="BR191" s="222"/>
      <c r="BS191" s="222"/>
      <c r="BT191" s="222"/>
      <c r="BU191" s="222"/>
      <c r="BV191" s="222"/>
      <c r="BW191" s="268"/>
      <c r="BX191" s="267"/>
      <c r="BY191" s="267"/>
      <c r="BZ191" s="267"/>
      <c r="CA191" s="267"/>
      <c r="CB191" s="267"/>
      <c r="CC191" s="241"/>
      <c r="CD191" s="214"/>
      <c r="CE191" s="240"/>
      <c r="CF191" s="240"/>
      <c r="CG191" s="240"/>
      <c r="CH191" s="5"/>
    </row>
    <row r="192" spans="1:86" hidden="1" x14ac:dyDescent="0.2">
      <c r="A192" s="11"/>
      <c r="B192" s="11"/>
      <c r="C192" s="11"/>
      <c r="D192" s="64"/>
      <c r="E192" s="11"/>
      <c r="F192" s="64"/>
      <c r="G192" s="12"/>
      <c r="H192" s="69"/>
      <c r="I192" s="66"/>
      <c r="J192" s="204"/>
      <c r="K192" s="204"/>
      <c r="L192" s="205"/>
      <c r="M192" s="205"/>
      <c r="N192" s="205"/>
      <c r="O192" s="214"/>
      <c r="P192" s="214"/>
      <c r="Q192" s="213"/>
      <c r="R192" s="213"/>
      <c r="S192" s="213"/>
      <c r="T192" s="213"/>
      <c r="U192" s="223"/>
      <c r="V192" s="222"/>
      <c r="W192" s="222"/>
      <c r="X192" s="222"/>
      <c r="Y192" s="222"/>
      <c r="Z192" s="222"/>
      <c r="AA192" s="232"/>
      <c r="AB192" s="231"/>
      <c r="AC192" s="231"/>
      <c r="AD192" s="231"/>
      <c r="AE192" s="231"/>
      <c r="AF192" s="231"/>
      <c r="AG192" s="250"/>
      <c r="AH192" s="249"/>
      <c r="AI192" s="249"/>
      <c r="AJ192" s="249"/>
      <c r="AK192" s="249"/>
      <c r="AL192" s="249"/>
      <c r="AM192" s="204"/>
      <c r="AN192" s="205"/>
      <c r="AO192" s="205"/>
      <c r="AP192" s="205"/>
      <c r="AQ192" s="205"/>
      <c r="AR192" s="205"/>
      <c r="AS192" s="259"/>
      <c r="AT192" s="258"/>
      <c r="AU192" s="258"/>
      <c r="AV192" s="258"/>
      <c r="AW192" s="258"/>
      <c r="AX192" s="258"/>
      <c r="AY192" s="268"/>
      <c r="AZ192" s="267"/>
      <c r="BA192" s="267"/>
      <c r="BB192" s="267"/>
      <c r="BC192" s="267"/>
      <c r="BD192" s="267"/>
      <c r="BE192" s="204"/>
      <c r="BF192" s="205"/>
      <c r="BG192" s="205"/>
      <c r="BH192" s="205"/>
      <c r="BI192" s="205"/>
      <c r="BJ192" s="205"/>
      <c r="BK192" s="241"/>
      <c r="BL192" s="240"/>
      <c r="BM192" s="240"/>
      <c r="BN192" s="240"/>
      <c r="BO192" s="240"/>
      <c r="BP192" s="240"/>
      <c r="BQ192" s="223"/>
      <c r="BR192" s="222"/>
      <c r="BS192" s="222"/>
      <c r="BT192" s="222"/>
      <c r="BU192" s="222"/>
      <c r="BV192" s="222"/>
      <c r="BW192" s="268"/>
      <c r="BX192" s="267"/>
      <c r="BY192" s="267"/>
      <c r="BZ192" s="267"/>
      <c r="CA192" s="267"/>
      <c r="CB192" s="267"/>
      <c r="CC192" s="241"/>
      <c r="CD192" s="214"/>
      <c r="CE192" s="240"/>
      <c r="CF192" s="240"/>
      <c r="CG192" s="240"/>
      <c r="CH192" s="5"/>
    </row>
    <row r="193" spans="1:86" hidden="1" x14ac:dyDescent="0.2">
      <c r="A193" s="11"/>
      <c r="B193" s="11"/>
      <c r="C193" s="11"/>
      <c r="D193" s="64"/>
      <c r="E193" s="11"/>
      <c r="F193" s="64"/>
      <c r="G193" s="12"/>
      <c r="H193" s="65"/>
      <c r="I193" s="66"/>
      <c r="J193" s="204"/>
      <c r="K193" s="204"/>
      <c r="L193" s="205"/>
      <c r="M193" s="205"/>
      <c r="N193" s="205"/>
      <c r="O193" s="214"/>
      <c r="P193" s="214"/>
      <c r="Q193" s="213"/>
      <c r="R193" s="213"/>
      <c r="S193" s="213"/>
      <c r="T193" s="213"/>
      <c r="U193" s="223"/>
      <c r="V193" s="222"/>
      <c r="W193" s="222"/>
      <c r="X193" s="222"/>
      <c r="Y193" s="222"/>
      <c r="Z193" s="222"/>
      <c r="AA193" s="232"/>
      <c r="AB193" s="231"/>
      <c r="AC193" s="231"/>
      <c r="AD193" s="231"/>
      <c r="AE193" s="231"/>
      <c r="AF193" s="231"/>
      <c r="AG193" s="250"/>
      <c r="AH193" s="249"/>
      <c r="AI193" s="249"/>
      <c r="AJ193" s="249"/>
      <c r="AK193" s="249"/>
      <c r="AL193" s="249"/>
      <c r="AM193" s="204"/>
      <c r="AN193" s="205"/>
      <c r="AO193" s="205"/>
      <c r="AP193" s="205"/>
      <c r="AQ193" s="205"/>
      <c r="AR193" s="205"/>
      <c r="AS193" s="259"/>
      <c r="AT193" s="258"/>
      <c r="AU193" s="258"/>
      <c r="AV193" s="258"/>
      <c r="AW193" s="258"/>
      <c r="AX193" s="258"/>
      <c r="AY193" s="268"/>
      <c r="AZ193" s="267"/>
      <c r="BA193" s="267"/>
      <c r="BB193" s="267"/>
      <c r="BC193" s="267"/>
      <c r="BD193" s="267"/>
      <c r="BE193" s="204"/>
      <c r="BF193" s="205"/>
      <c r="BG193" s="205"/>
      <c r="BH193" s="205"/>
      <c r="BI193" s="205"/>
      <c r="BJ193" s="205"/>
      <c r="BK193" s="241"/>
      <c r="BL193" s="240"/>
      <c r="BM193" s="240"/>
      <c r="BN193" s="240"/>
      <c r="BO193" s="240"/>
      <c r="BP193" s="240"/>
      <c r="BQ193" s="223"/>
      <c r="BR193" s="222"/>
      <c r="BS193" s="222"/>
      <c r="BT193" s="222"/>
      <c r="BU193" s="222"/>
      <c r="BV193" s="222"/>
      <c r="BW193" s="268"/>
      <c r="BX193" s="267"/>
      <c r="BY193" s="267"/>
      <c r="BZ193" s="267"/>
      <c r="CA193" s="267"/>
      <c r="CB193" s="267"/>
      <c r="CC193" s="241"/>
      <c r="CD193" s="214"/>
      <c r="CE193" s="240"/>
      <c r="CF193" s="240"/>
      <c r="CG193" s="240"/>
      <c r="CH193" s="5"/>
    </row>
    <row r="194" spans="1:86" hidden="1" x14ac:dyDescent="0.2">
      <c r="A194" s="11"/>
      <c r="B194" s="11"/>
      <c r="C194" s="11"/>
      <c r="D194" s="64"/>
      <c r="E194" s="11"/>
      <c r="F194" s="64"/>
      <c r="G194" s="109"/>
      <c r="H194" s="65"/>
      <c r="I194" s="66"/>
      <c r="J194" s="204"/>
      <c r="K194" s="204"/>
      <c r="L194" s="205"/>
      <c r="M194" s="205"/>
      <c r="N194" s="205"/>
      <c r="O194" s="214"/>
      <c r="P194" s="214"/>
      <c r="Q194" s="213"/>
      <c r="R194" s="213"/>
      <c r="S194" s="213"/>
      <c r="T194" s="213"/>
      <c r="U194" s="223"/>
      <c r="V194" s="222"/>
      <c r="W194" s="222"/>
      <c r="X194" s="222"/>
      <c r="Y194" s="222"/>
      <c r="Z194" s="222"/>
      <c r="AA194" s="232"/>
      <c r="AB194" s="231"/>
      <c r="AC194" s="231"/>
      <c r="AD194" s="231"/>
      <c r="AE194" s="231"/>
      <c r="AF194" s="231"/>
      <c r="AG194" s="250"/>
      <c r="AH194" s="249"/>
      <c r="AI194" s="249"/>
      <c r="AJ194" s="249"/>
      <c r="AK194" s="249"/>
      <c r="AL194" s="249"/>
      <c r="AM194" s="204"/>
      <c r="AN194" s="205"/>
      <c r="AO194" s="205"/>
      <c r="AP194" s="205"/>
      <c r="AQ194" s="205"/>
      <c r="AR194" s="205"/>
      <c r="AS194" s="259"/>
      <c r="AT194" s="258"/>
      <c r="AU194" s="258"/>
      <c r="AV194" s="258"/>
      <c r="AW194" s="258"/>
      <c r="AX194" s="258"/>
      <c r="AY194" s="268"/>
      <c r="AZ194" s="267"/>
      <c r="BA194" s="267"/>
      <c r="BB194" s="267"/>
      <c r="BC194" s="267"/>
      <c r="BD194" s="267"/>
      <c r="BE194" s="204"/>
      <c r="BF194" s="205"/>
      <c r="BG194" s="205"/>
      <c r="BH194" s="205"/>
      <c r="BI194" s="205"/>
      <c r="BJ194" s="205"/>
      <c r="BK194" s="241"/>
      <c r="BL194" s="240"/>
      <c r="BM194" s="240"/>
      <c r="BN194" s="240"/>
      <c r="BO194" s="240"/>
      <c r="BP194" s="240"/>
      <c r="BQ194" s="223"/>
      <c r="BR194" s="222"/>
      <c r="BS194" s="222"/>
      <c r="BT194" s="222"/>
      <c r="BU194" s="222"/>
      <c r="BV194" s="222"/>
      <c r="BW194" s="268"/>
      <c r="BX194" s="267"/>
      <c r="BY194" s="267"/>
      <c r="BZ194" s="267"/>
      <c r="CA194" s="267"/>
      <c r="CB194" s="267"/>
      <c r="CC194" s="241"/>
      <c r="CD194" s="214"/>
      <c r="CE194" s="240"/>
      <c r="CF194" s="240"/>
      <c r="CG194" s="240"/>
      <c r="CH194" s="5"/>
    </row>
    <row r="195" spans="1:86" hidden="1" x14ac:dyDescent="0.2">
      <c r="A195" s="11"/>
      <c r="B195" s="11"/>
      <c r="C195" s="11"/>
      <c r="D195" s="64"/>
      <c r="E195" s="11"/>
      <c r="F195" s="64"/>
      <c r="G195" s="12"/>
      <c r="H195" s="67"/>
      <c r="I195" s="66"/>
      <c r="J195" s="204"/>
      <c r="K195" s="204"/>
      <c r="L195" s="205"/>
      <c r="M195" s="205"/>
      <c r="N195" s="205"/>
      <c r="O195" s="214"/>
      <c r="P195" s="214"/>
      <c r="Q195" s="213"/>
      <c r="R195" s="213"/>
      <c r="S195" s="213"/>
      <c r="T195" s="213"/>
      <c r="U195" s="223"/>
      <c r="V195" s="222"/>
      <c r="W195" s="222"/>
      <c r="X195" s="222"/>
      <c r="Y195" s="222"/>
      <c r="Z195" s="222"/>
      <c r="AA195" s="232"/>
      <c r="AB195" s="231"/>
      <c r="AC195" s="231"/>
      <c r="AD195" s="231"/>
      <c r="AE195" s="231"/>
      <c r="AF195" s="231"/>
      <c r="AG195" s="250"/>
      <c r="AH195" s="249"/>
      <c r="AI195" s="249"/>
      <c r="AJ195" s="249"/>
      <c r="AK195" s="249"/>
      <c r="AL195" s="249"/>
      <c r="AM195" s="204"/>
      <c r="AN195" s="205"/>
      <c r="AO195" s="205"/>
      <c r="AP195" s="205"/>
      <c r="AQ195" s="205"/>
      <c r="AR195" s="205"/>
      <c r="AS195" s="259"/>
      <c r="AT195" s="258"/>
      <c r="AU195" s="258"/>
      <c r="AV195" s="258"/>
      <c r="AW195" s="258"/>
      <c r="AX195" s="258"/>
      <c r="AY195" s="268"/>
      <c r="AZ195" s="267"/>
      <c r="BA195" s="267"/>
      <c r="BB195" s="267"/>
      <c r="BC195" s="267"/>
      <c r="BD195" s="267"/>
      <c r="BE195" s="204"/>
      <c r="BF195" s="205"/>
      <c r="BG195" s="205"/>
      <c r="BH195" s="205"/>
      <c r="BI195" s="205"/>
      <c r="BJ195" s="205"/>
      <c r="BK195" s="241"/>
      <c r="BL195" s="240"/>
      <c r="BM195" s="240"/>
      <c r="BN195" s="240"/>
      <c r="BO195" s="240"/>
      <c r="BP195" s="240"/>
      <c r="BQ195" s="223"/>
      <c r="BR195" s="222"/>
      <c r="BS195" s="222"/>
      <c r="BT195" s="222"/>
      <c r="BU195" s="222"/>
      <c r="BV195" s="222"/>
      <c r="BW195" s="268"/>
      <c r="BX195" s="267"/>
      <c r="BY195" s="267"/>
      <c r="BZ195" s="267"/>
      <c r="CA195" s="267"/>
      <c r="CB195" s="267"/>
      <c r="CC195" s="241"/>
      <c r="CD195" s="214"/>
      <c r="CE195" s="240"/>
      <c r="CF195" s="240"/>
      <c r="CG195" s="240"/>
      <c r="CH195" s="5"/>
    </row>
    <row r="196" spans="1:86" hidden="1" x14ac:dyDescent="0.2">
      <c r="A196" s="11"/>
      <c r="B196" s="11"/>
      <c r="C196" s="11"/>
      <c r="D196" s="64"/>
      <c r="E196" s="11"/>
      <c r="F196" s="64"/>
      <c r="G196" s="12"/>
      <c r="H196" s="67"/>
      <c r="I196" s="66"/>
      <c r="J196" s="204"/>
      <c r="K196" s="204"/>
      <c r="L196" s="205"/>
      <c r="M196" s="205"/>
      <c r="N196" s="205"/>
      <c r="O196" s="214"/>
      <c r="P196" s="214"/>
      <c r="Q196" s="213"/>
      <c r="R196" s="213"/>
      <c r="S196" s="213"/>
      <c r="T196" s="213"/>
      <c r="U196" s="223"/>
      <c r="V196" s="222"/>
      <c r="W196" s="222"/>
      <c r="X196" s="222"/>
      <c r="Y196" s="222"/>
      <c r="Z196" s="222"/>
      <c r="AA196" s="232"/>
      <c r="AB196" s="231"/>
      <c r="AC196" s="231"/>
      <c r="AD196" s="231"/>
      <c r="AE196" s="231"/>
      <c r="AF196" s="231"/>
      <c r="AG196" s="250"/>
      <c r="AH196" s="249"/>
      <c r="AI196" s="249"/>
      <c r="AJ196" s="249"/>
      <c r="AK196" s="249"/>
      <c r="AL196" s="249"/>
      <c r="AM196" s="204"/>
      <c r="AN196" s="205"/>
      <c r="AO196" s="205"/>
      <c r="AP196" s="205"/>
      <c r="AQ196" s="205"/>
      <c r="AR196" s="205"/>
      <c r="AS196" s="259"/>
      <c r="AT196" s="258"/>
      <c r="AU196" s="258"/>
      <c r="AV196" s="258"/>
      <c r="AW196" s="258"/>
      <c r="AX196" s="258"/>
      <c r="AY196" s="268"/>
      <c r="AZ196" s="267"/>
      <c r="BA196" s="267"/>
      <c r="BB196" s="267"/>
      <c r="BC196" s="267"/>
      <c r="BD196" s="267"/>
      <c r="BE196" s="204"/>
      <c r="BF196" s="205"/>
      <c r="BG196" s="205"/>
      <c r="BH196" s="205"/>
      <c r="BI196" s="205"/>
      <c r="BJ196" s="205"/>
      <c r="BK196" s="241"/>
      <c r="BL196" s="240"/>
      <c r="BM196" s="240"/>
      <c r="BN196" s="240"/>
      <c r="BO196" s="240"/>
      <c r="BP196" s="240"/>
      <c r="BQ196" s="223"/>
      <c r="BR196" s="222"/>
      <c r="BS196" s="222"/>
      <c r="BT196" s="222"/>
      <c r="BU196" s="222"/>
      <c r="BV196" s="222"/>
      <c r="BW196" s="268"/>
      <c r="BX196" s="267"/>
      <c r="BY196" s="267"/>
      <c r="BZ196" s="267"/>
      <c r="CA196" s="267"/>
      <c r="CB196" s="267"/>
      <c r="CC196" s="241"/>
      <c r="CD196" s="214"/>
      <c r="CE196" s="240"/>
      <c r="CF196" s="240"/>
      <c r="CG196" s="240"/>
      <c r="CH196" s="5"/>
    </row>
    <row r="197" spans="1:86" hidden="1" x14ac:dyDescent="0.2">
      <c r="A197" s="17"/>
      <c r="B197" s="17"/>
      <c r="C197" s="17"/>
      <c r="D197" s="71"/>
      <c r="E197" s="17"/>
      <c r="F197" s="71"/>
      <c r="G197" s="18"/>
      <c r="H197" s="72"/>
      <c r="I197" s="73"/>
      <c r="J197" s="204"/>
      <c r="K197" s="204"/>
      <c r="L197" s="205"/>
      <c r="M197" s="205"/>
      <c r="N197" s="205"/>
      <c r="O197" s="214"/>
      <c r="P197" s="214"/>
      <c r="Q197" s="213"/>
      <c r="R197" s="213"/>
      <c r="S197" s="213"/>
      <c r="T197" s="213"/>
      <c r="U197" s="223"/>
      <c r="V197" s="222"/>
      <c r="W197" s="222"/>
      <c r="X197" s="222"/>
      <c r="Y197" s="222"/>
      <c r="Z197" s="222"/>
      <c r="AA197" s="232"/>
      <c r="AB197" s="231"/>
      <c r="AC197" s="231"/>
      <c r="AD197" s="231"/>
      <c r="AE197" s="231"/>
      <c r="AF197" s="231"/>
      <c r="AG197" s="250"/>
      <c r="AH197" s="249"/>
      <c r="AI197" s="249"/>
      <c r="AJ197" s="249"/>
      <c r="AK197" s="249"/>
      <c r="AL197" s="249"/>
      <c r="AM197" s="204"/>
      <c r="AN197" s="205"/>
      <c r="AO197" s="205"/>
      <c r="AP197" s="205"/>
      <c r="AQ197" s="205"/>
      <c r="AR197" s="205"/>
      <c r="AS197" s="259"/>
      <c r="AT197" s="258"/>
      <c r="AU197" s="258"/>
      <c r="AV197" s="258"/>
      <c r="AW197" s="258"/>
      <c r="AX197" s="258"/>
      <c r="AY197" s="268"/>
      <c r="AZ197" s="267"/>
      <c r="BA197" s="267"/>
      <c r="BB197" s="267"/>
      <c r="BC197" s="267"/>
      <c r="BD197" s="267"/>
      <c r="BE197" s="204"/>
      <c r="BF197" s="205"/>
      <c r="BG197" s="205"/>
      <c r="BH197" s="205"/>
      <c r="BI197" s="205"/>
      <c r="BJ197" s="205"/>
      <c r="BK197" s="241"/>
      <c r="BL197" s="240"/>
      <c r="BM197" s="240"/>
      <c r="BN197" s="240"/>
      <c r="BO197" s="240"/>
      <c r="BP197" s="240"/>
      <c r="BQ197" s="223"/>
      <c r="BR197" s="222"/>
      <c r="BS197" s="222"/>
      <c r="BT197" s="222"/>
      <c r="BU197" s="222"/>
      <c r="BV197" s="222"/>
      <c r="BW197" s="268"/>
      <c r="BX197" s="267"/>
      <c r="BY197" s="267"/>
      <c r="BZ197" s="267"/>
      <c r="CA197" s="267"/>
      <c r="CB197" s="267"/>
      <c r="CC197" s="241"/>
      <c r="CD197" s="214"/>
      <c r="CE197" s="240"/>
      <c r="CF197" s="240"/>
      <c r="CG197" s="240"/>
      <c r="CH197" s="5"/>
    </row>
    <row r="198" spans="1:86" hidden="1" x14ac:dyDescent="0.2">
      <c r="A198" s="17"/>
      <c r="B198" s="17"/>
      <c r="C198" s="17"/>
      <c r="D198" s="71"/>
      <c r="E198" s="17"/>
      <c r="F198" s="71"/>
      <c r="G198" s="18"/>
      <c r="H198" s="72"/>
      <c r="I198" s="73"/>
      <c r="J198" s="204"/>
      <c r="K198" s="204"/>
      <c r="L198" s="205"/>
      <c r="M198" s="205"/>
      <c r="N198" s="205"/>
      <c r="O198" s="214"/>
      <c r="P198" s="214"/>
      <c r="Q198" s="213"/>
      <c r="R198" s="213"/>
      <c r="S198" s="213"/>
      <c r="T198" s="213"/>
      <c r="U198" s="223"/>
      <c r="V198" s="222"/>
      <c r="W198" s="222"/>
      <c r="X198" s="222"/>
      <c r="Y198" s="222"/>
      <c r="Z198" s="222"/>
      <c r="AA198" s="232"/>
      <c r="AB198" s="231"/>
      <c r="AC198" s="231"/>
      <c r="AD198" s="231"/>
      <c r="AE198" s="231"/>
      <c r="AF198" s="231"/>
      <c r="AG198" s="250"/>
      <c r="AH198" s="249"/>
      <c r="AI198" s="249"/>
      <c r="AJ198" s="249"/>
      <c r="AK198" s="249"/>
      <c r="AL198" s="249"/>
      <c r="AM198" s="204"/>
      <c r="AN198" s="205"/>
      <c r="AO198" s="205"/>
      <c r="AP198" s="205"/>
      <c r="AQ198" s="205"/>
      <c r="AR198" s="205"/>
      <c r="AS198" s="259"/>
      <c r="AT198" s="258"/>
      <c r="AU198" s="258"/>
      <c r="AV198" s="258"/>
      <c r="AW198" s="258"/>
      <c r="AX198" s="258"/>
      <c r="AY198" s="268"/>
      <c r="AZ198" s="267"/>
      <c r="BA198" s="267"/>
      <c r="BB198" s="267"/>
      <c r="BC198" s="267"/>
      <c r="BD198" s="267"/>
      <c r="BE198" s="204"/>
      <c r="BF198" s="205"/>
      <c r="BG198" s="205"/>
      <c r="BH198" s="205"/>
      <c r="BI198" s="205"/>
      <c r="BJ198" s="205"/>
      <c r="BK198" s="241"/>
      <c r="BL198" s="240"/>
      <c r="BM198" s="240"/>
      <c r="BN198" s="240"/>
      <c r="BO198" s="240"/>
      <c r="BP198" s="240"/>
      <c r="BQ198" s="223"/>
      <c r="BR198" s="222"/>
      <c r="BS198" s="222"/>
      <c r="BT198" s="222"/>
      <c r="BU198" s="222"/>
      <c r="BV198" s="222"/>
      <c r="BW198" s="268"/>
      <c r="BX198" s="267"/>
      <c r="BY198" s="267"/>
      <c r="BZ198" s="267"/>
      <c r="CA198" s="267"/>
      <c r="CB198" s="267"/>
      <c r="CC198" s="241"/>
      <c r="CD198" s="214"/>
      <c r="CE198" s="240"/>
      <c r="CF198" s="240"/>
      <c r="CG198" s="240"/>
      <c r="CH198" s="5"/>
    </row>
    <row r="199" spans="1:86" hidden="1" x14ac:dyDescent="0.2">
      <c r="A199" s="17"/>
      <c r="B199" s="17"/>
      <c r="C199" s="17"/>
      <c r="D199" s="71"/>
      <c r="E199" s="17"/>
      <c r="F199" s="71"/>
      <c r="G199" s="18"/>
      <c r="H199" s="72"/>
      <c r="I199" s="110"/>
      <c r="J199" s="204"/>
      <c r="K199" s="204"/>
      <c r="L199" s="205"/>
      <c r="M199" s="205"/>
      <c r="N199" s="205"/>
      <c r="O199" s="214"/>
      <c r="P199" s="214"/>
      <c r="Q199" s="213"/>
      <c r="R199" s="213"/>
      <c r="S199" s="213"/>
      <c r="T199" s="213"/>
      <c r="U199" s="223"/>
      <c r="V199" s="222"/>
      <c r="W199" s="222"/>
      <c r="X199" s="222"/>
      <c r="Y199" s="222"/>
      <c r="Z199" s="222"/>
      <c r="AA199" s="232"/>
      <c r="AB199" s="231"/>
      <c r="AC199" s="231"/>
      <c r="AD199" s="231"/>
      <c r="AE199" s="231"/>
      <c r="AF199" s="231"/>
      <c r="AG199" s="250"/>
      <c r="AH199" s="249"/>
      <c r="AI199" s="249"/>
      <c r="AJ199" s="249"/>
      <c r="AK199" s="249"/>
      <c r="AL199" s="249"/>
      <c r="AM199" s="204"/>
      <c r="AN199" s="205"/>
      <c r="AO199" s="205"/>
      <c r="AP199" s="205"/>
      <c r="AQ199" s="205"/>
      <c r="AR199" s="205"/>
      <c r="AS199" s="259"/>
      <c r="AT199" s="258"/>
      <c r="AU199" s="258"/>
      <c r="AV199" s="258"/>
      <c r="AW199" s="258"/>
      <c r="AX199" s="258"/>
      <c r="AY199" s="268"/>
      <c r="AZ199" s="267"/>
      <c r="BA199" s="267"/>
      <c r="BB199" s="267"/>
      <c r="BC199" s="267"/>
      <c r="BD199" s="267"/>
      <c r="BE199" s="204"/>
      <c r="BF199" s="205"/>
      <c r="BG199" s="205"/>
      <c r="BH199" s="205"/>
      <c r="BI199" s="205"/>
      <c r="BJ199" s="205"/>
      <c r="BK199" s="241"/>
      <c r="BL199" s="240"/>
      <c r="BM199" s="240"/>
      <c r="BN199" s="240"/>
      <c r="BO199" s="240"/>
      <c r="BP199" s="240"/>
      <c r="BQ199" s="223"/>
      <c r="BR199" s="222"/>
      <c r="BS199" s="222"/>
      <c r="BT199" s="222"/>
      <c r="BU199" s="222"/>
      <c r="BV199" s="222"/>
      <c r="BW199" s="268"/>
      <c r="BX199" s="267"/>
      <c r="BY199" s="267"/>
      <c r="BZ199" s="267"/>
      <c r="CA199" s="267"/>
      <c r="CB199" s="267"/>
      <c r="CC199" s="241"/>
      <c r="CD199" s="214"/>
      <c r="CE199" s="240"/>
      <c r="CF199" s="240"/>
      <c r="CG199" s="240"/>
      <c r="CH199" s="5"/>
    </row>
    <row r="200" spans="1:86" hidden="1" x14ac:dyDescent="0.2">
      <c r="A200" s="22"/>
      <c r="B200" s="111"/>
      <c r="C200" s="93"/>
      <c r="D200" s="52"/>
      <c r="E200" s="22"/>
      <c r="F200" s="52"/>
      <c r="G200" s="53"/>
      <c r="H200" s="26"/>
      <c r="I200" s="112"/>
      <c r="J200" s="204"/>
      <c r="K200" s="204"/>
      <c r="L200" s="205"/>
      <c r="M200" s="205"/>
      <c r="N200" s="205"/>
      <c r="O200" s="214"/>
      <c r="P200" s="214"/>
      <c r="Q200" s="213"/>
      <c r="R200" s="213"/>
      <c r="S200" s="213"/>
      <c r="T200" s="213"/>
      <c r="U200" s="223"/>
      <c r="V200" s="222"/>
      <c r="W200" s="222"/>
      <c r="X200" s="222"/>
      <c r="Y200" s="222"/>
      <c r="Z200" s="222"/>
      <c r="AA200" s="232"/>
      <c r="AB200" s="231"/>
      <c r="AC200" s="231"/>
      <c r="AD200" s="231"/>
      <c r="AE200" s="231"/>
      <c r="AF200" s="231"/>
      <c r="AG200" s="250"/>
      <c r="AH200" s="249"/>
      <c r="AI200" s="249"/>
      <c r="AJ200" s="249"/>
      <c r="AK200" s="249"/>
      <c r="AL200" s="249"/>
      <c r="AM200" s="204"/>
      <c r="AN200" s="205"/>
      <c r="AO200" s="205"/>
      <c r="AP200" s="205"/>
      <c r="AQ200" s="205"/>
      <c r="AR200" s="205"/>
      <c r="AS200" s="259"/>
      <c r="AT200" s="258"/>
      <c r="AU200" s="258"/>
      <c r="AV200" s="258"/>
      <c r="AW200" s="258"/>
      <c r="AX200" s="258"/>
      <c r="AY200" s="268"/>
      <c r="AZ200" s="267"/>
      <c r="BA200" s="267"/>
      <c r="BB200" s="267"/>
      <c r="BC200" s="267"/>
      <c r="BD200" s="267"/>
      <c r="BE200" s="204"/>
      <c r="BF200" s="205"/>
      <c r="BG200" s="205"/>
      <c r="BH200" s="205"/>
      <c r="BI200" s="205"/>
      <c r="BJ200" s="205"/>
      <c r="BK200" s="241"/>
      <c r="BL200" s="240"/>
      <c r="BM200" s="240"/>
      <c r="BN200" s="240"/>
      <c r="BO200" s="240"/>
      <c r="BP200" s="240"/>
      <c r="BQ200" s="223"/>
      <c r="BR200" s="222"/>
      <c r="BS200" s="222"/>
      <c r="BT200" s="222"/>
      <c r="BU200" s="222"/>
      <c r="BV200" s="222"/>
      <c r="BW200" s="268"/>
      <c r="BX200" s="267"/>
      <c r="BY200" s="267"/>
      <c r="BZ200" s="267"/>
      <c r="CA200" s="267"/>
      <c r="CB200" s="267"/>
      <c r="CC200" s="241"/>
      <c r="CD200" s="214"/>
      <c r="CE200" s="240"/>
      <c r="CF200" s="240"/>
      <c r="CG200" s="240"/>
      <c r="CH200" s="5"/>
    </row>
    <row r="201" spans="1:86" hidden="1" x14ac:dyDescent="0.2">
      <c r="A201" s="22"/>
      <c r="B201" s="22"/>
      <c r="C201" s="93"/>
      <c r="D201" s="52"/>
      <c r="E201" s="22"/>
      <c r="F201" s="52"/>
      <c r="G201" s="53"/>
      <c r="H201" s="75"/>
      <c r="I201" s="52"/>
      <c r="J201" s="204"/>
      <c r="K201" s="204"/>
      <c r="L201" s="205"/>
      <c r="M201" s="205"/>
      <c r="N201" s="205"/>
      <c r="O201" s="214"/>
      <c r="P201" s="214"/>
      <c r="Q201" s="213"/>
      <c r="R201" s="213"/>
      <c r="S201" s="213"/>
      <c r="T201" s="213"/>
      <c r="U201" s="223"/>
      <c r="V201" s="222"/>
      <c r="W201" s="222"/>
      <c r="X201" s="222"/>
      <c r="Y201" s="222"/>
      <c r="Z201" s="222"/>
      <c r="AA201" s="232"/>
      <c r="AB201" s="231"/>
      <c r="AC201" s="231"/>
      <c r="AD201" s="231"/>
      <c r="AE201" s="231"/>
      <c r="AF201" s="231"/>
      <c r="AG201" s="250"/>
      <c r="AH201" s="249"/>
      <c r="AI201" s="249"/>
      <c r="AJ201" s="249"/>
      <c r="AK201" s="249"/>
      <c r="AL201" s="249"/>
      <c r="AM201" s="204"/>
      <c r="AN201" s="205"/>
      <c r="AO201" s="205"/>
      <c r="AP201" s="205"/>
      <c r="AQ201" s="205"/>
      <c r="AR201" s="205"/>
      <c r="AS201" s="259"/>
      <c r="AT201" s="258"/>
      <c r="AU201" s="258"/>
      <c r="AV201" s="258"/>
      <c r="AW201" s="258"/>
      <c r="AX201" s="258"/>
      <c r="AY201" s="268"/>
      <c r="AZ201" s="267"/>
      <c r="BA201" s="267"/>
      <c r="BB201" s="267"/>
      <c r="BC201" s="267"/>
      <c r="BD201" s="267"/>
      <c r="BE201" s="204"/>
      <c r="BF201" s="205"/>
      <c r="BG201" s="205"/>
      <c r="BH201" s="205"/>
      <c r="BI201" s="205"/>
      <c r="BJ201" s="205"/>
      <c r="BK201" s="241"/>
      <c r="BL201" s="240"/>
      <c r="BM201" s="240"/>
      <c r="BN201" s="240"/>
      <c r="BO201" s="240"/>
      <c r="BP201" s="240"/>
      <c r="BQ201" s="223"/>
      <c r="BR201" s="222"/>
      <c r="BS201" s="222"/>
      <c r="BT201" s="222"/>
      <c r="BU201" s="222"/>
      <c r="BV201" s="222"/>
      <c r="BW201" s="268"/>
      <c r="BX201" s="267"/>
      <c r="BY201" s="267"/>
      <c r="BZ201" s="267"/>
      <c r="CA201" s="267"/>
      <c r="CB201" s="267"/>
      <c r="CC201" s="241"/>
      <c r="CD201" s="214"/>
      <c r="CE201" s="240"/>
      <c r="CF201" s="240"/>
      <c r="CG201" s="240"/>
      <c r="CH201" s="5"/>
    </row>
    <row r="202" spans="1:86" hidden="1" x14ac:dyDescent="0.2">
      <c r="A202" s="22"/>
      <c r="B202" s="22"/>
      <c r="C202" s="51"/>
      <c r="D202" s="52"/>
      <c r="E202" s="22"/>
      <c r="F202" s="52"/>
      <c r="G202" s="53"/>
      <c r="H202" s="26"/>
      <c r="I202" s="96"/>
      <c r="J202" s="204"/>
      <c r="K202" s="204"/>
      <c r="L202" s="205"/>
      <c r="M202" s="205"/>
      <c r="N202" s="205"/>
      <c r="O202" s="214"/>
      <c r="P202" s="214"/>
      <c r="Q202" s="213"/>
      <c r="R202" s="213"/>
      <c r="S202" s="213"/>
      <c r="T202" s="213"/>
      <c r="U202" s="223"/>
      <c r="V202" s="222"/>
      <c r="W202" s="222"/>
      <c r="X202" s="222"/>
      <c r="Y202" s="222"/>
      <c r="Z202" s="222"/>
      <c r="AA202" s="232"/>
      <c r="AB202" s="231"/>
      <c r="AC202" s="231"/>
      <c r="AD202" s="231"/>
      <c r="AE202" s="231"/>
      <c r="AF202" s="231"/>
      <c r="AG202" s="250"/>
      <c r="AH202" s="249"/>
      <c r="AI202" s="249"/>
      <c r="AJ202" s="249"/>
      <c r="AK202" s="249"/>
      <c r="AL202" s="249"/>
      <c r="AM202" s="204"/>
      <c r="AN202" s="205"/>
      <c r="AO202" s="205"/>
      <c r="AP202" s="205"/>
      <c r="AQ202" s="205"/>
      <c r="AR202" s="205"/>
      <c r="AS202" s="259"/>
      <c r="AT202" s="258"/>
      <c r="AU202" s="258"/>
      <c r="AV202" s="258"/>
      <c r="AW202" s="258"/>
      <c r="AX202" s="258"/>
      <c r="AY202" s="268"/>
      <c r="AZ202" s="267"/>
      <c r="BA202" s="267"/>
      <c r="BB202" s="267"/>
      <c r="BC202" s="267"/>
      <c r="BD202" s="267"/>
      <c r="BE202" s="204"/>
      <c r="BF202" s="205"/>
      <c r="BG202" s="205"/>
      <c r="BH202" s="205"/>
      <c r="BI202" s="205"/>
      <c r="BJ202" s="205"/>
      <c r="BK202" s="241"/>
      <c r="BL202" s="240"/>
      <c r="BM202" s="240"/>
      <c r="BN202" s="240"/>
      <c r="BO202" s="240"/>
      <c r="BP202" s="240"/>
      <c r="BQ202" s="223"/>
      <c r="BR202" s="222"/>
      <c r="BS202" s="222"/>
      <c r="BT202" s="222"/>
      <c r="BU202" s="222"/>
      <c r="BV202" s="222"/>
      <c r="BW202" s="268"/>
      <c r="BX202" s="267"/>
      <c r="BY202" s="267"/>
      <c r="BZ202" s="267"/>
      <c r="CA202" s="267"/>
      <c r="CB202" s="267"/>
      <c r="CC202" s="241"/>
      <c r="CD202" s="214"/>
      <c r="CE202" s="240"/>
      <c r="CF202" s="240"/>
      <c r="CG202" s="240"/>
      <c r="CH202" s="5"/>
    </row>
    <row r="203" spans="1:86" hidden="1" x14ac:dyDescent="0.2">
      <c r="A203" s="22"/>
      <c r="B203" s="22"/>
      <c r="C203" s="51"/>
      <c r="D203" s="31"/>
      <c r="E203" s="22"/>
      <c r="F203" s="52"/>
      <c r="G203" s="25"/>
      <c r="H203" s="32"/>
      <c r="I203" s="76"/>
      <c r="J203" s="204"/>
      <c r="K203" s="204"/>
      <c r="L203" s="205"/>
      <c r="M203" s="205"/>
      <c r="N203" s="205"/>
      <c r="O203" s="214"/>
      <c r="P203" s="214"/>
      <c r="Q203" s="213"/>
      <c r="R203" s="213"/>
      <c r="S203" s="213"/>
      <c r="T203" s="213"/>
      <c r="U203" s="223"/>
      <c r="V203" s="222"/>
      <c r="W203" s="222"/>
      <c r="X203" s="222"/>
      <c r="Y203" s="222"/>
      <c r="Z203" s="222"/>
      <c r="AA203" s="232"/>
      <c r="AB203" s="231"/>
      <c r="AC203" s="231"/>
      <c r="AD203" s="231"/>
      <c r="AE203" s="231"/>
      <c r="AF203" s="231"/>
      <c r="AG203" s="250"/>
      <c r="AH203" s="249"/>
      <c r="AI203" s="249"/>
      <c r="AJ203" s="249"/>
      <c r="AK203" s="249"/>
      <c r="AL203" s="249"/>
      <c r="AM203" s="204"/>
      <c r="AN203" s="205"/>
      <c r="AO203" s="205"/>
      <c r="AP203" s="205"/>
      <c r="AQ203" s="205"/>
      <c r="AR203" s="205"/>
      <c r="AS203" s="259"/>
      <c r="AT203" s="258"/>
      <c r="AU203" s="258"/>
      <c r="AV203" s="258"/>
      <c r="AW203" s="258"/>
      <c r="AX203" s="258"/>
      <c r="AY203" s="268"/>
      <c r="AZ203" s="267"/>
      <c r="BA203" s="267"/>
      <c r="BB203" s="267"/>
      <c r="BC203" s="267"/>
      <c r="BD203" s="267"/>
      <c r="BE203" s="204"/>
      <c r="BF203" s="205"/>
      <c r="BG203" s="205"/>
      <c r="BH203" s="205"/>
      <c r="BI203" s="205"/>
      <c r="BJ203" s="205"/>
      <c r="BK203" s="241"/>
      <c r="BL203" s="240"/>
      <c r="BM203" s="240"/>
      <c r="BN203" s="240"/>
      <c r="BO203" s="240"/>
      <c r="BP203" s="240"/>
      <c r="BQ203" s="223"/>
      <c r="BR203" s="222"/>
      <c r="BS203" s="222"/>
      <c r="BT203" s="222"/>
      <c r="BU203" s="222"/>
      <c r="BV203" s="222"/>
      <c r="BW203" s="268"/>
      <c r="BX203" s="267"/>
      <c r="BY203" s="267"/>
      <c r="BZ203" s="267"/>
      <c r="CA203" s="267"/>
      <c r="CB203" s="267"/>
      <c r="CC203" s="241"/>
      <c r="CD203" s="214"/>
      <c r="CE203" s="240"/>
      <c r="CF203" s="240"/>
      <c r="CG203" s="240"/>
      <c r="CH203" s="5"/>
    </row>
    <row r="204" spans="1:86" hidden="1" x14ac:dyDescent="0.2">
      <c r="A204" s="22"/>
      <c r="B204" s="22"/>
      <c r="C204" s="51"/>
      <c r="D204" s="33"/>
      <c r="E204" s="22"/>
      <c r="F204" s="52"/>
      <c r="G204" s="25"/>
      <c r="H204" s="32"/>
      <c r="I204" s="76"/>
      <c r="J204" s="204"/>
      <c r="K204" s="204"/>
      <c r="L204" s="205"/>
      <c r="M204" s="205"/>
      <c r="N204" s="205"/>
      <c r="O204" s="214"/>
      <c r="P204" s="214"/>
      <c r="Q204" s="213"/>
      <c r="R204" s="213"/>
      <c r="S204" s="213"/>
      <c r="T204" s="213"/>
      <c r="U204" s="223"/>
      <c r="V204" s="222"/>
      <c r="W204" s="222"/>
      <c r="X204" s="222"/>
      <c r="Y204" s="222"/>
      <c r="Z204" s="222"/>
      <c r="AA204" s="232"/>
      <c r="AB204" s="231"/>
      <c r="AC204" s="231"/>
      <c r="AD204" s="231"/>
      <c r="AE204" s="231"/>
      <c r="AF204" s="231"/>
      <c r="AG204" s="250"/>
      <c r="AH204" s="249"/>
      <c r="AI204" s="249"/>
      <c r="AJ204" s="249"/>
      <c r="AK204" s="249"/>
      <c r="AL204" s="249"/>
      <c r="AM204" s="204"/>
      <c r="AN204" s="205"/>
      <c r="AO204" s="205"/>
      <c r="AP204" s="205"/>
      <c r="AQ204" s="205"/>
      <c r="AR204" s="205"/>
      <c r="AS204" s="259"/>
      <c r="AT204" s="258"/>
      <c r="AU204" s="258"/>
      <c r="AV204" s="258"/>
      <c r="AW204" s="258"/>
      <c r="AX204" s="258"/>
      <c r="AY204" s="268"/>
      <c r="AZ204" s="267"/>
      <c r="BA204" s="267"/>
      <c r="BB204" s="267"/>
      <c r="BC204" s="267"/>
      <c r="BD204" s="267"/>
      <c r="BE204" s="204"/>
      <c r="BF204" s="205"/>
      <c r="BG204" s="205"/>
      <c r="BH204" s="205"/>
      <c r="BI204" s="205"/>
      <c r="BJ204" s="205"/>
      <c r="BK204" s="241"/>
      <c r="BL204" s="240"/>
      <c r="BM204" s="240"/>
      <c r="BN204" s="240"/>
      <c r="BO204" s="240"/>
      <c r="BP204" s="240"/>
      <c r="BQ204" s="223"/>
      <c r="BR204" s="222"/>
      <c r="BS204" s="222"/>
      <c r="BT204" s="222"/>
      <c r="BU204" s="222"/>
      <c r="BV204" s="222"/>
      <c r="BW204" s="268"/>
      <c r="BX204" s="267"/>
      <c r="BY204" s="267"/>
      <c r="BZ204" s="267"/>
      <c r="CA204" s="267"/>
      <c r="CB204" s="267"/>
      <c r="CC204" s="241"/>
      <c r="CD204" s="214"/>
      <c r="CE204" s="240"/>
      <c r="CF204" s="240"/>
      <c r="CG204" s="240"/>
      <c r="CH204" s="5"/>
    </row>
    <row r="205" spans="1:86" hidden="1" x14ac:dyDescent="0.2">
      <c r="A205" s="22"/>
      <c r="B205" s="22"/>
      <c r="C205" s="22"/>
      <c r="D205" s="34"/>
      <c r="E205" s="22"/>
      <c r="F205" s="34"/>
      <c r="G205" s="48"/>
      <c r="H205" s="36"/>
      <c r="I205" s="27"/>
      <c r="J205" s="204"/>
      <c r="K205" s="204"/>
      <c r="L205" s="205"/>
      <c r="M205" s="205"/>
      <c r="N205" s="204"/>
      <c r="O205" s="214"/>
      <c r="P205" s="214"/>
      <c r="Q205" s="213"/>
      <c r="R205" s="214"/>
      <c r="S205" s="213"/>
      <c r="T205" s="214"/>
      <c r="U205" s="223"/>
      <c r="V205" s="223"/>
      <c r="W205" s="222"/>
      <c r="X205" s="223"/>
      <c r="Y205" s="222"/>
      <c r="Z205" s="223"/>
      <c r="AA205" s="232"/>
      <c r="AB205" s="232"/>
      <c r="AC205" s="231"/>
      <c r="AD205" s="232"/>
      <c r="AE205" s="231"/>
      <c r="AF205" s="232"/>
      <c r="AG205" s="250"/>
      <c r="AH205" s="250"/>
      <c r="AI205" s="249"/>
      <c r="AJ205" s="250"/>
      <c r="AK205" s="249"/>
      <c r="AL205" s="250"/>
      <c r="AM205" s="204"/>
      <c r="AN205" s="204"/>
      <c r="AO205" s="205"/>
      <c r="AP205" s="204"/>
      <c r="AQ205" s="205"/>
      <c r="AR205" s="204"/>
      <c r="AS205" s="259"/>
      <c r="AT205" s="259"/>
      <c r="AU205" s="258"/>
      <c r="AV205" s="259"/>
      <c r="AW205" s="258"/>
      <c r="AX205" s="259"/>
      <c r="AY205" s="268"/>
      <c r="AZ205" s="268"/>
      <c r="BA205" s="267"/>
      <c r="BB205" s="268"/>
      <c r="BC205" s="267"/>
      <c r="BD205" s="268"/>
      <c r="BE205" s="204"/>
      <c r="BF205" s="204"/>
      <c r="BG205" s="205"/>
      <c r="BH205" s="204"/>
      <c r="BI205" s="205"/>
      <c r="BJ205" s="204"/>
      <c r="BK205" s="241"/>
      <c r="BL205" s="241"/>
      <c r="BM205" s="240"/>
      <c r="BN205" s="241"/>
      <c r="BO205" s="240"/>
      <c r="BP205" s="241"/>
      <c r="BQ205" s="223"/>
      <c r="BR205" s="223"/>
      <c r="BS205" s="222"/>
      <c r="BT205" s="223"/>
      <c r="BU205" s="222"/>
      <c r="BV205" s="223"/>
      <c r="BW205" s="268"/>
      <c r="BX205" s="268"/>
      <c r="BY205" s="267"/>
      <c r="BZ205" s="268"/>
      <c r="CA205" s="267"/>
      <c r="CB205" s="268"/>
      <c r="CC205" s="241"/>
      <c r="CD205" s="214"/>
      <c r="CE205" s="240"/>
      <c r="CF205" s="240"/>
      <c r="CG205" s="241"/>
      <c r="CH205" s="5"/>
    </row>
    <row r="206" spans="1:86" hidden="1" x14ac:dyDescent="0.2">
      <c r="A206" s="11"/>
      <c r="B206" s="11"/>
      <c r="C206" s="11"/>
      <c r="D206" s="64"/>
      <c r="E206" s="11"/>
      <c r="F206" s="64"/>
      <c r="G206" s="70"/>
      <c r="H206" s="113"/>
      <c r="I206" s="66"/>
      <c r="J206" s="204"/>
      <c r="K206" s="204"/>
      <c r="L206" s="205"/>
      <c r="M206" s="205"/>
      <c r="N206" s="205"/>
      <c r="O206" s="214"/>
      <c r="P206" s="214"/>
      <c r="Q206" s="213"/>
      <c r="R206" s="213"/>
      <c r="S206" s="213"/>
      <c r="T206" s="213"/>
      <c r="U206" s="223"/>
      <c r="V206" s="222"/>
      <c r="W206" s="222"/>
      <c r="X206" s="222"/>
      <c r="Y206" s="222"/>
      <c r="Z206" s="222"/>
      <c r="AA206" s="232"/>
      <c r="AB206" s="231"/>
      <c r="AC206" s="231"/>
      <c r="AD206" s="231"/>
      <c r="AE206" s="231"/>
      <c r="AF206" s="231"/>
      <c r="AG206" s="250"/>
      <c r="AH206" s="249"/>
      <c r="AI206" s="249"/>
      <c r="AJ206" s="249"/>
      <c r="AK206" s="249"/>
      <c r="AL206" s="249"/>
      <c r="AM206" s="204"/>
      <c r="AN206" s="205"/>
      <c r="AO206" s="205"/>
      <c r="AP206" s="205"/>
      <c r="AQ206" s="205"/>
      <c r="AR206" s="205"/>
      <c r="AS206" s="259"/>
      <c r="AT206" s="258"/>
      <c r="AU206" s="258"/>
      <c r="AV206" s="258"/>
      <c r="AW206" s="258"/>
      <c r="AX206" s="258"/>
      <c r="AY206" s="268"/>
      <c r="AZ206" s="267"/>
      <c r="BA206" s="267"/>
      <c r="BB206" s="267"/>
      <c r="BC206" s="267"/>
      <c r="BD206" s="267"/>
      <c r="BE206" s="204"/>
      <c r="BF206" s="205"/>
      <c r="BG206" s="205"/>
      <c r="BH206" s="205"/>
      <c r="BI206" s="205"/>
      <c r="BJ206" s="205"/>
      <c r="BK206" s="241"/>
      <c r="BL206" s="240"/>
      <c r="BM206" s="240"/>
      <c r="BN206" s="240"/>
      <c r="BO206" s="240"/>
      <c r="BP206" s="240"/>
      <c r="BQ206" s="223"/>
      <c r="BR206" s="222"/>
      <c r="BS206" s="222"/>
      <c r="BT206" s="222"/>
      <c r="BU206" s="222"/>
      <c r="BV206" s="222"/>
      <c r="BW206" s="268"/>
      <c r="BX206" s="267"/>
      <c r="BY206" s="267"/>
      <c r="BZ206" s="267"/>
      <c r="CA206" s="267"/>
      <c r="CB206" s="267"/>
      <c r="CC206" s="241"/>
      <c r="CD206" s="214"/>
      <c r="CE206" s="240"/>
      <c r="CF206" s="240"/>
      <c r="CG206" s="240"/>
      <c r="CH206" s="5"/>
    </row>
    <row r="207" spans="1:86" hidden="1" x14ac:dyDescent="0.2">
      <c r="A207" s="11"/>
      <c r="B207" s="11"/>
      <c r="C207" s="11"/>
      <c r="D207" s="64"/>
      <c r="E207" s="11"/>
      <c r="F207" s="64"/>
      <c r="G207" s="70"/>
      <c r="H207" s="114"/>
      <c r="I207" s="66"/>
      <c r="J207" s="204"/>
      <c r="K207" s="204"/>
      <c r="L207" s="205"/>
      <c r="M207" s="205"/>
      <c r="N207" s="205"/>
      <c r="O207" s="214"/>
      <c r="P207" s="214"/>
      <c r="Q207" s="213"/>
      <c r="R207" s="213"/>
      <c r="S207" s="213"/>
      <c r="T207" s="213"/>
      <c r="U207" s="223"/>
      <c r="V207" s="222"/>
      <c r="W207" s="222"/>
      <c r="X207" s="222"/>
      <c r="Y207" s="222"/>
      <c r="Z207" s="222"/>
      <c r="AA207" s="232"/>
      <c r="AB207" s="231"/>
      <c r="AC207" s="231"/>
      <c r="AD207" s="231"/>
      <c r="AE207" s="231"/>
      <c r="AF207" s="231"/>
      <c r="AG207" s="250"/>
      <c r="AH207" s="249"/>
      <c r="AI207" s="249"/>
      <c r="AJ207" s="249"/>
      <c r="AK207" s="249"/>
      <c r="AL207" s="249"/>
      <c r="AM207" s="204"/>
      <c r="AN207" s="205"/>
      <c r="AO207" s="205"/>
      <c r="AP207" s="205"/>
      <c r="AQ207" s="205"/>
      <c r="AR207" s="205"/>
      <c r="AS207" s="259"/>
      <c r="AT207" s="258"/>
      <c r="AU207" s="258"/>
      <c r="AV207" s="258"/>
      <c r="AW207" s="258"/>
      <c r="AX207" s="258"/>
      <c r="AY207" s="268"/>
      <c r="AZ207" s="267"/>
      <c r="BA207" s="267"/>
      <c r="BB207" s="267"/>
      <c r="BC207" s="267"/>
      <c r="BD207" s="267"/>
      <c r="BE207" s="204"/>
      <c r="BF207" s="205"/>
      <c r="BG207" s="205"/>
      <c r="BH207" s="205"/>
      <c r="BI207" s="205"/>
      <c r="BJ207" s="205"/>
      <c r="BK207" s="241"/>
      <c r="BL207" s="240"/>
      <c r="BM207" s="240"/>
      <c r="BN207" s="240"/>
      <c r="BO207" s="240"/>
      <c r="BP207" s="240"/>
      <c r="BQ207" s="223"/>
      <c r="BR207" s="222"/>
      <c r="BS207" s="222"/>
      <c r="BT207" s="222"/>
      <c r="BU207" s="222"/>
      <c r="BV207" s="222"/>
      <c r="BW207" s="268"/>
      <c r="BX207" s="267"/>
      <c r="BY207" s="267"/>
      <c r="BZ207" s="267"/>
      <c r="CA207" s="267"/>
      <c r="CB207" s="267"/>
      <c r="CC207" s="241"/>
      <c r="CD207" s="214"/>
      <c r="CE207" s="240"/>
      <c r="CF207" s="240"/>
      <c r="CG207" s="240"/>
      <c r="CH207" s="5"/>
    </row>
    <row r="208" spans="1:86" hidden="1" x14ac:dyDescent="0.2">
      <c r="A208" s="22"/>
      <c r="B208" s="22"/>
      <c r="C208" s="22"/>
      <c r="D208" s="34"/>
      <c r="E208" s="22"/>
      <c r="F208" s="34"/>
      <c r="G208" s="48"/>
      <c r="H208" s="36"/>
      <c r="I208" s="27"/>
      <c r="J208" s="204"/>
      <c r="K208" s="204"/>
      <c r="L208" s="205"/>
      <c r="M208" s="205"/>
      <c r="N208" s="204"/>
      <c r="O208" s="214"/>
      <c r="P208" s="214"/>
      <c r="Q208" s="213"/>
      <c r="R208" s="214"/>
      <c r="S208" s="213"/>
      <c r="T208" s="214"/>
      <c r="U208" s="223"/>
      <c r="V208" s="223"/>
      <c r="W208" s="222"/>
      <c r="X208" s="223"/>
      <c r="Y208" s="222"/>
      <c r="Z208" s="223"/>
      <c r="AA208" s="232"/>
      <c r="AB208" s="232"/>
      <c r="AC208" s="231"/>
      <c r="AD208" s="232"/>
      <c r="AE208" s="231"/>
      <c r="AF208" s="232"/>
      <c r="AG208" s="250"/>
      <c r="AH208" s="250"/>
      <c r="AI208" s="249"/>
      <c r="AJ208" s="250"/>
      <c r="AK208" s="249"/>
      <c r="AL208" s="250"/>
      <c r="AM208" s="204"/>
      <c r="AN208" s="204"/>
      <c r="AO208" s="205"/>
      <c r="AP208" s="204"/>
      <c r="AQ208" s="205"/>
      <c r="AR208" s="204"/>
      <c r="AS208" s="259"/>
      <c r="AT208" s="259"/>
      <c r="AU208" s="258"/>
      <c r="AV208" s="259"/>
      <c r="AW208" s="258"/>
      <c r="AX208" s="259"/>
      <c r="AY208" s="268"/>
      <c r="AZ208" s="268"/>
      <c r="BA208" s="267"/>
      <c r="BB208" s="268"/>
      <c r="BC208" s="267"/>
      <c r="BD208" s="268"/>
      <c r="BE208" s="204"/>
      <c r="BF208" s="204"/>
      <c r="BG208" s="205"/>
      <c r="BH208" s="204"/>
      <c r="BI208" s="205"/>
      <c r="BJ208" s="204"/>
      <c r="BK208" s="241"/>
      <c r="BL208" s="241"/>
      <c r="BM208" s="240"/>
      <c r="BN208" s="241"/>
      <c r="BO208" s="240"/>
      <c r="BP208" s="241"/>
      <c r="BQ208" s="223"/>
      <c r="BR208" s="223"/>
      <c r="BS208" s="222"/>
      <c r="BT208" s="223"/>
      <c r="BU208" s="222"/>
      <c r="BV208" s="223"/>
      <c r="BW208" s="268"/>
      <c r="BX208" s="268"/>
      <c r="BY208" s="267"/>
      <c r="BZ208" s="268"/>
      <c r="CA208" s="267"/>
      <c r="CB208" s="268"/>
      <c r="CC208" s="241"/>
      <c r="CD208" s="214"/>
      <c r="CE208" s="240"/>
      <c r="CF208" s="240"/>
      <c r="CG208" s="241"/>
      <c r="CH208" s="5"/>
    </row>
    <row r="209" spans="1:86" hidden="1" x14ac:dyDescent="0.2">
      <c r="A209" s="11"/>
      <c r="B209" s="11"/>
      <c r="C209" s="11"/>
      <c r="D209" s="64"/>
      <c r="E209" s="11"/>
      <c r="F209" s="64"/>
      <c r="G209" s="70"/>
      <c r="H209" s="113"/>
      <c r="I209" s="66"/>
      <c r="J209" s="204"/>
      <c r="K209" s="204"/>
      <c r="L209" s="205"/>
      <c r="M209" s="205"/>
      <c r="N209" s="205"/>
      <c r="O209" s="214"/>
      <c r="P209" s="214"/>
      <c r="Q209" s="213"/>
      <c r="R209" s="213"/>
      <c r="S209" s="213"/>
      <c r="T209" s="213"/>
      <c r="U209" s="223"/>
      <c r="V209" s="222"/>
      <c r="W209" s="222"/>
      <c r="X209" s="222"/>
      <c r="Y209" s="222"/>
      <c r="Z209" s="222"/>
      <c r="AA209" s="232"/>
      <c r="AB209" s="231"/>
      <c r="AC209" s="231"/>
      <c r="AD209" s="231"/>
      <c r="AE209" s="231"/>
      <c r="AF209" s="231"/>
      <c r="AG209" s="250"/>
      <c r="AH209" s="249"/>
      <c r="AI209" s="249"/>
      <c r="AJ209" s="249"/>
      <c r="AK209" s="249"/>
      <c r="AL209" s="249"/>
      <c r="AM209" s="204"/>
      <c r="AN209" s="205"/>
      <c r="AO209" s="205"/>
      <c r="AP209" s="205"/>
      <c r="AQ209" s="205"/>
      <c r="AR209" s="205"/>
      <c r="AS209" s="259"/>
      <c r="AT209" s="258"/>
      <c r="AU209" s="258"/>
      <c r="AV209" s="258"/>
      <c r="AW209" s="258"/>
      <c r="AX209" s="258"/>
      <c r="AY209" s="268"/>
      <c r="AZ209" s="267"/>
      <c r="BA209" s="267"/>
      <c r="BB209" s="267"/>
      <c r="BC209" s="267"/>
      <c r="BD209" s="267"/>
      <c r="BE209" s="204"/>
      <c r="BF209" s="205"/>
      <c r="BG209" s="205"/>
      <c r="BH209" s="205"/>
      <c r="BI209" s="205"/>
      <c r="BJ209" s="205"/>
      <c r="BK209" s="241"/>
      <c r="BL209" s="240"/>
      <c r="BM209" s="240"/>
      <c r="BN209" s="240"/>
      <c r="BO209" s="240"/>
      <c r="BP209" s="240"/>
      <c r="BQ209" s="223"/>
      <c r="BR209" s="222"/>
      <c r="BS209" s="222"/>
      <c r="BT209" s="222"/>
      <c r="BU209" s="222"/>
      <c r="BV209" s="222"/>
      <c r="BW209" s="268"/>
      <c r="BX209" s="267"/>
      <c r="BY209" s="267"/>
      <c r="BZ209" s="267"/>
      <c r="CA209" s="267"/>
      <c r="CB209" s="267"/>
      <c r="CC209" s="241"/>
      <c r="CD209" s="214"/>
      <c r="CE209" s="240"/>
      <c r="CF209" s="240"/>
      <c r="CG209" s="240"/>
      <c r="CH209" s="5"/>
    </row>
    <row r="210" spans="1:86" hidden="1" x14ac:dyDescent="0.2">
      <c r="A210" s="11"/>
      <c r="B210" s="11"/>
      <c r="C210" s="11"/>
      <c r="D210" s="64"/>
      <c r="E210" s="11"/>
      <c r="F210" s="64"/>
      <c r="G210" s="70"/>
      <c r="H210" s="113"/>
      <c r="I210" s="66"/>
      <c r="J210" s="204"/>
      <c r="K210" s="204"/>
      <c r="L210" s="205"/>
      <c r="M210" s="205"/>
      <c r="N210" s="205"/>
      <c r="O210" s="214"/>
      <c r="P210" s="214"/>
      <c r="Q210" s="213"/>
      <c r="R210" s="213"/>
      <c r="S210" s="213"/>
      <c r="T210" s="213"/>
      <c r="U210" s="223"/>
      <c r="V210" s="222"/>
      <c r="W210" s="222"/>
      <c r="X210" s="222"/>
      <c r="Y210" s="222"/>
      <c r="Z210" s="222"/>
      <c r="AA210" s="232"/>
      <c r="AB210" s="231"/>
      <c r="AC210" s="231"/>
      <c r="AD210" s="231"/>
      <c r="AE210" s="231"/>
      <c r="AF210" s="231"/>
      <c r="AG210" s="250"/>
      <c r="AH210" s="249"/>
      <c r="AI210" s="249"/>
      <c r="AJ210" s="249"/>
      <c r="AK210" s="249"/>
      <c r="AL210" s="249"/>
      <c r="AM210" s="204"/>
      <c r="AN210" s="205"/>
      <c r="AO210" s="205"/>
      <c r="AP210" s="205"/>
      <c r="AQ210" s="205"/>
      <c r="AR210" s="205"/>
      <c r="AS210" s="259"/>
      <c r="AT210" s="258"/>
      <c r="AU210" s="258"/>
      <c r="AV210" s="258"/>
      <c r="AW210" s="258"/>
      <c r="AX210" s="258"/>
      <c r="AY210" s="268"/>
      <c r="AZ210" s="267"/>
      <c r="BA210" s="267"/>
      <c r="BB210" s="267"/>
      <c r="BC210" s="267"/>
      <c r="BD210" s="267"/>
      <c r="BE210" s="204"/>
      <c r="BF210" s="205"/>
      <c r="BG210" s="205"/>
      <c r="BH210" s="205"/>
      <c r="BI210" s="205"/>
      <c r="BJ210" s="205"/>
      <c r="BK210" s="241"/>
      <c r="BL210" s="240"/>
      <c r="BM210" s="240"/>
      <c r="BN210" s="240"/>
      <c r="BO210" s="240"/>
      <c r="BP210" s="240"/>
      <c r="BQ210" s="223"/>
      <c r="BR210" s="222"/>
      <c r="BS210" s="222"/>
      <c r="BT210" s="222"/>
      <c r="BU210" s="222"/>
      <c r="BV210" s="222"/>
      <c r="BW210" s="268"/>
      <c r="BX210" s="267"/>
      <c r="BY210" s="267"/>
      <c r="BZ210" s="267"/>
      <c r="CA210" s="267"/>
      <c r="CB210" s="267"/>
      <c r="CC210" s="241"/>
      <c r="CD210" s="214"/>
      <c r="CE210" s="240"/>
      <c r="CF210" s="240"/>
      <c r="CG210" s="240"/>
      <c r="CH210" s="5"/>
    </row>
    <row r="211" spans="1:86" hidden="1" x14ac:dyDescent="0.2">
      <c r="J211" s="204"/>
      <c r="K211" s="204"/>
      <c r="L211" s="205"/>
      <c r="M211" s="205"/>
      <c r="N211" s="205"/>
      <c r="O211" s="214"/>
      <c r="P211" s="214"/>
      <c r="Q211" s="213"/>
      <c r="R211" s="213"/>
      <c r="S211" s="213"/>
      <c r="T211" s="213"/>
      <c r="U211" s="223"/>
      <c r="V211" s="222"/>
      <c r="W211" s="222"/>
      <c r="X211" s="222"/>
      <c r="Y211" s="222"/>
      <c r="Z211" s="222"/>
      <c r="AA211" s="232"/>
      <c r="AB211" s="231"/>
      <c r="AC211" s="231"/>
      <c r="AD211" s="231"/>
      <c r="AE211" s="231"/>
      <c r="AF211" s="231"/>
      <c r="AG211" s="250"/>
      <c r="AH211" s="249"/>
      <c r="AI211" s="249"/>
      <c r="AJ211" s="249"/>
      <c r="AK211" s="249"/>
      <c r="AL211" s="249"/>
      <c r="AM211" s="204"/>
      <c r="AN211" s="205"/>
      <c r="AO211" s="205"/>
      <c r="AP211" s="205"/>
      <c r="AQ211" s="205"/>
      <c r="AR211" s="205"/>
      <c r="AS211" s="259"/>
      <c r="AT211" s="258"/>
      <c r="AU211" s="258"/>
      <c r="AV211" s="258"/>
      <c r="AW211" s="258"/>
      <c r="AX211" s="258"/>
      <c r="AY211" s="268"/>
      <c r="AZ211" s="267"/>
      <c r="BA211" s="267"/>
      <c r="BB211" s="267"/>
      <c r="BC211" s="267"/>
      <c r="BD211" s="267"/>
      <c r="BE211" s="204"/>
      <c r="BF211" s="205"/>
      <c r="BG211" s="205"/>
      <c r="BH211" s="205"/>
      <c r="BI211" s="205"/>
      <c r="BJ211" s="205"/>
      <c r="BK211" s="241"/>
      <c r="BL211" s="240"/>
      <c r="BM211" s="240"/>
      <c r="BN211" s="240"/>
      <c r="BO211" s="240"/>
      <c r="BP211" s="240"/>
      <c r="BQ211" s="223"/>
      <c r="BR211" s="222"/>
      <c r="BS211" s="222"/>
      <c r="BT211" s="222"/>
      <c r="BU211" s="222"/>
      <c r="BV211" s="222"/>
      <c r="BW211" s="268"/>
      <c r="BX211" s="267"/>
      <c r="BY211" s="267"/>
      <c r="BZ211" s="267"/>
      <c r="CA211" s="267"/>
      <c r="CB211" s="267"/>
      <c r="CC211" s="241"/>
      <c r="CD211" s="214"/>
      <c r="CE211" s="240"/>
      <c r="CF211" s="240"/>
      <c r="CG211" s="240"/>
      <c r="CH211" s="5"/>
    </row>
    <row r="212" spans="1:86" hidden="1" x14ac:dyDescent="0.2">
      <c r="A212" s="22"/>
      <c r="B212" s="22"/>
      <c r="C212" s="51"/>
      <c r="D212" s="52"/>
      <c r="E212" s="22"/>
      <c r="F212" s="52"/>
      <c r="G212" s="53"/>
      <c r="H212" s="26"/>
      <c r="I212" s="27"/>
      <c r="J212" s="204"/>
      <c r="K212" s="204"/>
      <c r="L212" s="205"/>
      <c r="M212" s="205"/>
      <c r="N212" s="205"/>
      <c r="O212" s="214"/>
      <c r="P212" s="214"/>
      <c r="Q212" s="213"/>
      <c r="R212" s="213"/>
      <c r="S212" s="213"/>
      <c r="T212" s="213"/>
      <c r="U212" s="223"/>
      <c r="V212" s="222"/>
      <c r="W212" s="222"/>
      <c r="X212" s="222"/>
      <c r="Y212" s="222"/>
      <c r="Z212" s="222"/>
      <c r="AA212" s="232"/>
      <c r="AB212" s="231"/>
      <c r="AC212" s="231"/>
      <c r="AD212" s="231"/>
      <c r="AE212" s="231"/>
      <c r="AF212" s="231"/>
      <c r="AG212" s="250"/>
      <c r="AH212" s="249"/>
      <c r="AI212" s="249"/>
      <c r="AJ212" s="249"/>
      <c r="AK212" s="249"/>
      <c r="AL212" s="249"/>
      <c r="AM212" s="204"/>
      <c r="AN212" s="205"/>
      <c r="AO212" s="205"/>
      <c r="AP212" s="205"/>
      <c r="AQ212" s="205"/>
      <c r="AR212" s="205"/>
      <c r="AS212" s="259"/>
      <c r="AT212" s="258"/>
      <c r="AU212" s="258"/>
      <c r="AV212" s="258"/>
      <c r="AW212" s="258"/>
      <c r="AX212" s="258"/>
      <c r="AY212" s="268"/>
      <c r="AZ212" s="267"/>
      <c r="BA212" s="267"/>
      <c r="BB212" s="267"/>
      <c r="BC212" s="267"/>
      <c r="BD212" s="267"/>
      <c r="BE212" s="204"/>
      <c r="BF212" s="205"/>
      <c r="BG212" s="205"/>
      <c r="BH212" s="205"/>
      <c r="BI212" s="205"/>
      <c r="BJ212" s="205"/>
      <c r="BK212" s="241"/>
      <c r="BL212" s="240"/>
      <c r="BM212" s="240"/>
      <c r="BN212" s="240"/>
      <c r="BO212" s="240"/>
      <c r="BP212" s="240"/>
      <c r="BQ212" s="223"/>
      <c r="BR212" s="222"/>
      <c r="BS212" s="222"/>
      <c r="BT212" s="222"/>
      <c r="BU212" s="222"/>
      <c r="BV212" s="222"/>
      <c r="BW212" s="268"/>
      <c r="BX212" s="267"/>
      <c r="BY212" s="267"/>
      <c r="BZ212" s="267"/>
      <c r="CA212" s="267"/>
      <c r="CB212" s="267"/>
      <c r="CC212" s="241"/>
      <c r="CD212" s="214"/>
      <c r="CE212" s="240"/>
      <c r="CF212" s="240"/>
      <c r="CG212" s="240"/>
      <c r="CH212" s="5"/>
    </row>
    <row r="213" spans="1:86" hidden="1" x14ac:dyDescent="0.2">
      <c r="A213" s="22"/>
      <c r="B213" s="22"/>
      <c r="C213" s="51"/>
      <c r="D213" s="31"/>
      <c r="E213" s="22"/>
      <c r="F213" s="52"/>
      <c r="G213" s="25"/>
      <c r="H213" s="32"/>
      <c r="I213" s="27"/>
      <c r="J213" s="204"/>
      <c r="K213" s="204"/>
      <c r="L213" s="205"/>
      <c r="M213" s="205"/>
      <c r="N213" s="205"/>
      <c r="O213" s="214"/>
      <c r="P213" s="214"/>
      <c r="Q213" s="213"/>
      <c r="R213" s="213"/>
      <c r="S213" s="213"/>
      <c r="T213" s="213"/>
      <c r="U213" s="223"/>
      <c r="V213" s="222"/>
      <c r="W213" s="222"/>
      <c r="X213" s="222"/>
      <c r="Y213" s="222"/>
      <c r="Z213" s="222"/>
      <c r="AA213" s="232"/>
      <c r="AB213" s="231"/>
      <c r="AC213" s="231"/>
      <c r="AD213" s="231"/>
      <c r="AE213" s="231"/>
      <c r="AF213" s="231"/>
      <c r="AG213" s="250"/>
      <c r="AH213" s="249"/>
      <c r="AI213" s="249"/>
      <c r="AJ213" s="249"/>
      <c r="AK213" s="249"/>
      <c r="AL213" s="249"/>
      <c r="AM213" s="204"/>
      <c r="AN213" s="205"/>
      <c r="AO213" s="205"/>
      <c r="AP213" s="205"/>
      <c r="AQ213" s="205"/>
      <c r="AR213" s="205"/>
      <c r="AS213" s="259"/>
      <c r="AT213" s="258"/>
      <c r="AU213" s="258"/>
      <c r="AV213" s="258"/>
      <c r="AW213" s="258"/>
      <c r="AX213" s="258"/>
      <c r="AY213" s="268"/>
      <c r="AZ213" s="267"/>
      <c r="BA213" s="267"/>
      <c r="BB213" s="267"/>
      <c r="BC213" s="267"/>
      <c r="BD213" s="267"/>
      <c r="BE213" s="204"/>
      <c r="BF213" s="205"/>
      <c r="BG213" s="205"/>
      <c r="BH213" s="205"/>
      <c r="BI213" s="205"/>
      <c r="BJ213" s="205"/>
      <c r="BK213" s="241"/>
      <c r="BL213" s="240"/>
      <c r="BM213" s="240"/>
      <c r="BN213" s="240"/>
      <c r="BO213" s="240"/>
      <c r="BP213" s="240"/>
      <c r="BQ213" s="223"/>
      <c r="BR213" s="222"/>
      <c r="BS213" s="222"/>
      <c r="BT213" s="222"/>
      <c r="BU213" s="222"/>
      <c r="BV213" s="222"/>
      <c r="BW213" s="268"/>
      <c r="BX213" s="267"/>
      <c r="BY213" s="267"/>
      <c r="BZ213" s="267"/>
      <c r="CA213" s="267"/>
      <c r="CB213" s="267"/>
      <c r="CC213" s="241"/>
      <c r="CD213" s="214"/>
      <c r="CE213" s="240"/>
      <c r="CF213" s="240"/>
      <c r="CG213" s="240"/>
      <c r="CH213" s="5"/>
    </row>
    <row r="214" spans="1:86" hidden="1" x14ac:dyDescent="0.2">
      <c r="A214" s="22"/>
      <c r="B214" s="22"/>
      <c r="C214" s="51"/>
      <c r="D214" s="33"/>
      <c r="E214" s="22"/>
      <c r="F214" s="52"/>
      <c r="G214" s="25"/>
      <c r="H214" s="32"/>
      <c r="I214" s="27"/>
      <c r="J214" s="204"/>
      <c r="K214" s="204"/>
      <c r="L214" s="205"/>
      <c r="M214" s="205"/>
      <c r="N214" s="205"/>
      <c r="O214" s="214"/>
      <c r="P214" s="214"/>
      <c r="Q214" s="213"/>
      <c r="R214" s="213"/>
      <c r="S214" s="213"/>
      <c r="T214" s="213"/>
      <c r="U214" s="223"/>
      <c r="V214" s="222"/>
      <c r="W214" s="222"/>
      <c r="X214" s="222"/>
      <c r="Y214" s="222"/>
      <c r="Z214" s="222"/>
      <c r="AA214" s="232"/>
      <c r="AB214" s="231"/>
      <c r="AC214" s="231"/>
      <c r="AD214" s="231"/>
      <c r="AE214" s="231"/>
      <c r="AF214" s="231"/>
      <c r="AG214" s="250"/>
      <c r="AH214" s="249"/>
      <c r="AI214" s="249"/>
      <c r="AJ214" s="249"/>
      <c r="AK214" s="249"/>
      <c r="AL214" s="249"/>
      <c r="AM214" s="204"/>
      <c r="AN214" s="205"/>
      <c r="AO214" s="205"/>
      <c r="AP214" s="205"/>
      <c r="AQ214" s="205"/>
      <c r="AR214" s="205"/>
      <c r="AS214" s="259"/>
      <c r="AT214" s="258"/>
      <c r="AU214" s="258"/>
      <c r="AV214" s="258"/>
      <c r="AW214" s="258"/>
      <c r="AX214" s="258"/>
      <c r="AY214" s="268"/>
      <c r="AZ214" s="267"/>
      <c r="BA214" s="267"/>
      <c r="BB214" s="267"/>
      <c r="BC214" s="267"/>
      <c r="BD214" s="267"/>
      <c r="BE214" s="204"/>
      <c r="BF214" s="205"/>
      <c r="BG214" s="205"/>
      <c r="BH214" s="205"/>
      <c r="BI214" s="205"/>
      <c r="BJ214" s="205"/>
      <c r="BK214" s="241"/>
      <c r="BL214" s="240"/>
      <c r="BM214" s="240"/>
      <c r="BN214" s="240"/>
      <c r="BO214" s="240"/>
      <c r="BP214" s="240"/>
      <c r="BQ214" s="223"/>
      <c r="BR214" s="222"/>
      <c r="BS214" s="222"/>
      <c r="BT214" s="222"/>
      <c r="BU214" s="222"/>
      <c r="BV214" s="222"/>
      <c r="BW214" s="268"/>
      <c r="BX214" s="267"/>
      <c r="BY214" s="267"/>
      <c r="BZ214" s="267"/>
      <c r="CA214" s="267"/>
      <c r="CB214" s="267"/>
      <c r="CC214" s="241"/>
      <c r="CD214" s="214"/>
      <c r="CE214" s="240"/>
      <c r="CF214" s="240"/>
      <c r="CG214" s="240"/>
      <c r="CH214" s="5"/>
    </row>
    <row r="215" spans="1:86" hidden="1" x14ac:dyDescent="0.2">
      <c r="A215" s="22"/>
      <c r="B215" s="22"/>
      <c r="C215" s="22"/>
      <c r="D215" s="34"/>
      <c r="E215" s="22"/>
      <c r="F215" s="34"/>
      <c r="G215" s="48"/>
      <c r="H215" s="36"/>
      <c r="I215" s="27"/>
      <c r="J215" s="204"/>
      <c r="K215" s="204"/>
      <c r="L215" s="205"/>
      <c r="M215" s="205"/>
      <c r="N215" s="204"/>
      <c r="O215" s="214"/>
      <c r="P215" s="214"/>
      <c r="Q215" s="213"/>
      <c r="R215" s="214"/>
      <c r="S215" s="213"/>
      <c r="T215" s="214"/>
      <c r="U215" s="223"/>
      <c r="V215" s="223"/>
      <c r="W215" s="222"/>
      <c r="X215" s="223"/>
      <c r="Y215" s="222"/>
      <c r="Z215" s="223"/>
      <c r="AA215" s="232"/>
      <c r="AB215" s="232"/>
      <c r="AC215" s="231"/>
      <c r="AD215" s="232"/>
      <c r="AE215" s="231"/>
      <c r="AF215" s="232"/>
      <c r="AG215" s="250"/>
      <c r="AH215" s="250"/>
      <c r="AI215" s="249"/>
      <c r="AJ215" s="250"/>
      <c r="AK215" s="249"/>
      <c r="AL215" s="250"/>
      <c r="AM215" s="204"/>
      <c r="AN215" s="204"/>
      <c r="AO215" s="205"/>
      <c r="AP215" s="204"/>
      <c r="AQ215" s="205"/>
      <c r="AR215" s="204"/>
      <c r="AS215" s="259"/>
      <c r="AT215" s="259"/>
      <c r="AU215" s="258"/>
      <c r="AV215" s="259"/>
      <c r="AW215" s="258"/>
      <c r="AX215" s="259"/>
      <c r="AY215" s="268"/>
      <c r="AZ215" s="268"/>
      <c r="BA215" s="267"/>
      <c r="BB215" s="268"/>
      <c r="BC215" s="267"/>
      <c r="BD215" s="268"/>
      <c r="BE215" s="204"/>
      <c r="BF215" s="204"/>
      <c r="BG215" s="205"/>
      <c r="BH215" s="204"/>
      <c r="BI215" s="205"/>
      <c r="BJ215" s="204"/>
      <c r="BK215" s="241"/>
      <c r="BL215" s="241"/>
      <c r="BM215" s="240"/>
      <c r="BN215" s="241"/>
      <c r="BO215" s="240"/>
      <c r="BP215" s="241"/>
      <c r="BQ215" s="223"/>
      <c r="BR215" s="223"/>
      <c r="BS215" s="222"/>
      <c r="BT215" s="223"/>
      <c r="BU215" s="222"/>
      <c r="BV215" s="223"/>
      <c r="BW215" s="268"/>
      <c r="BX215" s="268"/>
      <c r="BY215" s="267"/>
      <c r="BZ215" s="268"/>
      <c r="CA215" s="267"/>
      <c r="CB215" s="268"/>
      <c r="CC215" s="241"/>
      <c r="CD215" s="214"/>
      <c r="CE215" s="240"/>
      <c r="CF215" s="240"/>
      <c r="CG215" s="241"/>
      <c r="CH215" s="5"/>
    </row>
    <row r="216" spans="1:86" hidden="1" x14ac:dyDescent="0.2">
      <c r="A216" s="7"/>
      <c r="B216" s="7"/>
      <c r="C216" s="7"/>
      <c r="D216" s="56"/>
      <c r="E216" s="7"/>
      <c r="F216" s="56"/>
      <c r="G216" s="57"/>
      <c r="H216" s="50"/>
      <c r="I216" s="59"/>
      <c r="J216" s="206"/>
      <c r="K216" s="206"/>
      <c r="L216" s="206"/>
      <c r="M216" s="206"/>
      <c r="N216" s="206"/>
      <c r="O216" s="215"/>
      <c r="P216" s="215"/>
      <c r="Q216" s="215"/>
      <c r="R216" s="215"/>
      <c r="S216" s="215"/>
      <c r="T216" s="215"/>
      <c r="U216" s="224"/>
      <c r="V216" s="224"/>
      <c r="W216" s="224"/>
      <c r="X216" s="224"/>
      <c r="Y216" s="224"/>
      <c r="Z216" s="224"/>
      <c r="AA216" s="233"/>
      <c r="AB216" s="233"/>
      <c r="AC216" s="233"/>
      <c r="AD216" s="233"/>
      <c r="AE216" s="233"/>
      <c r="AF216" s="233"/>
      <c r="AG216" s="251"/>
      <c r="AH216" s="251"/>
      <c r="AI216" s="251"/>
      <c r="AJ216" s="251"/>
      <c r="AK216" s="251"/>
      <c r="AL216" s="251"/>
      <c r="AM216" s="206"/>
      <c r="AN216" s="206"/>
      <c r="AO216" s="206"/>
      <c r="AP216" s="206"/>
      <c r="AQ216" s="206"/>
      <c r="AR216" s="206"/>
      <c r="AS216" s="260"/>
      <c r="AT216" s="260"/>
      <c r="AU216" s="260"/>
      <c r="AV216" s="260"/>
      <c r="AW216" s="260"/>
      <c r="AX216" s="260"/>
      <c r="AY216" s="269"/>
      <c r="AZ216" s="269"/>
      <c r="BA216" s="269"/>
      <c r="BB216" s="269"/>
      <c r="BC216" s="269"/>
      <c r="BD216" s="269"/>
      <c r="BE216" s="206"/>
      <c r="BF216" s="206"/>
      <c r="BG216" s="206"/>
      <c r="BH216" s="206"/>
      <c r="BI216" s="206"/>
      <c r="BJ216" s="206"/>
      <c r="BK216" s="242"/>
      <c r="BL216" s="242"/>
      <c r="BM216" s="242"/>
      <c r="BN216" s="242"/>
      <c r="BO216" s="242"/>
      <c r="BP216" s="242"/>
      <c r="BQ216" s="224"/>
      <c r="BR216" s="224"/>
      <c r="BS216" s="224"/>
      <c r="BT216" s="224"/>
      <c r="BU216" s="224"/>
      <c r="BV216" s="224"/>
      <c r="BW216" s="269"/>
      <c r="BX216" s="269"/>
      <c r="BY216" s="269"/>
      <c r="BZ216" s="269"/>
      <c r="CA216" s="269"/>
      <c r="CB216" s="269"/>
      <c r="CC216" s="242"/>
      <c r="CD216" s="215"/>
      <c r="CE216" s="242"/>
      <c r="CF216" s="242"/>
      <c r="CG216" s="242"/>
      <c r="CH216" s="5"/>
    </row>
    <row r="217" spans="1:86" hidden="1" x14ac:dyDescent="0.2">
      <c r="A217" s="7"/>
      <c r="B217" s="7"/>
      <c r="C217" s="7"/>
      <c r="D217" s="56"/>
      <c r="E217" s="7"/>
      <c r="F217" s="56"/>
      <c r="G217" s="57"/>
      <c r="H217" s="61"/>
      <c r="I217" s="62"/>
      <c r="J217" s="204"/>
      <c r="K217" s="204"/>
      <c r="L217" s="205"/>
      <c r="M217" s="205"/>
      <c r="N217" s="205"/>
      <c r="O217" s="214"/>
      <c r="P217" s="214"/>
      <c r="Q217" s="213"/>
      <c r="R217" s="213"/>
      <c r="S217" s="213"/>
      <c r="T217" s="213"/>
      <c r="U217" s="223"/>
      <c r="V217" s="222"/>
      <c r="W217" s="222"/>
      <c r="X217" s="222"/>
      <c r="Y217" s="222"/>
      <c r="Z217" s="222"/>
      <c r="AA217" s="232"/>
      <c r="AB217" s="231"/>
      <c r="AC217" s="231"/>
      <c r="AD217" s="231"/>
      <c r="AE217" s="231"/>
      <c r="AF217" s="231"/>
      <c r="AG217" s="250"/>
      <c r="AH217" s="249"/>
      <c r="AI217" s="249"/>
      <c r="AJ217" s="249"/>
      <c r="AK217" s="249"/>
      <c r="AL217" s="249"/>
      <c r="AM217" s="204"/>
      <c r="AN217" s="205"/>
      <c r="AO217" s="205"/>
      <c r="AP217" s="205"/>
      <c r="AQ217" s="205"/>
      <c r="AR217" s="205"/>
      <c r="AS217" s="259"/>
      <c r="AT217" s="258"/>
      <c r="AU217" s="258"/>
      <c r="AV217" s="258"/>
      <c r="AW217" s="258"/>
      <c r="AX217" s="258"/>
      <c r="AY217" s="268"/>
      <c r="AZ217" s="267"/>
      <c r="BA217" s="267"/>
      <c r="BB217" s="267"/>
      <c r="BC217" s="267"/>
      <c r="BD217" s="267"/>
      <c r="BE217" s="204"/>
      <c r="BF217" s="205"/>
      <c r="BG217" s="205"/>
      <c r="BH217" s="205"/>
      <c r="BI217" s="205"/>
      <c r="BJ217" s="205"/>
      <c r="BK217" s="241"/>
      <c r="BL217" s="240"/>
      <c r="BM217" s="240"/>
      <c r="BN217" s="240"/>
      <c r="BO217" s="240"/>
      <c r="BP217" s="240"/>
      <c r="BQ217" s="223"/>
      <c r="BR217" s="222"/>
      <c r="BS217" s="222"/>
      <c r="BT217" s="222"/>
      <c r="BU217" s="222"/>
      <c r="BV217" s="222"/>
      <c r="BW217" s="268"/>
      <c r="BX217" s="267"/>
      <c r="BY217" s="267"/>
      <c r="BZ217" s="267"/>
      <c r="CA217" s="267"/>
      <c r="CB217" s="267"/>
      <c r="CC217" s="241"/>
      <c r="CD217" s="214"/>
      <c r="CE217" s="240"/>
      <c r="CF217" s="240"/>
      <c r="CG217" s="240"/>
      <c r="CH217" s="5"/>
    </row>
    <row r="218" spans="1:86" hidden="1" x14ac:dyDescent="0.2">
      <c r="A218" s="11"/>
      <c r="B218" s="11"/>
      <c r="C218" s="11"/>
      <c r="D218" s="64"/>
      <c r="E218" s="11"/>
      <c r="F218" s="64"/>
      <c r="G218" s="12"/>
      <c r="H218" s="65"/>
      <c r="I218" s="66"/>
      <c r="J218" s="204"/>
      <c r="K218" s="204"/>
      <c r="L218" s="205"/>
      <c r="M218" s="205"/>
      <c r="N218" s="205"/>
      <c r="O218" s="214"/>
      <c r="P218" s="214"/>
      <c r="Q218" s="213"/>
      <c r="R218" s="213"/>
      <c r="S218" s="213"/>
      <c r="T218" s="213"/>
      <c r="U218" s="223"/>
      <c r="V218" s="222"/>
      <c r="W218" s="222"/>
      <c r="X218" s="222"/>
      <c r="Y218" s="222"/>
      <c r="Z218" s="222"/>
      <c r="AA218" s="232"/>
      <c r="AB218" s="231"/>
      <c r="AC218" s="231"/>
      <c r="AD218" s="231"/>
      <c r="AE218" s="231"/>
      <c r="AF218" s="231"/>
      <c r="AG218" s="250"/>
      <c r="AH218" s="249"/>
      <c r="AI218" s="249"/>
      <c r="AJ218" s="249"/>
      <c r="AK218" s="249"/>
      <c r="AL218" s="249"/>
      <c r="AM218" s="204"/>
      <c r="AN218" s="205"/>
      <c r="AO218" s="205"/>
      <c r="AP218" s="205"/>
      <c r="AQ218" s="205"/>
      <c r="AR218" s="205"/>
      <c r="AS218" s="259"/>
      <c r="AT218" s="258"/>
      <c r="AU218" s="258"/>
      <c r="AV218" s="258"/>
      <c r="AW218" s="258"/>
      <c r="AX218" s="258"/>
      <c r="AY218" s="268"/>
      <c r="AZ218" s="267"/>
      <c r="BA218" s="267"/>
      <c r="BB218" s="267"/>
      <c r="BC218" s="267"/>
      <c r="BD218" s="267"/>
      <c r="BE218" s="204"/>
      <c r="BF218" s="205"/>
      <c r="BG218" s="205"/>
      <c r="BH218" s="205"/>
      <c r="BI218" s="205"/>
      <c r="BJ218" s="205"/>
      <c r="BK218" s="241"/>
      <c r="BL218" s="240"/>
      <c r="BM218" s="240"/>
      <c r="BN218" s="240"/>
      <c r="BO218" s="240"/>
      <c r="BP218" s="240"/>
      <c r="BQ218" s="223"/>
      <c r="BR218" s="222"/>
      <c r="BS218" s="222"/>
      <c r="BT218" s="222"/>
      <c r="BU218" s="222"/>
      <c r="BV218" s="222"/>
      <c r="BW218" s="268"/>
      <c r="BX218" s="267"/>
      <c r="BY218" s="267"/>
      <c r="BZ218" s="267"/>
      <c r="CA218" s="267"/>
      <c r="CB218" s="267"/>
      <c r="CC218" s="241"/>
      <c r="CD218" s="214"/>
      <c r="CE218" s="240"/>
      <c r="CF218" s="240"/>
      <c r="CG218" s="240"/>
      <c r="CH218" s="5"/>
    </row>
    <row r="219" spans="1:86" hidden="1" x14ac:dyDescent="0.2">
      <c r="A219" s="11"/>
      <c r="B219" s="11"/>
      <c r="C219" s="11"/>
      <c r="D219" s="64"/>
      <c r="E219" s="11"/>
      <c r="F219" s="64"/>
      <c r="G219" s="70"/>
      <c r="H219" s="69"/>
      <c r="I219" s="66"/>
      <c r="J219" s="204"/>
      <c r="K219" s="204"/>
      <c r="L219" s="205"/>
      <c r="M219" s="205"/>
      <c r="N219" s="205"/>
      <c r="O219" s="214"/>
      <c r="P219" s="214"/>
      <c r="Q219" s="213"/>
      <c r="R219" s="213"/>
      <c r="S219" s="213"/>
      <c r="T219" s="213"/>
      <c r="U219" s="223"/>
      <c r="V219" s="222"/>
      <c r="W219" s="222"/>
      <c r="X219" s="222"/>
      <c r="Y219" s="222"/>
      <c r="Z219" s="222"/>
      <c r="AA219" s="232"/>
      <c r="AB219" s="231"/>
      <c r="AC219" s="231"/>
      <c r="AD219" s="231"/>
      <c r="AE219" s="231"/>
      <c r="AF219" s="231"/>
      <c r="AG219" s="250"/>
      <c r="AH219" s="249"/>
      <c r="AI219" s="249"/>
      <c r="AJ219" s="249"/>
      <c r="AK219" s="249"/>
      <c r="AL219" s="249"/>
      <c r="AM219" s="204"/>
      <c r="AN219" s="205"/>
      <c r="AO219" s="205"/>
      <c r="AP219" s="205"/>
      <c r="AQ219" s="205"/>
      <c r="AR219" s="205"/>
      <c r="AS219" s="259"/>
      <c r="AT219" s="258"/>
      <c r="AU219" s="258"/>
      <c r="AV219" s="258"/>
      <c r="AW219" s="258"/>
      <c r="AX219" s="258"/>
      <c r="AY219" s="268"/>
      <c r="AZ219" s="267"/>
      <c r="BA219" s="267"/>
      <c r="BB219" s="267"/>
      <c r="BC219" s="267"/>
      <c r="BD219" s="267"/>
      <c r="BE219" s="204"/>
      <c r="BF219" s="205"/>
      <c r="BG219" s="205"/>
      <c r="BH219" s="205"/>
      <c r="BI219" s="205"/>
      <c r="BJ219" s="205"/>
      <c r="BK219" s="241"/>
      <c r="BL219" s="240"/>
      <c r="BM219" s="240"/>
      <c r="BN219" s="240"/>
      <c r="BO219" s="240"/>
      <c r="BP219" s="240"/>
      <c r="BQ219" s="223"/>
      <c r="BR219" s="222"/>
      <c r="BS219" s="222"/>
      <c r="BT219" s="222"/>
      <c r="BU219" s="222"/>
      <c r="BV219" s="222"/>
      <c r="BW219" s="268"/>
      <c r="BX219" s="267"/>
      <c r="BY219" s="267"/>
      <c r="BZ219" s="267"/>
      <c r="CA219" s="267"/>
      <c r="CB219" s="267"/>
      <c r="CC219" s="241"/>
      <c r="CD219" s="214"/>
      <c r="CE219" s="240"/>
      <c r="CF219" s="240"/>
      <c r="CG219" s="240"/>
      <c r="CH219" s="5"/>
    </row>
    <row r="220" spans="1:86" hidden="1" x14ac:dyDescent="0.2">
      <c r="A220" s="15"/>
      <c r="B220" s="15"/>
      <c r="C220" s="15"/>
      <c r="D220" s="15"/>
      <c r="E220" s="15"/>
      <c r="F220" s="15"/>
      <c r="G220" s="115"/>
      <c r="H220" s="69"/>
      <c r="I220" s="116"/>
      <c r="J220" s="204"/>
      <c r="K220" s="204"/>
      <c r="L220" s="205"/>
      <c r="M220" s="205"/>
      <c r="N220" s="205"/>
      <c r="O220" s="214"/>
      <c r="P220" s="214"/>
      <c r="Q220" s="213"/>
      <c r="R220" s="213"/>
      <c r="S220" s="213"/>
      <c r="T220" s="213"/>
      <c r="U220" s="223"/>
      <c r="V220" s="222"/>
      <c r="W220" s="222"/>
      <c r="X220" s="222"/>
      <c r="Y220" s="222"/>
      <c r="Z220" s="222"/>
      <c r="AA220" s="232"/>
      <c r="AB220" s="231"/>
      <c r="AC220" s="231"/>
      <c r="AD220" s="231"/>
      <c r="AE220" s="231"/>
      <c r="AF220" s="231"/>
      <c r="AG220" s="250"/>
      <c r="AH220" s="249"/>
      <c r="AI220" s="249"/>
      <c r="AJ220" s="249"/>
      <c r="AK220" s="249"/>
      <c r="AL220" s="249"/>
      <c r="AM220" s="204"/>
      <c r="AN220" s="205"/>
      <c r="AO220" s="205"/>
      <c r="AP220" s="205"/>
      <c r="AQ220" s="205"/>
      <c r="AR220" s="205"/>
      <c r="AS220" s="259"/>
      <c r="AT220" s="258"/>
      <c r="AU220" s="258"/>
      <c r="AV220" s="258"/>
      <c r="AW220" s="258"/>
      <c r="AX220" s="258"/>
      <c r="AY220" s="268"/>
      <c r="AZ220" s="267"/>
      <c r="BA220" s="267"/>
      <c r="BB220" s="267"/>
      <c r="BC220" s="267"/>
      <c r="BD220" s="267"/>
      <c r="BE220" s="204"/>
      <c r="BF220" s="205"/>
      <c r="BG220" s="205"/>
      <c r="BH220" s="205"/>
      <c r="BI220" s="205"/>
      <c r="BJ220" s="205"/>
      <c r="BK220" s="241"/>
      <c r="BL220" s="240"/>
      <c r="BM220" s="240"/>
      <c r="BN220" s="240"/>
      <c r="BO220" s="240"/>
      <c r="BP220" s="240"/>
      <c r="BQ220" s="223"/>
      <c r="BR220" s="222"/>
      <c r="BS220" s="222"/>
      <c r="BT220" s="222"/>
      <c r="BU220" s="222"/>
      <c r="BV220" s="222"/>
      <c r="BW220" s="268"/>
      <c r="BX220" s="267"/>
      <c r="BY220" s="267"/>
      <c r="BZ220" s="267"/>
      <c r="CA220" s="267"/>
      <c r="CB220" s="267"/>
      <c r="CC220" s="241"/>
      <c r="CD220" s="214"/>
      <c r="CE220" s="240"/>
      <c r="CF220" s="240"/>
      <c r="CG220" s="240"/>
      <c r="CH220" s="5"/>
    </row>
    <row r="221" spans="1:86" hidden="1" x14ac:dyDescent="0.2">
      <c r="A221" s="15"/>
      <c r="B221" s="15"/>
      <c r="C221" s="15"/>
      <c r="D221" s="15"/>
      <c r="E221" s="15"/>
      <c r="F221" s="15"/>
      <c r="G221" s="117"/>
      <c r="H221" s="65"/>
      <c r="I221" s="116"/>
      <c r="J221" s="204"/>
      <c r="K221" s="204"/>
      <c r="L221" s="205"/>
      <c r="M221" s="205"/>
      <c r="N221" s="205"/>
      <c r="O221" s="214"/>
      <c r="P221" s="214"/>
      <c r="Q221" s="213"/>
      <c r="R221" s="213"/>
      <c r="S221" s="213"/>
      <c r="T221" s="213"/>
      <c r="U221" s="223"/>
      <c r="V221" s="222"/>
      <c r="W221" s="222"/>
      <c r="X221" s="222"/>
      <c r="Y221" s="222"/>
      <c r="Z221" s="222"/>
      <c r="AA221" s="232"/>
      <c r="AB221" s="231"/>
      <c r="AC221" s="231"/>
      <c r="AD221" s="231"/>
      <c r="AE221" s="231"/>
      <c r="AF221" s="231"/>
      <c r="AG221" s="250"/>
      <c r="AH221" s="249"/>
      <c r="AI221" s="249"/>
      <c r="AJ221" s="249"/>
      <c r="AK221" s="249"/>
      <c r="AL221" s="249"/>
      <c r="AM221" s="204"/>
      <c r="AN221" s="205"/>
      <c r="AO221" s="205"/>
      <c r="AP221" s="205"/>
      <c r="AQ221" s="205"/>
      <c r="AR221" s="205"/>
      <c r="AS221" s="259"/>
      <c r="AT221" s="258"/>
      <c r="AU221" s="258"/>
      <c r="AV221" s="258"/>
      <c r="AW221" s="258"/>
      <c r="AX221" s="258"/>
      <c r="AY221" s="268"/>
      <c r="AZ221" s="267"/>
      <c r="BA221" s="267"/>
      <c r="BB221" s="267"/>
      <c r="BC221" s="267"/>
      <c r="BD221" s="267"/>
      <c r="BE221" s="204"/>
      <c r="BF221" s="205"/>
      <c r="BG221" s="205"/>
      <c r="BH221" s="205"/>
      <c r="BI221" s="205"/>
      <c r="BJ221" s="205"/>
      <c r="BK221" s="241"/>
      <c r="BL221" s="240"/>
      <c r="BM221" s="240"/>
      <c r="BN221" s="240"/>
      <c r="BO221" s="240"/>
      <c r="BP221" s="240"/>
      <c r="BQ221" s="223"/>
      <c r="BR221" s="222"/>
      <c r="BS221" s="222"/>
      <c r="BT221" s="222"/>
      <c r="BU221" s="222"/>
      <c r="BV221" s="222"/>
      <c r="BW221" s="268"/>
      <c r="BX221" s="267"/>
      <c r="BY221" s="267"/>
      <c r="BZ221" s="267"/>
      <c r="CA221" s="267"/>
      <c r="CB221" s="267"/>
      <c r="CC221" s="241"/>
      <c r="CD221" s="214"/>
      <c r="CE221" s="240"/>
      <c r="CF221" s="240"/>
      <c r="CG221" s="240"/>
      <c r="CH221" s="5"/>
    </row>
    <row r="222" spans="1:86" hidden="1" x14ac:dyDescent="0.2">
      <c r="A222" s="20"/>
      <c r="B222" s="20"/>
      <c r="C222" s="20"/>
      <c r="D222" s="20"/>
      <c r="E222" s="20"/>
      <c r="F222" s="20"/>
      <c r="G222" s="118"/>
      <c r="H222" s="72"/>
      <c r="I222" s="73"/>
      <c r="J222" s="204"/>
      <c r="K222" s="204"/>
      <c r="L222" s="205"/>
      <c r="M222" s="205"/>
      <c r="N222" s="205"/>
      <c r="O222" s="214"/>
      <c r="P222" s="214"/>
      <c r="Q222" s="213"/>
      <c r="R222" s="213"/>
      <c r="S222" s="213"/>
      <c r="T222" s="213"/>
      <c r="U222" s="223"/>
      <c r="V222" s="222"/>
      <c r="W222" s="222"/>
      <c r="X222" s="222"/>
      <c r="Y222" s="222"/>
      <c r="Z222" s="222"/>
      <c r="AA222" s="232"/>
      <c r="AB222" s="231"/>
      <c r="AC222" s="231"/>
      <c r="AD222" s="231"/>
      <c r="AE222" s="231"/>
      <c r="AF222" s="231"/>
      <c r="AG222" s="250"/>
      <c r="AH222" s="249"/>
      <c r="AI222" s="249"/>
      <c r="AJ222" s="249"/>
      <c r="AK222" s="249"/>
      <c r="AL222" s="249"/>
      <c r="AM222" s="204"/>
      <c r="AN222" s="205"/>
      <c r="AO222" s="205"/>
      <c r="AP222" s="205"/>
      <c r="AQ222" s="205"/>
      <c r="AR222" s="205"/>
      <c r="AS222" s="259"/>
      <c r="AT222" s="258"/>
      <c r="AU222" s="258"/>
      <c r="AV222" s="258"/>
      <c r="AW222" s="258"/>
      <c r="AX222" s="258"/>
      <c r="AY222" s="268"/>
      <c r="AZ222" s="267"/>
      <c r="BA222" s="267"/>
      <c r="BB222" s="267"/>
      <c r="BC222" s="267"/>
      <c r="BD222" s="267"/>
      <c r="BE222" s="204"/>
      <c r="BF222" s="205"/>
      <c r="BG222" s="205"/>
      <c r="BH222" s="205"/>
      <c r="BI222" s="205"/>
      <c r="BJ222" s="205"/>
      <c r="BK222" s="241"/>
      <c r="BL222" s="240"/>
      <c r="BM222" s="240"/>
      <c r="BN222" s="240"/>
      <c r="BO222" s="240"/>
      <c r="BP222" s="240"/>
      <c r="BQ222" s="223"/>
      <c r="BR222" s="222"/>
      <c r="BS222" s="222"/>
      <c r="BT222" s="222"/>
      <c r="BU222" s="222"/>
      <c r="BV222" s="222"/>
      <c r="BW222" s="268"/>
      <c r="BX222" s="267"/>
      <c r="BY222" s="267"/>
      <c r="BZ222" s="267"/>
      <c r="CA222" s="267"/>
      <c r="CB222" s="267"/>
      <c r="CC222" s="241"/>
      <c r="CD222" s="214"/>
      <c r="CE222" s="240"/>
      <c r="CF222" s="240"/>
      <c r="CG222" s="240"/>
      <c r="CH222" s="5"/>
    </row>
    <row r="223" spans="1:86" hidden="1" x14ac:dyDescent="0.2">
      <c r="A223" s="11"/>
      <c r="B223" s="11"/>
      <c r="C223" s="11"/>
      <c r="D223" s="64"/>
      <c r="E223" s="11"/>
      <c r="F223" s="64"/>
      <c r="G223" s="70"/>
      <c r="H223" s="113"/>
      <c r="I223" s="63"/>
      <c r="J223" s="204"/>
      <c r="K223" s="204"/>
      <c r="L223" s="205"/>
      <c r="M223" s="205"/>
      <c r="N223" s="205"/>
      <c r="O223" s="214"/>
      <c r="P223" s="214"/>
      <c r="Q223" s="213"/>
      <c r="R223" s="213"/>
      <c r="S223" s="213"/>
      <c r="T223" s="213"/>
      <c r="U223" s="223"/>
      <c r="V223" s="222"/>
      <c r="W223" s="222"/>
      <c r="X223" s="222"/>
      <c r="Y223" s="222"/>
      <c r="Z223" s="222"/>
      <c r="AA223" s="232"/>
      <c r="AB223" s="231"/>
      <c r="AC223" s="231"/>
      <c r="AD223" s="231"/>
      <c r="AE223" s="231"/>
      <c r="AF223" s="231"/>
      <c r="AG223" s="250"/>
      <c r="AH223" s="249"/>
      <c r="AI223" s="249"/>
      <c r="AJ223" s="249"/>
      <c r="AK223" s="249"/>
      <c r="AL223" s="249"/>
      <c r="AM223" s="204"/>
      <c r="AN223" s="205"/>
      <c r="AO223" s="205"/>
      <c r="AP223" s="205"/>
      <c r="AQ223" s="205"/>
      <c r="AR223" s="205"/>
      <c r="AS223" s="259"/>
      <c r="AT223" s="258"/>
      <c r="AU223" s="258"/>
      <c r="AV223" s="258"/>
      <c r="AW223" s="258"/>
      <c r="AX223" s="258"/>
      <c r="AY223" s="268"/>
      <c r="AZ223" s="267"/>
      <c r="BA223" s="267"/>
      <c r="BB223" s="267"/>
      <c r="BC223" s="267"/>
      <c r="BD223" s="267"/>
      <c r="BE223" s="204"/>
      <c r="BF223" s="205"/>
      <c r="BG223" s="205"/>
      <c r="BH223" s="205"/>
      <c r="BI223" s="205"/>
      <c r="BJ223" s="205"/>
      <c r="BK223" s="241"/>
      <c r="BL223" s="240"/>
      <c r="BM223" s="240"/>
      <c r="BN223" s="240"/>
      <c r="BO223" s="240"/>
      <c r="BP223" s="240"/>
      <c r="BQ223" s="223"/>
      <c r="BR223" s="222"/>
      <c r="BS223" s="222"/>
      <c r="BT223" s="222"/>
      <c r="BU223" s="222"/>
      <c r="BV223" s="222"/>
      <c r="BW223" s="268"/>
      <c r="BX223" s="267"/>
      <c r="BY223" s="267"/>
      <c r="BZ223" s="267"/>
      <c r="CA223" s="267"/>
      <c r="CB223" s="267"/>
      <c r="CC223" s="241"/>
      <c r="CD223" s="214"/>
      <c r="CE223" s="240"/>
      <c r="CF223" s="240"/>
      <c r="CG223" s="240"/>
      <c r="CH223" s="5"/>
    </row>
    <row r="224" spans="1:86" hidden="1" x14ac:dyDescent="0.2">
      <c r="A224" s="22"/>
      <c r="B224" s="22"/>
      <c r="C224" s="119"/>
      <c r="D224" s="34"/>
      <c r="E224" s="22"/>
      <c r="F224" s="34"/>
      <c r="G224" s="48"/>
      <c r="H224" s="26"/>
      <c r="I224" s="96"/>
      <c r="J224" s="204"/>
      <c r="K224" s="204"/>
      <c r="L224" s="205"/>
      <c r="M224" s="205"/>
      <c r="N224" s="205"/>
      <c r="O224" s="214"/>
      <c r="P224" s="214"/>
      <c r="Q224" s="213"/>
      <c r="R224" s="213"/>
      <c r="S224" s="213"/>
      <c r="T224" s="213"/>
      <c r="U224" s="223"/>
      <c r="V224" s="222"/>
      <c r="W224" s="222"/>
      <c r="X224" s="222"/>
      <c r="Y224" s="222"/>
      <c r="Z224" s="222"/>
      <c r="AA224" s="232"/>
      <c r="AB224" s="231"/>
      <c r="AC224" s="231"/>
      <c r="AD224" s="231"/>
      <c r="AE224" s="231"/>
      <c r="AF224" s="231"/>
      <c r="AG224" s="250"/>
      <c r="AH224" s="249"/>
      <c r="AI224" s="249"/>
      <c r="AJ224" s="249"/>
      <c r="AK224" s="249"/>
      <c r="AL224" s="249"/>
      <c r="AM224" s="204"/>
      <c r="AN224" s="205"/>
      <c r="AO224" s="205"/>
      <c r="AP224" s="205"/>
      <c r="AQ224" s="205"/>
      <c r="AR224" s="205"/>
      <c r="AS224" s="259"/>
      <c r="AT224" s="258"/>
      <c r="AU224" s="258"/>
      <c r="AV224" s="258"/>
      <c r="AW224" s="258"/>
      <c r="AX224" s="258"/>
      <c r="AY224" s="268"/>
      <c r="AZ224" s="267"/>
      <c r="BA224" s="267"/>
      <c r="BB224" s="267"/>
      <c r="BC224" s="267"/>
      <c r="BD224" s="267"/>
      <c r="BE224" s="204"/>
      <c r="BF224" s="205"/>
      <c r="BG224" s="205"/>
      <c r="BH224" s="205"/>
      <c r="BI224" s="205"/>
      <c r="BJ224" s="205"/>
      <c r="BK224" s="241"/>
      <c r="BL224" s="240"/>
      <c r="BM224" s="240"/>
      <c r="BN224" s="240"/>
      <c r="BO224" s="240"/>
      <c r="BP224" s="240"/>
      <c r="BQ224" s="223"/>
      <c r="BR224" s="222"/>
      <c r="BS224" s="222"/>
      <c r="BT224" s="222"/>
      <c r="BU224" s="222"/>
      <c r="BV224" s="222"/>
      <c r="BW224" s="268"/>
      <c r="BX224" s="267"/>
      <c r="BY224" s="267"/>
      <c r="BZ224" s="267"/>
      <c r="CA224" s="267"/>
      <c r="CB224" s="267"/>
      <c r="CC224" s="241"/>
      <c r="CD224" s="214"/>
      <c r="CE224" s="240"/>
      <c r="CF224" s="240"/>
      <c r="CG224" s="240"/>
      <c r="CH224" s="5"/>
    </row>
    <row r="225" spans="1:86" hidden="1" x14ac:dyDescent="0.2">
      <c r="A225" s="22"/>
      <c r="B225" s="22"/>
      <c r="C225" s="120"/>
      <c r="D225" s="34"/>
      <c r="E225" s="22"/>
      <c r="F225" s="34"/>
      <c r="G225" s="48"/>
      <c r="H225" s="26"/>
      <c r="I225" s="96"/>
      <c r="J225" s="204"/>
      <c r="K225" s="204"/>
      <c r="L225" s="205"/>
      <c r="M225" s="205"/>
      <c r="N225" s="205"/>
      <c r="O225" s="214"/>
      <c r="P225" s="214"/>
      <c r="Q225" s="213"/>
      <c r="R225" s="213"/>
      <c r="S225" s="213"/>
      <c r="T225" s="213"/>
      <c r="U225" s="223"/>
      <c r="V225" s="222"/>
      <c r="W225" s="222"/>
      <c r="X225" s="222"/>
      <c r="Y225" s="222"/>
      <c r="Z225" s="222"/>
      <c r="AA225" s="232"/>
      <c r="AB225" s="231"/>
      <c r="AC225" s="231"/>
      <c r="AD225" s="231"/>
      <c r="AE225" s="231"/>
      <c r="AF225" s="231"/>
      <c r="AG225" s="250"/>
      <c r="AH225" s="249"/>
      <c r="AI225" s="249"/>
      <c r="AJ225" s="249"/>
      <c r="AK225" s="249"/>
      <c r="AL225" s="249"/>
      <c r="AM225" s="204"/>
      <c r="AN225" s="205"/>
      <c r="AO225" s="205"/>
      <c r="AP225" s="205"/>
      <c r="AQ225" s="205"/>
      <c r="AR225" s="205"/>
      <c r="AS225" s="259"/>
      <c r="AT225" s="258"/>
      <c r="AU225" s="258"/>
      <c r="AV225" s="258"/>
      <c r="AW225" s="258"/>
      <c r="AX225" s="258"/>
      <c r="AY225" s="268"/>
      <c r="AZ225" s="267"/>
      <c r="BA225" s="267"/>
      <c r="BB225" s="267"/>
      <c r="BC225" s="267"/>
      <c r="BD225" s="267"/>
      <c r="BE225" s="204"/>
      <c r="BF225" s="205"/>
      <c r="BG225" s="205"/>
      <c r="BH225" s="205"/>
      <c r="BI225" s="205"/>
      <c r="BJ225" s="205"/>
      <c r="BK225" s="241"/>
      <c r="BL225" s="240"/>
      <c r="BM225" s="240"/>
      <c r="BN225" s="240"/>
      <c r="BO225" s="240"/>
      <c r="BP225" s="240"/>
      <c r="BQ225" s="223"/>
      <c r="BR225" s="222"/>
      <c r="BS225" s="222"/>
      <c r="BT225" s="222"/>
      <c r="BU225" s="222"/>
      <c r="BV225" s="222"/>
      <c r="BW225" s="268"/>
      <c r="BX225" s="267"/>
      <c r="BY225" s="267"/>
      <c r="BZ225" s="267"/>
      <c r="CA225" s="267"/>
      <c r="CB225" s="267"/>
      <c r="CC225" s="241"/>
      <c r="CD225" s="214"/>
      <c r="CE225" s="240"/>
      <c r="CF225" s="240"/>
      <c r="CG225" s="240"/>
      <c r="CH225" s="5"/>
    </row>
    <row r="226" spans="1:86" hidden="1" x14ac:dyDescent="0.2">
      <c r="A226" s="22"/>
      <c r="B226" s="22"/>
      <c r="C226" s="120"/>
      <c r="D226" s="121"/>
      <c r="E226" s="22"/>
      <c r="F226" s="34"/>
      <c r="G226" s="48"/>
      <c r="H226" s="26"/>
      <c r="I226" s="96"/>
      <c r="J226" s="204"/>
      <c r="K226" s="204"/>
      <c r="L226" s="205"/>
      <c r="M226" s="205"/>
      <c r="N226" s="205"/>
      <c r="O226" s="214"/>
      <c r="P226" s="214"/>
      <c r="Q226" s="213"/>
      <c r="R226" s="213"/>
      <c r="S226" s="213"/>
      <c r="T226" s="213"/>
      <c r="U226" s="223"/>
      <c r="V226" s="222"/>
      <c r="W226" s="222"/>
      <c r="X226" s="222"/>
      <c r="Y226" s="222"/>
      <c r="Z226" s="222"/>
      <c r="AA226" s="232"/>
      <c r="AB226" s="231"/>
      <c r="AC226" s="231"/>
      <c r="AD226" s="231"/>
      <c r="AE226" s="231"/>
      <c r="AF226" s="231"/>
      <c r="AG226" s="250"/>
      <c r="AH226" s="249"/>
      <c r="AI226" s="249"/>
      <c r="AJ226" s="249"/>
      <c r="AK226" s="249"/>
      <c r="AL226" s="249"/>
      <c r="AM226" s="204"/>
      <c r="AN226" s="205"/>
      <c r="AO226" s="205"/>
      <c r="AP226" s="205"/>
      <c r="AQ226" s="205"/>
      <c r="AR226" s="205"/>
      <c r="AS226" s="259"/>
      <c r="AT226" s="258"/>
      <c r="AU226" s="258"/>
      <c r="AV226" s="258"/>
      <c r="AW226" s="258"/>
      <c r="AX226" s="258"/>
      <c r="AY226" s="268"/>
      <c r="AZ226" s="267"/>
      <c r="BA226" s="267"/>
      <c r="BB226" s="267"/>
      <c r="BC226" s="267"/>
      <c r="BD226" s="267"/>
      <c r="BE226" s="204"/>
      <c r="BF226" s="205"/>
      <c r="BG226" s="205"/>
      <c r="BH226" s="205"/>
      <c r="BI226" s="205"/>
      <c r="BJ226" s="205"/>
      <c r="BK226" s="241"/>
      <c r="BL226" s="240"/>
      <c r="BM226" s="240"/>
      <c r="BN226" s="240"/>
      <c r="BO226" s="240"/>
      <c r="BP226" s="240"/>
      <c r="BQ226" s="223"/>
      <c r="BR226" s="222"/>
      <c r="BS226" s="222"/>
      <c r="BT226" s="222"/>
      <c r="BU226" s="222"/>
      <c r="BV226" s="222"/>
      <c r="BW226" s="268"/>
      <c r="BX226" s="267"/>
      <c r="BY226" s="267"/>
      <c r="BZ226" s="267"/>
      <c r="CA226" s="267"/>
      <c r="CB226" s="267"/>
      <c r="CC226" s="241"/>
      <c r="CD226" s="214"/>
      <c r="CE226" s="240"/>
      <c r="CF226" s="240"/>
      <c r="CG226" s="240"/>
      <c r="CH226" s="5"/>
    </row>
    <row r="227" spans="1:86" hidden="1" x14ac:dyDescent="0.2">
      <c r="A227" s="22"/>
      <c r="B227" s="22"/>
      <c r="C227" s="120"/>
      <c r="D227" s="33"/>
      <c r="E227" s="22"/>
      <c r="F227" s="34"/>
      <c r="G227" s="48"/>
      <c r="H227" s="75"/>
      <c r="I227" s="52"/>
      <c r="J227" s="204"/>
      <c r="K227" s="204"/>
      <c r="L227" s="205"/>
      <c r="M227" s="205"/>
      <c r="N227" s="205"/>
      <c r="O227" s="214"/>
      <c r="P227" s="214"/>
      <c r="Q227" s="213"/>
      <c r="R227" s="213"/>
      <c r="S227" s="213"/>
      <c r="T227" s="213"/>
      <c r="U227" s="223"/>
      <c r="V227" s="222"/>
      <c r="W227" s="222"/>
      <c r="X227" s="222"/>
      <c r="Y227" s="222"/>
      <c r="Z227" s="222"/>
      <c r="AA227" s="232"/>
      <c r="AB227" s="231"/>
      <c r="AC227" s="231"/>
      <c r="AD227" s="231"/>
      <c r="AE227" s="231"/>
      <c r="AF227" s="231"/>
      <c r="AG227" s="250"/>
      <c r="AH227" s="249"/>
      <c r="AI227" s="249"/>
      <c r="AJ227" s="249"/>
      <c r="AK227" s="249"/>
      <c r="AL227" s="249"/>
      <c r="AM227" s="204"/>
      <c r="AN227" s="205"/>
      <c r="AO227" s="205"/>
      <c r="AP227" s="205"/>
      <c r="AQ227" s="205"/>
      <c r="AR227" s="205"/>
      <c r="AS227" s="259"/>
      <c r="AT227" s="258"/>
      <c r="AU227" s="258"/>
      <c r="AV227" s="258"/>
      <c r="AW227" s="258"/>
      <c r="AX227" s="258"/>
      <c r="AY227" s="268"/>
      <c r="AZ227" s="267"/>
      <c r="BA227" s="267"/>
      <c r="BB227" s="267"/>
      <c r="BC227" s="267"/>
      <c r="BD227" s="267"/>
      <c r="BE227" s="204"/>
      <c r="BF227" s="205"/>
      <c r="BG227" s="205"/>
      <c r="BH227" s="205"/>
      <c r="BI227" s="205"/>
      <c r="BJ227" s="205"/>
      <c r="BK227" s="241"/>
      <c r="BL227" s="240"/>
      <c r="BM227" s="240"/>
      <c r="BN227" s="240"/>
      <c r="BO227" s="240"/>
      <c r="BP227" s="240"/>
      <c r="BQ227" s="223"/>
      <c r="BR227" s="222"/>
      <c r="BS227" s="222"/>
      <c r="BT227" s="222"/>
      <c r="BU227" s="222"/>
      <c r="BV227" s="222"/>
      <c r="BW227" s="268"/>
      <c r="BX227" s="267"/>
      <c r="BY227" s="267"/>
      <c r="BZ227" s="267"/>
      <c r="CA227" s="267"/>
      <c r="CB227" s="267"/>
      <c r="CC227" s="241"/>
      <c r="CD227" s="214"/>
      <c r="CE227" s="240"/>
      <c r="CF227" s="240"/>
      <c r="CG227" s="240"/>
      <c r="CH227" s="5"/>
    </row>
    <row r="228" spans="1:86" hidden="1" x14ac:dyDescent="0.2">
      <c r="A228" s="22"/>
      <c r="B228" s="22"/>
      <c r="C228" s="93"/>
      <c r="D228" s="34"/>
      <c r="E228" s="22"/>
      <c r="F228" s="34"/>
      <c r="G228" s="48"/>
      <c r="H228" s="36"/>
      <c r="I228" s="27"/>
      <c r="J228" s="204"/>
      <c r="K228" s="204"/>
      <c r="L228" s="205"/>
      <c r="M228" s="205"/>
      <c r="N228" s="204"/>
      <c r="O228" s="214"/>
      <c r="P228" s="214"/>
      <c r="Q228" s="213"/>
      <c r="R228" s="214"/>
      <c r="S228" s="213"/>
      <c r="T228" s="214"/>
      <c r="U228" s="223"/>
      <c r="V228" s="223"/>
      <c r="W228" s="222"/>
      <c r="X228" s="223"/>
      <c r="Y228" s="222"/>
      <c r="Z228" s="223"/>
      <c r="AA228" s="232"/>
      <c r="AB228" s="232"/>
      <c r="AC228" s="231"/>
      <c r="AD228" s="232"/>
      <c r="AE228" s="231"/>
      <c r="AF228" s="232"/>
      <c r="AG228" s="250"/>
      <c r="AH228" s="250"/>
      <c r="AI228" s="249"/>
      <c r="AJ228" s="250"/>
      <c r="AK228" s="249"/>
      <c r="AL228" s="250"/>
      <c r="AM228" s="204"/>
      <c r="AN228" s="204"/>
      <c r="AO228" s="205"/>
      <c r="AP228" s="204"/>
      <c r="AQ228" s="205"/>
      <c r="AR228" s="204"/>
      <c r="AS228" s="259"/>
      <c r="AT228" s="259"/>
      <c r="AU228" s="258"/>
      <c r="AV228" s="259"/>
      <c r="AW228" s="258"/>
      <c r="AX228" s="259"/>
      <c r="AY228" s="268"/>
      <c r="AZ228" s="268"/>
      <c r="BA228" s="267"/>
      <c r="BB228" s="268"/>
      <c r="BC228" s="267"/>
      <c r="BD228" s="268"/>
      <c r="BE228" s="204"/>
      <c r="BF228" s="204"/>
      <c r="BG228" s="205"/>
      <c r="BH228" s="204"/>
      <c r="BI228" s="205"/>
      <c r="BJ228" s="204"/>
      <c r="BK228" s="241"/>
      <c r="BL228" s="241"/>
      <c r="BM228" s="240"/>
      <c r="BN228" s="241"/>
      <c r="BO228" s="240"/>
      <c r="BP228" s="241"/>
      <c r="BQ228" s="223"/>
      <c r="BR228" s="223"/>
      <c r="BS228" s="222"/>
      <c r="BT228" s="223"/>
      <c r="BU228" s="222"/>
      <c r="BV228" s="223"/>
      <c r="BW228" s="268"/>
      <c r="BX228" s="268"/>
      <c r="BY228" s="267"/>
      <c r="BZ228" s="268"/>
      <c r="CA228" s="267"/>
      <c r="CB228" s="268"/>
      <c r="CC228" s="241"/>
      <c r="CD228" s="214"/>
      <c r="CE228" s="240"/>
      <c r="CF228" s="240"/>
      <c r="CG228" s="241"/>
      <c r="CH228" s="5"/>
    </row>
    <row r="229" spans="1:86" hidden="1" x14ac:dyDescent="0.2">
      <c r="A229" s="82"/>
      <c r="B229" s="82"/>
      <c r="C229" s="82"/>
      <c r="D229" s="83"/>
      <c r="E229" s="82"/>
      <c r="F229" s="83"/>
      <c r="G229" s="84"/>
      <c r="H229" s="122"/>
      <c r="I229" s="59"/>
      <c r="J229" s="206"/>
      <c r="K229" s="206"/>
      <c r="L229" s="206"/>
      <c r="M229" s="206"/>
      <c r="N229" s="206"/>
      <c r="O229" s="215"/>
      <c r="P229" s="215"/>
      <c r="Q229" s="215"/>
      <c r="R229" s="215"/>
      <c r="S229" s="215"/>
      <c r="T229" s="215"/>
      <c r="U229" s="224"/>
      <c r="V229" s="224"/>
      <c r="W229" s="224"/>
      <c r="X229" s="224"/>
      <c r="Y229" s="224"/>
      <c r="Z229" s="224"/>
      <c r="AA229" s="233"/>
      <c r="AB229" s="233"/>
      <c r="AC229" s="233"/>
      <c r="AD229" s="233"/>
      <c r="AE229" s="233"/>
      <c r="AF229" s="233"/>
      <c r="AG229" s="251"/>
      <c r="AH229" s="251"/>
      <c r="AI229" s="251"/>
      <c r="AJ229" s="251"/>
      <c r="AK229" s="251"/>
      <c r="AL229" s="251"/>
      <c r="AM229" s="206"/>
      <c r="AN229" s="206"/>
      <c r="AO229" s="206"/>
      <c r="AP229" s="206"/>
      <c r="AQ229" s="206"/>
      <c r="AR229" s="206"/>
      <c r="AS229" s="260"/>
      <c r="AT229" s="260"/>
      <c r="AU229" s="260"/>
      <c r="AV229" s="260"/>
      <c r="AW229" s="260"/>
      <c r="AX229" s="260"/>
      <c r="AY229" s="269"/>
      <c r="AZ229" s="269"/>
      <c r="BA229" s="269"/>
      <c r="BB229" s="269"/>
      <c r="BC229" s="269"/>
      <c r="BD229" s="269"/>
      <c r="BE229" s="206"/>
      <c r="BF229" s="206"/>
      <c r="BG229" s="206"/>
      <c r="BH229" s="206"/>
      <c r="BI229" s="206"/>
      <c r="BJ229" s="206"/>
      <c r="BK229" s="242"/>
      <c r="BL229" s="242"/>
      <c r="BM229" s="242"/>
      <c r="BN229" s="242"/>
      <c r="BO229" s="242"/>
      <c r="BP229" s="242"/>
      <c r="BQ229" s="224"/>
      <c r="BR229" s="224"/>
      <c r="BS229" s="224"/>
      <c r="BT229" s="224"/>
      <c r="BU229" s="224"/>
      <c r="BV229" s="224"/>
      <c r="BW229" s="269"/>
      <c r="BX229" s="269"/>
      <c r="BY229" s="269"/>
      <c r="BZ229" s="269"/>
      <c r="CA229" s="269"/>
      <c r="CB229" s="269"/>
      <c r="CC229" s="242"/>
      <c r="CD229" s="215"/>
      <c r="CE229" s="242"/>
      <c r="CF229" s="242"/>
      <c r="CG229" s="242"/>
      <c r="CH229" s="5"/>
    </row>
    <row r="230" spans="1:86" hidden="1" x14ac:dyDescent="0.2">
      <c r="A230" s="11"/>
      <c r="B230" s="11"/>
      <c r="C230" s="11"/>
      <c r="D230" s="64"/>
      <c r="E230" s="11"/>
      <c r="F230" s="64"/>
      <c r="G230" s="70"/>
      <c r="H230" s="69"/>
      <c r="I230" s="66"/>
      <c r="J230" s="204"/>
      <c r="K230" s="204"/>
      <c r="L230" s="205"/>
      <c r="M230" s="205"/>
      <c r="N230" s="205"/>
      <c r="O230" s="214"/>
      <c r="P230" s="214"/>
      <c r="Q230" s="213"/>
      <c r="R230" s="213"/>
      <c r="S230" s="213"/>
      <c r="T230" s="213"/>
      <c r="U230" s="223"/>
      <c r="V230" s="222"/>
      <c r="W230" s="222"/>
      <c r="X230" s="222"/>
      <c r="Y230" s="222"/>
      <c r="Z230" s="222"/>
      <c r="AA230" s="232"/>
      <c r="AB230" s="231"/>
      <c r="AC230" s="231"/>
      <c r="AD230" s="231"/>
      <c r="AE230" s="231"/>
      <c r="AF230" s="231"/>
      <c r="AG230" s="250"/>
      <c r="AH230" s="249"/>
      <c r="AI230" s="249"/>
      <c r="AJ230" s="249"/>
      <c r="AK230" s="249"/>
      <c r="AL230" s="249"/>
      <c r="AM230" s="204"/>
      <c r="AN230" s="205"/>
      <c r="AO230" s="205"/>
      <c r="AP230" s="205"/>
      <c r="AQ230" s="205"/>
      <c r="AR230" s="205"/>
      <c r="AS230" s="259"/>
      <c r="AT230" s="258"/>
      <c r="AU230" s="258"/>
      <c r="AV230" s="258"/>
      <c r="AW230" s="258"/>
      <c r="AX230" s="258"/>
      <c r="AY230" s="268"/>
      <c r="AZ230" s="267"/>
      <c r="BA230" s="267"/>
      <c r="BB230" s="267"/>
      <c r="BC230" s="267"/>
      <c r="BD230" s="267"/>
      <c r="BE230" s="204"/>
      <c r="BF230" s="205"/>
      <c r="BG230" s="205"/>
      <c r="BH230" s="205"/>
      <c r="BI230" s="205"/>
      <c r="BJ230" s="205"/>
      <c r="BK230" s="241"/>
      <c r="BL230" s="240"/>
      <c r="BM230" s="240"/>
      <c r="BN230" s="240"/>
      <c r="BO230" s="240"/>
      <c r="BP230" s="240"/>
      <c r="BQ230" s="223"/>
      <c r="BR230" s="222"/>
      <c r="BS230" s="222"/>
      <c r="BT230" s="222"/>
      <c r="BU230" s="222"/>
      <c r="BV230" s="222"/>
      <c r="BW230" s="268"/>
      <c r="BX230" s="267"/>
      <c r="BY230" s="267"/>
      <c r="BZ230" s="267"/>
      <c r="CA230" s="267"/>
      <c r="CB230" s="267"/>
      <c r="CC230" s="241"/>
      <c r="CD230" s="214"/>
      <c r="CE230" s="240"/>
      <c r="CF230" s="240"/>
      <c r="CG230" s="240"/>
      <c r="CH230" s="5"/>
    </row>
    <row r="231" spans="1:86" hidden="1" x14ac:dyDescent="0.2">
      <c r="A231" s="11"/>
      <c r="B231" s="11"/>
      <c r="C231" s="11"/>
      <c r="D231" s="64"/>
      <c r="E231" s="11"/>
      <c r="F231" s="64"/>
      <c r="G231" s="12"/>
      <c r="H231" s="65"/>
      <c r="I231" s="66"/>
      <c r="J231" s="204"/>
      <c r="K231" s="204"/>
      <c r="L231" s="205"/>
      <c r="M231" s="205"/>
      <c r="N231" s="205"/>
      <c r="O231" s="214"/>
      <c r="P231" s="214"/>
      <c r="Q231" s="213"/>
      <c r="R231" s="213"/>
      <c r="S231" s="213"/>
      <c r="T231" s="213"/>
      <c r="U231" s="223"/>
      <c r="V231" s="222"/>
      <c r="W231" s="222"/>
      <c r="X231" s="222"/>
      <c r="Y231" s="222"/>
      <c r="Z231" s="222"/>
      <c r="AA231" s="232"/>
      <c r="AB231" s="231"/>
      <c r="AC231" s="231"/>
      <c r="AD231" s="231"/>
      <c r="AE231" s="231"/>
      <c r="AF231" s="231"/>
      <c r="AG231" s="250"/>
      <c r="AH231" s="249"/>
      <c r="AI231" s="249"/>
      <c r="AJ231" s="249"/>
      <c r="AK231" s="249"/>
      <c r="AL231" s="249"/>
      <c r="AM231" s="204"/>
      <c r="AN231" s="205"/>
      <c r="AO231" s="205"/>
      <c r="AP231" s="205"/>
      <c r="AQ231" s="205"/>
      <c r="AR231" s="205"/>
      <c r="AS231" s="259"/>
      <c r="AT231" s="258"/>
      <c r="AU231" s="258"/>
      <c r="AV231" s="258"/>
      <c r="AW231" s="258"/>
      <c r="AX231" s="258"/>
      <c r="AY231" s="268"/>
      <c r="AZ231" s="267"/>
      <c r="BA231" s="267"/>
      <c r="BB231" s="267"/>
      <c r="BC231" s="267"/>
      <c r="BD231" s="267"/>
      <c r="BE231" s="204"/>
      <c r="BF231" s="205"/>
      <c r="BG231" s="205"/>
      <c r="BH231" s="205"/>
      <c r="BI231" s="205"/>
      <c r="BJ231" s="205"/>
      <c r="BK231" s="241"/>
      <c r="BL231" s="240"/>
      <c r="BM231" s="240"/>
      <c r="BN231" s="240"/>
      <c r="BO231" s="240"/>
      <c r="BP231" s="240"/>
      <c r="BQ231" s="223"/>
      <c r="BR231" s="222"/>
      <c r="BS231" s="222"/>
      <c r="BT231" s="222"/>
      <c r="BU231" s="222"/>
      <c r="BV231" s="222"/>
      <c r="BW231" s="268"/>
      <c r="BX231" s="267"/>
      <c r="BY231" s="267"/>
      <c r="BZ231" s="267"/>
      <c r="CA231" s="267"/>
      <c r="CB231" s="267"/>
      <c r="CC231" s="241"/>
      <c r="CD231" s="214"/>
      <c r="CE231" s="240"/>
      <c r="CF231" s="240"/>
      <c r="CG231" s="240"/>
      <c r="CH231" s="5"/>
    </row>
    <row r="232" spans="1:86" hidden="1" x14ac:dyDescent="0.2">
      <c r="A232" s="11"/>
      <c r="B232" s="11"/>
      <c r="C232" s="11"/>
      <c r="D232" s="64"/>
      <c r="E232" s="11"/>
      <c r="F232" s="64"/>
      <c r="G232" s="12"/>
      <c r="H232" s="65"/>
      <c r="I232" s="66"/>
      <c r="J232" s="204"/>
      <c r="K232" s="204"/>
      <c r="L232" s="205"/>
      <c r="M232" s="205"/>
      <c r="N232" s="205"/>
      <c r="O232" s="214"/>
      <c r="P232" s="214"/>
      <c r="Q232" s="213"/>
      <c r="R232" s="213"/>
      <c r="S232" s="213"/>
      <c r="T232" s="213"/>
      <c r="U232" s="223"/>
      <c r="V232" s="222"/>
      <c r="W232" s="222"/>
      <c r="X232" s="222"/>
      <c r="Y232" s="222"/>
      <c r="Z232" s="222"/>
      <c r="AA232" s="232"/>
      <c r="AB232" s="231"/>
      <c r="AC232" s="231"/>
      <c r="AD232" s="231"/>
      <c r="AE232" s="231"/>
      <c r="AF232" s="231"/>
      <c r="AG232" s="250"/>
      <c r="AH232" s="249"/>
      <c r="AI232" s="249"/>
      <c r="AJ232" s="249"/>
      <c r="AK232" s="249"/>
      <c r="AL232" s="249"/>
      <c r="AM232" s="204"/>
      <c r="AN232" s="205"/>
      <c r="AO232" s="205"/>
      <c r="AP232" s="205"/>
      <c r="AQ232" s="205"/>
      <c r="AR232" s="205"/>
      <c r="AS232" s="259"/>
      <c r="AT232" s="258"/>
      <c r="AU232" s="258"/>
      <c r="AV232" s="258"/>
      <c r="AW232" s="258"/>
      <c r="AX232" s="258"/>
      <c r="AY232" s="268"/>
      <c r="AZ232" s="267"/>
      <c r="BA232" s="267"/>
      <c r="BB232" s="267"/>
      <c r="BC232" s="267"/>
      <c r="BD232" s="267"/>
      <c r="BE232" s="204"/>
      <c r="BF232" s="205"/>
      <c r="BG232" s="205"/>
      <c r="BH232" s="205"/>
      <c r="BI232" s="205"/>
      <c r="BJ232" s="205"/>
      <c r="BK232" s="241"/>
      <c r="BL232" s="240"/>
      <c r="BM232" s="240"/>
      <c r="BN232" s="240"/>
      <c r="BO232" s="240"/>
      <c r="BP232" s="240"/>
      <c r="BQ232" s="223"/>
      <c r="BR232" s="222"/>
      <c r="BS232" s="222"/>
      <c r="BT232" s="222"/>
      <c r="BU232" s="222"/>
      <c r="BV232" s="222"/>
      <c r="BW232" s="268"/>
      <c r="BX232" s="267"/>
      <c r="BY232" s="267"/>
      <c r="BZ232" s="267"/>
      <c r="CA232" s="267"/>
      <c r="CB232" s="267"/>
      <c r="CC232" s="241"/>
      <c r="CD232" s="214"/>
      <c r="CE232" s="240"/>
      <c r="CF232" s="240"/>
      <c r="CG232" s="240"/>
      <c r="CH232" s="5"/>
    </row>
    <row r="233" spans="1:86" hidden="1" x14ac:dyDescent="0.2">
      <c r="A233" s="11"/>
      <c r="B233" s="11"/>
      <c r="C233" s="11"/>
      <c r="D233" s="64"/>
      <c r="E233" s="11"/>
      <c r="F233" s="64"/>
      <c r="G233" s="12"/>
      <c r="H233" s="69"/>
      <c r="I233" s="66"/>
      <c r="J233" s="204"/>
      <c r="K233" s="204"/>
      <c r="L233" s="205"/>
      <c r="M233" s="205"/>
      <c r="N233" s="205"/>
      <c r="O233" s="214"/>
      <c r="P233" s="214"/>
      <c r="Q233" s="213"/>
      <c r="R233" s="213"/>
      <c r="S233" s="213"/>
      <c r="T233" s="213"/>
      <c r="U233" s="223"/>
      <c r="V233" s="222"/>
      <c r="W233" s="222"/>
      <c r="X233" s="222"/>
      <c r="Y233" s="222"/>
      <c r="Z233" s="222"/>
      <c r="AA233" s="232"/>
      <c r="AB233" s="231"/>
      <c r="AC233" s="231"/>
      <c r="AD233" s="231"/>
      <c r="AE233" s="231"/>
      <c r="AF233" s="231"/>
      <c r="AG233" s="250"/>
      <c r="AH233" s="249"/>
      <c r="AI233" s="249"/>
      <c r="AJ233" s="249"/>
      <c r="AK233" s="249"/>
      <c r="AL233" s="249"/>
      <c r="AM233" s="204"/>
      <c r="AN233" s="205"/>
      <c r="AO233" s="205"/>
      <c r="AP233" s="205"/>
      <c r="AQ233" s="205"/>
      <c r="AR233" s="205"/>
      <c r="AS233" s="259"/>
      <c r="AT233" s="258"/>
      <c r="AU233" s="258"/>
      <c r="AV233" s="258"/>
      <c r="AW233" s="258"/>
      <c r="AX233" s="258"/>
      <c r="AY233" s="268"/>
      <c r="AZ233" s="267"/>
      <c r="BA233" s="267"/>
      <c r="BB233" s="267"/>
      <c r="BC233" s="267"/>
      <c r="BD233" s="267"/>
      <c r="BE233" s="204"/>
      <c r="BF233" s="205"/>
      <c r="BG233" s="205"/>
      <c r="BH233" s="205"/>
      <c r="BI233" s="205"/>
      <c r="BJ233" s="205"/>
      <c r="BK233" s="241"/>
      <c r="BL233" s="240"/>
      <c r="BM233" s="240"/>
      <c r="BN233" s="240"/>
      <c r="BO233" s="240"/>
      <c r="BP233" s="240"/>
      <c r="BQ233" s="223"/>
      <c r="BR233" s="222"/>
      <c r="BS233" s="222"/>
      <c r="BT233" s="222"/>
      <c r="BU233" s="222"/>
      <c r="BV233" s="222"/>
      <c r="BW233" s="268"/>
      <c r="BX233" s="267"/>
      <c r="BY233" s="267"/>
      <c r="BZ233" s="267"/>
      <c r="CA233" s="267"/>
      <c r="CB233" s="267"/>
      <c r="CC233" s="241"/>
      <c r="CD233" s="214"/>
      <c r="CE233" s="240"/>
      <c r="CF233" s="240"/>
      <c r="CG233" s="240"/>
      <c r="CH233" s="5"/>
    </row>
    <row r="234" spans="1:86" hidden="1" x14ac:dyDescent="0.2">
      <c r="A234" s="11"/>
      <c r="B234" s="11"/>
      <c r="C234" s="11"/>
      <c r="D234" s="64"/>
      <c r="E234" s="11"/>
      <c r="F234" s="64"/>
      <c r="G234" s="115"/>
      <c r="H234" s="69"/>
      <c r="I234" s="116"/>
      <c r="J234" s="204"/>
      <c r="K234" s="204"/>
      <c r="L234" s="205"/>
      <c r="M234" s="205"/>
      <c r="N234" s="205"/>
      <c r="O234" s="214"/>
      <c r="P234" s="214"/>
      <c r="Q234" s="213"/>
      <c r="R234" s="213"/>
      <c r="S234" s="213"/>
      <c r="T234" s="213"/>
      <c r="U234" s="223"/>
      <c r="V234" s="222"/>
      <c r="W234" s="222"/>
      <c r="X234" s="222"/>
      <c r="Y234" s="222"/>
      <c r="Z234" s="222"/>
      <c r="AA234" s="232"/>
      <c r="AB234" s="231"/>
      <c r="AC234" s="231"/>
      <c r="AD234" s="231"/>
      <c r="AE234" s="231"/>
      <c r="AF234" s="231"/>
      <c r="AG234" s="250"/>
      <c r="AH234" s="249"/>
      <c r="AI234" s="249"/>
      <c r="AJ234" s="249"/>
      <c r="AK234" s="249"/>
      <c r="AL234" s="249"/>
      <c r="AM234" s="204"/>
      <c r="AN234" s="205"/>
      <c r="AO234" s="205"/>
      <c r="AP234" s="205"/>
      <c r="AQ234" s="205"/>
      <c r="AR234" s="205"/>
      <c r="AS234" s="259"/>
      <c r="AT234" s="258"/>
      <c r="AU234" s="258"/>
      <c r="AV234" s="258"/>
      <c r="AW234" s="258"/>
      <c r="AX234" s="258"/>
      <c r="AY234" s="268"/>
      <c r="AZ234" s="267"/>
      <c r="BA234" s="267"/>
      <c r="BB234" s="267"/>
      <c r="BC234" s="267"/>
      <c r="BD234" s="267"/>
      <c r="BE234" s="204"/>
      <c r="BF234" s="205"/>
      <c r="BG234" s="205"/>
      <c r="BH234" s="205"/>
      <c r="BI234" s="205"/>
      <c r="BJ234" s="205"/>
      <c r="BK234" s="241"/>
      <c r="BL234" s="240"/>
      <c r="BM234" s="240"/>
      <c r="BN234" s="240"/>
      <c r="BO234" s="240"/>
      <c r="BP234" s="240"/>
      <c r="BQ234" s="223"/>
      <c r="BR234" s="222"/>
      <c r="BS234" s="222"/>
      <c r="BT234" s="222"/>
      <c r="BU234" s="222"/>
      <c r="BV234" s="222"/>
      <c r="BW234" s="268"/>
      <c r="BX234" s="267"/>
      <c r="BY234" s="267"/>
      <c r="BZ234" s="267"/>
      <c r="CA234" s="267"/>
      <c r="CB234" s="267"/>
      <c r="CC234" s="241"/>
      <c r="CD234" s="214"/>
      <c r="CE234" s="240"/>
      <c r="CF234" s="240"/>
      <c r="CG234" s="240"/>
      <c r="CH234" s="5"/>
    </row>
    <row r="235" spans="1:86" hidden="1" x14ac:dyDescent="0.2">
      <c r="A235" s="11"/>
      <c r="B235" s="11"/>
      <c r="C235" s="11"/>
      <c r="D235" s="64"/>
      <c r="E235" s="11"/>
      <c r="F235" s="64"/>
      <c r="G235" s="117"/>
      <c r="H235" s="65"/>
      <c r="I235" s="116"/>
      <c r="J235" s="204"/>
      <c r="K235" s="204"/>
      <c r="L235" s="205"/>
      <c r="M235" s="205"/>
      <c r="N235" s="205"/>
      <c r="O235" s="214"/>
      <c r="P235" s="214"/>
      <c r="Q235" s="213"/>
      <c r="R235" s="213"/>
      <c r="S235" s="213"/>
      <c r="T235" s="213"/>
      <c r="U235" s="223"/>
      <c r="V235" s="222"/>
      <c r="W235" s="222"/>
      <c r="X235" s="222"/>
      <c r="Y235" s="222"/>
      <c r="Z235" s="222"/>
      <c r="AA235" s="232"/>
      <c r="AB235" s="231"/>
      <c r="AC235" s="231"/>
      <c r="AD235" s="231"/>
      <c r="AE235" s="231"/>
      <c r="AF235" s="231"/>
      <c r="AG235" s="250"/>
      <c r="AH235" s="249"/>
      <c r="AI235" s="249"/>
      <c r="AJ235" s="249"/>
      <c r="AK235" s="249"/>
      <c r="AL235" s="249"/>
      <c r="AM235" s="204"/>
      <c r="AN235" s="205"/>
      <c r="AO235" s="205"/>
      <c r="AP235" s="205"/>
      <c r="AQ235" s="205"/>
      <c r="AR235" s="205"/>
      <c r="AS235" s="259"/>
      <c r="AT235" s="258"/>
      <c r="AU235" s="258"/>
      <c r="AV235" s="258"/>
      <c r="AW235" s="258"/>
      <c r="AX235" s="258"/>
      <c r="AY235" s="268"/>
      <c r="AZ235" s="267"/>
      <c r="BA235" s="267"/>
      <c r="BB235" s="267"/>
      <c r="BC235" s="267"/>
      <c r="BD235" s="267"/>
      <c r="BE235" s="204"/>
      <c r="BF235" s="205"/>
      <c r="BG235" s="205"/>
      <c r="BH235" s="205"/>
      <c r="BI235" s="205"/>
      <c r="BJ235" s="205"/>
      <c r="BK235" s="241"/>
      <c r="BL235" s="240"/>
      <c r="BM235" s="240"/>
      <c r="BN235" s="240"/>
      <c r="BO235" s="240"/>
      <c r="BP235" s="240"/>
      <c r="BQ235" s="223"/>
      <c r="BR235" s="222"/>
      <c r="BS235" s="222"/>
      <c r="BT235" s="222"/>
      <c r="BU235" s="222"/>
      <c r="BV235" s="222"/>
      <c r="BW235" s="268"/>
      <c r="BX235" s="267"/>
      <c r="BY235" s="267"/>
      <c r="BZ235" s="267"/>
      <c r="CA235" s="267"/>
      <c r="CB235" s="267"/>
      <c r="CC235" s="241"/>
      <c r="CD235" s="214"/>
      <c r="CE235" s="240"/>
      <c r="CF235" s="240"/>
      <c r="CG235" s="240"/>
      <c r="CH235" s="5"/>
    </row>
    <row r="236" spans="1:86" hidden="1" x14ac:dyDescent="0.2">
      <c r="A236" s="11"/>
      <c r="B236" s="11"/>
      <c r="C236" s="11"/>
      <c r="D236" s="64"/>
      <c r="E236" s="11"/>
      <c r="F236" s="64"/>
      <c r="G236" s="117"/>
      <c r="H236" s="65"/>
      <c r="I236" s="116"/>
      <c r="J236" s="204"/>
      <c r="K236" s="204"/>
      <c r="L236" s="205"/>
      <c r="M236" s="205"/>
      <c r="N236" s="205"/>
      <c r="O236" s="214"/>
      <c r="P236" s="214"/>
      <c r="Q236" s="213"/>
      <c r="R236" s="213"/>
      <c r="S236" s="213"/>
      <c r="T236" s="213"/>
      <c r="U236" s="223"/>
      <c r="V236" s="222"/>
      <c r="W236" s="222"/>
      <c r="X236" s="222"/>
      <c r="Y236" s="222"/>
      <c r="Z236" s="222"/>
      <c r="AA236" s="232"/>
      <c r="AB236" s="231"/>
      <c r="AC236" s="231"/>
      <c r="AD236" s="231"/>
      <c r="AE236" s="231"/>
      <c r="AF236" s="231"/>
      <c r="AG236" s="250"/>
      <c r="AH236" s="249"/>
      <c r="AI236" s="249"/>
      <c r="AJ236" s="249"/>
      <c r="AK236" s="249"/>
      <c r="AL236" s="249"/>
      <c r="AM236" s="204"/>
      <c r="AN236" s="205"/>
      <c r="AO236" s="205"/>
      <c r="AP236" s="205"/>
      <c r="AQ236" s="205"/>
      <c r="AR236" s="205"/>
      <c r="AS236" s="259"/>
      <c r="AT236" s="258"/>
      <c r="AU236" s="258"/>
      <c r="AV236" s="258"/>
      <c r="AW236" s="258"/>
      <c r="AX236" s="258"/>
      <c r="AY236" s="268"/>
      <c r="AZ236" s="267"/>
      <c r="BA236" s="267"/>
      <c r="BB236" s="267"/>
      <c r="BC236" s="267"/>
      <c r="BD236" s="267"/>
      <c r="BE236" s="204"/>
      <c r="BF236" s="205"/>
      <c r="BG236" s="205"/>
      <c r="BH236" s="205"/>
      <c r="BI236" s="205"/>
      <c r="BJ236" s="205"/>
      <c r="BK236" s="241"/>
      <c r="BL236" s="240"/>
      <c r="BM236" s="240"/>
      <c r="BN236" s="240"/>
      <c r="BO236" s="240"/>
      <c r="BP236" s="240"/>
      <c r="BQ236" s="223"/>
      <c r="BR236" s="222"/>
      <c r="BS236" s="222"/>
      <c r="BT236" s="222"/>
      <c r="BU236" s="222"/>
      <c r="BV236" s="222"/>
      <c r="BW236" s="268"/>
      <c r="BX236" s="267"/>
      <c r="BY236" s="267"/>
      <c r="BZ236" s="267"/>
      <c r="CA236" s="267"/>
      <c r="CB236" s="267"/>
      <c r="CC236" s="241"/>
      <c r="CD236" s="214"/>
      <c r="CE236" s="240"/>
      <c r="CF236" s="240"/>
      <c r="CG236" s="240"/>
      <c r="CH236" s="5"/>
    </row>
    <row r="237" spans="1:86" hidden="1" x14ac:dyDescent="0.2">
      <c r="A237" s="11"/>
      <c r="B237" s="11"/>
      <c r="C237" s="11"/>
      <c r="D237" s="64"/>
      <c r="E237" s="11"/>
      <c r="F237" s="64"/>
      <c r="G237" s="118"/>
      <c r="H237" s="72"/>
      <c r="I237" s="123"/>
      <c r="J237" s="204"/>
      <c r="K237" s="204"/>
      <c r="L237" s="205"/>
      <c r="M237" s="205"/>
      <c r="N237" s="205"/>
      <c r="O237" s="214"/>
      <c r="P237" s="214"/>
      <c r="Q237" s="213"/>
      <c r="R237" s="213"/>
      <c r="S237" s="213"/>
      <c r="T237" s="213"/>
      <c r="U237" s="223"/>
      <c r="V237" s="222"/>
      <c r="W237" s="222"/>
      <c r="X237" s="222"/>
      <c r="Y237" s="222"/>
      <c r="Z237" s="222"/>
      <c r="AA237" s="232"/>
      <c r="AB237" s="231"/>
      <c r="AC237" s="231"/>
      <c r="AD237" s="231"/>
      <c r="AE237" s="231"/>
      <c r="AF237" s="231"/>
      <c r="AG237" s="250"/>
      <c r="AH237" s="249"/>
      <c r="AI237" s="249"/>
      <c r="AJ237" s="249"/>
      <c r="AK237" s="249"/>
      <c r="AL237" s="249"/>
      <c r="AM237" s="204"/>
      <c r="AN237" s="205"/>
      <c r="AO237" s="205"/>
      <c r="AP237" s="205"/>
      <c r="AQ237" s="205"/>
      <c r="AR237" s="205"/>
      <c r="AS237" s="259"/>
      <c r="AT237" s="258"/>
      <c r="AU237" s="258"/>
      <c r="AV237" s="258"/>
      <c r="AW237" s="258"/>
      <c r="AX237" s="258"/>
      <c r="AY237" s="268"/>
      <c r="AZ237" s="267"/>
      <c r="BA237" s="267"/>
      <c r="BB237" s="267"/>
      <c r="BC237" s="267"/>
      <c r="BD237" s="267"/>
      <c r="BE237" s="204"/>
      <c r="BF237" s="205"/>
      <c r="BG237" s="205"/>
      <c r="BH237" s="205"/>
      <c r="BI237" s="205"/>
      <c r="BJ237" s="205"/>
      <c r="BK237" s="241"/>
      <c r="BL237" s="240"/>
      <c r="BM237" s="240"/>
      <c r="BN237" s="240"/>
      <c r="BO237" s="240"/>
      <c r="BP237" s="240"/>
      <c r="BQ237" s="223"/>
      <c r="BR237" s="222"/>
      <c r="BS237" s="222"/>
      <c r="BT237" s="222"/>
      <c r="BU237" s="222"/>
      <c r="BV237" s="222"/>
      <c r="BW237" s="268"/>
      <c r="BX237" s="267"/>
      <c r="BY237" s="267"/>
      <c r="BZ237" s="267"/>
      <c r="CA237" s="267"/>
      <c r="CB237" s="267"/>
      <c r="CC237" s="241"/>
      <c r="CD237" s="214"/>
      <c r="CE237" s="240"/>
      <c r="CF237" s="240"/>
      <c r="CG237" s="240"/>
      <c r="CH237" s="5"/>
    </row>
    <row r="238" spans="1:86" hidden="1" x14ac:dyDescent="0.2">
      <c r="A238" s="22"/>
      <c r="B238" s="22"/>
      <c r="C238" s="93"/>
      <c r="D238" s="112"/>
      <c r="E238" s="22"/>
      <c r="F238" s="112"/>
      <c r="G238" s="124"/>
      <c r="H238" s="26"/>
      <c r="I238" s="27"/>
      <c r="J238" s="204"/>
      <c r="K238" s="204"/>
      <c r="L238" s="205"/>
      <c r="M238" s="205"/>
      <c r="N238" s="205"/>
      <c r="O238" s="214"/>
      <c r="P238" s="214"/>
      <c r="Q238" s="213"/>
      <c r="R238" s="213"/>
      <c r="S238" s="213"/>
      <c r="T238" s="213"/>
      <c r="U238" s="223"/>
      <c r="V238" s="222"/>
      <c r="W238" s="222"/>
      <c r="X238" s="222"/>
      <c r="Y238" s="222"/>
      <c r="Z238" s="222"/>
      <c r="AA238" s="232"/>
      <c r="AB238" s="231"/>
      <c r="AC238" s="231"/>
      <c r="AD238" s="231"/>
      <c r="AE238" s="231"/>
      <c r="AF238" s="231"/>
      <c r="AG238" s="250"/>
      <c r="AH238" s="249"/>
      <c r="AI238" s="249"/>
      <c r="AJ238" s="249"/>
      <c r="AK238" s="249"/>
      <c r="AL238" s="249"/>
      <c r="AM238" s="204"/>
      <c r="AN238" s="205"/>
      <c r="AO238" s="205"/>
      <c r="AP238" s="205"/>
      <c r="AQ238" s="205"/>
      <c r="AR238" s="205"/>
      <c r="AS238" s="259"/>
      <c r="AT238" s="258"/>
      <c r="AU238" s="258"/>
      <c r="AV238" s="258"/>
      <c r="AW238" s="258"/>
      <c r="AX238" s="258"/>
      <c r="AY238" s="268"/>
      <c r="AZ238" s="267"/>
      <c r="BA238" s="267"/>
      <c r="BB238" s="267"/>
      <c r="BC238" s="267"/>
      <c r="BD238" s="267"/>
      <c r="BE238" s="204"/>
      <c r="BF238" s="205"/>
      <c r="BG238" s="205"/>
      <c r="BH238" s="205"/>
      <c r="BI238" s="205"/>
      <c r="BJ238" s="205"/>
      <c r="BK238" s="241"/>
      <c r="BL238" s="240"/>
      <c r="BM238" s="240"/>
      <c r="BN238" s="240"/>
      <c r="BO238" s="240"/>
      <c r="BP238" s="240"/>
      <c r="BQ238" s="223"/>
      <c r="BR238" s="222"/>
      <c r="BS238" s="222"/>
      <c r="BT238" s="222"/>
      <c r="BU238" s="222"/>
      <c r="BV238" s="222"/>
      <c r="BW238" s="268"/>
      <c r="BX238" s="267"/>
      <c r="BY238" s="267"/>
      <c r="BZ238" s="267"/>
      <c r="CA238" s="267"/>
      <c r="CB238" s="267"/>
      <c r="CC238" s="241"/>
      <c r="CD238" s="214"/>
      <c r="CE238" s="240"/>
      <c r="CF238" s="240"/>
      <c r="CG238" s="240"/>
      <c r="CH238" s="5"/>
    </row>
    <row r="239" spans="1:86" hidden="1" x14ac:dyDescent="0.2">
      <c r="A239" s="22"/>
      <c r="B239" s="22"/>
      <c r="C239" s="120"/>
      <c r="D239" s="112"/>
      <c r="E239" s="22"/>
      <c r="F239" s="112"/>
      <c r="G239" s="124"/>
      <c r="H239" s="26"/>
      <c r="I239" s="27"/>
      <c r="J239" s="204"/>
      <c r="K239" s="204"/>
      <c r="L239" s="205"/>
      <c r="M239" s="205"/>
      <c r="N239" s="205"/>
      <c r="O239" s="214"/>
      <c r="P239" s="214"/>
      <c r="Q239" s="213"/>
      <c r="R239" s="213"/>
      <c r="S239" s="213"/>
      <c r="T239" s="213"/>
      <c r="U239" s="223"/>
      <c r="V239" s="222"/>
      <c r="W239" s="222"/>
      <c r="X239" s="222"/>
      <c r="Y239" s="222"/>
      <c r="Z239" s="222"/>
      <c r="AA239" s="232"/>
      <c r="AB239" s="231"/>
      <c r="AC239" s="231"/>
      <c r="AD239" s="231"/>
      <c r="AE239" s="231"/>
      <c r="AF239" s="231"/>
      <c r="AG239" s="250"/>
      <c r="AH239" s="249"/>
      <c r="AI239" s="249"/>
      <c r="AJ239" s="249"/>
      <c r="AK239" s="249"/>
      <c r="AL239" s="249"/>
      <c r="AM239" s="204"/>
      <c r="AN239" s="205"/>
      <c r="AO239" s="205"/>
      <c r="AP239" s="205"/>
      <c r="AQ239" s="205"/>
      <c r="AR239" s="205"/>
      <c r="AS239" s="259"/>
      <c r="AT239" s="258"/>
      <c r="AU239" s="258"/>
      <c r="AV239" s="258"/>
      <c r="AW239" s="258"/>
      <c r="AX239" s="258"/>
      <c r="AY239" s="268"/>
      <c r="AZ239" s="267"/>
      <c r="BA239" s="267"/>
      <c r="BB239" s="267"/>
      <c r="BC239" s="267"/>
      <c r="BD239" s="267"/>
      <c r="BE239" s="204"/>
      <c r="BF239" s="205"/>
      <c r="BG239" s="205"/>
      <c r="BH239" s="205"/>
      <c r="BI239" s="205"/>
      <c r="BJ239" s="205"/>
      <c r="BK239" s="241"/>
      <c r="BL239" s="240"/>
      <c r="BM239" s="240"/>
      <c r="BN239" s="240"/>
      <c r="BO239" s="240"/>
      <c r="BP239" s="240"/>
      <c r="BQ239" s="223"/>
      <c r="BR239" s="222"/>
      <c r="BS239" s="222"/>
      <c r="BT239" s="222"/>
      <c r="BU239" s="222"/>
      <c r="BV239" s="222"/>
      <c r="BW239" s="268"/>
      <c r="BX239" s="267"/>
      <c r="BY239" s="267"/>
      <c r="BZ239" s="267"/>
      <c r="CA239" s="267"/>
      <c r="CB239" s="267"/>
      <c r="CC239" s="241"/>
      <c r="CD239" s="214"/>
      <c r="CE239" s="240"/>
      <c r="CF239" s="240"/>
      <c r="CG239" s="240"/>
      <c r="CH239" s="5"/>
    </row>
    <row r="240" spans="1:86" hidden="1" x14ac:dyDescent="0.2">
      <c r="A240" s="22"/>
      <c r="B240" s="22"/>
      <c r="C240" s="51"/>
      <c r="D240" s="121"/>
      <c r="E240" s="22"/>
      <c r="F240" s="112"/>
      <c r="G240" s="124"/>
      <c r="H240" s="26"/>
      <c r="I240" s="27"/>
      <c r="J240" s="204"/>
      <c r="K240" s="204"/>
      <c r="L240" s="205"/>
      <c r="M240" s="205"/>
      <c r="N240" s="205"/>
      <c r="O240" s="214"/>
      <c r="P240" s="214"/>
      <c r="Q240" s="213"/>
      <c r="R240" s="213"/>
      <c r="S240" s="213"/>
      <c r="T240" s="213"/>
      <c r="U240" s="223"/>
      <c r="V240" s="222"/>
      <c r="W240" s="222"/>
      <c r="X240" s="222"/>
      <c r="Y240" s="222"/>
      <c r="Z240" s="222"/>
      <c r="AA240" s="232"/>
      <c r="AB240" s="231"/>
      <c r="AC240" s="231"/>
      <c r="AD240" s="231"/>
      <c r="AE240" s="231"/>
      <c r="AF240" s="231"/>
      <c r="AG240" s="250"/>
      <c r="AH240" s="249"/>
      <c r="AI240" s="249"/>
      <c r="AJ240" s="249"/>
      <c r="AK240" s="249"/>
      <c r="AL240" s="249"/>
      <c r="AM240" s="204"/>
      <c r="AN240" s="205"/>
      <c r="AO240" s="205"/>
      <c r="AP240" s="205"/>
      <c r="AQ240" s="205"/>
      <c r="AR240" s="205"/>
      <c r="AS240" s="259"/>
      <c r="AT240" s="258"/>
      <c r="AU240" s="258"/>
      <c r="AV240" s="258"/>
      <c r="AW240" s="258"/>
      <c r="AX240" s="258"/>
      <c r="AY240" s="268"/>
      <c r="AZ240" s="267"/>
      <c r="BA240" s="267"/>
      <c r="BB240" s="267"/>
      <c r="BC240" s="267"/>
      <c r="BD240" s="267"/>
      <c r="BE240" s="204"/>
      <c r="BF240" s="205"/>
      <c r="BG240" s="205"/>
      <c r="BH240" s="205"/>
      <c r="BI240" s="205"/>
      <c r="BJ240" s="205"/>
      <c r="BK240" s="241"/>
      <c r="BL240" s="240"/>
      <c r="BM240" s="240"/>
      <c r="BN240" s="240"/>
      <c r="BO240" s="240"/>
      <c r="BP240" s="240"/>
      <c r="BQ240" s="223"/>
      <c r="BR240" s="222"/>
      <c r="BS240" s="222"/>
      <c r="BT240" s="222"/>
      <c r="BU240" s="222"/>
      <c r="BV240" s="222"/>
      <c r="BW240" s="268"/>
      <c r="BX240" s="267"/>
      <c r="BY240" s="267"/>
      <c r="BZ240" s="267"/>
      <c r="CA240" s="267"/>
      <c r="CB240" s="267"/>
      <c r="CC240" s="241"/>
      <c r="CD240" s="214"/>
      <c r="CE240" s="240"/>
      <c r="CF240" s="240"/>
      <c r="CG240" s="240"/>
      <c r="CH240" s="5"/>
    </row>
    <row r="241" spans="1:86" hidden="1" x14ac:dyDescent="0.2">
      <c r="A241" s="22"/>
      <c r="B241" s="22"/>
      <c r="C241" s="51"/>
      <c r="D241" s="33"/>
      <c r="E241" s="22"/>
      <c r="F241" s="112"/>
      <c r="G241" s="124"/>
      <c r="H241" s="75"/>
      <c r="I241" s="27"/>
      <c r="J241" s="204"/>
      <c r="K241" s="204"/>
      <c r="L241" s="205"/>
      <c r="M241" s="205"/>
      <c r="N241" s="205"/>
      <c r="O241" s="214"/>
      <c r="P241" s="214"/>
      <c r="Q241" s="213"/>
      <c r="R241" s="213"/>
      <c r="S241" s="213"/>
      <c r="T241" s="213"/>
      <c r="U241" s="223"/>
      <c r="V241" s="222"/>
      <c r="W241" s="222"/>
      <c r="X241" s="222"/>
      <c r="Y241" s="222"/>
      <c r="Z241" s="222"/>
      <c r="AA241" s="232"/>
      <c r="AB241" s="231"/>
      <c r="AC241" s="231"/>
      <c r="AD241" s="231"/>
      <c r="AE241" s="231"/>
      <c r="AF241" s="231"/>
      <c r="AG241" s="250"/>
      <c r="AH241" s="249"/>
      <c r="AI241" s="249"/>
      <c r="AJ241" s="249"/>
      <c r="AK241" s="249"/>
      <c r="AL241" s="249"/>
      <c r="AM241" s="204"/>
      <c r="AN241" s="205"/>
      <c r="AO241" s="205"/>
      <c r="AP241" s="205"/>
      <c r="AQ241" s="205"/>
      <c r="AR241" s="205"/>
      <c r="AS241" s="259"/>
      <c r="AT241" s="258"/>
      <c r="AU241" s="258"/>
      <c r="AV241" s="258"/>
      <c r="AW241" s="258"/>
      <c r="AX241" s="258"/>
      <c r="AY241" s="268"/>
      <c r="AZ241" s="267"/>
      <c r="BA241" s="267"/>
      <c r="BB241" s="267"/>
      <c r="BC241" s="267"/>
      <c r="BD241" s="267"/>
      <c r="BE241" s="204"/>
      <c r="BF241" s="205"/>
      <c r="BG241" s="205"/>
      <c r="BH241" s="205"/>
      <c r="BI241" s="205"/>
      <c r="BJ241" s="205"/>
      <c r="BK241" s="241"/>
      <c r="BL241" s="240"/>
      <c r="BM241" s="240"/>
      <c r="BN241" s="240"/>
      <c r="BO241" s="240"/>
      <c r="BP241" s="240"/>
      <c r="BQ241" s="223"/>
      <c r="BR241" s="222"/>
      <c r="BS241" s="222"/>
      <c r="BT241" s="222"/>
      <c r="BU241" s="222"/>
      <c r="BV241" s="222"/>
      <c r="BW241" s="268"/>
      <c r="BX241" s="267"/>
      <c r="BY241" s="267"/>
      <c r="BZ241" s="267"/>
      <c r="CA241" s="267"/>
      <c r="CB241" s="267"/>
      <c r="CC241" s="241"/>
      <c r="CD241" s="214"/>
      <c r="CE241" s="240"/>
      <c r="CF241" s="240"/>
      <c r="CG241" s="240"/>
      <c r="CH241" s="5"/>
    </row>
    <row r="242" spans="1:86" hidden="1" x14ac:dyDescent="0.2">
      <c r="A242" s="22"/>
      <c r="B242" s="22"/>
      <c r="C242" s="22"/>
      <c r="D242" s="34"/>
      <c r="E242" s="22"/>
      <c r="F242" s="34"/>
      <c r="G242" s="48"/>
      <c r="H242" s="125"/>
      <c r="I242" s="27"/>
      <c r="J242" s="204"/>
      <c r="K242" s="204"/>
      <c r="L242" s="205"/>
      <c r="M242" s="205"/>
      <c r="N242" s="204"/>
      <c r="O242" s="214"/>
      <c r="P242" s="214"/>
      <c r="Q242" s="213"/>
      <c r="R242" s="214"/>
      <c r="S242" s="213"/>
      <c r="T242" s="214"/>
      <c r="U242" s="223"/>
      <c r="V242" s="223"/>
      <c r="W242" s="222"/>
      <c r="X242" s="223"/>
      <c r="Y242" s="222"/>
      <c r="Z242" s="223"/>
      <c r="AA242" s="232"/>
      <c r="AB242" s="232"/>
      <c r="AC242" s="231"/>
      <c r="AD242" s="232"/>
      <c r="AE242" s="231"/>
      <c r="AF242" s="232"/>
      <c r="AG242" s="250"/>
      <c r="AH242" s="250"/>
      <c r="AI242" s="249"/>
      <c r="AJ242" s="250"/>
      <c r="AK242" s="249"/>
      <c r="AL242" s="250"/>
      <c r="AM242" s="204"/>
      <c r="AN242" s="204"/>
      <c r="AO242" s="205"/>
      <c r="AP242" s="204"/>
      <c r="AQ242" s="205"/>
      <c r="AR242" s="204"/>
      <c r="AS242" s="259"/>
      <c r="AT242" s="259"/>
      <c r="AU242" s="258"/>
      <c r="AV242" s="259"/>
      <c r="AW242" s="258"/>
      <c r="AX242" s="259"/>
      <c r="AY242" s="268"/>
      <c r="AZ242" s="268"/>
      <c r="BA242" s="267"/>
      <c r="BB242" s="268"/>
      <c r="BC242" s="267"/>
      <c r="BD242" s="268"/>
      <c r="BE242" s="204"/>
      <c r="BF242" s="204"/>
      <c r="BG242" s="205"/>
      <c r="BH242" s="204"/>
      <c r="BI242" s="205"/>
      <c r="BJ242" s="204"/>
      <c r="BK242" s="241"/>
      <c r="BL242" s="241"/>
      <c r="BM242" s="240"/>
      <c r="BN242" s="241"/>
      <c r="BO242" s="240"/>
      <c r="BP242" s="241"/>
      <c r="BQ242" s="223"/>
      <c r="BR242" s="223"/>
      <c r="BS242" s="222"/>
      <c r="BT242" s="223"/>
      <c r="BU242" s="222"/>
      <c r="BV242" s="223"/>
      <c r="BW242" s="268"/>
      <c r="BX242" s="268"/>
      <c r="BY242" s="267"/>
      <c r="BZ242" s="268"/>
      <c r="CA242" s="267"/>
      <c r="CB242" s="268"/>
      <c r="CC242" s="241"/>
      <c r="CD242" s="214"/>
      <c r="CE242" s="240"/>
      <c r="CF242" s="240"/>
      <c r="CG242" s="241"/>
      <c r="CH242" s="5"/>
    </row>
    <row r="243" spans="1:86" hidden="1" x14ac:dyDescent="0.2">
      <c r="A243" s="22"/>
      <c r="B243" s="22"/>
      <c r="C243" s="22"/>
      <c r="D243" s="34"/>
      <c r="E243" s="22"/>
      <c r="F243" s="34"/>
      <c r="G243" s="48"/>
      <c r="H243" s="126"/>
      <c r="I243" s="27"/>
      <c r="J243" s="204"/>
      <c r="K243" s="204"/>
      <c r="L243" s="205"/>
      <c r="M243" s="205"/>
      <c r="N243" s="204"/>
      <c r="O243" s="214"/>
      <c r="P243" s="214"/>
      <c r="Q243" s="213"/>
      <c r="R243" s="214"/>
      <c r="S243" s="213"/>
      <c r="T243" s="214"/>
      <c r="U243" s="223"/>
      <c r="V243" s="223"/>
      <c r="W243" s="222"/>
      <c r="X243" s="223"/>
      <c r="Y243" s="222"/>
      <c r="Z243" s="223"/>
      <c r="AA243" s="232"/>
      <c r="AB243" s="232"/>
      <c r="AC243" s="231"/>
      <c r="AD243" s="232"/>
      <c r="AE243" s="231"/>
      <c r="AF243" s="232"/>
      <c r="AG243" s="250"/>
      <c r="AH243" s="250"/>
      <c r="AI243" s="249"/>
      <c r="AJ243" s="250"/>
      <c r="AK243" s="249"/>
      <c r="AL243" s="250"/>
      <c r="AM243" s="204"/>
      <c r="AN243" s="204"/>
      <c r="AO243" s="205"/>
      <c r="AP243" s="204"/>
      <c r="AQ243" s="205"/>
      <c r="AR243" s="204"/>
      <c r="AS243" s="259"/>
      <c r="AT243" s="259"/>
      <c r="AU243" s="258"/>
      <c r="AV243" s="259"/>
      <c r="AW243" s="258"/>
      <c r="AX243" s="259"/>
      <c r="AY243" s="268"/>
      <c r="AZ243" s="268"/>
      <c r="BA243" s="267"/>
      <c r="BB243" s="268"/>
      <c r="BC243" s="267"/>
      <c r="BD243" s="268"/>
      <c r="BE243" s="204"/>
      <c r="BF243" s="204"/>
      <c r="BG243" s="205"/>
      <c r="BH243" s="204"/>
      <c r="BI243" s="205"/>
      <c r="BJ243" s="204"/>
      <c r="BK243" s="241"/>
      <c r="BL243" s="241"/>
      <c r="BM243" s="240"/>
      <c r="BN243" s="241"/>
      <c r="BO243" s="240"/>
      <c r="BP243" s="241"/>
      <c r="BQ243" s="223"/>
      <c r="BR243" s="223"/>
      <c r="BS243" s="222"/>
      <c r="BT243" s="223"/>
      <c r="BU243" s="222"/>
      <c r="BV243" s="223"/>
      <c r="BW243" s="268"/>
      <c r="BX243" s="268"/>
      <c r="BY243" s="267"/>
      <c r="BZ243" s="268"/>
      <c r="CA243" s="267"/>
      <c r="CB243" s="268"/>
      <c r="CC243" s="241"/>
      <c r="CD243" s="214"/>
      <c r="CE243" s="240"/>
      <c r="CF243" s="240"/>
      <c r="CG243" s="241"/>
      <c r="CH243" s="5"/>
    </row>
    <row r="244" spans="1:86" hidden="1" x14ac:dyDescent="0.2">
      <c r="A244" s="102"/>
      <c r="B244" s="82"/>
      <c r="C244" s="82"/>
      <c r="D244" s="83"/>
      <c r="E244" s="82"/>
      <c r="F244" s="83"/>
      <c r="G244" s="84"/>
      <c r="H244" s="122"/>
      <c r="I244" s="59"/>
      <c r="J244" s="206"/>
      <c r="K244" s="206"/>
      <c r="L244" s="206"/>
      <c r="M244" s="206"/>
      <c r="N244" s="206"/>
      <c r="O244" s="215"/>
      <c r="P244" s="215"/>
      <c r="Q244" s="215"/>
      <c r="R244" s="215"/>
      <c r="S244" s="215"/>
      <c r="T244" s="215"/>
      <c r="U244" s="224"/>
      <c r="V244" s="224"/>
      <c r="W244" s="224"/>
      <c r="X244" s="224"/>
      <c r="Y244" s="224"/>
      <c r="Z244" s="224"/>
      <c r="AA244" s="233"/>
      <c r="AB244" s="233"/>
      <c r="AC244" s="233"/>
      <c r="AD244" s="233"/>
      <c r="AE244" s="233"/>
      <c r="AF244" s="233"/>
      <c r="AG244" s="251"/>
      <c r="AH244" s="251"/>
      <c r="AI244" s="251"/>
      <c r="AJ244" s="251"/>
      <c r="AK244" s="251"/>
      <c r="AL244" s="251"/>
      <c r="AM244" s="206"/>
      <c r="AN244" s="206"/>
      <c r="AO244" s="206"/>
      <c r="AP244" s="206"/>
      <c r="AQ244" s="206"/>
      <c r="AR244" s="206"/>
      <c r="AS244" s="260"/>
      <c r="AT244" s="260"/>
      <c r="AU244" s="260"/>
      <c r="AV244" s="260"/>
      <c r="AW244" s="260"/>
      <c r="AX244" s="260"/>
      <c r="AY244" s="269"/>
      <c r="AZ244" s="269"/>
      <c r="BA244" s="269"/>
      <c r="BB244" s="269"/>
      <c r="BC244" s="269"/>
      <c r="BD244" s="269"/>
      <c r="BE244" s="206"/>
      <c r="BF244" s="206"/>
      <c r="BG244" s="206"/>
      <c r="BH244" s="206"/>
      <c r="BI244" s="206"/>
      <c r="BJ244" s="206"/>
      <c r="BK244" s="242"/>
      <c r="BL244" s="242"/>
      <c r="BM244" s="242"/>
      <c r="BN244" s="242"/>
      <c r="BO244" s="242"/>
      <c r="BP244" s="242"/>
      <c r="BQ244" s="224"/>
      <c r="BR244" s="224"/>
      <c r="BS244" s="224"/>
      <c r="BT244" s="224"/>
      <c r="BU244" s="224"/>
      <c r="BV244" s="224"/>
      <c r="BW244" s="269"/>
      <c r="BX244" s="269"/>
      <c r="BY244" s="269"/>
      <c r="BZ244" s="269"/>
      <c r="CA244" s="269"/>
      <c r="CB244" s="269"/>
      <c r="CC244" s="242"/>
      <c r="CD244" s="215"/>
      <c r="CE244" s="242"/>
      <c r="CF244" s="242"/>
      <c r="CG244" s="242"/>
      <c r="CH244" s="5"/>
    </row>
    <row r="245" spans="1:86" hidden="1" x14ac:dyDescent="0.2">
      <c r="A245" s="127"/>
      <c r="B245" s="11"/>
      <c r="C245" s="11"/>
      <c r="D245" s="64"/>
      <c r="E245" s="11"/>
      <c r="F245" s="64"/>
      <c r="G245" s="70"/>
      <c r="H245" s="69"/>
      <c r="I245" s="74"/>
      <c r="J245" s="204"/>
      <c r="K245" s="204"/>
      <c r="L245" s="205"/>
      <c r="M245" s="205"/>
      <c r="N245" s="205"/>
      <c r="O245" s="214"/>
      <c r="P245" s="214"/>
      <c r="Q245" s="213"/>
      <c r="R245" s="213"/>
      <c r="S245" s="213"/>
      <c r="T245" s="213"/>
      <c r="U245" s="223"/>
      <c r="V245" s="222"/>
      <c r="W245" s="222"/>
      <c r="X245" s="222"/>
      <c r="Y245" s="222"/>
      <c r="Z245" s="222"/>
      <c r="AA245" s="232"/>
      <c r="AB245" s="231"/>
      <c r="AC245" s="231"/>
      <c r="AD245" s="231"/>
      <c r="AE245" s="231"/>
      <c r="AF245" s="231"/>
      <c r="AG245" s="250"/>
      <c r="AH245" s="249"/>
      <c r="AI245" s="249"/>
      <c r="AJ245" s="249"/>
      <c r="AK245" s="249"/>
      <c r="AL245" s="249"/>
      <c r="AM245" s="204"/>
      <c r="AN245" s="205"/>
      <c r="AO245" s="205"/>
      <c r="AP245" s="205"/>
      <c r="AQ245" s="205"/>
      <c r="AR245" s="205"/>
      <c r="AS245" s="259"/>
      <c r="AT245" s="258"/>
      <c r="AU245" s="258"/>
      <c r="AV245" s="258"/>
      <c r="AW245" s="258"/>
      <c r="AX245" s="258"/>
      <c r="AY245" s="268"/>
      <c r="AZ245" s="267"/>
      <c r="BA245" s="267"/>
      <c r="BB245" s="267"/>
      <c r="BC245" s="267"/>
      <c r="BD245" s="267"/>
      <c r="BE245" s="204"/>
      <c r="BF245" s="205"/>
      <c r="BG245" s="205"/>
      <c r="BH245" s="205"/>
      <c r="BI245" s="205"/>
      <c r="BJ245" s="205"/>
      <c r="BK245" s="241"/>
      <c r="BL245" s="240"/>
      <c r="BM245" s="240"/>
      <c r="BN245" s="240"/>
      <c r="BO245" s="240"/>
      <c r="BP245" s="240"/>
      <c r="BQ245" s="223"/>
      <c r="BR245" s="222"/>
      <c r="BS245" s="222"/>
      <c r="BT245" s="222"/>
      <c r="BU245" s="222"/>
      <c r="BV245" s="222"/>
      <c r="BW245" s="268"/>
      <c r="BX245" s="267"/>
      <c r="BY245" s="267"/>
      <c r="BZ245" s="267"/>
      <c r="CA245" s="267"/>
      <c r="CB245" s="267"/>
      <c r="CC245" s="241"/>
      <c r="CD245" s="214"/>
      <c r="CE245" s="240"/>
      <c r="CF245" s="240"/>
      <c r="CG245" s="240"/>
      <c r="CH245" s="5"/>
    </row>
    <row r="246" spans="1:86" hidden="1" x14ac:dyDescent="0.2">
      <c r="A246" s="127"/>
      <c r="B246" s="11"/>
      <c r="C246" s="11"/>
      <c r="D246" s="64"/>
      <c r="E246" s="11"/>
      <c r="F246" s="64"/>
      <c r="G246" s="12"/>
      <c r="H246" s="65"/>
      <c r="I246" s="66"/>
      <c r="J246" s="204"/>
      <c r="K246" s="204"/>
      <c r="L246" s="205"/>
      <c r="M246" s="205"/>
      <c r="N246" s="205"/>
      <c r="O246" s="214"/>
      <c r="P246" s="214"/>
      <c r="Q246" s="213"/>
      <c r="R246" s="213"/>
      <c r="S246" s="213"/>
      <c r="T246" s="213"/>
      <c r="U246" s="223"/>
      <c r="V246" s="222"/>
      <c r="W246" s="222"/>
      <c r="X246" s="222"/>
      <c r="Y246" s="222"/>
      <c r="Z246" s="222"/>
      <c r="AA246" s="232"/>
      <c r="AB246" s="231"/>
      <c r="AC246" s="231"/>
      <c r="AD246" s="231"/>
      <c r="AE246" s="231"/>
      <c r="AF246" s="231"/>
      <c r="AG246" s="250"/>
      <c r="AH246" s="249"/>
      <c r="AI246" s="249"/>
      <c r="AJ246" s="249"/>
      <c r="AK246" s="249"/>
      <c r="AL246" s="249"/>
      <c r="AM246" s="204"/>
      <c r="AN246" s="205"/>
      <c r="AO246" s="205"/>
      <c r="AP246" s="205"/>
      <c r="AQ246" s="205"/>
      <c r="AR246" s="205"/>
      <c r="AS246" s="259"/>
      <c r="AT246" s="258"/>
      <c r="AU246" s="258"/>
      <c r="AV246" s="258"/>
      <c r="AW246" s="258"/>
      <c r="AX246" s="258"/>
      <c r="AY246" s="268"/>
      <c r="AZ246" s="267"/>
      <c r="BA246" s="267"/>
      <c r="BB246" s="267"/>
      <c r="BC246" s="267"/>
      <c r="BD246" s="267"/>
      <c r="BE246" s="204"/>
      <c r="BF246" s="205"/>
      <c r="BG246" s="205"/>
      <c r="BH246" s="205"/>
      <c r="BI246" s="205"/>
      <c r="BJ246" s="205"/>
      <c r="BK246" s="241"/>
      <c r="BL246" s="240"/>
      <c r="BM246" s="240"/>
      <c r="BN246" s="240"/>
      <c r="BO246" s="240"/>
      <c r="BP246" s="240"/>
      <c r="BQ246" s="223"/>
      <c r="BR246" s="222"/>
      <c r="BS246" s="222"/>
      <c r="BT246" s="222"/>
      <c r="BU246" s="222"/>
      <c r="BV246" s="222"/>
      <c r="BW246" s="268"/>
      <c r="BX246" s="267"/>
      <c r="BY246" s="267"/>
      <c r="BZ246" s="267"/>
      <c r="CA246" s="267"/>
      <c r="CB246" s="267"/>
      <c r="CC246" s="241"/>
      <c r="CD246" s="214"/>
      <c r="CE246" s="240"/>
      <c r="CF246" s="240"/>
      <c r="CG246" s="240"/>
      <c r="CH246" s="5"/>
    </row>
    <row r="247" spans="1:86" hidden="1" x14ac:dyDescent="0.2">
      <c r="A247" s="127"/>
      <c r="B247" s="11"/>
      <c r="C247" s="11"/>
      <c r="D247" s="64"/>
      <c r="E247" s="11"/>
      <c r="F247" s="64"/>
      <c r="G247" s="12"/>
      <c r="H247" s="65"/>
      <c r="I247" s="66"/>
      <c r="J247" s="204"/>
      <c r="K247" s="204"/>
      <c r="L247" s="205"/>
      <c r="M247" s="205"/>
      <c r="N247" s="205"/>
      <c r="O247" s="214"/>
      <c r="P247" s="214"/>
      <c r="Q247" s="213"/>
      <c r="R247" s="213"/>
      <c r="S247" s="213"/>
      <c r="T247" s="213"/>
      <c r="U247" s="223"/>
      <c r="V247" s="222"/>
      <c r="W247" s="222"/>
      <c r="X247" s="222"/>
      <c r="Y247" s="222"/>
      <c r="Z247" s="222"/>
      <c r="AA247" s="232"/>
      <c r="AB247" s="231"/>
      <c r="AC247" s="231"/>
      <c r="AD247" s="231"/>
      <c r="AE247" s="231"/>
      <c r="AF247" s="231"/>
      <c r="AG247" s="250"/>
      <c r="AH247" s="249"/>
      <c r="AI247" s="249"/>
      <c r="AJ247" s="249"/>
      <c r="AK247" s="249"/>
      <c r="AL247" s="249"/>
      <c r="AM247" s="204"/>
      <c r="AN247" s="205"/>
      <c r="AO247" s="205"/>
      <c r="AP247" s="205"/>
      <c r="AQ247" s="205"/>
      <c r="AR247" s="205"/>
      <c r="AS247" s="259"/>
      <c r="AT247" s="258"/>
      <c r="AU247" s="258"/>
      <c r="AV247" s="258"/>
      <c r="AW247" s="258"/>
      <c r="AX247" s="258"/>
      <c r="AY247" s="268"/>
      <c r="AZ247" s="267"/>
      <c r="BA247" s="267"/>
      <c r="BB247" s="267"/>
      <c r="BC247" s="267"/>
      <c r="BD247" s="267"/>
      <c r="BE247" s="204"/>
      <c r="BF247" s="205"/>
      <c r="BG247" s="205"/>
      <c r="BH247" s="205"/>
      <c r="BI247" s="205"/>
      <c r="BJ247" s="205"/>
      <c r="BK247" s="241"/>
      <c r="BL247" s="240"/>
      <c r="BM247" s="240"/>
      <c r="BN247" s="240"/>
      <c r="BO247" s="240"/>
      <c r="BP247" s="240"/>
      <c r="BQ247" s="223"/>
      <c r="BR247" s="222"/>
      <c r="BS247" s="222"/>
      <c r="BT247" s="222"/>
      <c r="BU247" s="222"/>
      <c r="BV247" s="222"/>
      <c r="BW247" s="268"/>
      <c r="BX247" s="267"/>
      <c r="BY247" s="267"/>
      <c r="BZ247" s="267"/>
      <c r="CA247" s="267"/>
      <c r="CB247" s="267"/>
      <c r="CC247" s="241"/>
      <c r="CD247" s="214"/>
      <c r="CE247" s="240"/>
      <c r="CF247" s="240"/>
      <c r="CG247" s="240"/>
      <c r="CH247" s="5"/>
    </row>
    <row r="248" spans="1:86" hidden="1" x14ac:dyDescent="0.2">
      <c r="A248" s="127"/>
      <c r="B248" s="11"/>
      <c r="C248" s="11"/>
      <c r="D248" s="64"/>
      <c r="E248" s="11"/>
      <c r="F248" s="64"/>
      <c r="G248" s="12"/>
      <c r="H248" s="69"/>
      <c r="I248" s="66"/>
      <c r="J248" s="204"/>
      <c r="K248" s="204"/>
      <c r="L248" s="205"/>
      <c r="M248" s="205"/>
      <c r="N248" s="205"/>
      <c r="O248" s="214"/>
      <c r="P248" s="214"/>
      <c r="Q248" s="213"/>
      <c r="R248" s="213"/>
      <c r="S248" s="213"/>
      <c r="T248" s="213"/>
      <c r="U248" s="223"/>
      <c r="V248" s="222"/>
      <c r="W248" s="222"/>
      <c r="X248" s="222"/>
      <c r="Y248" s="222"/>
      <c r="Z248" s="222"/>
      <c r="AA248" s="232"/>
      <c r="AB248" s="231"/>
      <c r="AC248" s="231"/>
      <c r="AD248" s="231"/>
      <c r="AE248" s="231"/>
      <c r="AF248" s="231"/>
      <c r="AG248" s="250"/>
      <c r="AH248" s="249"/>
      <c r="AI248" s="249"/>
      <c r="AJ248" s="249"/>
      <c r="AK248" s="249"/>
      <c r="AL248" s="249"/>
      <c r="AM248" s="204"/>
      <c r="AN248" s="205"/>
      <c r="AO248" s="205"/>
      <c r="AP248" s="205"/>
      <c r="AQ248" s="205"/>
      <c r="AR248" s="205"/>
      <c r="AS248" s="259"/>
      <c r="AT248" s="258"/>
      <c r="AU248" s="258"/>
      <c r="AV248" s="258"/>
      <c r="AW248" s="258"/>
      <c r="AX248" s="258"/>
      <c r="AY248" s="268"/>
      <c r="AZ248" s="267"/>
      <c r="BA248" s="267"/>
      <c r="BB248" s="267"/>
      <c r="BC248" s="267"/>
      <c r="BD248" s="267"/>
      <c r="BE248" s="204"/>
      <c r="BF248" s="205"/>
      <c r="BG248" s="205"/>
      <c r="BH248" s="205"/>
      <c r="BI248" s="205"/>
      <c r="BJ248" s="205"/>
      <c r="BK248" s="241"/>
      <c r="BL248" s="240"/>
      <c r="BM248" s="240"/>
      <c r="BN248" s="240"/>
      <c r="BO248" s="240"/>
      <c r="BP248" s="240"/>
      <c r="BQ248" s="223"/>
      <c r="BR248" s="222"/>
      <c r="BS248" s="222"/>
      <c r="BT248" s="222"/>
      <c r="BU248" s="222"/>
      <c r="BV248" s="222"/>
      <c r="BW248" s="268"/>
      <c r="BX248" s="267"/>
      <c r="BY248" s="267"/>
      <c r="BZ248" s="267"/>
      <c r="CA248" s="267"/>
      <c r="CB248" s="267"/>
      <c r="CC248" s="241"/>
      <c r="CD248" s="214"/>
      <c r="CE248" s="240"/>
      <c r="CF248" s="240"/>
      <c r="CG248" s="240"/>
      <c r="CH248" s="5"/>
    </row>
    <row r="249" spans="1:86" hidden="1" x14ac:dyDescent="0.2">
      <c r="A249" s="127"/>
      <c r="B249" s="11"/>
      <c r="C249" s="11"/>
      <c r="D249" s="64"/>
      <c r="E249" s="11"/>
      <c r="F249" s="64"/>
      <c r="G249" s="115"/>
      <c r="H249" s="69"/>
      <c r="I249" s="116"/>
      <c r="J249" s="204"/>
      <c r="K249" s="204"/>
      <c r="L249" s="205"/>
      <c r="M249" s="205"/>
      <c r="N249" s="205"/>
      <c r="O249" s="214"/>
      <c r="P249" s="214"/>
      <c r="Q249" s="213"/>
      <c r="R249" s="213"/>
      <c r="S249" s="213"/>
      <c r="T249" s="213"/>
      <c r="U249" s="223"/>
      <c r="V249" s="222"/>
      <c r="W249" s="222"/>
      <c r="X249" s="222"/>
      <c r="Y249" s="222"/>
      <c r="Z249" s="222"/>
      <c r="AA249" s="232"/>
      <c r="AB249" s="231"/>
      <c r="AC249" s="231"/>
      <c r="AD249" s="231"/>
      <c r="AE249" s="231"/>
      <c r="AF249" s="231"/>
      <c r="AG249" s="250"/>
      <c r="AH249" s="249"/>
      <c r="AI249" s="249"/>
      <c r="AJ249" s="249"/>
      <c r="AK249" s="249"/>
      <c r="AL249" s="249"/>
      <c r="AM249" s="204"/>
      <c r="AN249" s="205"/>
      <c r="AO249" s="205"/>
      <c r="AP249" s="205"/>
      <c r="AQ249" s="205"/>
      <c r="AR249" s="205"/>
      <c r="AS249" s="259"/>
      <c r="AT249" s="258"/>
      <c r="AU249" s="258"/>
      <c r="AV249" s="258"/>
      <c r="AW249" s="258"/>
      <c r="AX249" s="258"/>
      <c r="AY249" s="268"/>
      <c r="AZ249" s="267"/>
      <c r="BA249" s="267"/>
      <c r="BB249" s="267"/>
      <c r="BC249" s="267"/>
      <c r="BD249" s="267"/>
      <c r="BE249" s="204"/>
      <c r="BF249" s="205"/>
      <c r="BG249" s="205"/>
      <c r="BH249" s="205"/>
      <c r="BI249" s="205"/>
      <c r="BJ249" s="205"/>
      <c r="BK249" s="241"/>
      <c r="BL249" s="240"/>
      <c r="BM249" s="240"/>
      <c r="BN249" s="240"/>
      <c r="BO249" s="240"/>
      <c r="BP249" s="240"/>
      <c r="BQ249" s="223"/>
      <c r="BR249" s="222"/>
      <c r="BS249" s="222"/>
      <c r="BT249" s="222"/>
      <c r="BU249" s="222"/>
      <c r="BV249" s="222"/>
      <c r="BW249" s="268"/>
      <c r="BX249" s="267"/>
      <c r="BY249" s="267"/>
      <c r="BZ249" s="267"/>
      <c r="CA249" s="267"/>
      <c r="CB249" s="267"/>
      <c r="CC249" s="241"/>
      <c r="CD249" s="214"/>
      <c r="CE249" s="240"/>
      <c r="CF249" s="240"/>
      <c r="CG249" s="240"/>
      <c r="CH249" s="5"/>
    </row>
    <row r="250" spans="1:86" hidden="1" x14ac:dyDescent="0.2">
      <c r="A250" s="127"/>
      <c r="B250" s="11"/>
      <c r="C250" s="11"/>
      <c r="D250" s="64"/>
      <c r="E250" s="11"/>
      <c r="F250" s="64"/>
      <c r="G250" s="117"/>
      <c r="H250" s="65"/>
      <c r="I250" s="116"/>
      <c r="J250" s="204"/>
      <c r="K250" s="204"/>
      <c r="L250" s="205"/>
      <c r="M250" s="205"/>
      <c r="N250" s="205"/>
      <c r="O250" s="214"/>
      <c r="P250" s="214"/>
      <c r="Q250" s="213"/>
      <c r="R250" s="213"/>
      <c r="S250" s="213"/>
      <c r="T250" s="213"/>
      <c r="U250" s="223"/>
      <c r="V250" s="222"/>
      <c r="W250" s="222"/>
      <c r="X250" s="222"/>
      <c r="Y250" s="222"/>
      <c r="Z250" s="222"/>
      <c r="AA250" s="232"/>
      <c r="AB250" s="231"/>
      <c r="AC250" s="231"/>
      <c r="AD250" s="231"/>
      <c r="AE250" s="231"/>
      <c r="AF250" s="231"/>
      <c r="AG250" s="250"/>
      <c r="AH250" s="249"/>
      <c r="AI250" s="249"/>
      <c r="AJ250" s="249"/>
      <c r="AK250" s="249"/>
      <c r="AL250" s="249"/>
      <c r="AM250" s="204"/>
      <c r="AN250" s="205"/>
      <c r="AO250" s="205"/>
      <c r="AP250" s="205"/>
      <c r="AQ250" s="205"/>
      <c r="AR250" s="205"/>
      <c r="AS250" s="259"/>
      <c r="AT250" s="258"/>
      <c r="AU250" s="258"/>
      <c r="AV250" s="258"/>
      <c r="AW250" s="258"/>
      <c r="AX250" s="258"/>
      <c r="AY250" s="268"/>
      <c r="AZ250" s="267"/>
      <c r="BA250" s="267"/>
      <c r="BB250" s="267"/>
      <c r="BC250" s="267"/>
      <c r="BD250" s="267"/>
      <c r="BE250" s="204"/>
      <c r="BF250" s="205"/>
      <c r="BG250" s="205"/>
      <c r="BH250" s="205"/>
      <c r="BI250" s="205"/>
      <c r="BJ250" s="205"/>
      <c r="BK250" s="241"/>
      <c r="BL250" s="240"/>
      <c r="BM250" s="240"/>
      <c r="BN250" s="240"/>
      <c r="BO250" s="240"/>
      <c r="BP250" s="240"/>
      <c r="BQ250" s="223"/>
      <c r="BR250" s="222"/>
      <c r="BS250" s="222"/>
      <c r="BT250" s="222"/>
      <c r="BU250" s="222"/>
      <c r="BV250" s="222"/>
      <c r="BW250" s="268"/>
      <c r="BX250" s="267"/>
      <c r="BY250" s="267"/>
      <c r="BZ250" s="267"/>
      <c r="CA250" s="267"/>
      <c r="CB250" s="267"/>
      <c r="CC250" s="241"/>
      <c r="CD250" s="214"/>
      <c r="CE250" s="240"/>
      <c r="CF250" s="240"/>
      <c r="CG250" s="240"/>
      <c r="CH250" s="5"/>
    </row>
    <row r="251" spans="1:86" hidden="1" x14ac:dyDescent="0.2">
      <c r="A251" s="127"/>
      <c r="B251" s="11"/>
      <c r="C251" s="11"/>
      <c r="D251" s="64"/>
      <c r="E251" s="11"/>
      <c r="F251" s="64"/>
      <c r="G251" s="12"/>
      <c r="H251" s="65"/>
      <c r="I251" s="116"/>
      <c r="J251" s="204"/>
      <c r="K251" s="204"/>
      <c r="L251" s="205"/>
      <c r="M251" s="205"/>
      <c r="N251" s="205"/>
      <c r="O251" s="214"/>
      <c r="P251" s="214"/>
      <c r="Q251" s="213"/>
      <c r="R251" s="213"/>
      <c r="S251" s="213"/>
      <c r="T251" s="213"/>
      <c r="U251" s="223"/>
      <c r="V251" s="222"/>
      <c r="W251" s="222"/>
      <c r="X251" s="222"/>
      <c r="Y251" s="222"/>
      <c r="Z251" s="222"/>
      <c r="AA251" s="232"/>
      <c r="AB251" s="231"/>
      <c r="AC251" s="231"/>
      <c r="AD251" s="231"/>
      <c r="AE251" s="231"/>
      <c r="AF251" s="231"/>
      <c r="AG251" s="250"/>
      <c r="AH251" s="249"/>
      <c r="AI251" s="249"/>
      <c r="AJ251" s="249"/>
      <c r="AK251" s="249"/>
      <c r="AL251" s="249"/>
      <c r="AM251" s="204"/>
      <c r="AN251" s="205"/>
      <c r="AO251" s="205"/>
      <c r="AP251" s="205"/>
      <c r="AQ251" s="205"/>
      <c r="AR251" s="205"/>
      <c r="AS251" s="259"/>
      <c r="AT251" s="258"/>
      <c r="AU251" s="258"/>
      <c r="AV251" s="258"/>
      <c r="AW251" s="258"/>
      <c r="AX251" s="258"/>
      <c r="AY251" s="268"/>
      <c r="AZ251" s="267"/>
      <c r="BA251" s="267"/>
      <c r="BB251" s="267"/>
      <c r="BC251" s="267"/>
      <c r="BD251" s="267"/>
      <c r="BE251" s="204"/>
      <c r="BF251" s="205"/>
      <c r="BG251" s="205"/>
      <c r="BH251" s="205"/>
      <c r="BI251" s="205"/>
      <c r="BJ251" s="205"/>
      <c r="BK251" s="241"/>
      <c r="BL251" s="240"/>
      <c r="BM251" s="240"/>
      <c r="BN251" s="240"/>
      <c r="BO251" s="240"/>
      <c r="BP251" s="240"/>
      <c r="BQ251" s="223"/>
      <c r="BR251" s="222"/>
      <c r="BS251" s="222"/>
      <c r="BT251" s="222"/>
      <c r="BU251" s="222"/>
      <c r="BV251" s="222"/>
      <c r="BW251" s="268"/>
      <c r="BX251" s="267"/>
      <c r="BY251" s="267"/>
      <c r="BZ251" s="267"/>
      <c r="CA251" s="267"/>
      <c r="CB251" s="267"/>
      <c r="CC251" s="241"/>
      <c r="CD251" s="214"/>
      <c r="CE251" s="240"/>
      <c r="CF251" s="240"/>
      <c r="CG251" s="240"/>
      <c r="CH251" s="5"/>
    </row>
    <row r="252" spans="1:86" hidden="1" x14ac:dyDescent="0.2">
      <c r="A252" s="127"/>
      <c r="B252" s="11"/>
      <c r="C252" s="11"/>
      <c r="D252" s="64"/>
      <c r="E252" s="11"/>
      <c r="F252" s="64"/>
      <c r="G252" s="115"/>
      <c r="H252" s="69"/>
      <c r="I252" s="74"/>
      <c r="J252" s="204"/>
      <c r="K252" s="204"/>
      <c r="L252" s="205"/>
      <c r="M252" s="205"/>
      <c r="N252" s="205"/>
      <c r="O252" s="214"/>
      <c r="P252" s="214"/>
      <c r="Q252" s="213"/>
      <c r="R252" s="213"/>
      <c r="S252" s="213"/>
      <c r="T252" s="213"/>
      <c r="U252" s="223"/>
      <c r="V252" s="222"/>
      <c r="W252" s="222"/>
      <c r="X252" s="222"/>
      <c r="Y252" s="222"/>
      <c r="Z252" s="222"/>
      <c r="AA252" s="232"/>
      <c r="AB252" s="231"/>
      <c r="AC252" s="231"/>
      <c r="AD252" s="231"/>
      <c r="AE252" s="231"/>
      <c r="AF252" s="231"/>
      <c r="AG252" s="250"/>
      <c r="AH252" s="249"/>
      <c r="AI252" s="249"/>
      <c r="AJ252" s="249"/>
      <c r="AK252" s="249"/>
      <c r="AL252" s="249"/>
      <c r="AM252" s="204"/>
      <c r="AN252" s="205"/>
      <c r="AO252" s="205"/>
      <c r="AP252" s="205"/>
      <c r="AQ252" s="205"/>
      <c r="AR252" s="205"/>
      <c r="AS252" s="259"/>
      <c r="AT252" s="258"/>
      <c r="AU252" s="258"/>
      <c r="AV252" s="258"/>
      <c r="AW252" s="258"/>
      <c r="AX252" s="258"/>
      <c r="AY252" s="268"/>
      <c r="AZ252" s="267"/>
      <c r="BA252" s="267"/>
      <c r="BB252" s="267"/>
      <c r="BC252" s="267"/>
      <c r="BD252" s="267"/>
      <c r="BE252" s="204"/>
      <c r="BF252" s="205"/>
      <c r="BG252" s="205"/>
      <c r="BH252" s="205"/>
      <c r="BI252" s="205"/>
      <c r="BJ252" s="205"/>
      <c r="BK252" s="241"/>
      <c r="BL252" s="240"/>
      <c r="BM252" s="240"/>
      <c r="BN252" s="240"/>
      <c r="BO252" s="240"/>
      <c r="BP252" s="240"/>
      <c r="BQ252" s="223"/>
      <c r="BR252" s="222"/>
      <c r="BS252" s="222"/>
      <c r="BT252" s="222"/>
      <c r="BU252" s="222"/>
      <c r="BV252" s="222"/>
      <c r="BW252" s="268"/>
      <c r="BX252" s="267"/>
      <c r="BY252" s="267"/>
      <c r="BZ252" s="267"/>
      <c r="CA252" s="267"/>
      <c r="CB252" s="267"/>
      <c r="CC252" s="241"/>
      <c r="CD252" s="214"/>
      <c r="CE252" s="240"/>
      <c r="CF252" s="240"/>
      <c r="CG252" s="240"/>
      <c r="CH252" s="5"/>
    </row>
    <row r="253" spans="1:86" hidden="1" x14ac:dyDescent="0.2">
      <c r="A253" s="22"/>
      <c r="B253" s="22"/>
      <c r="C253" s="93"/>
      <c r="D253" s="34"/>
      <c r="E253" s="22"/>
      <c r="F253" s="34"/>
      <c r="G253" s="48"/>
      <c r="H253" s="36"/>
      <c r="I253" s="28"/>
      <c r="J253" s="204"/>
      <c r="K253" s="204"/>
      <c r="L253" s="205"/>
      <c r="M253" s="205"/>
      <c r="N253" s="205"/>
      <c r="O253" s="214"/>
      <c r="P253" s="214"/>
      <c r="Q253" s="213"/>
      <c r="R253" s="213"/>
      <c r="S253" s="213"/>
      <c r="T253" s="213"/>
      <c r="U253" s="223"/>
      <c r="V253" s="222"/>
      <c r="W253" s="222"/>
      <c r="X253" s="222"/>
      <c r="Y253" s="222"/>
      <c r="Z253" s="222"/>
      <c r="AA253" s="232"/>
      <c r="AB253" s="231"/>
      <c r="AC253" s="231"/>
      <c r="AD253" s="231"/>
      <c r="AE253" s="231"/>
      <c r="AF253" s="231"/>
      <c r="AG253" s="250"/>
      <c r="AH253" s="249"/>
      <c r="AI253" s="249"/>
      <c r="AJ253" s="249"/>
      <c r="AK253" s="249"/>
      <c r="AL253" s="249"/>
      <c r="AM253" s="204"/>
      <c r="AN253" s="205"/>
      <c r="AO253" s="205"/>
      <c r="AP253" s="205"/>
      <c r="AQ253" s="205"/>
      <c r="AR253" s="205"/>
      <c r="AS253" s="259"/>
      <c r="AT253" s="258"/>
      <c r="AU253" s="258"/>
      <c r="AV253" s="258"/>
      <c r="AW253" s="258"/>
      <c r="AX253" s="258"/>
      <c r="AY253" s="268"/>
      <c r="AZ253" s="267"/>
      <c r="BA253" s="267"/>
      <c r="BB253" s="267"/>
      <c r="BC253" s="267"/>
      <c r="BD253" s="267"/>
      <c r="BE253" s="204"/>
      <c r="BF253" s="205"/>
      <c r="BG253" s="205"/>
      <c r="BH253" s="205"/>
      <c r="BI253" s="205"/>
      <c r="BJ253" s="205"/>
      <c r="BK253" s="241"/>
      <c r="BL253" s="240"/>
      <c r="BM253" s="240"/>
      <c r="BN253" s="240"/>
      <c r="BO253" s="240"/>
      <c r="BP253" s="240"/>
      <c r="BQ253" s="223"/>
      <c r="BR253" s="222"/>
      <c r="BS253" s="222"/>
      <c r="BT253" s="222"/>
      <c r="BU253" s="222"/>
      <c r="BV253" s="222"/>
      <c r="BW253" s="268"/>
      <c r="BX253" s="267"/>
      <c r="BY253" s="267"/>
      <c r="BZ253" s="267"/>
      <c r="CA253" s="267"/>
      <c r="CB253" s="267"/>
      <c r="CC253" s="241"/>
      <c r="CD253" s="214"/>
      <c r="CE253" s="240"/>
      <c r="CF253" s="240"/>
      <c r="CG253" s="240"/>
      <c r="CH253" s="5"/>
    </row>
    <row r="254" spans="1:86" hidden="1" x14ac:dyDescent="0.2">
      <c r="A254" s="22"/>
      <c r="B254" s="22"/>
      <c r="C254" s="93"/>
      <c r="D254" s="112"/>
      <c r="E254" s="22"/>
      <c r="F254" s="112"/>
      <c r="G254" s="124"/>
      <c r="H254" s="26"/>
      <c r="I254" s="112"/>
      <c r="J254" s="204"/>
      <c r="K254" s="204"/>
      <c r="L254" s="205"/>
      <c r="M254" s="205"/>
      <c r="N254" s="205"/>
      <c r="O254" s="214"/>
      <c r="P254" s="214"/>
      <c r="Q254" s="213"/>
      <c r="R254" s="213"/>
      <c r="S254" s="213"/>
      <c r="T254" s="213"/>
      <c r="U254" s="223"/>
      <c r="V254" s="222"/>
      <c r="W254" s="222"/>
      <c r="X254" s="222"/>
      <c r="Y254" s="222"/>
      <c r="Z254" s="222"/>
      <c r="AA254" s="232"/>
      <c r="AB254" s="231"/>
      <c r="AC254" s="231"/>
      <c r="AD254" s="231"/>
      <c r="AE254" s="231"/>
      <c r="AF254" s="231"/>
      <c r="AG254" s="250"/>
      <c r="AH254" s="249"/>
      <c r="AI254" s="249"/>
      <c r="AJ254" s="249"/>
      <c r="AK254" s="249"/>
      <c r="AL254" s="249"/>
      <c r="AM254" s="204"/>
      <c r="AN254" s="205"/>
      <c r="AO254" s="205"/>
      <c r="AP254" s="205"/>
      <c r="AQ254" s="205"/>
      <c r="AR254" s="205"/>
      <c r="AS254" s="259"/>
      <c r="AT254" s="258"/>
      <c r="AU254" s="258"/>
      <c r="AV254" s="258"/>
      <c r="AW254" s="258"/>
      <c r="AX254" s="258"/>
      <c r="AY254" s="268"/>
      <c r="AZ254" s="267"/>
      <c r="BA254" s="267"/>
      <c r="BB254" s="267"/>
      <c r="BC254" s="267"/>
      <c r="BD254" s="267"/>
      <c r="BE254" s="204"/>
      <c r="BF254" s="205"/>
      <c r="BG254" s="205"/>
      <c r="BH254" s="205"/>
      <c r="BI254" s="205"/>
      <c r="BJ254" s="205"/>
      <c r="BK254" s="241"/>
      <c r="BL254" s="240"/>
      <c r="BM254" s="240"/>
      <c r="BN254" s="240"/>
      <c r="BO254" s="240"/>
      <c r="BP254" s="240"/>
      <c r="BQ254" s="223"/>
      <c r="BR254" s="222"/>
      <c r="BS254" s="222"/>
      <c r="BT254" s="222"/>
      <c r="BU254" s="222"/>
      <c r="BV254" s="222"/>
      <c r="BW254" s="268"/>
      <c r="BX254" s="267"/>
      <c r="BY254" s="267"/>
      <c r="BZ254" s="267"/>
      <c r="CA254" s="267"/>
      <c r="CB254" s="267"/>
      <c r="CC254" s="241"/>
      <c r="CD254" s="214"/>
      <c r="CE254" s="240"/>
      <c r="CF254" s="240"/>
      <c r="CG254" s="240"/>
      <c r="CH254" s="5"/>
    </row>
    <row r="255" spans="1:86" hidden="1" x14ac:dyDescent="0.2">
      <c r="A255" s="22"/>
      <c r="B255" s="22"/>
      <c r="C255" s="22"/>
      <c r="D255" s="28"/>
      <c r="E255" s="22"/>
      <c r="F255" s="28"/>
      <c r="G255" s="128"/>
      <c r="H255" s="26"/>
      <c r="I255" s="112"/>
      <c r="J255" s="204"/>
      <c r="K255" s="204"/>
      <c r="L255" s="205"/>
      <c r="M255" s="205"/>
      <c r="N255" s="205"/>
      <c r="O255" s="214"/>
      <c r="P255" s="214"/>
      <c r="Q255" s="213"/>
      <c r="R255" s="213"/>
      <c r="S255" s="213"/>
      <c r="T255" s="213"/>
      <c r="U255" s="223"/>
      <c r="V255" s="222"/>
      <c r="W255" s="222"/>
      <c r="X255" s="222"/>
      <c r="Y255" s="222"/>
      <c r="Z255" s="222"/>
      <c r="AA255" s="232"/>
      <c r="AB255" s="231"/>
      <c r="AC255" s="231"/>
      <c r="AD255" s="231"/>
      <c r="AE255" s="231"/>
      <c r="AF255" s="231"/>
      <c r="AG255" s="250"/>
      <c r="AH255" s="249"/>
      <c r="AI255" s="249"/>
      <c r="AJ255" s="249"/>
      <c r="AK255" s="249"/>
      <c r="AL255" s="249"/>
      <c r="AM255" s="204"/>
      <c r="AN255" s="205"/>
      <c r="AO255" s="205"/>
      <c r="AP255" s="205"/>
      <c r="AQ255" s="205"/>
      <c r="AR255" s="205"/>
      <c r="AS255" s="259"/>
      <c r="AT255" s="258"/>
      <c r="AU255" s="258"/>
      <c r="AV255" s="258"/>
      <c r="AW255" s="258"/>
      <c r="AX255" s="258"/>
      <c r="AY255" s="268"/>
      <c r="AZ255" s="267"/>
      <c r="BA255" s="267"/>
      <c r="BB255" s="267"/>
      <c r="BC255" s="267"/>
      <c r="BD255" s="267"/>
      <c r="BE255" s="204"/>
      <c r="BF255" s="205"/>
      <c r="BG255" s="205"/>
      <c r="BH255" s="205"/>
      <c r="BI255" s="205"/>
      <c r="BJ255" s="205"/>
      <c r="BK255" s="241"/>
      <c r="BL255" s="240"/>
      <c r="BM255" s="240"/>
      <c r="BN255" s="240"/>
      <c r="BO255" s="240"/>
      <c r="BP255" s="240"/>
      <c r="BQ255" s="223"/>
      <c r="BR255" s="222"/>
      <c r="BS255" s="222"/>
      <c r="BT255" s="222"/>
      <c r="BU255" s="222"/>
      <c r="BV255" s="222"/>
      <c r="BW255" s="268"/>
      <c r="BX255" s="267"/>
      <c r="BY255" s="267"/>
      <c r="BZ255" s="267"/>
      <c r="CA255" s="267"/>
      <c r="CB255" s="267"/>
      <c r="CC255" s="241"/>
      <c r="CD255" s="214"/>
      <c r="CE255" s="240"/>
      <c r="CF255" s="240"/>
      <c r="CG255" s="240"/>
      <c r="CH255" s="5"/>
    </row>
    <row r="256" spans="1:86" hidden="1" x14ac:dyDescent="0.2">
      <c r="A256" s="22"/>
      <c r="B256" s="22"/>
      <c r="C256" s="129"/>
      <c r="D256" s="28"/>
      <c r="E256" s="22"/>
      <c r="F256" s="28"/>
      <c r="G256" s="128"/>
      <c r="H256" s="26"/>
      <c r="I256" s="112"/>
      <c r="J256" s="204"/>
      <c r="K256" s="204"/>
      <c r="L256" s="205"/>
      <c r="M256" s="205"/>
      <c r="N256" s="205"/>
      <c r="O256" s="214"/>
      <c r="P256" s="214"/>
      <c r="Q256" s="213"/>
      <c r="R256" s="213"/>
      <c r="S256" s="213"/>
      <c r="T256" s="213"/>
      <c r="U256" s="223"/>
      <c r="V256" s="222"/>
      <c r="W256" s="222"/>
      <c r="X256" s="222"/>
      <c r="Y256" s="222"/>
      <c r="Z256" s="222"/>
      <c r="AA256" s="232"/>
      <c r="AB256" s="231"/>
      <c r="AC256" s="231"/>
      <c r="AD256" s="231"/>
      <c r="AE256" s="231"/>
      <c r="AF256" s="231"/>
      <c r="AG256" s="250"/>
      <c r="AH256" s="249"/>
      <c r="AI256" s="249"/>
      <c r="AJ256" s="249"/>
      <c r="AK256" s="249"/>
      <c r="AL256" s="249"/>
      <c r="AM256" s="204"/>
      <c r="AN256" s="205"/>
      <c r="AO256" s="205"/>
      <c r="AP256" s="205"/>
      <c r="AQ256" s="205"/>
      <c r="AR256" s="205"/>
      <c r="AS256" s="259"/>
      <c r="AT256" s="258"/>
      <c r="AU256" s="258"/>
      <c r="AV256" s="258"/>
      <c r="AW256" s="258"/>
      <c r="AX256" s="258"/>
      <c r="AY256" s="268"/>
      <c r="AZ256" s="267"/>
      <c r="BA256" s="267"/>
      <c r="BB256" s="267"/>
      <c r="BC256" s="267"/>
      <c r="BD256" s="267"/>
      <c r="BE256" s="204"/>
      <c r="BF256" s="205"/>
      <c r="BG256" s="205"/>
      <c r="BH256" s="205"/>
      <c r="BI256" s="205"/>
      <c r="BJ256" s="205"/>
      <c r="BK256" s="241"/>
      <c r="BL256" s="240"/>
      <c r="BM256" s="240"/>
      <c r="BN256" s="240"/>
      <c r="BO256" s="240"/>
      <c r="BP256" s="240"/>
      <c r="BQ256" s="223"/>
      <c r="BR256" s="222"/>
      <c r="BS256" s="222"/>
      <c r="BT256" s="222"/>
      <c r="BU256" s="222"/>
      <c r="BV256" s="222"/>
      <c r="BW256" s="268"/>
      <c r="BX256" s="267"/>
      <c r="BY256" s="267"/>
      <c r="BZ256" s="267"/>
      <c r="CA256" s="267"/>
      <c r="CB256" s="267"/>
      <c r="CC256" s="241"/>
      <c r="CD256" s="214"/>
      <c r="CE256" s="240"/>
      <c r="CF256" s="240"/>
      <c r="CG256" s="240"/>
      <c r="CH256" s="5"/>
    </row>
    <row r="257" spans="1:86" hidden="1" x14ac:dyDescent="0.2">
      <c r="A257" s="22"/>
      <c r="B257" s="22"/>
      <c r="C257" s="129"/>
      <c r="D257" s="121"/>
      <c r="E257" s="22"/>
      <c r="F257" s="28"/>
      <c r="G257" s="25"/>
      <c r="H257" s="26"/>
      <c r="I257" s="96"/>
      <c r="J257" s="204"/>
      <c r="K257" s="204"/>
      <c r="L257" s="205"/>
      <c r="M257" s="205"/>
      <c r="N257" s="205"/>
      <c r="O257" s="214"/>
      <c r="P257" s="214"/>
      <c r="Q257" s="213"/>
      <c r="R257" s="213"/>
      <c r="S257" s="213"/>
      <c r="T257" s="213"/>
      <c r="U257" s="223"/>
      <c r="V257" s="222"/>
      <c r="W257" s="222"/>
      <c r="X257" s="222"/>
      <c r="Y257" s="222"/>
      <c r="Z257" s="222"/>
      <c r="AA257" s="232"/>
      <c r="AB257" s="231"/>
      <c r="AC257" s="231"/>
      <c r="AD257" s="231"/>
      <c r="AE257" s="231"/>
      <c r="AF257" s="231"/>
      <c r="AG257" s="250"/>
      <c r="AH257" s="249"/>
      <c r="AI257" s="249"/>
      <c r="AJ257" s="249"/>
      <c r="AK257" s="249"/>
      <c r="AL257" s="249"/>
      <c r="AM257" s="204"/>
      <c r="AN257" s="205"/>
      <c r="AO257" s="205"/>
      <c r="AP257" s="205"/>
      <c r="AQ257" s="205"/>
      <c r="AR257" s="205"/>
      <c r="AS257" s="259"/>
      <c r="AT257" s="258"/>
      <c r="AU257" s="258"/>
      <c r="AV257" s="258"/>
      <c r="AW257" s="258"/>
      <c r="AX257" s="258"/>
      <c r="AY257" s="268"/>
      <c r="AZ257" s="267"/>
      <c r="BA257" s="267"/>
      <c r="BB257" s="267"/>
      <c r="BC257" s="267"/>
      <c r="BD257" s="267"/>
      <c r="BE257" s="204"/>
      <c r="BF257" s="205"/>
      <c r="BG257" s="205"/>
      <c r="BH257" s="205"/>
      <c r="BI257" s="205"/>
      <c r="BJ257" s="205"/>
      <c r="BK257" s="241"/>
      <c r="BL257" s="240"/>
      <c r="BM257" s="240"/>
      <c r="BN257" s="240"/>
      <c r="BO257" s="240"/>
      <c r="BP257" s="240"/>
      <c r="BQ257" s="223"/>
      <c r="BR257" s="222"/>
      <c r="BS257" s="222"/>
      <c r="BT257" s="222"/>
      <c r="BU257" s="222"/>
      <c r="BV257" s="222"/>
      <c r="BW257" s="268"/>
      <c r="BX257" s="267"/>
      <c r="BY257" s="267"/>
      <c r="BZ257" s="267"/>
      <c r="CA257" s="267"/>
      <c r="CB257" s="267"/>
      <c r="CC257" s="241"/>
      <c r="CD257" s="214"/>
      <c r="CE257" s="240"/>
      <c r="CF257" s="240"/>
      <c r="CG257" s="240"/>
      <c r="CH257" s="5"/>
    </row>
    <row r="258" spans="1:86" hidden="1" x14ac:dyDescent="0.2">
      <c r="A258" s="22"/>
      <c r="B258" s="22"/>
      <c r="C258" s="129"/>
      <c r="D258" s="33"/>
      <c r="E258" s="22"/>
      <c r="F258" s="28"/>
      <c r="G258" s="25"/>
      <c r="H258" s="75"/>
      <c r="I258" s="52"/>
      <c r="J258" s="204"/>
      <c r="K258" s="204"/>
      <c r="L258" s="205"/>
      <c r="M258" s="205"/>
      <c r="N258" s="205"/>
      <c r="O258" s="214"/>
      <c r="P258" s="214"/>
      <c r="Q258" s="213"/>
      <c r="R258" s="213"/>
      <c r="S258" s="213"/>
      <c r="T258" s="213"/>
      <c r="U258" s="223"/>
      <c r="V258" s="222"/>
      <c r="W258" s="222"/>
      <c r="X258" s="222"/>
      <c r="Y258" s="222"/>
      <c r="Z258" s="222"/>
      <c r="AA258" s="232"/>
      <c r="AB258" s="231"/>
      <c r="AC258" s="231"/>
      <c r="AD258" s="231"/>
      <c r="AE258" s="231"/>
      <c r="AF258" s="231"/>
      <c r="AG258" s="250"/>
      <c r="AH258" s="249"/>
      <c r="AI258" s="249"/>
      <c r="AJ258" s="249"/>
      <c r="AK258" s="249"/>
      <c r="AL258" s="249"/>
      <c r="AM258" s="204"/>
      <c r="AN258" s="205"/>
      <c r="AO258" s="205"/>
      <c r="AP258" s="205"/>
      <c r="AQ258" s="205"/>
      <c r="AR258" s="205"/>
      <c r="AS258" s="259"/>
      <c r="AT258" s="258"/>
      <c r="AU258" s="258"/>
      <c r="AV258" s="258"/>
      <c r="AW258" s="258"/>
      <c r="AX258" s="258"/>
      <c r="AY258" s="268"/>
      <c r="AZ258" s="267"/>
      <c r="BA258" s="267"/>
      <c r="BB258" s="267"/>
      <c r="BC258" s="267"/>
      <c r="BD258" s="267"/>
      <c r="BE258" s="204"/>
      <c r="BF258" s="205"/>
      <c r="BG258" s="205"/>
      <c r="BH258" s="205"/>
      <c r="BI258" s="205"/>
      <c r="BJ258" s="205"/>
      <c r="BK258" s="241"/>
      <c r="BL258" s="240"/>
      <c r="BM258" s="240"/>
      <c r="BN258" s="240"/>
      <c r="BO258" s="240"/>
      <c r="BP258" s="240"/>
      <c r="BQ258" s="223"/>
      <c r="BR258" s="222"/>
      <c r="BS258" s="222"/>
      <c r="BT258" s="222"/>
      <c r="BU258" s="222"/>
      <c r="BV258" s="222"/>
      <c r="BW258" s="268"/>
      <c r="BX258" s="267"/>
      <c r="BY258" s="267"/>
      <c r="BZ258" s="267"/>
      <c r="CA258" s="267"/>
      <c r="CB258" s="267"/>
      <c r="CC258" s="241"/>
      <c r="CD258" s="214"/>
      <c r="CE258" s="240"/>
      <c r="CF258" s="240"/>
      <c r="CG258" s="240"/>
      <c r="CH258" s="5"/>
    </row>
    <row r="259" spans="1:86" hidden="1" x14ac:dyDescent="0.2">
      <c r="A259" s="22"/>
      <c r="B259" s="22"/>
      <c r="C259" s="130"/>
      <c r="D259" s="34"/>
      <c r="E259" s="22"/>
      <c r="F259" s="34"/>
      <c r="G259" s="48"/>
      <c r="H259" s="36"/>
      <c r="I259" s="27"/>
      <c r="J259" s="204"/>
      <c r="K259" s="204"/>
      <c r="L259" s="205"/>
      <c r="M259" s="205"/>
      <c r="N259" s="204"/>
      <c r="O259" s="214"/>
      <c r="P259" s="214"/>
      <c r="Q259" s="213"/>
      <c r="R259" s="214"/>
      <c r="S259" s="213"/>
      <c r="T259" s="214"/>
      <c r="U259" s="223"/>
      <c r="V259" s="223"/>
      <c r="W259" s="222"/>
      <c r="X259" s="223"/>
      <c r="Y259" s="222"/>
      <c r="Z259" s="223"/>
      <c r="AA259" s="232"/>
      <c r="AB259" s="232"/>
      <c r="AC259" s="231"/>
      <c r="AD259" s="232"/>
      <c r="AE259" s="231"/>
      <c r="AF259" s="232"/>
      <c r="AG259" s="250"/>
      <c r="AH259" s="250"/>
      <c r="AI259" s="249"/>
      <c r="AJ259" s="250"/>
      <c r="AK259" s="249"/>
      <c r="AL259" s="250"/>
      <c r="AM259" s="204"/>
      <c r="AN259" s="204"/>
      <c r="AO259" s="205"/>
      <c r="AP259" s="204"/>
      <c r="AQ259" s="205"/>
      <c r="AR259" s="204"/>
      <c r="AS259" s="259"/>
      <c r="AT259" s="259"/>
      <c r="AU259" s="258"/>
      <c r="AV259" s="259"/>
      <c r="AW259" s="258"/>
      <c r="AX259" s="259"/>
      <c r="AY259" s="268"/>
      <c r="AZ259" s="268"/>
      <c r="BA259" s="267"/>
      <c r="BB259" s="268"/>
      <c r="BC259" s="267"/>
      <c r="BD259" s="268"/>
      <c r="BE259" s="204"/>
      <c r="BF259" s="204"/>
      <c r="BG259" s="205"/>
      <c r="BH259" s="204"/>
      <c r="BI259" s="205"/>
      <c r="BJ259" s="204"/>
      <c r="BK259" s="241"/>
      <c r="BL259" s="241"/>
      <c r="BM259" s="240"/>
      <c r="BN259" s="241"/>
      <c r="BO259" s="240"/>
      <c r="BP259" s="241"/>
      <c r="BQ259" s="223"/>
      <c r="BR259" s="223"/>
      <c r="BS259" s="222"/>
      <c r="BT259" s="223"/>
      <c r="BU259" s="222"/>
      <c r="BV259" s="223"/>
      <c r="BW259" s="268"/>
      <c r="BX259" s="268"/>
      <c r="BY259" s="267"/>
      <c r="BZ259" s="268"/>
      <c r="CA259" s="267"/>
      <c r="CB259" s="268"/>
      <c r="CC259" s="241"/>
      <c r="CD259" s="214"/>
      <c r="CE259" s="240"/>
      <c r="CF259" s="240"/>
      <c r="CG259" s="241"/>
      <c r="CH259" s="5"/>
    </row>
    <row r="260" spans="1:86" hidden="1" x14ac:dyDescent="0.2">
      <c r="A260" s="22"/>
      <c r="B260" s="22"/>
      <c r="C260" s="130"/>
      <c r="D260" s="121"/>
      <c r="E260" s="22"/>
      <c r="F260" s="34"/>
      <c r="G260" s="48"/>
      <c r="H260" s="26"/>
      <c r="I260" s="27"/>
      <c r="J260" s="204"/>
      <c r="K260" s="204"/>
      <c r="L260" s="205"/>
      <c r="M260" s="205"/>
      <c r="N260" s="205"/>
      <c r="O260" s="214"/>
      <c r="P260" s="214"/>
      <c r="Q260" s="213"/>
      <c r="R260" s="213"/>
      <c r="S260" s="213"/>
      <c r="T260" s="213"/>
      <c r="U260" s="223"/>
      <c r="V260" s="222"/>
      <c r="W260" s="222"/>
      <c r="X260" s="222"/>
      <c r="Y260" s="222"/>
      <c r="Z260" s="222"/>
      <c r="AA260" s="232"/>
      <c r="AB260" s="231"/>
      <c r="AC260" s="231"/>
      <c r="AD260" s="231"/>
      <c r="AE260" s="231"/>
      <c r="AF260" s="231"/>
      <c r="AG260" s="250"/>
      <c r="AH260" s="249"/>
      <c r="AI260" s="249"/>
      <c r="AJ260" s="249"/>
      <c r="AK260" s="249"/>
      <c r="AL260" s="249"/>
      <c r="AM260" s="204"/>
      <c r="AN260" s="205"/>
      <c r="AO260" s="205"/>
      <c r="AP260" s="205"/>
      <c r="AQ260" s="205"/>
      <c r="AR260" s="205"/>
      <c r="AS260" s="259"/>
      <c r="AT260" s="258"/>
      <c r="AU260" s="258"/>
      <c r="AV260" s="258"/>
      <c r="AW260" s="258"/>
      <c r="AX260" s="258"/>
      <c r="AY260" s="268"/>
      <c r="AZ260" s="267"/>
      <c r="BA260" s="267"/>
      <c r="BB260" s="267"/>
      <c r="BC260" s="267"/>
      <c r="BD260" s="267"/>
      <c r="BE260" s="204"/>
      <c r="BF260" s="205"/>
      <c r="BG260" s="205"/>
      <c r="BH260" s="205"/>
      <c r="BI260" s="205"/>
      <c r="BJ260" s="205"/>
      <c r="BK260" s="241"/>
      <c r="BL260" s="240"/>
      <c r="BM260" s="240"/>
      <c r="BN260" s="240"/>
      <c r="BO260" s="240"/>
      <c r="BP260" s="240"/>
      <c r="BQ260" s="223"/>
      <c r="BR260" s="222"/>
      <c r="BS260" s="222"/>
      <c r="BT260" s="222"/>
      <c r="BU260" s="222"/>
      <c r="BV260" s="222"/>
      <c r="BW260" s="268"/>
      <c r="BX260" s="267"/>
      <c r="BY260" s="267"/>
      <c r="BZ260" s="267"/>
      <c r="CA260" s="267"/>
      <c r="CB260" s="267"/>
      <c r="CC260" s="241"/>
      <c r="CD260" s="214"/>
      <c r="CE260" s="240"/>
      <c r="CF260" s="240"/>
      <c r="CG260" s="240"/>
      <c r="CH260" s="5"/>
    </row>
    <row r="261" spans="1:86" hidden="1" x14ac:dyDescent="0.2">
      <c r="A261" s="22"/>
      <c r="B261" s="22"/>
      <c r="C261" s="130"/>
      <c r="D261" s="33"/>
      <c r="E261" s="22"/>
      <c r="F261" s="34"/>
      <c r="G261" s="48"/>
      <c r="H261" s="75"/>
      <c r="I261" s="27"/>
      <c r="J261" s="204"/>
      <c r="K261" s="204"/>
      <c r="L261" s="205"/>
      <c r="M261" s="205"/>
      <c r="N261" s="205"/>
      <c r="O261" s="214"/>
      <c r="P261" s="214"/>
      <c r="Q261" s="213"/>
      <c r="R261" s="213"/>
      <c r="S261" s="213"/>
      <c r="T261" s="213"/>
      <c r="U261" s="223"/>
      <c r="V261" s="222"/>
      <c r="W261" s="222"/>
      <c r="X261" s="222"/>
      <c r="Y261" s="222"/>
      <c r="Z261" s="222"/>
      <c r="AA261" s="232"/>
      <c r="AB261" s="231"/>
      <c r="AC261" s="231"/>
      <c r="AD261" s="231"/>
      <c r="AE261" s="231"/>
      <c r="AF261" s="231"/>
      <c r="AG261" s="250"/>
      <c r="AH261" s="249"/>
      <c r="AI261" s="249"/>
      <c r="AJ261" s="249"/>
      <c r="AK261" s="249"/>
      <c r="AL261" s="249"/>
      <c r="AM261" s="204"/>
      <c r="AN261" s="205"/>
      <c r="AO261" s="205"/>
      <c r="AP261" s="205"/>
      <c r="AQ261" s="205"/>
      <c r="AR261" s="205"/>
      <c r="AS261" s="259"/>
      <c r="AT261" s="258"/>
      <c r="AU261" s="258"/>
      <c r="AV261" s="258"/>
      <c r="AW261" s="258"/>
      <c r="AX261" s="258"/>
      <c r="AY261" s="268"/>
      <c r="AZ261" s="267"/>
      <c r="BA261" s="267"/>
      <c r="BB261" s="267"/>
      <c r="BC261" s="267"/>
      <c r="BD261" s="267"/>
      <c r="BE261" s="204"/>
      <c r="BF261" s="205"/>
      <c r="BG261" s="205"/>
      <c r="BH261" s="205"/>
      <c r="BI261" s="205"/>
      <c r="BJ261" s="205"/>
      <c r="BK261" s="241"/>
      <c r="BL261" s="240"/>
      <c r="BM261" s="240"/>
      <c r="BN261" s="240"/>
      <c r="BO261" s="240"/>
      <c r="BP261" s="240"/>
      <c r="BQ261" s="223"/>
      <c r="BR261" s="222"/>
      <c r="BS261" s="222"/>
      <c r="BT261" s="222"/>
      <c r="BU261" s="222"/>
      <c r="BV261" s="222"/>
      <c r="BW261" s="268"/>
      <c r="BX261" s="267"/>
      <c r="BY261" s="267"/>
      <c r="BZ261" s="267"/>
      <c r="CA261" s="267"/>
      <c r="CB261" s="267"/>
      <c r="CC261" s="241"/>
      <c r="CD261" s="214"/>
      <c r="CE261" s="240"/>
      <c r="CF261" s="240"/>
      <c r="CG261" s="240"/>
      <c r="CH261" s="5"/>
    </row>
    <row r="262" spans="1:86" hidden="1" x14ac:dyDescent="0.2">
      <c r="A262" s="22"/>
      <c r="B262" s="22"/>
      <c r="C262" s="22"/>
      <c r="D262" s="34"/>
      <c r="E262" s="22"/>
      <c r="F262" s="34"/>
      <c r="G262" s="48"/>
      <c r="H262" s="36"/>
      <c r="I262" s="27"/>
      <c r="J262" s="204"/>
      <c r="K262" s="204"/>
      <c r="L262" s="205"/>
      <c r="M262" s="205"/>
      <c r="N262" s="204"/>
      <c r="O262" s="214"/>
      <c r="P262" s="214"/>
      <c r="Q262" s="213"/>
      <c r="R262" s="214"/>
      <c r="S262" s="213"/>
      <c r="T262" s="214"/>
      <c r="U262" s="223"/>
      <c r="V262" s="223"/>
      <c r="W262" s="222"/>
      <c r="X262" s="223"/>
      <c r="Y262" s="222"/>
      <c r="Z262" s="223"/>
      <c r="AA262" s="232"/>
      <c r="AB262" s="232"/>
      <c r="AC262" s="231"/>
      <c r="AD262" s="232"/>
      <c r="AE262" s="231"/>
      <c r="AF262" s="232"/>
      <c r="AG262" s="250"/>
      <c r="AH262" s="250"/>
      <c r="AI262" s="249"/>
      <c r="AJ262" s="250"/>
      <c r="AK262" s="249"/>
      <c r="AL262" s="250"/>
      <c r="AM262" s="204"/>
      <c r="AN262" s="204"/>
      <c r="AO262" s="205"/>
      <c r="AP262" s="204"/>
      <c r="AQ262" s="205"/>
      <c r="AR262" s="204"/>
      <c r="AS262" s="259"/>
      <c r="AT262" s="259"/>
      <c r="AU262" s="258"/>
      <c r="AV262" s="259"/>
      <c r="AW262" s="258"/>
      <c r="AX262" s="259"/>
      <c r="AY262" s="268"/>
      <c r="AZ262" s="268"/>
      <c r="BA262" s="267"/>
      <c r="BB262" s="268"/>
      <c r="BC262" s="267"/>
      <c r="BD262" s="268"/>
      <c r="BE262" s="204"/>
      <c r="BF262" s="204"/>
      <c r="BG262" s="205"/>
      <c r="BH262" s="204"/>
      <c r="BI262" s="205"/>
      <c r="BJ262" s="204"/>
      <c r="BK262" s="241"/>
      <c r="BL262" s="241"/>
      <c r="BM262" s="240"/>
      <c r="BN262" s="241"/>
      <c r="BO262" s="240"/>
      <c r="BP262" s="241"/>
      <c r="BQ262" s="223"/>
      <c r="BR262" s="223"/>
      <c r="BS262" s="222"/>
      <c r="BT262" s="223"/>
      <c r="BU262" s="222"/>
      <c r="BV262" s="223"/>
      <c r="BW262" s="268"/>
      <c r="BX262" s="268"/>
      <c r="BY262" s="267"/>
      <c r="BZ262" s="268"/>
      <c r="CA262" s="267"/>
      <c r="CB262" s="268"/>
      <c r="CC262" s="241"/>
      <c r="CD262" s="214"/>
      <c r="CE262" s="240"/>
      <c r="CF262" s="240"/>
      <c r="CG262" s="241"/>
      <c r="CH262" s="5"/>
    </row>
    <row r="263" spans="1:86" hidden="1" x14ac:dyDescent="0.2">
      <c r="A263" s="22"/>
      <c r="B263" s="22"/>
      <c r="C263" s="22"/>
      <c r="D263" s="34"/>
      <c r="E263" s="22"/>
      <c r="F263" s="34"/>
      <c r="G263" s="48"/>
      <c r="H263" s="36"/>
      <c r="I263" s="27"/>
      <c r="J263" s="204"/>
      <c r="K263" s="204"/>
      <c r="L263" s="205"/>
      <c r="M263" s="205"/>
      <c r="N263" s="205"/>
      <c r="O263" s="214"/>
      <c r="P263" s="214"/>
      <c r="Q263" s="213"/>
      <c r="R263" s="213"/>
      <c r="S263" s="213"/>
      <c r="T263" s="213"/>
      <c r="U263" s="223"/>
      <c r="V263" s="222"/>
      <c r="W263" s="222"/>
      <c r="X263" s="222"/>
      <c r="Y263" s="222"/>
      <c r="Z263" s="222"/>
      <c r="AA263" s="232"/>
      <c r="AB263" s="231"/>
      <c r="AC263" s="231"/>
      <c r="AD263" s="231"/>
      <c r="AE263" s="231"/>
      <c r="AF263" s="231"/>
      <c r="AG263" s="250"/>
      <c r="AH263" s="249"/>
      <c r="AI263" s="249"/>
      <c r="AJ263" s="249"/>
      <c r="AK263" s="249"/>
      <c r="AL263" s="249"/>
      <c r="AM263" s="204"/>
      <c r="AN263" s="205"/>
      <c r="AO263" s="205"/>
      <c r="AP263" s="205"/>
      <c r="AQ263" s="205"/>
      <c r="AR263" s="205"/>
      <c r="AS263" s="259"/>
      <c r="AT263" s="258"/>
      <c r="AU263" s="258"/>
      <c r="AV263" s="258"/>
      <c r="AW263" s="258"/>
      <c r="AX263" s="258"/>
      <c r="AY263" s="268"/>
      <c r="AZ263" s="267"/>
      <c r="BA263" s="267"/>
      <c r="BB263" s="267"/>
      <c r="BC263" s="267"/>
      <c r="BD263" s="267"/>
      <c r="BE263" s="204"/>
      <c r="BF263" s="205"/>
      <c r="BG263" s="205"/>
      <c r="BH263" s="205"/>
      <c r="BI263" s="205"/>
      <c r="BJ263" s="205"/>
      <c r="BK263" s="241"/>
      <c r="BL263" s="240"/>
      <c r="BM263" s="240"/>
      <c r="BN263" s="240"/>
      <c r="BO263" s="240"/>
      <c r="BP263" s="240"/>
      <c r="BQ263" s="223"/>
      <c r="BR263" s="222"/>
      <c r="BS263" s="222"/>
      <c r="BT263" s="222"/>
      <c r="BU263" s="222"/>
      <c r="BV263" s="222"/>
      <c r="BW263" s="268"/>
      <c r="BX263" s="267"/>
      <c r="BY263" s="267"/>
      <c r="BZ263" s="267"/>
      <c r="CA263" s="267"/>
      <c r="CB263" s="267"/>
      <c r="CC263" s="241"/>
      <c r="CD263" s="214"/>
      <c r="CE263" s="240"/>
      <c r="CF263" s="240"/>
      <c r="CG263" s="240"/>
      <c r="CH263" s="5"/>
    </row>
    <row r="264" spans="1:86" hidden="1" x14ac:dyDescent="0.2">
      <c r="A264" s="22"/>
      <c r="B264" s="22"/>
      <c r="C264" s="35"/>
      <c r="D264" s="34"/>
      <c r="E264" s="22"/>
      <c r="F264" s="34"/>
      <c r="G264" s="48"/>
      <c r="H264" s="26"/>
      <c r="I264" s="27"/>
      <c r="J264" s="204"/>
      <c r="K264" s="204"/>
      <c r="L264" s="205"/>
      <c r="M264" s="205"/>
      <c r="N264" s="205"/>
      <c r="O264" s="214"/>
      <c r="P264" s="214"/>
      <c r="Q264" s="213"/>
      <c r="R264" s="213"/>
      <c r="S264" s="213"/>
      <c r="T264" s="213"/>
      <c r="U264" s="223"/>
      <c r="V264" s="222"/>
      <c r="W264" s="222"/>
      <c r="X264" s="222"/>
      <c r="Y264" s="222"/>
      <c r="Z264" s="222"/>
      <c r="AA264" s="232"/>
      <c r="AB264" s="231"/>
      <c r="AC264" s="231"/>
      <c r="AD264" s="231"/>
      <c r="AE264" s="231"/>
      <c r="AF264" s="231"/>
      <c r="AG264" s="250"/>
      <c r="AH264" s="249"/>
      <c r="AI264" s="249"/>
      <c r="AJ264" s="249"/>
      <c r="AK264" s="249"/>
      <c r="AL264" s="249"/>
      <c r="AM264" s="204"/>
      <c r="AN264" s="205"/>
      <c r="AO264" s="205"/>
      <c r="AP264" s="205"/>
      <c r="AQ264" s="205"/>
      <c r="AR264" s="205"/>
      <c r="AS264" s="259"/>
      <c r="AT264" s="258"/>
      <c r="AU264" s="258"/>
      <c r="AV264" s="258"/>
      <c r="AW264" s="258"/>
      <c r="AX264" s="258"/>
      <c r="AY264" s="268"/>
      <c r="AZ264" s="267"/>
      <c r="BA264" s="267"/>
      <c r="BB264" s="267"/>
      <c r="BC264" s="267"/>
      <c r="BD264" s="267"/>
      <c r="BE264" s="204"/>
      <c r="BF264" s="205"/>
      <c r="BG264" s="205"/>
      <c r="BH264" s="205"/>
      <c r="BI264" s="205"/>
      <c r="BJ264" s="205"/>
      <c r="BK264" s="241"/>
      <c r="BL264" s="240"/>
      <c r="BM264" s="240"/>
      <c r="BN264" s="240"/>
      <c r="BO264" s="240"/>
      <c r="BP264" s="240"/>
      <c r="BQ264" s="223"/>
      <c r="BR264" s="222"/>
      <c r="BS264" s="222"/>
      <c r="BT264" s="222"/>
      <c r="BU264" s="222"/>
      <c r="BV264" s="222"/>
      <c r="BW264" s="268"/>
      <c r="BX264" s="267"/>
      <c r="BY264" s="267"/>
      <c r="BZ264" s="267"/>
      <c r="CA264" s="267"/>
      <c r="CB264" s="267"/>
      <c r="CC264" s="241"/>
      <c r="CD264" s="214"/>
      <c r="CE264" s="240"/>
      <c r="CF264" s="240"/>
      <c r="CG264" s="240"/>
      <c r="CH264" s="5"/>
    </row>
    <row r="265" spans="1:86" hidden="1" x14ac:dyDescent="0.2">
      <c r="A265" s="22"/>
      <c r="B265" s="22"/>
      <c r="C265" s="22"/>
      <c r="D265" s="35"/>
      <c r="E265" s="22"/>
      <c r="F265" s="34"/>
      <c r="G265" s="48"/>
      <c r="H265" s="26"/>
      <c r="I265" s="27"/>
      <c r="J265" s="204"/>
      <c r="K265" s="204"/>
      <c r="L265" s="205"/>
      <c r="M265" s="205"/>
      <c r="N265" s="205"/>
      <c r="O265" s="214"/>
      <c r="P265" s="214"/>
      <c r="Q265" s="213"/>
      <c r="R265" s="213"/>
      <c r="S265" s="213"/>
      <c r="T265" s="213"/>
      <c r="U265" s="223"/>
      <c r="V265" s="222"/>
      <c r="W265" s="222"/>
      <c r="X265" s="222"/>
      <c r="Y265" s="222"/>
      <c r="Z265" s="222"/>
      <c r="AA265" s="232"/>
      <c r="AB265" s="231"/>
      <c r="AC265" s="231"/>
      <c r="AD265" s="231"/>
      <c r="AE265" s="231"/>
      <c r="AF265" s="231"/>
      <c r="AG265" s="250"/>
      <c r="AH265" s="249"/>
      <c r="AI265" s="249"/>
      <c r="AJ265" s="249"/>
      <c r="AK265" s="249"/>
      <c r="AL265" s="249"/>
      <c r="AM265" s="204"/>
      <c r="AN265" s="205"/>
      <c r="AO265" s="205"/>
      <c r="AP265" s="205"/>
      <c r="AQ265" s="205"/>
      <c r="AR265" s="205"/>
      <c r="AS265" s="259"/>
      <c r="AT265" s="258"/>
      <c r="AU265" s="258"/>
      <c r="AV265" s="258"/>
      <c r="AW265" s="258"/>
      <c r="AX265" s="258"/>
      <c r="AY265" s="268"/>
      <c r="AZ265" s="267"/>
      <c r="BA265" s="267"/>
      <c r="BB265" s="267"/>
      <c r="BC265" s="267"/>
      <c r="BD265" s="267"/>
      <c r="BE265" s="204"/>
      <c r="BF265" s="205"/>
      <c r="BG265" s="205"/>
      <c r="BH265" s="205"/>
      <c r="BI265" s="205"/>
      <c r="BJ265" s="205"/>
      <c r="BK265" s="241"/>
      <c r="BL265" s="240"/>
      <c r="BM265" s="240"/>
      <c r="BN265" s="240"/>
      <c r="BO265" s="240"/>
      <c r="BP265" s="240"/>
      <c r="BQ265" s="223"/>
      <c r="BR265" s="222"/>
      <c r="BS265" s="222"/>
      <c r="BT265" s="222"/>
      <c r="BU265" s="222"/>
      <c r="BV265" s="222"/>
      <c r="BW265" s="268"/>
      <c r="BX265" s="267"/>
      <c r="BY265" s="267"/>
      <c r="BZ265" s="267"/>
      <c r="CA265" s="267"/>
      <c r="CB265" s="267"/>
      <c r="CC265" s="241"/>
      <c r="CD265" s="214"/>
      <c r="CE265" s="240"/>
      <c r="CF265" s="240"/>
      <c r="CG265" s="240"/>
      <c r="CH265" s="5"/>
    </row>
    <row r="266" spans="1:86" hidden="1" x14ac:dyDescent="0.2">
      <c r="A266" s="22"/>
      <c r="B266" s="22"/>
      <c r="C266" s="22"/>
      <c r="D266" s="35"/>
      <c r="E266" s="22"/>
      <c r="F266" s="34"/>
      <c r="G266" s="48"/>
      <c r="H266" s="26"/>
      <c r="I266" s="27"/>
      <c r="J266" s="204"/>
      <c r="K266" s="204"/>
      <c r="L266" s="205"/>
      <c r="M266" s="205"/>
      <c r="N266" s="205"/>
      <c r="O266" s="214"/>
      <c r="P266" s="214"/>
      <c r="Q266" s="213"/>
      <c r="R266" s="213"/>
      <c r="S266" s="213"/>
      <c r="T266" s="213"/>
      <c r="U266" s="223"/>
      <c r="V266" s="222"/>
      <c r="W266" s="222"/>
      <c r="X266" s="222"/>
      <c r="Y266" s="222"/>
      <c r="Z266" s="222"/>
      <c r="AA266" s="232"/>
      <c r="AB266" s="231"/>
      <c r="AC266" s="231"/>
      <c r="AD266" s="231"/>
      <c r="AE266" s="231"/>
      <c r="AF266" s="231"/>
      <c r="AG266" s="250"/>
      <c r="AH266" s="249"/>
      <c r="AI266" s="249"/>
      <c r="AJ266" s="249"/>
      <c r="AK266" s="249"/>
      <c r="AL266" s="249"/>
      <c r="AM266" s="204"/>
      <c r="AN266" s="205"/>
      <c r="AO266" s="205"/>
      <c r="AP266" s="205"/>
      <c r="AQ266" s="205"/>
      <c r="AR266" s="205"/>
      <c r="AS266" s="259"/>
      <c r="AT266" s="258"/>
      <c r="AU266" s="258"/>
      <c r="AV266" s="258"/>
      <c r="AW266" s="258"/>
      <c r="AX266" s="258"/>
      <c r="AY266" s="268"/>
      <c r="AZ266" s="267"/>
      <c r="BA266" s="267"/>
      <c r="BB266" s="267"/>
      <c r="BC266" s="267"/>
      <c r="BD266" s="267"/>
      <c r="BE266" s="204"/>
      <c r="BF266" s="205"/>
      <c r="BG266" s="205"/>
      <c r="BH266" s="205"/>
      <c r="BI266" s="205"/>
      <c r="BJ266" s="205"/>
      <c r="BK266" s="241"/>
      <c r="BL266" s="240"/>
      <c r="BM266" s="240"/>
      <c r="BN266" s="240"/>
      <c r="BO266" s="240"/>
      <c r="BP266" s="240"/>
      <c r="BQ266" s="223"/>
      <c r="BR266" s="222"/>
      <c r="BS266" s="222"/>
      <c r="BT266" s="222"/>
      <c r="BU266" s="222"/>
      <c r="BV266" s="222"/>
      <c r="BW266" s="268"/>
      <c r="BX266" s="267"/>
      <c r="BY266" s="267"/>
      <c r="BZ266" s="267"/>
      <c r="CA266" s="267"/>
      <c r="CB266" s="267"/>
      <c r="CC266" s="241"/>
      <c r="CD266" s="214"/>
      <c r="CE266" s="240"/>
      <c r="CF266" s="240"/>
      <c r="CG266" s="240"/>
      <c r="CH266" s="5"/>
    </row>
    <row r="267" spans="1:86" hidden="1" x14ac:dyDescent="0.2">
      <c r="A267" s="22"/>
      <c r="B267" s="22"/>
      <c r="C267" s="28"/>
      <c r="D267" s="34"/>
      <c r="E267" s="22"/>
      <c r="F267" s="34"/>
      <c r="G267" s="48"/>
      <c r="H267" s="36"/>
      <c r="I267" s="27"/>
      <c r="J267" s="204"/>
      <c r="K267" s="204"/>
      <c r="L267" s="205"/>
      <c r="M267" s="205"/>
      <c r="N267" s="204"/>
      <c r="O267" s="214"/>
      <c r="P267" s="214"/>
      <c r="Q267" s="213"/>
      <c r="R267" s="214"/>
      <c r="S267" s="213"/>
      <c r="T267" s="214"/>
      <c r="U267" s="223"/>
      <c r="V267" s="223"/>
      <c r="W267" s="222"/>
      <c r="X267" s="223"/>
      <c r="Y267" s="222"/>
      <c r="Z267" s="223"/>
      <c r="AA267" s="232"/>
      <c r="AB267" s="232"/>
      <c r="AC267" s="231"/>
      <c r="AD267" s="232"/>
      <c r="AE267" s="231"/>
      <c r="AF267" s="232"/>
      <c r="AG267" s="250"/>
      <c r="AH267" s="250"/>
      <c r="AI267" s="249"/>
      <c r="AJ267" s="250"/>
      <c r="AK267" s="249"/>
      <c r="AL267" s="250"/>
      <c r="AM267" s="204"/>
      <c r="AN267" s="204"/>
      <c r="AO267" s="205"/>
      <c r="AP267" s="204"/>
      <c r="AQ267" s="205"/>
      <c r="AR267" s="204"/>
      <c r="AS267" s="259"/>
      <c r="AT267" s="259"/>
      <c r="AU267" s="258"/>
      <c r="AV267" s="259"/>
      <c r="AW267" s="258"/>
      <c r="AX267" s="259"/>
      <c r="AY267" s="268"/>
      <c r="AZ267" s="268"/>
      <c r="BA267" s="267"/>
      <c r="BB267" s="268"/>
      <c r="BC267" s="267"/>
      <c r="BD267" s="268"/>
      <c r="BE267" s="204"/>
      <c r="BF267" s="204"/>
      <c r="BG267" s="205"/>
      <c r="BH267" s="204"/>
      <c r="BI267" s="205"/>
      <c r="BJ267" s="204"/>
      <c r="BK267" s="241"/>
      <c r="BL267" s="241"/>
      <c r="BM267" s="240"/>
      <c r="BN267" s="241"/>
      <c r="BO267" s="240"/>
      <c r="BP267" s="241"/>
      <c r="BQ267" s="223"/>
      <c r="BR267" s="223"/>
      <c r="BS267" s="222"/>
      <c r="BT267" s="223"/>
      <c r="BU267" s="222"/>
      <c r="BV267" s="223"/>
      <c r="BW267" s="268"/>
      <c r="BX267" s="268"/>
      <c r="BY267" s="267"/>
      <c r="BZ267" s="268"/>
      <c r="CA267" s="267"/>
      <c r="CB267" s="268"/>
      <c r="CC267" s="241"/>
      <c r="CD267" s="214"/>
      <c r="CE267" s="240"/>
      <c r="CF267" s="240"/>
      <c r="CG267" s="241"/>
      <c r="CH267" s="5"/>
    </row>
    <row r="268" spans="1:86" hidden="1" x14ac:dyDescent="0.2">
      <c r="A268" s="131"/>
      <c r="B268" s="131"/>
      <c r="C268" s="43"/>
      <c r="D268" s="44"/>
      <c r="E268" s="131"/>
      <c r="F268" s="44"/>
      <c r="G268" s="97"/>
      <c r="H268" s="50"/>
      <c r="I268" s="58"/>
      <c r="J268" s="206"/>
      <c r="K268" s="206"/>
      <c r="L268" s="206"/>
      <c r="M268" s="206"/>
      <c r="N268" s="206"/>
      <c r="O268" s="215"/>
      <c r="P268" s="215"/>
      <c r="Q268" s="215"/>
      <c r="R268" s="215"/>
      <c r="S268" s="215"/>
      <c r="T268" s="215"/>
      <c r="U268" s="224"/>
      <c r="V268" s="224"/>
      <c r="W268" s="224"/>
      <c r="X268" s="224"/>
      <c r="Y268" s="224"/>
      <c r="Z268" s="224"/>
      <c r="AA268" s="233"/>
      <c r="AB268" s="233"/>
      <c r="AC268" s="233"/>
      <c r="AD268" s="233"/>
      <c r="AE268" s="233"/>
      <c r="AF268" s="233"/>
      <c r="AG268" s="251"/>
      <c r="AH268" s="251"/>
      <c r="AI268" s="251"/>
      <c r="AJ268" s="251"/>
      <c r="AK268" s="251"/>
      <c r="AL268" s="251"/>
      <c r="AM268" s="206"/>
      <c r="AN268" s="206"/>
      <c r="AO268" s="206"/>
      <c r="AP268" s="206"/>
      <c r="AQ268" s="206"/>
      <c r="AR268" s="206"/>
      <c r="AS268" s="260"/>
      <c r="AT268" s="260"/>
      <c r="AU268" s="260"/>
      <c r="AV268" s="260"/>
      <c r="AW268" s="260"/>
      <c r="AX268" s="260"/>
      <c r="AY268" s="269"/>
      <c r="AZ268" s="269"/>
      <c r="BA268" s="269"/>
      <c r="BB268" s="269"/>
      <c r="BC268" s="269"/>
      <c r="BD268" s="269"/>
      <c r="BE268" s="206"/>
      <c r="BF268" s="206"/>
      <c r="BG268" s="206"/>
      <c r="BH268" s="206"/>
      <c r="BI268" s="206"/>
      <c r="BJ268" s="206"/>
      <c r="BK268" s="242"/>
      <c r="BL268" s="242"/>
      <c r="BM268" s="242"/>
      <c r="BN268" s="242"/>
      <c r="BO268" s="242"/>
      <c r="BP268" s="242"/>
      <c r="BQ268" s="224"/>
      <c r="BR268" s="224"/>
      <c r="BS268" s="224"/>
      <c r="BT268" s="224"/>
      <c r="BU268" s="224"/>
      <c r="BV268" s="224"/>
      <c r="BW268" s="269"/>
      <c r="BX268" s="269"/>
      <c r="BY268" s="269"/>
      <c r="BZ268" s="269"/>
      <c r="CA268" s="269"/>
      <c r="CB268" s="269"/>
      <c r="CC268" s="242"/>
      <c r="CD268" s="215"/>
      <c r="CE268" s="242"/>
      <c r="CF268" s="242"/>
      <c r="CG268" s="242"/>
      <c r="CH268" s="5"/>
    </row>
    <row r="269" spans="1:86" hidden="1" x14ac:dyDescent="0.2">
      <c r="A269" s="132"/>
      <c r="B269" s="7"/>
      <c r="C269" s="60"/>
      <c r="D269" s="56"/>
      <c r="E269" s="7"/>
      <c r="F269" s="56"/>
      <c r="G269" s="133"/>
      <c r="H269" s="61"/>
      <c r="I269" s="134"/>
      <c r="J269" s="204"/>
      <c r="K269" s="204"/>
      <c r="L269" s="205"/>
      <c r="M269" s="205"/>
      <c r="N269" s="205"/>
      <c r="O269" s="214"/>
      <c r="P269" s="214"/>
      <c r="Q269" s="213"/>
      <c r="R269" s="213"/>
      <c r="S269" s="213"/>
      <c r="T269" s="213"/>
      <c r="U269" s="223"/>
      <c r="V269" s="222"/>
      <c r="W269" s="222"/>
      <c r="X269" s="222"/>
      <c r="Y269" s="222"/>
      <c r="Z269" s="222"/>
      <c r="AA269" s="232"/>
      <c r="AB269" s="231"/>
      <c r="AC269" s="231"/>
      <c r="AD269" s="231"/>
      <c r="AE269" s="231"/>
      <c r="AF269" s="231"/>
      <c r="AG269" s="250"/>
      <c r="AH269" s="249"/>
      <c r="AI269" s="249"/>
      <c r="AJ269" s="249"/>
      <c r="AK269" s="249"/>
      <c r="AL269" s="249"/>
      <c r="AM269" s="204"/>
      <c r="AN269" s="205"/>
      <c r="AO269" s="205"/>
      <c r="AP269" s="205"/>
      <c r="AQ269" s="205"/>
      <c r="AR269" s="205"/>
      <c r="AS269" s="259"/>
      <c r="AT269" s="258"/>
      <c r="AU269" s="258"/>
      <c r="AV269" s="258"/>
      <c r="AW269" s="258"/>
      <c r="AX269" s="258"/>
      <c r="AY269" s="268"/>
      <c r="AZ269" s="267"/>
      <c r="BA269" s="267"/>
      <c r="BB269" s="267"/>
      <c r="BC269" s="267"/>
      <c r="BD269" s="267"/>
      <c r="BE269" s="204"/>
      <c r="BF269" s="205"/>
      <c r="BG269" s="205"/>
      <c r="BH269" s="205"/>
      <c r="BI269" s="205"/>
      <c r="BJ269" s="205"/>
      <c r="BK269" s="241"/>
      <c r="BL269" s="240"/>
      <c r="BM269" s="240"/>
      <c r="BN269" s="240"/>
      <c r="BO269" s="240"/>
      <c r="BP269" s="240"/>
      <c r="BQ269" s="223"/>
      <c r="BR269" s="222"/>
      <c r="BS269" s="222"/>
      <c r="BT269" s="222"/>
      <c r="BU269" s="222"/>
      <c r="BV269" s="222"/>
      <c r="BW269" s="268"/>
      <c r="BX269" s="267"/>
      <c r="BY269" s="267"/>
      <c r="BZ269" s="267"/>
      <c r="CA269" s="267"/>
      <c r="CB269" s="267"/>
      <c r="CC269" s="241"/>
      <c r="CD269" s="214"/>
      <c r="CE269" s="240"/>
      <c r="CF269" s="240"/>
      <c r="CG269" s="240"/>
      <c r="CH269" s="5"/>
    </row>
    <row r="270" spans="1:86" hidden="1" x14ac:dyDescent="0.2">
      <c r="A270" s="127"/>
      <c r="B270" s="11"/>
      <c r="C270" s="63"/>
      <c r="D270" s="64"/>
      <c r="E270" s="11"/>
      <c r="F270" s="64"/>
      <c r="G270" s="109"/>
      <c r="H270" s="65"/>
      <c r="I270" s="66"/>
      <c r="J270" s="204"/>
      <c r="K270" s="204"/>
      <c r="L270" s="205"/>
      <c r="M270" s="205"/>
      <c r="N270" s="205"/>
      <c r="O270" s="214"/>
      <c r="P270" s="214"/>
      <c r="Q270" s="213"/>
      <c r="R270" s="213"/>
      <c r="S270" s="213"/>
      <c r="T270" s="213"/>
      <c r="U270" s="223"/>
      <c r="V270" s="222"/>
      <c r="W270" s="222"/>
      <c r="X270" s="222"/>
      <c r="Y270" s="222"/>
      <c r="Z270" s="222"/>
      <c r="AA270" s="232"/>
      <c r="AB270" s="231"/>
      <c r="AC270" s="231"/>
      <c r="AD270" s="231"/>
      <c r="AE270" s="231"/>
      <c r="AF270" s="231"/>
      <c r="AG270" s="250"/>
      <c r="AH270" s="249"/>
      <c r="AI270" s="249"/>
      <c r="AJ270" s="249"/>
      <c r="AK270" s="249"/>
      <c r="AL270" s="249"/>
      <c r="AM270" s="204"/>
      <c r="AN270" s="205"/>
      <c r="AO270" s="205"/>
      <c r="AP270" s="205"/>
      <c r="AQ270" s="205"/>
      <c r="AR270" s="205"/>
      <c r="AS270" s="259"/>
      <c r="AT270" s="258"/>
      <c r="AU270" s="258"/>
      <c r="AV270" s="258"/>
      <c r="AW270" s="258"/>
      <c r="AX270" s="258"/>
      <c r="AY270" s="268"/>
      <c r="AZ270" s="267"/>
      <c r="BA270" s="267"/>
      <c r="BB270" s="267"/>
      <c r="BC270" s="267"/>
      <c r="BD270" s="267"/>
      <c r="BE270" s="204"/>
      <c r="BF270" s="205"/>
      <c r="BG270" s="205"/>
      <c r="BH270" s="205"/>
      <c r="BI270" s="205"/>
      <c r="BJ270" s="205"/>
      <c r="BK270" s="241"/>
      <c r="BL270" s="240"/>
      <c r="BM270" s="240"/>
      <c r="BN270" s="240"/>
      <c r="BO270" s="240"/>
      <c r="BP270" s="240"/>
      <c r="BQ270" s="223"/>
      <c r="BR270" s="222"/>
      <c r="BS270" s="222"/>
      <c r="BT270" s="222"/>
      <c r="BU270" s="222"/>
      <c r="BV270" s="222"/>
      <c r="BW270" s="268"/>
      <c r="BX270" s="267"/>
      <c r="BY270" s="267"/>
      <c r="BZ270" s="267"/>
      <c r="CA270" s="267"/>
      <c r="CB270" s="267"/>
      <c r="CC270" s="241"/>
      <c r="CD270" s="214"/>
      <c r="CE270" s="240"/>
      <c r="CF270" s="240"/>
      <c r="CG270" s="240"/>
      <c r="CH270" s="5"/>
    </row>
    <row r="271" spans="1:86" hidden="1" x14ac:dyDescent="0.2">
      <c r="A271" s="127"/>
      <c r="B271" s="11"/>
      <c r="C271" s="63"/>
      <c r="D271" s="64"/>
      <c r="E271" s="11"/>
      <c r="F271" s="64"/>
      <c r="G271" s="109"/>
      <c r="H271" s="65"/>
      <c r="I271" s="66"/>
      <c r="J271" s="204"/>
      <c r="K271" s="204"/>
      <c r="L271" s="205"/>
      <c r="M271" s="205"/>
      <c r="N271" s="205"/>
      <c r="O271" s="214"/>
      <c r="P271" s="214"/>
      <c r="Q271" s="213"/>
      <c r="R271" s="213"/>
      <c r="S271" s="213"/>
      <c r="T271" s="213"/>
      <c r="U271" s="223"/>
      <c r="V271" s="222"/>
      <c r="W271" s="222"/>
      <c r="X271" s="222"/>
      <c r="Y271" s="222"/>
      <c r="Z271" s="222"/>
      <c r="AA271" s="232"/>
      <c r="AB271" s="231"/>
      <c r="AC271" s="231"/>
      <c r="AD271" s="231"/>
      <c r="AE271" s="231"/>
      <c r="AF271" s="231"/>
      <c r="AG271" s="250"/>
      <c r="AH271" s="249"/>
      <c r="AI271" s="249"/>
      <c r="AJ271" s="249"/>
      <c r="AK271" s="249"/>
      <c r="AL271" s="249"/>
      <c r="AM271" s="204"/>
      <c r="AN271" s="205"/>
      <c r="AO271" s="205"/>
      <c r="AP271" s="205"/>
      <c r="AQ271" s="205"/>
      <c r="AR271" s="205"/>
      <c r="AS271" s="259"/>
      <c r="AT271" s="258"/>
      <c r="AU271" s="258"/>
      <c r="AV271" s="258"/>
      <c r="AW271" s="258"/>
      <c r="AX271" s="258"/>
      <c r="AY271" s="268"/>
      <c r="AZ271" s="267"/>
      <c r="BA271" s="267"/>
      <c r="BB271" s="267"/>
      <c r="BC271" s="267"/>
      <c r="BD271" s="267"/>
      <c r="BE271" s="204"/>
      <c r="BF271" s="205"/>
      <c r="BG271" s="205"/>
      <c r="BH271" s="205"/>
      <c r="BI271" s="205"/>
      <c r="BJ271" s="205"/>
      <c r="BK271" s="241"/>
      <c r="BL271" s="240"/>
      <c r="BM271" s="240"/>
      <c r="BN271" s="240"/>
      <c r="BO271" s="240"/>
      <c r="BP271" s="240"/>
      <c r="BQ271" s="223"/>
      <c r="BR271" s="222"/>
      <c r="BS271" s="222"/>
      <c r="BT271" s="222"/>
      <c r="BU271" s="222"/>
      <c r="BV271" s="222"/>
      <c r="BW271" s="268"/>
      <c r="BX271" s="267"/>
      <c r="BY271" s="267"/>
      <c r="BZ271" s="267"/>
      <c r="CA271" s="267"/>
      <c r="CB271" s="267"/>
      <c r="CC271" s="241"/>
      <c r="CD271" s="214"/>
      <c r="CE271" s="240"/>
      <c r="CF271" s="240"/>
      <c r="CG271" s="240"/>
      <c r="CH271" s="5"/>
    </row>
    <row r="272" spans="1:86" hidden="1" x14ac:dyDescent="0.2">
      <c r="A272" s="127"/>
      <c r="B272" s="11"/>
      <c r="C272" s="63"/>
      <c r="D272" s="64"/>
      <c r="E272" s="11"/>
      <c r="F272" s="64"/>
      <c r="G272" s="12"/>
      <c r="H272" s="65"/>
      <c r="I272" s="66"/>
      <c r="J272" s="204"/>
      <c r="K272" s="204"/>
      <c r="L272" s="205"/>
      <c r="M272" s="205"/>
      <c r="N272" s="205"/>
      <c r="O272" s="214"/>
      <c r="P272" s="214"/>
      <c r="Q272" s="213"/>
      <c r="R272" s="213"/>
      <c r="S272" s="213"/>
      <c r="T272" s="213"/>
      <c r="U272" s="223"/>
      <c r="V272" s="222"/>
      <c r="W272" s="222"/>
      <c r="X272" s="222"/>
      <c r="Y272" s="222"/>
      <c r="Z272" s="222"/>
      <c r="AA272" s="232"/>
      <c r="AB272" s="231"/>
      <c r="AC272" s="231"/>
      <c r="AD272" s="231"/>
      <c r="AE272" s="231"/>
      <c r="AF272" s="231"/>
      <c r="AG272" s="250"/>
      <c r="AH272" s="249"/>
      <c r="AI272" s="249"/>
      <c r="AJ272" s="249"/>
      <c r="AK272" s="249"/>
      <c r="AL272" s="249"/>
      <c r="AM272" s="204"/>
      <c r="AN272" s="205"/>
      <c r="AO272" s="205"/>
      <c r="AP272" s="205"/>
      <c r="AQ272" s="205"/>
      <c r="AR272" s="205"/>
      <c r="AS272" s="259"/>
      <c r="AT272" s="258"/>
      <c r="AU272" s="258"/>
      <c r="AV272" s="258"/>
      <c r="AW272" s="258"/>
      <c r="AX272" s="258"/>
      <c r="AY272" s="268"/>
      <c r="AZ272" s="267"/>
      <c r="BA272" s="267"/>
      <c r="BB272" s="267"/>
      <c r="BC272" s="267"/>
      <c r="BD272" s="267"/>
      <c r="BE272" s="204"/>
      <c r="BF272" s="205"/>
      <c r="BG272" s="205"/>
      <c r="BH272" s="205"/>
      <c r="BI272" s="205"/>
      <c r="BJ272" s="205"/>
      <c r="BK272" s="241"/>
      <c r="BL272" s="240"/>
      <c r="BM272" s="240"/>
      <c r="BN272" s="240"/>
      <c r="BO272" s="240"/>
      <c r="BP272" s="240"/>
      <c r="BQ272" s="223"/>
      <c r="BR272" s="222"/>
      <c r="BS272" s="222"/>
      <c r="BT272" s="222"/>
      <c r="BU272" s="222"/>
      <c r="BV272" s="222"/>
      <c r="BW272" s="268"/>
      <c r="BX272" s="267"/>
      <c r="BY272" s="267"/>
      <c r="BZ272" s="267"/>
      <c r="CA272" s="267"/>
      <c r="CB272" s="267"/>
      <c r="CC272" s="241"/>
      <c r="CD272" s="214"/>
      <c r="CE272" s="240"/>
      <c r="CF272" s="240"/>
      <c r="CG272" s="240"/>
      <c r="CH272" s="5"/>
    </row>
    <row r="273" spans="1:86" hidden="1" x14ac:dyDescent="0.2">
      <c r="A273" s="127"/>
      <c r="B273" s="11"/>
      <c r="C273" s="63"/>
      <c r="D273" s="64"/>
      <c r="E273" s="11"/>
      <c r="F273" s="64"/>
      <c r="G273" s="109"/>
      <c r="H273" s="69"/>
      <c r="I273" s="66"/>
      <c r="J273" s="204"/>
      <c r="K273" s="204"/>
      <c r="L273" s="205"/>
      <c r="M273" s="205"/>
      <c r="N273" s="205"/>
      <c r="O273" s="214"/>
      <c r="P273" s="214"/>
      <c r="Q273" s="213"/>
      <c r="R273" s="213"/>
      <c r="S273" s="213"/>
      <c r="T273" s="213"/>
      <c r="U273" s="223"/>
      <c r="V273" s="222"/>
      <c r="W273" s="222"/>
      <c r="X273" s="222"/>
      <c r="Y273" s="222"/>
      <c r="Z273" s="222"/>
      <c r="AA273" s="232"/>
      <c r="AB273" s="231"/>
      <c r="AC273" s="231"/>
      <c r="AD273" s="231"/>
      <c r="AE273" s="231"/>
      <c r="AF273" s="231"/>
      <c r="AG273" s="250"/>
      <c r="AH273" s="249"/>
      <c r="AI273" s="249"/>
      <c r="AJ273" s="249"/>
      <c r="AK273" s="249"/>
      <c r="AL273" s="249"/>
      <c r="AM273" s="204"/>
      <c r="AN273" s="205"/>
      <c r="AO273" s="205"/>
      <c r="AP273" s="205"/>
      <c r="AQ273" s="205"/>
      <c r="AR273" s="205"/>
      <c r="AS273" s="259"/>
      <c r="AT273" s="258"/>
      <c r="AU273" s="258"/>
      <c r="AV273" s="258"/>
      <c r="AW273" s="258"/>
      <c r="AX273" s="258"/>
      <c r="AY273" s="268"/>
      <c r="AZ273" s="267"/>
      <c r="BA273" s="267"/>
      <c r="BB273" s="267"/>
      <c r="BC273" s="267"/>
      <c r="BD273" s="267"/>
      <c r="BE273" s="204"/>
      <c r="BF273" s="205"/>
      <c r="BG273" s="205"/>
      <c r="BH273" s="205"/>
      <c r="BI273" s="205"/>
      <c r="BJ273" s="205"/>
      <c r="BK273" s="241"/>
      <c r="BL273" s="240"/>
      <c r="BM273" s="240"/>
      <c r="BN273" s="240"/>
      <c r="BO273" s="240"/>
      <c r="BP273" s="240"/>
      <c r="BQ273" s="223"/>
      <c r="BR273" s="222"/>
      <c r="BS273" s="222"/>
      <c r="BT273" s="222"/>
      <c r="BU273" s="222"/>
      <c r="BV273" s="222"/>
      <c r="BW273" s="268"/>
      <c r="BX273" s="267"/>
      <c r="BY273" s="267"/>
      <c r="BZ273" s="267"/>
      <c r="CA273" s="267"/>
      <c r="CB273" s="267"/>
      <c r="CC273" s="241"/>
      <c r="CD273" s="214"/>
      <c r="CE273" s="240"/>
      <c r="CF273" s="240"/>
      <c r="CG273" s="240"/>
      <c r="CH273" s="5"/>
    </row>
    <row r="274" spans="1:86" hidden="1" x14ac:dyDescent="0.2">
      <c r="C274" s="63"/>
      <c r="D274" s="64"/>
      <c r="E274" s="11"/>
      <c r="F274" s="64"/>
      <c r="G274" s="70"/>
      <c r="H274" s="69"/>
      <c r="I274" s="66"/>
      <c r="J274" s="204"/>
      <c r="K274" s="204"/>
      <c r="L274" s="205"/>
      <c r="M274" s="205"/>
      <c r="N274" s="205"/>
      <c r="O274" s="214"/>
      <c r="P274" s="214"/>
      <c r="Q274" s="213"/>
      <c r="R274" s="213"/>
      <c r="S274" s="213"/>
      <c r="T274" s="213"/>
      <c r="U274" s="223"/>
      <c r="V274" s="222"/>
      <c r="W274" s="222"/>
      <c r="X274" s="222"/>
      <c r="Y274" s="222"/>
      <c r="Z274" s="222"/>
      <c r="AA274" s="232"/>
      <c r="AB274" s="231"/>
      <c r="AC274" s="231"/>
      <c r="AD274" s="231"/>
      <c r="AE274" s="231"/>
      <c r="AF274" s="231"/>
      <c r="AG274" s="250"/>
      <c r="AH274" s="249"/>
      <c r="AI274" s="249"/>
      <c r="AJ274" s="249"/>
      <c r="AK274" s="249"/>
      <c r="AL274" s="249"/>
      <c r="AM274" s="204"/>
      <c r="AN274" s="205"/>
      <c r="AO274" s="205"/>
      <c r="AP274" s="205"/>
      <c r="AQ274" s="205"/>
      <c r="AR274" s="205"/>
      <c r="AS274" s="259"/>
      <c r="AT274" s="258"/>
      <c r="AU274" s="258"/>
      <c r="AV274" s="258"/>
      <c r="AW274" s="258"/>
      <c r="AX274" s="258"/>
      <c r="AY274" s="268"/>
      <c r="AZ274" s="267"/>
      <c r="BA274" s="267"/>
      <c r="BB274" s="267"/>
      <c r="BC274" s="267"/>
      <c r="BD274" s="267"/>
      <c r="BE274" s="204"/>
      <c r="BF274" s="205"/>
      <c r="BG274" s="205"/>
      <c r="BH274" s="205"/>
      <c r="BI274" s="205"/>
      <c r="BJ274" s="205"/>
      <c r="BK274" s="241"/>
      <c r="BL274" s="240"/>
      <c r="BM274" s="240"/>
      <c r="BN274" s="240"/>
      <c r="BO274" s="240"/>
      <c r="BP274" s="240"/>
      <c r="BQ274" s="223"/>
      <c r="BR274" s="222"/>
      <c r="BS274" s="222"/>
      <c r="BT274" s="222"/>
      <c r="BU274" s="222"/>
      <c r="BV274" s="222"/>
      <c r="BW274" s="268"/>
      <c r="BX274" s="267"/>
      <c r="BY274" s="267"/>
      <c r="BZ274" s="267"/>
      <c r="CA274" s="267"/>
      <c r="CB274" s="267"/>
      <c r="CC274" s="241"/>
      <c r="CD274" s="214"/>
      <c r="CE274" s="240"/>
      <c r="CF274" s="240"/>
      <c r="CG274" s="240"/>
      <c r="CH274" s="5"/>
    </row>
    <row r="275" spans="1:86" hidden="1" x14ac:dyDescent="0.2">
      <c r="A275" s="127"/>
      <c r="B275" s="11"/>
      <c r="C275" s="63"/>
      <c r="D275" s="64"/>
      <c r="E275" s="11"/>
      <c r="F275" s="64"/>
      <c r="G275" s="109"/>
      <c r="H275" s="65"/>
      <c r="I275" s="66"/>
      <c r="J275" s="204"/>
      <c r="K275" s="204"/>
      <c r="L275" s="205"/>
      <c r="M275" s="205"/>
      <c r="N275" s="205"/>
      <c r="O275" s="214"/>
      <c r="P275" s="214"/>
      <c r="Q275" s="213"/>
      <c r="R275" s="213"/>
      <c r="S275" s="213"/>
      <c r="T275" s="213"/>
      <c r="U275" s="223"/>
      <c r="V275" s="222"/>
      <c r="W275" s="222"/>
      <c r="X275" s="222"/>
      <c r="Y275" s="222"/>
      <c r="Z275" s="222"/>
      <c r="AA275" s="232"/>
      <c r="AB275" s="231"/>
      <c r="AC275" s="231"/>
      <c r="AD275" s="231"/>
      <c r="AE275" s="231"/>
      <c r="AF275" s="231"/>
      <c r="AG275" s="250"/>
      <c r="AH275" s="249"/>
      <c r="AI275" s="249"/>
      <c r="AJ275" s="249"/>
      <c r="AK275" s="249"/>
      <c r="AL275" s="249"/>
      <c r="AM275" s="204"/>
      <c r="AN275" s="205"/>
      <c r="AO275" s="205"/>
      <c r="AP275" s="205"/>
      <c r="AQ275" s="205"/>
      <c r="AR275" s="205"/>
      <c r="AS275" s="259"/>
      <c r="AT275" s="258"/>
      <c r="AU275" s="258"/>
      <c r="AV275" s="258"/>
      <c r="AW275" s="258"/>
      <c r="AX275" s="258"/>
      <c r="AY275" s="268"/>
      <c r="AZ275" s="267"/>
      <c r="BA275" s="267"/>
      <c r="BB275" s="267"/>
      <c r="BC275" s="267"/>
      <c r="BD275" s="267"/>
      <c r="BE275" s="204"/>
      <c r="BF275" s="205"/>
      <c r="BG275" s="205"/>
      <c r="BH275" s="205"/>
      <c r="BI275" s="205"/>
      <c r="BJ275" s="205"/>
      <c r="BK275" s="241"/>
      <c r="BL275" s="240"/>
      <c r="BM275" s="240"/>
      <c r="BN275" s="240"/>
      <c r="BO275" s="240"/>
      <c r="BP275" s="240"/>
      <c r="BQ275" s="223"/>
      <c r="BR275" s="222"/>
      <c r="BS275" s="222"/>
      <c r="BT275" s="222"/>
      <c r="BU275" s="222"/>
      <c r="BV275" s="222"/>
      <c r="BW275" s="268"/>
      <c r="BX275" s="267"/>
      <c r="BY275" s="267"/>
      <c r="BZ275" s="267"/>
      <c r="CA275" s="267"/>
      <c r="CB275" s="267"/>
      <c r="CC275" s="241"/>
      <c r="CD275" s="214"/>
      <c r="CE275" s="240"/>
      <c r="CF275" s="240"/>
      <c r="CG275" s="240"/>
      <c r="CH275" s="5"/>
    </row>
    <row r="276" spans="1:86" hidden="1" x14ac:dyDescent="0.2">
      <c r="A276" s="127"/>
      <c r="B276" s="11"/>
      <c r="C276" s="63"/>
      <c r="D276" s="64"/>
      <c r="E276" s="11"/>
      <c r="F276" s="64"/>
      <c r="G276" s="12"/>
      <c r="H276" s="65"/>
      <c r="I276" s="66"/>
      <c r="J276" s="204"/>
      <c r="K276" s="204"/>
      <c r="L276" s="205"/>
      <c r="M276" s="205"/>
      <c r="N276" s="205"/>
      <c r="O276" s="214"/>
      <c r="P276" s="214"/>
      <c r="Q276" s="213"/>
      <c r="R276" s="213"/>
      <c r="S276" s="213"/>
      <c r="T276" s="213"/>
      <c r="U276" s="223"/>
      <c r="V276" s="222"/>
      <c r="W276" s="222"/>
      <c r="X276" s="222"/>
      <c r="Y276" s="222"/>
      <c r="Z276" s="222"/>
      <c r="AA276" s="232"/>
      <c r="AB276" s="231"/>
      <c r="AC276" s="231"/>
      <c r="AD276" s="231"/>
      <c r="AE276" s="231"/>
      <c r="AF276" s="231"/>
      <c r="AG276" s="250"/>
      <c r="AH276" s="249"/>
      <c r="AI276" s="249"/>
      <c r="AJ276" s="249"/>
      <c r="AK276" s="249"/>
      <c r="AL276" s="249"/>
      <c r="AM276" s="204"/>
      <c r="AN276" s="205"/>
      <c r="AO276" s="205"/>
      <c r="AP276" s="205"/>
      <c r="AQ276" s="205"/>
      <c r="AR276" s="205"/>
      <c r="AS276" s="259"/>
      <c r="AT276" s="258"/>
      <c r="AU276" s="258"/>
      <c r="AV276" s="258"/>
      <c r="AW276" s="258"/>
      <c r="AX276" s="258"/>
      <c r="AY276" s="268"/>
      <c r="AZ276" s="267"/>
      <c r="BA276" s="267"/>
      <c r="BB276" s="267"/>
      <c r="BC276" s="267"/>
      <c r="BD276" s="267"/>
      <c r="BE276" s="204"/>
      <c r="BF276" s="205"/>
      <c r="BG276" s="205"/>
      <c r="BH276" s="205"/>
      <c r="BI276" s="205"/>
      <c r="BJ276" s="205"/>
      <c r="BK276" s="241"/>
      <c r="BL276" s="240"/>
      <c r="BM276" s="240"/>
      <c r="BN276" s="240"/>
      <c r="BO276" s="240"/>
      <c r="BP276" s="240"/>
      <c r="BQ276" s="223"/>
      <c r="BR276" s="222"/>
      <c r="BS276" s="222"/>
      <c r="BT276" s="222"/>
      <c r="BU276" s="222"/>
      <c r="BV276" s="222"/>
      <c r="BW276" s="268"/>
      <c r="BX276" s="267"/>
      <c r="BY276" s="267"/>
      <c r="BZ276" s="267"/>
      <c r="CA276" s="267"/>
      <c r="CB276" s="267"/>
      <c r="CC276" s="241"/>
      <c r="CD276" s="214"/>
      <c r="CE276" s="240"/>
      <c r="CF276" s="240"/>
      <c r="CG276" s="240"/>
      <c r="CH276" s="5"/>
    </row>
    <row r="277" spans="1:86" hidden="1" x14ac:dyDescent="0.2">
      <c r="A277" s="135"/>
      <c r="B277" s="17"/>
      <c r="C277" s="16"/>
      <c r="D277" s="71"/>
      <c r="E277" s="17"/>
      <c r="F277" s="71"/>
      <c r="G277" s="85"/>
      <c r="H277" s="72"/>
      <c r="I277" s="73"/>
      <c r="J277" s="204"/>
      <c r="K277" s="204"/>
      <c r="L277" s="205"/>
      <c r="M277" s="205"/>
      <c r="N277" s="205"/>
      <c r="O277" s="214"/>
      <c r="P277" s="214"/>
      <c r="Q277" s="213"/>
      <c r="R277" s="213"/>
      <c r="S277" s="213"/>
      <c r="T277" s="213"/>
      <c r="U277" s="223"/>
      <c r="V277" s="222"/>
      <c r="W277" s="222"/>
      <c r="X277" s="222"/>
      <c r="Y277" s="222"/>
      <c r="Z277" s="222"/>
      <c r="AA277" s="232"/>
      <c r="AB277" s="231"/>
      <c r="AC277" s="231"/>
      <c r="AD277" s="231"/>
      <c r="AE277" s="231"/>
      <c r="AF277" s="231"/>
      <c r="AG277" s="250"/>
      <c r="AH277" s="249"/>
      <c r="AI277" s="249"/>
      <c r="AJ277" s="249"/>
      <c r="AK277" s="249"/>
      <c r="AL277" s="249"/>
      <c r="AM277" s="204"/>
      <c r="AN277" s="205"/>
      <c r="AO277" s="205"/>
      <c r="AP277" s="205"/>
      <c r="AQ277" s="205"/>
      <c r="AR277" s="205"/>
      <c r="AS277" s="259"/>
      <c r="AT277" s="258"/>
      <c r="AU277" s="258"/>
      <c r="AV277" s="258"/>
      <c r="AW277" s="258"/>
      <c r="AX277" s="258"/>
      <c r="AY277" s="268"/>
      <c r="AZ277" s="267"/>
      <c r="BA277" s="267"/>
      <c r="BB277" s="267"/>
      <c r="BC277" s="267"/>
      <c r="BD277" s="267"/>
      <c r="BE277" s="204"/>
      <c r="BF277" s="205"/>
      <c r="BG277" s="205"/>
      <c r="BH277" s="205"/>
      <c r="BI277" s="205"/>
      <c r="BJ277" s="205"/>
      <c r="BK277" s="241"/>
      <c r="BL277" s="240"/>
      <c r="BM277" s="240"/>
      <c r="BN277" s="240"/>
      <c r="BO277" s="240"/>
      <c r="BP277" s="240"/>
      <c r="BQ277" s="223"/>
      <c r="BR277" s="222"/>
      <c r="BS277" s="222"/>
      <c r="BT277" s="222"/>
      <c r="BU277" s="222"/>
      <c r="BV277" s="222"/>
      <c r="BW277" s="268"/>
      <c r="BX277" s="267"/>
      <c r="BY277" s="267"/>
      <c r="BZ277" s="267"/>
      <c r="CA277" s="267"/>
      <c r="CB277" s="267"/>
      <c r="CC277" s="241"/>
      <c r="CD277" s="214"/>
      <c r="CE277" s="240"/>
      <c r="CF277" s="240"/>
      <c r="CG277" s="240"/>
      <c r="CH277" s="5"/>
    </row>
    <row r="278" spans="1:86" hidden="1" x14ac:dyDescent="0.2">
      <c r="A278" s="22"/>
      <c r="B278" s="22"/>
      <c r="C278" s="28"/>
      <c r="D278" s="34"/>
      <c r="E278" s="22"/>
      <c r="F278" s="34"/>
      <c r="G278" s="48"/>
      <c r="H278" s="36"/>
      <c r="I278" s="28"/>
      <c r="J278" s="204"/>
      <c r="K278" s="204"/>
      <c r="L278" s="205"/>
      <c r="M278" s="205"/>
      <c r="N278" s="205"/>
      <c r="O278" s="214"/>
      <c r="P278" s="214"/>
      <c r="Q278" s="213"/>
      <c r="R278" s="213"/>
      <c r="S278" s="213"/>
      <c r="T278" s="213"/>
      <c r="U278" s="223"/>
      <c r="V278" s="222"/>
      <c r="W278" s="222"/>
      <c r="X278" s="222"/>
      <c r="Y278" s="222"/>
      <c r="Z278" s="222"/>
      <c r="AA278" s="232"/>
      <c r="AB278" s="231"/>
      <c r="AC278" s="231"/>
      <c r="AD278" s="231"/>
      <c r="AE278" s="231"/>
      <c r="AF278" s="231"/>
      <c r="AG278" s="250"/>
      <c r="AH278" s="249"/>
      <c r="AI278" s="249"/>
      <c r="AJ278" s="249"/>
      <c r="AK278" s="249"/>
      <c r="AL278" s="249"/>
      <c r="AM278" s="204"/>
      <c r="AN278" s="205"/>
      <c r="AO278" s="205"/>
      <c r="AP278" s="205"/>
      <c r="AQ278" s="205"/>
      <c r="AR278" s="205"/>
      <c r="AS278" s="259"/>
      <c r="AT278" s="258"/>
      <c r="AU278" s="258"/>
      <c r="AV278" s="258"/>
      <c r="AW278" s="258"/>
      <c r="AX278" s="258"/>
      <c r="AY278" s="268"/>
      <c r="AZ278" s="267"/>
      <c r="BA278" s="267"/>
      <c r="BB278" s="267"/>
      <c r="BC278" s="267"/>
      <c r="BD278" s="267"/>
      <c r="BE278" s="204"/>
      <c r="BF278" s="205"/>
      <c r="BG278" s="205"/>
      <c r="BH278" s="205"/>
      <c r="BI278" s="205"/>
      <c r="BJ278" s="205"/>
      <c r="BK278" s="241"/>
      <c r="BL278" s="240"/>
      <c r="BM278" s="240"/>
      <c r="BN278" s="240"/>
      <c r="BO278" s="240"/>
      <c r="BP278" s="240"/>
      <c r="BQ278" s="223"/>
      <c r="BR278" s="222"/>
      <c r="BS278" s="222"/>
      <c r="BT278" s="222"/>
      <c r="BU278" s="222"/>
      <c r="BV278" s="222"/>
      <c r="BW278" s="268"/>
      <c r="BX278" s="267"/>
      <c r="BY278" s="267"/>
      <c r="BZ278" s="267"/>
      <c r="CA278" s="267"/>
      <c r="CB278" s="267"/>
      <c r="CC278" s="241"/>
      <c r="CD278" s="214"/>
      <c r="CE278" s="240"/>
      <c r="CF278" s="240"/>
      <c r="CG278" s="240"/>
      <c r="CH278" s="5"/>
    </row>
    <row r="279" spans="1:86" hidden="1" x14ac:dyDescent="0.2">
      <c r="A279" s="22"/>
      <c r="B279" s="22"/>
      <c r="C279" s="129"/>
      <c r="D279" s="28"/>
      <c r="E279" s="22"/>
      <c r="F279" s="28"/>
      <c r="G279" s="128"/>
      <c r="H279" s="26"/>
      <c r="I279" s="112"/>
      <c r="J279" s="204"/>
      <c r="K279" s="204"/>
      <c r="L279" s="205"/>
      <c r="M279" s="205"/>
      <c r="N279" s="205"/>
      <c r="O279" s="214"/>
      <c r="P279" s="214"/>
      <c r="Q279" s="213"/>
      <c r="R279" s="213"/>
      <c r="S279" s="213"/>
      <c r="T279" s="213"/>
      <c r="U279" s="223"/>
      <c r="V279" s="222"/>
      <c r="W279" s="222"/>
      <c r="X279" s="222"/>
      <c r="Y279" s="222"/>
      <c r="Z279" s="222"/>
      <c r="AA279" s="232"/>
      <c r="AB279" s="231"/>
      <c r="AC279" s="231"/>
      <c r="AD279" s="231"/>
      <c r="AE279" s="231"/>
      <c r="AF279" s="231"/>
      <c r="AG279" s="250"/>
      <c r="AH279" s="249"/>
      <c r="AI279" s="249"/>
      <c r="AJ279" s="249"/>
      <c r="AK279" s="249"/>
      <c r="AL279" s="249"/>
      <c r="AM279" s="204"/>
      <c r="AN279" s="205"/>
      <c r="AO279" s="205"/>
      <c r="AP279" s="205"/>
      <c r="AQ279" s="205"/>
      <c r="AR279" s="205"/>
      <c r="AS279" s="259"/>
      <c r="AT279" s="258"/>
      <c r="AU279" s="258"/>
      <c r="AV279" s="258"/>
      <c r="AW279" s="258"/>
      <c r="AX279" s="258"/>
      <c r="AY279" s="268"/>
      <c r="AZ279" s="267"/>
      <c r="BA279" s="267"/>
      <c r="BB279" s="267"/>
      <c r="BC279" s="267"/>
      <c r="BD279" s="267"/>
      <c r="BE279" s="204"/>
      <c r="BF279" s="205"/>
      <c r="BG279" s="205"/>
      <c r="BH279" s="205"/>
      <c r="BI279" s="205"/>
      <c r="BJ279" s="205"/>
      <c r="BK279" s="241"/>
      <c r="BL279" s="240"/>
      <c r="BM279" s="240"/>
      <c r="BN279" s="240"/>
      <c r="BO279" s="240"/>
      <c r="BP279" s="240"/>
      <c r="BQ279" s="223"/>
      <c r="BR279" s="222"/>
      <c r="BS279" s="222"/>
      <c r="BT279" s="222"/>
      <c r="BU279" s="222"/>
      <c r="BV279" s="222"/>
      <c r="BW279" s="268"/>
      <c r="BX279" s="267"/>
      <c r="BY279" s="267"/>
      <c r="BZ279" s="267"/>
      <c r="CA279" s="267"/>
      <c r="CB279" s="267"/>
      <c r="CC279" s="241"/>
      <c r="CD279" s="214"/>
      <c r="CE279" s="240"/>
      <c r="CF279" s="240"/>
      <c r="CG279" s="240"/>
      <c r="CH279" s="5"/>
    </row>
    <row r="280" spans="1:86" hidden="1" x14ac:dyDescent="0.2">
      <c r="A280" s="22"/>
      <c r="B280" s="22"/>
      <c r="C280" s="129"/>
      <c r="D280" s="28"/>
      <c r="E280" s="22"/>
      <c r="F280" s="28"/>
      <c r="G280" s="128"/>
      <c r="H280" s="26"/>
      <c r="I280" s="112"/>
      <c r="J280" s="204"/>
      <c r="K280" s="204"/>
      <c r="L280" s="205"/>
      <c r="M280" s="205"/>
      <c r="N280" s="205"/>
      <c r="O280" s="214"/>
      <c r="P280" s="214"/>
      <c r="Q280" s="213"/>
      <c r="R280" s="213"/>
      <c r="S280" s="213"/>
      <c r="T280" s="213"/>
      <c r="U280" s="223"/>
      <c r="V280" s="222"/>
      <c r="W280" s="222"/>
      <c r="X280" s="222"/>
      <c r="Y280" s="222"/>
      <c r="Z280" s="222"/>
      <c r="AA280" s="232"/>
      <c r="AB280" s="231"/>
      <c r="AC280" s="231"/>
      <c r="AD280" s="231"/>
      <c r="AE280" s="231"/>
      <c r="AF280" s="231"/>
      <c r="AG280" s="250"/>
      <c r="AH280" s="249"/>
      <c r="AI280" s="249"/>
      <c r="AJ280" s="249"/>
      <c r="AK280" s="249"/>
      <c r="AL280" s="249"/>
      <c r="AM280" s="204"/>
      <c r="AN280" s="205"/>
      <c r="AO280" s="205"/>
      <c r="AP280" s="205"/>
      <c r="AQ280" s="205"/>
      <c r="AR280" s="205"/>
      <c r="AS280" s="259"/>
      <c r="AT280" s="258"/>
      <c r="AU280" s="258"/>
      <c r="AV280" s="258"/>
      <c r="AW280" s="258"/>
      <c r="AX280" s="258"/>
      <c r="AY280" s="268"/>
      <c r="AZ280" s="267"/>
      <c r="BA280" s="267"/>
      <c r="BB280" s="267"/>
      <c r="BC280" s="267"/>
      <c r="BD280" s="267"/>
      <c r="BE280" s="204"/>
      <c r="BF280" s="205"/>
      <c r="BG280" s="205"/>
      <c r="BH280" s="205"/>
      <c r="BI280" s="205"/>
      <c r="BJ280" s="205"/>
      <c r="BK280" s="241"/>
      <c r="BL280" s="240"/>
      <c r="BM280" s="240"/>
      <c r="BN280" s="240"/>
      <c r="BO280" s="240"/>
      <c r="BP280" s="240"/>
      <c r="BQ280" s="223"/>
      <c r="BR280" s="222"/>
      <c r="BS280" s="222"/>
      <c r="BT280" s="222"/>
      <c r="BU280" s="222"/>
      <c r="BV280" s="222"/>
      <c r="BW280" s="268"/>
      <c r="BX280" s="267"/>
      <c r="BY280" s="267"/>
      <c r="BZ280" s="267"/>
      <c r="CA280" s="267"/>
      <c r="CB280" s="267"/>
      <c r="CC280" s="241"/>
      <c r="CD280" s="214"/>
      <c r="CE280" s="240"/>
      <c r="CF280" s="240"/>
      <c r="CG280" s="240"/>
      <c r="CH280" s="5"/>
    </row>
    <row r="281" spans="1:86" hidden="1" x14ac:dyDescent="0.2">
      <c r="A281" s="22"/>
      <c r="B281" s="22"/>
      <c r="C281" s="129"/>
      <c r="D281" s="35"/>
      <c r="E281" s="136"/>
      <c r="F281" s="84"/>
      <c r="G281" s="84"/>
      <c r="H281" s="137"/>
      <c r="I281" s="112"/>
      <c r="J281" s="204"/>
      <c r="K281" s="204"/>
      <c r="L281" s="205"/>
      <c r="M281" s="205"/>
      <c r="N281" s="205"/>
      <c r="O281" s="214"/>
      <c r="P281" s="214"/>
      <c r="Q281" s="213"/>
      <c r="R281" s="213"/>
      <c r="S281" s="213"/>
      <c r="T281" s="213"/>
      <c r="U281" s="223"/>
      <c r="V281" s="222"/>
      <c r="W281" s="222"/>
      <c r="X281" s="222"/>
      <c r="Y281" s="222"/>
      <c r="Z281" s="222"/>
      <c r="AA281" s="232"/>
      <c r="AB281" s="231"/>
      <c r="AC281" s="231"/>
      <c r="AD281" s="231"/>
      <c r="AE281" s="231"/>
      <c r="AF281" s="231"/>
      <c r="AG281" s="250"/>
      <c r="AH281" s="249"/>
      <c r="AI281" s="249"/>
      <c r="AJ281" s="249"/>
      <c r="AK281" s="249"/>
      <c r="AL281" s="249"/>
      <c r="AM281" s="204"/>
      <c r="AN281" s="205"/>
      <c r="AO281" s="205"/>
      <c r="AP281" s="205"/>
      <c r="AQ281" s="205"/>
      <c r="AR281" s="205"/>
      <c r="AS281" s="259"/>
      <c r="AT281" s="258"/>
      <c r="AU281" s="258"/>
      <c r="AV281" s="258"/>
      <c r="AW281" s="258"/>
      <c r="AX281" s="258"/>
      <c r="AY281" s="268"/>
      <c r="AZ281" s="267"/>
      <c r="BA281" s="267"/>
      <c r="BB281" s="267"/>
      <c r="BC281" s="267"/>
      <c r="BD281" s="267"/>
      <c r="BE281" s="204"/>
      <c r="BF281" s="205"/>
      <c r="BG281" s="205"/>
      <c r="BH281" s="205"/>
      <c r="BI281" s="205"/>
      <c r="BJ281" s="205"/>
      <c r="BK281" s="241"/>
      <c r="BL281" s="240"/>
      <c r="BM281" s="240"/>
      <c r="BN281" s="240"/>
      <c r="BO281" s="240"/>
      <c r="BP281" s="240"/>
      <c r="BQ281" s="223"/>
      <c r="BR281" s="222"/>
      <c r="BS281" s="222"/>
      <c r="BT281" s="222"/>
      <c r="BU281" s="222"/>
      <c r="BV281" s="222"/>
      <c r="BW281" s="268"/>
      <c r="BX281" s="267"/>
      <c r="BY281" s="267"/>
      <c r="BZ281" s="267"/>
      <c r="CA281" s="267"/>
      <c r="CB281" s="267"/>
      <c r="CC281" s="241"/>
      <c r="CD281" s="214"/>
      <c r="CE281" s="240"/>
      <c r="CF281" s="240"/>
      <c r="CG281" s="240"/>
      <c r="CH281" s="5"/>
    </row>
    <row r="282" spans="1:86" hidden="1" x14ac:dyDescent="0.2">
      <c r="A282" s="22"/>
      <c r="B282" s="22"/>
      <c r="C282" s="129"/>
      <c r="D282" s="35"/>
      <c r="E282" s="35"/>
      <c r="F282" s="48"/>
      <c r="G282" s="48"/>
      <c r="H282" s="137"/>
      <c r="I282" s="112"/>
      <c r="J282" s="204"/>
      <c r="K282" s="204"/>
      <c r="L282" s="205"/>
      <c r="M282" s="205"/>
      <c r="N282" s="205"/>
      <c r="O282" s="214"/>
      <c r="P282" s="214"/>
      <c r="Q282" s="213"/>
      <c r="R282" s="213"/>
      <c r="S282" s="213"/>
      <c r="T282" s="213"/>
      <c r="U282" s="223"/>
      <c r="V282" s="222"/>
      <c r="W282" s="222"/>
      <c r="X282" s="222"/>
      <c r="Y282" s="222"/>
      <c r="Z282" s="222"/>
      <c r="AA282" s="232"/>
      <c r="AB282" s="231"/>
      <c r="AC282" s="231"/>
      <c r="AD282" s="231"/>
      <c r="AE282" s="231"/>
      <c r="AF282" s="231"/>
      <c r="AG282" s="250"/>
      <c r="AH282" s="249"/>
      <c r="AI282" s="249"/>
      <c r="AJ282" s="249"/>
      <c r="AK282" s="249"/>
      <c r="AL282" s="249"/>
      <c r="AM282" s="204"/>
      <c r="AN282" s="205"/>
      <c r="AO282" s="205"/>
      <c r="AP282" s="205"/>
      <c r="AQ282" s="205"/>
      <c r="AR282" s="205"/>
      <c r="AS282" s="259"/>
      <c r="AT282" s="258"/>
      <c r="AU282" s="258"/>
      <c r="AV282" s="258"/>
      <c r="AW282" s="258"/>
      <c r="AX282" s="258"/>
      <c r="AY282" s="268"/>
      <c r="AZ282" s="267"/>
      <c r="BA282" s="267"/>
      <c r="BB282" s="267"/>
      <c r="BC282" s="267"/>
      <c r="BD282" s="267"/>
      <c r="BE282" s="204"/>
      <c r="BF282" s="205"/>
      <c r="BG282" s="205"/>
      <c r="BH282" s="205"/>
      <c r="BI282" s="205"/>
      <c r="BJ282" s="205"/>
      <c r="BK282" s="241"/>
      <c r="BL282" s="240"/>
      <c r="BM282" s="240"/>
      <c r="BN282" s="240"/>
      <c r="BO282" s="240"/>
      <c r="BP282" s="240"/>
      <c r="BQ282" s="223"/>
      <c r="BR282" s="222"/>
      <c r="BS282" s="222"/>
      <c r="BT282" s="222"/>
      <c r="BU282" s="222"/>
      <c r="BV282" s="222"/>
      <c r="BW282" s="268"/>
      <c r="BX282" s="267"/>
      <c r="BY282" s="267"/>
      <c r="BZ282" s="267"/>
      <c r="CA282" s="267"/>
      <c r="CB282" s="267"/>
      <c r="CC282" s="241"/>
      <c r="CD282" s="214"/>
      <c r="CE282" s="240"/>
      <c r="CF282" s="240"/>
      <c r="CG282" s="240"/>
      <c r="CH282" s="5"/>
    </row>
    <row r="283" spans="1:86" hidden="1" x14ac:dyDescent="0.2">
      <c r="A283" s="22"/>
      <c r="B283" s="22"/>
      <c r="C283" s="129"/>
      <c r="D283" s="28"/>
      <c r="E283" s="22"/>
      <c r="F283" s="34"/>
      <c r="G283" s="128"/>
      <c r="H283" s="36"/>
      <c r="I283" s="138"/>
      <c r="J283" s="204"/>
      <c r="K283" s="204"/>
      <c r="L283" s="205"/>
      <c r="M283" s="205"/>
      <c r="N283" s="204"/>
      <c r="O283" s="214"/>
      <c r="P283" s="214"/>
      <c r="Q283" s="213"/>
      <c r="R283" s="214"/>
      <c r="S283" s="213"/>
      <c r="T283" s="214"/>
      <c r="U283" s="223"/>
      <c r="V283" s="223"/>
      <c r="W283" s="222"/>
      <c r="X283" s="223"/>
      <c r="Y283" s="222"/>
      <c r="Z283" s="223"/>
      <c r="AA283" s="232"/>
      <c r="AB283" s="232"/>
      <c r="AC283" s="231"/>
      <c r="AD283" s="232"/>
      <c r="AE283" s="231"/>
      <c r="AF283" s="232"/>
      <c r="AG283" s="250"/>
      <c r="AH283" s="250"/>
      <c r="AI283" s="249"/>
      <c r="AJ283" s="250"/>
      <c r="AK283" s="249"/>
      <c r="AL283" s="250"/>
      <c r="AM283" s="204"/>
      <c r="AN283" s="204"/>
      <c r="AO283" s="205"/>
      <c r="AP283" s="204"/>
      <c r="AQ283" s="205"/>
      <c r="AR283" s="204"/>
      <c r="AS283" s="259"/>
      <c r="AT283" s="259"/>
      <c r="AU283" s="258"/>
      <c r="AV283" s="259"/>
      <c r="AW283" s="258"/>
      <c r="AX283" s="259"/>
      <c r="AY283" s="268"/>
      <c r="AZ283" s="268"/>
      <c r="BA283" s="267"/>
      <c r="BB283" s="268"/>
      <c r="BC283" s="267"/>
      <c r="BD283" s="268"/>
      <c r="BE283" s="204"/>
      <c r="BF283" s="204"/>
      <c r="BG283" s="205"/>
      <c r="BH283" s="204"/>
      <c r="BI283" s="205"/>
      <c r="BJ283" s="204"/>
      <c r="BK283" s="241"/>
      <c r="BL283" s="241"/>
      <c r="BM283" s="240"/>
      <c r="BN283" s="241"/>
      <c r="BO283" s="240"/>
      <c r="BP283" s="241"/>
      <c r="BQ283" s="223"/>
      <c r="BR283" s="223"/>
      <c r="BS283" s="222"/>
      <c r="BT283" s="223"/>
      <c r="BU283" s="222"/>
      <c r="BV283" s="223"/>
      <c r="BW283" s="268"/>
      <c r="BX283" s="268"/>
      <c r="BY283" s="267"/>
      <c r="BZ283" s="268"/>
      <c r="CA283" s="267"/>
      <c r="CB283" s="268"/>
      <c r="CC283" s="241"/>
      <c r="CD283" s="214"/>
      <c r="CE283" s="240"/>
      <c r="CF283" s="240"/>
      <c r="CG283" s="241"/>
      <c r="CH283" s="5"/>
    </row>
    <row r="284" spans="1:86" hidden="1" x14ac:dyDescent="0.2">
      <c r="A284" s="22"/>
      <c r="B284" s="22"/>
      <c r="C284" s="129"/>
      <c r="D284" s="28"/>
      <c r="E284" s="22"/>
      <c r="F284" s="34"/>
      <c r="G284" s="128"/>
      <c r="H284" s="139"/>
      <c r="I284" s="138"/>
      <c r="J284" s="204"/>
      <c r="K284" s="204"/>
      <c r="L284" s="205"/>
      <c r="M284" s="205"/>
      <c r="N284" s="204"/>
      <c r="O284" s="214"/>
      <c r="P284" s="214"/>
      <c r="Q284" s="213"/>
      <c r="R284" s="214"/>
      <c r="S284" s="213"/>
      <c r="T284" s="214"/>
      <c r="U284" s="223"/>
      <c r="V284" s="223"/>
      <c r="W284" s="222"/>
      <c r="X284" s="223"/>
      <c r="Y284" s="222"/>
      <c r="Z284" s="223"/>
      <c r="AA284" s="232"/>
      <c r="AB284" s="232"/>
      <c r="AC284" s="231"/>
      <c r="AD284" s="232"/>
      <c r="AE284" s="231"/>
      <c r="AF284" s="232"/>
      <c r="AG284" s="250"/>
      <c r="AH284" s="250"/>
      <c r="AI284" s="249"/>
      <c r="AJ284" s="250"/>
      <c r="AK284" s="249"/>
      <c r="AL284" s="250"/>
      <c r="AM284" s="204"/>
      <c r="AN284" s="204"/>
      <c r="AO284" s="205"/>
      <c r="AP284" s="204"/>
      <c r="AQ284" s="205"/>
      <c r="AR284" s="204"/>
      <c r="AS284" s="259"/>
      <c r="AT284" s="259"/>
      <c r="AU284" s="258"/>
      <c r="AV284" s="259"/>
      <c r="AW284" s="258"/>
      <c r="AX284" s="259"/>
      <c r="AY284" s="268"/>
      <c r="AZ284" s="268"/>
      <c r="BA284" s="267"/>
      <c r="BB284" s="268"/>
      <c r="BC284" s="267"/>
      <c r="BD284" s="268"/>
      <c r="BE284" s="204"/>
      <c r="BF284" s="204"/>
      <c r="BG284" s="205"/>
      <c r="BH284" s="204"/>
      <c r="BI284" s="205"/>
      <c r="BJ284" s="204"/>
      <c r="BK284" s="241"/>
      <c r="BL284" s="241"/>
      <c r="BM284" s="240"/>
      <c r="BN284" s="241"/>
      <c r="BO284" s="240"/>
      <c r="BP284" s="241"/>
      <c r="BQ284" s="223"/>
      <c r="BR284" s="223"/>
      <c r="BS284" s="222"/>
      <c r="BT284" s="223"/>
      <c r="BU284" s="222"/>
      <c r="BV284" s="223"/>
      <c r="BW284" s="268"/>
      <c r="BX284" s="268"/>
      <c r="BY284" s="267"/>
      <c r="BZ284" s="268"/>
      <c r="CA284" s="267"/>
      <c r="CB284" s="268"/>
      <c r="CC284" s="241"/>
      <c r="CD284" s="214"/>
      <c r="CE284" s="240"/>
      <c r="CF284" s="240"/>
      <c r="CG284" s="241"/>
      <c r="CH284" s="5"/>
    </row>
    <row r="285" spans="1:86" hidden="1" x14ac:dyDescent="0.2">
      <c r="A285" s="22"/>
      <c r="B285" s="22"/>
      <c r="C285" s="129"/>
      <c r="D285" s="28"/>
      <c r="E285" s="22"/>
      <c r="F285" s="34"/>
      <c r="G285" s="128"/>
      <c r="H285" s="139"/>
      <c r="I285" s="138"/>
      <c r="J285" s="204"/>
      <c r="K285" s="204"/>
      <c r="L285" s="205"/>
      <c r="M285" s="205"/>
      <c r="N285" s="204"/>
      <c r="O285" s="214"/>
      <c r="P285" s="214"/>
      <c r="Q285" s="213"/>
      <c r="R285" s="214"/>
      <c r="S285" s="213"/>
      <c r="T285" s="214"/>
      <c r="U285" s="223"/>
      <c r="V285" s="223"/>
      <c r="W285" s="222"/>
      <c r="X285" s="223"/>
      <c r="Y285" s="222"/>
      <c r="Z285" s="223"/>
      <c r="AA285" s="232"/>
      <c r="AB285" s="232"/>
      <c r="AC285" s="231"/>
      <c r="AD285" s="232"/>
      <c r="AE285" s="231"/>
      <c r="AF285" s="232"/>
      <c r="AG285" s="250"/>
      <c r="AH285" s="250"/>
      <c r="AI285" s="249"/>
      <c r="AJ285" s="250"/>
      <c r="AK285" s="249"/>
      <c r="AL285" s="250"/>
      <c r="AM285" s="204"/>
      <c r="AN285" s="204"/>
      <c r="AO285" s="205"/>
      <c r="AP285" s="204"/>
      <c r="AQ285" s="205"/>
      <c r="AR285" s="204"/>
      <c r="AS285" s="259"/>
      <c r="AT285" s="259"/>
      <c r="AU285" s="258"/>
      <c r="AV285" s="259"/>
      <c r="AW285" s="258"/>
      <c r="AX285" s="259"/>
      <c r="AY285" s="268"/>
      <c r="AZ285" s="268"/>
      <c r="BA285" s="267"/>
      <c r="BB285" s="268"/>
      <c r="BC285" s="267"/>
      <c r="BD285" s="268"/>
      <c r="BE285" s="204"/>
      <c r="BF285" s="204"/>
      <c r="BG285" s="205"/>
      <c r="BH285" s="204"/>
      <c r="BI285" s="205"/>
      <c r="BJ285" s="204"/>
      <c r="BK285" s="241"/>
      <c r="BL285" s="241"/>
      <c r="BM285" s="240"/>
      <c r="BN285" s="241"/>
      <c r="BO285" s="240"/>
      <c r="BP285" s="241"/>
      <c r="BQ285" s="223"/>
      <c r="BR285" s="223"/>
      <c r="BS285" s="222"/>
      <c r="BT285" s="223"/>
      <c r="BU285" s="222"/>
      <c r="BV285" s="223"/>
      <c r="BW285" s="268"/>
      <c r="BX285" s="268"/>
      <c r="BY285" s="267"/>
      <c r="BZ285" s="268"/>
      <c r="CA285" s="267"/>
      <c r="CB285" s="268"/>
      <c r="CC285" s="241"/>
      <c r="CD285" s="214"/>
      <c r="CE285" s="240"/>
      <c r="CF285" s="240"/>
      <c r="CG285" s="241"/>
      <c r="CH285" s="5"/>
    </row>
    <row r="286" spans="1:86" hidden="1" x14ac:dyDescent="0.2">
      <c r="A286" s="22"/>
      <c r="B286" s="22"/>
      <c r="C286" s="129"/>
      <c r="D286" s="28"/>
      <c r="E286" s="22"/>
      <c r="F286" s="28"/>
      <c r="G286" s="128"/>
      <c r="H286" s="26"/>
      <c r="I286" s="112"/>
      <c r="J286" s="204"/>
      <c r="K286" s="204"/>
      <c r="L286" s="205"/>
      <c r="M286" s="205"/>
      <c r="N286" s="205"/>
      <c r="O286" s="214"/>
      <c r="P286" s="214"/>
      <c r="Q286" s="213"/>
      <c r="R286" s="213"/>
      <c r="S286" s="213"/>
      <c r="T286" s="213"/>
      <c r="U286" s="223"/>
      <c r="V286" s="222"/>
      <c r="W286" s="222"/>
      <c r="X286" s="222"/>
      <c r="Y286" s="222"/>
      <c r="Z286" s="222"/>
      <c r="AA286" s="232"/>
      <c r="AB286" s="231"/>
      <c r="AC286" s="231"/>
      <c r="AD286" s="231"/>
      <c r="AE286" s="231"/>
      <c r="AF286" s="231"/>
      <c r="AG286" s="250"/>
      <c r="AH286" s="249"/>
      <c r="AI286" s="249"/>
      <c r="AJ286" s="249"/>
      <c r="AK286" s="249"/>
      <c r="AL286" s="249"/>
      <c r="AM286" s="204"/>
      <c r="AN286" s="205"/>
      <c r="AO286" s="205"/>
      <c r="AP286" s="205"/>
      <c r="AQ286" s="205"/>
      <c r="AR286" s="205"/>
      <c r="AS286" s="259"/>
      <c r="AT286" s="258"/>
      <c r="AU286" s="258"/>
      <c r="AV286" s="258"/>
      <c r="AW286" s="258"/>
      <c r="AX286" s="258"/>
      <c r="AY286" s="268"/>
      <c r="AZ286" s="267"/>
      <c r="BA286" s="267"/>
      <c r="BB286" s="267"/>
      <c r="BC286" s="267"/>
      <c r="BD286" s="267"/>
      <c r="BE286" s="204"/>
      <c r="BF286" s="205"/>
      <c r="BG286" s="205"/>
      <c r="BH286" s="205"/>
      <c r="BI286" s="205"/>
      <c r="BJ286" s="205"/>
      <c r="BK286" s="241"/>
      <c r="BL286" s="240"/>
      <c r="BM286" s="240"/>
      <c r="BN286" s="240"/>
      <c r="BO286" s="240"/>
      <c r="BP286" s="240"/>
      <c r="BQ286" s="223"/>
      <c r="BR286" s="222"/>
      <c r="BS286" s="222"/>
      <c r="BT286" s="222"/>
      <c r="BU286" s="222"/>
      <c r="BV286" s="222"/>
      <c r="BW286" s="268"/>
      <c r="BX286" s="267"/>
      <c r="BY286" s="267"/>
      <c r="BZ286" s="267"/>
      <c r="CA286" s="267"/>
      <c r="CB286" s="267"/>
      <c r="CC286" s="241"/>
      <c r="CD286" s="214"/>
      <c r="CE286" s="240"/>
      <c r="CF286" s="240"/>
      <c r="CG286" s="240"/>
      <c r="CH286" s="5"/>
    </row>
    <row r="287" spans="1:86" hidden="1" x14ac:dyDescent="0.2">
      <c r="A287" s="22"/>
      <c r="B287" s="22"/>
      <c r="C287" s="22"/>
      <c r="D287" s="22"/>
      <c r="E287" s="22"/>
      <c r="F287" s="34"/>
      <c r="G287" s="48"/>
      <c r="H287" s="137"/>
      <c r="I287" s="27"/>
      <c r="J287" s="204"/>
      <c r="K287" s="204"/>
      <c r="L287" s="205"/>
      <c r="M287" s="205"/>
      <c r="N287" s="205"/>
      <c r="O287" s="214"/>
      <c r="P287" s="214"/>
      <c r="Q287" s="213"/>
      <c r="R287" s="213"/>
      <c r="S287" s="213"/>
      <c r="T287" s="213"/>
      <c r="U287" s="223"/>
      <c r="V287" s="222"/>
      <c r="W287" s="222"/>
      <c r="X287" s="222"/>
      <c r="Y287" s="222"/>
      <c r="Z287" s="222"/>
      <c r="AA287" s="232"/>
      <c r="AB287" s="231"/>
      <c r="AC287" s="231"/>
      <c r="AD287" s="231"/>
      <c r="AE287" s="231"/>
      <c r="AF287" s="231"/>
      <c r="AG287" s="250"/>
      <c r="AH287" s="249"/>
      <c r="AI287" s="249"/>
      <c r="AJ287" s="249"/>
      <c r="AK287" s="249"/>
      <c r="AL287" s="249"/>
      <c r="AM287" s="204"/>
      <c r="AN287" s="205"/>
      <c r="AO287" s="205"/>
      <c r="AP287" s="205"/>
      <c r="AQ287" s="205"/>
      <c r="AR287" s="205"/>
      <c r="AS287" s="259"/>
      <c r="AT287" s="258"/>
      <c r="AU287" s="258"/>
      <c r="AV287" s="258"/>
      <c r="AW287" s="258"/>
      <c r="AX287" s="258"/>
      <c r="AY287" s="268"/>
      <c r="AZ287" s="267"/>
      <c r="BA287" s="267"/>
      <c r="BB287" s="267"/>
      <c r="BC287" s="267"/>
      <c r="BD287" s="267"/>
      <c r="BE287" s="204"/>
      <c r="BF287" s="205"/>
      <c r="BG287" s="205"/>
      <c r="BH287" s="205"/>
      <c r="BI287" s="205"/>
      <c r="BJ287" s="205"/>
      <c r="BK287" s="241"/>
      <c r="BL287" s="240"/>
      <c r="BM287" s="240"/>
      <c r="BN287" s="240"/>
      <c r="BO287" s="240"/>
      <c r="BP287" s="240"/>
      <c r="BQ287" s="223"/>
      <c r="BR287" s="222"/>
      <c r="BS287" s="222"/>
      <c r="BT287" s="222"/>
      <c r="BU287" s="222"/>
      <c r="BV287" s="222"/>
      <c r="BW287" s="268"/>
      <c r="BX287" s="267"/>
      <c r="BY287" s="267"/>
      <c r="BZ287" s="267"/>
      <c r="CA287" s="267"/>
      <c r="CB287" s="267"/>
      <c r="CC287" s="241"/>
      <c r="CD287" s="214"/>
      <c r="CE287" s="240"/>
      <c r="CF287" s="240"/>
      <c r="CG287" s="240"/>
      <c r="CH287" s="5"/>
    </row>
    <row r="288" spans="1:86" hidden="1" x14ac:dyDescent="0.2">
      <c r="A288" s="22"/>
      <c r="B288" s="22"/>
      <c r="C288" s="22"/>
      <c r="D288" s="22"/>
      <c r="E288" s="22"/>
      <c r="F288" s="34"/>
      <c r="G288" s="48"/>
      <c r="H288" s="137"/>
      <c r="I288" s="27"/>
      <c r="J288" s="204"/>
      <c r="K288" s="204"/>
      <c r="L288" s="205"/>
      <c r="M288" s="205"/>
      <c r="N288" s="205"/>
      <c r="O288" s="214"/>
      <c r="P288" s="214"/>
      <c r="Q288" s="213"/>
      <c r="R288" s="213"/>
      <c r="S288" s="213"/>
      <c r="T288" s="213"/>
      <c r="U288" s="223"/>
      <c r="V288" s="222"/>
      <c r="W288" s="222"/>
      <c r="X288" s="222"/>
      <c r="Y288" s="222"/>
      <c r="Z288" s="222"/>
      <c r="AA288" s="232"/>
      <c r="AB288" s="231"/>
      <c r="AC288" s="231"/>
      <c r="AD288" s="231"/>
      <c r="AE288" s="231"/>
      <c r="AF288" s="231"/>
      <c r="AG288" s="250"/>
      <c r="AH288" s="249"/>
      <c r="AI288" s="249"/>
      <c r="AJ288" s="249"/>
      <c r="AK288" s="249"/>
      <c r="AL288" s="249"/>
      <c r="AM288" s="204"/>
      <c r="AN288" s="205"/>
      <c r="AO288" s="205"/>
      <c r="AP288" s="205"/>
      <c r="AQ288" s="205"/>
      <c r="AR288" s="205"/>
      <c r="AS288" s="259"/>
      <c r="AT288" s="258"/>
      <c r="AU288" s="258"/>
      <c r="AV288" s="258"/>
      <c r="AW288" s="258"/>
      <c r="AX288" s="258"/>
      <c r="AY288" s="268"/>
      <c r="AZ288" s="267"/>
      <c r="BA288" s="267"/>
      <c r="BB288" s="267"/>
      <c r="BC288" s="267"/>
      <c r="BD288" s="267"/>
      <c r="BE288" s="204"/>
      <c r="BF288" s="205"/>
      <c r="BG288" s="205"/>
      <c r="BH288" s="205"/>
      <c r="BI288" s="205"/>
      <c r="BJ288" s="205"/>
      <c r="BK288" s="241"/>
      <c r="BL288" s="240"/>
      <c r="BM288" s="240"/>
      <c r="BN288" s="240"/>
      <c r="BO288" s="240"/>
      <c r="BP288" s="240"/>
      <c r="BQ288" s="223"/>
      <c r="BR288" s="222"/>
      <c r="BS288" s="222"/>
      <c r="BT288" s="222"/>
      <c r="BU288" s="222"/>
      <c r="BV288" s="222"/>
      <c r="BW288" s="268"/>
      <c r="BX288" s="267"/>
      <c r="BY288" s="267"/>
      <c r="BZ288" s="267"/>
      <c r="CA288" s="267"/>
      <c r="CB288" s="267"/>
      <c r="CC288" s="241"/>
      <c r="CD288" s="214"/>
      <c r="CE288" s="240"/>
      <c r="CF288" s="240"/>
      <c r="CG288" s="240"/>
      <c r="CH288" s="5"/>
    </row>
    <row r="289" spans="1:86" hidden="1" x14ac:dyDescent="0.2">
      <c r="A289" s="22"/>
      <c r="B289" s="22"/>
      <c r="C289" s="22"/>
      <c r="D289" s="34"/>
      <c r="E289" s="22"/>
      <c r="F289" s="34"/>
      <c r="G289" s="48"/>
      <c r="H289" s="36"/>
      <c r="I289" s="27"/>
      <c r="J289" s="204"/>
      <c r="K289" s="204"/>
      <c r="L289" s="205"/>
      <c r="M289" s="205"/>
      <c r="N289" s="204"/>
      <c r="O289" s="214"/>
      <c r="P289" s="214"/>
      <c r="Q289" s="213"/>
      <c r="R289" s="214"/>
      <c r="S289" s="213"/>
      <c r="T289" s="214"/>
      <c r="U289" s="223"/>
      <c r="V289" s="223"/>
      <c r="W289" s="222"/>
      <c r="X289" s="223"/>
      <c r="Y289" s="222"/>
      <c r="Z289" s="223"/>
      <c r="AA289" s="232"/>
      <c r="AB289" s="232"/>
      <c r="AC289" s="231"/>
      <c r="AD289" s="232"/>
      <c r="AE289" s="231"/>
      <c r="AF289" s="232"/>
      <c r="AG289" s="250"/>
      <c r="AH289" s="250"/>
      <c r="AI289" s="249"/>
      <c r="AJ289" s="250"/>
      <c r="AK289" s="249"/>
      <c r="AL289" s="250"/>
      <c r="AM289" s="204"/>
      <c r="AN289" s="204"/>
      <c r="AO289" s="205"/>
      <c r="AP289" s="204"/>
      <c r="AQ289" s="205"/>
      <c r="AR289" s="204"/>
      <c r="AS289" s="259"/>
      <c r="AT289" s="259"/>
      <c r="AU289" s="258"/>
      <c r="AV289" s="259"/>
      <c r="AW289" s="258"/>
      <c r="AX289" s="259"/>
      <c r="AY289" s="268"/>
      <c r="AZ289" s="268"/>
      <c r="BA289" s="267"/>
      <c r="BB289" s="268"/>
      <c r="BC289" s="267"/>
      <c r="BD289" s="268"/>
      <c r="BE289" s="204"/>
      <c r="BF289" s="204"/>
      <c r="BG289" s="205"/>
      <c r="BH289" s="204"/>
      <c r="BI289" s="205"/>
      <c r="BJ289" s="204"/>
      <c r="BK289" s="241"/>
      <c r="BL289" s="241"/>
      <c r="BM289" s="240"/>
      <c r="BN289" s="241"/>
      <c r="BO289" s="240"/>
      <c r="BP289" s="241"/>
      <c r="BQ289" s="223"/>
      <c r="BR289" s="223"/>
      <c r="BS289" s="222"/>
      <c r="BT289" s="223"/>
      <c r="BU289" s="222"/>
      <c r="BV289" s="223"/>
      <c r="BW289" s="268"/>
      <c r="BX289" s="268"/>
      <c r="BY289" s="267"/>
      <c r="BZ289" s="268"/>
      <c r="CA289" s="267"/>
      <c r="CB289" s="268"/>
      <c r="CC289" s="241"/>
      <c r="CD289" s="214"/>
      <c r="CE289" s="240"/>
      <c r="CF289" s="240"/>
      <c r="CG289" s="241"/>
      <c r="CH289" s="5"/>
    </row>
    <row r="290" spans="1:86" hidden="1" x14ac:dyDescent="0.2">
      <c r="A290" s="22"/>
      <c r="B290" s="22"/>
      <c r="C290" s="22"/>
      <c r="D290" s="34"/>
      <c r="E290" s="22"/>
      <c r="F290" s="34"/>
      <c r="G290" s="48"/>
      <c r="H290" s="36"/>
      <c r="I290" s="27"/>
      <c r="J290" s="204"/>
      <c r="K290" s="204"/>
      <c r="L290" s="205"/>
      <c r="M290" s="205"/>
      <c r="N290" s="205"/>
      <c r="O290" s="214"/>
      <c r="P290" s="214"/>
      <c r="Q290" s="213"/>
      <c r="R290" s="213"/>
      <c r="S290" s="213"/>
      <c r="T290" s="213"/>
      <c r="U290" s="223"/>
      <c r="V290" s="222"/>
      <c r="W290" s="222"/>
      <c r="X290" s="222"/>
      <c r="Y290" s="222"/>
      <c r="Z290" s="222"/>
      <c r="AA290" s="232"/>
      <c r="AB290" s="231"/>
      <c r="AC290" s="231"/>
      <c r="AD290" s="231"/>
      <c r="AE290" s="231"/>
      <c r="AF290" s="231"/>
      <c r="AG290" s="250"/>
      <c r="AH290" s="249"/>
      <c r="AI290" s="249"/>
      <c r="AJ290" s="249"/>
      <c r="AK290" s="249"/>
      <c r="AL290" s="249"/>
      <c r="AM290" s="204"/>
      <c r="AN290" s="205"/>
      <c r="AO290" s="205"/>
      <c r="AP290" s="205"/>
      <c r="AQ290" s="205"/>
      <c r="AR290" s="205"/>
      <c r="AS290" s="259"/>
      <c r="AT290" s="258"/>
      <c r="AU290" s="258"/>
      <c r="AV290" s="258"/>
      <c r="AW290" s="258"/>
      <c r="AX290" s="258"/>
      <c r="AY290" s="268"/>
      <c r="AZ290" s="267"/>
      <c r="BA290" s="267"/>
      <c r="BB290" s="267"/>
      <c r="BC290" s="267"/>
      <c r="BD290" s="267"/>
      <c r="BE290" s="204"/>
      <c r="BF290" s="205"/>
      <c r="BG290" s="205"/>
      <c r="BH290" s="205"/>
      <c r="BI290" s="205"/>
      <c r="BJ290" s="205"/>
      <c r="BK290" s="241"/>
      <c r="BL290" s="240"/>
      <c r="BM290" s="240"/>
      <c r="BN290" s="240"/>
      <c r="BO290" s="240"/>
      <c r="BP290" s="240"/>
      <c r="BQ290" s="223"/>
      <c r="BR290" s="222"/>
      <c r="BS290" s="222"/>
      <c r="BT290" s="222"/>
      <c r="BU290" s="222"/>
      <c r="BV290" s="222"/>
      <c r="BW290" s="268"/>
      <c r="BX290" s="267"/>
      <c r="BY290" s="267"/>
      <c r="BZ290" s="267"/>
      <c r="CA290" s="267"/>
      <c r="CB290" s="267"/>
      <c r="CC290" s="241"/>
      <c r="CD290" s="214"/>
      <c r="CE290" s="240"/>
      <c r="CF290" s="240"/>
      <c r="CG290" s="240"/>
      <c r="CH290" s="5"/>
    </row>
    <row r="291" spans="1:86" hidden="1" x14ac:dyDescent="0.2">
      <c r="A291" s="22"/>
      <c r="B291" s="22"/>
      <c r="C291" s="22"/>
      <c r="D291" s="35"/>
      <c r="E291" s="35"/>
      <c r="F291" s="48"/>
      <c r="G291" s="48"/>
      <c r="H291" s="137"/>
      <c r="I291" s="27"/>
      <c r="J291" s="204"/>
      <c r="K291" s="204"/>
      <c r="L291" s="205"/>
      <c r="M291" s="205"/>
      <c r="N291" s="205"/>
      <c r="O291" s="214"/>
      <c r="P291" s="214"/>
      <c r="Q291" s="213"/>
      <c r="R291" s="213"/>
      <c r="S291" s="213"/>
      <c r="T291" s="213"/>
      <c r="U291" s="223"/>
      <c r="V291" s="222"/>
      <c r="W291" s="222"/>
      <c r="X291" s="222"/>
      <c r="Y291" s="222"/>
      <c r="Z291" s="222"/>
      <c r="AA291" s="232"/>
      <c r="AB291" s="231"/>
      <c r="AC291" s="231"/>
      <c r="AD291" s="231"/>
      <c r="AE291" s="231"/>
      <c r="AF291" s="231"/>
      <c r="AG291" s="250"/>
      <c r="AH291" s="249"/>
      <c r="AI291" s="249"/>
      <c r="AJ291" s="249"/>
      <c r="AK291" s="249"/>
      <c r="AL291" s="249"/>
      <c r="AM291" s="204"/>
      <c r="AN291" s="205"/>
      <c r="AO291" s="205"/>
      <c r="AP291" s="205"/>
      <c r="AQ291" s="205"/>
      <c r="AR291" s="205"/>
      <c r="AS291" s="259"/>
      <c r="AT291" s="258"/>
      <c r="AU291" s="258"/>
      <c r="AV291" s="258"/>
      <c r="AW291" s="258"/>
      <c r="AX291" s="258"/>
      <c r="AY291" s="268"/>
      <c r="AZ291" s="267"/>
      <c r="BA291" s="267"/>
      <c r="BB291" s="267"/>
      <c r="BC291" s="267"/>
      <c r="BD291" s="267"/>
      <c r="BE291" s="204"/>
      <c r="BF291" s="205"/>
      <c r="BG291" s="205"/>
      <c r="BH291" s="205"/>
      <c r="BI291" s="205"/>
      <c r="BJ291" s="205"/>
      <c r="BK291" s="241"/>
      <c r="BL291" s="240"/>
      <c r="BM291" s="240"/>
      <c r="BN291" s="240"/>
      <c r="BO291" s="240"/>
      <c r="BP291" s="240"/>
      <c r="BQ291" s="223"/>
      <c r="BR291" s="222"/>
      <c r="BS291" s="222"/>
      <c r="BT291" s="222"/>
      <c r="BU291" s="222"/>
      <c r="BV291" s="222"/>
      <c r="BW291" s="268"/>
      <c r="BX291" s="267"/>
      <c r="BY291" s="267"/>
      <c r="BZ291" s="267"/>
      <c r="CA291" s="267"/>
      <c r="CB291" s="267"/>
      <c r="CC291" s="241"/>
      <c r="CD291" s="214"/>
      <c r="CE291" s="240"/>
      <c r="CF291" s="240"/>
      <c r="CG291" s="240"/>
      <c r="CH291" s="5"/>
    </row>
    <row r="292" spans="1:86" hidden="1" x14ac:dyDescent="0.2">
      <c r="A292" s="22"/>
      <c r="B292" s="22"/>
      <c r="C292" s="22"/>
      <c r="D292" s="48"/>
      <c r="E292" s="35"/>
      <c r="F292" s="48"/>
      <c r="G292" s="48"/>
      <c r="H292" s="137"/>
      <c r="I292" s="27"/>
      <c r="J292" s="204"/>
      <c r="K292" s="204"/>
      <c r="L292" s="205"/>
      <c r="M292" s="205"/>
      <c r="N292" s="205"/>
      <c r="O292" s="214"/>
      <c r="P292" s="214"/>
      <c r="Q292" s="213"/>
      <c r="R292" s="213"/>
      <c r="S292" s="213"/>
      <c r="T292" s="213"/>
      <c r="U292" s="223"/>
      <c r="V292" s="222"/>
      <c r="W292" s="222"/>
      <c r="X292" s="222"/>
      <c r="Y292" s="222"/>
      <c r="Z292" s="222"/>
      <c r="AA292" s="232"/>
      <c r="AB292" s="231"/>
      <c r="AC292" s="231"/>
      <c r="AD292" s="231"/>
      <c r="AE292" s="231"/>
      <c r="AF292" s="231"/>
      <c r="AG292" s="250"/>
      <c r="AH292" s="249"/>
      <c r="AI292" s="249"/>
      <c r="AJ292" s="249"/>
      <c r="AK292" s="249"/>
      <c r="AL292" s="249"/>
      <c r="AM292" s="204"/>
      <c r="AN292" s="205"/>
      <c r="AO292" s="205"/>
      <c r="AP292" s="205"/>
      <c r="AQ292" s="205"/>
      <c r="AR292" s="205"/>
      <c r="AS292" s="259"/>
      <c r="AT292" s="258"/>
      <c r="AU292" s="258"/>
      <c r="AV292" s="258"/>
      <c r="AW292" s="258"/>
      <c r="AX292" s="258"/>
      <c r="AY292" s="268"/>
      <c r="AZ292" s="267"/>
      <c r="BA292" s="267"/>
      <c r="BB292" s="267"/>
      <c r="BC292" s="267"/>
      <c r="BD292" s="267"/>
      <c r="BE292" s="204"/>
      <c r="BF292" s="205"/>
      <c r="BG292" s="205"/>
      <c r="BH292" s="205"/>
      <c r="BI292" s="205"/>
      <c r="BJ292" s="205"/>
      <c r="BK292" s="241"/>
      <c r="BL292" s="240"/>
      <c r="BM292" s="240"/>
      <c r="BN292" s="240"/>
      <c r="BO292" s="240"/>
      <c r="BP292" s="240"/>
      <c r="BQ292" s="223"/>
      <c r="BR292" s="222"/>
      <c r="BS292" s="222"/>
      <c r="BT292" s="222"/>
      <c r="BU292" s="222"/>
      <c r="BV292" s="222"/>
      <c r="BW292" s="268"/>
      <c r="BX292" s="267"/>
      <c r="BY292" s="267"/>
      <c r="BZ292" s="267"/>
      <c r="CA292" s="267"/>
      <c r="CB292" s="267"/>
      <c r="CC292" s="241"/>
      <c r="CD292" s="214"/>
      <c r="CE292" s="240"/>
      <c r="CF292" s="240"/>
      <c r="CG292" s="240"/>
      <c r="CH292" s="5"/>
    </row>
    <row r="293" spans="1:86" hidden="1" x14ac:dyDescent="0.2">
      <c r="A293" s="22"/>
      <c r="B293" s="22"/>
      <c r="C293" s="22"/>
      <c r="D293" s="48"/>
      <c r="E293" s="22"/>
      <c r="F293" s="48"/>
      <c r="G293" s="48"/>
      <c r="H293" s="36"/>
      <c r="I293" s="27"/>
      <c r="J293" s="204"/>
      <c r="K293" s="204"/>
      <c r="L293" s="205"/>
      <c r="M293" s="205"/>
      <c r="N293" s="204"/>
      <c r="O293" s="214"/>
      <c r="P293" s="214"/>
      <c r="Q293" s="213"/>
      <c r="R293" s="214"/>
      <c r="S293" s="213"/>
      <c r="T293" s="214"/>
      <c r="U293" s="223"/>
      <c r="V293" s="223"/>
      <c r="W293" s="222"/>
      <c r="X293" s="223"/>
      <c r="Y293" s="222"/>
      <c r="Z293" s="223"/>
      <c r="AA293" s="232"/>
      <c r="AB293" s="232"/>
      <c r="AC293" s="231"/>
      <c r="AD293" s="232"/>
      <c r="AE293" s="231"/>
      <c r="AF293" s="232"/>
      <c r="AG293" s="250"/>
      <c r="AH293" s="250"/>
      <c r="AI293" s="249"/>
      <c r="AJ293" s="250"/>
      <c r="AK293" s="249"/>
      <c r="AL293" s="250"/>
      <c r="AM293" s="204"/>
      <c r="AN293" s="204"/>
      <c r="AO293" s="205"/>
      <c r="AP293" s="204"/>
      <c r="AQ293" s="205"/>
      <c r="AR293" s="204"/>
      <c r="AS293" s="259"/>
      <c r="AT293" s="259"/>
      <c r="AU293" s="258"/>
      <c r="AV293" s="259"/>
      <c r="AW293" s="258"/>
      <c r="AX293" s="259"/>
      <c r="AY293" s="268"/>
      <c r="AZ293" s="268"/>
      <c r="BA293" s="267"/>
      <c r="BB293" s="268"/>
      <c r="BC293" s="267"/>
      <c r="BD293" s="268"/>
      <c r="BE293" s="204"/>
      <c r="BF293" s="204"/>
      <c r="BG293" s="205"/>
      <c r="BH293" s="204"/>
      <c r="BI293" s="205"/>
      <c r="BJ293" s="204"/>
      <c r="BK293" s="241"/>
      <c r="BL293" s="241"/>
      <c r="BM293" s="240"/>
      <c r="BN293" s="241"/>
      <c r="BO293" s="240"/>
      <c r="BP293" s="241"/>
      <c r="BQ293" s="223"/>
      <c r="BR293" s="223"/>
      <c r="BS293" s="222"/>
      <c r="BT293" s="223"/>
      <c r="BU293" s="222"/>
      <c r="BV293" s="223"/>
      <c r="BW293" s="268"/>
      <c r="BX293" s="268"/>
      <c r="BY293" s="267"/>
      <c r="BZ293" s="268"/>
      <c r="CA293" s="267"/>
      <c r="CB293" s="268"/>
      <c r="CC293" s="241"/>
      <c r="CD293" s="214"/>
      <c r="CE293" s="240"/>
      <c r="CF293" s="240"/>
      <c r="CG293" s="241"/>
      <c r="CH293" s="5"/>
    </row>
    <row r="294" spans="1:86" hidden="1" x14ac:dyDescent="0.2">
      <c r="A294" s="22"/>
      <c r="B294" s="22"/>
      <c r="C294" s="22"/>
      <c r="D294" s="48"/>
      <c r="E294" s="22"/>
      <c r="F294" s="48"/>
      <c r="G294" s="48"/>
      <c r="H294" s="36"/>
      <c r="I294" s="27"/>
      <c r="J294" s="204"/>
      <c r="K294" s="204"/>
      <c r="L294" s="205"/>
      <c r="M294" s="205"/>
      <c r="N294" s="204"/>
      <c r="O294" s="214"/>
      <c r="P294" s="214"/>
      <c r="Q294" s="213"/>
      <c r="R294" s="214"/>
      <c r="S294" s="213"/>
      <c r="T294" s="214"/>
      <c r="U294" s="223"/>
      <c r="V294" s="223"/>
      <c r="W294" s="222"/>
      <c r="X294" s="223"/>
      <c r="Y294" s="222"/>
      <c r="Z294" s="223"/>
      <c r="AA294" s="232"/>
      <c r="AB294" s="232"/>
      <c r="AC294" s="231"/>
      <c r="AD294" s="232"/>
      <c r="AE294" s="231"/>
      <c r="AF294" s="232"/>
      <c r="AG294" s="250"/>
      <c r="AH294" s="250"/>
      <c r="AI294" s="249"/>
      <c r="AJ294" s="250"/>
      <c r="AK294" s="249"/>
      <c r="AL294" s="250"/>
      <c r="AM294" s="204"/>
      <c r="AN294" s="204"/>
      <c r="AO294" s="205"/>
      <c r="AP294" s="204"/>
      <c r="AQ294" s="205"/>
      <c r="AR294" s="204"/>
      <c r="AS294" s="259"/>
      <c r="AT294" s="259"/>
      <c r="AU294" s="258"/>
      <c r="AV294" s="259"/>
      <c r="AW294" s="258"/>
      <c r="AX294" s="259"/>
      <c r="AY294" s="268"/>
      <c r="AZ294" s="268"/>
      <c r="BA294" s="267"/>
      <c r="BB294" s="268"/>
      <c r="BC294" s="267"/>
      <c r="BD294" s="268"/>
      <c r="BE294" s="204"/>
      <c r="BF294" s="204"/>
      <c r="BG294" s="205"/>
      <c r="BH294" s="204"/>
      <c r="BI294" s="205"/>
      <c r="BJ294" s="204"/>
      <c r="BK294" s="241"/>
      <c r="BL294" s="241"/>
      <c r="BM294" s="240"/>
      <c r="BN294" s="241"/>
      <c r="BO294" s="240"/>
      <c r="BP294" s="241"/>
      <c r="BQ294" s="223"/>
      <c r="BR294" s="223"/>
      <c r="BS294" s="222"/>
      <c r="BT294" s="223"/>
      <c r="BU294" s="222"/>
      <c r="BV294" s="223"/>
      <c r="BW294" s="268"/>
      <c r="BX294" s="268"/>
      <c r="BY294" s="267"/>
      <c r="BZ294" s="268"/>
      <c r="CA294" s="267"/>
      <c r="CB294" s="268"/>
      <c r="CC294" s="241"/>
      <c r="CD294" s="214"/>
      <c r="CE294" s="240"/>
      <c r="CF294" s="240"/>
      <c r="CG294" s="241"/>
      <c r="CH294" s="5"/>
    </row>
    <row r="295" spans="1:86" hidden="1" x14ac:dyDescent="0.2">
      <c r="A295" s="22"/>
      <c r="B295" s="22"/>
      <c r="C295" s="22"/>
      <c r="D295" s="48"/>
      <c r="E295" s="22"/>
      <c r="F295" s="48"/>
      <c r="G295" s="48"/>
      <c r="H295" s="36"/>
      <c r="I295" s="27"/>
      <c r="J295" s="204"/>
      <c r="K295" s="204"/>
      <c r="L295" s="205"/>
      <c r="M295" s="205"/>
      <c r="N295" s="204"/>
      <c r="O295" s="214"/>
      <c r="P295" s="214"/>
      <c r="Q295" s="213"/>
      <c r="R295" s="214"/>
      <c r="S295" s="213"/>
      <c r="T295" s="214"/>
      <c r="U295" s="223"/>
      <c r="V295" s="223"/>
      <c r="W295" s="222"/>
      <c r="X295" s="223"/>
      <c r="Y295" s="222"/>
      <c r="Z295" s="223"/>
      <c r="AA295" s="232"/>
      <c r="AB295" s="232"/>
      <c r="AC295" s="231"/>
      <c r="AD295" s="232"/>
      <c r="AE295" s="231"/>
      <c r="AF295" s="232"/>
      <c r="AG295" s="250"/>
      <c r="AH295" s="250"/>
      <c r="AI295" s="249"/>
      <c r="AJ295" s="250"/>
      <c r="AK295" s="249"/>
      <c r="AL295" s="250"/>
      <c r="AM295" s="204"/>
      <c r="AN295" s="204"/>
      <c r="AO295" s="205"/>
      <c r="AP295" s="204"/>
      <c r="AQ295" s="205"/>
      <c r="AR295" s="204"/>
      <c r="AS295" s="259"/>
      <c r="AT295" s="259"/>
      <c r="AU295" s="258"/>
      <c r="AV295" s="259"/>
      <c r="AW295" s="258"/>
      <c r="AX295" s="259"/>
      <c r="AY295" s="268"/>
      <c r="AZ295" s="268"/>
      <c r="BA295" s="267"/>
      <c r="BB295" s="268"/>
      <c r="BC295" s="267"/>
      <c r="BD295" s="268"/>
      <c r="BE295" s="204"/>
      <c r="BF295" s="204"/>
      <c r="BG295" s="205"/>
      <c r="BH295" s="204"/>
      <c r="BI295" s="205"/>
      <c r="BJ295" s="204"/>
      <c r="BK295" s="241"/>
      <c r="BL295" s="241"/>
      <c r="BM295" s="240"/>
      <c r="BN295" s="241"/>
      <c r="BO295" s="240"/>
      <c r="BP295" s="241"/>
      <c r="BQ295" s="223"/>
      <c r="BR295" s="223"/>
      <c r="BS295" s="222"/>
      <c r="BT295" s="223"/>
      <c r="BU295" s="222"/>
      <c r="BV295" s="223"/>
      <c r="BW295" s="268"/>
      <c r="BX295" s="268"/>
      <c r="BY295" s="267"/>
      <c r="BZ295" s="268"/>
      <c r="CA295" s="267"/>
      <c r="CB295" s="268"/>
      <c r="CC295" s="241"/>
      <c r="CD295" s="214"/>
      <c r="CE295" s="240"/>
      <c r="CF295" s="240"/>
      <c r="CG295" s="241"/>
      <c r="CH295" s="5"/>
    </row>
    <row r="296" spans="1:86" hidden="1" x14ac:dyDescent="0.2">
      <c r="A296" s="22"/>
      <c r="B296" s="22"/>
      <c r="C296" s="22"/>
      <c r="D296" s="48"/>
      <c r="E296" s="22"/>
      <c r="F296" s="48"/>
      <c r="G296" s="48"/>
      <c r="H296" s="36"/>
      <c r="I296" s="27"/>
      <c r="J296" s="204"/>
      <c r="K296" s="204"/>
      <c r="L296" s="205"/>
      <c r="M296" s="205"/>
      <c r="N296" s="204"/>
      <c r="O296" s="214"/>
      <c r="P296" s="214"/>
      <c r="Q296" s="213"/>
      <c r="R296" s="214"/>
      <c r="S296" s="213"/>
      <c r="T296" s="214"/>
      <c r="U296" s="223"/>
      <c r="V296" s="223"/>
      <c r="W296" s="222"/>
      <c r="X296" s="223"/>
      <c r="Y296" s="222"/>
      <c r="Z296" s="223"/>
      <c r="AA296" s="232"/>
      <c r="AB296" s="232"/>
      <c r="AC296" s="231"/>
      <c r="AD296" s="232"/>
      <c r="AE296" s="231"/>
      <c r="AF296" s="232"/>
      <c r="AG296" s="250"/>
      <c r="AH296" s="250"/>
      <c r="AI296" s="249"/>
      <c r="AJ296" s="250"/>
      <c r="AK296" s="249"/>
      <c r="AL296" s="250"/>
      <c r="AM296" s="204"/>
      <c r="AN296" s="204"/>
      <c r="AO296" s="205"/>
      <c r="AP296" s="204"/>
      <c r="AQ296" s="205"/>
      <c r="AR296" s="204"/>
      <c r="AS296" s="259"/>
      <c r="AT296" s="259"/>
      <c r="AU296" s="258"/>
      <c r="AV296" s="259"/>
      <c r="AW296" s="258"/>
      <c r="AX296" s="259"/>
      <c r="AY296" s="268"/>
      <c r="AZ296" s="268"/>
      <c r="BA296" s="267"/>
      <c r="BB296" s="268"/>
      <c r="BC296" s="267"/>
      <c r="BD296" s="268"/>
      <c r="BE296" s="204"/>
      <c r="BF296" s="204"/>
      <c r="BG296" s="205"/>
      <c r="BH296" s="204"/>
      <c r="BI296" s="205"/>
      <c r="BJ296" s="204"/>
      <c r="BK296" s="241"/>
      <c r="BL296" s="241"/>
      <c r="BM296" s="240"/>
      <c r="BN296" s="241"/>
      <c r="BO296" s="240"/>
      <c r="BP296" s="241"/>
      <c r="BQ296" s="223"/>
      <c r="BR296" s="223"/>
      <c r="BS296" s="222"/>
      <c r="BT296" s="223"/>
      <c r="BU296" s="222"/>
      <c r="BV296" s="223"/>
      <c r="BW296" s="268"/>
      <c r="BX296" s="268"/>
      <c r="BY296" s="267"/>
      <c r="BZ296" s="268"/>
      <c r="CA296" s="267"/>
      <c r="CB296" s="268"/>
      <c r="CC296" s="241"/>
      <c r="CD296" s="214"/>
      <c r="CE296" s="240"/>
      <c r="CF296" s="240"/>
      <c r="CG296" s="241"/>
      <c r="CH296" s="5"/>
    </row>
    <row r="297" spans="1:86" hidden="1" x14ac:dyDescent="0.2">
      <c r="A297" s="22"/>
      <c r="B297" s="22"/>
      <c r="C297" s="22"/>
      <c r="D297" s="48"/>
      <c r="E297" s="35"/>
      <c r="F297" s="48"/>
      <c r="G297" s="48"/>
      <c r="H297" s="36"/>
      <c r="I297" s="27"/>
      <c r="J297" s="204"/>
      <c r="K297" s="204"/>
      <c r="L297" s="205"/>
      <c r="M297" s="205"/>
      <c r="N297" s="205"/>
      <c r="O297" s="214"/>
      <c r="P297" s="214"/>
      <c r="Q297" s="213"/>
      <c r="R297" s="213"/>
      <c r="S297" s="213"/>
      <c r="T297" s="213"/>
      <c r="U297" s="223"/>
      <c r="V297" s="222"/>
      <c r="W297" s="222"/>
      <c r="X297" s="222"/>
      <c r="Y297" s="222"/>
      <c r="Z297" s="222"/>
      <c r="AA297" s="232"/>
      <c r="AB297" s="231"/>
      <c r="AC297" s="231"/>
      <c r="AD297" s="231"/>
      <c r="AE297" s="231"/>
      <c r="AF297" s="231"/>
      <c r="AG297" s="250"/>
      <c r="AH297" s="249"/>
      <c r="AI297" s="249"/>
      <c r="AJ297" s="249"/>
      <c r="AK297" s="249"/>
      <c r="AL297" s="249"/>
      <c r="AM297" s="204"/>
      <c r="AN297" s="205"/>
      <c r="AO297" s="205"/>
      <c r="AP297" s="205"/>
      <c r="AQ297" s="205"/>
      <c r="AR297" s="205"/>
      <c r="AS297" s="259"/>
      <c r="AT297" s="258"/>
      <c r="AU297" s="258"/>
      <c r="AV297" s="258"/>
      <c r="AW297" s="258"/>
      <c r="AX297" s="258"/>
      <c r="AY297" s="268"/>
      <c r="AZ297" s="267"/>
      <c r="BA297" s="267"/>
      <c r="BB297" s="267"/>
      <c r="BC297" s="267"/>
      <c r="BD297" s="267"/>
      <c r="BE297" s="204"/>
      <c r="BF297" s="205"/>
      <c r="BG297" s="205"/>
      <c r="BH297" s="205"/>
      <c r="BI297" s="205"/>
      <c r="BJ297" s="205"/>
      <c r="BK297" s="241"/>
      <c r="BL297" s="240"/>
      <c r="BM297" s="240"/>
      <c r="BN297" s="240"/>
      <c r="BO297" s="240"/>
      <c r="BP297" s="240"/>
      <c r="BQ297" s="223"/>
      <c r="BR297" s="222"/>
      <c r="BS297" s="222"/>
      <c r="BT297" s="222"/>
      <c r="BU297" s="222"/>
      <c r="BV297" s="222"/>
      <c r="BW297" s="268"/>
      <c r="BX297" s="267"/>
      <c r="BY297" s="267"/>
      <c r="BZ297" s="267"/>
      <c r="CA297" s="267"/>
      <c r="CB297" s="267"/>
      <c r="CC297" s="241"/>
      <c r="CD297" s="214"/>
      <c r="CE297" s="240"/>
      <c r="CF297" s="240"/>
      <c r="CG297" s="240"/>
      <c r="CH297" s="5"/>
    </row>
    <row r="298" spans="1:86" hidden="1" x14ac:dyDescent="0.2">
      <c r="A298" s="22"/>
      <c r="B298" s="22"/>
      <c r="C298" s="22"/>
      <c r="D298" s="35"/>
      <c r="E298" s="35"/>
      <c r="F298" s="48"/>
      <c r="G298" s="48"/>
      <c r="H298" s="137"/>
      <c r="I298" s="27"/>
      <c r="J298" s="204"/>
      <c r="K298" s="204"/>
      <c r="L298" s="205"/>
      <c r="M298" s="205"/>
      <c r="N298" s="205"/>
      <c r="O298" s="214"/>
      <c r="P298" s="214"/>
      <c r="Q298" s="213"/>
      <c r="R298" s="213"/>
      <c r="S298" s="213"/>
      <c r="T298" s="213"/>
      <c r="U298" s="223"/>
      <c r="V298" s="222"/>
      <c r="W298" s="222"/>
      <c r="X298" s="222"/>
      <c r="Y298" s="222"/>
      <c r="Z298" s="222"/>
      <c r="AA298" s="232"/>
      <c r="AB298" s="231"/>
      <c r="AC298" s="231"/>
      <c r="AD298" s="231"/>
      <c r="AE298" s="231"/>
      <c r="AF298" s="231"/>
      <c r="AG298" s="250"/>
      <c r="AH298" s="249"/>
      <c r="AI298" s="249"/>
      <c r="AJ298" s="249"/>
      <c r="AK298" s="249"/>
      <c r="AL298" s="249"/>
      <c r="AM298" s="204"/>
      <c r="AN298" s="205"/>
      <c r="AO298" s="205"/>
      <c r="AP298" s="205"/>
      <c r="AQ298" s="205"/>
      <c r="AR298" s="205"/>
      <c r="AS298" s="259"/>
      <c r="AT298" s="258"/>
      <c r="AU298" s="258"/>
      <c r="AV298" s="258"/>
      <c r="AW298" s="258"/>
      <c r="AX298" s="258"/>
      <c r="AY298" s="268"/>
      <c r="AZ298" s="267"/>
      <c r="BA298" s="267"/>
      <c r="BB298" s="267"/>
      <c r="BC298" s="267"/>
      <c r="BD298" s="267"/>
      <c r="BE298" s="204"/>
      <c r="BF298" s="205"/>
      <c r="BG298" s="205"/>
      <c r="BH298" s="205"/>
      <c r="BI298" s="205"/>
      <c r="BJ298" s="205"/>
      <c r="BK298" s="241"/>
      <c r="BL298" s="240"/>
      <c r="BM298" s="240"/>
      <c r="BN298" s="240"/>
      <c r="BO298" s="240"/>
      <c r="BP298" s="240"/>
      <c r="BQ298" s="223"/>
      <c r="BR298" s="222"/>
      <c r="BS298" s="222"/>
      <c r="BT298" s="222"/>
      <c r="BU298" s="222"/>
      <c r="BV298" s="222"/>
      <c r="BW298" s="268"/>
      <c r="BX298" s="267"/>
      <c r="BY298" s="267"/>
      <c r="BZ298" s="267"/>
      <c r="CA298" s="267"/>
      <c r="CB298" s="267"/>
      <c r="CC298" s="241"/>
      <c r="CD298" s="214"/>
      <c r="CE298" s="240"/>
      <c r="CF298" s="240"/>
      <c r="CG298" s="240"/>
      <c r="CH298" s="5"/>
    </row>
    <row r="299" spans="1:86" hidden="1" x14ac:dyDescent="0.2">
      <c r="A299" s="22"/>
      <c r="B299" s="22"/>
      <c r="C299" s="22"/>
      <c r="D299" s="35"/>
      <c r="E299" s="35"/>
      <c r="F299" s="48"/>
      <c r="G299" s="48"/>
      <c r="H299" s="137"/>
      <c r="I299" s="27"/>
      <c r="J299" s="204"/>
      <c r="K299" s="204"/>
      <c r="L299" s="205"/>
      <c r="M299" s="205"/>
      <c r="N299" s="205"/>
      <c r="O299" s="214"/>
      <c r="P299" s="214"/>
      <c r="Q299" s="213"/>
      <c r="R299" s="213"/>
      <c r="S299" s="213"/>
      <c r="T299" s="213"/>
      <c r="U299" s="223"/>
      <c r="V299" s="222"/>
      <c r="W299" s="222"/>
      <c r="X299" s="222"/>
      <c r="Y299" s="222"/>
      <c r="Z299" s="222"/>
      <c r="AA299" s="232"/>
      <c r="AB299" s="231"/>
      <c r="AC299" s="231"/>
      <c r="AD299" s="231"/>
      <c r="AE299" s="231"/>
      <c r="AF299" s="231"/>
      <c r="AG299" s="250"/>
      <c r="AH299" s="249"/>
      <c r="AI299" s="249"/>
      <c r="AJ299" s="249"/>
      <c r="AK299" s="249"/>
      <c r="AL299" s="249"/>
      <c r="AM299" s="204"/>
      <c r="AN299" s="205"/>
      <c r="AO299" s="205"/>
      <c r="AP299" s="205"/>
      <c r="AQ299" s="205"/>
      <c r="AR299" s="205"/>
      <c r="AS299" s="259"/>
      <c r="AT299" s="258"/>
      <c r="AU299" s="258"/>
      <c r="AV299" s="258"/>
      <c r="AW299" s="258"/>
      <c r="AX299" s="258"/>
      <c r="AY299" s="268"/>
      <c r="AZ299" s="267"/>
      <c r="BA299" s="267"/>
      <c r="BB299" s="267"/>
      <c r="BC299" s="267"/>
      <c r="BD299" s="267"/>
      <c r="BE299" s="204"/>
      <c r="BF299" s="205"/>
      <c r="BG299" s="205"/>
      <c r="BH299" s="205"/>
      <c r="BI299" s="205"/>
      <c r="BJ299" s="205"/>
      <c r="BK299" s="241"/>
      <c r="BL299" s="240"/>
      <c r="BM299" s="240"/>
      <c r="BN299" s="240"/>
      <c r="BO299" s="240"/>
      <c r="BP299" s="240"/>
      <c r="BQ299" s="223"/>
      <c r="BR299" s="222"/>
      <c r="BS299" s="222"/>
      <c r="BT299" s="222"/>
      <c r="BU299" s="222"/>
      <c r="BV299" s="222"/>
      <c r="BW299" s="268"/>
      <c r="BX299" s="267"/>
      <c r="BY299" s="267"/>
      <c r="BZ299" s="267"/>
      <c r="CA299" s="267"/>
      <c r="CB299" s="267"/>
      <c r="CC299" s="241"/>
      <c r="CD299" s="214"/>
      <c r="CE299" s="240"/>
      <c r="CF299" s="240"/>
      <c r="CG299" s="240"/>
      <c r="CH299" s="5"/>
    </row>
    <row r="300" spans="1:86" hidden="1" x14ac:dyDescent="0.2">
      <c r="A300" s="22"/>
      <c r="B300" s="22"/>
      <c r="C300" s="22"/>
      <c r="D300" s="48"/>
      <c r="E300" s="22"/>
      <c r="F300" s="48"/>
      <c r="G300" s="48"/>
      <c r="H300" s="36"/>
      <c r="I300" s="27"/>
      <c r="J300" s="204"/>
      <c r="K300" s="204"/>
      <c r="L300" s="205"/>
      <c r="M300" s="205"/>
      <c r="N300" s="204"/>
      <c r="O300" s="214"/>
      <c r="P300" s="214"/>
      <c r="Q300" s="213"/>
      <c r="R300" s="214"/>
      <c r="S300" s="213"/>
      <c r="T300" s="214"/>
      <c r="U300" s="223"/>
      <c r="V300" s="223"/>
      <c r="W300" s="222"/>
      <c r="X300" s="223"/>
      <c r="Y300" s="222"/>
      <c r="Z300" s="223"/>
      <c r="AA300" s="232"/>
      <c r="AB300" s="232"/>
      <c r="AC300" s="231"/>
      <c r="AD300" s="232"/>
      <c r="AE300" s="231"/>
      <c r="AF300" s="232"/>
      <c r="AG300" s="250"/>
      <c r="AH300" s="250"/>
      <c r="AI300" s="249"/>
      <c r="AJ300" s="250"/>
      <c r="AK300" s="249"/>
      <c r="AL300" s="250"/>
      <c r="AM300" s="204"/>
      <c r="AN300" s="204"/>
      <c r="AO300" s="205"/>
      <c r="AP300" s="204"/>
      <c r="AQ300" s="205"/>
      <c r="AR300" s="204"/>
      <c r="AS300" s="259"/>
      <c r="AT300" s="259"/>
      <c r="AU300" s="258"/>
      <c r="AV300" s="259"/>
      <c r="AW300" s="258"/>
      <c r="AX300" s="259"/>
      <c r="AY300" s="268"/>
      <c r="AZ300" s="268"/>
      <c r="BA300" s="267"/>
      <c r="BB300" s="268"/>
      <c r="BC300" s="267"/>
      <c r="BD300" s="268"/>
      <c r="BE300" s="204"/>
      <c r="BF300" s="204"/>
      <c r="BG300" s="205"/>
      <c r="BH300" s="204"/>
      <c r="BI300" s="205"/>
      <c r="BJ300" s="204"/>
      <c r="BK300" s="241"/>
      <c r="BL300" s="241"/>
      <c r="BM300" s="240"/>
      <c r="BN300" s="241"/>
      <c r="BO300" s="240"/>
      <c r="BP300" s="241"/>
      <c r="BQ300" s="223"/>
      <c r="BR300" s="223"/>
      <c r="BS300" s="222"/>
      <c r="BT300" s="223"/>
      <c r="BU300" s="222"/>
      <c r="BV300" s="223"/>
      <c r="BW300" s="268"/>
      <c r="BX300" s="268"/>
      <c r="BY300" s="267"/>
      <c r="BZ300" s="268"/>
      <c r="CA300" s="267"/>
      <c r="CB300" s="268"/>
      <c r="CC300" s="241"/>
      <c r="CD300" s="214"/>
      <c r="CE300" s="240"/>
      <c r="CF300" s="240"/>
      <c r="CG300" s="241"/>
      <c r="CH300" s="5"/>
    </row>
    <row r="301" spans="1:86" hidden="1" x14ac:dyDescent="0.2">
      <c r="A301" s="22"/>
      <c r="B301" s="22"/>
      <c r="C301" s="22"/>
      <c r="D301" s="48"/>
      <c r="E301" s="22"/>
      <c r="F301" s="48"/>
      <c r="G301" s="48"/>
      <c r="H301" s="36"/>
      <c r="I301" s="27"/>
      <c r="J301" s="204"/>
      <c r="K301" s="204"/>
      <c r="L301" s="205"/>
      <c r="M301" s="205"/>
      <c r="N301" s="204"/>
      <c r="O301" s="214"/>
      <c r="P301" s="214"/>
      <c r="Q301" s="213"/>
      <c r="R301" s="214"/>
      <c r="S301" s="213"/>
      <c r="T301" s="214"/>
      <c r="U301" s="223"/>
      <c r="V301" s="223"/>
      <c r="W301" s="222"/>
      <c r="X301" s="223"/>
      <c r="Y301" s="222"/>
      <c r="Z301" s="223"/>
      <c r="AA301" s="232"/>
      <c r="AB301" s="232"/>
      <c r="AC301" s="231"/>
      <c r="AD301" s="232"/>
      <c r="AE301" s="231"/>
      <c r="AF301" s="232"/>
      <c r="AG301" s="250"/>
      <c r="AH301" s="250"/>
      <c r="AI301" s="249"/>
      <c r="AJ301" s="250"/>
      <c r="AK301" s="249"/>
      <c r="AL301" s="250"/>
      <c r="AM301" s="204"/>
      <c r="AN301" s="204"/>
      <c r="AO301" s="205"/>
      <c r="AP301" s="204"/>
      <c r="AQ301" s="205"/>
      <c r="AR301" s="204"/>
      <c r="AS301" s="259"/>
      <c r="AT301" s="259"/>
      <c r="AU301" s="258"/>
      <c r="AV301" s="259"/>
      <c r="AW301" s="258"/>
      <c r="AX301" s="259"/>
      <c r="AY301" s="268"/>
      <c r="AZ301" s="268"/>
      <c r="BA301" s="267"/>
      <c r="BB301" s="268"/>
      <c r="BC301" s="267"/>
      <c r="BD301" s="268"/>
      <c r="BE301" s="204"/>
      <c r="BF301" s="204"/>
      <c r="BG301" s="205"/>
      <c r="BH301" s="204"/>
      <c r="BI301" s="205"/>
      <c r="BJ301" s="204"/>
      <c r="BK301" s="241"/>
      <c r="BL301" s="241"/>
      <c r="BM301" s="240"/>
      <c r="BN301" s="241"/>
      <c r="BO301" s="240"/>
      <c r="BP301" s="241"/>
      <c r="BQ301" s="223"/>
      <c r="BR301" s="223"/>
      <c r="BS301" s="222"/>
      <c r="BT301" s="223"/>
      <c r="BU301" s="222"/>
      <c r="BV301" s="223"/>
      <c r="BW301" s="268"/>
      <c r="BX301" s="268"/>
      <c r="BY301" s="267"/>
      <c r="BZ301" s="268"/>
      <c r="CA301" s="267"/>
      <c r="CB301" s="268"/>
      <c r="CC301" s="241"/>
      <c r="CD301" s="214"/>
      <c r="CE301" s="240"/>
      <c r="CF301" s="240"/>
      <c r="CG301" s="241"/>
      <c r="CH301" s="5"/>
    </row>
    <row r="302" spans="1:86" hidden="1" x14ac:dyDescent="0.2">
      <c r="A302" s="22"/>
      <c r="B302" s="22"/>
      <c r="C302" s="22"/>
      <c r="D302" s="48"/>
      <c r="E302" s="22"/>
      <c r="F302" s="48"/>
      <c r="G302" s="48"/>
      <c r="H302" s="36"/>
      <c r="I302" s="27"/>
      <c r="J302" s="204"/>
      <c r="K302" s="204"/>
      <c r="L302" s="205"/>
      <c r="M302" s="205"/>
      <c r="N302" s="204"/>
      <c r="O302" s="214"/>
      <c r="P302" s="214"/>
      <c r="Q302" s="213"/>
      <c r="R302" s="214"/>
      <c r="S302" s="213"/>
      <c r="T302" s="214"/>
      <c r="U302" s="223"/>
      <c r="V302" s="223"/>
      <c r="W302" s="222"/>
      <c r="X302" s="223"/>
      <c r="Y302" s="222"/>
      <c r="Z302" s="223"/>
      <c r="AA302" s="232"/>
      <c r="AB302" s="232"/>
      <c r="AC302" s="231"/>
      <c r="AD302" s="232"/>
      <c r="AE302" s="231"/>
      <c r="AF302" s="232"/>
      <c r="AG302" s="250"/>
      <c r="AH302" s="250"/>
      <c r="AI302" s="249"/>
      <c r="AJ302" s="250"/>
      <c r="AK302" s="249"/>
      <c r="AL302" s="250"/>
      <c r="AM302" s="204"/>
      <c r="AN302" s="204"/>
      <c r="AO302" s="205"/>
      <c r="AP302" s="204"/>
      <c r="AQ302" s="205"/>
      <c r="AR302" s="204"/>
      <c r="AS302" s="259"/>
      <c r="AT302" s="259"/>
      <c r="AU302" s="258"/>
      <c r="AV302" s="259"/>
      <c r="AW302" s="258"/>
      <c r="AX302" s="259"/>
      <c r="AY302" s="268"/>
      <c r="AZ302" s="268"/>
      <c r="BA302" s="267"/>
      <c r="BB302" s="268"/>
      <c r="BC302" s="267"/>
      <c r="BD302" s="268"/>
      <c r="BE302" s="204"/>
      <c r="BF302" s="204"/>
      <c r="BG302" s="205"/>
      <c r="BH302" s="204"/>
      <c r="BI302" s="205"/>
      <c r="BJ302" s="204"/>
      <c r="BK302" s="241"/>
      <c r="BL302" s="241"/>
      <c r="BM302" s="240"/>
      <c r="BN302" s="241"/>
      <c r="BO302" s="240"/>
      <c r="BP302" s="241"/>
      <c r="BQ302" s="223"/>
      <c r="BR302" s="223"/>
      <c r="BS302" s="222"/>
      <c r="BT302" s="223"/>
      <c r="BU302" s="222"/>
      <c r="BV302" s="223"/>
      <c r="BW302" s="268"/>
      <c r="BX302" s="268"/>
      <c r="BY302" s="267"/>
      <c r="BZ302" s="268"/>
      <c r="CA302" s="267"/>
      <c r="CB302" s="268"/>
      <c r="CC302" s="241"/>
      <c r="CD302" s="214"/>
      <c r="CE302" s="240"/>
      <c r="CF302" s="240"/>
      <c r="CG302" s="241"/>
      <c r="CH302" s="5"/>
    </row>
    <row r="303" spans="1:86" hidden="1" x14ac:dyDescent="0.2">
      <c r="A303" s="82"/>
      <c r="B303" s="82"/>
      <c r="C303" s="82"/>
      <c r="D303" s="84"/>
      <c r="E303" s="136"/>
      <c r="F303" s="84"/>
      <c r="G303" s="84"/>
      <c r="H303" s="140"/>
      <c r="I303" s="27"/>
      <c r="J303" s="204"/>
      <c r="K303" s="204"/>
      <c r="L303" s="205"/>
      <c r="M303" s="205"/>
      <c r="N303" s="205"/>
      <c r="O303" s="214"/>
      <c r="P303" s="214"/>
      <c r="Q303" s="213"/>
      <c r="R303" s="213"/>
      <c r="S303" s="213"/>
      <c r="T303" s="213"/>
      <c r="U303" s="223"/>
      <c r="V303" s="222"/>
      <c r="W303" s="222"/>
      <c r="X303" s="222"/>
      <c r="Y303" s="222"/>
      <c r="Z303" s="222"/>
      <c r="AA303" s="232"/>
      <c r="AB303" s="231"/>
      <c r="AC303" s="231"/>
      <c r="AD303" s="231"/>
      <c r="AE303" s="231"/>
      <c r="AF303" s="231"/>
      <c r="AG303" s="250"/>
      <c r="AH303" s="249"/>
      <c r="AI303" s="249"/>
      <c r="AJ303" s="249"/>
      <c r="AK303" s="249"/>
      <c r="AL303" s="249"/>
      <c r="AM303" s="204"/>
      <c r="AN303" s="205"/>
      <c r="AO303" s="205"/>
      <c r="AP303" s="205"/>
      <c r="AQ303" s="205"/>
      <c r="AR303" s="205"/>
      <c r="AS303" s="259"/>
      <c r="AT303" s="258"/>
      <c r="AU303" s="258"/>
      <c r="AV303" s="258"/>
      <c r="AW303" s="258"/>
      <c r="AX303" s="258"/>
      <c r="AY303" s="268"/>
      <c r="AZ303" s="267"/>
      <c r="BA303" s="267"/>
      <c r="BB303" s="267"/>
      <c r="BC303" s="267"/>
      <c r="BD303" s="267"/>
      <c r="BE303" s="204"/>
      <c r="BF303" s="205"/>
      <c r="BG303" s="205"/>
      <c r="BH303" s="205"/>
      <c r="BI303" s="205"/>
      <c r="BJ303" s="205"/>
      <c r="BK303" s="241"/>
      <c r="BL303" s="240"/>
      <c r="BM303" s="240"/>
      <c r="BN303" s="240"/>
      <c r="BO303" s="240"/>
      <c r="BP303" s="240"/>
      <c r="BQ303" s="223"/>
      <c r="BR303" s="222"/>
      <c r="BS303" s="222"/>
      <c r="BT303" s="222"/>
      <c r="BU303" s="222"/>
      <c r="BV303" s="222"/>
      <c r="BW303" s="268"/>
      <c r="BX303" s="267"/>
      <c r="BY303" s="267"/>
      <c r="BZ303" s="267"/>
      <c r="CA303" s="267"/>
      <c r="CB303" s="267"/>
      <c r="CC303" s="241"/>
      <c r="CD303" s="214"/>
      <c r="CE303" s="240"/>
      <c r="CF303" s="240"/>
      <c r="CG303" s="240"/>
      <c r="CH303" s="5"/>
    </row>
    <row r="304" spans="1:86" hidden="1" x14ac:dyDescent="0.2">
      <c r="A304" s="105"/>
      <c r="B304" s="105"/>
      <c r="C304" s="105"/>
      <c r="D304" s="107"/>
      <c r="E304" s="105"/>
      <c r="F304" s="107"/>
      <c r="G304" s="108"/>
      <c r="H304" s="91"/>
      <c r="I304" s="59"/>
      <c r="J304" s="206"/>
      <c r="K304" s="206"/>
      <c r="L304" s="206"/>
      <c r="M304" s="206"/>
      <c r="N304" s="206"/>
      <c r="O304" s="215"/>
      <c r="P304" s="215"/>
      <c r="Q304" s="215"/>
      <c r="R304" s="215"/>
      <c r="S304" s="215"/>
      <c r="T304" s="215"/>
      <c r="U304" s="224"/>
      <c r="V304" s="224"/>
      <c r="W304" s="224"/>
      <c r="X304" s="224"/>
      <c r="Y304" s="224"/>
      <c r="Z304" s="224"/>
      <c r="AA304" s="233"/>
      <c r="AB304" s="233"/>
      <c r="AC304" s="233"/>
      <c r="AD304" s="233"/>
      <c r="AE304" s="233"/>
      <c r="AF304" s="233"/>
      <c r="AG304" s="251"/>
      <c r="AH304" s="251"/>
      <c r="AI304" s="251"/>
      <c r="AJ304" s="251"/>
      <c r="AK304" s="251"/>
      <c r="AL304" s="251"/>
      <c r="AM304" s="206"/>
      <c r="AN304" s="206"/>
      <c r="AO304" s="206"/>
      <c r="AP304" s="206"/>
      <c r="AQ304" s="206"/>
      <c r="AR304" s="206"/>
      <c r="AS304" s="260"/>
      <c r="AT304" s="260"/>
      <c r="AU304" s="260"/>
      <c r="AV304" s="260"/>
      <c r="AW304" s="260"/>
      <c r="AX304" s="260"/>
      <c r="AY304" s="269"/>
      <c r="AZ304" s="269"/>
      <c r="BA304" s="269"/>
      <c r="BB304" s="269"/>
      <c r="BC304" s="269"/>
      <c r="BD304" s="269"/>
      <c r="BE304" s="206"/>
      <c r="BF304" s="206"/>
      <c r="BG304" s="206"/>
      <c r="BH304" s="206"/>
      <c r="BI304" s="206"/>
      <c r="BJ304" s="206"/>
      <c r="BK304" s="242"/>
      <c r="BL304" s="242"/>
      <c r="BM304" s="242"/>
      <c r="BN304" s="242"/>
      <c r="BO304" s="242"/>
      <c r="BP304" s="242"/>
      <c r="BQ304" s="224"/>
      <c r="BR304" s="224"/>
      <c r="BS304" s="224"/>
      <c r="BT304" s="224"/>
      <c r="BU304" s="224"/>
      <c r="BV304" s="224"/>
      <c r="BW304" s="269"/>
      <c r="BX304" s="269"/>
      <c r="BY304" s="269"/>
      <c r="BZ304" s="269"/>
      <c r="CA304" s="269"/>
      <c r="CB304" s="269"/>
      <c r="CC304" s="242"/>
      <c r="CD304" s="215"/>
      <c r="CE304" s="242"/>
      <c r="CF304" s="242"/>
      <c r="CG304" s="242"/>
      <c r="CH304" s="5"/>
    </row>
    <row r="305" spans="1:86" hidden="1" x14ac:dyDescent="0.2">
      <c r="A305" s="141"/>
      <c r="B305" s="141"/>
      <c r="C305" s="141"/>
      <c r="D305" s="142"/>
      <c r="E305" s="141"/>
      <c r="F305" s="142"/>
      <c r="G305" s="143"/>
      <c r="H305" s="69"/>
      <c r="I305" s="144"/>
      <c r="J305" s="205"/>
      <c r="K305" s="204"/>
      <c r="L305" s="205"/>
      <c r="M305" s="205"/>
      <c r="N305" s="205"/>
      <c r="O305" s="213"/>
      <c r="P305" s="213"/>
      <c r="Q305" s="213"/>
      <c r="R305" s="213"/>
      <c r="S305" s="213"/>
      <c r="T305" s="213"/>
      <c r="U305" s="222"/>
      <c r="V305" s="222"/>
      <c r="W305" s="222"/>
      <c r="X305" s="222"/>
      <c r="Y305" s="222"/>
      <c r="Z305" s="222"/>
      <c r="AA305" s="231"/>
      <c r="AB305" s="231"/>
      <c r="AC305" s="231"/>
      <c r="AD305" s="231"/>
      <c r="AE305" s="231"/>
      <c r="AF305" s="231"/>
      <c r="AG305" s="249"/>
      <c r="AH305" s="249"/>
      <c r="AI305" s="249"/>
      <c r="AJ305" s="249"/>
      <c r="AK305" s="249"/>
      <c r="AL305" s="249"/>
      <c r="AM305" s="205"/>
      <c r="AN305" s="205"/>
      <c r="AO305" s="205"/>
      <c r="AP305" s="205"/>
      <c r="AQ305" s="205"/>
      <c r="AR305" s="205"/>
      <c r="AS305" s="258"/>
      <c r="AT305" s="258"/>
      <c r="AU305" s="258"/>
      <c r="AV305" s="258"/>
      <c r="AW305" s="258"/>
      <c r="AX305" s="258"/>
      <c r="AY305" s="267"/>
      <c r="AZ305" s="267"/>
      <c r="BA305" s="267"/>
      <c r="BB305" s="267"/>
      <c r="BC305" s="267"/>
      <c r="BD305" s="267"/>
      <c r="BE305" s="205"/>
      <c r="BF305" s="205"/>
      <c r="BG305" s="205"/>
      <c r="BH305" s="205"/>
      <c r="BI305" s="205"/>
      <c r="BJ305" s="205"/>
      <c r="BK305" s="240"/>
      <c r="BL305" s="240"/>
      <c r="BM305" s="240"/>
      <c r="BN305" s="240"/>
      <c r="BO305" s="240"/>
      <c r="BP305" s="240"/>
      <c r="BQ305" s="222"/>
      <c r="BR305" s="222"/>
      <c r="BS305" s="222"/>
      <c r="BT305" s="222"/>
      <c r="BU305" s="222"/>
      <c r="BV305" s="222"/>
      <c r="BW305" s="267"/>
      <c r="BX305" s="267"/>
      <c r="BY305" s="267"/>
      <c r="BZ305" s="267"/>
      <c r="CA305" s="267"/>
      <c r="CB305" s="267"/>
      <c r="CC305" s="240"/>
      <c r="CD305" s="213"/>
      <c r="CE305" s="240"/>
      <c r="CF305" s="240"/>
      <c r="CG305" s="240"/>
      <c r="CH305" s="5"/>
    </row>
    <row r="306" spans="1:86" hidden="1" x14ac:dyDescent="0.2">
      <c r="A306" s="141"/>
      <c r="B306" s="141"/>
      <c r="C306" s="141"/>
      <c r="D306" s="142"/>
      <c r="E306" s="141"/>
      <c r="F306" s="142"/>
      <c r="G306" s="109"/>
      <c r="H306" s="65"/>
      <c r="I306" s="145"/>
      <c r="J306" s="205"/>
      <c r="K306" s="204"/>
      <c r="L306" s="205"/>
      <c r="M306" s="205"/>
      <c r="N306" s="205"/>
      <c r="O306" s="213"/>
      <c r="P306" s="213"/>
      <c r="Q306" s="213"/>
      <c r="R306" s="213"/>
      <c r="S306" s="213"/>
      <c r="T306" s="213"/>
      <c r="U306" s="222"/>
      <c r="V306" s="222"/>
      <c r="W306" s="222"/>
      <c r="X306" s="222"/>
      <c r="Y306" s="222"/>
      <c r="Z306" s="222"/>
      <c r="AA306" s="231"/>
      <c r="AB306" s="231"/>
      <c r="AC306" s="231"/>
      <c r="AD306" s="231"/>
      <c r="AE306" s="231"/>
      <c r="AF306" s="231"/>
      <c r="AG306" s="249"/>
      <c r="AH306" s="249"/>
      <c r="AI306" s="249"/>
      <c r="AJ306" s="249"/>
      <c r="AK306" s="249"/>
      <c r="AL306" s="249"/>
      <c r="AM306" s="205"/>
      <c r="AN306" s="205"/>
      <c r="AO306" s="205"/>
      <c r="AP306" s="205"/>
      <c r="AQ306" s="205"/>
      <c r="AR306" s="205"/>
      <c r="AS306" s="258"/>
      <c r="AT306" s="258"/>
      <c r="AU306" s="258"/>
      <c r="AV306" s="258"/>
      <c r="AW306" s="258"/>
      <c r="AX306" s="258"/>
      <c r="AY306" s="267"/>
      <c r="AZ306" s="267"/>
      <c r="BA306" s="267"/>
      <c r="BB306" s="267"/>
      <c r="BC306" s="267"/>
      <c r="BD306" s="267"/>
      <c r="BE306" s="205"/>
      <c r="BF306" s="205"/>
      <c r="BG306" s="205"/>
      <c r="BH306" s="205"/>
      <c r="BI306" s="205"/>
      <c r="BJ306" s="205"/>
      <c r="BK306" s="240"/>
      <c r="BL306" s="240"/>
      <c r="BM306" s="240"/>
      <c r="BN306" s="240"/>
      <c r="BO306" s="240"/>
      <c r="BP306" s="240"/>
      <c r="BQ306" s="222"/>
      <c r="BR306" s="222"/>
      <c r="BS306" s="222"/>
      <c r="BT306" s="222"/>
      <c r="BU306" s="222"/>
      <c r="BV306" s="222"/>
      <c r="BW306" s="267"/>
      <c r="BX306" s="267"/>
      <c r="BY306" s="267"/>
      <c r="BZ306" s="267"/>
      <c r="CA306" s="267"/>
      <c r="CB306" s="267"/>
      <c r="CC306" s="240"/>
      <c r="CD306" s="213"/>
      <c r="CE306" s="240"/>
      <c r="CF306" s="240"/>
      <c r="CG306" s="240"/>
      <c r="CH306" s="5"/>
    </row>
    <row r="307" spans="1:86" hidden="1" x14ac:dyDescent="0.2">
      <c r="A307" s="141"/>
      <c r="B307" s="141"/>
      <c r="C307" s="141"/>
      <c r="D307" s="142"/>
      <c r="E307" s="141"/>
      <c r="F307" s="142"/>
      <c r="G307" s="109"/>
      <c r="H307" s="69"/>
      <c r="I307" s="145"/>
      <c r="J307" s="205"/>
      <c r="K307" s="204"/>
      <c r="L307" s="205"/>
      <c r="M307" s="205"/>
      <c r="N307" s="205"/>
      <c r="O307" s="213"/>
      <c r="P307" s="213"/>
      <c r="Q307" s="213"/>
      <c r="R307" s="213"/>
      <c r="S307" s="213"/>
      <c r="T307" s="213"/>
      <c r="U307" s="222"/>
      <c r="V307" s="222"/>
      <c r="W307" s="222"/>
      <c r="X307" s="222"/>
      <c r="Y307" s="222"/>
      <c r="Z307" s="222"/>
      <c r="AA307" s="231"/>
      <c r="AB307" s="231"/>
      <c r="AC307" s="231"/>
      <c r="AD307" s="231"/>
      <c r="AE307" s="231"/>
      <c r="AF307" s="231"/>
      <c r="AG307" s="249"/>
      <c r="AH307" s="249"/>
      <c r="AI307" s="249"/>
      <c r="AJ307" s="249"/>
      <c r="AK307" s="249"/>
      <c r="AL307" s="249"/>
      <c r="AM307" s="205"/>
      <c r="AN307" s="205"/>
      <c r="AO307" s="205"/>
      <c r="AP307" s="205"/>
      <c r="AQ307" s="205"/>
      <c r="AR307" s="205"/>
      <c r="AS307" s="258"/>
      <c r="AT307" s="258"/>
      <c r="AU307" s="258"/>
      <c r="AV307" s="258"/>
      <c r="AW307" s="258"/>
      <c r="AX307" s="258"/>
      <c r="AY307" s="267"/>
      <c r="AZ307" s="267"/>
      <c r="BA307" s="267"/>
      <c r="BB307" s="267"/>
      <c r="BC307" s="267"/>
      <c r="BD307" s="267"/>
      <c r="BE307" s="205"/>
      <c r="BF307" s="205"/>
      <c r="BG307" s="205"/>
      <c r="BH307" s="205"/>
      <c r="BI307" s="205"/>
      <c r="BJ307" s="205"/>
      <c r="BK307" s="240"/>
      <c r="BL307" s="240"/>
      <c r="BM307" s="240"/>
      <c r="BN307" s="240"/>
      <c r="BO307" s="240"/>
      <c r="BP307" s="240"/>
      <c r="BQ307" s="222"/>
      <c r="BR307" s="222"/>
      <c r="BS307" s="222"/>
      <c r="BT307" s="222"/>
      <c r="BU307" s="222"/>
      <c r="BV307" s="222"/>
      <c r="BW307" s="267"/>
      <c r="BX307" s="267"/>
      <c r="BY307" s="267"/>
      <c r="BZ307" s="267"/>
      <c r="CA307" s="267"/>
      <c r="CB307" s="267"/>
      <c r="CC307" s="240"/>
      <c r="CD307" s="213"/>
      <c r="CE307" s="240"/>
      <c r="CF307" s="240"/>
      <c r="CG307" s="240"/>
      <c r="CH307" s="5"/>
    </row>
    <row r="308" spans="1:86" hidden="1" x14ac:dyDescent="0.2">
      <c r="A308" s="141"/>
      <c r="B308" s="141"/>
      <c r="C308" s="141"/>
      <c r="D308" s="142"/>
      <c r="E308" s="141"/>
      <c r="F308" s="142"/>
      <c r="G308" s="143"/>
      <c r="H308" s="69"/>
      <c r="I308" s="66"/>
      <c r="J308" s="205"/>
      <c r="K308" s="204"/>
      <c r="L308" s="205"/>
      <c r="M308" s="205"/>
      <c r="N308" s="205"/>
      <c r="O308" s="213"/>
      <c r="P308" s="213"/>
      <c r="Q308" s="213"/>
      <c r="R308" s="213"/>
      <c r="S308" s="213"/>
      <c r="T308" s="213"/>
      <c r="U308" s="222"/>
      <c r="V308" s="222"/>
      <c r="W308" s="222"/>
      <c r="X308" s="222"/>
      <c r="Y308" s="222"/>
      <c r="Z308" s="222"/>
      <c r="AA308" s="231"/>
      <c r="AB308" s="231"/>
      <c r="AC308" s="231"/>
      <c r="AD308" s="231"/>
      <c r="AE308" s="231"/>
      <c r="AF308" s="231"/>
      <c r="AG308" s="249"/>
      <c r="AH308" s="249"/>
      <c r="AI308" s="249"/>
      <c r="AJ308" s="249"/>
      <c r="AK308" s="249"/>
      <c r="AL308" s="249"/>
      <c r="AM308" s="205"/>
      <c r="AN308" s="205"/>
      <c r="AO308" s="205"/>
      <c r="AP308" s="205"/>
      <c r="AQ308" s="205"/>
      <c r="AR308" s="205"/>
      <c r="AS308" s="258"/>
      <c r="AT308" s="258"/>
      <c r="AU308" s="258"/>
      <c r="AV308" s="258"/>
      <c r="AW308" s="258"/>
      <c r="AX308" s="258"/>
      <c r="AY308" s="267"/>
      <c r="AZ308" s="267"/>
      <c r="BA308" s="267"/>
      <c r="BB308" s="267"/>
      <c r="BC308" s="267"/>
      <c r="BD308" s="267"/>
      <c r="BE308" s="205"/>
      <c r="BF308" s="205"/>
      <c r="BG308" s="205"/>
      <c r="BH308" s="205"/>
      <c r="BI308" s="205"/>
      <c r="BJ308" s="205"/>
      <c r="BK308" s="240"/>
      <c r="BL308" s="240"/>
      <c r="BM308" s="240"/>
      <c r="BN308" s="240"/>
      <c r="BO308" s="240"/>
      <c r="BP308" s="240"/>
      <c r="BQ308" s="222"/>
      <c r="BR308" s="222"/>
      <c r="BS308" s="222"/>
      <c r="BT308" s="222"/>
      <c r="BU308" s="222"/>
      <c r="BV308" s="222"/>
      <c r="BW308" s="267"/>
      <c r="BX308" s="267"/>
      <c r="BY308" s="267"/>
      <c r="BZ308" s="267"/>
      <c r="CA308" s="267"/>
      <c r="CB308" s="267"/>
      <c r="CC308" s="240"/>
      <c r="CD308" s="213"/>
      <c r="CE308" s="240"/>
      <c r="CF308" s="240"/>
      <c r="CG308" s="240"/>
      <c r="CH308" s="5"/>
    </row>
    <row r="309" spans="1:86" hidden="1" x14ac:dyDescent="0.2">
      <c r="A309" s="141"/>
      <c r="B309" s="141"/>
      <c r="C309" s="141"/>
      <c r="D309" s="142"/>
      <c r="E309" s="141"/>
      <c r="F309" s="142"/>
      <c r="G309" s="109"/>
      <c r="H309" s="65"/>
      <c r="I309" s="66"/>
      <c r="J309" s="205"/>
      <c r="K309" s="204"/>
      <c r="L309" s="205"/>
      <c r="M309" s="205"/>
      <c r="N309" s="205"/>
      <c r="O309" s="213"/>
      <c r="P309" s="213"/>
      <c r="Q309" s="213"/>
      <c r="R309" s="213"/>
      <c r="S309" s="213"/>
      <c r="T309" s="213"/>
      <c r="U309" s="222"/>
      <c r="V309" s="222"/>
      <c r="W309" s="222"/>
      <c r="X309" s="222"/>
      <c r="Y309" s="222"/>
      <c r="Z309" s="222"/>
      <c r="AA309" s="231"/>
      <c r="AB309" s="231"/>
      <c r="AC309" s="231"/>
      <c r="AD309" s="231"/>
      <c r="AE309" s="231"/>
      <c r="AF309" s="231"/>
      <c r="AG309" s="249"/>
      <c r="AH309" s="249"/>
      <c r="AI309" s="249"/>
      <c r="AJ309" s="249"/>
      <c r="AK309" s="249"/>
      <c r="AL309" s="249"/>
      <c r="AM309" s="205"/>
      <c r="AN309" s="205"/>
      <c r="AO309" s="205"/>
      <c r="AP309" s="205"/>
      <c r="AQ309" s="205"/>
      <c r="AR309" s="205"/>
      <c r="AS309" s="258"/>
      <c r="AT309" s="258"/>
      <c r="AU309" s="258"/>
      <c r="AV309" s="258"/>
      <c r="AW309" s="258"/>
      <c r="AX309" s="258"/>
      <c r="AY309" s="267"/>
      <c r="AZ309" s="267"/>
      <c r="BA309" s="267"/>
      <c r="BB309" s="267"/>
      <c r="BC309" s="267"/>
      <c r="BD309" s="267"/>
      <c r="BE309" s="205"/>
      <c r="BF309" s="205"/>
      <c r="BG309" s="205"/>
      <c r="BH309" s="205"/>
      <c r="BI309" s="205"/>
      <c r="BJ309" s="205"/>
      <c r="BK309" s="240"/>
      <c r="BL309" s="240"/>
      <c r="BM309" s="240"/>
      <c r="BN309" s="240"/>
      <c r="BO309" s="240"/>
      <c r="BP309" s="240"/>
      <c r="BQ309" s="222"/>
      <c r="BR309" s="222"/>
      <c r="BS309" s="222"/>
      <c r="BT309" s="222"/>
      <c r="BU309" s="222"/>
      <c r="BV309" s="222"/>
      <c r="BW309" s="267"/>
      <c r="BX309" s="267"/>
      <c r="BY309" s="267"/>
      <c r="BZ309" s="267"/>
      <c r="CA309" s="267"/>
      <c r="CB309" s="267"/>
      <c r="CC309" s="240"/>
      <c r="CD309" s="213"/>
      <c r="CE309" s="240"/>
      <c r="CF309" s="240"/>
      <c r="CG309" s="240"/>
      <c r="CH309" s="5"/>
    </row>
    <row r="310" spans="1:86" hidden="1" x14ac:dyDescent="0.2">
      <c r="A310" s="141"/>
      <c r="B310" s="141"/>
      <c r="C310" s="141"/>
      <c r="D310" s="142"/>
      <c r="E310" s="141"/>
      <c r="F310" s="142"/>
      <c r="G310" s="109"/>
      <c r="H310" s="65"/>
      <c r="I310" s="66"/>
      <c r="J310" s="205"/>
      <c r="K310" s="204"/>
      <c r="L310" s="205"/>
      <c r="M310" s="205"/>
      <c r="N310" s="205"/>
      <c r="O310" s="213"/>
      <c r="P310" s="213"/>
      <c r="Q310" s="213"/>
      <c r="R310" s="213"/>
      <c r="S310" s="213"/>
      <c r="T310" s="213"/>
      <c r="U310" s="222"/>
      <c r="V310" s="222"/>
      <c r="W310" s="222"/>
      <c r="X310" s="222"/>
      <c r="Y310" s="222"/>
      <c r="Z310" s="222"/>
      <c r="AA310" s="231"/>
      <c r="AB310" s="231"/>
      <c r="AC310" s="231"/>
      <c r="AD310" s="231"/>
      <c r="AE310" s="231"/>
      <c r="AF310" s="231"/>
      <c r="AG310" s="249"/>
      <c r="AH310" s="249"/>
      <c r="AI310" s="249"/>
      <c r="AJ310" s="249"/>
      <c r="AK310" s="249"/>
      <c r="AL310" s="249"/>
      <c r="AM310" s="205"/>
      <c r="AN310" s="205"/>
      <c r="AO310" s="205"/>
      <c r="AP310" s="205"/>
      <c r="AQ310" s="205"/>
      <c r="AR310" s="205"/>
      <c r="AS310" s="258"/>
      <c r="AT310" s="258"/>
      <c r="AU310" s="258"/>
      <c r="AV310" s="258"/>
      <c r="AW310" s="258"/>
      <c r="AX310" s="258"/>
      <c r="AY310" s="267"/>
      <c r="AZ310" s="267"/>
      <c r="BA310" s="267"/>
      <c r="BB310" s="267"/>
      <c r="BC310" s="267"/>
      <c r="BD310" s="267"/>
      <c r="BE310" s="205"/>
      <c r="BF310" s="205"/>
      <c r="BG310" s="205"/>
      <c r="BH310" s="205"/>
      <c r="BI310" s="205"/>
      <c r="BJ310" s="205"/>
      <c r="BK310" s="240"/>
      <c r="BL310" s="240"/>
      <c r="BM310" s="240"/>
      <c r="BN310" s="240"/>
      <c r="BO310" s="240"/>
      <c r="BP310" s="240"/>
      <c r="BQ310" s="222"/>
      <c r="BR310" s="222"/>
      <c r="BS310" s="222"/>
      <c r="BT310" s="222"/>
      <c r="BU310" s="222"/>
      <c r="BV310" s="222"/>
      <c r="BW310" s="267"/>
      <c r="BX310" s="267"/>
      <c r="BY310" s="267"/>
      <c r="BZ310" s="267"/>
      <c r="CA310" s="267"/>
      <c r="CB310" s="267"/>
      <c r="CC310" s="240"/>
      <c r="CD310" s="213"/>
      <c r="CE310" s="240"/>
      <c r="CF310" s="240"/>
      <c r="CG310" s="240"/>
      <c r="CH310" s="5"/>
    </row>
    <row r="311" spans="1:86" hidden="1" x14ac:dyDescent="0.2">
      <c r="A311" s="141"/>
      <c r="B311" s="141"/>
      <c r="C311" s="141"/>
      <c r="D311" s="142"/>
      <c r="E311" s="141"/>
      <c r="F311" s="142"/>
      <c r="G311" s="109"/>
      <c r="H311" s="65"/>
      <c r="I311" s="66"/>
      <c r="J311" s="205"/>
      <c r="K311" s="204"/>
      <c r="L311" s="205"/>
      <c r="M311" s="205"/>
      <c r="N311" s="205"/>
      <c r="O311" s="213"/>
      <c r="P311" s="213"/>
      <c r="Q311" s="213"/>
      <c r="R311" s="213"/>
      <c r="S311" s="213"/>
      <c r="T311" s="213"/>
      <c r="U311" s="222"/>
      <c r="V311" s="222"/>
      <c r="W311" s="222"/>
      <c r="X311" s="222"/>
      <c r="Y311" s="222"/>
      <c r="Z311" s="222"/>
      <c r="AA311" s="231"/>
      <c r="AB311" s="231"/>
      <c r="AC311" s="231"/>
      <c r="AD311" s="231"/>
      <c r="AE311" s="231"/>
      <c r="AF311" s="231"/>
      <c r="AG311" s="249"/>
      <c r="AH311" s="249"/>
      <c r="AI311" s="249"/>
      <c r="AJ311" s="249"/>
      <c r="AK311" s="249"/>
      <c r="AL311" s="249"/>
      <c r="AM311" s="205"/>
      <c r="AN311" s="205"/>
      <c r="AO311" s="205"/>
      <c r="AP311" s="205"/>
      <c r="AQ311" s="205"/>
      <c r="AR311" s="205"/>
      <c r="AS311" s="258"/>
      <c r="AT311" s="258"/>
      <c r="AU311" s="258"/>
      <c r="AV311" s="258"/>
      <c r="AW311" s="258"/>
      <c r="AX311" s="258"/>
      <c r="AY311" s="267"/>
      <c r="AZ311" s="267"/>
      <c r="BA311" s="267"/>
      <c r="BB311" s="267"/>
      <c r="BC311" s="267"/>
      <c r="BD311" s="267"/>
      <c r="BE311" s="205"/>
      <c r="BF311" s="205"/>
      <c r="BG311" s="205"/>
      <c r="BH311" s="205"/>
      <c r="BI311" s="205"/>
      <c r="BJ311" s="205"/>
      <c r="BK311" s="240"/>
      <c r="BL311" s="240"/>
      <c r="BM311" s="240"/>
      <c r="BN311" s="240"/>
      <c r="BO311" s="240"/>
      <c r="BP311" s="240"/>
      <c r="BQ311" s="222"/>
      <c r="BR311" s="222"/>
      <c r="BS311" s="222"/>
      <c r="BT311" s="222"/>
      <c r="BU311" s="222"/>
      <c r="BV311" s="222"/>
      <c r="BW311" s="267"/>
      <c r="BX311" s="267"/>
      <c r="BY311" s="267"/>
      <c r="BZ311" s="267"/>
      <c r="CA311" s="267"/>
      <c r="CB311" s="267"/>
      <c r="CC311" s="240"/>
      <c r="CD311" s="213"/>
      <c r="CE311" s="240"/>
      <c r="CF311" s="240"/>
      <c r="CG311" s="240"/>
      <c r="CH311" s="5"/>
    </row>
    <row r="312" spans="1:86" hidden="1" x14ac:dyDescent="0.2">
      <c r="A312" s="141"/>
      <c r="B312" s="141"/>
      <c r="C312" s="141"/>
      <c r="D312" s="142"/>
      <c r="E312" s="141"/>
      <c r="F312" s="142"/>
      <c r="G312" s="109"/>
      <c r="H312" s="69"/>
      <c r="I312" s="66"/>
      <c r="J312" s="205"/>
      <c r="K312" s="204"/>
      <c r="L312" s="205"/>
      <c r="M312" s="205"/>
      <c r="N312" s="205"/>
      <c r="O312" s="213"/>
      <c r="P312" s="213"/>
      <c r="Q312" s="213"/>
      <c r="R312" s="213"/>
      <c r="S312" s="213"/>
      <c r="T312" s="213"/>
      <c r="U312" s="222"/>
      <c r="V312" s="222"/>
      <c r="W312" s="222"/>
      <c r="X312" s="222"/>
      <c r="Y312" s="222"/>
      <c r="Z312" s="222"/>
      <c r="AA312" s="231"/>
      <c r="AB312" s="231"/>
      <c r="AC312" s="231"/>
      <c r="AD312" s="231"/>
      <c r="AE312" s="231"/>
      <c r="AF312" s="231"/>
      <c r="AG312" s="249"/>
      <c r="AH312" s="249"/>
      <c r="AI312" s="249"/>
      <c r="AJ312" s="249"/>
      <c r="AK312" s="249"/>
      <c r="AL312" s="249"/>
      <c r="AM312" s="205"/>
      <c r="AN312" s="205"/>
      <c r="AO312" s="205"/>
      <c r="AP312" s="205"/>
      <c r="AQ312" s="205"/>
      <c r="AR312" s="205"/>
      <c r="AS312" s="258"/>
      <c r="AT312" s="258"/>
      <c r="AU312" s="258"/>
      <c r="AV312" s="258"/>
      <c r="AW312" s="258"/>
      <c r="AX312" s="258"/>
      <c r="AY312" s="267"/>
      <c r="AZ312" s="267"/>
      <c r="BA312" s="267"/>
      <c r="BB312" s="267"/>
      <c r="BC312" s="267"/>
      <c r="BD312" s="267"/>
      <c r="BE312" s="205"/>
      <c r="BF312" s="205"/>
      <c r="BG312" s="205"/>
      <c r="BH312" s="205"/>
      <c r="BI312" s="205"/>
      <c r="BJ312" s="205"/>
      <c r="BK312" s="240"/>
      <c r="BL312" s="240"/>
      <c r="BM312" s="240"/>
      <c r="BN312" s="240"/>
      <c r="BO312" s="240"/>
      <c r="BP312" s="240"/>
      <c r="BQ312" s="222"/>
      <c r="BR312" s="222"/>
      <c r="BS312" s="222"/>
      <c r="BT312" s="222"/>
      <c r="BU312" s="222"/>
      <c r="BV312" s="222"/>
      <c r="BW312" s="267"/>
      <c r="BX312" s="267"/>
      <c r="BY312" s="267"/>
      <c r="BZ312" s="267"/>
      <c r="CA312" s="267"/>
      <c r="CB312" s="267"/>
      <c r="CC312" s="240"/>
      <c r="CD312" s="213"/>
      <c r="CE312" s="240"/>
      <c r="CF312" s="240"/>
      <c r="CG312" s="240"/>
      <c r="CH312" s="5"/>
    </row>
    <row r="313" spans="1:86" hidden="1" x14ac:dyDescent="0.2">
      <c r="A313" s="141"/>
      <c r="B313" s="141"/>
      <c r="C313" s="141"/>
      <c r="D313" s="142"/>
      <c r="E313" s="141"/>
      <c r="F313" s="142"/>
      <c r="G313" s="109"/>
      <c r="H313" s="69"/>
      <c r="I313" s="66"/>
      <c r="J313" s="205"/>
      <c r="K313" s="204"/>
      <c r="L313" s="205"/>
      <c r="M313" s="205"/>
      <c r="N313" s="205"/>
      <c r="O313" s="213"/>
      <c r="P313" s="213"/>
      <c r="Q313" s="213"/>
      <c r="R313" s="213"/>
      <c r="S313" s="213"/>
      <c r="T313" s="213"/>
      <c r="U313" s="222"/>
      <c r="V313" s="222"/>
      <c r="W313" s="222"/>
      <c r="X313" s="222"/>
      <c r="Y313" s="222"/>
      <c r="Z313" s="222"/>
      <c r="AA313" s="231"/>
      <c r="AB313" s="231"/>
      <c r="AC313" s="231"/>
      <c r="AD313" s="231"/>
      <c r="AE313" s="231"/>
      <c r="AF313" s="231"/>
      <c r="AG313" s="249"/>
      <c r="AH313" s="249"/>
      <c r="AI313" s="249"/>
      <c r="AJ313" s="249"/>
      <c r="AK313" s="249"/>
      <c r="AL313" s="249"/>
      <c r="AM313" s="205"/>
      <c r="AN313" s="205"/>
      <c r="AO313" s="205"/>
      <c r="AP313" s="205"/>
      <c r="AQ313" s="205"/>
      <c r="AR313" s="205"/>
      <c r="AS313" s="258"/>
      <c r="AT313" s="258"/>
      <c r="AU313" s="258"/>
      <c r="AV313" s="258"/>
      <c r="AW313" s="258"/>
      <c r="AX313" s="258"/>
      <c r="AY313" s="267"/>
      <c r="AZ313" s="267"/>
      <c r="BA313" s="267"/>
      <c r="BB313" s="267"/>
      <c r="BC313" s="267"/>
      <c r="BD313" s="267"/>
      <c r="BE313" s="205"/>
      <c r="BF313" s="205"/>
      <c r="BG313" s="205"/>
      <c r="BH313" s="205"/>
      <c r="BI313" s="205"/>
      <c r="BJ313" s="205"/>
      <c r="BK313" s="240"/>
      <c r="BL313" s="240"/>
      <c r="BM313" s="240"/>
      <c r="BN313" s="240"/>
      <c r="BO313" s="240"/>
      <c r="BP313" s="240"/>
      <c r="BQ313" s="222"/>
      <c r="BR313" s="222"/>
      <c r="BS313" s="222"/>
      <c r="BT313" s="222"/>
      <c r="BU313" s="222"/>
      <c r="BV313" s="222"/>
      <c r="BW313" s="267"/>
      <c r="BX313" s="267"/>
      <c r="BY313" s="267"/>
      <c r="BZ313" s="267"/>
      <c r="CA313" s="267"/>
      <c r="CB313" s="267"/>
      <c r="CC313" s="240"/>
      <c r="CD313" s="213"/>
      <c r="CE313" s="240"/>
      <c r="CF313" s="240"/>
      <c r="CG313" s="240"/>
      <c r="CH313" s="5"/>
    </row>
    <row r="314" spans="1:86" hidden="1" x14ac:dyDescent="0.2">
      <c r="A314" s="141"/>
      <c r="B314" s="141"/>
      <c r="C314" s="141"/>
      <c r="D314" s="142"/>
      <c r="E314" s="141"/>
      <c r="F314" s="142"/>
      <c r="G314" s="109"/>
      <c r="H314" s="65"/>
      <c r="I314" s="66"/>
      <c r="J314" s="205"/>
      <c r="K314" s="204"/>
      <c r="L314" s="205"/>
      <c r="M314" s="205"/>
      <c r="N314" s="205"/>
      <c r="O314" s="213"/>
      <c r="P314" s="213"/>
      <c r="Q314" s="213"/>
      <c r="R314" s="213"/>
      <c r="S314" s="213"/>
      <c r="T314" s="213"/>
      <c r="U314" s="222"/>
      <c r="V314" s="222"/>
      <c r="W314" s="222"/>
      <c r="X314" s="222"/>
      <c r="Y314" s="222"/>
      <c r="Z314" s="222"/>
      <c r="AA314" s="231"/>
      <c r="AB314" s="231"/>
      <c r="AC314" s="231"/>
      <c r="AD314" s="231"/>
      <c r="AE314" s="231"/>
      <c r="AF314" s="231"/>
      <c r="AG314" s="249"/>
      <c r="AH314" s="249"/>
      <c r="AI314" s="249"/>
      <c r="AJ314" s="249"/>
      <c r="AK314" s="249"/>
      <c r="AL314" s="249"/>
      <c r="AM314" s="205"/>
      <c r="AN314" s="205"/>
      <c r="AO314" s="205"/>
      <c r="AP314" s="205"/>
      <c r="AQ314" s="205"/>
      <c r="AR314" s="205"/>
      <c r="AS314" s="258"/>
      <c r="AT314" s="258"/>
      <c r="AU314" s="258"/>
      <c r="AV314" s="258"/>
      <c r="AW314" s="258"/>
      <c r="AX314" s="258"/>
      <c r="AY314" s="267"/>
      <c r="AZ314" s="267"/>
      <c r="BA314" s="267"/>
      <c r="BB314" s="267"/>
      <c r="BC314" s="267"/>
      <c r="BD314" s="267"/>
      <c r="BE314" s="205"/>
      <c r="BF314" s="205"/>
      <c r="BG314" s="205"/>
      <c r="BH314" s="205"/>
      <c r="BI314" s="205"/>
      <c r="BJ314" s="205"/>
      <c r="BK314" s="240"/>
      <c r="BL314" s="240"/>
      <c r="BM314" s="240"/>
      <c r="BN314" s="240"/>
      <c r="BO314" s="240"/>
      <c r="BP314" s="240"/>
      <c r="BQ314" s="222"/>
      <c r="BR314" s="222"/>
      <c r="BS314" s="222"/>
      <c r="BT314" s="222"/>
      <c r="BU314" s="222"/>
      <c r="BV314" s="222"/>
      <c r="BW314" s="267"/>
      <c r="BX314" s="267"/>
      <c r="BY314" s="267"/>
      <c r="BZ314" s="267"/>
      <c r="CA314" s="267"/>
      <c r="CB314" s="267"/>
      <c r="CC314" s="240"/>
      <c r="CD314" s="213"/>
      <c r="CE314" s="240"/>
      <c r="CF314" s="240"/>
      <c r="CG314" s="240"/>
      <c r="CH314" s="5"/>
    </row>
    <row r="315" spans="1:86" hidden="1" x14ac:dyDescent="0.2">
      <c r="A315" s="141"/>
      <c r="B315" s="141"/>
      <c r="C315" s="141"/>
      <c r="D315" s="142"/>
      <c r="E315" s="141"/>
      <c r="F315" s="142"/>
      <c r="G315" s="109"/>
      <c r="H315" s="65"/>
      <c r="I315" s="66"/>
      <c r="J315" s="205"/>
      <c r="K315" s="204"/>
      <c r="L315" s="205"/>
      <c r="M315" s="205"/>
      <c r="N315" s="205"/>
      <c r="O315" s="213"/>
      <c r="P315" s="213"/>
      <c r="Q315" s="213"/>
      <c r="R315" s="213"/>
      <c r="S315" s="213"/>
      <c r="T315" s="213"/>
      <c r="U315" s="222"/>
      <c r="V315" s="222"/>
      <c r="W315" s="222"/>
      <c r="X315" s="222"/>
      <c r="Y315" s="222"/>
      <c r="Z315" s="222"/>
      <c r="AA315" s="231"/>
      <c r="AB315" s="231"/>
      <c r="AC315" s="231"/>
      <c r="AD315" s="231"/>
      <c r="AE315" s="231"/>
      <c r="AF315" s="231"/>
      <c r="AG315" s="249"/>
      <c r="AH315" s="249"/>
      <c r="AI315" s="249"/>
      <c r="AJ315" s="249"/>
      <c r="AK315" s="249"/>
      <c r="AL315" s="249"/>
      <c r="AM315" s="205"/>
      <c r="AN315" s="205"/>
      <c r="AO315" s="205"/>
      <c r="AP315" s="205"/>
      <c r="AQ315" s="205"/>
      <c r="AR315" s="205"/>
      <c r="AS315" s="258"/>
      <c r="AT315" s="258"/>
      <c r="AU315" s="258"/>
      <c r="AV315" s="258"/>
      <c r="AW315" s="258"/>
      <c r="AX315" s="258"/>
      <c r="AY315" s="267"/>
      <c r="AZ315" s="267"/>
      <c r="BA315" s="267"/>
      <c r="BB315" s="267"/>
      <c r="BC315" s="267"/>
      <c r="BD315" s="267"/>
      <c r="BE315" s="205"/>
      <c r="BF315" s="205"/>
      <c r="BG315" s="205"/>
      <c r="BH315" s="205"/>
      <c r="BI315" s="205"/>
      <c r="BJ315" s="205"/>
      <c r="BK315" s="240"/>
      <c r="BL315" s="240"/>
      <c r="BM315" s="240"/>
      <c r="BN315" s="240"/>
      <c r="BO315" s="240"/>
      <c r="BP315" s="240"/>
      <c r="BQ315" s="222"/>
      <c r="BR315" s="222"/>
      <c r="BS315" s="222"/>
      <c r="BT315" s="222"/>
      <c r="BU315" s="222"/>
      <c r="BV315" s="222"/>
      <c r="BW315" s="267"/>
      <c r="BX315" s="267"/>
      <c r="BY315" s="267"/>
      <c r="BZ315" s="267"/>
      <c r="CA315" s="267"/>
      <c r="CB315" s="267"/>
      <c r="CC315" s="240"/>
      <c r="CD315" s="213"/>
      <c r="CE315" s="240"/>
      <c r="CF315" s="240"/>
      <c r="CG315" s="240"/>
      <c r="CH315" s="5"/>
    </row>
    <row r="316" spans="1:86" hidden="1" x14ac:dyDescent="0.2">
      <c r="A316" s="141"/>
      <c r="B316" s="141"/>
      <c r="C316" s="141"/>
      <c r="D316" s="142"/>
      <c r="E316" s="141"/>
      <c r="F316" s="142"/>
      <c r="G316" s="109"/>
      <c r="H316" s="65"/>
      <c r="I316" s="66"/>
      <c r="J316" s="205"/>
      <c r="K316" s="204"/>
      <c r="L316" s="205"/>
      <c r="M316" s="205"/>
      <c r="N316" s="205"/>
      <c r="O316" s="213"/>
      <c r="P316" s="213"/>
      <c r="Q316" s="213"/>
      <c r="R316" s="213"/>
      <c r="S316" s="213"/>
      <c r="T316" s="213"/>
      <c r="U316" s="222"/>
      <c r="V316" s="222"/>
      <c r="W316" s="222"/>
      <c r="X316" s="222"/>
      <c r="Y316" s="222"/>
      <c r="Z316" s="222"/>
      <c r="AA316" s="231"/>
      <c r="AB316" s="231"/>
      <c r="AC316" s="231"/>
      <c r="AD316" s="231"/>
      <c r="AE316" s="231"/>
      <c r="AF316" s="231"/>
      <c r="AG316" s="249"/>
      <c r="AH316" s="249"/>
      <c r="AI316" s="249"/>
      <c r="AJ316" s="249"/>
      <c r="AK316" s="249"/>
      <c r="AL316" s="249"/>
      <c r="AM316" s="205"/>
      <c r="AN316" s="205"/>
      <c r="AO316" s="205"/>
      <c r="AP316" s="205"/>
      <c r="AQ316" s="205"/>
      <c r="AR316" s="205"/>
      <c r="AS316" s="258"/>
      <c r="AT316" s="258"/>
      <c r="AU316" s="258"/>
      <c r="AV316" s="258"/>
      <c r="AW316" s="258"/>
      <c r="AX316" s="258"/>
      <c r="AY316" s="267"/>
      <c r="AZ316" s="267"/>
      <c r="BA316" s="267"/>
      <c r="BB316" s="267"/>
      <c r="BC316" s="267"/>
      <c r="BD316" s="267"/>
      <c r="BE316" s="205"/>
      <c r="BF316" s="205"/>
      <c r="BG316" s="205"/>
      <c r="BH316" s="205"/>
      <c r="BI316" s="205"/>
      <c r="BJ316" s="205"/>
      <c r="BK316" s="240"/>
      <c r="BL316" s="240"/>
      <c r="BM316" s="240"/>
      <c r="BN316" s="240"/>
      <c r="BO316" s="240"/>
      <c r="BP316" s="240"/>
      <c r="BQ316" s="222"/>
      <c r="BR316" s="222"/>
      <c r="BS316" s="222"/>
      <c r="BT316" s="222"/>
      <c r="BU316" s="222"/>
      <c r="BV316" s="222"/>
      <c r="BW316" s="267"/>
      <c r="BX316" s="267"/>
      <c r="BY316" s="267"/>
      <c r="BZ316" s="267"/>
      <c r="CA316" s="267"/>
      <c r="CB316" s="267"/>
      <c r="CC316" s="240"/>
      <c r="CD316" s="213"/>
      <c r="CE316" s="240"/>
      <c r="CF316" s="240"/>
      <c r="CG316" s="240"/>
      <c r="CH316" s="5"/>
    </row>
    <row r="317" spans="1:86" hidden="1" x14ac:dyDescent="0.2">
      <c r="A317" s="146"/>
      <c r="B317" s="146"/>
      <c r="C317" s="146"/>
      <c r="D317" s="147"/>
      <c r="E317" s="146"/>
      <c r="F317" s="147"/>
      <c r="G317" s="148"/>
      <c r="H317" s="72"/>
      <c r="I317" s="149"/>
      <c r="J317" s="205"/>
      <c r="K317" s="204"/>
      <c r="L317" s="205"/>
      <c r="M317" s="205"/>
      <c r="N317" s="205"/>
      <c r="O317" s="213"/>
      <c r="P317" s="213"/>
      <c r="Q317" s="213"/>
      <c r="R317" s="213"/>
      <c r="S317" s="213"/>
      <c r="T317" s="213"/>
      <c r="U317" s="222"/>
      <c r="V317" s="222"/>
      <c r="W317" s="222"/>
      <c r="X317" s="222"/>
      <c r="Y317" s="222"/>
      <c r="Z317" s="222"/>
      <c r="AA317" s="231"/>
      <c r="AB317" s="231"/>
      <c r="AC317" s="231"/>
      <c r="AD317" s="231"/>
      <c r="AE317" s="231"/>
      <c r="AF317" s="231"/>
      <c r="AG317" s="249"/>
      <c r="AH317" s="249"/>
      <c r="AI317" s="249"/>
      <c r="AJ317" s="249"/>
      <c r="AK317" s="249"/>
      <c r="AL317" s="249"/>
      <c r="AM317" s="205"/>
      <c r="AN317" s="205"/>
      <c r="AO317" s="205"/>
      <c r="AP317" s="205"/>
      <c r="AQ317" s="205"/>
      <c r="AR317" s="205"/>
      <c r="AS317" s="258"/>
      <c r="AT317" s="258"/>
      <c r="AU317" s="258"/>
      <c r="AV317" s="258"/>
      <c r="AW317" s="258"/>
      <c r="AX317" s="258"/>
      <c r="AY317" s="267"/>
      <c r="AZ317" s="267"/>
      <c r="BA317" s="267"/>
      <c r="BB317" s="267"/>
      <c r="BC317" s="267"/>
      <c r="BD317" s="267"/>
      <c r="BE317" s="205"/>
      <c r="BF317" s="205"/>
      <c r="BG317" s="205"/>
      <c r="BH317" s="205"/>
      <c r="BI317" s="205"/>
      <c r="BJ317" s="205"/>
      <c r="BK317" s="240"/>
      <c r="BL317" s="240"/>
      <c r="BM317" s="240"/>
      <c r="BN317" s="240"/>
      <c r="BO317" s="240"/>
      <c r="BP317" s="240"/>
      <c r="BQ317" s="222"/>
      <c r="BR317" s="222"/>
      <c r="BS317" s="222"/>
      <c r="BT317" s="222"/>
      <c r="BU317" s="222"/>
      <c r="BV317" s="222"/>
      <c r="BW317" s="267"/>
      <c r="BX317" s="267"/>
      <c r="BY317" s="267"/>
      <c r="BZ317" s="267"/>
      <c r="CA317" s="267"/>
      <c r="CB317" s="267"/>
      <c r="CC317" s="240"/>
      <c r="CD317" s="213"/>
      <c r="CE317" s="240"/>
      <c r="CF317" s="240"/>
      <c r="CG317" s="240"/>
      <c r="CH317" s="5"/>
    </row>
    <row r="318" spans="1:86" hidden="1" x14ac:dyDescent="0.2">
      <c r="A318" s="146"/>
      <c r="B318" s="146"/>
      <c r="C318" s="146"/>
      <c r="D318" s="147"/>
      <c r="E318" s="146"/>
      <c r="F318" s="147"/>
      <c r="G318" s="148"/>
      <c r="H318" s="72"/>
      <c r="I318" s="149"/>
      <c r="J318" s="205"/>
      <c r="K318" s="204"/>
      <c r="L318" s="205"/>
      <c r="M318" s="205"/>
      <c r="N318" s="205"/>
      <c r="O318" s="213"/>
      <c r="P318" s="213"/>
      <c r="Q318" s="213"/>
      <c r="R318" s="213"/>
      <c r="S318" s="213"/>
      <c r="T318" s="213"/>
      <c r="U318" s="222"/>
      <c r="V318" s="222"/>
      <c r="W318" s="222"/>
      <c r="X318" s="222"/>
      <c r="Y318" s="222"/>
      <c r="Z318" s="222"/>
      <c r="AA318" s="231"/>
      <c r="AB318" s="231"/>
      <c r="AC318" s="231"/>
      <c r="AD318" s="231"/>
      <c r="AE318" s="231"/>
      <c r="AF318" s="231"/>
      <c r="AG318" s="249"/>
      <c r="AH318" s="249"/>
      <c r="AI318" s="249"/>
      <c r="AJ318" s="249"/>
      <c r="AK318" s="249"/>
      <c r="AL318" s="249"/>
      <c r="AM318" s="205"/>
      <c r="AN318" s="205"/>
      <c r="AO318" s="205"/>
      <c r="AP318" s="205"/>
      <c r="AQ318" s="205"/>
      <c r="AR318" s="205"/>
      <c r="AS318" s="258"/>
      <c r="AT318" s="258"/>
      <c r="AU318" s="258"/>
      <c r="AV318" s="258"/>
      <c r="AW318" s="258"/>
      <c r="AX318" s="258"/>
      <c r="AY318" s="267"/>
      <c r="AZ318" s="267"/>
      <c r="BA318" s="267"/>
      <c r="BB318" s="267"/>
      <c r="BC318" s="267"/>
      <c r="BD318" s="267"/>
      <c r="BE318" s="205"/>
      <c r="BF318" s="205"/>
      <c r="BG318" s="205"/>
      <c r="BH318" s="205"/>
      <c r="BI318" s="205"/>
      <c r="BJ318" s="205"/>
      <c r="BK318" s="240"/>
      <c r="BL318" s="240"/>
      <c r="BM318" s="240"/>
      <c r="BN318" s="240"/>
      <c r="BO318" s="240"/>
      <c r="BP318" s="240"/>
      <c r="BQ318" s="222"/>
      <c r="BR318" s="222"/>
      <c r="BS318" s="222"/>
      <c r="BT318" s="222"/>
      <c r="BU318" s="222"/>
      <c r="BV318" s="222"/>
      <c r="BW318" s="267"/>
      <c r="BX318" s="267"/>
      <c r="BY318" s="267"/>
      <c r="BZ318" s="267"/>
      <c r="CA318" s="267"/>
      <c r="CB318" s="267"/>
      <c r="CC318" s="240"/>
      <c r="CD318" s="213"/>
      <c r="CE318" s="240"/>
      <c r="CF318" s="240"/>
      <c r="CG318" s="240"/>
      <c r="CH318" s="5"/>
    </row>
    <row r="319" spans="1:86" hidden="1" x14ac:dyDescent="0.2">
      <c r="A319" s="23"/>
      <c r="B319" s="29"/>
      <c r="C319" s="23"/>
      <c r="D319" s="23"/>
      <c r="E319" s="23"/>
      <c r="F319" s="23"/>
      <c r="G319" s="25"/>
      <c r="H319" s="32"/>
      <c r="I319" s="88"/>
      <c r="J319" s="205"/>
      <c r="K319" s="204"/>
      <c r="L319" s="205"/>
      <c r="M319" s="205"/>
      <c r="N319" s="205"/>
      <c r="O319" s="213"/>
      <c r="P319" s="213"/>
      <c r="Q319" s="213"/>
      <c r="R319" s="213"/>
      <c r="S319" s="213"/>
      <c r="T319" s="213"/>
      <c r="U319" s="222"/>
      <c r="V319" s="222"/>
      <c r="W319" s="222"/>
      <c r="X319" s="222"/>
      <c r="Y319" s="222"/>
      <c r="Z319" s="222"/>
      <c r="AA319" s="231"/>
      <c r="AB319" s="231"/>
      <c r="AC319" s="231"/>
      <c r="AD319" s="231"/>
      <c r="AE319" s="231"/>
      <c r="AF319" s="231"/>
      <c r="AG319" s="249"/>
      <c r="AH319" s="249"/>
      <c r="AI319" s="249"/>
      <c r="AJ319" s="249"/>
      <c r="AK319" s="249"/>
      <c r="AL319" s="249"/>
      <c r="AM319" s="205"/>
      <c r="AN319" s="205"/>
      <c r="AO319" s="205"/>
      <c r="AP319" s="205"/>
      <c r="AQ319" s="205"/>
      <c r="AR319" s="205"/>
      <c r="AS319" s="258"/>
      <c r="AT319" s="258"/>
      <c r="AU319" s="258"/>
      <c r="AV319" s="258"/>
      <c r="AW319" s="258"/>
      <c r="AX319" s="258"/>
      <c r="AY319" s="267"/>
      <c r="AZ319" s="267"/>
      <c r="BA319" s="267"/>
      <c r="BB319" s="267"/>
      <c r="BC319" s="267"/>
      <c r="BD319" s="267"/>
      <c r="BE319" s="205"/>
      <c r="BF319" s="205"/>
      <c r="BG319" s="205"/>
      <c r="BH319" s="205"/>
      <c r="BI319" s="205"/>
      <c r="BJ319" s="205"/>
      <c r="BK319" s="240"/>
      <c r="BL319" s="240"/>
      <c r="BM319" s="240"/>
      <c r="BN319" s="240"/>
      <c r="BO319" s="240"/>
      <c r="BP319" s="240"/>
      <c r="BQ319" s="222"/>
      <c r="BR319" s="222"/>
      <c r="BS319" s="222"/>
      <c r="BT319" s="222"/>
      <c r="BU319" s="222"/>
      <c r="BV319" s="222"/>
      <c r="BW319" s="267"/>
      <c r="BX319" s="267"/>
      <c r="BY319" s="267"/>
      <c r="BZ319" s="267"/>
      <c r="CA319" s="267"/>
      <c r="CB319" s="267"/>
      <c r="CC319" s="240"/>
      <c r="CD319" s="213"/>
      <c r="CE319" s="240"/>
      <c r="CF319" s="240"/>
      <c r="CG319" s="240"/>
      <c r="CH319" s="5"/>
    </row>
    <row r="320" spans="1:86" hidden="1" x14ac:dyDescent="0.2">
      <c r="A320" s="23"/>
      <c r="B320" s="23"/>
      <c r="C320" s="51"/>
      <c r="D320" s="112"/>
      <c r="E320" s="22"/>
      <c r="F320" s="112"/>
      <c r="G320" s="124"/>
      <c r="H320" s="26"/>
      <c r="I320" s="112"/>
      <c r="J320" s="205"/>
      <c r="K320" s="204"/>
      <c r="L320" s="205"/>
      <c r="M320" s="205"/>
      <c r="N320" s="205"/>
      <c r="O320" s="213"/>
      <c r="P320" s="213"/>
      <c r="Q320" s="213"/>
      <c r="R320" s="213"/>
      <c r="S320" s="213"/>
      <c r="T320" s="213"/>
      <c r="U320" s="222"/>
      <c r="V320" s="222"/>
      <c r="W320" s="222"/>
      <c r="X320" s="222"/>
      <c r="Y320" s="222"/>
      <c r="Z320" s="222"/>
      <c r="AA320" s="231"/>
      <c r="AB320" s="231"/>
      <c r="AC320" s="231"/>
      <c r="AD320" s="231"/>
      <c r="AE320" s="231"/>
      <c r="AF320" s="231"/>
      <c r="AG320" s="249"/>
      <c r="AH320" s="249"/>
      <c r="AI320" s="249"/>
      <c r="AJ320" s="249"/>
      <c r="AK320" s="249"/>
      <c r="AL320" s="249"/>
      <c r="AM320" s="205"/>
      <c r="AN320" s="205"/>
      <c r="AO320" s="205"/>
      <c r="AP320" s="205"/>
      <c r="AQ320" s="205"/>
      <c r="AR320" s="205"/>
      <c r="AS320" s="258"/>
      <c r="AT320" s="258"/>
      <c r="AU320" s="258"/>
      <c r="AV320" s="258"/>
      <c r="AW320" s="258"/>
      <c r="AX320" s="258"/>
      <c r="AY320" s="267"/>
      <c r="AZ320" s="267"/>
      <c r="BA320" s="267"/>
      <c r="BB320" s="267"/>
      <c r="BC320" s="267"/>
      <c r="BD320" s="267"/>
      <c r="BE320" s="205"/>
      <c r="BF320" s="205"/>
      <c r="BG320" s="205"/>
      <c r="BH320" s="205"/>
      <c r="BI320" s="205"/>
      <c r="BJ320" s="205"/>
      <c r="BK320" s="240"/>
      <c r="BL320" s="240"/>
      <c r="BM320" s="240"/>
      <c r="BN320" s="240"/>
      <c r="BO320" s="240"/>
      <c r="BP320" s="240"/>
      <c r="BQ320" s="222"/>
      <c r="BR320" s="222"/>
      <c r="BS320" s="222"/>
      <c r="BT320" s="222"/>
      <c r="BU320" s="222"/>
      <c r="BV320" s="222"/>
      <c r="BW320" s="267"/>
      <c r="BX320" s="267"/>
      <c r="BY320" s="267"/>
      <c r="BZ320" s="267"/>
      <c r="CA320" s="267"/>
      <c r="CB320" s="267"/>
      <c r="CC320" s="240"/>
      <c r="CD320" s="213"/>
      <c r="CE320" s="240"/>
      <c r="CF320" s="240"/>
      <c r="CG320" s="240"/>
      <c r="CH320" s="5"/>
    </row>
    <row r="321" spans="1:86" hidden="1" x14ac:dyDescent="0.2">
      <c r="A321" s="23"/>
      <c r="B321" s="23"/>
      <c r="C321" s="51"/>
      <c r="D321" s="121"/>
      <c r="E321" s="23"/>
      <c r="F321" s="23"/>
      <c r="G321" s="25"/>
      <c r="H321" s="32"/>
      <c r="I321" s="88"/>
      <c r="J321" s="204"/>
      <c r="K321" s="204"/>
      <c r="L321" s="205"/>
      <c r="M321" s="205"/>
      <c r="N321" s="205"/>
      <c r="O321" s="214"/>
      <c r="P321" s="214"/>
      <c r="Q321" s="213"/>
      <c r="R321" s="213"/>
      <c r="S321" s="213"/>
      <c r="T321" s="213"/>
      <c r="U321" s="223"/>
      <c r="V321" s="222"/>
      <c r="W321" s="222"/>
      <c r="X321" s="222"/>
      <c r="Y321" s="222"/>
      <c r="Z321" s="222"/>
      <c r="AA321" s="232"/>
      <c r="AB321" s="231"/>
      <c r="AC321" s="231"/>
      <c r="AD321" s="231"/>
      <c r="AE321" s="231"/>
      <c r="AF321" s="231"/>
      <c r="AG321" s="250"/>
      <c r="AH321" s="249"/>
      <c r="AI321" s="249"/>
      <c r="AJ321" s="249"/>
      <c r="AK321" s="249"/>
      <c r="AL321" s="249"/>
      <c r="AM321" s="204"/>
      <c r="AN321" s="205"/>
      <c r="AO321" s="205"/>
      <c r="AP321" s="205"/>
      <c r="AQ321" s="205"/>
      <c r="AR321" s="205"/>
      <c r="AS321" s="259"/>
      <c r="AT321" s="258"/>
      <c r="AU321" s="258"/>
      <c r="AV321" s="258"/>
      <c r="AW321" s="258"/>
      <c r="AX321" s="258"/>
      <c r="AY321" s="268"/>
      <c r="AZ321" s="267"/>
      <c r="BA321" s="267"/>
      <c r="BB321" s="267"/>
      <c r="BC321" s="267"/>
      <c r="BD321" s="267"/>
      <c r="BE321" s="204"/>
      <c r="BF321" s="205"/>
      <c r="BG321" s="205"/>
      <c r="BH321" s="205"/>
      <c r="BI321" s="205"/>
      <c r="BJ321" s="205"/>
      <c r="BK321" s="241"/>
      <c r="BL321" s="240"/>
      <c r="BM321" s="240"/>
      <c r="BN321" s="240"/>
      <c r="BO321" s="240"/>
      <c r="BP321" s="240"/>
      <c r="BQ321" s="223"/>
      <c r="BR321" s="222"/>
      <c r="BS321" s="222"/>
      <c r="BT321" s="222"/>
      <c r="BU321" s="222"/>
      <c r="BV321" s="222"/>
      <c r="BW321" s="268"/>
      <c r="BX321" s="267"/>
      <c r="BY321" s="267"/>
      <c r="BZ321" s="267"/>
      <c r="CA321" s="267"/>
      <c r="CB321" s="267"/>
      <c r="CC321" s="241"/>
      <c r="CD321" s="214"/>
      <c r="CE321" s="240"/>
      <c r="CF321" s="240"/>
      <c r="CG321" s="240"/>
      <c r="CH321" s="5"/>
    </row>
    <row r="322" spans="1:86" hidden="1" x14ac:dyDescent="0.2">
      <c r="A322" s="23"/>
      <c r="B322" s="23"/>
      <c r="C322" s="51"/>
      <c r="D322" s="121"/>
      <c r="E322" s="23"/>
      <c r="F322" s="23"/>
      <c r="G322" s="124"/>
      <c r="H322" s="75"/>
      <c r="I322" s="52"/>
      <c r="J322" s="204"/>
      <c r="K322" s="204"/>
      <c r="L322" s="205"/>
      <c r="M322" s="205"/>
      <c r="N322" s="205"/>
      <c r="O322" s="214"/>
      <c r="P322" s="214"/>
      <c r="Q322" s="213"/>
      <c r="R322" s="213"/>
      <c r="S322" s="213"/>
      <c r="T322" s="213"/>
      <c r="U322" s="223"/>
      <c r="V322" s="222"/>
      <c r="W322" s="222"/>
      <c r="X322" s="222"/>
      <c r="Y322" s="222"/>
      <c r="Z322" s="222"/>
      <c r="AA322" s="232"/>
      <c r="AB322" s="231"/>
      <c r="AC322" s="231"/>
      <c r="AD322" s="231"/>
      <c r="AE322" s="231"/>
      <c r="AF322" s="231"/>
      <c r="AG322" s="250"/>
      <c r="AH322" s="249"/>
      <c r="AI322" s="249"/>
      <c r="AJ322" s="249"/>
      <c r="AK322" s="249"/>
      <c r="AL322" s="249"/>
      <c r="AM322" s="204"/>
      <c r="AN322" s="205"/>
      <c r="AO322" s="205"/>
      <c r="AP322" s="205"/>
      <c r="AQ322" s="205"/>
      <c r="AR322" s="205"/>
      <c r="AS322" s="259"/>
      <c r="AT322" s="258"/>
      <c r="AU322" s="258"/>
      <c r="AV322" s="258"/>
      <c r="AW322" s="258"/>
      <c r="AX322" s="258"/>
      <c r="AY322" s="268"/>
      <c r="AZ322" s="267"/>
      <c r="BA322" s="267"/>
      <c r="BB322" s="267"/>
      <c r="BC322" s="267"/>
      <c r="BD322" s="267"/>
      <c r="BE322" s="204"/>
      <c r="BF322" s="205"/>
      <c r="BG322" s="205"/>
      <c r="BH322" s="205"/>
      <c r="BI322" s="205"/>
      <c r="BJ322" s="205"/>
      <c r="BK322" s="241"/>
      <c r="BL322" s="240"/>
      <c r="BM322" s="240"/>
      <c r="BN322" s="240"/>
      <c r="BO322" s="240"/>
      <c r="BP322" s="240"/>
      <c r="BQ322" s="223"/>
      <c r="BR322" s="222"/>
      <c r="BS322" s="222"/>
      <c r="BT322" s="222"/>
      <c r="BU322" s="222"/>
      <c r="BV322" s="222"/>
      <c r="BW322" s="268"/>
      <c r="BX322" s="267"/>
      <c r="BY322" s="267"/>
      <c r="BZ322" s="267"/>
      <c r="CA322" s="267"/>
      <c r="CB322" s="267"/>
      <c r="CC322" s="241"/>
      <c r="CD322" s="214"/>
      <c r="CE322" s="240"/>
      <c r="CF322" s="240"/>
      <c r="CG322" s="240"/>
      <c r="CH322" s="5"/>
    </row>
    <row r="323" spans="1:86" hidden="1" x14ac:dyDescent="0.2">
      <c r="A323" s="22"/>
      <c r="B323" s="22"/>
      <c r="C323" s="22"/>
      <c r="D323" s="34"/>
      <c r="E323" s="22"/>
      <c r="F323" s="34"/>
      <c r="G323" s="48"/>
      <c r="H323" s="36"/>
      <c r="I323" s="27"/>
      <c r="J323" s="204"/>
      <c r="K323" s="204"/>
      <c r="L323" s="205"/>
      <c r="M323" s="205"/>
      <c r="N323" s="204"/>
      <c r="O323" s="214"/>
      <c r="P323" s="214"/>
      <c r="Q323" s="213"/>
      <c r="R323" s="214"/>
      <c r="S323" s="213"/>
      <c r="T323" s="214"/>
      <c r="U323" s="223"/>
      <c r="V323" s="223"/>
      <c r="W323" s="222"/>
      <c r="X323" s="223"/>
      <c r="Y323" s="222"/>
      <c r="Z323" s="223"/>
      <c r="AA323" s="232"/>
      <c r="AB323" s="232"/>
      <c r="AC323" s="231"/>
      <c r="AD323" s="232"/>
      <c r="AE323" s="231"/>
      <c r="AF323" s="232"/>
      <c r="AG323" s="250"/>
      <c r="AH323" s="250"/>
      <c r="AI323" s="249"/>
      <c r="AJ323" s="250"/>
      <c r="AK323" s="249"/>
      <c r="AL323" s="250"/>
      <c r="AM323" s="204"/>
      <c r="AN323" s="204"/>
      <c r="AO323" s="205"/>
      <c r="AP323" s="204"/>
      <c r="AQ323" s="205"/>
      <c r="AR323" s="204"/>
      <c r="AS323" s="259"/>
      <c r="AT323" s="259"/>
      <c r="AU323" s="258"/>
      <c r="AV323" s="259"/>
      <c r="AW323" s="258"/>
      <c r="AX323" s="259"/>
      <c r="AY323" s="268"/>
      <c r="AZ323" s="268"/>
      <c r="BA323" s="267"/>
      <c r="BB323" s="268"/>
      <c r="BC323" s="267"/>
      <c r="BD323" s="268"/>
      <c r="BE323" s="204"/>
      <c r="BF323" s="204"/>
      <c r="BG323" s="205"/>
      <c r="BH323" s="204"/>
      <c r="BI323" s="205"/>
      <c r="BJ323" s="204"/>
      <c r="BK323" s="241"/>
      <c r="BL323" s="241"/>
      <c r="BM323" s="240"/>
      <c r="BN323" s="241"/>
      <c r="BO323" s="240"/>
      <c r="BP323" s="241"/>
      <c r="BQ323" s="223"/>
      <c r="BR323" s="223"/>
      <c r="BS323" s="222"/>
      <c r="BT323" s="223"/>
      <c r="BU323" s="222"/>
      <c r="BV323" s="223"/>
      <c r="BW323" s="268"/>
      <c r="BX323" s="268"/>
      <c r="BY323" s="267"/>
      <c r="BZ323" s="268"/>
      <c r="CA323" s="267"/>
      <c r="CB323" s="268"/>
      <c r="CC323" s="241"/>
      <c r="CD323" s="214"/>
      <c r="CE323" s="240"/>
      <c r="CF323" s="240"/>
      <c r="CG323" s="241"/>
      <c r="CH323" s="5"/>
    </row>
    <row r="324" spans="1:86" hidden="1" x14ac:dyDescent="0.2">
      <c r="A324" s="105"/>
      <c r="B324" s="105"/>
      <c r="C324" s="105"/>
      <c r="D324" s="107"/>
      <c r="E324" s="105"/>
      <c r="F324" s="107"/>
      <c r="G324" s="108"/>
      <c r="H324" s="91"/>
      <c r="I324" s="59"/>
      <c r="J324" s="206"/>
      <c r="K324" s="206"/>
      <c r="L324" s="206"/>
      <c r="M324" s="206"/>
      <c r="N324" s="206"/>
      <c r="O324" s="215"/>
      <c r="P324" s="215"/>
      <c r="Q324" s="215"/>
      <c r="R324" s="215"/>
      <c r="S324" s="215"/>
      <c r="T324" s="215"/>
      <c r="U324" s="224"/>
      <c r="V324" s="224"/>
      <c r="W324" s="224"/>
      <c r="X324" s="224"/>
      <c r="Y324" s="224"/>
      <c r="Z324" s="224"/>
      <c r="AA324" s="233"/>
      <c r="AB324" s="233"/>
      <c r="AC324" s="233"/>
      <c r="AD324" s="233"/>
      <c r="AE324" s="233"/>
      <c r="AF324" s="233"/>
      <c r="AG324" s="251"/>
      <c r="AH324" s="251"/>
      <c r="AI324" s="251"/>
      <c r="AJ324" s="251"/>
      <c r="AK324" s="251"/>
      <c r="AL324" s="251"/>
      <c r="AM324" s="206"/>
      <c r="AN324" s="206"/>
      <c r="AO324" s="206"/>
      <c r="AP324" s="206"/>
      <c r="AQ324" s="206"/>
      <c r="AR324" s="206"/>
      <c r="AS324" s="260"/>
      <c r="AT324" s="260"/>
      <c r="AU324" s="260"/>
      <c r="AV324" s="260"/>
      <c r="AW324" s="260"/>
      <c r="AX324" s="260"/>
      <c r="AY324" s="269"/>
      <c r="AZ324" s="269"/>
      <c r="BA324" s="269"/>
      <c r="BB324" s="269"/>
      <c r="BC324" s="269"/>
      <c r="BD324" s="269"/>
      <c r="BE324" s="206"/>
      <c r="BF324" s="206"/>
      <c r="BG324" s="206"/>
      <c r="BH324" s="206"/>
      <c r="BI324" s="206"/>
      <c r="BJ324" s="206"/>
      <c r="BK324" s="242"/>
      <c r="BL324" s="242"/>
      <c r="BM324" s="242"/>
      <c r="BN324" s="242"/>
      <c r="BO324" s="242"/>
      <c r="BP324" s="242"/>
      <c r="BQ324" s="224"/>
      <c r="BR324" s="224"/>
      <c r="BS324" s="224"/>
      <c r="BT324" s="224"/>
      <c r="BU324" s="224"/>
      <c r="BV324" s="224"/>
      <c r="BW324" s="269"/>
      <c r="BX324" s="269"/>
      <c r="BY324" s="269"/>
      <c r="BZ324" s="269"/>
      <c r="CA324" s="269"/>
      <c r="CB324" s="269"/>
      <c r="CC324" s="242"/>
      <c r="CD324" s="215"/>
      <c r="CE324" s="242"/>
      <c r="CF324" s="242"/>
      <c r="CG324" s="242"/>
      <c r="CH324" s="5"/>
    </row>
    <row r="325" spans="1:86" hidden="1" x14ac:dyDescent="0.2">
      <c r="A325" s="141"/>
      <c r="B325" s="141"/>
      <c r="C325" s="141"/>
      <c r="D325" s="142"/>
      <c r="E325" s="141"/>
      <c r="F325" s="142"/>
      <c r="G325" s="143"/>
      <c r="H325" s="69"/>
      <c r="I325" s="144"/>
      <c r="J325" s="204"/>
      <c r="K325" s="204"/>
      <c r="L325" s="205"/>
      <c r="M325" s="205"/>
      <c r="N325" s="205"/>
      <c r="O325" s="214"/>
      <c r="P325" s="214"/>
      <c r="Q325" s="213"/>
      <c r="R325" s="213"/>
      <c r="S325" s="213"/>
      <c r="T325" s="213"/>
      <c r="U325" s="223"/>
      <c r="V325" s="222"/>
      <c r="W325" s="222"/>
      <c r="X325" s="222"/>
      <c r="Y325" s="222"/>
      <c r="Z325" s="222"/>
      <c r="AA325" s="232"/>
      <c r="AB325" s="231"/>
      <c r="AC325" s="231"/>
      <c r="AD325" s="231"/>
      <c r="AE325" s="231"/>
      <c r="AF325" s="231"/>
      <c r="AG325" s="250"/>
      <c r="AH325" s="249"/>
      <c r="AI325" s="249"/>
      <c r="AJ325" s="249"/>
      <c r="AK325" s="249"/>
      <c r="AL325" s="249"/>
      <c r="AM325" s="204"/>
      <c r="AN325" s="205"/>
      <c r="AO325" s="205"/>
      <c r="AP325" s="205"/>
      <c r="AQ325" s="205"/>
      <c r="AR325" s="205"/>
      <c r="AS325" s="259"/>
      <c r="AT325" s="258"/>
      <c r="AU325" s="258"/>
      <c r="AV325" s="258"/>
      <c r="AW325" s="258"/>
      <c r="AX325" s="258"/>
      <c r="AY325" s="268"/>
      <c r="AZ325" s="267"/>
      <c r="BA325" s="267"/>
      <c r="BB325" s="267"/>
      <c r="BC325" s="267"/>
      <c r="BD325" s="267"/>
      <c r="BE325" s="204"/>
      <c r="BF325" s="205"/>
      <c r="BG325" s="205"/>
      <c r="BH325" s="205"/>
      <c r="BI325" s="205"/>
      <c r="BJ325" s="205"/>
      <c r="BK325" s="241"/>
      <c r="BL325" s="240"/>
      <c r="BM325" s="240"/>
      <c r="BN325" s="240"/>
      <c r="BO325" s="240"/>
      <c r="BP325" s="240"/>
      <c r="BQ325" s="223"/>
      <c r="BR325" s="222"/>
      <c r="BS325" s="222"/>
      <c r="BT325" s="222"/>
      <c r="BU325" s="222"/>
      <c r="BV325" s="222"/>
      <c r="BW325" s="268"/>
      <c r="BX325" s="267"/>
      <c r="BY325" s="267"/>
      <c r="BZ325" s="267"/>
      <c r="CA325" s="267"/>
      <c r="CB325" s="267"/>
      <c r="CC325" s="241"/>
      <c r="CD325" s="214"/>
      <c r="CE325" s="240"/>
      <c r="CF325" s="240"/>
      <c r="CG325" s="240"/>
      <c r="CH325" s="5"/>
    </row>
    <row r="326" spans="1:86" hidden="1" x14ac:dyDescent="0.2">
      <c r="A326" s="141"/>
      <c r="B326" s="141"/>
      <c r="C326" s="141"/>
      <c r="D326" s="142"/>
      <c r="E326" s="141"/>
      <c r="F326" s="142"/>
      <c r="G326" s="109"/>
      <c r="H326" s="65"/>
      <c r="I326" s="145"/>
      <c r="J326" s="204"/>
      <c r="K326" s="204"/>
      <c r="L326" s="205"/>
      <c r="M326" s="205"/>
      <c r="N326" s="205"/>
      <c r="O326" s="214"/>
      <c r="P326" s="214"/>
      <c r="Q326" s="213"/>
      <c r="R326" s="213"/>
      <c r="S326" s="213"/>
      <c r="T326" s="213"/>
      <c r="U326" s="223"/>
      <c r="V326" s="222"/>
      <c r="W326" s="222"/>
      <c r="X326" s="222"/>
      <c r="Y326" s="222"/>
      <c r="Z326" s="222"/>
      <c r="AA326" s="232"/>
      <c r="AB326" s="231"/>
      <c r="AC326" s="231"/>
      <c r="AD326" s="231"/>
      <c r="AE326" s="231"/>
      <c r="AF326" s="231"/>
      <c r="AG326" s="250"/>
      <c r="AH326" s="249"/>
      <c r="AI326" s="249"/>
      <c r="AJ326" s="249"/>
      <c r="AK326" s="249"/>
      <c r="AL326" s="249"/>
      <c r="AM326" s="204"/>
      <c r="AN326" s="205"/>
      <c r="AO326" s="205"/>
      <c r="AP326" s="205"/>
      <c r="AQ326" s="205"/>
      <c r="AR326" s="205"/>
      <c r="AS326" s="259"/>
      <c r="AT326" s="258"/>
      <c r="AU326" s="258"/>
      <c r="AV326" s="258"/>
      <c r="AW326" s="258"/>
      <c r="AX326" s="258"/>
      <c r="AY326" s="268"/>
      <c r="AZ326" s="267"/>
      <c r="BA326" s="267"/>
      <c r="BB326" s="267"/>
      <c r="BC326" s="267"/>
      <c r="BD326" s="267"/>
      <c r="BE326" s="204"/>
      <c r="BF326" s="205"/>
      <c r="BG326" s="205"/>
      <c r="BH326" s="205"/>
      <c r="BI326" s="205"/>
      <c r="BJ326" s="205"/>
      <c r="BK326" s="241"/>
      <c r="BL326" s="240"/>
      <c r="BM326" s="240"/>
      <c r="BN326" s="240"/>
      <c r="BO326" s="240"/>
      <c r="BP326" s="240"/>
      <c r="BQ326" s="223"/>
      <c r="BR326" s="222"/>
      <c r="BS326" s="222"/>
      <c r="BT326" s="222"/>
      <c r="BU326" s="222"/>
      <c r="BV326" s="222"/>
      <c r="BW326" s="268"/>
      <c r="BX326" s="267"/>
      <c r="BY326" s="267"/>
      <c r="BZ326" s="267"/>
      <c r="CA326" s="267"/>
      <c r="CB326" s="267"/>
      <c r="CC326" s="241"/>
      <c r="CD326" s="214"/>
      <c r="CE326" s="240"/>
      <c r="CF326" s="240"/>
      <c r="CG326" s="240"/>
      <c r="CH326" s="5"/>
    </row>
    <row r="327" spans="1:86" hidden="1" x14ac:dyDescent="0.2">
      <c r="A327" s="141"/>
      <c r="B327" s="141"/>
      <c r="C327" s="141"/>
      <c r="D327" s="142"/>
      <c r="E327" s="141"/>
      <c r="F327" s="142"/>
      <c r="G327" s="109"/>
      <c r="H327" s="69"/>
      <c r="I327" s="144"/>
      <c r="J327" s="204"/>
      <c r="K327" s="204"/>
      <c r="L327" s="205"/>
      <c r="M327" s="205"/>
      <c r="N327" s="205"/>
      <c r="O327" s="214"/>
      <c r="P327" s="214"/>
      <c r="Q327" s="213"/>
      <c r="R327" s="213"/>
      <c r="S327" s="213"/>
      <c r="T327" s="213"/>
      <c r="U327" s="223"/>
      <c r="V327" s="222"/>
      <c r="W327" s="222"/>
      <c r="X327" s="222"/>
      <c r="Y327" s="222"/>
      <c r="Z327" s="222"/>
      <c r="AA327" s="232"/>
      <c r="AB327" s="231"/>
      <c r="AC327" s="231"/>
      <c r="AD327" s="231"/>
      <c r="AE327" s="231"/>
      <c r="AF327" s="231"/>
      <c r="AG327" s="250"/>
      <c r="AH327" s="249"/>
      <c r="AI327" s="249"/>
      <c r="AJ327" s="249"/>
      <c r="AK327" s="249"/>
      <c r="AL327" s="249"/>
      <c r="AM327" s="204"/>
      <c r="AN327" s="205"/>
      <c r="AO327" s="205"/>
      <c r="AP327" s="205"/>
      <c r="AQ327" s="205"/>
      <c r="AR327" s="205"/>
      <c r="AS327" s="259"/>
      <c r="AT327" s="258"/>
      <c r="AU327" s="258"/>
      <c r="AV327" s="258"/>
      <c r="AW327" s="258"/>
      <c r="AX327" s="258"/>
      <c r="AY327" s="268"/>
      <c r="AZ327" s="267"/>
      <c r="BA327" s="267"/>
      <c r="BB327" s="267"/>
      <c r="BC327" s="267"/>
      <c r="BD327" s="267"/>
      <c r="BE327" s="204"/>
      <c r="BF327" s="205"/>
      <c r="BG327" s="205"/>
      <c r="BH327" s="205"/>
      <c r="BI327" s="205"/>
      <c r="BJ327" s="205"/>
      <c r="BK327" s="241"/>
      <c r="BL327" s="240"/>
      <c r="BM327" s="240"/>
      <c r="BN327" s="240"/>
      <c r="BO327" s="240"/>
      <c r="BP327" s="240"/>
      <c r="BQ327" s="223"/>
      <c r="BR327" s="222"/>
      <c r="BS327" s="222"/>
      <c r="BT327" s="222"/>
      <c r="BU327" s="222"/>
      <c r="BV327" s="222"/>
      <c r="BW327" s="268"/>
      <c r="BX327" s="267"/>
      <c r="BY327" s="267"/>
      <c r="BZ327" s="267"/>
      <c r="CA327" s="267"/>
      <c r="CB327" s="267"/>
      <c r="CC327" s="241"/>
      <c r="CD327" s="214"/>
      <c r="CE327" s="240"/>
      <c r="CF327" s="240"/>
      <c r="CG327" s="240"/>
      <c r="CH327" s="5"/>
    </row>
    <row r="328" spans="1:86" hidden="1" x14ac:dyDescent="0.2">
      <c r="A328" s="141"/>
      <c r="B328" s="141"/>
      <c r="C328" s="141"/>
      <c r="D328" s="142"/>
      <c r="E328" s="141"/>
      <c r="F328" s="142"/>
      <c r="G328" s="109"/>
      <c r="H328" s="69"/>
      <c r="I328" s="144"/>
      <c r="J328" s="204"/>
      <c r="K328" s="204"/>
      <c r="L328" s="205"/>
      <c r="M328" s="205"/>
      <c r="N328" s="205"/>
      <c r="O328" s="214"/>
      <c r="P328" s="214"/>
      <c r="Q328" s="213"/>
      <c r="R328" s="213"/>
      <c r="S328" s="213"/>
      <c r="T328" s="213"/>
      <c r="U328" s="223"/>
      <c r="V328" s="222"/>
      <c r="W328" s="222"/>
      <c r="X328" s="222"/>
      <c r="Y328" s="222"/>
      <c r="Z328" s="222"/>
      <c r="AA328" s="232"/>
      <c r="AB328" s="231"/>
      <c r="AC328" s="231"/>
      <c r="AD328" s="231"/>
      <c r="AE328" s="231"/>
      <c r="AF328" s="231"/>
      <c r="AG328" s="250"/>
      <c r="AH328" s="249"/>
      <c r="AI328" s="249"/>
      <c r="AJ328" s="249"/>
      <c r="AK328" s="249"/>
      <c r="AL328" s="249"/>
      <c r="AM328" s="204"/>
      <c r="AN328" s="205"/>
      <c r="AO328" s="205"/>
      <c r="AP328" s="205"/>
      <c r="AQ328" s="205"/>
      <c r="AR328" s="205"/>
      <c r="AS328" s="259"/>
      <c r="AT328" s="258"/>
      <c r="AU328" s="258"/>
      <c r="AV328" s="258"/>
      <c r="AW328" s="258"/>
      <c r="AX328" s="258"/>
      <c r="AY328" s="268"/>
      <c r="AZ328" s="267"/>
      <c r="BA328" s="267"/>
      <c r="BB328" s="267"/>
      <c r="BC328" s="267"/>
      <c r="BD328" s="267"/>
      <c r="BE328" s="204"/>
      <c r="BF328" s="205"/>
      <c r="BG328" s="205"/>
      <c r="BH328" s="205"/>
      <c r="BI328" s="205"/>
      <c r="BJ328" s="205"/>
      <c r="BK328" s="241"/>
      <c r="BL328" s="240"/>
      <c r="BM328" s="240"/>
      <c r="BN328" s="240"/>
      <c r="BO328" s="240"/>
      <c r="BP328" s="240"/>
      <c r="BQ328" s="223"/>
      <c r="BR328" s="222"/>
      <c r="BS328" s="222"/>
      <c r="BT328" s="222"/>
      <c r="BU328" s="222"/>
      <c r="BV328" s="222"/>
      <c r="BW328" s="268"/>
      <c r="BX328" s="267"/>
      <c r="BY328" s="267"/>
      <c r="BZ328" s="267"/>
      <c r="CA328" s="267"/>
      <c r="CB328" s="267"/>
      <c r="CC328" s="241"/>
      <c r="CD328" s="214"/>
      <c r="CE328" s="240"/>
      <c r="CF328" s="240"/>
      <c r="CG328" s="240"/>
      <c r="CH328" s="5"/>
    </row>
    <row r="329" spans="1:86" hidden="1" x14ac:dyDescent="0.2">
      <c r="A329" s="141"/>
      <c r="B329" s="141"/>
      <c r="C329" s="141"/>
      <c r="D329" s="142"/>
      <c r="E329" s="141"/>
      <c r="F329" s="142"/>
      <c r="G329" s="109"/>
      <c r="H329" s="65"/>
      <c r="I329" s="145"/>
      <c r="J329" s="204"/>
      <c r="K329" s="204"/>
      <c r="L329" s="205"/>
      <c r="M329" s="205"/>
      <c r="N329" s="205"/>
      <c r="O329" s="214"/>
      <c r="P329" s="214"/>
      <c r="Q329" s="213"/>
      <c r="R329" s="213"/>
      <c r="S329" s="213"/>
      <c r="T329" s="213"/>
      <c r="U329" s="223"/>
      <c r="V329" s="222"/>
      <c r="W329" s="222"/>
      <c r="X329" s="222"/>
      <c r="Y329" s="222"/>
      <c r="Z329" s="222"/>
      <c r="AA329" s="232"/>
      <c r="AB329" s="231"/>
      <c r="AC329" s="231"/>
      <c r="AD329" s="231"/>
      <c r="AE329" s="231"/>
      <c r="AF329" s="231"/>
      <c r="AG329" s="250"/>
      <c r="AH329" s="249"/>
      <c r="AI329" s="249"/>
      <c r="AJ329" s="249"/>
      <c r="AK329" s="249"/>
      <c r="AL329" s="249"/>
      <c r="AM329" s="204"/>
      <c r="AN329" s="205"/>
      <c r="AO329" s="205"/>
      <c r="AP329" s="205"/>
      <c r="AQ329" s="205"/>
      <c r="AR329" s="205"/>
      <c r="AS329" s="259"/>
      <c r="AT329" s="258"/>
      <c r="AU329" s="258"/>
      <c r="AV329" s="258"/>
      <c r="AW329" s="258"/>
      <c r="AX329" s="258"/>
      <c r="AY329" s="268"/>
      <c r="AZ329" s="267"/>
      <c r="BA329" s="267"/>
      <c r="BB329" s="267"/>
      <c r="BC329" s="267"/>
      <c r="BD329" s="267"/>
      <c r="BE329" s="204"/>
      <c r="BF329" s="205"/>
      <c r="BG329" s="205"/>
      <c r="BH329" s="205"/>
      <c r="BI329" s="205"/>
      <c r="BJ329" s="205"/>
      <c r="BK329" s="241"/>
      <c r="BL329" s="240"/>
      <c r="BM329" s="240"/>
      <c r="BN329" s="240"/>
      <c r="BO329" s="240"/>
      <c r="BP329" s="240"/>
      <c r="BQ329" s="223"/>
      <c r="BR329" s="222"/>
      <c r="BS329" s="222"/>
      <c r="BT329" s="222"/>
      <c r="BU329" s="222"/>
      <c r="BV329" s="222"/>
      <c r="BW329" s="268"/>
      <c r="BX329" s="267"/>
      <c r="BY329" s="267"/>
      <c r="BZ329" s="267"/>
      <c r="CA329" s="267"/>
      <c r="CB329" s="267"/>
      <c r="CC329" s="241"/>
      <c r="CD329" s="214"/>
      <c r="CE329" s="240"/>
      <c r="CF329" s="240"/>
      <c r="CG329" s="240"/>
      <c r="CH329" s="5"/>
    </row>
    <row r="330" spans="1:86" hidden="1" x14ac:dyDescent="0.2">
      <c r="A330" s="146"/>
      <c r="B330" s="146"/>
      <c r="C330" s="146"/>
      <c r="D330" s="147"/>
      <c r="E330" s="146"/>
      <c r="F330" s="147"/>
      <c r="G330" s="148"/>
      <c r="H330" s="72"/>
      <c r="I330" s="150"/>
      <c r="J330" s="204"/>
      <c r="K330" s="204"/>
      <c r="L330" s="205"/>
      <c r="M330" s="205"/>
      <c r="N330" s="205"/>
      <c r="O330" s="214"/>
      <c r="P330" s="214"/>
      <c r="Q330" s="213"/>
      <c r="R330" s="213"/>
      <c r="S330" s="213"/>
      <c r="T330" s="213"/>
      <c r="U330" s="223"/>
      <c r="V330" s="222"/>
      <c r="W330" s="222"/>
      <c r="X330" s="222"/>
      <c r="Y330" s="222"/>
      <c r="Z330" s="222"/>
      <c r="AA330" s="232"/>
      <c r="AB330" s="231"/>
      <c r="AC330" s="231"/>
      <c r="AD330" s="231"/>
      <c r="AE330" s="231"/>
      <c r="AF330" s="231"/>
      <c r="AG330" s="250"/>
      <c r="AH330" s="249"/>
      <c r="AI330" s="249"/>
      <c r="AJ330" s="249"/>
      <c r="AK330" s="249"/>
      <c r="AL330" s="249"/>
      <c r="AM330" s="204"/>
      <c r="AN330" s="205"/>
      <c r="AO330" s="205"/>
      <c r="AP330" s="205"/>
      <c r="AQ330" s="205"/>
      <c r="AR330" s="205"/>
      <c r="AS330" s="259"/>
      <c r="AT330" s="258"/>
      <c r="AU330" s="258"/>
      <c r="AV330" s="258"/>
      <c r="AW330" s="258"/>
      <c r="AX330" s="258"/>
      <c r="AY330" s="268"/>
      <c r="AZ330" s="267"/>
      <c r="BA330" s="267"/>
      <c r="BB330" s="267"/>
      <c r="BC330" s="267"/>
      <c r="BD330" s="267"/>
      <c r="BE330" s="204"/>
      <c r="BF330" s="205"/>
      <c r="BG330" s="205"/>
      <c r="BH330" s="205"/>
      <c r="BI330" s="205"/>
      <c r="BJ330" s="205"/>
      <c r="BK330" s="241"/>
      <c r="BL330" s="240"/>
      <c r="BM330" s="240"/>
      <c r="BN330" s="240"/>
      <c r="BO330" s="240"/>
      <c r="BP330" s="240"/>
      <c r="BQ330" s="223"/>
      <c r="BR330" s="222"/>
      <c r="BS330" s="222"/>
      <c r="BT330" s="222"/>
      <c r="BU330" s="222"/>
      <c r="BV330" s="222"/>
      <c r="BW330" s="268"/>
      <c r="BX330" s="267"/>
      <c r="BY330" s="267"/>
      <c r="BZ330" s="267"/>
      <c r="CA330" s="267"/>
      <c r="CB330" s="267"/>
      <c r="CC330" s="241"/>
      <c r="CD330" s="214"/>
      <c r="CE330" s="240"/>
      <c r="CF330" s="240"/>
      <c r="CG330" s="240"/>
      <c r="CH330" s="5"/>
    </row>
    <row r="331" spans="1:86" hidden="1" x14ac:dyDescent="0.2">
      <c r="A331" s="146"/>
      <c r="B331" s="146"/>
      <c r="C331" s="146"/>
      <c r="D331" s="147"/>
      <c r="E331" s="146"/>
      <c r="F331" s="147"/>
      <c r="G331" s="148"/>
      <c r="H331" s="72"/>
      <c r="I331" s="149"/>
      <c r="J331" s="204"/>
      <c r="K331" s="204"/>
      <c r="L331" s="205"/>
      <c r="M331" s="205"/>
      <c r="N331" s="205"/>
      <c r="O331" s="214"/>
      <c r="P331" s="214"/>
      <c r="Q331" s="213"/>
      <c r="R331" s="213"/>
      <c r="S331" s="213"/>
      <c r="T331" s="213"/>
      <c r="U331" s="223"/>
      <c r="V331" s="222"/>
      <c r="W331" s="222"/>
      <c r="X331" s="222"/>
      <c r="Y331" s="222"/>
      <c r="Z331" s="222"/>
      <c r="AA331" s="232"/>
      <c r="AB331" s="231"/>
      <c r="AC331" s="231"/>
      <c r="AD331" s="231"/>
      <c r="AE331" s="231"/>
      <c r="AF331" s="231"/>
      <c r="AG331" s="250"/>
      <c r="AH331" s="249"/>
      <c r="AI331" s="249"/>
      <c r="AJ331" s="249"/>
      <c r="AK331" s="249"/>
      <c r="AL331" s="249"/>
      <c r="AM331" s="204"/>
      <c r="AN331" s="205"/>
      <c r="AO331" s="205"/>
      <c r="AP331" s="205"/>
      <c r="AQ331" s="205"/>
      <c r="AR331" s="205"/>
      <c r="AS331" s="259"/>
      <c r="AT331" s="258"/>
      <c r="AU331" s="258"/>
      <c r="AV331" s="258"/>
      <c r="AW331" s="258"/>
      <c r="AX331" s="258"/>
      <c r="AY331" s="268"/>
      <c r="AZ331" s="267"/>
      <c r="BA331" s="267"/>
      <c r="BB331" s="267"/>
      <c r="BC331" s="267"/>
      <c r="BD331" s="267"/>
      <c r="BE331" s="204"/>
      <c r="BF331" s="205"/>
      <c r="BG331" s="205"/>
      <c r="BH331" s="205"/>
      <c r="BI331" s="205"/>
      <c r="BJ331" s="205"/>
      <c r="BK331" s="241"/>
      <c r="BL331" s="240"/>
      <c r="BM331" s="240"/>
      <c r="BN331" s="240"/>
      <c r="BO331" s="240"/>
      <c r="BP331" s="240"/>
      <c r="BQ331" s="223"/>
      <c r="BR331" s="222"/>
      <c r="BS331" s="222"/>
      <c r="BT331" s="222"/>
      <c r="BU331" s="222"/>
      <c r="BV331" s="222"/>
      <c r="BW331" s="268"/>
      <c r="BX331" s="267"/>
      <c r="BY331" s="267"/>
      <c r="BZ331" s="267"/>
      <c r="CA331" s="267"/>
      <c r="CB331" s="267"/>
      <c r="CC331" s="241"/>
      <c r="CD331" s="214"/>
      <c r="CE331" s="240"/>
      <c r="CF331" s="240"/>
      <c r="CG331" s="240"/>
      <c r="CH331" s="5"/>
    </row>
    <row r="332" spans="1:86" hidden="1" x14ac:dyDescent="0.2">
      <c r="A332" s="22"/>
      <c r="B332" s="22"/>
      <c r="C332" s="93"/>
      <c r="D332" s="34"/>
      <c r="E332" s="22"/>
      <c r="F332" s="34"/>
      <c r="G332" s="48"/>
      <c r="H332" s="26"/>
      <c r="I332" s="27"/>
      <c r="J332" s="204"/>
      <c r="K332" s="204"/>
      <c r="L332" s="205"/>
      <c r="M332" s="205"/>
      <c r="N332" s="205"/>
      <c r="O332" s="214"/>
      <c r="P332" s="214"/>
      <c r="Q332" s="213"/>
      <c r="R332" s="213"/>
      <c r="S332" s="213"/>
      <c r="T332" s="213"/>
      <c r="U332" s="223"/>
      <c r="V332" s="222"/>
      <c r="W332" s="222"/>
      <c r="X332" s="222"/>
      <c r="Y332" s="222"/>
      <c r="Z332" s="222"/>
      <c r="AA332" s="232"/>
      <c r="AB332" s="231"/>
      <c r="AC332" s="231"/>
      <c r="AD332" s="231"/>
      <c r="AE332" s="231"/>
      <c r="AF332" s="231"/>
      <c r="AG332" s="250"/>
      <c r="AH332" s="249"/>
      <c r="AI332" s="249"/>
      <c r="AJ332" s="249"/>
      <c r="AK332" s="249"/>
      <c r="AL332" s="249"/>
      <c r="AM332" s="204"/>
      <c r="AN332" s="205"/>
      <c r="AO332" s="205"/>
      <c r="AP332" s="205"/>
      <c r="AQ332" s="205"/>
      <c r="AR332" s="205"/>
      <c r="AS332" s="259"/>
      <c r="AT332" s="258"/>
      <c r="AU332" s="258"/>
      <c r="AV332" s="258"/>
      <c r="AW332" s="258"/>
      <c r="AX332" s="258"/>
      <c r="AY332" s="268"/>
      <c r="AZ332" s="267"/>
      <c r="BA332" s="267"/>
      <c r="BB332" s="267"/>
      <c r="BC332" s="267"/>
      <c r="BD332" s="267"/>
      <c r="BE332" s="204"/>
      <c r="BF332" s="205"/>
      <c r="BG332" s="205"/>
      <c r="BH332" s="205"/>
      <c r="BI332" s="205"/>
      <c r="BJ332" s="205"/>
      <c r="BK332" s="241"/>
      <c r="BL332" s="240"/>
      <c r="BM332" s="240"/>
      <c r="BN332" s="240"/>
      <c r="BO332" s="240"/>
      <c r="BP332" s="240"/>
      <c r="BQ332" s="223"/>
      <c r="BR332" s="222"/>
      <c r="BS332" s="222"/>
      <c r="BT332" s="222"/>
      <c r="BU332" s="222"/>
      <c r="BV332" s="222"/>
      <c r="BW332" s="268"/>
      <c r="BX332" s="267"/>
      <c r="BY332" s="267"/>
      <c r="BZ332" s="267"/>
      <c r="CA332" s="267"/>
      <c r="CB332" s="267"/>
      <c r="CC332" s="241"/>
      <c r="CD332" s="214"/>
      <c r="CE332" s="240"/>
      <c r="CF332" s="240"/>
      <c r="CG332" s="240"/>
      <c r="CH332" s="5"/>
    </row>
    <row r="333" spans="1:86" hidden="1" x14ac:dyDescent="0.2">
      <c r="A333" s="22"/>
      <c r="B333" s="22"/>
      <c r="C333" s="51"/>
      <c r="E333" s="22"/>
      <c r="F333" s="34"/>
      <c r="G333" s="48"/>
      <c r="H333" s="26"/>
      <c r="I333" s="27"/>
      <c r="J333" s="204"/>
      <c r="K333" s="204"/>
      <c r="L333" s="205"/>
      <c r="M333" s="205"/>
      <c r="N333" s="205"/>
      <c r="O333" s="214"/>
      <c r="P333" s="214"/>
      <c r="Q333" s="213"/>
      <c r="R333" s="213"/>
      <c r="S333" s="213"/>
      <c r="T333" s="213"/>
      <c r="U333" s="223"/>
      <c r="V333" s="222"/>
      <c r="W333" s="222"/>
      <c r="X333" s="222"/>
      <c r="Y333" s="222"/>
      <c r="Z333" s="222"/>
      <c r="AA333" s="232"/>
      <c r="AB333" s="231"/>
      <c r="AC333" s="231"/>
      <c r="AD333" s="231"/>
      <c r="AE333" s="231"/>
      <c r="AF333" s="231"/>
      <c r="AG333" s="250"/>
      <c r="AH333" s="249"/>
      <c r="AI333" s="249"/>
      <c r="AJ333" s="249"/>
      <c r="AK333" s="249"/>
      <c r="AL333" s="249"/>
      <c r="AM333" s="204"/>
      <c r="AN333" s="205"/>
      <c r="AO333" s="205"/>
      <c r="AP333" s="205"/>
      <c r="AQ333" s="205"/>
      <c r="AR333" s="205"/>
      <c r="AS333" s="259"/>
      <c r="AT333" s="258"/>
      <c r="AU333" s="258"/>
      <c r="AV333" s="258"/>
      <c r="AW333" s="258"/>
      <c r="AX333" s="258"/>
      <c r="AY333" s="268"/>
      <c r="AZ333" s="267"/>
      <c r="BA333" s="267"/>
      <c r="BB333" s="267"/>
      <c r="BC333" s="267"/>
      <c r="BD333" s="267"/>
      <c r="BE333" s="204"/>
      <c r="BF333" s="205"/>
      <c r="BG333" s="205"/>
      <c r="BH333" s="205"/>
      <c r="BI333" s="205"/>
      <c r="BJ333" s="205"/>
      <c r="BK333" s="241"/>
      <c r="BL333" s="240"/>
      <c r="BM333" s="240"/>
      <c r="BN333" s="240"/>
      <c r="BO333" s="240"/>
      <c r="BP333" s="240"/>
      <c r="BQ333" s="223"/>
      <c r="BR333" s="222"/>
      <c r="BS333" s="222"/>
      <c r="BT333" s="222"/>
      <c r="BU333" s="222"/>
      <c r="BV333" s="222"/>
      <c r="BW333" s="268"/>
      <c r="BX333" s="267"/>
      <c r="BY333" s="267"/>
      <c r="BZ333" s="267"/>
      <c r="CA333" s="267"/>
      <c r="CB333" s="267"/>
      <c r="CC333" s="241"/>
      <c r="CD333" s="214"/>
      <c r="CE333" s="240"/>
      <c r="CF333" s="240"/>
      <c r="CG333" s="240"/>
      <c r="CH333" s="5"/>
    </row>
    <row r="334" spans="1:86" hidden="1" x14ac:dyDescent="0.2">
      <c r="A334" s="22"/>
      <c r="B334" s="22"/>
      <c r="C334" s="51"/>
      <c r="D334" s="31"/>
      <c r="E334" s="22"/>
      <c r="F334" s="34"/>
      <c r="G334" s="48"/>
      <c r="H334" s="32"/>
      <c r="I334" s="27"/>
      <c r="J334" s="204"/>
      <c r="K334" s="204"/>
      <c r="L334" s="205"/>
      <c r="M334" s="205"/>
      <c r="N334" s="205"/>
      <c r="O334" s="214"/>
      <c r="P334" s="214"/>
      <c r="Q334" s="213"/>
      <c r="R334" s="213"/>
      <c r="S334" s="213"/>
      <c r="T334" s="213"/>
      <c r="U334" s="223"/>
      <c r="V334" s="222"/>
      <c r="W334" s="222"/>
      <c r="X334" s="222"/>
      <c r="Y334" s="222"/>
      <c r="Z334" s="222"/>
      <c r="AA334" s="232"/>
      <c r="AB334" s="231"/>
      <c r="AC334" s="231"/>
      <c r="AD334" s="231"/>
      <c r="AE334" s="231"/>
      <c r="AF334" s="231"/>
      <c r="AG334" s="250"/>
      <c r="AH334" s="249"/>
      <c r="AI334" s="249"/>
      <c r="AJ334" s="249"/>
      <c r="AK334" s="249"/>
      <c r="AL334" s="249"/>
      <c r="AM334" s="204"/>
      <c r="AN334" s="205"/>
      <c r="AO334" s="205"/>
      <c r="AP334" s="205"/>
      <c r="AQ334" s="205"/>
      <c r="AR334" s="205"/>
      <c r="AS334" s="259"/>
      <c r="AT334" s="258"/>
      <c r="AU334" s="258"/>
      <c r="AV334" s="258"/>
      <c r="AW334" s="258"/>
      <c r="AX334" s="258"/>
      <c r="AY334" s="268"/>
      <c r="AZ334" s="267"/>
      <c r="BA334" s="267"/>
      <c r="BB334" s="267"/>
      <c r="BC334" s="267"/>
      <c r="BD334" s="267"/>
      <c r="BE334" s="204"/>
      <c r="BF334" s="205"/>
      <c r="BG334" s="205"/>
      <c r="BH334" s="205"/>
      <c r="BI334" s="205"/>
      <c r="BJ334" s="205"/>
      <c r="BK334" s="241"/>
      <c r="BL334" s="240"/>
      <c r="BM334" s="240"/>
      <c r="BN334" s="240"/>
      <c r="BO334" s="240"/>
      <c r="BP334" s="240"/>
      <c r="BQ334" s="223"/>
      <c r="BR334" s="222"/>
      <c r="BS334" s="222"/>
      <c r="BT334" s="222"/>
      <c r="BU334" s="222"/>
      <c r="BV334" s="222"/>
      <c r="BW334" s="268"/>
      <c r="BX334" s="267"/>
      <c r="BY334" s="267"/>
      <c r="BZ334" s="267"/>
      <c r="CA334" s="267"/>
      <c r="CB334" s="267"/>
      <c r="CC334" s="241"/>
      <c r="CD334" s="214"/>
      <c r="CE334" s="240"/>
      <c r="CF334" s="240"/>
      <c r="CG334" s="240"/>
      <c r="CH334" s="5"/>
    </row>
    <row r="335" spans="1:86" hidden="1" x14ac:dyDescent="0.2">
      <c r="A335" s="22"/>
      <c r="B335" s="22"/>
      <c r="C335" s="51"/>
      <c r="D335" s="33"/>
      <c r="E335" s="22"/>
      <c r="F335" s="34"/>
      <c r="G335" s="48"/>
      <c r="H335" s="32"/>
      <c r="I335" s="27"/>
      <c r="J335" s="204"/>
      <c r="K335" s="204"/>
      <c r="L335" s="205"/>
      <c r="M335" s="205"/>
      <c r="N335" s="205"/>
      <c r="O335" s="214"/>
      <c r="P335" s="214"/>
      <c r="Q335" s="213"/>
      <c r="R335" s="213"/>
      <c r="S335" s="213"/>
      <c r="T335" s="213"/>
      <c r="U335" s="223"/>
      <c r="V335" s="222"/>
      <c r="W335" s="222"/>
      <c r="X335" s="222"/>
      <c r="Y335" s="222"/>
      <c r="Z335" s="222"/>
      <c r="AA335" s="232"/>
      <c r="AB335" s="231"/>
      <c r="AC335" s="231"/>
      <c r="AD335" s="231"/>
      <c r="AE335" s="231"/>
      <c r="AF335" s="231"/>
      <c r="AG335" s="250"/>
      <c r="AH335" s="249"/>
      <c r="AI335" s="249"/>
      <c r="AJ335" s="249"/>
      <c r="AK335" s="249"/>
      <c r="AL335" s="249"/>
      <c r="AM335" s="204"/>
      <c r="AN335" s="205"/>
      <c r="AO335" s="205"/>
      <c r="AP335" s="205"/>
      <c r="AQ335" s="205"/>
      <c r="AR335" s="205"/>
      <c r="AS335" s="259"/>
      <c r="AT335" s="258"/>
      <c r="AU335" s="258"/>
      <c r="AV335" s="258"/>
      <c r="AW335" s="258"/>
      <c r="AX335" s="258"/>
      <c r="AY335" s="268"/>
      <c r="AZ335" s="267"/>
      <c r="BA335" s="267"/>
      <c r="BB335" s="267"/>
      <c r="BC335" s="267"/>
      <c r="BD335" s="267"/>
      <c r="BE335" s="204"/>
      <c r="BF335" s="205"/>
      <c r="BG335" s="205"/>
      <c r="BH335" s="205"/>
      <c r="BI335" s="205"/>
      <c r="BJ335" s="205"/>
      <c r="BK335" s="241"/>
      <c r="BL335" s="240"/>
      <c r="BM335" s="240"/>
      <c r="BN335" s="240"/>
      <c r="BO335" s="240"/>
      <c r="BP335" s="240"/>
      <c r="BQ335" s="223"/>
      <c r="BR335" s="222"/>
      <c r="BS335" s="222"/>
      <c r="BT335" s="222"/>
      <c r="BU335" s="222"/>
      <c r="BV335" s="222"/>
      <c r="BW335" s="268"/>
      <c r="BX335" s="267"/>
      <c r="BY335" s="267"/>
      <c r="BZ335" s="267"/>
      <c r="CA335" s="267"/>
      <c r="CB335" s="267"/>
      <c r="CC335" s="241"/>
      <c r="CD335" s="214"/>
      <c r="CE335" s="240"/>
      <c r="CF335" s="240"/>
      <c r="CG335" s="240"/>
      <c r="CH335" s="5"/>
    </row>
    <row r="336" spans="1:86" hidden="1" x14ac:dyDescent="0.2">
      <c r="A336" s="22"/>
      <c r="B336" s="22"/>
      <c r="C336" s="28"/>
      <c r="D336" s="34"/>
      <c r="E336" s="22"/>
      <c r="F336" s="34"/>
      <c r="G336" s="48"/>
      <c r="H336" s="36"/>
      <c r="I336" s="27"/>
      <c r="J336" s="204"/>
      <c r="K336" s="204"/>
      <c r="L336" s="205"/>
      <c r="M336" s="205"/>
      <c r="N336" s="204"/>
      <c r="O336" s="214"/>
      <c r="P336" s="214"/>
      <c r="Q336" s="213"/>
      <c r="R336" s="214"/>
      <c r="S336" s="213"/>
      <c r="T336" s="214"/>
      <c r="U336" s="223"/>
      <c r="V336" s="223"/>
      <c r="W336" s="222"/>
      <c r="X336" s="223"/>
      <c r="Y336" s="222"/>
      <c r="Z336" s="223"/>
      <c r="AA336" s="232"/>
      <c r="AB336" s="232"/>
      <c r="AC336" s="231"/>
      <c r="AD336" s="232"/>
      <c r="AE336" s="231"/>
      <c r="AF336" s="232"/>
      <c r="AG336" s="250"/>
      <c r="AH336" s="250"/>
      <c r="AI336" s="249"/>
      <c r="AJ336" s="250"/>
      <c r="AK336" s="249"/>
      <c r="AL336" s="250"/>
      <c r="AM336" s="204"/>
      <c r="AN336" s="204"/>
      <c r="AO336" s="205"/>
      <c r="AP336" s="204"/>
      <c r="AQ336" s="205"/>
      <c r="AR336" s="204"/>
      <c r="AS336" s="259"/>
      <c r="AT336" s="259"/>
      <c r="AU336" s="258"/>
      <c r="AV336" s="259"/>
      <c r="AW336" s="258"/>
      <c r="AX336" s="259"/>
      <c r="AY336" s="268"/>
      <c r="AZ336" s="268"/>
      <c r="BA336" s="267"/>
      <c r="BB336" s="268"/>
      <c r="BC336" s="267"/>
      <c r="BD336" s="268"/>
      <c r="BE336" s="204"/>
      <c r="BF336" s="204"/>
      <c r="BG336" s="205"/>
      <c r="BH336" s="204"/>
      <c r="BI336" s="205"/>
      <c r="BJ336" s="204"/>
      <c r="BK336" s="241"/>
      <c r="BL336" s="241"/>
      <c r="BM336" s="240"/>
      <c r="BN336" s="241"/>
      <c r="BO336" s="240"/>
      <c r="BP336" s="241"/>
      <c r="BQ336" s="223"/>
      <c r="BR336" s="223"/>
      <c r="BS336" s="222"/>
      <c r="BT336" s="223"/>
      <c r="BU336" s="222"/>
      <c r="BV336" s="223"/>
      <c r="BW336" s="268"/>
      <c r="BX336" s="268"/>
      <c r="BY336" s="267"/>
      <c r="BZ336" s="268"/>
      <c r="CA336" s="267"/>
      <c r="CB336" s="268"/>
      <c r="CC336" s="241"/>
      <c r="CD336" s="214"/>
      <c r="CE336" s="240"/>
      <c r="CF336" s="240"/>
      <c r="CG336" s="241"/>
      <c r="CH336" s="5"/>
    </row>
    <row r="337" spans="1:86" hidden="1" x14ac:dyDescent="0.2">
      <c r="A337" s="17"/>
      <c r="B337" s="17"/>
      <c r="C337" s="16"/>
      <c r="D337" s="71"/>
      <c r="E337" s="17"/>
      <c r="F337" s="71"/>
      <c r="G337" s="85"/>
      <c r="H337" s="19"/>
      <c r="I337" s="149"/>
      <c r="J337" s="204"/>
      <c r="K337" s="204"/>
      <c r="L337" s="205"/>
      <c r="M337" s="205"/>
      <c r="N337" s="205"/>
      <c r="O337" s="214"/>
      <c r="P337" s="214"/>
      <c r="Q337" s="213"/>
      <c r="R337" s="213"/>
      <c r="S337" s="213"/>
      <c r="T337" s="213"/>
      <c r="U337" s="223"/>
      <c r="V337" s="222"/>
      <c r="W337" s="222"/>
      <c r="X337" s="222"/>
      <c r="Y337" s="222"/>
      <c r="Z337" s="222"/>
      <c r="AA337" s="232"/>
      <c r="AB337" s="231"/>
      <c r="AC337" s="231"/>
      <c r="AD337" s="231"/>
      <c r="AE337" s="231"/>
      <c r="AF337" s="231"/>
      <c r="AG337" s="250"/>
      <c r="AH337" s="249"/>
      <c r="AI337" s="249"/>
      <c r="AJ337" s="249"/>
      <c r="AK337" s="249"/>
      <c r="AL337" s="249"/>
      <c r="AM337" s="204"/>
      <c r="AN337" s="205"/>
      <c r="AO337" s="205"/>
      <c r="AP337" s="205"/>
      <c r="AQ337" s="205"/>
      <c r="AR337" s="205"/>
      <c r="AS337" s="259"/>
      <c r="AT337" s="258"/>
      <c r="AU337" s="258"/>
      <c r="AV337" s="258"/>
      <c r="AW337" s="258"/>
      <c r="AX337" s="258"/>
      <c r="AY337" s="268"/>
      <c r="AZ337" s="267"/>
      <c r="BA337" s="267"/>
      <c r="BB337" s="267"/>
      <c r="BC337" s="267"/>
      <c r="BD337" s="267"/>
      <c r="BE337" s="204"/>
      <c r="BF337" s="205"/>
      <c r="BG337" s="205"/>
      <c r="BH337" s="205"/>
      <c r="BI337" s="205"/>
      <c r="BJ337" s="205"/>
      <c r="BK337" s="241"/>
      <c r="BL337" s="240"/>
      <c r="BM337" s="240"/>
      <c r="BN337" s="240"/>
      <c r="BO337" s="240"/>
      <c r="BP337" s="240"/>
      <c r="BQ337" s="223"/>
      <c r="BR337" s="222"/>
      <c r="BS337" s="222"/>
      <c r="BT337" s="222"/>
      <c r="BU337" s="222"/>
      <c r="BV337" s="222"/>
      <c r="BW337" s="268"/>
      <c r="BX337" s="267"/>
      <c r="BY337" s="267"/>
      <c r="BZ337" s="267"/>
      <c r="CA337" s="267"/>
      <c r="CB337" s="267"/>
      <c r="CC337" s="241"/>
      <c r="CD337" s="214"/>
      <c r="CE337" s="240"/>
      <c r="CF337" s="240"/>
      <c r="CG337" s="240"/>
      <c r="CH337" s="5"/>
    </row>
    <row r="338" spans="1:86" hidden="1" x14ac:dyDescent="0.2">
      <c r="A338" s="28"/>
      <c r="B338" s="22"/>
      <c r="C338" s="22"/>
      <c r="D338" s="34"/>
      <c r="E338" s="28"/>
      <c r="F338" s="34"/>
      <c r="G338" s="48"/>
      <c r="H338" s="26"/>
      <c r="I338" s="27"/>
      <c r="J338" s="204"/>
      <c r="K338" s="204"/>
      <c r="L338" s="205"/>
      <c r="M338" s="205"/>
      <c r="N338" s="205"/>
      <c r="O338" s="214"/>
      <c r="P338" s="214"/>
      <c r="Q338" s="213"/>
      <c r="R338" s="213"/>
      <c r="S338" s="213"/>
      <c r="T338" s="213"/>
      <c r="U338" s="223"/>
      <c r="V338" s="222"/>
      <c r="W338" s="222"/>
      <c r="X338" s="222"/>
      <c r="Y338" s="222"/>
      <c r="Z338" s="222"/>
      <c r="AA338" s="232"/>
      <c r="AB338" s="231"/>
      <c r="AC338" s="231"/>
      <c r="AD338" s="231"/>
      <c r="AE338" s="231"/>
      <c r="AF338" s="231"/>
      <c r="AG338" s="250"/>
      <c r="AH338" s="249"/>
      <c r="AI338" s="249"/>
      <c r="AJ338" s="249"/>
      <c r="AK338" s="249"/>
      <c r="AL338" s="249"/>
      <c r="AM338" s="204"/>
      <c r="AN338" s="205"/>
      <c r="AO338" s="205"/>
      <c r="AP338" s="205"/>
      <c r="AQ338" s="205"/>
      <c r="AR338" s="205"/>
      <c r="AS338" s="259"/>
      <c r="AT338" s="258"/>
      <c r="AU338" s="258"/>
      <c r="AV338" s="258"/>
      <c r="AW338" s="258"/>
      <c r="AX338" s="258"/>
      <c r="AY338" s="268"/>
      <c r="AZ338" s="267"/>
      <c r="BA338" s="267"/>
      <c r="BB338" s="267"/>
      <c r="BC338" s="267"/>
      <c r="BD338" s="267"/>
      <c r="BE338" s="204"/>
      <c r="BF338" s="205"/>
      <c r="BG338" s="205"/>
      <c r="BH338" s="205"/>
      <c r="BI338" s="205"/>
      <c r="BJ338" s="205"/>
      <c r="BK338" s="241"/>
      <c r="BL338" s="240"/>
      <c r="BM338" s="240"/>
      <c r="BN338" s="240"/>
      <c r="BO338" s="240"/>
      <c r="BP338" s="240"/>
      <c r="BQ338" s="223"/>
      <c r="BR338" s="222"/>
      <c r="BS338" s="222"/>
      <c r="BT338" s="222"/>
      <c r="BU338" s="222"/>
      <c r="BV338" s="222"/>
      <c r="BW338" s="268"/>
      <c r="BX338" s="267"/>
      <c r="BY338" s="267"/>
      <c r="BZ338" s="267"/>
      <c r="CA338" s="267"/>
      <c r="CB338" s="267"/>
      <c r="CC338" s="241"/>
      <c r="CD338" s="214"/>
      <c r="CE338" s="240"/>
      <c r="CF338" s="240"/>
      <c r="CG338" s="240"/>
      <c r="CH338" s="5"/>
    </row>
    <row r="339" spans="1:86" hidden="1" x14ac:dyDescent="0.2">
      <c r="A339" s="28"/>
      <c r="B339" s="28"/>
      <c r="C339" s="51"/>
      <c r="D339" s="34"/>
      <c r="E339" s="28"/>
      <c r="F339" s="34"/>
      <c r="G339" s="48"/>
      <c r="H339" s="26"/>
      <c r="I339" s="27"/>
      <c r="J339" s="204"/>
      <c r="K339" s="204"/>
      <c r="L339" s="205"/>
      <c r="M339" s="205"/>
      <c r="N339" s="205"/>
      <c r="O339" s="214"/>
      <c r="P339" s="214"/>
      <c r="Q339" s="213"/>
      <c r="R339" s="213"/>
      <c r="S339" s="213"/>
      <c r="T339" s="213"/>
      <c r="U339" s="223"/>
      <c r="V339" s="222"/>
      <c r="W339" s="222"/>
      <c r="X339" s="222"/>
      <c r="Y339" s="222"/>
      <c r="Z339" s="222"/>
      <c r="AA339" s="232"/>
      <c r="AB339" s="231"/>
      <c r="AC339" s="231"/>
      <c r="AD339" s="231"/>
      <c r="AE339" s="231"/>
      <c r="AF339" s="231"/>
      <c r="AG339" s="250"/>
      <c r="AH339" s="249"/>
      <c r="AI339" s="249"/>
      <c r="AJ339" s="249"/>
      <c r="AK339" s="249"/>
      <c r="AL339" s="249"/>
      <c r="AM339" s="204"/>
      <c r="AN339" s="205"/>
      <c r="AO339" s="205"/>
      <c r="AP339" s="205"/>
      <c r="AQ339" s="205"/>
      <c r="AR339" s="205"/>
      <c r="AS339" s="259"/>
      <c r="AT339" s="258"/>
      <c r="AU339" s="258"/>
      <c r="AV339" s="258"/>
      <c r="AW339" s="258"/>
      <c r="AX339" s="258"/>
      <c r="AY339" s="268"/>
      <c r="AZ339" s="267"/>
      <c r="BA339" s="267"/>
      <c r="BB339" s="267"/>
      <c r="BC339" s="267"/>
      <c r="BD339" s="267"/>
      <c r="BE339" s="204"/>
      <c r="BF339" s="205"/>
      <c r="BG339" s="205"/>
      <c r="BH339" s="205"/>
      <c r="BI339" s="205"/>
      <c r="BJ339" s="205"/>
      <c r="BK339" s="241"/>
      <c r="BL339" s="240"/>
      <c r="BM339" s="240"/>
      <c r="BN339" s="240"/>
      <c r="BO339" s="240"/>
      <c r="BP339" s="240"/>
      <c r="BQ339" s="223"/>
      <c r="BR339" s="222"/>
      <c r="BS339" s="222"/>
      <c r="BT339" s="222"/>
      <c r="BU339" s="222"/>
      <c r="BV339" s="222"/>
      <c r="BW339" s="268"/>
      <c r="BX339" s="267"/>
      <c r="BY339" s="267"/>
      <c r="BZ339" s="267"/>
      <c r="CA339" s="267"/>
      <c r="CB339" s="267"/>
      <c r="CC339" s="241"/>
      <c r="CD339" s="214"/>
      <c r="CE339" s="240"/>
      <c r="CF339" s="240"/>
      <c r="CG339" s="240"/>
      <c r="CH339" s="5"/>
    </row>
    <row r="340" spans="1:86" hidden="1" x14ac:dyDescent="0.2">
      <c r="A340" s="28"/>
      <c r="B340" s="28"/>
      <c r="C340" s="51"/>
      <c r="D340" s="33"/>
      <c r="E340" s="28"/>
      <c r="F340" s="34"/>
      <c r="G340" s="48"/>
      <c r="H340" s="26"/>
      <c r="I340" s="27"/>
      <c r="J340" s="204"/>
      <c r="K340" s="204"/>
      <c r="L340" s="205"/>
      <c r="M340" s="205"/>
      <c r="N340" s="205"/>
      <c r="O340" s="214"/>
      <c r="P340" s="214"/>
      <c r="Q340" s="213"/>
      <c r="R340" s="213"/>
      <c r="S340" s="213"/>
      <c r="T340" s="213"/>
      <c r="U340" s="223"/>
      <c r="V340" s="222"/>
      <c r="W340" s="222"/>
      <c r="X340" s="222"/>
      <c r="Y340" s="222"/>
      <c r="Z340" s="222"/>
      <c r="AA340" s="232"/>
      <c r="AB340" s="231"/>
      <c r="AC340" s="231"/>
      <c r="AD340" s="231"/>
      <c r="AE340" s="231"/>
      <c r="AF340" s="231"/>
      <c r="AG340" s="250"/>
      <c r="AH340" s="249"/>
      <c r="AI340" s="249"/>
      <c r="AJ340" s="249"/>
      <c r="AK340" s="249"/>
      <c r="AL340" s="249"/>
      <c r="AM340" s="204"/>
      <c r="AN340" s="205"/>
      <c r="AO340" s="205"/>
      <c r="AP340" s="205"/>
      <c r="AQ340" s="205"/>
      <c r="AR340" s="205"/>
      <c r="AS340" s="259"/>
      <c r="AT340" s="258"/>
      <c r="AU340" s="258"/>
      <c r="AV340" s="258"/>
      <c r="AW340" s="258"/>
      <c r="AX340" s="258"/>
      <c r="AY340" s="268"/>
      <c r="AZ340" s="267"/>
      <c r="BA340" s="267"/>
      <c r="BB340" s="267"/>
      <c r="BC340" s="267"/>
      <c r="BD340" s="267"/>
      <c r="BE340" s="204"/>
      <c r="BF340" s="205"/>
      <c r="BG340" s="205"/>
      <c r="BH340" s="205"/>
      <c r="BI340" s="205"/>
      <c r="BJ340" s="205"/>
      <c r="BK340" s="241"/>
      <c r="BL340" s="240"/>
      <c r="BM340" s="240"/>
      <c r="BN340" s="240"/>
      <c r="BO340" s="240"/>
      <c r="BP340" s="240"/>
      <c r="BQ340" s="223"/>
      <c r="BR340" s="222"/>
      <c r="BS340" s="222"/>
      <c r="BT340" s="222"/>
      <c r="BU340" s="222"/>
      <c r="BV340" s="222"/>
      <c r="BW340" s="268"/>
      <c r="BX340" s="267"/>
      <c r="BY340" s="267"/>
      <c r="BZ340" s="267"/>
      <c r="CA340" s="267"/>
      <c r="CB340" s="267"/>
      <c r="CC340" s="241"/>
      <c r="CD340" s="214"/>
      <c r="CE340" s="240"/>
      <c r="CF340" s="240"/>
      <c r="CG340" s="240"/>
      <c r="CH340" s="5"/>
    </row>
    <row r="341" spans="1:86" hidden="1" x14ac:dyDescent="0.2">
      <c r="A341" s="28"/>
      <c r="B341" s="28"/>
      <c r="C341" s="51"/>
      <c r="D341" s="33"/>
      <c r="E341" s="28"/>
      <c r="F341" s="34"/>
      <c r="G341" s="48"/>
      <c r="H341" s="75"/>
      <c r="I341" s="27"/>
      <c r="J341" s="204"/>
      <c r="K341" s="204"/>
      <c r="L341" s="205"/>
      <c r="M341" s="205"/>
      <c r="N341" s="205"/>
      <c r="O341" s="214"/>
      <c r="P341" s="214"/>
      <c r="Q341" s="213"/>
      <c r="R341" s="213"/>
      <c r="S341" s="213"/>
      <c r="T341" s="213"/>
      <c r="U341" s="223"/>
      <c r="V341" s="222"/>
      <c r="W341" s="222"/>
      <c r="X341" s="222"/>
      <c r="Y341" s="222"/>
      <c r="Z341" s="222"/>
      <c r="AA341" s="232"/>
      <c r="AB341" s="231"/>
      <c r="AC341" s="231"/>
      <c r="AD341" s="231"/>
      <c r="AE341" s="231"/>
      <c r="AF341" s="231"/>
      <c r="AG341" s="250"/>
      <c r="AH341" s="249"/>
      <c r="AI341" s="249"/>
      <c r="AJ341" s="249"/>
      <c r="AK341" s="249"/>
      <c r="AL341" s="249"/>
      <c r="AM341" s="204"/>
      <c r="AN341" s="205"/>
      <c r="AO341" s="205"/>
      <c r="AP341" s="205"/>
      <c r="AQ341" s="205"/>
      <c r="AR341" s="205"/>
      <c r="AS341" s="259"/>
      <c r="AT341" s="258"/>
      <c r="AU341" s="258"/>
      <c r="AV341" s="258"/>
      <c r="AW341" s="258"/>
      <c r="AX341" s="258"/>
      <c r="AY341" s="268"/>
      <c r="AZ341" s="267"/>
      <c r="BA341" s="267"/>
      <c r="BB341" s="267"/>
      <c r="BC341" s="267"/>
      <c r="BD341" s="267"/>
      <c r="BE341" s="204"/>
      <c r="BF341" s="205"/>
      <c r="BG341" s="205"/>
      <c r="BH341" s="205"/>
      <c r="BI341" s="205"/>
      <c r="BJ341" s="205"/>
      <c r="BK341" s="241"/>
      <c r="BL341" s="240"/>
      <c r="BM341" s="240"/>
      <c r="BN341" s="240"/>
      <c r="BO341" s="240"/>
      <c r="BP341" s="240"/>
      <c r="BQ341" s="223"/>
      <c r="BR341" s="222"/>
      <c r="BS341" s="222"/>
      <c r="BT341" s="222"/>
      <c r="BU341" s="222"/>
      <c r="BV341" s="222"/>
      <c r="BW341" s="268"/>
      <c r="BX341" s="267"/>
      <c r="BY341" s="267"/>
      <c r="BZ341" s="267"/>
      <c r="CA341" s="267"/>
      <c r="CB341" s="267"/>
      <c r="CC341" s="241"/>
      <c r="CD341" s="214"/>
      <c r="CE341" s="240"/>
      <c r="CF341" s="240"/>
      <c r="CG341" s="240"/>
      <c r="CH341" s="5"/>
    </row>
    <row r="342" spans="1:86" hidden="1" x14ac:dyDescent="0.2">
      <c r="A342" s="22"/>
      <c r="B342" s="22"/>
      <c r="C342" s="51"/>
      <c r="D342" s="34"/>
      <c r="E342" s="49"/>
      <c r="F342" s="34"/>
      <c r="G342" s="48"/>
      <c r="H342" s="36"/>
      <c r="I342" s="27"/>
      <c r="J342" s="204"/>
      <c r="K342" s="204"/>
      <c r="L342" s="205"/>
      <c r="M342" s="205"/>
      <c r="N342" s="204"/>
      <c r="O342" s="214"/>
      <c r="P342" s="214"/>
      <c r="Q342" s="213"/>
      <c r="R342" s="214"/>
      <c r="S342" s="213"/>
      <c r="T342" s="214"/>
      <c r="U342" s="223"/>
      <c r="V342" s="223"/>
      <c r="W342" s="222"/>
      <c r="X342" s="223"/>
      <c r="Y342" s="222"/>
      <c r="Z342" s="223"/>
      <c r="AA342" s="232"/>
      <c r="AB342" s="232"/>
      <c r="AC342" s="231"/>
      <c r="AD342" s="232"/>
      <c r="AE342" s="231"/>
      <c r="AF342" s="232"/>
      <c r="AG342" s="250"/>
      <c r="AH342" s="250"/>
      <c r="AI342" s="249"/>
      <c r="AJ342" s="250"/>
      <c r="AK342" s="249"/>
      <c r="AL342" s="250"/>
      <c r="AM342" s="204"/>
      <c r="AN342" s="204"/>
      <c r="AO342" s="205"/>
      <c r="AP342" s="204"/>
      <c r="AQ342" s="205"/>
      <c r="AR342" s="204"/>
      <c r="AS342" s="259"/>
      <c r="AT342" s="259"/>
      <c r="AU342" s="258"/>
      <c r="AV342" s="259"/>
      <c r="AW342" s="258"/>
      <c r="AX342" s="259"/>
      <c r="AY342" s="268"/>
      <c r="AZ342" s="268"/>
      <c r="BA342" s="267"/>
      <c r="BB342" s="268"/>
      <c r="BC342" s="267"/>
      <c r="BD342" s="268"/>
      <c r="BE342" s="204"/>
      <c r="BF342" s="204"/>
      <c r="BG342" s="205"/>
      <c r="BH342" s="204"/>
      <c r="BI342" s="205"/>
      <c r="BJ342" s="204"/>
      <c r="BK342" s="241"/>
      <c r="BL342" s="241"/>
      <c r="BM342" s="240"/>
      <c r="BN342" s="241"/>
      <c r="BO342" s="240"/>
      <c r="BP342" s="241"/>
      <c r="BQ342" s="223"/>
      <c r="BR342" s="223"/>
      <c r="BS342" s="222"/>
      <c r="BT342" s="223"/>
      <c r="BU342" s="222"/>
      <c r="BV342" s="223"/>
      <c r="BW342" s="268"/>
      <c r="BX342" s="268"/>
      <c r="BY342" s="267"/>
      <c r="BZ342" s="268"/>
      <c r="CA342" s="267"/>
      <c r="CB342" s="268"/>
      <c r="CC342" s="241"/>
      <c r="CD342" s="214"/>
      <c r="CE342" s="240"/>
      <c r="CF342" s="240"/>
      <c r="CG342" s="241"/>
      <c r="CH342" s="5"/>
    </row>
    <row r="343" spans="1:86" hidden="1" x14ac:dyDescent="0.2">
      <c r="A343" s="105"/>
      <c r="B343" s="105"/>
      <c r="C343" s="105"/>
      <c r="D343" s="106"/>
      <c r="E343" s="105"/>
      <c r="F343" s="107"/>
      <c r="G343" s="108"/>
      <c r="H343" s="91"/>
      <c r="I343" s="59"/>
      <c r="J343" s="206"/>
      <c r="K343" s="206"/>
      <c r="L343" s="206"/>
      <c r="M343" s="206"/>
      <c r="N343" s="206"/>
      <c r="O343" s="215"/>
      <c r="P343" s="215"/>
      <c r="Q343" s="215"/>
      <c r="R343" s="215"/>
      <c r="S343" s="215"/>
      <c r="T343" s="215"/>
      <c r="U343" s="224"/>
      <c r="V343" s="224"/>
      <c r="W343" s="224"/>
      <c r="X343" s="224"/>
      <c r="Y343" s="224"/>
      <c r="Z343" s="224"/>
      <c r="AA343" s="233"/>
      <c r="AB343" s="233"/>
      <c r="AC343" s="233"/>
      <c r="AD343" s="233"/>
      <c r="AE343" s="233"/>
      <c r="AF343" s="233"/>
      <c r="AG343" s="251"/>
      <c r="AH343" s="251"/>
      <c r="AI343" s="251"/>
      <c r="AJ343" s="251"/>
      <c r="AK343" s="251"/>
      <c r="AL343" s="251"/>
      <c r="AM343" s="206"/>
      <c r="AN343" s="206"/>
      <c r="AO343" s="206"/>
      <c r="AP343" s="206"/>
      <c r="AQ343" s="206"/>
      <c r="AR343" s="206"/>
      <c r="AS343" s="260"/>
      <c r="AT343" s="260"/>
      <c r="AU343" s="260"/>
      <c r="AV343" s="260"/>
      <c r="AW343" s="260"/>
      <c r="AX343" s="260"/>
      <c r="AY343" s="269"/>
      <c r="AZ343" s="269"/>
      <c r="BA343" s="269"/>
      <c r="BB343" s="269"/>
      <c r="BC343" s="269"/>
      <c r="BD343" s="269"/>
      <c r="BE343" s="206"/>
      <c r="BF343" s="206"/>
      <c r="BG343" s="206"/>
      <c r="BH343" s="206"/>
      <c r="BI343" s="206"/>
      <c r="BJ343" s="206"/>
      <c r="BK343" s="242"/>
      <c r="BL343" s="242"/>
      <c r="BM343" s="242"/>
      <c r="BN343" s="242"/>
      <c r="BO343" s="242"/>
      <c r="BP343" s="242"/>
      <c r="BQ343" s="224"/>
      <c r="BR343" s="224"/>
      <c r="BS343" s="224"/>
      <c r="BT343" s="224"/>
      <c r="BU343" s="224"/>
      <c r="BV343" s="224"/>
      <c r="BW343" s="269"/>
      <c r="BX343" s="269"/>
      <c r="BY343" s="269"/>
      <c r="BZ343" s="269"/>
      <c r="CA343" s="269"/>
      <c r="CB343" s="269"/>
      <c r="CC343" s="242"/>
      <c r="CD343" s="215"/>
      <c r="CE343" s="242"/>
      <c r="CF343" s="242"/>
      <c r="CG343" s="242"/>
      <c r="CH343" s="5"/>
    </row>
    <row r="344" spans="1:86" hidden="1" x14ac:dyDescent="0.2">
      <c r="A344" s="6"/>
      <c r="B344" s="6"/>
      <c r="C344" s="6"/>
      <c r="D344" s="6"/>
      <c r="E344" s="6"/>
      <c r="F344" s="6"/>
      <c r="G344" s="57"/>
      <c r="H344" s="61"/>
      <c r="I344" s="62"/>
      <c r="J344" s="204"/>
      <c r="K344" s="204"/>
      <c r="L344" s="205"/>
      <c r="M344" s="205"/>
      <c r="N344" s="205"/>
      <c r="O344" s="214"/>
      <c r="P344" s="214"/>
      <c r="Q344" s="213"/>
      <c r="R344" s="213"/>
      <c r="S344" s="213"/>
      <c r="T344" s="213"/>
      <c r="U344" s="223"/>
      <c r="V344" s="222"/>
      <c r="W344" s="222"/>
      <c r="X344" s="222"/>
      <c r="Y344" s="222"/>
      <c r="Z344" s="222"/>
      <c r="AA344" s="232"/>
      <c r="AB344" s="231"/>
      <c r="AC344" s="231"/>
      <c r="AD344" s="231"/>
      <c r="AE344" s="231"/>
      <c r="AF344" s="231"/>
      <c r="AG344" s="250"/>
      <c r="AH344" s="249"/>
      <c r="AI344" s="249"/>
      <c r="AJ344" s="249"/>
      <c r="AK344" s="249"/>
      <c r="AL344" s="249"/>
      <c r="AM344" s="204"/>
      <c r="AN344" s="205"/>
      <c r="AO344" s="205"/>
      <c r="AP344" s="205"/>
      <c r="AQ344" s="205"/>
      <c r="AR344" s="205"/>
      <c r="AS344" s="259"/>
      <c r="AT344" s="258"/>
      <c r="AU344" s="258"/>
      <c r="AV344" s="258"/>
      <c r="AW344" s="258"/>
      <c r="AX344" s="258"/>
      <c r="AY344" s="268"/>
      <c r="AZ344" s="267"/>
      <c r="BA344" s="267"/>
      <c r="BB344" s="267"/>
      <c r="BC344" s="267"/>
      <c r="BD344" s="267"/>
      <c r="BE344" s="204"/>
      <c r="BF344" s="205"/>
      <c r="BG344" s="205"/>
      <c r="BH344" s="205"/>
      <c r="BI344" s="205"/>
      <c r="BJ344" s="205"/>
      <c r="BK344" s="241"/>
      <c r="BL344" s="240"/>
      <c r="BM344" s="240"/>
      <c r="BN344" s="240"/>
      <c r="BO344" s="240"/>
      <c r="BP344" s="240"/>
      <c r="BQ344" s="223"/>
      <c r="BR344" s="222"/>
      <c r="BS344" s="222"/>
      <c r="BT344" s="222"/>
      <c r="BU344" s="222"/>
      <c r="BV344" s="222"/>
      <c r="BW344" s="268"/>
      <c r="BX344" s="267"/>
      <c r="BY344" s="267"/>
      <c r="BZ344" s="267"/>
      <c r="CA344" s="267"/>
      <c r="CB344" s="267"/>
      <c r="CC344" s="241"/>
      <c r="CD344" s="214"/>
      <c r="CE344" s="240"/>
      <c r="CF344" s="240"/>
      <c r="CG344" s="240"/>
      <c r="CH344" s="5"/>
    </row>
    <row r="345" spans="1:86" hidden="1" x14ac:dyDescent="0.2">
      <c r="A345" s="15"/>
      <c r="B345" s="15"/>
      <c r="C345" s="15"/>
      <c r="D345" s="15"/>
      <c r="E345" s="15"/>
      <c r="F345" s="15"/>
      <c r="G345" s="12"/>
      <c r="H345" s="65"/>
      <c r="I345" s="116"/>
      <c r="J345" s="204"/>
      <c r="K345" s="204"/>
      <c r="L345" s="205"/>
      <c r="M345" s="205"/>
      <c r="N345" s="205"/>
      <c r="O345" s="214"/>
      <c r="P345" s="214"/>
      <c r="Q345" s="213"/>
      <c r="R345" s="213"/>
      <c r="S345" s="213"/>
      <c r="T345" s="213"/>
      <c r="U345" s="223"/>
      <c r="V345" s="222"/>
      <c r="W345" s="222"/>
      <c r="X345" s="222"/>
      <c r="Y345" s="222"/>
      <c r="Z345" s="222"/>
      <c r="AA345" s="232"/>
      <c r="AB345" s="231"/>
      <c r="AC345" s="231"/>
      <c r="AD345" s="231"/>
      <c r="AE345" s="231"/>
      <c r="AF345" s="231"/>
      <c r="AG345" s="250"/>
      <c r="AH345" s="249"/>
      <c r="AI345" s="249"/>
      <c r="AJ345" s="249"/>
      <c r="AK345" s="249"/>
      <c r="AL345" s="249"/>
      <c r="AM345" s="204"/>
      <c r="AN345" s="205"/>
      <c r="AO345" s="205"/>
      <c r="AP345" s="205"/>
      <c r="AQ345" s="205"/>
      <c r="AR345" s="205"/>
      <c r="AS345" s="259"/>
      <c r="AT345" s="258"/>
      <c r="AU345" s="258"/>
      <c r="AV345" s="258"/>
      <c r="AW345" s="258"/>
      <c r="AX345" s="258"/>
      <c r="AY345" s="268"/>
      <c r="AZ345" s="267"/>
      <c r="BA345" s="267"/>
      <c r="BB345" s="267"/>
      <c r="BC345" s="267"/>
      <c r="BD345" s="267"/>
      <c r="BE345" s="204"/>
      <c r="BF345" s="205"/>
      <c r="BG345" s="205"/>
      <c r="BH345" s="205"/>
      <c r="BI345" s="205"/>
      <c r="BJ345" s="205"/>
      <c r="BK345" s="241"/>
      <c r="BL345" s="240"/>
      <c r="BM345" s="240"/>
      <c r="BN345" s="240"/>
      <c r="BO345" s="240"/>
      <c r="BP345" s="240"/>
      <c r="BQ345" s="223"/>
      <c r="BR345" s="222"/>
      <c r="BS345" s="222"/>
      <c r="BT345" s="222"/>
      <c r="BU345" s="222"/>
      <c r="BV345" s="222"/>
      <c r="BW345" s="268"/>
      <c r="BX345" s="267"/>
      <c r="BY345" s="267"/>
      <c r="BZ345" s="267"/>
      <c r="CA345" s="267"/>
      <c r="CB345" s="267"/>
      <c r="CC345" s="241"/>
      <c r="CD345" s="214"/>
      <c r="CE345" s="240"/>
      <c r="CF345" s="240"/>
      <c r="CG345" s="240"/>
      <c r="CH345" s="5"/>
    </row>
    <row r="346" spans="1:86" hidden="1" x14ac:dyDescent="0.2">
      <c r="A346" s="15"/>
      <c r="B346" s="15"/>
      <c r="C346" s="15"/>
      <c r="D346" s="15"/>
      <c r="E346" s="15"/>
      <c r="F346" s="15"/>
      <c r="G346" s="70"/>
      <c r="H346" s="69"/>
      <c r="I346" s="116"/>
      <c r="J346" s="204"/>
      <c r="K346" s="204"/>
      <c r="L346" s="205"/>
      <c r="M346" s="205"/>
      <c r="N346" s="205"/>
      <c r="O346" s="214"/>
      <c r="P346" s="214"/>
      <c r="Q346" s="213"/>
      <c r="R346" s="213"/>
      <c r="S346" s="213"/>
      <c r="T346" s="213"/>
      <c r="U346" s="223"/>
      <c r="V346" s="222"/>
      <c r="W346" s="222"/>
      <c r="X346" s="222"/>
      <c r="Y346" s="222"/>
      <c r="Z346" s="222"/>
      <c r="AA346" s="232"/>
      <c r="AB346" s="231"/>
      <c r="AC346" s="231"/>
      <c r="AD346" s="231"/>
      <c r="AE346" s="231"/>
      <c r="AF346" s="231"/>
      <c r="AG346" s="250"/>
      <c r="AH346" s="249"/>
      <c r="AI346" s="249"/>
      <c r="AJ346" s="249"/>
      <c r="AK346" s="249"/>
      <c r="AL346" s="249"/>
      <c r="AM346" s="204"/>
      <c r="AN346" s="205"/>
      <c r="AO346" s="205"/>
      <c r="AP346" s="205"/>
      <c r="AQ346" s="205"/>
      <c r="AR346" s="205"/>
      <c r="AS346" s="259"/>
      <c r="AT346" s="258"/>
      <c r="AU346" s="258"/>
      <c r="AV346" s="258"/>
      <c r="AW346" s="258"/>
      <c r="AX346" s="258"/>
      <c r="AY346" s="268"/>
      <c r="AZ346" s="267"/>
      <c r="BA346" s="267"/>
      <c r="BB346" s="267"/>
      <c r="BC346" s="267"/>
      <c r="BD346" s="267"/>
      <c r="BE346" s="204"/>
      <c r="BF346" s="205"/>
      <c r="BG346" s="205"/>
      <c r="BH346" s="205"/>
      <c r="BI346" s="205"/>
      <c r="BJ346" s="205"/>
      <c r="BK346" s="241"/>
      <c r="BL346" s="240"/>
      <c r="BM346" s="240"/>
      <c r="BN346" s="240"/>
      <c r="BO346" s="240"/>
      <c r="BP346" s="240"/>
      <c r="BQ346" s="223"/>
      <c r="BR346" s="222"/>
      <c r="BS346" s="222"/>
      <c r="BT346" s="222"/>
      <c r="BU346" s="222"/>
      <c r="BV346" s="222"/>
      <c r="BW346" s="268"/>
      <c r="BX346" s="267"/>
      <c r="BY346" s="267"/>
      <c r="BZ346" s="267"/>
      <c r="CA346" s="267"/>
      <c r="CB346" s="267"/>
      <c r="CC346" s="241"/>
      <c r="CD346" s="214"/>
      <c r="CE346" s="240"/>
      <c r="CF346" s="240"/>
      <c r="CG346" s="240"/>
      <c r="CH346" s="5"/>
    </row>
    <row r="347" spans="1:86" hidden="1" x14ac:dyDescent="0.2">
      <c r="A347" s="15"/>
      <c r="B347" s="15"/>
      <c r="C347" s="15"/>
      <c r="D347" s="15"/>
      <c r="E347" s="15"/>
      <c r="F347" s="15"/>
      <c r="G347" s="70"/>
      <c r="H347" s="69"/>
      <c r="I347" s="116"/>
      <c r="J347" s="204"/>
      <c r="K347" s="204"/>
      <c r="L347" s="205"/>
      <c r="M347" s="205"/>
      <c r="N347" s="205"/>
      <c r="O347" s="214"/>
      <c r="P347" s="214"/>
      <c r="Q347" s="213"/>
      <c r="R347" s="213"/>
      <c r="S347" s="213"/>
      <c r="T347" s="213"/>
      <c r="U347" s="223"/>
      <c r="V347" s="222"/>
      <c r="W347" s="222"/>
      <c r="X347" s="222"/>
      <c r="Y347" s="222"/>
      <c r="Z347" s="222"/>
      <c r="AA347" s="232"/>
      <c r="AB347" s="231"/>
      <c r="AC347" s="231"/>
      <c r="AD347" s="231"/>
      <c r="AE347" s="231"/>
      <c r="AF347" s="231"/>
      <c r="AG347" s="250"/>
      <c r="AH347" s="249"/>
      <c r="AI347" s="249"/>
      <c r="AJ347" s="249"/>
      <c r="AK347" s="249"/>
      <c r="AL347" s="249"/>
      <c r="AM347" s="204"/>
      <c r="AN347" s="205"/>
      <c r="AO347" s="205"/>
      <c r="AP347" s="205"/>
      <c r="AQ347" s="205"/>
      <c r="AR347" s="205"/>
      <c r="AS347" s="259"/>
      <c r="AT347" s="258"/>
      <c r="AU347" s="258"/>
      <c r="AV347" s="258"/>
      <c r="AW347" s="258"/>
      <c r="AX347" s="258"/>
      <c r="AY347" s="268"/>
      <c r="AZ347" s="267"/>
      <c r="BA347" s="267"/>
      <c r="BB347" s="267"/>
      <c r="BC347" s="267"/>
      <c r="BD347" s="267"/>
      <c r="BE347" s="204"/>
      <c r="BF347" s="205"/>
      <c r="BG347" s="205"/>
      <c r="BH347" s="205"/>
      <c r="BI347" s="205"/>
      <c r="BJ347" s="205"/>
      <c r="BK347" s="241"/>
      <c r="BL347" s="240"/>
      <c r="BM347" s="240"/>
      <c r="BN347" s="240"/>
      <c r="BO347" s="240"/>
      <c r="BP347" s="240"/>
      <c r="BQ347" s="223"/>
      <c r="BR347" s="222"/>
      <c r="BS347" s="222"/>
      <c r="BT347" s="222"/>
      <c r="BU347" s="222"/>
      <c r="BV347" s="222"/>
      <c r="BW347" s="268"/>
      <c r="BX347" s="267"/>
      <c r="BY347" s="267"/>
      <c r="BZ347" s="267"/>
      <c r="CA347" s="267"/>
      <c r="CB347" s="267"/>
      <c r="CC347" s="241"/>
      <c r="CD347" s="214"/>
      <c r="CE347" s="240"/>
      <c r="CF347" s="240"/>
      <c r="CG347" s="240"/>
      <c r="CH347" s="5"/>
    </row>
    <row r="348" spans="1:86" hidden="1" x14ac:dyDescent="0.2">
      <c r="A348" s="15"/>
      <c r="B348" s="15"/>
      <c r="C348" s="15"/>
      <c r="D348" s="15"/>
      <c r="E348" s="15"/>
      <c r="F348" s="15"/>
      <c r="G348" s="12"/>
      <c r="H348" s="65"/>
      <c r="I348" s="116"/>
      <c r="J348" s="204"/>
      <c r="K348" s="204"/>
      <c r="L348" s="205"/>
      <c r="M348" s="205"/>
      <c r="N348" s="205"/>
      <c r="O348" s="214"/>
      <c r="P348" s="214"/>
      <c r="Q348" s="213"/>
      <c r="R348" s="213"/>
      <c r="S348" s="213"/>
      <c r="T348" s="213"/>
      <c r="U348" s="223"/>
      <c r="V348" s="222"/>
      <c r="W348" s="222"/>
      <c r="X348" s="222"/>
      <c r="Y348" s="222"/>
      <c r="Z348" s="222"/>
      <c r="AA348" s="232"/>
      <c r="AB348" s="231"/>
      <c r="AC348" s="231"/>
      <c r="AD348" s="231"/>
      <c r="AE348" s="231"/>
      <c r="AF348" s="231"/>
      <c r="AG348" s="250"/>
      <c r="AH348" s="249"/>
      <c r="AI348" s="249"/>
      <c r="AJ348" s="249"/>
      <c r="AK348" s="249"/>
      <c r="AL348" s="249"/>
      <c r="AM348" s="204"/>
      <c r="AN348" s="205"/>
      <c r="AO348" s="205"/>
      <c r="AP348" s="205"/>
      <c r="AQ348" s="205"/>
      <c r="AR348" s="205"/>
      <c r="AS348" s="259"/>
      <c r="AT348" s="258"/>
      <c r="AU348" s="258"/>
      <c r="AV348" s="258"/>
      <c r="AW348" s="258"/>
      <c r="AX348" s="258"/>
      <c r="AY348" s="268"/>
      <c r="AZ348" s="267"/>
      <c r="BA348" s="267"/>
      <c r="BB348" s="267"/>
      <c r="BC348" s="267"/>
      <c r="BD348" s="267"/>
      <c r="BE348" s="204"/>
      <c r="BF348" s="205"/>
      <c r="BG348" s="205"/>
      <c r="BH348" s="205"/>
      <c r="BI348" s="205"/>
      <c r="BJ348" s="205"/>
      <c r="BK348" s="241"/>
      <c r="BL348" s="240"/>
      <c r="BM348" s="240"/>
      <c r="BN348" s="240"/>
      <c r="BO348" s="240"/>
      <c r="BP348" s="240"/>
      <c r="BQ348" s="223"/>
      <c r="BR348" s="222"/>
      <c r="BS348" s="222"/>
      <c r="BT348" s="222"/>
      <c r="BU348" s="222"/>
      <c r="BV348" s="222"/>
      <c r="BW348" s="268"/>
      <c r="BX348" s="267"/>
      <c r="BY348" s="267"/>
      <c r="BZ348" s="267"/>
      <c r="CA348" s="267"/>
      <c r="CB348" s="267"/>
      <c r="CC348" s="241"/>
      <c r="CD348" s="214"/>
      <c r="CE348" s="240"/>
      <c r="CF348" s="240"/>
      <c r="CG348" s="240"/>
      <c r="CH348" s="5"/>
    </row>
    <row r="349" spans="1:86" hidden="1" x14ac:dyDescent="0.2">
      <c r="A349" s="20"/>
      <c r="B349" s="20"/>
      <c r="C349" s="20"/>
      <c r="D349" s="20"/>
      <c r="E349" s="20"/>
      <c r="F349" s="20"/>
      <c r="G349" s="85"/>
      <c r="H349" s="72"/>
      <c r="I349" s="73"/>
      <c r="J349" s="204"/>
      <c r="K349" s="204"/>
      <c r="L349" s="205"/>
      <c r="M349" s="205"/>
      <c r="N349" s="205"/>
      <c r="O349" s="214"/>
      <c r="P349" s="214"/>
      <c r="Q349" s="213"/>
      <c r="R349" s="213"/>
      <c r="S349" s="213"/>
      <c r="T349" s="213"/>
      <c r="U349" s="223"/>
      <c r="V349" s="222"/>
      <c r="W349" s="222"/>
      <c r="X349" s="222"/>
      <c r="Y349" s="222"/>
      <c r="Z349" s="222"/>
      <c r="AA349" s="232"/>
      <c r="AB349" s="231"/>
      <c r="AC349" s="231"/>
      <c r="AD349" s="231"/>
      <c r="AE349" s="231"/>
      <c r="AF349" s="231"/>
      <c r="AG349" s="250"/>
      <c r="AH349" s="249"/>
      <c r="AI349" s="249"/>
      <c r="AJ349" s="249"/>
      <c r="AK349" s="249"/>
      <c r="AL349" s="249"/>
      <c r="AM349" s="204"/>
      <c r="AN349" s="205"/>
      <c r="AO349" s="205"/>
      <c r="AP349" s="205"/>
      <c r="AQ349" s="205"/>
      <c r="AR349" s="205"/>
      <c r="AS349" s="259"/>
      <c r="AT349" s="258"/>
      <c r="AU349" s="258"/>
      <c r="AV349" s="258"/>
      <c r="AW349" s="258"/>
      <c r="AX349" s="258"/>
      <c r="AY349" s="268"/>
      <c r="AZ349" s="267"/>
      <c r="BA349" s="267"/>
      <c r="BB349" s="267"/>
      <c r="BC349" s="267"/>
      <c r="BD349" s="267"/>
      <c r="BE349" s="204"/>
      <c r="BF349" s="205"/>
      <c r="BG349" s="205"/>
      <c r="BH349" s="205"/>
      <c r="BI349" s="205"/>
      <c r="BJ349" s="205"/>
      <c r="BK349" s="241"/>
      <c r="BL349" s="240"/>
      <c r="BM349" s="240"/>
      <c r="BN349" s="240"/>
      <c r="BO349" s="240"/>
      <c r="BP349" s="240"/>
      <c r="BQ349" s="223"/>
      <c r="BR349" s="222"/>
      <c r="BS349" s="222"/>
      <c r="BT349" s="222"/>
      <c r="BU349" s="222"/>
      <c r="BV349" s="222"/>
      <c r="BW349" s="268"/>
      <c r="BX349" s="267"/>
      <c r="BY349" s="267"/>
      <c r="BZ349" s="267"/>
      <c r="CA349" s="267"/>
      <c r="CB349" s="267"/>
      <c r="CC349" s="241"/>
      <c r="CD349" s="214"/>
      <c r="CE349" s="240"/>
      <c r="CF349" s="240"/>
      <c r="CG349" s="240"/>
      <c r="CH349" s="5"/>
    </row>
    <row r="350" spans="1:86" hidden="1" x14ac:dyDescent="0.2">
      <c r="A350" s="146"/>
      <c r="B350" s="146"/>
      <c r="C350" s="146"/>
      <c r="D350" s="147"/>
      <c r="E350" s="146"/>
      <c r="F350" s="147"/>
      <c r="G350" s="148"/>
      <c r="H350" s="72"/>
      <c r="I350" s="73"/>
      <c r="J350" s="204"/>
      <c r="K350" s="204"/>
      <c r="L350" s="205"/>
      <c r="M350" s="205"/>
      <c r="N350" s="205"/>
      <c r="O350" s="214"/>
      <c r="P350" s="214"/>
      <c r="Q350" s="213"/>
      <c r="R350" s="213"/>
      <c r="S350" s="213"/>
      <c r="T350" s="213"/>
      <c r="U350" s="223"/>
      <c r="V350" s="222"/>
      <c r="W350" s="222"/>
      <c r="X350" s="222"/>
      <c r="Y350" s="222"/>
      <c r="Z350" s="222"/>
      <c r="AA350" s="232"/>
      <c r="AB350" s="231"/>
      <c r="AC350" s="231"/>
      <c r="AD350" s="231"/>
      <c r="AE350" s="231"/>
      <c r="AF350" s="231"/>
      <c r="AG350" s="250"/>
      <c r="AH350" s="249"/>
      <c r="AI350" s="249"/>
      <c r="AJ350" s="249"/>
      <c r="AK350" s="249"/>
      <c r="AL350" s="249"/>
      <c r="AM350" s="204"/>
      <c r="AN350" s="205"/>
      <c r="AO350" s="205"/>
      <c r="AP350" s="205"/>
      <c r="AQ350" s="205"/>
      <c r="AR350" s="205"/>
      <c r="AS350" s="259"/>
      <c r="AT350" s="258"/>
      <c r="AU350" s="258"/>
      <c r="AV350" s="258"/>
      <c r="AW350" s="258"/>
      <c r="AX350" s="258"/>
      <c r="AY350" s="268"/>
      <c r="AZ350" s="267"/>
      <c r="BA350" s="267"/>
      <c r="BB350" s="267"/>
      <c r="BC350" s="267"/>
      <c r="BD350" s="267"/>
      <c r="BE350" s="204"/>
      <c r="BF350" s="205"/>
      <c r="BG350" s="205"/>
      <c r="BH350" s="205"/>
      <c r="BI350" s="205"/>
      <c r="BJ350" s="205"/>
      <c r="BK350" s="241"/>
      <c r="BL350" s="240"/>
      <c r="BM350" s="240"/>
      <c r="BN350" s="240"/>
      <c r="BO350" s="240"/>
      <c r="BP350" s="240"/>
      <c r="BQ350" s="223"/>
      <c r="BR350" s="222"/>
      <c r="BS350" s="222"/>
      <c r="BT350" s="222"/>
      <c r="BU350" s="222"/>
      <c r="BV350" s="222"/>
      <c r="BW350" s="268"/>
      <c r="BX350" s="267"/>
      <c r="BY350" s="267"/>
      <c r="BZ350" s="267"/>
      <c r="CA350" s="267"/>
      <c r="CB350" s="267"/>
      <c r="CC350" s="241"/>
      <c r="CD350" s="214"/>
      <c r="CE350" s="240"/>
      <c r="CF350" s="240"/>
      <c r="CG350" s="240"/>
      <c r="CH350" s="5"/>
    </row>
    <row r="351" spans="1:86" hidden="1" x14ac:dyDescent="0.2">
      <c r="A351" s="28"/>
      <c r="B351" s="22"/>
      <c r="C351" s="51"/>
      <c r="D351" s="34"/>
      <c r="E351" s="28"/>
      <c r="F351" s="34"/>
      <c r="G351" s="48"/>
      <c r="H351" s="26"/>
      <c r="I351" s="112"/>
      <c r="J351" s="204"/>
      <c r="K351" s="204"/>
      <c r="L351" s="205"/>
      <c r="M351" s="205"/>
      <c r="N351" s="205"/>
      <c r="O351" s="214"/>
      <c r="P351" s="214"/>
      <c r="Q351" s="213"/>
      <c r="R351" s="213"/>
      <c r="S351" s="213"/>
      <c r="T351" s="213"/>
      <c r="U351" s="223"/>
      <c r="V351" s="222"/>
      <c r="W351" s="222"/>
      <c r="X351" s="222"/>
      <c r="Y351" s="222"/>
      <c r="Z351" s="222"/>
      <c r="AA351" s="232"/>
      <c r="AB351" s="231"/>
      <c r="AC351" s="231"/>
      <c r="AD351" s="231"/>
      <c r="AE351" s="231"/>
      <c r="AF351" s="231"/>
      <c r="AG351" s="250"/>
      <c r="AH351" s="249"/>
      <c r="AI351" s="249"/>
      <c r="AJ351" s="249"/>
      <c r="AK351" s="249"/>
      <c r="AL351" s="249"/>
      <c r="AM351" s="204"/>
      <c r="AN351" s="205"/>
      <c r="AO351" s="205"/>
      <c r="AP351" s="205"/>
      <c r="AQ351" s="205"/>
      <c r="AR351" s="205"/>
      <c r="AS351" s="259"/>
      <c r="AT351" s="258"/>
      <c r="AU351" s="258"/>
      <c r="AV351" s="258"/>
      <c r="AW351" s="258"/>
      <c r="AX351" s="258"/>
      <c r="AY351" s="268"/>
      <c r="AZ351" s="267"/>
      <c r="BA351" s="267"/>
      <c r="BB351" s="267"/>
      <c r="BC351" s="267"/>
      <c r="BD351" s="267"/>
      <c r="BE351" s="204"/>
      <c r="BF351" s="205"/>
      <c r="BG351" s="205"/>
      <c r="BH351" s="205"/>
      <c r="BI351" s="205"/>
      <c r="BJ351" s="205"/>
      <c r="BK351" s="241"/>
      <c r="BL351" s="240"/>
      <c r="BM351" s="240"/>
      <c r="BN351" s="240"/>
      <c r="BO351" s="240"/>
      <c r="BP351" s="240"/>
      <c r="BQ351" s="223"/>
      <c r="BR351" s="222"/>
      <c r="BS351" s="222"/>
      <c r="BT351" s="222"/>
      <c r="BU351" s="222"/>
      <c r="BV351" s="222"/>
      <c r="BW351" s="268"/>
      <c r="BX351" s="267"/>
      <c r="BY351" s="267"/>
      <c r="BZ351" s="267"/>
      <c r="CA351" s="267"/>
      <c r="CB351" s="267"/>
      <c r="CC351" s="241"/>
      <c r="CD351" s="214"/>
      <c r="CE351" s="240"/>
      <c r="CF351" s="240"/>
      <c r="CG351" s="240"/>
      <c r="CH351" s="5"/>
    </row>
    <row r="352" spans="1:86" hidden="1" x14ac:dyDescent="0.2">
      <c r="A352" s="28"/>
      <c r="B352" s="28"/>
      <c r="C352" s="51"/>
      <c r="D352" s="34"/>
      <c r="E352" s="28"/>
      <c r="F352" s="34"/>
      <c r="G352" s="48"/>
      <c r="H352" s="26"/>
      <c r="I352" s="112"/>
      <c r="J352" s="204"/>
      <c r="K352" s="204"/>
      <c r="L352" s="205"/>
      <c r="M352" s="205"/>
      <c r="N352" s="205"/>
      <c r="O352" s="214"/>
      <c r="P352" s="214"/>
      <c r="Q352" s="213"/>
      <c r="R352" s="213"/>
      <c r="S352" s="213"/>
      <c r="T352" s="213"/>
      <c r="U352" s="223"/>
      <c r="V352" s="222"/>
      <c r="W352" s="222"/>
      <c r="X352" s="222"/>
      <c r="Y352" s="222"/>
      <c r="Z352" s="222"/>
      <c r="AA352" s="232"/>
      <c r="AB352" s="231"/>
      <c r="AC352" s="231"/>
      <c r="AD352" s="231"/>
      <c r="AE352" s="231"/>
      <c r="AF352" s="231"/>
      <c r="AG352" s="250"/>
      <c r="AH352" s="249"/>
      <c r="AI352" s="249"/>
      <c r="AJ352" s="249"/>
      <c r="AK352" s="249"/>
      <c r="AL352" s="249"/>
      <c r="AM352" s="204"/>
      <c r="AN352" s="205"/>
      <c r="AO352" s="205"/>
      <c r="AP352" s="205"/>
      <c r="AQ352" s="205"/>
      <c r="AR352" s="205"/>
      <c r="AS352" s="259"/>
      <c r="AT352" s="258"/>
      <c r="AU352" s="258"/>
      <c r="AV352" s="258"/>
      <c r="AW352" s="258"/>
      <c r="AX352" s="258"/>
      <c r="AY352" s="268"/>
      <c r="AZ352" s="267"/>
      <c r="BA352" s="267"/>
      <c r="BB352" s="267"/>
      <c r="BC352" s="267"/>
      <c r="BD352" s="267"/>
      <c r="BE352" s="204"/>
      <c r="BF352" s="205"/>
      <c r="BG352" s="205"/>
      <c r="BH352" s="205"/>
      <c r="BI352" s="205"/>
      <c r="BJ352" s="205"/>
      <c r="BK352" s="241"/>
      <c r="BL352" s="240"/>
      <c r="BM352" s="240"/>
      <c r="BN352" s="240"/>
      <c r="BO352" s="240"/>
      <c r="BP352" s="240"/>
      <c r="BQ352" s="223"/>
      <c r="BR352" s="222"/>
      <c r="BS352" s="222"/>
      <c r="BT352" s="222"/>
      <c r="BU352" s="222"/>
      <c r="BV352" s="222"/>
      <c r="BW352" s="268"/>
      <c r="BX352" s="267"/>
      <c r="BY352" s="267"/>
      <c r="BZ352" s="267"/>
      <c r="CA352" s="267"/>
      <c r="CB352" s="267"/>
      <c r="CC352" s="241"/>
      <c r="CD352" s="214"/>
      <c r="CE352" s="240"/>
      <c r="CF352" s="240"/>
      <c r="CG352" s="240"/>
      <c r="CH352" s="5"/>
    </row>
    <row r="353" spans="1:86" hidden="1" x14ac:dyDescent="0.2">
      <c r="A353" s="28"/>
      <c r="B353" s="28"/>
      <c r="C353" s="51"/>
      <c r="D353" s="31"/>
      <c r="E353" s="28"/>
      <c r="F353" s="34"/>
      <c r="G353" s="25"/>
      <c r="H353" s="32"/>
      <c r="I353" s="76"/>
      <c r="J353" s="204"/>
      <c r="K353" s="204"/>
      <c r="L353" s="205"/>
      <c r="M353" s="205"/>
      <c r="N353" s="205"/>
      <c r="O353" s="214"/>
      <c r="P353" s="214"/>
      <c r="Q353" s="213"/>
      <c r="R353" s="213"/>
      <c r="S353" s="213"/>
      <c r="T353" s="213"/>
      <c r="U353" s="223"/>
      <c r="V353" s="222"/>
      <c r="W353" s="222"/>
      <c r="X353" s="222"/>
      <c r="Y353" s="222"/>
      <c r="Z353" s="222"/>
      <c r="AA353" s="232"/>
      <c r="AB353" s="231"/>
      <c r="AC353" s="231"/>
      <c r="AD353" s="231"/>
      <c r="AE353" s="231"/>
      <c r="AF353" s="231"/>
      <c r="AG353" s="250"/>
      <c r="AH353" s="249"/>
      <c r="AI353" s="249"/>
      <c r="AJ353" s="249"/>
      <c r="AK353" s="249"/>
      <c r="AL353" s="249"/>
      <c r="AM353" s="204"/>
      <c r="AN353" s="205"/>
      <c r="AO353" s="205"/>
      <c r="AP353" s="205"/>
      <c r="AQ353" s="205"/>
      <c r="AR353" s="205"/>
      <c r="AS353" s="259"/>
      <c r="AT353" s="258"/>
      <c r="AU353" s="258"/>
      <c r="AV353" s="258"/>
      <c r="AW353" s="258"/>
      <c r="AX353" s="258"/>
      <c r="AY353" s="268"/>
      <c r="AZ353" s="267"/>
      <c r="BA353" s="267"/>
      <c r="BB353" s="267"/>
      <c r="BC353" s="267"/>
      <c r="BD353" s="267"/>
      <c r="BE353" s="204"/>
      <c r="BF353" s="205"/>
      <c r="BG353" s="205"/>
      <c r="BH353" s="205"/>
      <c r="BI353" s="205"/>
      <c r="BJ353" s="205"/>
      <c r="BK353" s="241"/>
      <c r="BL353" s="240"/>
      <c r="BM353" s="240"/>
      <c r="BN353" s="240"/>
      <c r="BO353" s="240"/>
      <c r="BP353" s="240"/>
      <c r="BQ353" s="223"/>
      <c r="BR353" s="222"/>
      <c r="BS353" s="222"/>
      <c r="BT353" s="222"/>
      <c r="BU353" s="222"/>
      <c r="BV353" s="222"/>
      <c r="BW353" s="268"/>
      <c r="BX353" s="267"/>
      <c r="BY353" s="267"/>
      <c r="BZ353" s="267"/>
      <c r="CA353" s="267"/>
      <c r="CB353" s="267"/>
      <c r="CC353" s="241"/>
      <c r="CD353" s="214"/>
      <c r="CE353" s="240"/>
      <c r="CF353" s="240"/>
      <c r="CG353" s="240"/>
      <c r="CH353" s="5"/>
    </row>
    <row r="354" spans="1:86" hidden="1" x14ac:dyDescent="0.2">
      <c r="A354" s="28"/>
      <c r="B354" s="28"/>
      <c r="C354" s="51"/>
      <c r="D354" s="33"/>
      <c r="E354" s="28"/>
      <c r="F354" s="34"/>
      <c r="G354" s="48"/>
      <c r="H354" s="75"/>
      <c r="I354" s="52"/>
      <c r="J354" s="204"/>
      <c r="K354" s="204"/>
      <c r="L354" s="205"/>
      <c r="M354" s="205"/>
      <c r="N354" s="205"/>
      <c r="O354" s="214"/>
      <c r="P354" s="214"/>
      <c r="Q354" s="213"/>
      <c r="R354" s="213"/>
      <c r="S354" s="213"/>
      <c r="T354" s="213"/>
      <c r="U354" s="223"/>
      <c r="V354" s="222"/>
      <c r="W354" s="222"/>
      <c r="X354" s="222"/>
      <c r="Y354" s="222"/>
      <c r="Z354" s="222"/>
      <c r="AA354" s="232"/>
      <c r="AB354" s="231"/>
      <c r="AC354" s="231"/>
      <c r="AD354" s="231"/>
      <c r="AE354" s="231"/>
      <c r="AF354" s="231"/>
      <c r="AG354" s="250"/>
      <c r="AH354" s="249"/>
      <c r="AI354" s="249"/>
      <c r="AJ354" s="249"/>
      <c r="AK354" s="249"/>
      <c r="AL354" s="249"/>
      <c r="AM354" s="204"/>
      <c r="AN354" s="205"/>
      <c r="AO354" s="205"/>
      <c r="AP354" s="205"/>
      <c r="AQ354" s="205"/>
      <c r="AR354" s="205"/>
      <c r="AS354" s="259"/>
      <c r="AT354" s="258"/>
      <c r="AU354" s="258"/>
      <c r="AV354" s="258"/>
      <c r="AW354" s="258"/>
      <c r="AX354" s="258"/>
      <c r="AY354" s="268"/>
      <c r="AZ354" s="267"/>
      <c r="BA354" s="267"/>
      <c r="BB354" s="267"/>
      <c r="BC354" s="267"/>
      <c r="BD354" s="267"/>
      <c r="BE354" s="204"/>
      <c r="BF354" s="205"/>
      <c r="BG354" s="205"/>
      <c r="BH354" s="205"/>
      <c r="BI354" s="205"/>
      <c r="BJ354" s="205"/>
      <c r="BK354" s="241"/>
      <c r="BL354" s="240"/>
      <c r="BM354" s="240"/>
      <c r="BN354" s="240"/>
      <c r="BO354" s="240"/>
      <c r="BP354" s="240"/>
      <c r="BQ354" s="223"/>
      <c r="BR354" s="222"/>
      <c r="BS354" s="222"/>
      <c r="BT354" s="222"/>
      <c r="BU354" s="222"/>
      <c r="BV354" s="222"/>
      <c r="BW354" s="268"/>
      <c r="BX354" s="267"/>
      <c r="BY354" s="267"/>
      <c r="BZ354" s="267"/>
      <c r="CA354" s="267"/>
      <c r="CB354" s="267"/>
      <c r="CC354" s="241"/>
      <c r="CD354" s="214"/>
      <c r="CE354" s="240"/>
      <c r="CF354" s="240"/>
      <c r="CG354" s="240"/>
      <c r="CH354" s="5"/>
    </row>
    <row r="355" spans="1:86" hidden="1" x14ac:dyDescent="0.2">
      <c r="A355" s="22"/>
      <c r="B355" s="22"/>
      <c r="C355" s="22"/>
      <c r="D355" s="34"/>
      <c r="E355" s="22"/>
      <c r="F355" s="34"/>
      <c r="G355" s="48"/>
      <c r="H355" s="36"/>
      <c r="I355" s="37"/>
      <c r="J355" s="204"/>
      <c r="K355" s="204"/>
      <c r="L355" s="205"/>
      <c r="M355" s="205"/>
      <c r="N355" s="204"/>
      <c r="O355" s="214"/>
      <c r="P355" s="214"/>
      <c r="Q355" s="213"/>
      <c r="R355" s="214"/>
      <c r="S355" s="213"/>
      <c r="T355" s="214"/>
      <c r="U355" s="223"/>
      <c r="V355" s="223"/>
      <c r="W355" s="222"/>
      <c r="X355" s="223"/>
      <c r="Y355" s="222"/>
      <c r="Z355" s="223"/>
      <c r="AA355" s="232"/>
      <c r="AB355" s="232"/>
      <c r="AC355" s="231"/>
      <c r="AD355" s="232"/>
      <c r="AE355" s="231"/>
      <c r="AF355" s="232"/>
      <c r="AG355" s="250"/>
      <c r="AH355" s="250"/>
      <c r="AI355" s="249"/>
      <c r="AJ355" s="250"/>
      <c r="AK355" s="249"/>
      <c r="AL355" s="250"/>
      <c r="AM355" s="204"/>
      <c r="AN355" s="204"/>
      <c r="AO355" s="205"/>
      <c r="AP355" s="204"/>
      <c r="AQ355" s="205"/>
      <c r="AR355" s="204"/>
      <c r="AS355" s="259"/>
      <c r="AT355" s="259"/>
      <c r="AU355" s="258"/>
      <c r="AV355" s="259"/>
      <c r="AW355" s="258"/>
      <c r="AX355" s="259"/>
      <c r="AY355" s="268"/>
      <c r="AZ355" s="268"/>
      <c r="BA355" s="267"/>
      <c r="BB355" s="268"/>
      <c r="BC355" s="267"/>
      <c r="BD355" s="268"/>
      <c r="BE355" s="204"/>
      <c r="BF355" s="204"/>
      <c r="BG355" s="205"/>
      <c r="BH355" s="204"/>
      <c r="BI355" s="205"/>
      <c r="BJ355" s="204"/>
      <c r="BK355" s="241"/>
      <c r="BL355" s="241"/>
      <c r="BM355" s="240"/>
      <c r="BN355" s="241"/>
      <c r="BO355" s="240"/>
      <c r="BP355" s="241"/>
      <c r="BQ355" s="223"/>
      <c r="BR355" s="223"/>
      <c r="BS355" s="222"/>
      <c r="BT355" s="223"/>
      <c r="BU355" s="222"/>
      <c r="BV355" s="223"/>
      <c r="BW355" s="268"/>
      <c r="BX355" s="268"/>
      <c r="BY355" s="267"/>
      <c r="BZ355" s="268"/>
      <c r="CA355" s="267"/>
      <c r="CB355" s="268"/>
      <c r="CC355" s="241"/>
      <c r="CD355" s="214"/>
      <c r="CE355" s="240"/>
      <c r="CF355" s="240"/>
      <c r="CG355" s="241"/>
      <c r="CH355" s="5"/>
    </row>
    <row r="356" spans="1:86" hidden="1" x14ac:dyDescent="0.2">
      <c r="A356" s="22"/>
      <c r="B356" s="22"/>
      <c r="C356" s="22"/>
      <c r="D356" s="34"/>
      <c r="E356" s="22"/>
      <c r="F356" s="34"/>
      <c r="G356" s="48"/>
      <c r="H356" s="36"/>
      <c r="I356" s="37"/>
      <c r="J356" s="204"/>
      <c r="K356" s="204"/>
      <c r="L356" s="205"/>
      <c r="M356" s="205"/>
      <c r="N356" s="204"/>
      <c r="O356" s="214"/>
      <c r="P356" s="214"/>
      <c r="Q356" s="213"/>
      <c r="R356" s="214"/>
      <c r="S356" s="213"/>
      <c r="T356" s="214"/>
      <c r="U356" s="223"/>
      <c r="V356" s="223"/>
      <c r="W356" s="222"/>
      <c r="X356" s="223"/>
      <c r="Y356" s="222"/>
      <c r="Z356" s="223"/>
      <c r="AA356" s="232"/>
      <c r="AB356" s="232"/>
      <c r="AC356" s="231"/>
      <c r="AD356" s="232"/>
      <c r="AE356" s="231"/>
      <c r="AF356" s="232"/>
      <c r="AG356" s="250"/>
      <c r="AH356" s="250"/>
      <c r="AI356" s="249"/>
      <c r="AJ356" s="250"/>
      <c r="AK356" s="249"/>
      <c r="AL356" s="250"/>
      <c r="AM356" s="204"/>
      <c r="AN356" s="204"/>
      <c r="AO356" s="205"/>
      <c r="AP356" s="204"/>
      <c r="AQ356" s="205"/>
      <c r="AR356" s="204"/>
      <c r="AS356" s="259"/>
      <c r="AT356" s="259"/>
      <c r="AU356" s="258"/>
      <c r="AV356" s="259"/>
      <c r="AW356" s="258"/>
      <c r="AX356" s="259"/>
      <c r="AY356" s="268"/>
      <c r="AZ356" s="268"/>
      <c r="BA356" s="267"/>
      <c r="BB356" s="268"/>
      <c r="BC356" s="267"/>
      <c r="BD356" s="268"/>
      <c r="BE356" s="204"/>
      <c r="BF356" s="204"/>
      <c r="BG356" s="205"/>
      <c r="BH356" s="204"/>
      <c r="BI356" s="205"/>
      <c r="BJ356" s="204"/>
      <c r="BK356" s="241"/>
      <c r="BL356" s="241"/>
      <c r="BM356" s="240"/>
      <c r="BN356" s="241"/>
      <c r="BO356" s="240"/>
      <c r="BP356" s="241"/>
      <c r="BQ356" s="223"/>
      <c r="BR356" s="223"/>
      <c r="BS356" s="222"/>
      <c r="BT356" s="223"/>
      <c r="BU356" s="222"/>
      <c r="BV356" s="223"/>
      <c r="BW356" s="268"/>
      <c r="BX356" s="268"/>
      <c r="BY356" s="267"/>
      <c r="BZ356" s="268"/>
      <c r="CA356" s="267"/>
      <c r="CB356" s="268"/>
      <c r="CC356" s="241"/>
      <c r="CD356" s="214"/>
      <c r="CE356" s="240"/>
      <c r="CF356" s="240"/>
      <c r="CG356" s="241"/>
      <c r="CH356" s="5"/>
    </row>
    <row r="357" spans="1:86" hidden="1" x14ac:dyDescent="0.2">
      <c r="A357" s="22"/>
      <c r="B357" s="22"/>
      <c r="C357" s="22"/>
      <c r="D357" s="34"/>
      <c r="E357" s="22"/>
      <c r="F357" s="34"/>
      <c r="G357" s="48"/>
      <c r="H357" s="36"/>
      <c r="I357" s="37"/>
      <c r="J357" s="204"/>
      <c r="K357" s="204"/>
      <c r="L357" s="205"/>
      <c r="M357" s="205"/>
      <c r="N357" s="204"/>
      <c r="O357" s="214"/>
      <c r="P357" s="214"/>
      <c r="Q357" s="213"/>
      <c r="R357" s="214"/>
      <c r="S357" s="213"/>
      <c r="T357" s="214"/>
      <c r="U357" s="223"/>
      <c r="V357" s="223"/>
      <c r="W357" s="222"/>
      <c r="X357" s="223"/>
      <c r="Y357" s="222"/>
      <c r="Z357" s="223"/>
      <c r="AA357" s="232"/>
      <c r="AB357" s="232"/>
      <c r="AC357" s="231"/>
      <c r="AD357" s="232"/>
      <c r="AE357" s="231"/>
      <c r="AF357" s="232"/>
      <c r="AG357" s="250"/>
      <c r="AH357" s="250"/>
      <c r="AI357" s="249"/>
      <c r="AJ357" s="250"/>
      <c r="AK357" s="249"/>
      <c r="AL357" s="250"/>
      <c r="AM357" s="204"/>
      <c r="AN357" s="204"/>
      <c r="AO357" s="205"/>
      <c r="AP357" s="204"/>
      <c r="AQ357" s="205"/>
      <c r="AR357" s="204"/>
      <c r="AS357" s="259"/>
      <c r="AT357" s="259"/>
      <c r="AU357" s="258"/>
      <c r="AV357" s="259"/>
      <c r="AW357" s="258"/>
      <c r="AX357" s="259"/>
      <c r="AY357" s="268"/>
      <c r="AZ357" s="268"/>
      <c r="BA357" s="267"/>
      <c r="BB357" s="268"/>
      <c r="BC357" s="267"/>
      <c r="BD357" s="268"/>
      <c r="BE357" s="204"/>
      <c r="BF357" s="204"/>
      <c r="BG357" s="205"/>
      <c r="BH357" s="204"/>
      <c r="BI357" s="205"/>
      <c r="BJ357" s="204"/>
      <c r="BK357" s="241"/>
      <c r="BL357" s="241"/>
      <c r="BM357" s="240"/>
      <c r="BN357" s="241"/>
      <c r="BO357" s="240"/>
      <c r="BP357" s="241"/>
      <c r="BQ357" s="223"/>
      <c r="BR357" s="223"/>
      <c r="BS357" s="222"/>
      <c r="BT357" s="223"/>
      <c r="BU357" s="222"/>
      <c r="BV357" s="223"/>
      <c r="BW357" s="268"/>
      <c r="BX357" s="268"/>
      <c r="BY357" s="267"/>
      <c r="BZ357" s="268"/>
      <c r="CA357" s="267"/>
      <c r="CB357" s="268"/>
      <c r="CC357" s="241"/>
      <c r="CD357" s="214"/>
      <c r="CE357" s="240"/>
      <c r="CF357" s="240"/>
      <c r="CG357" s="241"/>
      <c r="CH357" s="5"/>
    </row>
    <row r="358" spans="1:86" hidden="1" x14ac:dyDescent="0.2">
      <c r="A358" s="105"/>
      <c r="B358" s="105"/>
      <c r="C358" s="105"/>
      <c r="D358" s="106"/>
      <c r="E358" s="105"/>
      <c r="F358" s="107"/>
      <c r="G358" s="108"/>
      <c r="H358" s="91"/>
      <c r="I358" s="59"/>
      <c r="J358" s="206"/>
      <c r="K358" s="206"/>
      <c r="L358" s="206"/>
      <c r="M358" s="206"/>
      <c r="N358" s="206"/>
      <c r="O358" s="215"/>
      <c r="P358" s="215"/>
      <c r="Q358" s="215"/>
      <c r="R358" s="215"/>
      <c r="S358" s="215"/>
      <c r="T358" s="215"/>
      <c r="U358" s="224"/>
      <c r="V358" s="224"/>
      <c r="W358" s="224"/>
      <c r="X358" s="224"/>
      <c r="Y358" s="224"/>
      <c r="Z358" s="224"/>
      <c r="AA358" s="233"/>
      <c r="AB358" s="233"/>
      <c r="AC358" s="233"/>
      <c r="AD358" s="233"/>
      <c r="AE358" s="233"/>
      <c r="AF358" s="233"/>
      <c r="AG358" s="251"/>
      <c r="AH358" s="251"/>
      <c r="AI358" s="251"/>
      <c r="AJ358" s="251"/>
      <c r="AK358" s="251"/>
      <c r="AL358" s="251"/>
      <c r="AM358" s="206"/>
      <c r="AN358" s="206"/>
      <c r="AO358" s="206"/>
      <c r="AP358" s="206"/>
      <c r="AQ358" s="206"/>
      <c r="AR358" s="206"/>
      <c r="AS358" s="260"/>
      <c r="AT358" s="260"/>
      <c r="AU358" s="260"/>
      <c r="AV358" s="260"/>
      <c r="AW358" s="260"/>
      <c r="AX358" s="260"/>
      <c r="AY358" s="269"/>
      <c r="AZ358" s="269"/>
      <c r="BA358" s="269"/>
      <c r="BB358" s="269"/>
      <c r="BC358" s="269"/>
      <c r="BD358" s="269"/>
      <c r="BE358" s="206"/>
      <c r="BF358" s="206"/>
      <c r="BG358" s="206"/>
      <c r="BH358" s="206"/>
      <c r="BI358" s="206"/>
      <c r="BJ358" s="206"/>
      <c r="BK358" s="242"/>
      <c r="BL358" s="242"/>
      <c r="BM358" s="242"/>
      <c r="BN358" s="242"/>
      <c r="BO358" s="242"/>
      <c r="BP358" s="242"/>
      <c r="BQ358" s="224"/>
      <c r="BR358" s="224"/>
      <c r="BS358" s="224"/>
      <c r="BT358" s="224"/>
      <c r="BU358" s="224"/>
      <c r="BV358" s="224"/>
      <c r="BW358" s="269"/>
      <c r="BX358" s="269"/>
      <c r="BY358" s="269"/>
      <c r="BZ358" s="269"/>
      <c r="CA358" s="269"/>
      <c r="CB358" s="269"/>
      <c r="CC358" s="242"/>
      <c r="CD358" s="215"/>
      <c r="CE358" s="242"/>
      <c r="CF358" s="242"/>
      <c r="CG358" s="242"/>
      <c r="CH358" s="5"/>
    </row>
    <row r="359" spans="1:86" hidden="1" x14ac:dyDescent="0.2">
      <c r="A359" s="151"/>
      <c r="B359" s="151"/>
      <c r="C359" s="151"/>
      <c r="D359" s="106"/>
      <c r="E359" s="151"/>
      <c r="F359" s="106"/>
      <c r="G359" s="133"/>
      <c r="H359" s="69"/>
      <c r="J359" s="204"/>
      <c r="K359" s="204"/>
      <c r="L359" s="205"/>
      <c r="M359" s="205"/>
      <c r="N359" s="205"/>
      <c r="O359" s="214"/>
      <c r="P359" s="214"/>
      <c r="Q359" s="213"/>
      <c r="R359" s="213"/>
      <c r="S359" s="213"/>
      <c r="T359" s="213"/>
      <c r="U359" s="223"/>
      <c r="V359" s="222"/>
      <c r="W359" s="222"/>
      <c r="X359" s="222"/>
      <c r="Y359" s="222"/>
      <c r="Z359" s="222"/>
      <c r="AA359" s="232"/>
      <c r="AB359" s="231"/>
      <c r="AC359" s="231"/>
      <c r="AD359" s="231"/>
      <c r="AE359" s="231"/>
      <c r="AF359" s="231"/>
      <c r="AG359" s="250"/>
      <c r="AH359" s="249"/>
      <c r="AI359" s="249"/>
      <c r="AJ359" s="249"/>
      <c r="AK359" s="249"/>
      <c r="AL359" s="249"/>
      <c r="AM359" s="204"/>
      <c r="AN359" s="205"/>
      <c r="AO359" s="205"/>
      <c r="AP359" s="205"/>
      <c r="AQ359" s="205"/>
      <c r="AR359" s="205"/>
      <c r="AS359" s="259"/>
      <c r="AT359" s="258"/>
      <c r="AU359" s="258"/>
      <c r="AV359" s="258"/>
      <c r="AW359" s="258"/>
      <c r="AX359" s="258"/>
      <c r="AY359" s="268"/>
      <c r="AZ359" s="267"/>
      <c r="BA359" s="267"/>
      <c r="BB359" s="267"/>
      <c r="BC359" s="267"/>
      <c r="BD359" s="267"/>
      <c r="BE359" s="204"/>
      <c r="BF359" s="205"/>
      <c r="BG359" s="205"/>
      <c r="BH359" s="205"/>
      <c r="BI359" s="205"/>
      <c r="BJ359" s="205"/>
      <c r="BK359" s="241"/>
      <c r="BL359" s="240"/>
      <c r="BM359" s="240"/>
      <c r="BN359" s="240"/>
      <c r="BO359" s="240"/>
      <c r="BP359" s="240"/>
      <c r="BQ359" s="223"/>
      <c r="BR359" s="222"/>
      <c r="BS359" s="222"/>
      <c r="BT359" s="222"/>
      <c r="BU359" s="222"/>
      <c r="BV359" s="222"/>
      <c r="BW359" s="268"/>
      <c r="BX359" s="267"/>
      <c r="BY359" s="267"/>
      <c r="BZ359" s="267"/>
      <c r="CA359" s="267"/>
      <c r="CB359" s="267"/>
      <c r="CC359" s="241"/>
      <c r="CD359" s="214"/>
      <c r="CE359" s="240"/>
      <c r="CF359" s="240"/>
      <c r="CG359" s="240"/>
      <c r="CH359" s="5"/>
    </row>
    <row r="360" spans="1:86" hidden="1" x14ac:dyDescent="0.2">
      <c r="A360" s="141"/>
      <c r="B360" s="141"/>
      <c r="C360" s="141"/>
      <c r="D360" s="142"/>
      <c r="E360" s="141"/>
      <c r="F360" s="142"/>
      <c r="G360" s="109"/>
      <c r="H360" s="65"/>
      <c r="I360" s="66"/>
      <c r="J360" s="204"/>
      <c r="K360" s="204"/>
      <c r="L360" s="205"/>
      <c r="M360" s="205"/>
      <c r="N360" s="205"/>
      <c r="O360" s="214"/>
      <c r="P360" s="214"/>
      <c r="Q360" s="213"/>
      <c r="R360" s="213"/>
      <c r="S360" s="213"/>
      <c r="T360" s="213"/>
      <c r="U360" s="223"/>
      <c r="V360" s="222"/>
      <c r="W360" s="222"/>
      <c r="X360" s="222"/>
      <c r="Y360" s="222"/>
      <c r="Z360" s="222"/>
      <c r="AA360" s="232"/>
      <c r="AB360" s="231"/>
      <c r="AC360" s="231"/>
      <c r="AD360" s="231"/>
      <c r="AE360" s="231"/>
      <c r="AF360" s="231"/>
      <c r="AG360" s="250"/>
      <c r="AH360" s="249"/>
      <c r="AI360" s="249"/>
      <c r="AJ360" s="249"/>
      <c r="AK360" s="249"/>
      <c r="AL360" s="249"/>
      <c r="AM360" s="204"/>
      <c r="AN360" s="205"/>
      <c r="AO360" s="205"/>
      <c r="AP360" s="205"/>
      <c r="AQ360" s="205"/>
      <c r="AR360" s="205"/>
      <c r="AS360" s="259"/>
      <c r="AT360" s="258"/>
      <c r="AU360" s="258"/>
      <c r="AV360" s="258"/>
      <c r="AW360" s="258"/>
      <c r="AX360" s="258"/>
      <c r="AY360" s="268"/>
      <c r="AZ360" s="267"/>
      <c r="BA360" s="267"/>
      <c r="BB360" s="267"/>
      <c r="BC360" s="267"/>
      <c r="BD360" s="267"/>
      <c r="BE360" s="204"/>
      <c r="BF360" s="205"/>
      <c r="BG360" s="205"/>
      <c r="BH360" s="205"/>
      <c r="BI360" s="205"/>
      <c r="BJ360" s="205"/>
      <c r="BK360" s="241"/>
      <c r="BL360" s="240"/>
      <c r="BM360" s="240"/>
      <c r="BN360" s="240"/>
      <c r="BO360" s="240"/>
      <c r="BP360" s="240"/>
      <c r="BQ360" s="223"/>
      <c r="BR360" s="222"/>
      <c r="BS360" s="222"/>
      <c r="BT360" s="222"/>
      <c r="BU360" s="222"/>
      <c r="BV360" s="222"/>
      <c r="BW360" s="268"/>
      <c r="BX360" s="267"/>
      <c r="BY360" s="267"/>
      <c r="BZ360" s="267"/>
      <c r="CA360" s="267"/>
      <c r="CB360" s="267"/>
      <c r="CC360" s="241"/>
      <c r="CD360" s="214"/>
      <c r="CE360" s="240"/>
      <c r="CF360" s="240"/>
      <c r="CG360" s="240"/>
      <c r="CH360" s="5"/>
    </row>
    <row r="361" spans="1:86" hidden="1" x14ac:dyDescent="0.2">
      <c r="A361" s="141"/>
      <c r="B361" s="141"/>
      <c r="C361" s="141"/>
      <c r="D361" s="142"/>
      <c r="E361" s="141"/>
      <c r="F361" s="142"/>
      <c r="G361" s="109"/>
      <c r="H361" s="69"/>
      <c r="I361" s="66"/>
      <c r="J361" s="204"/>
      <c r="K361" s="204"/>
      <c r="L361" s="205"/>
      <c r="M361" s="205"/>
      <c r="N361" s="205"/>
      <c r="O361" s="214"/>
      <c r="P361" s="214"/>
      <c r="Q361" s="213"/>
      <c r="R361" s="213"/>
      <c r="S361" s="213"/>
      <c r="T361" s="213"/>
      <c r="U361" s="223"/>
      <c r="V361" s="222"/>
      <c r="W361" s="222"/>
      <c r="X361" s="222"/>
      <c r="Y361" s="222"/>
      <c r="Z361" s="222"/>
      <c r="AA361" s="232"/>
      <c r="AB361" s="231"/>
      <c r="AC361" s="231"/>
      <c r="AD361" s="231"/>
      <c r="AE361" s="231"/>
      <c r="AF361" s="231"/>
      <c r="AG361" s="250"/>
      <c r="AH361" s="249"/>
      <c r="AI361" s="249"/>
      <c r="AJ361" s="249"/>
      <c r="AK361" s="249"/>
      <c r="AL361" s="249"/>
      <c r="AM361" s="204"/>
      <c r="AN361" s="205"/>
      <c r="AO361" s="205"/>
      <c r="AP361" s="205"/>
      <c r="AQ361" s="205"/>
      <c r="AR361" s="205"/>
      <c r="AS361" s="259"/>
      <c r="AT361" s="258"/>
      <c r="AU361" s="258"/>
      <c r="AV361" s="258"/>
      <c r="AW361" s="258"/>
      <c r="AX361" s="258"/>
      <c r="AY361" s="268"/>
      <c r="AZ361" s="267"/>
      <c r="BA361" s="267"/>
      <c r="BB361" s="267"/>
      <c r="BC361" s="267"/>
      <c r="BD361" s="267"/>
      <c r="BE361" s="204"/>
      <c r="BF361" s="205"/>
      <c r="BG361" s="205"/>
      <c r="BH361" s="205"/>
      <c r="BI361" s="205"/>
      <c r="BJ361" s="205"/>
      <c r="BK361" s="241"/>
      <c r="BL361" s="240"/>
      <c r="BM361" s="240"/>
      <c r="BN361" s="240"/>
      <c r="BO361" s="240"/>
      <c r="BP361" s="240"/>
      <c r="BQ361" s="223"/>
      <c r="BR361" s="222"/>
      <c r="BS361" s="222"/>
      <c r="BT361" s="222"/>
      <c r="BU361" s="222"/>
      <c r="BV361" s="222"/>
      <c r="BW361" s="268"/>
      <c r="BX361" s="267"/>
      <c r="BY361" s="267"/>
      <c r="BZ361" s="267"/>
      <c r="CA361" s="267"/>
      <c r="CB361" s="267"/>
      <c r="CC361" s="241"/>
      <c r="CD361" s="214"/>
      <c r="CE361" s="240"/>
      <c r="CF361" s="240"/>
      <c r="CG361" s="240"/>
      <c r="CH361" s="5"/>
    </row>
    <row r="362" spans="1:86" hidden="1" x14ac:dyDescent="0.2">
      <c r="A362" s="141"/>
      <c r="B362" s="141"/>
      <c r="C362" s="141"/>
      <c r="D362" s="142"/>
      <c r="E362" s="141"/>
      <c r="F362" s="142"/>
      <c r="G362" s="109"/>
      <c r="H362" s="69"/>
      <c r="I362" s="66"/>
      <c r="J362" s="204"/>
      <c r="K362" s="204"/>
      <c r="L362" s="205"/>
      <c r="M362" s="205"/>
      <c r="N362" s="205"/>
      <c r="O362" s="214"/>
      <c r="P362" s="214"/>
      <c r="Q362" s="213"/>
      <c r="R362" s="213"/>
      <c r="S362" s="213"/>
      <c r="T362" s="213"/>
      <c r="U362" s="223"/>
      <c r="V362" s="222"/>
      <c r="W362" s="222"/>
      <c r="X362" s="222"/>
      <c r="Y362" s="222"/>
      <c r="Z362" s="222"/>
      <c r="AA362" s="232"/>
      <c r="AB362" s="231"/>
      <c r="AC362" s="231"/>
      <c r="AD362" s="231"/>
      <c r="AE362" s="231"/>
      <c r="AF362" s="231"/>
      <c r="AG362" s="250"/>
      <c r="AH362" s="249"/>
      <c r="AI362" s="249"/>
      <c r="AJ362" s="249"/>
      <c r="AK362" s="249"/>
      <c r="AL362" s="249"/>
      <c r="AM362" s="204"/>
      <c r="AN362" s="205"/>
      <c r="AO362" s="205"/>
      <c r="AP362" s="205"/>
      <c r="AQ362" s="205"/>
      <c r="AR362" s="205"/>
      <c r="AS362" s="259"/>
      <c r="AT362" s="258"/>
      <c r="AU362" s="258"/>
      <c r="AV362" s="258"/>
      <c r="AW362" s="258"/>
      <c r="AX362" s="258"/>
      <c r="AY362" s="268"/>
      <c r="AZ362" s="267"/>
      <c r="BA362" s="267"/>
      <c r="BB362" s="267"/>
      <c r="BC362" s="267"/>
      <c r="BD362" s="267"/>
      <c r="BE362" s="204"/>
      <c r="BF362" s="205"/>
      <c r="BG362" s="205"/>
      <c r="BH362" s="205"/>
      <c r="BI362" s="205"/>
      <c r="BJ362" s="205"/>
      <c r="BK362" s="241"/>
      <c r="BL362" s="240"/>
      <c r="BM362" s="240"/>
      <c r="BN362" s="240"/>
      <c r="BO362" s="240"/>
      <c r="BP362" s="240"/>
      <c r="BQ362" s="223"/>
      <c r="BR362" s="222"/>
      <c r="BS362" s="222"/>
      <c r="BT362" s="222"/>
      <c r="BU362" s="222"/>
      <c r="BV362" s="222"/>
      <c r="BW362" s="268"/>
      <c r="BX362" s="267"/>
      <c r="BY362" s="267"/>
      <c r="BZ362" s="267"/>
      <c r="CA362" s="267"/>
      <c r="CB362" s="267"/>
      <c r="CC362" s="241"/>
      <c r="CD362" s="214"/>
      <c r="CE362" s="240"/>
      <c r="CF362" s="240"/>
      <c r="CG362" s="240"/>
      <c r="CH362" s="5"/>
    </row>
    <row r="363" spans="1:86" hidden="1" x14ac:dyDescent="0.2">
      <c r="A363" s="141"/>
      <c r="B363" s="141"/>
      <c r="C363" s="141"/>
      <c r="D363" s="142"/>
      <c r="E363" s="141"/>
      <c r="F363" s="142"/>
      <c r="G363" s="109"/>
      <c r="H363" s="65"/>
      <c r="I363" s="66"/>
      <c r="J363" s="204"/>
      <c r="K363" s="204"/>
      <c r="L363" s="205"/>
      <c r="M363" s="205"/>
      <c r="N363" s="205"/>
      <c r="O363" s="214"/>
      <c r="P363" s="214"/>
      <c r="Q363" s="213"/>
      <c r="R363" s="213"/>
      <c r="S363" s="213"/>
      <c r="T363" s="213"/>
      <c r="U363" s="223"/>
      <c r="V363" s="222"/>
      <c r="W363" s="222"/>
      <c r="X363" s="222"/>
      <c r="Y363" s="222"/>
      <c r="Z363" s="222"/>
      <c r="AA363" s="232"/>
      <c r="AB363" s="231"/>
      <c r="AC363" s="231"/>
      <c r="AD363" s="231"/>
      <c r="AE363" s="231"/>
      <c r="AF363" s="231"/>
      <c r="AG363" s="250"/>
      <c r="AH363" s="249"/>
      <c r="AI363" s="249"/>
      <c r="AJ363" s="249"/>
      <c r="AK363" s="249"/>
      <c r="AL363" s="249"/>
      <c r="AM363" s="204"/>
      <c r="AN363" s="205"/>
      <c r="AO363" s="205"/>
      <c r="AP363" s="205"/>
      <c r="AQ363" s="205"/>
      <c r="AR363" s="205"/>
      <c r="AS363" s="259"/>
      <c r="AT363" s="258"/>
      <c r="AU363" s="258"/>
      <c r="AV363" s="258"/>
      <c r="AW363" s="258"/>
      <c r="AX363" s="258"/>
      <c r="AY363" s="268"/>
      <c r="AZ363" s="267"/>
      <c r="BA363" s="267"/>
      <c r="BB363" s="267"/>
      <c r="BC363" s="267"/>
      <c r="BD363" s="267"/>
      <c r="BE363" s="204"/>
      <c r="BF363" s="205"/>
      <c r="BG363" s="205"/>
      <c r="BH363" s="205"/>
      <c r="BI363" s="205"/>
      <c r="BJ363" s="205"/>
      <c r="BK363" s="241"/>
      <c r="BL363" s="240"/>
      <c r="BM363" s="240"/>
      <c r="BN363" s="240"/>
      <c r="BO363" s="240"/>
      <c r="BP363" s="240"/>
      <c r="BQ363" s="223"/>
      <c r="BR363" s="222"/>
      <c r="BS363" s="222"/>
      <c r="BT363" s="222"/>
      <c r="BU363" s="222"/>
      <c r="BV363" s="222"/>
      <c r="BW363" s="268"/>
      <c r="BX363" s="267"/>
      <c r="BY363" s="267"/>
      <c r="BZ363" s="267"/>
      <c r="CA363" s="267"/>
      <c r="CB363" s="267"/>
      <c r="CC363" s="241"/>
      <c r="CD363" s="214"/>
      <c r="CE363" s="240"/>
      <c r="CF363" s="240"/>
      <c r="CG363" s="240"/>
      <c r="CH363" s="5"/>
    </row>
    <row r="364" spans="1:86" hidden="1" x14ac:dyDescent="0.2">
      <c r="A364" s="146"/>
      <c r="B364" s="146"/>
      <c r="C364" s="146"/>
      <c r="D364" s="147"/>
      <c r="E364" s="146"/>
      <c r="F364" s="147"/>
      <c r="G364" s="148"/>
      <c r="H364" s="72"/>
      <c r="I364" s="73"/>
      <c r="J364" s="204"/>
      <c r="K364" s="204"/>
      <c r="L364" s="205"/>
      <c r="M364" s="205"/>
      <c r="N364" s="205"/>
      <c r="O364" s="214"/>
      <c r="P364" s="214"/>
      <c r="Q364" s="213"/>
      <c r="R364" s="213"/>
      <c r="S364" s="213"/>
      <c r="T364" s="213"/>
      <c r="U364" s="223"/>
      <c r="V364" s="222"/>
      <c r="W364" s="222"/>
      <c r="X364" s="222"/>
      <c r="Y364" s="222"/>
      <c r="Z364" s="222"/>
      <c r="AA364" s="232"/>
      <c r="AB364" s="231"/>
      <c r="AC364" s="231"/>
      <c r="AD364" s="231"/>
      <c r="AE364" s="231"/>
      <c r="AF364" s="231"/>
      <c r="AG364" s="250"/>
      <c r="AH364" s="249"/>
      <c r="AI364" s="249"/>
      <c r="AJ364" s="249"/>
      <c r="AK364" s="249"/>
      <c r="AL364" s="249"/>
      <c r="AM364" s="204"/>
      <c r="AN364" s="205"/>
      <c r="AO364" s="205"/>
      <c r="AP364" s="205"/>
      <c r="AQ364" s="205"/>
      <c r="AR364" s="205"/>
      <c r="AS364" s="259"/>
      <c r="AT364" s="258"/>
      <c r="AU364" s="258"/>
      <c r="AV364" s="258"/>
      <c r="AW364" s="258"/>
      <c r="AX364" s="258"/>
      <c r="AY364" s="268"/>
      <c r="AZ364" s="267"/>
      <c r="BA364" s="267"/>
      <c r="BB364" s="267"/>
      <c r="BC364" s="267"/>
      <c r="BD364" s="267"/>
      <c r="BE364" s="204"/>
      <c r="BF364" s="205"/>
      <c r="BG364" s="205"/>
      <c r="BH364" s="205"/>
      <c r="BI364" s="205"/>
      <c r="BJ364" s="205"/>
      <c r="BK364" s="241"/>
      <c r="BL364" s="240"/>
      <c r="BM364" s="240"/>
      <c r="BN364" s="240"/>
      <c r="BO364" s="240"/>
      <c r="BP364" s="240"/>
      <c r="BQ364" s="223"/>
      <c r="BR364" s="222"/>
      <c r="BS364" s="222"/>
      <c r="BT364" s="222"/>
      <c r="BU364" s="222"/>
      <c r="BV364" s="222"/>
      <c r="BW364" s="268"/>
      <c r="BX364" s="267"/>
      <c r="BY364" s="267"/>
      <c r="BZ364" s="267"/>
      <c r="CA364" s="267"/>
      <c r="CB364" s="267"/>
      <c r="CC364" s="241"/>
      <c r="CD364" s="214"/>
      <c r="CE364" s="240"/>
      <c r="CF364" s="240"/>
      <c r="CG364" s="240"/>
      <c r="CH364" s="5"/>
    </row>
    <row r="365" spans="1:86" hidden="1" x14ac:dyDescent="0.2">
      <c r="A365" s="146"/>
      <c r="B365" s="146"/>
      <c r="C365" s="146"/>
      <c r="D365" s="147"/>
      <c r="E365" s="146"/>
      <c r="F365" s="147"/>
      <c r="G365" s="148"/>
      <c r="H365" s="72"/>
      <c r="I365" s="73"/>
      <c r="J365" s="204"/>
      <c r="K365" s="204"/>
      <c r="L365" s="205"/>
      <c r="M365" s="205"/>
      <c r="N365" s="205"/>
      <c r="O365" s="214"/>
      <c r="P365" s="214"/>
      <c r="Q365" s="213"/>
      <c r="R365" s="213"/>
      <c r="S365" s="213"/>
      <c r="T365" s="213"/>
      <c r="U365" s="223"/>
      <c r="V365" s="222"/>
      <c r="W365" s="222"/>
      <c r="X365" s="222"/>
      <c r="Y365" s="222"/>
      <c r="Z365" s="222"/>
      <c r="AA365" s="232"/>
      <c r="AB365" s="231"/>
      <c r="AC365" s="231"/>
      <c r="AD365" s="231"/>
      <c r="AE365" s="231"/>
      <c r="AF365" s="231"/>
      <c r="AG365" s="250"/>
      <c r="AH365" s="249"/>
      <c r="AI365" s="249"/>
      <c r="AJ365" s="249"/>
      <c r="AK365" s="249"/>
      <c r="AL365" s="249"/>
      <c r="AM365" s="204"/>
      <c r="AN365" s="205"/>
      <c r="AO365" s="205"/>
      <c r="AP365" s="205"/>
      <c r="AQ365" s="205"/>
      <c r="AR365" s="205"/>
      <c r="AS365" s="259"/>
      <c r="AT365" s="258"/>
      <c r="AU365" s="258"/>
      <c r="AV365" s="258"/>
      <c r="AW365" s="258"/>
      <c r="AX365" s="258"/>
      <c r="AY365" s="268"/>
      <c r="AZ365" s="267"/>
      <c r="BA365" s="267"/>
      <c r="BB365" s="267"/>
      <c r="BC365" s="267"/>
      <c r="BD365" s="267"/>
      <c r="BE365" s="204"/>
      <c r="BF365" s="205"/>
      <c r="BG365" s="205"/>
      <c r="BH365" s="205"/>
      <c r="BI365" s="205"/>
      <c r="BJ365" s="205"/>
      <c r="BK365" s="241"/>
      <c r="BL365" s="240"/>
      <c r="BM365" s="240"/>
      <c r="BN365" s="240"/>
      <c r="BO365" s="240"/>
      <c r="BP365" s="240"/>
      <c r="BQ365" s="223"/>
      <c r="BR365" s="222"/>
      <c r="BS365" s="222"/>
      <c r="BT365" s="222"/>
      <c r="BU365" s="222"/>
      <c r="BV365" s="222"/>
      <c r="BW365" s="268"/>
      <c r="BX365" s="267"/>
      <c r="BY365" s="267"/>
      <c r="BZ365" s="267"/>
      <c r="CA365" s="267"/>
      <c r="CB365" s="267"/>
      <c r="CC365" s="241"/>
      <c r="CD365" s="214"/>
      <c r="CE365" s="240"/>
      <c r="CF365" s="240"/>
      <c r="CG365" s="240"/>
      <c r="CH365" s="5"/>
    </row>
    <row r="366" spans="1:86" hidden="1" x14ac:dyDescent="0.2">
      <c r="A366" s="28"/>
      <c r="B366" s="22"/>
      <c r="C366" s="22"/>
      <c r="D366" s="34"/>
      <c r="E366" s="28"/>
      <c r="F366" s="34"/>
      <c r="G366" s="48"/>
      <c r="H366" s="26"/>
      <c r="I366" s="112"/>
      <c r="J366" s="204"/>
      <c r="K366" s="204"/>
      <c r="L366" s="205"/>
      <c r="M366" s="205"/>
      <c r="N366" s="205"/>
      <c r="O366" s="214"/>
      <c r="P366" s="214"/>
      <c r="Q366" s="213"/>
      <c r="R366" s="213"/>
      <c r="S366" s="213"/>
      <c r="T366" s="213"/>
      <c r="U366" s="223"/>
      <c r="V366" s="222"/>
      <c r="W366" s="222"/>
      <c r="X366" s="222"/>
      <c r="Y366" s="222"/>
      <c r="Z366" s="222"/>
      <c r="AA366" s="232"/>
      <c r="AB366" s="231"/>
      <c r="AC366" s="231"/>
      <c r="AD366" s="231"/>
      <c r="AE366" s="231"/>
      <c r="AF366" s="231"/>
      <c r="AG366" s="250"/>
      <c r="AH366" s="249"/>
      <c r="AI366" s="249"/>
      <c r="AJ366" s="249"/>
      <c r="AK366" s="249"/>
      <c r="AL366" s="249"/>
      <c r="AM366" s="204"/>
      <c r="AN366" s="205"/>
      <c r="AO366" s="205"/>
      <c r="AP366" s="205"/>
      <c r="AQ366" s="205"/>
      <c r="AR366" s="205"/>
      <c r="AS366" s="259"/>
      <c r="AT366" s="258"/>
      <c r="AU366" s="258"/>
      <c r="AV366" s="258"/>
      <c r="AW366" s="258"/>
      <c r="AX366" s="258"/>
      <c r="AY366" s="268"/>
      <c r="AZ366" s="267"/>
      <c r="BA366" s="267"/>
      <c r="BB366" s="267"/>
      <c r="BC366" s="267"/>
      <c r="BD366" s="267"/>
      <c r="BE366" s="204"/>
      <c r="BF366" s="205"/>
      <c r="BG366" s="205"/>
      <c r="BH366" s="205"/>
      <c r="BI366" s="205"/>
      <c r="BJ366" s="205"/>
      <c r="BK366" s="241"/>
      <c r="BL366" s="240"/>
      <c r="BM366" s="240"/>
      <c r="BN366" s="240"/>
      <c r="BO366" s="240"/>
      <c r="BP366" s="240"/>
      <c r="BQ366" s="223"/>
      <c r="BR366" s="222"/>
      <c r="BS366" s="222"/>
      <c r="BT366" s="222"/>
      <c r="BU366" s="222"/>
      <c r="BV366" s="222"/>
      <c r="BW366" s="268"/>
      <c r="BX366" s="267"/>
      <c r="BY366" s="267"/>
      <c r="BZ366" s="267"/>
      <c r="CA366" s="267"/>
      <c r="CB366" s="267"/>
      <c r="CC366" s="241"/>
      <c r="CD366" s="214"/>
      <c r="CE366" s="240"/>
      <c r="CF366" s="240"/>
      <c r="CG366" s="240"/>
      <c r="CH366" s="5"/>
    </row>
    <row r="367" spans="1:86" hidden="1" x14ac:dyDescent="0.2">
      <c r="A367" s="131"/>
      <c r="B367" s="43"/>
      <c r="C367" s="43"/>
      <c r="D367" s="44"/>
      <c r="E367" s="28"/>
      <c r="F367" s="34"/>
      <c r="G367" s="48"/>
      <c r="H367" s="26"/>
      <c r="I367" s="152"/>
      <c r="J367" s="204"/>
      <c r="K367" s="204"/>
      <c r="L367" s="205"/>
      <c r="M367" s="205"/>
      <c r="N367" s="205"/>
      <c r="O367" s="214"/>
      <c r="P367" s="214"/>
      <c r="Q367" s="213"/>
      <c r="R367" s="213"/>
      <c r="S367" s="213"/>
      <c r="T367" s="213"/>
      <c r="U367" s="223"/>
      <c r="V367" s="222"/>
      <c r="W367" s="222"/>
      <c r="X367" s="222"/>
      <c r="Y367" s="222"/>
      <c r="Z367" s="222"/>
      <c r="AA367" s="232"/>
      <c r="AB367" s="231"/>
      <c r="AC367" s="231"/>
      <c r="AD367" s="231"/>
      <c r="AE367" s="231"/>
      <c r="AF367" s="231"/>
      <c r="AG367" s="250"/>
      <c r="AH367" s="249"/>
      <c r="AI367" s="249"/>
      <c r="AJ367" s="249"/>
      <c r="AK367" s="249"/>
      <c r="AL367" s="249"/>
      <c r="AM367" s="204"/>
      <c r="AN367" s="205"/>
      <c r="AO367" s="205"/>
      <c r="AP367" s="205"/>
      <c r="AQ367" s="205"/>
      <c r="AR367" s="205"/>
      <c r="AS367" s="259"/>
      <c r="AT367" s="258"/>
      <c r="AU367" s="258"/>
      <c r="AV367" s="258"/>
      <c r="AW367" s="258"/>
      <c r="AX367" s="258"/>
      <c r="AY367" s="268"/>
      <c r="AZ367" s="267"/>
      <c r="BA367" s="267"/>
      <c r="BB367" s="267"/>
      <c r="BC367" s="267"/>
      <c r="BD367" s="267"/>
      <c r="BE367" s="204"/>
      <c r="BF367" s="205"/>
      <c r="BG367" s="205"/>
      <c r="BH367" s="205"/>
      <c r="BI367" s="205"/>
      <c r="BJ367" s="205"/>
      <c r="BK367" s="241"/>
      <c r="BL367" s="240"/>
      <c r="BM367" s="240"/>
      <c r="BN367" s="240"/>
      <c r="BO367" s="240"/>
      <c r="BP367" s="240"/>
      <c r="BQ367" s="223"/>
      <c r="BR367" s="222"/>
      <c r="BS367" s="222"/>
      <c r="BT367" s="222"/>
      <c r="BU367" s="222"/>
      <c r="BV367" s="222"/>
      <c r="BW367" s="268"/>
      <c r="BX367" s="267"/>
      <c r="BY367" s="267"/>
      <c r="BZ367" s="267"/>
      <c r="CA367" s="267"/>
      <c r="CB367" s="267"/>
      <c r="CC367" s="241"/>
      <c r="CD367" s="214"/>
      <c r="CE367" s="240"/>
      <c r="CF367" s="240"/>
      <c r="CG367" s="240"/>
      <c r="CH367" s="5"/>
    </row>
    <row r="368" spans="1:86" hidden="1" x14ac:dyDescent="0.2">
      <c r="A368" s="131"/>
      <c r="B368" s="7"/>
      <c r="C368" s="43"/>
      <c r="D368" s="31"/>
      <c r="E368" s="28"/>
      <c r="F368" s="34"/>
      <c r="G368" s="25"/>
      <c r="H368" s="32"/>
      <c r="I368" s="153"/>
      <c r="J368" s="204"/>
      <c r="K368" s="204"/>
      <c r="L368" s="205"/>
      <c r="M368" s="205"/>
      <c r="N368" s="205"/>
      <c r="O368" s="214"/>
      <c r="P368" s="214"/>
      <c r="Q368" s="213"/>
      <c r="R368" s="213"/>
      <c r="S368" s="213"/>
      <c r="T368" s="213"/>
      <c r="U368" s="223"/>
      <c r="V368" s="222"/>
      <c r="W368" s="222"/>
      <c r="X368" s="222"/>
      <c r="Y368" s="222"/>
      <c r="Z368" s="222"/>
      <c r="AA368" s="232"/>
      <c r="AB368" s="231"/>
      <c r="AC368" s="231"/>
      <c r="AD368" s="231"/>
      <c r="AE368" s="231"/>
      <c r="AF368" s="231"/>
      <c r="AG368" s="250"/>
      <c r="AH368" s="249"/>
      <c r="AI368" s="249"/>
      <c r="AJ368" s="249"/>
      <c r="AK368" s="249"/>
      <c r="AL368" s="249"/>
      <c r="AM368" s="204"/>
      <c r="AN368" s="205"/>
      <c r="AO368" s="205"/>
      <c r="AP368" s="205"/>
      <c r="AQ368" s="205"/>
      <c r="AR368" s="205"/>
      <c r="AS368" s="259"/>
      <c r="AT368" s="258"/>
      <c r="AU368" s="258"/>
      <c r="AV368" s="258"/>
      <c r="AW368" s="258"/>
      <c r="AX368" s="258"/>
      <c r="AY368" s="268"/>
      <c r="AZ368" s="267"/>
      <c r="BA368" s="267"/>
      <c r="BB368" s="267"/>
      <c r="BC368" s="267"/>
      <c r="BD368" s="267"/>
      <c r="BE368" s="204"/>
      <c r="BF368" s="205"/>
      <c r="BG368" s="205"/>
      <c r="BH368" s="205"/>
      <c r="BI368" s="205"/>
      <c r="BJ368" s="205"/>
      <c r="BK368" s="241"/>
      <c r="BL368" s="240"/>
      <c r="BM368" s="240"/>
      <c r="BN368" s="240"/>
      <c r="BO368" s="240"/>
      <c r="BP368" s="240"/>
      <c r="BQ368" s="223"/>
      <c r="BR368" s="222"/>
      <c r="BS368" s="222"/>
      <c r="BT368" s="222"/>
      <c r="BU368" s="222"/>
      <c r="BV368" s="222"/>
      <c r="BW368" s="268"/>
      <c r="BX368" s="267"/>
      <c r="BY368" s="267"/>
      <c r="BZ368" s="267"/>
      <c r="CA368" s="267"/>
      <c r="CB368" s="267"/>
      <c r="CC368" s="241"/>
      <c r="CD368" s="214"/>
      <c r="CE368" s="240"/>
      <c r="CF368" s="240"/>
      <c r="CG368" s="240"/>
      <c r="CH368" s="5"/>
    </row>
    <row r="369" spans="1:86" hidden="1" x14ac:dyDescent="0.2">
      <c r="A369" s="131"/>
      <c r="B369" s="7"/>
      <c r="C369" s="43"/>
      <c r="D369" s="33"/>
      <c r="E369" s="28"/>
      <c r="F369" s="34"/>
      <c r="G369" s="25"/>
      <c r="H369" s="32"/>
      <c r="I369" s="153"/>
      <c r="J369" s="204"/>
      <c r="K369" s="204"/>
      <c r="L369" s="205"/>
      <c r="M369" s="205"/>
      <c r="N369" s="205"/>
      <c r="O369" s="214"/>
      <c r="P369" s="214"/>
      <c r="Q369" s="213"/>
      <c r="R369" s="213"/>
      <c r="S369" s="213"/>
      <c r="T369" s="213"/>
      <c r="U369" s="223"/>
      <c r="V369" s="222"/>
      <c r="W369" s="222"/>
      <c r="X369" s="222"/>
      <c r="Y369" s="222"/>
      <c r="Z369" s="222"/>
      <c r="AA369" s="232"/>
      <c r="AB369" s="231"/>
      <c r="AC369" s="231"/>
      <c r="AD369" s="231"/>
      <c r="AE369" s="231"/>
      <c r="AF369" s="231"/>
      <c r="AG369" s="250"/>
      <c r="AH369" s="249"/>
      <c r="AI369" s="249"/>
      <c r="AJ369" s="249"/>
      <c r="AK369" s="249"/>
      <c r="AL369" s="249"/>
      <c r="AM369" s="204"/>
      <c r="AN369" s="205"/>
      <c r="AO369" s="205"/>
      <c r="AP369" s="205"/>
      <c r="AQ369" s="205"/>
      <c r="AR369" s="205"/>
      <c r="AS369" s="259"/>
      <c r="AT369" s="258"/>
      <c r="AU369" s="258"/>
      <c r="AV369" s="258"/>
      <c r="AW369" s="258"/>
      <c r="AX369" s="258"/>
      <c r="AY369" s="268"/>
      <c r="AZ369" s="267"/>
      <c r="BA369" s="267"/>
      <c r="BB369" s="267"/>
      <c r="BC369" s="267"/>
      <c r="BD369" s="267"/>
      <c r="BE369" s="204"/>
      <c r="BF369" s="205"/>
      <c r="BG369" s="205"/>
      <c r="BH369" s="205"/>
      <c r="BI369" s="205"/>
      <c r="BJ369" s="205"/>
      <c r="BK369" s="241"/>
      <c r="BL369" s="240"/>
      <c r="BM369" s="240"/>
      <c r="BN369" s="240"/>
      <c r="BO369" s="240"/>
      <c r="BP369" s="240"/>
      <c r="BQ369" s="223"/>
      <c r="BR369" s="222"/>
      <c r="BS369" s="222"/>
      <c r="BT369" s="222"/>
      <c r="BU369" s="222"/>
      <c r="BV369" s="222"/>
      <c r="BW369" s="268"/>
      <c r="BX369" s="267"/>
      <c r="BY369" s="267"/>
      <c r="BZ369" s="267"/>
      <c r="CA369" s="267"/>
      <c r="CB369" s="267"/>
      <c r="CC369" s="241"/>
      <c r="CD369" s="214"/>
      <c r="CE369" s="240"/>
      <c r="CF369" s="240"/>
      <c r="CG369" s="240"/>
      <c r="CH369" s="5"/>
    </row>
    <row r="370" spans="1:86" hidden="1" x14ac:dyDescent="0.2">
      <c r="A370" s="131"/>
      <c r="B370" s="7"/>
      <c r="C370" s="43"/>
      <c r="D370" s="154"/>
      <c r="E370" s="43"/>
      <c r="F370" s="34"/>
      <c r="G370" s="35"/>
      <c r="H370" s="36"/>
      <c r="I370" s="46"/>
      <c r="J370" s="204"/>
      <c r="K370" s="204"/>
      <c r="L370" s="205"/>
      <c r="M370" s="205"/>
      <c r="N370" s="204"/>
      <c r="O370" s="214"/>
      <c r="P370" s="214"/>
      <c r="Q370" s="213"/>
      <c r="R370" s="214"/>
      <c r="S370" s="213"/>
      <c r="T370" s="214"/>
      <c r="U370" s="223"/>
      <c r="V370" s="223"/>
      <c r="W370" s="222"/>
      <c r="X370" s="223"/>
      <c r="Y370" s="222"/>
      <c r="Z370" s="223"/>
      <c r="AA370" s="232"/>
      <c r="AB370" s="232"/>
      <c r="AC370" s="231"/>
      <c r="AD370" s="232"/>
      <c r="AE370" s="231"/>
      <c r="AF370" s="232"/>
      <c r="AG370" s="250"/>
      <c r="AH370" s="250"/>
      <c r="AI370" s="249"/>
      <c r="AJ370" s="250"/>
      <c r="AK370" s="249"/>
      <c r="AL370" s="250"/>
      <c r="AM370" s="204"/>
      <c r="AN370" s="204"/>
      <c r="AO370" s="205"/>
      <c r="AP370" s="204"/>
      <c r="AQ370" s="205"/>
      <c r="AR370" s="204"/>
      <c r="AS370" s="259"/>
      <c r="AT370" s="259"/>
      <c r="AU370" s="258"/>
      <c r="AV370" s="259"/>
      <c r="AW370" s="258"/>
      <c r="AX370" s="259"/>
      <c r="AY370" s="268"/>
      <c r="AZ370" s="268"/>
      <c r="BA370" s="267"/>
      <c r="BB370" s="268"/>
      <c r="BC370" s="267"/>
      <c r="BD370" s="268"/>
      <c r="BE370" s="204"/>
      <c r="BF370" s="204"/>
      <c r="BG370" s="205"/>
      <c r="BH370" s="204"/>
      <c r="BI370" s="205"/>
      <c r="BJ370" s="204"/>
      <c r="BK370" s="241"/>
      <c r="BL370" s="241"/>
      <c r="BM370" s="240"/>
      <c r="BN370" s="241"/>
      <c r="BO370" s="240"/>
      <c r="BP370" s="241"/>
      <c r="BQ370" s="223"/>
      <c r="BR370" s="223"/>
      <c r="BS370" s="222"/>
      <c r="BT370" s="223"/>
      <c r="BU370" s="222"/>
      <c r="BV370" s="223"/>
      <c r="BW370" s="268"/>
      <c r="BX370" s="268"/>
      <c r="BY370" s="267"/>
      <c r="BZ370" s="268"/>
      <c r="CA370" s="267"/>
      <c r="CB370" s="268"/>
      <c r="CC370" s="241"/>
      <c r="CD370" s="214"/>
      <c r="CE370" s="240"/>
      <c r="CF370" s="240"/>
      <c r="CG370" s="241"/>
      <c r="CH370" s="5"/>
    </row>
    <row r="371" spans="1:86" hidden="1" x14ac:dyDescent="0.2">
      <c r="A371" s="131"/>
      <c r="B371" s="7"/>
      <c r="C371" s="43"/>
      <c r="D371" s="154"/>
      <c r="E371" s="43"/>
      <c r="F371" s="56"/>
      <c r="G371" s="45"/>
      <c r="H371" s="9"/>
      <c r="I371" s="46"/>
      <c r="J371" s="204"/>
      <c r="K371" s="204"/>
      <c r="L371" s="205"/>
      <c r="M371" s="205"/>
      <c r="N371" s="204"/>
      <c r="O371" s="214"/>
      <c r="P371" s="214"/>
      <c r="Q371" s="213"/>
      <c r="R371" s="214"/>
      <c r="S371" s="213"/>
      <c r="T371" s="214"/>
      <c r="U371" s="223"/>
      <c r="V371" s="223"/>
      <c r="W371" s="222"/>
      <c r="X371" s="223"/>
      <c r="Y371" s="222"/>
      <c r="Z371" s="223"/>
      <c r="AA371" s="232"/>
      <c r="AB371" s="232"/>
      <c r="AC371" s="231"/>
      <c r="AD371" s="232"/>
      <c r="AE371" s="231"/>
      <c r="AF371" s="232"/>
      <c r="AG371" s="250"/>
      <c r="AH371" s="250"/>
      <c r="AI371" s="249"/>
      <c r="AJ371" s="250"/>
      <c r="AK371" s="249"/>
      <c r="AL371" s="250"/>
      <c r="AM371" s="204"/>
      <c r="AN371" s="204"/>
      <c r="AO371" s="205"/>
      <c r="AP371" s="204"/>
      <c r="AQ371" s="205"/>
      <c r="AR371" s="204"/>
      <c r="AS371" s="259"/>
      <c r="AT371" s="259"/>
      <c r="AU371" s="258"/>
      <c r="AV371" s="259"/>
      <c r="AW371" s="258"/>
      <c r="AX371" s="259"/>
      <c r="AY371" s="268"/>
      <c r="AZ371" s="268"/>
      <c r="BA371" s="267"/>
      <c r="BB371" s="268"/>
      <c r="BC371" s="267"/>
      <c r="BD371" s="268"/>
      <c r="BE371" s="204"/>
      <c r="BF371" s="204"/>
      <c r="BG371" s="205"/>
      <c r="BH371" s="204"/>
      <c r="BI371" s="205"/>
      <c r="BJ371" s="204"/>
      <c r="BK371" s="241"/>
      <c r="BL371" s="241"/>
      <c r="BM371" s="240"/>
      <c r="BN371" s="241"/>
      <c r="BO371" s="240"/>
      <c r="BP371" s="241"/>
      <c r="BQ371" s="223"/>
      <c r="BR371" s="223"/>
      <c r="BS371" s="222"/>
      <c r="BT371" s="223"/>
      <c r="BU371" s="222"/>
      <c r="BV371" s="223"/>
      <c r="BW371" s="268"/>
      <c r="BX371" s="268"/>
      <c r="BY371" s="267"/>
      <c r="BZ371" s="268"/>
      <c r="CA371" s="267"/>
      <c r="CB371" s="268"/>
      <c r="CC371" s="241"/>
      <c r="CD371" s="214"/>
      <c r="CE371" s="240"/>
      <c r="CF371" s="240"/>
      <c r="CG371" s="241"/>
      <c r="CH371" s="5"/>
    </row>
    <row r="372" spans="1:86" hidden="1" x14ac:dyDescent="0.2">
      <c r="A372" s="131"/>
      <c r="B372" s="7"/>
      <c r="C372" s="43"/>
      <c r="D372" s="154"/>
      <c r="E372" s="43"/>
      <c r="F372" s="56"/>
      <c r="G372" s="155"/>
      <c r="H372" s="156"/>
      <c r="I372" s="46"/>
      <c r="J372" s="204"/>
      <c r="K372" s="204"/>
      <c r="L372" s="205"/>
      <c r="M372" s="205"/>
      <c r="N372" s="204"/>
      <c r="O372" s="214"/>
      <c r="P372" s="214"/>
      <c r="Q372" s="213"/>
      <c r="R372" s="214"/>
      <c r="S372" s="213"/>
      <c r="T372" s="214"/>
      <c r="U372" s="223"/>
      <c r="V372" s="223"/>
      <c r="W372" s="222"/>
      <c r="X372" s="223"/>
      <c r="Y372" s="222"/>
      <c r="Z372" s="223"/>
      <c r="AA372" s="232"/>
      <c r="AB372" s="232"/>
      <c r="AC372" s="231"/>
      <c r="AD372" s="232"/>
      <c r="AE372" s="231"/>
      <c r="AF372" s="232"/>
      <c r="AG372" s="250"/>
      <c r="AH372" s="250"/>
      <c r="AI372" s="249"/>
      <c r="AJ372" s="250"/>
      <c r="AK372" s="249"/>
      <c r="AL372" s="250"/>
      <c r="AM372" s="204"/>
      <c r="AN372" s="204"/>
      <c r="AO372" s="205"/>
      <c r="AP372" s="204"/>
      <c r="AQ372" s="205"/>
      <c r="AR372" s="204"/>
      <c r="AS372" s="259"/>
      <c r="AT372" s="259"/>
      <c r="AU372" s="258"/>
      <c r="AV372" s="259"/>
      <c r="AW372" s="258"/>
      <c r="AX372" s="259"/>
      <c r="AY372" s="268"/>
      <c r="AZ372" s="268"/>
      <c r="BA372" s="267"/>
      <c r="BB372" s="268"/>
      <c r="BC372" s="267"/>
      <c r="BD372" s="268"/>
      <c r="BE372" s="204"/>
      <c r="BF372" s="204"/>
      <c r="BG372" s="205"/>
      <c r="BH372" s="204"/>
      <c r="BI372" s="205"/>
      <c r="BJ372" s="204"/>
      <c r="BK372" s="241"/>
      <c r="BL372" s="241"/>
      <c r="BM372" s="240"/>
      <c r="BN372" s="241"/>
      <c r="BO372" s="240"/>
      <c r="BP372" s="241"/>
      <c r="BQ372" s="223"/>
      <c r="BR372" s="223"/>
      <c r="BS372" s="222"/>
      <c r="BT372" s="223"/>
      <c r="BU372" s="222"/>
      <c r="BV372" s="223"/>
      <c r="BW372" s="268"/>
      <c r="BX372" s="268"/>
      <c r="BY372" s="267"/>
      <c r="BZ372" s="268"/>
      <c r="CA372" s="267"/>
      <c r="CB372" s="268"/>
      <c r="CC372" s="241"/>
      <c r="CD372" s="214"/>
      <c r="CE372" s="240"/>
      <c r="CF372" s="240"/>
      <c r="CG372" s="241"/>
      <c r="CH372" s="5"/>
    </row>
    <row r="373" spans="1:86" hidden="1" x14ac:dyDescent="0.2">
      <c r="A373" s="131"/>
      <c r="B373" s="7"/>
      <c r="C373" s="43"/>
      <c r="D373" s="154"/>
      <c r="E373" s="43"/>
      <c r="F373" s="56"/>
      <c r="G373" s="155"/>
      <c r="H373" s="156"/>
      <c r="I373" s="46"/>
      <c r="J373" s="204"/>
      <c r="K373" s="204"/>
      <c r="L373" s="205"/>
      <c r="M373" s="205"/>
      <c r="N373" s="204"/>
      <c r="O373" s="214"/>
      <c r="P373" s="214"/>
      <c r="Q373" s="213"/>
      <c r="R373" s="214"/>
      <c r="S373" s="213"/>
      <c r="T373" s="214"/>
      <c r="U373" s="223"/>
      <c r="V373" s="223"/>
      <c r="W373" s="222"/>
      <c r="X373" s="223"/>
      <c r="Y373" s="222"/>
      <c r="Z373" s="223"/>
      <c r="AA373" s="232"/>
      <c r="AB373" s="232"/>
      <c r="AC373" s="231"/>
      <c r="AD373" s="232"/>
      <c r="AE373" s="231"/>
      <c r="AF373" s="232"/>
      <c r="AG373" s="250"/>
      <c r="AH373" s="250"/>
      <c r="AI373" s="249"/>
      <c r="AJ373" s="250"/>
      <c r="AK373" s="249"/>
      <c r="AL373" s="250"/>
      <c r="AM373" s="204"/>
      <c r="AN373" s="204"/>
      <c r="AO373" s="205"/>
      <c r="AP373" s="204"/>
      <c r="AQ373" s="205"/>
      <c r="AR373" s="204"/>
      <c r="AS373" s="259"/>
      <c r="AT373" s="259"/>
      <c r="AU373" s="258"/>
      <c r="AV373" s="259"/>
      <c r="AW373" s="258"/>
      <c r="AX373" s="259"/>
      <c r="AY373" s="268"/>
      <c r="AZ373" s="268"/>
      <c r="BA373" s="267"/>
      <c r="BB373" s="268"/>
      <c r="BC373" s="267"/>
      <c r="BD373" s="268"/>
      <c r="BE373" s="204"/>
      <c r="BF373" s="204"/>
      <c r="BG373" s="205"/>
      <c r="BH373" s="204"/>
      <c r="BI373" s="205"/>
      <c r="BJ373" s="204"/>
      <c r="BK373" s="241"/>
      <c r="BL373" s="241"/>
      <c r="BM373" s="240"/>
      <c r="BN373" s="241"/>
      <c r="BO373" s="240"/>
      <c r="BP373" s="241"/>
      <c r="BQ373" s="223"/>
      <c r="BR373" s="223"/>
      <c r="BS373" s="222"/>
      <c r="BT373" s="223"/>
      <c r="BU373" s="222"/>
      <c r="BV373" s="223"/>
      <c r="BW373" s="268"/>
      <c r="BX373" s="268"/>
      <c r="BY373" s="267"/>
      <c r="BZ373" s="268"/>
      <c r="CA373" s="267"/>
      <c r="CB373" s="268"/>
      <c r="CC373" s="241"/>
      <c r="CD373" s="214"/>
      <c r="CE373" s="240"/>
      <c r="CF373" s="240"/>
      <c r="CG373" s="241"/>
      <c r="CH373" s="5"/>
    </row>
    <row r="374" spans="1:86" hidden="1" x14ac:dyDescent="0.2">
      <c r="A374" s="22"/>
      <c r="B374" s="22"/>
      <c r="C374" s="93"/>
      <c r="D374" s="34"/>
      <c r="E374" s="43"/>
      <c r="F374" s="56"/>
      <c r="G374" s="97"/>
      <c r="H374" s="9"/>
      <c r="I374" s="46"/>
      <c r="J374" s="204"/>
      <c r="K374" s="204"/>
      <c r="L374" s="205"/>
      <c r="M374" s="205"/>
      <c r="N374" s="204"/>
      <c r="O374" s="214"/>
      <c r="P374" s="214"/>
      <c r="Q374" s="213"/>
      <c r="R374" s="214"/>
      <c r="S374" s="213"/>
      <c r="T374" s="214"/>
      <c r="U374" s="223"/>
      <c r="V374" s="223"/>
      <c r="W374" s="222"/>
      <c r="X374" s="223"/>
      <c r="Y374" s="222"/>
      <c r="Z374" s="223"/>
      <c r="AA374" s="232"/>
      <c r="AB374" s="232"/>
      <c r="AC374" s="231"/>
      <c r="AD374" s="232"/>
      <c r="AE374" s="231"/>
      <c r="AF374" s="232"/>
      <c r="AG374" s="250"/>
      <c r="AH374" s="250"/>
      <c r="AI374" s="249"/>
      <c r="AJ374" s="250"/>
      <c r="AK374" s="249"/>
      <c r="AL374" s="250"/>
      <c r="AM374" s="204"/>
      <c r="AN374" s="204"/>
      <c r="AO374" s="205"/>
      <c r="AP374" s="204"/>
      <c r="AQ374" s="205"/>
      <c r="AR374" s="204"/>
      <c r="AS374" s="259"/>
      <c r="AT374" s="259"/>
      <c r="AU374" s="258"/>
      <c r="AV374" s="259"/>
      <c r="AW374" s="258"/>
      <c r="AX374" s="259"/>
      <c r="AY374" s="268"/>
      <c r="AZ374" s="268"/>
      <c r="BA374" s="267"/>
      <c r="BB374" s="268"/>
      <c r="BC374" s="267"/>
      <c r="BD374" s="268"/>
      <c r="BE374" s="204"/>
      <c r="BF374" s="204"/>
      <c r="BG374" s="205"/>
      <c r="BH374" s="204"/>
      <c r="BI374" s="205"/>
      <c r="BJ374" s="204"/>
      <c r="BK374" s="241"/>
      <c r="BL374" s="241"/>
      <c r="BM374" s="240"/>
      <c r="BN374" s="241"/>
      <c r="BO374" s="240"/>
      <c r="BP374" s="241"/>
      <c r="BQ374" s="223"/>
      <c r="BR374" s="223"/>
      <c r="BS374" s="222"/>
      <c r="BT374" s="223"/>
      <c r="BU374" s="222"/>
      <c r="BV374" s="223"/>
      <c r="BW374" s="268"/>
      <c r="BX374" s="268"/>
      <c r="BY374" s="267"/>
      <c r="BZ374" s="268"/>
      <c r="CA374" s="267"/>
      <c r="CB374" s="268"/>
      <c r="CC374" s="241"/>
      <c r="CD374" s="214"/>
      <c r="CE374" s="240"/>
      <c r="CF374" s="240"/>
      <c r="CG374" s="241"/>
      <c r="CH374" s="5"/>
    </row>
    <row r="375" spans="1:86" hidden="1" x14ac:dyDescent="0.2">
      <c r="A375" s="22"/>
      <c r="B375" s="22"/>
      <c r="C375" s="93"/>
      <c r="D375" s="34"/>
      <c r="E375" s="43"/>
      <c r="F375" s="34"/>
      <c r="G375" s="48"/>
      <c r="H375" s="9"/>
      <c r="I375" s="46"/>
      <c r="J375" s="204"/>
      <c r="K375" s="204"/>
      <c r="L375" s="205"/>
      <c r="M375" s="205"/>
      <c r="N375" s="204"/>
      <c r="O375" s="214"/>
      <c r="P375" s="214"/>
      <c r="Q375" s="213"/>
      <c r="R375" s="214"/>
      <c r="S375" s="213"/>
      <c r="T375" s="214"/>
      <c r="U375" s="223"/>
      <c r="V375" s="223"/>
      <c r="W375" s="222"/>
      <c r="X375" s="223"/>
      <c r="Y375" s="222"/>
      <c r="Z375" s="223"/>
      <c r="AA375" s="232"/>
      <c r="AB375" s="232"/>
      <c r="AC375" s="231"/>
      <c r="AD375" s="232"/>
      <c r="AE375" s="231"/>
      <c r="AF375" s="232"/>
      <c r="AG375" s="250"/>
      <c r="AH375" s="250"/>
      <c r="AI375" s="249"/>
      <c r="AJ375" s="250"/>
      <c r="AK375" s="249"/>
      <c r="AL375" s="250"/>
      <c r="AM375" s="204"/>
      <c r="AN375" s="204"/>
      <c r="AO375" s="205"/>
      <c r="AP375" s="204"/>
      <c r="AQ375" s="205"/>
      <c r="AR375" s="204"/>
      <c r="AS375" s="259"/>
      <c r="AT375" s="259"/>
      <c r="AU375" s="258"/>
      <c r="AV375" s="259"/>
      <c r="AW375" s="258"/>
      <c r="AX375" s="259"/>
      <c r="AY375" s="268"/>
      <c r="AZ375" s="268"/>
      <c r="BA375" s="267"/>
      <c r="BB375" s="268"/>
      <c r="BC375" s="267"/>
      <c r="BD375" s="268"/>
      <c r="BE375" s="204"/>
      <c r="BF375" s="204"/>
      <c r="BG375" s="205"/>
      <c r="BH375" s="204"/>
      <c r="BI375" s="205"/>
      <c r="BJ375" s="204"/>
      <c r="BK375" s="241"/>
      <c r="BL375" s="241"/>
      <c r="BM375" s="240"/>
      <c r="BN375" s="241"/>
      <c r="BO375" s="240"/>
      <c r="BP375" s="241"/>
      <c r="BQ375" s="223"/>
      <c r="BR375" s="223"/>
      <c r="BS375" s="222"/>
      <c r="BT375" s="223"/>
      <c r="BU375" s="222"/>
      <c r="BV375" s="223"/>
      <c r="BW375" s="268"/>
      <c r="BX375" s="268"/>
      <c r="BY375" s="267"/>
      <c r="BZ375" s="268"/>
      <c r="CA375" s="267"/>
      <c r="CB375" s="268"/>
      <c r="CC375" s="241"/>
      <c r="CD375" s="214"/>
      <c r="CE375" s="240"/>
      <c r="CF375" s="240"/>
      <c r="CG375" s="241"/>
      <c r="CH375" s="5"/>
    </row>
    <row r="376" spans="1:86" hidden="1" x14ac:dyDescent="0.2">
      <c r="A376" s="22"/>
      <c r="B376" s="22"/>
      <c r="C376" s="93"/>
      <c r="D376" s="34"/>
      <c r="E376" s="43"/>
      <c r="F376" s="34"/>
      <c r="G376" s="48"/>
      <c r="H376" s="9"/>
      <c r="I376" s="46"/>
      <c r="J376" s="204"/>
      <c r="K376" s="204"/>
      <c r="L376" s="205"/>
      <c r="M376" s="205"/>
      <c r="N376" s="204"/>
      <c r="O376" s="214"/>
      <c r="P376" s="214"/>
      <c r="Q376" s="213"/>
      <c r="R376" s="214"/>
      <c r="S376" s="213"/>
      <c r="T376" s="214"/>
      <c r="U376" s="223"/>
      <c r="V376" s="223"/>
      <c r="W376" s="222"/>
      <c r="X376" s="223"/>
      <c r="Y376" s="222"/>
      <c r="Z376" s="223"/>
      <c r="AA376" s="232"/>
      <c r="AB376" s="232"/>
      <c r="AC376" s="231"/>
      <c r="AD376" s="232"/>
      <c r="AE376" s="231"/>
      <c r="AF376" s="232"/>
      <c r="AG376" s="250"/>
      <c r="AH376" s="250"/>
      <c r="AI376" s="249"/>
      <c r="AJ376" s="250"/>
      <c r="AK376" s="249"/>
      <c r="AL376" s="250"/>
      <c r="AM376" s="204"/>
      <c r="AN376" s="204"/>
      <c r="AO376" s="205"/>
      <c r="AP376" s="204"/>
      <c r="AQ376" s="205"/>
      <c r="AR376" s="204"/>
      <c r="AS376" s="259"/>
      <c r="AT376" s="259"/>
      <c r="AU376" s="258"/>
      <c r="AV376" s="259"/>
      <c r="AW376" s="258"/>
      <c r="AX376" s="259"/>
      <c r="AY376" s="268"/>
      <c r="AZ376" s="268"/>
      <c r="BA376" s="267"/>
      <c r="BB376" s="268"/>
      <c r="BC376" s="267"/>
      <c r="BD376" s="268"/>
      <c r="BE376" s="204"/>
      <c r="BF376" s="204"/>
      <c r="BG376" s="205"/>
      <c r="BH376" s="204"/>
      <c r="BI376" s="205"/>
      <c r="BJ376" s="204"/>
      <c r="BK376" s="241"/>
      <c r="BL376" s="241"/>
      <c r="BM376" s="240"/>
      <c r="BN376" s="241"/>
      <c r="BO376" s="240"/>
      <c r="BP376" s="241"/>
      <c r="BQ376" s="223"/>
      <c r="BR376" s="223"/>
      <c r="BS376" s="222"/>
      <c r="BT376" s="223"/>
      <c r="BU376" s="222"/>
      <c r="BV376" s="223"/>
      <c r="BW376" s="268"/>
      <c r="BX376" s="268"/>
      <c r="BY376" s="267"/>
      <c r="BZ376" s="268"/>
      <c r="CA376" s="267"/>
      <c r="CB376" s="268"/>
      <c r="CC376" s="241"/>
      <c r="CD376" s="214"/>
      <c r="CE376" s="240"/>
      <c r="CF376" s="240"/>
      <c r="CG376" s="241"/>
      <c r="CH376" s="5"/>
    </row>
    <row r="377" spans="1:86" hidden="1" x14ac:dyDescent="0.2">
      <c r="A377" s="157"/>
      <c r="B377" s="105"/>
      <c r="C377" s="105"/>
      <c r="D377" s="107"/>
      <c r="E377" s="105"/>
      <c r="F377" s="107"/>
      <c r="G377" s="108"/>
      <c r="H377" s="91"/>
      <c r="I377" s="59"/>
      <c r="J377" s="206"/>
      <c r="K377" s="206"/>
      <c r="L377" s="206"/>
      <c r="M377" s="206"/>
      <c r="N377" s="206"/>
      <c r="O377" s="215"/>
      <c r="P377" s="215"/>
      <c r="Q377" s="215"/>
      <c r="R377" s="215"/>
      <c r="S377" s="215"/>
      <c r="T377" s="215"/>
      <c r="U377" s="224"/>
      <c r="V377" s="224"/>
      <c r="W377" s="224"/>
      <c r="X377" s="224"/>
      <c r="Y377" s="224"/>
      <c r="Z377" s="224"/>
      <c r="AA377" s="233"/>
      <c r="AB377" s="233"/>
      <c r="AC377" s="233"/>
      <c r="AD377" s="233"/>
      <c r="AE377" s="233"/>
      <c r="AF377" s="233"/>
      <c r="AG377" s="251"/>
      <c r="AH377" s="251"/>
      <c r="AI377" s="251"/>
      <c r="AJ377" s="251"/>
      <c r="AK377" s="251"/>
      <c r="AL377" s="251"/>
      <c r="AM377" s="206"/>
      <c r="AN377" s="206"/>
      <c r="AO377" s="206"/>
      <c r="AP377" s="206"/>
      <c r="AQ377" s="206"/>
      <c r="AR377" s="206"/>
      <c r="AS377" s="260"/>
      <c r="AT377" s="260"/>
      <c r="AU377" s="260"/>
      <c r="AV377" s="260"/>
      <c r="AW377" s="260"/>
      <c r="AX377" s="260"/>
      <c r="AY377" s="269"/>
      <c r="AZ377" s="269"/>
      <c r="BA377" s="269"/>
      <c r="BB377" s="269"/>
      <c r="BC377" s="269"/>
      <c r="BD377" s="269"/>
      <c r="BE377" s="206"/>
      <c r="BF377" s="206"/>
      <c r="BG377" s="206"/>
      <c r="BH377" s="206"/>
      <c r="BI377" s="206"/>
      <c r="BJ377" s="206"/>
      <c r="BK377" s="242"/>
      <c r="BL377" s="242"/>
      <c r="BM377" s="242"/>
      <c r="BN377" s="242"/>
      <c r="BO377" s="242"/>
      <c r="BP377" s="242"/>
      <c r="BQ377" s="224"/>
      <c r="BR377" s="224"/>
      <c r="BS377" s="224"/>
      <c r="BT377" s="224"/>
      <c r="BU377" s="224"/>
      <c r="BV377" s="224"/>
      <c r="BW377" s="269"/>
      <c r="BX377" s="269"/>
      <c r="BY377" s="269"/>
      <c r="BZ377" s="269"/>
      <c r="CA377" s="269"/>
      <c r="CB377" s="269"/>
      <c r="CC377" s="242"/>
      <c r="CD377" s="215"/>
      <c r="CE377" s="242"/>
      <c r="CF377" s="242"/>
      <c r="CG377" s="242"/>
      <c r="CH377" s="5"/>
    </row>
    <row r="378" spans="1:86" hidden="1" x14ac:dyDescent="0.2">
      <c r="A378" s="132"/>
      <c r="B378" s="7"/>
      <c r="C378" s="60"/>
      <c r="D378" s="56"/>
      <c r="E378" s="7"/>
      <c r="F378" s="56"/>
      <c r="G378" s="8"/>
      <c r="H378" s="61"/>
      <c r="I378" s="134"/>
      <c r="J378" s="204"/>
      <c r="K378" s="204"/>
      <c r="L378" s="205"/>
      <c r="M378" s="205"/>
      <c r="N378" s="205"/>
      <c r="O378" s="214"/>
      <c r="P378" s="214"/>
      <c r="Q378" s="213"/>
      <c r="R378" s="213"/>
      <c r="S378" s="213"/>
      <c r="T378" s="213"/>
      <c r="U378" s="223"/>
      <c r="V378" s="222"/>
      <c r="W378" s="222"/>
      <c r="X378" s="222"/>
      <c r="Y378" s="222"/>
      <c r="Z378" s="222"/>
      <c r="AA378" s="232"/>
      <c r="AB378" s="231"/>
      <c r="AC378" s="231"/>
      <c r="AD378" s="231"/>
      <c r="AE378" s="231"/>
      <c r="AF378" s="231"/>
      <c r="AG378" s="250"/>
      <c r="AH378" s="249"/>
      <c r="AI378" s="249"/>
      <c r="AJ378" s="249"/>
      <c r="AK378" s="249"/>
      <c r="AL378" s="249"/>
      <c r="AM378" s="204"/>
      <c r="AN378" s="205"/>
      <c r="AO378" s="205"/>
      <c r="AP378" s="205"/>
      <c r="AQ378" s="205"/>
      <c r="AR378" s="205"/>
      <c r="AS378" s="259"/>
      <c r="AT378" s="258"/>
      <c r="AU378" s="258"/>
      <c r="AV378" s="258"/>
      <c r="AW378" s="258"/>
      <c r="AX378" s="258"/>
      <c r="AY378" s="268"/>
      <c r="AZ378" s="267"/>
      <c r="BA378" s="267"/>
      <c r="BB378" s="267"/>
      <c r="BC378" s="267"/>
      <c r="BD378" s="267"/>
      <c r="BE378" s="204"/>
      <c r="BF378" s="205"/>
      <c r="BG378" s="205"/>
      <c r="BH378" s="205"/>
      <c r="BI378" s="205"/>
      <c r="BJ378" s="205"/>
      <c r="BK378" s="241"/>
      <c r="BL378" s="240"/>
      <c r="BM378" s="240"/>
      <c r="BN378" s="240"/>
      <c r="BO378" s="240"/>
      <c r="BP378" s="240"/>
      <c r="BQ378" s="223"/>
      <c r="BR378" s="222"/>
      <c r="BS378" s="222"/>
      <c r="BT378" s="222"/>
      <c r="BU378" s="222"/>
      <c r="BV378" s="222"/>
      <c r="BW378" s="268"/>
      <c r="BX378" s="267"/>
      <c r="BY378" s="267"/>
      <c r="BZ378" s="267"/>
      <c r="CA378" s="267"/>
      <c r="CB378" s="267"/>
      <c r="CC378" s="241"/>
      <c r="CD378" s="214"/>
      <c r="CE378" s="240"/>
      <c r="CF378" s="240"/>
      <c r="CG378" s="240"/>
      <c r="CH378" s="5"/>
    </row>
    <row r="379" spans="1:86" hidden="1" x14ac:dyDescent="0.2">
      <c r="A379" s="127"/>
      <c r="B379" s="11"/>
      <c r="C379" s="63"/>
      <c r="D379" s="64"/>
      <c r="E379" s="11"/>
      <c r="F379" s="64"/>
      <c r="G379" s="12"/>
      <c r="H379" s="65"/>
      <c r="I379" s="66"/>
      <c r="J379" s="204"/>
      <c r="K379" s="204"/>
      <c r="L379" s="205"/>
      <c r="M379" s="205"/>
      <c r="N379" s="205"/>
      <c r="O379" s="214"/>
      <c r="P379" s="214"/>
      <c r="Q379" s="213"/>
      <c r="R379" s="213"/>
      <c r="S379" s="213"/>
      <c r="T379" s="213"/>
      <c r="U379" s="223"/>
      <c r="V379" s="222"/>
      <c r="W379" s="222"/>
      <c r="X379" s="222"/>
      <c r="Y379" s="222"/>
      <c r="Z379" s="222"/>
      <c r="AA379" s="232"/>
      <c r="AB379" s="231"/>
      <c r="AC379" s="231"/>
      <c r="AD379" s="231"/>
      <c r="AE379" s="231"/>
      <c r="AF379" s="231"/>
      <c r="AG379" s="250"/>
      <c r="AH379" s="249"/>
      <c r="AI379" s="249"/>
      <c r="AJ379" s="249"/>
      <c r="AK379" s="249"/>
      <c r="AL379" s="249"/>
      <c r="AM379" s="204"/>
      <c r="AN379" s="205"/>
      <c r="AO379" s="205"/>
      <c r="AP379" s="205"/>
      <c r="AQ379" s="205"/>
      <c r="AR379" s="205"/>
      <c r="AS379" s="259"/>
      <c r="AT379" s="258"/>
      <c r="AU379" s="258"/>
      <c r="AV379" s="258"/>
      <c r="AW379" s="258"/>
      <c r="AX379" s="258"/>
      <c r="AY379" s="268"/>
      <c r="AZ379" s="267"/>
      <c r="BA379" s="267"/>
      <c r="BB379" s="267"/>
      <c r="BC379" s="267"/>
      <c r="BD379" s="267"/>
      <c r="BE379" s="204"/>
      <c r="BF379" s="205"/>
      <c r="BG379" s="205"/>
      <c r="BH379" s="205"/>
      <c r="BI379" s="205"/>
      <c r="BJ379" s="205"/>
      <c r="BK379" s="241"/>
      <c r="BL379" s="240"/>
      <c r="BM379" s="240"/>
      <c r="BN379" s="240"/>
      <c r="BO379" s="240"/>
      <c r="BP379" s="240"/>
      <c r="BQ379" s="223"/>
      <c r="BR379" s="222"/>
      <c r="BS379" s="222"/>
      <c r="BT379" s="222"/>
      <c r="BU379" s="222"/>
      <c r="BV379" s="222"/>
      <c r="BW379" s="268"/>
      <c r="BX379" s="267"/>
      <c r="BY379" s="267"/>
      <c r="BZ379" s="267"/>
      <c r="CA379" s="267"/>
      <c r="CB379" s="267"/>
      <c r="CC379" s="241"/>
      <c r="CD379" s="214"/>
      <c r="CE379" s="240"/>
      <c r="CF379" s="240"/>
      <c r="CG379" s="240"/>
      <c r="CH379" s="5"/>
    </row>
    <row r="380" spans="1:86" hidden="1" x14ac:dyDescent="0.2">
      <c r="A380" s="127"/>
      <c r="B380" s="11"/>
      <c r="C380" s="63"/>
      <c r="D380" s="64"/>
      <c r="E380" s="11"/>
      <c r="F380" s="64"/>
      <c r="G380" s="109"/>
      <c r="H380" s="65"/>
      <c r="I380" s="66"/>
      <c r="J380" s="204"/>
      <c r="K380" s="204"/>
      <c r="L380" s="205"/>
      <c r="M380" s="205"/>
      <c r="N380" s="205"/>
      <c r="O380" s="214"/>
      <c r="P380" s="214"/>
      <c r="Q380" s="213"/>
      <c r="R380" s="213"/>
      <c r="S380" s="213"/>
      <c r="T380" s="213"/>
      <c r="U380" s="223"/>
      <c r="V380" s="222"/>
      <c r="W380" s="222"/>
      <c r="X380" s="222"/>
      <c r="Y380" s="222"/>
      <c r="Z380" s="222"/>
      <c r="AA380" s="232"/>
      <c r="AB380" s="231"/>
      <c r="AC380" s="231"/>
      <c r="AD380" s="231"/>
      <c r="AE380" s="231"/>
      <c r="AF380" s="231"/>
      <c r="AG380" s="250"/>
      <c r="AH380" s="249"/>
      <c r="AI380" s="249"/>
      <c r="AJ380" s="249"/>
      <c r="AK380" s="249"/>
      <c r="AL380" s="249"/>
      <c r="AM380" s="204"/>
      <c r="AN380" s="205"/>
      <c r="AO380" s="205"/>
      <c r="AP380" s="205"/>
      <c r="AQ380" s="205"/>
      <c r="AR380" s="205"/>
      <c r="AS380" s="259"/>
      <c r="AT380" s="258"/>
      <c r="AU380" s="258"/>
      <c r="AV380" s="258"/>
      <c r="AW380" s="258"/>
      <c r="AX380" s="258"/>
      <c r="AY380" s="268"/>
      <c r="AZ380" s="267"/>
      <c r="BA380" s="267"/>
      <c r="BB380" s="267"/>
      <c r="BC380" s="267"/>
      <c r="BD380" s="267"/>
      <c r="BE380" s="204"/>
      <c r="BF380" s="205"/>
      <c r="BG380" s="205"/>
      <c r="BH380" s="205"/>
      <c r="BI380" s="205"/>
      <c r="BJ380" s="205"/>
      <c r="BK380" s="241"/>
      <c r="BL380" s="240"/>
      <c r="BM380" s="240"/>
      <c r="BN380" s="240"/>
      <c r="BO380" s="240"/>
      <c r="BP380" s="240"/>
      <c r="BQ380" s="223"/>
      <c r="BR380" s="222"/>
      <c r="BS380" s="222"/>
      <c r="BT380" s="222"/>
      <c r="BU380" s="222"/>
      <c r="BV380" s="222"/>
      <c r="BW380" s="268"/>
      <c r="BX380" s="267"/>
      <c r="BY380" s="267"/>
      <c r="BZ380" s="267"/>
      <c r="CA380" s="267"/>
      <c r="CB380" s="267"/>
      <c r="CC380" s="241"/>
      <c r="CD380" s="214"/>
      <c r="CE380" s="240"/>
      <c r="CF380" s="240"/>
      <c r="CG380" s="240"/>
      <c r="CH380" s="5"/>
    </row>
    <row r="381" spans="1:86" hidden="1" x14ac:dyDescent="0.2">
      <c r="A381" s="127"/>
      <c r="B381" s="11"/>
      <c r="C381" s="63"/>
      <c r="D381" s="64"/>
      <c r="E381" s="11"/>
      <c r="F381" s="64"/>
      <c r="G381" s="12"/>
      <c r="H381" s="69"/>
      <c r="I381" s="66"/>
      <c r="J381" s="204"/>
      <c r="K381" s="204"/>
      <c r="L381" s="205"/>
      <c r="M381" s="205"/>
      <c r="N381" s="205"/>
      <c r="O381" s="214"/>
      <c r="P381" s="214"/>
      <c r="Q381" s="213"/>
      <c r="R381" s="213"/>
      <c r="S381" s="213"/>
      <c r="T381" s="213"/>
      <c r="U381" s="223"/>
      <c r="V381" s="222"/>
      <c r="W381" s="222"/>
      <c r="X381" s="222"/>
      <c r="Y381" s="222"/>
      <c r="Z381" s="222"/>
      <c r="AA381" s="232"/>
      <c r="AB381" s="231"/>
      <c r="AC381" s="231"/>
      <c r="AD381" s="231"/>
      <c r="AE381" s="231"/>
      <c r="AF381" s="231"/>
      <c r="AG381" s="250"/>
      <c r="AH381" s="249"/>
      <c r="AI381" s="249"/>
      <c r="AJ381" s="249"/>
      <c r="AK381" s="249"/>
      <c r="AL381" s="249"/>
      <c r="AM381" s="204"/>
      <c r="AN381" s="205"/>
      <c r="AO381" s="205"/>
      <c r="AP381" s="205"/>
      <c r="AQ381" s="205"/>
      <c r="AR381" s="205"/>
      <c r="AS381" s="259"/>
      <c r="AT381" s="258"/>
      <c r="AU381" s="258"/>
      <c r="AV381" s="258"/>
      <c r="AW381" s="258"/>
      <c r="AX381" s="258"/>
      <c r="AY381" s="268"/>
      <c r="AZ381" s="267"/>
      <c r="BA381" s="267"/>
      <c r="BB381" s="267"/>
      <c r="BC381" s="267"/>
      <c r="BD381" s="267"/>
      <c r="BE381" s="204"/>
      <c r="BF381" s="205"/>
      <c r="BG381" s="205"/>
      <c r="BH381" s="205"/>
      <c r="BI381" s="205"/>
      <c r="BJ381" s="205"/>
      <c r="BK381" s="241"/>
      <c r="BL381" s="240"/>
      <c r="BM381" s="240"/>
      <c r="BN381" s="240"/>
      <c r="BO381" s="240"/>
      <c r="BP381" s="240"/>
      <c r="BQ381" s="223"/>
      <c r="BR381" s="222"/>
      <c r="BS381" s="222"/>
      <c r="BT381" s="222"/>
      <c r="BU381" s="222"/>
      <c r="BV381" s="222"/>
      <c r="BW381" s="268"/>
      <c r="BX381" s="267"/>
      <c r="BY381" s="267"/>
      <c r="BZ381" s="267"/>
      <c r="CA381" s="267"/>
      <c r="CB381" s="267"/>
      <c r="CC381" s="241"/>
      <c r="CD381" s="214"/>
      <c r="CE381" s="240"/>
      <c r="CF381" s="240"/>
      <c r="CG381" s="240"/>
      <c r="CH381" s="5"/>
    </row>
    <row r="382" spans="1:86" hidden="1" x14ac:dyDescent="0.2">
      <c r="A382" s="127"/>
      <c r="B382" s="11"/>
      <c r="C382" s="63"/>
      <c r="D382" s="64"/>
      <c r="E382" s="11"/>
      <c r="F382" s="64"/>
      <c r="G382" s="109"/>
      <c r="H382" s="69"/>
      <c r="I382" s="66"/>
      <c r="J382" s="204"/>
      <c r="K382" s="204"/>
      <c r="L382" s="205"/>
      <c r="M382" s="205"/>
      <c r="N382" s="205"/>
      <c r="O382" s="214"/>
      <c r="P382" s="214"/>
      <c r="Q382" s="213"/>
      <c r="R382" s="213"/>
      <c r="S382" s="213"/>
      <c r="T382" s="213"/>
      <c r="U382" s="223"/>
      <c r="V382" s="222"/>
      <c r="W382" s="222"/>
      <c r="X382" s="222"/>
      <c r="Y382" s="222"/>
      <c r="Z382" s="222"/>
      <c r="AA382" s="232"/>
      <c r="AB382" s="231"/>
      <c r="AC382" s="231"/>
      <c r="AD382" s="231"/>
      <c r="AE382" s="231"/>
      <c r="AF382" s="231"/>
      <c r="AG382" s="250"/>
      <c r="AH382" s="249"/>
      <c r="AI382" s="249"/>
      <c r="AJ382" s="249"/>
      <c r="AK382" s="249"/>
      <c r="AL382" s="249"/>
      <c r="AM382" s="204"/>
      <c r="AN382" s="205"/>
      <c r="AO382" s="205"/>
      <c r="AP382" s="205"/>
      <c r="AQ382" s="205"/>
      <c r="AR382" s="205"/>
      <c r="AS382" s="259"/>
      <c r="AT382" s="258"/>
      <c r="AU382" s="258"/>
      <c r="AV382" s="258"/>
      <c r="AW382" s="258"/>
      <c r="AX382" s="258"/>
      <c r="AY382" s="268"/>
      <c r="AZ382" s="267"/>
      <c r="BA382" s="267"/>
      <c r="BB382" s="267"/>
      <c r="BC382" s="267"/>
      <c r="BD382" s="267"/>
      <c r="BE382" s="204"/>
      <c r="BF382" s="205"/>
      <c r="BG382" s="205"/>
      <c r="BH382" s="205"/>
      <c r="BI382" s="205"/>
      <c r="BJ382" s="205"/>
      <c r="BK382" s="241"/>
      <c r="BL382" s="240"/>
      <c r="BM382" s="240"/>
      <c r="BN382" s="240"/>
      <c r="BO382" s="240"/>
      <c r="BP382" s="240"/>
      <c r="BQ382" s="223"/>
      <c r="BR382" s="222"/>
      <c r="BS382" s="222"/>
      <c r="BT382" s="222"/>
      <c r="BU382" s="222"/>
      <c r="BV382" s="222"/>
      <c r="BW382" s="268"/>
      <c r="BX382" s="267"/>
      <c r="BY382" s="267"/>
      <c r="BZ382" s="267"/>
      <c r="CA382" s="267"/>
      <c r="CB382" s="267"/>
      <c r="CC382" s="241"/>
      <c r="CD382" s="214"/>
      <c r="CE382" s="240"/>
      <c r="CF382" s="240"/>
      <c r="CG382" s="240"/>
      <c r="CH382" s="5"/>
    </row>
    <row r="383" spans="1:86" hidden="1" x14ac:dyDescent="0.2">
      <c r="A383" s="127"/>
      <c r="B383" s="11"/>
      <c r="C383" s="63"/>
      <c r="D383" s="64"/>
      <c r="E383" s="11"/>
      <c r="F383" s="64"/>
      <c r="G383" s="109"/>
      <c r="H383" s="65"/>
      <c r="I383" s="66"/>
      <c r="J383" s="204"/>
      <c r="K383" s="204"/>
      <c r="L383" s="205"/>
      <c r="M383" s="205"/>
      <c r="N383" s="205"/>
      <c r="O383" s="214"/>
      <c r="P383" s="214"/>
      <c r="Q383" s="213"/>
      <c r="R383" s="213"/>
      <c r="S383" s="213"/>
      <c r="T383" s="213"/>
      <c r="U383" s="223"/>
      <c r="V383" s="222"/>
      <c r="W383" s="222"/>
      <c r="X383" s="222"/>
      <c r="Y383" s="222"/>
      <c r="Z383" s="222"/>
      <c r="AA383" s="232"/>
      <c r="AB383" s="231"/>
      <c r="AC383" s="231"/>
      <c r="AD383" s="231"/>
      <c r="AE383" s="231"/>
      <c r="AF383" s="231"/>
      <c r="AG383" s="250"/>
      <c r="AH383" s="249"/>
      <c r="AI383" s="249"/>
      <c r="AJ383" s="249"/>
      <c r="AK383" s="249"/>
      <c r="AL383" s="249"/>
      <c r="AM383" s="204"/>
      <c r="AN383" s="205"/>
      <c r="AO383" s="205"/>
      <c r="AP383" s="205"/>
      <c r="AQ383" s="205"/>
      <c r="AR383" s="205"/>
      <c r="AS383" s="259"/>
      <c r="AT383" s="258"/>
      <c r="AU383" s="258"/>
      <c r="AV383" s="258"/>
      <c r="AW383" s="258"/>
      <c r="AX383" s="258"/>
      <c r="AY383" s="268"/>
      <c r="AZ383" s="267"/>
      <c r="BA383" s="267"/>
      <c r="BB383" s="267"/>
      <c r="BC383" s="267"/>
      <c r="BD383" s="267"/>
      <c r="BE383" s="204"/>
      <c r="BF383" s="205"/>
      <c r="BG383" s="205"/>
      <c r="BH383" s="205"/>
      <c r="BI383" s="205"/>
      <c r="BJ383" s="205"/>
      <c r="BK383" s="241"/>
      <c r="BL383" s="240"/>
      <c r="BM383" s="240"/>
      <c r="BN383" s="240"/>
      <c r="BO383" s="240"/>
      <c r="BP383" s="240"/>
      <c r="BQ383" s="223"/>
      <c r="BR383" s="222"/>
      <c r="BS383" s="222"/>
      <c r="BT383" s="222"/>
      <c r="BU383" s="222"/>
      <c r="BV383" s="222"/>
      <c r="BW383" s="268"/>
      <c r="BX383" s="267"/>
      <c r="BY383" s="267"/>
      <c r="BZ383" s="267"/>
      <c r="CA383" s="267"/>
      <c r="CB383" s="267"/>
      <c r="CC383" s="241"/>
      <c r="CD383" s="214"/>
      <c r="CE383" s="240"/>
      <c r="CF383" s="240"/>
      <c r="CG383" s="240"/>
      <c r="CH383" s="5"/>
    </row>
    <row r="384" spans="1:86" hidden="1" x14ac:dyDescent="0.2">
      <c r="A384" s="127"/>
      <c r="B384" s="11"/>
      <c r="C384" s="63"/>
      <c r="D384" s="64"/>
      <c r="E384" s="11"/>
      <c r="F384" s="64"/>
      <c r="G384" s="109"/>
      <c r="H384" s="65"/>
      <c r="I384" s="66"/>
      <c r="J384" s="204"/>
      <c r="K384" s="204"/>
      <c r="L384" s="205"/>
      <c r="M384" s="205"/>
      <c r="N384" s="205"/>
      <c r="O384" s="214"/>
      <c r="P384" s="214"/>
      <c r="Q384" s="213"/>
      <c r="R384" s="213"/>
      <c r="S384" s="213"/>
      <c r="T384" s="213"/>
      <c r="U384" s="223"/>
      <c r="V384" s="222"/>
      <c r="W384" s="222"/>
      <c r="X384" s="222"/>
      <c r="Y384" s="222"/>
      <c r="Z384" s="222"/>
      <c r="AA384" s="232"/>
      <c r="AB384" s="231"/>
      <c r="AC384" s="231"/>
      <c r="AD384" s="231"/>
      <c r="AE384" s="231"/>
      <c r="AF384" s="231"/>
      <c r="AG384" s="250"/>
      <c r="AH384" s="249"/>
      <c r="AI384" s="249"/>
      <c r="AJ384" s="249"/>
      <c r="AK384" s="249"/>
      <c r="AL384" s="249"/>
      <c r="AM384" s="204"/>
      <c r="AN384" s="205"/>
      <c r="AO384" s="205"/>
      <c r="AP384" s="205"/>
      <c r="AQ384" s="205"/>
      <c r="AR384" s="205"/>
      <c r="AS384" s="259"/>
      <c r="AT384" s="258"/>
      <c r="AU384" s="258"/>
      <c r="AV384" s="258"/>
      <c r="AW384" s="258"/>
      <c r="AX384" s="258"/>
      <c r="AY384" s="268"/>
      <c r="AZ384" s="267"/>
      <c r="BA384" s="267"/>
      <c r="BB384" s="267"/>
      <c r="BC384" s="267"/>
      <c r="BD384" s="267"/>
      <c r="BE384" s="204"/>
      <c r="BF384" s="205"/>
      <c r="BG384" s="205"/>
      <c r="BH384" s="205"/>
      <c r="BI384" s="205"/>
      <c r="BJ384" s="205"/>
      <c r="BK384" s="241"/>
      <c r="BL384" s="240"/>
      <c r="BM384" s="240"/>
      <c r="BN384" s="240"/>
      <c r="BO384" s="240"/>
      <c r="BP384" s="240"/>
      <c r="BQ384" s="223"/>
      <c r="BR384" s="222"/>
      <c r="BS384" s="222"/>
      <c r="BT384" s="222"/>
      <c r="BU384" s="222"/>
      <c r="BV384" s="222"/>
      <c r="BW384" s="268"/>
      <c r="BX384" s="267"/>
      <c r="BY384" s="267"/>
      <c r="BZ384" s="267"/>
      <c r="CA384" s="267"/>
      <c r="CB384" s="267"/>
      <c r="CC384" s="241"/>
      <c r="CD384" s="214"/>
      <c r="CE384" s="240"/>
      <c r="CF384" s="240"/>
      <c r="CG384" s="240"/>
      <c r="CH384" s="5"/>
    </row>
    <row r="385" spans="1:86" hidden="1" x14ac:dyDescent="0.2">
      <c r="A385" s="135"/>
      <c r="B385" s="17"/>
      <c r="C385" s="16"/>
      <c r="D385" s="71"/>
      <c r="E385" s="17"/>
      <c r="F385" s="71"/>
      <c r="G385" s="148"/>
      <c r="H385" s="72"/>
      <c r="I385" s="73"/>
      <c r="J385" s="204"/>
      <c r="K385" s="204"/>
      <c r="L385" s="205"/>
      <c r="M385" s="205"/>
      <c r="N385" s="205"/>
      <c r="O385" s="214"/>
      <c r="P385" s="214"/>
      <c r="Q385" s="213"/>
      <c r="R385" s="213"/>
      <c r="S385" s="213"/>
      <c r="T385" s="213"/>
      <c r="U385" s="223"/>
      <c r="V385" s="222"/>
      <c r="W385" s="222"/>
      <c r="X385" s="222"/>
      <c r="Y385" s="222"/>
      <c r="Z385" s="222"/>
      <c r="AA385" s="232"/>
      <c r="AB385" s="231"/>
      <c r="AC385" s="231"/>
      <c r="AD385" s="231"/>
      <c r="AE385" s="231"/>
      <c r="AF385" s="231"/>
      <c r="AG385" s="250"/>
      <c r="AH385" s="249"/>
      <c r="AI385" s="249"/>
      <c r="AJ385" s="249"/>
      <c r="AK385" s="249"/>
      <c r="AL385" s="249"/>
      <c r="AM385" s="204"/>
      <c r="AN385" s="205"/>
      <c r="AO385" s="205"/>
      <c r="AP385" s="205"/>
      <c r="AQ385" s="205"/>
      <c r="AR385" s="205"/>
      <c r="AS385" s="259"/>
      <c r="AT385" s="258"/>
      <c r="AU385" s="258"/>
      <c r="AV385" s="258"/>
      <c r="AW385" s="258"/>
      <c r="AX385" s="258"/>
      <c r="AY385" s="268"/>
      <c r="AZ385" s="267"/>
      <c r="BA385" s="267"/>
      <c r="BB385" s="267"/>
      <c r="BC385" s="267"/>
      <c r="BD385" s="267"/>
      <c r="BE385" s="204"/>
      <c r="BF385" s="205"/>
      <c r="BG385" s="205"/>
      <c r="BH385" s="205"/>
      <c r="BI385" s="205"/>
      <c r="BJ385" s="205"/>
      <c r="BK385" s="241"/>
      <c r="BL385" s="240"/>
      <c r="BM385" s="240"/>
      <c r="BN385" s="240"/>
      <c r="BO385" s="240"/>
      <c r="BP385" s="240"/>
      <c r="BQ385" s="223"/>
      <c r="BR385" s="222"/>
      <c r="BS385" s="222"/>
      <c r="BT385" s="222"/>
      <c r="BU385" s="222"/>
      <c r="BV385" s="222"/>
      <c r="BW385" s="268"/>
      <c r="BX385" s="267"/>
      <c r="BY385" s="267"/>
      <c r="BZ385" s="267"/>
      <c r="CA385" s="267"/>
      <c r="CB385" s="267"/>
      <c r="CC385" s="241"/>
      <c r="CD385" s="214"/>
      <c r="CE385" s="240"/>
      <c r="CF385" s="240"/>
      <c r="CG385" s="240"/>
      <c r="CH385" s="5"/>
    </row>
    <row r="386" spans="1:86" hidden="1" x14ac:dyDescent="0.2">
      <c r="A386" s="146"/>
      <c r="B386" s="146"/>
      <c r="C386" s="146"/>
      <c r="D386" s="147"/>
      <c r="E386" s="146"/>
      <c r="F386" s="147"/>
      <c r="G386" s="148"/>
      <c r="H386" s="72"/>
      <c r="I386" s="73"/>
      <c r="J386" s="204"/>
      <c r="K386" s="204"/>
      <c r="L386" s="205"/>
      <c r="M386" s="205"/>
      <c r="N386" s="205"/>
      <c r="O386" s="214"/>
      <c r="P386" s="214"/>
      <c r="Q386" s="213"/>
      <c r="R386" s="213"/>
      <c r="S386" s="213"/>
      <c r="T386" s="213"/>
      <c r="U386" s="223"/>
      <c r="V386" s="222"/>
      <c r="W386" s="222"/>
      <c r="X386" s="222"/>
      <c r="Y386" s="222"/>
      <c r="Z386" s="222"/>
      <c r="AA386" s="232"/>
      <c r="AB386" s="231"/>
      <c r="AC386" s="231"/>
      <c r="AD386" s="231"/>
      <c r="AE386" s="231"/>
      <c r="AF386" s="231"/>
      <c r="AG386" s="250"/>
      <c r="AH386" s="249"/>
      <c r="AI386" s="249"/>
      <c r="AJ386" s="249"/>
      <c r="AK386" s="249"/>
      <c r="AL386" s="249"/>
      <c r="AM386" s="204"/>
      <c r="AN386" s="205"/>
      <c r="AO386" s="205"/>
      <c r="AP386" s="205"/>
      <c r="AQ386" s="205"/>
      <c r="AR386" s="205"/>
      <c r="AS386" s="259"/>
      <c r="AT386" s="258"/>
      <c r="AU386" s="258"/>
      <c r="AV386" s="258"/>
      <c r="AW386" s="258"/>
      <c r="AX386" s="258"/>
      <c r="AY386" s="268"/>
      <c r="AZ386" s="267"/>
      <c r="BA386" s="267"/>
      <c r="BB386" s="267"/>
      <c r="BC386" s="267"/>
      <c r="BD386" s="267"/>
      <c r="BE386" s="204"/>
      <c r="BF386" s="205"/>
      <c r="BG386" s="205"/>
      <c r="BH386" s="205"/>
      <c r="BI386" s="205"/>
      <c r="BJ386" s="205"/>
      <c r="BK386" s="241"/>
      <c r="BL386" s="240"/>
      <c r="BM386" s="240"/>
      <c r="BN386" s="240"/>
      <c r="BO386" s="240"/>
      <c r="BP386" s="240"/>
      <c r="BQ386" s="223"/>
      <c r="BR386" s="222"/>
      <c r="BS386" s="222"/>
      <c r="BT386" s="222"/>
      <c r="BU386" s="222"/>
      <c r="BV386" s="222"/>
      <c r="BW386" s="268"/>
      <c r="BX386" s="267"/>
      <c r="BY386" s="267"/>
      <c r="BZ386" s="267"/>
      <c r="CA386" s="267"/>
      <c r="CB386" s="267"/>
      <c r="CC386" s="241"/>
      <c r="CD386" s="214"/>
      <c r="CE386" s="240"/>
      <c r="CF386" s="240"/>
      <c r="CG386" s="240"/>
      <c r="CH386" s="5"/>
    </row>
    <row r="387" spans="1:86" hidden="1" x14ac:dyDescent="0.2">
      <c r="A387" s="22"/>
      <c r="B387" s="22"/>
      <c r="C387" s="51"/>
      <c r="D387" s="34"/>
      <c r="E387" s="22"/>
      <c r="F387" s="34"/>
      <c r="G387" s="48"/>
      <c r="H387" s="26"/>
      <c r="I387" s="112"/>
      <c r="J387" s="204"/>
      <c r="K387" s="204"/>
      <c r="L387" s="205"/>
      <c r="M387" s="205"/>
      <c r="N387" s="205"/>
      <c r="O387" s="214"/>
      <c r="P387" s="214"/>
      <c r="Q387" s="213"/>
      <c r="R387" s="213"/>
      <c r="S387" s="213"/>
      <c r="T387" s="213"/>
      <c r="U387" s="223"/>
      <c r="V387" s="222"/>
      <c r="W387" s="222"/>
      <c r="X387" s="222"/>
      <c r="Y387" s="222"/>
      <c r="Z387" s="222"/>
      <c r="AA387" s="232"/>
      <c r="AB387" s="231"/>
      <c r="AC387" s="231"/>
      <c r="AD387" s="231"/>
      <c r="AE387" s="231"/>
      <c r="AF387" s="231"/>
      <c r="AG387" s="250"/>
      <c r="AH387" s="249"/>
      <c r="AI387" s="249"/>
      <c r="AJ387" s="249"/>
      <c r="AK387" s="249"/>
      <c r="AL387" s="249"/>
      <c r="AM387" s="204"/>
      <c r="AN387" s="205"/>
      <c r="AO387" s="205"/>
      <c r="AP387" s="205"/>
      <c r="AQ387" s="205"/>
      <c r="AR387" s="205"/>
      <c r="AS387" s="259"/>
      <c r="AT387" s="258"/>
      <c r="AU387" s="258"/>
      <c r="AV387" s="258"/>
      <c r="AW387" s="258"/>
      <c r="AX387" s="258"/>
      <c r="AY387" s="268"/>
      <c r="AZ387" s="267"/>
      <c r="BA387" s="267"/>
      <c r="BB387" s="267"/>
      <c r="BC387" s="267"/>
      <c r="BD387" s="267"/>
      <c r="BE387" s="204"/>
      <c r="BF387" s="205"/>
      <c r="BG387" s="205"/>
      <c r="BH387" s="205"/>
      <c r="BI387" s="205"/>
      <c r="BJ387" s="205"/>
      <c r="BK387" s="241"/>
      <c r="BL387" s="240"/>
      <c r="BM387" s="240"/>
      <c r="BN387" s="240"/>
      <c r="BO387" s="240"/>
      <c r="BP387" s="240"/>
      <c r="BQ387" s="223"/>
      <c r="BR387" s="222"/>
      <c r="BS387" s="222"/>
      <c r="BT387" s="222"/>
      <c r="BU387" s="222"/>
      <c r="BV387" s="222"/>
      <c r="BW387" s="268"/>
      <c r="BX387" s="267"/>
      <c r="BY387" s="267"/>
      <c r="BZ387" s="267"/>
      <c r="CA387" s="267"/>
      <c r="CB387" s="267"/>
      <c r="CC387" s="241"/>
      <c r="CD387" s="214"/>
      <c r="CE387" s="240"/>
      <c r="CF387" s="240"/>
      <c r="CG387" s="240"/>
      <c r="CH387" s="5"/>
    </row>
    <row r="388" spans="1:86" hidden="1" x14ac:dyDescent="0.2">
      <c r="A388" s="22"/>
      <c r="B388" s="23"/>
      <c r="C388" s="51"/>
      <c r="D388" s="34"/>
      <c r="E388" s="22"/>
      <c r="F388" s="34"/>
      <c r="G388" s="48"/>
      <c r="H388" s="26"/>
      <c r="I388" s="112"/>
      <c r="J388" s="204"/>
      <c r="K388" s="204"/>
      <c r="L388" s="205"/>
      <c r="M388" s="205"/>
      <c r="N388" s="205"/>
      <c r="O388" s="214"/>
      <c r="P388" s="214"/>
      <c r="Q388" s="213"/>
      <c r="R388" s="213"/>
      <c r="S388" s="213"/>
      <c r="T388" s="213"/>
      <c r="U388" s="223"/>
      <c r="V388" s="222"/>
      <c r="W388" s="222"/>
      <c r="X388" s="222"/>
      <c r="Y388" s="222"/>
      <c r="Z388" s="222"/>
      <c r="AA388" s="232"/>
      <c r="AB388" s="231"/>
      <c r="AC388" s="231"/>
      <c r="AD388" s="231"/>
      <c r="AE388" s="231"/>
      <c r="AF388" s="231"/>
      <c r="AG388" s="250"/>
      <c r="AH388" s="249"/>
      <c r="AI388" s="249"/>
      <c r="AJ388" s="249"/>
      <c r="AK388" s="249"/>
      <c r="AL388" s="249"/>
      <c r="AM388" s="204"/>
      <c r="AN388" s="205"/>
      <c r="AO388" s="205"/>
      <c r="AP388" s="205"/>
      <c r="AQ388" s="205"/>
      <c r="AR388" s="205"/>
      <c r="AS388" s="259"/>
      <c r="AT388" s="258"/>
      <c r="AU388" s="258"/>
      <c r="AV388" s="258"/>
      <c r="AW388" s="258"/>
      <c r="AX388" s="258"/>
      <c r="AY388" s="268"/>
      <c r="AZ388" s="267"/>
      <c r="BA388" s="267"/>
      <c r="BB388" s="267"/>
      <c r="BC388" s="267"/>
      <c r="BD388" s="267"/>
      <c r="BE388" s="204"/>
      <c r="BF388" s="205"/>
      <c r="BG388" s="205"/>
      <c r="BH388" s="205"/>
      <c r="BI388" s="205"/>
      <c r="BJ388" s="205"/>
      <c r="BK388" s="241"/>
      <c r="BL388" s="240"/>
      <c r="BM388" s="240"/>
      <c r="BN388" s="240"/>
      <c r="BO388" s="240"/>
      <c r="BP388" s="240"/>
      <c r="BQ388" s="223"/>
      <c r="BR388" s="222"/>
      <c r="BS388" s="222"/>
      <c r="BT388" s="222"/>
      <c r="BU388" s="222"/>
      <c r="BV388" s="222"/>
      <c r="BW388" s="268"/>
      <c r="BX388" s="267"/>
      <c r="BY388" s="267"/>
      <c r="BZ388" s="267"/>
      <c r="CA388" s="267"/>
      <c r="CB388" s="267"/>
      <c r="CC388" s="241"/>
      <c r="CD388" s="214"/>
      <c r="CE388" s="240"/>
      <c r="CF388" s="240"/>
      <c r="CG388" s="240"/>
      <c r="CH388" s="5"/>
    </row>
    <row r="389" spans="1:86" hidden="1" x14ac:dyDescent="0.2">
      <c r="A389" s="22"/>
      <c r="B389" s="23"/>
      <c r="C389" s="51"/>
      <c r="D389" s="121"/>
      <c r="E389" s="22"/>
      <c r="F389" s="34"/>
      <c r="G389" s="48"/>
      <c r="H389" s="26"/>
      <c r="I389" s="112"/>
      <c r="J389" s="204"/>
      <c r="K389" s="204"/>
      <c r="L389" s="205"/>
      <c r="M389" s="205"/>
      <c r="N389" s="205"/>
      <c r="O389" s="214"/>
      <c r="P389" s="214"/>
      <c r="Q389" s="213"/>
      <c r="R389" s="213"/>
      <c r="S389" s="213"/>
      <c r="T389" s="213"/>
      <c r="U389" s="223"/>
      <c r="V389" s="222"/>
      <c r="W389" s="222"/>
      <c r="X389" s="222"/>
      <c r="Y389" s="222"/>
      <c r="Z389" s="222"/>
      <c r="AA389" s="232"/>
      <c r="AB389" s="231"/>
      <c r="AC389" s="231"/>
      <c r="AD389" s="231"/>
      <c r="AE389" s="231"/>
      <c r="AF389" s="231"/>
      <c r="AG389" s="250"/>
      <c r="AH389" s="249"/>
      <c r="AI389" s="249"/>
      <c r="AJ389" s="249"/>
      <c r="AK389" s="249"/>
      <c r="AL389" s="249"/>
      <c r="AM389" s="204"/>
      <c r="AN389" s="205"/>
      <c r="AO389" s="205"/>
      <c r="AP389" s="205"/>
      <c r="AQ389" s="205"/>
      <c r="AR389" s="205"/>
      <c r="AS389" s="259"/>
      <c r="AT389" s="258"/>
      <c r="AU389" s="258"/>
      <c r="AV389" s="258"/>
      <c r="AW389" s="258"/>
      <c r="AX389" s="258"/>
      <c r="AY389" s="268"/>
      <c r="AZ389" s="267"/>
      <c r="BA389" s="267"/>
      <c r="BB389" s="267"/>
      <c r="BC389" s="267"/>
      <c r="BD389" s="267"/>
      <c r="BE389" s="204"/>
      <c r="BF389" s="205"/>
      <c r="BG389" s="205"/>
      <c r="BH389" s="205"/>
      <c r="BI389" s="205"/>
      <c r="BJ389" s="205"/>
      <c r="BK389" s="241"/>
      <c r="BL389" s="240"/>
      <c r="BM389" s="240"/>
      <c r="BN389" s="240"/>
      <c r="BO389" s="240"/>
      <c r="BP389" s="240"/>
      <c r="BQ389" s="223"/>
      <c r="BR389" s="222"/>
      <c r="BS389" s="222"/>
      <c r="BT389" s="222"/>
      <c r="BU389" s="222"/>
      <c r="BV389" s="222"/>
      <c r="BW389" s="268"/>
      <c r="BX389" s="267"/>
      <c r="BY389" s="267"/>
      <c r="BZ389" s="267"/>
      <c r="CA389" s="267"/>
      <c r="CB389" s="267"/>
      <c r="CC389" s="241"/>
      <c r="CD389" s="214"/>
      <c r="CE389" s="240"/>
      <c r="CF389" s="240"/>
      <c r="CG389" s="240"/>
      <c r="CH389" s="5"/>
    </row>
    <row r="390" spans="1:86" hidden="1" x14ac:dyDescent="0.2">
      <c r="A390" s="22"/>
      <c r="B390" s="23"/>
      <c r="C390" s="51"/>
      <c r="D390" s="33"/>
      <c r="E390" s="22"/>
      <c r="F390" s="34"/>
      <c r="G390" s="48"/>
      <c r="H390" s="75"/>
      <c r="I390" s="52"/>
      <c r="J390" s="204"/>
      <c r="K390" s="204"/>
      <c r="L390" s="205"/>
      <c r="M390" s="205"/>
      <c r="N390" s="205"/>
      <c r="O390" s="214"/>
      <c r="P390" s="214"/>
      <c r="Q390" s="213"/>
      <c r="R390" s="213"/>
      <c r="S390" s="213"/>
      <c r="T390" s="213"/>
      <c r="U390" s="223"/>
      <c r="V390" s="222"/>
      <c r="W390" s="222"/>
      <c r="X390" s="222"/>
      <c r="Y390" s="222"/>
      <c r="Z390" s="222"/>
      <c r="AA390" s="232"/>
      <c r="AB390" s="231"/>
      <c r="AC390" s="231"/>
      <c r="AD390" s="231"/>
      <c r="AE390" s="231"/>
      <c r="AF390" s="231"/>
      <c r="AG390" s="250"/>
      <c r="AH390" s="249"/>
      <c r="AI390" s="249"/>
      <c r="AJ390" s="249"/>
      <c r="AK390" s="249"/>
      <c r="AL390" s="249"/>
      <c r="AM390" s="204"/>
      <c r="AN390" s="205"/>
      <c r="AO390" s="205"/>
      <c r="AP390" s="205"/>
      <c r="AQ390" s="205"/>
      <c r="AR390" s="205"/>
      <c r="AS390" s="259"/>
      <c r="AT390" s="258"/>
      <c r="AU390" s="258"/>
      <c r="AV390" s="258"/>
      <c r="AW390" s="258"/>
      <c r="AX390" s="258"/>
      <c r="AY390" s="268"/>
      <c r="AZ390" s="267"/>
      <c r="BA390" s="267"/>
      <c r="BB390" s="267"/>
      <c r="BC390" s="267"/>
      <c r="BD390" s="267"/>
      <c r="BE390" s="204"/>
      <c r="BF390" s="205"/>
      <c r="BG390" s="205"/>
      <c r="BH390" s="205"/>
      <c r="BI390" s="205"/>
      <c r="BJ390" s="205"/>
      <c r="BK390" s="241"/>
      <c r="BL390" s="240"/>
      <c r="BM390" s="240"/>
      <c r="BN390" s="240"/>
      <c r="BO390" s="240"/>
      <c r="BP390" s="240"/>
      <c r="BQ390" s="223"/>
      <c r="BR390" s="222"/>
      <c r="BS390" s="222"/>
      <c r="BT390" s="222"/>
      <c r="BU390" s="222"/>
      <c r="BV390" s="222"/>
      <c r="BW390" s="268"/>
      <c r="BX390" s="267"/>
      <c r="BY390" s="267"/>
      <c r="BZ390" s="267"/>
      <c r="CA390" s="267"/>
      <c r="CB390" s="267"/>
      <c r="CC390" s="241"/>
      <c r="CD390" s="214"/>
      <c r="CE390" s="240"/>
      <c r="CF390" s="240"/>
      <c r="CG390" s="240"/>
      <c r="CH390" s="5"/>
    </row>
    <row r="391" spans="1:86" hidden="1" x14ac:dyDescent="0.2">
      <c r="A391" s="22"/>
      <c r="B391" s="22"/>
      <c r="C391" s="93"/>
      <c r="D391" s="34"/>
      <c r="E391" s="22"/>
      <c r="F391" s="34"/>
      <c r="G391" s="48"/>
      <c r="H391" s="36"/>
      <c r="I391" s="27"/>
      <c r="J391" s="204"/>
      <c r="K391" s="204"/>
      <c r="L391" s="205"/>
      <c r="M391" s="205"/>
      <c r="N391" s="204"/>
      <c r="O391" s="214"/>
      <c r="P391" s="214"/>
      <c r="Q391" s="213"/>
      <c r="R391" s="214"/>
      <c r="S391" s="213"/>
      <c r="T391" s="214"/>
      <c r="U391" s="223"/>
      <c r="V391" s="223"/>
      <c r="W391" s="222"/>
      <c r="X391" s="223"/>
      <c r="Y391" s="222"/>
      <c r="Z391" s="223"/>
      <c r="AA391" s="232"/>
      <c r="AB391" s="232"/>
      <c r="AC391" s="231"/>
      <c r="AD391" s="232"/>
      <c r="AE391" s="231"/>
      <c r="AF391" s="232"/>
      <c r="AG391" s="250"/>
      <c r="AH391" s="250"/>
      <c r="AI391" s="249"/>
      <c r="AJ391" s="250"/>
      <c r="AK391" s="249"/>
      <c r="AL391" s="250"/>
      <c r="AM391" s="204"/>
      <c r="AN391" s="204"/>
      <c r="AO391" s="205"/>
      <c r="AP391" s="204"/>
      <c r="AQ391" s="205"/>
      <c r="AR391" s="204"/>
      <c r="AS391" s="259"/>
      <c r="AT391" s="259"/>
      <c r="AU391" s="258"/>
      <c r="AV391" s="259"/>
      <c r="AW391" s="258"/>
      <c r="AX391" s="259"/>
      <c r="AY391" s="268"/>
      <c r="AZ391" s="268"/>
      <c r="BA391" s="267"/>
      <c r="BB391" s="268"/>
      <c r="BC391" s="267"/>
      <c r="BD391" s="268"/>
      <c r="BE391" s="204"/>
      <c r="BF391" s="204"/>
      <c r="BG391" s="205"/>
      <c r="BH391" s="204"/>
      <c r="BI391" s="205"/>
      <c r="BJ391" s="204"/>
      <c r="BK391" s="241"/>
      <c r="BL391" s="241"/>
      <c r="BM391" s="240"/>
      <c r="BN391" s="241"/>
      <c r="BO391" s="240"/>
      <c r="BP391" s="241"/>
      <c r="BQ391" s="223"/>
      <c r="BR391" s="223"/>
      <c r="BS391" s="222"/>
      <c r="BT391" s="223"/>
      <c r="BU391" s="222"/>
      <c r="BV391" s="223"/>
      <c r="BW391" s="268"/>
      <c r="BX391" s="268"/>
      <c r="BY391" s="267"/>
      <c r="BZ391" s="268"/>
      <c r="CA391" s="267"/>
      <c r="CB391" s="268"/>
      <c r="CC391" s="241"/>
      <c r="CD391" s="214"/>
      <c r="CE391" s="240"/>
      <c r="CF391" s="240"/>
      <c r="CG391" s="241"/>
      <c r="CH391" s="5"/>
    </row>
    <row r="392" spans="1:86" hidden="1" x14ac:dyDescent="0.2">
      <c r="A392" s="157"/>
      <c r="B392" s="105"/>
      <c r="C392" s="105"/>
      <c r="D392" s="107"/>
      <c r="E392" s="105"/>
      <c r="F392" s="107"/>
      <c r="G392" s="108"/>
      <c r="H392" s="91"/>
      <c r="I392" s="59"/>
      <c r="J392" s="206"/>
      <c r="K392" s="206"/>
      <c r="L392" s="206"/>
      <c r="M392" s="206"/>
      <c r="N392" s="206"/>
      <c r="O392" s="215"/>
      <c r="P392" s="215"/>
      <c r="Q392" s="215"/>
      <c r="R392" s="215"/>
      <c r="S392" s="215"/>
      <c r="T392" s="215"/>
      <c r="U392" s="224"/>
      <c r="V392" s="224"/>
      <c r="W392" s="224"/>
      <c r="X392" s="224"/>
      <c r="Y392" s="224"/>
      <c r="Z392" s="224"/>
      <c r="AA392" s="233"/>
      <c r="AB392" s="233"/>
      <c r="AC392" s="233"/>
      <c r="AD392" s="233"/>
      <c r="AE392" s="233"/>
      <c r="AF392" s="233"/>
      <c r="AG392" s="251"/>
      <c r="AH392" s="251"/>
      <c r="AI392" s="251"/>
      <c r="AJ392" s="251"/>
      <c r="AK392" s="251"/>
      <c r="AL392" s="251"/>
      <c r="AM392" s="206"/>
      <c r="AN392" s="206"/>
      <c r="AO392" s="206"/>
      <c r="AP392" s="206"/>
      <c r="AQ392" s="206"/>
      <c r="AR392" s="206"/>
      <c r="AS392" s="260"/>
      <c r="AT392" s="260"/>
      <c r="AU392" s="260"/>
      <c r="AV392" s="260"/>
      <c r="AW392" s="260"/>
      <c r="AX392" s="260"/>
      <c r="AY392" s="269"/>
      <c r="AZ392" s="269"/>
      <c r="BA392" s="269"/>
      <c r="BB392" s="269"/>
      <c r="BC392" s="269"/>
      <c r="BD392" s="269"/>
      <c r="BE392" s="206"/>
      <c r="BF392" s="206"/>
      <c r="BG392" s="206"/>
      <c r="BH392" s="206"/>
      <c r="BI392" s="206"/>
      <c r="BJ392" s="206"/>
      <c r="BK392" s="242"/>
      <c r="BL392" s="242"/>
      <c r="BM392" s="242"/>
      <c r="BN392" s="242"/>
      <c r="BO392" s="242"/>
      <c r="BP392" s="242"/>
      <c r="BQ392" s="224"/>
      <c r="BR392" s="224"/>
      <c r="BS392" s="224"/>
      <c r="BT392" s="224"/>
      <c r="BU392" s="224"/>
      <c r="BV392" s="224"/>
      <c r="BW392" s="269"/>
      <c r="BX392" s="269"/>
      <c r="BY392" s="269"/>
      <c r="BZ392" s="269"/>
      <c r="CA392" s="269"/>
      <c r="CB392" s="269"/>
      <c r="CC392" s="242"/>
      <c r="CD392" s="215"/>
      <c r="CE392" s="242"/>
      <c r="CF392" s="242"/>
      <c r="CG392" s="242"/>
      <c r="CH392" s="5"/>
    </row>
    <row r="393" spans="1:86" hidden="1" x14ac:dyDescent="0.2">
      <c r="A393" s="132"/>
      <c r="B393" s="7"/>
      <c r="C393" s="151"/>
      <c r="D393" s="56"/>
      <c r="E393" s="7"/>
      <c r="F393" s="56"/>
      <c r="G393" s="57"/>
      <c r="H393" s="61"/>
      <c r="I393" s="134"/>
      <c r="J393" s="204"/>
      <c r="K393" s="204"/>
      <c r="L393" s="205"/>
      <c r="M393" s="205"/>
      <c r="N393" s="205"/>
      <c r="O393" s="214"/>
      <c r="P393" s="214"/>
      <c r="Q393" s="213"/>
      <c r="R393" s="213"/>
      <c r="S393" s="213"/>
      <c r="T393" s="213"/>
      <c r="U393" s="223"/>
      <c r="V393" s="222"/>
      <c r="W393" s="222"/>
      <c r="X393" s="222"/>
      <c r="Y393" s="222"/>
      <c r="Z393" s="222"/>
      <c r="AA393" s="232"/>
      <c r="AB393" s="231"/>
      <c r="AC393" s="231"/>
      <c r="AD393" s="231"/>
      <c r="AE393" s="231"/>
      <c r="AF393" s="231"/>
      <c r="AG393" s="250"/>
      <c r="AH393" s="249"/>
      <c r="AI393" s="249"/>
      <c r="AJ393" s="249"/>
      <c r="AK393" s="249"/>
      <c r="AL393" s="249"/>
      <c r="AM393" s="204"/>
      <c r="AN393" s="205"/>
      <c r="AO393" s="205"/>
      <c r="AP393" s="205"/>
      <c r="AQ393" s="205"/>
      <c r="AR393" s="205"/>
      <c r="AS393" s="259"/>
      <c r="AT393" s="258"/>
      <c r="AU393" s="258"/>
      <c r="AV393" s="258"/>
      <c r="AW393" s="258"/>
      <c r="AX393" s="258"/>
      <c r="AY393" s="268"/>
      <c r="AZ393" s="267"/>
      <c r="BA393" s="267"/>
      <c r="BB393" s="267"/>
      <c r="BC393" s="267"/>
      <c r="BD393" s="267"/>
      <c r="BE393" s="204"/>
      <c r="BF393" s="205"/>
      <c r="BG393" s="205"/>
      <c r="BH393" s="205"/>
      <c r="BI393" s="205"/>
      <c r="BJ393" s="205"/>
      <c r="BK393" s="241"/>
      <c r="BL393" s="240"/>
      <c r="BM393" s="240"/>
      <c r="BN393" s="240"/>
      <c r="BO393" s="240"/>
      <c r="BP393" s="240"/>
      <c r="BQ393" s="223"/>
      <c r="BR393" s="222"/>
      <c r="BS393" s="222"/>
      <c r="BT393" s="222"/>
      <c r="BU393" s="222"/>
      <c r="BV393" s="222"/>
      <c r="BW393" s="268"/>
      <c r="BX393" s="267"/>
      <c r="BY393" s="267"/>
      <c r="BZ393" s="267"/>
      <c r="CA393" s="267"/>
      <c r="CB393" s="267"/>
      <c r="CC393" s="241"/>
      <c r="CD393" s="214"/>
      <c r="CE393" s="240"/>
      <c r="CF393" s="240"/>
      <c r="CG393" s="240"/>
      <c r="CH393" s="5"/>
    </row>
    <row r="394" spans="1:86" hidden="1" x14ac:dyDescent="0.2">
      <c r="A394" s="127"/>
      <c r="B394" s="11"/>
      <c r="C394" s="141"/>
      <c r="D394" s="64"/>
      <c r="E394" s="11"/>
      <c r="F394" s="64"/>
      <c r="G394" s="12"/>
      <c r="H394" s="65"/>
      <c r="I394" s="66"/>
      <c r="J394" s="204"/>
      <c r="K394" s="204"/>
      <c r="L394" s="205"/>
      <c r="M394" s="205"/>
      <c r="N394" s="205"/>
      <c r="O394" s="214"/>
      <c r="P394" s="214"/>
      <c r="Q394" s="213"/>
      <c r="R394" s="213"/>
      <c r="S394" s="213"/>
      <c r="T394" s="213"/>
      <c r="U394" s="223"/>
      <c r="V394" s="222"/>
      <c r="W394" s="222"/>
      <c r="X394" s="222"/>
      <c r="Y394" s="222"/>
      <c r="Z394" s="222"/>
      <c r="AA394" s="232"/>
      <c r="AB394" s="231"/>
      <c r="AC394" s="231"/>
      <c r="AD394" s="231"/>
      <c r="AE394" s="231"/>
      <c r="AF394" s="231"/>
      <c r="AG394" s="250"/>
      <c r="AH394" s="249"/>
      <c r="AI394" s="249"/>
      <c r="AJ394" s="249"/>
      <c r="AK394" s="249"/>
      <c r="AL394" s="249"/>
      <c r="AM394" s="204"/>
      <c r="AN394" s="205"/>
      <c r="AO394" s="205"/>
      <c r="AP394" s="205"/>
      <c r="AQ394" s="205"/>
      <c r="AR394" s="205"/>
      <c r="AS394" s="259"/>
      <c r="AT394" s="258"/>
      <c r="AU394" s="258"/>
      <c r="AV394" s="258"/>
      <c r="AW394" s="258"/>
      <c r="AX394" s="258"/>
      <c r="AY394" s="268"/>
      <c r="AZ394" s="267"/>
      <c r="BA394" s="267"/>
      <c r="BB394" s="267"/>
      <c r="BC394" s="267"/>
      <c r="BD394" s="267"/>
      <c r="BE394" s="204"/>
      <c r="BF394" s="205"/>
      <c r="BG394" s="205"/>
      <c r="BH394" s="205"/>
      <c r="BI394" s="205"/>
      <c r="BJ394" s="205"/>
      <c r="BK394" s="241"/>
      <c r="BL394" s="240"/>
      <c r="BM394" s="240"/>
      <c r="BN394" s="240"/>
      <c r="BO394" s="240"/>
      <c r="BP394" s="240"/>
      <c r="BQ394" s="223"/>
      <c r="BR394" s="222"/>
      <c r="BS394" s="222"/>
      <c r="BT394" s="222"/>
      <c r="BU394" s="222"/>
      <c r="BV394" s="222"/>
      <c r="BW394" s="268"/>
      <c r="BX394" s="267"/>
      <c r="BY394" s="267"/>
      <c r="BZ394" s="267"/>
      <c r="CA394" s="267"/>
      <c r="CB394" s="267"/>
      <c r="CC394" s="241"/>
      <c r="CD394" s="214"/>
      <c r="CE394" s="240"/>
      <c r="CF394" s="240"/>
      <c r="CG394" s="240"/>
      <c r="CH394" s="5"/>
    </row>
    <row r="395" spans="1:86" hidden="1" x14ac:dyDescent="0.2">
      <c r="A395" s="127"/>
      <c r="B395" s="11"/>
      <c r="C395" s="141"/>
      <c r="D395" s="64"/>
      <c r="E395" s="11"/>
      <c r="F395" s="64"/>
      <c r="G395" s="12"/>
      <c r="H395" s="69"/>
      <c r="I395" s="66"/>
      <c r="J395" s="204"/>
      <c r="K395" s="204"/>
      <c r="L395" s="205"/>
      <c r="M395" s="205"/>
      <c r="N395" s="205"/>
      <c r="O395" s="214"/>
      <c r="P395" s="214"/>
      <c r="Q395" s="213"/>
      <c r="R395" s="213"/>
      <c r="S395" s="213"/>
      <c r="T395" s="213"/>
      <c r="U395" s="223"/>
      <c r="V395" s="222"/>
      <c r="W395" s="222"/>
      <c r="X395" s="222"/>
      <c r="Y395" s="222"/>
      <c r="Z395" s="222"/>
      <c r="AA395" s="232"/>
      <c r="AB395" s="231"/>
      <c r="AC395" s="231"/>
      <c r="AD395" s="231"/>
      <c r="AE395" s="231"/>
      <c r="AF395" s="231"/>
      <c r="AG395" s="250"/>
      <c r="AH395" s="249"/>
      <c r="AI395" s="249"/>
      <c r="AJ395" s="249"/>
      <c r="AK395" s="249"/>
      <c r="AL395" s="249"/>
      <c r="AM395" s="204"/>
      <c r="AN395" s="205"/>
      <c r="AO395" s="205"/>
      <c r="AP395" s="205"/>
      <c r="AQ395" s="205"/>
      <c r="AR395" s="205"/>
      <c r="AS395" s="259"/>
      <c r="AT395" s="258"/>
      <c r="AU395" s="258"/>
      <c r="AV395" s="258"/>
      <c r="AW395" s="258"/>
      <c r="AX395" s="258"/>
      <c r="AY395" s="268"/>
      <c r="AZ395" s="267"/>
      <c r="BA395" s="267"/>
      <c r="BB395" s="267"/>
      <c r="BC395" s="267"/>
      <c r="BD395" s="267"/>
      <c r="BE395" s="204"/>
      <c r="BF395" s="205"/>
      <c r="BG395" s="205"/>
      <c r="BH395" s="205"/>
      <c r="BI395" s="205"/>
      <c r="BJ395" s="205"/>
      <c r="BK395" s="241"/>
      <c r="BL395" s="240"/>
      <c r="BM395" s="240"/>
      <c r="BN395" s="240"/>
      <c r="BO395" s="240"/>
      <c r="BP395" s="240"/>
      <c r="BQ395" s="223"/>
      <c r="BR395" s="222"/>
      <c r="BS395" s="222"/>
      <c r="BT395" s="222"/>
      <c r="BU395" s="222"/>
      <c r="BV395" s="222"/>
      <c r="BW395" s="268"/>
      <c r="BX395" s="267"/>
      <c r="BY395" s="267"/>
      <c r="BZ395" s="267"/>
      <c r="CA395" s="267"/>
      <c r="CB395" s="267"/>
      <c r="CC395" s="241"/>
      <c r="CD395" s="214"/>
      <c r="CE395" s="240"/>
      <c r="CF395" s="240"/>
      <c r="CG395" s="240"/>
      <c r="CH395" s="5"/>
    </row>
    <row r="396" spans="1:86" hidden="1" x14ac:dyDescent="0.2">
      <c r="A396" s="127"/>
      <c r="B396" s="11"/>
      <c r="C396" s="141"/>
      <c r="D396" s="64"/>
      <c r="E396" s="11"/>
      <c r="F396" s="64"/>
      <c r="G396" s="109"/>
      <c r="H396" s="69"/>
      <c r="I396" s="66"/>
      <c r="J396" s="204"/>
      <c r="K396" s="204"/>
      <c r="L396" s="205"/>
      <c r="M396" s="205"/>
      <c r="N396" s="205"/>
      <c r="O396" s="214"/>
      <c r="P396" s="214"/>
      <c r="Q396" s="213"/>
      <c r="R396" s="213"/>
      <c r="S396" s="213"/>
      <c r="T396" s="213"/>
      <c r="U396" s="223"/>
      <c r="V396" s="222"/>
      <c r="W396" s="222"/>
      <c r="X396" s="222"/>
      <c r="Y396" s="222"/>
      <c r="Z396" s="222"/>
      <c r="AA396" s="232"/>
      <c r="AB396" s="231"/>
      <c r="AC396" s="231"/>
      <c r="AD396" s="231"/>
      <c r="AE396" s="231"/>
      <c r="AF396" s="231"/>
      <c r="AG396" s="250"/>
      <c r="AH396" s="249"/>
      <c r="AI396" s="249"/>
      <c r="AJ396" s="249"/>
      <c r="AK396" s="249"/>
      <c r="AL396" s="249"/>
      <c r="AM396" s="204"/>
      <c r="AN396" s="205"/>
      <c r="AO396" s="205"/>
      <c r="AP396" s="205"/>
      <c r="AQ396" s="205"/>
      <c r="AR396" s="205"/>
      <c r="AS396" s="259"/>
      <c r="AT396" s="258"/>
      <c r="AU396" s="258"/>
      <c r="AV396" s="258"/>
      <c r="AW396" s="258"/>
      <c r="AX396" s="258"/>
      <c r="AY396" s="268"/>
      <c r="AZ396" s="267"/>
      <c r="BA396" s="267"/>
      <c r="BB396" s="267"/>
      <c r="BC396" s="267"/>
      <c r="BD396" s="267"/>
      <c r="BE396" s="204"/>
      <c r="BF396" s="205"/>
      <c r="BG396" s="205"/>
      <c r="BH396" s="205"/>
      <c r="BI396" s="205"/>
      <c r="BJ396" s="205"/>
      <c r="BK396" s="241"/>
      <c r="BL396" s="240"/>
      <c r="BM396" s="240"/>
      <c r="BN396" s="240"/>
      <c r="BO396" s="240"/>
      <c r="BP396" s="240"/>
      <c r="BQ396" s="223"/>
      <c r="BR396" s="222"/>
      <c r="BS396" s="222"/>
      <c r="BT396" s="222"/>
      <c r="BU396" s="222"/>
      <c r="BV396" s="222"/>
      <c r="BW396" s="268"/>
      <c r="BX396" s="267"/>
      <c r="BY396" s="267"/>
      <c r="BZ396" s="267"/>
      <c r="CA396" s="267"/>
      <c r="CB396" s="267"/>
      <c r="CC396" s="241"/>
      <c r="CD396" s="214"/>
      <c r="CE396" s="240"/>
      <c r="CF396" s="240"/>
      <c r="CG396" s="240"/>
      <c r="CH396" s="5"/>
    </row>
    <row r="397" spans="1:86" hidden="1" x14ac:dyDescent="0.2">
      <c r="A397" s="127"/>
      <c r="B397" s="11"/>
      <c r="C397" s="141"/>
      <c r="D397" s="64"/>
      <c r="E397" s="11"/>
      <c r="F397" s="64"/>
      <c r="G397" s="109"/>
      <c r="H397" s="65"/>
      <c r="I397" s="66"/>
      <c r="J397" s="204"/>
      <c r="K397" s="204"/>
      <c r="L397" s="205"/>
      <c r="M397" s="205"/>
      <c r="N397" s="205"/>
      <c r="O397" s="214"/>
      <c r="P397" s="214"/>
      <c r="Q397" s="213"/>
      <c r="R397" s="213"/>
      <c r="S397" s="213"/>
      <c r="T397" s="213"/>
      <c r="U397" s="223"/>
      <c r="V397" s="222"/>
      <c r="W397" s="222"/>
      <c r="X397" s="222"/>
      <c r="Y397" s="222"/>
      <c r="Z397" s="222"/>
      <c r="AA397" s="232"/>
      <c r="AB397" s="231"/>
      <c r="AC397" s="231"/>
      <c r="AD397" s="231"/>
      <c r="AE397" s="231"/>
      <c r="AF397" s="231"/>
      <c r="AG397" s="250"/>
      <c r="AH397" s="249"/>
      <c r="AI397" s="249"/>
      <c r="AJ397" s="249"/>
      <c r="AK397" s="249"/>
      <c r="AL397" s="249"/>
      <c r="AM397" s="204"/>
      <c r="AN397" s="205"/>
      <c r="AO397" s="205"/>
      <c r="AP397" s="205"/>
      <c r="AQ397" s="205"/>
      <c r="AR397" s="205"/>
      <c r="AS397" s="259"/>
      <c r="AT397" s="258"/>
      <c r="AU397" s="258"/>
      <c r="AV397" s="258"/>
      <c r="AW397" s="258"/>
      <c r="AX397" s="258"/>
      <c r="AY397" s="268"/>
      <c r="AZ397" s="267"/>
      <c r="BA397" s="267"/>
      <c r="BB397" s="267"/>
      <c r="BC397" s="267"/>
      <c r="BD397" s="267"/>
      <c r="BE397" s="204"/>
      <c r="BF397" s="205"/>
      <c r="BG397" s="205"/>
      <c r="BH397" s="205"/>
      <c r="BI397" s="205"/>
      <c r="BJ397" s="205"/>
      <c r="BK397" s="241"/>
      <c r="BL397" s="240"/>
      <c r="BM397" s="240"/>
      <c r="BN397" s="240"/>
      <c r="BO397" s="240"/>
      <c r="BP397" s="240"/>
      <c r="BQ397" s="223"/>
      <c r="BR397" s="222"/>
      <c r="BS397" s="222"/>
      <c r="BT397" s="222"/>
      <c r="BU397" s="222"/>
      <c r="BV397" s="222"/>
      <c r="BW397" s="268"/>
      <c r="BX397" s="267"/>
      <c r="BY397" s="267"/>
      <c r="BZ397" s="267"/>
      <c r="CA397" s="267"/>
      <c r="CB397" s="267"/>
      <c r="CC397" s="241"/>
      <c r="CD397" s="214"/>
      <c r="CE397" s="240"/>
      <c r="CF397" s="240"/>
      <c r="CG397" s="240"/>
      <c r="CH397" s="5"/>
    </row>
    <row r="398" spans="1:86" hidden="1" x14ac:dyDescent="0.2">
      <c r="A398" s="135"/>
      <c r="B398" s="17"/>
      <c r="C398" s="146"/>
      <c r="D398" s="71"/>
      <c r="E398" s="17"/>
      <c r="F398" s="71"/>
      <c r="G398" s="148"/>
      <c r="H398" s="72"/>
      <c r="I398" s="73"/>
      <c r="J398" s="204"/>
      <c r="K398" s="204"/>
      <c r="L398" s="205"/>
      <c r="M398" s="205"/>
      <c r="N398" s="205"/>
      <c r="O398" s="214"/>
      <c r="P398" s="214"/>
      <c r="Q398" s="213"/>
      <c r="R398" s="213"/>
      <c r="S398" s="213"/>
      <c r="T398" s="213"/>
      <c r="U398" s="223"/>
      <c r="V398" s="222"/>
      <c r="W398" s="222"/>
      <c r="X398" s="222"/>
      <c r="Y398" s="222"/>
      <c r="Z398" s="222"/>
      <c r="AA398" s="232"/>
      <c r="AB398" s="231"/>
      <c r="AC398" s="231"/>
      <c r="AD398" s="231"/>
      <c r="AE398" s="231"/>
      <c r="AF398" s="231"/>
      <c r="AG398" s="250"/>
      <c r="AH398" s="249"/>
      <c r="AI398" s="249"/>
      <c r="AJ398" s="249"/>
      <c r="AK398" s="249"/>
      <c r="AL398" s="249"/>
      <c r="AM398" s="204"/>
      <c r="AN398" s="205"/>
      <c r="AO398" s="205"/>
      <c r="AP398" s="205"/>
      <c r="AQ398" s="205"/>
      <c r="AR398" s="205"/>
      <c r="AS398" s="259"/>
      <c r="AT398" s="258"/>
      <c r="AU398" s="258"/>
      <c r="AV398" s="258"/>
      <c r="AW398" s="258"/>
      <c r="AX398" s="258"/>
      <c r="AY398" s="268"/>
      <c r="AZ398" s="267"/>
      <c r="BA398" s="267"/>
      <c r="BB398" s="267"/>
      <c r="BC398" s="267"/>
      <c r="BD398" s="267"/>
      <c r="BE398" s="204"/>
      <c r="BF398" s="205"/>
      <c r="BG398" s="205"/>
      <c r="BH398" s="205"/>
      <c r="BI398" s="205"/>
      <c r="BJ398" s="205"/>
      <c r="BK398" s="241"/>
      <c r="BL398" s="240"/>
      <c r="BM398" s="240"/>
      <c r="BN398" s="240"/>
      <c r="BO398" s="240"/>
      <c r="BP398" s="240"/>
      <c r="BQ398" s="223"/>
      <c r="BR398" s="222"/>
      <c r="BS398" s="222"/>
      <c r="BT398" s="222"/>
      <c r="BU398" s="222"/>
      <c r="BV398" s="222"/>
      <c r="BW398" s="268"/>
      <c r="BX398" s="267"/>
      <c r="BY398" s="267"/>
      <c r="BZ398" s="267"/>
      <c r="CA398" s="267"/>
      <c r="CB398" s="267"/>
      <c r="CC398" s="241"/>
      <c r="CD398" s="214"/>
      <c r="CE398" s="240"/>
      <c r="CF398" s="240"/>
      <c r="CG398" s="240"/>
      <c r="CH398" s="5"/>
    </row>
    <row r="399" spans="1:86" hidden="1" x14ac:dyDescent="0.2">
      <c r="A399" s="146"/>
      <c r="B399" s="146"/>
      <c r="C399" s="146"/>
      <c r="D399" s="147"/>
      <c r="E399" s="146"/>
      <c r="F399" s="147"/>
      <c r="G399" s="148"/>
      <c r="H399" s="72"/>
      <c r="I399" s="73"/>
      <c r="J399" s="204"/>
      <c r="K399" s="204"/>
      <c r="L399" s="205"/>
      <c r="M399" s="205"/>
      <c r="N399" s="205"/>
      <c r="O399" s="214"/>
      <c r="P399" s="214"/>
      <c r="Q399" s="213"/>
      <c r="R399" s="213"/>
      <c r="S399" s="213"/>
      <c r="T399" s="213"/>
      <c r="U399" s="223"/>
      <c r="V399" s="222"/>
      <c r="W399" s="222"/>
      <c r="X399" s="222"/>
      <c r="Y399" s="222"/>
      <c r="Z399" s="222"/>
      <c r="AA399" s="232"/>
      <c r="AB399" s="231"/>
      <c r="AC399" s="231"/>
      <c r="AD399" s="231"/>
      <c r="AE399" s="231"/>
      <c r="AF399" s="231"/>
      <c r="AG399" s="250"/>
      <c r="AH399" s="249"/>
      <c r="AI399" s="249"/>
      <c r="AJ399" s="249"/>
      <c r="AK399" s="249"/>
      <c r="AL399" s="249"/>
      <c r="AM399" s="204"/>
      <c r="AN399" s="205"/>
      <c r="AO399" s="205"/>
      <c r="AP399" s="205"/>
      <c r="AQ399" s="205"/>
      <c r="AR399" s="205"/>
      <c r="AS399" s="259"/>
      <c r="AT399" s="258"/>
      <c r="AU399" s="258"/>
      <c r="AV399" s="258"/>
      <c r="AW399" s="258"/>
      <c r="AX399" s="258"/>
      <c r="AY399" s="268"/>
      <c r="AZ399" s="267"/>
      <c r="BA399" s="267"/>
      <c r="BB399" s="267"/>
      <c r="BC399" s="267"/>
      <c r="BD399" s="267"/>
      <c r="BE399" s="204"/>
      <c r="BF399" s="205"/>
      <c r="BG399" s="205"/>
      <c r="BH399" s="205"/>
      <c r="BI399" s="205"/>
      <c r="BJ399" s="205"/>
      <c r="BK399" s="241"/>
      <c r="BL399" s="240"/>
      <c r="BM399" s="240"/>
      <c r="BN399" s="240"/>
      <c r="BO399" s="240"/>
      <c r="BP399" s="240"/>
      <c r="BQ399" s="223"/>
      <c r="BR399" s="222"/>
      <c r="BS399" s="222"/>
      <c r="BT399" s="222"/>
      <c r="BU399" s="222"/>
      <c r="BV399" s="222"/>
      <c r="BW399" s="268"/>
      <c r="BX399" s="267"/>
      <c r="BY399" s="267"/>
      <c r="BZ399" s="267"/>
      <c r="CA399" s="267"/>
      <c r="CB399" s="267"/>
      <c r="CC399" s="241"/>
      <c r="CD399" s="214"/>
      <c r="CE399" s="240"/>
      <c r="CF399" s="240"/>
      <c r="CG399" s="240"/>
      <c r="CH399" s="5"/>
    </row>
    <row r="400" spans="1:86" hidden="1" x14ac:dyDescent="0.2">
      <c r="A400" s="22"/>
      <c r="B400" s="22"/>
      <c r="C400" s="51"/>
      <c r="D400" s="28"/>
      <c r="E400" s="22"/>
      <c r="F400" s="28"/>
      <c r="G400" s="128"/>
      <c r="H400" s="26"/>
      <c r="I400" s="112"/>
      <c r="J400" s="204"/>
      <c r="K400" s="204"/>
      <c r="L400" s="205"/>
      <c r="M400" s="205"/>
      <c r="N400" s="205"/>
      <c r="O400" s="214"/>
      <c r="P400" s="214"/>
      <c r="Q400" s="213"/>
      <c r="R400" s="213"/>
      <c r="S400" s="213"/>
      <c r="T400" s="213"/>
      <c r="U400" s="223"/>
      <c r="V400" s="222"/>
      <c r="W400" s="222"/>
      <c r="X400" s="222"/>
      <c r="Y400" s="222"/>
      <c r="Z400" s="222"/>
      <c r="AA400" s="232"/>
      <c r="AB400" s="231"/>
      <c r="AC400" s="231"/>
      <c r="AD400" s="231"/>
      <c r="AE400" s="231"/>
      <c r="AF400" s="231"/>
      <c r="AG400" s="250"/>
      <c r="AH400" s="249"/>
      <c r="AI400" s="249"/>
      <c r="AJ400" s="249"/>
      <c r="AK400" s="249"/>
      <c r="AL400" s="249"/>
      <c r="AM400" s="204"/>
      <c r="AN400" s="205"/>
      <c r="AO400" s="205"/>
      <c r="AP400" s="205"/>
      <c r="AQ400" s="205"/>
      <c r="AR400" s="205"/>
      <c r="AS400" s="259"/>
      <c r="AT400" s="258"/>
      <c r="AU400" s="258"/>
      <c r="AV400" s="258"/>
      <c r="AW400" s="258"/>
      <c r="AX400" s="258"/>
      <c r="AY400" s="268"/>
      <c r="AZ400" s="267"/>
      <c r="BA400" s="267"/>
      <c r="BB400" s="267"/>
      <c r="BC400" s="267"/>
      <c r="BD400" s="267"/>
      <c r="BE400" s="204"/>
      <c r="BF400" s="205"/>
      <c r="BG400" s="205"/>
      <c r="BH400" s="205"/>
      <c r="BI400" s="205"/>
      <c r="BJ400" s="205"/>
      <c r="BK400" s="241"/>
      <c r="BL400" s="240"/>
      <c r="BM400" s="240"/>
      <c r="BN400" s="240"/>
      <c r="BO400" s="240"/>
      <c r="BP400" s="240"/>
      <c r="BQ400" s="223"/>
      <c r="BR400" s="222"/>
      <c r="BS400" s="222"/>
      <c r="BT400" s="222"/>
      <c r="BU400" s="222"/>
      <c r="BV400" s="222"/>
      <c r="BW400" s="268"/>
      <c r="BX400" s="267"/>
      <c r="BY400" s="267"/>
      <c r="BZ400" s="267"/>
      <c r="CA400" s="267"/>
      <c r="CB400" s="267"/>
      <c r="CC400" s="241"/>
      <c r="CD400" s="214"/>
      <c r="CE400" s="240"/>
      <c r="CF400" s="240"/>
      <c r="CG400" s="240"/>
      <c r="CH400" s="5"/>
    </row>
    <row r="401" spans="1:86" hidden="1" x14ac:dyDescent="0.2">
      <c r="A401" s="22"/>
      <c r="B401" s="22"/>
      <c r="C401" s="51"/>
      <c r="D401" s="28"/>
      <c r="E401" s="22"/>
      <c r="F401" s="28"/>
      <c r="G401" s="128"/>
      <c r="H401" s="26"/>
      <c r="I401" s="112"/>
      <c r="J401" s="204"/>
      <c r="K401" s="204"/>
      <c r="L401" s="205"/>
      <c r="M401" s="205"/>
      <c r="N401" s="205"/>
      <c r="O401" s="214"/>
      <c r="P401" s="214"/>
      <c r="Q401" s="213"/>
      <c r="R401" s="213"/>
      <c r="S401" s="213"/>
      <c r="T401" s="213"/>
      <c r="U401" s="223"/>
      <c r="V401" s="222"/>
      <c r="W401" s="222"/>
      <c r="X401" s="222"/>
      <c r="Y401" s="222"/>
      <c r="Z401" s="222"/>
      <c r="AA401" s="232"/>
      <c r="AB401" s="231"/>
      <c r="AC401" s="231"/>
      <c r="AD401" s="231"/>
      <c r="AE401" s="231"/>
      <c r="AF401" s="231"/>
      <c r="AG401" s="250"/>
      <c r="AH401" s="249"/>
      <c r="AI401" s="249"/>
      <c r="AJ401" s="249"/>
      <c r="AK401" s="249"/>
      <c r="AL401" s="249"/>
      <c r="AM401" s="204"/>
      <c r="AN401" s="205"/>
      <c r="AO401" s="205"/>
      <c r="AP401" s="205"/>
      <c r="AQ401" s="205"/>
      <c r="AR401" s="205"/>
      <c r="AS401" s="259"/>
      <c r="AT401" s="258"/>
      <c r="AU401" s="258"/>
      <c r="AV401" s="258"/>
      <c r="AW401" s="258"/>
      <c r="AX401" s="258"/>
      <c r="AY401" s="268"/>
      <c r="AZ401" s="267"/>
      <c r="BA401" s="267"/>
      <c r="BB401" s="267"/>
      <c r="BC401" s="267"/>
      <c r="BD401" s="267"/>
      <c r="BE401" s="204"/>
      <c r="BF401" s="205"/>
      <c r="BG401" s="205"/>
      <c r="BH401" s="205"/>
      <c r="BI401" s="205"/>
      <c r="BJ401" s="205"/>
      <c r="BK401" s="241"/>
      <c r="BL401" s="240"/>
      <c r="BM401" s="240"/>
      <c r="BN401" s="240"/>
      <c r="BO401" s="240"/>
      <c r="BP401" s="240"/>
      <c r="BQ401" s="223"/>
      <c r="BR401" s="222"/>
      <c r="BS401" s="222"/>
      <c r="BT401" s="222"/>
      <c r="BU401" s="222"/>
      <c r="BV401" s="222"/>
      <c r="BW401" s="268"/>
      <c r="BX401" s="267"/>
      <c r="BY401" s="267"/>
      <c r="BZ401" s="267"/>
      <c r="CA401" s="267"/>
      <c r="CB401" s="267"/>
      <c r="CC401" s="241"/>
      <c r="CD401" s="214"/>
      <c r="CE401" s="240"/>
      <c r="CF401" s="240"/>
      <c r="CG401" s="240"/>
      <c r="CH401" s="5"/>
    </row>
    <row r="402" spans="1:86" hidden="1" x14ac:dyDescent="0.2">
      <c r="A402" s="22"/>
      <c r="B402" s="22"/>
      <c r="C402" s="51"/>
      <c r="D402" s="31"/>
      <c r="E402" s="22"/>
      <c r="F402" s="28"/>
      <c r="G402" s="128"/>
      <c r="H402" s="26"/>
      <c r="I402" s="112"/>
      <c r="J402" s="204"/>
      <c r="K402" s="204"/>
      <c r="L402" s="205"/>
      <c r="M402" s="205"/>
      <c r="N402" s="205"/>
      <c r="O402" s="214"/>
      <c r="P402" s="214"/>
      <c r="Q402" s="213"/>
      <c r="R402" s="213"/>
      <c r="S402" s="213"/>
      <c r="T402" s="213"/>
      <c r="U402" s="223"/>
      <c r="V402" s="222"/>
      <c r="W402" s="222"/>
      <c r="X402" s="222"/>
      <c r="Y402" s="222"/>
      <c r="Z402" s="222"/>
      <c r="AA402" s="232"/>
      <c r="AB402" s="231"/>
      <c r="AC402" s="231"/>
      <c r="AD402" s="231"/>
      <c r="AE402" s="231"/>
      <c r="AF402" s="231"/>
      <c r="AG402" s="250"/>
      <c r="AH402" s="249"/>
      <c r="AI402" s="249"/>
      <c r="AJ402" s="249"/>
      <c r="AK402" s="249"/>
      <c r="AL402" s="249"/>
      <c r="AM402" s="204"/>
      <c r="AN402" s="205"/>
      <c r="AO402" s="205"/>
      <c r="AP402" s="205"/>
      <c r="AQ402" s="205"/>
      <c r="AR402" s="205"/>
      <c r="AS402" s="259"/>
      <c r="AT402" s="258"/>
      <c r="AU402" s="258"/>
      <c r="AV402" s="258"/>
      <c r="AW402" s="258"/>
      <c r="AX402" s="258"/>
      <c r="AY402" s="268"/>
      <c r="AZ402" s="267"/>
      <c r="BA402" s="267"/>
      <c r="BB402" s="267"/>
      <c r="BC402" s="267"/>
      <c r="BD402" s="267"/>
      <c r="BE402" s="204"/>
      <c r="BF402" s="205"/>
      <c r="BG402" s="205"/>
      <c r="BH402" s="205"/>
      <c r="BI402" s="205"/>
      <c r="BJ402" s="205"/>
      <c r="BK402" s="241"/>
      <c r="BL402" s="240"/>
      <c r="BM402" s="240"/>
      <c r="BN402" s="240"/>
      <c r="BO402" s="240"/>
      <c r="BP402" s="240"/>
      <c r="BQ402" s="223"/>
      <c r="BR402" s="222"/>
      <c r="BS402" s="222"/>
      <c r="BT402" s="222"/>
      <c r="BU402" s="222"/>
      <c r="BV402" s="222"/>
      <c r="BW402" s="268"/>
      <c r="BX402" s="267"/>
      <c r="BY402" s="267"/>
      <c r="BZ402" s="267"/>
      <c r="CA402" s="267"/>
      <c r="CB402" s="267"/>
      <c r="CC402" s="241"/>
      <c r="CD402" s="214"/>
      <c r="CE402" s="240"/>
      <c r="CF402" s="240"/>
      <c r="CG402" s="240"/>
      <c r="CH402" s="5"/>
    </row>
    <row r="403" spans="1:86" hidden="1" x14ac:dyDescent="0.2">
      <c r="A403" s="22"/>
      <c r="B403" s="22"/>
      <c r="C403" s="51"/>
      <c r="D403" s="33"/>
      <c r="E403" s="22"/>
      <c r="F403" s="28"/>
      <c r="G403" s="128"/>
      <c r="H403" s="75"/>
      <c r="I403" s="52"/>
      <c r="J403" s="204"/>
      <c r="K403" s="204"/>
      <c r="L403" s="205"/>
      <c r="M403" s="205"/>
      <c r="N403" s="205"/>
      <c r="O403" s="214"/>
      <c r="P403" s="214"/>
      <c r="Q403" s="213"/>
      <c r="R403" s="213"/>
      <c r="S403" s="213"/>
      <c r="T403" s="213"/>
      <c r="U403" s="223"/>
      <c r="V403" s="222"/>
      <c r="W403" s="222"/>
      <c r="X403" s="222"/>
      <c r="Y403" s="222"/>
      <c r="Z403" s="222"/>
      <c r="AA403" s="232"/>
      <c r="AB403" s="231"/>
      <c r="AC403" s="231"/>
      <c r="AD403" s="231"/>
      <c r="AE403" s="231"/>
      <c r="AF403" s="231"/>
      <c r="AG403" s="250"/>
      <c r="AH403" s="249"/>
      <c r="AI403" s="249"/>
      <c r="AJ403" s="249"/>
      <c r="AK403" s="249"/>
      <c r="AL403" s="249"/>
      <c r="AM403" s="204"/>
      <c r="AN403" s="205"/>
      <c r="AO403" s="205"/>
      <c r="AP403" s="205"/>
      <c r="AQ403" s="205"/>
      <c r="AR403" s="205"/>
      <c r="AS403" s="259"/>
      <c r="AT403" s="258"/>
      <c r="AU403" s="258"/>
      <c r="AV403" s="258"/>
      <c r="AW403" s="258"/>
      <c r="AX403" s="258"/>
      <c r="AY403" s="268"/>
      <c r="AZ403" s="267"/>
      <c r="BA403" s="267"/>
      <c r="BB403" s="267"/>
      <c r="BC403" s="267"/>
      <c r="BD403" s="267"/>
      <c r="BE403" s="204"/>
      <c r="BF403" s="205"/>
      <c r="BG403" s="205"/>
      <c r="BH403" s="205"/>
      <c r="BI403" s="205"/>
      <c r="BJ403" s="205"/>
      <c r="BK403" s="241"/>
      <c r="BL403" s="240"/>
      <c r="BM403" s="240"/>
      <c r="BN403" s="240"/>
      <c r="BO403" s="240"/>
      <c r="BP403" s="240"/>
      <c r="BQ403" s="223"/>
      <c r="BR403" s="222"/>
      <c r="BS403" s="222"/>
      <c r="BT403" s="222"/>
      <c r="BU403" s="222"/>
      <c r="BV403" s="222"/>
      <c r="BW403" s="268"/>
      <c r="BX403" s="267"/>
      <c r="BY403" s="267"/>
      <c r="BZ403" s="267"/>
      <c r="CA403" s="267"/>
      <c r="CB403" s="267"/>
      <c r="CC403" s="241"/>
      <c r="CD403" s="214"/>
      <c r="CE403" s="240"/>
      <c r="CF403" s="240"/>
      <c r="CG403" s="240"/>
      <c r="CH403" s="5"/>
    </row>
    <row r="404" spans="1:86" hidden="1" x14ac:dyDescent="0.2">
      <c r="A404" s="22"/>
      <c r="B404" s="22"/>
      <c r="C404" s="51"/>
      <c r="D404" s="33"/>
      <c r="E404" s="22"/>
      <c r="F404" s="34"/>
      <c r="G404" s="128"/>
      <c r="H404" s="158"/>
      <c r="I404" s="27"/>
      <c r="J404" s="204"/>
      <c r="K404" s="204"/>
      <c r="L404" s="205"/>
      <c r="M404" s="205"/>
      <c r="N404" s="204"/>
      <c r="O404" s="214"/>
      <c r="P404" s="214"/>
      <c r="Q404" s="213"/>
      <c r="R404" s="214"/>
      <c r="S404" s="213"/>
      <c r="T404" s="214"/>
      <c r="U404" s="223"/>
      <c r="V404" s="223"/>
      <c r="W404" s="222"/>
      <c r="X404" s="223"/>
      <c r="Y404" s="222"/>
      <c r="Z404" s="223"/>
      <c r="AA404" s="232"/>
      <c r="AB404" s="232"/>
      <c r="AC404" s="231"/>
      <c r="AD404" s="232"/>
      <c r="AE404" s="231"/>
      <c r="AF404" s="232"/>
      <c r="AG404" s="250"/>
      <c r="AH404" s="250"/>
      <c r="AI404" s="249"/>
      <c r="AJ404" s="250"/>
      <c r="AK404" s="249"/>
      <c r="AL404" s="250"/>
      <c r="AM404" s="204"/>
      <c r="AN404" s="204"/>
      <c r="AO404" s="205"/>
      <c r="AP404" s="204"/>
      <c r="AQ404" s="205"/>
      <c r="AR404" s="204"/>
      <c r="AS404" s="259"/>
      <c r="AT404" s="259"/>
      <c r="AU404" s="258"/>
      <c r="AV404" s="259"/>
      <c r="AW404" s="258"/>
      <c r="AX404" s="259"/>
      <c r="AY404" s="268"/>
      <c r="AZ404" s="268"/>
      <c r="BA404" s="267"/>
      <c r="BB404" s="268"/>
      <c r="BC404" s="267"/>
      <c r="BD404" s="268"/>
      <c r="BE404" s="204"/>
      <c r="BF404" s="204"/>
      <c r="BG404" s="205"/>
      <c r="BH404" s="204"/>
      <c r="BI404" s="205"/>
      <c r="BJ404" s="204"/>
      <c r="BK404" s="241"/>
      <c r="BL404" s="241"/>
      <c r="BM404" s="240"/>
      <c r="BN404" s="241"/>
      <c r="BO404" s="240"/>
      <c r="BP404" s="241"/>
      <c r="BQ404" s="223"/>
      <c r="BR404" s="223"/>
      <c r="BS404" s="222"/>
      <c r="BT404" s="223"/>
      <c r="BU404" s="222"/>
      <c r="BV404" s="223"/>
      <c r="BW404" s="268"/>
      <c r="BX404" s="268"/>
      <c r="BY404" s="267"/>
      <c r="BZ404" s="268"/>
      <c r="CA404" s="267"/>
      <c r="CB404" s="268"/>
      <c r="CC404" s="241"/>
      <c r="CD404" s="214"/>
      <c r="CE404" s="240"/>
      <c r="CF404" s="240"/>
      <c r="CG404" s="241"/>
      <c r="CH404" s="5"/>
    </row>
    <row r="405" spans="1:86" hidden="1" x14ac:dyDescent="0.2">
      <c r="A405" s="22"/>
      <c r="B405" s="22"/>
      <c r="C405" s="51"/>
      <c r="D405" s="33"/>
      <c r="E405" s="22"/>
      <c r="F405" s="34"/>
      <c r="G405" s="128"/>
      <c r="H405" s="158"/>
      <c r="I405" s="27"/>
      <c r="J405" s="204"/>
      <c r="K405" s="204"/>
      <c r="L405" s="205"/>
      <c r="M405" s="205"/>
      <c r="N405" s="204"/>
      <c r="O405" s="214"/>
      <c r="P405" s="214"/>
      <c r="Q405" s="213"/>
      <c r="R405" s="214"/>
      <c r="S405" s="213"/>
      <c r="T405" s="214"/>
      <c r="U405" s="223"/>
      <c r="V405" s="223"/>
      <c r="W405" s="222"/>
      <c r="X405" s="223"/>
      <c r="Y405" s="222"/>
      <c r="Z405" s="223"/>
      <c r="AA405" s="232"/>
      <c r="AB405" s="232"/>
      <c r="AC405" s="231"/>
      <c r="AD405" s="232"/>
      <c r="AE405" s="231"/>
      <c r="AF405" s="232"/>
      <c r="AG405" s="250"/>
      <c r="AH405" s="250"/>
      <c r="AI405" s="249"/>
      <c r="AJ405" s="250"/>
      <c r="AK405" s="249"/>
      <c r="AL405" s="250"/>
      <c r="AM405" s="204"/>
      <c r="AN405" s="204"/>
      <c r="AO405" s="205"/>
      <c r="AP405" s="204"/>
      <c r="AQ405" s="205"/>
      <c r="AR405" s="204"/>
      <c r="AS405" s="259"/>
      <c r="AT405" s="259"/>
      <c r="AU405" s="258"/>
      <c r="AV405" s="259"/>
      <c r="AW405" s="258"/>
      <c r="AX405" s="259"/>
      <c r="AY405" s="268"/>
      <c r="AZ405" s="268"/>
      <c r="BA405" s="267"/>
      <c r="BB405" s="268"/>
      <c r="BC405" s="267"/>
      <c r="BD405" s="268"/>
      <c r="BE405" s="204"/>
      <c r="BF405" s="204"/>
      <c r="BG405" s="205"/>
      <c r="BH405" s="204"/>
      <c r="BI405" s="205"/>
      <c r="BJ405" s="204"/>
      <c r="BK405" s="241"/>
      <c r="BL405" s="241"/>
      <c r="BM405" s="240"/>
      <c r="BN405" s="241"/>
      <c r="BO405" s="240"/>
      <c r="BP405" s="241"/>
      <c r="BQ405" s="223"/>
      <c r="BR405" s="223"/>
      <c r="BS405" s="222"/>
      <c r="BT405" s="223"/>
      <c r="BU405" s="222"/>
      <c r="BV405" s="223"/>
      <c r="BW405" s="268"/>
      <c r="BX405" s="268"/>
      <c r="BY405" s="267"/>
      <c r="BZ405" s="268"/>
      <c r="CA405" s="267"/>
      <c r="CB405" s="268"/>
      <c r="CC405" s="241"/>
      <c r="CD405" s="214"/>
      <c r="CE405" s="240"/>
      <c r="CF405" s="240"/>
      <c r="CG405" s="241"/>
      <c r="CH405" s="5"/>
    </row>
    <row r="406" spans="1:86" hidden="1" x14ac:dyDescent="0.2">
      <c r="A406" s="22"/>
      <c r="B406" s="22"/>
      <c r="C406" s="93"/>
      <c r="D406" s="34"/>
      <c r="E406" s="22"/>
      <c r="F406" s="34"/>
      <c r="G406" s="48"/>
      <c r="H406" s="36"/>
      <c r="I406" s="27"/>
      <c r="J406" s="204"/>
      <c r="K406" s="204"/>
      <c r="L406" s="205"/>
      <c r="M406" s="205"/>
      <c r="N406" s="204"/>
      <c r="O406" s="214"/>
      <c r="P406" s="214"/>
      <c r="Q406" s="213"/>
      <c r="R406" s="214"/>
      <c r="S406" s="213"/>
      <c r="T406" s="214"/>
      <c r="U406" s="223"/>
      <c r="V406" s="223"/>
      <c r="W406" s="222"/>
      <c r="X406" s="223"/>
      <c r="Y406" s="222"/>
      <c r="Z406" s="223"/>
      <c r="AA406" s="232"/>
      <c r="AB406" s="232"/>
      <c r="AC406" s="231"/>
      <c r="AD406" s="232"/>
      <c r="AE406" s="231"/>
      <c r="AF406" s="232"/>
      <c r="AG406" s="250"/>
      <c r="AH406" s="250"/>
      <c r="AI406" s="249"/>
      <c r="AJ406" s="250"/>
      <c r="AK406" s="249"/>
      <c r="AL406" s="250"/>
      <c r="AM406" s="204"/>
      <c r="AN406" s="204"/>
      <c r="AO406" s="205"/>
      <c r="AP406" s="204"/>
      <c r="AQ406" s="205"/>
      <c r="AR406" s="204"/>
      <c r="AS406" s="259"/>
      <c r="AT406" s="259"/>
      <c r="AU406" s="258"/>
      <c r="AV406" s="259"/>
      <c r="AW406" s="258"/>
      <c r="AX406" s="259"/>
      <c r="AY406" s="268"/>
      <c r="AZ406" s="268"/>
      <c r="BA406" s="267"/>
      <c r="BB406" s="268"/>
      <c r="BC406" s="267"/>
      <c r="BD406" s="268"/>
      <c r="BE406" s="204"/>
      <c r="BF406" s="204"/>
      <c r="BG406" s="205"/>
      <c r="BH406" s="204"/>
      <c r="BI406" s="205"/>
      <c r="BJ406" s="204"/>
      <c r="BK406" s="241"/>
      <c r="BL406" s="241"/>
      <c r="BM406" s="240"/>
      <c r="BN406" s="241"/>
      <c r="BO406" s="240"/>
      <c r="BP406" s="241"/>
      <c r="BQ406" s="223"/>
      <c r="BR406" s="223"/>
      <c r="BS406" s="222"/>
      <c r="BT406" s="223"/>
      <c r="BU406" s="222"/>
      <c r="BV406" s="223"/>
      <c r="BW406" s="268"/>
      <c r="BX406" s="268"/>
      <c r="BY406" s="267"/>
      <c r="BZ406" s="268"/>
      <c r="CA406" s="267"/>
      <c r="CB406" s="268"/>
      <c r="CC406" s="241"/>
      <c r="CD406" s="214"/>
      <c r="CE406" s="240"/>
      <c r="CF406" s="240"/>
      <c r="CG406" s="241"/>
      <c r="CH406" s="5"/>
    </row>
    <row r="407" spans="1:86" hidden="1" x14ac:dyDescent="0.2">
      <c r="A407" s="105"/>
      <c r="B407" s="105"/>
      <c r="C407" s="105"/>
      <c r="D407" s="106"/>
      <c r="E407" s="105"/>
      <c r="F407" s="107"/>
      <c r="G407" s="108"/>
      <c r="H407" s="91"/>
      <c r="I407" s="59"/>
      <c r="J407" s="206"/>
      <c r="K407" s="206"/>
      <c r="L407" s="206"/>
      <c r="M407" s="206"/>
      <c r="N407" s="206"/>
      <c r="O407" s="215"/>
      <c r="P407" s="215"/>
      <c r="Q407" s="215"/>
      <c r="R407" s="215"/>
      <c r="S407" s="215"/>
      <c r="T407" s="215"/>
      <c r="U407" s="224"/>
      <c r="V407" s="224"/>
      <c r="W407" s="224"/>
      <c r="X407" s="224"/>
      <c r="Y407" s="224"/>
      <c r="Z407" s="224"/>
      <c r="AA407" s="233"/>
      <c r="AB407" s="233"/>
      <c r="AC407" s="233"/>
      <c r="AD407" s="233"/>
      <c r="AE407" s="233"/>
      <c r="AF407" s="233"/>
      <c r="AG407" s="251"/>
      <c r="AH407" s="251"/>
      <c r="AI407" s="251"/>
      <c r="AJ407" s="251"/>
      <c r="AK407" s="251"/>
      <c r="AL407" s="251"/>
      <c r="AM407" s="206"/>
      <c r="AN407" s="206"/>
      <c r="AO407" s="206"/>
      <c r="AP407" s="206"/>
      <c r="AQ407" s="206"/>
      <c r="AR407" s="206"/>
      <c r="AS407" s="260"/>
      <c r="AT407" s="260"/>
      <c r="AU407" s="260"/>
      <c r="AV407" s="260"/>
      <c r="AW407" s="260"/>
      <c r="AX407" s="260"/>
      <c r="AY407" s="269"/>
      <c r="AZ407" s="269"/>
      <c r="BA407" s="269"/>
      <c r="BB407" s="269"/>
      <c r="BC407" s="269"/>
      <c r="BD407" s="269"/>
      <c r="BE407" s="206"/>
      <c r="BF407" s="206"/>
      <c r="BG407" s="206"/>
      <c r="BH407" s="206"/>
      <c r="BI407" s="206"/>
      <c r="BJ407" s="206"/>
      <c r="BK407" s="242"/>
      <c r="BL407" s="242"/>
      <c r="BM407" s="242"/>
      <c r="BN407" s="242"/>
      <c r="BO407" s="242"/>
      <c r="BP407" s="242"/>
      <c r="BQ407" s="224"/>
      <c r="BR407" s="224"/>
      <c r="BS407" s="224"/>
      <c r="BT407" s="224"/>
      <c r="BU407" s="224"/>
      <c r="BV407" s="224"/>
      <c r="BW407" s="269"/>
      <c r="BX407" s="269"/>
      <c r="BY407" s="269"/>
      <c r="BZ407" s="269"/>
      <c r="CA407" s="269"/>
      <c r="CB407" s="269"/>
      <c r="CC407" s="242"/>
      <c r="CD407" s="215"/>
      <c r="CE407" s="242"/>
      <c r="CF407" s="242"/>
      <c r="CG407" s="242"/>
      <c r="CH407" s="5"/>
    </row>
    <row r="408" spans="1:86" hidden="1" x14ac:dyDescent="0.2">
      <c r="A408" s="151"/>
      <c r="B408" s="151"/>
      <c r="C408" s="151"/>
      <c r="D408" s="106"/>
      <c r="E408" s="151"/>
      <c r="F408" s="106"/>
      <c r="G408" s="133"/>
      <c r="H408" s="61"/>
      <c r="I408" s="134"/>
      <c r="J408" s="204"/>
      <c r="K408" s="204"/>
      <c r="L408" s="205"/>
      <c r="M408" s="205"/>
      <c r="N408" s="205"/>
      <c r="O408" s="214"/>
      <c r="P408" s="214"/>
      <c r="Q408" s="213"/>
      <c r="R408" s="213"/>
      <c r="S408" s="213"/>
      <c r="T408" s="213"/>
      <c r="U408" s="223"/>
      <c r="V408" s="222"/>
      <c r="W408" s="222"/>
      <c r="X408" s="222"/>
      <c r="Y408" s="222"/>
      <c r="Z408" s="222"/>
      <c r="AA408" s="232"/>
      <c r="AB408" s="231"/>
      <c r="AC408" s="231"/>
      <c r="AD408" s="231"/>
      <c r="AE408" s="231"/>
      <c r="AF408" s="231"/>
      <c r="AG408" s="250"/>
      <c r="AH408" s="249"/>
      <c r="AI408" s="249"/>
      <c r="AJ408" s="249"/>
      <c r="AK408" s="249"/>
      <c r="AL408" s="249"/>
      <c r="AM408" s="204"/>
      <c r="AN408" s="205"/>
      <c r="AO408" s="205"/>
      <c r="AP408" s="205"/>
      <c r="AQ408" s="205"/>
      <c r="AR408" s="205"/>
      <c r="AS408" s="259"/>
      <c r="AT408" s="258"/>
      <c r="AU408" s="258"/>
      <c r="AV408" s="258"/>
      <c r="AW408" s="258"/>
      <c r="AX408" s="258"/>
      <c r="AY408" s="268"/>
      <c r="AZ408" s="267"/>
      <c r="BA408" s="267"/>
      <c r="BB408" s="267"/>
      <c r="BC408" s="267"/>
      <c r="BD408" s="267"/>
      <c r="BE408" s="204"/>
      <c r="BF408" s="205"/>
      <c r="BG408" s="205"/>
      <c r="BH408" s="205"/>
      <c r="BI408" s="205"/>
      <c r="BJ408" s="205"/>
      <c r="BK408" s="241"/>
      <c r="BL408" s="240"/>
      <c r="BM408" s="240"/>
      <c r="BN408" s="240"/>
      <c r="BO408" s="240"/>
      <c r="BP408" s="240"/>
      <c r="BQ408" s="223"/>
      <c r="BR408" s="222"/>
      <c r="BS408" s="222"/>
      <c r="BT408" s="222"/>
      <c r="BU408" s="222"/>
      <c r="BV408" s="222"/>
      <c r="BW408" s="268"/>
      <c r="BX408" s="267"/>
      <c r="BY408" s="267"/>
      <c r="BZ408" s="267"/>
      <c r="CA408" s="267"/>
      <c r="CB408" s="267"/>
      <c r="CC408" s="241"/>
      <c r="CD408" s="214"/>
      <c r="CE408" s="240"/>
      <c r="CF408" s="240"/>
      <c r="CG408" s="240"/>
      <c r="CH408" s="5"/>
    </row>
    <row r="409" spans="1:86" hidden="1" x14ac:dyDescent="0.2">
      <c r="A409" s="141"/>
      <c r="B409" s="141"/>
      <c r="C409" s="141"/>
      <c r="D409" s="142"/>
      <c r="E409" s="141"/>
      <c r="F409" s="142"/>
      <c r="G409" s="109"/>
      <c r="H409" s="65"/>
      <c r="I409" s="66"/>
      <c r="J409" s="204"/>
      <c r="K409" s="204"/>
      <c r="L409" s="205"/>
      <c r="M409" s="205"/>
      <c r="N409" s="205"/>
      <c r="O409" s="214"/>
      <c r="P409" s="214"/>
      <c r="Q409" s="213"/>
      <c r="R409" s="213"/>
      <c r="S409" s="213"/>
      <c r="T409" s="213"/>
      <c r="U409" s="223"/>
      <c r="V409" s="222"/>
      <c r="W409" s="222"/>
      <c r="X409" s="222"/>
      <c r="Y409" s="222"/>
      <c r="Z409" s="222"/>
      <c r="AA409" s="232"/>
      <c r="AB409" s="231"/>
      <c r="AC409" s="231"/>
      <c r="AD409" s="231"/>
      <c r="AE409" s="231"/>
      <c r="AF409" s="231"/>
      <c r="AG409" s="250"/>
      <c r="AH409" s="249"/>
      <c r="AI409" s="249"/>
      <c r="AJ409" s="249"/>
      <c r="AK409" s="249"/>
      <c r="AL409" s="249"/>
      <c r="AM409" s="204"/>
      <c r="AN409" s="205"/>
      <c r="AO409" s="205"/>
      <c r="AP409" s="205"/>
      <c r="AQ409" s="205"/>
      <c r="AR409" s="205"/>
      <c r="AS409" s="259"/>
      <c r="AT409" s="258"/>
      <c r="AU409" s="258"/>
      <c r="AV409" s="258"/>
      <c r="AW409" s="258"/>
      <c r="AX409" s="258"/>
      <c r="AY409" s="268"/>
      <c r="AZ409" s="267"/>
      <c r="BA409" s="267"/>
      <c r="BB409" s="267"/>
      <c r="BC409" s="267"/>
      <c r="BD409" s="267"/>
      <c r="BE409" s="204"/>
      <c r="BF409" s="205"/>
      <c r="BG409" s="205"/>
      <c r="BH409" s="205"/>
      <c r="BI409" s="205"/>
      <c r="BJ409" s="205"/>
      <c r="BK409" s="241"/>
      <c r="BL409" s="240"/>
      <c r="BM409" s="240"/>
      <c r="BN409" s="240"/>
      <c r="BO409" s="240"/>
      <c r="BP409" s="240"/>
      <c r="BQ409" s="223"/>
      <c r="BR409" s="222"/>
      <c r="BS409" s="222"/>
      <c r="BT409" s="222"/>
      <c r="BU409" s="222"/>
      <c r="BV409" s="222"/>
      <c r="BW409" s="268"/>
      <c r="BX409" s="267"/>
      <c r="BY409" s="267"/>
      <c r="BZ409" s="267"/>
      <c r="CA409" s="267"/>
      <c r="CB409" s="267"/>
      <c r="CC409" s="241"/>
      <c r="CD409" s="214"/>
      <c r="CE409" s="240"/>
      <c r="CF409" s="240"/>
      <c r="CG409" s="240"/>
      <c r="CH409" s="5"/>
    </row>
    <row r="410" spans="1:86" hidden="1" x14ac:dyDescent="0.2">
      <c r="A410" s="141"/>
      <c r="B410" s="141"/>
      <c r="C410" s="141"/>
      <c r="D410" s="142"/>
      <c r="E410" s="141"/>
      <c r="F410" s="142"/>
      <c r="G410" s="109"/>
      <c r="H410" s="69"/>
      <c r="I410" s="66"/>
      <c r="J410" s="204"/>
      <c r="K410" s="204"/>
      <c r="L410" s="205"/>
      <c r="M410" s="205"/>
      <c r="N410" s="205"/>
      <c r="O410" s="214"/>
      <c r="P410" s="214"/>
      <c r="Q410" s="213"/>
      <c r="R410" s="213"/>
      <c r="S410" s="213"/>
      <c r="T410" s="213"/>
      <c r="U410" s="223"/>
      <c r="V410" s="222"/>
      <c r="W410" s="222"/>
      <c r="X410" s="222"/>
      <c r="Y410" s="222"/>
      <c r="Z410" s="222"/>
      <c r="AA410" s="232"/>
      <c r="AB410" s="231"/>
      <c r="AC410" s="231"/>
      <c r="AD410" s="231"/>
      <c r="AE410" s="231"/>
      <c r="AF410" s="231"/>
      <c r="AG410" s="250"/>
      <c r="AH410" s="249"/>
      <c r="AI410" s="249"/>
      <c r="AJ410" s="249"/>
      <c r="AK410" s="249"/>
      <c r="AL410" s="249"/>
      <c r="AM410" s="204"/>
      <c r="AN410" s="205"/>
      <c r="AO410" s="205"/>
      <c r="AP410" s="205"/>
      <c r="AQ410" s="205"/>
      <c r="AR410" s="205"/>
      <c r="AS410" s="259"/>
      <c r="AT410" s="258"/>
      <c r="AU410" s="258"/>
      <c r="AV410" s="258"/>
      <c r="AW410" s="258"/>
      <c r="AX410" s="258"/>
      <c r="AY410" s="268"/>
      <c r="AZ410" s="267"/>
      <c r="BA410" s="267"/>
      <c r="BB410" s="267"/>
      <c r="BC410" s="267"/>
      <c r="BD410" s="267"/>
      <c r="BE410" s="204"/>
      <c r="BF410" s="205"/>
      <c r="BG410" s="205"/>
      <c r="BH410" s="205"/>
      <c r="BI410" s="205"/>
      <c r="BJ410" s="205"/>
      <c r="BK410" s="241"/>
      <c r="BL410" s="240"/>
      <c r="BM410" s="240"/>
      <c r="BN410" s="240"/>
      <c r="BO410" s="240"/>
      <c r="BP410" s="240"/>
      <c r="BQ410" s="223"/>
      <c r="BR410" s="222"/>
      <c r="BS410" s="222"/>
      <c r="BT410" s="222"/>
      <c r="BU410" s="222"/>
      <c r="BV410" s="222"/>
      <c r="BW410" s="268"/>
      <c r="BX410" s="267"/>
      <c r="BY410" s="267"/>
      <c r="BZ410" s="267"/>
      <c r="CA410" s="267"/>
      <c r="CB410" s="267"/>
      <c r="CC410" s="241"/>
      <c r="CD410" s="214"/>
      <c r="CE410" s="240"/>
      <c r="CF410" s="240"/>
      <c r="CG410" s="240"/>
      <c r="CH410" s="5"/>
    </row>
    <row r="411" spans="1:86" hidden="1" x14ac:dyDescent="0.2">
      <c r="A411" s="141"/>
      <c r="B411" s="141"/>
      <c r="C411" s="141"/>
      <c r="D411" s="142"/>
      <c r="E411" s="141"/>
      <c r="F411" s="142"/>
      <c r="G411" s="109"/>
      <c r="H411" s="69"/>
      <c r="I411" s="66"/>
      <c r="J411" s="204"/>
      <c r="K411" s="204"/>
      <c r="L411" s="205"/>
      <c r="M411" s="205"/>
      <c r="N411" s="205"/>
      <c r="O411" s="214"/>
      <c r="P411" s="214"/>
      <c r="Q411" s="213"/>
      <c r="R411" s="213"/>
      <c r="S411" s="213"/>
      <c r="T411" s="213"/>
      <c r="U411" s="223"/>
      <c r="V411" s="222"/>
      <c r="W411" s="222"/>
      <c r="X411" s="222"/>
      <c r="Y411" s="222"/>
      <c r="Z411" s="222"/>
      <c r="AA411" s="232"/>
      <c r="AB411" s="231"/>
      <c r="AC411" s="231"/>
      <c r="AD411" s="231"/>
      <c r="AE411" s="231"/>
      <c r="AF411" s="231"/>
      <c r="AG411" s="250"/>
      <c r="AH411" s="249"/>
      <c r="AI411" s="249"/>
      <c r="AJ411" s="249"/>
      <c r="AK411" s="249"/>
      <c r="AL411" s="249"/>
      <c r="AM411" s="204"/>
      <c r="AN411" s="205"/>
      <c r="AO411" s="205"/>
      <c r="AP411" s="205"/>
      <c r="AQ411" s="205"/>
      <c r="AR411" s="205"/>
      <c r="AS411" s="259"/>
      <c r="AT411" s="258"/>
      <c r="AU411" s="258"/>
      <c r="AV411" s="258"/>
      <c r="AW411" s="258"/>
      <c r="AX411" s="258"/>
      <c r="AY411" s="268"/>
      <c r="AZ411" s="267"/>
      <c r="BA411" s="267"/>
      <c r="BB411" s="267"/>
      <c r="BC411" s="267"/>
      <c r="BD411" s="267"/>
      <c r="BE411" s="204"/>
      <c r="BF411" s="205"/>
      <c r="BG411" s="205"/>
      <c r="BH411" s="205"/>
      <c r="BI411" s="205"/>
      <c r="BJ411" s="205"/>
      <c r="BK411" s="241"/>
      <c r="BL411" s="240"/>
      <c r="BM411" s="240"/>
      <c r="BN411" s="240"/>
      <c r="BO411" s="240"/>
      <c r="BP411" s="240"/>
      <c r="BQ411" s="223"/>
      <c r="BR411" s="222"/>
      <c r="BS411" s="222"/>
      <c r="BT411" s="222"/>
      <c r="BU411" s="222"/>
      <c r="BV411" s="222"/>
      <c r="BW411" s="268"/>
      <c r="BX411" s="267"/>
      <c r="BY411" s="267"/>
      <c r="BZ411" s="267"/>
      <c r="CA411" s="267"/>
      <c r="CB411" s="267"/>
      <c r="CC411" s="241"/>
      <c r="CD411" s="214"/>
      <c r="CE411" s="240"/>
      <c r="CF411" s="240"/>
      <c r="CG411" s="240"/>
      <c r="CH411" s="5"/>
    </row>
    <row r="412" spans="1:86" hidden="1" x14ac:dyDescent="0.2">
      <c r="A412" s="141"/>
      <c r="B412" s="141"/>
      <c r="C412" s="141"/>
      <c r="D412" s="142"/>
      <c r="E412" s="141"/>
      <c r="F412" s="142"/>
      <c r="G412" s="109"/>
      <c r="H412" s="65"/>
      <c r="I412" s="66"/>
      <c r="J412" s="204"/>
      <c r="K412" s="204"/>
      <c r="L412" s="205"/>
      <c r="M412" s="205"/>
      <c r="N412" s="205"/>
      <c r="O412" s="214"/>
      <c r="P412" s="214"/>
      <c r="Q412" s="213"/>
      <c r="R412" s="213"/>
      <c r="S412" s="213"/>
      <c r="T412" s="213"/>
      <c r="U412" s="223"/>
      <c r="V412" s="222"/>
      <c r="W412" s="222"/>
      <c r="X412" s="222"/>
      <c r="Y412" s="222"/>
      <c r="Z412" s="222"/>
      <c r="AA412" s="232"/>
      <c r="AB412" s="231"/>
      <c r="AC412" s="231"/>
      <c r="AD412" s="231"/>
      <c r="AE412" s="231"/>
      <c r="AF412" s="231"/>
      <c r="AG412" s="250"/>
      <c r="AH412" s="249"/>
      <c r="AI412" s="249"/>
      <c r="AJ412" s="249"/>
      <c r="AK412" s="249"/>
      <c r="AL412" s="249"/>
      <c r="AM412" s="204"/>
      <c r="AN412" s="205"/>
      <c r="AO412" s="205"/>
      <c r="AP412" s="205"/>
      <c r="AQ412" s="205"/>
      <c r="AR412" s="205"/>
      <c r="AS412" s="259"/>
      <c r="AT412" s="258"/>
      <c r="AU412" s="258"/>
      <c r="AV412" s="258"/>
      <c r="AW412" s="258"/>
      <c r="AX412" s="258"/>
      <c r="AY412" s="268"/>
      <c r="AZ412" s="267"/>
      <c r="BA412" s="267"/>
      <c r="BB412" s="267"/>
      <c r="BC412" s="267"/>
      <c r="BD412" s="267"/>
      <c r="BE412" s="204"/>
      <c r="BF412" s="205"/>
      <c r="BG412" s="205"/>
      <c r="BH412" s="205"/>
      <c r="BI412" s="205"/>
      <c r="BJ412" s="205"/>
      <c r="BK412" s="241"/>
      <c r="BL412" s="240"/>
      <c r="BM412" s="240"/>
      <c r="BN412" s="240"/>
      <c r="BO412" s="240"/>
      <c r="BP412" s="240"/>
      <c r="BQ412" s="223"/>
      <c r="BR412" s="222"/>
      <c r="BS412" s="222"/>
      <c r="BT412" s="222"/>
      <c r="BU412" s="222"/>
      <c r="BV412" s="222"/>
      <c r="BW412" s="268"/>
      <c r="BX412" s="267"/>
      <c r="BY412" s="267"/>
      <c r="BZ412" s="267"/>
      <c r="CA412" s="267"/>
      <c r="CB412" s="267"/>
      <c r="CC412" s="241"/>
      <c r="CD412" s="214"/>
      <c r="CE412" s="240"/>
      <c r="CF412" s="240"/>
      <c r="CG412" s="240"/>
      <c r="CH412" s="5"/>
    </row>
    <row r="413" spans="1:86" hidden="1" x14ac:dyDescent="0.2">
      <c r="A413" s="146"/>
      <c r="B413" s="146"/>
      <c r="C413" s="146"/>
      <c r="D413" s="147"/>
      <c r="E413" s="146"/>
      <c r="F413" s="147"/>
      <c r="G413" s="148"/>
      <c r="H413" s="72"/>
      <c r="I413" s="73"/>
      <c r="J413" s="204"/>
      <c r="K413" s="204"/>
      <c r="L413" s="205"/>
      <c r="M413" s="205"/>
      <c r="N413" s="205"/>
      <c r="O413" s="214"/>
      <c r="P413" s="214"/>
      <c r="Q413" s="213"/>
      <c r="R413" s="213"/>
      <c r="S413" s="213"/>
      <c r="T413" s="213"/>
      <c r="U413" s="223"/>
      <c r="V413" s="222"/>
      <c r="W413" s="222"/>
      <c r="X413" s="222"/>
      <c r="Y413" s="222"/>
      <c r="Z413" s="222"/>
      <c r="AA413" s="232"/>
      <c r="AB413" s="231"/>
      <c r="AC413" s="231"/>
      <c r="AD413" s="231"/>
      <c r="AE413" s="231"/>
      <c r="AF413" s="231"/>
      <c r="AG413" s="250"/>
      <c r="AH413" s="249"/>
      <c r="AI413" s="249"/>
      <c r="AJ413" s="249"/>
      <c r="AK413" s="249"/>
      <c r="AL413" s="249"/>
      <c r="AM413" s="204"/>
      <c r="AN413" s="205"/>
      <c r="AO413" s="205"/>
      <c r="AP413" s="205"/>
      <c r="AQ413" s="205"/>
      <c r="AR413" s="205"/>
      <c r="AS413" s="259"/>
      <c r="AT413" s="258"/>
      <c r="AU413" s="258"/>
      <c r="AV413" s="258"/>
      <c r="AW413" s="258"/>
      <c r="AX413" s="258"/>
      <c r="AY413" s="268"/>
      <c r="AZ413" s="267"/>
      <c r="BA413" s="267"/>
      <c r="BB413" s="267"/>
      <c r="BC413" s="267"/>
      <c r="BD413" s="267"/>
      <c r="BE413" s="204"/>
      <c r="BF413" s="205"/>
      <c r="BG413" s="205"/>
      <c r="BH413" s="205"/>
      <c r="BI413" s="205"/>
      <c r="BJ413" s="205"/>
      <c r="BK413" s="241"/>
      <c r="BL413" s="240"/>
      <c r="BM413" s="240"/>
      <c r="BN413" s="240"/>
      <c r="BO413" s="240"/>
      <c r="BP413" s="240"/>
      <c r="BQ413" s="223"/>
      <c r="BR413" s="222"/>
      <c r="BS413" s="222"/>
      <c r="BT413" s="222"/>
      <c r="BU413" s="222"/>
      <c r="BV413" s="222"/>
      <c r="BW413" s="268"/>
      <c r="BX413" s="267"/>
      <c r="BY413" s="267"/>
      <c r="BZ413" s="267"/>
      <c r="CA413" s="267"/>
      <c r="CB413" s="267"/>
      <c r="CC413" s="241"/>
      <c r="CD413" s="214"/>
      <c r="CE413" s="240"/>
      <c r="CF413" s="240"/>
      <c r="CG413" s="240"/>
      <c r="CH413" s="5"/>
    </row>
    <row r="414" spans="1:86" hidden="1" x14ac:dyDescent="0.2">
      <c r="A414" s="141"/>
      <c r="B414" s="141"/>
      <c r="C414" s="141"/>
      <c r="D414" s="142"/>
      <c r="E414" s="141"/>
      <c r="F414" s="142"/>
      <c r="G414" s="143"/>
      <c r="H414" s="69"/>
      <c r="I414" s="74"/>
      <c r="J414" s="204"/>
      <c r="K414" s="204"/>
      <c r="L414" s="205"/>
      <c r="M414" s="205"/>
      <c r="N414" s="205"/>
      <c r="O414" s="214"/>
      <c r="P414" s="214"/>
      <c r="Q414" s="213"/>
      <c r="R414" s="213"/>
      <c r="S414" s="213"/>
      <c r="T414" s="213"/>
      <c r="U414" s="223"/>
      <c r="V414" s="222"/>
      <c r="W414" s="222"/>
      <c r="X414" s="222"/>
      <c r="Y414" s="222"/>
      <c r="Z414" s="222"/>
      <c r="AA414" s="232"/>
      <c r="AB414" s="231"/>
      <c r="AC414" s="231"/>
      <c r="AD414" s="231"/>
      <c r="AE414" s="231"/>
      <c r="AF414" s="231"/>
      <c r="AG414" s="250"/>
      <c r="AH414" s="249"/>
      <c r="AI414" s="249"/>
      <c r="AJ414" s="249"/>
      <c r="AK414" s="249"/>
      <c r="AL414" s="249"/>
      <c r="AM414" s="204"/>
      <c r="AN414" s="205"/>
      <c r="AO414" s="205"/>
      <c r="AP414" s="205"/>
      <c r="AQ414" s="205"/>
      <c r="AR414" s="205"/>
      <c r="AS414" s="259"/>
      <c r="AT414" s="258"/>
      <c r="AU414" s="258"/>
      <c r="AV414" s="258"/>
      <c r="AW414" s="258"/>
      <c r="AX414" s="258"/>
      <c r="AY414" s="268"/>
      <c r="AZ414" s="267"/>
      <c r="BA414" s="267"/>
      <c r="BB414" s="267"/>
      <c r="BC414" s="267"/>
      <c r="BD414" s="267"/>
      <c r="BE414" s="204"/>
      <c r="BF414" s="205"/>
      <c r="BG414" s="205"/>
      <c r="BH414" s="205"/>
      <c r="BI414" s="205"/>
      <c r="BJ414" s="205"/>
      <c r="BK414" s="241"/>
      <c r="BL414" s="240"/>
      <c r="BM414" s="240"/>
      <c r="BN414" s="240"/>
      <c r="BO414" s="240"/>
      <c r="BP414" s="240"/>
      <c r="BQ414" s="223"/>
      <c r="BR414" s="222"/>
      <c r="BS414" s="222"/>
      <c r="BT414" s="222"/>
      <c r="BU414" s="222"/>
      <c r="BV414" s="222"/>
      <c r="BW414" s="268"/>
      <c r="BX414" s="267"/>
      <c r="BY414" s="267"/>
      <c r="BZ414" s="267"/>
      <c r="CA414" s="267"/>
      <c r="CB414" s="267"/>
      <c r="CC414" s="241"/>
      <c r="CD414" s="214"/>
      <c r="CE414" s="240"/>
      <c r="CF414" s="240"/>
      <c r="CG414" s="240"/>
      <c r="CH414" s="5"/>
    </row>
    <row r="415" spans="1:86" hidden="1" x14ac:dyDescent="0.2">
      <c r="A415" s="22"/>
      <c r="B415" s="22"/>
      <c r="C415" s="51"/>
      <c r="D415" s="28"/>
      <c r="E415" s="22"/>
      <c r="F415" s="28"/>
      <c r="G415" s="128"/>
      <c r="H415" s="26"/>
      <c r="I415" s="112"/>
      <c r="J415" s="204"/>
      <c r="K415" s="204"/>
      <c r="L415" s="205"/>
      <c r="M415" s="205"/>
      <c r="N415" s="205"/>
      <c r="O415" s="214"/>
      <c r="P415" s="214"/>
      <c r="Q415" s="213"/>
      <c r="R415" s="213"/>
      <c r="S415" s="213"/>
      <c r="T415" s="213"/>
      <c r="U415" s="223"/>
      <c r="V415" s="222"/>
      <c r="W415" s="222"/>
      <c r="X415" s="222"/>
      <c r="Y415" s="222"/>
      <c r="Z415" s="222"/>
      <c r="AA415" s="232"/>
      <c r="AB415" s="231"/>
      <c r="AC415" s="231"/>
      <c r="AD415" s="231"/>
      <c r="AE415" s="231"/>
      <c r="AF415" s="231"/>
      <c r="AG415" s="250"/>
      <c r="AH415" s="249"/>
      <c r="AI415" s="249"/>
      <c r="AJ415" s="249"/>
      <c r="AK415" s="249"/>
      <c r="AL415" s="249"/>
      <c r="AM415" s="204"/>
      <c r="AN415" s="205"/>
      <c r="AO415" s="205"/>
      <c r="AP415" s="205"/>
      <c r="AQ415" s="205"/>
      <c r="AR415" s="205"/>
      <c r="AS415" s="259"/>
      <c r="AT415" s="258"/>
      <c r="AU415" s="258"/>
      <c r="AV415" s="258"/>
      <c r="AW415" s="258"/>
      <c r="AX415" s="258"/>
      <c r="AY415" s="268"/>
      <c r="AZ415" s="267"/>
      <c r="BA415" s="267"/>
      <c r="BB415" s="267"/>
      <c r="BC415" s="267"/>
      <c r="BD415" s="267"/>
      <c r="BE415" s="204"/>
      <c r="BF415" s="205"/>
      <c r="BG415" s="205"/>
      <c r="BH415" s="205"/>
      <c r="BI415" s="205"/>
      <c r="BJ415" s="205"/>
      <c r="BK415" s="241"/>
      <c r="BL415" s="240"/>
      <c r="BM415" s="240"/>
      <c r="BN415" s="240"/>
      <c r="BO415" s="240"/>
      <c r="BP415" s="240"/>
      <c r="BQ415" s="223"/>
      <c r="BR415" s="222"/>
      <c r="BS415" s="222"/>
      <c r="BT415" s="222"/>
      <c r="BU415" s="222"/>
      <c r="BV415" s="222"/>
      <c r="BW415" s="268"/>
      <c r="BX415" s="267"/>
      <c r="BY415" s="267"/>
      <c r="BZ415" s="267"/>
      <c r="CA415" s="267"/>
      <c r="CB415" s="267"/>
      <c r="CC415" s="241"/>
      <c r="CD415" s="214"/>
      <c r="CE415" s="240"/>
      <c r="CF415" s="240"/>
      <c r="CG415" s="240"/>
      <c r="CH415" s="5"/>
    </row>
    <row r="416" spans="1:86" hidden="1" x14ac:dyDescent="0.2">
      <c r="A416" s="22"/>
      <c r="B416" s="22"/>
      <c r="C416" s="51"/>
      <c r="D416" s="28"/>
      <c r="E416" s="22"/>
      <c r="F416" s="28"/>
      <c r="G416" s="128"/>
      <c r="H416" s="26"/>
      <c r="I416" s="112"/>
      <c r="J416" s="204"/>
      <c r="K416" s="204"/>
      <c r="L416" s="205"/>
      <c r="M416" s="205"/>
      <c r="N416" s="205"/>
      <c r="O416" s="214"/>
      <c r="P416" s="214"/>
      <c r="Q416" s="213"/>
      <c r="R416" s="213"/>
      <c r="S416" s="213"/>
      <c r="T416" s="213"/>
      <c r="U416" s="223"/>
      <c r="V416" s="222"/>
      <c r="W416" s="222"/>
      <c r="X416" s="222"/>
      <c r="Y416" s="222"/>
      <c r="Z416" s="222"/>
      <c r="AA416" s="232"/>
      <c r="AB416" s="231"/>
      <c r="AC416" s="231"/>
      <c r="AD416" s="231"/>
      <c r="AE416" s="231"/>
      <c r="AF416" s="231"/>
      <c r="AG416" s="250"/>
      <c r="AH416" s="249"/>
      <c r="AI416" s="249"/>
      <c r="AJ416" s="249"/>
      <c r="AK416" s="249"/>
      <c r="AL416" s="249"/>
      <c r="AM416" s="204"/>
      <c r="AN416" s="205"/>
      <c r="AO416" s="205"/>
      <c r="AP416" s="205"/>
      <c r="AQ416" s="205"/>
      <c r="AR416" s="205"/>
      <c r="AS416" s="259"/>
      <c r="AT416" s="258"/>
      <c r="AU416" s="258"/>
      <c r="AV416" s="258"/>
      <c r="AW416" s="258"/>
      <c r="AX416" s="258"/>
      <c r="AY416" s="268"/>
      <c r="AZ416" s="267"/>
      <c r="BA416" s="267"/>
      <c r="BB416" s="267"/>
      <c r="BC416" s="267"/>
      <c r="BD416" s="267"/>
      <c r="BE416" s="204"/>
      <c r="BF416" s="205"/>
      <c r="BG416" s="205"/>
      <c r="BH416" s="205"/>
      <c r="BI416" s="205"/>
      <c r="BJ416" s="205"/>
      <c r="BK416" s="241"/>
      <c r="BL416" s="240"/>
      <c r="BM416" s="240"/>
      <c r="BN416" s="240"/>
      <c r="BO416" s="240"/>
      <c r="BP416" s="240"/>
      <c r="BQ416" s="223"/>
      <c r="BR416" s="222"/>
      <c r="BS416" s="222"/>
      <c r="BT416" s="222"/>
      <c r="BU416" s="222"/>
      <c r="BV416" s="222"/>
      <c r="BW416" s="268"/>
      <c r="BX416" s="267"/>
      <c r="BY416" s="267"/>
      <c r="BZ416" s="267"/>
      <c r="CA416" s="267"/>
      <c r="CB416" s="267"/>
      <c r="CC416" s="241"/>
      <c r="CD416" s="214"/>
      <c r="CE416" s="240"/>
      <c r="CF416" s="240"/>
      <c r="CG416" s="240"/>
      <c r="CH416" s="5"/>
    </row>
    <row r="417" spans="1:86" hidden="1" x14ac:dyDescent="0.2">
      <c r="A417" s="22"/>
      <c r="B417" s="22"/>
      <c r="C417" s="51"/>
      <c r="D417" s="31"/>
      <c r="E417" s="22"/>
      <c r="F417" s="28"/>
      <c r="G417" s="128"/>
      <c r="H417" s="26"/>
      <c r="I417" s="112"/>
      <c r="J417" s="204"/>
      <c r="K417" s="204"/>
      <c r="L417" s="205"/>
      <c r="M417" s="205"/>
      <c r="N417" s="205"/>
      <c r="O417" s="214"/>
      <c r="P417" s="214"/>
      <c r="Q417" s="213"/>
      <c r="R417" s="213"/>
      <c r="S417" s="213"/>
      <c r="T417" s="213"/>
      <c r="U417" s="223"/>
      <c r="V417" s="222"/>
      <c r="W417" s="222"/>
      <c r="X417" s="222"/>
      <c r="Y417" s="222"/>
      <c r="Z417" s="222"/>
      <c r="AA417" s="232"/>
      <c r="AB417" s="231"/>
      <c r="AC417" s="231"/>
      <c r="AD417" s="231"/>
      <c r="AE417" s="231"/>
      <c r="AF417" s="231"/>
      <c r="AG417" s="250"/>
      <c r="AH417" s="249"/>
      <c r="AI417" s="249"/>
      <c r="AJ417" s="249"/>
      <c r="AK417" s="249"/>
      <c r="AL417" s="249"/>
      <c r="AM417" s="204"/>
      <c r="AN417" s="205"/>
      <c r="AO417" s="205"/>
      <c r="AP417" s="205"/>
      <c r="AQ417" s="205"/>
      <c r="AR417" s="205"/>
      <c r="AS417" s="259"/>
      <c r="AT417" s="258"/>
      <c r="AU417" s="258"/>
      <c r="AV417" s="258"/>
      <c r="AW417" s="258"/>
      <c r="AX417" s="258"/>
      <c r="AY417" s="268"/>
      <c r="AZ417" s="267"/>
      <c r="BA417" s="267"/>
      <c r="BB417" s="267"/>
      <c r="BC417" s="267"/>
      <c r="BD417" s="267"/>
      <c r="BE417" s="204"/>
      <c r="BF417" s="205"/>
      <c r="BG417" s="205"/>
      <c r="BH417" s="205"/>
      <c r="BI417" s="205"/>
      <c r="BJ417" s="205"/>
      <c r="BK417" s="241"/>
      <c r="BL417" s="240"/>
      <c r="BM417" s="240"/>
      <c r="BN417" s="240"/>
      <c r="BO417" s="240"/>
      <c r="BP417" s="240"/>
      <c r="BQ417" s="223"/>
      <c r="BR417" s="222"/>
      <c r="BS417" s="222"/>
      <c r="BT417" s="222"/>
      <c r="BU417" s="222"/>
      <c r="BV417" s="222"/>
      <c r="BW417" s="268"/>
      <c r="BX417" s="267"/>
      <c r="BY417" s="267"/>
      <c r="BZ417" s="267"/>
      <c r="CA417" s="267"/>
      <c r="CB417" s="267"/>
      <c r="CC417" s="241"/>
      <c r="CD417" s="214"/>
      <c r="CE417" s="240"/>
      <c r="CF417" s="240"/>
      <c r="CG417" s="240"/>
      <c r="CH417" s="5"/>
    </row>
    <row r="418" spans="1:86" hidden="1" x14ac:dyDescent="0.2">
      <c r="A418" s="22"/>
      <c r="B418" s="22"/>
      <c r="C418" s="51"/>
      <c r="D418" s="33"/>
      <c r="E418" s="22"/>
      <c r="F418" s="28"/>
      <c r="G418" s="128"/>
      <c r="H418" s="75"/>
      <c r="I418" s="52"/>
      <c r="J418" s="204"/>
      <c r="K418" s="204"/>
      <c r="L418" s="205"/>
      <c r="M418" s="205"/>
      <c r="N418" s="205"/>
      <c r="O418" s="214"/>
      <c r="P418" s="214"/>
      <c r="Q418" s="213"/>
      <c r="R418" s="213"/>
      <c r="S418" s="213"/>
      <c r="T418" s="213"/>
      <c r="U418" s="223"/>
      <c r="V418" s="222"/>
      <c r="W418" s="222"/>
      <c r="X418" s="222"/>
      <c r="Y418" s="222"/>
      <c r="Z418" s="222"/>
      <c r="AA418" s="232"/>
      <c r="AB418" s="231"/>
      <c r="AC418" s="231"/>
      <c r="AD418" s="231"/>
      <c r="AE418" s="231"/>
      <c r="AF418" s="231"/>
      <c r="AG418" s="250"/>
      <c r="AH418" s="249"/>
      <c r="AI418" s="249"/>
      <c r="AJ418" s="249"/>
      <c r="AK418" s="249"/>
      <c r="AL418" s="249"/>
      <c r="AM418" s="204"/>
      <c r="AN418" s="205"/>
      <c r="AO418" s="205"/>
      <c r="AP418" s="205"/>
      <c r="AQ418" s="205"/>
      <c r="AR418" s="205"/>
      <c r="AS418" s="259"/>
      <c r="AT418" s="258"/>
      <c r="AU418" s="258"/>
      <c r="AV418" s="258"/>
      <c r="AW418" s="258"/>
      <c r="AX418" s="258"/>
      <c r="AY418" s="268"/>
      <c r="AZ418" s="267"/>
      <c r="BA418" s="267"/>
      <c r="BB418" s="267"/>
      <c r="BC418" s="267"/>
      <c r="BD418" s="267"/>
      <c r="BE418" s="204"/>
      <c r="BF418" s="205"/>
      <c r="BG418" s="205"/>
      <c r="BH418" s="205"/>
      <c r="BI418" s="205"/>
      <c r="BJ418" s="205"/>
      <c r="BK418" s="241"/>
      <c r="BL418" s="240"/>
      <c r="BM418" s="240"/>
      <c r="BN418" s="240"/>
      <c r="BO418" s="240"/>
      <c r="BP418" s="240"/>
      <c r="BQ418" s="223"/>
      <c r="BR418" s="222"/>
      <c r="BS418" s="222"/>
      <c r="BT418" s="222"/>
      <c r="BU418" s="222"/>
      <c r="BV418" s="222"/>
      <c r="BW418" s="268"/>
      <c r="BX418" s="267"/>
      <c r="BY418" s="267"/>
      <c r="BZ418" s="267"/>
      <c r="CA418" s="267"/>
      <c r="CB418" s="267"/>
      <c r="CC418" s="241"/>
      <c r="CD418" s="214"/>
      <c r="CE418" s="240"/>
      <c r="CF418" s="240"/>
      <c r="CG418" s="240"/>
      <c r="CH418" s="5"/>
    </row>
    <row r="419" spans="1:86" hidden="1" x14ac:dyDescent="0.2">
      <c r="A419" s="22"/>
      <c r="B419" s="22"/>
      <c r="C419" s="93"/>
      <c r="D419" s="34"/>
      <c r="E419" s="22"/>
      <c r="F419" s="34"/>
      <c r="G419" s="48"/>
      <c r="H419" s="36"/>
      <c r="I419" s="27"/>
      <c r="J419" s="204"/>
      <c r="K419" s="204"/>
      <c r="L419" s="205"/>
      <c r="M419" s="205"/>
      <c r="N419" s="204"/>
      <c r="O419" s="214"/>
      <c r="P419" s="214"/>
      <c r="Q419" s="213"/>
      <c r="R419" s="214"/>
      <c r="S419" s="213"/>
      <c r="T419" s="214"/>
      <c r="U419" s="223"/>
      <c r="V419" s="223"/>
      <c r="W419" s="222"/>
      <c r="X419" s="223"/>
      <c r="Y419" s="222"/>
      <c r="Z419" s="223"/>
      <c r="AA419" s="232"/>
      <c r="AB419" s="232"/>
      <c r="AC419" s="231"/>
      <c r="AD419" s="232"/>
      <c r="AE419" s="231"/>
      <c r="AF419" s="232"/>
      <c r="AG419" s="250"/>
      <c r="AH419" s="250"/>
      <c r="AI419" s="249"/>
      <c r="AJ419" s="250"/>
      <c r="AK419" s="249"/>
      <c r="AL419" s="250"/>
      <c r="AM419" s="204"/>
      <c r="AN419" s="204"/>
      <c r="AO419" s="205"/>
      <c r="AP419" s="204"/>
      <c r="AQ419" s="205"/>
      <c r="AR419" s="204"/>
      <c r="AS419" s="259"/>
      <c r="AT419" s="259"/>
      <c r="AU419" s="258"/>
      <c r="AV419" s="259"/>
      <c r="AW419" s="258"/>
      <c r="AX419" s="259"/>
      <c r="AY419" s="268"/>
      <c r="AZ419" s="268"/>
      <c r="BA419" s="267"/>
      <c r="BB419" s="268"/>
      <c r="BC419" s="267"/>
      <c r="BD419" s="268"/>
      <c r="BE419" s="204"/>
      <c r="BF419" s="204"/>
      <c r="BG419" s="205"/>
      <c r="BH419" s="204"/>
      <c r="BI419" s="205"/>
      <c r="BJ419" s="204"/>
      <c r="BK419" s="241"/>
      <c r="BL419" s="241"/>
      <c r="BM419" s="240"/>
      <c r="BN419" s="241"/>
      <c r="BO419" s="240"/>
      <c r="BP419" s="241"/>
      <c r="BQ419" s="223"/>
      <c r="BR419" s="223"/>
      <c r="BS419" s="222"/>
      <c r="BT419" s="223"/>
      <c r="BU419" s="222"/>
      <c r="BV419" s="223"/>
      <c r="BW419" s="268"/>
      <c r="BX419" s="268"/>
      <c r="BY419" s="267"/>
      <c r="BZ419" s="268"/>
      <c r="CA419" s="267"/>
      <c r="CB419" s="268"/>
      <c r="CC419" s="241"/>
      <c r="CD419" s="214"/>
      <c r="CE419" s="240"/>
      <c r="CF419" s="240"/>
      <c r="CG419" s="241"/>
      <c r="CH419" s="5"/>
    </row>
    <row r="420" spans="1:86" hidden="1" x14ac:dyDescent="0.2">
      <c r="A420" s="105"/>
      <c r="B420" s="105"/>
      <c r="C420" s="105"/>
      <c r="D420" s="106"/>
      <c r="E420" s="105"/>
      <c r="F420" s="107"/>
      <c r="G420" s="108"/>
      <c r="H420" s="91"/>
      <c r="I420" s="59"/>
      <c r="J420" s="206"/>
      <c r="K420" s="206"/>
      <c r="L420" s="206"/>
      <c r="M420" s="206"/>
      <c r="N420" s="206"/>
      <c r="O420" s="215"/>
      <c r="P420" s="215"/>
      <c r="Q420" s="215"/>
      <c r="R420" s="215"/>
      <c r="S420" s="215"/>
      <c r="T420" s="215"/>
      <c r="U420" s="224"/>
      <c r="V420" s="224"/>
      <c r="W420" s="224"/>
      <c r="X420" s="224"/>
      <c r="Y420" s="224"/>
      <c r="Z420" s="224"/>
      <c r="AA420" s="233"/>
      <c r="AB420" s="233"/>
      <c r="AC420" s="233"/>
      <c r="AD420" s="233"/>
      <c r="AE420" s="233"/>
      <c r="AF420" s="233"/>
      <c r="AG420" s="251"/>
      <c r="AH420" s="251"/>
      <c r="AI420" s="251"/>
      <c r="AJ420" s="251"/>
      <c r="AK420" s="251"/>
      <c r="AL420" s="251"/>
      <c r="AM420" s="206"/>
      <c r="AN420" s="206"/>
      <c r="AO420" s="206"/>
      <c r="AP420" s="206"/>
      <c r="AQ420" s="206"/>
      <c r="AR420" s="206"/>
      <c r="AS420" s="260"/>
      <c r="AT420" s="260"/>
      <c r="AU420" s="260"/>
      <c r="AV420" s="260"/>
      <c r="AW420" s="260"/>
      <c r="AX420" s="260"/>
      <c r="AY420" s="269"/>
      <c r="AZ420" s="269"/>
      <c r="BA420" s="269"/>
      <c r="BB420" s="269"/>
      <c r="BC420" s="269"/>
      <c r="BD420" s="269"/>
      <c r="BE420" s="206"/>
      <c r="BF420" s="206"/>
      <c r="BG420" s="206"/>
      <c r="BH420" s="206"/>
      <c r="BI420" s="206"/>
      <c r="BJ420" s="206"/>
      <c r="BK420" s="242"/>
      <c r="BL420" s="242"/>
      <c r="BM420" s="242"/>
      <c r="BN420" s="242"/>
      <c r="BO420" s="242"/>
      <c r="BP420" s="242"/>
      <c r="BQ420" s="224"/>
      <c r="BR420" s="224"/>
      <c r="BS420" s="224"/>
      <c r="BT420" s="224"/>
      <c r="BU420" s="224"/>
      <c r="BV420" s="224"/>
      <c r="BW420" s="269"/>
      <c r="BX420" s="269"/>
      <c r="BY420" s="269"/>
      <c r="BZ420" s="269"/>
      <c r="CA420" s="269"/>
      <c r="CB420" s="269"/>
      <c r="CC420" s="242"/>
      <c r="CD420" s="215"/>
      <c r="CE420" s="242"/>
      <c r="CF420" s="242"/>
      <c r="CG420" s="242"/>
      <c r="CH420" s="5"/>
    </row>
    <row r="421" spans="1:86" hidden="1" x14ac:dyDescent="0.2">
      <c r="A421" s="151"/>
      <c r="B421" s="151"/>
      <c r="C421" s="151"/>
      <c r="D421" s="106"/>
      <c r="E421" s="151"/>
      <c r="F421" s="106"/>
      <c r="G421" s="133"/>
      <c r="H421" s="61"/>
      <c r="I421" s="134"/>
      <c r="J421" s="204"/>
      <c r="K421" s="204"/>
      <c r="L421" s="205"/>
      <c r="M421" s="205"/>
      <c r="N421" s="205"/>
      <c r="O421" s="214"/>
      <c r="P421" s="214"/>
      <c r="Q421" s="213"/>
      <c r="R421" s="213"/>
      <c r="S421" s="213"/>
      <c r="T421" s="213"/>
      <c r="U421" s="223"/>
      <c r="V421" s="222"/>
      <c r="W421" s="222"/>
      <c r="X421" s="222"/>
      <c r="Y421" s="222"/>
      <c r="Z421" s="222"/>
      <c r="AA421" s="232"/>
      <c r="AB421" s="231"/>
      <c r="AC421" s="231"/>
      <c r="AD421" s="231"/>
      <c r="AE421" s="231"/>
      <c r="AF421" s="231"/>
      <c r="AG421" s="250"/>
      <c r="AH421" s="249"/>
      <c r="AI421" s="249"/>
      <c r="AJ421" s="249"/>
      <c r="AK421" s="249"/>
      <c r="AL421" s="249"/>
      <c r="AM421" s="204"/>
      <c r="AN421" s="205"/>
      <c r="AO421" s="205"/>
      <c r="AP421" s="205"/>
      <c r="AQ421" s="205"/>
      <c r="AR421" s="205"/>
      <c r="AS421" s="259"/>
      <c r="AT421" s="258"/>
      <c r="AU421" s="258"/>
      <c r="AV421" s="258"/>
      <c r="AW421" s="258"/>
      <c r="AX421" s="258"/>
      <c r="AY421" s="268"/>
      <c r="AZ421" s="267"/>
      <c r="BA421" s="267"/>
      <c r="BB421" s="267"/>
      <c r="BC421" s="267"/>
      <c r="BD421" s="267"/>
      <c r="BE421" s="204"/>
      <c r="BF421" s="205"/>
      <c r="BG421" s="205"/>
      <c r="BH421" s="205"/>
      <c r="BI421" s="205"/>
      <c r="BJ421" s="205"/>
      <c r="BK421" s="241"/>
      <c r="BL421" s="240"/>
      <c r="BM421" s="240"/>
      <c r="BN421" s="240"/>
      <c r="BO421" s="240"/>
      <c r="BP421" s="240"/>
      <c r="BQ421" s="223"/>
      <c r="BR421" s="222"/>
      <c r="BS421" s="222"/>
      <c r="BT421" s="222"/>
      <c r="BU421" s="222"/>
      <c r="BV421" s="222"/>
      <c r="BW421" s="268"/>
      <c r="BX421" s="267"/>
      <c r="BY421" s="267"/>
      <c r="BZ421" s="267"/>
      <c r="CA421" s="267"/>
      <c r="CB421" s="267"/>
      <c r="CC421" s="241"/>
      <c r="CD421" s="214"/>
      <c r="CE421" s="240"/>
      <c r="CF421" s="240"/>
      <c r="CG421" s="240"/>
      <c r="CH421" s="5"/>
    </row>
    <row r="422" spans="1:86" hidden="1" x14ac:dyDescent="0.2">
      <c r="A422" s="141"/>
      <c r="B422" s="141"/>
      <c r="C422" s="141"/>
      <c r="D422" s="142"/>
      <c r="E422" s="141"/>
      <c r="F422" s="142"/>
      <c r="G422" s="109"/>
      <c r="H422" s="65"/>
      <c r="I422" s="66"/>
      <c r="J422" s="204"/>
      <c r="K422" s="204"/>
      <c r="L422" s="205"/>
      <c r="M422" s="205"/>
      <c r="N422" s="205"/>
      <c r="O422" s="214"/>
      <c r="P422" s="214"/>
      <c r="Q422" s="213"/>
      <c r="R422" s="213"/>
      <c r="S422" s="213"/>
      <c r="T422" s="213"/>
      <c r="U422" s="223"/>
      <c r="V422" s="222"/>
      <c r="W422" s="222"/>
      <c r="X422" s="222"/>
      <c r="Y422" s="222"/>
      <c r="Z422" s="222"/>
      <c r="AA422" s="232"/>
      <c r="AB422" s="231"/>
      <c r="AC422" s="231"/>
      <c r="AD422" s="231"/>
      <c r="AE422" s="231"/>
      <c r="AF422" s="231"/>
      <c r="AG422" s="250"/>
      <c r="AH422" s="249"/>
      <c r="AI422" s="249"/>
      <c r="AJ422" s="249"/>
      <c r="AK422" s="249"/>
      <c r="AL422" s="249"/>
      <c r="AM422" s="204"/>
      <c r="AN422" s="205"/>
      <c r="AO422" s="205"/>
      <c r="AP422" s="205"/>
      <c r="AQ422" s="205"/>
      <c r="AR422" s="205"/>
      <c r="AS422" s="259"/>
      <c r="AT422" s="258"/>
      <c r="AU422" s="258"/>
      <c r="AV422" s="258"/>
      <c r="AW422" s="258"/>
      <c r="AX422" s="258"/>
      <c r="AY422" s="268"/>
      <c r="AZ422" s="267"/>
      <c r="BA422" s="267"/>
      <c r="BB422" s="267"/>
      <c r="BC422" s="267"/>
      <c r="BD422" s="267"/>
      <c r="BE422" s="204"/>
      <c r="BF422" s="205"/>
      <c r="BG422" s="205"/>
      <c r="BH422" s="205"/>
      <c r="BI422" s="205"/>
      <c r="BJ422" s="205"/>
      <c r="BK422" s="241"/>
      <c r="BL422" s="240"/>
      <c r="BM422" s="240"/>
      <c r="BN422" s="240"/>
      <c r="BO422" s="240"/>
      <c r="BP422" s="240"/>
      <c r="BQ422" s="223"/>
      <c r="BR422" s="222"/>
      <c r="BS422" s="222"/>
      <c r="BT422" s="222"/>
      <c r="BU422" s="222"/>
      <c r="BV422" s="222"/>
      <c r="BW422" s="268"/>
      <c r="BX422" s="267"/>
      <c r="BY422" s="267"/>
      <c r="BZ422" s="267"/>
      <c r="CA422" s="267"/>
      <c r="CB422" s="267"/>
      <c r="CC422" s="241"/>
      <c r="CD422" s="214"/>
      <c r="CE422" s="240"/>
      <c r="CF422" s="240"/>
      <c r="CG422" s="240"/>
      <c r="CH422" s="5"/>
    </row>
    <row r="423" spans="1:86" hidden="1" x14ac:dyDescent="0.2">
      <c r="A423" s="141"/>
      <c r="B423" s="141"/>
      <c r="C423" s="141"/>
      <c r="D423" s="142"/>
      <c r="E423" s="141"/>
      <c r="F423" s="142"/>
      <c r="G423" s="109"/>
      <c r="H423" s="69"/>
      <c r="I423" s="66"/>
      <c r="J423" s="204"/>
      <c r="K423" s="204"/>
      <c r="L423" s="205"/>
      <c r="M423" s="205"/>
      <c r="N423" s="205"/>
      <c r="O423" s="214"/>
      <c r="P423" s="214"/>
      <c r="Q423" s="213"/>
      <c r="R423" s="213"/>
      <c r="S423" s="213"/>
      <c r="T423" s="213"/>
      <c r="U423" s="223"/>
      <c r="V423" s="222"/>
      <c r="W423" s="222"/>
      <c r="X423" s="222"/>
      <c r="Y423" s="222"/>
      <c r="Z423" s="222"/>
      <c r="AA423" s="232"/>
      <c r="AB423" s="231"/>
      <c r="AC423" s="231"/>
      <c r="AD423" s="231"/>
      <c r="AE423" s="231"/>
      <c r="AF423" s="231"/>
      <c r="AG423" s="250"/>
      <c r="AH423" s="249"/>
      <c r="AI423" s="249"/>
      <c r="AJ423" s="249"/>
      <c r="AK423" s="249"/>
      <c r="AL423" s="249"/>
      <c r="AM423" s="204"/>
      <c r="AN423" s="205"/>
      <c r="AO423" s="205"/>
      <c r="AP423" s="205"/>
      <c r="AQ423" s="205"/>
      <c r="AR423" s="205"/>
      <c r="AS423" s="259"/>
      <c r="AT423" s="258"/>
      <c r="AU423" s="258"/>
      <c r="AV423" s="258"/>
      <c r="AW423" s="258"/>
      <c r="AX423" s="258"/>
      <c r="AY423" s="268"/>
      <c r="AZ423" s="267"/>
      <c r="BA423" s="267"/>
      <c r="BB423" s="267"/>
      <c r="BC423" s="267"/>
      <c r="BD423" s="267"/>
      <c r="BE423" s="204"/>
      <c r="BF423" s="205"/>
      <c r="BG423" s="205"/>
      <c r="BH423" s="205"/>
      <c r="BI423" s="205"/>
      <c r="BJ423" s="205"/>
      <c r="BK423" s="241"/>
      <c r="BL423" s="240"/>
      <c r="BM423" s="240"/>
      <c r="BN423" s="240"/>
      <c r="BO423" s="240"/>
      <c r="BP423" s="240"/>
      <c r="BQ423" s="223"/>
      <c r="BR423" s="222"/>
      <c r="BS423" s="222"/>
      <c r="BT423" s="222"/>
      <c r="BU423" s="222"/>
      <c r="BV423" s="222"/>
      <c r="BW423" s="268"/>
      <c r="BX423" s="267"/>
      <c r="BY423" s="267"/>
      <c r="BZ423" s="267"/>
      <c r="CA423" s="267"/>
      <c r="CB423" s="267"/>
      <c r="CC423" s="241"/>
      <c r="CD423" s="214"/>
      <c r="CE423" s="240"/>
      <c r="CF423" s="240"/>
      <c r="CG423" s="240"/>
      <c r="CH423" s="5"/>
    </row>
    <row r="424" spans="1:86" hidden="1" x14ac:dyDescent="0.2">
      <c r="A424" s="141"/>
      <c r="B424" s="141"/>
      <c r="C424" s="141"/>
      <c r="D424" s="142"/>
      <c r="E424" s="141"/>
      <c r="F424" s="142"/>
      <c r="G424" s="109"/>
      <c r="H424" s="69"/>
      <c r="I424" s="66"/>
      <c r="J424" s="204"/>
      <c r="K424" s="204"/>
      <c r="L424" s="205"/>
      <c r="M424" s="205"/>
      <c r="N424" s="205"/>
      <c r="O424" s="214"/>
      <c r="P424" s="214"/>
      <c r="Q424" s="213"/>
      <c r="R424" s="213"/>
      <c r="S424" s="213"/>
      <c r="T424" s="213"/>
      <c r="U424" s="223"/>
      <c r="V424" s="222"/>
      <c r="W424" s="222"/>
      <c r="X424" s="222"/>
      <c r="Y424" s="222"/>
      <c r="Z424" s="222"/>
      <c r="AA424" s="232"/>
      <c r="AB424" s="231"/>
      <c r="AC424" s="231"/>
      <c r="AD424" s="231"/>
      <c r="AE424" s="231"/>
      <c r="AF424" s="231"/>
      <c r="AG424" s="250"/>
      <c r="AH424" s="249"/>
      <c r="AI424" s="249"/>
      <c r="AJ424" s="249"/>
      <c r="AK424" s="249"/>
      <c r="AL424" s="249"/>
      <c r="AM424" s="204"/>
      <c r="AN424" s="205"/>
      <c r="AO424" s="205"/>
      <c r="AP424" s="205"/>
      <c r="AQ424" s="205"/>
      <c r="AR424" s="205"/>
      <c r="AS424" s="259"/>
      <c r="AT424" s="258"/>
      <c r="AU424" s="258"/>
      <c r="AV424" s="258"/>
      <c r="AW424" s="258"/>
      <c r="AX424" s="258"/>
      <c r="AY424" s="268"/>
      <c r="AZ424" s="267"/>
      <c r="BA424" s="267"/>
      <c r="BB424" s="267"/>
      <c r="BC424" s="267"/>
      <c r="BD424" s="267"/>
      <c r="BE424" s="204"/>
      <c r="BF424" s="205"/>
      <c r="BG424" s="205"/>
      <c r="BH424" s="205"/>
      <c r="BI424" s="205"/>
      <c r="BJ424" s="205"/>
      <c r="BK424" s="241"/>
      <c r="BL424" s="240"/>
      <c r="BM424" s="240"/>
      <c r="BN424" s="240"/>
      <c r="BO424" s="240"/>
      <c r="BP424" s="240"/>
      <c r="BQ424" s="223"/>
      <c r="BR424" s="222"/>
      <c r="BS424" s="222"/>
      <c r="BT424" s="222"/>
      <c r="BU424" s="222"/>
      <c r="BV424" s="222"/>
      <c r="BW424" s="268"/>
      <c r="BX424" s="267"/>
      <c r="BY424" s="267"/>
      <c r="BZ424" s="267"/>
      <c r="CA424" s="267"/>
      <c r="CB424" s="267"/>
      <c r="CC424" s="241"/>
      <c r="CD424" s="214"/>
      <c r="CE424" s="240"/>
      <c r="CF424" s="240"/>
      <c r="CG424" s="240"/>
      <c r="CH424" s="5"/>
    </row>
    <row r="425" spans="1:86" hidden="1" x14ac:dyDescent="0.2">
      <c r="A425" s="141"/>
      <c r="B425" s="141"/>
      <c r="C425" s="141"/>
      <c r="D425" s="142"/>
      <c r="E425" s="141"/>
      <c r="F425" s="142"/>
      <c r="G425" s="109"/>
      <c r="H425" s="65"/>
      <c r="I425" s="66"/>
      <c r="J425" s="204"/>
      <c r="K425" s="204"/>
      <c r="L425" s="205"/>
      <c r="M425" s="205"/>
      <c r="N425" s="205"/>
      <c r="O425" s="214"/>
      <c r="P425" s="214"/>
      <c r="Q425" s="213"/>
      <c r="R425" s="213"/>
      <c r="S425" s="213"/>
      <c r="T425" s="213"/>
      <c r="U425" s="223"/>
      <c r="V425" s="222"/>
      <c r="W425" s="222"/>
      <c r="X425" s="222"/>
      <c r="Y425" s="222"/>
      <c r="Z425" s="222"/>
      <c r="AA425" s="232"/>
      <c r="AB425" s="231"/>
      <c r="AC425" s="231"/>
      <c r="AD425" s="231"/>
      <c r="AE425" s="231"/>
      <c r="AF425" s="231"/>
      <c r="AG425" s="250"/>
      <c r="AH425" s="249"/>
      <c r="AI425" s="249"/>
      <c r="AJ425" s="249"/>
      <c r="AK425" s="249"/>
      <c r="AL425" s="249"/>
      <c r="AM425" s="204"/>
      <c r="AN425" s="205"/>
      <c r="AO425" s="205"/>
      <c r="AP425" s="205"/>
      <c r="AQ425" s="205"/>
      <c r="AR425" s="205"/>
      <c r="AS425" s="259"/>
      <c r="AT425" s="258"/>
      <c r="AU425" s="258"/>
      <c r="AV425" s="258"/>
      <c r="AW425" s="258"/>
      <c r="AX425" s="258"/>
      <c r="AY425" s="268"/>
      <c r="AZ425" s="267"/>
      <c r="BA425" s="267"/>
      <c r="BB425" s="267"/>
      <c r="BC425" s="267"/>
      <c r="BD425" s="267"/>
      <c r="BE425" s="204"/>
      <c r="BF425" s="205"/>
      <c r="BG425" s="205"/>
      <c r="BH425" s="205"/>
      <c r="BI425" s="205"/>
      <c r="BJ425" s="205"/>
      <c r="BK425" s="241"/>
      <c r="BL425" s="240"/>
      <c r="BM425" s="240"/>
      <c r="BN425" s="240"/>
      <c r="BO425" s="240"/>
      <c r="BP425" s="240"/>
      <c r="BQ425" s="223"/>
      <c r="BR425" s="222"/>
      <c r="BS425" s="222"/>
      <c r="BT425" s="222"/>
      <c r="BU425" s="222"/>
      <c r="BV425" s="222"/>
      <c r="BW425" s="268"/>
      <c r="BX425" s="267"/>
      <c r="BY425" s="267"/>
      <c r="BZ425" s="267"/>
      <c r="CA425" s="267"/>
      <c r="CB425" s="267"/>
      <c r="CC425" s="241"/>
      <c r="CD425" s="214"/>
      <c r="CE425" s="240"/>
      <c r="CF425" s="240"/>
      <c r="CG425" s="240"/>
      <c r="CH425" s="5"/>
    </row>
    <row r="426" spans="1:86" hidden="1" x14ac:dyDescent="0.2">
      <c r="A426" s="146"/>
      <c r="B426" s="146"/>
      <c r="C426" s="146"/>
      <c r="D426" s="147"/>
      <c r="E426" s="146"/>
      <c r="F426" s="147"/>
      <c r="G426" s="148"/>
      <c r="H426" s="72"/>
      <c r="I426" s="73"/>
      <c r="J426" s="204"/>
      <c r="K426" s="204"/>
      <c r="L426" s="205"/>
      <c r="M426" s="205"/>
      <c r="N426" s="205"/>
      <c r="O426" s="214"/>
      <c r="P426" s="214"/>
      <c r="Q426" s="213"/>
      <c r="R426" s="213"/>
      <c r="S426" s="213"/>
      <c r="T426" s="213"/>
      <c r="U426" s="223"/>
      <c r="V426" s="222"/>
      <c r="W426" s="222"/>
      <c r="X426" s="222"/>
      <c r="Y426" s="222"/>
      <c r="Z426" s="222"/>
      <c r="AA426" s="232"/>
      <c r="AB426" s="231"/>
      <c r="AC426" s="231"/>
      <c r="AD426" s="231"/>
      <c r="AE426" s="231"/>
      <c r="AF426" s="231"/>
      <c r="AG426" s="250"/>
      <c r="AH426" s="249"/>
      <c r="AI426" s="249"/>
      <c r="AJ426" s="249"/>
      <c r="AK426" s="249"/>
      <c r="AL426" s="249"/>
      <c r="AM426" s="204"/>
      <c r="AN426" s="205"/>
      <c r="AO426" s="205"/>
      <c r="AP426" s="205"/>
      <c r="AQ426" s="205"/>
      <c r="AR426" s="205"/>
      <c r="AS426" s="259"/>
      <c r="AT426" s="258"/>
      <c r="AU426" s="258"/>
      <c r="AV426" s="258"/>
      <c r="AW426" s="258"/>
      <c r="AX426" s="258"/>
      <c r="AY426" s="268"/>
      <c r="AZ426" s="267"/>
      <c r="BA426" s="267"/>
      <c r="BB426" s="267"/>
      <c r="BC426" s="267"/>
      <c r="BD426" s="267"/>
      <c r="BE426" s="204"/>
      <c r="BF426" s="205"/>
      <c r="BG426" s="205"/>
      <c r="BH426" s="205"/>
      <c r="BI426" s="205"/>
      <c r="BJ426" s="205"/>
      <c r="BK426" s="241"/>
      <c r="BL426" s="240"/>
      <c r="BM426" s="240"/>
      <c r="BN426" s="240"/>
      <c r="BO426" s="240"/>
      <c r="BP426" s="240"/>
      <c r="BQ426" s="223"/>
      <c r="BR426" s="222"/>
      <c r="BS426" s="222"/>
      <c r="BT426" s="222"/>
      <c r="BU426" s="222"/>
      <c r="BV426" s="222"/>
      <c r="BW426" s="268"/>
      <c r="BX426" s="267"/>
      <c r="BY426" s="267"/>
      <c r="BZ426" s="267"/>
      <c r="CA426" s="267"/>
      <c r="CB426" s="267"/>
      <c r="CC426" s="241"/>
      <c r="CD426" s="214"/>
      <c r="CE426" s="240"/>
      <c r="CF426" s="240"/>
      <c r="CG426" s="240"/>
      <c r="CH426" s="5"/>
    </row>
    <row r="427" spans="1:86" hidden="1" x14ac:dyDescent="0.2">
      <c r="A427" s="22"/>
      <c r="B427" s="22"/>
      <c r="C427" s="51"/>
      <c r="D427" s="121"/>
      <c r="E427" s="29"/>
      <c r="F427" s="34"/>
      <c r="G427" s="48"/>
      <c r="H427" s="26"/>
      <c r="I427" s="27"/>
      <c r="J427" s="204"/>
      <c r="K427" s="204"/>
      <c r="L427" s="205"/>
      <c r="M427" s="205"/>
      <c r="N427" s="205"/>
      <c r="O427" s="214"/>
      <c r="P427" s="214"/>
      <c r="Q427" s="213"/>
      <c r="R427" s="213"/>
      <c r="S427" s="213"/>
      <c r="T427" s="213"/>
      <c r="U427" s="223"/>
      <c r="V427" s="222"/>
      <c r="W427" s="222"/>
      <c r="X427" s="222"/>
      <c r="Y427" s="222"/>
      <c r="Z427" s="222"/>
      <c r="AA427" s="232"/>
      <c r="AB427" s="231"/>
      <c r="AC427" s="231"/>
      <c r="AD427" s="231"/>
      <c r="AE427" s="231"/>
      <c r="AF427" s="231"/>
      <c r="AG427" s="250"/>
      <c r="AH427" s="249"/>
      <c r="AI427" s="249"/>
      <c r="AJ427" s="249"/>
      <c r="AK427" s="249"/>
      <c r="AL427" s="249"/>
      <c r="AM427" s="204"/>
      <c r="AN427" s="205"/>
      <c r="AO427" s="205"/>
      <c r="AP427" s="205"/>
      <c r="AQ427" s="205"/>
      <c r="AR427" s="205"/>
      <c r="AS427" s="259"/>
      <c r="AT427" s="258"/>
      <c r="AU427" s="258"/>
      <c r="AV427" s="258"/>
      <c r="AW427" s="258"/>
      <c r="AX427" s="258"/>
      <c r="AY427" s="268"/>
      <c r="AZ427" s="267"/>
      <c r="BA427" s="267"/>
      <c r="BB427" s="267"/>
      <c r="BC427" s="267"/>
      <c r="BD427" s="267"/>
      <c r="BE427" s="204"/>
      <c r="BF427" s="205"/>
      <c r="BG427" s="205"/>
      <c r="BH427" s="205"/>
      <c r="BI427" s="205"/>
      <c r="BJ427" s="205"/>
      <c r="BK427" s="241"/>
      <c r="BL427" s="240"/>
      <c r="BM427" s="240"/>
      <c r="BN427" s="240"/>
      <c r="BO427" s="240"/>
      <c r="BP427" s="240"/>
      <c r="BQ427" s="223"/>
      <c r="BR427" s="222"/>
      <c r="BS427" s="222"/>
      <c r="BT427" s="222"/>
      <c r="BU427" s="222"/>
      <c r="BV427" s="222"/>
      <c r="BW427" s="268"/>
      <c r="BX427" s="267"/>
      <c r="BY427" s="267"/>
      <c r="BZ427" s="267"/>
      <c r="CA427" s="267"/>
      <c r="CB427" s="267"/>
      <c r="CC427" s="241"/>
      <c r="CD427" s="214"/>
      <c r="CE427" s="240"/>
      <c r="CF427" s="240"/>
      <c r="CG427" s="240"/>
      <c r="CH427" s="5"/>
    </row>
    <row r="428" spans="1:86" hidden="1" x14ac:dyDescent="0.2">
      <c r="A428" s="22"/>
      <c r="B428" s="22"/>
      <c r="C428" s="51"/>
      <c r="D428" s="121"/>
      <c r="E428" s="29"/>
      <c r="F428" s="34"/>
      <c r="G428" s="48"/>
      <c r="H428" s="26"/>
      <c r="I428" s="27"/>
      <c r="J428" s="204"/>
      <c r="K428" s="204"/>
      <c r="L428" s="205"/>
      <c r="M428" s="205"/>
      <c r="N428" s="205"/>
      <c r="O428" s="214"/>
      <c r="P428" s="214"/>
      <c r="Q428" s="213"/>
      <c r="R428" s="213"/>
      <c r="S428" s="213"/>
      <c r="T428" s="213"/>
      <c r="U428" s="223"/>
      <c r="V428" s="222"/>
      <c r="W428" s="222"/>
      <c r="X428" s="222"/>
      <c r="Y428" s="222"/>
      <c r="Z428" s="222"/>
      <c r="AA428" s="232"/>
      <c r="AB428" s="231"/>
      <c r="AC428" s="231"/>
      <c r="AD428" s="231"/>
      <c r="AE428" s="231"/>
      <c r="AF428" s="231"/>
      <c r="AG428" s="250"/>
      <c r="AH428" s="249"/>
      <c r="AI428" s="249"/>
      <c r="AJ428" s="249"/>
      <c r="AK428" s="249"/>
      <c r="AL428" s="249"/>
      <c r="AM428" s="204"/>
      <c r="AN428" s="205"/>
      <c r="AO428" s="205"/>
      <c r="AP428" s="205"/>
      <c r="AQ428" s="205"/>
      <c r="AR428" s="205"/>
      <c r="AS428" s="259"/>
      <c r="AT428" s="258"/>
      <c r="AU428" s="258"/>
      <c r="AV428" s="258"/>
      <c r="AW428" s="258"/>
      <c r="AX428" s="258"/>
      <c r="AY428" s="268"/>
      <c r="AZ428" s="267"/>
      <c r="BA428" s="267"/>
      <c r="BB428" s="267"/>
      <c r="BC428" s="267"/>
      <c r="BD428" s="267"/>
      <c r="BE428" s="204"/>
      <c r="BF428" s="205"/>
      <c r="BG428" s="205"/>
      <c r="BH428" s="205"/>
      <c r="BI428" s="205"/>
      <c r="BJ428" s="205"/>
      <c r="BK428" s="241"/>
      <c r="BL428" s="240"/>
      <c r="BM428" s="240"/>
      <c r="BN428" s="240"/>
      <c r="BO428" s="240"/>
      <c r="BP428" s="240"/>
      <c r="BQ428" s="223"/>
      <c r="BR428" s="222"/>
      <c r="BS428" s="222"/>
      <c r="BT428" s="222"/>
      <c r="BU428" s="222"/>
      <c r="BV428" s="222"/>
      <c r="BW428" s="268"/>
      <c r="BX428" s="267"/>
      <c r="BY428" s="267"/>
      <c r="BZ428" s="267"/>
      <c r="CA428" s="267"/>
      <c r="CB428" s="267"/>
      <c r="CC428" s="241"/>
      <c r="CD428" s="214"/>
      <c r="CE428" s="240"/>
      <c r="CF428" s="240"/>
      <c r="CG428" s="240"/>
      <c r="CH428" s="5"/>
    </row>
    <row r="429" spans="1:86" hidden="1" x14ac:dyDescent="0.2">
      <c r="A429" s="22"/>
      <c r="B429" s="22"/>
      <c r="C429" s="51"/>
      <c r="D429" s="121"/>
      <c r="E429" s="29"/>
      <c r="F429" s="34"/>
      <c r="G429" s="48"/>
      <c r="H429" s="32"/>
      <c r="I429" s="27"/>
      <c r="J429" s="204"/>
      <c r="K429" s="204"/>
      <c r="L429" s="205"/>
      <c r="M429" s="205"/>
      <c r="N429" s="205"/>
      <c r="O429" s="214"/>
      <c r="P429" s="214"/>
      <c r="Q429" s="213"/>
      <c r="R429" s="213"/>
      <c r="S429" s="213"/>
      <c r="T429" s="213"/>
      <c r="U429" s="223"/>
      <c r="V429" s="222"/>
      <c r="W429" s="222"/>
      <c r="X429" s="222"/>
      <c r="Y429" s="222"/>
      <c r="Z429" s="222"/>
      <c r="AA429" s="232"/>
      <c r="AB429" s="231"/>
      <c r="AC429" s="231"/>
      <c r="AD429" s="231"/>
      <c r="AE429" s="231"/>
      <c r="AF429" s="231"/>
      <c r="AG429" s="250"/>
      <c r="AH429" s="249"/>
      <c r="AI429" s="249"/>
      <c r="AJ429" s="249"/>
      <c r="AK429" s="249"/>
      <c r="AL429" s="249"/>
      <c r="AM429" s="204"/>
      <c r="AN429" s="205"/>
      <c r="AO429" s="205"/>
      <c r="AP429" s="205"/>
      <c r="AQ429" s="205"/>
      <c r="AR429" s="205"/>
      <c r="AS429" s="259"/>
      <c r="AT429" s="258"/>
      <c r="AU429" s="258"/>
      <c r="AV429" s="258"/>
      <c r="AW429" s="258"/>
      <c r="AX429" s="258"/>
      <c r="AY429" s="268"/>
      <c r="AZ429" s="267"/>
      <c r="BA429" s="267"/>
      <c r="BB429" s="267"/>
      <c r="BC429" s="267"/>
      <c r="BD429" s="267"/>
      <c r="BE429" s="204"/>
      <c r="BF429" s="205"/>
      <c r="BG429" s="205"/>
      <c r="BH429" s="205"/>
      <c r="BI429" s="205"/>
      <c r="BJ429" s="205"/>
      <c r="BK429" s="241"/>
      <c r="BL429" s="240"/>
      <c r="BM429" s="240"/>
      <c r="BN429" s="240"/>
      <c r="BO429" s="240"/>
      <c r="BP429" s="240"/>
      <c r="BQ429" s="223"/>
      <c r="BR429" s="222"/>
      <c r="BS429" s="222"/>
      <c r="BT429" s="222"/>
      <c r="BU429" s="222"/>
      <c r="BV429" s="222"/>
      <c r="BW429" s="268"/>
      <c r="BX429" s="267"/>
      <c r="BY429" s="267"/>
      <c r="BZ429" s="267"/>
      <c r="CA429" s="267"/>
      <c r="CB429" s="267"/>
      <c r="CC429" s="241"/>
      <c r="CD429" s="214"/>
      <c r="CE429" s="240"/>
      <c r="CF429" s="240"/>
      <c r="CG429" s="240"/>
      <c r="CH429" s="5"/>
    </row>
    <row r="430" spans="1:86" hidden="1" x14ac:dyDescent="0.2">
      <c r="A430" s="22"/>
      <c r="B430" s="22"/>
      <c r="C430" s="51"/>
      <c r="D430" s="121"/>
      <c r="E430" s="29"/>
      <c r="F430" s="34"/>
      <c r="G430" s="48"/>
      <c r="H430" s="159"/>
      <c r="I430" s="27"/>
      <c r="J430" s="204"/>
      <c r="K430" s="204"/>
      <c r="L430" s="205"/>
      <c r="M430" s="205"/>
      <c r="N430" s="204"/>
      <c r="O430" s="214"/>
      <c r="P430" s="214"/>
      <c r="Q430" s="213"/>
      <c r="R430" s="214"/>
      <c r="S430" s="213"/>
      <c r="T430" s="214"/>
      <c r="U430" s="223"/>
      <c r="V430" s="223"/>
      <c r="W430" s="222"/>
      <c r="X430" s="223"/>
      <c r="Y430" s="222"/>
      <c r="Z430" s="223"/>
      <c r="AA430" s="232"/>
      <c r="AB430" s="232"/>
      <c r="AC430" s="231"/>
      <c r="AD430" s="232"/>
      <c r="AE430" s="231"/>
      <c r="AF430" s="232"/>
      <c r="AG430" s="250"/>
      <c r="AH430" s="250"/>
      <c r="AI430" s="249"/>
      <c r="AJ430" s="250"/>
      <c r="AK430" s="249"/>
      <c r="AL430" s="250"/>
      <c r="AM430" s="204"/>
      <c r="AN430" s="204"/>
      <c r="AO430" s="205"/>
      <c r="AP430" s="204"/>
      <c r="AQ430" s="205"/>
      <c r="AR430" s="204"/>
      <c r="AS430" s="259"/>
      <c r="AT430" s="259"/>
      <c r="AU430" s="258"/>
      <c r="AV430" s="259"/>
      <c r="AW430" s="258"/>
      <c r="AX430" s="259"/>
      <c r="AY430" s="268"/>
      <c r="AZ430" s="268"/>
      <c r="BA430" s="267"/>
      <c r="BB430" s="268"/>
      <c r="BC430" s="267"/>
      <c r="BD430" s="268"/>
      <c r="BE430" s="204"/>
      <c r="BF430" s="204"/>
      <c r="BG430" s="205"/>
      <c r="BH430" s="204"/>
      <c r="BI430" s="205"/>
      <c r="BJ430" s="204"/>
      <c r="BK430" s="241"/>
      <c r="BL430" s="241"/>
      <c r="BM430" s="240"/>
      <c r="BN430" s="241"/>
      <c r="BO430" s="240"/>
      <c r="BP430" s="241"/>
      <c r="BQ430" s="223"/>
      <c r="BR430" s="223"/>
      <c r="BS430" s="222"/>
      <c r="BT430" s="223"/>
      <c r="BU430" s="222"/>
      <c r="BV430" s="223"/>
      <c r="BW430" s="268"/>
      <c r="BX430" s="268"/>
      <c r="BY430" s="267"/>
      <c r="BZ430" s="268"/>
      <c r="CA430" s="267"/>
      <c r="CB430" s="268"/>
      <c r="CC430" s="241"/>
      <c r="CD430" s="214"/>
      <c r="CE430" s="240"/>
      <c r="CF430" s="240"/>
      <c r="CG430" s="241"/>
      <c r="CH430" s="5"/>
    </row>
    <row r="431" spans="1:86" hidden="1" x14ac:dyDescent="0.2">
      <c r="A431" s="22"/>
      <c r="B431" s="22"/>
      <c r="C431" s="51"/>
      <c r="D431" s="34"/>
      <c r="E431" s="22"/>
      <c r="F431" s="34"/>
      <c r="G431" s="48"/>
      <c r="H431" s="36"/>
      <c r="I431" s="27"/>
      <c r="J431" s="204"/>
      <c r="K431" s="204"/>
      <c r="L431" s="205"/>
      <c r="M431" s="205"/>
      <c r="N431" s="204"/>
      <c r="O431" s="214"/>
      <c r="P431" s="214"/>
      <c r="Q431" s="213"/>
      <c r="R431" s="214"/>
      <c r="S431" s="213"/>
      <c r="T431" s="214"/>
      <c r="U431" s="223"/>
      <c r="V431" s="223"/>
      <c r="W431" s="222"/>
      <c r="X431" s="223"/>
      <c r="Y431" s="222"/>
      <c r="Z431" s="223"/>
      <c r="AA431" s="232"/>
      <c r="AB431" s="232"/>
      <c r="AC431" s="231"/>
      <c r="AD431" s="232"/>
      <c r="AE431" s="231"/>
      <c r="AF431" s="232"/>
      <c r="AG431" s="250"/>
      <c r="AH431" s="250"/>
      <c r="AI431" s="249"/>
      <c r="AJ431" s="250"/>
      <c r="AK431" s="249"/>
      <c r="AL431" s="250"/>
      <c r="AM431" s="204"/>
      <c r="AN431" s="204"/>
      <c r="AO431" s="205"/>
      <c r="AP431" s="204"/>
      <c r="AQ431" s="205"/>
      <c r="AR431" s="204"/>
      <c r="AS431" s="259"/>
      <c r="AT431" s="259"/>
      <c r="AU431" s="258"/>
      <c r="AV431" s="259"/>
      <c r="AW431" s="258"/>
      <c r="AX431" s="259"/>
      <c r="AY431" s="268"/>
      <c r="AZ431" s="268"/>
      <c r="BA431" s="267"/>
      <c r="BB431" s="268"/>
      <c r="BC431" s="267"/>
      <c r="BD431" s="268"/>
      <c r="BE431" s="204"/>
      <c r="BF431" s="204"/>
      <c r="BG431" s="205"/>
      <c r="BH431" s="204"/>
      <c r="BI431" s="205"/>
      <c r="BJ431" s="204"/>
      <c r="BK431" s="241"/>
      <c r="BL431" s="241"/>
      <c r="BM431" s="240"/>
      <c r="BN431" s="241"/>
      <c r="BO431" s="240"/>
      <c r="BP431" s="241"/>
      <c r="BQ431" s="223"/>
      <c r="BR431" s="223"/>
      <c r="BS431" s="222"/>
      <c r="BT431" s="223"/>
      <c r="BU431" s="222"/>
      <c r="BV431" s="223"/>
      <c r="BW431" s="268"/>
      <c r="BX431" s="268"/>
      <c r="BY431" s="267"/>
      <c r="BZ431" s="268"/>
      <c r="CA431" s="267"/>
      <c r="CB431" s="268"/>
      <c r="CC431" s="241"/>
      <c r="CD431" s="214"/>
      <c r="CE431" s="240"/>
      <c r="CF431" s="240"/>
      <c r="CG431" s="241"/>
      <c r="CH431" s="5"/>
    </row>
    <row r="432" spans="1:86" hidden="1" x14ac:dyDescent="0.2">
      <c r="A432" s="22"/>
      <c r="B432" s="22"/>
      <c r="C432" s="51"/>
      <c r="D432" s="34"/>
      <c r="E432" s="22"/>
      <c r="F432" s="34"/>
      <c r="G432" s="48"/>
      <c r="H432" s="156"/>
      <c r="I432" s="27"/>
      <c r="J432" s="204"/>
      <c r="K432" s="204"/>
      <c r="L432" s="205"/>
      <c r="M432" s="205"/>
      <c r="N432" s="204"/>
      <c r="O432" s="214"/>
      <c r="P432" s="214"/>
      <c r="Q432" s="213"/>
      <c r="R432" s="214"/>
      <c r="S432" s="213"/>
      <c r="T432" s="214"/>
      <c r="U432" s="223"/>
      <c r="V432" s="223"/>
      <c r="W432" s="222"/>
      <c r="X432" s="223"/>
      <c r="Y432" s="222"/>
      <c r="Z432" s="223"/>
      <c r="AA432" s="232"/>
      <c r="AB432" s="232"/>
      <c r="AC432" s="231"/>
      <c r="AD432" s="232"/>
      <c r="AE432" s="231"/>
      <c r="AF432" s="232"/>
      <c r="AG432" s="250"/>
      <c r="AH432" s="250"/>
      <c r="AI432" s="249"/>
      <c r="AJ432" s="250"/>
      <c r="AK432" s="249"/>
      <c r="AL432" s="250"/>
      <c r="AM432" s="204"/>
      <c r="AN432" s="204"/>
      <c r="AO432" s="205"/>
      <c r="AP432" s="204"/>
      <c r="AQ432" s="205"/>
      <c r="AR432" s="204"/>
      <c r="AS432" s="259"/>
      <c r="AT432" s="259"/>
      <c r="AU432" s="258"/>
      <c r="AV432" s="259"/>
      <c r="AW432" s="258"/>
      <c r="AX432" s="259"/>
      <c r="AY432" s="268"/>
      <c r="AZ432" s="268"/>
      <c r="BA432" s="267"/>
      <c r="BB432" s="268"/>
      <c r="BC432" s="267"/>
      <c r="BD432" s="268"/>
      <c r="BE432" s="204"/>
      <c r="BF432" s="204"/>
      <c r="BG432" s="205"/>
      <c r="BH432" s="204"/>
      <c r="BI432" s="205"/>
      <c r="BJ432" s="204"/>
      <c r="BK432" s="241"/>
      <c r="BL432" s="241"/>
      <c r="BM432" s="240"/>
      <c r="BN432" s="241"/>
      <c r="BO432" s="240"/>
      <c r="BP432" s="241"/>
      <c r="BQ432" s="223"/>
      <c r="BR432" s="223"/>
      <c r="BS432" s="222"/>
      <c r="BT432" s="223"/>
      <c r="BU432" s="222"/>
      <c r="BV432" s="223"/>
      <c r="BW432" s="268"/>
      <c r="BX432" s="268"/>
      <c r="BY432" s="267"/>
      <c r="BZ432" s="268"/>
      <c r="CA432" s="267"/>
      <c r="CB432" s="268"/>
      <c r="CC432" s="241"/>
      <c r="CD432" s="214"/>
      <c r="CE432" s="240"/>
      <c r="CF432" s="240"/>
      <c r="CG432" s="241"/>
      <c r="CH432" s="5"/>
    </row>
    <row r="433" spans="1:86" hidden="1" x14ac:dyDescent="0.2">
      <c r="A433" s="22"/>
      <c r="B433" s="22"/>
      <c r="C433" s="51"/>
      <c r="D433" s="34"/>
      <c r="E433" s="22"/>
      <c r="F433" s="34"/>
      <c r="G433" s="48"/>
      <c r="H433" s="36"/>
      <c r="I433" s="27"/>
      <c r="J433" s="204"/>
      <c r="K433" s="204"/>
      <c r="L433" s="205"/>
      <c r="M433" s="205"/>
      <c r="N433" s="204"/>
      <c r="O433" s="214"/>
      <c r="P433" s="214"/>
      <c r="Q433" s="213"/>
      <c r="R433" s="214"/>
      <c r="S433" s="213"/>
      <c r="T433" s="214"/>
      <c r="U433" s="223"/>
      <c r="V433" s="223"/>
      <c r="W433" s="222"/>
      <c r="X433" s="223"/>
      <c r="Y433" s="222"/>
      <c r="Z433" s="223"/>
      <c r="AA433" s="232"/>
      <c r="AB433" s="232"/>
      <c r="AC433" s="231"/>
      <c r="AD433" s="232"/>
      <c r="AE433" s="231"/>
      <c r="AF433" s="232"/>
      <c r="AG433" s="250"/>
      <c r="AH433" s="250"/>
      <c r="AI433" s="249"/>
      <c r="AJ433" s="250"/>
      <c r="AK433" s="249"/>
      <c r="AL433" s="250"/>
      <c r="AM433" s="204"/>
      <c r="AN433" s="204"/>
      <c r="AO433" s="205"/>
      <c r="AP433" s="204"/>
      <c r="AQ433" s="205"/>
      <c r="AR433" s="204"/>
      <c r="AS433" s="259"/>
      <c r="AT433" s="259"/>
      <c r="AU433" s="258"/>
      <c r="AV433" s="259"/>
      <c r="AW433" s="258"/>
      <c r="AX433" s="259"/>
      <c r="AY433" s="268"/>
      <c r="AZ433" s="268"/>
      <c r="BA433" s="267"/>
      <c r="BB433" s="268"/>
      <c r="BC433" s="267"/>
      <c r="BD433" s="268"/>
      <c r="BE433" s="204"/>
      <c r="BF433" s="204"/>
      <c r="BG433" s="205"/>
      <c r="BH433" s="204"/>
      <c r="BI433" s="205"/>
      <c r="BJ433" s="204"/>
      <c r="BK433" s="241"/>
      <c r="BL433" s="241"/>
      <c r="BM433" s="240"/>
      <c r="BN433" s="241"/>
      <c r="BO433" s="240"/>
      <c r="BP433" s="241"/>
      <c r="BQ433" s="223"/>
      <c r="BR433" s="223"/>
      <c r="BS433" s="222"/>
      <c r="BT433" s="223"/>
      <c r="BU433" s="222"/>
      <c r="BV433" s="223"/>
      <c r="BW433" s="268"/>
      <c r="BX433" s="268"/>
      <c r="BY433" s="267"/>
      <c r="BZ433" s="268"/>
      <c r="CA433" s="267"/>
      <c r="CB433" s="268"/>
      <c r="CC433" s="241"/>
      <c r="CD433" s="214"/>
      <c r="CE433" s="240"/>
      <c r="CF433" s="240"/>
      <c r="CG433" s="241"/>
      <c r="CH433" s="5"/>
    </row>
    <row r="434" spans="1:86" hidden="1" x14ac:dyDescent="0.2">
      <c r="A434" s="22"/>
      <c r="B434" s="22"/>
      <c r="C434" s="51"/>
      <c r="D434" s="23"/>
      <c r="E434" s="22"/>
      <c r="F434" s="34"/>
      <c r="G434" s="48"/>
      <c r="H434" s="36"/>
      <c r="I434" s="27"/>
      <c r="J434" s="204"/>
      <c r="K434" s="204"/>
      <c r="L434" s="205"/>
      <c r="M434" s="205"/>
      <c r="N434" s="204"/>
      <c r="O434" s="214"/>
      <c r="P434" s="214"/>
      <c r="Q434" s="213"/>
      <c r="R434" s="214"/>
      <c r="S434" s="213"/>
      <c r="T434" s="214"/>
      <c r="U434" s="223"/>
      <c r="V434" s="223"/>
      <c r="W434" s="222"/>
      <c r="X434" s="223"/>
      <c r="Y434" s="222"/>
      <c r="Z434" s="223"/>
      <c r="AA434" s="232"/>
      <c r="AB434" s="232"/>
      <c r="AC434" s="231"/>
      <c r="AD434" s="232"/>
      <c r="AE434" s="231"/>
      <c r="AF434" s="232"/>
      <c r="AG434" s="250"/>
      <c r="AH434" s="250"/>
      <c r="AI434" s="249"/>
      <c r="AJ434" s="250"/>
      <c r="AK434" s="249"/>
      <c r="AL434" s="250"/>
      <c r="AM434" s="204"/>
      <c r="AN434" s="204"/>
      <c r="AO434" s="205"/>
      <c r="AP434" s="204"/>
      <c r="AQ434" s="205"/>
      <c r="AR434" s="204"/>
      <c r="AS434" s="259"/>
      <c r="AT434" s="259"/>
      <c r="AU434" s="258"/>
      <c r="AV434" s="259"/>
      <c r="AW434" s="258"/>
      <c r="AX434" s="259"/>
      <c r="AY434" s="268"/>
      <c r="AZ434" s="268"/>
      <c r="BA434" s="267"/>
      <c r="BB434" s="268"/>
      <c r="BC434" s="267"/>
      <c r="BD434" s="268"/>
      <c r="BE434" s="204"/>
      <c r="BF434" s="204"/>
      <c r="BG434" s="205"/>
      <c r="BH434" s="204"/>
      <c r="BI434" s="205"/>
      <c r="BJ434" s="204"/>
      <c r="BK434" s="241"/>
      <c r="BL434" s="241"/>
      <c r="BM434" s="240"/>
      <c r="BN434" s="241"/>
      <c r="BO434" s="240"/>
      <c r="BP434" s="241"/>
      <c r="BQ434" s="223"/>
      <c r="BR434" s="223"/>
      <c r="BS434" s="222"/>
      <c r="BT434" s="223"/>
      <c r="BU434" s="222"/>
      <c r="BV434" s="223"/>
      <c r="BW434" s="268"/>
      <c r="BX434" s="268"/>
      <c r="BY434" s="267"/>
      <c r="BZ434" s="268"/>
      <c r="CA434" s="267"/>
      <c r="CB434" s="268"/>
      <c r="CC434" s="241"/>
      <c r="CD434" s="214"/>
      <c r="CE434" s="240"/>
      <c r="CF434" s="240"/>
      <c r="CG434" s="241"/>
      <c r="CH434" s="5"/>
    </row>
    <row r="435" spans="1:86" hidden="1" x14ac:dyDescent="0.2">
      <c r="A435" s="105"/>
      <c r="B435" s="105"/>
      <c r="C435" s="105"/>
      <c r="D435" s="107"/>
      <c r="E435" s="105"/>
      <c r="F435" s="107"/>
      <c r="G435" s="108"/>
      <c r="H435" s="91"/>
      <c r="I435" s="59"/>
      <c r="J435" s="206"/>
      <c r="K435" s="206"/>
      <c r="L435" s="206"/>
      <c r="M435" s="206"/>
      <c r="N435" s="206"/>
      <c r="O435" s="215"/>
      <c r="P435" s="215"/>
      <c r="Q435" s="215"/>
      <c r="R435" s="215"/>
      <c r="S435" s="215"/>
      <c r="T435" s="215"/>
      <c r="U435" s="224"/>
      <c r="V435" s="224"/>
      <c r="W435" s="224"/>
      <c r="X435" s="224"/>
      <c r="Y435" s="224"/>
      <c r="Z435" s="224"/>
      <c r="AA435" s="233"/>
      <c r="AB435" s="233"/>
      <c r="AC435" s="233"/>
      <c r="AD435" s="233"/>
      <c r="AE435" s="233"/>
      <c r="AF435" s="233"/>
      <c r="AG435" s="251"/>
      <c r="AH435" s="251"/>
      <c r="AI435" s="251"/>
      <c r="AJ435" s="251"/>
      <c r="AK435" s="251"/>
      <c r="AL435" s="251"/>
      <c r="AM435" s="206"/>
      <c r="AN435" s="206"/>
      <c r="AO435" s="206"/>
      <c r="AP435" s="206"/>
      <c r="AQ435" s="206"/>
      <c r="AR435" s="206"/>
      <c r="AS435" s="260"/>
      <c r="AT435" s="260"/>
      <c r="AU435" s="260"/>
      <c r="AV435" s="260"/>
      <c r="AW435" s="260"/>
      <c r="AX435" s="260"/>
      <c r="AY435" s="269"/>
      <c r="AZ435" s="269"/>
      <c r="BA435" s="269"/>
      <c r="BB435" s="269"/>
      <c r="BC435" s="269"/>
      <c r="BD435" s="269"/>
      <c r="BE435" s="206"/>
      <c r="BF435" s="206"/>
      <c r="BG435" s="206"/>
      <c r="BH435" s="206"/>
      <c r="BI435" s="206"/>
      <c r="BJ435" s="206"/>
      <c r="BK435" s="242"/>
      <c r="BL435" s="242"/>
      <c r="BM435" s="242"/>
      <c r="BN435" s="242"/>
      <c r="BO435" s="242"/>
      <c r="BP435" s="242"/>
      <c r="BQ435" s="224"/>
      <c r="BR435" s="224"/>
      <c r="BS435" s="224"/>
      <c r="BT435" s="224"/>
      <c r="BU435" s="224"/>
      <c r="BV435" s="224"/>
      <c r="BW435" s="269"/>
      <c r="BX435" s="269"/>
      <c r="BY435" s="269"/>
      <c r="BZ435" s="269"/>
      <c r="CA435" s="269"/>
      <c r="CB435" s="269"/>
      <c r="CC435" s="242"/>
      <c r="CD435" s="215"/>
      <c r="CE435" s="242"/>
      <c r="CF435" s="242"/>
      <c r="CG435" s="242"/>
      <c r="CH435" s="5"/>
    </row>
    <row r="436" spans="1:86" hidden="1" x14ac:dyDescent="0.2">
      <c r="A436" s="141"/>
      <c r="B436" s="141"/>
      <c r="C436" s="141"/>
      <c r="D436" s="142"/>
      <c r="E436" s="141"/>
      <c r="F436" s="142"/>
      <c r="G436" s="109"/>
      <c r="H436" s="69"/>
      <c r="I436" s="66"/>
      <c r="J436" s="204"/>
      <c r="K436" s="204"/>
      <c r="L436" s="205"/>
      <c r="M436" s="205"/>
      <c r="N436" s="205"/>
      <c r="O436" s="214"/>
      <c r="P436" s="214"/>
      <c r="Q436" s="213"/>
      <c r="R436" s="213"/>
      <c r="S436" s="213"/>
      <c r="T436" s="213"/>
      <c r="U436" s="223"/>
      <c r="V436" s="222"/>
      <c r="W436" s="222"/>
      <c r="X436" s="222"/>
      <c r="Y436" s="222"/>
      <c r="Z436" s="222"/>
      <c r="AA436" s="232"/>
      <c r="AB436" s="231"/>
      <c r="AC436" s="231"/>
      <c r="AD436" s="231"/>
      <c r="AE436" s="231"/>
      <c r="AF436" s="231"/>
      <c r="AG436" s="250"/>
      <c r="AH436" s="249"/>
      <c r="AI436" s="249"/>
      <c r="AJ436" s="249"/>
      <c r="AK436" s="249"/>
      <c r="AL436" s="249"/>
      <c r="AM436" s="204"/>
      <c r="AN436" s="205"/>
      <c r="AO436" s="205"/>
      <c r="AP436" s="205"/>
      <c r="AQ436" s="205"/>
      <c r="AR436" s="205"/>
      <c r="AS436" s="259"/>
      <c r="AT436" s="258"/>
      <c r="AU436" s="258"/>
      <c r="AV436" s="258"/>
      <c r="AW436" s="258"/>
      <c r="AX436" s="258"/>
      <c r="AY436" s="268"/>
      <c r="AZ436" s="267"/>
      <c r="BA436" s="267"/>
      <c r="BB436" s="267"/>
      <c r="BC436" s="267"/>
      <c r="BD436" s="267"/>
      <c r="BE436" s="204"/>
      <c r="BF436" s="205"/>
      <c r="BG436" s="205"/>
      <c r="BH436" s="205"/>
      <c r="BI436" s="205"/>
      <c r="BJ436" s="205"/>
      <c r="BK436" s="241"/>
      <c r="BL436" s="240"/>
      <c r="BM436" s="240"/>
      <c r="BN436" s="240"/>
      <c r="BO436" s="240"/>
      <c r="BP436" s="240"/>
      <c r="BQ436" s="223"/>
      <c r="BR436" s="222"/>
      <c r="BS436" s="222"/>
      <c r="BT436" s="222"/>
      <c r="BU436" s="222"/>
      <c r="BV436" s="222"/>
      <c r="BW436" s="268"/>
      <c r="BX436" s="267"/>
      <c r="BY436" s="267"/>
      <c r="BZ436" s="267"/>
      <c r="CA436" s="267"/>
      <c r="CB436" s="267"/>
      <c r="CC436" s="241"/>
      <c r="CD436" s="214"/>
      <c r="CE436" s="240"/>
      <c r="CF436" s="240"/>
      <c r="CG436" s="240"/>
      <c r="CH436" s="5"/>
    </row>
    <row r="437" spans="1:86" hidden="1" x14ac:dyDescent="0.2">
      <c r="A437" s="141"/>
      <c r="B437" s="141"/>
      <c r="C437" s="141"/>
      <c r="D437" s="142"/>
      <c r="E437" s="141"/>
      <c r="F437" s="142"/>
      <c r="G437" s="109"/>
      <c r="H437" s="65"/>
      <c r="I437" s="66"/>
      <c r="J437" s="204"/>
      <c r="K437" s="204"/>
      <c r="L437" s="205"/>
      <c r="M437" s="205"/>
      <c r="N437" s="205"/>
      <c r="O437" s="214"/>
      <c r="P437" s="214"/>
      <c r="Q437" s="213"/>
      <c r="R437" s="213"/>
      <c r="S437" s="213"/>
      <c r="T437" s="213"/>
      <c r="U437" s="223"/>
      <c r="V437" s="222"/>
      <c r="W437" s="222"/>
      <c r="X437" s="222"/>
      <c r="Y437" s="222"/>
      <c r="Z437" s="222"/>
      <c r="AA437" s="232"/>
      <c r="AB437" s="231"/>
      <c r="AC437" s="231"/>
      <c r="AD437" s="231"/>
      <c r="AE437" s="231"/>
      <c r="AF437" s="231"/>
      <c r="AG437" s="250"/>
      <c r="AH437" s="249"/>
      <c r="AI437" s="249"/>
      <c r="AJ437" s="249"/>
      <c r="AK437" s="249"/>
      <c r="AL437" s="249"/>
      <c r="AM437" s="204"/>
      <c r="AN437" s="205"/>
      <c r="AO437" s="205"/>
      <c r="AP437" s="205"/>
      <c r="AQ437" s="205"/>
      <c r="AR437" s="205"/>
      <c r="AS437" s="259"/>
      <c r="AT437" s="258"/>
      <c r="AU437" s="258"/>
      <c r="AV437" s="258"/>
      <c r="AW437" s="258"/>
      <c r="AX437" s="258"/>
      <c r="AY437" s="268"/>
      <c r="AZ437" s="267"/>
      <c r="BA437" s="267"/>
      <c r="BB437" s="267"/>
      <c r="BC437" s="267"/>
      <c r="BD437" s="267"/>
      <c r="BE437" s="204"/>
      <c r="BF437" s="205"/>
      <c r="BG437" s="205"/>
      <c r="BH437" s="205"/>
      <c r="BI437" s="205"/>
      <c r="BJ437" s="205"/>
      <c r="BK437" s="241"/>
      <c r="BL437" s="240"/>
      <c r="BM437" s="240"/>
      <c r="BN437" s="240"/>
      <c r="BO437" s="240"/>
      <c r="BP437" s="240"/>
      <c r="BQ437" s="223"/>
      <c r="BR437" s="222"/>
      <c r="BS437" s="222"/>
      <c r="BT437" s="222"/>
      <c r="BU437" s="222"/>
      <c r="BV437" s="222"/>
      <c r="BW437" s="268"/>
      <c r="BX437" s="267"/>
      <c r="BY437" s="267"/>
      <c r="BZ437" s="267"/>
      <c r="CA437" s="267"/>
      <c r="CB437" s="267"/>
      <c r="CC437" s="241"/>
      <c r="CD437" s="214"/>
      <c r="CE437" s="240"/>
      <c r="CF437" s="240"/>
      <c r="CG437" s="240"/>
      <c r="CH437" s="5"/>
    </row>
    <row r="438" spans="1:86" hidden="1" x14ac:dyDescent="0.2">
      <c r="A438" s="141"/>
      <c r="B438" s="141"/>
      <c r="C438" s="141"/>
      <c r="D438" s="142"/>
      <c r="E438" s="141"/>
      <c r="F438" s="142"/>
      <c r="G438" s="109"/>
      <c r="H438" s="69"/>
      <c r="I438" s="66"/>
      <c r="J438" s="204"/>
      <c r="K438" s="204"/>
      <c r="L438" s="205"/>
      <c r="M438" s="205"/>
      <c r="N438" s="205"/>
      <c r="O438" s="214"/>
      <c r="P438" s="214"/>
      <c r="Q438" s="213"/>
      <c r="R438" s="213"/>
      <c r="S438" s="213"/>
      <c r="T438" s="213"/>
      <c r="U438" s="223"/>
      <c r="V438" s="222"/>
      <c r="W438" s="222"/>
      <c r="X438" s="222"/>
      <c r="Y438" s="222"/>
      <c r="Z438" s="222"/>
      <c r="AA438" s="232"/>
      <c r="AB438" s="231"/>
      <c r="AC438" s="231"/>
      <c r="AD438" s="231"/>
      <c r="AE438" s="231"/>
      <c r="AF438" s="231"/>
      <c r="AG438" s="250"/>
      <c r="AH438" s="249"/>
      <c r="AI438" s="249"/>
      <c r="AJ438" s="249"/>
      <c r="AK438" s="249"/>
      <c r="AL438" s="249"/>
      <c r="AM438" s="204"/>
      <c r="AN438" s="205"/>
      <c r="AO438" s="205"/>
      <c r="AP438" s="205"/>
      <c r="AQ438" s="205"/>
      <c r="AR438" s="205"/>
      <c r="AS438" s="259"/>
      <c r="AT438" s="258"/>
      <c r="AU438" s="258"/>
      <c r="AV438" s="258"/>
      <c r="AW438" s="258"/>
      <c r="AX438" s="258"/>
      <c r="AY438" s="268"/>
      <c r="AZ438" s="267"/>
      <c r="BA438" s="267"/>
      <c r="BB438" s="267"/>
      <c r="BC438" s="267"/>
      <c r="BD438" s="267"/>
      <c r="BE438" s="204"/>
      <c r="BF438" s="205"/>
      <c r="BG438" s="205"/>
      <c r="BH438" s="205"/>
      <c r="BI438" s="205"/>
      <c r="BJ438" s="205"/>
      <c r="BK438" s="241"/>
      <c r="BL438" s="240"/>
      <c r="BM438" s="240"/>
      <c r="BN438" s="240"/>
      <c r="BO438" s="240"/>
      <c r="BP438" s="240"/>
      <c r="BQ438" s="223"/>
      <c r="BR438" s="222"/>
      <c r="BS438" s="222"/>
      <c r="BT438" s="222"/>
      <c r="BU438" s="222"/>
      <c r="BV438" s="222"/>
      <c r="BW438" s="268"/>
      <c r="BX438" s="267"/>
      <c r="BY438" s="267"/>
      <c r="BZ438" s="267"/>
      <c r="CA438" s="267"/>
      <c r="CB438" s="267"/>
      <c r="CC438" s="241"/>
      <c r="CD438" s="214"/>
      <c r="CE438" s="240"/>
      <c r="CF438" s="240"/>
      <c r="CG438" s="240"/>
      <c r="CH438" s="5"/>
    </row>
    <row r="439" spans="1:86" hidden="1" x14ac:dyDescent="0.2">
      <c r="A439" s="141"/>
      <c r="B439" s="141"/>
      <c r="C439" s="141"/>
      <c r="D439" s="142"/>
      <c r="E439" s="141"/>
      <c r="F439" s="142"/>
      <c r="G439" s="109"/>
      <c r="H439" s="69"/>
      <c r="I439" s="74"/>
      <c r="J439" s="204"/>
      <c r="K439" s="204"/>
      <c r="L439" s="205"/>
      <c r="M439" s="205"/>
      <c r="N439" s="205"/>
      <c r="O439" s="214"/>
      <c r="P439" s="214"/>
      <c r="Q439" s="213"/>
      <c r="R439" s="213"/>
      <c r="S439" s="213"/>
      <c r="T439" s="213"/>
      <c r="U439" s="223"/>
      <c r="V439" s="222"/>
      <c r="W439" s="222"/>
      <c r="X439" s="222"/>
      <c r="Y439" s="222"/>
      <c r="Z439" s="222"/>
      <c r="AA439" s="232"/>
      <c r="AB439" s="231"/>
      <c r="AC439" s="231"/>
      <c r="AD439" s="231"/>
      <c r="AE439" s="231"/>
      <c r="AF439" s="231"/>
      <c r="AG439" s="250"/>
      <c r="AH439" s="249"/>
      <c r="AI439" s="249"/>
      <c r="AJ439" s="249"/>
      <c r="AK439" s="249"/>
      <c r="AL439" s="249"/>
      <c r="AM439" s="204"/>
      <c r="AN439" s="205"/>
      <c r="AO439" s="205"/>
      <c r="AP439" s="205"/>
      <c r="AQ439" s="205"/>
      <c r="AR439" s="205"/>
      <c r="AS439" s="259"/>
      <c r="AT439" s="258"/>
      <c r="AU439" s="258"/>
      <c r="AV439" s="258"/>
      <c r="AW439" s="258"/>
      <c r="AX439" s="258"/>
      <c r="AY439" s="268"/>
      <c r="AZ439" s="267"/>
      <c r="BA439" s="267"/>
      <c r="BB439" s="267"/>
      <c r="BC439" s="267"/>
      <c r="BD439" s="267"/>
      <c r="BE439" s="204"/>
      <c r="BF439" s="205"/>
      <c r="BG439" s="205"/>
      <c r="BH439" s="205"/>
      <c r="BI439" s="205"/>
      <c r="BJ439" s="205"/>
      <c r="BK439" s="241"/>
      <c r="BL439" s="240"/>
      <c r="BM439" s="240"/>
      <c r="BN439" s="240"/>
      <c r="BO439" s="240"/>
      <c r="BP439" s="240"/>
      <c r="BQ439" s="223"/>
      <c r="BR439" s="222"/>
      <c r="BS439" s="222"/>
      <c r="BT439" s="222"/>
      <c r="BU439" s="222"/>
      <c r="BV439" s="222"/>
      <c r="BW439" s="268"/>
      <c r="BX439" s="267"/>
      <c r="BY439" s="267"/>
      <c r="BZ439" s="267"/>
      <c r="CA439" s="267"/>
      <c r="CB439" s="267"/>
      <c r="CC439" s="241"/>
      <c r="CD439" s="214"/>
      <c r="CE439" s="240"/>
      <c r="CF439" s="240"/>
      <c r="CG439" s="240"/>
      <c r="CH439" s="5"/>
    </row>
    <row r="440" spans="1:86" hidden="1" x14ac:dyDescent="0.2">
      <c r="A440" s="141"/>
      <c r="B440" s="141"/>
      <c r="C440" s="141"/>
      <c r="D440" s="142"/>
      <c r="E440" s="141"/>
      <c r="F440" s="142"/>
      <c r="G440" s="109"/>
      <c r="H440" s="65"/>
      <c r="I440" s="160"/>
      <c r="J440" s="204"/>
      <c r="K440" s="204"/>
      <c r="L440" s="205"/>
      <c r="M440" s="205"/>
      <c r="N440" s="205"/>
      <c r="O440" s="214"/>
      <c r="P440" s="214"/>
      <c r="Q440" s="213"/>
      <c r="R440" s="213"/>
      <c r="S440" s="213"/>
      <c r="T440" s="213"/>
      <c r="U440" s="223"/>
      <c r="V440" s="222"/>
      <c r="W440" s="222"/>
      <c r="X440" s="222"/>
      <c r="Y440" s="222"/>
      <c r="Z440" s="222"/>
      <c r="AA440" s="232"/>
      <c r="AB440" s="231"/>
      <c r="AC440" s="231"/>
      <c r="AD440" s="231"/>
      <c r="AE440" s="231"/>
      <c r="AF440" s="231"/>
      <c r="AG440" s="250"/>
      <c r="AH440" s="249"/>
      <c r="AI440" s="249"/>
      <c r="AJ440" s="249"/>
      <c r="AK440" s="249"/>
      <c r="AL440" s="249"/>
      <c r="AM440" s="204"/>
      <c r="AN440" s="205"/>
      <c r="AO440" s="205"/>
      <c r="AP440" s="205"/>
      <c r="AQ440" s="205"/>
      <c r="AR440" s="205"/>
      <c r="AS440" s="259"/>
      <c r="AT440" s="258"/>
      <c r="AU440" s="258"/>
      <c r="AV440" s="258"/>
      <c r="AW440" s="258"/>
      <c r="AX440" s="258"/>
      <c r="AY440" s="268"/>
      <c r="AZ440" s="267"/>
      <c r="BA440" s="267"/>
      <c r="BB440" s="267"/>
      <c r="BC440" s="267"/>
      <c r="BD440" s="267"/>
      <c r="BE440" s="204"/>
      <c r="BF440" s="205"/>
      <c r="BG440" s="205"/>
      <c r="BH440" s="205"/>
      <c r="BI440" s="205"/>
      <c r="BJ440" s="205"/>
      <c r="BK440" s="241"/>
      <c r="BL440" s="240"/>
      <c r="BM440" s="240"/>
      <c r="BN440" s="240"/>
      <c r="BO440" s="240"/>
      <c r="BP440" s="240"/>
      <c r="BQ440" s="223"/>
      <c r="BR440" s="222"/>
      <c r="BS440" s="222"/>
      <c r="BT440" s="222"/>
      <c r="BU440" s="222"/>
      <c r="BV440" s="222"/>
      <c r="BW440" s="268"/>
      <c r="BX440" s="267"/>
      <c r="BY440" s="267"/>
      <c r="BZ440" s="267"/>
      <c r="CA440" s="267"/>
      <c r="CB440" s="267"/>
      <c r="CC440" s="241"/>
      <c r="CD440" s="214"/>
      <c r="CE440" s="240"/>
      <c r="CF440" s="240"/>
      <c r="CG440" s="240"/>
      <c r="CH440" s="5"/>
    </row>
    <row r="441" spans="1:86" hidden="1" x14ac:dyDescent="0.2">
      <c r="A441" s="141"/>
      <c r="B441" s="141"/>
      <c r="C441" s="141"/>
      <c r="D441" s="142"/>
      <c r="E441" s="141"/>
      <c r="F441" s="142"/>
      <c r="G441" s="143"/>
      <c r="H441" s="69"/>
      <c r="I441" s="73"/>
      <c r="J441" s="204"/>
      <c r="K441" s="204"/>
      <c r="L441" s="205"/>
      <c r="M441" s="205"/>
      <c r="N441" s="205"/>
      <c r="O441" s="214"/>
      <c r="P441" s="214"/>
      <c r="Q441" s="213"/>
      <c r="R441" s="213"/>
      <c r="S441" s="213"/>
      <c r="T441" s="213"/>
      <c r="U441" s="223"/>
      <c r="V441" s="222"/>
      <c r="W441" s="222"/>
      <c r="X441" s="222"/>
      <c r="Y441" s="222"/>
      <c r="Z441" s="222"/>
      <c r="AA441" s="232"/>
      <c r="AB441" s="231"/>
      <c r="AC441" s="231"/>
      <c r="AD441" s="231"/>
      <c r="AE441" s="231"/>
      <c r="AF441" s="231"/>
      <c r="AG441" s="250"/>
      <c r="AH441" s="249"/>
      <c r="AI441" s="249"/>
      <c r="AJ441" s="249"/>
      <c r="AK441" s="249"/>
      <c r="AL441" s="249"/>
      <c r="AM441" s="204"/>
      <c r="AN441" s="205"/>
      <c r="AO441" s="205"/>
      <c r="AP441" s="205"/>
      <c r="AQ441" s="205"/>
      <c r="AR441" s="205"/>
      <c r="AS441" s="259"/>
      <c r="AT441" s="258"/>
      <c r="AU441" s="258"/>
      <c r="AV441" s="258"/>
      <c r="AW441" s="258"/>
      <c r="AX441" s="258"/>
      <c r="AY441" s="268"/>
      <c r="AZ441" s="267"/>
      <c r="BA441" s="267"/>
      <c r="BB441" s="267"/>
      <c r="BC441" s="267"/>
      <c r="BD441" s="267"/>
      <c r="BE441" s="204"/>
      <c r="BF441" s="205"/>
      <c r="BG441" s="205"/>
      <c r="BH441" s="205"/>
      <c r="BI441" s="205"/>
      <c r="BJ441" s="205"/>
      <c r="BK441" s="241"/>
      <c r="BL441" s="240"/>
      <c r="BM441" s="240"/>
      <c r="BN441" s="240"/>
      <c r="BO441" s="240"/>
      <c r="BP441" s="240"/>
      <c r="BQ441" s="223"/>
      <c r="BR441" s="222"/>
      <c r="BS441" s="222"/>
      <c r="BT441" s="222"/>
      <c r="BU441" s="222"/>
      <c r="BV441" s="222"/>
      <c r="BW441" s="268"/>
      <c r="BX441" s="267"/>
      <c r="BY441" s="267"/>
      <c r="BZ441" s="267"/>
      <c r="CA441" s="267"/>
      <c r="CB441" s="267"/>
      <c r="CC441" s="241"/>
      <c r="CD441" s="214"/>
      <c r="CE441" s="240"/>
      <c r="CF441" s="240"/>
      <c r="CG441" s="240"/>
      <c r="CH441" s="5"/>
    </row>
    <row r="442" spans="1:86" hidden="1" x14ac:dyDescent="0.2">
      <c r="A442" s="105"/>
      <c r="B442" s="105"/>
      <c r="C442" s="105"/>
      <c r="D442" s="107"/>
      <c r="E442" s="105"/>
      <c r="F442" s="107"/>
      <c r="G442" s="108"/>
      <c r="H442" s="161"/>
      <c r="I442" s="74"/>
      <c r="J442" s="204"/>
      <c r="K442" s="204"/>
      <c r="L442" s="205"/>
      <c r="M442" s="205"/>
      <c r="N442" s="205"/>
      <c r="O442" s="214"/>
      <c r="P442" s="214"/>
      <c r="Q442" s="213"/>
      <c r="R442" s="213"/>
      <c r="S442" s="213"/>
      <c r="T442" s="213"/>
      <c r="U442" s="223"/>
      <c r="V442" s="222"/>
      <c r="W442" s="222"/>
      <c r="X442" s="222"/>
      <c r="Y442" s="222"/>
      <c r="Z442" s="222"/>
      <c r="AA442" s="232"/>
      <c r="AB442" s="231"/>
      <c r="AC442" s="231"/>
      <c r="AD442" s="231"/>
      <c r="AE442" s="231"/>
      <c r="AF442" s="231"/>
      <c r="AG442" s="250"/>
      <c r="AH442" s="249"/>
      <c r="AI442" s="249"/>
      <c r="AJ442" s="249"/>
      <c r="AK442" s="249"/>
      <c r="AL442" s="249"/>
      <c r="AM442" s="204"/>
      <c r="AN442" s="205"/>
      <c r="AO442" s="205"/>
      <c r="AP442" s="205"/>
      <c r="AQ442" s="205"/>
      <c r="AR442" s="205"/>
      <c r="AS442" s="259"/>
      <c r="AT442" s="258"/>
      <c r="AU442" s="258"/>
      <c r="AV442" s="258"/>
      <c r="AW442" s="258"/>
      <c r="AX442" s="258"/>
      <c r="AY442" s="268"/>
      <c r="AZ442" s="267"/>
      <c r="BA442" s="267"/>
      <c r="BB442" s="267"/>
      <c r="BC442" s="267"/>
      <c r="BD442" s="267"/>
      <c r="BE442" s="204"/>
      <c r="BF442" s="205"/>
      <c r="BG442" s="205"/>
      <c r="BH442" s="205"/>
      <c r="BI442" s="205"/>
      <c r="BJ442" s="205"/>
      <c r="BK442" s="241"/>
      <c r="BL442" s="240"/>
      <c r="BM442" s="240"/>
      <c r="BN442" s="240"/>
      <c r="BO442" s="240"/>
      <c r="BP442" s="240"/>
      <c r="BQ442" s="223"/>
      <c r="BR442" s="222"/>
      <c r="BS442" s="222"/>
      <c r="BT442" s="222"/>
      <c r="BU442" s="222"/>
      <c r="BV442" s="222"/>
      <c r="BW442" s="268"/>
      <c r="BX442" s="267"/>
      <c r="BY442" s="267"/>
      <c r="BZ442" s="267"/>
      <c r="CA442" s="267"/>
      <c r="CB442" s="267"/>
      <c r="CC442" s="241"/>
      <c r="CD442" s="214"/>
      <c r="CE442" s="240"/>
      <c r="CF442" s="240"/>
      <c r="CG442" s="240"/>
      <c r="CH442" s="5"/>
    </row>
    <row r="443" spans="1:86" hidden="1" x14ac:dyDescent="0.2">
      <c r="A443" s="22"/>
      <c r="B443" s="22"/>
      <c r="C443" s="23"/>
      <c r="D443" s="23"/>
      <c r="E443" s="23"/>
      <c r="F443" s="23"/>
      <c r="G443" s="23"/>
      <c r="H443" s="162"/>
      <c r="I443" s="27"/>
      <c r="J443" s="204"/>
      <c r="K443" s="204"/>
      <c r="L443" s="205"/>
      <c r="M443" s="205"/>
      <c r="N443" s="205"/>
      <c r="O443" s="214"/>
      <c r="P443" s="214"/>
      <c r="Q443" s="213"/>
      <c r="R443" s="213"/>
      <c r="S443" s="213"/>
      <c r="T443" s="213"/>
      <c r="U443" s="223"/>
      <c r="V443" s="222"/>
      <c r="W443" s="222"/>
      <c r="X443" s="222"/>
      <c r="Y443" s="222"/>
      <c r="Z443" s="222"/>
      <c r="AA443" s="232"/>
      <c r="AB443" s="231"/>
      <c r="AC443" s="231"/>
      <c r="AD443" s="231"/>
      <c r="AE443" s="231"/>
      <c r="AF443" s="231"/>
      <c r="AG443" s="250"/>
      <c r="AH443" s="249"/>
      <c r="AI443" s="249"/>
      <c r="AJ443" s="249"/>
      <c r="AK443" s="249"/>
      <c r="AL443" s="249"/>
      <c r="AM443" s="204"/>
      <c r="AN443" s="205"/>
      <c r="AO443" s="205"/>
      <c r="AP443" s="205"/>
      <c r="AQ443" s="205"/>
      <c r="AR443" s="205"/>
      <c r="AS443" s="259"/>
      <c r="AT443" s="258"/>
      <c r="AU443" s="258"/>
      <c r="AV443" s="258"/>
      <c r="AW443" s="258"/>
      <c r="AX443" s="258"/>
      <c r="AY443" s="268"/>
      <c r="AZ443" s="267"/>
      <c r="BA443" s="267"/>
      <c r="BB443" s="267"/>
      <c r="BC443" s="267"/>
      <c r="BD443" s="267"/>
      <c r="BE443" s="204"/>
      <c r="BF443" s="205"/>
      <c r="BG443" s="205"/>
      <c r="BH443" s="205"/>
      <c r="BI443" s="205"/>
      <c r="BJ443" s="205"/>
      <c r="BK443" s="241"/>
      <c r="BL443" s="240"/>
      <c r="BM443" s="240"/>
      <c r="BN443" s="240"/>
      <c r="BO443" s="240"/>
      <c r="BP443" s="240"/>
      <c r="BQ443" s="223"/>
      <c r="BR443" s="222"/>
      <c r="BS443" s="222"/>
      <c r="BT443" s="222"/>
      <c r="BU443" s="222"/>
      <c r="BV443" s="222"/>
      <c r="BW443" s="268"/>
      <c r="BX443" s="267"/>
      <c r="BY443" s="267"/>
      <c r="BZ443" s="267"/>
      <c r="CA443" s="267"/>
      <c r="CB443" s="267"/>
      <c r="CC443" s="241"/>
      <c r="CD443" s="214"/>
      <c r="CE443" s="240"/>
      <c r="CF443" s="240"/>
      <c r="CG443" s="240"/>
      <c r="CH443" s="5"/>
    </row>
    <row r="444" spans="1:86" hidden="1" x14ac:dyDescent="0.2">
      <c r="A444" s="22"/>
      <c r="B444" s="22"/>
      <c r="C444" s="51"/>
      <c r="D444" s="121"/>
      <c r="E444" s="29"/>
      <c r="F444" s="34"/>
      <c r="G444" s="48"/>
      <c r="H444" s="26"/>
      <c r="I444" s="27"/>
      <c r="J444" s="204"/>
      <c r="K444" s="204"/>
      <c r="L444" s="205"/>
      <c r="M444" s="205"/>
      <c r="N444" s="205"/>
      <c r="O444" s="214"/>
      <c r="P444" s="214"/>
      <c r="Q444" s="213"/>
      <c r="R444" s="213"/>
      <c r="S444" s="213"/>
      <c r="T444" s="213"/>
      <c r="U444" s="223"/>
      <c r="V444" s="222"/>
      <c r="W444" s="222"/>
      <c r="X444" s="222"/>
      <c r="Y444" s="222"/>
      <c r="Z444" s="222"/>
      <c r="AA444" s="232"/>
      <c r="AB444" s="231"/>
      <c r="AC444" s="231"/>
      <c r="AD444" s="231"/>
      <c r="AE444" s="231"/>
      <c r="AF444" s="231"/>
      <c r="AG444" s="250"/>
      <c r="AH444" s="249"/>
      <c r="AI444" s="249"/>
      <c r="AJ444" s="249"/>
      <c r="AK444" s="249"/>
      <c r="AL444" s="249"/>
      <c r="AM444" s="204"/>
      <c r="AN444" s="205"/>
      <c r="AO444" s="205"/>
      <c r="AP444" s="205"/>
      <c r="AQ444" s="205"/>
      <c r="AR444" s="205"/>
      <c r="AS444" s="259"/>
      <c r="AT444" s="258"/>
      <c r="AU444" s="258"/>
      <c r="AV444" s="258"/>
      <c r="AW444" s="258"/>
      <c r="AX444" s="258"/>
      <c r="AY444" s="268"/>
      <c r="AZ444" s="267"/>
      <c r="BA444" s="267"/>
      <c r="BB444" s="267"/>
      <c r="BC444" s="267"/>
      <c r="BD444" s="267"/>
      <c r="BE444" s="204"/>
      <c r="BF444" s="205"/>
      <c r="BG444" s="205"/>
      <c r="BH444" s="205"/>
      <c r="BI444" s="205"/>
      <c r="BJ444" s="205"/>
      <c r="BK444" s="241"/>
      <c r="BL444" s="240"/>
      <c r="BM444" s="240"/>
      <c r="BN444" s="240"/>
      <c r="BO444" s="240"/>
      <c r="BP444" s="240"/>
      <c r="BQ444" s="223"/>
      <c r="BR444" s="222"/>
      <c r="BS444" s="222"/>
      <c r="BT444" s="222"/>
      <c r="BU444" s="222"/>
      <c r="BV444" s="222"/>
      <c r="BW444" s="268"/>
      <c r="BX444" s="267"/>
      <c r="BY444" s="267"/>
      <c r="BZ444" s="267"/>
      <c r="CA444" s="267"/>
      <c r="CB444" s="267"/>
      <c r="CC444" s="241"/>
      <c r="CD444" s="214"/>
      <c r="CE444" s="240"/>
      <c r="CF444" s="240"/>
      <c r="CG444" s="240"/>
      <c r="CH444" s="5"/>
    </row>
    <row r="445" spans="1:86" hidden="1" x14ac:dyDescent="0.2">
      <c r="A445" s="22"/>
      <c r="B445" s="22"/>
      <c r="C445" s="51"/>
      <c r="D445" s="121"/>
      <c r="E445" s="29"/>
      <c r="F445" s="34"/>
      <c r="G445" s="48"/>
      <c r="H445" s="26"/>
      <c r="I445" s="27"/>
      <c r="J445" s="204"/>
      <c r="K445" s="204"/>
      <c r="L445" s="205"/>
      <c r="M445" s="205"/>
      <c r="N445" s="205"/>
      <c r="O445" s="214"/>
      <c r="P445" s="214"/>
      <c r="Q445" s="213"/>
      <c r="R445" s="213"/>
      <c r="S445" s="213"/>
      <c r="T445" s="213"/>
      <c r="U445" s="223"/>
      <c r="V445" s="222"/>
      <c r="W445" s="222"/>
      <c r="X445" s="222"/>
      <c r="Y445" s="222"/>
      <c r="Z445" s="222"/>
      <c r="AA445" s="232"/>
      <c r="AB445" s="231"/>
      <c r="AC445" s="231"/>
      <c r="AD445" s="231"/>
      <c r="AE445" s="231"/>
      <c r="AF445" s="231"/>
      <c r="AG445" s="250"/>
      <c r="AH445" s="249"/>
      <c r="AI445" s="249"/>
      <c r="AJ445" s="249"/>
      <c r="AK445" s="249"/>
      <c r="AL445" s="249"/>
      <c r="AM445" s="204"/>
      <c r="AN445" s="205"/>
      <c r="AO445" s="205"/>
      <c r="AP445" s="205"/>
      <c r="AQ445" s="205"/>
      <c r="AR445" s="205"/>
      <c r="AS445" s="259"/>
      <c r="AT445" s="258"/>
      <c r="AU445" s="258"/>
      <c r="AV445" s="258"/>
      <c r="AW445" s="258"/>
      <c r="AX445" s="258"/>
      <c r="AY445" s="268"/>
      <c r="AZ445" s="267"/>
      <c r="BA445" s="267"/>
      <c r="BB445" s="267"/>
      <c r="BC445" s="267"/>
      <c r="BD445" s="267"/>
      <c r="BE445" s="204"/>
      <c r="BF445" s="205"/>
      <c r="BG445" s="205"/>
      <c r="BH445" s="205"/>
      <c r="BI445" s="205"/>
      <c r="BJ445" s="205"/>
      <c r="BK445" s="241"/>
      <c r="BL445" s="240"/>
      <c r="BM445" s="240"/>
      <c r="BN445" s="240"/>
      <c r="BO445" s="240"/>
      <c r="BP445" s="240"/>
      <c r="BQ445" s="223"/>
      <c r="BR445" s="222"/>
      <c r="BS445" s="222"/>
      <c r="BT445" s="222"/>
      <c r="BU445" s="222"/>
      <c r="BV445" s="222"/>
      <c r="BW445" s="268"/>
      <c r="BX445" s="267"/>
      <c r="BY445" s="267"/>
      <c r="BZ445" s="267"/>
      <c r="CA445" s="267"/>
      <c r="CB445" s="267"/>
      <c r="CC445" s="241"/>
      <c r="CD445" s="214"/>
      <c r="CE445" s="240"/>
      <c r="CF445" s="240"/>
      <c r="CG445" s="240"/>
      <c r="CH445" s="5"/>
    </row>
    <row r="446" spans="1:86" hidden="1" x14ac:dyDescent="0.2">
      <c r="A446" s="22"/>
      <c r="B446" s="22"/>
      <c r="C446" s="51"/>
      <c r="D446" s="121"/>
      <c r="E446" s="29"/>
      <c r="F446" s="34"/>
      <c r="G446" s="48"/>
      <c r="H446" s="32"/>
      <c r="I446" s="27"/>
      <c r="J446" s="204"/>
      <c r="K446" s="204"/>
      <c r="L446" s="205"/>
      <c r="M446" s="205"/>
      <c r="N446" s="205"/>
      <c r="O446" s="214"/>
      <c r="P446" s="214"/>
      <c r="Q446" s="213"/>
      <c r="R446" s="213"/>
      <c r="S446" s="213"/>
      <c r="T446" s="213"/>
      <c r="U446" s="223"/>
      <c r="V446" s="222"/>
      <c r="W446" s="222"/>
      <c r="X446" s="222"/>
      <c r="Y446" s="222"/>
      <c r="Z446" s="222"/>
      <c r="AA446" s="232"/>
      <c r="AB446" s="231"/>
      <c r="AC446" s="231"/>
      <c r="AD446" s="231"/>
      <c r="AE446" s="231"/>
      <c r="AF446" s="231"/>
      <c r="AG446" s="250"/>
      <c r="AH446" s="249"/>
      <c r="AI446" s="249"/>
      <c r="AJ446" s="249"/>
      <c r="AK446" s="249"/>
      <c r="AL446" s="249"/>
      <c r="AM446" s="204"/>
      <c r="AN446" s="205"/>
      <c r="AO446" s="205"/>
      <c r="AP446" s="205"/>
      <c r="AQ446" s="205"/>
      <c r="AR446" s="205"/>
      <c r="AS446" s="259"/>
      <c r="AT446" s="258"/>
      <c r="AU446" s="258"/>
      <c r="AV446" s="258"/>
      <c r="AW446" s="258"/>
      <c r="AX446" s="258"/>
      <c r="AY446" s="268"/>
      <c r="AZ446" s="267"/>
      <c r="BA446" s="267"/>
      <c r="BB446" s="267"/>
      <c r="BC446" s="267"/>
      <c r="BD446" s="267"/>
      <c r="BE446" s="204"/>
      <c r="BF446" s="205"/>
      <c r="BG446" s="205"/>
      <c r="BH446" s="205"/>
      <c r="BI446" s="205"/>
      <c r="BJ446" s="205"/>
      <c r="BK446" s="241"/>
      <c r="BL446" s="240"/>
      <c r="BM446" s="240"/>
      <c r="BN446" s="240"/>
      <c r="BO446" s="240"/>
      <c r="BP446" s="240"/>
      <c r="BQ446" s="223"/>
      <c r="BR446" s="222"/>
      <c r="BS446" s="222"/>
      <c r="BT446" s="222"/>
      <c r="BU446" s="222"/>
      <c r="BV446" s="222"/>
      <c r="BW446" s="268"/>
      <c r="BX446" s="267"/>
      <c r="BY446" s="267"/>
      <c r="BZ446" s="267"/>
      <c r="CA446" s="267"/>
      <c r="CB446" s="267"/>
      <c r="CC446" s="241"/>
      <c r="CD446" s="214"/>
      <c r="CE446" s="240"/>
      <c r="CF446" s="240"/>
      <c r="CG446" s="240"/>
      <c r="CH446" s="5"/>
    </row>
    <row r="447" spans="1:86" hidden="1" x14ac:dyDescent="0.2">
      <c r="A447" s="22"/>
      <c r="B447" s="22"/>
      <c r="C447" s="51"/>
      <c r="D447" s="121"/>
      <c r="E447" s="29"/>
      <c r="F447" s="34"/>
      <c r="G447" s="48"/>
      <c r="H447" s="36"/>
      <c r="I447" s="27"/>
      <c r="J447" s="204"/>
      <c r="K447" s="204"/>
      <c r="L447" s="205"/>
      <c r="M447" s="205"/>
      <c r="N447" s="204"/>
      <c r="O447" s="214"/>
      <c r="P447" s="214"/>
      <c r="Q447" s="213"/>
      <c r="R447" s="214"/>
      <c r="S447" s="213"/>
      <c r="T447" s="214"/>
      <c r="U447" s="223"/>
      <c r="V447" s="223"/>
      <c r="W447" s="222"/>
      <c r="X447" s="223"/>
      <c r="Y447" s="222"/>
      <c r="Z447" s="223"/>
      <c r="AA447" s="232"/>
      <c r="AB447" s="232"/>
      <c r="AC447" s="231"/>
      <c r="AD447" s="232"/>
      <c r="AE447" s="231"/>
      <c r="AF447" s="232"/>
      <c r="AG447" s="250"/>
      <c r="AH447" s="250"/>
      <c r="AI447" s="249"/>
      <c r="AJ447" s="250"/>
      <c r="AK447" s="249"/>
      <c r="AL447" s="250"/>
      <c r="AM447" s="204"/>
      <c r="AN447" s="204"/>
      <c r="AO447" s="205"/>
      <c r="AP447" s="204"/>
      <c r="AQ447" s="205"/>
      <c r="AR447" s="204"/>
      <c r="AS447" s="259"/>
      <c r="AT447" s="259"/>
      <c r="AU447" s="258"/>
      <c r="AV447" s="259"/>
      <c r="AW447" s="258"/>
      <c r="AX447" s="259"/>
      <c r="AY447" s="268"/>
      <c r="AZ447" s="268"/>
      <c r="BA447" s="267"/>
      <c r="BB447" s="268"/>
      <c r="BC447" s="267"/>
      <c r="BD447" s="268"/>
      <c r="BE447" s="204"/>
      <c r="BF447" s="204"/>
      <c r="BG447" s="205"/>
      <c r="BH447" s="204"/>
      <c r="BI447" s="205"/>
      <c r="BJ447" s="204"/>
      <c r="BK447" s="241"/>
      <c r="BL447" s="241"/>
      <c r="BM447" s="240"/>
      <c r="BN447" s="241"/>
      <c r="BO447" s="240"/>
      <c r="BP447" s="241"/>
      <c r="BQ447" s="223"/>
      <c r="BR447" s="223"/>
      <c r="BS447" s="222"/>
      <c r="BT447" s="223"/>
      <c r="BU447" s="222"/>
      <c r="BV447" s="223"/>
      <c r="BW447" s="268"/>
      <c r="BX447" s="268"/>
      <c r="BY447" s="267"/>
      <c r="BZ447" s="268"/>
      <c r="CA447" s="267"/>
      <c r="CB447" s="268"/>
      <c r="CC447" s="241"/>
      <c r="CD447" s="214"/>
      <c r="CE447" s="240"/>
      <c r="CF447" s="240"/>
      <c r="CG447" s="241"/>
      <c r="CH447" s="5"/>
    </row>
    <row r="448" spans="1:86" hidden="1" x14ac:dyDescent="0.2">
      <c r="A448" s="105"/>
      <c r="B448" s="105"/>
      <c r="C448" s="105"/>
      <c r="D448" s="107"/>
      <c r="E448" s="105"/>
      <c r="F448" s="107"/>
      <c r="G448" s="108"/>
      <c r="H448" s="91"/>
      <c r="I448" s="59"/>
      <c r="J448" s="206"/>
      <c r="K448" s="206"/>
      <c r="L448" s="206"/>
      <c r="M448" s="206"/>
      <c r="N448" s="206"/>
      <c r="O448" s="215"/>
      <c r="P448" s="215"/>
      <c r="Q448" s="215"/>
      <c r="R448" s="215"/>
      <c r="S448" s="215"/>
      <c r="T448" s="215"/>
      <c r="U448" s="224"/>
      <c r="V448" s="224"/>
      <c r="W448" s="224"/>
      <c r="X448" s="224"/>
      <c r="Y448" s="224"/>
      <c r="Z448" s="224"/>
      <c r="AA448" s="233"/>
      <c r="AB448" s="233"/>
      <c r="AC448" s="233"/>
      <c r="AD448" s="233"/>
      <c r="AE448" s="233"/>
      <c r="AF448" s="233"/>
      <c r="AG448" s="251"/>
      <c r="AH448" s="251"/>
      <c r="AI448" s="251"/>
      <c r="AJ448" s="251"/>
      <c r="AK448" s="251"/>
      <c r="AL448" s="251"/>
      <c r="AM448" s="206"/>
      <c r="AN448" s="206"/>
      <c r="AO448" s="206"/>
      <c r="AP448" s="206"/>
      <c r="AQ448" s="206"/>
      <c r="AR448" s="206"/>
      <c r="AS448" s="260"/>
      <c r="AT448" s="260"/>
      <c r="AU448" s="260"/>
      <c r="AV448" s="260"/>
      <c r="AW448" s="260"/>
      <c r="AX448" s="260"/>
      <c r="AY448" s="269"/>
      <c r="AZ448" s="269"/>
      <c r="BA448" s="269"/>
      <c r="BB448" s="269"/>
      <c r="BC448" s="269"/>
      <c r="BD448" s="269"/>
      <c r="BE448" s="206"/>
      <c r="BF448" s="206"/>
      <c r="BG448" s="206"/>
      <c r="BH448" s="206"/>
      <c r="BI448" s="206"/>
      <c r="BJ448" s="206"/>
      <c r="BK448" s="242"/>
      <c r="BL448" s="242"/>
      <c r="BM448" s="242"/>
      <c r="BN448" s="242"/>
      <c r="BO448" s="242"/>
      <c r="BP448" s="242"/>
      <c r="BQ448" s="224"/>
      <c r="BR448" s="224"/>
      <c r="BS448" s="224"/>
      <c r="BT448" s="224"/>
      <c r="BU448" s="224"/>
      <c r="BV448" s="224"/>
      <c r="BW448" s="269"/>
      <c r="BX448" s="269"/>
      <c r="BY448" s="269"/>
      <c r="BZ448" s="269"/>
      <c r="CA448" s="269"/>
      <c r="CB448" s="269"/>
      <c r="CC448" s="242"/>
      <c r="CD448" s="215"/>
      <c r="CE448" s="242"/>
      <c r="CF448" s="242"/>
      <c r="CG448" s="242"/>
      <c r="CH448" s="5"/>
    </row>
    <row r="449" spans="1:86" hidden="1" x14ac:dyDescent="0.2">
      <c r="A449" s="141"/>
      <c r="B449" s="141"/>
      <c r="C449" s="141"/>
      <c r="D449" s="142"/>
      <c r="E449" s="141"/>
      <c r="F449" s="142"/>
      <c r="G449" s="109"/>
      <c r="H449" s="69"/>
      <c r="I449" s="66"/>
      <c r="J449" s="204"/>
      <c r="K449" s="204"/>
      <c r="L449" s="205"/>
      <c r="M449" s="205"/>
      <c r="N449" s="205"/>
      <c r="O449" s="214"/>
      <c r="P449" s="214"/>
      <c r="Q449" s="213"/>
      <c r="R449" s="213"/>
      <c r="S449" s="213"/>
      <c r="T449" s="213"/>
      <c r="U449" s="223"/>
      <c r="V449" s="222"/>
      <c r="W449" s="222"/>
      <c r="X449" s="222"/>
      <c r="Y449" s="222"/>
      <c r="Z449" s="222"/>
      <c r="AA449" s="232"/>
      <c r="AB449" s="231"/>
      <c r="AC449" s="231"/>
      <c r="AD449" s="231"/>
      <c r="AE449" s="231"/>
      <c r="AF449" s="231"/>
      <c r="AG449" s="250"/>
      <c r="AH449" s="249"/>
      <c r="AI449" s="249"/>
      <c r="AJ449" s="249"/>
      <c r="AK449" s="249"/>
      <c r="AL449" s="249"/>
      <c r="AM449" s="204"/>
      <c r="AN449" s="205"/>
      <c r="AO449" s="205"/>
      <c r="AP449" s="205"/>
      <c r="AQ449" s="205"/>
      <c r="AR449" s="205"/>
      <c r="AS449" s="259"/>
      <c r="AT449" s="258"/>
      <c r="AU449" s="258"/>
      <c r="AV449" s="258"/>
      <c r="AW449" s="258"/>
      <c r="AX449" s="258"/>
      <c r="AY449" s="268"/>
      <c r="AZ449" s="267"/>
      <c r="BA449" s="267"/>
      <c r="BB449" s="267"/>
      <c r="BC449" s="267"/>
      <c r="BD449" s="267"/>
      <c r="BE449" s="204"/>
      <c r="BF449" s="205"/>
      <c r="BG449" s="205"/>
      <c r="BH449" s="205"/>
      <c r="BI449" s="205"/>
      <c r="BJ449" s="205"/>
      <c r="BK449" s="241"/>
      <c r="BL449" s="240"/>
      <c r="BM449" s="240"/>
      <c r="BN449" s="240"/>
      <c r="BO449" s="240"/>
      <c r="BP449" s="240"/>
      <c r="BQ449" s="223"/>
      <c r="BR449" s="222"/>
      <c r="BS449" s="222"/>
      <c r="BT449" s="222"/>
      <c r="BU449" s="222"/>
      <c r="BV449" s="222"/>
      <c r="BW449" s="268"/>
      <c r="BX449" s="267"/>
      <c r="BY449" s="267"/>
      <c r="BZ449" s="267"/>
      <c r="CA449" s="267"/>
      <c r="CB449" s="267"/>
      <c r="CC449" s="241"/>
      <c r="CD449" s="214"/>
      <c r="CE449" s="240"/>
      <c r="CF449" s="240"/>
      <c r="CG449" s="240"/>
      <c r="CH449" s="5"/>
    </row>
    <row r="450" spans="1:86" hidden="1" x14ac:dyDescent="0.2">
      <c r="A450" s="141"/>
      <c r="B450" s="141"/>
      <c r="C450" s="141"/>
      <c r="D450" s="142"/>
      <c r="E450" s="141"/>
      <c r="F450" s="142"/>
      <c r="G450" s="109"/>
      <c r="H450" s="65"/>
      <c r="I450" s="66"/>
      <c r="J450" s="204"/>
      <c r="K450" s="204"/>
      <c r="L450" s="205"/>
      <c r="M450" s="205"/>
      <c r="N450" s="205"/>
      <c r="O450" s="214"/>
      <c r="P450" s="214"/>
      <c r="Q450" s="213"/>
      <c r="R450" s="213"/>
      <c r="S450" s="213"/>
      <c r="T450" s="213"/>
      <c r="U450" s="223"/>
      <c r="V450" s="222"/>
      <c r="W450" s="222"/>
      <c r="X450" s="222"/>
      <c r="Y450" s="222"/>
      <c r="Z450" s="222"/>
      <c r="AA450" s="232"/>
      <c r="AB450" s="231"/>
      <c r="AC450" s="231"/>
      <c r="AD450" s="231"/>
      <c r="AE450" s="231"/>
      <c r="AF450" s="231"/>
      <c r="AG450" s="250"/>
      <c r="AH450" s="249"/>
      <c r="AI450" s="249"/>
      <c r="AJ450" s="249"/>
      <c r="AK450" s="249"/>
      <c r="AL450" s="249"/>
      <c r="AM450" s="204"/>
      <c r="AN450" s="205"/>
      <c r="AO450" s="205"/>
      <c r="AP450" s="205"/>
      <c r="AQ450" s="205"/>
      <c r="AR450" s="205"/>
      <c r="AS450" s="259"/>
      <c r="AT450" s="258"/>
      <c r="AU450" s="258"/>
      <c r="AV450" s="258"/>
      <c r="AW450" s="258"/>
      <c r="AX450" s="258"/>
      <c r="AY450" s="268"/>
      <c r="AZ450" s="267"/>
      <c r="BA450" s="267"/>
      <c r="BB450" s="267"/>
      <c r="BC450" s="267"/>
      <c r="BD450" s="267"/>
      <c r="BE450" s="204"/>
      <c r="BF450" s="205"/>
      <c r="BG450" s="205"/>
      <c r="BH450" s="205"/>
      <c r="BI450" s="205"/>
      <c r="BJ450" s="205"/>
      <c r="BK450" s="241"/>
      <c r="BL450" s="240"/>
      <c r="BM450" s="240"/>
      <c r="BN450" s="240"/>
      <c r="BO450" s="240"/>
      <c r="BP450" s="240"/>
      <c r="BQ450" s="223"/>
      <c r="BR450" s="222"/>
      <c r="BS450" s="222"/>
      <c r="BT450" s="222"/>
      <c r="BU450" s="222"/>
      <c r="BV450" s="222"/>
      <c r="BW450" s="268"/>
      <c r="BX450" s="267"/>
      <c r="BY450" s="267"/>
      <c r="BZ450" s="267"/>
      <c r="CA450" s="267"/>
      <c r="CB450" s="267"/>
      <c r="CC450" s="241"/>
      <c r="CD450" s="214"/>
      <c r="CE450" s="240"/>
      <c r="CF450" s="240"/>
      <c r="CG450" s="240"/>
      <c r="CH450" s="5"/>
    </row>
    <row r="451" spans="1:86" hidden="1" x14ac:dyDescent="0.2">
      <c r="A451" s="141"/>
      <c r="B451" s="141"/>
      <c r="C451" s="141"/>
      <c r="D451" s="142"/>
      <c r="E451" s="141"/>
      <c r="F451" s="142"/>
      <c r="G451" s="109"/>
      <c r="H451" s="65"/>
      <c r="I451" s="66"/>
      <c r="J451" s="204"/>
      <c r="K451" s="204"/>
      <c r="L451" s="205"/>
      <c r="M451" s="205"/>
      <c r="N451" s="205"/>
      <c r="O451" s="214"/>
      <c r="P451" s="214"/>
      <c r="Q451" s="213"/>
      <c r="R451" s="213"/>
      <c r="S451" s="213"/>
      <c r="T451" s="213"/>
      <c r="U451" s="223"/>
      <c r="V451" s="222"/>
      <c r="W451" s="222"/>
      <c r="X451" s="222"/>
      <c r="Y451" s="222"/>
      <c r="Z451" s="222"/>
      <c r="AA451" s="232"/>
      <c r="AB451" s="231"/>
      <c r="AC451" s="231"/>
      <c r="AD451" s="231"/>
      <c r="AE451" s="231"/>
      <c r="AF451" s="231"/>
      <c r="AG451" s="250"/>
      <c r="AH451" s="249"/>
      <c r="AI451" s="249"/>
      <c r="AJ451" s="249"/>
      <c r="AK451" s="249"/>
      <c r="AL451" s="249"/>
      <c r="AM451" s="204"/>
      <c r="AN451" s="205"/>
      <c r="AO451" s="205"/>
      <c r="AP451" s="205"/>
      <c r="AQ451" s="205"/>
      <c r="AR451" s="205"/>
      <c r="AS451" s="259"/>
      <c r="AT451" s="258"/>
      <c r="AU451" s="258"/>
      <c r="AV451" s="258"/>
      <c r="AW451" s="258"/>
      <c r="AX451" s="258"/>
      <c r="AY451" s="268"/>
      <c r="AZ451" s="267"/>
      <c r="BA451" s="267"/>
      <c r="BB451" s="267"/>
      <c r="BC451" s="267"/>
      <c r="BD451" s="267"/>
      <c r="BE451" s="204"/>
      <c r="BF451" s="205"/>
      <c r="BG451" s="205"/>
      <c r="BH451" s="205"/>
      <c r="BI451" s="205"/>
      <c r="BJ451" s="205"/>
      <c r="BK451" s="241"/>
      <c r="BL451" s="240"/>
      <c r="BM451" s="240"/>
      <c r="BN451" s="240"/>
      <c r="BO451" s="240"/>
      <c r="BP451" s="240"/>
      <c r="BQ451" s="223"/>
      <c r="BR451" s="222"/>
      <c r="BS451" s="222"/>
      <c r="BT451" s="222"/>
      <c r="BU451" s="222"/>
      <c r="BV451" s="222"/>
      <c r="BW451" s="268"/>
      <c r="BX451" s="267"/>
      <c r="BY451" s="267"/>
      <c r="BZ451" s="267"/>
      <c r="CA451" s="267"/>
      <c r="CB451" s="267"/>
      <c r="CC451" s="241"/>
      <c r="CD451" s="214"/>
      <c r="CE451" s="240"/>
      <c r="CF451" s="240"/>
      <c r="CG451" s="240"/>
      <c r="CH451" s="5"/>
    </row>
    <row r="452" spans="1:86" hidden="1" x14ac:dyDescent="0.2">
      <c r="A452" s="141"/>
      <c r="B452" s="141"/>
      <c r="C452" s="141"/>
      <c r="D452" s="142"/>
      <c r="E452" s="141"/>
      <c r="F452" s="142"/>
      <c r="G452" s="109"/>
      <c r="H452" s="65"/>
      <c r="I452" s="66"/>
      <c r="J452" s="204"/>
      <c r="K452" s="204"/>
      <c r="L452" s="205"/>
      <c r="M452" s="205"/>
      <c r="N452" s="205"/>
      <c r="O452" s="214"/>
      <c r="P452" s="214"/>
      <c r="Q452" s="213"/>
      <c r="R452" s="213"/>
      <c r="S452" s="213"/>
      <c r="T452" s="213"/>
      <c r="U452" s="223"/>
      <c r="V452" s="222"/>
      <c r="W452" s="222"/>
      <c r="X452" s="222"/>
      <c r="Y452" s="222"/>
      <c r="Z452" s="222"/>
      <c r="AA452" s="232"/>
      <c r="AB452" s="231"/>
      <c r="AC452" s="231"/>
      <c r="AD452" s="231"/>
      <c r="AE452" s="231"/>
      <c r="AF452" s="231"/>
      <c r="AG452" s="250"/>
      <c r="AH452" s="249"/>
      <c r="AI452" s="249"/>
      <c r="AJ452" s="249"/>
      <c r="AK452" s="249"/>
      <c r="AL452" s="249"/>
      <c r="AM452" s="204"/>
      <c r="AN452" s="205"/>
      <c r="AO452" s="205"/>
      <c r="AP452" s="205"/>
      <c r="AQ452" s="205"/>
      <c r="AR452" s="205"/>
      <c r="AS452" s="259"/>
      <c r="AT452" s="258"/>
      <c r="AU452" s="258"/>
      <c r="AV452" s="258"/>
      <c r="AW452" s="258"/>
      <c r="AX452" s="258"/>
      <c r="AY452" s="268"/>
      <c r="AZ452" s="267"/>
      <c r="BA452" s="267"/>
      <c r="BB452" s="267"/>
      <c r="BC452" s="267"/>
      <c r="BD452" s="267"/>
      <c r="BE452" s="204"/>
      <c r="BF452" s="205"/>
      <c r="BG452" s="205"/>
      <c r="BH452" s="205"/>
      <c r="BI452" s="205"/>
      <c r="BJ452" s="205"/>
      <c r="BK452" s="241"/>
      <c r="BL452" s="240"/>
      <c r="BM452" s="240"/>
      <c r="BN452" s="240"/>
      <c r="BO452" s="240"/>
      <c r="BP452" s="240"/>
      <c r="BQ452" s="223"/>
      <c r="BR452" s="222"/>
      <c r="BS452" s="222"/>
      <c r="BT452" s="222"/>
      <c r="BU452" s="222"/>
      <c r="BV452" s="222"/>
      <c r="BW452" s="268"/>
      <c r="BX452" s="267"/>
      <c r="BY452" s="267"/>
      <c r="BZ452" s="267"/>
      <c r="CA452" s="267"/>
      <c r="CB452" s="267"/>
      <c r="CC452" s="241"/>
      <c r="CD452" s="214"/>
      <c r="CE452" s="240"/>
      <c r="CF452" s="240"/>
      <c r="CG452" s="240"/>
      <c r="CH452" s="5"/>
    </row>
    <row r="453" spans="1:86" hidden="1" x14ac:dyDescent="0.2">
      <c r="A453" s="141"/>
      <c r="B453" s="141"/>
      <c r="C453" s="141"/>
      <c r="D453" s="142"/>
      <c r="E453" s="141"/>
      <c r="F453" s="142"/>
      <c r="G453" s="109"/>
      <c r="H453" s="69"/>
      <c r="I453" s="66"/>
      <c r="J453" s="204"/>
      <c r="K453" s="204"/>
      <c r="L453" s="205"/>
      <c r="M453" s="205"/>
      <c r="N453" s="205"/>
      <c r="O453" s="214"/>
      <c r="P453" s="214"/>
      <c r="Q453" s="213"/>
      <c r="R453" s="213"/>
      <c r="S453" s="213"/>
      <c r="T453" s="213"/>
      <c r="U453" s="223"/>
      <c r="V453" s="222"/>
      <c r="W453" s="222"/>
      <c r="X453" s="222"/>
      <c r="Y453" s="222"/>
      <c r="Z453" s="222"/>
      <c r="AA453" s="232"/>
      <c r="AB453" s="231"/>
      <c r="AC453" s="231"/>
      <c r="AD453" s="231"/>
      <c r="AE453" s="231"/>
      <c r="AF453" s="231"/>
      <c r="AG453" s="250"/>
      <c r="AH453" s="249"/>
      <c r="AI453" s="249"/>
      <c r="AJ453" s="249"/>
      <c r="AK453" s="249"/>
      <c r="AL453" s="249"/>
      <c r="AM453" s="204"/>
      <c r="AN453" s="205"/>
      <c r="AO453" s="205"/>
      <c r="AP453" s="205"/>
      <c r="AQ453" s="205"/>
      <c r="AR453" s="205"/>
      <c r="AS453" s="259"/>
      <c r="AT453" s="258"/>
      <c r="AU453" s="258"/>
      <c r="AV453" s="258"/>
      <c r="AW453" s="258"/>
      <c r="AX453" s="258"/>
      <c r="AY453" s="268"/>
      <c r="AZ453" s="267"/>
      <c r="BA453" s="267"/>
      <c r="BB453" s="267"/>
      <c r="BC453" s="267"/>
      <c r="BD453" s="267"/>
      <c r="BE453" s="204"/>
      <c r="BF453" s="205"/>
      <c r="BG453" s="205"/>
      <c r="BH453" s="205"/>
      <c r="BI453" s="205"/>
      <c r="BJ453" s="205"/>
      <c r="BK453" s="241"/>
      <c r="BL453" s="240"/>
      <c r="BM453" s="240"/>
      <c r="BN453" s="240"/>
      <c r="BO453" s="240"/>
      <c r="BP453" s="240"/>
      <c r="BQ453" s="223"/>
      <c r="BR453" s="222"/>
      <c r="BS453" s="222"/>
      <c r="BT453" s="222"/>
      <c r="BU453" s="222"/>
      <c r="BV453" s="222"/>
      <c r="BW453" s="268"/>
      <c r="BX453" s="267"/>
      <c r="BY453" s="267"/>
      <c r="BZ453" s="267"/>
      <c r="CA453" s="267"/>
      <c r="CB453" s="267"/>
      <c r="CC453" s="241"/>
      <c r="CD453" s="214"/>
      <c r="CE453" s="240"/>
      <c r="CF453" s="240"/>
      <c r="CG453" s="240"/>
      <c r="CH453" s="5"/>
    </row>
    <row r="454" spans="1:86" hidden="1" x14ac:dyDescent="0.2">
      <c r="A454" s="141"/>
      <c r="B454" s="141"/>
      <c r="C454" s="141"/>
      <c r="D454" s="142"/>
      <c r="E454" s="141"/>
      <c r="F454" s="142"/>
      <c r="G454" s="109"/>
      <c r="H454" s="69"/>
      <c r="I454" s="74"/>
      <c r="J454" s="204"/>
      <c r="K454" s="204"/>
      <c r="L454" s="205"/>
      <c r="M454" s="205"/>
      <c r="N454" s="205"/>
      <c r="O454" s="214"/>
      <c r="P454" s="214"/>
      <c r="Q454" s="213"/>
      <c r="R454" s="213"/>
      <c r="S454" s="213"/>
      <c r="T454" s="213"/>
      <c r="U454" s="223"/>
      <c r="V454" s="222"/>
      <c r="W454" s="222"/>
      <c r="X454" s="222"/>
      <c r="Y454" s="222"/>
      <c r="Z454" s="222"/>
      <c r="AA454" s="232"/>
      <c r="AB454" s="231"/>
      <c r="AC454" s="231"/>
      <c r="AD454" s="231"/>
      <c r="AE454" s="231"/>
      <c r="AF454" s="231"/>
      <c r="AG454" s="250"/>
      <c r="AH454" s="249"/>
      <c r="AI454" s="249"/>
      <c r="AJ454" s="249"/>
      <c r="AK454" s="249"/>
      <c r="AL454" s="249"/>
      <c r="AM454" s="204"/>
      <c r="AN454" s="205"/>
      <c r="AO454" s="205"/>
      <c r="AP454" s="205"/>
      <c r="AQ454" s="205"/>
      <c r="AR454" s="205"/>
      <c r="AS454" s="259"/>
      <c r="AT454" s="258"/>
      <c r="AU454" s="258"/>
      <c r="AV454" s="258"/>
      <c r="AW454" s="258"/>
      <c r="AX454" s="258"/>
      <c r="AY454" s="268"/>
      <c r="AZ454" s="267"/>
      <c r="BA454" s="267"/>
      <c r="BB454" s="267"/>
      <c r="BC454" s="267"/>
      <c r="BD454" s="267"/>
      <c r="BE454" s="204"/>
      <c r="BF454" s="205"/>
      <c r="BG454" s="205"/>
      <c r="BH454" s="205"/>
      <c r="BI454" s="205"/>
      <c r="BJ454" s="205"/>
      <c r="BK454" s="241"/>
      <c r="BL454" s="240"/>
      <c r="BM454" s="240"/>
      <c r="BN454" s="240"/>
      <c r="BO454" s="240"/>
      <c r="BP454" s="240"/>
      <c r="BQ454" s="223"/>
      <c r="BR454" s="222"/>
      <c r="BS454" s="222"/>
      <c r="BT454" s="222"/>
      <c r="BU454" s="222"/>
      <c r="BV454" s="222"/>
      <c r="BW454" s="268"/>
      <c r="BX454" s="267"/>
      <c r="BY454" s="267"/>
      <c r="BZ454" s="267"/>
      <c r="CA454" s="267"/>
      <c r="CB454" s="267"/>
      <c r="CC454" s="241"/>
      <c r="CD454" s="214"/>
      <c r="CE454" s="240"/>
      <c r="CF454" s="240"/>
      <c r="CG454" s="240"/>
      <c r="CH454" s="5"/>
    </row>
    <row r="455" spans="1:86" hidden="1" x14ac:dyDescent="0.2">
      <c r="A455" s="141"/>
      <c r="B455" s="141"/>
      <c r="C455" s="141"/>
      <c r="D455" s="142"/>
      <c r="E455" s="141"/>
      <c r="F455" s="142"/>
      <c r="G455" s="109"/>
      <c r="H455" s="65"/>
      <c r="I455" s="160"/>
      <c r="J455" s="204"/>
      <c r="K455" s="204"/>
      <c r="L455" s="205"/>
      <c r="M455" s="205"/>
      <c r="N455" s="205"/>
      <c r="O455" s="214"/>
      <c r="P455" s="214"/>
      <c r="Q455" s="213"/>
      <c r="R455" s="213"/>
      <c r="S455" s="213"/>
      <c r="T455" s="213"/>
      <c r="U455" s="223"/>
      <c r="V455" s="222"/>
      <c r="W455" s="222"/>
      <c r="X455" s="222"/>
      <c r="Y455" s="222"/>
      <c r="Z455" s="222"/>
      <c r="AA455" s="232"/>
      <c r="AB455" s="231"/>
      <c r="AC455" s="231"/>
      <c r="AD455" s="231"/>
      <c r="AE455" s="231"/>
      <c r="AF455" s="231"/>
      <c r="AG455" s="250"/>
      <c r="AH455" s="249"/>
      <c r="AI455" s="249"/>
      <c r="AJ455" s="249"/>
      <c r="AK455" s="249"/>
      <c r="AL455" s="249"/>
      <c r="AM455" s="204"/>
      <c r="AN455" s="205"/>
      <c r="AO455" s="205"/>
      <c r="AP455" s="205"/>
      <c r="AQ455" s="205"/>
      <c r="AR455" s="205"/>
      <c r="AS455" s="259"/>
      <c r="AT455" s="258"/>
      <c r="AU455" s="258"/>
      <c r="AV455" s="258"/>
      <c r="AW455" s="258"/>
      <c r="AX455" s="258"/>
      <c r="AY455" s="268"/>
      <c r="AZ455" s="267"/>
      <c r="BA455" s="267"/>
      <c r="BB455" s="267"/>
      <c r="BC455" s="267"/>
      <c r="BD455" s="267"/>
      <c r="BE455" s="204"/>
      <c r="BF455" s="205"/>
      <c r="BG455" s="205"/>
      <c r="BH455" s="205"/>
      <c r="BI455" s="205"/>
      <c r="BJ455" s="205"/>
      <c r="BK455" s="241"/>
      <c r="BL455" s="240"/>
      <c r="BM455" s="240"/>
      <c r="BN455" s="240"/>
      <c r="BO455" s="240"/>
      <c r="BP455" s="240"/>
      <c r="BQ455" s="223"/>
      <c r="BR455" s="222"/>
      <c r="BS455" s="222"/>
      <c r="BT455" s="222"/>
      <c r="BU455" s="222"/>
      <c r="BV455" s="222"/>
      <c r="BW455" s="268"/>
      <c r="BX455" s="267"/>
      <c r="BY455" s="267"/>
      <c r="BZ455" s="267"/>
      <c r="CA455" s="267"/>
      <c r="CB455" s="267"/>
      <c r="CC455" s="241"/>
      <c r="CD455" s="214"/>
      <c r="CE455" s="240"/>
      <c r="CF455" s="240"/>
      <c r="CG455" s="240"/>
      <c r="CH455" s="5"/>
    </row>
    <row r="456" spans="1:86" hidden="1" x14ac:dyDescent="0.2">
      <c r="A456" s="141"/>
      <c r="B456" s="141"/>
      <c r="C456" s="141"/>
      <c r="D456" s="142"/>
      <c r="E456" s="141"/>
      <c r="F456" s="142"/>
      <c r="G456" s="109"/>
      <c r="H456" s="65"/>
      <c r="I456" s="160"/>
      <c r="J456" s="204"/>
      <c r="K456" s="204"/>
      <c r="L456" s="205"/>
      <c r="M456" s="205"/>
      <c r="N456" s="205"/>
      <c r="O456" s="214"/>
      <c r="P456" s="214"/>
      <c r="Q456" s="213"/>
      <c r="R456" s="213"/>
      <c r="S456" s="213"/>
      <c r="T456" s="213"/>
      <c r="U456" s="223"/>
      <c r="V456" s="222"/>
      <c r="W456" s="222"/>
      <c r="X456" s="222"/>
      <c r="Y456" s="222"/>
      <c r="Z456" s="222"/>
      <c r="AA456" s="232"/>
      <c r="AB456" s="231"/>
      <c r="AC456" s="231"/>
      <c r="AD456" s="231"/>
      <c r="AE456" s="231"/>
      <c r="AF456" s="231"/>
      <c r="AG456" s="250"/>
      <c r="AH456" s="249"/>
      <c r="AI456" s="249"/>
      <c r="AJ456" s="249"/>
      <c r="AK456" s="249"/>
      <c r="AL456" s="249"/>
      <c r="AM456" s="204"/>
      <c r="AN456" s="205"/>
      <c r="AO456" s="205"/>
      <c r="AP456" s="205"/>
      <c r="AQ456" s="205"/>
      <c r="AR456" s="205"/>
      <c r="AS456" s="259"/>
      <c r="AT456" s="258"/>
      <c r="AU456" s="258"/>
      <c r="AV456" s="258"/>
      <c r="AW456" s="258"/>
      <c r="AX456" s="258"/>
      <c r="AY456" s="268"/>
      <c r="AZ456" s="267"/>
      <c r="BA456" s="267"/>
      <c r="BB456" s="267"/>
      <c r="BC456" s="267"/>
      <c r="BD456" s="267"/>
      <c r="BE456" s="204"/>
      <c r="BF456" s="205"/>
      <c r="BG456" s="205"/>
      <c r="BH456" s="205"/>
      <c r="BI456" s="205"/>
      <c r="BJ456" s="205"/>
      <c r="BK456" s="241"/>
      <c r="BL456" s="240"/>
      <c r="BM456" s="240"/>
      <c r="BN456" s="240"/>
      <c r="BO456" s="240"/>
      <c r="BP456" s="240"/>
      <c r="BQ456" s="223"/>
      <c r="BR456" s="222"/>
      <c r="BS456" s="222"/>
      <c r="BT456" s="222"/>
      <c r="BU456" s="222"/>
      <c r="BV456" s="222"/>
      <c r="BW456" s="268"/>
      <c r="BX456" s="267"/>
      <c r="BY456" s="267"/>
      <c r="BZ456" s="267"/>
      <c r="CA456" s="267"/>
      <c r="CB456" s="267"/>
      <c r="CC456" s="241"/>
      <c r="CD456" s="214"/>
      <c r="CE456" s="240"/>
      <c r="CF456" s="240"/>
      <c r="CG456" s="240"/>
      <c r="CH456" s="5"/>
    </row>
    <row r="457" spans="1:86" hidden="1" x14ac:dyDescent="0.2">
      <c r="A457" s="141"/>
      <c r="B457" s="141"/>
      <c r="C457" s="141"/>
      <c r="D457" s="142"/>
      <c r="E457" s="141"/>
      <c r="F457" s="142"/>
      <c r="G457" s="109"/>
      <c r="H457" s="65"/>
      <c r="I457" s="160"/>
      <c r="J457" s="204"/>
      <c r="K457" s="204"/>
      <c r="L457" s="205"/>
      <c r="M457" s="205"/>
      <c r="N457" s="205"/>
      <c r="O457" s="214"/>
      <c r="P457" s="214"/>
      <c r="Q457" s="213"/>
      <c r="R457" s="213"/>
      <c r="S457" s="213"/>
      <c r="T457" s="213"/>
      <c r="U457" s="223"/>
      <c r="V457" s="222"/>
      <c r="W457" s="222"/>
      <c r="X457" s="222"/>
      <c r="Y457" s="222"/>
      <c r="Z457" s="222"/>
      <c r="AA457" s="232"/>
      <c r="AB457" s="231"/>
      <c r="AC457" s="231"/>
      <c r="AD457" s="231"/>
      <c r="AE457" s="231"/>
      <c r="AF457" s="231"/>
      <c r="AG457" s="250"/>
      <c r="AH457" s="249"/>
      <c r="AI457" s="249"/>
      <c r="AJ457" s="249"/>
      <c r="AK457" s="249"/>
      <c r="AL457" s="249"/>
      <c r="AM457" s="204"/>
      <c r="AN457" s="205"/>
      <c r="AO457" s="205"/>
      <c r="AP457" s="205"/>
      <c r="AQ457" s="205"/>
      <c r="AR457" s="205"/>
      <c r="AS457" s="259"/>
      <c r="AT457" s="258"/>
      <c r="AU457" s="258"/>
      <c r="AV457" s="258"/>
      <c r="AW457" s="258"/>
      <c r="AX457" s="258"/>
      <c r="AY457" s="268"/>
      <c r="AZ457" s="267"/>
      <c r="BA457" s="267"/>
      <c r="BB457" s="267"/>
      <c r="BC457" s="267"/>
      <c r="BD457" s="267"/>
      <c r="BE457" s="204"/>
      <c r="BF457" s="205"/>
      <c r="BG457" s="205"/>
      <c r="BH457" s="205"/>
      <c r="BI457" s="205"/>
      <c r="BJ457" s="205"/>
      <c r="BK457" s="241"/>
      <c r="BL457" s="240"/>
      <c r="BM457" s="240"/>
      <c r="BN457" s="240"/>
      <c r="BO457" s="240"/>
      <c r="BP457" s="240"/>
      <c r="BQ457" s="223"/>
      <c r="BR457" s="222"/>
      <c r="BS457" s="222"/>
      <c r="BT457" s="222"/>
      <c r="BU457" s="222"/>
      <c r="BV457" s="222"/>
      <c r="BW457" s="268"/>
      <c r="BX457" s="267"/>
      <c r="BY457" s="267"/>
      <c r="BZ457" s="267"/>
      <c r="CA457" s="267"/>
      <c r="CB457" s="267"/>
      <c r="CC457" s="241"/>
      <c r="CD457" s="214"/>
      <c r="CE457" s="240"/>
      <c r="CF457" s="240"/>
      <c r="CG457" s="240"/>
      <c r="CH457" s="5"/>
    </row>
    <row r="458" spans="1:86" hidden="1" x14ac:dyDescent="0.2">
      <c r="A458" s="146"/>
      <c r="B458" s="146"/>
      <c r="C458" s="146"/>
      <c r="D458" s="147"/>
      <c r="E458" s="146"/>
      <c r="F458" s="147"/>
      <c r="G458" s="148"/>
      <c r="H458" s="72"/>
      <c r="I458" s="73"/>
      <c r="J458" s="204"/>
      <c r="K458" s="204"/>
      <c r="L458" s="205"/>
      <c r="M458" s="205"/>
      <c r="N458" s="205"/>
      <c r="O458" s="214"/>
      <c r="P458" s="214"/>
      <c r="Q458" s="213"/>
      <c r="R458" s="213"/>
      <c r="S458" s="213"/>
      <c r="T458" s="213"/>
      <c r="U458" s="223"/>
      <c r="V458" s="222"/>
      <c r="W458" s="222"/>
      <c r="X458" s="222"/>
      <c r="Y458" s="222"/>
      <c r="Z458" s="222"/>
      <c r="AA458" s="232"/>
      <c r="AB458" s="231"/>
      <c r="AC458" s="231"/>
      <c r="AD458" s="231"/>
      <c r="AE458" s="231"/>
      <c r="AF458" s="231"/>
      <c r="AG458" s="250"/>
      <c r="AH458" s="249"/>
      <c r="AI458" s="249"/>
      <c r="AJ458" s="249"/>
      <c r="AK458" s="249"/>
      <c r="AL458" s="249"/>
      <c r="AM458" s="204"/>
      <c r="AN458" s="205"/>
      <c r="AO458" s="205"/>
      <c r="AP458" s="205"/>
      <c r="AQ458" s="205"/>
      <c r="AR458" s="205"/>
      <c r="AS458" s="259"/>
      <c r="AT458" s="258"/>
      <c r="AU458" s="258"/>
      <c r="AV458" s="258"/>
      <c r="AW458" s="258"/>
      <c r="AX458" s="258"/>
      <c r="AY458" s="268"/>
      <c r="AZ458" s="267"/>
      <c r="BA458" s="267"/>
      <c r="BB458" s="267"/>
      <c r="BC458" s="267"/>
      <c r="BD458" s="267"/>
      <c r="BE458" s="204"/>
      <c r="BF458" s="205"/>
      <c r="BG458" s="205"/>
      <c r="BH458" s="205"/>
      <c r="BI458" s="205"/>
      <c r="BJ458" s="205"/>
      <c r="BK458" s="241"/>
      <c r="BL458" s="240"/>
      <c r="BM458" s="240"/>
      <c r="BN458" s="240"/>
      <c r="BO458" s="240"/>
      <c r="BP458" s="240"/>
      <c r="BQ458" s="223"/>
      <c r="BR458" s="222"/>
      <c r="BS458" s="222"/>
      <c r="BT458" s="222"/>
      <c r="BU458" s="222"/>
      <c r="BV458" s="222"/>
      <c r="BW458" s="268"/>
      <c r="BX458" s="267"/>
      <c r="BY458" s="267"/>
      <c r="BZ458" s="267"/>
      <c r="CA458" s="267"/>
      <c r="CB458" s="267"/>
      <c r="CC458" s="241"/>
      <c r="CD458" s="214"/>
      <c r="CE458" s="240"/>
      <c r="CF458" s="240"/>
      <c r="CG458" s="240"/>
      <c r="CH458" s="5"/>
    </row>
    <row r="459" spans="1:86" hidden="1" x14ac:dyDescent="0.2">
      <c r="A459" s="105"/>
      <c r="B459" s="105"/>
      <c r="C459" s="105"/>
      <c r="D459" s="107"/>
      <c r="E459" s="105"/>
      <c r="F459" s="107"/>
      <c r="G459" s="108"/>
      <c r="H459" s="161"/>
      <c r="I459" s="73"/>
      <c r="J459" s="204"/>
      <c r="K459" s="204"/>
      <c r="L459" s="205"/>
      <c r="M459" s="205"/>
      <c r="N459" s="205"/>
      <c r="O459" s="214"/>
      <c r="P459" s="214"/>
      <c r="Q459" s="213"/>
      <c r="R459" s="213"/>
      <c r="S459" s="213"/>
      <c r="T459" s="213"/>
      <c r="U459" s="223"/>
      <c r="V459" s="222"/>
      <c r="W459" s="222"/>
      <c r="X459" s="222"/>
      <c r="Y459" s="222"/>
      <c r="Z459" s="222"/>
      <c r="AA459" s="232"/>
      <c r="AB459" s="231"/>
      <c r="AC459" s="231"/>
      <c r="AD459" s="231"/>
      <c r="AE459" s="231"/>
      <c r="AF459" s="231"/>
      <c r="AG459" s="250"/>
      <c r="AH459" s="249"/>
      <c r="AI459" s="249"/>
      <c r="AJ459" s="249"/>
      <c r="AK459" s="249"/>
      <c r="AL459" s="249"/>
      <c r="AM459" s="204"/>
      <c r="AN459" s="205"/>
      <c r="AO459" s="205"/>
      <c r="AP459" s="205"/>
      <c r="AQ459" s="205"/>
      <c r="AR459" s="205"/>
      <c r="AS459" s="259"/>
      <c r="AT459" s="258"/>
      <c r="AU459" s="258"/>
      <c r="AV459" s="258"/>
      <c r="AW459" s="258"/>
      <c r="AX459" s="258"/>
      <c r="AY459" s="268"/>
      <c r="AZ459" s="267"/>
      <c r="BA459" s="267"/>
      <c r="BB459" s="267"/>
      <c r="BC459" s="267"/>
      <c r="BD459" s="267"/>
      <c r="BE459" s="204"/>
      <c r="BF459" s="205"/>
      <c r="BG459" s="205"/>
      <c r="BH459" s="205"/>
      <c r="BI459" s="205"/>
      <c r="BJ459" s="205"/>
      <c r="BK459" s="241"/>
      <c r="BL459" s="240"/>
      <c r="BM459" s="240"/>
      <c r="BN459" s="240"/>
      <c r="BO459" s="240"/>
      <c r="BP459" s="240"/>
      <c r="BQ459" s="223"/>
      <c r="BR459" s="222"/>
      <c r="BS459" s="222"/>
      <c r="BT459" s="222"/>
      <c r="BU459" s="222"/>
      <c r="BV459" s="222"/>
      <c r="BW459" s="268"/>
      <c r="BX459" s="267"/>
      <c r="BY459" s="267"/>
      <c r="BZ459" s="267"/>
      <c r="CA459" s="267"/>
      <c r="CB459" s="267"/>
      <c r="CC459" s="241"/>
      <c r="CD459" s="214"/>
      <c r="CE459" s="240"/>
      <c r="CF459" s="240"/>
      <c r="CG459" s="240"/>
      <c r="CH459" s="5"/>
    </row>
    <row r="460" spans="1:86" hidden="1" x14ac:dyDescent="0.2">
      <c r="A460" s="22"/>
      <c r="B460" s="22"/>
      <c r="C460" s="22"/>
      <c r="D460" s="28"/>
      <c r="E460" s="22"/>
      <c r="F460" s="28"/>
      <c r="G460" s="128"/>
      <c r="H460" s="26"/>
      <c r="I460" s="112"/>
      <c r="J460" s="204"/>
      <c r="K460" s="204"/>
      <c r="L460" s="205"/>
      <c r="M460" s="205"/>
      <c r="N460" s="205"/>
      <c r="O460" s="214"/>
      <c r="P460" s="214"/>
      <c r="Q460" s="213"/>
      <c r="R460" s="213"/>
      <c r="S460" s="213"/>
      <c r="T460" s="213"/>
      <c r="U460" s="223"/>
      <c r="V460" s="222"/>
      <c r="W460" s="222"/>
      <c r="X460" s="222"/>
      <c r="Y460" s="222"/>
      <c r="Z460" s="222"/>
      <c r="AA460" s="232"/>
      <c r="AB460" s="231"/>
      <c r="AC460" s="231"/>
      <c r="AD460" s="231"/>
      <c r="AE460" s="231"/>
      <c r="AF460" s="231"/>
      <c r="AG460" s="250"/>
      <c r="AH460" s="249"/>
      <c r="AI460" s="249"/>
      <c r="AJ460" s="249"/>
      <c r="AK460" s="249"/>
      <c r="AL460" s="249"/>
      <c r="AM460" s="204"/>
      <c r="AN460" s="205"/>
      <c r="AO460" s="205"/>
      <c r="AP460" s="205"/>
      <c r="AQ460" s="205"/>
      <c r="AR460" s="205"/>
      <c r="AS460" s="259"/>
      <c r="AT460" s="258"/>
      <c r="AU460" s="258"/>
      <c r="AV460" s="258"/>
      <c r="AW460" s="258"/>
      <c r="AX460" s="258"/>
      <c r="AY460" s="268"/>
      <c r="AZ460" s="267"/>
      <c r="BA460" s="267"/>
      <c r="BB460" s="267"/>
      <c r="BC460" s="267"/>
      <c r="BD460" s="267"/>
      <c r="BE460" s="204"/>
      <c r="BF460" s="205"/>
      <c r="BG460" s="205"/>
      <c r="BH460" s="205"/>
      <c r="BI460" s="205"/>
      <c r="BJ460" s="205"/>
      <c r="BK460" s="241"/>
      <c r="BL460" s="240"/>
      <c r="BM460" s="240"/>
      <c r="BN460" s="240"/>
      <c r="BO460" s="240"/>
      <c r="BP460" s="240"/>
      <c r="BQ460" s="223"/>
      <c r="BR460" s="222"/>
      <c r="BS460" s="222"/>
      <c r="BT460" s="222"/>
      <c r="BU460" s="222"/>
      <c r="BV460" s="222"/>
      <c r="BW460" s="268"/>
      <c r="BX460" s="267"/>
      <c r="BY460" s="267"/>
      <c r="BZ460" s="267"/>
      <c r="CA460" s="267"/>
      <c r="CB460" s="267"/>
      <c r="CC460" s="241"/>
      <c r="CD460" s="214"/>
      <c r="CE460" s="240"/>
      <c r="CF460" s="240"/>
      <c r="CG460" s="240"/>
      <c r="CH460" s="5"/>
    </row>
    <row r="461" spans="1:86" hidden="1" x14ac:dyDescent="0.2">
      <c r="A461" s="22"/>
      <c r="B461" s="22"/>
      <c r="C461" s="51"/>
      <c r="D461" s="23"/>
      <c r="E461" s="22"/>
      <c r="F461" s="23"/>
      <c r="G461" s="124"/>
      <c r="H461" s="26"/>
      <c r="I461" s="112"/>
      <c r="J461" s="204"/>
      <c r="K461" s="204"/>
      <c r="L461" s="205"/>
      <c r="M461" s="205"/>
      <c r="N461" s="205"/>
      <c r="O461" s="214"/>
      <c r="P461" s="214"/>
      <c r="Q461" s="213"/>
      <c r="R461" s="213"/>
      <c r="S461" s="213"/>
      <c r="T461" s="213"/>
      <c r="U461" s="223"/>
      <c r="V461" s="222"/>
      <c r="W461" s="222"/>
      <c r="X461" s="222"/>
      <c r="Y461" s="222"/>
      <c r="Z461" s="222"/>
      <c r="AA461" s="232"/>
      <c r="AB461" s="231"/>
      <c r="AC461" s="231"/>
      <c r="AD461" s="231"/>
      <c r="AE461" s="231"/>
      <c r="AF461" s="231"/>
      <c r="AG461" s="250"/>
      <c r="AH461" s="249"/>
      <c r="AI461" s="249"/>
      <c r="AJ461" s="249"/>
      <c r="AK461" s="249"/>
      <c r="AL461" s="249"/>
      <c r="AM461" s="204"/>
      <c r="AN461" s="205"/>
      <c r="AO461" s="205"/>
      <c r="AP461" s="205"/>
      <c r="AQ461" s="205"/>
      <c r="AR461" s="205"/>
      <c r="AS461" s="259"/>
      <c r="AT461" s="258"/>
      <c r="AU461" s="258"/>
      <c r="AV461" s="258"/>
      <c r="AW461" s="258"/>
      <c r="AX461" s="258"/>
      <c r="AY461" s="268"/>
      <c r="AZ461" s="267"/>
      <c r="BA461" s="267"/>
      <c r="BB461" s="267"/>
      <c r="BC461" s="267"/>
      <c r="BD461" s="267"/>
      <c r="BE461" s="204"/>
      <c r="BF461" s="205"/>
      <c r="BG461" s="205"/>
      <c r="BH461" s="205"/>
      <c r="BI461" s="205"/>
      <c r="BJ461" s="205"/>
      <c r="BK461" s="241"/>
      <c r="BL461" s="240"/>
      <c r="BM461" s="240"/>
      <c r="BN461" s="240"/>
      <c r="BO461" s="240"/>
      <c r="BP461" s="240"/>
      <c r="BQ461" s="223"/>
      <c r="BR461" s="222"/>
      <c r="BS461" s="222"/>
      <c r="BT461" s="222"/>
      <c r="BU461" s="222"/>
      <c r="BV461" s="222"/>
      <c r="BW461" s="268"/>
      <c r="BX461" s="267"/>
      <c r="BY461" s="267"/>
      <c r="BZ461" s="267"/>
      <c r="CA461" s="267"/>
      <c r="CB461" s="267"/>
      <c r="CC461" s="241"/>
      <c r="CD461" s="214"/>
      <c r="CE461" s="240"/>
      <c r="CF461" s="240"/>
      <c r="CG461" s="240"/>
      <c r="CH461" s="5"/>
    </row>
    <row r="462" spans="1:86" hidden="1" x14ac:dyDescent="0.2">
      <c r="A462" s="22"/>
      <c r="B462" s="22"/>
      <c r="C462" s="51"/>
      <c r="D462" s="121"/>
      <c r="E462" s="22"/>
      <c r="F462" s="23"/>
      <c r="G462" s="124"/>
      <c r="H462" s="26"/>
      <c r="I462" s="112"/>
      <c r="J462" s="204"/>
      <c r="K462" s="204"/>
      <c r="L462" s="205"/>
      <c r="M462" s="205"/>
      <c r="N462" s="205"/>
      <c r="O462" s="214"/>
      <c r="P462" s="214"/>
      <c r="Q462" s="213"/>
      <c r="R462" s="213"/>
      <c r="S462" s="213"/>
      <c r="T462" s="213"/>
      <c r="U462" s="223"/>
      <c r="V462" s="222"/>
      <c r="W462" s="222"/>
      <c r="X462" s="222"/>
      <c r="Y462" s="222"/>
      <c r="Z462" s="222"/>
      <c r="AA462" s="232"/>
      <c r="AB462" s="231"/>
      <c r="AC462" s="231"/>
      <c r="AD462" s="231"/>
      <c r="AE462" s="231"/>
      <c r="AF462" s="231"/>
      <c r="AG462" s="250"/>
      <c r="AH462" s="249"/>
      <c r="AI462" s="249"/>
      <c r="AJ462" s="249"/>
      <c r="AK462" s="249"/>
      <c r="AL462" s="249"/>
      <c r="AM462" s="204"/>
      <c r="AN462" s="205"/>
      <c r="AO462" s="205"/>
      <c r="AP462" s="205"/>
      <c r="AQ462" s="205"/>
      <c r="AR462" s="205"/>
      <c r="AS462" s="259"/>
      <c r="AT462" s="258"/>
      <c r="AU462" s="258"/>
      <c r="AV462" s="258"/>
      <c r="AW462" s="258"/>
      <c r="AX462" s="258"/>
      <c r="AY462" s="268"/>
      <c r="AZ462" s="267"/>
      <c r="BA462" s="267"/>
      <c r="BB462" s="267"/>
      <c r="BC462" s="267"/>
      <c r="BD462" s="267"/>
      <c r="BE462" s="204"/>
      <c r="BF462" s="205"/>
      <c r="BG462" s="205"/>
      <c r="BH462" s="205"/>
      <c r="BI462" s="205"/>
      <c r="BJ462" s="205"/>
      <c r="BK462" s="241"/>
      <c r="BL462" s="240"/>
      <c r="BM462" s="240"/>
      <c r="BN462" s="240"/>
      <c r="BO462" s="240"/>
      <c r="BP462" s="240"/>
      <c r="BQ462" s="223"/>
      <c r="BR462" s="222"/>
      <c r="BS462" s="222"/>
      <c r="BT462" s="222"/>
      <c r="BU462" s="222"/>
      <c r="BV462" s="222"/>
      <c r="BW462" s="268"/>
      <c r="BX462" s="267"/>
      <c r="BY462" s="267"/>
      <c r="BZ462" s="267"/>
      <c r="CA462" s="267"/>
      <c r="CB462" s="267"/>
      <c r="CC462" s="241"/>
      <c r="CD462" s="214"/>
      <c r="CE462" s="240"/>
      <c r="CF462" s="240"/>
      <c r="CG462" s="240"/>
      <c r="CH462" s="5"/>
    </row>
    <row r="463" spans="1:86" hidden="1" x14ac:dyDescent="0.2">
      <c r="A463" s="22"/>
      <c r="B463" s="22"/>
      <c r="C463" s="51"/>
      <c r="D463" s="33"/>
      <c r="E463" s="22"/>
      <c r="F463" s="23"/>
      <c r="G463" s="124"/>
      <c r="H463" s="75"/>
      <c r="I463" s="52"/>
      <c r="J463" s="204"/>
      <c r="K463" s="204"/>
      <c r="L463" s="205"/>
      <c r="M463" s="205"/>
      <c r="N463" s="205"/>
      <c r="O463" s="214"/>
      <c r="P463" s="214"/>
      <c r="Q463" s="213"/>
      <c r="R463" s="213"/>
      <c r="S463" s="213"/>
      <c r="T463" s="213"/>
      <c r="U463" s="223"/>
      <c r="V463" s="222"/>
      <c r="W463" s="222"/>
      <c r="X463" s="222"/>
      <c r="Y463" s="222"/>
      <c r="Z463" s="222"/>
      <c r="AA463" s="232"/>
      <c r="AB463" s="231"/>
      <c r="AC463" s="231"/>
      <c r="AD463" s="231"/>
      <c r="AE463" s="231"/>
      <c r="AF463" s="231"/>
      <c r="AG463" s="250"/>
      <c r="AH463" s="249"/>
      <c r="AI463" s="249"/>
      <c r="AJ463" s="249"/>
      <c r="AK463" s="249"/>
      <c r="AL463" s="249"/>
      <c r="AM463" s="204"/>
      <c r="AN463" s="205"/>
      <c r="AO463" s="205"/>
      <c r="AP463" s="205"/>
      <c r="AQ463" s="205"/>
      <c r="AR463" s="205"/>
      <c r="AS463" s="259"/>
      <c r="AT463" s="258"/>
      <c r="AU463" s="258"/>
      <c r="AV463" s="258"/>
      <c r="AW463" s="258"/>
      <c r="AX463" s="258"/>
      <c r="AY463" s="268"/>
      <c r="AZ463" s="267"/>
      <c r="BA463" s="267"/>
      <c r="BB463" s="267"/>
      <c r="BC463" s="267"/>
      <c r="BD463" s="267"/>
      <c r="BE463" s="204"/>
      <c r="BF463" s="205"/>
      <c r="BG463" s="205"/>
      <c r="BH463" s="205"/>
      <c r="BI463" s="205"/>
      <c r="BJ463" s="205"/>
      <c r="BK463" s="241"/>
      <c r="BL463" s="240"/>
      <c r="BM463" s="240"/>
      <c r="BN463" s="240"/>
      <c r="BO463" s="240"/>
      <c r="BP463" s="240"/>
      <c r="BQ463" s="223"/>
      <c r="BR463" s="222"/>
      <c r="BS463" s="222"/>
      <c r="BT463" s="222"/>
      <c r="BU463" s="222"/>
      <c r="BV463" s="222"/>
      <c r="BW463" s="268"/>
      <c r="BX463" s="267"/>
      <c r="BY463" s="267"/>
      <c r="BZ463" s="267"/>
      <c r="CA463" s="267"/>
      <c r="CB463" s="267"/>
      <c r="CC463" s="241"/>
      <c r="CD463" s="214"/>
      <c r="CE463" s="240"/>
      <c r="CF463" s="240"/>
      <c r="CG463" s="240"/>
      <c r="CH463" s="5"/>
    </row>
    <row r="464" spans="1:86" hidden="1" x14ac:dyDescent="0.2">
      <c r="A464" s="22"/>
      <c r="B464" s="22"/>
      <c r="C464" s="22"/>
      <c r="D464" s="34"/>
      <c r="E464" s="22"/>
      <c r="F464" s="34"/>
      <c r="G464" s="48"/>
      <c r="H464" s="36"/>
      <c r="I464" s="27"/>
      <c r="J464" s="204"/>
      <c r="K464" s="204"/>
      <c r="L464" s="205"/>
      <c r="M464" s="205"/>
      <c r="N464" s="204"/>
      <c r="O464" s="214"/>
      <c r="P464" s="214"/>
      <c r="Q464" s="213"/>
      <c r="R464" s="214"/>
      <c r="S464" s="213"/>
      <c r="T464" s="214"/>
      <c r="U464" s="223"/>
      <c r="V464" s="223"/>
      <c r="W464" s="222"/>
      <c r="X464" s="223"/>
      <c r="Y464" s="222"/>
      <c r="Z464" s="223"/>
      <c r="AA464" s="232"/>
      <c r="AB464" s="232"/>
      <c r="AC464" s="231"/>
      <c r="AD464" s="232"/>
      <c r="AE464" s="231"/>
      <c r="AF464" s="232"/>
      <c r="AG464" s="250"/>
      <c r="AH464" s="250"/>
      <c r="AI464" s="249"/>
      <c r="AJ464" s="250"/>
      <c r="AK464" s="249"/>
      <c r="AL464" s="250"/>
      <c r="AM464" s="204"/>
      <c r="AN464" s="204"/>
      <c r="AO464" s="205"/>
      <c r="AP464" s="204"/>
      <c r="AQ464" s="205"/>
      <c r="AR464" s="204"/>
      <c r="AS464" s="259"/>
      <c r="AT464" s="259"/>
      <c r="AU464" s="258"/>
      <c r="AV464" s="259"/>
      <c r="AW464" s="258"/>
      <c r="AX464" s="259"/>
      <c r="AY464" s="268"/>
      <c r="AZ464" s="268"/>
      <c r="BA464" s="267"/>
      <c r="BB464" s="268"/>
      <c r="BC464" s="267"/>
      <c r="BD464" s="268"/>
      <c r="BE464" s="204"/>
      <c r="BF464" s="204"/>
      <c r="BG464" s="205"/>
      <c r="BH464" s="204"/>
      <c r="BI464" s="205"/>
      <c r="BJ464" s="204"/>
      <c r="BK464" s="241"/>
      <c r="BL464" s="241"/>
      <c r="BM464" s="240"/>
      <c r="BN464" s="241"/>
      <c r="BO464" s="240"/>
      <c r="BP464" s="241"/>
      <c r="BQ464" s="223"/>
      <c r="BR464" s="223"/>
      <c r="BS464" s="222"/>
      <c r="BT464" s="223"/>
      <c r="BU464" s="222"/>
      <c r="BV464" s="223"/>
      <c r="BW464" s="268"/>
      <c r="BX464" s="268"/>
      <c r="BY464" s="267"/>
      <c r="BZ464" s="268"/>
      <c r="CA464" s="267"/>
      <c r="CB464" s="268"/>
      <c r="CC464" s="241"/>
      <c r="CD464" s="214"/>
      <c r="CE464" s="240"/>
      <c r="CF464" s="240"/>
      <c r="CG464" s="241"/>
      <c r="CH464" s="5"/>
    </row>
    <row r="465" spans="1:86" hidden="1" x14ac:dyDescent="0.2">
      <c r="A465" s="157"/>
      <c r="B465" s="105"/>
      <c r="C465" s="105"/>
      <c r="D465" s="107"/>
      <c r="E465" s="105"/>
      <c r="F465" s="107"/>
      <c r="G465" s="108"/>
      <c r="H465" s="91"/>
      <c r="I465" s="59"/>
      <c r="J465" s="206"/>
      <c r="K465" s="206"/>
      <c r="L465" s="206"/>
      <c r="M465" s="206"/>
      <c r="N465" s="206"/>
      <c r="O465" s="215"/>
      <c r="P465" s="215"/>
      <c r="Q465" s="215"/>
      <c r="R465" s="215"/>
      <c r="S465" s="215"/>
      <c r="T465" s="215"/>
      <c r="U465" s="224"/>
      <c r="V465" s="224"/>
      <c r="W465" s="224"/>
      <c r="X465" s="224"/>
      <c r="Y465" s="224"/>
      <c r="Z465" s="224"/>
      <c r="AA465" s="233"/>
      <c r="AB465" s="233"/>
      <c r="AC465" s="233"/>
      <c r="AD465" s="233"/>
      <c r="AE465" s="233"/>
      <c r="AF465" s="233"/>
      <c r="AG465" s="251"/>
      <c r="AH465" s="251"/>
      <c r="AI465" s="251"/>
      <c r="AJ465" s="251"/>
      <c r="AK465" s="251"/>
      <c r="AL465" s="251"/>
      <c r="AM465" s="206"/>
      <c r="AN465" s="206"/>
      <c r="AO465" s="206"/>
      <c r="AP465" s="206"/>
      <c r="AQ465" s="206"/>
      <c r="AR465" s="206"/>
      <c r="AS465" s="260"/>
      <c r="AT465" s="260"/>
      <c r="AU465" s="260"/>
      <c r="AV465" s="260"/>
      <c r="AW465" s="260"/>
      <c r="AX465" s="260"/>
      <c r="AY465" s="269"/>
      <c r="AZ465" s="269"/>
      <c r="BA465" s="269"/>
      <c r="BB465" s="269"/>
      <c r="BC465" s="269"/>
      <c r="BD465" s="269"/>
      <c r="BE465" s="206"/>
      <c r="BF465" s="206"/>
      <c r="BG465" s="206"/>
      <c r="BH465" s="206"/>
      <c r="BI465" s="206"/>
      <c r="BJ465" s="206"/>
      <c r="BK465" s="242"/>
      <c r="BL465" s="242"/>
      <c r="BM465" s="242"/>
      <c r="BN465" s="242"/>
      <c r="BO465" s="242"/>
      <c r="BP465" s="242"/>
      <c r="BQ465" s="224"/>
      <c r="BR465" s="224"/>
      <c r="BS465" s="224"/>
      <c r="BT465" s="224"/>
      <c r="BU465" s="224"/>
      <c r="BV465" s="224"/>
      <c r="BW465" s="269"/>
      <c r="BX465" s="269"/>
      <c r="BY465" s="269"/>
      <c r="BZ465" s="269"/>
      <c r="CA465" s="269"/>
      <c r="CB465" s="269"/>
      <c r="CC465" s="242"/>
      <c r="CD465" s="215"/>
      <c r="CE465" s="242"/>
      <c r="CF465" s="242"/>
      <c r="CG465" s="242"/>
      <c r="CH465" s="5"/>
    </row>
    <row r="466" spans="1:86" hidden="1" x14ac:dyDescent="0.2">
      <c r="A466" s="132"/>
      <c r="B466" s="7"/>
      <c r="C466" s="7"/>
      <c r="D466" s="56"/>
      <c r="E466" s="7"/>
      <c r="F466" s="56"/>
      <c r="G466" s="133"/>
      <c r="H466" s="61"/>
      <c r="I466" s="163"/>
      <c r="J466" s="204"/>
      <c r="K466" s="204"/>
      <c r="L466" s="205"/>
      <c r="M466" s="205"/>
      <c r="N466" s="205"/>
      <c r="O466" s="214"/>
      <c r="P466" s="214"/>
      <c r="Q466" s="213"/>
      <c r="R466" s="213"/>
      <c r="S466" s="213"/>
      <c r="T466" s="213"/>
      <c r="U466" s="223"/>
      <c r="V466" s="222"/>
      <c r="W466" s="222"/>
      <c r="X466" s="222"/>
      <c r="Y466" s="222"/>
      <c r="Z466" s="222"/>
      <c r="AA466" s="232"/>
      <c r="AB466" s="231"/>
      <c r="AC466" s="231"/>
      <c r="AD466" s="231"/>
      <c r="AE466" s="231"/>
      <c r="AF466" s="231"/>
      <c r="AG466" s="250"/>
      <c r="AH466" s="249"/>
      <c r="AI466" s="249"/>
      <c r="AJ466" s="249"/>
      <c r="AK466" s="249"/>
      <c r="AL466" s="249"/>
      <c r="AM466" s="204"/>
      <c r="AN466" s="205"/>
      <c r="AO466" s="205"/>
      <c r="AP466" s="205"/>
      <c r="AQ466" s="205"/>
      <c r="AR466" s="205"/>
      <c r="AS466" s="259"/>
      <c r="AT466" s="258"/>
      <c r="AU466" s="258"/>
      <c r="AV466" s="258"/>
      <c r="AW466" s="258"/>
      <c r="AX466" s="258"/>
      <c r="AY466" s="268"/>
      <c r="AZ466" s="267"/>
      <c r="BA466" s="267"/>
      <c r="BB466" s="267"/>
      <c r="BC466" s="267"/>
      <c r="BD466" s="267"/>
      <c r="BE466" s="204"/>
      <c r="BF466" s="205"/>
      <c r="BG466" s="205"/>
      <c r="BH466" s="205"/>
      <c r="BI466" s="205"/>
      <c r="BJ466" s="205"/>
      <c r="BK466" s="241"/>
      <c r="BL466" s="240"/>
      <c r="BM466" s="240"/>
      <c r="BN466" s="240"/>
      <c r="BO466" s="240"/>
      <c r="BP466" s="240"/>
      <c r="BQ466" s="223"/>
      <c r="BR466" s="222"/>
      <c r="BS466" s="222"/>
      <c r="BT466" s="222"/>
      <c r="BU466" s="222"/>
      <c r="BV466" s="222"/>
      <c r="BW466" s="268"/>
      <c r="BX466" s="267"/>
      <c r="BY466" s="267"/>
      <c r="BZ466" s="267"/>
      <c r="CA466" s="267"/>
      <c r="CB466" s="267"/>
      <c r="CC466" s="241"/>
      <c r="CD466" s="214"/>
      <c r="CE466" s="240"/>
      <c r="CF466" s="240"/>
      <c r="CG466" s="240"/>
      <c r="CH466" s="5"/>
    </row>
    <row r="467" spans="1:86" hidden="1" x14ac:dyDescent="0.2">
      <c r="A467" s="127"/>
      <c r="B467" s="11"/>
      <c r="C467" s="11"/>
      <c r="D467" s="64"/>
      <c r="E467" s="11"/>
      <c r="F467" s="64"/>
      <c r="G467" s="109"/>
      <c r="H467" s="65"/>
      <c r="I467" s="145"/>
      <c r="J467" s="204"/>
      <c r="K467" s="204"/>
      <c r="L467" s="205"/>
      <c r="M467" s="205"/>
      <c r="N467" s="205"/>
      <c r="O467" s="214"/>
      <c r="P467" s="214"/>
      <c r="Q467" s="213"/>
      <c r="R467" s="213"/>
      <c r="S467" s="213"/>
      <c r="T467" s="213"/>
      <c r="U467" s="223"/>
      <c r="V467" s="222"/>
      <c r="W467" s="222"/>
      <c r="X467" s="222"/>
      <c r="Y467" s="222"/>
      <c r="Z467" s="222"/>
      <c r="AA467" s="232"/>
      <c r="AB467" s="231"/>
      <c r="AC467" s="231"/>
      <c r="AD467" s="231"/>
      <c r="AE467" s="231"/>
      <c r="AF467" s="231"/>
      <c r="AG467" s="250"/>
      <c r="AH467" s="249"/>
      <c r="AI467" s="249"/>
      <c r="AJ467" s="249"/>
      <c r="AK467" s="249"/>
      <c r="AL467" s="249"/>
      <c r="AM467" s="204"/>
      <c r="AN467" s="205"/>
      <c r="AO467" s="205"/>
      <c r="AP467" s="205"/>
      <c r="AQ467" s="205"/>
      <c r="AR467" s="205"/>
      <c r="AS467" s="259"/>
      <c r="AT467" s="258"/>
      <c r="AU467" s="258"/>
      <c r="AV467" s="258"/>
      <c r="AW467" s="258"/>
      <c r="AX467" s="258"/>
      <c r="AY467" s="268"/>
      <c r="AZ467" s="267"/>
      <c r="BA467" s="267"/>
      <c r="BB467" s="267"/>
      <c r="BC467" s="267"/>
      <c r="BD467" s="267"/>
      <c r="BE467" s="204"/>
      <c r="BF467" s="205"/>
      <c r="BG467" s="205"/>
      <c r="BH467" s="205"/>
      <c r="BI467" s="205"/>
      <c r="BJ467" s="205"/>
      <c r="BK467" s="241"/>
      <c r="BL467" s="240"/>
      <c r="BM467" s="240"/>
      <c r="BN467" s="240"/>
      <c r="BO467" s="240"/>
      <c r="BP467" s="240"/>
      <c r="BQ467" s="223"/>
      <c r="BR467" s="222"/>
      <c r="BS467" s="222"/>
      <c r="BT467" s="222"/>
      <c r="BU467" s="222"/>
      <c r="BV467" s="222"/>
      <c r="BW467" s="268"/>
      <c r="BX467" s="267"/>
      <c r="BY467" s="267"/>
      <c r="BZ467" s="267"/>
      <c r="CA467" s="267"/>
      <c r="CB467" s="267"/>
      <c r="CC467" s="241"/>
      <c r="CD467" s="214"/>
      <c r="CE467" s="240"/>
      <c r="CF467" s="240"/>
      <c r="CG467" s="240"/>
      <c r="CH467" s="5"/>
    </row>
    <row r="468" spans="1:86" hidden="1" x14ac:dyDescent="0.2">
      <c r="A468" s="127"/>
      <c r="B468" s="11"/>
      <c r="C468" s="11"/>
      <c r="D468" s="64"/>
      <c r="E468" s="11"/>
      <c r="F468" s="64"/>
      <c r="G468" s="109"/>
      <c r="H468" s="69"/>
      <c r="I468" s="144"/>
      <c r="J468" s="204"/>
      <c r="K468" s="204"/>
      <c r="L468" s="205"/>
      <c r="M468" s="205"/>
      <c r="N468" s="205"/>
      <c r="O468" s="214"/>
      <c r="P468" s="214"/>
      <c r="Q468" s="213"/>
      <c r="R468" s="213"/>
      <c r="S468" s="213"/>
      <c r="T468" s="213"/>
      <c r="U468" s="223"/>
      <c r="V468" s="222"/>
      <c r="W468" s="222"/>
      <c r="X468" s="222"/>
      <c r="Y468" s="222"/>
      <c r="Z468" s="222"/>
      <c r="AA468" s="232"/>
      <c r="AB468" s="231"/>
      <c r="AC468" s="231"/>
      <c r="AD468" s="231"/>
      <c r="AE468" s="231"/>
      <c r="AF468" s="231"/>
      <c r="AG468" s="250"/>
      <c r="AH468" s="249"/>
      <c r="AI468" s="249"/>
      <c r="AJ468" s="249"/>
      <c r="AK468" s="249"/>
      <c r="AL468" s="249"/>
      <c r="AM468" s="204"/>
      <c r="AN468" s="205"/>
      <c r="AO468" s="205"/>
      <c r="AP468" s="205"/>
      <c r="AQ468" s="205"/>
      <c r="AR468" s="205"/>
      <c r="AS468" s="259"/>
      <c r="AT468" s="258"/>
      <c r="AU468" s="258"/>
      <c r="AV468" s="258"/>
      <c r="AW468" s="258"/>
      <c r="AX468" s="258"/>
      <c r="AY468" s="268"/>
      <c r="AZ468" s="267"/>
      <c r="BA468" s="267"/>
      <c r="BB468" s="267"/>
      <c r="BC468" s="267"/>
      <c r="BD468" s="267"/>
      <c r="BE468" s="204"/>
      <c r="BF468" s="205"/>
      <c r="BG468" s="205"/>
      <c r="BH468" s="205"/>
      <c r="BI468" s="205"/>
      <c r="BJ468" s="205"/>
      <c r="BK468" s="241"/>
      <c r="BL468" s="240"/>
      <c r="BM468" s="240"/>
      <c r="BN468" s="240"/>
      <c r="BO468" s="240"/>
      <c r="BP468" s="240"/>
      <c r="BQ468" s="223"/>
      <c r="BR468" s="222"/>
      <c r="BS468" s="222"/>
      <c r="BT468" s="222"/>
      <c r="BU468" s="222"/>
      <c r="BV468" s="222"/>
      <c r="BW468" s="268"/>
      <c r="BX468" s="267"/>
      <c r="BY468" s="267"/>
      <c r="BZ468" s="267"/>
      <c r="CA468" s="267"/>
      <c r="CB468" s="267"/>
      <c r="CC468" s="241"/>
      <c r="CD468" s="214"/>
      <c r="CE468" s="240"/>
      <c r="CF468" s="240"/>
      <c r="CG468" s="240"/>
      <c r="CH468" s="5"/>
    </row>
    <row r="469" spans="1:86" hidden="1" x14ac:dyDescent="0.2">
      <c r="A469" s="127"/>
      <c r="B469" s="11"/>
      <c r="C469" s="11"/>
      <c r="D469" s="64"/>
      <c r="E469" s="11"/>
      <c r="F469" s="64"/>
      <c r="G469" s="109"/>
      <c r="H469" s="69"/>
      <c r="I469" s="66"/>
      <c r="J469" s="204"/>
      <c r="K469" s="204"/>
      <c r="L469" s="205"/>
      <c r="M469" s="205"/>
      <c r="N469" s="205"/>
      <c r="O469" s="214"/>
      <c r="P469" s="214"/>
      <c r="Q469" s="213"/>
      <c r="R469" s="213"/>
      <c r="S469" s="213"/>
      <c r="T469" s="213"/>
      <c r="U469" s="223"/>
      <c r="V469" s="222"/>
      <c r="W469" s="222"/>
      <c r="X469" s="222"/>
      <c r="Y469" s="222"/>
      <c r="Z469" s="222"/>
      <c r="AA469" s="232"/>
      <c r="AB469" s="231"/>
      <c r="AC469" s="231"/>
      <c r="AD469" s="231"/>
      <c r="AE469" s="231"/>
      <c r="AF469" s="231"/>
      <c r="AG469" s="250"/>
      <c r="AH469" s="249"/>
      <c r="AI469" s="249"/>
      <c r="AJ469" s="249"/>
      <c r="AK469" s="249"/>
      <c r="AL469" s="249"/>
      <c r="AM469" s="204"/>
      <c r="AN469" s="205"/>
      <c r="AO469" s="205"/>
      <c r="AP469" s="205"/>
      <c r="AQ469" s="205"/>
      <c r="AR469" s="205"/>
      <c r="AS469" s="259"/>
      <c r="AT469" s="258"/>
      <c r="AU469" s="258"/>
      <c r="AV469" s="258"/>
      <c r="AW469" s="258"/>
      <c r="AX469" s="258"/>
      <c r="AY469" s="268"/>
      <c r="AZ469" s="267"/>
      <c r="BA469" s="267"/>
      <c r="BB469" s="267"/>
      <c r="BC469" s="267"/>
      <c r="BD469" s="267"/>
      <c r="BE469" s="204"/>
      <c r="BF469" s="205"/>
      <c r="BG469" s="205"/>
      <c r="BH469" s="205"/>
      <c r="BI469" s="205"/>
      <c r="BJ469" s="205"/>
      <c r="BK469" s="241"/>
      <c r="BL469" s="240"/>
      <c r="BM469" s="240"/>
      <c r="BN469" s="240"/>
      <c r="BO469" s="240"/>
      <c r="BP469" s="240"/>
      <c r="BQ469" s="223"/>
      <c r="BR469" s="222"/>
      <c r="BS469" s="222"/>
      <c r="BT469" s="222"/>
      <c r="BU469" s="222"/>
      <c r="BV469" s="222"/>
      <c r="BW469" s="268"/>
      <c r="BX469" s="267"/>
      <c r="BY469" s="267"/>
      <c r="BZ469" s="267"/>
      <c r="CA469" s="267"/>
      <c r="CB469" s="267"/>
      <c r="CC469" s="241"/>
      <c r="CD469" s="214"/>
      <c r="CE469" s="240"/>
      <c r="CF469" s="240"/>
      <c r="CG469" s="240"/>
      <c r="CH469" s="5"/>
    </row>
    <row r="470" spans="1:86" hidden="1" x14ac:dyDescent="0.2">
      <c r="A470" s="127"/>
      <c r="B470" s="11"/>
      <c r="C470" s="11"/>
      <c r="D470" s="64"/>
      <c r="E470" s="11"/>
      <c r="F470" s="64"/>
      <c r="G470" s="109"/>
      <c r="H470" s="65"/>
      <c r="I470" s="66"/>
      <c r="J470" s="204"/>
      <c r="K470" s="204"/>
      <c r="L470" s="205"/>
      <c r="M470" s="205"/>
      <c r="N470" s="205"/>
      <c r="O470" s="214"/>
      <c r="P470" s="214"/>
      <c r="Q470" s="213"/>
      <c r="R470" s="213"/>
      <c r="S470" s="213"/>
      <c r="T470" s="213"/>
      <c r="U470" s="223"/>
      <c r="V470" s="222"/>
      <c r="W470" s="222"/>
      <c r="X470" s="222"/>
      <c r="Y470" s="222"/>
      <c r="Z470" s="222"/>
      <c r="AA470" s="232"/>
      <c r="AB470" s="231"/>
      <c r="AC470" s="231"/>
      <c r="AD470" s="231"/>
      <c r="AE470" s="231"/>
      <c r="AF470" s="231"/>
      <c r="AG470" s="250"/>
      <c r="AH470" s="249"/>
      <c r="AI470" s="249"/>
      <c r="AJ470" s="249"/>
      <c r="AK470" s="249"/>
      <c r="AL470" s="249"/>
      <c r="AM470" s="204"/>
      <c r="AN470" s="205"/>
      <c r="AO470" s="205"/>
      <c r="AP470" s="205"/>
      <c r="AQ470" s="205"/>
      <c r="AR470" s="205"/>
      <c r="AS470" s="259"/>
      <c r="AT470" s="258"/>
      <c r="AU470" s="258"/>
      <c r="AV470" s="258"/>
      <c r="AW470" s="258"/>
      <c r="AX470" s="258"/>
      <c r="AY470" s="268"/>
      <c r="AZ470" s="267"/>
      <c r="BA470" s="267"/>
      <c r="BB470" s="267"/>
      <c r="BC470" s="267"/>
      <c r="BD470" s="267"/>
      <c r="BE470" s="204"/>
      <c r="BF470" s="205"/>
      <c r="BG470" s="205"/>
      <c r="BH470" s="205"/>
      <c r="BI470" s="205"/>
      <c r="BJ470" s="205"/>
      <c r="BK470" s="241"/>
      <c r="BL470" s="240"/>
      <c r="BM470" s="240"/>
      <c r="BN470" s="240"/>
      <c r="BO470" s="240"/>
      <c r="BP470" s="240"/>
      <c r="BQ470" s="223"/>
      <c r="BR470" s="222"/>
      <c r="BS470" s="222"/>
      <c r="BT470" s="222"/>
      <c r="BU470" s="222"/>
      <c r="BV470" s="222"/>
      <c r="BW470" s="268"/>
      <c r="BX470" s="267"/>
      <c r="BY470" s="267"/>
      <c r="BZ470" s="267"/>
      <c r="CA470" s="267"/>
      <c r="CB470" s="267"/>
      <c r="CC470" s="241"/>
      <c r="CD470" s="214"/>
      <c r="CE470" s="240"/>
      <c r="CF470" s="240"/>
      <c r="CG470" s="240"/>
      <c r="CH470" s="5"/>
    </row>
    <row r="471" spans="1:86" hidden="1" x14ac:dyDescent="0.2">
      <c r="A471" s="135"/>
      <c r="B471" s="17"/>
      <c r="C471" s="17"/>
      <c r="D471" s="71"/>
      <c r="E471" s="17"/>
      <c r="F471" s="71"/>
      <c r="G471" s="148"/>
      <c r="H471" s="72"/>
      <c r="I471" s="73"/>
      <c r="J471" s="204"/>
      <c r="K471" s="204"/>
      <c r="L471" s="205"/>
      <c r="M471" s="205"/>
      <c r="N471" s="205"/>
      <c r="O471" s="214"/>
      <c r="P471" s="214"/>
      <c r="Q471" s="213"/>
      <c r="R471" s="213"/>
      <c r="S471" s="213"/>
      <c r="T471" s="213"/>
      <c r="U471" s="223"/>
      <c r="V471" s="222"/>
      <c r="W471" s="222"/>
      <c r="X471" s="222"/>
      <c r="Y471" s="222"/>
      <c r="Z471" s="222"/>
      <c r="AA471" s="232"/>
      <c r="AB471" s="231"/>
      <c r="AC471" s="231"/>
      <c r="AD471" s="231"/>
      <c r="AE471" s="231"/>
      <c r="AF471" s="231"/>
      <c r="AG471" s="250"/>
      <c r="AH471" s="249"/>
      <c r="AI471" s="249"/>
      <c r="AJ471" s="249"/>
      <c r="AK471" s="249"/>
      <c r="AL471" s="249"/>
      <c r="AM471" s="204"/>
      <c r="AN471" s="205"/>
      <c r="AO471" s="205"/>
      <c r="AP471" s="205"/>
      <c r="AQ471" s="205"/>
      <c r="AR471" s="205"/>
      <c r="AS471" s="259"/>
      <c r="AT471" s="258"/>
      <c r="AU471" s="258"/>
      <c r="AV471" s="258"/>
      <c r="AW471" s="258"/>
      <c r="AX471" s="258"/>
      <c r="AY471" s="268"/>
      <c r="AZ471" s="267"/>
      <c r="BA471" s="267"/>
      <c r="BB471" s="267"/>
      <c r="BC471" s="267"/>
      <c r="BD471" s="267"/>
      <c r="BE471" s="204"/>
      <c r="BF471" s="205"/>
      <c r="BG471" s="205"/>
      <c r="BH471" s="205"/>
      <c r="BI471" s="205"/>
      <c r="BJ471" s="205"/>
      <c r="BK471" s="241"/>
      <c r="BL471" s="240"/>
      <c r="BM471" s="240"/>
      <c r="BN471" s="240"/>
      <c r="BO471" s="240"/>
      <c r="BP471" s="240"/>
      <c r="BQ471" s="223"/>
      <c r="BR471" s="222"/>
      <c r="BS471" s="222"/>
      <c r="BT471" s="222"/>
      <c r="BU471" s="222"/>
      <c r="BV471" s="222"/>
      <c r="BW471" s="268"/>
      <c r="BX471" s="267"/>
      <c r="BY471" s="267"/>
      <c r="BZ471" s="267"/>
      <c r="CA471" s="267"/>
      <c r="CB471" s="267"/>
      <c r="CC471" s="241"/>
      <c r="CD471" s="214"/>
      <c r="CE471" s="240"/>
      <c r="CF471" s="240"/>
      <c r="CG471" s="240"/>
      <c r="CH471" s="5"/>
    </row>
    <row r="472" spans="1:86" hidden="1" x14ac:dyDescent="0.2">
      <c r="A472" s="135"/>
      <c r="B472" s="17"/>
      <c r="C472" s="17"/>
      <c r="D472" s="71"/>
      <c r="E472" s="17"/>
      <c r="F472" s="71"/>
      <c r="G472" s="148"/>
      <c r="H472" s="72"/>
      <c r="I472" s="73"/>
      <c r="J472" s="204"/>
      <c r="K472" s="204"/>
      <c r="L472" s="205"/>
      <c r="M472" s="205"/>
      <c r="N472" s="205"/>
      <c r="O472" s="214"/>
      <c r="P472" s="214"/>
      <c r="Q472" s="213"/>
      <c r="R472" s="213"/>
      <c r="S472" s="213"/>
      <c r="T472" s="213"/>
      <c r="U472" s="223"/>
      <c r="V472" s="222"/>
      <c r="W472" s="222"/>
      <c r="X472" s="222"/>
      <c r="Y472" s="222"/>
      <c r="Z472" s="222"/>
      <c r="AA472" s="232"/>
      <c r="AB472" s="231"/>
      <c r="AC472" s="231"/>
      <c r="AD472" s="231"/>
      <c r="AE472" s="231"/>
      <c r="AF472" s="231"/>
      <c r="AG472" s="250"/>
      <c r="AH472" s="249"/>
      <c r="AI472" s="249"/>
      <c r="AJ472" s="249"/>
      <c r="AK472" s="249"/>
      <c r="AL472" s="249"/>
      <c r="AM472" s="204"/>
      <c r="AN472" s="205"/>
      <c r="AO472" s="205"/>
      <c r="AP472" s="205"/>
      <c r="AQ472" s="205"/>
      <c r="AR472" s="205"/>
      <c r="AS472" s="259"/>
      <c r="AT472" s="258"/>
      <c r="AU472" s="258"/>
      <c r="AV472" s="258"/>
      <c r="AW472" s="258"/>
      <c r="AX472" s="258"/>
      <c r="AY472" s="268"/>
      <c r="AZ472" s="267"/>
      <c r="BA472" s="267"/>
      <c r="BB472" s="267"/>
      <c r="BC472" s="267"/>
      <c r="BD472" s="267"/>
      <c r="BE472" s="204"/>
      <c r="BF472" s="205"/>
      <c r="BG472" s="205"/>
      <c r="BH472" s="205"/>
      <c r="BI472" s="205"/>
      <c r="BJ472" s="205"/>
      <c r="BK472" s="241"/>
      <c r="BL472" s="240"/>
      <c r="BM472" s="240"/>
      <c r="BN472" s="240"/>
      <c r="BO472" s="240"/>
      <c r="BP472" s="240"/>
      <c r="BQ472" s="223"/>
      <c r="BR472" s="222"/>
      <c r="BS472" s="222"/>
      <c r="BT472" s="222"/>
      <c r="BU472" s="222"/>
      <c r="BV472" s="222"/>
      <c r="BW472" s="268"/>
      <c r="BX472" s="267"/>
      <c r="BY472" s="267"/>
      <c r="BZ472" s="267"/>
      <c r="CA472" s="267"/>
      <c r="CB472" s="267"/>
      <c r="CC472" s="241"/>
      <c r="CD472" s="214"/>
      <c r="CE472" s="240"/>
      <c r="CF472" s="240"/>
      <c r="CG472" s="240"/>
      <c r="CH472" s="5"/>
    </row>
    <row r="473" spans="1:86" hidden="1" x14ac:dyDescent="0.2">
      <c r="A473" s="22"/>
      <c r="B473" s="22"/>
      <c r="C473" s="93"/>
      <c r="D473" s="34"/>
      <c r="E473" s="22"/>
      <c r="F473" s="34"/>
      <c r="G473" s="48"/>
      <c r="H473" s="26"/>
      <c r="I473" s="112"/>
      <c r="J473" s="204"/>
      <c r="K473" s="204"/>
      <c r="L473" s="205"/>
      <c r="M473" s="205"/>
      <c r="N473" s="205"/>
      <c r="O473" s="214"/>
      <c r="P473" s="214"/>
      <c r="Q473" s="213"/>
      <c r="R473" s="213"/>
      <c r="S473" s="213"/>
      <c r="T473" s="213"/>
      <c r="U473" s="223"/>
      <c r="V473" s="222"/>
      <c r="W473" s="222"/>
      <c r="X473" s="222"/>
      <c r="Y473" s="222"/>
      <c r="Z473" s="222"/>
      <c r="AA473" s="232"/>
      <c r="AB473" s="231"/>
      <c r="AC473" s="231"/>
      <c r="AD473" s="231"/>
      <c r="AE473" s="231"/>
      <c r="AF473" s="231"/>
      <c r="AG473" s="250"/>
      <c r="AH473" s="249"/>
      <c r="AI473" s="249"/>
      <c r="AJ473" s="249"/>
      <c r="AK473" s="249"/>
      <c r="AL473" s="249"/>
      <c r="AM473" s="204"/>
      <c r="AN473" s="205"/>
      <c r="AO473" s="205"/>
      <c r="AP473" s="205"/>
      <c r="AQ473" s="205"/>
      <c r="AR473" s="205"/>
      <c r="AS473" s="259"/>
      <c r="AT473" s="258"/>
      <c r="AU473" s="258"/>
      <c r="AV473" s="258"/>
      <c r="AW473" s="258"/>
      <c r="AX473" s="258"/>
      <c r="AY473" s="268"/>
      <c r="AZ473" s="267"/>
      <c r="BA473" s="267"/>
      <c r="BB473" s="267"/>
      <c r="BC473" s="267"/>
      <c r="BD473" s="267"/>
      <c r="BE473" s="204"/>
      <c r="BF473" s="205"/>
      <c r="BG473" s="205"/>
      <c r="BH473" s="205"/>
      <c r="BI473" s="205"/>
      <c r="BJ473" s="205"/>
      <c r="BK473" s="241"/>
      <c r="BL473" s="240"/>
      <c r="BM473" s="240"/>
      <c r="BN473" s="240"/>
      <c r="BO473" s="240"/>
      <c r="BP473" s="240"/>
      <c r="BQ473" s="223"/>
      <c r="BR473" s="222"/>
      <c r="BS473" s="222"/>
      <c r="BT473" s="222"/>
      <c r="BU473" s="222"/>
      <c r="BV473" s="222"/>
      <c r="BW473" s="268"/>
      <c r="BX473" s="267"/>
      <c r="BY473" s="267"/>
      <c r="BZ473" s="267"/>
      <c r="CA473" s="267"/>
      <c r="CB473" s="267"/>
      <c r="CC473" s="241"/>
      <c r="CD473" s="214"/>
      <c r="CE473" s="240"/>
      <c r="CF473" s="240"/>
      <c r="CG473" s="240"/>
      <c r="CH473" s="5"/>
    </row>
    <row r="474" spans="1:86" hidden="1" x14ac:dyDescent="0.2">
      <c r="A474" s="22"/>
      <c r="B474" s="22"/>
      <c r="C474" s="51"/>
      <c r="D474" s="34"/>
      <c r="E474" s="22"/>
      <c r="F474" s="34"/>
      <c r="G474" s="48"/>
      <c r="H474" s="26"/>
      <c r="I474" s="112"/>
      <c r="J474" s="204"/>
      <c r="K474" s="204"/>
      <c r="L474" s="205"/>
      <c r="M474" s="205"/>
      <c r="N474" s="205"/>
      <c r="O474" s="214"/>
      <c r="P474" s="214"/>
      <c r="Q474" s="213"/>
      <c r="R474" s="213"/>
      <c r="S474" s="213"/>
      <c r="T474" s="213"/>
      <c r="U474" s="223"/>
      <c r="V474" s="222"/>
      <c r="W474" s="222"/>
      <c r="X474" s="222"/>
      <c r="Y474" s="222"/>
      <c r="Z474" s="222"/>
      <c r="AA474" s="232"/>
      <c r="AB474" s="231"/>
      <c r="AC474" s="231"/>
      <c r="AD474" s="231"/>
      <c r="AE474" s="231"/>
      <c r="AF474" s="231"/>
      <c r="AG474" s="250"/>
      <c r="AH474" s="249"/>
      <c r="AI474" s="249"/>
      <c r="AJ474" s="249"/>
      <c r="AK474" s="249"/>
      <c r="AL474" s="249"/>
      <c r="AM474" s="204"/>
      <c r="AN474" s="205"/>
      <c r="AO474" s="205"/>
      <c r="AP474" s="205"/>
      <c r="AQ474" s="205"/>
      <c r="AR474" s="205"/>
      <c r="AS474" s="259"/>
      <c r="AT474" s="258"/>
      <c r="AU474" s="258"/>
      <c r="AV474" s="258"/>
      <c r="AW474" s="258"/>
      <c r="AX474" s="258"/>
      <c r="AY474" s="268"/>
      <c r="AZ474" s="267"/>
      <c r="BA474" s="267"/>
      <c r="BB474" s="267"/>
      <c r="BC474" s="267"/>
      <c r="BD474" s="267"/>
      <c r="BE474" s="204"/>
      <c r="BF474" s="205"/>
      <c r="BG474" s="205"/>
      <c r="BH474" s="205"/>
      <c r="BI474" s="205"/>
      <c r="BJ474" s="205"/>
      <c r="BK474" s="241"/>
      <c r="BL474" s="240"/>
      <c r="BM474" s="240"/>
      <c r="BN474" s="240"/>
      <c r="BO474" s="240"/>
      <c r="BP474" s="240"/>
      <c r="BQ474" s="223"/>
      <c r="BR474" s="222"/>
      <c r="BS474" s="222"/>
      <c r="BT474" s="222"/>
      <c r="BU474" s="222"/>
      <c r="BV474" s="222"/>
      <c r="BW474" s="268"/>
      <c r="BX474" s="267"/>
      <c r="BY474" s="267"/>
      <c r="BZ474" s="267"/>
      <c r="CA474" s="267"/>
      <c r="CB474" s="267"/>
      <c r="CC474" s="241"/>
      <c r="CD474" s="214"/>
      <c r="CE474" s="240"/>
      <c r="CF474" s="240"/>
      <c r="CG474" s="240"/>
      <c r="CH474" s="5"/>
    </row>
    <row r="475" spans="1:86" hidden="1" x14ac:dyDescent="0.2">
      <c r="A475" s="22"/>
      <c r="B475" s="22"/>
      <c r="C475" s="51"/>
      <c r="D475" s="35"/>
      <c r="E475" s="22"/>
      <c r="F475" s="34"/>
      <c r="G475" s="48"/>
      <c r="H475" s="26"/>
      <c r="I475" s="112"/>
      <c r="J475" s="204"/>
      <c r="K475" s="204"/>
      <c r="L475" s="205"/>
      <c r="M475" s="205"/>
      <c r="N475" s="205"/>
      <c r="O475" s="214"/>
      <c r="P475" s="214"/>
      <c r="Q475" s="213"/>
      <c r="R475" s="213"/>
      <c r="S475" s="213"/>
      <c r="T475" s="213"/>
      <c r="U475" s="223"/>
      <c r="V475" s="222"/>
      <c r="W475" s="222"/>
      <c r="X475" s="222"/>
      <c r="Y475" s="222"/>
      <c r="Z475" s="222"/>
      <c r="AA475" s="232"/>
      <c r="AB475" s="231"/>
      <c r="AC475" s="231"/>
      <c r="AD475" s="231"/>
      <c r="AE475" s="231"/>
      <c r="AF475" s="231"/>
      <c r="AG475" s="250"/>
      <c r="AH475" s="249"/>
      <c r="AI475" s="249"/>
      <c r="AJ475" s="249"/>
      <c r="AK475" s="249"/>
      <c r="AL475" s="249"/>
      <c r="AM475" s="204"/>
      <c r="AN475" s="205"/>
      <c r="AO475" s="205"/>
      <c r="AP475" s="205"/>
      <c r="AQ475" s="205"/>
      <c r="AR475" s="205"/>
      <c r="AS475" s="259"/>
      <c r="AT475" s="258"/>
      <c r="AU475" s="258"/>
      <c r="AV475" s="258"/>
      <c r="AW475" s="258"/>
      <c r="AX475" s="258"/>
      <c r="AY475" s="268"/>
      <c r="AZ475" s="267"/>
      <c r="BA475" s="267"/>
      <c r="BB475" s="267"/>
      <c r="BC475" s="267"/>
      <c r="BD475" s="267"/>
      <c r="BE475" s="204"/>
      <c r="BF475" s="205"/>
      <c r="BG475" s="205"/>
      <c r="BH475" s="205"/>
      <c r="BI475" s="205"/>
      <c r="BJ475" s="205"/>
      <c r="BK475" s="241"/>
      <c r="BL475" s="240"/>
      <c r="BM475" s="240"/>
      <c r="BN475" s="240"/>
      <c r="BO475" s="240"/>
      <c r="BP475" s="240"/>
      <c r="BQ475" s="223"/>
      <c r="BR475" s="222"/>
      <c r="BS475" s="222"/>
      <c r="BT475" s="222"/>
      <c r="BU475" s="222"/>
      <c r="BV475" s="222"/>
      <c r="BW475" s="268"/>
      <c r="BX475" s="267"/>
      <c r="BY475" s="267"/>
      <c r="BZ475" s="267"/>
      <c r="CA475" s="267"/>
      <c r="CB475" s="267"/>
      <c r="CC475" s="241"/>
      <c r="CD475" s="214"/>
      <c r="CE475" s="240"/>
      <c r="CF475" s="240"/>
      <c r="CG475" s="240"/>
      <c r="CH475" s="5"/>
    </row>
    <row r="476" spans="1:86" hidden="1" x14ac:dyDescent="0.2">
      <c r="A476" s="22"/>
      <c r="B476" s="22"/>
      <c r="C476" s="51"/>
      <c r="D476" s="33"/>
      <c r="E476" s="22"/>
      <c r="F476" s="34"/>
      <c r="G476" s="48"/>
      <c r="H476" s="75"/>
      <c r="I476" s="52"/>
      <c r="J476" s="204"/>
      <c r="K476" s="204"/>
      <c r="L476" s="205"/>
      <c r="M476" s="205"/>
      <c r="N476" s="205"/>
      <c r="O476" s="214"/>
      <c r="P476" s="214"/>
      <c r="Q476" s="213"/>
      <c r="R476" s="213"/>
      <c r="S476" s="213"/>
      <c r="T476" s="213"/>
      <c r="U476" s="223"/>
      <c r="V476" s="222"/>
      <c r="W476" s="222"/>
      <c r="X476" s="222"/>
      <c r="Y476" s="222"/>
      <c r="Z476" s="222"/>
      <c r="AA476" s="232"/>
      <c r="AB476" s="231"/>
      <c r="AC476" s="231"/>
      <c r="AD476" s="231"/>
      <c r="AE476" s="231"/>
      <c r="AF476" s="231"/>
      <c r="AG476" s="250"/>
      <c r="AH476" s="249"/>
      <c r="AI476" s="249"/>
      <c r="AJ476" s="249"/>
      <c r="AK476" s="249"/>
      <c r="AL476" s="249"/>
      <c r="AM476" s="204"/>
      <c r="AN476" s="205"/>
      <c r="AO476" s="205"/>
      <c r="AP476" s="205"/>
      <c r="AQ476" s="205"/>
      <c r="AR476" s="205"/>
      <c r="AS476" s="259"/>
      <c r="AT476" s="258"/>
      <c r="AU476" s="258"/>
      <c r="AV476" s="258"/>
      <c r="AW476" s="258"/>
      <c r="AX476" s="258"/>
      <c r="AY476" s="268"/>
      <c r="AZ476" s="267"/>
      <c r="BA476" s="267"/>
      <c r="BB476" s="267"/>
      <c r="BC476" s="267"/>
      <c r="BD476" s="267"/>
      <c r="BE476" s="204"/>
      <c r="BF476" s="205"/>
      <c r="BG476" s="205"/>
      <c r="BH476" s="205"/>
      <c r="BI476" s="205"/>
      <c r="BJ476" s="205"/>
      <c r="BK476" s="241"/>
      <c r="BL476" s="240"/>
      <c r="BM476" s="240"/>
      <c r="BN476" s="240"/>
      <c r="BO476" s="240"/>
      <c r="BP476" s="240"/>
      <c r="BQ476" s="223"/>
      <c r="BR476" s="222"/>
      <c r="BS476" s="222"/>
      <c r="BT476" s="222"/>
      <c r="BU476" s="222"/>
      <c r="BV476" s="222"/>
      <c r="BW476" s="268"/>
      <c r="BX476" s="267"/>
      <c r="BY476" s="267"/>
      <c r="BZ476" s="267"/>
      <c r="CA476" s="267"/>
      <c r="CB476" s="267"/>
      <c r="CC476" s="241"/>
      <c r="CD476" s="214"/>
      <c r="CE476" s="240"/>
      <c r="CF476" s="240"/>
      <c r="CG476" s="240"/>
      <c r="CH476" s="5"/>
    </row>
    <row r="477" spans="1:86" hidden="1" x14ac:dyDescent="0.2">
      <c r="A477" s="22"/>
      <c r="B477" s="22"/>
      <c r="C477" s="164"/>
      <c r="D477" s="44"/>
      <c r="E477" s="43"/>
      <c r="F477" s="44"/>
      <c r="G477" s="97"/>
      <c r="H477" s="165"/>
      <c r="I477" s="46"/>
      <c r="J477" s="204"/>
      <c r="K477" s="204"/>
      <c r="L477" s="205"/>
      <c r="M477" s="205"/>
      <c r="N477" s="204"/>
      <c r="O477" s="214"/>
      <c r="P477" s="214"/>
      <c r="Q477" s="213"/>
      <c r="R477" s="214"/>
      <c r="S477" s="213"/>
      <c r="T477" s="214"/>
      <c r="U477" s="223"/>
      <c r="V477" s="223"/>
      <c r="W477" s="222"/>
      <c r="X477" s="223"/>
      <c r="Y477" s="222"/>
      <c r="Z477" s="223"/>
      <c r="AA477" s="232"/>
      <c r="AB477" s="232"/>
      <c r="AC477" s="231"/>
      <c r="AD477" s="232"/>
      <c r="AE477" s="231"/>
      <c r="AF477" s="232"/>
      <c r="AG477" s="250"/>
      <c r="AH477" s="250"/>
      <c r="AI477" s="249"/>
      <c r="AJ477" s="250"/>
      <c r="AK477" s="249"/>
      <c r="AL477" s="250"/>
      <c r="AM477" s="204"/>
      <c r="AN477" s="204"/>
      <c r="AO477" s="205"/>
      <c r="AP477" s="204"/>
      <c r="AQ477" s="205"/>
      <c r="AR477" s="204"/>
      <c r="AS477" s="259"/>
      <c r="AT477" s="259"/>
      <c r="AU477" s="258"/>
      <c r="AV477" s="259"/>
      <c r="AW477" s="258"/>
      <c r="AX477" s="259"/>
      <c r="AY477" s="268"/>
      <c r="AZ477" s="268"/>
      <c r="BA477" s="267"/>
      <c r="BB477" s="268"/>
      <c r="BC477" s="267"/>
      <c r="BD477" s="268"/>
      <c r="BE477" s="204"/>
      <c r="BF477" s="204"/>
      <c r="BG477" s="205"/>
      <c r="BH477" s="204"/>
      <c r="BI477" s="205"/>
      <c r="BJ477" s="204"/>
      <c r="BK477" s="241"/>
      <c r="BL477" s="241"/>
      <c r="BM477" s="240"/>
      <c r="BN477" s="241"/>
      <c r="BO477" s="240"/>
      <c r="BP477" s="241"/>
      <c r="BQ477" s="223"/>
      <c r="BR477" s="223"/>
      <c r="BS477" s="222"/>
      <c r="BT477" s="223"/>
      <c r="BU477" s="222"/>
      <c r="BV477" s="223"/>
      <c r="BW477" s="268"/>
      <c r="BX477" s="268"/>
      <c r="BY477" s="267"/>
      <c r="BZ477" s="268"/>
      <c r="CA477" s="267"/>
      <c r="CB477" s="268"/>
      <c r="CC477" s="241"/>
      <c r="CD477" s="214"/>
      <c r="CE477" s="240"/>
      <c r="CF477" s="240"/>
      <c r="CG477" s="241"/>
      <c r="CH477" s="5"/>
    </row>
    <row r="478" spans="1:86" hidden="1" x14ac:dyDescent="0.2">
      <c r="A478" s="22"/>
      <c r="B478" s="22"/>
      <c r="C478" s="164"/>
      <c r="D478" s="44"/>
      <c r="E478" s="43"/>
      <c r="F478" s="44"/>
      <c r="G478" s="97"/>
      <c r="H478" s="36"/>
      <c r="I478" s="46"/>
      <c r="J478" s="204"/>
      <c r="K478" s="204"/>
      <c r="L478" s="205"/>
      <c r="M478" s="205"/>
      <c r="N478" s="204"/>
      <c r="O478" s="214"/>
      <c r="P478" s="214"/>
      <c r="Q478" s="213"/>
      <c r="R478" s="214"/>
      <c r="S478" s="213"/>
      <c r="T478" s="214"/>
      <c r="U478" s="223"/>
      <c r="V478" s="223"/>
      <c r="W478" s="222"/>
      <c r="X478" s="223"/>
      <c r="Y478" s="222"/>
      <c r="Z478" s="223"/>
      <c r="AA478" s="232"/>
      <c r="AB478" s="232"/>
      <c r="AC478" s="231"/>
      <c r="AD478" s="232"/>
      <c r="AE478" s="231"/>
      <c r="AF478" s="232"/>
      <c r="AG478" s="250"/>
      <c r="AH478" s="250"/>
      <c r="AI478" s="249"/>
      <c r="AJ478" s="250"/>
      <c r="AK478" s="249"/>
      <c r="AL478" s="250"/>
      <c r="AM478" s="204"/>
      <c r="AN478" s="204"/>
      <c r="AO478" s="205"/>
      <c r="AP478" s="204"/>
      <c r="AQ478" s="205"/>
      <c r="AR478" s="204"/>
      <c r="AS478" s="259"/>
      <c r="AT478" s="259"/>
      <c r="AU478" s="258"/>
      <c r="AV478" s="259"/>
      <c r="AW478" s="258"/>
      <c r="AX478" s="259"/>
      <c r="AY478" s="268"/>
      <c r="AZ478" s="268"/>
      <c r="BA478" s="267"/>
      <c r="BB478" s="268"/>
      <c r="BC478" s="267"/>
      <c r="BD478" s="268"/>
      <c r="BE478" s="204"/>
      <c r="BF478" s="204"/>
      <c r="BG478" s="205"/>
      <c r="BH478" s="204"/>
      <c r="BI478" s="205"/>
      <c r="BJ478" s="204"/>
      <c r="BK478" s="241"/>
      <c r="BL478" s="241"/>
      <c r="BM478" s="240"/>
      <c r="BN478" s="241"/>
      <c r="BO478" s="240"/>
      <c r="BP478" s="241"/>
      <c r="BQ478" s="223"/>
      <c r="BR478" s="223"/>
      <c r="BS478" s="222"/>
      <c r="BT478" s="223"/>
      <c r="BU478" s="222"/>
      <c r="BV478" s="223"/>
      <c r="BW478" s="268"/>
      <c r="BX478" s="268"/>
      <c r="BY478" s="267"/>
      <c r="BZ478" s="268"/>
      <c r="CA478" s="267"/>
      <c r="CB478" s="268"/>
      <c r="CC478" s="241"/>
      <c r="CD478" s="214"/>
      <c r="CE478" s="240"/>
      <c r="CF478" s="240"/>
      <c r="CG478" s="241"/>
      <c r="CH478" s="5"/>
    </row>
    <row r="479" spans="1:86" hidden="1" x14ac:dyDescent="0.2">
      <c r="A479" s="22"/>
      <c r="B479" s="22"/>
      <c r="C479" s="93"/>
      <c r="D479" s="34"/>
      <c r="E479" s="43"/>
      <c r="F479" s="34"/>
      <c r="G479" s="48"/>
      <c r="H479" s="36"/>
      <c r="I479" s="27"/>
      <c r="J479" s="204"/>
      <c r="K479" s="204"/>
      <c r="L479" s="205"/>
      <c r="M479" s="205"/>
      <c r="N479" s="204"/>
      <c r="O479" s="214"/>
      <c r="P479" s="214"/>
      <c r="Q479" s="213"/>
      <c r="R479" s="214"/>
      <c r="S479" s="213"/>
      <c r="T479" s="214"/>
      <c r="U479" s="223"/>
      <c r="V479" s="223"/>
      <c r="W479" s="222"/>
      <c r="X479" s="223"/>
      <c r="Y479" s="222"/>
      <c r="Z479" s="223"/>
      <c r="AA479" s="232"/>
      <c r="AB479" s="232"/>
      <c r="AC479" s="231"/>
      <c r="AD479" s="232"/>
      <c r="AE479" s="231"/>
      <c r="AF479" s="232"/>
      <c r="AG479" s="250"/>
      <c r="AH479" s="250"/>
      <c r="AI479" s="249"/>
      <c r="AJ479" s="250"/>
      <c r="AK479" s="249"/>
      <c r="AL479" s="250"/>
      <c r="AM479" s="204"/>
      <c r="AN479" s="204"/>
      <c r="AO479" s="205"/>
      <c r="AP479" s="204"/>
      <c r="AQ479" s="205"/>
      <c r="AR479" s="204"/>
      <c r="AS479" s="259"/>
      <c r="AT479" s="259"/>
      <c r="AU479" s="258"/>
      <c r="AV479" s="259"/>
      <c r="AW479" s="258"/>
      <c r="AX479" s="259"/>
      <c r="AY479" s="268"/>
      <c r="AZ479" s="268"/>
      <c r="BA479" s="267"/>
      <c r="BB479" s="268"/>
      <c r="BC479" s="267"/>
      <c r="BD479" s="268"/>
      <c r="BE479" s="204"/>
      <c r="BF479" s="204"/>
      <c r="BG479" s="205"/>
      <c r="BH479" s="204"/>
      <c r="BI479" s="205"/>
      <c r="BJ479" s="204"/>
      <c r="BK479" s="241"/>
      <c r="BL479" s="241"/>
      <c r="BM479" s="240"/>
      <c r="BN479" s="241"/>
      <c r="BO479" s="240"/>
      <c r="BP479" s="241"/>
      <c r="BQ479" s="223"/>
      <c r="BR479" s="223"/>
      <c r="BS479" s="222"/>
      <c r="BT479" s="223"/>
      <c r="BU479" s="222"/>
      <c r="BV479" s="223"/>
      <c r="BW479" s="268"/>
      <c r="BX479" s="268"/>
      <c r="BY479" s="267"/>
      <c r="BZ479" s="268"/>
      <c r="CA479" s="267"/>
      <c r="CB479" s="268"/>
      <c r="CC479" s="241"/>
      <c r="CD479" s="214"/>
      <c r="CE479" s="240"/>
      <c r="CF479" s="240"/>
      <c r="CG479" s="241"/>
      <c r="CH479" s="5"/>
    </row>
    <row r="480" spans="1:86" hidden="1" x14ac:dyDescent="0.2">
      <c r="A480" s="105"/>
      <c r="B480" s="105"/>
      <c r="C480" s="105"/>
      <c r="D480" s="106"/>
      <c r="E480" s="105"/>
      <c r="F480" s="107"/>
      <c r="G480" s="108"/>
      <c r="H480" s="91"/>
      <c r="I480" s="59"/>
      <c r="J480" s="206"/>
      <c r="K480" s="206"/>
      <c r="L480" s="206"/>
      <c r="M480" s="206"/>
      <c r="N480" s="206"/>
      <c r="O480" s="215"/>
      <c r="P480" s="215"/>
      <c r="Q480" s="215"/>
      <c r="R480" s="215"/>
      <c r="S480" s="215"/>
      <c r="T480" s="215"/>
      <c r="U480" s="224"/>
      <c r="V480" s="224"/>
      <c r="W480" s="224"/>
      <c r="X480" s="224"/>
      <c r="Y480" s="224"/>
      <c r="Z480" s="224"/>
      <c r="AA480" s="233"/>
      <c r="AB480" s="233"/>
      <c r="AC480" s="233"/>
      <c r="AD480" s="233"/>
      <c r="AE480" s="233"/>
      <c r="AF480" s="233"/>
      <c r="AG480" s="251"/>
      <c r="AH480" s="251"/>
      <c r="AI480" s="251"/>
      <c r="AJ480" s="251"/>
      <c r="AK480" s="251"/>
      <c r="AL480" s="251"/>
      <c r="AM480" s="206"/>
      <c r="AN480" s="206"/>
      <c r="AO480" s="206"/>
      <c r="AP480" s="206"/>
      <c r="AQ480" s="206"/>
      <c r="AR480" s="206"/>
      <c r="AS480" s="260"/>
      <c r="AT480" s="260"/>
      <c r="AU480" s="260"/>
      <c r="AV480" s="260"/>
      <c r="AW480" s="260"/>
      <c r="AX480" s="260"/>
      <c r="AY480" s="269"/>
      <c r="AZ480" s="269"/>
      <c r="BA480" s="269"/>
      <c r="BB480" s="269"/>
      <c r="BC480" s="269"/>
      <c r="BD480" s="269"/>
      <c r="BE480" s="206"/>
      <c r="BF480" s="206"/>
      <c r="BG480" s="206"/>
      <c r="BH480" s="206"/>
      <c r="BI480" s="206"/>
      <c r="BJ480" s="206"/>
      <c r="BK480" s="242"/>
      <c r="BL480" s="242"/>
      <c r="BM480" s="242"/>
      <c r="BN480" s="242"/>
      <c r="BO480" s="242"/>
      <c r="BP480" s="242"/>
      <c r="BQ480" s="224"/>
      <c r="BR480" s="224"/>
      <c r="BS480" s="224"/>
      <c r="BT480" s="224"/>
      <c r="BU480" s="224"/>
      <c r="BV480" s="224"/>
      <c r="BW480" s="269"/>
      <c r="BX480" s="269"/>
      <c r="BY480" s="269"/>
      <c r="BZ480" s="269"/>
      <c r="CA480" s="269"/>
      <c r="CB480" s="269"/>
      <c r="CC480" s="242"/>
      <c r="CD480" s="215"/>
      <c r="CE480" s="242"/>
      <c r="CF480" s="242"/>
      <c r="CG480" s="242"/>
      <c r="CH480" s="5"/>
    </row>
    <row r="481" spans="1:86" hidden="1" x14ac:dyDescent="0.2">
      <c r="A481" s="151"/>
      <c r="B481" s="151"/>
      <c r="C481" s="151"/>
      <c r="D481" s="106"/>
      <c r="E481" s="151"/>
      <c r="F481" s="106"/>
      <c r="G481" s="133"/>
      <c r="H481" s="61"/>
      <c r="I481" s="134"/>
      <c r="J481" s="204"/>
      <c r="K481" s="204"/>
      <c r="L481" s="205"/>
      <c r="M481" s="205"/>
      <c r="N481" s="205"/>
      <c r="O481" s="214"/>
      <c r="P481" s="214"/>
      <c r="Q481" s="213"/>
      <c r="R481" s="213"/>
      <c r="S481" s="213"/>
      <c r="T481" s="213"/>
      <c r="U481" s="223"/>
      <c r="V481" s="222"/>
      <c r="W481" s="222"/>
      <c r="X481" s="222"/>
      <c r="Y481" s="222"/>
      <c r="Z481" s="222"/>
      <c r="AA481" s="232"/>
      <c r="AB481" s="231"/>
      <c r="AC481" s="231"/>
      <c r="AD481" s="231"/>
      <c r="AE481" s="231"/>
      <c r="AF481" s="231"/>
      <c r="AG481" s="250"/>
      <c r="AH481" s="249"/>
      <c r="AI481" s="249"/>
      <c r="AJ481" s="249"/>
      <c r="AK481" s="249"/>
      <c r="AL481" s="249"/>
      <c r="AM481" s="204"/>
      <c r="AN481" s="205"/>
      <c r="AO481" s="205"/>
      <c r="AP481" s="205"/>
      <c r="AQ481" s="205"/>
      <c r="AR481" s="205"/>
      <c r="AS481" s="259"/>
      <c r="AT481" s="258"/>
      <c r="AU481" s="258"/>
      <c r="AV481" s="258"/>
      <c r="AW481" s="258"/>
      <c r="AX481" s="258"/>
      <c r="AY481" s="268"/>
      <c r="AZ481" s="267"/>
      <c r="BA481" s="267"/>
      <c r="BB481" s="267"/>
      <c r="BC481" s="267"/>
      <c r="BD481" s="267"/>
      <c r="BE481" s="204"/>
      <c r="BF481" s="205"/>
      <c r="BG481" s="205"/>
      <c r="BH481" s="205"/>
      <c r="BI481" s="205"/>
      <c r="BJ481" s="205"/>
      <c r="BK481" s="241"/>
      <c r="BL481" s="240"/>
      <c r="BM481" s="240"/>
      <c r="BN481" s="240"/>
      <c r="BO481" s="240"/>
      <c r="BP481" s="240"/>
      <c r="BQ481" s="223"/>
      <c r="BR481" s="222"/>
      <c r="BS481" s="222"/>
      <c r="BT481" s="222"/>
      <c r="BU481" s="222"/>
      <c r="BV481" s="222"/>
      <c r="BW481" s="268"/>
      <c r="BX481" s="267"/>
      <c r="BY481" s="267"/>
      <c r="BZ481" s="267"/>
      <c r="CA481" s="267"/>
      <c r="CB481" s="267"/>
      <c r="CC481" s="241"/>
      <c r="CD481" s="214"/>
      <c r="CE481" s="240"/>
      <c r="CF481" s="240"/>
      <c r="CG481" s="240"/>
      <c r="CH481" s="5"/>
    </row>
    <row r="482" spans="1:86" hidden="1" x14ac:dyDescent="0.2">
      <c r="A482" s="141"/>
      <c r="B482" s="141"/>
      <c r="C482" s="141"/>
      <c r="D482" s="142"/>
      <c r="E482" s="141"/>
      <c r="F482" s="142"/>
      <c r="G482" s="109"/>
      <c r="H482" s="65"/>
      <c r="I482" s="66"/>
      <c r="J482" s="204"/>
      <c r="K482" s="204"/>
      <c r="L482" s="205"/>
      <c r="M482" s="205"/>
      <c r="N482" s="205"/>
      <c r="O482" s="214"/>
      <c r="P482" s="214"/>
      <c r="Q482" s="213"/>
      <c r="R482" s="213"/>
      <c r="S482" s="213"/>
      <c r="T482" s="213"/>
      <c r="U482" s="223"/>
      <c r="V482" s="222"/>
      <c r="W482" s="222"/>
      <c r="X482" s="222"/>
      <c r="Y482" s="222"/>
      <c r="Z482" s="222"/>
      <c r="AA482" s="232"/>
      <c r="AB482" s="231"/>
      <c r="AC482" s="231"/>
      <c r="AD482" s="231"/>
      <c r="AE482" s="231"/>
      <c r="AF482" s="231"/>
      <c r="AG482" s="250"/>
      <c r="AH482" s="249"/>
      <c r="AI482" s="249"/>
      <c r="AJ482" s="249"/>
      <c r="AK482" s="249"/>
      <c r="AL482" s="249"/>
      <c r="AM482" s="204"/>
      <c r="AN482" s="205"/>
      <c r="AO482" s="205"/>
      <c r="AP482" s="205"/>
      <c r="AQ482" s="205"/>
      <c r="AR482" s="205"/>
      <c r="AS482" s="259"/>
      <c r="AT482" s="258"/>
      <c r="AU482" s="258"/>
      <c r="AV482" s="258"/>
      <c r="AW482" s="258"/>
      <c r="AX482" s="258"/>
      <c r="AY482" s="268"/>
      <c r="AZ482" s="267"/>
      <c r="BA482" s="267"/>
      <c r="BB482" s="267"/>
      <c r="BC482" s="267"/>
      <c r="BD482" s="267"/>
      <c r="BE482" s="204"/>
      <c r="BF482" s="205"/>
      <c r="BG482" s="205"/>
      <c r="BH482" s="205"/>
      <c r="BI482" s="205"/>
      <c r="BJ482" s="205"/>
      <c r="BK482" s="241"/>
      <c r="BL482" s="240"/>
      <c r="BM482" s="240"/>
      <c r="BN482" s="240"/>
      <c r="BO482" s="240"/>
      <c r="BP482" s="240"/>
      <c r="BQ482" s="223"/>
      <c r="BR482" s="222"/>
      <c r="BS482" s="222"/>
      <c r="BT482" s="222"/>
      <c r="BU482" s="222"/>
      <c r="BV482" s="222"/>
      <c r="BW482" s="268"/>
      <c r="BX482" s="267"/>
      <c r="BY482" s="267"/>
      <c r="BZ482" s="267"/>
      <c r="CA482" s="267"/>
      <c r="CB482" s="267"/>
      <c r="CC482" s="241"/>
      <c r="CD482" s="214"/>
      <c r="CE482" s="240"/>
      <c r="CF482" s="240"/>
      <c r="CG482" s="240"/>
      <c r="CH482" s="5"/>
    </row>
    <row r="483" spans="1:86" hidden="1" x14ac:dyDescent="0.2">
      <c r="A483" s="141"/>
      <c r="B483" s="141"/>
      <c r="C483" s="141"/>
      <c r="D483" s="142"/>
      <c r="E483" s="141"/>
      <c r="F483" s="142"/>
      <c r="G483" s="109"/>
      <c r="H483" s="69"/>
      <c r="I483" s="66"/>
      <c r="J483" s="204"/>
      <c r="K483" s="204"/>
      <c r="L483" s="205"/>
      <c r="M483" s="205"/>
      <c r="N483" s="205"/>
      <c r="O483" s="214"/>
      <c r="P483" s="214"/>
      <c r="Q483" s="213"/>
      <c r="R483" s="213"/>
      <c r="S483" s="213"/>
      <c r="T483" s="213"/>
      <c r="U483" s="223"/>
      <c r="V483" s="222"/>
      <c r="W483" s="222"/>
      <c r="X483" s="222"/>
      <c r="Y483" s="222"/>
      <c r="Z483" s="222"/>
      <c r="AA483" s="232"/>
      <c r="AB483" s="231"/>
      <c r="AC483" s="231"/>
      <c r="AD483" s="231"/>
      <c r="AE483" s="231"/>
      <c r="AF483" s="231"/>
      <c r="AG483" s="250"/>
      <c r="AH483" s="249"/>
      <c r="AI483" s="249"/>
      <c r="AJ483" s="249"/>
      <c r="AK483" s="249"/>
      <c r="AL483" s="249"/>
      <c r="AM483" s="204"/>
      <c r="AN483" s="205"/>
      <c r="AO483" s="205"/>
      <c r="AP483" s="205"/>
      <c r="AQ483" s="205"/>
      <c r="AR483" s="205"/>
      <c r="AS483" s="259"/>
      <c r="AT483" s="258"/>
      <c r="AU483" s="258"/>
      <c r="AV483" s="258"/>
      <c r="AW483" s="258"/>
      <c r="AX483" s="258"/>
      <c r="AY483" s="268"/>
      <c r="AZ483" s="267"/>
      <c r="BA483" s="267"/>
      <c r="BB483" s="267"/>
      <c r="BC483" s="267"/>
      <c r="BD483" s="267"/>
      <c r="BE483" s="204"/>
      <c r="BF483" s="205"/>
      <c r="BG483" s="205"/>
      <c r="BH483" s="205"/>
      <c r="BI483" s="205"/>
      <c r="BJ483" s="205"/>
      <c r="BK483" s="241"/>
      <c r="BL483" s="240"/>
      <c r="BM483" s="240"/>
      <c r="BN483" s="240"/>
      <c r="BO483" s="240"/>
      <c r="BP483" s="240"/>
      <c r="BQ483" s="223"/>
      <c r="BR483" s="222"/>
      <c r="BS483" s="222"/>
      <c r="BT483" s="222"/>
      <c r="BU483" s="222"/>
      <c r="BV483" s="222"/>
      <c r="BW483" s="268"/>
      <c r="BX483" s="267"/>
      <c r="BY483" s="267"/>
      <c r="BZ483" s="267"/>
      <c r="CA483" s="267"/>
      <c r="CB483" s="267"/>
      <c r="CC483" s="241"/>
      <c r="CD483" s="214"/>
      <c r="CE483" s="240"/>
      <c r="CF483" s="240"/>
      <c r="CG483" s="240"/>
      <c r="CH483" s="5"/>
    </row>
    <row r="484" spans="1:86" hidden="1" x14ac:dyDescent="0.2">
      <c r="A484" s="141"/>
      <c r="B484" s="141"/>
      <c r="C484" s="141"/>
      <c r="D484" s="142"/>
      <c r="E484" s="141"/>
      <c r="F484" s="142"/>
      <c r="G484" s="109"/>
      <c r="H484" s="69"/>
      <c r="I484" s="66"/>
      <c r="J484" s="204"/>
      <c r="K484" s="204"/>
      <c r="L484" s="205"/>
      <c r="M484" s="205"/>
      <c r="N484" s="205"/>
      <c r="O484" s="214"/>
      <c r="P484" s="214"/>
      <c r="Q484" s="213"/>
      <c r="R484" s="213"/>
      <c r="S484" s="213"/>
      <c r="T484" s="213"/>
      <c r="U484" s="223"/>
      <c r="V484" s="222"/>
      <c r="W484" s="222"/>
      <c r="X484" s="222"/>
      <c r="Y484" s="222"/>
      <c r="Z484" s="222"/>
      <c r="AA484" s="232"/>
      <c r="AB484" s="231"/>
      <c r="AC484" s="231"/>
      <c r="AD484" s="231"/>
      <c r="AE484" s="231"/>
      <c r="AF484" s="231"/>
      <c r="AG484" s="250"/>
      <c r="AH484" s="249"/>
      <c r="AI484" s="249"/>
      <c r="AJ484" s="249"/>
      <c r="AK484" s="249"/>
      <c r="AL484" s="249"/>
      <c r="AM484" s="204"/>
      <c r="AN484" s="205"/>
      <c r="AO484" s="205"/>
      <c r="AP484" s="205"/>
      <c r="AQ484" s="205"/>
      <c r="AR484" s="205"/>
      <c r="AS484" s="259"/>
      <c r="AT484" s="258"/>
      <c r="AU484" s="258"/>
      <c r="AV484" s="258"/>
      <c r="AW484" s="258"/>
      <c r="AX484" s="258"/>
      <c r="AY484" s="268"/>
      <c r="AZ484" s="267"/>
      <c r="BA484" s="267"/>
      <c r="BB484" s="267"/>
      <c r="BC484" s="267"/>
      <c r="BD484" s="267"/>
      <c r="BE484" s="204"/>
      <c r="BF484" s="205"/>
      <c r="BG484" s="205"/>
      <c r="BH484" s="205"/>
      <c r="BI484" s="205"/>
      <c r="BJ484" s="205"/>
      <c r="BK484" s="241"/>
      <c r="BL484" s="240"/>
      <c r="BM484" s="240"/>
      <c r="BN484" s="240"/>
      <c r="BO484" s="240"/>
      <c r="BP484" s="240"/>
      <c r="BQ484" s="223"/>
      <c r="BR484" s="222"/>
      <c r="BS484" s="222"/>
      <c r="BT484" s="222"/>
      <c r="BU484" s="222"/>
      <c r="BV484" s="222"/>
      <c r="BW484" s="268"/>
      <c r="BX484" s="267"/>
      <c r="BY484" s="267"/>
      <c r="BZ484" s="267"/>
      <c r="CA484" s="267"/>
      <c r="CB484" s="267"/>
      <c r="CC484" s="241"/>
      <c r="CD484" s="214"/>
      <c r="CE484" s="240"/>
      <c r="CF484" s="240"/>
      <c r="CG484" s="240"/>
      <c r="CH484" s="5"/>
    </row>
    <row r="485" spans="1:86" hidden="1" x14ac:dyDescent="0.2">
      <c r="A485" s="141"/>
      <c r="B485" s="141"/>
      <c r="C485" s="141"/>
      <c r="D485" s="142"/>
      <c r="E485" s="141"/>
      <c r="F485" s="142"/>
      <c r="G485" s="109"/>
      <c r="H485" s="65"/>
      <c r="I485" s="66"/>
      <c r="J485" s="204"/>
      <c r="K485" s="204"/>
      <c r="L485" s="205"/>
      <c r="M485" s="205"/>
      <c r="N485" s="205"/>
      <c r="O485" s="214"/>
      <c r="P485" s="214"/>
      <c r="Q485" s="213"/>
      <c r="R485" s="213"/>
      <c r="S485" s="213"/>
      <c r="T485" s="213"/>
      <c r="U485" s="223"/>
      <c r="V485" s="222"/>
      <c r="W485" s="222"/>
      <c r="X485" s="222"/>
      <c r="Y485" s="222"/>
      <c r="Z485" s="222"/>
      <c r="AA485" s="232"/>
      <c r="AB485" s="231"/>
      <c r="AC485" s="231"/>
      <c r="AD485" s="231"/>
      <c r="AE485" s="231"/>
      <c r="AF485" s="231"/>
      <c r="AG485" s="250"/>
      <c r="AH485" s="249"/>
      <c r="AI485" s="249"/>
      <c r="AJ485" s="249"/>
      <c r="AK485" s="249"/>
      <c r="AL485" s="249"/>
      <c r="AM485" s="204"/>
      <c r="AN485" s="205"/>
      <c r="AO485" s="205"/>
      <c r="AP485" s="205"/>
      <c r="AQ485" s="205"/>
      <c r="AR485" s="205"/>
      <c r="AS485" s="259"/>
      <c r="AT485" s="258"/>
      <c r="AU485" s="258"/>
      <c r="AV485" s="258"/>
      <c r="AW485" s="258"/>
      <c r="AX485" s="258"/>
      <c r="AY485" s="268"/>
      <c r="AZ485" s="267"/>
      <c r="BA485" s="267"/>
      <c r="BB485" s="267"/>
      <c r="BC485" s="267"/>
      <c r="BD485" s="267"/>
      <c r="BE485" s="204"/>
      <c r="BF485" s="205"/>
      <c r="BG485" s="205"/>
      <c r="BH485" s="205"/>
      <c r="BI485" s="205"/>
      <c r="BJ485" s="205"/>
      <c r="BK485" s="241"/>
      <c r="BL485" s="240"/>
      <c r="BM485" s="240"/>
      <c r="BN485" s="240"/>
      <c r="BO485" s="240"/>
      <c r="BP485" s="240"/>
      <c r="BQ485" s="223"/>
      <c r="BR485" s="222"/>
      <c r="BS485" s="222"/>
      <c r="BT485" s="222"/>
      <c r="BU485" s="222"/>
      <c r="BV485" s="222"/>
      <c r="BW485" s="268"/>
      <c r="BX485" s="267"/>
      <c r="BY485" s="267"/>
      <c r="BZ485" s="267"/>
      <c r="CA485" s="267"/>
      <c r="CB485" s="267"/>
      <c r="CC485" s="241"/>
      <c r="CD485" s="214"/>
      <c r="CE485" s="240"/>
      <c r="CF485" s="240"/>
      <c r="CG485" s="240"/>
      <c r="CH485" s="5"/>
    </row>
    <row r="486" spans="1:86" hidden="1" x14ac:dyDescent="0.2">
      <c r="A486" s="146"/>
      <c r="B486" s="146"/>
      <c r="C486" s="146"/>
      <c r="D486" s="147"/>
      <c r="E486" s="146"/>
      <c r="F486" s="147"/>
      <c r="G486" s="148"/>
      <c r="H486" s="72"/>
      <c r="I486" s="73"/>
      <c r="J486" s="204"/>
      <c r="K486" s="204"/>
      <c r="L486" s="205"/>
      <c r="M486" s="205"/>
      <c r="N486" s="205"/>
      <c r="O486" s="214"/>
      <c r="P486" s="214"/>
      <c r="Q486" s="213"/>
      <c r="R486" s="213"/>
      <c r="S486" s="213"/>
      <c r="T486" s="213"/>
      <c r="U486" s="223"/>
      <c r="V486" s="222"/>
      <c r="W486" s="222"/>
      <c r="X486" s="222"/>
      <c r="Y486" s="222"/>
      <c r="Z486" s="222"/>
      <c r="AA486" s="232"/>
      <c r="AB486" s="231"/>
      <c r="AC486" s="231"/>
      <c r="AD486" s="231"/>
      <c r="AE486" s="231"/>
      <c r="AF486" s="231"/>
      <c r="AG486" s="250"/>
      <c r="AH486" s="249"/>
      <c r="AI486" s="249"/>
      <c r="AJ486" s="249"/>
      <c r="AK486" s="249"/>
      <c r="AL486" s="249"/>
      <c r="AM486" s="204"/>
      <c r="AN486" s="205"/>
      <c r="AO486" s="205"/>
      <c r="AP486" s="205"/>
      <c r="AQ486" s="205"/>
      <c r="AR486" s="205"/>
      <c r="AS486" s="259"/>
      <c r="AT486" s="258"/>
      <c r="AU486" s="258"/>
      <c r="AV486" s="258"/>
      <c r="AW486" s="258"/>
      <c r="AX486" s="258"/>
      <c r="AY486" s="268"/>
      <c r="AZ486" s="267"/>
      <c r="BA486" s="267"/>
      <c r="BB486" s="267"/>
      <c r="BC486" s="267"/>
      <c r="BD486" s="267"/>
      <c r="BE486" s="204"/>
      <c r="BF486" s="205"/>
      <c r="BG486" s="205"/>
      <c r="BH486" s="205"/>
      <c r="BI486" s="205"/>
      <c r="BJ486" s="205"/>
      <c r="BK486" s="241"/>
      <c r="BL486" s="240"/>
      <c r="BM486" s="240"/>
      <c r="BN486" s="240"/>
      <c r="BO486" s="240"/>
      <c r="BP486" s="240"/>
      <c r="BQ486" s="223"/>
      <c r="BR486" s="222"/>
      <c r="BS486" s="222"/>
      <c r="BT486" s="222"/>
      <c r="BU486" s="222"/>
      <c r="BV486" s="222"/>
      <c r="BW486" s="268"/>
      <c r="BX486" s="267"/>
      <c r="BY486" s="267"/>
      <c r="BZ486" s="267"/>
      <c r="CA486" s="267"/>
      <c r="CB486" s="267"/>
      <c r="CC486" s="241"/>
      <c r="CD486" s="214"/>
      <c r="CE486" s="240"/>
      <c r="CF486" s="240"/>
      <c r="CG486" s="240"/>
      <c r="CH486" s="5"/>
    </row>
    <row r="487" spans="1:86" hidden="1" x14ac:dyDescent="0.2">
      <c r="A487" s="146"/>
      <c r="B487" s="146"/>
      <c r="C487" s="146"/>
      <c r="D487" s="147"/>
      <c r="E487" s="146"/>
      <c r="F487" s="147"/>
      <c r="G487" s="148"/>
      <c r="H487" s="72"/>
      <c r="I487" s="73"/>
      <c r="J487" s="204"/>
      <c r="K487" s="204"/>
      <c r="L487" s="205"/>
      <c r="M487" s="205"/>
      <c r="N487" s="205"/>
      <c r="O487" s="214"/>
      <c r="P487" s="214"/>
      <c r="Q487" s="213"/>
      <c r="R487" s="213"/>
      <c r="S487" s="213"/>
      <c r="T487" s="213"/>
      <c r="U487" s="223"/>
      <c r="V487" s="222"/>
      <c r="W487" s="222"/>
      <c r="X487" s="222"/>
      <c r="Y487" s="222"/>
      <c r="Z487" s="222"/>
      <c r="AA487" s="232"/>
      <c r="AB487" s="231"/>
      <c r="AC487" s="231"/>
      <c r="AD487" s="231"/>
      <c r="AE487" s="231"/>
      <c r="AF487" s="231"/>
      <c r="AG487" s="250"/>
      <c r="AH487" s="249"/>
      <c r="AI487" s="249"/>
      <c r="AJ487" s="249"/>
      <c r="AK487" s="249"/>
      <c r="AL487" s="249"/>
      <c r="AM487" s="204"/>
      <c r="AN487" s="205"/>
      <c r="AO487" s="205"/>
      <c r="AP487" s="205"/>
      <c r="AQ487" s="205"/>
      <c r="AR487" s="205"/>
      <c r="AS487" s="259"/>
      <c r="AT487" s="258"/>
      <c r="AU487" s="258"/>
      <c r="AV487" s="258"/>
      <c r="AW487" s="258"/>
      <c r="AX487" s="258"/>
      <c r="AY487" s="268"/>
      <c r="AZ487" s="267"/>
      <c r="BA487" s="267"/>
      <c r="BB487" s="267"/>
      <c r="BC487" s="267"/>
      <c r="BD487" s="267"/>
      <c r="BE487" s="204"/>
      <c r="BF487" s="205"/>
      <c r="BG487" s="205"/>
      <c r="BH487" s="205"/>
      <c r="BI487" s="205"/>
      <c r="BJ487" s="205"/>
      <c r="BK487" s="241"/>
      <c r="BL487" s="240"/>
      <c r="BM487" s="240"/>
      <c r="BN487" s="240"/>
      <c r="BO487" s="240"/>
      <c r="BP487" s="240"/>
      <c r="BQ487" s="223"/>
      <c r="BR487" s="222"/>
      <c r="BS487" s="222"/>
      <c r="BT487" s="222"/>
      <c r="BU487" s="222"/>
      <c r="BV487" s="222"/>
      <c r="BW487" s="268"/>
      <c r="BX487" s="267"/>
      <c r="BY487" s="267"/>
      <c r="BZ487" s="267"/>
      <c r="CA487" s="267"/>
      <c r="CB487" s="267"/>
      <c r="CC487" s="241"/>
      <c r="CD487" s="214"/>
      <c r="CE487" s="240"/>
      <c r="CF487" s="240"/>
      <c r="CG487" s="240"/>
      <c r="CH487" s="5"/>
    </row>
    <row r="488" spans="1:86" hidden="1" x14ac:dyDescent="0.2">
      <c r="A488" s="166"/>
      <c r="B488" s="146"/>
      <c r="C488" s="146"/>
      <c r="D488" s="147"/>
      <c r="E488" s="146"/>
      <c r="F488" s="147"/>
      <c r="G488" s="148"/>
      <c r="H488" s="72"/>
      <c r="I488" s="73"/>
      <c r="J488" s="204"/>
      <c r="K488" s="204"/>
      <c r="L488" s="205"/>
      <c r="M488" s="205"/>
      <c r="N488" s="205"/>
      <c r="O488" s="214"/>
      <c r="P488" s="214"/>
      <c r="Q488" s="213"/>
      <c r="R488" s="213"/>
      <c r="S488" s="213"/>
      <c r="T488" s="213"/>
      <c r="U488" s="223"/>
      <c r="V488" s="222"/>
      <c r="W488" s="222"/>
      <c r="X488" s="222"/>
      <c r="Y488" s="222"/>
      <c r="Z488" s="222"/>
      <c r="AA488" s="232"/>
      <c r="AB488" s="231"/>
      <c r="AC488" s="231"/>
      <c r="AD488" s="231"/>
      <c r="AE488" s="231"/>
      <c r="AF488" s="231"/>
      <c r="AG488" s="250"/>
      <c r="AH488" s="249"/>
      <c r="AI488" s="249"/>
      <c r="AJ488" s="249"/>
      <c r="AK488" s="249"/>
      <c r="AL488" s="249"/>
      <c r="AM488" s="204"/>
      <c r="AN488" s="205"/>
      <c r="AO488" s="205"/>
      <c r="AP488" s="205"/>
      <c r="AQ488" s="205"/>
      <c r="AR488" s="205"/>
      <c r="AS488" s="259"/>
      <c r="AT488" s="258"/>
      <c r="AU488" s="258"/>
      <c r="AV488" s="258"/>
      <c r="AW488" s="258"/>
      <c r="AX488" s="258"/>
      <c r="AY488" s="268"/>
      <c r="AZ488" s="267"/>
      <c r="BA488" s="267"/>
      <c r="BB488" s="267"/>
      <c r="BC488" s="267"/>
      <c r="BD488" s="267"/>
      <c r="BE488" s="204"/>
      <c r="BF488" s="205"/>
      <c r="BG488" s="205"/>
      <c r="BH488" s="205"/>
      <c r="BI488" s="205"/>
      <c r="BJ488" s="205"/>
      <c r="BK488" s="241"/>
      <c r="BL488" s="240"/>
      <c r="BM488" s="240"/>
      <c r="BN488" s="240"/>
      <c r="BO488" s="240"/>
      <c r="BP488" s="240"/>
      <c r="BQ488" s="223"/>
      <c r="BR488" s="222"/>
      <c r="BS488" s="222"/>
      <c r="BT488" s="222"/>
      <c r="BU488" s="222"/>
      <c r="BV488" s="222"/>
      <c r="BW488" s="268"/>
      <c r="BX488" s="267"/>
      <c r="BY488" s="267"/>
      <c r="BZ488" s="267"/>
      <c r="CA488" s="267"/>
      <c r="CB488" s="267"/>
      <c r="CC488" s="241"/>
      <c r="CD488" s="214"/>
      <c r="CE488" s="240"/>
      <c r="CF488" s="240"/>
      <c r="CG488" s="240"/>
      <c r="CH488" s="5"/>
    </row>
    <row r="489" spans="1:86" hidden="1" x14ac:dyDescent="0.2">
      <c r="A489" s="22"/>
      <c r="B489" s="22"/>
      <c r="C489" s="22"/>
      <c r="D489" s="28"/>
      <c r="E489" s="22"/>
      <c r="F489" s="28"/>
      <c r="G489" s="128"/>
      <c r="H489" s="26"/>
      <c r="I489" s="112"/>
      <c r="J489" s="204"/>
      <c r="K489" s="204"/>
      <c r="L489" s="205"/>
      <c r="M489" s="205"/>
      <c r="N489" s="205"/>
      <c r="O489" s="214"/>
      <c r="P489" s="214"/>
      <c r="Q489" s="213"/>
      <c r="R489" s="213"/>
      <c r="S489" s="213"/>
      <c r="T489" s="213"/>
      <c r="U489" s="223"/>
      <c r="V489" s="222"/>
      <c r="W489" s="222"/>
      <c r="X489" s="222"/>
      <c r="Y489" s="222"/>
      <c r="Z489" s="222"/>
      <c r="AA489" s="232"/>
      <c r="AB489" s="231"/>
      <c r="AC489" s="231"/>
      <c r="AD489" s="231"/>
      <c r="AE489" s="231"/>
      <c r="AF489" s="231"/>
      <c r="AG489" s="250"/>
      <c r="AH489" s="249"/>
      <c r="AI489" s="249"/>
      <c r="AJ489" s="249"/>
      <c r="AK489" s="249"/>
      <c r="AL489" s="249"/>
      <c r="AM489" s="204"/>
      <c r="AN489" s="205"/>
      <c r="AO489" s="205"/>
      <c r="AP489" s="205"/>
      <c r="AQ489" s="205"/>
      <c r="AR489" s="205"/>
      <c r="AS489" s="259"/>
      <c r="AT489" s="258"/>
      <c r="AU489" s="258"/>
      <c r="AV489" s="258"/>
      <c r="AW489" s="258"/>
      <c r="AX489" s="258"/>
      <c r="AY489" s="268"/>
      <c r="AZ489" s="267"/>
      <c r="BA489" s="267"/>
      <c r="BB489" s="267"/>
      <c r="BC489" s="267"/>
      <c r="BD489" s="267"/>
      <c r="BE489" s="204"/>
      <c r="BF489" s="205"/>
      <c r="BG489" s="205"/>
      <c r="BH489" s="205"/>
      <c r="BI489" s="205"/>
      <c r="BJ489" s="205"/>
      <c r="BK489" s="241"/>
      <c r="BL489" s="240"/>
      <c r="BM489" s="240"/>
      <c r="BN489" s="240"/>
      <c r="BO489" s="240"/>
      <c r="BP489" s="240"/>
      <c r="BQ489" s="223"/>
      <c r="BR489" s="222"/>
      <c r="BS489" s="222"/>
      <c r="BT489" s="222"/>
      <c r="BU489" s="222"/>
      <c r="BV489" s="222"/>
      <c r="BW489" s="268"/>
      <c r="BX489" s="267"/>
      <c r="BY489" s="267"/>
      <c r="BZ489" s="267"/>
      <c r="CA489" s="267"/>
      <c r="CB489" s="267"/>
      <c r="CC489" s="241"/>
      <c r="CD489" s="214"/>
      <c r="CE489" s="240"/>
      <c r="CF489" s="240"/>
      <c r="CG489" s="240"/>
      <c r="CH489" s="5"/>
    </row>
    <row r="490" spans="1:86" hidden="1" x14ac:dyDescent="0.2">
      <c r="A490" s="22"/>
      <c r="B490" s="22"/>
      <c r="C490" s="51"/>
      <c r="D490" s="23"/>
      <c r="E490" s="22"/>
      <c r="F490" s="23"/>
      <c r="G490" s="124"/>
      <c r="H490" s="26"/>
      <c r="I490" s="112"/>
      <c r="J490" s="204"/>
      <c r="K490" s="204"/>
      <c r="L490" s="205"/>
      <c r="M490" s="205"/>
      <c r="N490" s="205"/>
      <c r="O490" s="214"/>
      <c r="P490" s="214"/>
      <c r="Q490" s="213"/>
      <c r="R490" s="213"/>
      <c r="S490" s="213"/>
      <c r="T490" s="213"/>
      <c r="U490" s="223"/>
      <c r="V490" s="222"/>
      <c r="W490" s="222"/>
      <c r="X490" s="222"/>
      <c r="Y490" s="222"/>
      <c r="Z490" s="222"/>
      <c r="AA490" s="232"/>
      <c r="AB490" s="231"/>
      <c r="AC490" s="231"/>
      <c r="AD490" s="231"/>
      <c r="AE490" s="231"/>
      <c r="AF490" s="231"/>
      <c r="AG490" s="250"/>
      <c r="AH490" s="249"/>
      <c r="AI490" s="249"/>
      <c r="AJ490" s="249"/>
      <c r="AK490" s="249"/>
      <c r="AL490" s="249"/>
      <c r="AM490" s="204"/>
      <c r="AN490" s="205"/>
      <c r="AO490" s="205"/>
      <c r="AP490" s="205"/>
      <c r="AQ490" s="205"/>
      <c r="AR490" s="205"/>
      <c r="AS490" s="259"/>
      <c r="AT490" s="258"/>
      <c r="AU490" s="258"/>
      <c r="AV490" s="258"/>
      <c r="AW490" s="258"/>
      <c r="AX490" s="258"/>
      <c r="AY490" s="268"/>
      <c r="AZ490" s="267"/>
      <c r="BA490" s="267"/>
      <c r="BB490" s="267"/>
      <c r="BC490" s="267"/>
      <c r="BD490" s="267"/>
      <c r="BE490" s="204"/>
      <c r="BF490" s="205"/>
      <c r="BG490" s="205"/>
      <c r="BH490" s="205"/>
      <c r="BI490" s="205"/>
      <c r="BJ490" s="205"/>
      <c r="BK490" s="241"/>
      <c r="BL490" s="240"/>
      <c r="BM490" s="240"/>
      <c r="BN490" s="240"/>
      <c r="BO490" s="240"/>
      <c r="BP490" s="240"/>
      <c r="BQ490" s="223"/>
      <c r="BR490" s="222"/>
      <c r="BS490" s="222"/>
      <c r="BT490" s="222"/>
      <c r="BU490" s="222"/>
      <c r="BV490" s="222"/>
      <c r="BW490" s="268"/>
      <c r="BX490" s="267"/>
      <c r="BY490" s="267"/>
      <c r="BZ490" s="267"/>
      <c r="CA490" s="267"/>
      <c r="CB490" s="267"/>
      <c r="CC490" s="241"/>
      <c r="CD490" s="214"/>
      <c r="CE490" s="240"/>
      <c r="CF490" s="240"/>
      <c r="CG490" s="240"/>
      <c r="CH490" s="5"/>
    </row>
    <row r="491" spans="1:86" hidden="1" x14ac:dyDescent="0.2">
      <c r="A491" s="22"/>
      <c r="B491" s="22"/>
      <c r="C491" s="51"/>
      <c r="D491" s="121"/>
      <c r="E491" s="22"/>
      <c r="F491" s="23"/>
      <c r="G491" s="124"/>
      <c r="H491" s="26"/>
      <c r="I491" s="112"/>
      <c r="J491" s="204"/>
      <c r="K491" s="204"/>
      <c r="L491" s="205"/>
      <c r="M491" s="205"/>
      <c r="N491" s="205"/>
      <c r="O491" s="214"/>
      <c r="P491" s="214"/>
      <c r="Q491" s="213"/>
      <c r="R491" s="213"/>
      <c r="S491" s="213"/>
      <c r="T491" s="213"/>
      <c r="U491" s="223"/>
      <c r="V491" s="222"/>
      <c r="W491" s="222"/>
      <c r="X491" s="222"/>
      <c r="Y491" s="222"/>
      <c r="Z491" s="222"/>
      <c r="AA491" s="232"/>
      <c r="AB491" s="231"/>
      <c r="AC491" s="231"/>
      <c r="AD491" s="231"/>
      <c r="AE491" s="231"/>
      <c r="AF491" s="231"/>
      <c r="AG491" s="250"/>
      <c r="AH491" s="249"/>
      <c r="AI491" s="249"/>
      <c r="AJ491" s="249"/>
      <c r="AK491" s="249"/>
      <c r="AL491" s="249"/>
      <c r="AM491" s="204"/>
      <c r="AN491" s="205"/>
      <c r="AO491" s="205"/>
      <c r="AP491" s="205"/>
      <c r="AQ491" s="205"/>
      <c r="AR491" s="205"/>
      <c r="AS491" s="259"/>
      <c r="AT491" s="258"/>
      <c r="AU491" s="258"/>
      <c r="AV491" s="258"/>
      <c r="AW491" s="258"/>
      <c r="AX491" s="258"/>
      <c r="AY491" s="268"/>
      <c r="AZ491" s="267"/>
      <c r="BA491" s="267"/>
      <c r="BB491" s="267"/>
      <c r="BC491" s="267"/>
      <c r="BD491" s="267"/>
      <c r="BE491" s="204"/>
      <c r="BF491" s="205"/>
      <c r="BG491" s="205"/>
      <c r="BH491" s="205"/>
      <c r="BI491" s="205"/>
      <c r="BJ491" s="205"/>
      <c r="BK491" s="241"/>
      <c r="BL491" s="240"/>
      <c r="BM491" s="240"/>
      <c r="BN491" s="240"/>
      <c r="BO491" s="240"/>
      <c r="BP491" s="240"/>
      <c r="BQ491" s="223"/>
      <c r="BR491" s="222"/>
      <c r="BS491" s="222"/>
      <c r="BT491" s="222"/>
      <c r="BU491" s="222"/>
      <c r="BV491" s="222"/>
      <c r="BW491" s="268"/>
      <c r="BX491" s="267"/>
      <c r="BY491" s="267"/>
      <c r="BZ491" s="267"/>
      <c r="CA491" s="267"/>
      <c r="CB491" s="267"/>
      <c r="CC491" s="241"/>
      <c r="CD491" s="214"/>
      <c r="CE491" s="240"/>
      <c r="CF491" s="240"/>
      <c r="CG491" s="240"/>
      <c r="CH491" s="5"/>
    </row>
    <row r="492" spans="1:86" hidden="1" x14ac:dyDescent="0.2">
      <c r="A492" s="22"/>
      <c r="B492" s="22"/>
      <c r="C492" s="51"/>
      <c r="D492" s="33"/>
      <c r="E492" s="22"/>
      <c r="F492" s="23"/>
      <c r="G492" s="124"/>
      <c r="H492" s="75"/>
      <c r="I492" s="52"/>
      <c r="J492" s="204"/>
      <c r="K492" s="204"/>
      <c r="L492" s="205"/>
      <c r="M492" s="205"/>
      <c r="N492" s="205"/>
      <c r="O492" s="214"/>
      <c r="P492" s="214"/>
      <c r="Q492" s="213"/>
      <c r="R492" s="213"/>
      <c r="S492" s="213"/>
      <c r="T492" s="213"/>
      <c r="U492" s="223"/>
      <c r="V492" s="222"/>
      <c r="W492" s="222"/>
      <c r="X492" s="222"/>
      <c r="Y492" s="222"/>
      <c r="Z492" s="222"/>
      <c r="AA492" s="232"/>
      <c r="AB492" s="231"/>
      <c r="AC492" s="231"/>
      <c r="AD492" s="231"/>
      <c r="AE492" s="231"/>
      <c r="AF492" s="231"/>
      <c r="AG492" s="250"/>
      <c r="AH492" s="249"/>
      <c r="AI492" s="249"/>
      <c r="AJ492" s="249"/>
      <c r="AK492" s="249"/>
      <c r="AL492" s="249"/>
      <c r="AM492" s="204"/>
      <c r="AN492" s="205"/>
      <c r="AO492" s="205"/>
      <c r="AP492" s="205"/>
      <c r="AQ492" s="205"/>
      <c r="AR492" s="205"/>
      <c r="AS492" s="259"/>
      <c r="AT492" s="258"/>
      <c r="AU492" s="258"/>
      <c r="AV492" s="258"/>
      <c r="AW492" s="258"/>
      <c r="AX492" s="258"/>
      <c r="AY492" s="268"/>
      <c r="AZ492" s="267"/>
      <c r="BA492" s="267"/>
      <c r="BB492" s="267"/>
      <c r="BC492" s="267"/>
      <c r="BD492" s="267"/>
      <c r="BE492" s="204"/>
      <c r="BF492" s="205"/>
      <c r="BG492" s="205"/>
      <c r="BH492" s="205"/>
      <c r="BI492" s="205"/>
      <c r="BJ492" s="205"/>
      <c r="BK492" s="241"/>
      <c r="BL492" s="240"/>
      <c r="BM492" s="240"/>
      <c r="BN492" s="240"/>
      <c r="BO492" s="240"/>
      <c r="BP492" s="240"/>
      <c r="BQ492" s="223"/>
      <c r="BR492" s="222"/>
      <c r="BS492" s="222"/>
      <c r="BT492" s="222"/>
      <c r="BU492" s="222"/>
      <c r="BV492" s="222"/>
      <c r="BW492" s="268"/>
      <c r="BX492" s="267"/>
      <c r="BY492" s="267"/>
      <c r="BZ492" s="267"/>
      <c r="CA492" s="267"/>
      <c r="CB492" s="267"/>
      <c r="CC492" s="241"/>
      <c r="CD492" s="214"/>
      <c r="CE492" s="240"/>
      <c r="CF492" s="240"/>
      <c r="CG492" s="240"/>
      <c r="CH492" s="5"/>
    </row>
    <row r="493" spans="1:86" hidden="1" x14ac:dyDescent="0.2">
      <c r="A493" s="22"/>
      <c r="B493" s="22"/>
      <c r="C493" s="51"/>
      <c r="D493" s="34"/>
      <c r="E493" s="22"/>
      <c r="F493" s="34"/>
      <c r="G493" s="48"/>
      <c r="H493" s="36"/>
      <c r="I493" s="138"/>
      <c r="J493" s="204"/>
      <c r="K493" s="204"/>
      <c r="L493" s="205"/>
      <c r="M493" s="205"/>
      <c r="N493" s="204"/>
      <c r="O493" s="214"/>
      <c r="P493" s="214"/>
      <c r="Q493" s="213"/>
      <c r="R493" s="214"/>
      <c r="S493" s="213"/>
      <c r="T493" s="214"/>
      <c r="U493" s="223"/>
      <c r="V493" s="223"/>
      <c r="W493" s="222"/>
      <c r="X493" s="223"/>
      <c r="Y493" s="222"/>
      <c r="Z493" s="223"/>
      <c r="AA493" s="232"/>
      <c r="AB493" s="232"/>
      <c r="AC493" s="231"/>
      <c r="AD493" s="232"/>
      <c r="AE493" s="231"/>
      <c r="AF493" s="232"/>
      <c r="AG493" s="250"/>
      <c r="AH493" s="250"/>
      <c r="AI493" s="249"/>
      <c r="AJ493" s="250"/>
      <c r="AK493" s="249"/>
      <c r="AL493" s="250"/>
      <c r="AM493" s="204"/>
      <c r="AN493" s="204"/>
      <c r="AO493" s="205"/>
      <c r="AP493" s="204"/>
      <c r="AQ493" s="205"/>
      <c r="AR493" s="204"/>
      <c r="AS493" s="259"/>
      <c r="AT493" s="259"/>
      <c r="AU493" s="258"/>
      <c r="AV493" s="259"/>
      <c r="AW493" s="258"/>
      <c r="AX493" s="259"/>
      <c r="AY493" s="268"/>
      <c r="AZ493" s="268"/>
      <c r="BA493" s="267"/>
      <c r="BB493" s="268"/>
      <c r="BC493" s="267"/>
      <c r="BD493" s="268"/>
      <c r="BE493" s="204"/>
      <c r="BF493" s="204"/>
      <c r="BG493" s="205"/>
      <c r="BH493" s="204"/>
      <c r="BI493" s="205"/>
      <c r="BJ493" s="204"/>
      <c r="BK493" s="241"/>
      <c r="BL493" s="241"/>
      <c r="BM493" s="240"/>
      <c r="BN493" s="241"/>
      <c r="BO493" s="240"/>
      <c r="BP493" s="241"/>
      <c r="BQ493" s="223"/>
      <c r="BR493" s="223"/>
      <c r="BS493" s="222"/>
      <c r="BT493" s="223"/>
      <c r="BU493" s="222"/>
      <c r="BV493" s="223"/>
      <c r="BW493" s="268"/>
      <c r="BX493" s="268"/>
      <c r="BY493" s="267"/>
      <c r="BZ493" s="268"/>
      <c r="CA493" s="267"/>
      <c r="CB493" s="268"/>
      <c r="CC493" s="241"/>
      <c r="CD493" s="214"/>
      <c r="CE493" s="240"/>
      <c r="CF493" s="240"/>
      <c r="CG493" s="241"/>
      <c r="CH493" s="5"/>
    </row>
    <row r="494" spans="1:86" hidden="1" x14ac:dyDescent="0.2">
      <c r="A494" s="157"/>
      <c r="B494" s="105"/>
      <c r="C494" s="105"/>
      <c r="D494" s="107"/>
      <c r="E494" s="105"/>
      <c r="F494" s="107"/>
      <c r="G494" s="108"/>
      <c r="H494" s="91"/>
      <c r="I494" s="59"/>
      <c r="J494" s="206"/>
      <c r="K494" s="206"/>
      <c r="L494" s="206"/>
      <c r="M494" s="206"/>
      <c r="N494" s="206"/>
      <c r="O494" s="215"/>
      <c r="P494" s="215"/>
      <c r="Q494" s="215"/>
      <c r="R494" s="215"/>
      <c r="S494" s="215"/>
      <c r="T494" s="215"/>
      <c r="U494" s="224"/>
      <c r="V494" s="224"/>
      <c r="W494" s="224"/>
      <c r="X494" s="224"/>
      <c r="Y494" s="224"/>
      <c r="Z494" s="224"/>
      <c r="AA494" s="233"/>
      <c r="AB494" s="233"/>
      <c r="AC494" s="233"/>
      <c r="AD494" s="233"/>
      <c r="AE494" s="233"/>
      <c r="AF494" s="233"/>
      <c r="AG494" s="251"/>
      <c r="AH494" s="251"/>
      <c r="AI494" s="251"/>
      <c r="AJ494" s="251"/>
      <c r="AK494" s="251"/>
      <c r="AL494" s="251"/>
      <c r="AM494" s="206"/>
      <c r="AN494" s="206"/>
      <c r="AO494" s="206"/>
      <c r="AP494" s="206"/>
      <c r="AQ494" s="206"/>
      <c r="AR494" s="206"/>
      <c r="AS494" s="260"/>
      <c r="AT494" s="260"/>
      <c r="AU494" s="260"/>
      <c r="AV494" s="260"/>
      <c r="AW494" s="260"/>
      <c r="AX494" s="260"/>
      <c r="AY494" s="269"/>
      <c r="AZ494" s="269"/>
      <c r="BA494" s="269"/>
      <c r="BB494" s="269"/>
      <c r="BC494" s="269"/>
      <c r="BD494" s="269"/>
      <c r="BE494" s="206"/>
      <c r="BF494" s="206"/>
      <c r="BG494" s="206"/>
      <c r="BH494" s="206"/>
      <c r="BI494" s="206"/>
      <c r="BJ494" s="206"/>
      <c r="BK494" s="242"/>
      <c r="BL494" s="242"/>
      <c r="BM494" s="242"/>
      <c r="BN494" s="242"/>
      <c r="BO494" s="242"/>
      <c r="BP494" s="242"/>
      <c r="BQ494" s="224"/>
      <c r="BR494" s="224"/>
      <c r="BS494" s="224"/>
      <c r="BT494" s="224"/>
      <c r="BU494" s="224"/>
      <c r="BV494" s="224"/>
      <c r="BW494" s="269"/>
      <c r="BX494" s="269"/>
      <c r="BY494" s="269"/>
      <c r="BZ494" s="269"/>
      <c r="CA494" s="269"/>
      <c r="CB494" s="269"/>
      <c r="CC494" s="242"/>
      <c r="CD494" s="215"/>
      <c r="CE494" s="242"/>
      <c r="CF494" s="242"/>
      <c r="CG494" s="242"/>
      <c r="CH494" s="5"/>
    </row>
    <row r="495" spans="1:86" hidden="1" x14ac:dyDescent="0.2">
      <c r="A495" s="132"/>
      <c r="B495" s="7"/>
      <c r="C495" s="167"/>
      <c r="D495" s="56"/>
      <c r="E495" s="7"/>
      <c r="F495" s="56"/>
      <c r="G495" s="168"/>
      <c r="H495" s="61"/>
      <c r="I495" s="163"/>
      <c r="J495" s="204"/>
      <c r="K495" s="204"/>
      <c r="L495" s="205"/>
      <c r="M495" s="205"/>
      <c r="N495" s="205"/>
      <c r="O495" s="214"/>
      <c r="P495" s="214"/>
      <c r="Q495" s="213"/>
      <c r="R495" s="213"/>
      <c r="S495" s="213"/>
      <c r="T495" s="213"/>
      <c r="U495" s="223"/>
      <c r="V495" s="222"/>
      <c r="W495" s="222"/>
      <c r="X495" s="222"/>
      <c r="Y495" s="222"/>
      <c r="Z495" s="222"/>
      <c r="AA495" s="232"/>
      <c r="AB495" s="231"/>
      <c r="AC495" s="231"/>
      <c r="AD495" s="231"/>
      <c r="AE495" s="231"/>
      <c r="AF495" s="231"/>
      <c r="AG495" s="250"/>
      <c r="AH495" s="249"/>
      <c r="AI495" s="249"/>
      <c r="AJ495" s="249"/>
      <c r="AK495" s="249"/>
      <c r="AL495" s="249"/>
      <c r="AM495" s="204"/>
      <c r="AN495" s="205"/>
      <c r="AO495" s="205"/>
      <c r="AP495" s="205"/>
      <c r="AQ495" s="205"/>
      <c r="AR495" s="205"/>
      <c r="AS495" s="259"/>
      <c r="AT495" s="258"/>
      <c r="AU495" s="258"/>
      <c r="AV495" s="258"/>
      <c r="AW495" s="258"/>
      <c r="AX495" s="258"/>
      <c r="AY495" s="268"/>
      <c r="AZ495" s="267"/>
      <c r="BA495" s="267"/>
      <c r="BB495" s="267"/>
      <c r="BC495" s="267"/>
      <c r="BD495" s="267"/>
      <c r="BE495" s="204"/>
      <c r="BF495" s="205"/>
      <c r="BG495" s="205"/>
      <c r="BH495" s="205"/>
      <c r="BI495" s="205"/>
      <c r="BJ495" s="205"/>
      <c r="BK495" s="241"/>
      <c r="BL495" s="240"/>
      <c r="BM495" s="240"/>
      <c r="BN495" s="240"/>
      <c r="BO495" s="240"/>
      <c r="BP495" s="240"/>
      <c r="BQ495" s="223"/>
      <c r="BR495" s="222"/>
      <c r="BS495" s="222"/>
      <c r="BT495" s="222"/>
      <c r="BU495" s="222"/>
      <c r="BV495" s="222"/>
      <c r="BW495" s="268"/>
      <c r="BX495" s="267"/>
      <c r="BY495" s="267"/>
      <c r="BZ495" s="267"/>
      <c r="CA495" s="267"/>
      <c r="CB495" s="267"/>
      <c r="CC495" s="241"/>
      <c r="CD495" s="214"/>
      <c r="CE495" s="240"/>
      <c r="CF495" s="240"/>
      <c r="CG495" s="240"/>
      <c r="CH495" s="5"/>
    </row>
    <row r="496" spans="1:86" hidden="1" x14ac:dyDescent="0.2">
      <c r="A496" s="127"/>
      <c r="B496" s="11"/>
      <c r="C496" s="169"/>
      <c r="D496" s="64"/>
      <c r="E496" s="11"/>
      <c r="F496" s="64"/>
      <c r="G496" s="109"/>
      <c r="H496" s="65"/>
      <c r="I496" s="145"/>
      <c r="J496" s="204"/>
      <c r="K496" s="204"/>
      <c r="L496" s="205"/>
      <c r="M496" s="205"/>
      <c r="N496" s="205"/>
      <c r="O496" s="214"/>
      <c r="P496" s="214"/>
      <c r="Q496" s="213"/>
      <c r="R496" s="213"/>
      <c r="S496" s="213"/>
      <c r="T496" s="213"/>
      <c r="U496" s="223"/>
      <c r="V496" s="222"/>
      <c r="W496" s="222"/>
      <c r="X496" s="222"/>
      <c r="Y496" s="222"/>
      <c r="Z496" s="222"/>
      <c r="AA496" s="232"/>
      <c r="AB496" s="231"/>
      <c r="AC496" s="231"/>
      <c r="AD496" s="231"/>
      <c r="AE496" s="231"/>
      <c r="AF496" s="231"/>
      <c r="AG496" s="250"/>
      <c r="AH496" s="249"/>
      <c r="AI496" s="249"/>
      <c r="AJ496" s="249"/>
      <c r="AK496" s="249"/>
      <c r="AL496" s="249"/>
      <c r="AM496" s="204"/>
      <c r="AN496" s="205"/>
      <c r="AO496" s="205"/>
      <c r="AP496" s="205"/>
      <c r="AQ496" s="205"/>
      <c r="AR496" s="205"/>
      <c r="AS496" s="259"/>
      <c r="AT496" s="258"/>
      <c r="AU496" s="258"/>
      <c r="AV496" s="258"/>
      <c r="AW496" s="258"/>
      <c r="AX496" s="258"/>
      <c r="AY496" s="268"/>
      <c r="AZ496" s="267"/>
      <c r="BA496" s="267"/>
      <c r="BB496" s="267"/>
      <c r="BC496" s="267"/>
      <c r="BD496" s="267"/>
      <c r="BE496" s="204"/>
      <c r="BF496" s="205"/>
      <c r="BG496" s="205"/>
      <c r="BH496" s="205"/>
      <c r="BI496" s="205"/>
      <c r="BJ496" s="205"/>
      <c r="BK496" s="241"/>
      <c r="BL496" s="240"/>
      <c r="BM496" s="240"/>
      <c r="BN496" s="240"/>
      <c r="BO496" s="240"/>
      <c r="BP496" s="240"/>
      <c r="BQ496" s="223"/>
      <c r="BR496" s="222"/>
      <c r="BS496" s="222"/>
      <c r="BT496" s="222"/>
      <c r="BU496" s="222"/>
      <c r="BV496" s="222"/>
      <c r="BW496" s="268"/>
      <c r="BX496" s="267"/>
      <c r="BY496" s="267"/>
      <c r="BZ496" s="267"/>
      <c r="CA496" s="267"/>
      <c r="CB496" s="267"/>
      <c r="CC496" s="241"/>
      <c r="CD496" s="214"/>
      <c r="CE496" s="240"/>
      <c r="CF496" s="240"/>
      <c r="CG496" s="240"/>
      <c r="CH496" s="5"/>
    </row>
    <row r="497" spans="1:86" hidden="1" x14ac:dyDescent="0.2">
      <c r="A497" s="127"/>
      <c r="B497" s="11"/>
      <c r="C497" s="169"/>
      <c r="D497" s="64"/>
      <c r="E497" s="11"/>
      <c r="F497" s="64"/>
      <c r="G497" s="143"/>
      <c r="H497" s="69"/>
      <c r="I497" s="66"/>
      <c r="J497" s="204"/>
      <c r="K497" s="204"/>
      <c r="L497" s="205"/>
      <c r="M497" s="205"/>
      <c r="N497" s="205"/>
      <c r="O497" s="214"/>
      <c r="P497" s="214"/>
      <c r="Q497" s="213"/>
      <c r="R497" s="213"/>
      <c r="S497" s="213"/>
      <c r="T497" s="213"/>
      <c r="U497" s="223"/>
      <c r="V497" s="222"/>
      <c r="W497" s="222"/>
      <c r="X497" s="222"/>
      <c r="Y497" s="222"/>
      <c r="Z497" s="222"/>
      <c r="AA497" s="232"/>
      <c r="AB497" s="231"/>
      <c r="AC497" s="231"/>
      <c r="AD497" s="231"/>
      <c r="AE497" s="231"/>
      <c r="AF497" s="231"/>
      <c r="AG497" s="250"/>
      <c r="AH497" s="249"/>
      <c r="AI497" s="249"/>
      <c r="AJ497" s="249"/>
      <c r="AK497" s="249"/>
      <c r="AL497" s="249"/>
      <c r="AM497" s="204"/>
      <c r="AN497" s="205"/>
      <c r="AO497" s="205"/>
      <c r="AP497" s="205"/>
      <c r="AQ497" s="205"/>
      <c r="AR497" s="205"/>
      <c r="AS497" s="259"/>
      <c r="AT497" s="258"/>
      <c r="AU497" s="258"/>
      <c r="AV497" s="258"/>
      <c r="AW497" s="258"/>
      <c r="AX497" s="258"/>
      <c r="AY497" s="268"/>
      <c r="AZ497" s="267"/>
      <c r="BA497" s="267"/>
      <c r="BB497" s="267"/>
      <c r="BC497" s="267"/>
      <c r="BD497" s="267"/>
      <c r="BE497" s="204"/>
      <c r="BF497" s="205"/>
      <c r="BG497" s="205"/>
      <c r="BH497" s="205"/>
      <c r="BI497" s="205"/>
      <c r="BJ497" s="205"/>
      <c r="BK497" s="241"/>
      <c r="BL497" s="240"/>
      <c r="BM497" s="240"/>
      <c r="BN497" s="240"/>
      <c r="BO497" s="240"/>
      <c r="BP497" s="240"/>
      <c r="BQ497" s="223"/>
      <c r="BR497" s="222"/>
      <c r="BS497" s="222"/>
      <c r="BT497" s="222"/>
      <c r="BU497" s="222"/>
      <c r="BV497" s="222"/>
      <c r="BW497" s="268"/>
      <c r="BX497" s="267"/>
      <c r="BY497" s="267"/>
      <c r="BZ497" s="267"/>
      <c r="CA497" s="267"/>
      <c r="CB497" s="267"/>
      <c r="CC497" s="241"/>
      <c r="CD497" s="214"/>
      <c r="CE497" s="240"/>
      <c r="CF497" s="240"/>
      <c r="CG497" s="240"/>
      <c r="CH497" s="5"/>
    </row>
    <row r="498" spans="1:86" hidden="1" x14ac:dyDescent="0.2">
      <c r="A498" s="127"/>
      <c r="B498" s="11"/>
      <c r="C498" s="169"/>
      <c r="D498" s="64"/>
      <c r="E498" s="11"/>
      <c r="F498" s="64"/>
      <c r="G498" s="109"/>
      <c r="H498" s="69"/>
      <c r="I498" s="66"/>
      <c r="J498" s="204"/>
      <c r="K498" s="204"/>
      <c r="L498" s="205"/>
      <c r="M498" s="205"/>
      <c r="N498" s="205"/>
      <c r="O498" s="214"/>
      <c r="P498" s="214"/>
      <c r="Q498" s="213"/>
      <c r="R498" s="213"/>
      <c r="S498" s="213"/>
      <c r="T498" s="213"/>
      <c r="U498" s="223"/>
      <c r="V498" s="222"/>
      <c r="W498" s="222"/>
      <c r="X498" s="222"/>
      <c r="Y498" s="222"/>
      <c r="Z498" s="222"/>
      <c r="AA498" s="232"/>
      <c r="AB498" s="231"/>
      <c r="AC498" s="231"/>
      <c r="AD498" s="231"/>
      <c r="AE498" s="231"/>
      <c r="AF498" s="231"/>
      <c r="AG498" s="250"/>
      <c r="AH498" s="249"/>
      <c r="AI498" s="249"/>
      <c r="AJ498" s="249"/>
      <c r="AK498" s="249"/>
      <c r="AL498" s="249"/>
      <c r="AM498" s="204"/>
      <c r="AN498" s="205"/>
      <c r="AO498" s="205"/>
      <c r="AP498" s="205"/>
      <c r="AQ498" s="205"/>
      <c r="AR498" s="205"/>
      <c r="AS498" s="259"/>
      <c r="AT498" s="258"/>
      <c r="AU498" s="258"/>
      <c r="AV498" s="258"/>
      <c r="AW498" s="258"/>
      <c r="AX498" s="258"/>
      <c r="AY498" s="268"/>
      <c r="AZ498" s="267"/>
      <c r="BA498" s="267"/>
      <c r="BB498" s="267"/>
      <c r="BC498" s="267"/>
      <c r="BD498" s="267"/>
      <c r="BE498" s="204"/>
      <c r="BF498" s="205"/>
      <c r="BG498" s="205"/>
      <c r="BH498" s="205"/>
      <c r="BI498" s="205"/>
      <c r="BJ498" s="205"/>
      <c r="BK498" s="241"/>
      <c r="BL498" s="240"/>
      <c r="BM498" s="240"/>
      <c r="BN498" s="240"/>
      <c r="BO498" s="240"/>
      <c r="BP498" s="240"/>
      <c r="BQ498" s="223"/>
      <c r="BR498" s="222"/>
      <c r="BS498" s="222"/>
      <c r="BT498" s="222"/>
      <c r="BU498" s="222"/>
      <c r="BV498" s="222"/>
      <c r="BW498" s="268"/>
      <c r="BX498" s="267"/>
      <c r="BY498" s="267"/>
      <c r="BZ498" s="267"/>
      <c r="CA498" s="267"/>
      <c r="CB498" s="267"/>
      <c r="CC498" s="241"/>
      <c r="CD498" s="214"/>
      <c r="CE498" s="240"/>
      <c r="CF498" s="240"/>
      <c r="CG498" s="240"/>
      <c r="CH498" s="5"/>
    </row>
    <row r="499" spans="1:86" hidden="1" x14ac:dyDescent="0.2">
      <c r="A499" s="127"/>
      <c r="B499" s="11"/>
      <c r="C499" s="169"/>
      <c r="D499" s="64"/>
      <c r="E499" s="11"/>
      <c r="F499" s="64"/>
      <c r="G499" s="109"/>
      <c r="H499" s="65"/>
      <c r="I499" s="66"/>
      <c r="J499" s="204"/>
      <c r="K499" s="204"/>
      <c r="L499" s="205"/>
      <c r="M499" s="205"/>
      <c r="N499" s="205"/>
      <c r="O499" s="214"/>
      <c r="P499" s="214"/>
      <c r="Q499" s="213"/>
      <c r="R499" s="213"/>
      <c r="S499" s="213"/>
      <c r="T499" s="213"/>
      <c r="U499" s="223"/>
      <c r="V499" s="222"/>
      <c r="W499" s="222"/>
      <c r="X499" s="222"/>
      <c r="Y499" s="222"/>
      <c r="Z499" s="222"/>
      <c r="AA499" s="232"/>
      <c r="AB499" s="231"/>
      <c r="AC499" s="231"/>
      <c r="AD499" s="231"/>
      <c r="AE499" s="231"/>
      <c r="AF499" s="231"/>
      <c r="AG499" s="250"/>
      <c r="AH499" s="249"/>
      <c r="AI499" s="249"/>
      <c r="AJ499" s="249"/>
      <c r="AK499" s="249"/>
      <c r="AL499" s="249"/>
      <c r="AM499" s="204"/>
      <c r="AN499" s="205"/>
      <c r="AO499" s="205"/>
      <c r="AP499" s="205"/>
      <c r="AQ499" s="205"/>
      <c r="AR499" s="205"/>
      <c r="AS499" s="259"/>
      <c r="AT499" s="258"/>
      <c r="AU499" s="258"/>
      <c r="AV499" s="258"/>
      <c r="AW499" s="258"/>
      <c r="AX499" s="258"/>
      <c r="AY499" s="268"/>
      <c r="AZ499" s="267"/>
      <c r="BA499" s="267"/>
      <c r="BB499" s="267"/>
      <c r="BC499" s="267"/>
      <c r="BD499" s="267"/>
      <c r="BE499" s="204"/>
      <c r="BF499" s="205"/>
      <c r="BG499" s="205"/>
      <c r="BH499" s="205"/>
      <c r="BI499" s="205"/>
      <c r="BJ499" s="205"/>
      <c r="BK499" s="241"/>
      <c r="BL499" s="240"/>
      <c r="BM499" s="240"/>
      <c r="BN499" s="240"/>
      <c r="BO499" s="240"/>
      <c r="BP499" s="240"/>
      <c r="BQ499" s="223"/>
      <c r="BR499" s="222"/>
      <c r="BS499" s="222"/>
      <c r="BT499" s="222"/>
      <c r="BU499" s="222"/>
      <c r="BV499" s="222"/>
      <c r="BW499" s="268"/>
      <c r="BX499" s="267"/>
      <c r="BY499" s="267"/>
      <c r="BZ499" s="267"/>
      <c r="CA499" s="267"/>
      <c r="CB499" s="267"/>
      <c r="CC499" s="241"/>
      <c r="CD499" s="214"/>
      <c r="CE499" s="240"/>
      <c r="CF499" s="240"/>
      <c r="CG499" s="240"/>
      <c r="CH499" s="5"/>
    </row>
    <row r="500" spans="1:86" hidden="1" x14ac:dyDescent="0.2">
      <c r="A500" s="135"/>
      <c r="B500" s="17"/>
      <c r="C500" s="170"/>
      <c r="D500" s="71"/>
      <c r="E500" s="17"/>
      <c r="F500" s="71"/>
      <c r="G500" s="148"/>
      <c r="H500" s="72"/>
      <c r="I500" s="73"/>
      <c r="J500" s="204"/>
      <c r="K500" s="204"/>
      <c r="L500" s="205"/>
      <c r="M500" s="205"/>
      <c r="N500" s="205"/>
      <c r="O500" s="214"/>
      <c r="P500" s="214"/>
      <c r="Q500" s="213"/>
      <c r="R500" s="213"/>
      <c r="S500" s="213"/>
      <c r="T500" s="213"/>
      <c r="U500" s="223"/>
      <c r="V500" s="222"/>
      <c r="W500" s="222"/>
      <c r="X500" s="222"/>
      <c r="Y500" s="222"/>
      <c r="Z500" s="222"/>
      <c r="AA500" s="232"/>
      <c r="AB500" s="231"/>
      <c r="AC500" s="231"/>
      <c r="AD500" s="231"/>
      <c r="AE500" s="231"/>
      <c r="AF500" s="231"/>
      <c r="AG500" s="250"/>
      <c r="AH500" s="249"/>
      <c r="AI500" s="249"/>
      <c r="AJ500" s="249"/>
      <c r="AK500" s="249"/>
      <c r="AL500" s="249"/>
      <c r="AM500" s="204"/>
      <c r="AN500" s="205"/>
      <c r="AO500" s="205"/>
      <c r="AP500" s="205"/>
      <c r="AQ500" s="205"/>
      <c r="AR500" s="205"/>
      <c r="AS500" s="259"/>
      <c r="AT500" s="258"/>
      <c r="AU500" s="258"/>
      <c r="AV500" s="258"/>
      <c r="AW500" s="258"/>
      <c r="AX500" s="258"/>
      <c r="AY500" s="268"/>
      <c r="AZ500" s="267"/>
      <c r="BA500" s="267"/>
      <c r="BB500" s="267"/>
      <c r="BC500" s="267"/>
      <c r="BD500" s="267"/>
      <c r="BE500" s="204"/>
      <c r="BF500" s="205"/>
      <c r="BG500" s="205"/>
      <c r="BH500" s="205"/>
      <c r="BI500" s="205"/>
      <c r="BJ500" s="205"/>
      <c r="BK500" s="241"/>
      <c r="BL500" s="240"/>
      <c r="BM500" s="240"/>
      <c r="BN500" s="240"/>
      <c r="BO500" s="240"/>
      <c r="BP500" s="240"/>
      <c r="BQ500" s="223"/>
      <c r="BR500" s="222"/>
      <c r="BS500" s="222"/>
      <c r="BT500" s="222"/>
      <c r="BU500" s="222"/>
      <c r="BV500" s="222"/>
      <c r="BW500" s="268"/>
      <c r="BX500" s="267"/>
      <c r="BY500" s="267"/>
      <c r="BZ500" s="267"/>
      <c r="CA500" s="267"/>
      <c r="CB500" s="267"/>
      <c r="CC500" s="241"/>
      <c r="CD500" s="214"/>
      <c r="CE500" s="240"/>
      <c r="CF500" s="240"/>
      <c r="CG500" s="240"/>
      <c r="CH500" s="5"/>
    </row>
    <row r="501" spans="1:86" hidden="1" x14ac:dyDescent="0.2">
      <c r="A501" s="11"/>
      <c r="B501" s="11"/>
      <c r="C501" s="169"/>
      <c r="D501" s="64"/>
      <c r="E501" s="11"/>
      <c r="F501" s="64"/>
      <c r="G501" s="70"/>
      <c r="H501" s="113"/>
      <c r="I501" s="63"/>
      <c r="J501" s="204"/>
      <c r="K501" s="204"/>
      <c r="L501" s="205"/>
      <c r="M501" s="205"/>
      <c r="N501" s="205"/>
      <c r="O501" s="214"/>
      <c r="P501" s="214"/>
      <c r="Q501" s="213"/>
      <c r="R501" s="213"/>
      <c r="S501" s="213"/>
      <c r="T501" s="213"/>
      <c r="U501" s="223"/>
      <c r="V501" s="222"/>
      <c r="W501" s="222"/>
      <c r="X501" s="222"/>
      <c r="Y501" s="222"/>
      <c r="Z501" s="222"/>
      <c r="AA501" s="232"/>
      <c r="AB501" s="231"/>
      <c r="AC501" s="231"/>
      <c r="AD501" s="231"/>
      <c r="AE501" s="231"/>
      <c r="AF501" s="231"/>
      <c r="AG501" s="250"/>
      <c r="AH501" s="249"/>
      <c r="AI501" s="249"/>
      <c r="AJ501" s="249"/>
      <c r="AK501" s="249"/>
      <c r="AL501" s="249"/>
      <c r="AM501" s="204"/>
      <c r="AN501" s="205"/>
      <c r="AO501" s="205"/>
      <c r="AP501" s="205"/>
      <c r="AQ501" s="205"/>
      <c r="AR501" s="205"/>
      <c r="AS501" s="259"/>
      <c r="AT501" s="258"/>
      <c r="AU501" s="258"/>
      <c r="AV501" s="258"/>
      <c r="AW501" s="258"/>
      <c r="AX501" s="258"/>
      <c r="AY501" s="268"/>
      <c r="AZ501" s="267"/>
      <c r="BA501" s="267"/>
      <c r="BB501" s="267"/>
      <c r="BC501" s="267"/>
      <c r="BD501" s="267"/>
      <c r="BE501" s="204"/>
      <c r="BF501" s="205"/>
      <c r="BG501" s="205"/>
      <c r="BH501" s="205"/>
      <c r="BI501" s="205"/>
      <c r="BJ501" s="205"/>
      <c r="BK501" s="241"/>
      <c r="BL501" s="240"/>
      <c r="BM501" s="240"/>
      <c r="BN501" s="240"/>
      <c r="BO501" s="240"/>
      <c r="BP501" s="240"/>
      <c r="BQ501" s="223"/>
      <c r="BR501" s="222"/>
      <c r="BS501" s="222"/>
      <c r="BT501" s="222"/>
      <c r="BU501" s="222"/>
      <c r="BV501" s="222"/>
      <c r="BW501" s="268"/>
      <c r="BX501" s="267"/>
      <c r="BY501" s="267"/>
      <c r="BZ501" s="267"/>
      <c r="CA501" s="267"/>
      <c r="CB501" s="267"/>
      <c r="CC501" s="241"/>
      <c r="CD501" s="214"/>
      <c r="CE501" s="240"/>
      <c r="CF501" s="240"/>
      <c r="CG501" s="240"/>
      <c r="CH501" s="5"/>
    </row>
    <row r="502" spans="1:86" hidden="1" x14ac:dyDescent="0.2">
      <c r="A502" s="28"/>
      <c r="B502" s="22"/>
      <c r="C502" s="22"/>
      <c r="D502" s="34"/>
      <c r="E502" s="28"/>
      <c r="F502" s="34"/>
      <c r="G502" s="48"/>
      <c r="H502" s="26"/>
      <c r="I502" s="27"/>
      <c r="J502" s="204"/>
      <c r="K502" s="204"/>
      <c r="L502" s="205"/>
      <c r="M502" s="205"/>
      <c r="N502" s="205"/>
      <c r="O502" s="214"/>
      <c r="P502" s="214"/>
      <c r="Q502" s="213"/>
      <c r="R502" s="213"/>
      <c r="S502" s="213"/>
      <c r="T502" s="213"/>
      <c r="U502" s="223"/>
      <c r="V502" s="222"/>
      <c r="W502" s="222"/>
      <c r="X502" s="222"/>
      <c r="Y502" s="222"/>
      <c r="Z502" s="222"/>
      <c r="AA502" s="232"/>
      <c r="AB502" s="231"/>
      <c r="AC502" s="231"/>
      <c r="AD502" s="231"/>
      <c r="AE502" s="231"/>
      <c r="AF502" s="231"/>
      <c r="AG502" s="250"/>
      <c r="AH502" s="249"/>
      <c r="AI502" s="249"/>
      <c r="AJ502" s="249"/>
      <c r="AK502" s="249"/>
      <c r="AL502" s="249"/>
      <c r="AM502" s="204"/>
      <c r="AN502" s="205"/>
      <c r="AO502" s="205"/>
      <c r="AP502" s="205"/>
      <c r="AQ502" s="205"/>
      <c r="AR502" s="205"/>
      <c r="AS502" s="259"/>
      <c r="AT502" s="258"/>
      <c r="AU502" s="258"/>
      <c r="AV502" s="258"/>
      <c r="AW502" s="258"/>
      <c r="AX502" s="258"/>
      <c r="AY502" s="268"/>
      <c r="AZ502" s="267"/>
      <c r="BA502" s="267"/>
      <c r="BB502" s="267"/>
      <c r="BC502" s="267"/>
      <c r="BD502" s="267"/>
      <c r="BE502" s="204"/>
      <c r="BF502" s="205"/>
      <c r="BG502" s="205"/>
      <c r="BH502" s="205"/>
      <c r="BI502" s="205"/>
      <c r="BJ502" s="205"/>
      <c r="BK502" s="241"/>
      <c r="BL502" s="240"/>
      <c r="BM502" s="240"/>
      <c r="BN502" s="240"/>
      <c r="BO502" s="240"/>
      <c r="BP502" s="240"/>
      <c r="BQ502" s="223"/>
      <c r="BR502" s="222"/>
      <c r="BS502" s="222"/>
      <c r="BT502" s="222"/>
      <c r="BU502" s="222"/>
      <c r="BV502" s="222"/>
      <c r="BW502" s="268"/>
      <c r="BX502" s="267"/>
      <c r="BY502" s="267"/>
      <c r="BZ502" s="267"/>
      <c r="CA502" s="267"/>
      <c r="CB502" s="267"/>
      <c r="CC502" s="241"/>
      <c r="CD502" s="214"/>
      <c r="CE502" s="240"/>
      <c r="CF502" s="240"/>
      <c r="CG502" s="240"/>
      <c r="CH502" s="5"/>
    </row>
    <row r="503" spans="1:86" hidden="1" x14ac:dyDescent="0.2">
      <c r="A503" s="28"/>
      <c r="B503" s="22"/>
      <c r="C503" s="22"/>
      <c r="D503" s="34"/>
      <c r="E503" s="28"/>
      <c r="F503" s="34"/>
      <c r="G503" s="48"/>
      <c r="H503" s="26"/>
      <c r="I503" s="27"/>
      <c r="J503" s="204"/>
      <c r="K503" s="204"/>
      <c r="L503" s="205"/>
      <c r="M503" s="205"/>
      <c r="N503" s="205"/>
      <c r="O503" s="214"/>
      <c r="P503" s="214"/>
      <c r="Q503" s="213"/>
      <c r="R503" s="213"/>
      <c r="S503" s="213"/>
      <c r="T503" s="213"/>
      <c r="U503" s="223"/>
      <c r="V503" s="222"/>
      <c r="W503" s="222"/>
      <c r="X503" s="222"/>
      <c r="Y503" s="222"/>
      <c r="Z503" s="222"/>
      <c r="AA503" s="232"/>
      <c r="AB503" s="231"/>
      <c r="AC503" s="231"/>
      <c r="AD503" s="231"/>
      <c r="AE503" s="231"/>
      <c r="AF503" s="231"/>
      <c r="AG503" s="250"/>
      <c r="AH503" s="249"/>
      <c r="AI503" s="249"/>
      <c r="AJ503" s="249"/>
      <c r="AK503" s="249"/>
      <c r="AL503" s="249"/>
      <c r="AM503" s="204"/>
      <c r="AN503" s="205"/>
      <c r="AO503" s="205"/>
      <c r="AP503" s="205"/>
      <c r="AQ503" s="205"/>
      <c r="AR503" s="205"/>
      <c r="AS503" s="259"/>
      <c r="AT503" s="258"/>
      <c r="AU503" s="258"/>
      <c r="AV503" s="258"/>
      <c r="AW503" s="258"/>
      <c r="AX503" s="258"/>
      <c r="AY503" s="268"/>
      <c r="AZ503" s="267"/>
      <c r="BA503" s="267"/>
      <c r="BB503" s="267"/>
      <c r="BC503" s="267"/>
      <c r="BD503" s="267"/>
      <c r="BE503" s="204"/>
      <c r="BF503" s="205"/>
      <c r="BG503" s="205"/>
      <c r="BH503" s="205"/>
      <c r="BI503" s="205"/>
      <c r="BJ503" s="205"/>
      <c r="BK503" s="241"/>
      <c r="BL503" s="240"/>
      <c r="BM503" s="240"/>
      <c r="BN503" s="240"/>
      <c r="BO503" s="240"/>
      <c r="BP503" s="240"/>
      <c r="BQ503" s="223"/>
      <c r="BR503" s="222"/>
      <c r="BS503" s="222"/>
      <c r="BT503" s="222"/>
      <c r="BU503" s="222"/>
      <c r="BV503" s="222"/>
      <c r="BW503" s="268"/>
      <c r="BX503" s="267"/>
      <c r="BY503" s="267"/>
      <c r="BZ503" s="267"/>
      <c r="CA503" s="267"/>
      <c r="CB503" s="267"/>
      <c r="CC503" s="241"/>
      <c r="CD503" s="214"/>
      <c r="CE503" s="240"/>
      <c r="CF503" s="240"/>
      <c r="CG503" s="240"/>
      <c r="CH503" s="5"/>
    </row>
    <row r="504" spans="1:86" hidden="1" x14ac:dyDescent="0.2">
      <c r="A504" s="28"/>
      <c r="B504" s="22"/>
      <c r="C504" s="22"/>
      <c r="D504" s="31"/>
      <c r="E504" s="28"/>
      <c r="F504" s="34"/>
      <c r="G504" s="25"/>
      <c r="H504" s="32"/>
      <c r="I504" s="27"/>
      <c r="J504" s="204"/>
      <c r="K504" s="204"/>
      <c r="L504" s="205"/>
      <c r="M504" s="205"/>
      <c r="N504" s="205"/>
      <c r="O504" s="214"/>
      <c r="P504" s="214"/>
      <c r="Q504" s="213"/>
      <c r="R504" s="213"/>
      <c r="S504" s="213"/>
      <c r="T504" s="213"/>
      <c r="U504" s="223"/>
      <c r="V504" s="222"/>
      <c r="W504" s="222"/>
      <c r="X504" s="222"/>
      <c r="Y504" s="222"/>
      <c r="Z504" s="222"/>
      <c r="AA504" s="232"/>
      <c r="AB504" s="231"/>
      <c r="AC504" s="231"/>
      <c r="AD504" s="231"/>
      <c r="AE504" s="231"/>
      <c r="AF504" s="231"/>
      <c r="AG504" s="250"/>
      <c r="AH504" s="249"/>
      <c r="AI504" s="249"/>
      <c r="AJ504" s="249"/>
      <c r="AK504" s="249"/>
      <c r="AL504" s="249"/>
      <c r="AM504" s="204"/>
      <c r="AN504" s="205"/>
      <c r="AO504" s="205"/>
      <c r="AP504" s="205"/>
      <c r="AQ504" s="205"/>
      <c r="AR504" s="205"/>
      <c r="AS504" s="259"/>
      <c r="AT504" s="258"/>
      <c r="AU504" s="258"/>
      <c r="AV504" s="258"/>
      <c r="AW504" s="258"/>
      <c r="AX504" s="258"/>
      <c r="AY504" s="268"/>
      <c r="AZ504" s="267"/>
      <c r="BA504" s="267"/>
      <c r="BB504" s="267"/>
      <c r="BC504" s="267"/>
      <c r="BD504" s="267"/>
      <c r="BE504" s="204"/>
      <c r="BF504" s="205"/>
      <c r="BG504" s="205"/>
      <c r="BH504" s="205"/>
      <c r="BI504" s="205"/>
      <c r="BJ504" s="205"/>
      <c r="BK504" s="241"/>
      <c r="BL504" s="240"/>
      <c r="BM504" s="240"/>
      <c r="BN504" s="240"/>
      <c r="BO504" s="240"/>
      <c r="BP504" s="240"/>
      <c r="BQ504" s="223"/>
      <c r="BR504" s="222"/>
      <c r="BS504" s="222"/>
      <c r="BT504" s="222"/>
      <c r="BU504" s="222"/>
      <c r="BV504" s="222"/>
      <c r="BW504" s="268"/>
      <c r="BX504" s="267"/>
      <c r="BY504" s="267"/>
      <c r="BZ504" s="267"/>
      <c r="CA504" s="267"/>
      <c r="CB504" s="267"/>
      <c r="CC504" s="241"/>
      <c r="CD504" s="214"/>
      <c r="CE504" s="240"/>
      <c r="CF504" s="240"/>
      <c r="CG504" s="240"/>
      <c r="CH504" s="5"/>
    </row>
    <row r="505" spans="1:86" hidden="1" x14ac:dyDescent="0.2">
      <c r="A505" s="28"/>
      <c r="B505" s="22"/>
      <c r="C505" s="22"/>
      <c r="D505" s="33"/>
      <c r="E505" s="28"/>
      <c r="F505" s="34"/>
      <c r="G505" s="25"/>
      <c r="H505" s="32"/>
      <c r="I505" s="27"/>
      <c r="J505" s="204"/>
      <c r="K505" s="204"/>
      <c r="L505" s="205"/>
      <c r="M505" s="205"/>
      <c r="N505" s="205"/>
      <c r="O505" s="214"/>
      <c r="P505" s="214"/>
      <c r="Q505" s="213"/>
      <c r="R505" s="213"/>
      <c r="S505" s="213"/>
      <c r="T505" s="213"/>
      <c r="U505" s="223"/>
      <c r="V505" s="222"/>
      <c r="W505" s="222"/>
      <c r="X505" s="222"/>
      <c r="Y505" s="222"/>
      <c r="Z505" s="222"/>
      <c r="AA505" s="232"/>
      <c r="AB505" s="231"/>
      <c r="AC505" s="231"/>
      <c r="AD505" s="231"/>
      <c r="AE505" s="231"/>
      <c r="AF505" s="231"/>
      <c r="AG505" s="250"/>
      <c r="AH505" s="249"/>
      <c r="AI505" s="249"/>
      <c r="AJ505" s="249"/>
      <c r="AK505" s="249"/>
      <c r="AL505" s="249"/>
      <c r="AM505" s="204"/>
      <c r="AN505" s="205"/>
      <c r="AO505" s="205"/>
      <c r="AP505" s="205"/>
      <c r="AQ505" s="205"/>
      <c r="AR505" s="205"/>
      <c r="AS505" s="259"/>
      <c r="AT505" s="258"/>
      <c r="AU505" s="258"/>
      <c r="AV505" s="258"/>
      <c r="AW505" s="258"/>
      <c r="AX505" s="258"/>
      <c r="AY505" s="268"/>
      <c r="AZ505" s="267"/>
      <c r="BA505" s="267"/>
      <c r="BB505" s="267"/>
      <c r="BC505" s="267"/>
      <c r="BD505" s="267"/>
      <c r="BE505" s="204"/>
      <c r="BF505" s="205"/>
      <c r="BG505" s="205"/>
      <c r="BH505" s="205"/>
      <c r="BI505" s="205"/>
      <c r="BJ505" s="205"/>
      <c r="BK505" s="241"/>
      <c r="BL505" s="240"/>
      <c r="BM505" s="240"/>
      <c r="BN505" s="240"/>
      <c r="BO505" s="240"/>
      <c r="BP505" s="240"/>
      <c r="BQ505" s="223"/>
      <c r="BR505" s="222"/>
      <c r="BS505" s="222"/>
      <c r="BT505" s="222"/>
      <c r="BU505" s="222"/>
      <c r="BV505" s="222"/>
      <c r="BW505" s="268"/>
      <c r="BX505" s="267"/>
      <c r="BY505" s="267"/>
      <c r="BZ505" s="267"/>
      <c r="CA505" s="267"/>
      <c r="CB505" s="267"/>
      <c r="CC505" s="241"/>
      <c r="CD505" s="214"/>
      <c r="CE505" s="240"/>
      <c r="CF505" s="240"/>
      <c r="CG505" s="240"/>
      <c r="CH505" s="5"/>
    </row>
    <row r="506" spans="1:86" hidden="1" x14ac:dyDescent="0.2">
      <c r="A506" s="22"/>
      <c r="B506" s="22"/>
      <c r="C506" s="93"/>
      <c r="D506" s="34"/>
      <c r="E506" s="22"/>
      <c r="F506" s="34"/>
      <c r="G506" s="48"/>
      <c r="H506" s="36"/>
      <c r="I506" s="27"/>
      <c r="J506" s="204"/>
      <c r="K506" s="204"/>
      <c r="L506" s="205"/>
      <c r="M506" s="205"/>
      <c r="N506" s="204"/>
      <c r="O506" s="214"/>
      <c r="P506" s="214"/>
      <c r="Q506" s="213"/>
      <c r="R506" s="214"/>
      <c r="S506" s="213"/>
      <c r="T506" s="214"/>
      <c r="U506" s="223"/>
      <c r="V506" s="223"/>
      <c r="W506" s="222"/>
      <c r="X506" s="223"/>
      <c r="Y506" s="222"/>
      <c r="Z506" s="223"/>
      <c r="AA506" s="232"/>
      <c r="AB506" s="232"/>
      <c r="AC506" s="231"/>
      <c r="AD506" s="232"/>
      <c r="AE506" s="231"/>
      <c r="AF506" s="232"/>
      <c r="AG506" s="250"/>
      <c r="AH506" s="250"/>
      <c r="AI506" s="249"/>
      <c r="AJ506" s="250"/>
      <c r="AK506" s="249"/>
      <c r="AL506" s="250"/>
      <c r="AM506" s="204"/>
      <c r="AN506" s="204"/>
      <c r="AO506" s="205"/>
      <c r="AP506" s="204"/>
      <c r="AQ506" s="205"/>
      <c r="AR506" s="204"/>
      <c r="AS506" s="259"/>
      <c r="AT506" s="259"/>
      <c r="AU506" s="258"/>
      <c r="AV506" s="259"/>
      <c r="AW506" s="258"/>
      <c r="AX506" s="259"/>
      <c r="AY506" s="268"/>
      <c r="AZ506" s="268"/>
      <c r="BA506" s="267"/>
      <c r="BB506" s="268"/>
      <c r="BC506" s="267"/>
      <c r="BD506" s="268"/>
      <c r="BE506" s="204"/>
      <c r="BF506" s="204"/>
      <c r="BG506" s="205"/>
      <c r="BH506" s="204"/>
      <c r="BI506" s="205"/>
      <c r="BJ506" s="204"/>
      <c r="BK506" s="241"/>
      <c r="BL506" s="241"/>
      <c r="BM506" s="240"/>
      <c r="BN506" s="241"/>
      <c r="BO506" s="240"/>
      <c r="BP506" s="241"/>
      <c r="BQ506" s="223"/>
      <c r="BR506" s="223"/>
      <c r="BS506" s="222"/>
      <c r="BT506" s="223"/>
      <c r="BU506" s="222"/>
      <c r="BV506" s="223"/>
      <c r="BW506" s="268"/>
      <c r="BX506" s="268"/>
      <c r="BY506" s="267"/>
      <c r="BZ506" s="268"/>
      <c r="CA506" s="267"/>
      <c r="CB506" s="268"/>
      <c r="CC506" s="241"/>
      <c r="CD506" s="214"/>
      <c r="CE506" s="240"/>
      <c r="CF506" s="240"/>
      <c r="CG506" s="241"/>
      <c r="CH506" s="5"/>
    </row>
    <row r="507" spans="1:86" hidden="1" x14ac:dyDescent="0.2">
      <c r="A507" s="22"/>
      <c r="B507" s="22"/>
      <c r="C507" s="93"/>
      <c r="D507" s="34"/>
      <c r="E507" s="22"/>
      <c r="F507" s="34"/>
      <c r="G507" s="48"/>
      <c r="H507" s="36"/>
      <c r="I507" s="27"/>
      <c r="J507" s="204"/>
      <c r="K507" s="204"/>
      <c r="L507" s="205"/>
      <c r="M507" s="205"/>
      <c r="N507" s="204"/>
      <c r="O507" s="214"/>
      <c r="P507" s="214"/>
      <c r="Q507" s="213"/>
      <c r="R507" s="214"/>
      <c r="S507" s="213"/>
      <c r="T507" s="214"/>
      <c r="U507" s="223"/>
      <c r="V507" s="223"/>
      <c r="W507" s="222"/>
      <c r="X507" s="223"/>
      <c r="Y507" s="222"/>
      <c r="Z507" s="223"/>
      <c r="AA507" s="232"/>
      <c r="AB507" s="232"/>
      <c r="AC507" s="231"/>
      <c r="AD507" s="232"/>
      <c r="AE507" s="231"/>
      <c r="AF507" s="232"/>
      <c r="AG507" s="250"/>
      <c r="AH507" s="250"/>
      <c r="AI507" s="249"/>
      <c r="AJ507" s="250"/>
      <c r="AK507" s="249"/>
      <c r="AL507" s="250"/>
      <c r="AM507" s="204"/>
      <c r="AN507" s="204"/>
      <c r="AO507" s="205"/>
      <c r="AP507" s="204"/>
      <c r="AQ507" s="205"/>
      <c r="AR507" s="204"/>
      <c r="AS507" s="259"/>
      <c r="AT507" s="259"/>
      <c r="AU507" s="258"/>
      <c r="AV507" s="259"/>
      <c r="AW507" s="258"/>
      <c r="AX507" s="259"/>
      <c r="AY507" s="268"/>
      <c r="AZ507" s="268"/>
      <c r="BA507" s="267"/>
      <c r="BB507" s="268"/>
      <c r="BC507" s="267"/>
      <c r="BD507" s="268"/>
      <c r="BE507" s="204"/>
      <c r="BF507" s="204"/>
      <c r="BG507" s="205"/>
      <c r="BH507" s="204"/>
      <c r="BI507" s="205"/>
      <c r="BJ507" s="204"/>
      <c r="BK507" s="241"/>
      <c r="BL507" s="241"/>
      <c r="BM507" s="240"/>
      <c r="BN507" s="241"/>
      <c r="BO507" s="240"/>
      <c r="BP507" s="241"/>
      <c r="BQ507" s="223"/>
      <c r="BR507" s="223"/>
      <c r="BS507" s="222"/>
      <c r="BT507" s="223"/>
      <c r="BU507" s="222"/>
      <c r="BV507" s="223"/>
      <c r="BW507" s="268"/>
      <c r="BX507" s="268"/>
      <c r="BY507" s="267"/>
      <c r="BZ507" s="268"/>
      <c r="CA507" s="267"/>
      <c r="CB507" s="268"/>
      <c r="CC507" s="241"/>
      <c r="CD507" s="214"/>
      <c r="CE507" s="240"/>
      <c r="CF507" s="240"/>
      <c r="CG507" s="241"/>
      <c r="CH507" s="5"/>
    </row>
    <row r="508" spans="1:86" hidden="1" x14ac:dyDescent="0.2">
      <c r="A508" s="146"/>
      <c r="B508" s="146"/>
      <c r="C508" s="146"/>
      <c r="D508" s="147"/>
      <c r="E508" s="146"/>
      <c r="F508" s="147"/>
      <c r="G508" s="148"/>
      <c r="H508" s="72"/>
      <c r="I508" s="149"/>
      <c r="J508" s="204"/>
      <c r="K508" s="204"/>
      <c r="L508" s="205"/>
      <c r="M508" s="205"/>
      <c r="N508" s="205"/>
      <c r="O508" s="214"/>
      <c r="P508" s="214"/>
      <c r="Q508" s="213"/>
      <c r="R508" s="213"/>
      <c r="S508" s="213"/>
      <c r="T508" s="213"/>
      <c r="U508" s="223"/>
      <c r="V508" s="222"/>
      <c r="W508" s="222"/>
      <c r="X508" s="222"/>
      <c r="Y508" s="222"/>
      <c r="Z508" s="222"/>
      <c r="AA508" s="232"/>
      <c r="AB508" s="231"/>
      <c r="AC508" s="231"/>
      <c r="AD508" s="231"/>
      <c r="AE508" s="231"/>
      <c r="AF508" s="231"/>
      <c r="AG508" s="250"/>
      <c r="AH508" s="249"/>
      <c r="AI508" s="249"/>
      <c r="AJ508" s="249"/>
      <c r="AK508" s="249"/>
      <c r="AL508" s="249"/>
      <c r="AM508" s="204"/>
      <c r="AN508" s="205"/>
      <c r="AO508" s="205"/>
      <c r="AP508" s="205"/>
      <c r="AQ508" s="205"/>
      <c r="AR508" s="205"/>
      <c r="AS508" s="259"/>
      <c r="AT508" s="258"/>
      <c r="AU508" s="258"/>
      <c r="AV508" s="258"/>
      <c r="AW508" s="258"/>
      <c r="AX508" s="258"/>
      <c r="AY508" s="268"/>
      <c r="AZ508" s="267"/>
      <c r="BA508" s="267"/>
      <c r="BB508" s="267"/>
      <c r="BC508" s="267"/>
      <c r="BD508" s="267"/>
      <c r="BE508" s="204"/>
      <c r="BF508" s="205"/>
      <c r="BG508" s="205"/>
      <c r="BH508" s="205"/>
      <c r="BI508" s="205"/>
      <c r="BJ508" s="205"/>
      <c r="BK508" s="241"/>
      <c r="BL508" s="240"/>
      <c r="BM508" s="240"/>
      <c r="BN508" s="240"/>
      <c r="BO508" s="240"/>
      <c r="BP508" s="240"/>
      <c r="BQ508" s="223"/>
      <c r="BR508" s="222"/>
      <c r="BS508" s="222"/>
      <c r="BT508" s="222"/>
      <c r="BU508" s="222"/>
      <c r="BV508" s="222"/>
      <c r="BW508" s="268"/>
      <c r="BX508" s="267"/>
      <c r="BY508" s="267"/>
      <c r="BZ508" s="267"/>
      <c r="CA508" s="267"/>
      <c r="CB508" s="267"/>
      <c r="CC508" s="241"/>
      <c r="CD508" s="214"/>
      <c r="CE508" s="240"/>
      <c r="CF508" s="240"/>
      <c r="CG508" s="240"/>
      <c r="CH508" s="5"/>
    </row>
    <row r="509" spans="1:86" hidden="1" x14ac:dyDescent="0.2">
      <c r="A509" s="22"/>
      <c r="B509" s="22"/>
      <c r="C509" s="22"/>
      <c r="D509" s="34"/>
      <c r="E509" s="22"/>
      <c r="F509" s="34"/>
      <c r="G509" s="48"/>
      <c r="H509" s="26"/>
      <c r="I509" s="27"/>
      <c r="J509" s="204"/>
      <c r="K509" s="204"/>
      <c r="L509" s="205"/>
      <c r="M509" s="205"/>
      <c r="N509" s="205"/>
      <c r="O509" s="214"/>
      <c r="P509" s="214"/>
      <c r="Q509" s="213"/>
      <c r="R509" s="213"/>
      <c r="S509" s="213"/>
      <c r="T509" s="213"/>
      <c r="U509" s="223"/>
      <c r="V509" s="222"/>
      <c r="W509" s="222"/>
      <c r="X509" s="222"/>
      <c r="Y509" s="222"/>
      <c r="Z509" s="222"/>
      <c r="AA509" s="232"/>
      <c r="AB509" s="231"/>
      <c r="AC509" s="231"/>
      <c r="AD509" s="231"/>
      <c r="AE509" s="231"/>
      <c r="AF509" s="231"/>
      <c r="AG509" s="250"/>
      <c r="AH509" s="249"/>
      <c r="AI509" s="249"/>
      <c r="AJ509" s="249"/>
      <c r="AK509" s="249"/>
      <c r="AL509" s="249"/>
      <c r="AM509" s="204"/>
      <c r="AN509" s="205"/>
      <c r="AO509" s="205"/>
      <c r="AP509" s="205"/>
      <c r="AQ509" s="205"/>
      <c r="AR509" s="205"/>
      <c r="AS509" s="259"/>
      <c r="AT509" s="258"/>
      <c r="AU509" s="258"/>
      <c r="AV509" s="258"/>
      <c r="AW509" s="258"/>
      <c r="AX509" s="258"/>
      <c r="AY509" s="268"/>
      <c r="AZ509" s="267"/>
      <c r="BA509" s="267"/>
      <c r="BB509" s="267"/>
      <c r="BC509" s="267"/>
      <c r="BD509" s="267"/>
      <c r="BE509" s="204"/>
      <c r="BF509" s="205"/>
      <c r="BG509" s="205"/>
      <c r="BH509" s="205"/>
      <c r="BI509" s="205"/>
      <c r="BJ509" s="205"/>
      <c r="BK509" s="241"/>
      <c r="BL509" s="240"/>
      <c r="BM509" s="240"/>
      <c r="BN509" s="240"/>
      <c r="BO509" s="240"/>
      <c r="BP509" s="240"/>
      <c r="BQ509" s="223"/>
      <c r="BR509" s="222"/>
      <c r="BS509" s="222"/>
      <c r="BT509" s="222"/>
      <c r="BU509" s="222"/>
      <c r="BV509" s="222"/>
      <c r="BW509" s="268"/>
      <c r="BX509" s="267"/>
      <c r="BY509" s="267"/>
      <c r="BZ509" s="267"/>
      <c r="CA509" s="267"/>
      <c r="CB509" s="267"/>
      <c r="CC509" s="241"/>
      <c r="CD509" s="214"/>
      <c r="CE509" s="240"/>
      <c r="CF509" s="240"/>
      <c r="CG509" s="240"/>
      <c r="CH509" s="5"/>
    </row>
    <row r="510" spans="1:86" hidden="1" x14ac:dyDescent="0.2">
      <c r="A510" s="22"/>
      <c r="B510" s="22"/>
      <c r="C510" s="51"/>
      <c r="D510" s="23"/>
      <c r="E510" s="22"/>
      <c r="F510" s="23"/>
      <c r="G510" s="124"/>
      <c r="H510" s="26"/>
      <c r="I510" s="27"/>
      <c r="J510" s="204"/>
      <c r="K510" s="204"/>
      <c r="L510" s="205"/>
      <c r="M510" s="205"/>
      <c r="N510" s="205"/>
      <c r="O510" s="214"/>
      <c r="P510" s="214"/>
      <c r="Q510" s="213"/>
      <c r="R510" s="213"/>
      <c r="S510" s="213"/>
      <c r="T510" s="213"/>
      <c r="U510" s="223"/>
      <c r="V510" s="222"/>
      <c r="W510" s="222"/>
      <c r="X510" s="222"/>
      <c r="Y510" s="222"/>
      <c r="Z510" s="222"/>
      <c r="AA510" s="232"/>
      <c r="AB510" s="231"/>
      <c r="AC510" s="231"/>
      <c r="AD510" s="231"/>
      <c r="AE510" s="231"/>
      <c r="AF510" s="231"/>
      <c r="AG510" s="250"/>
      <c r="AH510" s="249"/>
      <c r="AI510" s="249"/>
      <c r="AJ510" s="249"/>
      <c r="AK510" s="249"/>
      <c r="AL510" s="249"/>
      <c r="AM510" s="204"/>
      <c r="AN510" s="205"/>
      <c r="AO510" s="205"/>
      <c r="AP510" s="205"/>
      <c r="AQ510" s="205"/>
      <c r="AR510" s="205"/>
      <c r="AS510" s="259"/>
      <c r="AT510" s="258"/>
      <c r="AU510" s="258"/>
      <c r="AV510" s="258"/>
      <c r="AW510" s="258"/>
      <c r="AX510" s="258"/>
      <c r="AY510" s="268"/>
      <c r="AZ510" s="267"/>
      <c r="BA510" s="267"/>
      <c r="BB510" s="267"/>
      <c r="BC510" s="267"/>
      <c r="BD510" s="267"/>
      <c r="BE510" s="204"/>
      <c r="BF510" s="205"/>
      <c r="BG510" s="205"/>
      <c r="BH510" s="205"/>
      <c r="BI510" s="205"/>
      <c r="BJ510" s="205"/>
      <c r="BK510" s="241"/>
      <c r="BL510" s="240"/>
      <c r="BM510" s="240"/>
      <c r="BN510" s="240"/>
      <c r="BO510" s="240"/>
      <c r="BP510" s="240"/>
      <c r="BQ510" s="223"/>
      <c r="BR510" s="222"/>
      <c r="BS510" s="222"/>
      <c r="BT510" s="222"/>
      <c r="BU510" s="222"/>
      <c r="BV510" s="222"/>
      <c r="BW510" s="268"/>
      <c r="BX510" s="267"/>
      <c r="BY510" s="267"/>
      <c r="BZ510" s="267"/>
      <c r="CA510" s="267"/>
      <c r="CB510" s="267"/>
      <c r="CC510" s="241"/>
      <c r="CD510" s="214"/>
      <c r="CE510" s="240"/>
      <c r="CF510" s="240"/>
      <c r="CG510" s="240"/>
      <c r="CH510" s="5"/>
    </row>
    <row r="511" spans="1:86" hidden="1" x14ac:dyDescent="0.2">
      <c r="A511" s="22"/>
      <c r="B511" s="22"/>
      <c r="C511" s="51"/>
      <c r="D511" s="121"/>
      <c r="E511" s="22"/>
      <c r="F511" s="23"/>
      <c r="G511" s="124"/>
      <c r="H511" s="26"/>
      <c r="I511" s="27"/>
      <c r="J511" s="204"/>
      <c r="K511" s="204"/>
      <c r="L511" s="205"/>
      <c r="M511" s="205"/>
      <c r="N511" s="205"/>
      <c r="O511" s="214"/>
      <c r="P511" s="214"/>
      <c r="Q511" s="213"/>
      <c r="R511" s="213"/>
      <c r="S511" s="213"/>
      <c r="T511" s="213"/>
      <c r="U511" s="223"/>
      <c r="V511" s="222"/>
      <c r="W511" s="222"/>
      <c r="X511" s="222"/>
      <c r="Y511" s="222"/>
      <c r="Z511" s="222"/>
      <c r="AA511" s="232"/>
      <c r="AB511" s="231"/>
      <c r="AC511" s="231"/>
      <c r="AD511" s="231"/>
      <c r="AE511" s="231"/>
      <c r="AF511" s="231"/>
      <c r="AG511" s="250"/>
      <c r="AH511" s="249"/>
      <c r="AI511" s="249"/>
      <c r="AJ511" s="249"/>
      <c r="AK511" s="249"/>
      <c r="AL511" s="249"/>
      <c r="AM511" s="204"/>
      <c r="AN511" s="205"/>
      <c r="AO511" s="205"/>
      <c r="AP511" s="205"/>
      <c r="AQ511" s="205"/>
      <c r="AR511" s="205"/>
      <c r="AS511" s="259"/>
      <c r="AT511" s="258"/>
      <c r="AU511" s="258"/>
      <c r="AV511" s="258"/>
      <c r="AW511" s="258"/>
      <c r="AX511" s="258"/>
      <c r="AY511" s="268"/>
      <c r="AZ511" s="267"/>
      <c r="BA511" s="267"/>
      <c r="BB511" s="267"/>
      <c r="BC511" s="267"/>
      <c r="BD511" s="267"/>
      <c r="BE511" s="204"/>
      <c r="BF511" s="205"/>
      <c r="BG511" s="205"/>
      <c r="BH511" s="205"/>
      <c r="BI511" s="205"/>
      <c r="BJ511" s="205"/>
      <c r="BK511" s="241"/>
      <c r="BL511" s="240"/>
      <c r="BM511" s="240"/>
      <c r="BN511" s="240"/>
      <c r="BO511" s="240"/>
      <c r="BP511" s="240"/>
      <c r="BQ511" s="223"/>
      <c r="BR511" s="222"/>
      <c r="BS511" s="222"/>
      <c r="BT511" s="222"/>
      <c r="BU511" s="222"/>
      <c r="BV511" s="222"/>
      <c r="BW511" s="268"/>
      <c r="BX511" s="267"/>
      <c r="BY511" s="267"/>
      <c r="BZ511" s="267"/>
      <c r="CA511" s="267"/>
      <c r="CB511" s="267"/>
      <c r="CC511" s="241"/>
      <c r="CD511" s="214"/>
      <c r="CE511" s="240"/>
      <c r="CF511" s="240"/>
      <c r="CG511" s="240"/>
      <c r="CH511" s="5"/>
    </row>
    <row r="512" spans="1:86" hidden="1" x14ac:dyDescent="0.2">
      <c r="A512" s="22"/>
      <c r="B512" s="22"/>
      <c r="C512" s="51"/>
      <c r="D512" s="33"/>
      <c r="E512" s="22"/>
      <c r="F512" s="23"/>
      <c r="G512" s="124"/>
      <c r="H512" s="75"/>
      <c r="I512" s="27"/>
      <c r="J512" s="204"/>
      <c r="K512" s="204"/>
      <c r="L512" s="205"/>
      <c r="M512" s="205"/>
      <c r="N512" s="205"/>
      <c r="O512" s="214"/>
      <c r="P512" s="214"/>
      <c r="Q512" s="213"/>
      <c r="R512" s="213"/>
      <c r="S512" s="213"/>
      <c r="T512" s="213"/>
      <c r="U512" s="223"/>
      <c r="V512" s="222"/>
      <c r="W512" s="222"/>
      <c r="X512" s="222"/>
      <c r="Y512" s="222"/>
      <c r="Z512" s="222"/>
      <c r="AA512" s="232"/>
      <c r="AB512" s="231"/>
      <c r="AC512" s="231"/>
      <c r="AD512" s="231"/>
      <c r="AE512" s="231"/>
      <c r="AF512" s="231"/>
      <c r="AG512" s="250"/>
      <c r="AH512" s="249"/>
      <c r="AI512" s="249"/>
      <c r="AJ512" s="249"/>
      <c r="AK512" s="249"/>
      <c r="AL512" s="249"/>
      <c r="AM512" s="204"/>
      <c r="AN512" s="205"/>
      <c r="AO512" s="205"/>
      <c r="AP512" s="205"/>
      <c r="AQ512" s="205"/>
      <c r="AR512" s="205"/>
      <c r="AS512" s="259"/>
      <c r="AT512" s="258"/>
      <c r="AU512" s="258"/>
      <c r="AV512" s="258"/>
      <c r="AW512" s="258"/>
      <c r="AX512" s="258"/>
      <c r="AY512" s="268"/>
      <c r="AZ512" s="267"/>
      <c r="BA512" s="267"/>
      <c r="BB512" s="267"/>
      <c r="BC512" s="267"/>
      <c r="BD512" s="267"/>
      <c r="BE512" s="204"/>
      <c r="BF512" s="205"/>
      <c r="BG512" s="205"/>
      <c r="BH512" s="205"/>
      <c r="BI512" s="205"/>
      <c r="BJ512" s="205"/>
      <c r="BK512" s="241"/>
      <c r="BL512" s="240"/>
      <c r="BM512" s="240"/>
      <c r="BN512" s="240"/>
      <c r="BO512" s="240"/>
      <c r="BP512" s="240"/>
      <c r="BQ512" s="223"/>
      <c r="BR512" s="222"/>
      <c r="BS512" s="222"/>
      <c r="BT512" s="222"/>
      <c r="BU512" s="222"/>
      <c r="BV512" s="222"/>
      <c r="BW512" s="268"/>
      <c r="BX512" s="267"/>
      <c r="BY512" s="267"/>
      <c r="BZ512" s="267"/>
      <c r="CA512" s="267"/>
      <c r="CB512" s="267"/>
      <c r="CC512" s="241"/>
      <c r="CD512" s="214"/>
      <c r="CE512" s="240"/>
      <c r="CF512" s="240"/>
      <c r="CG512" s="240"/>
      <c r="CH512" s="5"/>
    </row>
    <row r="513" spans="1:86" hidden="1" x14ac:dyDescent="0.2">
      <c r="A513" s="22"/>
      <c r="B513" s="22"/>
      <c r="C513" s="22"/>
      <c r="D513" s="34"/>
      <c r="E513" s="22"/>
      <c r="F513" s="34"/>
      <c r="G513" s="48"/>
      <c r="H513" s="36"/>
      <c r="I513" s="27"/>
      <c r="J513" s="204"/>
      <c r="K513" s="204"/>
      <c r="L513" s="205"/>
      <c r="M513" s="205"/>
      <c r="N513" s="204"/>
      <c r="O513" s="214"/>
      <c r="P513" s="214"/>
      <c r="Q513" s="213"/>
      <c r="R513" s="214"/>
      <c r="S513" s="213"/>
      <c r="T513" s="214"/>
      <c r="U513" s="223"/>
      <c r="V513" s="223"/>
      <c r="W513" s="222"/>
      <c r="X513" s="223"/>
      <c r="Y513" s="222"/>
      <c r="Z513" s="223"/>
      <c r="AA513" s="232"/>
      <c r="AB513" s="232"/>
      <c r="AC513" s="231"/>
      <c r="AD513" s="232"/>
      <c r="AE513" s="231"/>
      <c r="AF513" s="232"/>
      <c r="AG513" s="250"/>
      <c r="AH513" s="250"/>
      <c r="AI513" s="249"/>
      <c r="AJ513" s="250"/>
      <c r="AK513" s="249"/>
      <c r="AL513" s="250"/>
      <c r="AM513" s="204"/>
      <c r="AN513" s="204"/>
      <c r="AO513" s="205"/>
      <c r="AP513" s="204"/>
      <c r="AQ513" s="205"/>
      <c r="AR513" s="204"/>
      <c r="AS513" s="259"/>
      <c r="AT513" s="259"/>
      <c r="AU513" s="258"/>
      <c r="AV513" s="259"/>
      <c r="AW513" s="258"/>
      <c r="AX513" s="259"/>
      <c r="AY513" s="268"/>
      <c r="AZ513" s="268"/>
      <c r="BA513" s="267"/>
      <c r="BB513" s="268"/>
      <c r="BC513" s="267"/>
      <c r="BD513" s="268"/>
      <c r="BE513" s="204"/>
      <c r="BF513" s="204"/>
      <c r="BG513" s="205"/>
      <c r="BH513" s="204"/>
      <c r="BI513" s="205"/>
      <c r="BJ513" s="204"/>
      <c r="BK513" s="241"/>
      <c r="BL513" s="241"/>
      <c r="BM513" s="240"/>
      <c r="BN513" s="241"/>
      <c r="BO513" s="240"/>
      <c r="BP513" s="241"/>
      <c r="BQ513" s="223"/>
      <c r="BR513" s="223"/>
      <c r="BS513" s="222"/>
      <c r="BT513" s="223"/>
      <c r="BU513" s="222"/>
      <c r="BV513" s="223"/>
      <c r="BW513" s="268"/>
      <c r="BX513" s="268"/>
      <c r="BY513" s="267"/>
      <c r="BZ513" s="268"/>
      <c r="CA513" s="267"/>
      <c r="CB513" s="268"/>
      <c r="CC513" s="241"/>
      <c r="CD513" s="214"/>
      <c r="CE513" s="240"/>
      <c r="CF513" s="240"/>
      <c r="CG513" s="241"/>
      <c r="CH513" s="5"/>
    </row>
    <row r="514" spans="1:86" hidden="1" x14ac:dyDescent="0.2">
      <c r="A514" s="22"/>
      <c r="B514" s="22"/>
      <c r="C514" s="22"/>
      <c r="D514" s="34"/>
      <c r="E514" s="22"/>
      <c r="F514" s="34"/>
      <c r="G514" s="48"/>
      <c r="H514" s="36"/>
      <c r="I514" s="27"/>
      <c r="J514" s="204"/>
      <c r="K514" s="204"/>
      <c r="L514" s="205"/>
      <c r="M514" s="205"/>
      <c r="N514" s="205"/>
      <c r="O514" s="214"/>
      <c r="P514" s="214"/>
      <c r="Q514" s="213"/>
      <c r="R514" s="213"/>
      <c r="S514" s="213"/>
      <c r="T514" s="213"/>
      <c r="U514" s="223"/>
      <c r="V514" s="222"/>
      <c r="W514" s="222"/>
      <c r="X514" s="222"/>
      <c r="Y514" s="222"/>
      <c r="Z514" s="222"/>
      <c r="AA514" s="232"/>
      <c r="AB514" s="231"/>
      <c r="AC514" s="231"/>
      <c r="AD514" s="231"/>
      <c r="AE514" s="231"/>
      <c r="AF514" s="231"/>
      <c r="AG514" s="250"/>
      <c r="AH514" s="249"/>
      <c r="AI514" s="249"/>
      <c r="AJ514" s="249"/>
      <c r="AK514" s="249"/>
      <c r="AL514" s="249"/>
      <c r="AM514" s="204"/>
      <c r="AN514" s="205"/>
      <c r="AO514" s="205"/>
      <c r="AP514" s="205"/>
      <c r="AQ514" s="205"/>
      <c r="AR514" s="205"/>
      <c r="AS514" s="259"/>
      <c r="AT514" s="258"/>
      <c r="AU514" s="258"/>
      <c r="AV514" s="258"/>
      <c r="AW514" s="258"/>
      <c r="AX514" s="258"/>
      <c r="AY514" s="268"/>
      <c r="AZ514" s="267"/>
      <c r="BA514" s="267"/>
      <c r="BB514" s="267"/>
      <c r="BC514" s="267"/>
      <c r="BD514" s="267"/>
      <c r="BE514" s="204"/>
      <c r="BF514" s="205"/>
      <c r="BG514" s="205"/>
      <c r="BH514" s="205"/>
      <c r="BI514" s="205"/>
      <c r="BJ514" s="205"/>
      <c r="BK514" s="241"/>
      <c r="BL514" s="240"/>
      <c r="BM514" s="240"/>
      <c r="BN514" s="240"/>
      <c r="BO514" s="240"/>
      <c r="BP514" s="240"/>
      <c r="BQ514" s="223"/>
      <c r="BR514" s="222"/>
      <c r="BS514" s="222"/>
      <c r="BT514" s="222"/>
      <c r="BU514" s="222"/>
      <c r="BV514" s="222"/>
      <c r="BW514" s="268"/>
      <c r="BX514" s="267"/>
      <c r="BY514" s="267"/>
      <c r="BZ514" s="267"/>
      <c r="CA514" s="267"/>
      <c r="CB514" s="267"/>
      <c r="CC514" s="241"/>
      <c r="CD514" s="214"/>
      <c r="CE514" s="240"/>
      <c r="CF514" s="240"/>
      <c r="CG514" s="240"/>
      <c r="CH514" s="5"/>
    </row>
    <row r="515" spans="1:86" hidden="1" x14ac:dyDescent="0.2">
      <c r="A515" s="22"/>
      <c r="B515" s="22"/>
      <c r="C515" s="22"/>
      <c r="D515" s="28"/>
      <c r="E515" s="22"/>
      <c r="F515" s="28"/>
      <c r="G515" s="128"/>
      <c r="H515" s="26"/>
      <c r="I515" s="27"/>
      <c r="J515" s="204"/>
      <c r="K515" s="204"/>
      <c r="L515" s="205"/>
      <c r="M515" s="205"/>
      <c r="N515" s="205"/>
      <c r="O515" s="214"/>
      <c r="P515" s="214"/>
      <c r="Q515" s="213"/>
      <c r="R515" s="213"/>
      <c r="S515" s="213"/>
      <c r="T515" s="213"/>
      <c r="U515" s="223"/>
      <c r="V515" s="222"/>
      <c r="W515" s="222"/>
      <c r="X515" s="222"/>
      <c r="Y515" s="222"/>
      <c r="Z515" s="222"/>
      <c r="AA515" s="232"/>
      <c r="AB515" s="231"/>
      <c r="AC515" s="231"/>
      <c r="AD515" s="231"/>
      <c r="AE515" s="231"/>
      <c r="AF515" s="231"/>
      <c r="AG515" s="250"/>
      <c r="AH515" s="249"/>
      <c r="AI515" s="249"/>
      <c r="AJ515" s="249"/>
      <c r="AK515" s="249"/>
      <c r="AL515" s="249"/>
      <c r="AM515" s="204"/>
      <c r="AN515" s="205"/>
      <c r="AO515" s="205"/>
      <c r="AP515" s="205"/>
      <c r="AQ515" s="205"/>
      <c r="AR515" s="205"/>
      <c r="AS515" s="259"/>
      <c r="AT515" s="258"/>
      <c r="AU515" s="258"/>
      <c r="AV515" s="258"/>
      <c r="AW515" s="258"/>
      <c r="AX515" s="258"/>
      <c r="AY515" s="268"/>
      <c r="AZ515" s="267"/>
      <c r="BA515" s="267"/>
      <c r="BB515" s="267"/>
      <c r="BC515" s="267"/>
      <c r="BD515" s="267"/>
      <c r="BE515" s="204"/>
      <c r="BF515" s="205"/>
      <c r="BG515" s="205"/>
      <c r="BH515" s="205"/>
      <c r="BI515" s="205"/>
      <c r="BJ515" s="205"/>
      <c r="BK515" s="241"/>
      <c r="BL515" s="240"/>
      <c r="BM515" s="240"/>
      <c r="BN515" s="240"/>
      <c r="BO515" s="240"/>
      <c r="BP515" s="240"/>
      <c r="BQ515" s="223"/>
      <c r="BR515" s="222"/>
      <c r="BS515" s="222"/>
      <c r="BT515" s="222"/>
      <c r="BU515" s="222"/>
      <c r="BV515" s="222"/>
      <c r="BW515" s="268"/>
      <c r="BX515" s="267"/>
      <c r="BY515" s="267"/>
      <c r="BZ515" s="267"/>
      <c r="CA515" s="267"/>
      <c r="CB515" s="267"/>
      <c r="CC515" s="241"/>
      <c r="CD515" s="214"/>
      <c r="CE515" s="240"/>
      <c r="CF515" s="240"/>
      <c r="CG515" s="240"/>
      <c r="CH515" s="5"/>
    </row>
    <row r="516" spans="1:86" hidden="1" x14ac:dyDescent="0.2">
      <c r="A516" s="22"/>
      <c r="B516" s="22"/>
      <c r="C516" s="51"/>
      <c r="D516" s="23"/>
      <c r="E516" s="22"/>
      <c r="F516" s="23"/>
      <c r="G516" s="124"/>
      <c r="H516" s="26"/>
      <c r="I516" s="27"/>
      <c r="J516" s="204"/>
      <c r="K516" s="204"/>
      <c r="L516" s="205"/>
      <c r="M516" s="205"/>
      <c r="N516" s="205"/>
      <c r="O516" s="214"/>
      <c r="P516" s="214"/>
      <c r="Q516" s="213"/>
      <c r="R516" s="213"/>
      <c r="S516" s="213"/>
      <c r="T516" s="213"/>
      <c r="U516" s="223"/>
      <c r="V516" s="222"/>
      <c r="W516" s="222"/>
      <c r="X516" s="222"/>
      <c r="Y516" s="222"/>
      <c r="Z516" s="222"/>
      <c r="AA516" s="232"/>
      <c r="AB516" s="231"/>
      <c r="AC516" s="231"/>
      <c r="AD516" s="231"/>
      <c r="AE516" s="231"/>
      <c r="AF516" s="231"/>
      <c r="AG516" s="250"/>
      <c r="AH516" s="249"/>
      <c r="AI516" s="249"/>
      <c r="AJ516" s="249"/>
      <c r="AK516" s="249"/>
      <c r="AL516" s="249"/>
      <c r="AM516" s="204"/>
      <c r="AN516" s="205"/>
      <c r="AO516" s="205"/>
      <c r="AP516" s="205"/>
      <c r="AQ516" s="205"/>
      <c r="AR516" s="205"/>
      <c r="AS516" s="259"/>
      <c r="AT516" s="258"/>
      <c r="AU516" s="258"/>
      <c r="AV516" s="258"/>
      <c r="AW516" s="258"/>
      <c r="AX516" s="258"/>
      <c r="AY516" s="268"/>
      <c r="AZ516" s="267"/>
      <c r="BA516" s="267"/>
      <c r="BB516" s="267"/>
      <c r="BC516" s="267"/>
      <c r="BD516" s="267"/>
      <c r="BE516" s="204"/>
      <c r="BF516" s="205"/>
      <c r="BG516" s="205"/>
      <c r="BH516" s="205"/>
      <c r="BI516" s="205"/>
      <c r="BJ516" s="205"/>
      <c r="BK516" s="241"/>
      <c r="BL516" s="240"/>
      <c r="BM516" s="240"/>
      <c r="BN516" s="240"/>
      <c r="BO516" s="240"/>
      <c r="BP516" s="240"/>
      <c r="BQ516" s="223"/>
      <c r="BR516" s="222"/>
      <c r="BS516" s="222"/>
      <c r="BT516" s="222"/>
      <c r="BU516" s="222"/>
      <c r="BV516" s="222"/>
      <c r="BW516" s="268"/>
      <c r="BX516" s="267"/>
      <c r="BY516" s="267"/>
      <c r="BZ516" s="267"/>
      <c r="CA516" s="267"/>
      <c r="CB516" s="267"/>
      <c r="CC516" s="241"/>
      <c r="CD516" s="214"/>
      <c r="CE516" s="240"/>
      <c r="CF516" s="240"/>
      <c r="CG516" s="240"/>
      <c r="CH516" s="5"/>
    </row>
    <row r="517" spans="1:86" hidden="1" x14ac:dyDescent="0.2">
      <c r="A517" s="22"/>
      <c r="B517" s="22"/>
      <c r="C517" s="51"/>
      <c r="D517" s="31"/>
      <c r="E517" s="22"/>
      <c r="F517" s="23"/>
      <c r="G517" s="124"/>
      <c r="H517" s="32"/>
      <c r="I517" s="27"/>
      <c r="J517" s="204"/>
      <c r="K517" s="204"/>
      <c r="L517" s="205"/>
      <c r="M517" s="205"/>
      <c r="N517" s="205"/>
      <c r="O517" s="214"/>
      <c r="P517" s="214"/>
      <c r="Q517" s="213"/>
      <c r="R517" s="213"/>
      <c r="S517" s="213"/>
      <c r="T517" s="213"/>
      <c r="U517" s="223"/>
      <c r="V517" s="222"/>
      <c r="W517" s="222"/>
      <c r="X517" s="222"/>
      <c r="Y517" s="222"/>
      <c r="Z517" s="222"/>
      <c r="AA517" s="232"/>
      <c r="AB517" s="231"/>
      <c r="AC517" s="231"/>
      <c r="AD517" s="231"/>
      <c r="AE517" s="231"/>
      <c r="AF517" s="231"/>
      <c r="AG517" s="250"/>
      <c r="AH517" s="249"/>
      <c r="AI517" s="249"/>
      <c r="AJ517" s="249"/>
      <c r="AK517" s="249"/>
      <c r="AL517" s="249"/>
      <c r="AM517" s="204"/>
      <c r="AN517" s="205"/>
      <c r="AO517" s="205"/>
      <c r="AP517" s="205"/>
      <c r="AQ517" s="205"/>
      <c r="AR517" s="205"/>
      <c r="AS517" s="259"/>
      <c r="AT517" s="258"/>
      <c r="AU517" s="258"/>
      <c r="AV517" s="258"/>
      <c r="AW517" s="258"/>
      <c r="AX517" s="258"/>
      <c r="AY517" s="268"/>
      <c r="AZ517" s="267"/>
      <c r="BA517" s="267"/>
      <c r="BB517" s="267"/>
      <c r="BC517" s="267"/>
      <c r="BD517" s="267"/>
      <c r="BE517" s="204"/>
      <c r="BF517" s="205"/>
      <c r="BG517" s="205"/>
      <c r="BH517" s="205"/>
      <c r="BI517" s="205"/>
      <c r="BJ517" s="205"/>
      <c r="BK517" s="241"/>
      <c r="BL517" s="240"/>
      <c r="BM517" s="240"/>
      <c r="BN517" s="240"/>
      <c r="BO517" s="240"/>
      <c r="BP517" s="240"/>
      <c r="BQ517" s="223"/>
      <c r="BR517" s="222"/>
      <c r="BS517" s="222"/>
      <c r="BT517" s="222"/>
      <c r="BU517" s="222"/>
      <c r="BV517" s="222"/>
      <c r="BW517" s="268"/>
      <c r="BX517" s="267"/>
      <c r="BY517" s="267"/>
      <c r="BZ517" s="267"/>
      <c r="CA517" s="267"/>
      <c r="CB517" s="267"/>
      <c r="CC517" s="241"/>
      <c r="CD517" s="214"/>
      <c r="CE517" s="240"/>
      <c r="CF517" s="240"/>
      <c r="CG517" s="240"/>
      <c r="CH517" s="5"/>
    </row>
    <row r="518" spans="1:86" hidden="1" x14ac:dyDescent="0.2">
      <c r="A518" s="22"/>
      <c r="B518" s="22"/>
      <c r="C518" s="51"/>
      <c r="D518" s="33"/>
      <c r="E518" s="22"/>
      <c r="F518" s="23"/>
      <c r="G518" s="124"/>
      <c r="H518" s="32"/>
      <c r="I518" s="27"/>
      <c r="J518" s="204"/>
      <c r="K518" s="204"/>
      <c r="L518" s="205"/>
      <c r="M518" s="205"/>
      <c r="N518" s="205"/>
      <c r="O518" s="214"/>
      <c r="P518" s="214"/>
      <c r="Q518" s="213"/>
      <c r="R518" s="213"/>
      <c r="S518" s="213"/>
      <c r="T518" s="213"/>
      <c r="U518" s="223"/>
      <c r="V518" s="222"/>
      <c r="W518" s="222"/>
      <c r="X518" s="222"/>
      <c r="Y518" s="222"/>
      <c r="Z518" s="222"/>
      <c r="AA518" s="232"/>
      <c r="AB518" s="231"/>
      <c r="AC518" s="231"/>
      <c r="AD518" s="231"/>
      <c r="AE518" s="231"/>
      <c r="AF518" s="231"/>
      <c r="AG518" s="250"/>
      <c r="AH518" s="249"/>
      <c r="AI518" s="249"/>
      <c r="AJ518" s="249"/>
      <c r="AK518" s="249"/>
      <c r="AL518" s="249"/>
      <c r="AM518" s="204"/>
      <c r="AN518" s="205"/>
      <c r="AO518" s="205"/>
      <c r="AP518" s="205"/>
      <c r="AQ518" s="205"/>
      <c r="AR518" s="205"/>
      <c r="AS518" s="259"/>
      <c r="AT518" s="258"/>
      <c r="AU518" s="258"/>
      <c r="AV518" s="258"/>
      <c r="AW518" s="258"/>
      <c r="AX518" s="258"/>
      <c r="AY518" s="268"/>
      <c r="AZ518" s="267"/>
      <c r="BA518" s="267"/>
      <c r="BB518" s="267"/>
      <c r="BC518" s="267"/>
      <c r="BD518" s="267"/>
      <c r="BE518" s="204"/>
      <c r="BF518" s="205"/>
      <c r="BG518" s="205"/>
      <c r="BH518" s="205"/>
      <c r="BI518" s="205"/>
      <c r="BJ518" s="205"/>
      <c r="BK518" s="241"/>
      <c r="BL518" s="240"/>
      <c r="BM518" s="240"/>
      <c r="BN518" s="240"/>
      <c r="BO518" s="240"/>
      <c r="BP518" s="240"/>
      <c r="BQ518" s="223"/>
      <c r="BR518" s="222"/>
      <c r="BS518" s="222"/>
      <c r="BT518" s="222"/>
      <c r="BU518" s="222"/>
      <c r="BV518" s="222"/>
      <c r="BW518" s="268"/>
      <c r="BX518" s="267"/>
      <c r="BY518" s="267"/>
      <c r="BZ518" s="267"/>
      <c r="CA518" s="267"/>
      <c r="CB518" s="267"/>
      <c r="CC518" s="241"/>
      <c r="CD518" s="214"/>
      <c r="CE518" s="240"/>
      <c r="CF518" s="240"/>
      <c r="CG518" s="240"/>
      <c r="CH518" s="5"/>
    </row>
    <row r="519" spans="1:86" hidden="1" x14ac:dyDescent="0.2">
      <c r="A519" s="22"/>
      <c r="B519" s="22"/>
      <c r="C519" s="22"/>
      <c r="D519" s="34"/>
      <c r="E519" s="22"/>
      <c r="F519" s="34"/>
      <c r="G519" s="48"/>
      <c r="H519" s="36"/>
      <c r="I519" s="27"/>
      <c r="J519" s="204"/>
      <c r="K519" s="204"/>
      <c r="L519" s="205"/>
      <c r="M519" s="205"/>
      <c r="N519" s="204"/>
      <c r="O519" s="214"/>
      <c r="P519" s="214"/>
      <c r="Q519" s="213"/>
      <c r="R519" s="214"/>
      <c r="S519" s="213"/>
      <c r="T519" s="214"/>
      <c r="U519" s="223"/>
      <c r="V519" s="223"/>
      <c r="W519" s="222"/>
      <c r="X519" s="223"/>
      <c r="Y519" s="222"/>
      <c r="Z519" s="223"/>
      <c r="AA519" s="232"/>
      <c r="AB519" s="232"/>
      <c r="AC519" s="231"/>
      <c r="AD519" s="232"/>
      <c r="AE519" s="231"/>
      <c r="AF519" s="232"/>
      <c r="AG519" s="250"/>
      <c r="AH519" s="250"/>
      <c r="AI519" s="249"/>
      <c r="AJ519" s="250"/>
      <c r="AK519" s="249"/>
      <c r="AL519" s="250"/>
      <c r="AM519" s="204"/>
      <c r="AN519" s="204"/>
      <c r="AO519" s="205"/>
      <c r="AP519" s="204"/>
      <c r="AQ519" s="205"/>
      <c r="AR519" s="204"/>
      <c r="AS519" s="259"/>
      <c r="AT519" s="259"/>
      <c r="AU519" s="258"/>
      <c r="AV519" s="259"/>
      <c r="AW519" s="258"/>
      <c r="AX519" s="259"/>
      <c r="AY519" s="268"/>
      <c r="AZ519" s="268"/>
      <c r="BA519" s="267"/>
      <c r="BB519" s="268"/>
      <c r="BC519" s="267"/>
      <c r="BD519" s="268"/>
      <c r="BE519" s="204"/>
      <c r="BF519" s="204"/>
      <c r="BG519" s="205"/>
      <c r="BH519" s="204"/>
      <c r="BI519" s="205"/>
      <c r="BJ519" s="204"/>
      <c r="BK519" s="241"/>
      <c r="BL519" s="241"/>
      <c r="BM519" s="240"/>
      <c r="BN519" s="241"/>
      <c r="BO519" s="240"/>
      <c r="BP519" s="241"/>
      <c r="BQ519" s="223"/>
      <c r="BR519" s="223"/>
      <c r="BS519" s="222"/>
      <c r="BT519" s="223"/>
      <c r="BU519" s="222"/>
      <c r="BV519" s="223"/>
      <c r="BW519" s="268"/>
      <c r="BX519" s="268"/>
      <c r="BY519" s="267"/>
      <c r="BZ519" s="268"/>
      <c r="CA519" s="267"/>
      <c r="CB519" s="268"/>
      <c r="CC519" s="241"/>
      <c r="CD519" s="214"/>
      <c r="CE519" s="240"/>
      <c r="CF519" s="240"/>
      <c r="CG519" s="241"/>
      <c r="CH519" s="5"/>
    </row>
    <row r="520" spans="1:86" hidden="1" x14ac:dyDescent="0.2">
      <c r="A520" s="105"/>
      <c r="B520" s="105"/>
      <c r="C520" s="105"/>
      <c r="D520" s="107"/>
      <c r="E520" s="105"/>
      <c r="F520" s="107"/>
      <c r="G520" s="108"/>
      <c r="H520" s="91"/>
      <c r="I520" s="59"/>
      <c r="J520" s="206"/>
      <c r="K520" s="206"/>
      <c r="L520" s="206"/>
      <c r="M520" s="206"/>
      <c r="N520" s="206"/>
      <c r="O520" s="215"/>
      <c r="P520" s="215"/>
      <c r="Q520" s="215"/>
      <c r="R520" s="215"/>
      <c r="S520" s="215"/>
      <c r="T520" s="215"/>
      <c r="U520" s="224"/>
      <c r="V520" s="224"/>
      <c r="W520" s="224"/>
      <c r="X520" s="224"/>
      <c r="Y520" s="224"/>
      <c r="Z520" s="224"/>
      <c r="AA520" s="233"/>
      <c r="AB520" s="233"/>
      <c r="AC520" s="233"/>
      <c r="AD520" s="233"/>
      <c r="AE520" s="233"/>
      <c r="AF520" s="233"/>
      <c r="AG520" s="251"/>
      <c r="AH520" s="251"/>
      <c r="AI520" s="251"/>
      <c r="AJ520" s="251"/>
      <c r="AK520" s="251"/>
      <c r="AL520" s="251"/>
      <c r="AM520" s="206"/>
      <c r="AN520" s="206"/>
      <c r="AO520" s="206"/>
      <c r="AP520" s="206"/>
      <c r="AQ520" s="206"/>
      <c r="AR520" s="206"/>
      <c r="AS520" s="260"/>
      <c r="AT520" s="260"/>
      <c r="AU520" s="260"/>
      <c r="AV520" s="260"/>
      <c r="AW520" s="260"/>
      <c r="AX520" s="260"/>
      <c r="AY520" s="269"/>
      <c r="AZ520" s="269"/>
      <c r="BA520" s="269"/>
      <c r="BB520" s="269"/>
      <c r="BC520" s="269"/>
      <c r="BD520" s="269"/>
      <c r="BE520" s="206"/>
      <c r="BF520" s="206"/>
      <c r="BG520" s="206"/>
      <c r="BH520" s="206"/>
      <c r="BI520" s="206"/>
      <c r="BJ520" s="206"/>
      <c r="BK520" s="242"/>
      <c r="BL520" s="242"/>
      <c r="BM520" s="242"/>
      <c r="BN520" s="242"/>
      <c r="BO520" s="242"/>
      <c r="BP520" s="242"/>
      <c r="BQ520" s="224"/>
      <c r="BR520" s="224"/>
      <c r="BS520" s="224"/>
      <c r="BT520" s="224"/>
      <c r="BU520" s="224"/>
      <c r="BV520" s="224"/>
      <c r="BW520" s="269"/>
      <c r="BX520" s="269"/>
      <c r="BY520" s="269"/>
      <c r="BZ520" s="269"/>
      <c r="CA520" s="269"/>
      <c r="CB520" s="269"/>
      <c r="CC520" s="242"/>
      <c r="CD520" s="215"/>
      <c r="CE520" s="242"/>
      <c r="CF520" s="242"/>
      <c r="CG520" s="242"/>
      <c r="CH520" s="5"/>
    </row>
    <row r="521" spans="1:86" hidden="1" x14ac:dyDescent="0.2">
      <c r="A521" s="143"/>
      <c r="B521" s="74"/>
      <c r="C521" s="141"/>
      <c r="D521" s="142"/>
      <c r="E521" s="141"/>
      <c r="F521" s="142"/>
      <c r="G521" s="109"/>
      <c r="H521" s="69"/>
      <c r="I521" s="74"/>
      <c r="J521" s="204"/>
      <c r="K521" s="204"/>
      <c r="L521" s="205"/>
      <c r="M521" s="205"/>
      <c r="N521" s="205"/>
      <c r="O521" s="214"/>
      <c r="P521" s="214"/>
      <c r="Q521" s="213"/>
      <c r="R521" s="213"/>
      <c r="S521" s="213"/>
      <c r="T521" s="213"/>
      <c r="U521" s="223"/>
      <c r="V521" s="222"/>
      <c r="W521" s="222"/>
      <c r="X521" s="222"/>
      <c r="Y521" s="222"/>
      <c r="Z521" s="222"/>
      <c r="AA521" s="232"/>
      <c r="AB521" s="231"/>
      <c r="AC521" s="231"/>
      <c r="AD521" s="231"/>
      <c r="AE521" s="231"/>
      <c r="AF521" s="231"/>
      <c r="AG521" s="250"/>
      <c r="AH521" s="249"/>
      <c r="AI521" s="249"/>
      <c r="AJ521" s="249"/>
      <c r="AK521" s="249"/>
      <c r="AL521" s="249"/>
      <c r="AM521" s="204"/>
      <c r="AN521" s="205"/>
      <c r="AO521" s="205"/>
      <c r="AP521" s="205"/>
      <c r="AQ521" s="205"/>
      <c r="AR521" s="205"/>
      <c r="AS521" s="259"/>
      <c r="AT521" s="258"/>
      <c r="AU521" s="258"/>
      <c r="AV521" s="258"/>
      <c r="AW521" s="258"/>
      <c r="AX521" s="258"/>
      <c r="AY521" s="268"/>
      <c r="AZ521" s="267"/>
      <c r="BA521" s="267"/>
      <c r="BB521" s="267"/>
      <c r="BC521" s="267"/>
      <c r="BD521" s="267"/>
      <c r="BE521" s="204"/>
      <c r="BF521" s="205"/>
      <c r="BG521" s="205"/>
      <c r="BH521" s="205"/>
      <c r="BI521" s="205"/>
      <c r="BJ521" s="205"/>
      <c r="BK521" s="241"/>
      <c r="BL521" s="240"/>
      <c r="BM521" s="240"/>
      <c r="BN521" s="240"/>
      <c r="BO521" s="240"/>
      <c r="BP521" s="240"/>
      <c r="BQ521" s="223"/>
      <c r="BR521" s="222"/>
      <c r="BS521" s="222"/>
      <c r="BT521" s="222"/>
      <c r="BU521" s="222"/>
      <c r="BV521" s="222"/>
      <c r="BW521" s="268"/>
      <c r="BX521" s="267"/>
      <c r="BY521" s="267"/>
      <c r="BZ521" s="267"/>
      <c r="CA521" s="267"/>
      <c r="CB521" s="267"/>
      <c r="CC521" s="241"/>
      <c r="CD521" s="214"/>
      <c r="CE521" s="240"/>
      <c r="CF521" s="240"/>
      <c r="CG521" s="240"/>
      <c r="CH521" s="5"/>
    </row>
    <row r="522" spans="1:86" hidden="1" x14ac:dyDescent="0.2">
      <c r="A522" s="109"/>
      <c r="B522" s="64"/>
      <c r="C522" s="141"/>
      <c r="D522" s="142"/>
      <c r="E522" s="141"/>
      <c r="F522" s="142"/>
      <c r="G522" s="109"/>
      <c r="H522" s="65"/>
      <c r="I522" s="145"/>
      <c r="J522" s="204"/>
      <c r="K522" s="204"/>
      <c r="L522" s="205"/>
      <c r="M522" s="205"/>
      <c r="N522" s="205"/>
      <c r="O522" s="214"/>
      <c r="P522" s="214"/>
      <c r="Q522" s="213"/>
      <c r="R522" s="213"/>
      <c r="S522" s="213"/>
      <c r="T522" s="213"/>
      <c r="U522" s="223"/>
      <c r="V522" s="222"/>
      <c r="W522" s="222"/>
      <c r="X522" s="222"/>
      <c r="Y522" s="222"/>
      <c r="Z522" s="222"/>
      <c r="AA522" s="232"/>
      <c r="AB522" s="231"/>
      <c r="AC522" s="231"/>
      <c r="AD522" s="231"/>
      <c r="AE522" s="231"/>
      <c r="AF522" s="231"/>
      <c r="AG522" s="250"/>
      <c r="AH522" s="249"/>
      <c r="AI522" s="249"/>
      <c r="AJ522" s="249"/>
      <c r="AK522" s="249"/>
      <c r="AL522" s="249"/>
      <c r="AM522" s="204"/>
      <c r="AN522" s="205"/>
      <c r="AO522" s="205"/>
      <c r="AP522" s="205"/>
      <c r="AQ522" s="205"/>
      <c r="AR522" s="205"/>
      <c r="AS522" s="259"/>
      <c r="AT522" s="258"/>
      <c r="AU522" s="258"/>
      <c r="AV522" s="258"/>
      <c r="AW522" s="258"/>
      <c r="AX522" s="258"/>
      <c r="AY522" s="268"/>
      <c r="AZ522" s="267"/>
      <c r="BA522" s="267"/>
      <c r="BB522" s="267"/>
      <c r="BC522" s="267"/>
      <c r="BD522" s="267"/>
      <c r="BE522" s="204"/>
      <c r="BF522" s="205"/>
      <c r="BG522" s="205"/>
      <c r="BH522" s="205"/>
      <c r="BI522" s="205"/>
      <c r="BJ522" s="205"/>
      <c r="BK522" s="241"/>
      <c r="BL522" s="240"/>
      <c r="BM522" s="240"/>
      <c r="BN522" s="240"/>
      <c r="BO522" s="240"/>
      <c r="BP522" s="240"/>
      <c r="BQ522" s="223"/>
      <c r="BR522" s="222"/>
      <c r="BS522" s="222"/>
      <c r="BT522" s="222"/>
      <c r="BU522" s="222"/>
      <c r="BV522" s="222"/>
      <c r="BW522" s="268"/>
      <c r="BX522" s="267"/>
      <c r="BY522" s="267"/>
      <c r="BZ522" s="267"/>
      <c r="CA522" s="267"/>
      <c r="CB522" s="267"/>
      <c r="CC522" s="241"/>
      <c r="CD522" s="214"/>
      <c r="CE522" s="240"/>
      <c r="CF522" s="240"/>
      <c r="CG522" s="240"/>
      <c r="CH522" s="5"/>
    </row>
    <row r="523" spans="1:86" hidden="1" x14ac:dyDescent="0.2">
      <c r="A523" s="109"/>
      <c r="B523" s="64"/>
      <c r="C523" s="141"/>
      <c r="D523" s="142"/>
      <c r="E523" s="141"/>
      <c r="F523" s="142"/>
      <c r="G523" s="12"/>
      <c r="H523" s="65"/>
      <c r="I523" s="145"/>
      <c r="J523" s="204"/>
      <c r="K523" s="204"/>
      <c r="L523" s="205"/>
      <c r="M523" s="205"/>
      <c r="N523" s="205"/>
      <c r="O523" s="214"/>
      <c r="P523" s="214"/>
      <c r="Q523" s="213"/>
      <c r="R523" s="213"/>
      <c r="S523" s="213"/>
      <c r="T523" s="213"/>
      <c r="U523" s="223"/>
      <c r="V523" s="222"/>
      <c r="W523" s="222"/>
      <c r="X523" s="222"/>
      <c r="Y523" s="222"/>
      <c r="Z523" s="222"/>
      <c r="AA523" s="232"/>
      <c r="AB523" s="231"/>
      <c r="AC523" s="231"/>
      <c r="AD523" s="231"/>
      <c r="AE523" s="231"/>
      <c r="AF523" s="231"/>
      <c r="AG523" s="250"/>
      <c r="AH523" s="249"/>
      <c r="AI523" s="249"/>
      <c r="AJ523" s="249"/>
      <c r="AK523" s="249"/>
      <c r="AL523" s="249"/>
      <c r="AM523" s="204"/>
      <c r="AN523" s="205"/>
      <c r="AO523" s="205"/>
      <c r="AP523" s="205"/>
      <c r="AQ523" s="205"/>
      <c r="AR523" s="205"/>
      <c r="AS523" s="259"/>
      <c r="AT523" s="258"/>
      <c r="AU523" s="258"/>
      <c r="AV523" s="258"/>
      <c r="AW523" s="258"/>
      <c r="AX523" s="258"/>
      <c r="AY523" s="268"/>
      <c r="AZ523" s="267"/>
      <c r="BA523" s="267"/>
      <c r="BB523" s="267"/>
      <c r="BC523" s="267"/>
      <c r="BD523" s="267"/>
      <c r="BE523" s="204"/>
      <c r="BF523" s="205"/>
      <c r="BG523" s="205"/>
      <c r="BH523" s="205"/>
      <c r="BI523" s="205"/>
      <c r="BJ523" s="205"/>
      <c r="BK523" s="241"/>
      <c r="BL523" s="240"/>
      <c r="BM523" s="240"/>
      <c r="BN523" s="240"/>
      <c r="BO523" s="240"/>
      <c r="BP523" s="240"/>
      <c r="BQ523" s="223"/>
      <c r="BR523" s="222"/>
      <c r="BS523" s="222"/>
      <c r="BT523" s="222"/>
      <c r="BU523" s="222"/>
      <c r="BV523" s="222"/>
      <c r="BW523" s="268"/>
      <c r="BX523" s="267"/>
      <c r="BY523" s="267"/>
      <c r="BZ523" s="267"/>
      <c r="CA523" s="267"/>
      <c r="CB523" s="267"/>
      <c r="CC523" s="241"/>
      <c r="CD523" s="214"/>
      <c r="CE523" s="240"/>
      <c r="CF523" s="240"/>
      <c r="CG523" s="240"/>
      <c r="CH523" s="5"/>
    </row>
    <row r="524" spans="1:86" hidden="1" x14ac:dyDescent="0.2">
      <c r="A524" s="109"/>
      <c r="B524" s="64"/>
      <c r="C524" s="141"/>
      <c r="D524" s="142"/>
      <c r="E524" s="141"/>
      <c r="F524" s="142"/>
      <c r="G524" s="109"/>
      <c r="H524" s="69"/>
      <c r="I524" s="66"/>
      <c r="J524" s="204"/>
      <c r="K524" s="204"/>
      <c r="L524" s="205"/>
      <c r="M524" s="205"/>
      <c r="N524" s="205"/>
      <c r="O524" s="214"/>
      <c r="P524" s="214"/>
      <c r="Q524" s="213"/>
      <c r="R524" s="213"/>
      <c r="S524" s="213"/>
      <c r="T524" s="213"/>
      <c r="U524" s="223"/>
      <c r="V524" s="222"/>
      <c r="W524" s="222"/>
      <c r="X524" s="222"/>
      <c r="Y524" s="222"/>
      <c r="Z524" s="222"/>
      <c r="AA524" s="232"/>
      <c r="AB524" s="231"/>
      <c r="AC524" s="231"/>
      <c r="AD524" s="231"/>
      <c r="AE524" s="231"/>
      <c r="AF524" s="231"/>
      <c r="AG524" s="250"/>
      <c r="AH524" s="249"/>
      <c r="AI524" s="249"/>
      <c r="AJ524" s="249"/>
      <c r="AK524" s="249"/>
      <c r="AL524" s="249"/>
      <c r="AM524" s="204"/>
      <c r="AN524" s="205"/>
      <c r="AO524" s="205"/>
      <c r="AP524" s="205"/>
      <c r="AQ524" s="205"/>
      <c r="AR524" s="205"/>
      <c r="AS524" s="259"/>
      <c r="AT524" s="258"/>
      <c r="AU524" s="258"/>
      <c r="AV524" s="258"/>
      <c r="AW524" s="258"/>
      <c r="AX524" s="258"/>
      <c r="AY524" s="268"/>
      <c r="AZ524" s="267"/>
      <c r="BA524" s="267"/>
      <c r="BB524" s="267"/>
      <c r="BC524" s="267"/>
      <c r="BD524" s="267"/>
      <c r="BE524" s="204"/>
      <c r="BF524" s="205"/>
      <c r="BG524" s="205"/>
      <c r="BH524" s="205"/>
      <c r="BI524" s="205"/>
      <c r="BJ524" s="205"/>
      <c r="BK524" s="241"/>
      <c r="BL524" s="240"/>
      <c r="BM524" s="240"/>
      <c r="BN524" s="240"/>
      <c r="BO524" s="240"/>
      <c r="BP524" s="240"/>
      <c r="BQ524" s="223"/>
      <c r="BR524" s="222"/>
      <c r="BS524" s="222"/>
      <c r="BT524" s="222"/>
      <c r="BU524" s="222"/>
      <c r="BV524" s="222"/>
      <c r="BW524" s="268"/>
      <c r="BX524" s="267"/>
      <c r="BY524" s="267"/>
      <c r="BZ524" s="267"/>
      <c r="CA524" s="267"/>
      <c r="CB524" s="267"/>
      <c r="CC524" s="241"/>
      <c r="CD524" s="214"/>
      <c r="CE524" s="240"/>
      <c r="CF524" s="240"/>
      <c r="CG524" s="240"/>
      <c r="CH524" s="5"/>
    </row>
    <row r="525" spans="1:86" hidden="1" x14ac:dyDescent="0.2">
      <c r="A525" s="109"/>
      <c r="B525" s="74"/>
      <c r="C525" s="141"/>
      <c r="D525" s="142"/>
      <c r="E525" s="141"/>
      <c r="F525" s="142"/>
      <c r="G525" s="109"/>
      <c r="H525" s="69"/>
      <c r="I525" s="66"/>
      <c r="J525" s="204"/>
      <c r="K525" s="204"/>
      <c r="L525" s="205"/>
      <c r="M525" s="205"/>
      <c r="N525" s="205"/>
      <c r="O525" s="214"/>
      <c r="P525" s="214"/>
      <c r="Q525" s="213"/>
      <c r="R525" s="213"/>
      <c r="S525" s="213"/>
      <c r="T525" s="213"/>
      <c r="U525" s="223"/>
      <c r="V525" s="222"/>
      <c r="W525" s="222"/>
      <c r="X525" s="222"/>
      <c r="Y525" s="222"/>
      <c r="Z525" s="222"/>
      <c r="AA525" s="232"/>
      <c r="AB525" s="231"/>
      <c r="AC525" s="231"/>
      <c r="AD525" s="231"/>
      <c r="AE525" s="231"/>
      <c r="AF525" s="231"/>
      <c r="AG525" s="250"/>
      <c r="AH525" s="249"/>
      <c r="AI525" s="249"/>
      <c r="AJ525" s="249"/>
      <c r="AK525" s="249"/>
      <c r="AL525" s="249"/>
      <c r="AM525" s="204"/>
      <c r="AN525" s="205"/>
      <c r="AO525" s="205"/>
      <c r="AP525" s="205"/>
      <c r="AQ525" s="205"/>
      <c r="AR525" s="205"/>
      <c r="AS525" s="259"/>
      <c r="AT525" s="258"/>
      <c r="AU525" s="258"/>
      <c r="AV525" s="258"/>
      <c r="AW525" s="258"/>
      <c r="AX525" s="258"/>
      <c r="AY525" s="268"/>
      <c r="AZ525" s="267"/>
      <c r="BA525" s="267"/>
      <c r="BB525" s="267"/>
      <c r="BC525" s="267"/>
      <c r="BD525" s="267"/>
      <c r="BE525" s="204"/>
      <c r="BF525" s="205"/>
      <c r="BG525" s="205"/>
      <c r="BH525" s="205"/>
      <c r="BI525" s="205"/>
      <c r="BJ525" s="205"/>
      <c r="BK525" s="241"/>
      <c r="BL525" s="240"/>
      <c r="BM525" s="240"/>
      <c r="BN525" s="240"/>
      <c r="BO525" s="240"/>
      <c r="BP525" s="240"/>
      <c r="BQ525" s="223"/>
      <c r="BR525" s="222"/>
      <c r="BS525" s="222"/>
      <c r="BT525" s="222"/>
      <c r="BU525" s="222"/>
      <c r="BV525" s="222"/>
      <c r="BW525" s="268"/>
      <c r="BX525" s="267"/>
      <c r="BY525" s="267"/>
      <c r="BZ525" s="267"/>
      <c r="CA525" s="267"/>
      <c r="CB525" s="267"/>
      <c r="CC525" s="241"/>
      <c r="CD525" s="214"/>
      <c r="CE525" s="240"/>
      <c r="CF525" s="240"/>
      <c r="CG525" s="240"/>
      <c r="CH525" s="5"/>
    </row>
    <row r="526" spans="1:86" hidden="1" x14ac:dyDescent="0.2">
      <c r="A526" s="141"/>
      <c r="B526" s="141"/>
      <c r="C526" s="141"/>
      <c r="D526" s="142"/>
      <c r="E526" s="141"/>
      <c r="F526" s="142"/>
      <c r="G526" s="109"/>
      <c r="H526" s="65"/>
      <c r="I526" s="66"/>
      <c r="J526" s="204"/>
      <c r="K526" s="204"/>
      <c r="L526" s="205"/>
      <c r="M526" s="205"/>
      <c r="N526" s="205"/>
      <c r="O526" s="214"/>
      <c r="P526" s="214"/>
      <c r="Q526" s="213"/>
      <c r="R526" s="213"/>
      <c r="S526" s="213"/>
      <c r="T526" s="213"/>
      <c r="U526" s="223"/>
      <c r="V526" s="222"/>
      <c r="W526" s="222"/>
      <c r="X526" s="222"/>
      <c r="Y526" s="222"/>
      <c r="Z526" s="222"/>
      <c r="AA526" s="232"/>
      <c r="AB526" s="231"/>
      <c r="AC526" s="231"/>
      <c r="AD526" s="231"/>
      <c r="AE526" s="231"/>
      <c r="AF526" s="231"/>
      <c r="AG526" s="250"/>
      <c r="AH526" s="249"/>
      <c r="AI526" s="249"/>
      <c r="AJ526" s="249"/>
      <c r="AK526" s="249"/>
      <c r="AL526" s="249"/>
      <c r="AM526" s="204"/>
      <c r="AN526" s="205"/>
      <c r="AO526" s="205"/>
      <c r="AP526" s="205"/>
      <c r="AQ526" s="205"/>
      <c r="AR526" s="205"/>
      <c r="AS526" s="259"/>
      <c r="AT526" s="258"/>
      <c r="AU526" s="258"/>
      <c r="AV526" s="258"/>
      <c r="AW526" s="258"/>
      <c r="AX526" s="258"/>
      <c r="AY526" s="268"/>
      <c r="AZ526" s="267"/>
      <c r="BA526" s="267"/>
      <c r="BB526" s="267"/>
      <c r="BC526" s="267"/>
      <c r="BD526" s="267"/>
      <c r="BE526" s="204"/>
      <c r="BF526" s="205"/>
      <c r="BG526" s="205"/>
      <c r="BH526" s="205"/>
      <c r="BI526" s="205"/>
      <c r="BJ526" s="205"/>
      <c r="BK526" s="241"/>
      <c r="BL526" s="240"/>
      <c r="BM526" s="240"/>
      <c r="BN526" s="240"/>
      <c r="BO526" s="240"/>
      <c r="BP526" s="240"/>
      <c r="BQ526" s="223"/>
      <c r="BR526" s="222"/>
      <c r="BS526" s="222"/>
      <c r="BT526" s="222"/>
      <c r="BU526" s="222"/>
      <c r="BV526" s="222"/>
      <c r="BW526" s="268"/>
      <c r="BX526" s="267"/>
      <c r="BY526" s="267"/>
      <c r="BZ526" s="267"/>
      <c r="CA526" s="267"/>
      <c r="CB526" s="267"/>
      <c r="CC526" s="241"/>
      <c r="CD526" s="214"/>
      <c r="CE526" s="240"/>
      <c r="CF526" s="240"/>
      <c r="CG526" s="240"/>
      <c r="CH526" s="5"/>
    </row>
    <row r="527" spans="1:86" hidden="1" x14ac:dyDescent="0.2">
      <c r="A527" s="141"/>
      <c r="B527" s="141"/>
      <c r="C527" s="141"/>
      <c r="D527" s="142"/>
      <c r="E527" s="141"/>
      <c r="F527" s="142"/>
      <c r="G527" s="12"/>
      <c r="H527" s="65"/>
      <c r="I527" s="66"/>
      <c r="J527" s="204"/>
      <c r="K527" s="204"/>
      <c r="L527" s="205"/>
      <c r="M527" s="205"/>
      <c r="N527" s="205"/>
      <c r="O527" s="214"/>
      <c r="P527" s="214"/>
      <c r="Q527" s="213"/>
      <c r="R527" s="213"/>
      <c r="S527" s="213"/>
      <c r="T527" s="213"/>
      <c r="U527" s="223"/>
      <c r="V527" s="222"/>
      <c r="W527" s="222"/>
      <c r="X527" s="222"/>
      <c r="Y527" s="222"/>
      <c r="Z527" s="222"/>
      <c r="AA527" s="232"/>
      <c r="AB527" s="231"/>
      <c r="AC527" s="231"/>
      <c r="AD527" s="231"/>
      <c r="AE527" s="231"/>
      <c r="AF527" s="231"/>
      <c r="AG527" s="250"/>
      <c r="AH527" s="249"/>
      <c r="AI527" s="249"/>
      <c r="AJ527" s="249"/>
      <c r="AK527" s="249"/>
      <c r="AL527" s="249"/>
      <c r="AM527" s="204"/>
      <c r="AN527" s="205"/>
      <c r="AO527" s="205"/>
      <c r="AP527" s="205"/>
      <c r="AQ527" s="205"/>
      <c r="AR527" s="205"/>
      <c r="AS527" s="259"/>
      <c r="AT527" s="258"/>
      <c r="AU527" s="258"/>
      <c r="AV527" s="258"/>
      <c r="AW527" s="258"/>
      <c r="AX527" s="258"/>
      <c r="AY527" s="268"/>
      <c r="AZ527" s="267"/>
      <c r="BA527" s="267"/>
      <c r="BB527" s="267"/>
      <c r="BC527" s="267"/>
      <c r="BD527" s="267"/>
      <c r="BE527" s="204"/>
      <c r="BF527" s="205"/>
      <c r="BG527" s="205"/>
      <c r="BH527" s="205"/>
      <c r="BI527" s="205"/>
      <c r="BJ527" s="205"/>
      <c r="BK527" s="241"/>
      <c r="BL527" s="240"/>
      <c r="BM527" s="240"/>
      <c r="BN527" s="240"/>
      <c r="BO527" s="240"/>
      <c r="BP527" s="240"/>
      <c r="BQ527" s="223"/>
      <c r="BR527" s="222"/>
      <c r="BS527" s="222"/>
      <c r="BT527" s="222"/>
      <c r="BU527" s="222"/>
      <c r="BV527" s="222"/>
      <c r="BW527" s="268"/>
      <c r="BX527" s="267"/>
      <c r="BY527" s="267"/>
      <c r="BZ527" s="267"/>
      <c r="CA527" s="267"/>
      <c r="CB527" s="267"/>
      <c r="CC527" s="241"/>
      <c r="CD527" s="214"/>
      <c r="CE527" s="240"/>
      <c r="CF527" s="240"/>
      <c r="CG527" s="240"/>
      <c r="CH527" s="5"/>
    </row>
    <row r="528" spans="1:86" hidden="1" x14ac:dyDescent="0.2">
      <c r="A528" s="146"/>
      <c r="B528" s="146"/>
      <c r="C528" s="141"/>
      <c r="D528" s="142"/>
      <c r="E528" s="146"/>
      <c r="F528" s="147"/>
      <c r="G528" s="148"/>
      <c r="H528" s="72"/>
      <c r="I528" s="73"/>
      <c r="J528" s="204"/>
      <c r="K528" s="204"/>
      <c r="L528" s="205"/>
      <c r="M528" s="205"/>
      <c r="N528" s="205"/>
      <c r="O528" s="214"/>
      <c r="P528" s="214"/>
      <c r="Q528" s="213"/>
      <c r="R528" s="213"/>
      <c r="S528" s="213"/>
      <c r="T528" s="213"/>
      <c r="U528" s="223"/>
      <c r="V528" s="222"/>
      <c r="W528" s="222"/>
      <c r="X528" s="222"/>
      <c r="Y528" s="222"/>
      <c r="Z528" s="222"/>
      <c r="AA528" s="232"/>
      <c r="AB528" s="231"/>
      <c r="AC528" s="231"/>
      <c r="AD528" s="231"/>
      <c r="AE528" s="231"/>
      <c r="AF528" s="231"/>
      <c r="AG528" s="250"/>
      <c r="AH528" s="249"/>
      <c r="AI528" s="249"/>
      <c r="AJ528" s="249"/>
      <c r="AK528" s="249"/>
      <c r="AL528" s="249"/>
      <c r="AM528" s="204"/>
      <c r="AN528" s="205"/>
      <c r="AO528" s="205"/>
      <c r="AP528" s="205"/>
      <c r="AQ528" s="205"/>
      <c r="AR528" s="205"/>
      <c r="AS528" s="259"/>
      <c r="AT528" s="258"/>
      <c r="AU528" s="258"/>
      <c r="AV528" s="258"/>
      <c r="AW528" s="258"/>
      <c r="AX528" s="258"/>
      <c r="AY528" s="268"/>
      <c r="AZ528" s="267"/>
      <c r="BA528" s="267"/>
      <c r="BB528" s="267"/>
      <c r="BC528" s="267"/>
      <c r="BD528" s="267"/>
      <c r="BE528" s="204"/>
      <c r="BF528" s="205"/>
      <c r="BG528" s="205"/>
      <c r="BH528" s="205"/>
      <c r="BI528" s="205"/>
      <c r="BJ528" s="205"/>
      <c r="BK528" s="241"/>
      <c r="BL528" s="240"/>
      <c r="BM528" s="240"/>
      <c r="BN528" s="240"/>
      <c r="BO528" s="240"/>
      <c r="BP528" s="240"/>
      <c r="BQ528" s="223"/>
      <c r="BR528" s="222"/>
      <c r="BS528" s="222"/>
      <c r="BT528" s="222"/>
      <c r="BU528" s="222"/>
      <c r="BV528" s="222"/>
      <c r="BW528" s="268"/>
      <c r="BX528" s="267"/>
      <c r="BY528" s="267"/>
      <c r="BZ528" s="267"/>
      <c r="CA528" s="267"/>
      <c r="CB528" s="267"/>
      <c r="CC528" s="241"/>
      <c r="CD528" s="214"/>
      <c r="CE528" s="240"/>
      <c r="CF528" s="240"/>
      <c r="CG528" s="240"/>
      <c r="CH528" s="5"/>
    </row>
    <row r="529" spans="1:86" hidden="1" x14ac:dyDescent="0.2">
      <c r="C529" s="171"/>
      <c r="D529" s="171"/>
      <c r="I529" s="172"/>
      <c r="J529" s="204"/>
      <c r="K529" s="204"/>
      <c r="L529" s="205"/>
      <c r="M529" s="205"/>
      <c r="N529" s="205"/>
      <c r="O529" s="214"/>
      <c r="P529" s="214"/>
      <c r="Q529" s="213"/>
      <c r="R529" s="213"/>
      <c r="S529" s="213"/>
      <c r="T529" s="213"/>
      <c r="U529" s="223"/>
      <c r="V529" s="222"/>
      <c r="W529" s="222"/>
      <c r="X529" s="222"/>
      <c r="Y529" s="222"/>
      <c r="Z529" s="222"/>
      <c r="AA529" s="232"/>
      <c r="AB529" s="231"/>
      <c r="AC529" s="231"/>
      <c r="AD529" s="231"/>
      <c r="AE529" s="231"/>
      <c r="AF529" s="231"/>
      <c r="AG529" s="250"/>
      <c r="AH529" s="249"/>
      <c r="AI529" s="249"/>
      <c r="AJ529" s="249"/>
      <c r="AK529" s="249"/>
      <c r="AL529" s="249"/>
      <c r="AM529" s="204"/>
      <c r="AN529" s="205"/>
      <c r="AO529" s="205"/>
      <c r="AP529" s="205"/>
      <c r="AQ529" s="205"/>
      <c r="AR529" s="205"/>
      <c r="AS529" s="259"/>
      <c r="AT529" s="258"/>
      <c r="AU529" s="258"/>
      <c r="AV529" s="258"/>
      <c r="AW529" s="258"/>
      <c r="AX529" s="258"/>
      <c r="AY529" s="268"/>
      <c r="AZ529" s="267"/>
      <c r="BA529" s="267"/>
      <c r="BB529" s="267"/>
      <c r="BC529" s="267"/>
      <c r="BD529" s="267"/>
      <c r="BE529" s="204"/>
      <c r="BF529" s="205"/>
      <c r="BG529" s="205"/>
      <c r="BH529" s="205"/>
      <c r="BI529" s="205"/>
      <c r="BJ529" s="205"/>
      <c r="BK529" s="241"/>
      <c r="BL529" s="240"/>
      <c r="BM529" s="240"/>
      <c r="BN529" s="240"/>
      <c r="BO529" s="240"/>
      <c r="BP529" s="240"/>
      <c r="BQ529" s="223"/>
      <c r="BR529" s="222"/>
      <c r="BS529" s="222"/>
      <c r="BT529" s="222"/>
      <c r="BU529" s="222"/>
      <c r="BV529" s="222"/>
      <c r="BW529" s="268"/>
      <c r="BX529" s="267"/>
      <c r="BY529" s="267"/>
      <c r="BZ529" s="267"/>
      <c r="CA529" s="267"/>
      <c r="CB529" s="267"/>
      <c r="CC529" s="241"/>
      <c r="CD529" s="214"/>
      <c r="CE529" s="240"/>
      <c r="CF529" s="240"/>
      <c r="CG529" s="240"/>
      <c r="CH529" s="5"/>
    </row>
    <row r="530" spans="1:86" hidden="1" x14ac:dyDescent="0.2">
      <c r="A530" s="23"/>
      <c r="B530" s="22"/>
      <c r="C530" s="23"/>
      <c r="D530" s="23"/>
      <c r="E530" s="23"/>
      <c r="F530" s="23"/>
      <c r="G530" s="25"/>
      <c r="H530" s="32"/>
      <c r="I530" s="88"/>
      <c r="J530" s="204"/>
      <c r="K530" s="204"/>
      <c r="L530" s="205"/>
      <c r="M530" s="205"/>
      <c r="N530" s="205"/>
      <c r="O530" s="214"/>
      <c r="P530" s="214"/>
      <c r="Q530" s="213"/>
      <c r="R530" s="213"/>
      <c r="S530" s="213"/>
      <c r="T530" s="213"/>
      <c r="U530" s="223"/>
      <c r="V530" s="222"/>
      <c r="W530" s="222"/>
      <c r="X530" s="222"/>
      <c r="Y530" s="222"/>
      <c r="Z530" s="222"/>
      <c r="AA530" s="232"/>
      <c r="AB530" s="231"/>
      <c r="AC530" s="231"/>
      <c r="AD530" s="231"/>
      <c r="AE530" s="231"/>
      <c r="AF530" s="231"/>
      <c r="AG530" s="250"/>
      <c r="AH530" s="249"/>
      <c r="AI530" s="249"/>
      <c r="AJ530" s="249"/>
      <c r="AK530" s="249"/>
      <c r="AL530" s="249"/>
      <c r="AM530" s="204"/>
      <c r="AN530" s="205"/>
      <c r="AO530" s="205"/>
      <c r="AP530" s="205"/>
      <c r="AQ530" s="205"/>
      <c r="AR530" s="205"/>
      <c r="AS530" s="259"/>
      <c r="AT530" s="258"/>
      <c r="AU530" s="258"/>
      <c r="AV530" s="258"/>
      <c r="AW530" s="258"/>
      <c r="AX530" s="258"/>
      <c r="AY530" s="268"/>
      <c r="AZ530" s="267"/>
      <c r="BA530" s="267"/>
      <c r="BB530" s="267"/>
      <c r="BC530" s="267"/>
      <c r="BD530" s="267"/>
      <c r="BE530" s="204"/>
      <c r="BF530" s="205"/>
      <c r="BG530" s="205"/>
      <c r="BH530" s="205"/>
      <c r="BI530" s="205"/>
      <c r="BJ530" s="205"/>
      <c r="BK530" s="241"/>
      <c r="BL530" s="240"/>
      <c r="BM530" s="240"/>
      <c r="BN530" s="240"/>
      <c r="BO530" s="240"/>
      <c r="BP530" s="240"/>
      <c r="BQ530" s="223"/>
      <c r="BR530" s="222"/>
      <c r="BS530" s="222"/>
      <c r="BT530" s="222"/>
      <c r="BU530" s="222"/>
      <c r="BV530" s="222"/>
      <c r="BW530" s="268"/>
      <c r="BX530" s="267"/>
      <c r="BY530" s="267"/>
      <c r="BZ530" s="267"/>
      <c r="CA530" s="267"/>
      <c r="CB530" s="267"/>
      <c r="CC530" s="241"/>
      <c r="CD530" s="214"/>
      <c r="CE530" s="240"/>
      <c r="CF530" s="240"/>
      <c r="CG530" s="240"/>
      <c r="CH530" s="5"/>
    </row>
    <row r="531" spans="1:86" hidden="1" x14ac:dyDescent="0.2">
      <c r="A531" s="23"/>
      <c r="B531" s="29"/>
      <c r="C531" s="51"/>
      <c r="D531" s="23"/>
      <c r="E531" s="23"/>
      <c r="F531" s="23"/>
      <c r="G531" s="25"/>
      <c r="H531" s="32"/>
      <c r="I531" s="88"/>
      <c r="J531" s="204"/>
      <c r="K531" s="204"/>
      <c r="L531" s="205"/>
      <c r="M531" s="205"/>
      <c r="N531" s="205"/>
      <c r="O531" s="214"/>
      <c r="P531" s="214"/>
      <c r="Q531" s="213"/>
      <c r="R531" s="213"/>
      <c r="S531" s="213"/>
      <c r="T531" s="213"/>
      <c r="U531" s="223"/>
      <c r="V531" s="222"/>
      <c r="W531" s="222"/>
      <c r="X531" s="222"/>
      <c r="Y531" s="222"/>
      <c r="Z531" s="222"/>
      <c r="AA531" s="232"/>
      <c r="AB531" s="231"/>
      <c r="AC531" s="231"/>
      <c r="AD531" s="231"/>
      <c r="AE531" s="231"/>
      <c r="AF531" s="231"/>
      <c r="AG531" s="250"/>
      <c r="AH531" s="249"/>
      <c r="AI531" s="249"/>
      <c r="AJ531" s="249"/>
      <c r="AK531" s="249"/>
      <c r="AL531" s="249"/>
      <c r="AM531" s="204"/>
      <c r="AN531" s="205"/>
      <c r="AO531" s="205"/>
      <c r="AP531" s="205"/>
      <c r="AQ531" s="205"/>
      <c r="AR531" s="205"/>
      <c r="AS531" s="259"/>
      <c r="AT531" s="258"/>
      <c r="AU531" s="258"/>
      <c r="AV531" s="258"/>
      <c r="AW531" s="258"/>
      <c r="AX531" s="258"/>
      <c r="AY531" s="268"/>
      <c r="AZ531" s="267"/>
      <c r="BA531" s="267"/>
      <c r="BB531" s="267"/>
      <c r="BC531" s="267"/>
      <c r="BD531" s="267"/>
      <c r="BE531" s="204"/>
      <c r="BF531" s="205"/>
      <c r="BG531" s="205"/>
      <c r="BH531" s="205"/>
      <c r="BI531" s="205"/>
      <c r="BJ531" s="205"/>
      <c r="BK531" s="241"/>
      <c r="BL531" s="240"/>
      <c r="BM531" s="240"/>
      <c r="BN531" s="240"/>
      <c r="BO531" s="240"/>
      <c r="BP531" s="240"/>
      <c r="BQ531" s="223"/>
      <c r="BR531" s="222"/>
      <c r="BS531" s="222"/>
      <c r="BT531" s="222"/>
      <c r="BU531" s="222"/>
      <c r="BV531" s="222"/>
      <c r="BW531" s="268"/>
      <c r="BX531" s="267"/>
      <c r="BY531" s="267"/>
      <c r="BZ531" s="267"/>
      <c r="CA531" s="267"/>
      <c r="CB531" s="267"/>
      <c r="CC531" s="241"/>
      <c r="CD531" s="214"/>
      <c r="CE531" s="240"/>
      <c r="CF531" s="240"/>
      <c r="CG531" s="240"/>
      <c r="CH531" s="5"/>
    </row>
    <row r="532" spans="1:86" hidden="1" x14ac:dyDescent="0.2">
      <c r="A532" s="23"/>
      <c r="B532" s="29"/>
      <c r="C532" s="51"/>
      <c r="D532" s="121"/>
      <c r="E532" s="23"/>
      <c r="F532" s="23"/>
      <c r="G532" s="25"/>
      <c r="H532" s="32"/>
      <c r="I532" s="88"/>
      <c r="J532" s="204"/>
      <c r="K532" s="204"/>
      <c r="L532" s="205"/>
      <c r="M532" s="205"/>
      <c r="N532" s="205"/>
      <c r="O532" s="214"/>
      <c r="P532" s="214"/>
      <c r="Q532" s="213"/>
      <c r="R532" s="213"/>
      <c r="S532" s="213"/>
      <c r="T532" s="213"/>
      <c r="U532" s="223"/>
      <c r="V532" s="222"/>
      <c r="W532" s="222"/>
      <c r="X532" s="222"/>
      <c r="Y532" s="222"/>
      <c r="Z532" s="222"/>
      <c r="AA532" s="232"/>
      <c r="AB532" s="231"/>
      <c r="AC532" s="231"/>
      <c r="AD532" s="231"/>
      <c r="AE532" s="231"/>
      <c r="AF532" s="231"/>
      <c r="AG532" s="250"/>
      <c r="AH532" s="249"/>
      <c r="AI532" s="249"/>
      <c r="AJ532" s="249"/>
      <c r="AK532" s="249"/>
      <c r="AL532" s="249"/>
      <c r="AM532" s="204"/>
      <c r="AN532" s="205"/>
      <c r="AO532" s="205"/>
      <c r="AP532" s="205"/>
      <c r="AQ532" s="205"/>
      <c r="AR532" s="205"/>
      <c r="AS532" s="259"/>
      <c r="AT532" s="258"/>
      <c r="AU532" s="258"/>
      <c r="AV532" s="258"/>
      <c r="AW532" s="258"/>
      <c r="AX532" s="258"/>
      <c r="AY532" s="268"/>
      <c r="AZ532" s="267"/>
      <c r="BA532" s="267"/>
      <c r="BB532" s="267"/>
      <c r="BC532" s="267"/>
      <c r="BD532" s="267"/>
      <c r="BE532" s="204"/>
      <c r="BF532" s="205"/>
      <c r="BG532" s="205"/>
      <c r="BH532" s="205"/>
      <c r="BI532" s="205"/>
      <c r="BJ532" s="205"/>
      <c r="BK532" s="241"/>
      <c r="BL532" s="240"/>
      <c r="BM532" s="240"/>
      <c r="BN532" s="240"/>
      <c r="BO532" s="240"/>
      <c r="BP532" s="240"/>
      <c r="BQ532" s="223"/>
      <c r="BR532" s="222"/>
      <c r="BS532" s="222"/>
      <c r="BT532" s="222"/>
      <c r="BU532" s="222"/>
      <c r="BV532" s="222"/>
      <c r="BW532" s="268"/>
      <c r="BX532" s="267"/>
      <c r="BY532" s="267"/>
      <c r="BZ532" s="267"/>
      <c r="CA532" s="267"/>
      <c r="CB532" s="267"/>
      <c r="CC532" s="241"/>
      <c r="CD532" s="214"/>
      <c r="CE532" s="240"/>
      <c r="CF532" s="240"/>
      <c r="CG532" s="240"/>
      <c r="CH532" s="5"/>
    </row>
    <row r="533" spans="1:86" hidden="1" x14ac:dyDescent="0.2">
      <c r="A533" s="23"/>
      <c r="B533" s="29"/>
      <c r="C533" s="51"/>
      <c r="D533" s="33"/>
      <c r="E533" s="23"/>
      <c r="F533" s="23"/>
      <c r="G533" s="25"/>
      <c r="H533" s="75"/>
      <c r="I533" s="52"/>
      <c r="J533" s="204"/>
      <c r="K533" s="204"/>
      <c r="L533" s="205"/>
      <c r="M533" s="205"/>
      <c r="N533" s="205"/>
      <c r="O533" s="214"/>
      <c r="P533" s="214"/>
      <c r="Q533" s="213"/>
      <c r="R533" s="213"/>
      <c r="S533" s="213"/>
      <c r="T533" s="213"/>
      <c r="U533" s="223"/>
      <c r="V533" s="222"/>
      <c r="W533" s="222"/>
      <c r="X533" s="222"/>
      <c r="Y533" s="222"/>
      <c r="Z533" s="222"/>
      <c r="AA533" s="232"/>
      <c r="AB533" s="231"/>
      <c r="AC533" s="231"/>
      <c r="AD533" s="231"/>
      <c r="AE533" s="231"/>
      <c r="AF533" s="231"/>
      <c r="AG533" s="250"/>
      <c r="AH533" s="249"/>
      <c r="AI533" s="249"/>
      <c r="AJ533" s="249"/>
      <c r="AK533" s="249"/>
      <c r="AL533" s="249"/>
      <c r="AM533" s="204"/>
      <c r="AN533" s="205"/>
      <c r="AO533" s="205"/>
      <c r="AP533" s="205"/>
      <c r="AQ533" s="205"/>
      <c r="AR533" s="205"/>
      <c r="AS533" s="259"/>
      <c r="AT533" s="258"/>
      <c r="AU533" s="258"/>
      <c r="AV533" s="258"/>
      <c r="AW533" s="258"/>
      <c r="AX533" s="258"/>
      <c r="AY533" s="268"/>
      <c r="AZ533" s="267"/>
      <c r="BA533" s="267"/>
      <c r="BB533" s="267"/>
      <c r="BC533" s="267"/>
      <c r="BD533" s="267"/>
      <c r="BE533" s="204"/>
      <c r="BF533" s="205"/>
      <c r="BG533" s="205"/>
      <c r="BH533" s="205"/>
      <c r="BI533" s="205"/>
      <c r="BJ533" s="205"/>
      <c r="BK533" s="241"/>
      <c r="BL533" s="240"/>
      <c r="BM533" s="240"/>
      <c r="BN533" s="240"/>
      <c r="BO533" s="240"/>
      <c r="BP533" s="240"/>
      <c r="BQ533" s="223"/>
      <c r="BR533" s="222"/>
      <c r="BS533" s="222"/>
      <c r="BT533" s="222"/>
      <c r="BU533" s="222"/>
      <c r="BV533" s="222"/>
      <c r="BW533" s="268"/>
      <c r="BX533" s="267"/>
      <c r="BY533" s="267"/>
      <c r="BZ533" s="267"/>
      <c r="CA533" s="267"/>
      <c r="CB533" s="267"/>
      <c r="CC533" s="241"/>
      <c r="CD533" s="214"/>
      <c r="CE533" s="240"/>
      <c r="CF533" s="240"/>
      <c r="CG533" s="240"/>
      <c r="CH533" s="5"/>
    </row>
    <row r="534" spans="1:86" hidden="1" x14ac:dyDescent="0.2">
      <c r="A534" s="22"/>
      <c r="B534" s="22"/>
      <c r="C534" s="51"/>
      <c r="D534" s="34"/>
      <c r="E534" s="22"/>
      <c r="F534" s="34"/>
      <c r="G534" s="48"/>
      <c r="H534" s="36"/>
      <c r="I534" s="27"/>
      <c r="J534" s="204"/>
      <c r="K534" s="204"/>
      <c r="L534" s="205"/>
      <c r="M534" s="205"/>
      <c r="N534" s="204"/>
      <c r="O534" s="214"/>
      <c r="P534" s="214"/>
      <c r="Q534" s="213"/>
      <c r="R534" s="214"/>
      <c r="S534" s="213"/>
      <c r="T534" s="214"/>
      <c r="U534" s="223"/>
      <c r="V534" s="223"/>
      <c r="W534" s="222"/>
      <c r="X534" s="223"/>
      <c r="Y534" s="222"/>
      <c r="Z534" s="223"/>
      <c r="AA534" s="232"/>
      <c r="AB534" s="232"/>
      <c r="AC534" s="231"/>
      <c r="AD534" s="232"/>
      <c r="AE534" s="231"/>
      <c r="AF534" s="232"/>
      <c r="AG534" s="250"/>
      <c r="AH534" s="250"/>
      <c r="AI534" s="249"/>
      <c r="AJ534" s="250"/>
      <c r="AK534" s="249"/>
      <c r="AL534" s="250"/>
      <c r="AM534" s="204"/>
      <c r="AN534" s="204"/>
      <c r="AO534" s="205"/>
      <c r="AP534" s="204"/>
      <c r="AQ534" s="205"/>
      <c r="AR534" s="204"/>
      <c r="AS534" s="259"/>
      <c r="AT534" s="259"/>
      <c r="AU534" s="258"/>
      <c r="AV534" s="259"/>
      <c r="AW534" s="258"/>
      <c r="AX534" s="259"/>
      <c r="AY534" s="268"/>
      <c r="AZ534" s="268"/>
      <c r="BA534" s="267"/>
      <c r="BB534" s="268"/>
      <c r="BC534" s="267"/>
      <c r="BD534" s="268"/>
      <c r="BE534" s="204"/>
      <c r="BF534" s="204"/>
      <c r="BG534" s="205"/>
      <c r="BH534" s="204"/>
      <c r="BI534" s="205"/>
      <c r="BJ534" s="204"/>
      <c r="BK534" s="241"/>
      <c r="BL534" s="241"/>
      <c r="BM534" s="240"/>
      <c r="BN534" s="241"/>
      <c r="BO534" s="240"/>
      <c r="BP534" s="241"/>
      <c r="BQ534" s="223"/>
      <c r="BR534" s="223"/>
      <c r="BS534" s="222"/>
      <c r="BT534" s="223"/>
      <c r="BU534" s="222"/>
      <c r="BV534" s="223"/>
      <c r="BW534" s="268"/>
      <c r="BX534" s="268"/>
      <c r="BY534" s="267"/>
      <c r="BZ534" s="268"/>
      <c r="CA534" s="267"/>
      <c r="CB534" s="268"/>
      <c r="CC534" s="241"/>
      <c r="CD534" s="214"/>
      <c r="CE534" s="240"/>
      <c r="CF534" s="240"/>
      <c r="CG534" s="241"/>
      <c r="CH534" s="5"/>
    </row>
    <row r="535" spans="1:86" hidden="1" x14ac:dyDescent="0.2">
      <c r="A535" s="157"/>
      <c r="B535" s="105"/>
      <c r="C535" s="105"/>
      <c r="D535" s="107"/>
      <c r="E535" s="105"/>
      <c r="F535" s="107"/>
      <c r="G535" s="108"/>
      <c r="H535" s="91"/>
      <c r="I535" s="59"/>
      <c r="J535" s="206"/>
      <c r="K535" s="206"/>
      <c r="L535" s="206"/>
      <c r="M535" s="206"/>
      <c r="N535" s="206"/>
      <c r="O535" s="215"/>
      <c r="P535" s="215"/>
      <c r="Q535" s="215"/>
      <c r="R535" s="215"/>
      <c r="S535" s="215"/>
      <c r="T535" s="215"/>
      <c r="U535" s="224"/>
      <c r="V535" s="224"/>
      <c r="W535" s="224"/>
      <c r="X535" s="224"/>
      <c r="Y535" s="224"/>
      <c r="Z535" s="224"/>
      <c r="AA535" s="233"/>
      <c r="AB535" s="233"/>
      <c r="AC535" s="233"/>
      <c r="AD535" s="233"/>
      <c r="AE535" s="233"/>
      <c r="AF535" s="233"/>
      <c r="AG535" s="251"/>
      <c r="AH535" s="251"/>
      <c r="AI535" s="251"/>
      <c r="AJ535" s="251"/>
      <c r="AK535" s="251"/>
      <c r="AL535" s="251"/>
      <c r="AM535" s="206"/>
      <c r="AN535" s="206"/>
      <c r="AO535" s="206"/>
      <c r="AP535" s="206"/>
      <c r="AQ535" s="206"/>
      <c r="AR535" s="206"/>
      <c r="AS535" s="260"/>
      <c r="AT535" s="260"/>
      <c r="AU535" s="260"/>
      <c r="AV535" s="260"/>
      <c r="AW535" s="260"/>
      <c r="AX535" s="260"/>
      <c r="AY535" s="269"/>
      <c r="AZ535" s="269"/>
      <c r="BA535" s="269"/>
      <c r="BB535" s="269"/>
      <c r="BC535" s="269"/>
      <c r="BD535" s="269"/>
      <c r="BE535" s="206"/>
      <c r="BF535" s="206"/>
      <c r="BG535" s="206"/>
      <c r="BH535" s="206"/>
      <c r="BI535" s="206"/>
      <c r="BJ535" s="206"/>
      <c r="BK535" s="242"/>
      <c r="BL535" s="242"/>
      <c r="BM535" s="242"/>
      <c r="BN535" s="242"/>
      <c r="BO535" s="242"/>
      <c r="BP535" s="242"/>
      <c r="BQ535" s="224"/>
      <c r="BR535" s="224"/>
      <c r="BS535" s="224"/>
      <c r="BT535" s="224"/>
      <c r="BU535" s="224"/>
      <c r="BV535" s="224"/>
      <c r="BW535" s="269"/>
      <c r="BX535" s="269"/>
      <c r="BY535" s="269"/>
      <c r="BZ535" s="269"/>
      <c r="CA535" s="269"/>
      <c r="CB535" s="269"/>
      <c r="CC535" s="242"/>
      <c r="CD535" s="215"/>
      <c r="CE535" s="242"/>
      <c r="CF535" s="242"/>
      <c r="CG535" s="242"/>
      <c r="CH535" s="5"/>
    </row>
    <row r="536" spans="1:86" hidden="1" x14ac:dyDescent="0.2">
      <c r="A536" s="132"/>
      <c r="B536" s="7"/>
      <c r="C536" s="167"/>
      <c r="D536" s="56"/>
      <c r="E536" s="7"/>
      <c r="F536" s="56"/>
      <c r="G536" s="57"/>
      <c r="H536" s="61"/>
      <c r="I536" s="134"/>
      <c r="J536" s="204"/>
      <c r="K536" s="204"/>
      <c r="L536" s="205"/>
      <c r="M536" s="205"/>
      <c r="N536" s="205"/>
      <c r="O536" s="214"/>
      <c r="P536" s="214"/>
      <c r="Q536" s="213"/>
      <c r="R536" s="213"/>
      <c r="S536" s="213"/>
      <c r="T536" s="213"/>
      <c r="U536" s="223"/>
      <c r="V536" s="222"/>
      <c r="W536" s="222"/>
      <c r="X536" s="222"/>
      <c r="Y536" s="222"/>
      <c r="Z536" s="222"/>
      <c r="AA536" s="232"/>
      <c r="AB536" s="231"/>
      <c r="AC536" s="231"/>
      <c r="AD536" s="231"/>
      <c r="AE536" s="231"/>
      <c r="AF536" s="231"/>
      <c r="AG536" s="250"/>
      <c r="AH536" s="249"/>
      <c r="AI536" s="249"/>
      <c r="AJ536" s="249"/>
      <c r="AK536" s="249"/>
      <c r="AL536" s="249"/>
      <c r="AM536" s="204"/>
      <c r="AN536" s="205"/>
      <c r="AO536" s="205"/>
      <c r="AP536" s="205"/>
      <c r="AQ536" s="205"/>
      <c r="AR536" s="205"/>
      <c r="AS536" s="259"/>
      <c r="AT536" s="258"/>
      <c r="AU536" s="258"/>
      <c r="AV536" s="258"/>
      <c r="AW536" s="258"/>
      <c r="AX536" s="258"/>
      <c r="AY536" s="268"/>
      <c r="AZ536" s="267"/>
      <c r="BA536" s="267"/>
      <c r="BB536" s="267"/>
      <c r="BC536" s="267"/>
      <c r="BD536" s="267"/>
      <c r="BE536" s="204"/>
      <c r="BF536" s="205"/>
      <c r="BG536" s="205"/>
      <c r="BH536" s="205"/>
      <c r="BI536" s="205"/>
      <c r="BJ536" s="205"/>
      <c r="BK536" s="241"/>
      <c r="BL536" s="240"/>
      <c r="BM536" s="240"/>
      <c r="BN536" s="240"/>
      <c r="BO536" s="240"/>
      <c r="BP536" s="240"/>
      <c r="BQ536" s="223"/>
      <c r="BR536" s="222"/>
      <c r="BS536" s="222"/>
      <c r="BT536" s="222"/>
      <c r="BU536" s="222"/>
      <c r="BV536" s="222"/>
      <c r="BW536" s="268"/>
      <c r="BX536" s="267"/>
      <c r="BY536" s="267"/>
      <c r="BZ536" s="267"/>
      <c r="CA536" s="267"/>
      <c r="CB536" s="267"/>
      <c r="CC536" s="241"/>
      <c r="CD536" s="214"/>
      <c r="CE536" s="240"/>
      <c r="CF536" s="240"/>
      <c r="CG536" s="240"/>
      <c r="CH536" s="5"/>
    </row>
    <row r="537" spans="1:86" hidden="1" x14ac:dyDescent="0.2">
      <c r="A537" s="127"/>
      <c r="B537" s="11"/>
      <c r="C537" s="169"/>
      <c r="D537" s="64"/>
      <c r="E537" s="11"/>
      <c r="F537" s="64"/>
      <c r="G537" s="12"/>
      <c r="H537" s="65"/>
      <c r="I537" s="66"/>
      <c r="J537" s="204"/>
      <c r="K537" s="204"/>
      <c r="L537" s="205"/>
      <c r="M537" s="205"/>
      <c r="N537" s="205"/>
      <c r="O537" s="214"/>
      <c r="P537" s="214"/>
      <c r="Q537" s="213"/>
      <c r="R537" s="213"/>
      <c r="S537" s="213"/>
      <c r="T537" s="213"/>
      <c r="U537" s="223"/>
      <c r="V537" s="222"/>
      <c r="W537" s="222"/>
      <c r="X537" s="222"/>
      <c r="Y537" s="222"/>
      <c r="Z537" s="222"/>
      <c r="AA537" s="232"/>
      <c r="AB537" s="231"/>
      <c r="AC537" s="231"/>
      <c r="AD537" s="231"/>
      <c r="AE537" s="231"/>
      <c r="AF537" s="231"/>
      <c r="AG537" s="250"/>
      <c r="AH537" s="249"/>
      <c r="AI537" s="249"/>
      <c r="AJ537" s="249"/>
      <c r="AK537" s="249"/>
      <c r="AL537" s="249"/>
      <c r="AM537" s="204"/>
      <c r="AN537" s="205"/>
      <c r="AO537" s="205"/>
      <c r="AP537" s="205"/>
      <c r="AQ537" s="205"/>
      <c r="AR537" s="205"/>
      <c r="AS537" s="259"/>
      <c r="AT537" s="258"/>
      <c r="AU537" s="258"/>
      <c r="AV537" s="258"/>
      <c r="AW537" s="258"/>
      <c r="AX537" s="258"/>
      <c r="AY537" s="268"/>
      <c r="AZ537" s="267"/>
      <c r="BA537" s="267"/>
      <c r="BB537" s="267"/>
      <c r="BC537" s="267"/>
      <c r="BD537" s="267"/>
      <c r="BE537" s="204"/>
      <c r="BF537" s="205"/>
      <c r="BG537" s="205"/>
      <c r="BH537" s="205"/>
      <c r="BI537" s="205"/>
      <c r="BJ537" s="205"/>
      <c r="BK537" s="241"/>
      <c r="BL537" s="240"/>
      <c r="BM537" s="240"/>
      <c r="BN537" s="240"/>
      <c r="BO537" s="240"/>
      <c r="BP537" s="240"/>
      <c r="BQ537" s="223"/>
      <c r="BR537" s="222"/>
      <c r="BS537" s="222"/>
      <c r="BT537" s="222"/>
      <c r="BU537" s="222"/>
      <c r="BV537" s="222"/>
      <c r="BW537" s="268"/>
      <c r="BX537" s="267"/>
      <c r="BY537" s="267"/>
      <c r="BZ537" s="267"/>
      <c r="CA537" s="267"/>
      <c r="CB537" s="267"/>
      <c r="CC537" s="241"/>
      <c r="CD537" s="214"/>
      <c r="CE537" s="240"/>
      <c r="CF537" s="240"/>
      <c r="CG537" s="240"/>
      <c r="CH537" s="5"/>
    </row>
    <row r="538" spans="1:86" hidden="1" x14ac:dyDescent="0.2">
      <c r="A538" s="127"/>
      <c r="B538" s="11"/>
      <c r="C538" s="169"/>
      <c r="D538" s="64"/>
      <c r="E538" s="11"/>
      <c r="F538" s="64"/>
      <c r="G538" s="12"/>
      <c r="H538" s="65"/>
      <c r="I538" s="66"/>
      <c r="J538" s="204"/>
      <c r="K538" s="204"/>
      <c r="L538" s="205"/>
      <c r="M538" s="205"/>
      <c r="N538" s="205"/>
      <c r="O538" s="214"/>
      <c r="P538" s="214"/>
      <c r="Q538" s="213"/>
      <c r="R538" s="213"/>
      <c r="S538" s="213"/>
      <c r="T538" s="213"/>
      <c r="U538" s="223"/>
      <c r="V538" s="222"/>
      <c r="W538" s="222"/>
      <c r="X538" s="222"/>
      <c r="Y538" s="222"/>
      <c r="Z538" s="222"/>
      <c r="AA538" s="232"/>
      <c r="AB538" s="231"/>
      <c r="AC538" s="231"/>
      <c r="AD538" s="231"/>
      <c r="AE538" s="231"/>
      <c r="AF538" s="231"/>
      <c r="AG538" s="250"/>
      <c r="AH538" s="249"/>
      <c r="AI538" s="249"/>
      <c r="AJ538" s="249"/>
      <c r="AK538" s="249"/>
      <c r="AL538" s="249"/>
      <c r="AM538" s="204"/>
      <c r="AN538" s="205"/>
      <c r="AO538" s="205"/>
      <c r="AP538" s="205"/>
      <c r="AQ538" s="205"/>
      <c r="AR538" s="205"/>
      <c r="AS538" s="259"/>
      <c r="AT538" s="258"/>
      <c r="AU538" s="258"/>
      <c r="AV538" s="258"/>
      <c r="AW538" s="258"/>
      <c r="AX538" s="258"/>
      <c r="AY538" s="268"/>
      <c r="AZ538" s="267"/>
      <c r="BA538" s="267"/>
      <c r="BB538" s="267"/>
      <c r="BC538" s="267"/>
      <c r="BD538" s="267"/>
      <c r="BE538" s="204"/>
      <c r="BF538" s="205"/>
      <c r="BG538" s="205"/>
      <c r="BH538" s="205"/>
      <c r="BI538" s="205"/>
      <c r="BJ538" s="205"/>
      <c r="BK538" s="241"/>
      <c r="BL538" s="240"/>
      <c r="BM538" s="240"/>
      <c r="BN538" s="240"/>
      <c r="BO538" s="240"/>
      <c r="BP538" s="240"/>
      <c r="BQ538" s="223"/>
      <c r="BR538" s="222"/>
      <c r="BS538" s="222"/>
      <c r="BT538" s="222"/>
      <c r="BU538" s="222"/>
      <c r="BV538" s="222"/>
      <c r="BW538" s="268"/>
      <c r="BX538" s="267"/>
      <c r="BY538" s="267"/>
      <c r="BZ538" s="267"/>
      <c r="CA538" s="267"/>
      <c r="CB538" s="267"/>
      <c r="CC538" s="241"/>
      <c r="CD538" s="214"/>
      <c r="CE538" s="240"/>
      <c r="CF538" s="240"/>
      <c r="CG538" s="240"/>
      <c r="CH538" s="5"/>
    </row>
    <row r="539" spans="1:86" hidden="1" x14ac:dyDescent="0.2">
      <c r="A539" s="127"/>
      <c r="B539" s="11"/>
      <c r="C539" s="169"/>
      <c r="D539" s="64"/>
      <c r="E539" s="11"/>
      <c r="F539" s="64"/>
      <c r="G539" s="12"/>
      <c r="H539" s="69"/>
      <c r="I539" s="66"/>
      <c r="J539" s="204"/>
      <c r="K539" s="204"/>
      <c r="L539" s="205"/>
      <c r="M539" s="205"/>
      <c r="N539" s="205"/>
      <c r="O539" s="214"/>
      <c r="P539" s="214"/>
      <c r="Q539" s="213"/>
      <c r="R539" s="213"/>
      <c r="S539" s="213"/>
      <c r="T539" s="213"/>
      <c r="U539" s="223"/>
      <c r="V539" s="222"/>
      <c r="W539" s="222"/>
      <c r="X539" s="222"/>
      <c r="Y539" s="222"/>
      <c r="Z539" s="222"/>
      <c r="AA539" s="232"/>
      <c r="AB539" s="231"/>
      <c r="AC539" s="231"/>
      <c r="AD539" s="231"/>
      <c r="AE539" s="231"/>
      <c r="AF539" s="231"/>
      <c r="AG539" s="250"/>
      <c r="AH539" s="249"/>
      <c r="AI539" s="249"/>
      <c r="AJ539" s="249"/>
      <c r="AK539" s="249"/>
      <c r="AL539" s="249"/>
      <c r="AM539" s="204"/>
      <c r="AN539" s="205"/>
      <c r="AO539" s="205"/>
      <c r="AP539" s="205"/>
      <c r="AQ539" s="205"/>
      <c r="AR539" s="205"/>
      <c r="AS539" s="259"/>
      <c r="AT539" s="258"/>
      <c r="AU539" s="258"/>
      <c r="AV539" s="258"/>
      <c r="AW539" s="258"/>
      <c r="AX539" s="258"/>
      <c r="AY539" s="268"/>
      <c r="AZ539" s="267"/>
      <c r="BA539" s="267"/>
      <c r="BB539" s="267"/>
      <c r="BC539" s="267"/>
      <c r="BD539" s="267"/>
      <c r="BE539" s="204"/>
      <c r="BF539" s="205"/>
      <c r="BG539" s="205"/>
      <c r="BH539" s="205"/>
      <c r="BI539" s="205"/>
      <c r="BJ539" s="205"/>
      <c r="BK539" s="241"/>
      <c r="BL539" s="240"/>
      <c r="BM539" s="240"/>
      <c r="BN539" s="240"/>
      <c r="BO539" s="240"/>
      <c r="BP539" s="240"/>
      <c r="BQ539" s="223"/>
      <c r="BR539" s="222"/>
      <c r="BS539" s="222"/>
      <c r="BT539" s="222"/>
      <c r="BU539" s="222"/>
      <c r="BV539" s="222"/>
      <c r="BW539" s="268"/>
      <c r="BX539" s="267"/>
      <c r="BY539" s="267"/>
      <c r="BZ539" s="267"/>
      <c r="CA539" s="267"/>
      <c r="CB539" s="267"/>
      <c r="CC539" s="241"/>
      <c r="CD539" s="214"/>
      <c r="CE539" s="240"/>
      <c r="CF539" s="240"/>
      <c r="CG539" s="240"/>
      <c r="CH539" s="5"/>
    </row>
    <row r="540" spans="1:86" hidden="1" x14ac:dyDescent="0.2">
      <c r="A540" s="127"/>
      <c r="B540" s="11"/>
      <c r="C540" s="169"/>
      <c r="D540" s="64"/>
      <c r="E540" s="11"/>
      <c r="F540" s="64"/>
      <c r="G540" s="109"/>
      <c r="H540" s="69"/>
      <c r="I540" s="66"/>
      <c r="J540" s="204"/>
      <c r="K540" s="204"/>
      <c r="L540" s="205"/>
      <c r="M540" s="205"/>
      <c r="N540" s="205"/>
      <c r="O540" s="214"/>
      <c r="P540" s="214"/>
      <c r="Q540" s="213"/>
      <c r="R540" s="213"/>
      <c r="S540" s="213"/>
      <c r="T540" s="213"/>
      <c r="U540" s="223"/>
      <c r="V540" s="222"/>
      <c r="W540" s="222"/>
      <c r="X540" s="222"/>
      <c r="Y540" s="222"/>
      <c r="Z540" s="222"/>
      <c r="AA540" s="232"/>
      <c r="AB540" s="231"/>
      <c r="AC540" s="231"/>
      <c r="AD540" s="231"/>
      <c r="AE540" s="231"/>
      <c r="AF540" s="231"/>
      <c r="AG540" s="250"/>
      <c r="AH540" s="249"/>
      <c r="AI540" s="249"/>
      <c r="AJ540" s="249"/>
      <c r="AK540" s="249"/>
      <c r="AL540" s="249"/>
      <c r="AM540" s="204"/>
      <c r="AN540" s="205"/>
      <c r="AO540" s="205"/>
      <c r="AP540" s="205"/>
      <c r="AQ540" s="205"/>
      <c r="AR540" s="205"/>
      <c r="AS540" s="259"/>
      <c r="AT540" s="258"/>
      <c r="AU540" s="258"/>
      <c r="AV540" s="258"/>
      <c r="AW540" s="258"/>
      <c r="AX540" s="258"/>
      <c r="AY540" s="268"/>
      <c r="AZ540" s="267"/>
      <c r="BA540" s="267"/>
      <c r="BB540" s="267"/>
      <c r="BC540" s="267"/>
      <c r="BD540" s="267"/>
      <c r="BE540" s="204"/>
      <c r="BF540" s="205"/>
      <c r="BG540" s="205"/>
      <c r="BH540" s="205"/>
      <c r="BI540" s="205"/>
      <c r="BJ540" s="205"/>
      <c r="BK540" s="241"/>
      <c r="BL540" s="240"/>
      <c r="BM540" s="240"/>
      <c r="BN540" s="240"/>
      <c r="BO540" s="240"/>
      <c r="BP540" s="240"/>
      <c r="BQ540" s="223"/>
      <c r="BR540" s="222"/>
      <c r="BS540" s="222"/>
      <c r="BT540" s="222"/>
      <c r="BU540" s="222"/>
      <c r="BV540" s="222"/>
      <c r="BW540" s="268"/>
      <c r="BX540" s="267"/>
      <c r="BY540" s="267"/>
      <c r="BZ540" s="267"/>
      <c r="CA540" s="267"/>
      <c r="CB540" s="267"/>
      <c r="CC540" s="241"/>
      <c r="CD540" s="214"/>
      <c r="CE540" s="240"/>
      <c r="CF540" s="240"/>
      <c r="CG540" s="240"/>
      <c r="CH540" s="5"/>
    </row>
    <row r="541" spans="1:86" hidden="1" x14ac:dyDescent="0.2">
      <c r="A541" s="127"/>
      <c r="B541" s="11"/>
      <c r="C541" s="169"/>
      <c r="D541" s="64"/>
      <c r="E541" s="11"/>
      <c r="F541" s="64"/>
      <c r="G541" s="109"/>
      <c r="H541" s="65"/>
      <c r="I541" s="66"/>
      <c r="J541" s="204"/>
      <c r="K541" s="204"/>
      <c r="L541" s="205"/>
      <c r="M541" s="205"/>
      <c r="N541" s="205"/>
      <c r="O541" s="214"/>
      <c r="P541" s="214"/>
      <c r="Q541" s="213"/>
      <c r="R541" s="213"/>
      <c r="S541" s="213"/>
      <c r="T541" s="213"/>
      <c r="U541" s="223"/>
      <c r="V541" s="222"/>
      <c r="W541" s="222"/>
      <c r="X541" s="222"/>
      <c r="Y541" s="222"/>
      <c r="Z541" s="222"/>
      <c r="AA541" s="232"/>
      <c r="AB541" s="231"/>
      <c r="AC541" s="231"/>
      <c r="AD541" s="231"/>
      <c r="AE541" s="231"/>
      <c r="AF541" s="231"/>
      <c r="AG541" s="250"/>
      <c r="AH541" s="249"/>
      <c r="AI541" s="249"/>
      <c r="AJ541" s="249"/>
      <c r="AK541" s="249"/>
      <c r="AL541" s="249"/>
      <c r="AM541" s="204"/>
      <c r="AN541" s="205"/>
      <c r="AO541" s="205"/>
      <c r="AP541" s="205"/>
      <c r="AQ541" s="205"/>
      <c r="AR541" s="205"/>
      <c r="AS541" s="259"/>
      <c r="AT541" s="258"/>
      <c r="AU541" s="258"/>
      <c r="AV541" s="258"/>
      <c r="AW541" s="258"/>
      <c r="AX541" s="258"/>
      <c r="AY541" s="268"/>
      <c r="AZ541" s="267"/>
      <c r="BA541" s="267"/>
      <c r="BB541" s="267"/>
      <c r="BC541" s="267"/>
      <c r="BD541" s="267"/>
      <c r="BE541" s="204"/>
      <c r="BF541" s="205"/>
      <c r="BG541" s="205"/>
      <c r="BH541" s="205"/>
      <c r="BI541" s="205"/>
      <c r="BJ541" s="205"/>
      <c r="BK541" s="241"/>
      <c r="BL541" s="240"/>
      <c r="BM541" s="240"/>
      <c r="BN541" s="240"/>
      <c r="BO541" s="240"/>
      <c r="BP541" s="240"/>
      <c r="BQ541" s="223"/>
      <c r="BR541" s="222"/>
      <c r="BS541" s="222"/>
      <c r="BT541" s="222"/>
      <c r="BU541" s="222"/>
      <c r="BV541" s="222"/>
      <c r="BW541" s="268"/>
      <c r="BX541" s="267"/>
      <c r="BY541" s="267"/>
      <c r="BZ541" s="267"/>
      <c r="CA541" s="267"/>
      <c r="CB541" s="267"/>
      <c r="CC541" s="241"/>
      <c r="CD541" s="214"/>
      <c r="CE541" s="240"/>
      <c r="CF541" s="240"/>
      <c r="CG541" s="240"/>
      <c r="CH541" s="5"/>
    </row>
    <row r="542" spans="1:86" hidden="1" x14ac:dyDescent="0.2">
      <c r="A542" s="127"/>
      <c r="B542" s="11"/>
      <c r="C542" s="169"/>
      <c r="D542" s="64"/>
      <c r="E542" s="11"/>
      <c r="F542" s="64"/>
      <c r="G542" s="12"/>
      <c r="H542" s="65"/>
      <c r="I542" s="66"/>
      <c r="J542" s="204"/>
      <c r="K542" s="204"/>
      <c r="L542" s="205"/>
      <c r="M542" s="205"/>
      <c r="N542" s="205"/>
      <c r="O542" s="214"/>
      <c r="P542" s="214"/>
      <c r="Q542" s="213"/>
      <c r="R542" s="213"/>
      <c r="S542" s="213"/>
      <c r="T542" s="213"/>
      <c r="U542" s="223"/>
      <c r="V542" s="222"/>
      <c r="W542" s="222"/>
      <c r="X542" s="222"/>
      <c r="Y542" s="222"/>
      <c r="Z542" s="222"/>
      <c r="AA542" s="232"/>
      <c r="AB542" s="231"/>
      <c r="AC542" s="231"/>
      <c r="AD542" s="231"/>
      <c r="AE542" s="231"/>
      <c r="AF542" s="231"/>
      <c r="AG542" s="250"/>
      <c r="AH542" s="249"/>
      <c r="AI542" s="249"/>
      <c r="AJ542" s="249"/>
      <c r="AK542" s="249"/>
      <c r="AL542" s="249"/>
      <c r="AM542" s="204"/>
      <c r="AN542" s="205"/>
      <c r="AO542" s="205"/>
      <c r="AP542" s="205"/>
      <c r="AQ542" s="205"/>
      <c r="AR542" s="205"/>
      <c r="AS542" s="259"/>
      <c r="AT542" s="258"/>
      <c r="AU542" s="258"/>
      <c r="AV542" s="258"/>
      <c r="AW542" s="258"/>
      <c r="AX542" s="258"/>
      <c r="AY542" s="268"/>
      <c r="AZ542" s="267"/>
      <c r="BA542" s="267"/>
      <c r="BB542" s="267"/>
      <c r="BC542" s="267"/>
      <c r="BD542" s="267"/>
      <c r="BE542" s="204"/>
      <c r="BF542" s="205"/>
      <c r="BG542" s="205"/>
      <c r="BH542" s="205"/>
      <c r="BI542" s="205"/>
      <c r="BJ542" s="205"/>
      <c r="BK542" s="241"/>
      <c r="BL542" s="240"/>
      <c r="BM542" s="240"/>
      <c r="BN542" s="240"/>
      <c r="BO542" s="240"/>
      <c r="BP542" s="240"/>
      <c r="BQ542" s="223"/>
      <c r="BR542" s="222"/>
      <c r="BS542" s="222"/>
      <c r="BT542" s="222"/>
      <c r="BU542" s="222"/>
      <c r="BV542" s="222"/>
      <c r="BW542" s="268"/>
      <c r="BX542" s="267"/>
      <c r="BY542" s="267"/>
      <c r="BZ542" s="267"/>
      <c r="CA542" s="267"/>
      <c r="CB542" s="267"/>
      <c r="CC542" s="241"/>
      <c r="CD542" s="214"/>
      <c r="CE542" s="240"/>
      <c r="CF542" s="240"/>
      <c r="CG542" s="240"/>
      <c r="CH542" s="5"/>
    </row>
    <row r="543" spans="1:86" hidden="1" x14ac:dyDescent="0.2">
      <c r="A543" s="135"/>
      <c r="B543" s="17"/>
      <c r="C543" s="170"/>
      <c r="D543" s="71"/>
      <c r="E543" s="17"/>
      <c r="F543" s="71"/>
      <c r="G543" s="148"/>
      <c r="H543" s="72"/>
      <c r="I543" s="73"/>
      <c r="J543" s="204"/>
      <c r="K543" s="204"/>
      <c r="L543" s="205"/>
      <c r="M543" s="205"/>
      <c r="N543" s="205"/>
      <c r="O543" s="214"/>
      <c r="P543" s="214"/>
      <c r="Q543" s="213"/>
      <c r="R543" s="213"/>
      <c r="S543" s="213"/>
      <c r="T543" s="213"/>
      <c r="U543" s="223"/>
      <c r="V543" s="222"/>
      <c r="W543" s="222"/>
      <c r="X543" s="222"/>
      <c r="Y543" s="222"/>
      <c r="Z543" s="222"/>
      <c r="AA543" s="232"/>
      <c r="AB543" s="231"/>
      <c r="AC543" s="231"/>
      <c r="AD543" s="231"/>
      <c r="AE543" s="231"/>
      <c r="AF543" s="231"/>
      <c r="AG543" s="250"/>
      <c r="AH543" s="249"/>
      <c r="AI543" s="249"/>
      <c r="AJ543" s="249"/>
      <c r="AK543" s="249"/>
      <c r="AL543" s="249"/>
      <c r="AM543" s="204"/>
      <c r="AN543" s="205"/>
      <c r="AO543" s="205"/>
      <c r="AP543" s="205"/>
      <c r="AQ543" s="205"/>
      <c r="AR543" s="205"/>
      <c r="AS543" s="259"/>
      <c r="AT543" s="258"/>
      <c r="AU543" s="258"/>
      <c r="AV543" s="258"/>
      <c r="AW543" s="258"/>
      <c r="AX543" s="258"/>
      <c r="AY543" s="268"/>
      <c r="AZ543" s="267"/>
      <c r="BA543" s="267"/>
      <c r="BB543" s="267"/>
      <c r="BC543" s="267"/>
      <c r="BD543" s="267"/>
      <c r="BE543" s="204"/>
      <c r="BF543" s="205"/>
      <c r="BG543" s="205"/>
      <c r="BH543" s="205"/>
      <c r="BI543" s="205"/>
      <c r="BJ543" s="205"/>
      <c r="BK543" s="241"/>
      <c r="BL543" s="240"/>
      <c r="BM543" s="240"/>
      <c r="BN543" s="240"/>
      <c r="BO543" s="240"/>
      <c r="BP543" s="240"/>
      <c r="BQ543" s="223"/>
      <c r="BR543" s="222"/>
      <c r="BS543" s="222"/>
      <c r="BT543" s="222"/>
      <c r="BU543" s="222"/>
      <c r="BV543" s="222"/>
      <c r="BW543" s="268"/>
      <c r="BX543" s="267"/>
      <c r="BY543" s="267"/>
      <c r="BZ543" s="267"/>
      <c r="CA543" s="267"/>
      <c r="CB543" s="267"/>
      <c r="CC543" s="241"/>
      <c r="CD543" s="214"/>
      <c r="CE543" s="240"/>
      <c r="CF543" s="240"/>
      <c r="CG543" s="240"/>
      <c r="CH543" s="5"/>
    </row>
    <row r="544" spans="1:86" hidden="1" x14ac:dyDescent="0.2">
      <c r="A544" s="17"/>
      <c r="B544" s="17"/>
      <c r="C544" s="170"/>
      <c r="D544" s="71"/>
      <c r="E544" s="17"/>
      <c r="F544" s="71"/>
      <c r="G544" s="148"/>
      <c r="H544" s="72"/>
      <c r="I544" s="73"/>
      <c r="J544" s="204"/>
      <c r="K544" s="204"/>
      <c r="L544" s="205"/>
      <c r="M544" s="205"/>
      <c r="N544" s="205"/>
      <c r="O544" s="214"/>
      <c r="P544" s="214"/>
      <c r="Q544" s="213"/>
      <c r="R544" s="213"/>
      <c r="S544" s="213"/>
      <c r="T544" s="213"/>
      <c r="U544" s="223"/>
      <c r="V544" s="222"/>
      <c r="W544" s="222"/>
      <c r="X544" s="222"/>
      <c r="Y544" s="222"/>
      <c r="Z544" s="222"/>
      <c r="AA544" s="232"/>
      <c r="AB544" s="231"/>
      <c r="AC544" s="231"/>
      <c r="AD544" s="231"/>
      <c r="AE544" s="231"/>
      <c r="AF544" s="231"/>
      <c r="AG544" s="250"/>
      <c r="AH544" s="249"/>
      <c r="AI544" s="249"/>
      <c r="AJ544" s="249"/>
      <c r="AK544" s="249"/>
      <c r="AL544" s="249"/>
      <c r="AM544" s="204"/>
      <c r="AN544" s="205"/>
      <c r="AO544" s="205"/>
      <c r="AP544" s="205"/>
      <c r="AQ544" s="205"/>
      <c r="AR544" s="205"/>
      <c r="AS544" s="259"/>
      <c r="AT544" s="258"/>
      <c r="AU544" s="258"/>
      <c r="AV544" s="258"/>
      <c r="AW544" s="258"/>
      <c r="AX544" s="258"/>
      <c r="AY544" s="268"/>
      <c r="AZ544" s="267"/>
      <c r="BA544" s="267"/>
      <c r="BB544" s="267"/>
      <c r="BC544" s="267"/>
      <c r="BD544" s="267"/>
      <c r="BE544" s="204"/>
      <c r="BF544" s="205"/>
      <c r="BG544" s="205"/>
      <c r="BH544" s="205"/>
      <c r="BI544" s="205"/>
      <c r="BJ544" s="205"/>
      <c r="BK544" s="241"/>
      <c r="BL544" s="240"/>
      <c r="BM544" s="240"/>
      <c r="BN544" s="240"/>
      <c r="BO544" s="240"/>
      <c r="BP544" s="240"/>
      <c r="BQ544" s="223"/>
      <c r="BR544" s="222"/>
      <c r="BS544" s="222"/>
      <c r="BT544" s="222"/>
      <c r="BU544" s="222"/>
      <c r="BV544" s="222"/>
      <c r="BW544" s="268"/>
      <c r="BX544" s="267"/>
      <c r="BY544" s="267"/>
      <c r="BZ544" s="267"/>
      <c r="CA544" s="267"/>
      <c r="CB544" s="267"/>
      <c r="CC544" s="241"/>
      <c r="CD544" s="214"/>
      <c r="CE544" s="240"/>
      <c r="CF544" s="240"/>
      <c r="CG544" s="240"/>
      <c r="CH544" s="5"/>
    </row>
    <row r="545" spans="1:86" hidden="1" x14ac:dyDescent="0.2">
      <c r="A545" s="17"/>
      <c r="B545" s="22"/>
      <c r="C545" s="51"/>
      <c r="D545" s="34"/>
      <c r="E545" s="22"/>
      <c r="F545" s="34"/>
      <c r="G545" s="124"/>
      <c r="H545" s="26"/>
      <c r="I545" s="173"/>
      <c r="J545" s="204"/>
      <c r="K545" s="204"/>
      <c r="L545" s="205"/>
      <c r="M545" s="205"/>
      <c r="N545" s="205"/>
      <c r="O545" s="214"/>
      <c r="P545" s="214"/>
      <c r="Q545" s="213"/>
      <c r="R545" s="213"/>
      <c r="S545" s="213"/>
      <c r="T545" s="213"/>
      <c r="U545" s="223"/>
      <c r="V545" s="222"/>
      <c r="W545" s="222"/>
      <c r="X545" s="222"/>
      <c r="Y545" s="222"/>
      <c r="Z545" s="222"/>
      <c r="AA545" s="232"/>
      <c r="AB545" s="231"/>
      <c r="AC545" s="231"/>
      <c r="AD545" s="231"/>
      <c r="AE545" s="231"/>
      <c r="AF545" s="231"/>
      <c r="AG545" s="250"/>
      <c r="AH545" s="249"/>
      <c r="AI545" s="249"/>
      <c r="AJ545" s="249"/>
      <c r="AK545" s="249"/>
      <c r="AL545" s="249"/>
      <c r="AM545" s="204"/>
      <c r="AN545" s="205"/>
      <c r="AO545" s="205"/>
      <c r="AP545" s="205"/>
      <c r="AQ545" s="205"/>
      <c r="AR545" s="205"/>
      <c r="AS545" s="259"/>
      <c r="AT545" s="258"/>
      <c r="AU545" s="258"/>
      <c r="AV545" s="258"/>
      <c r="AW545" s="258"/>
      <c r="AX545" s="258"/>
      <c r="AY545" s="268"/>
      <c r="AZ545" s="267"/>
      <c r="BA545" s="267"/>
      <c r="BB545" s="267"/>
      <c r="BC545" s="267"/>
      <c r="BD545" s="267"/>
      <c r="BE545" s="204"/>
      <c r="BF545" s="205"/>
      <c r="BG545" s="205"/>
      <c r="BH545" s="205"/>
      <c r="BI545" s="205"/>
      <c r="BJ545" s="205"/>
      <c r="BK545" s="241"/>
      <c r="BL545" s="240"/>
      <c r="BM545" s="240"/>
      <c r="BN545" s="240"/>
      <c r="BO545" s="240"/>
      <c r="BP545" s="240"/>
      <c r="BQ545" s="223"/>
      <c r="BR545" s="222"/>
      <c r="BS545" s="222"/>
      <c r="BT545" s="222"/>
      <c r="BU545" s="222"/>
      <c r="BV545" s="222"/>
      <c r="BW545" s="268"/>
      <c r="BX545" s="267"/>
      <c r="BY545" s="267"/>
      <c r="BZ545" s="267"/>
      <c r="CA545" s="267"/>
      <c r="CB545" s="267"/>
      <c r="CC545" s="241"/>
      <c r="CD545" s="214"/>
      <c r="CE545" s="240"/>
      <c r="CF545" s="240"/>
      <c r="CG545" s="240"/>
      <c r="CH545" s="5"/>
    </row>
    <row r="546" spans="1:86" hidden="1" x14ac:dyDescent="0.2">
      <c r="A546" s="82"/>
      <c r="B546" s="22"/>
      <c r="C546" s="22"/>
      <c r="D546" s="34"/>
      <c r="E546" s="22"/>
      <c r="F546" s="34"/>
      <c r="G546" s="48"/>
      <c r="H546" s="26"/>
      <c r="I546" s="174"/>
      <c r="J546" s="204"/>
      <c r="K546" s="204"/>
      <c r="L546" s="205"/>
      <c r="M546" s="205"/>
      <c r="N546" s="205"/>
      <c r="O546" s="214"/>
      <c r="P546" s="214"/>
      <c r="Q546" s="213"/>
      <c r="R546" s="213"/>
      <c r="S546" s="213"/>
      <c r="T546" s="213"/>
      <c r="U546" s="223"/>
      <c r="V546" s="222"/>
      <c r="W546" s="222"/>
      <c r="X546" s="222"/>
      <c r="Y546" s="222"/>
      <c r="Z546" s="222"/>
      <c r="AA546" s="232"/>
      <c r="AB546" s="231"/>
      <c r="AC546" s="231"/>
      <c r="AD546" s="231"/>
      <c r="AE546" s="231"/>
      <c r="AF546" s="231"/>
      <c r="AG546" s="250"/>
      <c r="AH546" s="249"/>
      <c r="AI546" s="249"/>
      <c r="AJ546" s="249"/>
      <c r="AK546" s="249"/>
      <c r="AL546" s="249"/>
      <c r="AM546" s="204"/>
      <c r="AN546" s="205"/>
      <c r="AO546" s="205"/>
      <c r="AP546" s="205"/>
      <c r="AQ546" s="205"/>
      <c r="AR546" s="205"/>
      <c r="AS546" s="259"/>
      <c r="AT546" s="258"/>
      <c r="AU546" s="258"/>
      <c r="AV546" s="258"/>
      <c r="AW546" s="258"/>
      <c r="AX546" s="258"/>
      <c r="AY546" s="268"/>
      <c r="AZ546" s="267"/>
      <c r="BA546" s="267"/>
      <c r="BB546" s="267"/>
      <c r="BC546" s="267"/>
      <c r="BD546" s="267"/>
      <c r="BE546" s="204"/>
      <c r="BF546" s="205"/>
      <c r="BG546" s="205"/>
      <c r="BH546" s="205"/>
      <c r="BI546" s="205"/>
      <c r="BJ546" s="205"/>
      <c r="BK546" s="241"/>
      <c r="BL546" s="240"/>
      <c r="BM546" s="240"/>
      <c r="BN546" s="240"/>
      <c r="BO546" s="240"/>
      <c r="BP546" s="240"/>
      <c r="BQ546" s="223"/>
      <c r="BR546" s="222"/>
      <c r="BS546" s="222"/>
      <c r="BT546" s="222"/>
      <c r="BU546" s="222"/>
      <c r="BV546" s="222"/>
      <c r="BW546" s="268"/>
      <c r="BX546" s="267"/>
      <c r="BY546" s="267"/>
      <c r="BZ546" s="267"/>
      <c r="CA546" s="267"/>
      <c r="CB546" s="267"/>
      <c r="CC546" s="241"/>
      <c r="CD546" s="214"/>
      <c r="CE546" s="240"/>
      <c r="CF546" s="240"/>
      <c r="CG546" s="240"/>
      <c r="CH546" s="5"/>
    </row>
    <row r="547" spans="1:86" hidden="1" x14ac:dyDescent="0.2">
      <c r="A547" s="82"/>
      <c r="B547" s="22"/>
      <c r="C547" s="28"/>
      <c r="D547" s="33"/>
      <c r="E547" s="22"/>
      <c r="F547" s="34"/>
      <c r="G547" s="48"/>
      <c r="H547" s="26"/>
      <c r="I547" s="112"/>
      <c r="J547" s="204"/>
      <c r="K547" s="204"/>
      <c r="L547" s="205"/>
      <c r="M547" s="205"/>
      <c r="N547" s="205"/>
      <c r="O547" s="214"/>
      <c r="P547" s="214"/>
      <c r="Q547" s="213"/>
      <c r="R547" s="213"/>
      <c r="S547" s="213"/>
      <c r="T547" s="213"/>
      <c r="U547" s="223"/>
      <c r="V547" s="222"/>
      <c r="W547" s="222"/>
      <c r="X547" s="222"/>
      <c r="Y547" s="222"/>
      <c r="Z547" s="222"/>
      <c r="AA547" s="232"/>
      <c r="AB547" s="231"/>
      <c r="AC547" s="231"/>
      <c r="AD547" s="231"/>
      <c r="AE547" s="231"/>
      <c r="AF547" s="231"/>
      <c r="AG547" s="250"/>
      <c r="AH547" s="249"/>
      <c r="AI547" s="249"/>
      <c r="AJ547" s="249"/>
      <c r="AK547" s="249"/>
      <c r="AL547" s="249"/>
      <c r="AM547" s="204"/>
      <c r="AN547" s="205"/>
      <c r="AO547" s="205"/>
      <c r="AP547" s="205"/>
      <c r="AQ547" s="205"/>
      <c r="AR547" s="205"/>
      <c r="AS547" s="259"/>
      <c r="AT547" s="258"/>
      <c r="AU547" s="258"/>
      <c r="AV547" s="258"/>
      <c r="AW547" s="258"/>
      <c r="AX547" s="258"/>
      <c r="AY547" s="268"/>
      <c r="AZ547" s="267"/>
      <c r="BA547" s="267"/>
      <c r="BB547" s="267"/>
      <c r="BC547" s="267"/>
      <c r="BD547" s="267"/>
      <c r="BE547" s="204"/>
      <c r="BF547" s="205"/>
      <c r="BG547" s="205"/>
      <c r="BH547" s="205"/>
      <c r="BI547" s="205"/>
      <c r="BJ547" s="205"/>
      <c r="BK547" s="241"/>
      <c r="BL547" s="240"/>
      <c r="BM547" s="240"/>
      <c r="BN547" s="240"/>
      <c r="BO547" s="240"/>
      <c r="BP547" s="240"/>
      <c r="BQ547" s="223"/>
      <c r="BR547" s="222"/>
      <c r="BS547" s="222"/>
      <c r="BT547" s="222"/>
      <c r="BU547" s="222"/>
      <c r="BV547" s="222"/>
      <c r="BW547" s="268"/>
      <c r="BX547" s="267"/>
      <c r="BY547" s="267"/>
      <c r="BZ547" s="267"/>
      <c r="CA547" s="267"/>
      <c r="CB547" s="267"/>
      <c r="CC547" s="241"/>
      <c r="CD547" s="214"/>
      <c r="CE547" s="240"/>
      <c r="CF547" s="240"/>
      <c r="CG547" s="240"/>
      <c r="CH547" s="5"/>
    </row>
    <row r="548" spans="1:86" hidden="1" x14ac:dyDescent="0.2">
      <c r="A548" s="82"/>
      <c r="B548" s="22"/>
      <c r="C548" s="28"/>
      <c r="D548" s="33"/>
      <c r="E548" s="22"/>
      <c r="F548" s="34"/>
      <c r="G548" s="48"/>
      <c r="H548" s="75"/>
      <c r="I548" s="52"/>
      <c r="J548" s="204"/>
      <c r="K548" s="204"/>
      <c r="L548" s="205"/>
      <c r="M548" s="205"/>
      <c r="N548" s="205"/>
      <c r="O548" s="214"/>
      <c r="P548" s="214"/>
      <c r="Q548" s="213"/>
      <c r="R548" s="213"/>
      <c r="S548" s="213"/>
      <c r="T548" s="213"/>
      <c r="U548" s="223"/>
      <c r="V548" s="222"/>
      <c r="W548" s="222"/>
      <c r="X548" s="222"/>
      <c r="Y548" s="222"/>
      <c r="Z548" s="222"/>
      <c r="AA548" s="232"/>
      <c r="AB548" s="231"/>
      <c r="AC548" s="231"/>
      <c r="AD548" s="231"/>
      <c r="AE548" s="231"/>
      <c r="AF548" s="231"/>
      <c r="AG548" s="250"/>
      <c r="AH548" s="249"/>
      <c r="AI548" s="249"/>
      <c r="AJ548" s="249"/>
      <c r="AK548" s="249"/>
      <c r="AL548" s="249"/>
      <c r="AM548" s="204"/>
      <c r="AN548" s="205"/>
      <c r="AO548" s="205"/>
      <c r="AP548" s="205"/>
      <c r="AQ548" s="205"/>
      <c r="AR548" s="205"/>
      <c r="AS548" s="259"/>
      <c r="AT548" s="258"/>
      <c r="AU548" s="258"/>
      <c r="AV548" s="258"/>
      <c r="AW548" s="258"/>
      <c r="AX548" s="258"/>
      <c r="AY548" s="268"/>
      <c r="AZ548" s="267"/>
      <c r="BA548" s="267"/>
      <c r="BB548" s="267"/>
      <c r="BC548" s="267"/>
      <c r="BD548" s="267"/>
      <c r="BE548" s="204"/>
      <c r="BF548" s="205"/>
      <c r="BG548" s="205"/>
      <c r="BH548" s="205"/>
      <c r="BI548" s="205"/>
      <c r="BJ548" s="205"/>
      <c r="BK548" s="241"/>
      <c r="BL548" s="240"/>
      <c r="BM548" s="240"/>
      <c r="BN548" s="240"/>
      <c r="BO548" s="240"/>
      <c r="BP548" s="240"/>
      <c r="BQ548" s="223"/>
      <c r="BR548" s="222"/>
      <c r="BS548" s="222"/>
      <c r="BT548" s="222"/>
      <c r="BU548" s="222"/>
      <c r="BV548" s="222"/>
      <c r="BW548" s="268"/>
      <c r="BX548" s="267"/>
      <c r="BY548" s="267"/>
      <c r="BZ548" s="267"/>
      <c r="CA548" s="267"/>
      <c r="CB548" s="267"/>
      <c r="CC548" s="241"/>
      <c r="CD548" s="214"/>
      <c r="CE548" s="240"/>
      <c r="CF548" s="240"/>
      <c r="CG548" s="240"/>
      <c r="CH548" s="5"/>
    </row>
    <row r="549" spans="1:86" hidden="1" x14ac:dyDescent="0.2">
      <c r="A549" s="82"/>
      <c r="B549" s="22"/>
      <c r="C549" s="28"/>
      <c r="D549" s="33"/>
      <c r="E549" s="22"/>
      <c r="F549" s="34"/>
      <c r="G549" s="48"/>
      <c r="H549" s="175"/>
      <c r="I549" s="27"/>
      <c r="J549" s="204"/>
      <c r="K549" s="204"/>
      <c r="L549" s="205"/>
      <c r="M549" s="205"/>
      <c r="N549" s="204"/>
      <c r="O549" s="214"/>
      <c r="P549" s="214"/>
      <c r="Q549" s="213"/>
      <c r="R549" s="214"/>
      <c r="S549" s="213"/>
      <c r="T549" s="214"/>
      <c r="U549" s="223"/>
      <c r="V549" s="223"/>
      <c r="W549" s="222"/>
      <c r="X549" s="223"/>
      <c r="Y549" s="222"/>
      <c r="Z549" s="223"/>
      <c r="AA549" s="232"/>
      <c r="AB549" s="232"/>
      <c r="AC549" s="231"/>
      <c r="AD549" s="232"/>
      <c r="AE549" s="231"/>
      <c r="AF549" s="232"/>
      <c r="AG549" s="250"/>
      <c r="AH549" s="250"/>
      <c r="AI549" s="249"/>
      <c r="AJ549" s="250"/>
      <c r="AK549" s="249"/>
      <c r="AL549" s="250"/>
      <c r="AM549" s="204"/>
      <c r="AN549" s="204"/>
      <c r="AO549" s="205"/>
      <c r="AP549" s="204"/>
      <c r="AQ549" s="205"/>
      <c r="AR549" s="204"/>
      <c r="AS549" s="259"/>
      <c r="AT549" s="259"/>
      <c r="AU549" s="258"/>
      <c r="AV549" s="259"/>
      <c r="AW549" s="258"/>
      <c r="AX549" s="259"/>
      <c r="AY549" s="268"/>
      <c r="AZ549" s="268"/>
      <c r="BA549" s="267"/>
      <c r="BB549" s="268"/>
      <c r="BC549" s="267"/>
      <c r="BD549" s="268"/>
      <c r="BE549" s="204"/>
      <c r="BF549" s="204"/>
      <c r="BG549" s="205"/>
      <c r="BH549" s="204"/>
      <c r="BI549" s="205"/>
      <c r="BJ549" s="204"/>
      <c r="BK549" s="241"/>
      <c r="BL549" s="241"/>
      <c r="BM549" s="240"/>
      <c r="BN549" s="241"/>
      <c r="BO549" s="240"/>
      <c r="BP549" s="241"/>
      <c r="BQ549" s="223"/>
      <c r="BR549" s="223"/>
      <c r="BS549" s="222"/>
      <c r="BT549" s="223"/>
      <c r="BU549" s="222"/>
      <c r="BV549" s="223"/>
      <c r="BW549" s="268"/>
      <c r="BX549" s="268"/>
      <c r="BY549" s="267"/>
      <c r="BZ549" s="268"/>
      <c r="CA549" s="267"/>
      <c r="CB549" s="268"/>
      <c r="CC549" s="241"/>
      <c r="CD549" s="214"/>
      <c r="CE549" s="240"/>
      <c r="CF549" s="240"/>
      <c r="CG549" s="241"/>
      <c r="CH549" s="5"/>
    </row>
    <row r="550" spans="1:86" hidden="1" x14ac:dyDescent="0.2">
      <c r="A550" s="82"/>
      <c r="B550" s="22"/>
      <c r="C550" s="28"/>
      <c r="D550" s="34"/>
      <c r="E550" s="43"/>
      <c r="F550" s="34"/>
      <c r="G550" s="48"/>
      <c r="H550" s="36"/>
      <c r="I550" s="27"/>
      <c r="J550" s="204"/>
      <c r="K550" s="204"/>
      <c r="L550" s="205"/>
      <c r="M550" s="205"/>
      <c r="N550" s="205"/>
      <c r="O550" s="214"/>
      <c r="P550" s="214"/>
      <c r="Q550" s="213"/>
      <c r="R550" s="213"/>
      <c r="S550" s="213"/>
      <c r="T550" s="213"/>
      <c r="U550" s="223"/>
      <c r="V550" s="222"/>
      <c r="W550" s="222"/>
      <c r="X550" s="222"/>
      <c r="Y550" s="222"/>
      <c r="Z550" s="222"/>
      <c r="AA550" s="232"/>
      <c r="AB550" s="231"/>
      <c r="AC550" s="231"/>
      <c r="AD550" s="231"/>
      <c r="AE550" s="231"/>
      <c r="AF550" s="231"/>
      <c r="AG550" s="250"/>
      <c r="AH550" s="249"/>
      <c r="AI550" s="249"/>
      <c r="AJ550" s="249"/>
      <c r="AK550" s="249"/>
      <c r="AL550" s="249"/>
      <c r="AM550" s="204"/>
      <c r="AN550" s="205"/>
      <c r="AO550" s="205"/>
      <c r="AP550" s="205"/>
      <c r="AQ550" s="205"/>
      <c r="AR550" s="205"/>
      <c r="AS550" s="259"/>
      <c r="AT550" s="258"/>
      <c r="AU550" s="258"/>
      <c r="AV550" s="258"/>
      <c r="AW550" s="258"/>
      <c r="AX550" s="258"/>
      <c r="AY550" s="268"/>
      <c r="AZ550" s="267"/>
      <c r="BA550" s="267"/>
      <c r="BB550" s="267"/>
      <c r="BC550" s="267"/>
      <c r="BD550" s="267"/>
      <c r="BE550" s="204"/>
      <c r="BF550" s="205"/>
      <c r="BG550" s="205"/>
      <c r="BH550" s="205"/>
      <c r="BI550" s="205"/>
      <c r="BJ550" s="205"/>
      <c r="BK550" s="241"/>
      <c r="BL550" s="240"/>
      <c r="BM550" s="240"/>
      <c r="BN550" s="240"/>
      <c r="BO550" s="240"/>
      <c r="BP550" s="240"/>
      <c r="BQ550" s="223"/>
      <c r="BR550" s="222"/>
      <c r="BS550" s="222"/>
      <c r="BT550" s="222"/>
      <c r="BU550" s="222"/>
      <c r="BV550" s="222"/>
      <c r="BW550" s="268"/>
      <c r="BX550" s="267"/>
      <c r="BY550" s="267"/>
      <c r="BZ550" s="267"/>
      <c r="CA550" s="267"/>
      <c r="CB550" s="267"/>
      <c r="CC550" s="241"/>
      <c r="CD550" s="214"/>
      <c r="CE550" s="240"/>
      <c r="CF550" s="240"/>
      <c r="CG550" s="240"/>
      <c r="CH550" s="5"/>
    </row>
    <row r="551" spans="1:86" hidden="1" x14ac:dyDescent="0.2">
      <c r="A551" s="7"/>
      <c r="B551" s="43"/>
      <c r="C551" s="131"/>
      <c r="D551" s="44"/>
      <c r="E551" s="43"/>
      <c r="F551" s="44"/>
      <c r="G551" s="97"/>
      <c r="H551" s="47"/>
      <c r="I551" s="46"/>
      <c r="J551" s="204"/>
      <c r="K551" s="204"/>
      <c r="L551" s="205"/>
      <c r="M551" s="205"/>
      <c r="N551" s="205"/>
      <c r="O551" s="214"/>
      <c r="P551" s="214"/>
      <c r="Q551" s="213"/>
      <c r="R551" s="213"/>
      <c r="S551" s="213"/>
      <c r="T551" s="213"/>
      <c r="U551" s="223"/>
      <c r="V551" s="222"/>
      <c r="W551" s="222"/>
      <c r="X551" s="222"/>
      <c r="Y551" s="222"/>
      <c r="Z551" s="222"/>
      <c r="AA551" s="232"/>
      <c r="AB551" s="231"/>
      <c r="AC551" s="231"/>
      <c r="AD551" s="231"/>
      <c r="AE551" s="231"/>
      <c r="AF551" s="231"/>
      <c r="AG551" s="250"/>
      <c r="AH551" s="249"/>
      <c r="AI551" s="249"/>
      <c r="AJ551" s="249"/>
      <c r="AK551" s="249"/>
      <c r="AL551" s="249"/>
      <c r="AM551" s="204"/>
      <c r="AN551" s="205"/>
      <c r="AO551" s="205"/>
      <c r="AP551" s="205"/>
      <c r="AQ551" s="205"/>
      <c r="AR551" s="205"/>
      <c r="AS551" s="259"/>
      <c r="AT551" s="258"/>
      <c r="AU551" s="258"/>
      <c r="AV551" s="258"/>
      <c r="AW551" s="258"/>
      <c r="AX551" s="258"/>
      <c r="AY551" s="268"/>
      <c r="AZ551" s="267"/>
      <c r="BA551" s="267"/>
      <c r="BB551" s="267"/>
      <c r="BC551" s="267"/>
      <c r="BD551" s="267"/>
      <c r="BE551" s="204"/>
      <c r="BF551" s="205"/>
      <c r="BG551" s="205"/>
      <c r="BH551" s="205"/>
      <c r="BI551" s="205"/>
      <c r="BJ551" s="205"/>
      <c r="BK551" s="241"/>
      <c r="BL551" s="240"/>
      <c r="BM551" s="240"/>
      <c r="BN551" s="240"/>
      <c r="BO551" s="240"/>
      <c r="BP551" s="240"/>
      <c r="BQ551" s="223"/>
      <c r="BR551" s="222"/>
      <c r="BS551" s="222"/>
      <c r="BT551" s="222"/>
      <c r="BU551" s="222"/>
      <c r="BV551" s="222"/>
      <c r="BW551" s="268"/>
      <c r="BX551" s="267"/>
      <c r="BY551" s="267"/>
      <c r="BZ551" s="267"/>
      <c r="CA551" s="267"/>
      <c r="CB551" s="267"/>
      <c r="CC551" s="241"/>
      <c r="CD551" s="214"/>
      <c r="CE551" s="240"/>
      <c r="CF551" s="240"/>
      <c r="CG551" s="240"/>
      <c r="CH551" s="5"/>
    </row>
    <row r="552" spans="1:86" hidden="1" x14ac:dyDescent="0.2">
      <c r="A552" s="22"/>
      <c r="B552" s="22"/>
      <c r="C552" s="28"/>
      <c r="D552" s="34"/>
      <c r="E552" s="43"/>
      <c r="F552" s="34"/>
      <c r="G552" s="48"/>
      <c r="H552" s="100"/>
      <c r="I552" s="46"/>
      <c r="J552" s="204"/>
      <c r="K552" s="204"/>
      <c r="L552" s="205"/>
      <c r="M552" s="205"/>
      <c r="N552" s="204"/>
      <c r="O552" s="214"/>
      <c r="P552" s="214"/>
      <c r="Q552" s="213"/>
      <c r="R552" s="214"/>
      <c r="S552" s="213"/>
      <c r="T552" s="214"/>
      <c r="U552" s="223"/>
      <c r="V552" s="223"/>
      <c r="W552" s="222"/>
      <c r="X552" s="223"/>
      <c r="Y552" s="222"/>
      <c r="Z552" s="223"/>
      <c r="AA552" s="232"/>
      <c r="AB552" s="232"/>
      <c r="AC552" s="231"/>
      <c r="AD552" s="232"/>
      <c r="AE552" s="231"/>
      <c r="AF552" s="232"/>
      <c r="AG552" s="250"/>
      <c r="AH552" s="250"/>
      <c r="AI552" s="249"/>
      <c r="AJ552" s="250"/>
      <c r="AK552" s="249"/>
      <c r="AL552" s="250"/>
      <c r="AM552" s="204"/>
      <c r="AN552" s="204"/>
      <c r="AO552" s="205"/>
      <c r="AP552" s="204"/>
      <c r="AQ552" s="205"/>
      <c r="AR552" s="204"/>
      <c r="AS552" s="259"/>
      <c r="AT552" s="259"/>
      <c r="AU552" s="258"/>
      <c r="AV552" s="259"/>
      <c r="AW552" s="258"/>
      <c r="AX552" s="259"/>
      <c r="AY552" s="268"/>
      <c r="AZ552" s="268"/>
      <c r="BA552" s="267"/>
      <c r="BB552" s="268"/>
      <c r="BC552" s="267"/>
      <c r="BD552" s="268"/>
      <c r="BE552" s="204"/>
      <c r="BF552" s="204"/>
      <c r="BG552" s="205"/>
      <c r="BH552" s="204"/>
      <c r="BI552" s="205"/>
      <c r="BJ552" s="204"/>
      <c r="BK552" s="241"/>
      <c r="BL552" s="241"/>
      <c r="BM552" s="240"/>
      <c r="BN552" s="241"/>
      <c r="BO552" s="240"/>
      <c r="BP552" s="241"/>
      <c r="BQ552" s="223"/>
      <c r="BR552" s="223"/>
      <c r="BS552" s="222"/>
      <c r="BT552" s="223"/>
      <c r="BU552" s="222"/>
      <c r="BV552" s="223"/>
      <c r="BW552" s="268"/>
      <c r="BX552" s="268"/>
      <c r="BY552" s="267"/>
      <c r="BZ552" s="268"/>
      <c r="CA552" s="267"/>
      <c r="CB552" s="268"/>
      <c r="CC552" s="241"/>
      <c r="CD552" s="214"/>
      <c r="CE552" s="240"/>
      <c r="CF552" s="240"/>
      <c r="CG552" s="241"/>
      <c r="CH552" s="5"/>
    </row>
    <row r="553" spans="1:86" hidden="1" x14ac:dyDescent="0.2">
      <c r="A553" s="157"/>
      <c r="B553" s="105"/>
      <c r="C553" s="105"/>
      <c r="D553" s="107"/>
      <c r="E553" s="105"/>
      <c r="F553" s="107"/>
      <c r="G553" s="108"/>
      <c r="H553" s="91"/>
      <c r="I553" s="59"/>
      <c r="J553" s="206"/>
      <c r="K553" s="206"/>
      <c r="L553" s="206"/>
      <c r="M553" s="206"/>
      <c r="N553" s="206"/>
      <c r="O553" s="215"/>
      <c r="P553" s="215"/>
      <c r="Q553" s="215"/>
      <c r="R553" s="215"/>
      <c r="S553" s="215"/>
      <c r="T553" s="215"/>
      <c r="U553" s="224"/>
      <c r="V553" s="224"/>
      <c r="W553" s="224"/>
      <c r="X553" s="224"/>
      <c r="Y553" s="224"/>
      <c r="Z553" s="224"/>
      <c r="AA553" s="233"/>
      <c r="AB553" s="233"/>
      <c r="AC553" s="233"/>
      <c r="AD553" s="233"/>
      <c r="AE553" s="233"/>
      <c r="AF553" s="233"/>
      <c r="AG553" s="251"/>
      <c r="AH553" s="251"/>
      <c r="AI553" s="251"/>
      <c r="AJ553" s="251"/>
      <c r="AK553" s="251"/>
      <c r="AL553" s="251"/>
      <c r="AM553" s="206"/>
      <c r="AN553" s="206"/>
      <c r="AO553" s="206"/>
      <c r="AP553" s="206"/>
      <c r="AQ553" s="206"/>
      <c r="AR553" s="206"/>
      <c r="AS553" s="260"/>
      <c r="AT553" s="260"/>
      <c r="AU553" s="260"/>
      <c r="AV553" s="260"/>
      <c r="AW553" s="260"/>
      <c r="AX553" s="260"/>
      <c r="AY553" s="269"/>
      <c r="AZ553" s="269"/>
      <c r="BA553" s="269"/>
      <c r="BB553" s="269"/>
      <c r="BC553" s="269"/>
      <c r="BD553" s="269"/>
      <c r="BE553" s="206"/>
      <c r="BF553" s="206"/>
      <c r="BG553" s="206"/>
      <c r="BH553" s="206"/>
      <c r="BI553" s="206"/>
      <c r="BJ553" s="206"/>
      <c r="BK553" s="242"/>
      <c r="BL553" s="242"/>
      <c r="BM553" s="242"/>
      <c r="BN553" s="242"/>
      <c r="BO553" s="242"/>
      <c r="BP553" s="242"/>
      <c r="BQ553" s="224"/>
      <c r="BR553" s="224"/>
      <c r="BS553" s="224"/>
      <c r="BT553" s="224"/>
      <c r="BU553" s="224"/>
      <c r="BV553" s="224"/>
      <c r="BW553" s="269"/>
      <c r="BX553" s="269"/>
      <c r="BY553" s="269"/>
      <c r="BZ553" s="269"/>
      <c r="CA553" s="269"/>
      <c r="CB553" s="269"/>
      <c r="CC553" s="242"/>
      <c r="CD553" s="215"/>
      <c r="CE553" s="242"/>
      <c r="CF553" s="242"/>
      <c r="CG553" s="242"/>
      <c r="CH553" s="5"/>
    </row>
    <row r="554" spans="1:86" hidden="1" x14ac:dyDescent="0.2">
      <c r="A554" s="132"/>
      <c r="B554" s="7"/>
      <c r="C554" s="60"/>
      <c r="D554" s="56"/>
      <c r="E554" s="7"/>
      <c r="F554" s="56"/>
      <c r="G554" s="176"/>
      <c r="H554" s="61"/>
      <c r="I554" s="163"/>
      <c r="J554" s="204"/>
      <c r="K554" s="204"/>
      <c r="L554" s="205"/>
      <c r="M554" s="205"/>
      <c r="N554" s="205"/>
      <c r="O554" s="214"/>
      <c r="P554" s="214"/>
      <c r="Q554" s="213"/>
      <c r="R554" s="213"/>
      <c r="S554" s="213"/>
      <c r="T554" s="213"/>
      <c r="U554" s="223"/>
      <c r="V554" s="222"/>
      <c r="W554" s="222"/>
      <c r="X554" s="222"/>
      <c r="Y554" s="222"/>
      <c r="Z554" s="222"/>
      <c r="AA554" s="232"/>
      <c r="AB554" s="231"/>
      <c r="AC554" s="231"/>
      <c r="AD554" s="231"/>
      <c r="AE554" s="231"/>
      <c r="AF554" s="231"/>
      <c r="AG554" s="250"/>
      <c r="AH554" s="249"/>
      <c r="AI554" s="249"/>
      <c r="AJ554" s="249"/>
      <c r="AK554" s="249"/>
      <c r="AL554" s="249"/>
      <c r="AM554" s="204"/>
      <c r="AN554" s="205"/>
      <c r="AO554" s="205"/>
      <c r="AP554" s="205"/>
      <c r="AQ554" s="205"/>
      <c r="AR554" s="205"/>
      <c r="AS554" s="259"/>
      <c r="AT554" s="258"/>
      <c r="AU554" s="258"/>
      <c r="AV554" s="258"/>
      <c r="AW554" s="258"/>
      <c r="AX554" s="258"/>
      <c r="AY554" s="268"/>
      <c r="AZ554" s="267"/>
      <c r="BA554" s="267"/>
      <c r="BB554" s="267"/>
      <c r="BC554" s="267"/>
      <c r="BD554" s="267"/>
      <c r="BE554" s="204"/>
      <c r="BF554" s="205"/>
      <c r="BG554" s="205"/>
      <c r="BH554" s="205"/>
      <c r="BI554" s="205"/>
      <c r="BJ554" s="205"/>
      <c r="BK554" s="241"/>
      <c r="BL554" s="240"/>
      <c r="BM554" s="240"/>
      <c r="BN554" s="240"/>
      <c r="BO554" s="240"/>
      <c r="BP554" s="240"/>
      <c r="BQ554" s="223"/>
      <c r="BR554" s="222"/>
      <c r="BS554" s="222"/>
      <c r="BT554" s="222"/>
      <c r="BU554" s="222"/>
      <c r="BV554" s="222"/>
      <c r="BW554" s="268"/>
      <c r="BX554" s="267"/>
      <c r="BY554" s="267"/>
      <c r="BZ554" s="267"/>
      <c r="CA554" s="267"/>
      <c r="CB554" s="267"/>
      <c r="CC554" s="241"/>
      <c r="CD554" s="214"/>
      <c r="CE554" s="240"/>
      <c r="CF554" s="240"/>
      <c r="CG554" s="240"/>
      <c r="CH554" s="5"/>
    </row>
    <row r="555" spans="1:86" hidden="1" x14ac:dyDescent="0.2">
      <c r="A555" s="127"/>
      <c r="B555" s="11"/>
      <c r="C555" s="63"/>
      <c r="D555" s="64"/>
      <c r="E555" s="11"/>
      <c r="F555" s="64"/>
      <c r="G555" s="117"/>
      <c r="H555" s="65"/>
      <c r="I555" s="145"/>
      <c r="J555" s="204"/>
      <c r="K555" s="204"/>
      <c r="L555" s="205"/>
      <c r="M555" s="205"/>
      <c r="N555" s="205"/>
      <c r="O555" s="214"/>
      <c r="P555" s="214"/>
      <c r="Q555" s="213"/>
      <c r="R555" s="213"/>
      <c r="S555" s="213"/>
      <c r="T555" s="213"/>
      <c r="U555" s="223"/>
      <c r="V555" s="222"/>
      <c r="W555" s="222"/>
      <c r="X555" s="222"/>
      <c r="Y555" s="222"/>
      <c r="Z555" s="222"/>
      <c r="AA555" s="232"/>
      <c r="AB555" s="231"/>
      <c r="AC555" s="231"/>
      <c r="AD555" s="231"/>
      <c r="AE555" s="231"/>
      <c r="AF555" s="231"/>
      <c r="AG555" s="250"/>
      <c r="AH555" s="249"/>
      <c r="AI555" s="249"/>
      <c r="AJ555" s="249"/>
      <c r="AK555" s="249"/>
      <c r="AL555" s="249"/>
      <c r="AM555" s="204"/>
      <c r="AN555" s="205"/>
      <c r="AO555" s="205"/>
      <c r="AP555" s="205"/>
      <c r="AQ555" s="205"/>
      <c r="AR555" s="205"/>
      <c r="AS555" s="259"/>
      <c r="AT555" s="258"/>
      <c r="AU555" s="258"/>
      <c r="AV555" s="258"/>
      <c r="AW555" s="258"/>
      <c r="AX555" s="258"/>
      <c r="AY555" s="268"/>
      <c r="AZ555" s="267"/>
      <c r="BA555" s="267"/>
      <c r="BB555" s="267"/>
      <c r="BC555" s="267"/>
      <c r="BD555" s="267"/>
      <c r="BE555" s="204"/>
      <c r="BF555" s="205"/>
      <c r="BG555" s="205"/>
      <c r="BH555" s="205"/>
      <c r="BI555" s="205"/>
      <c r="BJ555" s="205"/>
      <c r="BK555" s="241"/>
      <c r="BL555" s="240"/>
      <c r="BM555" s="240"/>
      <c r="BN555" s="240"/>
      <c r="BO555" s="240"/>
      <c r="BP555" s="240"/>
      <c r="BQ555" s="223"/>
      <c r="BR555" s="222"/>
      <c r="BS555" s="222"/>
      <c r="BT555" s="222"/>
      <c r="BU555" s="222"/>
      <c r="BV555" s="222"/>
      <c r="BW555" s="268"/>
      <c r="BX555" s="267"/>
      <c r="BY555" s="267"/>
      <c r="BZ555" s="267"/>
      <c r="CA555" s="267"/>
      <c r="CB555" s="267"/>
      <c r="CC555" s="241"/>
      <c r="CD555" s="214"/>
      <c r="CE555" s="240"/>
      <c r="CF555" s="240"/>
      <c r="CG555" s="240"/>
      <c r="CH555" s="5"/>
    </row>
    <row r="556" spans="1:86" hidden="1" x14ac:dyDescent="0.2">
      <c r="A556" s="127"/>
      <c r="B556" s="11"/>
      <c r="C556" s="63"/>
      <c r="D556" s="64"/>
      <c r="E556" s="11"/>
      <c r="F556" s="64"/>
      <c r="G556" s="117"/>
      <c r="H556" s="69"/>
      <c r="I556" s="144"/>
      <c r="J556" s="204"/>
      <c r="K556" s="204"/>
      <c r="L556" s="205"/>
      <c r="M556" s="205"/>
      <c r="N556" s="205"/>
      <c r="O556" s="214"/>
      <c r="P556" s="214"/>
      <c r="Q556" s="213"/>
      <c r="R556" s="213"/>
      <c r="S556" s="213"/>
      <c r="T556" s="213"/>
      <c r="U556" s="223"/>
      <c r="V556" s="222"/>
      <c r="W556" s="222"/>
      <c r="X556" s="222"/>
      <c r="Y556" s="222"/>
      <c r="Z556" s="222"/>
      <c r="AA556" s="232"/>
      <c r="AB556" s="231"/>
      <c r="AC556" s="231"/>
      <c r="AD556" s="231"/>
      <c r="AE556" s="231"/>
      <c r="AF556" s="231"/>
      <c r="AG556" s="250"/>
      <c r="AH556" s="249"/>
      <c r="AI556" s="249"/>
      <c r="AJ556" s="249"/>
      <c r="AK556" s="249"/>
      <c r="AL556" s="249"/>
      <c r="AM556" s="204"/>
      <c r="AN556" s="205"/>
      <c r="AO556" s="205"/>
      <c r="AP556" s="205"/>
      <c r="AQ556" s="205"/>
      <c r="AR556" s="205"/>
      <c r="AS556" s="259"/>
      <c r="AT556" s="258"/>
      <c r="AU556" s="258"/>
      <c r="AV556" s="258"/>
      <c r="AW556" s="258"/>
      <c r="AX556" s="258"/>
      <c r="AY556" s="268"/>
      <c r="AZ556" s="267"/>
      <c r="BA556" s="267"/>
      <c r="BB556" s="267"/>
      <c r="BC556" s="267"/>
      <c r="BD556" s="267"/>
      <c r="BE556" s="204"/>
      <c r="BF556" s="205"/>
      <c r="BG556" s="205"/>
      <c r="BH556" s="205"/>
      <c r="BI556" s="205"/>
      <c r="BJ556" s="205"/>
      <c r="BK556" s="241"/>
      <c r="BL556" s="240"/>
      <c r="BM556" s="240"/>
      <c r="BN556" s="240"/>
      <c r="BO556" s="240"/>
      <c r="BP556" s="240"/>
      <c r="BQ556" s="223"/>
      <c r="BR556" s="222"/>
      <c r="BS556" s="222"/>
      <c r="BT556" s="222"/>
      <c r="BU556" s="222"/>
      <c r="BV556" s="222"/>
      <c r="BW556" s="268"/>
      <c r="BX556" s="267"/>
      <c r="BY556" s="267"/>
      <c r="BZ556" s="267"/>
      <c r="CA556" s="267"/>
      <c r="CB556" s="267"/>
      <c r="CC556" s="241"/>
      <c r="CD556" s="214"/>
      <c r="CE556" s="240"/>
      <c r="CF556" s="240"/>
      <c r="CG556" s="240"/>
      <c r="CH556" s="5"/>
    </row>
    <row r="557" spans="1:86" hidden="1" x14ac:dyDescent="0.2">
      <c r="A557" s="127"/>
      <c r="B557" s="11"/>
      <c r="C557" s="63"/>
      <c r="D557" s="64"/>
      <c r="E557" s="11"/>
      <c r="F557" s="64"/>
      <c r="G557" s="109"/>
      <c r="H557" s="69"/>
      <c r="I557" s="66"/>
      <c r="J557" s="204"/>
      <c r="K557" s="204"/>
      <c r="L557" s="205"/>
      <c r="M557" s="205"/>
      <c r="N557" s="205"/>
      <c r="O557" s="214"/>
      <c r="P557" s="214"/>
      <c r="Q557" s="213"/>
      <c r="R557" s="213"/>
      <c r="S557" s="213"/>
      <c r="T557" s="213"/>
      <c r="U557" s="223"/>
      <c r="V557" s="222"/>
      <c r="W557" s="222"/>
      <c r="X557" s="222"/>
      <c r="Y557" s="222"/>
      <c r="Z557" s="222"/>
      <c r="AA557" s="232"/>
      <c r="AB557" s="231"/>
      <c r="AC557" s="231"/>
      <c r="AD557" s="231"/>
      <c r="AE557" s="231"/>
      <c r="AF557" s="231"/>
      <c r="AG557" s="250"/>
      <c r="AH557" s="249"/>
      <c r="AI557" s="249"/>
      <c r="AJ557" s="249"/>
      <c r="AK557" s="249"/>
      <c r="AL557" s="249"/>
      <c r="AM557" s="204"/>
      <c r="AN557" s="205"/>
      <c r="AO557" s="205"/>
      <c r="AP557" s="205"/>
      <c r="AQ557" s="205"/>
      <c r="AR557" s="205"/>
      <c r="AS557" s="259"/>
      <c r="AT557" s="258"/>
      <c r="AU557" s="258"/>
      <c r="AV557" s="258"/>
      <c r="AW557" s="258"/>
      <c r="AX557" s="258"/>
      <c r="AY557" s="268"/>
      <c r="AZ557" s="267"/>
      <c r="BA557" s="267"/>
      <c r="BB557" s="267"/>
      <c r="BC557" s="267"/>
      <c r="BD557" s="267"/>
      <c r="BE557" s="204"/>
      <c r="BF557" s="205"/>
      <c r="BG557" s="205"/>
      <c r="BH557" s="205"/>
      <c r="BI557" s="205"/>
      <c r="BJ557" s="205"/>
      <c r="BK557" s="241"/>
      <c r="BL557" s="240"/>
      <c r="BM557" s="240"/>
      <c r="BN557" s="240"/>
      <c r="BO557" s="240"/>
      <c r="BP557" s="240"/>
      <c r="BQ557" s="223"/>
      <c r="BR557" s="222"/>
      <c r="BS557" s="222"/>
      <c r="BT557" s="222"/>
      <c r="BU557" s="222"/>
      <c r="BV557" s="222"/>
      <c r="BW557" s="268"/>
      <c r="BX557" s="267"/>
      <c r="BY557" s="267"/>
      <c r="BZ557" s="267"/>
      <c r="CA557" s="267"/>
      <c r="CB557" s="267"/>
      <c r="CC557" s="241"/>
      <c r="CD557" s="214"/>
      <c r="CE557" s="240"/>
      <c r="CF557" s="240"/>
      <c r="CG557" s="240"/>
      <c r="CH557" s="5"/>
    </row>
    <row r="558" spans="1:86" hidden="1" x14ac:dyDescent="0.2">
      <c r="A558" s="127"/>
      <c r="B558" s="11"/>
      <c r="C558" s="63"/>
      <c r="D558" s="64"/>
      <c r="E558" s="11"/>
      <c r="F558" s="64"/>
      <c r="G558" s="109"/>
      <c r="H558" s="65"/>
      <c r="I558" s="66"/>
      <c r="J558" s="204"/>
      <c r="K558" s="204"/>
      <c r="L558" s="205"/>
      <c r="M558" s="205"/>
      <c r="N558" s="205"/>
      <c r="O558" s="214"/>
      <c r="P558" s="214"/>
      <c r="Q558" s="213"/>
      <c r="R558" s="213"/>
      <c r="S558" s="213"/>
      <c r="T558" s="213"/>
      <c r="U558" s="223"/>
      <c r="V558" s="222"/>
      <c r="W558" s="222"/>
      <c r="X558" s="222"/>
      <c r="Y558" s="222"/>
      <c r="Z558" s="222"/>
      <c r="AA558" s="232"/>
      <c r="AB558" s="231"/>
      <c r="AC558" s="231"/>
      <c r="AD558" s="231"/>
      <c r="AE558" s="231"/>
      <c r="AF558" s="231"/>
      <c r="AG558" s="250"/>
      <c r="AH558" s="249"/>
      <c r="AI558" s="249"/>
      <c r="AJ558" s="249"/>
      <c r="AK558" s="249"/>
      <c r="AL558" s="249"/>
      <c r="AM558" s="204"/>
      <c r="AN558" s="205"/>
      <c r="AO558" s="205"/>
      <c r="AP558" s="205"/>
      <c r="AQ558" s="205"/>
      <c r="AR558" s="205"/>
      <c r="AS558" s="259"/>
      <c r="AT558" s="258"/>
      <c r="AU558" s="258"/>
      <c r="AV558" s="258"/>
      <c r="AW558" s="258"/>
      <c r="AX558" s="258"/>
      <c r="AY558" s="268"/>
      <c r="AZ558" s="267"/>
      <c r="BA558" s="267"/>
      <c r="BB558" s="267"/>
      <c r="BC558" s="267"/>
      <c r="BD558" s="267"/>
      <c r="BE558" s="204"/>
      <c r="BF558" s="205"/>
      <c r="BG558" s="205"/>
      <c r="BH558" s="205"/>
      <c r="BI558" s="205"/>
      <c r="BJ558" s="205"/>
      <c r="BK558" s="241"/>
      <c r="BL558" s="240"/>
      <c r="BM558" s="240"/>
      <c r="BN558" s="240"/>
      <c r="BO558" s="240"/>
      <c r="BP558" s="240"/>
      <c r="BQ558" s="223"/>
      <c r="BR558" s="222"/>
      <c r="BS558" s="222"/>
      <c r="BT558" s="222"/>
      <c r="BU558" s="222"/>
      <c r="BV558" s="222"/>
      <c r="BW558" s="268"/>
      <c r="BX558" s="267"/>
      <c r="BY558" s="267"/>
      <c r="BZ558" s="267"/>
      <c r="CA558" s="267"/>
      <c r="CB558" s="267"/>
      <c r="CC558" s="241"/>
      <c r="CD558" s="214"/>
      <c r="CE558" s="240"/>
      <c r="CF558" s="240"/>
      <c r="CG558" s="240"/>
      <c r="CH558" s="5"/>
    </row>
    <row r="559" spans="1:86" hidden="1" x14ac:dyDescent="0.2">
      <c r="A559" s="135"/>
      <c r="B559" s="17"/>
      <c r="C559" s="16"/>
      <c r="D559" s="71"/>
      <c r="E559" s="17"/>
      <c r="F559" s="71"/>
      <c r="G559" s="148"/>
      <c r="H559" s="72"/>
      <c r="I559" s="73"/>
      <c r="J559" s="204"/>
      <c r="K559" s="204"/>
      <c r="L559" s="205"/>
      <c r="M559" s="205"/>
      <c r="N559" s="205"/>
      <c r="O559" s="214"/>
      <c r="P559" s="214"/>
      <c r="Q559" s="213"/>
      <c r="R559" s="213"/>
      <c r="S559" s="213"/>
      <c r="T559" s="213"/>
      <c r="U559" s="223"/>
      <c r="V559" s="222"/>
      <c r="W559" s="222"/>
      <c r="X559" s="222"/>
      <c r="Y559" s="222"/>
      <c r="Z559" s="222"/>
      <c r="AA559" s="232"/>
      <c r="AB559" s="231"/>
      <c r="AC559" s="231"/>
      <c r="AD559" s="231"/>
      <c r="AE559" s="231"/>
      <c r="AF559" s="231"/>
      <c r="AG559" s="250"/>
      <c r="AH559" s="249"/>
      <c r="AI559" s="249"/>
      <c r="AJ559" s="249"/>
      <c r="AK559" s="249"/>
      <c r="AL559" s="249"/>
      <c r="AM559" s="204"/>
      <c r="AN559" s="205"/>
      <c r="AO559" s="205"/>
      <c r="AP559" s="205"/>
      <c r="AQ559" s="205"/>
      <c r="AR559" s="205"/>
      <c r="AS559" s="259"/>
      <c r="AT559" s="258"/>
      <c r="AU559" s="258"/>
      <c r="AV559" s="258"/>
      <c r="AW559" s="258"/>
      <c r="AX559" s="258"/>
      <c r="AY559" s="268"/>
      <c r="AZ559" s="267"/>
      <c r="BA559" s="267"/>
      <c r="BB559" s="267"/>
      <c r="BC559" s="267"/>
      <c r="BD559" s="267"/>
      <c r="BE559" s="204"/>
      <c r="BF559" s="205"/>
      <c r="BG559" s="205"/>
      <c r="BH559" s="205"/>
      <c r="BI559" s="205"/>
      <c r="BJ559" s="205"/>
      <c r="BK559" s="241"/>
      <c r="BL559" s="240"/>
      <c r="BM559" s="240"/>
      <c r="BN559" s="240"/>
      <c r="BO559" s="240"/>
      <c r="BP559" s="240"/>
      <c r="BQ559" s="223"/>
      <c r="BR559" s="222"/>
      <c r="BS559" s="222"/>
      <c r="BT559" s="222"/>
      <c r="BU559" s="222"/>
      <c r="BV559" s="222"/>
      <c r="BW559" s="268"/>
      <c r="BX559" s="267"/>
      <c r="BY559" s="267"/>
      <c r="BZ559" s="267"/>
      <c r="CA559" s="267"/>
      <c r="CB559" s="267"/>
      <c r="CC559" s="241"/>
      <c r="CD559" s="214"/>
      <c r="CE559" s="240"/>
      <c r="CF559" s="240"/>
      <c r="CG559" s="240"/>
      <c r="CH559" s="5"/>
    </row>
    <row r="560" spans="1:86" hidden="1" x14ac:dyDescent="0.2">
      <c r="A560" s="102"/>
      <c r="B560" s="82"/>
      <c r="C560" s="177"/>
      <c r="D560" s="83"/>
      <c r="E560" s="82"/>
      <c r="F560" s="83"/>
      <c r="G560" s="84"/>
      <c r="H560" s="140"/>
      <c r="I560" s="178"/>
      <c r="J560" s="204"/>
      <c r="K560" s="204"/>
      <c r="L560" s="205"/>
      <c r="M560" s="205"/>
      <c r="N560" s="205"/>
      <c r="O560" s="214"/>
      <c r="P560" s="214"/>
      <c r="Q560" s="213"/>
      <c r="R560" s="213"/>
      <c r="S560" s="213"/>
      <c r="T560" s="213"/>
      <c r="U560" s="223"/>
      <c r="V560" s="222"/>
      <c r="W560" s="222"/>
      <c r="X560" s="222"/>
      <c r="Y560" s="222"/>
      <c r="Z560" s="222"/>
      <c r="AA560" s="232"/>
      <c r="AB560" s="231"/>
      <c r="AC560" s="231"/>
      <c r="AD560" s="231"/>
      <c r="AE560" s="231"/>
      <c r="AF560" s="231"/>
      <c r="AG560" s="250"/>
      <c r="AH560" s="249"/>
      <c r="AI560" s="249"/>
      <c r="AJ560" s="249"/>
      <c r="AK560" s="249"/>
      <c r="AL560" s="249"/>
      <c r="AM560" s="204"/>
      <c r="AN560" s="205"/>
      <c r="AO560" s="205"/>
      <c r="AP560" s="205"/>
      <c r="AQ560" s="205"/>
      <c r="AR560" s="205"/>
      <c r="AS560" s="259"/>
      <c r="AT560" s="258"/>
      <c r="AU560" s="258"/>
      <c r="AV560" s="258"/>
      <c r="AW560" s="258"/>
      <c r="AX560" s="258"/>
      <c r="AY560" s="268"/>
      <c r="AZ560" s="267"/>
      <c r="BA560" s="267"/>
      <c r="BB560" s="267"/>
      <c r="BC560" s="267"/>
      <c r="BD560" s="267"/>
      <c r="BE560" s="204"/>
      <c r="BF560" s="205"/>
      <c r="BG560" s="205"/>
      <c r="BH560" s="205"/>
      <c r="BI560" s="205"/>
      <c r="BJ560" s="205"/>
      <c r="BK560" s="241"/>
      <c r="BL560" s="240"/>
      <c r="BM560" s="240"/>
      <c r="BN560" s="240"/>
      <c r="BO560" s="240"/>
      <c r="BP560" s="240"/>
      <c r="BQ560" s="223"/>
      <c r="BR560" s="222"/>
      <c r="BS560" s="222"/>
      <c r="BT560" s="222"/>
      <c r="BU560" s="222"/>
      <c r="BV560" s="222"/>
      <c r="BW560" s="268"/>
      <c r="BX560" s="267"/>
      <c r="BY560" s="267"/>
      <c r="BZ560" s="267"/>
      <c r="CA560" s="267"/>
      <c r="CB560" s="267"/>
      <c r="CC560" s="241"/>
      <c r="CD560" s="214"/>
      <c r="CE560" s="240"/>
      <c r="CF560" s="240"/>
      <c r="CG560" s="240"/>
      <c r="CH560" s="5"/>
    </row>
    <row r="561" spans="1:86" hidden="1" x14ac:dyDescent="0.2">
      <c r="A561" s="24"/>
      <c r="B561" s="24"/>
      <c r="C561" s="24"/>
      <c r="D561" s="87"/>
      <c r="E561" s="24"/>
      <c r="F561" s="87"/>
      <c r="G561" s="179"/>
      <c r="H561" s="180"/>
      <c r="I561" s="181"/>
      <c r="J561" s="204"/>
      <c r="K561" s="204"/>
      <c r="L561" s="205"/>
      <c r="M561" s="205"/>
      <c r="N561" s="205"/>
      <c r="O561" s="214"/>
      <c r="P561" s="214"/>
      <c r="Q561" s="213"/>
      <c r="R561" s="213"/>
      <c r="S561" s="213"/>
      <c r="T561" s="213"/>
      <c r="U561" s="223"/>
      <c r="V561" s="222"/>
      <c r="W561" s="222"/>
      <c r="X561" s="222"/>
      <c r="Y561" s="222"/>
      <c r="Z561" s="222"/>
      <c r="AA561" s="232"/>
      <c r="AB561" s="231"/>
      <c r="AC561" s="231"/>
      <c r="AD561" s="231"/>
      <c r="AE561" s="231"/>
      <c r="AF561" s="231"/>
      <c r="AG561" s="250"/>
      <c r="AH561" s="249"/>
      <c r="AI561" s="249"/>
      <c r="AJ561" s="249"/>
      <c r="AK561" s="249"/>
      <c r="AL561" s="249"/>
      <c r="AM561" s="204"/>
      <c r="AN561" s="205"/>
      <c r="AO561" s="205"/>
      <c r="AP561" s="205"/>
      <c r="AQ561" s="205"/>
      <c r="AR561" s="205"/>
      <c r="AS561" s="259"/>
      <c r="AT561" s="258"/>
      <c r="AU561" s="258"/>
      <c r="AV561" s="258"/>
      <c r="AW561" s="258"/>
      <c r="AX561" s="258"/>
      <c r="AY561" s="268"/>
      <c r="AZ561" s="267"/>
      <c r="BA561" s="267"/>
      <c r="BB561" s="267"/>
      <c r="BC561" s="267"/>
      <c r="BD561" s="267"/>
      <c r="BE561" s="204"/>
      <c r="BF561" s="205"/>
      <c r="BG561" s="205"/>
      <c r="BH561" s="205"/>
      <c r="BI561" s="205"/>
      <c r="BJ561" s="205"/>
      <c r="BK561" s="241"/>
      <c r="BL561" s="240"/>
      <c r="BM561" s="240"/>
      <c r="BN561" s="240"/>
      <c r="BO561" s="240"/>
      <c r="BP561" s="240"/>
      <c r="BQ561" s="223"/>
      <c r="BR561" s="222"/>
      <c r="BS561" s="222"/>
      <c r="BT561" s="222"/>
      <c r="BU561" s="222"/>
      <c r="BV561" s="222"/>
      <c r="BW561" s="268"/>
      <c r="BX561" s="267"/>
      <c r="BY561" s="267"/>
      <c r="BZ561" s="267"/>
      <c r="CA561" s="267"/>
      <c r="CB561" s="267"/>
      <c r="CC561" s="241"/>
      <c r="CD561" s="214"/>
      <c r="CE561" s="240"/>
      <c r="CF561" s="240"/>
      <c r="CG561" s="240"/>
      <c r="CH561" s="5"/>
    </row>
    <row r="562" spans="1:86" hidden="1" x14ac:dyDescent="0.2">
      <c r="A562" s="22"/>
      <c r="B562" s="22"/>
      <c r="C562" s="22"/>
      <c r="D562" s="34"/>
      <c r="E562" s="22"/>
      <c r="F562" s="34"/>
      <c r="G562" s="48"/>
      <c r="H562" s="26"/>
      <c r="I562" s="96"/>
      <c r="J562" s="204"/>
      <c r="K562" s="204"/>
      <c r="L562" s="205"/>
      <c r="M562" s="205"/>
      <c r="N562" s="205"/>
      <c r="O562" s="214"/>
      <c r="P562" s="214"/>
      <c r="Q562" s="213"/>
      <c r="R562" s="213"/>
      <c r="S562" s="213"/>
      <c r="T562" s="213"/>
      <c r="U562" s="223"/>
      <c r="V562" s="222"/>
      <c r="W562" s="222"/>
      <c r="X562" s="222"/>
      <c r="Y562" s="222"/>
      <c r="Z562" s="222"/>
      <c r="AA562" s="232"/>
      <c r="AB562" s="231"/>
      <c r="AC562" s="231"/>
      <c r="AD562" s="231"/>
      <c r="AE562" s="231"/>
      <c r="AF562" s="231"/>
      <c r="AG562" s="250"/>
      <c r="AH562" s="249"/>
      <c r="AI562" s="249"/>
      <c r="AJ562" s="249"/>
      <c r="AK562" s="249"/>
      <c r="AL562" s="249"/>
      <c r="AM562" s="204"/>
      <c r="AN562" s="205"/>
      <c r="AO562" s="205"/>
      <c r="AP562" s="205"/>
      <c r="AQ562" s="205"/>
      <c r="AR562" s="205"/>
      <c r="AS562" s="259"/>
      <c r="AT562" s="258"/>
      <c r="AU562" s="258"/>
      <c r="AV562" s="258"/>
      <c r="AW562" s="258"/>
      <c r="AX562" s="258"/>
      <c r="AY562" s="268"/>
      <c r="AZ562" s="267"/>
      <c r="BA562" s="267"/>
      <c r="BB562" s="267"/>
      <c r="BC562" s="267"/>
      <c r="BD562" s="267"/>
      <c r="BE562" s="204"/>
      <c r="BF562" s="205"/>
      <c r="BG562" s="205"/>
      <c r="BH562" s="205"/>
      <c r="BI562" s="205"/>
      <c r="BJ562" s="205"/>
      <c r="BK562" s="241"/>
      <c r="BL562" s="240"/>
      <c r="BM562" s="240"/>
      <c r="BN562" s="240"/>
      <c r="BO562" s="240"/>
      <c r="BP562" s="240"/>
      <c r="BQ562" s="223"/>
      <c r="BR562" s="222"/>
      <c r="BS562" s="222"/>
      <c r="BT562" s="222"/>
      <c r="BU562" s="222"/>
      <c r="BV562" s="222"/>
      <c r="BW562" s="268"/>
      <c r="BX562" s="267"/>
      <c r="BY562" s="267"/>
      <c r="BZ562" s="267"/>
      <c r="CA562" s="267"/>
      <c r="CB562" s="267"/>
      <c r="CC562" s="241"/>
      <c r="CD562" s="214"/>
      <c r="CE562" s="240"/>
      <c r="CF562" s="240"/>
      <c r="CG562" s="240"/>
      <c r="CH562" s="5"/>
    </row>
    <row r="563" spans="1:86" hidden="1" x14ac:dyDescent="0.2">
      <c r="A563" s="22"/>
      <c r="B563" s="22"/>
      <c r="C563" s="22"/>
      <c r="D563" s="121"/>
      <c r="E563" s="22"/>
      <c r="F563" s="34"/>
      <c r="G563" s="48"/>
      <c r="H563" s="26"/>
      <c r="I563" s="112"/>
      <c r="J563" s="204"/>
      <c r="K563" s="204"/>
      <c r="L563" s="205"/>
      <c r="M563" s="205"/>
      <c r="N563" s="205"/>
      <c r="O563" s="214"/>
      <c r="P563" s="214"/>
      <c r="Q563" s="213"/>
      <c r="R563" s="213"/>
      <c r="S563" s="213"/>
      <c r="T563" s="213"/>
      <c r="U563" s="223"/>
      <c r="V563" s="222"/>
      <c r="W563" s="222"/>
      <c r="X563" s="222"/>
      <c r="Y563" s="222"/>
      <c r="Z563" s="222"/>
      <c r="AA563" s="232"/>
      <c r="AB563" s="231"/>
      <c r="AC563" s="231"/>
      <c r="AD563" s="231"/>
      <c r="AE563" s="231"/>
      <c r="AF563" s="231"/>
      <c r="AG563" s="250"/>
      <c r="AH563" s="249"/>
      <c r="AI563" s="249"/>
      <c r="AJ563" s="249"/>
      <c r="AK563" s="249"/>
      <c r="AL563" s="249"/>
      <c r="AM563" s="204"/>
      <c r="AN563" s="205"/>
      <c r="AO563" s="205"/>
      <c r="AP563" s="205"/>
      <c r="AQ563" s="205"/>
      <c r="AR563" s="205"/>
      <c r="AS563" s="259"/>
      <c r="AT563" s="258"/>
      <c r="AU563" s="258"/>
      <c r="AV563" s="258"/>
      <c r="AW563" s="258"/>
      <c r="AX563" s="258"/>
      <c r="AY563" s="268"/>
      <c r="AZ563" s="267"/>
      <c r="BA563" s="267"/>
      <c r="BB563" s="267"/>
      <c r="BC563" s="267"/>
      <c r="BD563" s="267"/>
      <c r="BE563" s="204"/>
      <c r="BF563" s="205"/>
      <c r="BG563" s="205"/>
      <c r="BH563" s="205"/>
      <c r="BI563" s="205"/>
      <c r="BJ563" s="205"/>
      <c r="BK563" s="241"/>
      <c r="BL563" s="240"/>
      <c r="BM563" s="240"/>
      <c r="BN563" s="240"/>
      <c r="BO563" s="240"/>
      <c r="BP563" s="240"/>
      <c r="BQ563" s="223"/>
      <c r="BR563" s="222"/>
      <c r="BS563" s="222"/>
      <c r="BT563" s="222"/>
      <c r="BU563" s="222"/>
      <c r="BV563" s="222"/>
      <c r="BW563" s="268"/>
      <c r="BX563" s="267"/>
      <c r="BY563" s="267"/>
      <c r="BZ563" s="267"/>
      <c r="CA563" s="267"/>
      <c r="CB563" s="267"/>
      <c r="CC563" s="241"/>
      <c r="CD563" s="214"/>
      <c r="CE563" s="240"/>
      <c r="CF563" s="240"/>
      <c r="CG563" s="240"/>
      <c r="CH563" s="5"/>
    </row>
    <row r="564" spans="1:86" hidden="1" x14ac:dyDescent="0.2">
      <c r="A564" s="22"/>
      <c r="B564" s="22"/>
      <c r="C564" s="22"/>
      <c r="D564" s="33"/>
      <c r="E564" s="22"/>
      <c r="F564" s="34"/>
      <c r="G564" s="48"/>
      <c r="H564" s="75"/>
      <c r="I564" s="52"/>
      <c r="J564" s="204"/>
      <c r="K564" s="204"/>
      <c r="L564" s="205"/>
      <c r="M564" s="205"/>
      <c r="N564" s="205"/>
      <c r="O564" s="214"/>
      <c r="P564" s="214"/>
      <c r="Q564" s="213"/>
      <c r="R564" s="213"/>
      <c r="S564" s="213"/>
      <c r="T564" s="213"/>
      <c r="U564" s="223"/>
      <c r="V564" s="222"/>
      <c r="W564" s="222"/>
      <c r="X564" s="222"/>
      <c r="Y564" s="222"/>
      <c r="Z564" s="222"/>
      <c r="AA564" s="232"/>
      <c r="AB564" s="231"/>
      <c r="AC564" s="231"/>
      <c r="AD564" s="231"/>
      <c r="AE564" s="231"/>
      <c r="AF564" s="231"/>
      <c r="AG564" s="250"/>
      <c r="AH564" s="249"/>
      <c r="AI564" s="249"/>
      <c r="AJ564" s="249"/>
      <c r="AK564" s="249"/>
      <c r="AL564" s="249"/>
      <c r="AM564" s="204"/>
      <c r="AN564" s="205"/>
      <c r="AO564" s="205"/>
      <c r="AP564" s="205"/>
      <c r="AQ564" s="205"/>
      <c r="AR564" s="205"/>
      <c r="AS564" s="259"/>
      <c r="AT564" s="258"/>
      <c r="AU564" s="258"/>
      <c r="AV564" s="258"/>
      <c r="AW564" s="258"/>
      <c r="AX564" s="258"/>
      <c r="AY564" s="268"/>
      <c r="AZ564" s="267"/>
      <c r="BA564" s="267"/>
      <c r="BB564" s="267"/>
      <c r="BC564" s="267"/>
      <c r="BD564" s="267"/>
      <c r="BE564" s="204"/>
      <c r="BF564" s="205"/>
      <c r="BG564" s="205"/>
      <c r="BH564" s="205"/>
      <c r="BI564" s="205"/>
      <c r="BJ564" s="205"/>
      <c r="BK564" s="241"/>
      <c r="BL564" s="240"/>
      <c r="BM564" s="240"/>
      <c r="BN564" s="240"/>
      <c r="BO564" s="240"/>
      <c r="BP564" s="240"/>
      <c r="BQ564" s="223"/>
      <c r="BR564" s="222"/>
      <c r="BS564" s="222"/>
      <c r="BT564" s="222"/>
      <c r="BU564" s="222"/>
      <c r="BV564" s="222"/>
      <c r="BW564" s="268"/>
      <c r="BX564" s="267"/>
      <c r="BY564" s="267"/>
      <c r="BZ564" s="267"/>
      <c r="CA564" s="267"/>
      <c r="CB564" s="267"/>
      <c r="CC564" s="241"/>
      <c r="CD564" s="214"/>
      <c r="CE564" s="240"/>
      <c r="CF564" s="240"/>
      <c r="CG564" s="240"/>
      <c r="CH564" s="5"/>
    </row>
    <row r="565" spans="1:86" hidden="1" x14ac:dyDescent="0.2">
      <c r="A565" s="22"/>
      <c r="B565" s="22"/>
      <c r="C565" s="22"/>
      <c r="D565" s="34"/>
      <c r="E565" s="22"/>
      <c r="F565" s="34"/>
      <c r="G565" s="48"/>
      <c r="H565" s="36"/>
      <c r="I565" s="27"/>
      <c r="J565" s="204"/>
      <c r="K565" s="204"/>
      <c r="L565" s="205"/>
      <c r="M565" s="205"/>
      <c r="N565" s="204"/>
      <c r="O565" s="214"/>
      <c r="P565" s="214"/>
      <c r="Q565" s="213"/>
      <c r="R565" s="214"/>
      <c r="S565" s="213"/>
      <c r="T565" s="214"/>
      <c r="U565" s="223"/>
      <c r="V565" s="223"/>
      <c r="W565" s="222"/>
      <c r="X565" s="223"/>
      <c r="Y565" s="222"/>
      <c r="Z565" s="223"/>
      <c r="AA565" s="232"/>
      <c r="AB565" s="232"/>
      <c r="AC565" s="231"/>
      <c r="AD565" s="232"/>
      <c r="AE565" s="231"/>
      <c r="AF565" s="232"/>
      <c r="AG565" s="250"/>
      <c r="AH565" s="250"/>
      <c r="AI565" s="249"/>
      <c r="AJ565" s="250"/>
      <c r="AK565" s="249"/>
      <c r="AL565" s="250"/>
      <c r="AM565" s="204"/>
      <c r="AN565" s="204"/>
      <c r="AO565" s="205"/>
      <c r="AP565" s="204"/>
      <c r="AQ565" s="205"/>
      <c r="AR565" s="204"/>
      <c r="AS565" s="259"/>
      <c r="AT565" s="259"/>
      <c r="AU565" s="258"/>
      <c r="AV565" s="259"/>
      <c r="AW565" s="258"/>
      <c r="AX565" s="259"/>
      <c r="AY565" s="268"/>
      <c r="AZ565" s="268"/>
      <c r="BA565" s="267"/>
      <c r="BB565" s="268"/>
      <c r="BC565" s="267"/>
      <c r="BD565" s="268"/>
      <c r="BE565" s="204"/>
      <c r="BF565" s="204"/>
      <c r="BG565" s="205"/>
      <c r="BH565" s="204"/>
      <c r="BI565" s="205"/>
      <c r="BJ565" s="204"/>
      <c r="BK565" s="241"/>
      <c r="BL565" s="241"/>
      <c r="BM565" s="240"/>
      <c r="BN565" s="241"/>
      <c r="BO565" s="240"/>
      <c r="BP565" s="241"/>
      <c r="BQ565" s="223"/>
      <c r="BR565" s="223"/>
      <c r="BS565" s="222"/>
      <c r="BT565" s="223"/>
      <c r="BU565" s="222"/>
      <c r="BV565" s="223"/>
      <c r="BW565" s="268"/>
      <c r="BX565" s="268"/>
      <c r="BY565" s="267"/>
      <c r="BZ565" s="268"/>
      <c r="CA565" s="267"/>
      <c r="CB565" s="268"/>
      <c r="CC565" s="241"/>
      <c r="CD565" s="214"/>
      <c r="CE565" s="240"/>
      <c r="CF565" s="240"/>
      <c r="CG565" s="241"/>
      <c r="CH565" s="5"/>
    </row>
    <row r="566" spans="1:86" hidden="1" x14ac:dyDescent="0.2">
      <c r="A566" s="11"/>
      <c r="B566" s="11"/>
      <c r="C566" s="169"/>
      <c r="D566" s="64"/>
      <c r="E566" s="11"/>
      <c r="F566" s="64"/>
      <c r="G566" s="70"/>
      <c r="H566" s="113"/>
      <c r="I566" s="66"/>
      <c r="J566" s="204"/>
      <c r="K566" s="204"/>
      <c r="L566" s="205"/>
      <c r="M566" s="205"/>
      <c r="N566" s="205"/>
      <c r="O566" s="214"/>
      <c r="P566" s="214"/>
      <c r="Q566" s="213"/>
      <c r="R566" s="213"/>
      <c r="S566" s="213"/>
      <c r="T566" s="213"/>
      <c r="U566" s="223"/>
      <c r="V566" s="222"/>
      <c r="W566" s="222"/>
      <c r="X566" s="222"/>
      <c r="Y566" s="222"/>
      <c r="Z566" s="222"/>
      <c r="AA566" s="232"/>
      <c r="AB566" s="231"/>
      <c r="AC566" s="231"/>
      <c r="AD566" s="231"/>
      <c r="AE566" s="231"/>
      <c r="AF566" s="231"/>
      <c r="AG566" s="250"/>
      <c r="AH566" s="249"/>
      <c r="AI566" s="249"/>
      <c r="AJ566" s="249"/>
      <c r="AK566" s="249"/>
      <c r="AL566" s="249"/>
      <c r="AM566" s="204"/>
      <c r="AN566" s="205"/>
      <c r="AO566" s="205"/>
      <c r="AP566" s="205"/>
      <c r="AQ566" s="205"/>
      <c r="AR566" s="205"/>
      <c r="AS566" s="259"/>
      <c r="AT566" s="258"/>
      <c r="AU566" s="258"/>
      <c r="AV566" s="258"/>
      <c r="AW566" s="258"/>
      <c r="AX566" s="258"/>
      <c r="AY566" s="268"/>
      <c r="AZ566" s="267"/>
      <c r="BA566" s="267"/>
      <c r="BB566" s="267"/>
      <c r="BC566" s="267"/>
      <c r="BD566" s="267"/>
      <c r="BE566" s="204"/>
      <c r="BF566" s="205"/>
      <c r="BG566" s="205"/>
      <c r="BH566" s="205"/>
      <c r="BI566" s="205"/>
      <c r="BJ566" s="205"/>
      <c r="BK566" s="241"/>
      <c r="BL566" s="240"/>
      <c r="BM566" s="240"/>
      <c r="BN566" s="240"/>
      <c r="BO566" s="240"/>
      <c r="BP566" s="240"/>
      <c r="BQ566" s="223"/>
      <c r="BR566" s="222"/>
      <c r="BS566" s="222"/>
      <c r="BT566" s="222"/>
      <c r="BU566" s="222"/>
      <c r="BV566" s="222"/>
      <c r="BW566" s="268"/>
      <c r="BX566" s="267"/>
      <c r="BY566" s="267"/>
      <c r="BZ566" s="267"/>
      <c r="CA566" s="267"/>
      <c r="CB566" s="267"/>
      <c r="CC566" s="241"/>
      <c r="CD566" s="214"/>
      <c r="CE566" s="240"/>
      <c r="CF566" s="240"/>
      <c r="CG566" s="240"/>
      <c r="CH566" s="5"/>
    </row>
    <row r="567" spans="1:86" hidden="1" x14ac:dyDescent="0.2">
      <c r="A567" s="28"/>
      <c r="B567" s="22"/>
      <c r="C567" s="93"/>
      <c r="D567" s="34"/>
      <c r="E567" s="28"/>
      <c r="F567" s="34"/>
      <c r="G567" s="48"/>
      <c r="H567" s="26"/>
      <c r="I567" s="27"/>
      <c r="J567" s="204"/>
      <c r="K567" s="204"/>
      <c r="L567" s="205"/>
      <c r="M567" s="205"/>
      <c r="N567" s="205"/>
      <c r="O567" s="214"/>
      <c r="P567" s="214"/>
      <c r="Q567" s="213"/>
      <c r="R567" s="213"/>
      <c r="S567" s="213"/>
      <c r="T567" s="213"/>
      <c r="U567" s="223"/>
      <c r="V567" s="222"/>
      <c r="W567" s="222"/>
      <c r="X567" s="222"/>
      <c r="Y567" s="222"/>
      <c r="Z567" s="222"/>
      <c r="AA567" s="232"/>
      <c r="AB567" s="231"/>
      <c r="AC567" s="231"/>
      <c r="AD567" s="231"/>
      <c r="AE567" s="231"/>
      <c r="AF567" s="231"/>
      <c r="AG567" s="250"/>
      <c r="AH567" s="249"/>
      <c r="AI567" s="249"/>
      <c r="AJ567" s="249"/>
      <c r="AK567" s="249"/>
      <c r="AL567" s="249"/>
      <c r="AM567" s="204"/>
      <c r="AN567" s="205"/>
      <c r="AO567" s="205"/>
      <c r="AP567" s="205"/>
      <c r="AQ567" s="205"/>
      <c r="AR567" s="205"/>
      <c r="AS567" s="259"/>
      <c r="AT567" s="258"/>
      <c r="AU567" s="258"/>
      <c r="AV567" s="258"/>
      <c r="AW567" s="258"/>
      <c r="AX567" s="258"/>
      <c r="AY567" s="268"/>
      <c r="AZ567" s="267"/>
      <c r="BA567" s="267"/>
      <c r="BB567" s="267"/>
      <c r="BC567" s="267"/>
      <c r="BD567" s="267"/>
      <c r="BE567" s="204"/>
      <c r="BF567" s="205"/>
      <c r="BG567" s="205"/>
      <c r="BH567" s="205"/>
      <c r="BI567" s="205"/>
      <c r="BJ567" s="205"/>
      <c r="BK567" s="241"/>
      <c r="BL567" s="240"/>
      <c r="BM567" s="240"/>
      <c r="BN567" s="240"/>
      <c r="BO567" s="240"/>
      <c r="BP567" s="240"/>
      <c r="BQ567" s="223"/>
      <c r="BR567" s="222"/>
      <c r="BS567" s="222"/>
      <c r="BT567" s="222"/>
      <c r="BU567" s="222"/>
      <c r="BV567" s="222"/>
      <c r="BW567" s="268"/>
      <c r="BX567" s="267"/>
      <c r="BY567" s="267"/>
      <c r="BZ567" s="267"/>
      <c r="CA567" s="267"/>
      <c r="CB567" s="267"/>
      <c r="CC567" s="241"/>
      <c r="CD567" s="214"/>
      <c r="CE567" s="240"/>
      <c r="CF567" s="240"/>
      <c r="CG567" s="240"/>
      <c r="CH567" s="5"/>
    </row>
    <row r="568" spans="1:86" hidden="1" x14ac:dyDescent="0.2">
      <c r="A568" s="28"/>
      <c r="B568" s="28"/>
      <c r="C568" s="51"/>
      <c r="D568" s="34"/>
      <c r="E568" s="28"/>
      <c r="F568" s="34"/>
      <c r="G568" s="48"/>
      <c r="H568" s="26"/>
      <c r="I568" s="27"/>
      <c r="J568" s="204"/>
      <c r="K568" s="204"/>
      <c r="L568" s="205"/>
      <c r="M568" s="205"/>
      <c r="N568" s="205"/>
      <c r="O568" s="214"/>
      <c r="P568" s="214"/>
      <c r="Q568" s="213"/>
      <c r="R568" s="213"/>
      <c r="S568" s="213"/>
      <c r="T568" s="213"/>
      <c r="U568" s="223"/>
      <c r="V568" s="222"/>
      <c r="W568" s="222"/>
      <c r="X568" s="222"/>
      <c r="Y568" s="222"/>
      <c r="Z568" s="222"/>
      <c r="AA568" s="232"/>
      <c r="AB568" s="231"/>
      <c r="AC568" s="231"/>
      <c r="AD568" s="231"/>
      <c r="AE568" s="231"/>
      <c r="AF568" s="231"/>
      <c r="AG568" s="250"/>
      <c r="AH568" s="249"/>
      <c r="AI568" s="249"/>
      <c r="AJ568" s="249"/>
      <c r="AK568" s="249"/>
      <c r="AL568" s="249"/>
      <c r="AM568" s="204"/>
      <c r="AN568" s="205"/>
      <c r="AO568" s="205"/>
      <c r="AP568" s="205"/>
      <c r="AQ568" s="205"/>
      <c r="AR568" s="205"/>
      <c r="AS568" s="259"/>
      <c r="AT568" s="258"/>
      <c r="AU568" s="258"/>
      <c r="AV568" s="258"/>
      <c r="AW568" s="258"/>
      <c r="AX568" s="258"/>
      <c r="AY568" s="268"/>
      <c r="AZ568" s="267"/>
      <c r="BA568" s="267"/>
      <c r="BB568" s="267"/>
      <c r="BC568" s="267"/>
      <c r="BD568" s="267"/>
      <c r="BE568" s="204"/>
      <c r="BF568" s="205"/>
      <c r="BG568" s="205"/>
      <c r="BH568" s="205"/>
      <c r="BI568" s="205"/>
      <c r="BJ568" s="205"/>
      <c r="BK568" s="241"/>
      <c r="BL568" s="240"/>
      <c r="BM568" s="240"/>
      <c r="BN568" s="240"/>
      <c r="BO568" s="240"/>
      <c r="BP568" s="240"/>
      <c r="BQ568" s="223"/>
      <c r="BR568" s="222"/>
      <c r="BS568" s="222"/>
      <c r="BT568" s="222"/>
      <c r="BU568" s="222"/>
      <c r="BV568" s="222"/>
      <c r="BW568" s="268"/>
      <c r="BX568" s="267"/>
      <c r="BY568" s="267"/>
      <c r="BZ568" s="267"/>
      <c r="CA568" s="267"/>
      <c r="CB568" s="267"/>
      <c r="CC568" s="241"/>
      <c r="CD568" s="214"/>
      <c r="CE568" s="240"/>
      <c r="CF568" s="240"/>
      <c r="CG568" s="240"/>
      <c r="CH568" s="5"/>
    </row>
    <row r="569" spans="1:86" hidden="1" x14ac:dyDescent="0.2">
      <c r="A569" s="28"/>
      <c r="B569" s="28"/>
      <c r="C569" s="51"/>
      <c r="D569" s="33"/>
      <c r="E569" s="28"/>
      <c r="F569" s="34"/>
      <c r="G569" s="48"/>
      <c r="H569" s="26"/>
      <c r="I569" s="27"/>
      <c r="J569" s="204"/>
      <c r="K569" s="204"/>
      <c r="L569" s="205"/>
      <c r="M569" s="205"/>
      <c r="N569" s="205"/>
      <c r="O569" s="214"/>
      <c r="P569" s="214"/>
      <c r="Q569" s="213"/>
      <c r="R569" s="213"/>
      <c r="S569" s="213"/>
      <c r="T569" s="213"/>
      <c r="U569" s="223"/>
      <c r="V569" s="222"/>
      <c r="W569" s="222"/>
      <c r="X569" s="222"/>
      <c r="Y569" s="222"/>
      <c r="Z569" s="222"/>
      <c r="AA569" s="232"/>
      <c r="AB569" s="231"/>
      <c r="AC569" s="231"/>
      <c r="AD569" s="231"/>
      <c r="AE569" s="231"/>
      <c r="AF569" s="231"/>
      <c r="AG569" s="250"/>
      <c r="AH569" s="249"/>
      <c r="AI569" s="249"/>
      <c r="AJ569" s="249"/>
      <c r="AK569" s="249"/>
      <c r="AL569" s="249"/>
      <c r="AM569" s="204"/>
      <c r="AN569" s="205"/>
      <c r="AO569" s="205"/>
      <c r="AP569" s="205"/>
      <c r="AQ569" s="205"/>
      <c r="AR569" s="205"/>
      <c r="AS569" s="259"/>
      <c r="AT569" s="258"/>
      <c r="AU569" s="258"/>
      <c r="AV569" s="258"/>
      <c r="AW569" s="258"/>
      <c r="AX569" s="258"/>
      <c r="AY569" s="268"/>
      <c r="AZ569" s="267"/>
      <c r="BA569" s="267"/>
      <c r="BB569" s="267"/>
      <c r="BC569" s="267"/>
      <c r="BD569" s="267"/>
      <c r="BE569" s="204"/>
      <c r="BF569" s="205"/>
      <c r="BG569" s="205"/>
      <c r="BH569" s="205"/>
      <c r="BI569" s="205"/>
      <c r="BJ569" s="205"/>
      <c r="BK569" s="241"/>
      <c r="BL569" s="240"/>
      <c r="BM569" s="240"/>
      <c r="BN569" s="240"/>
      <c r="BO569" s="240"/>
      <c r="BP569" s="240"/>
      <c r="BQ569" s="223"/>
      <c r="BR569" s="222"/>
      <c r="BS569" s="222"/>
      <c r="BT569" s="222"/>
      <c r="BU569" s="222"/>
      <c r="BV569" s="222"/>
      <c r="BW569" s="268"/>
      <c r="BX569" s="267"/>
      <c r="BY569" s="267"/>
      <c r="BZ569" s="267"/>
      <c r="CA569" s="267"/>
      <c r="CB569" s="267"/>
      <c r="CC569" s="241"/>
      <c r="CD569" s="214"/>
      <c r="CE569" s="240"/>
      <c r="CF569" s="240"/>
      <c r="CG569" s="240"/>
      <c r="CH569" s="5"/>
    </row>
    <row r="570" spans="1:86" hidden="1" x14ac:dyDescent="0.2">
      <c r="A570" s="28"/>
      <c r="B570" s="28"/>
      <c r="C570" s="51"/>
      <c r="D570" s="33"/>
      <c r="E570" s="28"/>
      <c r="F570" s="34"/>
      <c r="G570" s="48"/>
      <c r="H570" s="75"/>
      <c r="I570" s="27"/>
      <c r="J570" s="204"/>
      <c r="K570" s="204"/>
      <c r="L570" s="205"/>
      <c r="M570" s="205"/>
      <c r="N570" s="205"/>
      <c r="O570" s="214"/>
      <c r="P570" s="214"/>
      <c r="Q570" s="213"/>
      <c r="R570" s="213"/>
      <c r="S570" s="213"/>
      <c r="T570" s="213"/>
      <c r="U570" s="223"/>
      <c r="V570" s="222"/>
      <c r="W570" s="222"/>
      <c r="X570" s="222"/>
      <c r="Y570" s="222"/>
      <c r="Z570" s="222"/>
      <c r="AA570" s="232"/>
      <c r="AB570" s="231"/>
      <c r="AC570" s="231"/>
      <c r="AD570" s="231"/>
      <c r="AE570" s="231"/>
      <c r="AF570" s="231"/>
      <c r="AG570" s="250"/>
      <c r="AH570" s="249"/>
      <c r="AI570" s="249"/>
      <c r="AJ570" s="249"/>
      <c r="AK570" s="249"/>
      <c r="AL570" s="249"/>
      <c r="AM570" s="204"/>
      <c r="AN570" s="205"/>
      <c r="AO570" s="205"/>
      <c r="AP570" s="205"/>
      <c r="AQ570" s="205"/>
      <c r="AR570" s="205"/>
      <c r="AS570" s="259"/>
      <c r="AT570" s="258"/>
      <c r="AU570" s="258"/>
      <c r="AV570" s="258"/>
      <c r="AW570" s="258"/>
      <c r="AX570" s="258"/>
      <c r="AY570" s="268"/>
      <c r="AZ570" s="267"/>
      <c r="BA570" s="267"/>
      <c r="BB570" s="267"/>
      <c r="BC570" s="267"/>
      <c r="BD570" s="267"/>
      <c r="BE570" s="204"/>
      <c r="BF570" s="205"/>
      <c r="BG570" s="205"/>
      <c r="BH570" s="205"/>
      <c r="BI570" s="205"/>
      <c r="BJ570" s="205"/>
      <c r="BK570" s="241"/>
      <c r="BL570" s="240"/>
      <c r="BM570" s="240"/>
      <c r="BN570" s="240"/>
      <c r="BO570" s="240"/>
      <c r="BP570" s="240"/>
      <c r="BQ570" s="223"/>
      <c r="BR570" s="222"/>
      <c r="BS570" s="222"/>
      <c r="BT570" s="222"/>
      <c r="BU570" s="222"/>
      <c r="BV570" s="222"/>
      <c r="BW570" s="268"/>
      <c r="BX570" s="267"/>
      <c r="BY570" s="267"/>
      <c r="BZ570" s="267"/>
      <c r="CA570" s="267"/>
      <c r="CB570" s="267"/>
      <c r="CC570" s="241"/>
      <c r="CD570" s="214"/>
      <c r="CE570" s="240"/>
      <c r="CF570" s="240"/>
      <c r="CG570" s="240"/>
      <c r="CH570" s="5"/>
    </row>
    <row r="571" spans="1:86" hidden="1" x14ac:dyDescent="0.2">
      <c r="A571" s="22"/>
      <c r="B571" s="22"/>
      <c r="C571" s="93"/>
      <c r="D571" s="34"/>
      <c r="E571" s="22"/>
      <c r="F571" s="34"/>
      <c r="G571" s="48"/>
      <c r="H571" s="36"/>
      <c r="I571" s="27"/>
      <c r="J571" s="204"/>
      <c r="K571" s="204"/>
      <c r="L571" s="205"/>
      <c r="M571" s="205"/>
      <c r="N571" s="204"/>
      <c r="O571" s="214"/>
      <c r="P571" s="214"/>
      <c r="Q571" s="213"/>
      <c r="R571" s="214"/>
      <c r="S571" s="213"/>
      <c r="T571" s="214"/>
      <c r="U571" s="223"/>
      <c r="V571" s="223"/>
      <c r="W571" s="222"/>
      <c r="X571" s="223"/>
      <c r="Y571" s="222"/>
      <c r="Z571" s="223"/>
      <c r="AA571" s="232"/>
      <c r="AB571" s="232"/>
      <c r="AC571" s="231"/>
      <c r="AD571" s="232"/>
      <c r="AE571" s="231"/>
      <c r="AF571" s="232"/>
      <c r="AG571" s="250"/>
      <c r="AH571" s="250"/>
      <c r="AI571" s="249"/>
      <c r="AJ571" s="250"/>
      <c r="AK571" s="249"/>
      <c r="AL571" s="250"/>
      <c r="AM571" s="204"/>
      <c r="AN571" s="204"/>
      <c r="AO571" s="205"/>
      <c r="AP571" s="204"/>
      <c r="AQ571" s="205"/>
      <c r="AR571" s="204"/>
      <c r="AS571" s="259"/>
      <c r="AT571" s="259"/>
      <c r="AU571" s="258"/>
      <c r="AV571" s="259"/>
      <c r="AW571" s="258"/>
      <c r="AX571" s="259"/>
      <c r="AY571" s="268"/>
      <c r="AZ571" s="268"/>
      <c r="BA571" s="267"/>
      <c r="BB571" s="268"/>
      <c r="BC571" s="267"/>
      <c r="BD571" s="268"/>
      <c r="BE571" s="204"/>
      <c r="BF571" s="204"/>
      <c r="BG571" s="205"/>
      <c r="BH571" s="204"/>
      <c r="BI571" s="205"/>
      <c r="BJ571" s="204"/>
      <c r="BK571" s="241"/>
      <c r="BL571" s="241"/>
      <c r="BM571" s="240"/>
      <c r="BN571" s="241"/>
      <c r="BO571" s="240"/>
      <c r="BP571" s="241"/>
      <c r="BQ571" s="223"/>
      <c r="BR571" s="223"/>
      <c r="BS571" s="222"/>
      <c r="BT571" s="223"/>
      <c r="BU571" s="222"/>
      <c r="BV571" s="223"/>
      <c r="BW571" s="268"/>
      <c r="BX571" s="268"/>
      <c r="BY571" s="267"/>
      <c r="BZ571" s="268"/>
      <c r="CA571" s="267"/>
      <c r="CB571" s="268"/>
      <c r="CC571" s="241"/>
      <c r="CD571" s="214"/>
      <c r="CE571" s="240"/>
      <c r="CF571" s="240"/>
      <c r="CG571" s="241"/>
      <c r="CH571" s="5"/>
    </row>
    <row r="572" spans="1:86" hidden="1" x14ac:dyDescent="0.2">
      <c r="A572" s="22"/>
      <c r="B572" s="22"/>
      <c r="C572" s="93"/>
      <c r="D572" s="34"/>
      <c r="E572" s="22"/>
      <c r="F572" s="34"/>
      <c r="G572" s="48"/>
      <c r="H572" s="36"/>
      <c r="I572" s="27"/>
      <c r="J572" s="204"/>
      <c r="K572" s="204"/>
      <c r="L572" s="205"/>
      <c r="M572" s="205"/>
      <c r="N572" s="205"/>
      <c r="O572" s="214"/>
      <c r="P572" s="214"/>
      <c r="Q572" s="213"/>
      <c r="R572" s="213"/>
      <c r="S572" s="213"/>
      <c r="T572" s="213"/>
      <c r="U572" s="223"/>
      <c r="V572" s="222"/>
      <c r="W572" s="222"/>
      <c r="X572" s="222"/>
      <c r="Y572" s="222"/>
      <c r="Z572" s="222"/>
      <c r="AA572" s="232"/>
      <c r="AB572" s="231"/>
      <c r="AC572" s="231"/>
      <c r="AD572" s="231"/>
      <c r="AE572" s="231"/>
      <c r="AF572" s="231"/>
      <c r="AG572" s="250"/>
      <c r="AH572" s="249"/>
      <c r="AI572" s="249"/>
      <c r="AJ572" s="249"/>
      <c r="AK572" s="249"/>
      <c r="AL572" s="249"/>
      <c r="AM572" s="204"/>
      <c r="AN572" s="205"/>
      <c r="AO572" s="205"/>
      <c r="AP572" s="205"/>
      <c r="AQ572" s="205"/>
      <c r="AR572" s="205"/>
      <c r="AS572" s="259"/>
      <c r="AT572" s="258"/>
      <c r="AU572" s="258"/>
      <c r="AV572" s="258"/>
      <c r="AW572" s="258"/>
      <c r="AX572" s="258"/>
      <c r="AY572" s="268"/>
      <c r="AZ572" s="267"/>
      <c r="BA572" s="267"/>
      <c r="BB572" s="267"/>
      <c r="BC572" s="267"/>
      <c r="BD572" s="267"/>
      <c r="BE572" s="204"/>
      <c r="BF572" s="205"/>
      <c r="BG572" s="205"/>
      <c r="BH572" s="205"/>
      <c r="BI572" s="205"/>
      <c r="BJ572" s="205"/>
      <c r="BK572" s="241"/>
      <c r="BL572" s="240"/>
      <c r="BM572" s="240"/>
      <c r="BN572" s="240"/>
      <c r="BO572" s="240"/>
      <c r="BP572" s="240"/>
      <c r="BQ572" s="223"/>
      <c r="BR572" s="222"/>
      <c r="BS572" s="222"/>
      <c r="BT572" s="222"/>
      <c r="BU572" s="222"/>
      <c r="BV572" s="222"/>
      <c r="BW572" s="268"/>
      <c r="BX572" s="267"/>
      <c r="BY572" s="267"/>
      <c r="BZ572" s="267"/>
      <c r="CA572" s="267"/>
      <c r="CB572" s="267"/>
      <c r="CC572" s="241"/>
      <c r="CD572" s="214"/>
      <c r="CE572" s="240"/>
      <c r="CF572" s="240"/>
      <c r="CG572" s="240"/>
      <c r="CH572" s="5"/>
    </row>
    <row r="573" spans="1:86" hidden="1" x14ac:dyDescent="0.2">
      <c r="A573" s="22"/>
      <c r="B573" s="22"/>
      <c r="C573" s="93"/>
      <c r="D573" s="34"/>
      <c r="E573" s="22"/>
      <c r="F573" s="34"/>
      <c r="G573" s="48"/>
      <c r="H573" s="26"/>
      <c r="I573" s="27"/>
      <c r="J573" s="204"/>
      <c r="K573" s="204"/>
      <c r="L573" s="205"/>
      <c r="M573" s="205"/>
      <c r="N573" s="205"/>
      <c r="O573" s="214"/>
      <c r="P573" s="214"/>
      <c r="Q573" s="213"/>
      <c r="R573" s="213"/>
      <c r="S573" s="213"/>
      <c r="T573" s="213"/>
      <c r="U573" s="223"/>
      <c r="V573" s="222"/>
      <c r="W573" s="222"/>
      <c r="X573" s="222"/>
      <c r="Y573" s="222"/>
      <c r="Z573" s="222"/>
      <c r="AA573" s="232"/>
      <c r="AB573" s="231"/>
      <c r="AC573" s="231"/>
      <c r="AD573" s="231"/>
      <c r="AE573" s="231"/>
      <c r="AF573" s="231"/>
      <c r="AG573" s="250"/>
      <c r="AH573" s="249"/>
      <c r="AI573" s="249"/>
      <c r="AJ573" s="249"/>
      <c r="AK573" s="249"/>
      <c r="AL573" s="249"/>
      <c r="AM573" s="204"/>
      <c r="AN573" s="205"/>
      <c r="AO573" s="205"/>
      <c r="AP573" s="205"/>
      <c r="AQ573" s="205"/>
      <c r="AR573" s="205"/>
      <c r="AS573" s="259"/>
      <c r="AT573" s="258"/>
      <c r="AU573" s="258"/>
      <c r="AV573" s="258"/>
      <c r="AW573" s="258"/>
      <c r="AX573" s="258"/>
      <c r="AY573" s="268"/>
      <c r="AZ573" s="267"/>
      <c r="BA573" s="267"/>
      <c r="BB573" s="267"/>
      <c r="BC573" s="267"/>
      <c r="BD573" s="267"/>
      <c r="BE573" s="204"/>
      <c r="BF573" s="205"/>
      <c r="BG573" s="205"/>
      <c r="BH573" s="205"/>
      <c r="BI573" s="205"/>
      <c r="BJ573" s="205"/>
      <c r="BK573" s="241"/>
      <c r="BL573" s="240"/>
      <c r="BM573" s="240"/>
      <c r="BN573" s="240"/>
      <c r="BO573" s="240"/>
      <c r="BP573" s="240"/>
      <c r="BQ573" s="223"/>
      <c r="BR573" s="222"/>
      <c r="BS573" s="222"/>
      <c r="BT573" s="222"/>
      <c r="BU573" s="222"/>
      <c r="BV573" s="222"/>
      <c r="BW573" s="268"/>
      <c r="BX573" s="267"/>
      <c r="BY573" s="267"/>
      <c r="BZ573" s="267"/>
      <c r="CA573" s="267"/>
      <c r="CB573" s="267"/>
      <c r="CC573" s="241"/>
      <c r="CD573" s="214"/>
      <c r="CE573" s="240"/>
      <c r="CF573" s="240"/>
      <c r="CG573" s="240"/>
      <c r="CH573" s="5"/>
    </row>
    <row r="574" spans="1:86" hidden="1" x14ac:dyDescent="0.2">
      <c r="A574" s="22"/>
      <c r="B574" s="22"/>
      <c r="C574" s="51"/>
      <c r="D574" s="34"/>
      <c r="E574" s="28"/>
      <c r="F574" s="34"/>
      <c r="G574" s="48"/>
      <c r="H574" s="26"/>
      <c r="I574" s="27"/>
      <c r="J574" s="204"/>
      <c r="K574" s="204"/>
      <c r="L574" s="205"/>
      <c r="M574" s="205"/>
      <c r="N574" s="205"/>
      <c r="O574" s="214"/>
      <c r="P574" s="214"/>
      <c r="Q574" s="213"/>
      <c r="R574" s="213"/>
      <c r="S574" s="213"/>
      <c r="T574" s="213"/>
      <c r="U574" s="223"/>
      <c r="V574" s="222"/>
      <c r="W574" s="222"/>
      <c r="X574" s="222"/>
      <c r="Y574" s="222"/>
      <c r="Z574" s="222"/>
      <c r="AA574" s="232"/>
      <c r="AB574" s="231"/>
      <c r="AC574" s="231"/>
      <c r="AD574" s="231"/>
      <c r="AE574" s="231"/>
      <c r="AF574" s="231"/>
      <c r="AG574" s="250"/>
      <c r="AH574" s="249"/>
      <c r="AI574" s="249"/>
      <c r="AJ574" s="249"/>
      <c r="AK574" s="249"/>
      <c r="AL574" s="249"/>
      <c r="AM574" s="204"/>
      <c r="AN574" s="205"/>
      <c r="AO574" s="205"/>
      <c r="AP574" s="205"/>
      <c r="AQ574" s="205"/>
      <c r="AR574" s="205"/>
      <c r="AS574" s="259"/>
      <c r="AT574" s="258"/>
      <c r="AU574" s="258"/>
      <c r="AV574" s="258"/>
      <c r="AW574" s="258"/>
      <c r="AX574" s="258"/>
      <c r="AY574" s="268"/>
      <c r="AZ574" s="267"/>
      <c r="BA574" s="267"/>
      <c r="BB574" s="267"/>
      <c r="BC574" s="267"/>
      <c r="BD574" s="267"/>
      <c r="BE574" s="204"/>
      <c r="BF574" s="205"/>
      <c r="BG574" s="205"/>
      <c r="BH574" s="205"/>
      <c r="BI574" s="205"/>
      <c r="BJ574" s="205"/>
      <c r="BK574" s="241"/>
      <c r="BL574" s="240"/>
      <c r="BM574" s="240"/>
      <c r="BN574" s="240"/>
      <c r="BO574" s="240"/>
      <c r="BP574" s="240"/>
      <c r="BQ574" s="223"/>
      <c r="BR574" s="222"/>
      <c r="BS574" s="222"/>
      <c r="BT574" s="222"/>
      <c r="BU574" s="222"/>
      <c r="BV574" s="222"/>
      <c r="BW574" s="268"/>
      <c r="BX574" s="267"/>
      <c r="BY574" s="267"/>
      <c r="BZ574" s="267"/>
      <c r="CA574" s="267"/>
      <c r="CB574" s="267"/>
      <c r="CC574" s="241"/>
      <c r="CD574" s="214"/>
      <c r="CE574" s="240"/>
      <c r="CF574" s="240"/>
      <c r="CG574" s="240"/>
      <c r="CH574" s="5"/>
    </row>
    <row r="575" spans="1:86" hidden="1" x14ac:dyDescent="0.2">
      <c r="A575" s="22"/>
      <c r="B575" s="22"/>
      <c r="C575" s="93"/>
      <c r="D575" s="33"/>
      <c r="E575" s="28"/>
      <c r="F575" s="34"/>
      <c r="G575" s="48"/>
      <c r="H575" s="26"/>
      <c r="I575" s="27"/>
      <c r="J575" s="204"/>
      <c r="K575" s="204"/>
      <c r="L575" s="205"/>
      <c r="M575" s="205"/>
      <c r="N575" s="205"/>
      <c r="O575" s="214"/>
      <c r="P575" s="214"/>
      <c r="Q575" s="213"/>
      <c r="R575" s="213"/>
      <c r="S575" s="213"/>
      <c r="T575" s="213"/>
      <c r="U575" s="223"/>
      <c r="V575" s="222"/>
      <c r="W575" s="222"/>
      <c r="X575" s="222"/>
      <c r="Y575" s="222"/>
      <c r="Z575" s="222"/>
      <c r="AA575" s="232"/>
      <c r="AB575" s="231"/>
      <c r="AC575" s="231"/>
      <c r="AD575" s="231"/>
      <c r="AE575" s="231"/>
      <c r="AF575" s="231"/>
      <c r="AG575" s="250"/>
      <c r="AH575" s="249"/>
      <c r="AI575" s="249"/>
      <c r="AJ575" s="249"/>
      <c r="AK575" s="249"/>
      <c r="AL575" s="249"/>
      <c r="AM575" s="204"/>
      <c r="AN575" s="205"/>
      <c r="AO575" s="205"/>
      <c r="AP575" s="205"/>
      <c r="AQ575" s="205"/>
      <c r="AR575" s="205"/>
      <c r="AS575" s="259"/>
      <c r="AT575" s="258"/>
      <c r="AU575" s="258"/>
      <c r="AV575" s="258"/>
      <c r="AW575" s="258"/>
      <c r="AX575" s="258"/>
      <c r="AY575" s="268"/>
      <c r="AZ575" s="267"/>
      <c r="BA575" s="267"/>
      <c r="BB575" s="267"/>
      <c r="BC575" s="267"/>
      <c r="BD575" s="267"/>
      <c r="BE575" s="204"/>
      <c r="BF575" s="205"/>
      <c r="BG575" s="205"/>
      <c r="BH575" s="205"/>
      <c r="BI575" s="205"/>
      <c r="BJ575" s="205"/>
      <c r="BK575" s="241"/>
      <c r="BL575" s="240"/>
      <c r="BM575" s="240"/>
      <c r="BN575" s="240"/>
      <c r="BO575" s="240"/>
      <c r="BP575" s="240"/>
      <c r="BQ575" s="223"/>
      <c r="BR575" s="222"/>
      <c r="BS575" s="222"/>
      <c r="BT575" s="222"/>
      <c r="BU575" s="222"/>
      <c r="BV575" s="222"/>
      <c r="BW575" s="268"/>
      <c r="BX575" s="267"/>
      <c r="BY575" s="267"/>
      <c r="BZ575" s="267"/>
      <c r="CA575" s="267"/>
      <c r="CB575" s="267"/>
      <c r="CC575" s="241"/>
      <c r="CD575" s="214"/>
      <c r="CE575" s="240"/>
      <c r="CF575" s="240"/>
      <c r="CG575" s="240"/>
      <c r="CH575" s="5"/>
    </row>
    <row r="576" spans="1:86" hidden="1" x14ac:dyDescent="0.2">
      <c r="A576" s="22"/>
      <c r="B576" s="22"/>
      <c r="C576" s="93"/>
      <c r="D576" s="33"/>
      <c r="E576" s="22"/>
      <c r="F576" s="34"/>
      <c r="G576" s="48"/>
      <c r="H576" s="75"/>
      <c r="I576" s="27"/>
      <c r="J576" s="204"/>
      <c r="K576" s="204"/>
      <c r="L576" s="205"/>
      <c r="M576" s="205"/>
      <c r="N576" s="205"/>
      <c r="O576" s="214"/>
      <c r="P576" s="214"/>
      <c r="Q576" s="213"/>
      <c r="R576" s="213"/>
      <c r="S576" s="213"/>
      <c r="T576" s="213"/>
      <c r="U576" s="223"/>
      <c r="V576" s="222"/>
      <c r="W576" s="222"/>
      <c r="X576" s="222"/>
      <c r="Y576" s="222"/>
      <c r="Z576" s="222"/>
      <c r="AA576" s="232"/>
      <c r="AB576" s="231"/>
      <c r="AC576" s="231"/>
      <c r="AD576" s="231"/>
      <c r="AE576" s="231"/>
      <c r="AF576" s="231"/>
      <c r="AG576" s="250"/>
      <c r="AH576" s="249"/>
      <c r="AI576" s="249"/>
      <c r="AJ576" s="249"/>
      <c r="AK576" s="249"/>
      <c r="AL576" s="249"/>
      <c r="AM576" s="204"/>
      <c r="AN576" s="205"/>
      <c r="AO576" s="205"/>
      <c r="AP576" s="205"/>
      <c r="AQ576" s="205"/>
      <c r="AR576" s="205"/>
      <c r="AS576" s="259"/>
      <c r="AT576" s="258"/>
      <c r="AU576" s="258"/>
      <c r="AV576" s="258"/>
      <c r="AW576" s="258"/>
      <c r="AX576" s="258"/>
      <c r="AY576" s="268"/>
      <c r="AZ576" s="267"/>
      <c r="BA576" s="267"/>
      <c r="BB576" s="267"/>
      <c r="BC576" s="267"/>
      <c r="BD576" s="267"/>
      <c r="BE576" s="204"/>
      <c r="BF576" s="205"/>
      <c r="BG576" s="205"/>
      <c r="BH576" s="205"/>
      <c r="BI576" s="205"/>
      <c r="BJ576" s="205"/>
      <c r="BK576" s="241"/>
      <c r="BL576" s="240"/>
      <c r="BM576" s="240"/>
      <c r="BN576" s="240"/>
      <c r="BO576" s="240"/>
      <c r="BP576" s="240"/>
      <c r="BQ576" s="223"/>
      <c r="BR576" s="222"/>
      <c r="BS576" s="222"/>
      <c r="BT576" s="222"/>
      <c r="BU576" s="222"/>
      <c r="BV576" s="222"/>
      <c r="BW576" s="268"/>
      <c r="BX576" s="267"/>
      <c r="BY576" s="267"/>
      <c r="BZ576" s="267"/>
      <c r="CA576" s="267"/>
      <c r="CB576" s="267"/>
      <c r="CC576" s="241"/>
      <c r="CD576" s="214"/>
      <c r="CE576" s="240"/>
      <c r="CF576" s="240"/>
      <c r="CG576" s="240"/>
      <c r="CH576" s="5"/>
    </row>
    <row r="577" spans="1:86" hidden="1" x14ac:dyDescent="0.2">
      <c r="A577" s="22"/>
      <c r="B577" s="22"/>
      <c r="C577" s="28"/>
      <c r="D577" s="34"/>
      <c r="E577" s="22"/>
      <c r="F577" s="34"/>
      <c r="G577" s="48"/>
      <c r="H577" s="36"/>
      <c r="I577" s="27"/>
      <c r="J577" s="204"/>
      <c r="K577" s="204"/>
      <c r="L577" s="205"/>
      <c r="M577" s="205"/>
      <c r="N577" s="204"/>
      <c r="O577" s="214"/>
      <c r="P577" s="214"/>
      <c r="Q577" s="213"/>
      <c r="R577" s="214"/>
      <c r="S577" s="213"/>
      <c r="T577" s="214"/>
      <c r="U577" s="223"/>
      <c r="V577" s="223"/>
      <c r="W577" s="222"/>
      <c r="X577" s="223"/>
      <c r="Y577" s="222"/>
      <c r="Z577" s="223"/>
      <c r="AA577" s="232"/>
      <c r="AB577" s="232"/>
      <c r="AC577" s="231"/>
      <c r="AD577" s="232"/>
      <c r="AE577" s="231"/>
      <c r="AF577" s="232"/>
      <c r="AG577" s="250"/>
      <c r="AH577" s="250"/>
      <c r="AI577" s="249"/>
      <c r="AJ577" s="250"/>
      <c r="AK577" s="249"/>
      <c r="AL577" s="250"/>
      <c r="AM577" s="204"/>
      <c r="AN577" s="204"/>
      <c r="AO577" s="205"/>
      <c r="AP577" s="204"/>
      <c r="AQ577" s="205"/>
      <c r="AR577" s="204"/>
      <c r="AS577" s="259"/>
      <c r="AT577" s="259"/>
      <c r="AU577" s="258"/>
      <c r="AV577" s="259"/>
      <c r="AW577" s="258"/>
      <c r="AX577" s="259"/>
      <c r="AY577" s="268"/>
      <c r="AZ577" s="268"/>
      <c r="BA577" s="267"/>
      <c r="BB577" s="268"/>
      <c r="BC577" s="267"/>
      <c r="BD577" s="268"/>
      <c r="BE577" s="204"/>
      <c r="BF577" s="204"/>
      <c r="BG577" s="205"/>
      <c r="BH577" s="204"/>
      <c r="BI577" s="205"/>
      <c r="BJ577" s="204"/>
      <c r="BK577" s="241"/>
      <c r="BL577" s="241"/>
      <c r="BM577" s="240"/>
      <c r="BN577" s="241"/>
      <c r="BO577" s="240"/>
      <c r="BP577" s="241"/>
      <c r="BQ577" s="223"/>
      <c r="BR577" s="223"/>
      <c r="BS577" s="222"/>
      <c r="BT577" s="223"/>
      <c r="BU577" s="222"/>
      <c r="BV577" s="223"/>
      <c r="BW577" s="268"/>
      <c r="BX577" s="268"/>
      <c r="BY577" s="267"/>
      <c r="BZ577" s="268"/>
      <c r="CA577" s="267"/>
      <c r="CB577" s="268"/>
      <c r="CC577" s="241"/>
      <c r="CD577" s="214"/>
      <c r="CE577" s="240"/>
      <c r="CF577" s="240"/>
      <c r="CG577" s="241"/>
      <c r="CH577" s="5"/>
    </row>
    <row r="578" spans="1:86" hidden="1" x14ac:dyDescent="0.2">
      <c r="A578" s="105"/>
      <c r="B578" s="105"/>
      <c r="C578" s="105"/>
      <c r="D578" s="107"/>
      <c r="E578" s="105"/>
      <c r="F578" s="107"/>
      <c r="G578" s="108"/>
      <c r="H578" s="91"/>
      <c r="I578" s="59"/>
      <c r="J578" s="206"/>
      <c r="K578" s="206"/>
      <c r="L578" s="206"/>
      <c r="M578" s="206"/>
      <c r="N578" s="206"/>
      <c r="O578" s="215"/>
      <c r="P578" s="215"/>
      <c r="Q578" s="215"/>
      <c r="R578" s="215"/>
      <c r="S578" s="215"/>
      <c r="T578" s="215"/>
      <c r="U578" s="224"/>
      <c r="V578" s="224"/>
      <c r="W578" s="224"/>
      <c r="X578" s="224"/>
      <c r="Y578" s="224"/>
      <c r="Z578" s="224"/>
      <c r="AA578" s="233"/>
      <c r="AB578" s="233"/>
      <c r="AC578" s="233"/>
      <c r="AD578" s="233"/>
      <c r="AE578" s="233"/>
      <c r="AF578" s="233"/>
      <c r="AG578" s="251"/>
      <c r="AH578" s="251"/>
      <c r="AI578" s="251"/>
      <c r="AJ578" s="251"/>
      <c r="AK578" s="251"/>
      <c r="AL578" s="251"/>
      <c r="AM578" s="206"/>
      <c r="AN578" s="206"/>
      <c r="AO578" s="206"/>
      <c r="AP578" s="206"/>
      <c r="AQ578" s="206"/>
      <c r="AR578" s="206"/>
      <c r="AS578" s="260"/>
      <c r="AT578" s="260"/>
      <c r="AU578" s="260"/>
      <c r="AV578" s="260"/>
      <c r="AW578" s="260"/>
      <c r="AX578" s="260"/>
      <c r="AY578" s="269"/>
      <c r="AZ578" s="269"/>
      <c r="BA578" s="269"/>
      <c r="BB578" s="269"/>
      <c r="BC578" s="269"/>
      <c r="BD578" s="269"/>
      <c r="BE578" s="206"/>
      <c r="BF578" s="206"/>
      <c r="BG578" s="206"/>
      <c r="BH578" s="206"/>
      <c r="BI578" s="206"/>
      <c r="BJ578" s="206"/>
      <c r="BK578" s="242"/>
      <c r="BL578" s="242"/>
      <c r="BM578" s="242"/>
      <c r="BN578" s="242"/>
      <c r="BO578" s="242"/>
      <c r="BP578" s="242"/>
      <c r="BQ578" s="224"/>
      <c r="BR578" s="224"/>
      <c r="BS578" s="224"/>
      <c r="BT578" s="224"/>
      <c r="BU578" s="224"/>
      <c r="BV578" s="224"/>
      <c r="BW578" s="269"/>
      <c r="BX578" s="269"/>
      <c r="BY578" s="269"/>
      <c r="BZ578" s="269"/>
      <c r="CA578" s="269"/>
      <c r="CB578" s="269"/>
      <c r="CC578" s="242"/>
      <c r="CD578" s="215"/>
      <c r="CE578" s="242"/>
      <c r="CF578" s="242"/>
      <c r="CG578" s="242"/>
      <c r="CH578" s="5"/>
    </row>
    <row r="579" spans="1:86" hidden="1" x14ac:dyDescent="0.2">
      <c r="A579" s="15"/>
      <c r="B579" s="15"/>
      <c r="C579" s="15"/>
      <c r="D579" s="15"/>
      <c r="E579" s="15"/>
      <c r="F579" s="15"/>
      <c r="G579" s="115"/>
      <c r="H579" s="69"/>
      <c r="I579" s="15"/>
      <c r="J579" s="204"/>
      <c r="K579" s="204"/>
      <c r="L579" s="205"/>
      <c r="M579" s="205"/>
      <c r="N579" s="205"/>
      <c r="O579" s="214"/>
      <c r="P579" s="214"/>
      <c r="Q579" s="213"/>
      <c r="R579" s="213"/>
      <c r="S579" s="213"/>
      <c r="T579" s="213"/>
      <c r="U579" s="223"/>
      <c r="V579" s="222"/>
      <c r="W579" s="222"/>
      <c r="X579" s="222"/>
      <c r="Y579" s="222"/>
      <c r="Z579" s="222"/>
      <c r="AA579" s="232"/>
      <c r="AB579" s="231"/>
      <c r="AC579" s="231"/>
      <c r="AD579" s="231"/>
      <c r="AE579" s="231"/>
      <c r="AF579" s="231"/>
      <c r="AG579" s="250"/>
      <c r="AH579" s="249"/>
      <c r="AI579" s="249"/>
      <c r="AJ579" s="249"/>
      <c r="AK579" s="249"/>
      <c r="AL579" s="249"/>
      <c r="AM579" s="204"/>
      <c r="AN579" s="205"/>
      <c r="AO579" s="205"/>
      <c r="AP579" s="205"/>
      <c r="AQ579" s="205"/>
      <c r="AR579" s="205"/>
      <c r="AS579" s="259"/>
      <c r="AT579" s="258"/>
      <c r="AU579" s="258"/>
      <c r="AV579" s="258"/>
      <c r="AW579" s="258"/>
      <c r="AX579" s="258"/>
      <c r="AY579" s="268"/>
      <c r="AZ579" s="267"/>
      <c r="BA579" s="267"/>
      <c r="BB579" s="267"/>
      <c r="BC579" s="267"/>
      <c r="BD579" s="267"/>
      <c r="BE579" s="204"/>
      <c r="BF579" s="205"/>
      <c r="BG579" s="205"/>
      <c r="BH579" s="205"/>
      <c r="BI579" s="205"/>
      <c r="BJ579" s="205"/>
      <c r="BK579" s="241"/>
      <c r="BL579" s="240"/>
      <c r="BM579" s="240"/>
      <c r="BN579" s="240"/>
      <c r="BO579" s="240"/>
      <c r="BP579" s="240"/>
      <c r="BQ579" s="223"/>
      <c r="BR579" s="222"/>
      <c r="BS579" s="222"/>
      <c r="BT579" s="222"/>
      <c r="BU579" s="222"/>
      <c r="BV579" s="222"/>
      <c r="BW579" s="268"/>
      <c r="BX579" s="267"/>
      <c r="BY579" s="267"/>
      <c r="BZ579" s="267"/>
      <c r="CA579" s="267"/>
      <c r="CB579" s="267"/>
      <c r="CC579" s="241"/>
      <c r="CD579" s="214"/>
      <c r="CE579" s="240"/>
      <c r="CF579" s="240"/>
      <c r="CG579" s="240"/>
      <c r="CH579" s="5"/>
    </row>
    <row r="580" spans="1:86" hidden="1" x14ac:dyDescent="0.2">
      <c r="A580" s="15"/>
      <c r="B580" s="15"/>
      <c r="C580" s="15"/>
      <c r="D580" s="15"/>
      <c r="E580" s="15"/>
      <c r="F580" s="15"/>
      <c r="G580" s="117"/>
      <c r="H580" s="65"/>
      <c r="I580" s="116"/>
      <c r="J580" s="204"/>
      <c r="K580" s="204"/>
      <c r="L580" s="205"/>
      <c r="M580" s="205"/>
      <c r="N580" s="205"/>
      <c r="O580" s="214"/>
      <c r="P580" s="214"/>
      <c r="Q580" s="213"/>
      <c r="R580" s="213"/>
      <c r="S580" s="213"/>
      <c r="T580" s="213"/>
      <c r="U580" s="223"/>
      <c r="V580" s="222"/>
      <c r="W580" s="222"/>
      <c r="X580" s="222"/>
      <c r="Y580" s="222"/>
      <c r="Z580" s="222"/>
      <c r="AA580" s="232"/>
      <c r="AB580" s="231"/>
      <c r="AC580" s="231"/>
      <c r="AD580" s="231"/>
      <c r="AE580" s="231"/>
      <c r="AF580" s="231"/>
      <c r="AG580" s="250"/>
      <c r="AH580" s="249"/>
      <c r="AI580" s="249"/>
      <c r="AJ580" s="249"/>
      <c r="AK580" s="249"/>
      <c r="AL580" s="249"/>
      <c r="AM580" s="204"/>
      <c r="AN580" s="205"/>
      <c r="AO580" s="205"/>
      <c r="AP580" s="205"/>
      <c r="AQ580" s="205"/>
      <c r="AR580" s="205"/>
      <c r="AS580" s="259"/>
      <c r="AT580" s="258"/>
      <c r="AU580" s="258"/>
      <c r="AV580" s="258"/>
      <c r="AW580" s="258"/>
      <c r="AX580" s="258"/>
      <c r="AY580" s="268"/>
      <c r="AZ580" s="267"/>
      <c r="BA580" s="267"/>
      <c r="BB580" s="267"/>
      <c r="BC580" s="267"/>
      <c r="BD580" s="267"/>
      <c r="BE580" s="204"/>
      <c r="BF580" s="205"/>
      <c r="BG580" s="205"/>
      <c r="BH580" s="205"/>
      <c r="BI580" s="205"/>
      <c r="BJ580" s="205"/>
      <c r="BK580" s="241"/>
      <c r="BL580" s="240"/>
      <c r="BM580" s="240"/>
      <c r="BN580" s="240"/>
      <c r="BO580" s="240"/>
      <c r="BP580" s="240"/>
      <c r="BQ580" s="223"/>
      <c r="BR580" s="222"/>
      <c r="BS580" s="222"/>
      <c r="BT580" s="222"/>
      <c r="BU580" s="222"/>
      <c r="BV580" s="222"/>
      <c r="BW580" s="268"/>
      <c r="BX580" s="267"/>
      <c r="BY580" s="267"/>
      <c r="BZ580" s="267"/>
      <c r="CA580" s="267"/>
      <c r="CB580" s="267"/>
      <c r="CC580" s="241"/>
      <c r="CD580" s="214"/>
      <c r="CE580" s="240"/>
      <c r="CF580" s="240"/>
      <c r="CG580" s="240"/>
      <c r="CH580" s="5"/>
    </row>
    <row r="581" spans="1:86" hidden="1" x14ac:dyDescent="0.2">
      <c r="A581" s="15"/>
      <c r="B581" s="15"/>
      <c r="C581" s="15"/>
      <c r="D581" s="15"/>
      <c r="E581" s="15"/>
      <c r="F581" s="15"/>
      <c r="G581" s="109"/>
      <c r="H581" s="65"/>
      <c r="I581" s="116"/>
      <c r="J581" s="204"/>
      <c r="K581" s="204"/>
      <c r="L581" s="205"/>
      <c r="M581" s="205"/>
      <c r="N581" s="205"/>
      <c r="O581" s="214"/>
      <c r="P581" s="214"/>
      <c r="Q581" s="213"/>
      <c r="R581" s="213"/>
      <c r="S581" s="213"/>
      <c r="T581" s="213"/>
      <c r="U581" s="223"/>
      <c r="V581" s="222"/>
      <c r="W581" s="222"/>
      <c r="X581" s="222"/>
      <c r="Y581" s="222"/>
      <c r="Z581" s="222"/>
      <c r="AA581" s="232"/>
      <c r="AB581" s="231"/>
      <c r="AC581" s="231"/>
      <c r="AD581" s="231"/>
      <c r="AE581" s="231"/>
      <c r="AF581" s="231"/>
      <c r="AG581" s="250"/>
      <c r="AH581" s="249"/>
      <c r="AI581" s="249"/>
      <c r="AJ581" s="249"/>
      <c r="AK581" s="249"/>
      <c r="AL581" s="249"/>
      <c r="AM581" s="204"/>
      <c r="AN581" s="205"/>
      <c r="AO581" s="205"/>
      <c r="AP581" s="205"/>
      <c r="AQ581" s="205"/>
      <c r="AR581" s="205"/>
      <c r="AS581" s="259"/>
      <c r="AT581" s="258"/>
      <c r="AU581" s="258"/>
      <c r="AV581" s="258"/>
      <c r="AW581" s="258"/>
      <c r="AX581" s="258"/>
      <c r="AY581" s="268"/>
      <c r="AZ581" s="267"/>
      <c r="BA581" s="267"/>
      <c r="BB581" s="267"/>
      <c r="BC581" s="267"/>
      <c r="BD581" s="267"/>
      <c r="BE581" s="204"/>
      <c r="BF581" s="205"/>
      <c r="BG581" s="205"/>
      <c r="BH581" s="205"/>
      <c r="BI581" s="205"/>
      <c r="BJ581" s="205"/>
      <c r="BK581" s="241"/>
      <c r="BL581" s="240"/>
      <c r="BM581" s="240"/>
      <c r="BN581" s="240"/>
      <c r="BO581" s="240"/>
      <c r="BP581" s="240"/>
      <c r="BQ581" s="223"/>
      <c r="BR581" s="222"/>
      <c r="BS581" s="222"/>
      <c r="BT581" s="222"/>
      <c r="BU581" s="222"/>
      <c r="BV581" s="222"/>
      <c r="BW581" s="268"/>
      <c r="BX581" s="267"/>
      <c r="BY581" s="267"/>
      <c r="BZ581" s="267"/>
      <c r="CA581" s="267"/>
      <c r="CB581" s="267"/>
      <c r="CC581" s="241"/>
      <c r="CD581" s="214"/>
      <c r="CE581" s="240"/>
      <c r="CF581" s="240"/>
      <c r="CG581" s="240"/>
      <c r="CH581" s="5"/>
    </row>
    <row r="582" spans="1:86" hidden="1" x14ac:dyDescent="0.2">
      <c r="A582" s="15"/>
      <c r="B582" s="15"/>
      <c r="C582" s="15"/>
      <c r="D582" s="15"/>
      <c r="E582" s="15"/>
      <c r="F582" s="15"/>
      <c r="G582" s="117"/>
      <c r="H582" s="69"/>
      <c r="I582" s="116"/>
      <c r="J582" s="204"/>
      <c r="K582" s="204"/>
      <c r="L582" s="205"/>
      <c r="M582" s="205"/>
      <c r="N582" s="205"/>
      <c r="O582" s="214"/>
      <c r="P582" s="214"/>
      <c r="Q582" s="213"/>
      <c r="R582" s="213"/>
      <c r="S582" s="213"/>
      <c r="T582" s="213"/>
      <c r="U582" s="223"/>
      <c r="V582" s="222"/>
      <c r="W582" s="222"/>
      <c r="X582" s="222"/>
      <c r="Y582" s="222"/>
      <c r="Z582" s="222"/>
      <c r="AA582" s="232"/>
      <c r="AB582" s="231"/>
      <c r="AC582" s="231"/>
      <c r="AD582" s="231"/>
      <c r="AE582" s="231"/>
      <c r="AF582" s="231"/>
      <c r="AG582" s="250"/>
      <c r="AH582" s="249"/>
      <c r="AI582" s="249"/>
      <c r="AJ582" s="249"/>
      <c r="AK582" s="249"/>
      <c r="AL582" s="249"/>
      <c r="AM582" s="204"/>
      <c r="AN582" s="205"/>
      <c r="AO582" s="205"/>
      <c r="AP582" s="205"/>
      <c r="AQ582" s="205"/>
      <c r="AR582" s="205"/>
      <c r="AS582" s="259"/>
      <c r="AT582" s="258"/>
      <c r="AU582" s="258"/>
      <c r="AV582" s="258"/>
      <c r="AW582" s="258"/>
      <c r="AX582" s="258"/>
      <c r="AY582" s="268"/>
      <c r="AZ582" s="267"/>
      <c r="BA582" s="267"/>
      <c r="BB582" s="267"/>
      <c r="BC582" s="267"/>
      <c r="BD582" s="267"/>
      <c r="BE582" s="204"/>
      <c r="BF582" s="205"/>
      <c r="BG582" s="205"/>
      <c r="BH582" s="205"/>
      <c r="BI582" s="205"/>
      <c r="BJ582" s="205"/>
      <c r="BK582" s="241"/>
      <c r="BL582" s="240"/>
      <c r="BM582" s="240"/>
      <c r="BN582" s="240"/>
      <c r="BO582" s="240"/>
      <c r="BP582" s="240"/>
      <c r="BQ582" s="223"/>
      <c r="BR582" s="222"/>
      <c r="BS582" s="222"/>
      <c r="BT582" s="222"/>
      <c r="BU582" s="222"/>
      <c r="BV582" s="222"/>
      <c r="BW582" s="268"/>
      <c r="BX582" s="267"/>
      <c r="BY582" s="267"/>
      <c r="BZ582" s="267"/>
      <c r="CA582" s="267"/>
      <c r="CB582" s="267"/>
      <c r="CC582" s="241"/>
      <c r="CD582" s="214"/>
      <c r="CE582" s="240"/>
      <c r="CF582" s="240"/>
      <c r="CG582" s="240"/>
      <c r="CH582" s="5"/>
    </row>
    <row r="583" spans="1:86" hidden="1" x14ac:dyDescent="0.2">
      <c r="A583" s="15"/>
      <c r="B583" s="15"/>
      <c r="C583" s="15"/>
      <c r="D583" s="15"/>
      <c r="E583" s="15"/>
      <c r="F583" s="15"/>
      <c r="G583" s="109"/>
      <c r="H583" s="69"/>
      <c r="I583" s="66"/>
      <c r="J583" s="204"/>
      <c r="K583" s="204"/>
      <c r="L583" s="205"/>
      <c r="M583" s="205"/>
      <c r="N583" s="205"/>
      <c r="O583" s="214"/>
      <c r="P583" s="214"/>
      <c r="Q583" s="213"/>
      <c r="R583" s="213"/>
      <c r="S583" s="213"/>
      <c r="T583" s="213"/>
      <c r="U583" s="223"/>
      <c r="V583" s="222"/>
      <c r="W583" s="222"/>
      <c r="X583" s="222"/>
      <c r="Y583" s="222"/>
      <c r="Z583" s="222"/>
      <c r="AA583" s="232"/>
      <c r="AB583" s="231"/>
      <c r="AC583" s="231"/>
      <c r="AD583" s="231"/>
      <c r="AE583" s="231"/>
      <c r="AF583" s="231"/>
      <c r="AG583" s="250"/>
      <c r="AH583" s="249"/>
      <c r="AI583" s="249"/>
      <c r="AJ583" s="249"/>
      <c r="AK583" s="249"/>
      <c r="AL583" s="249"/>
      <c r="AM583" s="204"/>
      <c r="AN583" s="205"/>
      <c r="AO583" s="205"/>
      <c r="AP583" s="205"/>
      <c r="AQ583" s="205"/>
      <c r="AR583" s="205"/>
      <c r="AS583" s="259"/>
      <c r="AT583" s="258"/>
      <c r="AU583" s="258"/>
      <c r="AV583" s="258"/>
      <c r="AW583" s="258"/>
      <c r="AX583" s="258"/>
      <c r="AY583" s="268"/>
      <c r="AZ583" s="267"/>
      <c r="BA583" s="267"/>
      <c r="BB583" s="267"/>
      <c r="BC583" s="267"/>
      <c r="BD583" s="267"/>
      <c r="BE583" s="204"/>
      <c r="BF583" s="205"/>
      <c r="BG583" s="205"/>
      <c r="BH583" s="205"/>
      <c r="BI583" s="205"/>
      <c r="BJ583" s="205"/>
      <c r="BK583" s="241"/>
      <c r="BL583" s="240"/>
      <c r="BM583" s="240"/>
      <c r="BN583" s="240"/>
      <c r="BO583" s="240"/>
      <c r="BP583" s="240"/>
      <c r="BQ583" s="223"/>
      <c r="BR583" s="222"/>
      <c r="BS583" s="222"/>
      <c r="BT583" s="222"/>
      <c r="BU583" s="222"/>
      <c r="BV583" s="222"/>
      <c r="BW583" s="268"/>
      <c r="BX583" s="267"/>
      <c r="BY583" s="267"/>
      <c r="BZ583" s="267"/>
      <c r="CA583" s="267"/>
      <c r="CB583" s="267"/>
      <c r="CC583" s="241"/>
      <c r="CD583" s="214"/>
      <c r="CE583" s="240"/>
      <c r="CF583" s="240"/>
      <c r="CG583" s="240"/>
      <c r="CH583" s="5"/>
    </row>
    <row r="584" spans="1:86" hidden="1" x14ac:dyDescent="0.2">
      <c r="A584" s="15"/>
      <c r="B584" s="15"/>
      <c r="C584" s="15"/>
      <c r="D584" s="15"/>
      <c r="E584" s="15"/>
      <c r="F584" s="15"/>
      <c r="G584" s="109"/>
      <c r="H584" s="65"/>
      <c r="I584" s="66"/>
      <c r="J584" s="204"/>
      <c r="K584" s="204"/>
      <c r="L584" s="205"/>
      <c r="M584" s="205"/>
      <c r="N584" s="205"/>
      <c r="O584" s="214"/>
      <c r="P584" s="214"/>
      <c r="Q584" s="213"/>
      <c r="R584" s="213"/>
      <c r="S584" s="213"/>
      <c r="T584" s="213"/>
      <c r="U584" s="223"/>
      <c r="V584" s="222"/>
      <c r="W584" s="222"/>
      <c r="X584" s="222"/>
      <c r="Y584" s="222"/>
      <c r="Z584" s="222"/>
      <c r="AA584" s="232"/>
      <c r="AB584" s="231"/>
      <c r="AC584" s="231"/>
      <c r="AD584" s="231"/>
      <c r="AE584" s="231"/>
      <c r="AF584" s="231"/>
      <c r="AG584" s="250"/>
      <c r="AH584" s="249"/>
      <c r="AI584" s="249"/>
      <c r="AJ584" s="249"/>
      <c r="AK584" s="249"/>
      <c r="AL584" s="249"/>
      <c r="AM584" s="204"/>
      <c r="AN584" s="205"/>
      <c r="AO584" s="205"/>
      <c r="AP584" s="205"/>
      <c r="AQ584" s="205"/>
      <c r="AR584" s="205"/>
      <c r="AS584" s="259"/>
      <c r="AT584" s="258"/>
      <c r="AU584" s="258"/>
      <c r="AV584" s="258"/>
      <c r="AW584" s="258"/>
      <c r="AX584" s="258"/>
      <c r="AY584" s="268"/>
      <c r="AZ584" s="267"/>
      <c r="BA584" s="267"/>
      <c r="BB584" s="267"/>
      <c r="BC584" s="267"/>
      <c r="BD584" s="267"/>
      <c r="BE584" s="204"/>
      <c r="BF584" s="205"/>
      <c r="BG584" s="205"/>
      <c r="BH584" s="205"/>
      <c r="BI584" s="205"/>
      <c r="BJ584" s="205"/>
      <c r="BK584" s="241"/>
      <c r="BL584" s="240"/>
      <c r="BM584" s="240"/>
      <c r="BN584" s="240"/>
      <c r="BO584" s="240"/>
      <c r="BP584" s="240"/>
      <c r="BQ584" s="223"/>
      <c r="BR584" s="222"/>
      <c r="BS584" s="222"/>
      <c r="BT584" s="222"/>
      <c r="BU584" s="222"/>
      <c r="BV584" s="222"/>
      <c r="BW584" s="268"/>
      <c r="BX584" s="267"/>
      <c r="BY584" s="267"/>
      <c r="BZ584" s="267"/>
      <c r="CA584" s="267"/>
      <c r="CB584" s="267"/>
      <c r="CC584" s="241"/>
      <c r="CD584" s="214"/>
      <c r="CE584" s="240"/>
      <c r="CF584" s="240"/>
      <c r="CG584" s="240"/>
      <c r="CH584" s="5"/>
    </row>
    <row r="585" spans="1:86" hidden="1" x14ac:dyDescent="0.2">
      <c r="A585" s="15"/>
      <c r="B585" s="15"/>
      <c r="C585" s="15"/>
      <c r="D585" s="15"/>
      <c r="E585" s="15"/>
      <c r="F585" s="15"/>
      <c r="G585" s="109"/>
      <c r="H585" s="65"/>
      <c r="I585" s="66"/>
      <c r="J585" s="204"/>
      <c r="K585" s="204"/>
      <c r="L585" s="205"/>
      <c r="M585" s="205"/>
      <c r="N585" s="205"/>
      <c r="O585" s="214"/>
      <c r="P585" s="214"/>
      <c r="Q585" s="213"/>
      <c r="R585" s="213"/>
      <c r="S585" s="213"/>
      <c r="T585" s="213"/>
      <c r="U585" s="223"/>
      <c r="V585" s="222"/>
      <c r="W585" s="222"/>
      <c r="X585" s="222"/>
      <c r="Y585" s="222"/>
      <c r="Z585" s="222"/>
      <c r="AA585" s="232"/>
      <c r="AB585" s="231"/>
      <c r="AC585" s="231"/>
      <c r="AD585" s="231"/>
      <c r="AE585" s="231"/>
      <c r="AF585" s="231"/>
      <c r="AG585" s="250"/>
      <c r="AH585" s="249"/>
      <c r="AI585" s="249"/>
      <c r="AJ585" s="249"/>
      <c r="AK585" s="249"/>
      <c r="AL585" s="249"/>
      <c r="AM585" s="204"/>
      <c r="AN585" s="205"/>
      <c r="AO585" s="205"/>
      <c r="AP585" s="205"/>
      <c r="AQ585" s="205"/>
      <c r="AR585" s="205"/>
      <c r="AS585" s="259"/>
      <c r="AT585" s="258"/>
      <c r="AU585" s="258"/>
      <c r="AV585" s="258"/>
      <c r="AW585" s="258"/>
      <c r="AX585" s="258"/>
      <c r="AY585" s="268"/>
      <c r="AZ585" s="267"/>
      <c r="BA585" s="267"/>
      <c r="BB585" s="267"/>
      <c r="BC585" s="267"/>
      <c r="BD585" s="267"/>
      <c r="BE585" s="204"/>
      <c r="BF585" s="205"/>
      <c r="BG585" s="205"/>
      <c r="BH585" s="205"/>
      <c r="BI585" s="205"/>
      <c r="BJ585" s="205"/>
      <c r="BK585" s="241"/>
      <c r="BL585" s="240"/>
      <c r="BM585" s="240"/>
      <c r="BN585" s="240"/>
      <c r="BO585" s="240"/>
      <c r="BP585" s="240"/>
      <c r="BQ585" s="223"/>
      <c r="BR585" s="222"/>
      <c r="BS585" s="222"/>
      <c r="BT585" s="222"/>
      <c r="BU585" s="222"/>
      <c r="BV585" s="222"/>
      <c r="BW585" s="268"/>
      <c r="BX585" s="267"/>
      <c r="BY585" s="267"/>
      <c r="BZ585" s="267"/>
      <c r="CA585" s="267"/>
      <c r="CB585" s="267"/>
      <c r="CC585" s="241"/>
      <c r="CD585" s="214"/>
      <c r="CE585" s="240"/>
      <c r="CF585" s="240"/>
      <c r="CG585" s="240"/>
      <c r="CH585" s="5"/>
    </row>
    <row r="586" spans="1:86" hidden="1" x14ac:dyDescent="0.2">
      <c r="A586" s="20"/>
      <c r="B586" s="20"/>
      <c r="C586" s="20"/>
      <c r="D586" s="20"/>
      <c r="E586" s="20"/>
      <c r="F586" s="20"/>
      <c r="G586" s="148"/>
      <c r="H586" s="72"/>
      <c r="I586" s="73"/>
      <c r="J586" s="204"/>
      <c r="K586" s="204"/>
      <c r="L586" s="205"/>
      <c r="M586" s="205"/>
      <c r="N586" s="205"/>
      <c r="O586" s="214"/>
      <c r="P586" s="214"/>
      <c r="Q586" s="213"/>
      <c r="R586" s="213"/>
      <c r="S586" s="213"/>
      <c r="T586" s="213"/>
      <c r="U586" s="223"/>
      <c r="V586" s="222"/>
      <c r="W586" s="222"/>
      <c r="X586" s="222"/>
      <c r="Y586" s="222"/>
      <c r="Z586" s="222"/>
      <c r="AA586" s="232"/>
      <c r="AB586" s="231"/>
      <c r="AC586" s="231"/>
      <c r="AD586" s="231"/>
      <c r="AE586" s="231"/>
      <c r="AF586" s="231"/>
      <c r="AG586" s="250"/>
      <c r="AH586" s="249"/>
      <c r="AI586" s="249"/>
      <c r="AJ586" s="249"/>
      <c r="AK586" s="249"/>
      <c r="AL586" s="249"/>
      <c r="AM586" s="204"/>
      <c r="AN586" s="205"/>
      <c r="AO586" s="205"/>
      <c r="AP586" s="205"/>
      <c r="AQ586" s="205"/>
      <c r="AR586" s="205"/>
      <c r="AS586" s="259"/>
      <c r="AT586" s="258"/>
      <c r="AU586" s="258"/>
      <c r="AV586" s="258"/>
      <c r="AW586" s="258"/>
      <c r="AX586" s="258"/>
      <c r="AY586" s="268"/>
      <c r="AZ586" s="267"/>
      <c r="BA586" s="267"/>
      <c r="BB586" s="267"/>
      <c r="BC586" s="267"/>
      <c r="BD586" s="267"/>
      <c r="BE586" s="204"/>
      <c r="BF586" s="205"/>
      <c r="BG586" s="205"/>
      <c r="BH586" s="205"/>
      <c r="BI586" s="205"/>
      <c r="BJ586" s="205"/>
      <c r="BK586" s="241"/>
      <c r="BL586" s="240"/>
      <c r="BM586" s="240"/>
      <c r="BN586" s="240"/>
      <c r="BO586" s="240"/>
      <c r="BP586" s="240"/>
      <c r="BQ586" s="223"/>
      <c r="BR586" s="222"/>
      <c r="BS586" s="222"/>
      <c r="BT586" s="222"/>
      <c r="BU586" s="222"/>
      <c r="BV586" s="222"/>
      <c r="BW586" s="268"/>
      <c r="BX586" s="267"/>
      <c r="BY586" s="267"/>
      <c r="BZ586" s="267"/>
      <c r="CA586" s="267"/>
      <c r="CB586" s="267"/>
      <c r="CC586" s="241"/>
      <c r="CD586" s="214"/>
      <c r="CE586" s="240"/>
      <c r="CF586" s="240"/>
      <c r="CG586" s="240"/>
      <c r="CH586" s="5"/>
    </row>
    <row r="587" spans="1:86" hidden="1" x14ac:dyDescent="0.2">
      <c r="A587" s="11"/>
      <c r="B587" s="11"/>
      <c r="C587" s="169"/>
      <c r="D587" s="64"/>
      <c r="E587" s="11"/>
      <c r="F587" s="64"/>
      <c r="G587" s="70"/>
      <c r="H587" s="113"/>
      <c r="I587" s="63"/>
      <c r="J587" s="204"/>
      <c r="K587" s="204"/>
      <c r="L587" s="205"/>
      <c r="M587" s="205"/>
      <c r="N587" s="205"/>
      <c r="O587" s="214"/>
      <c r="P587" s="214"/>
      <c r="Q587" s="213"/>
      <c r="R587" s="213"/>
      <c r="S587" s="213"/>
      <c r="T587" s="213"/>
      <c r="U587" s="223"/>
      <c r="V587" s="222"/>
      <c r="W587" s="222"/>
      <c r="X587" s="222"/>
      <c r="Y587" s="222"/>
      <c r="Z587" s="222"/>
      <c r="AA587" s="232"/>
      <c r="AB587" s="231"/>
      <c r="AC587" s="231"/>
      <c r="AD587" s="231"/>
      <c r="AE587" s="231"/>
      <c r="AF587" s="231"/>
      <c r="AG587" s="250"/>
      <c r="AH587" s="249"/>
      <c r="AI587" s="249"/>
      <c r="AJ587" s="249"/>
      <c r="AK587" s="249"/>
      <c r="AL587" s="249"/>
      <c r="AM587" s="204"/>
      <c r="AN587" s="205"/>
      <c r="AO587" s="205"/>
      <c r="AP587" s="205"/>
      <c r="AQ587" s="205"/>
      <c r="AR587" s="205"/>
      <c r="AS587" s="259"/>
      <c r="AT587" s="258"/>
      <c r="AU587" s="258"/>
      <c r="AV587" s="258"/>
      <c r="AW587" s="258"/>
      <c r="AX587" s="258"/>
      <c r="AY587" s="268"/>
      <c r="AZ587" s="267"/>
      <c r="BA587" s="267"/>
      <c r="BB587" s="267"/>
      <c r="BC587" s="267"/>
      <c r="BD587" s="267"/>
      <c r="BE587" s="204"/>
      <c r="BF587" s="205"/>
      <c r="BG587" s="205"/>
      <c r="BH587" s="205"/>
      <c r="BI587" s="205"/>
      <c r="BJ587" s="205"/>
      <c r="BK587" s="241"/>
      <c r="BL587" s="240"/>
      <c r="BM587" s="240"/>
      <c r="BN587" s="240"/>
      <c r="BO587" s="240"/>
      <c r="BP587" s="240"/>
      <c r="BQ587" s="223"/>
      <c r="BR587" s="222"/>
      <c r="BS587" s="222"/>
      <c r="BT587" s="222"/>
      <c r="BU587" s="222"/>
      <c r="BV587" s="222"/>
      <c r="BW587" s="268"/>
      <c r="BX587" s="267"/>
      <c r="BY587" s="267"/>
      <c r="BZ587" s="267"/>
      <c r="CA587" s="267"/>
      <c r="CB587" s="267"/>
      <c r="CC587" s="241"/>
      <c r="CD587" s="214"/>
      <c r="CE587" s="240"/>
      <c r="CF587" s="240"/>
      <c r="CG587" s="240"/>
      <c r="CH587" s="5"/>
    </row>
    <row r="588" spans="1:86" hidden="1" x14ac:dyDescent="0.2">
      <c r="A588" s="22"/>
      <c r="B588" s="22"/>
      <c r="C588" s="51"/>
      <c r="D588" s="28"/>
      <c r="E588" s="22"/>
      <c r="F588" s="28"/>
      <c r="G588" s="128"/>
      <c r="H588" s="26"/>
      <c r="I588" s="112"/>
      <c r="J588" s="204"/>
      <c r="K588" s="204"/>
      <c r="L588" s="205"/>
      <c r="M588" s="205"/>
      <c r="N588" s="205"/>
      <c r="O588" s="214"/>
      <c r="P588" s="214"/>
      <c r="Q588" s="213"/>
      <c r="R588" s="213"/>
      <c r="S588" s="213"/>
      <c r="T588" s="213"/>
      <c r="U588" s="223"/>
      <c r="V588" s="222"/>
      <c r="W588" s="222"/>
      <c r="X588" s="222"/>
      <c r="Y588" s="222"/>
      <c r="Z588" s="222"/>
      <c r="AA588" s="232"/>
      <c r="AB588" s="231"/>
      <c r="AC588" s="231"/>
      <c r="AD588" s="231"/>
      <c r="AE588" s="231"/>
      <c r="AF588" s="231"/>
      <c r="AG588" s="250"/>
      <c r="AH588" s="249"/>
      <c r="AI588" s="249"/>
      <c r="AJ588" s="249"/>
      <c r="AK588" s="249"/>
      <c r="AL588" s="249"/>
      <c r="AM588" s="204"/>
      <c r="AN588" s="205"/>
      <c r="AO588" s="205"/>
      <c r="AP588" s="205"/>
      <c r="AQ588" s="205"/>
      <c r="AR588" s="205"/>
      <c r="AS588" s="259"/>
      <c r="AT588" s="258"/>
      <c r="AU588" s="258"/>
      <c r="AV588" s="258"/>
      <c r="AW588" s="258"/>
      <c r="AX588" s="258"/>
      <c r="AY588" s="268"/>
      <c r="AZ588" s="267"/>
      <c r="BA588" s="267"/>
      <c r="BB588" s="267"/>
      <c r="BC588" s="267"/>
      <c r="BD588" s="267"/>
      <c r="BE588" s="204"/>
      <c r="BF588" s="205"/>
      <c r="BG588" s="205"/>
      <c r="BH588" s="205"/>
      <c r="BI588" s="205"/>
      <c r="BJ588" s="205"/>
      <c r="BK588" s="241"/>
      <c r="BL588" s="240"/>
      <c r="BM588" s="240"/>
      <c r="BN588" s="240"/>
      <c r="BO588" s="240"/>
      <c r="BP588" s="240"/>
      <c r="BQ588" s="223"/>
      <c r="BR588" s="222"/>
      <c r="BS588" s="222"/>
      <c r="BT588" s="222"/>
      <c r="BU588" s="222"/>
      <c r="BV588" s="222"/>
      <c r="BW588" s="268"/>
      <c r="BX588" s="267"/>
      <c r="BY588" s="267"/>
      <c r="BZ588" s="267"/>
      <c r="CA588" s="267"/>
      <c r="CB588" s="267"/>
      <c r="CC588" s="241"/>
      <c r="CD588" s="214"/>
      <c r="CE588" s="240"/>
      <c r="CF588" s="240"/>
      <c r="CG588" s="240"/>
      <c r="CH588" s="5"/>
    </row>
    <row r="589" spans="1:86" hidden="1" x14ac:dyDescent="0.2">
      <c r="A589" s="22"/>
      <c r="B589" s="22"/>
      <c r="C589" s="51"/>
      <c r="D589" s="28"/>
      <c r="E589" s="22"/>
      <c r="F589" s="28"/>
      <c r="G589" s="128"/>
      <c r="H589" s="26"/>
      <c r="I589" s="112"/>
      <c r="J589" s="204"/>
      <c r="K589" s="204"/>
      <c r="L589" s="205"/>
      <c r="M589" s="205"/>
      <c r="N589" s="205"/>
      <c r="O589" s="214"/>
      <c r="P589" s="214"/>
      <c r="Q589" s="213"/>
      <c r="R589" s="213"/>
      <c r="S589" s="213"/>
      <c r="T589" s="213"/>
      <c r="U589" s="223"/>
      <c r="V589" s="222"/>
      <c r="W589" s="222"/>
      <c r="X589" s="222"/>
      <c r="Y589" s="222"/>
      <c r="Z589" s="222"/>
      <c r="AA589" s="232"/>
      <c r="AB589" s="231"/>
      <c r="AC589" s="231"/>
      <c r="AD589" s="231"/>
      <c r="AE589" s="231"/>
      <c r="AF589" s="231"/>
      <c r="AG589" s="250"/>
      <c r="AH589" s="249"/>
      <c r="AI589" s="249"/>
      <c r="AJ589" s="249"/>
      <c r="AK589" s="249"/>
      <c r="AL589" s="249"/>
      <c r="AM589" s="204"/>
      <c r="AN589" s="205"/>
      <c r="AO589" s="205"/>
      <c r="AP589" s="205"/>
      <c r="AQ589" s="205"/>
      <c r="AR589" s="205"/>
      <c r="AS589" s="259"/>
      <c r="AT589" s="258"/>
      <c r="AU589" s="258"/>
      <c r="AV589" s="258"/>
      <c r="AW589" s="258"/>
      <c r="AX589" s="258"/>
      <c r="AY589" s="268"/>
      <c r="AZ589" s="267"/>
      <c r="BA589" s="267"/>
      <c r="BB589" s="267"/>
      <c r="BC589" s="267"/>
      <c r="BD589" s="267"/>
      <c r="BE589" s="204"/>
      <c r="BF589" s="205"/>
      <c r="BG589" s="205"/>
      <c r="BH589" s="205"/>
      <c r="BI589" s="205"/>
      <c r="BJ589" s="205"/>
      <c r="BK589" s="241"/>
      <c r="BL589" s="240"/>
      <c r="BM589" s="240"/>
      <c r="BN589" s="240"/>
      <c r="BO589" s="240"/>
      <c r="BP589" s="240"/>
      <c r="BQ589" s="223"/>
      <c r="BR589" s="222"/>
      <c r="BS589" s="222"/>
      <c r="BT589" s="222"/>
      <c r="BU589" s="222"/>
      <c r="BV589" s="222"/>
      <c r="BW589" s="268"/>
      <c r="BX589" s="267"/>
      <c r="BY589" s="267"/>
      <c r="BZ589" s="267"/>
      <c r="CA589" s="267"/>
      <c r="CB589" s="267"/>
      <c r="CC589" s="241"/>
      <c r="CD589" s="214"/>
      <c r="CE589" s="240"/>
      <c r="CF589" s="240"/>
      <c r="CG589" s="240"/>
      <c r="CH589" s="5"/>
    </row>
    <row r="590" spans="1:86" hidden="1" x14ac:dyDescent="0.2">
      <c r="A590" s="22"/>
      <c r="B590" s="22"/>
      <c r="C590" s="51"/>
      <c r="D590" s="31"/>
      <c r="E590" s="22"/>
      <c r="F590" s="28"/>
      <c r="G590" s="128"/>
      <c r="H590" s="26"/>
      <c r="I590" s="112"/>
      <c r="J590" s="204"/>
      <c r="K590" s="204"/>
      <c r="L590" s="205"/>
      <c r="M590" s="205"/>
      <c r="N590" s="205"/>
      <c r="O590" s="214"/>
      <c r="P590" s="214"/>
      <c r="Q590" s="213"/>
      <c r="R590" s="213"/>
      <c r="S590" s="213"/>
      <c r="T590" s="213"/>
      <c r="U590" s="223"/>
      <c r="V590" s="222"/>
      <c r="W590" s="222"/>
      <c r="X590" s="222"/>
      <c r="Y590" s="222"/>
      <c r="Z590" s="222"/>
      <c r="AA590" s="232"/>
      <c r="AB590" s="231"/>
      <c r="AC590" s="231"/>
      <c r="AD590" s="231"/>
      <c r="AE590" s="231"/>
      <c r="AF590" s="231"/>
      <c r="AG590" s="250"/>
      <c r="AH590" s="249"/>
      <c r="AI590" s="249"/>
      <c r="AJ590" s="249"/>
      <c r="AK590" s="249"/>
      <c r="AL590" s="249"/>
      <c r="AM590" s="204"/>
      <c r="AN590" s="205"/>
      <c r="AO590" s="205"/>
      <c r="AP590" s="205"/>
      <c r="AQ590" s="205"/>
      <c r="AR590" s="205"/>
      <c r="AS590" s="259"/>
      <c r="AT590" s="258"/>
      <c r="AU590" s="258"/>
      <c r="AV590" s="258"/>
      <c r="AW590" s="258"/>
      <c r="AX590" s="258"/>
      <c r="AY590" s="268"/>
      <c r="AZ590" s="267"/>
      <c r="BA590" s="267"/>
      <c r="BB590" s="267"/>
      <c r="BC590" s="267"/>
      <c r="BD590" s="267"/>
      <c r="BE590" s="204"/>
      <c r="BF590" s="205"/>
      <c r="BG590" s="205"/>
      <c r="BH590" s="205"/>
      <c r="BI590" s="205"/>
      <c r="BJ590" s="205"/>
      <c r="BK590" s="241"/>
      <c r="BL590" s="240"/>
      <c r="BM590" s="240"/>
      <c r="BN590" s="240"/>
      <c r="BO590" s="240"/>
      <c r="BP590" s="240"/>
      <c r="BQ590" s="223"/>
      <c r="BR590" s="222"/>
      <c r="BS590" s="222"/>
      <c r="BT590" s="222"/>
      <c r="BU590" s="222"/>
      <c r="BV590" s="222"/>
      <c r="BW590" s="268"/>
      <c r="BX590" s="267"/>
      <c r="BY590" s="267"/>
      <c r="BZ590" s="267"/>
      <c r="CA590" s="267"/>
      <c r="CB590" s="267"/>
      <c r="CC590" s="241"/>
      <c r="CD590" s="214"/>
      <c r="CE590" s="240"/>
      <c r="CF590" s="240"/>
      <c r="CG590" s="240"/>
      <c r="CH590" s="5"/>
    </row>
    <row r="591" spans="1:86" hidden="1" x14ac:dyDescent="0.2">
      <c r="A591" s="22"/>
      <c r="B591" s="22"/>
      <c r="C591" s="51"/>
      <c r="D591" s="33"/>
      <c r="E591" s="22"/>
      <c r="F591" s="28"/>
      <c r="G591" s="128"/>
      <c r="H591" s="75"/>
      <c r="I591" s="52"/>
      <c r="J591" s="204"/>
      <c r="K591" s="204"/>
      <c r="L591" s="205"/>
      <c r="M591" s="205"/>
      <c r="N591" s="205"/>
      <c r="O591" s="214"/>
      <c r="P591" s="214"/>
      <c r="Q591" s="213"/>
      <c r="R591" s="213"/>
      <c r="S591" s="213"/>
      <c r="T591" s="213"/>
      <c r="U591" s="223"/>
      <c r="V591" s="222"/>
      <c r="W591" s="222"/>
      <c r="X591" s="222"/>
      <c r="Y591" s="222"/>
      <c r="Z591" s="222"/>
      <c r="AA591" s="232"/>
      <c r="AB591" s="231"/>
      <c r="AC591" s="231"/>
      <c r="AD591" s="231"/>
      <c r="AE591" s="231"/>
      <c r="AF591" s="231"/>
      <c r="AG591" s="250"/>
      <c r="AH591" s="249"/>
      <c r="AI591" s="249"/>
      <c r="AJ591" s="249"/>
      <c r="AK591" s="249"/>
      <c r="AL591" s="249"/>
      <c r="AM591" s="204"/>
      <c r="AN591" s="205"/>
      <c r="AO591" s="205"/>
      <c r="AP591" s="205"/>
      <c r="AQ591" s="205"/>
      <c r="AR591" s="205"/>
      <c r="AS591" s="259"/>
      <c r="AT591" s="258"/>
      <c r="AU591" s="258"/>
      <c r="AV591" s="258"/>
      <c r="AW591" s="258"/>
      <c r="AX591" s="258"/>
      <c r="AY591" s="268"/>
      <c r="AZ591" s="267"/>
      <c r="BA591" s="267"/>
      <c r="BB591" s="267"/>
      <c r="BC591" s="267"/>
      <c r="BD591" s="267"/>
      <c r="BE591" s="204"/>
      <c r="BF591" s="205"/>
      <c r="BG591" s="205"/>
      <c r="BH591" s="205"/>
      <c r="BI591" s="205"/>
      <c r="BJ591" s="205"/>
      <c r="BK591" s="241"/>
      <c r="BL591" s="240"/>
      <c r="BM591" s="240"/>
      <c r="BN591" s="240"/>
      <c r="BO591" s="240"/>
      <c r="BP591" s="240"/>
      <c r="BQ591" s="223"/>
      <c r="BR591" s="222"/>
      <c r="BS591" s="222"/>
      <c r="BT591" s="222"/>
      <c r="BU591" s="222"/>
      <c r="BV591" s="222"/>
      <c r="BW591" s="268"/>
      <c r="BX591" s="267"/>
      <c r="BY591" s="267"/>
      <c r="BZ591" s="267"/>
      <c r="CA591" s="267"/>
      <c r="CB591" s="267"/>
      <c r="CC591" s="241"/>
      <c r="CD591" s="214"/>
      <c r="CE591" s="240"/>
      <c r="CF591" s="240"/>
      <c r="CG591" s="240"/>
      <c r="CH591" s="5"/>
    </row>
    <row r="592" spans="1:86" hidden="1" x14ac:dyDescent="0.2">
      <c r="A592" s="22"/>
      <c r="B592" s="22"/>
      <c r="C592" s="22"/>
      <c r="D592" s="34"/>
      <c r="E592" s="22"/>
      <c r="F592" s="34"/>
      <c r="G592" s="48"/>
      <c r="H592" s="36"/>
      <c r="I592" s="27"/>
      <c r="J592" s="204"/>
      <c r="K592" s="204"/>
      <c r="L592" s="205"/>
      <c r="M592" s="205"/>
      <c r="N592" s="204"/>
      <c r="O592" s="214"/>
      <c r="P592" s="214"/>
      <c r="Q592" s="213"/>
      <c r="R592" s="214"/>
      <c r="S592" s="213"/>
      <c r="T592" s="214"/>
      <c r="U592" s="223"/>
      <c r="V592" s="223"/>
      <c r="W592" s="222"/>
      <c r="X592" s="223"/>
      <c r="Y592" s="222"/>
      <c r="Z592" s="223"/>
      <c r="AA592" s="232"/>
      <c r="AB592" s="232"/>
      <c r="AC592" s="231"/>
      <c r="AD592" s="232"/>
      <c r="AE592" s="231"/>
      <c r="AF592" s="232"/>
      <c r="AG592" s="250"/>
      <c r="AH592" s="250"/>
      <c r="AI592" s="249"/>
      <c r="AJ592" s="250"/>
      <c r="AK592" s="249"/>
      <c r="AL592" s="250"/>
      <c r="AM592" s="204"/>
      <c r="AN592" s="204"/>
      <c r="AO592" s="205"/>
      <c r="AP592" s="204"/>
      <c r="AQ592" s="205"/>
      <c r="AR592" s="204"/>
      <c r="AS592" s="259"/>
      <c r="AT592" s="259"/>
      <c r="AU592" s="258"/>
      <c r="AV592" s="259"/>
      <c r="AW592" s="258"/>
      <c r="AX592" s="259"/>
      <c r="AY592" s="268"/>
      <c r="AZ592" s="268"/>
      <c r="BA592" s="267"/>
      <c r="BB592" s="268"/>
      <c r="BC592" s="267"/>
      <c r="BD592" s="268"/>
      <c r="BE592" s="204"/>
      <c r="BF592" s="204"/>
      <c r="BG592" s="205"/>
      <c r="BH592" s="204"/>
      <c r="BI592" s="205"/>
      <c r="BJ592" s="204"/>
      <c r="BK592" s="241"/>
      <c r="BL592" s="241"/>
      <c r="BM592" s="240"/>
      <c r="BN592" s="241"/>
      <c r="BO592" s="240"/>
      <c r="BP592" s="241"/>
      <c r="BQ592" s="223"/>
      <c r="BR592" s="223"/>
      <c r="BS592" s="222"/>
      <c r="BT592" s="223"/>
      <c r="BU592" s="222"/>
      <c r="BV592" s="223"/>
      <c r="BW592" s="268"/>
      <c r="BX592" s="268"/>
      <c r="BY592" s="267"/>
      <c r="BZ592" s="268"/>
      <c r="CA592" s="267"/>
      <c r="CB592" s="268"/>
      <c r="CC592" s="241"/>
      <c r="CD592" s="214"/>
      <c r="CE592" s="240"/>
      <c r="CF592" s="240"/>
      <c r="CG592" s="241"/>
      <c r="CH592" s="5"/>
    </row>
    <row r="593" spans="1:86" hidden="1" x14ac:dyDescent="0.2">
      <c r="A593" s="22"/>
      <c r="B593" s="22"/>
      <c r="C593" s="22"/>
      <c r="D593" s="34"/>
      <c r="E593" s="22"/>
      <c r="F593" s="34"/>
      <c r="G593" s="48"/>
      <c r="H593" s="36"/>
      <c r="I593" s="46"/>
      <c r="J593" s="204"/>
      <c r="K593" s="204"/>
      <c r="L593" s="205"/>
      <c r="M593" s="205"/>
      <c r="N593" s="205"/>
      <c r="O593" s="214"/>
      <c r="P593" s="214"/>
      <c r="Q593" s="213"/>
      <c r="R593" s="213"/>
      <c r="S593" s="213"/>
      <c r="T593" s="213"/>
      <c r="U593" s="223"/>
      <c r="V593" s="222"/>
      <c r="W593" s="222"/>
      <c r="X593" s="222"/>
      <c r="Y593" s="222"/>
      <c r="Z593" s="222"/>
      <c r="AA593" s="232"/>
      <c r="AB593" s="231"/>
      <c r="AC593" s="231"/>
      <c r="AD593" s="231"/>
      <c r="AE593" s="231"/>
      <c r="AF593" s="231"/>
      <c r="AG593" s="250"/>
      <c r="AH593" s="249"/>
      <c r="AI593" s="249"/>
      <c r="AJ593" s="249"/>
      <c r="AK593" s="249"/>
      <c r="AL593" s="249"/>
      <c r="AM593" s="204"/>
      <c r="AN593" s="205"/>
      <c r="AO593" s="205"/>
      <c r="AP593" s="205"/>
      <c r="AQ593" s="205"/>
      <c r="AR593" s="205"/>
      <c r="AS593" s="259"/>
      <c r="AT593" s="258"/>
      <c r="AU593" s="258"/>
      <c r="AV593" s="258"/>
      <c r="AW593" s="258"/>
      <c r="AX593" s="258"/>
      <c r="AY593" s="268"/>
      <c r="AZ593" s="267"/>
      <c r="BA593" s="267"/>
      <c r="BB593" s="267"/>
      <c r="BC593" s="267"/>
      <c r="BD593" s="267"/>
      <c r="BE593" s="204"/>
      <c r="BF593" s="205"/>
      <c r="BG593" s="205"/>
      <c r="BH593" s="205"/>
      <c r="BI593" s="205"/>
      <c r="BJ593" s="205"/>
      <c r="BK593" s="241"/>
      <c r="BL593" s="240"/>
      <c r="BM593" s="240"/>
      <c r="BN593" s="240"/>
      <c r="BO593" s="240"/>
      <c r="BP593" s="240"/>
      <c r="BQ593" s="223"/>
      <c r="BR593" s="222"/>
      <c r="BS593" s="222"/>
      <c r="BT593" s="222"/>
      <c r="BU593" s="222"/>
      <c r="BV593" s="222"/>
      <c r="BW593" s="268"/>
      <c r="BX593" s="267"/>
      <c r="BY593" s="267"/>
      <c r="BZ593" s="267"/>
      <c r="CA593" s="267"/>
      <c r="CB593" s="267"/>
      <c r="CC593" s="241"/>
      <c r="CD593" s="214"/>
      <c r="CE593" s="240"/>
      <c r="CF593" s="240"/>
      <c r="CG593" s="240"/>
      <c r="CH593" s="5"/>
    </row>
    <row r="594" spans="1:86" hidden="1" x14ac:dyDescent="0.2">
      <c r="A594" s="22"/>
      <c r="B594" s="22"/>
      <c r="C594" s="51"/>
      <c r="D594" s="28"/>
      <c r="E594" s="22"/>
      <c r="F594" s="28"/>
      <c r="G594" s="128"/>
      <c r="H594" s="26"/>
      <c r="I594" s="46"/>
      <c r="J594" s="204"/>
      <c r="K594" s="204"/>
      <c r="L594" s="205"/>
      <c r="M594" s="205"/>
      <c r="N594" s="205"/>
      <c r="O594" s="214"/>
      <c r="P594" s="214"/>
      <c r="Q594" s="213"/>
      <c r="R594" s="213"/>
      <c r="S594" s="213"/>
      <c r="T594" s="213"/>
      <c r="U594" s="223"/>
      <c r="V594" s="222"/>
      <c r="W594" s="222"/>
      <c r="X594" s="222"/>
      <c r="Y594" s="222"/>
      <c r="Z594" s="222"/>
      <c r="AA594" s="232"/>
      <c r="AB594" s="231"/>
      <c r="AC594" s="231"/>
      <c r="AD594" s="231"/>
      <c r="AE594" s="231"/>
      <c r="AF594" s="231"/>
      <c r="AG594" s="250"/>
      <c r="AH594" s="249"/>
      <c r="AI594" s="249"/>
      <c r="AJ594" s="249"/>
      <c r="AK594" s="249"/>
      <c r="AL594" s="249"/>
      <c r="AM594" s="204"/>
      <c r="AN594" s="205"/>
      <c r="AO594" s="205"/>
      <c r="AP594" s="205"/>
      <c r="AQ594" s="205"/>
      <c r="AR594" s="205"/>
      <c r="AS594" s="259"/>
      <c r="AT594" s="258"/>
      <c r="AU594" s="258"/>
      <c r="AV594" s="258"/>
      <c r="AW594" s="258"/>
      <c r="AX594" s="258"/>
      <c r="AY594" s="268"/>
      <c r="AZ594" s="267"/>
      <c r="BA594" s="267"/>
      <c r="BB594" s="267"/>
      <c r="BC594" s="267"/>
      <c r="BD594" s="267"/>
      <c r="BE594" s="204"/>
      <c r="BF594" s="205"/>
      <c r="BG594" s="205"/>
      <c r="BH594" s="205"/>
      <c r="BI594" s="205"/>
      <c r="BJ594" s="205"/>
      <c r="BK594" s="241"/>
      <c r="BL594" s="240"/>
      <c r="BM594" s="240"/>
      <c r="BN594" s="240"/>
      <c r="BO594" s="240"/>
      <c r="BP594" s="240"/>
      <c r="BQ594" s="223"/>
      <c r="BR594" s="222"/>
      <c r="BS594" s="222"/>
      <c r="BT594" s="222"/>
      <c r="BU594" s="222"/>
      <c r="BV594" s="222"/>
      <c r="BW594" s="268"/>
      <c r="BX594" s="267"/>
      <c r="BY594" s="267"/>
      <c r="BZ594" s="267"/>
      <c r="CA594" s="267"/>
      <c r="CB594" s="267"/>
      <c r="CC594" s="241"/>
      <c r="CD594" s="214"/>
      <c r="CE594" s="240"/>
      <c r="CF594" s="240"/>
      <c r="CG594" s="240"/>
      <c r="CH594" s="5"/>
    </row>
    <row r="595" spans="1:86" hidden="1" x14ac:dyDescent="0.2">
      <c r="A595" s="22"/>
      <c r="B595" s="22"/>
      <c r="C595" s="22"/>
      <c r="D595" s="31"/>
      <c r="E595" s="22"/>
      <c r="F595" s="34"/>
      <c r="G595" s="128"/>
      <c r="H595" s="26"/>
      <c r="I595" s="46"/>
      <c r="J595" s="204"/>
      <c r="K595" s="204"/>
      <c r="L595" s="205"/>
      <c r="M595" s="205"/>
      <c r="N595" s="205"/>
      <c r="O595" s="214"/>
      <c r="P595" s="214"/>
      <c r="Q595" s="213"/>
      <c r="R595" s="213"/>
      <c r="S595" s="213"/>
      <c r="T595" s="213"/>
      <c r="U595" s="223"/>
      <c r="V595" s="222"/>
      <c r="W595" s="222"/>
      <c r="X595" s="222"/>
      <c r="Y595" s="222"/>
      <c r="Z595" s="222"/>
      <c r="AA595" s="232"/>
      <c r="AB595" s="231"/>
      <c r="AC595" s="231"/>
      <c r="AD595" s="231"/>
      <c r="AE595" s="231"/>
      <c r="AF595" s="231"/>
      <c r="AG595" s="250"/>
      <c r="AH595" s="249"/>
      <c r="AI595" s="249"/>
      <c r="AJ595" s="249"/>
      <c r="AK595" s="249"/>
      <c r="AL595" s="249"/>
      <c r="AM595" s="204"/>
      <c r="AN595" s="205"/>
      <c r="AO595" s="205"/>
      <c r="AP595" s="205"/>
      <c r="AQ595" s="205"/>
      <c r="AR595" s="205"/>
      <c r="AS595" s="259"/>
      <c r="AT595" s="258"/>
      <c r="AU595" s="258"/>
      <c r="AV595" s="258"/>
      <c r="AW595" s="258"/>
      <c r="AX595" s="258"/>
      <c r="AY595" s="268"/>
      <c r="AZ595" s="267"/>
      <c r="BA595" s="267"/>
      <c r="BB595" s="267"/>
      <c r="BC595" s="267"/>
      <c r="BD595" s="267"/>
      <c r="BE595" s="204"/>
      <c r="BF595" s="205"/>
      <c r="BG595" s="205"/>
      <c r="BH595" s="205"/>
      <c r="BI595" s="205"/>
      <c r="BJ595" s="205"/>
      <c r="BK595" s="241"/>
      <c r="BL595" s="240"/>
      <c r="BM595" s="240"/>
      <c r="BN595" s="240"/>
      <c r="BO595" s="240"/>
      <c r="BP595" s="240"/>
      <c r="BQ595" s="223"/>
      <c r="BR595" s="222"/>
      <c r="BS595" s="222"/>
      <c r="BT595" s="222"/>
      <c r="BU595" s="222"/>
      <c r="BV595" s="222"/>
      <c r="BW595" s="268"/>
      <c r="BX595" s="267"/>
      <c r="BY595" s="267"/>
      <c r="BZ595" s="267"/>
      <c r="CA595" s="267"/>
      <c r="CB595" s="267"/>
      <c r="CC595" s="241"/>
      <c r="CD595" s="214"/>
      <c r="CE595" s="240"/>
      <c r="CF595" s="240"/>
      <c r="CG595" s="240"/>
      <c r="CH595" s="5"/>
    </row>
    <row r="596" spans="1:86" hidden="1" x14ac:dyDescent="0.2">
      <c r="A596" s="22"/>
      <c r="B596" s="22"/>
      <c r="C596" s="22"/>
      <c r="D596" s="33"/>
      <c r="E596" s="22"/>
      <c r="F596" s="34"/>
      <c r="G596" s="48"/>
      <c r="H596" s="75"/>
      <c r="I596" s="46"/>
      <c r="J596" s="204"/>
      <c r="K596" s="204"/>
      <c r="L596" s="205"/>
      <c r="M596" s="205"/>
      <c r="N596" s="205"/>
      <c r="O596" s="214"/>
      <c r="P596" s="214"/>
      <c r="Q596" s="213"/>
      <c r="R596" s="213"/>
      <c r="S596" s="213"/>
      <c r="T596" s="213"/>
      <c r="U596" s="223"/>
      <c r="V596" s="222"/>
      <c r="W596" s="222"/>
      <c r="X596" s="222"/>
      <c r="Y596" s="222"/>
      <c r="Z596" s="222"/>
      <c r="AA596" s="232"/>
      <c r="AB596" s="231"/>
      <c r="AC596" s="231"/>
      <c r="AD596" s="231"/>
      <c r="AE596" s="231"/>
      <c r="AF596" s="231"/>
      <c r="AG596" s="250"/>
      <c r="AH596" s="249"/>
      <c r="AI596" s="249"/>
      <c r="AJ596" s="249"/>
      <c r="AK596" s="249"/>
      <c r="AL596" s="249"/>
      <c r="AM596" s="204"/>
      <c r="AN596" s="205"/>
      <c r="AO596" s="205"/>
      <c r="AP596" s="205"/>
      <c r="AQ596" s="205"/>
      <c r="AR596" s="205"/>
      <c r="AS596" s="259"/>
      <c r="AT596" s="258"/>
      <c r="AU596" s="258"/>
      <c r="AV596" s="258"/>
      <c r="AW596" s="258"/>
      <c r="AX596" s="258"/>
      <c r="AY596" s="268"/>
      <c r="AZ596" s="267"/>
      <c r="BA596" s="267"/>
      <c r="BB596" s="267"/>
      <c r="BC596" s="267"/>
      <c r="BD596" s="267"/>
      <c r="BE596" s="204"/>
      <c r="BF596" s="205"/>
      <c r="BG596" s="205"/>
      <c r="BH596" s="205"/>
      <c r="BI596" s="205"/>
      <c r="BJ596" s="205"/>
      <c r="BK596" s="241"/>
      <c r="BL596" s="240"/>
      <c r="BM596" s="240"/>
      <c r="BN596" s="240"/>
      <c r="BO596" s="240"/>
      <c r="BP596" s="240"/>
      <c r="BQ596" s="223"/>
      <c r="BR596" s="222"/>
      <c r="BS596" s="222"/>
      <c r="BT596" s="222"/>
      <c r="BU596" s="222"/>
      <c r="BV596" s="222"/>
      <c r="BW596" s="268"/>
      <c r="BX596" s="267"/>
      <c r="BY596" s="267"/>
      <c r="BZ596" s="267"/>
      <c r="CA596" s="267"/>
      <c r="CB596" s="267"/>
      <c r="CC596" s="241"/>
      <c r="CD596" s="214"/>
      <c r="CE596" s="240"/>
      <c r="CF596" s="240"/>
      <c r="CG596" s="240"/>
      <c r="CH596" s="5"/>
    </row>
    <row r="597" spans="1:86" hidden="1" x14ac:dyDescent="0.2">
      <c r="A597" s="22"/>
      <c r="B597" s="22"/>
      <c r="C597" s="22"/>
      <c r="D597" s="34"/>
      <c r="E597" s="22"/>
      <c r="F597" s="34"/>
      <c r="G597" s="48"/>
      <c r="H597" s="36"/>
      <c r="I597" s="46"/>
      <c r="J597" s="204"/>
      <c r="K597" s="204"/>
      <c r="L597" s="205"/>
      <c r="M597" s="205"/>
      <c r="N597" s="204"/>
      <c r="O597" s="214"/>
      <c r="P597" s="214"/>
      <c r="Q597" s="213"/>
      <c r="R597" s="214"/>
      <c r="S597" s="213"/>
      <c r="T597" s="214"/>
      <c r="U597" s="223"/>
      <c r="V597" s="223"/>
      <c r="W597" s="222"/>
      <c r="X597" s="223"/>
      <c r="Y597" s="222"/>
      <c r="Z597" s="223"/>
      <c r="AA597" s="232"/>
      <c r="AB597" s="232"/>
      <c r="AC597" s="231"/>
      <c r="AD597" s="232"/>
      <c r="AE597" s="231"/>
      <c r="AF597" s="232"/>
      <c r="AG597" s="250"/>
      <c r="AH597" s="250"/>
      <c r="AI597" s="249"/>
      <c r="AJ597" s="250"/>
      <c r="AK597" s="249"/>
      <c r="AL597" s="250"/>
      <c r="AM597" s="204"/>
      <c r="AN597" s="204"/>
      <c r="AO597" s="205"/>
      <c r="AP597" s="204"/>
      <c r="AQ597" s="205"/>
      <c r="AR597" s="204"/>
      <c r="AS597" s="259"/>
      <c r="AT597" s="259"/>
      <c r="AU597" s="258"/>
      <c r="AV597" s="259"/>
      <c r="AW597" s="258"/>
      <c r="AX597" s="259"/>
      <c r="AY597" s="268"/>
      <c r="AZ597" s="268"/>
      <c r="BA597" s="267"/>
      <c r="BB597" s="268"/>
      <c r="BC597" s="267"/>
      <c r="BD597" s="268"/>
      <c r="BE597" s="204"/>
      <c r="BF597" s="204"/>
      <c r="BG597" s="205"/>
      <c r="BH597" s="204"/>
      <c r="BI597" s="205"/>
      <c r="BJ597" s="204"/>
      <c r="BK597" s="241"/>
      <c r="BL597" s="241"/>
      <c r="BM597" s="240"/>
      <c r="BN597" s="241"/>
      <c r="BO597" s="240"/>
      <c r="BP597" s="241"/>
      <c r="BQ597" s="223"/>
      <c r="BR597" s="223"/>
      <c r="BS597" s="222"/>
      <c r="BT597" s="223"/>
      <c r="BU597" s="222"/>
      <c r="BV597" s="223"/>
      <c r="BW597" s="268"/>
      <c r="BX597" s="268"/>
      <c r="BY597" s="267"/>
      <c r="BZ597" s="268"/>
      <c r="CA597" s="267"/>
      <c r="CB597" s="268"/>
      <c r="CC597" s="241"/>
      <c r="CD597" s="214"/>
      <c r="CE597" s="240"/>
      <c r="CF597" s="240"/>
      <c r="CG597" s="241"/>
      <c r="CH597" s="5"/>
    </row>
    <row r="598" spans="1:86" hidden="1" x14ac:dyDescent="0.2">
      <c r="A598" s="105"/>
      <c r="B598" s="105"/>
      <c r="C598" s="105"/>
      <c r="D598" s="107"/>
      <c r="E598" s="105"/>
      <c r="F598" s="107"/>
      <c r="G598" s="108"/>
      <c r="H598" s="91"/>
      <c r="I598" s="59"/>
      <c r="J598" s="206"/>
      <c r="K598" s="206"/>
      <c r="L598" s="206"/>
      <c r="M598" s="206"/>
      <c r="N598" s="206"/>
      <c r="O598" s="215"/>
      <c r="P598" s="215"/>
      <c r="Q598" s="215"/>
      <c r="R598" s="215"/>
      <c r="S598" s="215"/>
      <c r="T598" s="215"/>
      <c r="U598" s="224"/>
      <c r="V598" s="224"/>
      <c r="W598" s="224"/>
      <c r="X598" s="224"/>
      <c r="Y598" s="224"/>
      <c r="Z598" s="224"/>
      <c r="AA598" s="233"/>
      <c r="AB598" s="233"/>
      <c r="AC598" s="233"/>
      <c r="AD598" s="233"/>
      <c r="AE598" s="233"/>
      <c r="AF598" s="233"/>
      <c r="AG598" s="251"/>
      <c r="AH598" s="251"/>
      <c r="AI598" s="251"/>
      <c r="AJ598" s="251"/>
      <c r="AK598" s="251"/>
      <c r="AL598" s="251"/>
      <c r="AM598" s="206"/>
      <c r="AN598" s="206"/>
      <c r="AO598" s="206"/>
      <c r="AP598" s="206"/>
      <c r="AQ598" s="206"/>
      <c r="AR598" s="206"/>
      <c r="AS598" s="260"/>
      <c r="AT598" s="260"/>
      <c r="AU598" s="260"/>
      <c r="AV598" s="260"/>
      <c r="AW598" s="260"/>
      <c r="AX598" s="260"/>
      <c r="AY598" s="269"/>
      <c r="AZ598" s="269"/>
      <c r="BA598" s="269"/>
      <c r="BB598" s="269"/>
      <c r="BC598" s="269"/>
      <c r="BD598" s="269"/>
      <c r="BE598" s="206"/>
      <c r="BF598" s="206"/>
      <c r="BG598" s="206"/>
      <c r="BH598" s="206"/>
      <c r="BI598" s="206"/>
      <c r="BJ598" s="206"/>
      <c r="BK598" s="242"/>
      <c r="BL598" s="242"/>
      <c r="BM598" s="242"/>
      <c r="BN598" s="242"/>
      <c r="BO598" s="242"/>
      <c r="BP598" s="242"/>
      <c r="BQ598" s="224"/>
      <c r="BR598" s="224"/>
      <c r="BS598" s="224"/>
      <c r="BT598" s="224"/>
      <c r="BU598" s="224"/>
      <c r="BV598" s="224"/>
      <c r="BW598" s="269"/>
      <c r="BX598" s="269"/>
      <c r="BY598" s="269"/>
      <c r="BZ598" s="269"/>
      <c r="CA598" s="269"/>
      <c r="CB598" s="269"/>
      <c r="CC598" s="242"/>
      <c r="CD598" s="215"/>
      <c r="CE598" s="242"/>
      <c r="CF598" s="242"/>
      <c r="CG598" s="242"/>
      <c r="CH598" s="5"/>
    </row>
    <row r="599" spans="1:86" hidden="1" x14ac:dyDescent="0.2">
      <c r="A599" s="132"/>
      <c r="B599" s="7"/>
      <c r="C599" s="7"/>
      <c r="D599" s="56"/>
      <c r="E599" s="7"/>
      <c r="F599" s="56"/>
      <c r="G599" s="8"/>
      <c r="H599" s="61"/>
      <c r="I599" s="134"/>
      <c r="J599" s="204"/>
      <c r="K599" s="204"/>
      <c r="L599" s="205"/>
      <c r="M599" s="205"/>
      <c r="N599" s="205"/>
      <c r="O599" s="214"/>
      <c r="P599" s="214"/>
      <c r="Q599" s="213"/>
      <c r="R599" s="213"/>
      <c r="S599" s="213"/>
      <c r="T599" s="213"/>
      <c r="U599" s="223"/>
      <c r="V599" s="222"/>
      <c r="W599" s="222"/>
      <c r="X599" s="222"/>
      <c r="Y599" s="222"/>
      <c r="Z599" s="222"/>
      <c r="AA599" s="232"/>
      <c r="AB599" s="231"/>
      <c r="AC599" s="231"/>
      <c r="AD599" s="231"/>
      <c r="AE599" s="231"/>
      <c r="AF599" s="231"/>
      <c r="AG599" s="250"/>
      <c r="AH599" s="249"/>
      <c r="AI599" s="249"/>
      <c r="AJ599" s="249"/>
      <c r="AK599" s="249"/>
      <c r="AL599" s="249"/>
      <c r="AM599" s="204"/>
      <c r="AN599" s="205"/>
      <c r="AO599" s="205"/>
      <c r="AP599" s="205"/>
      <c r="AQ599" s="205"/>
      <c r="AR599" s="205"/>
      <c r="AS599" s="259"/>
      <c r="AT599" s="258"/>
      <c r="AU599" s="258"/>
      <c r="AV599" s="258"/>
      <c r="AW599" s="258"/>
      <c r="AX599" s="258"/>
      <c r="AY599" s="268"/>
      <c r="AZ599" s="267"/>
      <c r="BA599" s="267"/>
      <c r="BB599" s="267"/>
      <c r="BC599" s="267"/>
      <c r="BD599" s="267"/>
      <c r="BE599" s="204"/>
      <c r="BF599" s="205"/>
      <c r="BG599" s="205"/>
      <c r="BH599" s="205"/>
      <c r="BI599" s="205"/>
      <c r="BJ599" s="205"/>
      <c r="BK599" s="241"/>
      <c r="BL599" s="240"/>
      <c r="BM599" s="240"/>
      <c r="BN599" s="240"/>
      <c r="BO599" s="240"/>
      <c r="BP599" s="240"/>
      <c r="BQ599" s="223"/>
      <c r="BR599" s="222"/>
      <c r="BS599" s="222"/>
      <c r="BT599" s="222"/>
      <c r="BU599" s="222"/>
      <c r="BV599" s="222"/>
      <c r="BW599" s="268"/>
      <c r="BX599" s="267"/>
      <c r="BY599" s="267"/>
      <c r="BZ599" s="267"/>
      <c r="CA599" s="267"/>
      <c r="CB599" s="267"/>
      <c r="CC599" s="241"/>
      <c r="CD599" s="214"/>
      <c r="CE599" s="240"/>
      <c r="CF599" s="240"/>
      <c r="CG599" s="240"/>
      <c r="CH599" s="5"/>
    </row>
    <row r="600" spans="1:86" hidden="1" x14ac:dyDescent="0.2">
      <c r="A600" s="127"/>
      <c r="B600" s="11"/>
      <c r="C600" s="11"/>
      <c r="D600" s="64"/>
      <c r="E600" s="11"/>
      <c r="F600" s="64"/>
      <c r="G600" s="12"/>
      <c r="H600" s="65"/>
      <c r="I600" s="66"/>
      <c r="J600" s="204"/>
      <c r="K600" s="204"/>
      <c r="L600" s="205"/>
      <c r="M600" s="205"/>
      <c r="N600" s="205"/>
      <c r="O600" s="214"/>
      <c r="P600" s="214"/>
      <c r="Q600" s="213"/>
      <c r="R600" s="213"/>
      <c r="S600" s="213"/>
      <c r="T600" s="213"/>
      <c r="U600" s="223"/>
      <c r="V600" s="222"/>
      <c r="W600" s="222"/>
      <c r="X600" s="222"/>
      <c r="Y600" s="222"/>
      <c r="Z600" s="222"/>
      <c r="AA600" s="232"/>
      <c r="AB600" s="231"/>
      <c r="AC600" s="231"/>
      <c r="AD600" s="231"/>
      <c r="AE600" s="231"/>
      <c r="AF600" s="231"/>
      <c r="AG600" s="250"/>
      <c r="AH600" s="249"/>
      <c r="AI600" s="249"/>
      <c r="AJ600" s="249"/>
      <c r="AK600" s="249"/>
      <c r="AL600" s="249"/>
      <c r="AM600" s="204"/>
      <c r="AN600" s="205"/>
      <c r="AO600" s="205"/>
      <c r="AP600" s="205"/>
      <c r="AQ600" s="205"/>
      <c r="AR600" s="205"/>
      <c r="AS600" s="259"/>
      <c r="AT600" s="258"/>
      <c r="AU600" s="258"/>
      <c r="AV600" s="258"/>
      <c r="AW600" s="258"/>
      <c r="AX600" s="258"/>
      <c r="AY600" s="268"/>
      <c r="AZ600" s="267"/>
      <c r="BA600" s="267"/>
      <c r="BB600" s="267"/>
      <c r="BC600" s="267"/>
      <c r="BD600" s="267"/>
      <c r="BE600" s="204"/>
      <c r="BF600" s="205"/>
      <c r="BG600" s="205"/>
      <c r="BH600" s="205"/>
      <c r="BI600" s="205"/>
      <c r="BJ600" s="205"/>
      <c r="BK600" s="241"/>
      <c r="BL600" s="240"/>
      <c r="BM600" s="240"/>
      <c r="BN600" s="240"/>
      <c r="BO600" s="240"/>
      <c r="BP600" s="240"/>
      <c r="BQ600" s="223"/>
      <c r="BR600" s="222"/>
      <c r="BS600" s="222"/>
      <c r="BT600" s="222"/>
      <c r="BU600" s="222"/>
      <c r="BV600" s="222"/>
      <c r="BW600" s="268"/>
      <c r="BX600" s="267"/>
      <c r="BY600" s="267"/>
      <c r="BZ600" s="267"/>
      <c r="CA600" s="267"/>
      <c r="CB600" s="267"/>
      <c r="CC600" s="241"/>
      <c r="CD600" s="214"/>
      <c r="CE600" s="240"/>
      <c r="CF600" s="240"/>
      <c r="CG600" s="240"/>
      <c r="CH600" s="5"/>
    </row>
    <row r="601" spans="1:86" hidden="1" x14ac:dyDescent="0.2">
      <c r="A601" s="127"/>
      <c r="B601" s="11"/>
      <c r="C601" s="11"/>
      <c r="D601" s="64"/>
      <c r="E601" s="11"/>
      <c r="F601" s="64"/>
      <c r="G601" s="12"/>
      <c r="H601" s="69"/>
      <c r="I601" s="66"/>
      <c r="J601" s="204"/>
      <c r="K601" s="204"/>
      <c r="L601" s="205"/>
      <c r="M601" s="205"/>
      <c r="N601" s="205"/>
      <c r="O601" s="214"/>
      <c r="P601" s="214"/>
      <c r="Q601" s="213"/>
      <c r="R601" s="213"/>
      <c r="S601" s="213"/>
      <c r="T601" s="213"/>
      <c r="U601" s="223"/>
      <c r="V601" s="222"/>
      <c r="W601" s="222"/>
      <c r="X601" s="222"/>
      <c r="Y601" s="222"/>
      <c r="Z601" s="222"/>
      <c r="AA601" s="232"/>
      <c r="AB601" s="231"/>
      <c r="AC601" s="231"/>
      <c r="AD601" s="231"/>
      <c r="AE601" s="231"/>
      <c r="AF601" s="231"/>
      <c r="AG601" s="250"/>
      <c r="AH601" s="249"/>
      <c r="AI601" s="249"/>
      <c r="AJ601" s="249"/>
      <c r="AK601" s="249"/>
      <c r="AL601" s="249"/>
      <c r="AM601" s="204"/>
      <c r="AN601" s="205"/>
      <c r="AO601" s="205"/>
      <c r="AP601" s="205"/>
      <c r="AQ601" s="205"/>
      <c r="AR601" s="205"/>
      <c r="AS601" s="259"/>
      <c r="AT601" s="258"/>
      <c r="AU601" s="258"/>
      <c r="AV601" s="258"/>
      <c r="AW601" s="258"/>
      <c r="AX601" s="258"/>
      <c r="AY601" s="268"/>
      <c r="AZ601" s="267"/>
      <c r="BA601" s="267"/>
      <c r="BB601" s="267"/>
      <c r="BC601" s="267"/>
      <c r="BD601" s="267"/>
      <c r="BE601" s="204"/>
      <c r="BF601" s="205"/>
      <c r="BG601" s="205"/>
      <c r="BH601" s="205"/>
      <c r="BI601" s="205"/>
      <c r="BJ601" s="205"/>
      <c r="BK601" s="241"/>
      <c r="BL601" s="240"/>
      <c r="BM601" s="240"/>
      <c r="BN601" s="240"/>
      <c r="BO601" s="240"/>
      <c r="BP601" s="240"/>
      <c r="BQ601" s="223"/>
      <c r="BR601" s="222"/>
      <c r="BS601" s="222"/>
      <c r="BT601" s="222"/>
      <c r="BU601" s="222"/>
      <c r="BV601" s="222"/>
      <c r="BW601" s="268"/>
      <c r="BX601" s="267"/>
      <c r="BY601" s="267"/>
      <c r="BZ601" s="267"/>
      <c r="CA601" s="267"/>
      <c r="CB601" s="267"/>
      <c r="CC601" s="241"/>
      <c r="CD601" s="214"/>
      <c r="CE601" s="240"/>
      <c r="CF601" s="240"/>
      <c r="CG601" s="240"/>
      <c r="CH601" s="5"/>
    </row>
    <row r="602" spans="1:86" hidden="1" x14ac:dyDescent="0.2">
      <c r="A602" s="127"/>
      <c r="B602" s="11"/>
      <c r="C602" s="11"/>
      <c r="D602" s="64"/>
      <c r="E602" s="11"/>
      <c r="F602" s="64"/>
      <c r="G602" s="109"/>
      <c r="H602" s="69"/>
      <c r="I602" s="66"/>
      <c r="J602" s="204"/>
      <c r="K602" s="204"/>
      <c r="L602" s="205"/>
      <c r="M602" s="205"/>
      <c r="N602" s="205"/>
      <c r="O602" s="214"/>
      <c r="P602" s="214"/>
      <c r="Q602" s="213"/>
      <c r="R602" s="213"/>
      <c r="S602" s="213"/>
      <c r="T602" s="213"/>
      <c r="U602" s="223"/>
      <c r="V602" s="222"/>
      <c r="W602" s="222"/>
      <c r="X602" s="222"/>
      <c r="Y602" s="222"/>
      <c r="Z602" s="222"/>
      <c r="AA602" s="232"/>
      <c r="AB602" s="231"/>
      <c r="AC602" s="231"/>
      <c r="AD602" s="231"/>
      <c r="AE602" s="231"/>
      <c r="AF602" s="231"/>
      <c r="AG602" s="250"/>
      <c r="AH602" s="249"/>
      <c r="AI602" s="249"/>
      <c r="AJ602" s="249"/>
      <c r="AK602" s="249"/>
      <c r="AL602" s="249"/>
      <c r="AM602" s="204"/>
      <c r="AN602" s="205"/>
      <c r="AO602" s="205"/>
      <c r="AP602" s="205"/>
      <c r="AQ602" s="205"/>
      <c r="AR602" s="205"/>
      <c r="AS602" s="259"/>
      <c r="AT602" s="258"/>
      <c r="AU602" s="258"/>
      <c r="AV602" s="258"/>
      <c r="AW602" s="258"/>
      <c r="AX602" s="258"/>
      <c r="AY602" s="268"/>
      <c r="AZ602" s="267"/>
      <c r="BA602" s="267"/>
      <c r="BB602" s="267"/>
      <c r="BC602" s="267"/>
      <c r="BD602" s="267"/>
      <c r="BE602" s="204"/>
      <c r="BF602" s="205"/>
      <c r="BG602" s="205"/>
      <c r="BH602" s="205"/>
      <c r="BI602" s="205"/>
      <c r="BJ602" s="205"/>
      <c r="BK602" s="241"/>
      <c r="BL602" s="240"/>
      <c r="BM602" s="240"/>
      <c r="BN602" s="240"/>
      <c r="BO602" s="240"/>
      <c r="BP602" s="240"/>
      <c r="BQ602" s="223"/>
      <c r="BR602" s="222"/>
      <c r="BS602" s="222"/>
      <c r="BT602" s="222"/>
      <c r="BU602" s="222"/>
      <c r="BV602" s="222"/>
      <c r="BW602" s="268"/>
      <c r="BX602" s="267"/>
      <c r="BY602" s="267"/>
      <c r="BZ602" s="267"/>
      <c r="CA602" s="267"/>
      <c r="CB602" s="267"/>
      <c r="CC602" s="241"/>
      <c r="CD602" s="214"/>
      <c r="CE602" s="240"/>
      <c r="CF602" s="240"/>
      <c r="CG602" s="240"/>
      <c r="CH602" s="5"/>
    </row>
    <row r="603" spans="1:86" hidden="1" x14ac:dyDescent="0.2">
      <c r="A603" s="127"/>
      <c r="B603" s="11"/>
      <c r="C603" s="11"/>
      <c r="D603" s="64"/>
      <c r="E603" s="11"/>
      <c r="F603" s="64"/>
      <c r="G603" s="109"/>
      <c r="H603" s="65"/>
      <c r="I603" s="66"/>
      <c r="J603" s="204"/>
      <c r="K603" s="204"/>
      <c r="L603" s="205"/>
      <c r="M603" s="205"/>
      <c r="N603" s="205"/>
      <c r="O603" s="214"/>
      <c r="P603" s="214"/>
      <c r="Q603" s="213"/>
      <c r="R603" s="213"/>
      <c r="S603" s="213"/>
      <c r="T603" s="213"/>
      <c r="U603" s="223"/>
      <c r="V603" s="222"/>
      <c r="W603" s="222"/>
      <c r="X603" s="222"/>
      <c r="Y603" s="222"/>
      <c r="Z603" s="222"/>
      <c r="AA603" s="232"/>
      <c r="AB603" s="231"/>
      <c r="AC603" s="231"/>
      <c r="AD603" s="231"/>
      <c r="AE603" s="231"/>
      <c r="AF603" s="231"/>
      <c r="AG603" s="250"/>
      <c r="AH603" s="249"/>
      <c r="AI603" s="249"/>
      <c r="AJ603" s="249"/>
      <c r="AK603" s="249"/>
      <c r="AL603" s="249"/>
      <c r="AM603" s="204"/>
      <c r="AN603" s="205"/>
      <c r="AO603" s="205"/>
      <c r="AP603" s="205"/>
      <c r="AQ603" s="205"/>
      <c r="AR603" s="205"/>
      <c r="AS603" s="259"/>
      <c r="AT603" s="258"/>
      <c r="AU603" s="258"/>
      <c r="AV603" s="258"/>
      <c r="AW603" s="258"/>
      <c r="AX603" s="258"/>
      <c r="AY603" s="268"/>
      <c r="AZ603" s="267"/>
      <c r="BA603" s="267"/>
      <c r="BB603" s="267"/>
      <c r="BC603" s="267"/>
      <c r="BD603" s="267"/>
      <c r="BE603" s="204"/>
      <c r="BF603" s="205"/>
      <c r="BG603" s="205"/>
      <c r="BH603" s="205"/>
      <c r="BI603" s="205"/>
      <c r="BJ603" s="205"/>
      <c r="BK603" s="241"/>
      <c r="BL603" s="240"/>
      <c r="BM603" s="240"/>
      <c r="BN603" s="240"/>
      <c r="BO603" s="240"/>
      <c r="BP603" s="240"/>
      <c r="BQ603" s="223"/>
      <c r="BR603" s="222"/>
      <c r="BS603" s="222"/>
      <c r="BT603" s="222"/>
      <c r="BU603" s="222"/>
      <c r="BV603" s="222"/>
      <c r="BW603" s="268"/>
      <c r="BX603" s="267"/>
      <c r="BY603" s="267"/>
      <c r="BZ603" s="267"/>
      <c r="CA603" s="267"/>
      <c r="CB603" s="267"/>
      <c r="CC603" s="241"/>
      <c r="CD603" s="214"/>
      <c r="CE603" s="240"/>
      <c r="CF603" s="240"/>
      <c r="CG603" s="240"/>
      <c r="CH603" s="5"/>
    </row>
    <row r="604" spans="1:86" hidden="1" x14ac:dyDescent="0.2">
      <c r="A604" s="135"/>
      <c r="B604" s="17"/>
      <c r="C604" s="17"/>
      <c r="D604" s="71"/>
      <c r="E604" s="17"/>
      <c r="F604" s="71"/>
      <c r="G604" s="148"/>
      <c r="H604" s="72"/>
      <c r="I604" s="73"/>
      <c r="J604" s="204"/>
      <c r="K604" s="204"/>
      <c r="L604" s="205"/>
      <c r="M604" s="205"/>
      <c r="N604" s="205"/>
      <c r="O604" s="214"/>
      <c r="P604" s="214"/>
      <c r="Q604" s="213"/>
      <c r="R604" s="213"/>
      <c r="S604" s="213"/>
      <c r="T604" s="213"/>
      <c r="U604" s="223"/>
      <c r="V604" s="222"/>
      <c r="W604" s="222"/>
      <c r="X604" s="222"/>
      <c r="Y604" s="222"/>
      <c r="Z604" s="222"/>
      <c r="AA604" s="232"/>
      <c r="AB604" s="231"/>
      <c r="AC604" s="231"/>
      <c r="AD604" s="231"/>
      <c r="AE604" s="231"/>
      <c r="AF604" s="231"/>
      <c r="AG604" s="250"/>
      <c r="AH604" s="249"/>
      <c r="AI604" s="249"/>
      <c r="AJ604" s="249"/>
      <c r="AK604" s="249"/>
      <c r="AL604" s="249"/>
      <c r="AM604" s="204"/>
      <c r="AN604" s="205"/>
      <c r="AO604" s="205"/>
      <c r="AP604" s="205"/>
      <c r="AQ604" s="205"/>
      <c r="AR604" s="205"/>
      <c r="AS604" s="259"/>
      <c r="AT604" s="258"/>
      <c r="AU604" s="258"/>
      <c r="AV604" s="258"/>
      <c r="AW604" s="258"/>
      <c r="AX604" s="258"/>
      <c r="AY604" s="268"/>
      <c r="AZ604" s="267"/>
      <c r="BA604" s="267"/>
      <c r="BB604" s="267"/>
      <c r="BC604" s="267"/>
      <c r="BD604" s="267"/>
      <c r="BE604" s="204"/>
      <c r="BF604" s="205"/>
      <c r="BG604" s="205"/>
      <c r="BH604" s="205"/>
      <c r="BI604" s="205"/>
      <c r="BJ604" s="205"/>
      <c r="BK604" s="241"/>
      <c r="BL604" s="240"/>
      <c r="BM604" s="240"/>
      <c r="BN604" s="240"/>
      <c r="BO604" s="240"/>
      <c r="BP604" s="240"/>
      <c r="BQ604" s="223"/>
      <c r="BR604" s="222"/>
      <c r="BS604" s="222"/>
      <c r="BT604" s="222"/>
      <c r="BU604" s="222"/>
      <c r="BV604" s="222"/>
      <c r="BW604" s="268"/>
      <c r="BX604" s="267"/>
      <c r="BY604" s="267"/>
      <c r="BZ604" s="267"/>
      <c r="CA604" s="267"/>
      <c r="CB604" s="267"/>
      <c r="CC604" s="241"/>
      <c r="CD604" s="214"/>
      <c r="CE604" s="240"/>
      <c r="CF604" s="240"/>
      <c r="CG604" s="240"/>
      <c r="CH604" s="5"/>
    </row>
    <row r="605" spans="1:86" hidden="1" x14ac:dyDescent="0.2">
      <c r="A605" s="135"/>
      <c r="B605" s="17"/>
      <c r="C605" s="17"/>
      <c r="D605" s="71"/>
      <c r="E605" s="17"/>
      <c r="F605" s="71"/>
      <c r="G605" s="148"/>
      <c r="H605" s="72"/>
      <c r="I605" s="73"/>
      <c r="J605" s="204"/>
      <c r="K605" s="204"/>
      <c r="L605" s="205"/>
      <c r="M605" s="205"/>
      <c r="N605" s="205"/>
      <c r="O605" s="214"/>
      <c r="P605" s="214"/>
      <c r="Q605" s="213"/>
      <c r="R605" s="213"/>
      <c r="S605" s="213"/>
      <c r="T605" s="213"/>
      <c r="U605" s="223"/>
      <c r="V605" s="222"/>
      <c r="W605" s="222"/>
      <c r="X605" s="222"/>
      <c r="Y605" s="222"/>
      <c r="Z605" s="222"/>
      <c r="AA605" s="232"/>
      <c r="AB605" s="231"/>
      <c r="AC605" s="231"/>
      <c r="AD605" s="231"/>
      <c r="AE605" s="231"/>
      <c r="AF605" s="231"/>
      <c r="AG605" s="250"/>
      <c r="AH605" s="249"/>
      <c r="AI605" s="249"/>
      <c r="AJ605" s="249"/>
      <c r="AK605" s="249"/>
      <c r="AL605" s="249"/>
      <c r="AM605" s="204"/>
      <c r="AN605" s="205"/>
      <c r="AO605" s="205"/>
      <c r="AP605" s="205"/>
      <c r="AQ605" s="205"/>
      <c r="AR605" s="205"/>
      <c r="AS605" s="259"/>
      <c r="AT605" s="258"/>
      <c r="AU605" s="258"/>
      <c r="AV605" s="258"/>
      <c r="AW605" s="258"/>
      <c r="AX605" s="258"/>
      <c r="AY605" s="268"/>
      <c r="AZ605" s="267"/>
      <c r="BA605" s="267"/>
      <c r="BB605" s="267"/>
      <c r="BC605" s="267"/>
      <c r="BD605" s="267"/>
      <c r="BE605" s="204"/>
      <c r="BF605" s="205"/>
      <c r="BG605" s="205"/>
      <c r="BH605" s="205"/>
      <c r="BI605" s="205"/>
      <c r="BJ605" s="205"/>
      <c r="BK605" s="241"/>
      <c r="BL605" s="240"/>
      <c r="BM605" s="240"/>
      <c r="BN605" s="240"/>
      <c r="BO605" s="240"/>
      <c r="BP605" s="240"/>
      <c r="BQ605" s="223"/>
      <c r="BR605" s="222"/>
      <c r="BS605" s="222"/>
      <c r="BT605" s="222"/>
      <c r="BU605" s="222"/>
      <c r="BV605" s="222"/>
      <c r="BW605" s="268"/>
      <c r="BX605" s="267"/>
      <c r="BY605" s="267"/>
      <c r="BZ605" s="267"/>
      <c r="CA605" s="267"/>
      <c r="CB605" s="267"/>
      <c r="CC605" s="241"/>
      <c r="CD605" s="214"/>
      <c r="CE605" s="240"/>
      <c r="CF605" s="240"/>
      <c r="CG605" s="240"/>
      <c r="CH605" s="5"/>
    </row>
    <row r="606" spans="1:86" hidden="1" x14ac:dyDescent="0.2">
      <c r="A606" s="22"/>
      <c r="B606" s="22"/>
      <c r="C606" s="22"/>
      <c r="D606" s="34"/>
      <c r="E606" s="22"/>
      <c r="F606" s="34"/>
      <c r="G606" s="48"/>
      <c r="H606" s="182"/>
      <c r="I606" s="183"/>
      <c r="J606" s="204"/>
      <c r="K606" s="204"/>
      <c r="L606" s="205"/>
      <c r="M606" s="205"/>
      <c r="N606" s="205"/>
      <c r="O606" s="214"/>
      <c r="P606" s="214"/>
      <c r="Q606" s="213"/>
      <c r="R606" s="213"/>
      <c r="S606" s="213"/>
      <c r="T606" s="213"/>
      <c r="U606" s="223"/>
      <c r="V606" s="222"/>
      <c r="W606" s="222"/>
      <c r="X606" s="222"/>
      <c r="Y606" s="222"/>
      <c r="Z606" s="222"/>
      <c r="AA606" s="232"/>
      <c r="AB606" s="231"/>
      <c r="AC606" s="231"/>
      <c r="AD606" s="231"/>
      <c r="AE606" s="231"/>
      <c r="AF606" s="231"/>
      <c r="AG606" s="250"/>
      <c r="AH606" s="249"/>
      <c r="AI606" s="249"/>
      <c r="AJ606" s="249"/>
      <c r="AK606" s="249"/>
      <c r="AL606" s="249"/>
      <c r="AM606" s="204"/>
      <c r="AN606" s="205"/>
      <c r="AO606" s="205"/>
      <c r="AP606" s="205"/>
      <c r="AQ606" s="205"/>
      <c r="AR606" s="205"/>
      <c r="AS606" s="259"/>
      <c r="AT606" s="258"/>
      <c r="AU606" s="258"/>
      <c r="AV606" s="258"/>
      <c r="AW606" s="258"/>
      <c r="AX606" s="258"/>
      <c r="AY606" s="268"/>
      <c r="AZ606" s="267"/>
      <c r="BA606" s="267"/>
      <c r="BB606" s="267"/>
      <c r="BC606" s="267"/>
      <c r="BD606" s="267"/>
      <c r="BE606" s="204"/>
      <c r="BF606" s="205"/>
      <c r="BG606" s="205"/>
      <c r="BH606" s="205"/>
      <c r="BI606" s="205"/>
      <c r="BJ606" s="205"/>
      <c r="BK606" s="241"/>
      <c r="BL606" s="240"/>
      <c r="BM606" s="240"/>
      <c r="BN606" s="240"/>
      <c r="BO606" s="240"/>
      <c r="BP606" s="240"/>
      <c r="BQ606" s="223"/>
      <c r="BR606" s="222"/>
      <c r="BS606" s="222"/>
      <c r="BT606" s="222"/>
      <c r="BU606" s="222"/>
      <c r="BV606" s="222"/>
      <c r="BW606" s="268"/>
      <c r="BX606" s="267"/>
      <c r="BY606" s="267"/>
      <c r="BZ606" s="267"/>
      <c r="CA606" s="267"/>
      <c r="CB606" s="267"/>
      <c r="CC606" s="241"/>
      <c r="CD606" s="214"/>
      <c r="CE606" s="240"/>
      <c r="CF606" s="240"/>
      <c r="CG606" s="240"/>
      <c r="CH606" s="5"/>
    </row>
    <row r="607" spans="1:86" hidden="1" x14ac:dyDescent="0.2">
      <c r="A607" s="22"/>
      <c r="B607" s="22"/>
      <c r="C607" s="22"/>
      <c r="D607" s="34"/>
      <c r="E607" s="22"/>
      <c r="F607" s="34"/>
      <c r="G607" s="48"/>
      <c r="H607" s="26"/>
      <c r="I607" s="96"/>
      <c r="J607" s="204"/>
      <c r="K607" s="204"/>
      <c r="L607" s="205"/>
      <c r="M607" s="205"/>
      <c r="N607" s="205"/>
      <c r="O607" s="214"/>
      <c r="P607" s="214"/>
      <c r="Q607" s="213"/>
      <c r="R607" s="213"/>
      <c r="S607" s="213"/>
      <c r="T607" s="213"/>
      <c r="U607" s="223"/>
      <c r="V607" s="222"/>
      <c r="W607" s="222"/>
      <c r="X607" s="222"/>
      <c r="Y607" s="222"/>
      <c r="Z607" s="222"/>
      <c r="AA607" s="232"/>
      <c r="AB607" s="231"/>
      <c r="AC607" s="231"/>
      <c r="AD607" s="231"/>
      <c r="AE607" s="231"/>
      <c r="AF607" s="231"/>
      <c r="AG607" s="250"/>
      <c r="AH607" s="249"/>
      <c r="AI607" s="249"/>
      <c r="AJ607" s="249"/>
      <c r="AK607" s="249"/>
      <c r="AL607" s="249"/>
      <c r="AM607" s="204"/>
      <c r="AN607" s="205"/>
      <c r="AO607" s="205"/>
      <c r="AP607" s="205"/>
      <c r="AQ607" s="205"/>
      <c r="AR607" s="205"/>
      <c r="AS607" s="259"/>
      <c r="AT607" s="258"/>
      <c r="AU607" s="258"/>
      <c r="AV607" s="258"/>
      <c r="AW607" s="258"/>
      <c r="AX607" s="258"/>
      <c r="AY607" s="268"/>
      <c r="AZ607" s="267"/>
      <c r="BA607" s="267"/>
      <c r="BB607" s="267"/>
      <c r="BC607" s="267"/>
      <c r="BD607" s="267"/>
      <c r="BE607" s="204"/>
      <c r="BF607" s="205"/>
      <c r="BG607" s="205"/>
      <c r="BH607" s="205"/>
      <c r="BI607" s="205"/>
      <c r="BJ607" s="205"/>
      <c r="BK607" s="241"/>
      <c r="BL607" s="240"/>
      <c r="BM607" s="240"/>
      <c r="BN607" s="240"/>
      <c r="BO607" s="240"/>
      <c r="BP607" s="240"/>
      <c r="BQ607" s="223"/>
      <c r="BR607" s="222"/>
      <c r="BS607" s="222"/>
      <c r="BT607" s="222"/>
      <c r="BU607" s="222"/>
      <c r="BV607" s="222"/>
      <c r="BW607" s="268"/>
      <c r="BX607" s="267"/>
      <c r="BY607" s="267"/>
      <c r="BZ607" s="267"/>
      <c r="CA607" s="267"/>
      <c r="CB607" s="267"/>
      <c r="CC607" s="241"/>
      <c r="CD607" s="214"/>
      <c r="CE607" s="240"/>
      <c r="CF607" s="240"/>
      <c r="CG607" s="240"/>
      <c r="CH607" s="5"/>
    </row>
    <row r="608" spans="1:86" hidden="1" x14ac:dyDescent="0.2">
      <c r="A608" s="22"/>
      <c r="B608" s="22"/>
      <c r="C608" s="22"/>
      <c r="D608" s="121"/>
      <c r="E608" s="22"/>
      <c r="F608" s="34"/>
      <c r="G608" s="48"/>
      <c r="H608" s="26"/>
      <c r="I608" s="96"/>
      <c r="J608" s="204"/>
      <c r="K608" s="204"/>
      <c r="L608" s="205"/>
      <c r="M608" s="205"/>
      <c r="N608" s="205"/>
      <c r="O608" s="214"/>
      <c r="P608" s="214"/>
      <c r="Q608" s="213"/>
      <c r="R608" s="213"/>
      <c r="S608" s="213"/>
      <c r="T608" s="213"/>
      <c r="U608" s="223"/>
      <c r="V608" s="222"/>
      <c r="W608" s="222"/>
      <c r="X608" s="222"/>
      <c r="Y608" s="222"/>
      <c r="Z608" s="222"/>
      <c r="AA608" s="232"/>
      <c r="AB608" s="231"/>
      <c r="AC608" s="231"/>
      <c r="AD608" s="231"/>
      <c r="AE608" s="231"/>
      <c r="AF608" s="231"/>
      <c r="AG608" s="250"/>
      <c r="AH608" s="249"/>
      <c r="AI608" s="249"/>
      <c r="AJ608" s="249"/>
      <c r="AK608" s="249"/>
      <c r="AL608" s="249"/>
      <c r="AM608" s="204"/>
      <c r="AN608" s="205"/>
      <c r="AO608" s="205"/>
      <c r="AP608" s="205"/>
      <c r="AQ608" s="205"/>
      <c r="AR608" s="205"/>
      <c r="AS608" s="259"/>
      <c r="AT608" s="258"/>
      <c r="AU608" s="258"/>
      <c r="AV608" s="258"/>
      <c r="AW608" s="258"/>
      <c r="AX608" s="258"/>
      <c r="AY608" s="268"/>
      <c r="AZ608" s="267"/>
      <c r="BA608" s="267"/>
      <c r="BB608" s="267"/>
      <c r="BC608" s="267"/>
      <c r="BD608" s="267"/>
      <c r="BE608" s="204"/>
      <c r="BF608" s="205"/>
      <c r="BG608" s="205"/>
      <c r="BH608" s="205"/>
      <c r="BI608" s="205"/>
      <c r="BJ608" s="205"/>
      <c r="BK608" s="241"/>
      <c r="BL608" s="240"/>
      <c r="BM608" s="240"/>
      <c r="BN608" s="240"/>
      <c r="BO608" s="240"/>
      <c r="BP608" s="240"/>
      <c r="BQ608" s="223"/>
      <c r="BR608" s="222"/>
      <c r="BS608" s="222"/>
      <c r="BT608" s="222"/>
      <c r="BU608" s="222"/>
      <c r="BV608" s="222"/>
      <c r="BW608" s="268"/>
      <c r="BX608" s="267"/>
      <c r="BY608" s="267"/>
      <c r="BZ608" s="267"/>
      <c r="CA608" s="267"/>
      <c r="CB608" s="267"/>
      <c r="CC608" s="241"/>
      <c r="CD608" s="214"/>
      <c r="CE608" s="240"/>
      <c r="CF608" s="240"/>
      <c r="CG608" s="240"/>
      <c r="CH608" s="5"/>
    </row>
    <row r="609" spans="1:86" hidden="1" x14ac:dyDescent="0.2">
      <c r="A609" s="22"/>
      <c r="B609" s="22"/>
      <c r="C609" s="22"/>
      <c r="D609" s="33"/>
      <c r="E609" s="22"/>
      <c r="F609" s="34"/>
      <c r="G609" s="48"/>
      <c r="H609" s="75"/>
      <c r="I609" s="52"/>
      <c r="J609" s="204"/>
      <c r="K609" s="204"/>
      <c r="L609" s="205"/>
      <c r="M609" s="205"/>
      <c r="N609" s="205"/>
      <c r="O609" s="214"/>
      <c r="P609" s="214"/>
      <c r="Q609" s="213"/>
      <c r="R609" s="213"/>
      <c r="S609" s="213"/>
      <c r="T609" s="213"/>
      <c r="U609" s="223"/>
      <c r="V609" s="222"/>
      <c r="W609" s="222"/>
      <c r="X609" s="222"/>
      <c r="Y609" s="222"/>
      <c r="Z609" s="222"/>
      <c r="AA609" s="232"/>
      <c r="AB609" s="231"/>
      <c r="AC609" s="231"/>
      <c r="AD609" s="231"/>
      <c r="AE609" s="231"/>
      <c r="AF609" s="231"/>
      <c r="AG609" s="250"/>
      <c r="AH609" s="249"/>
      <c r="AI609" s="249"/>
      <c r="AJ609" s="249"/>
      <c r="AK609" s="249"/>
      <c r="AL609" s="249"/>
      <c r="AM609" s="204"/>
      <c r="AN609" s="205"/>
      <c r="AO609" s="205"/>
      <c r="AP609" s="205"/>
      <c r="AQ609" s="205"/>
      <c r="AR609" s="205"/>
      <c r="AS609" s="259"/>
      <c r="AT609" s="258"/>
      <c r="AU609" s="258"/>
      <c r="AV609" s="258"/>
      <c r="AW609" s="258"/>
      <c r="AX609" s="258"/>
      <c r="AY609" s="268"/>
      <c r="AZ609" s="267"/>
      <c r="BA609" s="267"/>
      <c r="BB609" s="267"/>
      <c r="BC609" s="267"/>
      <c r="BD609" s="267"/>
      <c r="BE609" s="204"/>
      <c r="BF609" s="205"/>
      <c r="BG609" s="205"/>
      <c r="BH609" s="205"/>
      <c r="BI609" s="205"/>
      <c r="BJ609" s="205"/>
      <c r="BK609" s="241"/>
      <c r="BL609" s="240"/>
      <c r="BM609" s="240"/>
      <c r="BN609" s="240"/>
      <c r="BO609" s="240"/>
      <c r="BP609" s="240"/>
      <c r="BQ609" s="223"/>
      <c r="BR609" s="222"/>
      <c r="BS609" s="222"/>
      <c r="BT609" s="222"/>
      <c r="BU609" s="222"/>
      <c r="BV609" s="222"/>
      <c r="BW609" s="268"/>
      <c r="BX609" s="267"/>
      <c r="BY609" s="267"/>
      <c r="BZ609" s="267"/>
      <c r="CA609" s="267"/>
      <c r="CB609" s="267"/>
      <c r="CC609" s="241"/>
      <c r="CD609" s="214"/>
      <c r="CE609" s="240"/>
      <c r="CF609" s="240"/>
      <c r="CG609" s="240"/>
      <c r="CH609" s="5"/>
    </row>
    <row r="610" spans="1:86" hidden="1" x14ac:dyDescent="0.2">
      <c r="A610" s="22"/>
      <c r="B610" s="22"/>
      <c r="C610" s="22"/>
      <c r="D610" s="34"/>
      <c r="E610" s="22"/>
      <c r="F610" s="34"/>
      <c r="G610" s="48"/>
      <c r="H610" s="36"/>
      <c r="I610" s="27"/>
      <c r="J610" s="204"/>
      <c r="K610" s="204"/>
      <c r="L610" s="205"/>
      <c r="M610" s="205"/>
      <c r="N610" s="204"/>
      <c r="O610" s="214"/>
      <c r="P610" s="214"/>
      <c r="Q610" s="213"/>
      <c r="R610" s="214"/>
      <c r="S610" s="213"/>
      <c r="T610" s="214"/>
      <c r="U610" s="223"/>
      <c r="V610" s="223"/>
      <c r="W610" s="222"/>
      <c r="X610" s="223"/>
      <c r="Y610" s="222"/>
      <c r="Z610" s="223"/>
      <c r="AA610" s="232"/>
      <c r="AB610" s="232"/>
      <c r="AC610" s="231"/>
      <c r="AD610" s="232"/>
      <c r="AE610" s="231"/>
      <c r="AF610" s="232"/>
      <c r="AG610" s="250"/>
      <c r="AH610" s="250"/>
      <c r="AI610" s="249"/>
      <c r="AJ610" s="250"/>
      <c r="AK610" s="249"/>
      <c r="AL610" s="250"/>
      <c r="AM610" s="204"/>
      <c r="AN610" s="204"/>
      <c r="AO610" s="205"/>
      <c r="AP610" s="204"/>
      <c r="AQ610" s="205"/>
      <c r="AR610" s="204"/>
      <c r="AS610" s="259"/>
      <c r="AT610" s="259"/>
      <c r="AU610" s="258"/>
      <c r="AV610" s="259"/>
      <c r="AW610" s="258"/>
      <c r="AX610" s="259"/>
      <c r="AY610" s="268"/>
      <c r="AZ610" s="268"/>
      <c r="BA610" s="267"/>
      <c r="BB610" s="268"/>
      <c r="BC610" s="267"/>
      <c r="BD610" s="268"/>
      <c r="BE610" s="204"/>
      <c r="BF610" s="204"/>
      <c r="BG610" s="205"/>
      <c r="BH610" s="204"/>
      <c r="BI610" s="205"/>
      <c r="BJ610" s="204"/>
      <c r="BK610" s="241"/>
      <c r="BL610" s="241"/>
      <c r="BM610" s="240"/>
      <c r="BN610" s="241"/>
      <c r="BO610" s="240"/>
      <c r="BP610" s="241"/>
      <c r="BQ610" s="223"/>
      <c r="BR610" s="223"/>
      <c r="BS610" s="222"/>
      <c r="BT610" s="223"/>
      <c r="BU610" s="222"/>
      <c r="BV610" s="223"/>
      <c r="BW610" s="268"/>
      <c r="BX610" s="268"/>
      <c r="BY610" s="267"/>
      <c r="BZ610" s="268"/>
      <c r="CA610" s="267"/>
      <c r="CB610" s="268"/>
      <c r="CC610" s="241"/>
      <c r="CD610" s="214"/>
      <c r="CE610" s="240"/>
      <c r="CF610" s="240"/>
      <c r="CG610" s="241"/>
      <c r="CH610" s="5"/>
    </row>
    <row r="611" spans="1:86" hidden="1" x14ac:dyDescent="0.2">
      <c r="A611" s="141"/>
      <c r="B611" s="141"/>
      <c r="C611" s="141"/>
      <c r="D611" s="142"/>
      <c r="E611" s="141"/>
      <c r="F611" s="142"/>
      <c r="G611" s="15"/>
      <c r="H611" s="184"/>
      <c r="I611" s="15"/>
      <c r="J611" s="204"/>
      <c r="K611" s="204"/>
      <c r="L611" s="205"/>
      <c r="M611" s="205"/>
      <c r="N611" s="205"/>
      <c r="O611" s="214"/>
      <c r="P611" s="214"/>
      <c r="Q611" s="213"/>
      <c r="R611" s="213"/>
      <c r="S611" s="213"/>
      <c r="T611" s="213"/>
      <c r="U611" s="223"/>
      <c r="V611" s="222"/>
      <c r="W611" s="222"/>
      <c r="X611" s="222"/>
      <c r="Y611" s="222"/>
      <c r="Z611" s="222"/>
      <c r="AA611" s="232"/>
      <c r="AB611" s="231"/>
      <c r="AC611" s="231"/>
      <c r="AD611" s="231"/>
      <c r="AE611" s="231"/>
      <c r="AF611" s="231"/>
      <c r="AG611" s="250"/>
      <c r="AH611" s="249"/>
      <c r="AI611" s="249"/>
      <c r="AJ611" s="249"/>
      <c r="AK611" s="249"/>
      <c r="AL611" s="249"/>
      <c r="AM611" s="204"/>
      <c r="AN611" s="205"/>
      <c r="AO611" s="205"/>
      <c r="AP611" s="205"/>
      <c r="AQ611" s="205"/>
      <c r="AR611" s="205"/>
      <c r="AS611" s="259"/>
      <c r="AT611" s="258"/>
      <c r="AU611" s="258"/>
      <c r="AV611" s="258"/>
      <c r="AW611" s="258"/>
      <c r="AX611" s="258"/>
      <c r="AY611" s="268"/>
      <c r="AZ611" s="267"/>
      <c r="BA611" s="267"/>
      <c r="BB611" s="267"/>
      <c r="BC611" s="267"/>
      <c r="BD611" s="267"/>
      <c r="BE611" s="204"/>
      <c r="BF611" s="205"/>
      <c r="BG611" s="205"/>
      <c r="BH611" s="205"/>
      <c r="BI611" s="205"/>
      <c r="BJ611" s="205"/>
      <c r="BK611" s="241"/>
      <c r="BL611" s="240"/>
      <c r="BM611" s="240"/>
      <c r="BN611" s="240"/>
      <c r="BO611" s="240"/>
      <c r="BP611" s="240"/>
      <c r="BQ611" s="223"/>
      <c r="BR611" s="222"/>
      <c r="BS611" s="222"/>
      <c r="BT611" s="222"/>
      <c r="BU611" s="222"/>
      <c r="BV611" s="222"/>
      <c r="BW611" s="268"/>
      <c r="BX611" s="267"/>
      <c r="BY611" s="267"/>
      <c r="BZ611" s="267"/>
      <c r="CA611" s="267"/>
      <c r="CB611" s="267"/>
      <c r="CC611" s="241"/>
      <c r="CD611" s="214"/>
      <c r="CE611" s="240"/>
      <c r="CF611" s="240"/>
      <c r="CG611" s="240"/>
      <c r="CH611" s="5"/>
    </row>
    <row r="612" spans="1:86" hidden="1" x14ac:dyDescent="0.2">
      <c r="A612" s="22"/>
      <c r="B612" s="22"/>
      <c r="C612" s="51"/>
      <c r="D612" s="34"/>
      <c r="E612" s="22"/>
      <c r="F612" s="34"/>
      <c r="G612" s="48"/>
      <c r="H612" s="26"/>
      <c r="I612" s="27"/>
      <c r="J612" s="204"/>
      <c r="K612" s="204"/>
      <c r="L612" s="205"/>
      <c r="M612" s="205"/>
      <c r="N612" s="205"/>
      <c r="O612" s="214"/>
      <c r="P612" s="214"/>
      <c r="Q612" s="213"/>
      <c r="R612" s="213"/>
      <c r="S612" s="213"/>
      <c r="T612" s="213"/>
      <c r="U612" s="223"/>
      <c r="V612" s="222"/>
      <c r="W612" s="222"/>
      <c r="X612" s="222"/>
      <c r="Y612" s="222"/>
      <c r="Z612" s="222"/>
      <c r="AA612" s="232"/>
      <c r="AB612" s="231"/>
      <c r="AC612" s="231"/>
      <c r="AD612" s="231"/>
      <c r="AE612" s="231"/>
      <c r="AF612" s="231"/>
      <c r="AG612" s="250"/>
      <c r="AH612" s="249"/>
      <c r="AI612" s="249"/>
      <c r="AJ612" s="249"/>
      <c r="AK612" s="249"/>
      <c r="AL612" s="249"/>
      <c r="AM612" s="204"/>
      <c r="AN612" s="205"/>
      <c r="AO612" s="205"/>
      <c r="AP612" s="205"/>
      <c r="AQ612" s="205"/>
      <c r="AR612" s="205"/>
      <c r="AS612" s="259"/>
      <c r="AT612" s="258"/>
      <c r="AU612" s="258"/>
      <c r="AV612" s="258"/>
      <c r="AW612" s="258"/>
      <c r="AX612" s="258"/>
      <c r="AY612" s="268"/>
      <c r="AZ612" s="267"/>
      <c r="BA612" s="267"/>
      <c r="BB612" s="267"/>
      <c r="BC612" s="267"/>
      <c r="BD612" s="267"/>
      <c r="BE612" s="204"/>
      <c r="BF612" s="205"/>
      <c r="BG612" s="205"/>
      <c r="BH612" s="205"/>
      <c r="BI612" s="205"/>
      <c r="BJ612" s="205"/>
      <c r="BK612" s="241"/>
      <c r="BL612" s="240"/>
      <c r="BM612" s="240"/>
      <c r="BN612" s="240"/>
      <c r="BO612" s="240"/>
      <c r="BP612" s="240"/>
      <c r="BQ612" s="223"/>
      <c r="BR612" s="222"/>
      <c r="BS612" s="222"/>
      <c r="BT612" s="222"/>
      <c r="BU612" s="222"/>
      <c r="BV612" s="222"/>
      <c r="BW612" s="268"/>
      <c r="BX612" s="267"/>
      <c r="BY612" s="267"/>
      <c r="BZ612" s="267"/>
      <c r="CA612" s="267"/>
      <c r="CB612" s="267"/>
      <c r="CC612" s="241"/>
      <c r="CD612" s="214"/>
      <c r="CE612" s="240"/>
      <c r="CF612" s="240"/>
      <c r="CG612" s="240"/>
      <c r="CH612" s="5"/>
    </row>
    <row r="613" spans="1:86" hidden="1" x14ac:dyDescent="0.2">
      <c r="A613" s="22"/>
      <c r="B613" s="22"/>
      <c r="C613" s="51"/>
      <c r="D613" s="34"/>
      <c r="E613" s="22"/>
      <c r="F613" s="34"/>
      <c r="G613" s="48"/>
      <c r="H613" s="26"/>
      <c r="I613" s="27"/>
      <c r="J613" s="204"/>
      <c r="K613" s="204"/>
      <c r="L613" s="205"/>
      <c r="M613" s="205"/>
      <c r="N613" s="205"/>
      <c r="O613" s="214"/>
      <c r="P613" s="214"/>
      <c r="Q613" s="213"/>
      <c r="R613" s="213"/>
      <c r="S613" s="213"/>
      <c r="T613" s="213"/>
      <c r="U613" s="223"/>
      <c r="V613" s="222"/>
      <c r="W613" s="222"/>
      <c r="X613" s="222"/>
      <c r="Y613" s="222"/>
      <c r="Z613" s="222"/>
      <c r="AA613" s="232"/>
      <c r="AB613" s="231"/>
      <c r="AC613" s="231"/>
      <c r="AD613" s="231"/>
      <c r="AE613" s="231"/>
      <c r="AF613" s="231"/>
      <c r="AG613" s="250"/>
      <c r="AH613" s="249"/>
      <c r="AI613" s="249"/>
      <c r="AJ613" s="249"/>
      <c r="AK613" s="249"/>
      <c r="AL613" s="249"/>
      <c r="AM613" s="204"/>
      <c r="AN613" s="205"/>
      <c r="AO613" s="205"/>
      <c r="AP613" s="205"/>
      <c r="AQ613" s="205"/>
      <c r="AR613" s="205"/>
      <c r="AS613" s="259"/>
      <c r="AT613" s="258"/>
      <c r="AU613" s="258"/>
      <c r="AV613" s="258"/>
      <c r="AW613" s="258"/>
      <c r="AX613" s="258"/>
      <c r="AY613" s="268"/>
      <c r="AZ613" s="267"/>
      <c r="BA613" s="267"/>
      <c r="BB613" s="267"/>
      <c r="BC613" s="267"/>
      <c r="BD613" s="267"/>
      <c r="BE613" s="204"/>
      <c r="BF613" s="205"/>
      <c r="BG613" s="205"/>
      <c r="BH613" s="205"/>
      <c r="BI613" s="205"/>
      <c r="BJ613" s="205"/>
      <c r="BK613" s="241"/>
      <c r="BL613" s="240"/>
      <c r="BM613" s="240"/>
      <c r="BN613" s="240"/>
      <c r="BO613" s="240"/>
      <c r="BP613" s="240"/>
      <c r="BQ613" s="223"/>
      <c r="BR613" s="222"/>
      <c r="BS613" s="222"/>
      <c r="BT613" s="222"/>
      <c r="BU613" s="222"/>
      <c r="BV613" s="222"/>
      <c r="BW613" s="268"/>
      <c r="BX613" s="267"/>
      <c r="BY613" s="267"/>
      <c r="BZ613" s="267"/>
      <c r="CA613" s="267"/>
      <c r="CB613" s="267"/>
      <c r="CC613" s="241"/>
      <c r="CD613" s="214"/>
      <c r="CE613" s="240"/>
      <c r="CF613" s="240"/>
      <c r="CG613" s="240"/>
      <c r="CH613" s="5"/>
    </row>
    <row r="614" spans="1:86" hidden="1" x14ac:dyDescent="0.2">
      <c r="A614" s="22"/>
      <c r="B614" s="22"/>
      <c r="C614" s="51"/>
      <c r="D614" s="121"/>
      <c r="E614" s="22"/>
      <c r="F614" s="34"/>
      <c r="G614" s="48"/>
      <c r="H614" s="26"/>
      <c r="I614" s="27"/>
      <c r="J614" s="204"/>
      <c r="K614" s="204"/>
      <c r="L614" s="205"/>
      <c r="M614" s="205"/>
      <c r="N614" s="205"/>
      <c r="O614" s="214"/>
      <c r="P614" s="214"/>
      <c r="Q614" s="213"/>
      <c r="R614" s="213"/>
      <c r="S614" s="213"/>
      <c r="T614" s="213"/>
      <c r="U614" s="223"/>
      <c r="V614" s="222"/>
      <c r="W614" s="222"/>
      <c r="X614" s="222"/>
      <c r="Y614" s="222"/>
      <c r="Z614" s="222"/>
      <c r="AA614" s="232"/>
      <c r="AB614" s="231"/>
      <c r="AC614" s="231"/>
      <c r="AD614" s="231"/>
      <c r="AE614" s="231"/>
      <c r="AF614" s="231"/>
      <c r="AG614" s="250"/>
      <c r="AH614" s="249"/>
      <c r="AI614" s="249"/>
      <c r="AJ614" s="249"/>
      <c r="AK614" s="249"/>
      <c r="AL614" s="249"/>
      <c r="AM614" s="204"/>
      <c r="AN614" s="205"/>
      <c r="AO614" s="205"/>
      <c r="AP614" s="205"/>
      <c r="AQ614" s="205"/>
      <c r="AR614" s="205"/>
      <c r="AS614" s="259"/>
      <c r="AT614" s="258"/>
      <c r="AU614" s="258"/>
      <c r="AV614" s="258"/>
      <c r="AW614" s="258"/>
      <c r="AX614" s="258"/>
      <c r="AY614" s="268"/>
      <c r="AZ614" s="267"/>
      <c r="BA614" s="267"/>
      <c r="BB614" s="267"/>
      <c r="BC614" s="267"/>
      <c r="BD614" s="267"/>
      <c r="BE614" s="204"/>
      <c r="BF614" s="205"/>
      <c r="BG614" s="205"/>
      <c r="BH614" s="205"/>
      <c r="BI614" s="205"/>
      <c r="BJ614" s="205"/>
      <c r="BK614" s="241"/>
      <c r="BL614" s="240"/>
      <c r="BM614" s="240"/>
      <c r="BN614" s="240"/>
      <c r="BO614" s="240"/>
      <c r="BP614" s="240"/>
      <c r="BQ614" s="223"/>
      <c r="BR614" s="222"/>
      <c r="BS614" s="222"/>
      <c r="BT614" s="222"/>
      <c r="BU614" s="222"/>
      <c r="BV614" s="222"/>
      <c r="BW614" s="268"/>
      <c r="BX614" s="267"/>
      <c r="BY614" s="267"/>
      <c r="BZ614" s="267"/>
      <c r="CA614" s="267"/>
      <c r="CB614" s="267"/>
      <c r="CC614" s="241"/>
      <c r="CD614" s="214"/>
      <c r="CE614" s="240"/>
      <c r="CF614" s="240"/>
      <c r="CG614" s="240"/>
      <c r="CH614" s="5"/>
    </row>
    <row r="615" spans="1:86" hidden="1" x14ac:dyDescent="0.2">
      <c r="A615" s="22"/>
      <c r="B615" s="22"/>
      <c r="C615" s="51"/>
      <c r="D615" s="33"/>
      <c r="E615" s="22"/>
      <c r="F615" s="34"/>
      <c r="G615" s="48"/>
      <c r="H615" s="75"/>
      <c r="I615" s="27"/>
      <c r="J615" s="204"/>
      <c r="K615" s="204"/>
      <c r="L615" s="205"/>
      <c r="M615" s="205"/>
      <c r="N615" s="205"/>
      <c r="O615" s="214"/>
      <c r="P615" s="214"/>
      <c r="Q615" s="213"/>
      <c r="R615" s="213"/>
      <c r="S615" s="213"/>
      <c r="T615" s="213"/>
      <c r="U615" s="223"/>
      <c r="V615" s="222"/>
      <c r="W615" s="222"/>
      <c r="X615" s="222"/>
      <c r="Y615" s="222"/>
      <c r="Z615" s="222"/>
      <c r="AA615" s="232"/>
      <c r="AB615" s="231"/>
      <c r="AC615" s="231"/>
      <c r="AD615" s="231"/>
      <c r="AE615" s="231"/>
      <c r="AF615" s="231"/>
      <c r="AG615" s="250"/>
      <c r="AH615" s="249"/>
      <c r="AI615" s="249"/>
      <c r="AJ615" s="249"/>
      <c r="AK615" s="249"/>
      <c r="AL615" s="249"/>
      <c r="AM615" s="204"/>
      <c r="AN615" s="205"/>
      <c r="AO615" s="205"/>
      <c r="AP615" s="205"/>
      <c r="AQ615" s="205"/>
      <c r="AR615" s="205"/>
      <c r="AS615" s="259"/>
      <c r="AT615" s="258"/>
      <c r="AU615" s="258"/>
      <c r="AV615" s="258"/>
      <c r="AW615" s="258"/>
      <c r="AX615" s="258"/>
      <c r="AY615" s="268"/>
      <c r="AZ615" s="267"/>
      <c r="BA615" s="267"/>
      <c r="BB615" s="267"/>
      <c r="BC615" s="267"/>
      <c r="BD615" s="267"/>
      <c r="BE615" s="204"/>
      <c r="BF615" s="205"/>
      <c r="BG615" s="205"/>
      <c r="BH615" s="205"/>
      <c r="BI615" s="205"/>
      <c r="BJ615" s="205"/>
      <c r="BK615" s="241"/>
      <c r="BL615" s="240"/>
      <c r="BM615" s="240"/>
      <c r="BN615" s="240"/>
      <c r="BO615" s="240"/>
      <c r="BP615" s="240"/>
      <c r="BQ615" s="223"/>
      <c r="BR615" s="222"/>
      <c r="BS615" s="222"/>
      <c r="BT615" s="222"/>
      <c r="BU615" s="222"/>
      <c r="BV615" s="222"/>
      <c r="BW615" s="268"/>
      <c r="BX615" s="267"/>
      <c r="BY615" s="267"/>
      <c r="BZ615" s="267"/>
      <c r="CA615" s="267"/>
      <c r="CB615" s="267"/>
      <c r="CC615" s="241"/>
      <c r="CD615" s="214"/>
      <c r="CE615" s="240"/>
      <c r="CF615" s="240"/>
      <c r="CG615" s="240"/>
      <c r="CH615" s="5"/>
    </row>
    <row r="616" spans="1:86" hidden="1" x14ac:dyDescent="0.2">
      <c r="A616" s="22"/>
      <c r="B616" s="22"/>
      <c r="C616" s="28"/>
      <c r="D616" s="34"/>
      <c r="E616" s="22"/>
      <c r="F616" s="34"/>
      <c r="G616" s="48"/>
      <c r="H616" s="36"/>
      <c r="I616" s="27"/>
      <c r="J616" s="204"/>
      <c r="K616" s="204"/>
      <c r="L616" s="205"/>
      <c r="M616" s="205"/>
      <c r="N616" s="204"/>
      <c r="O616" s="214"/>
      <c r="P616" s="214"/>
      <c r="Q616" s="213"/>
      <c r="R616" s="214"/>
      <c r="S616" s="213"/>
      <c r="T616" s="214"/>
      <c r="U616" s="223"/>
      <c r="V616" s="223"/>
      <c r="W616" s="222"/>
      <c r="X616" s="223"/>
      <c r="Y616" s="222"/>
      <c r="Z616" s="223"/>
      <c r="AA616" s="232"/>
      <c r="AB616" s="232"/>
      <c r="AC616" s="231"/>
      <c r="AD616" s="232"/>
      <c r="AE616" s="231"/>
      <c r="AF616" s="232"/>
      <c r="AG616" s="250"/>
      <c r="AH616" s="250"/>
      <c r="AI616" s="249"/>
      <c r="AJ616" s="250"/>
      <c r="AK616" s="249"/>
      <c r="AL616" s="250"/>
      <c r="AM616" s="204"/>
      <c r="AN616" s="204"/>
      <c r="AO616" s="205"/>
      <c r="AP616" s="204"/>
      <c r="AQ616" s="205"/>
      <c r="AR616" s="204"/>
      <c r="AS616" s="259"/>
      <c r="AT616" s="259"/>
      <c r="AU616" s="258"/>
      <c r="AV616" s="259"/>
      <c r="AW616" s="258"/>
      <c r="AX616" s="259"/>
      <c r="AY616" s="268"/>
      <c r="AZ616" s="268"/>
      <c r="BA616" s="267"/>
      <c r="BB616" s="268"/>
      <c r="BC616" s="267"/>
      <c r="BD616" s="268"/>
      <c r="BE616" s="204"/>
      <c r="BF616" s="204"/>
      <c r="BG616" s="205"/>
      <c r="BH616" s="204"/>
      <c r="BI616" s="205"/>
      <c r="BJ616" s="204"/>
      <c r="BK616" s="241"/>
      <c r="BL616" s="241"/>
      <c r="BM616" s="240"/>
      <c r="BN616" s="241"/>
      <c r="BO616" s="240"/>
      <c r="BP616" s="241"/>
      <c r="BQ616" s="223"/>
      <c r="BR616" s="223"/>
      <c r="BS616" s="222"/>
      <c r="BT616" s="223"/>
      <c r="BU616" s="222"/>
      <c r="BV616" s="223"/>
      <c r="BW616" s="268"/>
      <c r="BX616" s="268"/>
      <c r="BY616" s="267"/>
      <c r="BZ616" s="268"/>
      <c r="CA616" s="267"/>
      <c r="CB616" s="268"/>
      <c r="CC616" s="241"/>
      <c r="CD616" s="214"/>
      <c r="CE616" s="240"/>
      <c r="CF616" s="240"/>
      <c r="CG616" s="241"/>
      <c r="CH616" s="5"/>
    </row>
    <row r="617" spans="1:86" hidden="1" x14ac:dyDescent="0.2">
      <c r="A617" s="105"/>
      <c r="B617" s="105"/>
      <c r="C617" s="105"/>
      <c r="D617" s="107"/>
      <c r="E617" s="105"/>
      <c r="F617" s="107"/>
      <c r="G617" s="108"/>
      <c r="H617" s="91"/>
      <c r="I617" s="59"/>
      <c r="J617" s="206"/>
      <c r="K617" s="206"/>
      <c r="L617" s="206"/>
      <c r="M617" s="206"/>
      <c r="N617" s="206"/>
      <c r="O617" s="215"/>
      <c r="P617" s="215"/>
      <c r="Q617" s="215"/>
      <c r="R617" s="215"/>
      <c r="S617" s="215"/>
      <c r="T617" s="215"/>
      <c r="U617" s="224"/>
      <c r="V617" s="224"/>
      <c r="W617" s="224"/>
      <c r="X617" s="224"/>
      <c r="Y617" s="224"/>
      <c r="Z617" s="224"/>
      <c r="AA617" s="233"/>
      <c r="AB617" s="233"/>
      <c r="AC617" s="233"/>
      <c r="AD617" s="233"/>
      <c r="AE617" s="233"/>
      <c r="AF617" s="233"/>
      <c r="AG617" s="251"/>
      <c r="AH617" s="251"/>
      <c r="AI617" s="251"/>
      <c r="AJ617" s="251"/>
      <c r="AK617" s="251"/>
      <c r="AL617" s="251"/>
      <c r="AM617" s="206"/>
      <c r="AN617" s="206"/>
      <c r="AO617" s="206"/>
      <c r="AP617" s="206"/>
      <c r="AQ617" s="206"/>
      <c r="AR617" s="206"/>
      <c r="AS617" s="260"/>
      <c r="AT617" s="260"/>
      <c r="AU617" s="260"/>
      <c r="AV617" s="260"/>
      <c r="AW617" s="260"/>
      <c r="AX617" s="260"/>
      <c r="AY617" s="269"/>
      <c r="AZ617" s="269"/>
      <c r="BA617" s="269"/>
      <c r="BB617" s="269"/>
      <c r="BC617" s="269"/>
      <c r="BD617" s="269"/>
      <c r="BE617" s="206"/>
      <c r="BF617" s="206"/>
      <c r="BG617" s="206"/>
      <c r="BH617" s="206"/>
      <c r="BI617" s="206"/>
      <c r="BJ617" s="206"/>
      <c r="BK617" s="242"/>
      <c r="BL617" s="242"/>
      <c r="BM617" s="242"/>
      <c r="BN617" s="242"/>
      <c r="BO617" s="242"/>
      <c r="BP617" s="242"/>
      <c r="BQ617" s="224"/>
      <c r="BR617" s="224"/>
      <c r="BS617" s="224"/>
      <c r="BT617" s="224"/>
      <c r="BU617" s="224"/>
      <c r="BV617" s="224"/>
      <c r="BW617" s="269"/>
      <c r="BX617" s="269"/>
      <c r="BY617" s="269"/>
      <c r="BZ617" s="269"/>
      <c r="CA617" s="269"/>
      <c r="CB617" s="269"/>
      <c r="CC617" s="242"/>
      <c r="CD617" s="215"/>
      <c r="CE617" s="242"/>
      <c r="CF617" s="242"/>
      <c r="CG617" s="242"/>
      <c r="CH617" s="5"/>
    </row>
    <row r="618" spans="1:86" hidden="1" x14ac:dyDescent="0.2">
      <c r="A618" s="132"/>
      <c r="B618" s="7"/>
      <c r="C618" s="60"/>
      <c r="D618" s="56"/>
      <c r="E618" s="7"/>
      <c r="F618" s="56"/>
      <c r="G618" s="8"/>
      <c r="H618" s="61"/>
      <c r="I618" s="134"/>
      <c r="J618" s="204"/>
      <c r="K618" s="204"/>
      <c r="L618" s="205"/>
      <c r="M618" s="205"/>
      <c r="N618" s="205"/>
      <c r="O618" s="214"/>
      <c r="P618" s="214"/>
      <c r="Q618" s="213"/>
      <c r="R618" s="213"/>
      <c r="S618" s="213"/>
      <c r="T618" s="213"/>
      <c r="U618" s="223"/>
      <c r="V618" s="222"/>
      <c r="W618" s="222"/>
      <c r="X618" s="222"/>
      <c r="Y618" s="222"/>
      <c r="Z618" s="222"/>
      <c r="AA618" s="232"/>
      <c r="AB618" s="231"/>
      <c r="AC618" s="231"/>
      <c r="AD618" s="231"/>
      <c r="AE618" s="231"/>
      <c r="AF618" s="231"/>
      <c r="AG618" s="250"/>
      <c r="AH618" s="249"/>
      <c r="AI618" s="249"/>
      <c r="AJ618" s="249"/>
      <c r="AK618" s="249"/>
      <c r="AL618" s="249"/>
      <c r="AM618" s="204"/>
      <c r="AN618" s="205"/>
      <c r="AO618" s="205"/>
      <c r="AP618" s="205"/>
      <c r="AQ618" s="205"/>
      <c r="AR618" s="205"/>
      <c r="AS618" s="259"/>
      <c r="AT618" s="258"/>
      <c r="AU618" s="258"/>
      <c r="AV618" s="258"/>
      <c r="AW618" s="258"/>
      <c r="AX618" s="258"/>
      <c r="AY618" s="268"/>
      <c r="AZ618" s="267"/>
      <c r="BA618" s="267"/>
      <c r="BB618" s="267"/>
      <c r="BC618" s="267"/>
      <c r="BD618" s="267"/>
      <c r="BE618" s="204"/>
      <c r="BF618" s="205"/>
      <c r="BG618" s="205"/>
      <c r="BH618" s="205"/>
      <c r="BI618" s="205"/>
      <c r="BJ618" s="205"/>
      <c r="BK618" s="241"/>
      <c r="BL618" s="240"/>
      <c r="BM618" s="240"/>
      <c r="BN618" s="240"/>
      <c r="BO618" s="240"/>
      <c r="BP618" s="240"/>
      <c r="BQ618" s="223"/>
      <c r="BR618" s="222"/>
      <c r="BS618" s="222"/>
      <c r="BT618" s="222"/>
      <c r="BU618" s="222"/>
      <c r="BV618" s="222"/>
      <c r="BW618" s="268"/>
      <c r="BX618" s="267"/>
      <c r="BY618" s="267"/>
      <c r="BZ618" s="267"/>
      <c r="CA618" s="267"/>
      <c r="CB618" s="267"/>
      <c r="CC618" s="241"/>
      <c r="CD618" s="214"/>
      <c r="CE618" s="240"/>
      <c r="CF618" s="240"/>
      <c r="CG618" s="240"/>
      <c r="CH618" s="5"/>
    </row>
    <row r="619" spans="1:86" hidden="1" x14ac:dyDescent="0.2">
      <c r="A619" s="127"/>
      <c r="B619" s="11"/>
      <c r="C619" s="63"/>
      <c r="D619" s="64"/>
      <c r="E619" s="11"/>
      <c r="F619" s="64"/>
      <c r="G619" s="12"/>
      <c r="H619" s="65"/>
      <c r="I619" s="66"/>
      <c r="J619" s="204"/>
      <c r="K619" s="204"/>
      <c r="L619" s="205"/>
      <c r="M619" s="205"/>
      <c r="N619" s="205"/>
      <c r="O619" s="214"/>
      <c r="P619" s="214"/>
      <c r="Q619" s="213"/>
      <c r="R619" s="213"/>
      <c r="S619" s="213"/>
      <c r="T619" s="213"/>
      <c r="U619" s="223"/>
      <c r="V619" s="222"/>
      <c r="W619" s="222"/>
      <c r="X619" s="222"/>
      <c r="Y619" s="222"/>
      <c r="Z619" s="222"/>
      <c r="AA619" s="232"/>
      <c r="AB619" s="231"/>
      <c r="AC619" s="231"/>
      <c r="AD619" s="231"/>
      <c r="AE619" s="231"/>
      <c r="AF619" s="231"/>
      <c r="AG619" s="250"/>
      <c r="AH619" s="249"/>
      <c r="AI619" s="249"/>
      <c r="AJ619" s="249"/>
      <c r="AK619" s="249"/>
      <c r="AL619" s="249"/>
      <c r="AM619" s="204"/>
      <c r="AN619" s="205"/>
      <c r="AO619" s="205"/>
      <c r="AP619" s="205"/>
      <c r="AQ619" s="205"/>
      <c r="AR619" s="205"/>
      <c r="AS619" s="259"/>
      <c r="AT619" s="258"/>
      <c r="AU619" s="258"/>
      <c r="AV619" s="258"/>
      <c r="AW619" s="258"/>
      <c r="AX619" s="258"/>
      <c r="AY619" s="268"/>
      <c r="AZ619" s="267"/>
      <c r="BA619" s="267"/>
      <c r="BB619" s="267"/>
      <c r="BC619" s="267"/>
      <c r="BD619" s="267"/>
      <c r="BE619" s="204"/>
      <c r="BF619" s="205"/>
      <c r="BG619" s="205"/>
      <c r="BH619" s="205"/>
      <c r="BI619" s="205"/>
      <c r="BJ619" s="205"/>
      <c r="BK619" s="241"/>
      <c r="BL619" s="240"/>
      <c r="BM619" s="240"/>
      <c r="BN619" s="240"/>
      <c r="BO619" s="240"/>
      <c r="BP619" s="240"/>
      <c r="BQ619" s="223"/>
      <c r="BR619" s="222"/>
      <c r="BS619" s="222"/>
      <c r="BT619" s="222"/>
      <c r="BU619" s="222"/>
      <c r="BV619" s="222"/>
      <c r="BW619" s="268"/>
      <c r="BX619" s="267"/>
      <c r="BY619" s="267"/>
      <c r="BZ619" s="267"/>
      <c r="CA619" s="267"/>
      <c r="CB619" s="267"/>
      <c r="CC619" s="241"/>
      <c r="CD619" s="214"/>
      <c r="CE619" s="240"/>
      <c r="CF619" s="240"/>
      <c r="CG619" s="240"/>
      <c r="CH619" s="5"/>
    </row>
    <row r="620" spans="1:86" hidden="1" x14ac:dyDescent="0.2">
      <c r="A620" s="127"/>
      <c r="B620" s="11"/>
      <c r="C620" s="63"/>
      <c r="D620" s="64"/>
      <c r="E620" s="11"/>
      <c r="F620" s="64"/>
      <c r="G620" s="109"/>
      <c r="H620" s="65"/>
      <c r="I620" s="66"/>
      <c r="J620" s="204"/>
      <c r="K620" s="204"/>
      <c r="L620" s="205"/>
      <c r="M620" s="205"/>
      <c r="N620" s="205"/>
      <c r="O620" s="214"/>
      <c r="P620" s="214"/>
      <c r="Q620" s="213"/>
      <c r="R620" s="213"/>
      <c r="S620" s="213"/>
      <c r="T620" s="213"/>
      <c r="U620" s="223"/>
      <c r="V620" s="222"/>
      <c r="W620" s="222"/>
      <c r="X620" s="222"/>
      <c r="Y620" s="222"/>
      <c r="Z620" s="222"/>
      <c r="AA620" s="232"/>
      <c r="AB620" s="231"/>
      <c r="AC620" s="231"/>
      <c r="AD620" s="231"/>
      <c r="AE620" s="231"/>
      <c r="AF620" s="231"/>
      <c r="AG620" s="250"/>
      <c r="AH620" s="249"/>
      <c r="AI620" s="249"/>
      <c r="AJ620" s="249"/>
      <c r="AK620" s="249"/>
      <c r="AL620" s="249"/>
      <c r="AM620" s="204"/>
      <c r="AN620" s="205"/>
      <c r="AO620" s="205"/>
      <c r="AP620" s="205"/>
      <c r="AQ620" s="205"/>
      <c r="AR620" s="205"/>
      <c r="AS620" s="259"/>
      <c r="AT620" s="258"/>
      <c r="AU620" s="258"/>
      <c r="AV620" s="258"/>
      <c r="AW620" s="258"/>
      <c r="AX620" s="258"/>
      <c r="AY620" s="268"/>
      <c r="AZ620" s="267"/>
      <c r="BA620" s="267"/>
      <c r="BB620" s="267"/>
      <c r="BC620" s="267"/>
      <c r="BD620" s="267"/>
      <c r="BE620" s="204"/>
      <c r="BF620" s="205"/>
      <c r="BG620" s="205"/>
      <c r="BH620" s="205"/>
      <c r="BI620" s="205"/>
      <c r="BJ620" s="205"/>
      <c r="BK620" s="241"/>
      <c r="BL620" s="240"/>
      <c r="BM620" s="240"/>
      <c r="BN620" s="240"/>
      <c r="BO620" s="240"/>
      <c r="BP620" s="240"/>
      <c r="BQ620" s="223"/>
      <c r="BR620" s="222"/>
      <c r="BS620" s="222"/>
      <c r="BT620" s="222"/>
      <c r="BU620" s="222"/>
      <c r="BV620" s="222"/>
      <c r="BW620" s="268"/>
      <c r="BX620" s="267"/>
      <c r="BY620" s="267"/>
      <c r="BZ620" s="267"/>
      <c r="CA620" s="267"/>
      <c r="CB620" s="267"/>
      <c r="CC620" s="241"/>
      <c r="CD620" s="214"/>
      <c r="CE620" s="240"/>
      <c r="CF620" s="240"/>
      <c r="CG620" s="240"/>
      <c r="CH620" s="5"/>
    </row>
    <row r="621" spans="1:86" hidden="1" x14ac:dyDescent="0.2">
      <c r="A621" s="127"/>
      <c r="B621" s="11"/>
      <c r="C621" s="63"/>
      <c r="D621" s="64"/>
      <c r="E621" s="11"/>
      <c r="F621" s="64"/>
      <c r="G621" s="12"/>
      <c r="H621" s="69"/>
      <c r="I621" s="66"/>
      <c r="J621" s="204"/>
      <c r="K621" s="204"/>
      <c r="L621" s="205"/>
      <c r="M621" s="205"/>
      <c r="N621" s="205"/>
      <c r="O621" s="214"/>
      <c r="P621" s="214"/>
      <c r="Q621" s="213"/>
      <c r="R621" s="213"/>
      <c r="S621" s="213"/>
      <c r="T621" s="213"/>
      <c r="U621" s="223"/>
      <c r="V621" s="222"/>
      <c r="W621" s="222"/>
      <c r="X621" s="222"/>
      <c r="Y621" s="222"/>
      <c r="Z621" s="222"/>
      <c r="AA621" s="232"/>
      <c r="AB621" s="231"/>
      <c r="AC621" s="231"/>
      <c r="AD621" s="231"/>
      <c r="AE621" s="231"/>
      <c r="AF621" s="231"/>
      <c r="AG621" s="250"/>
      <c r="AH621" s="249"/>
      <c r="AI621" s="249"/>
      <c r="AJ621" s="249"/>
      <c r="AK621" s="249"/>
      <c r="AL621" s="249"/>
      <c r="AM621" s="204"/>
      <c r="AN621" s="205"/>
      <c r="AO621" s="205"/>
      <c r="AP621" s="205"/>
      <c r="AQ621" s="205"/>
      <c r="AR621" s="205"/>
      <c r="AS621" s="259"/>
      <c r="AT621" s="258"/>
      <c r="AU621" s="258"/>
      <c r="AV621" s="258"/>
      <c r="AW621" s="258"/>
      <c r="AX621" s="258"/>
      <c r="AY621" s="268"/>
      <c r="AZ621" s="267"/>
      <c r="BA621" s="267"/>
      <c r="BB621" s="267"/>
      <c r="BC621" s="267"/>
      <c r="BD621" s="267"/>
      <c r="BE621" s="204"/>
      <c r="BF621" s="205"/>
      <c r="BG621" s="205"/>
      <c r="BH621" s="205"/>
      <c r="BI621" s="205"/>
      <c r="BJ621" s="205"/>
      <c r="BK621" s="241"/>
      <c r="BL621" s="240"/>
      <c r="BM621" s="240"/>
      <c r="BN621" s="240"/>
      <c r="BO621" s="240"/>
      <c r="BP621" s="240"/>
      <c r="BQ621" s="223"/>
      <c r="BR621" s="222"/>
      <c r="BS621" s="222"/>
      <c r="BT621" s="222"/>
      <c r="BU621" s="222"/>
      <c r="BV621" s="222"/>
      <c r="BW621" s="268"/>
      <c r="BX621" s="267"/>
      <c r="BY621" s="267"/>
      <c r="BZ621" s="267"/>
      <c r="CA621" s="267"/>
      <c r="CB621" s="267"/>
      <c r="CC621" s="241"/>
      <c r="CD621" s="214"/>
      <c r="CE621" s="240"/>
      <c r="CF621" s="240"/>
      <c r="CG621" s="240"/>
      <c r="CH621" s="5"/>
    </row>
    <row r="622" spans="1:86" hidden="1" x14ac:dyDescent="0.2">
      <c r="A622" s="127"/>
      <c r="B622" s="11"/>
      <c r="C622" s="63"/>
      <c r="D622" s="64"/>
      <c r="E622" s="11"/>
      <c r="F622" s="64"/>
      <c r="G622" s="109"/>
      <c r="H622" s="69"/>
      <c r="I622" s="66"/>
      <c r="J622" s="204"/>
      <c r="K622" s="204"/>
      <c r="L622" s="205"/>
      <c r="M622" s="205"/>
      <c r="N622" s="205"/>
      <c r="O622" s="214"/>
      <c r="P622" s="214"/>
      <c r="Q622" s="213"/>
      <c r="R622" s="213"/>
      <c r="S622" s="213"/>
      <c r="T622" s="213"/>
      <c r="U622" s="223"/>
      <c r="V622" s="222"/>
      <c r="W622" s="222"/>
      <c r="X622" s="222"/>
      <c r="Y622" s="222"/>
      <c r="Z622" s="222"/>
      <c r="AA622" s="232"/>
      <c r="AB622" s="231"/>
      <c r="AC622" s="231"/>
      <c r="AD622" s="231"/>
      <c r="AE622" s="231"/>
      <c r="AF622" s="231"/>
      <c r="AG622" s="250"/>
      <c r="AH622" s="249"/>
      <c r="AI622" s="249"/>
      <c r="AJ622" s="249"/>
      <c r="AK622" s="249"/>
      <c r="AL622" s="249"/>
      <c r="AM622" s="204"/>
      <c r="AN622" s="205"/>
      <c r="AO622" s="205"/>
      <c r="AP622" s="205"/>
      <c r="AQ622" s="205"/>
      <c r="AR622" s="205"/>
      <c r="AS622" s="259"/>
      <c r="AT622" s="258"/>
      <c r="AU622" s="258"/>
      <c r="AV622" s="258"/>
      <c r="AW622" s="258"/>
      <c r="AX622" s="258"/>
      <c r="AY622" s="268"/>
      <c r="AZ622" s="267"/>
      <c r="BA622" s="267"/>
      <c r="BB622" s="267"/>
      <c r="BC622" s="267"/>
      <c r="BD622" s="267"/>
      <c r="BE622" s="204"/>
      <c r="BF622" s="205"/>
      <c r="BG622" s="205"/>
      <c r="BH622" s="205"/>
      <c r="BI622" s="205"/>
      <c r="BJ622" s="205"/>
      <c r="BK622" s="241"/>
      <c r="BL622" s="240"/>
      <c r="BM622" s="240"/>
      <c r="BN622" s="240"/>
      <c r="BO622" s="240"/>
      <c r="BP622" s="240"/>
      <c r="BQ622" s="223"/>
      <c r="BR622" s="222"/>
      <c r="BS622" s="222"/>
      <c r="BT622" s="222"/>
      <c r="BU622" s="222"/>
      <c r="BV622" s="222"/>
      <c r="BW622" s="268"/>
      <c r="BX622" s="267"/>
      <c r="BY622" s="267"/>
      <c r="BZ622" s="267"/>
      <c r="CA622" s="267"/>
      <c r="CB622" s="267"/>
      <c r="CC622" s="241"/>
      <c r="CD622" s="214"/>
      <c r="CE622" s="240"/>
      <c r="CF622" s="240"/>
      <c r="CG622" s="240"/>
      <c r="CH622" s="5"/>
    </row>
    <row r="623" spans="1:86" hidden="1" x14ac:dyDescent="0.2">
      <c r="A623" s="127"/>
      <c r="B623" s="11"/>
      <c r="C623" s="63"/>
      <c r="D623" s="64"/>
      <c r="E623" s="11"/>
      <c r="F623" s="64"/>
      <c r="G623" s="109"/>
      <c r="H623" s="65"/>
      <c r="I623" s="66"/>
      <c r="J623" s="204"/>
      <c r="K623" s="204"/>
      <c r="L623" s="205"/>
      <c r="M623" s="205"/>
      <c r="N623" s="205"/>
      <c r="O623" s="214"/>
      <c r="P623" s="214"/>
      <c r="Q623" s="213"/>
      <c r="R623" s="213"/>
      <c r="S623" s="213"/>
      <c r="T623" s="213"/>
      <c r="U623" s="223"/>
      <c r="V623" s="222"/>
      <c r="W623" s="222"/>
      <c r="X623" s="222"/>
      <c r="Y623" s="222"/>
      <c r="Z623" s="222"/>
      <c r="AA623" s="232"/>
      <c r="AB623" s="231"/>
      <c r="AC623" s="231"/>
      <c r="AD623" s="231"/>
      <c r="AE623" s="231"/>
      <c r="AF623" s="231"/>
      <c r="AG623" s="250"/>
      <c r="AH623" s="249"/>
      <c r="AI623" s="249"/>
      <c r="AJ623" s="249"/>
      <c r="AK623" s="249"/>
      <c r="AL623" s="249"/>
      <c r="AM623" s="204"/>
      <c r="AN623" s="205"/>
      <c r="AO623" s="205"/>
      <c r="AP623" s="205"/>
      <c r="AQ623" s="205"/>
      <c r="AR623" s="205"/>
      <c r="AS623" s="259"/>
      <c r="AT623" s="258"/>
      <c r="AU623" s="258"/>
      <c r="AV623" s="258"/>
      <c r="AW623" s="258"/>
      <c r="AX623" s="258"/>
      <c r="AY623" s="268"/>
      <c r="AZ623" s="267"/>
      <c r="BA623" s="267"/>
      <c r="BB623" s="267"/>
      <c r="BC623" s="267"/>
      <c r="BD623" s="267"/>
      <c r="BE623" s="204"/>
      <c r="BF623" s="205"/>
      <c r="BG623" s="205"/>
      <c r="BH623" s="205"/>
      <c r="BI623" s="205"/>
      <c r="BJ623" s="205"/>
      <c r="BK623" s="241"/>
      <c r="BL623" s="240"/>
      <c r="BM623" s="240"/>
      <c r="BN623" s="240"/>
      <c r="BO623" s="240"/>
      <c r="BP623" s="240"/>
      <c r="BQ623" s="223"/>
      <c r="BR623" s="222"/>
      <c r="BS623" s="222"/>
      <c r="BT623" s="222"/>
      <c r="BU623" s="222"/>
      <c r="BV623" s="222"/>
      <c r="BW623" s="268"/>
      <c r="BX623" s="267"/>
      <c r="BY623" s="267"/>
      <c r="BZ623" s="267"/>
      <c r="CA623" s="267"/>
      <c r="CB623" s="267"/>
      <c r="CC623" s="241"/>
      <c r="CD623" s="214"/>
      <c r="CE623" s="240"/>
      <c r="CF623" s="240"/>
      <c r="CG623" s="240"/>
      <c r="CH623" s="5"/>
    </row>
    <row r="624" spans="1:86" hidden="1" x14ac:dyDescent="0.2">
      <c r="A624" s="127"/>
      <c r="B624" s="11"/>
      <c r="C624" s="63"/>
      <c r="D624" s="64"/>
      <c r="E624" s="11"/>
      <c r="F624" s="64"/>
      <c r="G624" s="109"/>
      <c r="H624" s="65"/>
      <c r="I624" s="66"/>
      <c r="J624" s="204"/>
      <c r="K624" s="204"/>
      <c r="L624" s="205"/>
      <c r="M624" s="205"/>
      <c r="N624" s="205"/>
      <c r="O624" s="214"/>
      <c r="P624" s="214"/>
      <c r="Q624" s="213"/>
      <c r="R624" s="213"/>
      <c r="S624" s="213"/>
      <c r="T624" s="213"/>
      <c r="U624" s="223"/>
      <c r="V624" s="222"/>
      <c r="W624" s="222"/>
      <c r="X624" s="222"/>
      <c r="Y624" s="222"/>
      <c r="Z624" s="222"/>
      <c r="AA624" s="232"/>
      <c r="AB624" s="231"/>
      <c r="AC624" s="231"/>
      <c r="AD624" s="231"/>
      <c r="AE624" s="231"/>
      <c r="AF624" s="231"/>
      <c r="AG624" s="250"/>
      <c r="AH624" s="249"/>
      <c r="AI624" s="249"/>
      <c r="AJ624" s="249"/>
      <c r="AK624" s="249"/>
      <c r="AL624" s="249"/>
      <c r="AM624" s="204"/>
      <c r="AN624" s="205"/>
      <c r="AO624" s="205"/>
      <c r="AP624" s="205"/>
      <c r="AQ624" s="205"/>
      <c r="AR624" s="205"/>
      <c r="AS624" s="259"/>
      <c r="AT624" s="258"/>
      <c r="AU624" s="258"/>
      <c r="AV624" s="258"/>
      <c r="AW624" s="258"/>
      <c r="AX624" s="258"/>
      <c r="AY624" s="268"/>
      <c r="AZ624" s="267"/>
      <c r="BA624" s="267"/>
      <c r="BB624" s="267"/>
      <c r="BC624" s="267"/>
      <c r="BD624" s="267"/>
      <c r="BE624" s="204"/>
      <c r="BF624" s="205"/>
      <c r="BG624" s="205"/>
      <c r="BH624" s="205"/>
      <c r="BI624" s="205"/>
      <c r="BJ624" s="205"/>
      <c r="BK624" s="241"/>
      <c r="BL624" s="240"/>
      <c r="BM624" s="240"/>
      <c r="BN624" s="240"/>
      <c r="BO624" s="240"/>
      <c r="BP624" s="240"/>
      <c r="BQ624" s="223"/>
      <c r="BR624" s="222"/>
      <c r="BS624" s="222"/>
      <c r="BT624" s="222"/>
      <c r="BU624" s="222"/>
      <c r="BV624" s="222"/>
      <c r="BW624" s="268"/>
      <c r="BX624" s="267"/>
      <c r="BY624" s="267"/>
      <c r="BZ624" s="267"/>
      <c r="CA624" s="267"/>
      <c r="CB624" s="267"/>
      <c r="CC624" s="241"/>
      <c r="CD624" s="214"/>
      <c r="CE624" s="240"/>
      <c r="CF624" s="240"/>
      <c r="CG624" s="240"/>
      <c r="CH624" s="5"/>
    </row>
    <row r="625" spans="1:86" hidden="1" x14ac:dyDescent="0.2">
      <c r="A625" s="135"/>
      <c r="B625" s="17"/>
      <c r="C625" s="16"/>
      <c r="D625" s="71"/>
      <c r="E625" s="17"/>
      <c r="F625" s="71"/>
      <c r="G625" s="148"/>
      <c r="H625" s="72"/>
      <c r="I625" s="73"/>
      <c r="J625" s="204"/>
      <c r="K625" s="204"/>
      <c r="L625" s="205"/>
      <c r="M625" s="205"/>
      <c r="N625" s="205"/>
      <c r="O625" s="214"/>
      <c r="P625" s="214"/>
      <c r="Q625" s="213"/>
      <c r="R625" s="213"/>
      <c r="S625" s="213"/>
      <c r="T625" s="213"/>
      <c r="U625" s="223"/>
      <c r="V625" s="222"/>
      <c r="W625" s="222"/>
      <c r="X625" s="222"/>
      <c r="Y625" s="222"/>
      <c r="Z625" s="222"/>
      <c r="AA625" s="232"/>
      <c r="AB625" s="231"/>
      <c r="AC625" s="231"/>
      <c r="AD625" s="231"/>
      <c r="AE625" s="231"/>
      <c r="AF625" s="231"/>
      <c r="AG625" s="250"/>
      <c r="AH625" s="249"/>
      <c r="AI625" s="249"/>
      <c r="AJ625" s="249"/>
      <c r="AK625" s="249"/>
      <c r="AL625" s="249"/>
      <c r="AM625" s="204"/>
      <c r="AN625" s="205"/>
      <c r="AO625" s="205"/>
      <c r="AP625" s="205"/>
      <c r="AQ625" s="205"/>
      <c r="AR625" s="205"/>
      <c r="AS625" s="259"/>
      <c r="AT625" s="258"/>
      <c r="AU625" s="258"/>
      <c r="AV625" s="258"/>
      <c r="AW625" s="258"/>
      <c r="AX625" s="258"/>
      <c r="AY625" s="268"/>
      <c r="AZ625" s="267"/>
      <c r="BA625" s="267"/>
      <c r="BB625" s="267"/>
      <c r="BC625" s="267"/>
      <c r="BD625" s="267"/>
      <c r="BE625" s="204"/>
      <c r="BF625" s="205"/>
      <c r="BG625" s="205"/>
      <c r="BH625" s="205"/>
      <c r="BI625" s="205"/>
      <c r="BJ625" s="205"/>
      <c r="BK625" s="241"/>
      <c r="BL625" s="240"/>
      <c r="BM625" s="240"/>
      <c r="BN625" s="240"/>
      <c r="BO625" s="240"/>
      <c r="BP625" s="240"/>
      <c r="BQ625" s="223"/>
      <c r="BR625" s="222"/>
      <c r="BS625" s="222"/>
      <c r="BT625" s="222"/>
      <c r="BU625" s="222"/>
      <c r="BV625" s="222"/>
      <c r="BW625" s="268"/>
      <c r="BX625" s="267"/>
      <c r="BY625" s="267"/>
      <c r="BZ625" s="267"/>
      <c r="CA625" s="267"/>
      <c r="CB625" s="267"/>
      <c r="CC625" s="241"/>
      <c r="CD625" s="214"/>
      <c r="CE625" s="240"/>
      <c r="CF625" s="240"/>
      <c r="CG625" s="240"/>
      <c r="CH625" s="5"/>
    </row>
    <row r="626" spans="1:86" hidden="1" x14ac:dyDescent="0.2">
      <c r="A626" s="11"/>
      <c r="B626" s="11"/>
      <c r="C626" s="169"/>
      <c r="D626" s="64"/>
      <c r="E626" s="11"/>
      <c r="F626" s="64"/>
      <c r="G626" s="70"/>
      <c r="H626" s="113"/>
      <c r="I626" s="63"/>
      <c r="J626" s="204"/>
      <c r="K626" s="204"/>
      <c r="L626" s="205"/>
      <c r="M626" s="205"/>
      <c r="N626" s="205"/>
      <c r="O626" s="214"/>
      <c r="P626" s="214"/>
      <c r="Q626" s="213"/>
      <c r="R626" s="213"/>
      <c r="S626" s="213"/>
      <c r="T626" s="213"/>
      <c r="U626" s="223"/>
      <c r="V626" s="222"/>
      <c r="W626" s="222"/>
      <c r="X626" s="222"/>
      <c r="Y626" s="222"/>
      <c r="Z626" s="222"/>
      <c r="AA626" s="232"/>
      <c r="AB626" s="231"/>
      <c r="AC626" s="231"/>
      <c r="AD626" s="231"/>
      <c r="AE626" s="231"/>
      <c r="AF626" s="231"/>
      <c r="AG626" s="250"/>
      <c r="AH626" s="249"/>
      <c r="AI626" s="249"/>
      <c r="AJ626" s="249"/>
      <c r="AK626" s="249"/>
      <c r="AL626" s="249"/>
      <c r="AM626" s="204"/>
      <c r="AN626" s="205"/>
      <c r="AO626" s="205"/>
      <c r="AP626" s="205"/>
      <c r="AQ626" s="205"/>
      <c r="AR626" s="205"/>
      <c r="AS626" s="259"/>
      <c r="AT626" s="258"/>
      <c r="AU626" s="258"/>
      <c r="AV626" s="258"/>
      <c r="AW626" s="258"/>
      <c r="AX626" s="258"/>
      <c r="AY626" s="268"/>
      <c r="AZ626" s="267"/>
      <c r="BA626" s="267"/>
      <c r="BB626" s="267"/>
      <c r="BC626" s="267"/>
      <c r="BD626" s="267"/>
      <c r="BE626" s="204"/>
      <c r="BF626" s="205"/>
      <c r="BG626" s="205"/>
      <c r="BH626" s="205"/>
      <c r="BI626" s="205"/>
      <c r="BJ626" s="205"/>
      <c r="BK626" s="241"/>
      <c r="BL626" s="240"/>
      <c r="BM626" s="240"/>
      <c r="BN626" s="240"/>
      <c r="BO626" s="240"/>
      <c r="BP626" s="240"/>
      <c r="BQ626" s="223"/>
      <c r="BR626" s="222"/>
      <c r="BS626" s="222"/>
      <c r="BT626" s="222"/>
      <c r="BU626" s="222"/>
      <c r="BV626" s="222"/>
      <c r="BW626" s="268"/>
      <c r="BX626" s="267"/>
      <c r="BY626" s="267"/>
      <c r="BZ626" s="267"/>
      <c r="CA626" s="267"/>
      <c r="CB626" s="267"/>
      <c r="CC626" s="241"/>
      <c r="CD626" s="214"/>
      <c r="CE626" s="240"/>
      <c r="CF626" s="240"/>
      <c r="CG626" s="240"/>
      <c r="CH626" s="5"/>
    </row>
    <row r="627" spans="1:86" hidden="1" x14ac:dyDescent="0.2">
      <c r="A627" s="28"/>
      <c r="B627" s="22"/>
      <c r="C627" s="93"/>
      <c r="D627" s="34"/>
      <c r="E627" s="28"/>
      <c r="F627" s="34"/>
      <c r="G627" s="48"/>
      <c r="H627" s="26"/>
      <c r="I627" s="112"/>
      <c r="J627" s="204"/>
      <c r="K627" s="204"/>
      <c r="L627" s="205"/>
      <c r="M627" s="205"/>
      <c r="N627" s="205"/>
      <c r="O627" s="214"/>
      <c r="P627" s="214"/>
      <c r="Q627" s="213"/>
      <c r="R627" s="213"/>
      <c r="S627" s="213"/>
      <c r="T627" s="213"/>
      <c r="U627" s="223"/>
      <c r="V627" s="222"/>
      <c r="W627" s="222"/>
      <c r="X627" s="222"/>
      <c r="Y627" s="222"/>
      <c r="Z627" s="222"/>
      <c r="AA627" s="232"/>
      <c r="AB627" s="231"/>
      <c r="AC627" s="231"/>
      <c r="AD627" s="231"/>
      <c r="AE627" s="231"/>
      <c r="AF627" s="231"/>
      <c r="AG627" s="250"/>
      <c r="AH627" s="249"/>
      <c r="AI627" s="249"/>
      <c r="AJ627" s="249"/>
      <c r="AK627" s="249"/>
      <c r="AL627" s="249"/>
      <c r="AM627" s="204"/>
      <c r="AN627" s="205"/>
      <c r="AO627" s="205"/>
      <c r="AP627" s="205"/>
      <c r="AQ627" s="205"/>
      <c r="AR627" s="205"/>
      <c r="AS627" s="259"/>
      <c r="AT627" s="258"/>
      <c r="AU627" s="258"/>
      <c r="AV627" s="258"/>
      <c r="AW627" s="258"/>
      <c r="AX627" s="258"/>
      <c r="AY627" s="268"/>
      <c r="AZ627" s="267"/>
      <c r="BA627" s="267"/>
      <c r="BB627" s="267"/>
      <c r="BC627" s="267"/>
      <c r="BD627" s="267"/>
      <c r="BE627" s="204"/>
      <c r="BF627" s="205"/>
      <c r="BG627" s="205"/>
      <c r="BH627" s="205"/>
      <c r="BI627" s="205"/>
      <c r="BJ627" s="205"/>
      <c r="BK627" s="241"/>
      <c r="BL627" s="240"/>
      <c r="BM627" s="240"/>
      <c r="BN627" s="240"/>
      <c r="BO627" s="240"/>
      <c r="BP627" s="240"/>
      <c r="BQ627" s="223"/>
      <c r="BR627" s="222"/>
      <c r="BS627" s="222"/>
      <c r="BT627" s="222"/>
      <c r="BU627" s="222"/>
      <c r="BV627" s="222"/>
      <c r="BW627" s="268"/>
      <c r="BX627" s="267"/>
      <c r="BY627" s="267"/>
      <c r="BZ627" s="267"/>
      <c r="CA627" s="267"/>
      <c r="CB627" s="267"/>
      <c r="CC627" s="241"/>
      <c r="CD627" s="214"/>
      <c r="CE627" s="240"/>
      <c r="CF627" s="240"/>
      <c r="CG627" s="240"/>
      <c r="CH627" s="5"/>
    </row>
    <row r="628" spans="1:86" hidden="1" x14ac:dyDescent="0.2">
      <c r="A628" s="28"/>
      <c r="B628" s="28"/>
      <c r="C628" s="51"/>
      <c r="D628" s="34"/>
      <c r="E628" s="28"/>
      <c r="F628" s="34"/>
      <c r="G628" s="48"/>
      <c r="H628" s="26"/>
      <c r="I628" s="112"/>
      <c r="J628" s="204"/>
      <c r="K628" s="204"/>
      <c r="L628" s="205"/>
      <c r="M628" s="205"/>
      <c r="N628" s="205"/>
      <c r="O628" s="214"/>
      <c r="P628" s="214"/>
      <c r="Q628" s="213"/>
      <c r="R628" s="213"/>
      <c r="S628" s="213"/>
      <c r="T628" s="213"/>
      <c r="U628" s="223"/>
      <c r="V628" s="222"/>
      <c r="W628" s="222"/>
      <c r="X628" s="222"/>
      <c r="Y628" s="222"/>
      <c r="Z628" s="222"/>
      <c r="AA628" s="232"/>
      <c r="AB628" s="231"/>
      <c r="AC628" s="231"/>
      <c r="AD628" s="231"/>
      <c r="AE628" s="231"/>
      <c r="AF628" s="231"/>
      <c r="AG628" s="250"/>
      <c r="AH628" s="249"/>
      <c r="AI628" s="249"/>
      <c r="AJ628" s="249"/>
      <c r="AK628" s="249"/>
      <c r="AL628" s="249"/>
      <c r="AM628" s="204"/>
      <c r="AN628" s="205"/>
      <c r="AO628" s="205"/>
      <c r="AP628" s="205"/>
      <c r="AQ628" s="205"/>
      <c r="AR628" s="205"/>
      <c r="AS628" s="259"/>
      <c r="AT628" s="258"/>
      <c r="AU628" s="258"/>
      <c r="AV628" s="258"/>
      <c r="AW628" s="258"/>
      <c r="AX628" s="258"/>
      <c r="AY628" s="268"/>
      <c r="AZ628" s="267"/>
      <c r="BA628" s="267"/>
      <c r="BB628" s="267"/>
      <c r="BC628" s="267"/>
      <c r="BD628" s="267"/>
      <c r="BE628" s="204"/>
      <c r="BF628" s="205"/>
      <c r="BG628" s="205"/>
      <c r="BH628" s="205"/>
      <c r="BI628" s="205"/>
      <c r="BJ628" s="205"/>
      <c r="BK628" s="241"/>
      <c r="BL628" s="240"/>
      <c r="BM628" s="240"/>
      <c r="BN628" s="240"/>
      <c r="BO628" s="240"/>
      <c r="BP628" s="240"/>
      <c r="BQ628" s="223"/>
      <c r="BR628" s="222"/>
      <c r="BS628" s="222"/>
      <c r="BT628" s="222"/>
      <c r="BU628" s="222"/>
      <c r="BV628" s="222"/>
      <c r="BW628" s="268"/>
      <c r="BX628" s="267"/>
      <c r="BY628" s="267"/>
      <c r="BZ628" s="267"/>
      <c r="CA628" s="267"/>
      <c r="CB628" s="267"/>
      <c r="CC628" s="241"/>
      <c r="CD628" s="214"/>
      <c r="CE628" s="240"/>
      <c r="CF628" s="240"/>
      <c r="CG628" s="240"/>
      <c r="CH628" s="5"/>
    </row>
    <row r="629" spans="1:86" hidden="1" x14ac:dyDescent="0.2">
      <c r="A629" s="28"/>
      <c r="B629" s="28"/>
      <c r="C629" s="51"/>
      <c r="D629" s="31"/>
      <c r="E629" s="28"/>
      <c r="F629" s="34"/>
      <c r="G629" s="25"/>
      <c r="H629" s="32"/>
      <c r="I629" s="76"/>
      <c r="J629" s="204"/>
      <c r="K629" s="204"/>
      <c r="L629" s="205"/>
      <c r="M629" s="205"/>
      <c r="N629" s="205"/>
      <c r="O629" s="214"/>
      <c r="P629" s="214"/>
      <c r="Q629" s="213"/>
      <c r="R629" s="213"/>
      <c r="S629" s="213"/>
      <c r="T629" s="213"/>
      <c r="U629" s="223"/>
      <c r="V629" s="222"/>
      <c r="W629" s="222"/>
      <c r="X629" s="222"/>
      <c r="Y629" s="222"/>
      <c r="Z629" s="222"/>
      <c r="AA629" s="232"/>
      <c r="AB629" s="231"/>
      <c r="AC629" s="231"/>
      <c r="AD629" s="231"/>
      <c r="AE629" s="231"/>
      <c r="AF629" s="231"/>
      <c r="AG629" s="250"/>
      <c r="AH629" s="249"/>
      <c r="AI629" s="249"/>
      <c r="AJ629" s="249"/>
      <c r="AK629" s="249"/>
      <c r="AL629" s="249"/>
      <c r="AM629" s="204"/>
      <c r="AN629" s="205"/>
      <c r="AO629" s="205"/>
      <c r="AP629" s="205"/>
      <c r="AQ629" s="205"/>
      <c r="AR629" s="205"/>
      <c r="AS629" s="259"/>
      <c r="AT629" s="258"/>
      <c r="AU629" s="258"/>
      <c r="AV629" s="258"/>
      <c r="AW629" s="258"/>
      <c r="AX629" s="258"/>
      <c r="AY629" s="268"/>
      <c r="AZ629" s="267"/>
      <c r="BA629" s="267"/>
      <c r="BB629" s="267"/>
      <c r="BC629" s="267"/>
      <c r="BD629" s="267"/>
      <c r="BE629" s="204"/>
      <c r="BF629" s="205"/>
      <c r="BG629" s="205"/>
      <c r="BH629" s="205"/>
      <c r="BI629" s="205"/>
      <c r="BJ629" s="205"/>
      <c r="BK629" s="241"/>
      <c r="BL629" s="240"/>
      <c r="BM629" s="240"/>
      <c r="BN629" s="240"/>
      <c r="BO629" s="240"/>
      <c r="BP629" s="240"/>
      <c r="BQ629" s="223"/>
      <c r="BR629" s="222"/>
      <c r="BS629" s="222"/>
      <c r="BT629" s="222"/>
      <c r="BU629" s="222"/>
      <c r="BV629" s="222"/>
      <c r="BW629" s="268"/>
      <c r="BX629" s="267"/>
      <c r="BY629" s="267"/>
      <c r="BZ629" s="267"/>
      <c r="CA629" s="267"/>
      <c r="CB629" s="267"/>
      <c r="CC629" s="241"/>
      <c r="CD629" s="214"/>
      <c r="CE629" s="240"/>
      <c r="CF629" s="240"/>
      <c r="CG629" s="240"/>
      <c r="CH629" s="5"/>
    </row>
    <row r="630" spans="1:86" hidden="1" x14ac:dyDescent="0.2">
      <c r="A630" s="28"/>
      <c r="B630" s="28"/>
      <c r="C630" s="51"/>
      <c r="D630" s="31"/>
      <c r="E630" s="28"/>
      <c r="F630" s="34"/>
      <c r="G630" s="25"/>
      <c r="H630" s="32"/>
      <c r="I630" s="76"/>
      <c r="J630" s="204"/>
      <c r="K630" s="204"/>
      <c r="L630" s="205"/>
      <c r="M630" s="205"/>
      <c r="N630" s="205"/>
      <c r="O630" s="214"/>
      <c r="P630" s="214"/>
      <c r="Q630" s="213"/>
      <c r="R630" s="213"/>
      <c r="S630" s="213"/>
      <c r="T630" s="213"/>
      <c r="U630" s="223"/>
      <c r="V630" s="222"/>
      <c r="W630" s="222"/>
      <c r="X630" s="222"/>
      <c r="Y630" s="222"/>
      <c r="Z630" s="222"/>
      <c r="AA630" s="232"/>
      <c r="AB630" s="231"/>
      <c r="AC630" s="231"/>
      <c r="AD630" s="231"/>
      <c r="AE630" s="231"/>
      <c r="AF630" s="231"/>
      <c r="AG630" s="250"/>
      <c r="AH630" s="249"/>
      <c r="AI630" s="249"/>
      <c r="AJ630" s="249"/>
      <c r="AK630" s="249"/>
      <c r="AL630" s="249"/>
      <c r="AM630" s="204"/>
      <c r="AN630" s="205"/>
      <c r="AO630" s="205"/>
      <c r="AP630" s="205"/>
      <c r="AQ630" s="205"/>
      <c r="AR630" s="205"/>
      <c r="AS630" s="259"/>
      <c r="AT630" s="258"/>
      <c r="AU630" s="258"/>
      <c r="AV630" s="258"/>
      <c r="AW630" s="258"/>
      <c r="AX630" s="258"/>
      <c r="AY630" s="268"/>
      <c r="AZ630" s="267"/>
      <c r="BA630" s="267"/>
      <c r="BB630" s="267"/>
      <c r="BC630" s="267"/>
      <c r="BD630" s="267"/>
      <c r="BE630" s="204"/>
      <c r="BF630" s="205"/>
      <c r="BG630" s="205"/>
      <c r="BH630" s="205"/>
      <c r="BI630" s="205"/>
      <c r="BJ630" s="205"/>
      <c r="BK630" s="241"/>
      <c r="BL630" s="240"/>
      <c r="BM630" s="240"/>
      <c r="BN630" s="240"/>
      <c r="BO630" s="240"/>
      <c r="BP630" s="240"/>
      <c r="BQ630" s="223"/>
      <c r="BR630" s="222"/>
      <c r="BS630" s="222"/>
      <c r="BT630" s="222"/>
      <c r="BU630" s="222"/>
      <c r="BV630" s="222"/>
      <c r="BW630" s="268"/>
      <c r="BX630" s="267"/>
      <c r="BY630" s="267"/>
      <c r="BZ630" s="267"/>
      <c r="CA630" s="267"/>
      <c r="CB630" s="267"/>
      <c r="CC630" s="241"/>
      <c r="CD630" s="214"/>
      <c r="CE630" s="240"/>
      <c r="CF630" s="240"/>
      <c r="CG630" s="240"/>
      <c r="CH630" s="5"/>
    </row>
    <row r="631" spans="1:86" hidden="1" x14ac:dyDescent="0.2">
      <c r="A631" s="22"/>
      <c r="B631" s="22"/>
      <c r="C631" s="28"/>
      <c r="D631" s="34"/>
      <c r="E631" s="22"/>
      <c r="F631" s="34"/>
      <c r="G631" s="48"/>
      <c r="H631" s="36"/>
      <c r="I631" s="27"/>
      <c r="J631" s="204"/>
      <c r="K631" s="204"/>
      <c r="L631" s="205"/>
      <c r="M631" s="205"/>
      <c r="N631" s="204"/>
      <c r="O631" s="214"/>
      <c r="P631" s="214"/>
      <c r="Q631" s="213"/>
      <c r="R631" s="214"/>
      <c r="S631" s="213"/>
      <c r="T631" s="214"/>
      <c r="U631" s="223"/>
      <c r="V631" s="223"/>
      <c r="W631" s="222"/>
      <c r="X631" s="223"/>
      <c r="Y631" s="222"/>
      <c r="Z631" s="223"/>
      <c r="AA631" s="232"/>
      <c r="AB631" s="232"/>
      <c r="AC631" s="231"/>
      <c r="AD631" s="232"/>
      <c r="AE631" s="231"/>
      <c r="AF631" s="232"/>
      <c r="AG631" s="250"/>
      <c r="AH631" s="250"/>
      <c r="AI631" s="249"/>
      <c r="AJ631" s="250"/>
      <c r="AK631" s="249"/>
      <c r="AL631" s="250"/>
      <c r="AM631" s="204"/>
      <c r="AN631" s="204"/>
      <c r="AO631" s="205"/>
      <c r="AP631" s="204"/>
      <c r="AQ631" s="205"/>
      <c r="AR631" s="204"/>
      <c r="AS631" s="259"/>
      <c r="AT631" s="259"/>
      <c r="AU631" s="258"/>
      <c r="AV631" s="259"/>
      <c r="AW631" s="258"/>
      <c r="AX631" s="259"/>
      <c r="AY631" s="268"/>
      <c r="AZ631" s="268"/>
      <c r="BA631" s="267"/>
      <c r="BB631" s="268"/>
      <c r="BC631" s="267"/>
      <c r="BD631" s="268"/>
      <c r="BE631" s="204"/>
      <c r="BF631" s="204"/>
      <c r="BG631" s="205"/>
      <c r="BH631" s="204"/>
      <c r="BI631" s="205"/>
      <c r="BJ631" s="204"/>
      <c r="BK631" s="241"/>
      <c r="BL631" s="241"/>
      <c r="BM631" s="240"/>
      <c r="BN631" s="241"/>
      <c r="BO631" s="240"/>
      <c r="BP631" s="241"/>
      <c r="BQ631" s="223"/>
      <c r="BR631" s="223"/>
      <c r="BS631" s="222"/>
      <c r="BT631" s="223"/>
      <c r="BU631" s="222"/>
      <c r="BV631" s="223"/>
      <c r="BW631" s="268"/>
      <c r="BX631" s="268"/>
      <c r="BY631" s="267"/>
      <c r="BZ631" s="268"/>
      <c r="CA631" s="267"/>
      <c r="CB631" s="268"/>
      <c r="CC631" s="241"/>
      <c r="CD631" s="214"/>
      <c r="CE631" s="240"/>
      <c r="CF631" s="240"/>
      <c r="CG631" s="241"/>
      <c r="CH631" s="5"/>
    </row>
    <row r="632" spans="1:86" hidden="1" x14ac:dyDescent="0.2">
      <c r="A632" s="157"/>
      <c r="B632" s="105"/>
      <c r="C632" s="105"/>
      <c r="D632" s="107"/>
      <c r="E632" s="105"/>
      <c r="F632" s="107"/>
      <c r="G632" s="108"/>
      <c r="H632" s="91"/>
      <c r="I632" s="59"/>
      <c r="J632" s="206"/>
      <c r="K632" s="206"/>
      <c r="L632" s="206"/>
      <c r="M632" s="206"/>
      <c r="N632" s="206"/>
      <c r="O632" s="215"/>
      <c r="P632" s="215"/>
      <c r="Q632" s="215"/>
      <c r="R632" s="215"/>
      <c r="S632" s="215"/>
      <c r="T632" s="215"/>
      <c r="U632" s="224"/>
      <c r="V632" s="224"/>
      <c r="W632" s="224"/>
      <c r="X632" s="224"/>
      <c r="Y632" s="224"/>
      <c r="Z632" s="224"/>
      <c r="AA632" s="233"/>
      <c r="AB632" s="233"/>
      <c r="AC632" s="233"/>
      <c r="AD632" s="233"/>
      <c r="AE632" s="233"/>
      <c r="AF632" s="233"/>
      <c r="AG632" s="251"/>
      <c r="AH632" s="251"/>
      <c r="AI632" s="251"/>
      <c r="AJ632" s="251"/>
      <c r="AK632" s="251"/>
      <c r="AL632" s="251"/>
      <c r="AM632" s="206"/>
      <c r="AN632" s="206"/>
      <c r="AO632" s="206"/>
      <c r="AP632" s="206"/>
      <c r="AQ632" s="206"/>
      <c r="AR632" s="206"/>
      <c r="AS632" s="260"/>
      <c r="AT632" s="260"/>
      <c r="AU632" s="260"/>
      <c r="AV632" s="260"/>
      <c r="AW632" s="260"/>
      <c r="AX632" s="260"/>
      <c r="AY632" s="269"/>
      <c r="AZ632" s="269"/>
      <c r="BA632" s="269"/>
      <c r="BB632" s="269"/>
      <c r="BC632" s="269"/>
      <c r="BD632" s="269"/>
      <c r="BE632" s="206"/>
      <c r="BF632" s="206"/>
      <c r="BG632" s="206"/>
      <c r="BH632" s="206"/>
      <c r="BI632" s="206"/>
      <c r="BJ632" s="206"/>
      <c r="BK632" s="242"/>
      <c r="BL632" s="242"/>
      <c r="BM632" s="242"/>
      <c r="BN632" s="242"/>
      <c r="BO632" s="242"/>
      <c r="BP632" s="242"/>
      <c r="BQ632" s="224"/>
      <c r="BR632" s="224"/>
      <c r="BS632" s="224"/>
      <c r="BT632" s="224"/>
      <c r="BU632" s="224"/>
      <c r="BV632" s="224"/>
      <c r="BW632" s="269"/>
      <c r="BX632" s="269"/>
      <c r="BY632" s="269"/>
      <c r="BZ632" s="269"/>
      <c r="CA632" s="269"/>
      <c r="CB632" s="269"/>
      <c r="CC632" s="242"/>
      <c r="CD632" s="215"/>
      <c r="CE632" s="242"/>
      <c r="CF632" s="242"/>
      <c r="CG632" s="242"/>
      <c r="CH632" s="5"/>
    </row>
    <row r="633" spans="1:86" hidden="1" x14ac:dyDescent="0.2">
      <c r="A633" s="132"/>
      <c r="B633" s="7"/>
      <c r="C633" s="60"/>
      <c r="D633" s="56"/>
      <c r="E633" s="7"/>
      <c r="F633" s="56"/>
      <c r="G633" s="8"/>
      <c r="H633" s="61"/>
      <c r="I633" s="134"/>
      <c r="J633" s="204"/>
      <c r="K633" s="204"/>
      <c r="L633" s="205"/>
      <c r="M633" s="205"/>
      <c r="N633" s="205"/>
      <c r="O633" s="214"/>
      <c r="P633" s="214"/>
      <c r="Q633" s="213"/>
      <c r="R633" s="213"/>
      <c r="S633" s="213"/>
      <c r="T633" s="213"/>
      <c r="U633" s="223"/>
      <c r="V633" s="222"/>
      <c r="W633" s="222"/>
      <c r="X633" s="222"/>
      <c r="Y633" s="222"/>
      <c r="Z633" s="222"/>
      <c r="AA633" s="232"/>
      <c r="AB633" s="231"/>
      <c r="AC633" s="231"/>
      <c r="AD633" s="231"/>
      <c r="AE633" s="231"/>
      <c r="AF633" s="231"/>
      <c r="AG633" s="250"/>
      <c r="AH633" s="249"/>
      <c r="AI633" s="249"/>
      <c r="AJ633" s="249"/>
      <c r="AK633" s="249"/>
      <c r="AL633" s="249"/>
      <c r="AM633" s="204"/>
      <c r="AN633" s="205"/>
      <c r="AO633" s="205"/>
      <c r="AP633" s="205"/>
      <c r="AQ633" s="205"/>
      <c r="AR633" s="205"/>
      <c r="AS633" s="259"/>
      <c r="AT633" s="258"/>
      <c r="AU633" s="258"/>
      <c r="AV633" s="258"/>
      <c r="AW633" s="258"/>
      <c r="AX633" s="258"/>
      <c r="AY633" s="268"/>
      <c r="AZ633" s="267"/>
      <c r="BA633" s="267"/>
      <c r="BB633" s="267"/>
      <c r="BC633" s="267"/>
      <c r="BD633" s="267"/>
      <c r="BE633" s="204"/>
      <c r="BF633" s="205"/>
      <c r="BG633" s="205"/>
      <c r="BH633" s="205"/>
      <c r="BI633" s="205"/>
      <c r="BJ633" s="205"/>
      <c r="BK633" s="241"/>
      <c r="BL633" s="240"/>
      <c r="BM633" s="240"/>
      <c r="BN633" s="240"/>
      <c r="BO633" s="240"/>
      <c r="BP633" s="240"/>
      <c r="BQ633" s="223"/>
      <c r="BR633" s="222"/>
      <c r="BS633" s="222"/>
      <c r="BT633" s="222"/>
      <c r="BU633" s="222"/>
      <c r="BV633" s="222"/>
      <c r="BW633" s="268"/>
      <c r="BX633" s="267"/>
      <c r="BY633" s="267"/>
      <c r="BZ633" s="267"/>
      <c r="CA633" s="267"/>
      <c r="CB633" s="267"/>
      <c r="CC633" s="241"/>
      <c r="CD633" s="214"/>
      <c r="CE633" s="240"/>
      <c r="CF633" s="240"/>
      <c r="CG633" s="240"/>
      <c r="CH633" s="5"/>
    </row>
    <row r="634" spans="1:86" hidden="1" x14ac:dyDescent="0.2">
      <c r="A634" s="127"/>
      <c r="B634" s="11"/>
      <c r="C634" s="63"/>
      <c r="D634" s="64"/>
      <c r="E634" s="11"/>
      <c r="F634" s="64"/>
      <c r="G634" s="12"/>
      <c r="H634" s="65"/>
      <c r="I634" s="66"/>
      <c r="J634" s="204"/>
      <c r="K634" s="204"/>
      <c r="L634" s="205"/>
      <c r="M634" s="205"/>
      <c r="N634" s="205"/>
      <c r="O634" s="214"/>
      <c r="P634" s="214"/>
      <c r="Q634" s="213"/>
      <c r="R634" s="213"/>
      <c r="S634" s="213"/>
      <c r="T634" s="213"/>
      <c r="U634" s="223"/>
      <c r="V634" s="222"/>
      <c r="W634" s="222"/>
      <c r="X634" s="222"/>
      <c r="Y634" s="222"/>
      <c r="Z634" s="222"/>
      <c r="AA634" s="232"/>
      <c r="AB634" s="231"/>
      <c r="AC634" s="231"/>
      <c r="AD634" s="231"/>
      <c r="AE634" s="231"/>
      <c r="AF634" s="231"/>
      <c r="AG634" s="250"/>
      <c r="AH634" s="249"/>
      <c r="AI634" s="249"/>
      <c r="AJ634" s="249"/>
      <c r="AK634" s="249"/>
      <c r="AL634" s="249"/>
      <c r="AM634" s="204"/>
      <c r="AN634" s="205"/>
      <c r="AO634" s="205"/>
      <c r="AP634" s="205"/>
      <c r="AQ634" s="205"/>
      <c r="AR634" s="205"/>
      <c r="AS634" s="259"/>
      <c r="AT634" s="258"/>
      <c r="AU634" s="258"/>
      <c r="AV634" s="258"/>
      <c r="AW634" s="258"/>
      <c r="AX634" s="258"/>
      <c r="AY634" s="268"/>
      <c r="AZ634" s="267"/>
      <c r="BA634" s="267"/>
      <c r="BB634" s="267"/>
      <c r="BC634" s="267"/>
      <c r="BD634" s="267"/>
      <c r="BE634" s="204"/>
      <c r="BF634" s="205"/>
      <c r="BG634" s="205"/>
      <c r="BH634" s="205"/>
      <c r="BI634" s="205"/>
      <c r="BJ634" s="205"/>
      <c r="BK634" s="241"/>
      <c r="BL634" s="240"/>
      <c r="BM634" s="240"/>
      <c r="BN634" s="240"/>
      <c r="BO634" s="240"/>
      <c r="BP634" s="240"/>
      <c r="BQ634" s="223"/>
      <c r="BR634" s="222"/>
      <c r="BS634" s="222"/>
      <c r="BT634" s="222"/>
      <c r="BU634" s="222"/>
      <c r="BV634" s="222"/>
      <c r="BW634" s="268"/>
      <c r="BX634" s="267"/>
      <c r="BY634" s="267"/>
      <c r="BZ634" s="267"/>
      <c r="CA634" s="267"/>
      <c r="CB634" s="267"/>
      <c r="CC634" s="241"/>
      <c r="CD634" s="214"/>
      <c r="CE634" s="240"/>
      <c r="CF634" s="240"/>
      <c r="CG634" s="240"/>
      <c r="CH634" s="5"/>
    </row>
    <row r="635" spans="1:86" hidden="1" x14ac:dyDescent="0.2">
      <c r="A635" s="127"/>
      <c r="B635" s="11"/>
      <c r="C635" s="63"/>
      <c r="D635" s="64"/>
      <c r="E635" s="11"/>
      <c r="F635" s="64"/>
      <c r="G635" s="12"/>
      <c r="H635" s="69"/>
      <c r="I635" s="66"/>
      <c r="J635" s="204"/>
      <c r="K635" s="204"/>
      <c r="L635" s="205"/>
      <c r="M635" s="205"/>
      <c r="N635" s="205"/>
      <c r="O635" s="214"/>
      <c r="P635" s="214"/>
      <c r="Q635" s="213"/>
      <c r="R635" s="213"/>
      <c r="S635" s="213"/>
      <c r="T635" s="213"/>
      <c r="U635" s="223"/>
      <c r="V635" s="222"/>
      <c r="W635" s="222"/>
      <c r="X635" s="222"/>
      <c r="Y635" s="222"/>
      <c r="Z635" s="222"/>
      <c r="AA635" s="232"/>
      <c r="AB635" s="231"/>
      <c r="AC635" s="231"/>
      <c r="AD635" s="231"/>
      <c r="AE635" s="231"/>
      <c r="AF635" s="231"/>
      <c r="AG635" s="250"/>
      <c r="AH635" s="249"/>
      <c r="AI635" s="249"/>
      <c r="AJ635" s="249"/>
      <c r="AK635" s="249"/>
      <c r="AL635" s="249"/>
      <c r="AM635" s="204"/>
      <c r="AN635" s="205"/>
      <c r="AO635" s="205"/>
      <c r="AP635" s="205"/>
      <c r="AQ635" s="205"/>
      <c r="AR635" s="205"/>
      <c r="AS635" s="259"/>
      <c r="AT635" s="258"/>
      <c r="AU635" s="258"/>
      <c r="AV635" s="258"/>
      <c r="AW635" s="258"/>
      <c r="AX635" s="258"/>
      <c r="AY635" s="268"/>
      <c r="AZ635" s="267"/>
      <c r="BA635" s="267"/>
      <c r="BB635" s="267"/>
      <c r="BC635" s="267"/>
      <c r="BD635" s="267"/>
      <c r="BE635" s="204"/>
      <c r="BF635" s="205"/>
      <c r="BG635" s="205"/>
      <c r="BH635" s="205"/>
      <c r="BI635" s="205"/>
      <c r="BJ635" s="205"/>
      <c r="BK635" s="241"/>
      <c r="BL635" s="240"/>
      <c r="BM635" s="240"/>
      <c r="BN635" s="240"/>
      <c r="BO635" s="240"/>
      <c r="BP635" s="240"/>
      <c r="BQ635" s="223"/>
      <c r="BR635" s="222"/>
      <c r="BS635" s="222"/>
      <c r="BT635" s="222"/>
      <c r="BU635" s="222"/>
      <c r="BV635" s="222"/>
      <c r="BW635" s="268"/>
      <c r="BX635" s="267"/>
      <c r="BY635" s="267"/>
      <c r="BZ635" s="267"/>
      <c r="CA635" s="267"/>
      <c r="CB635" s="267"/>
      <c r="CC635" s="241"/>
      <c r="CD635" s="214"/>
      <c r="CE635" s="240"/>
      <c r="CF635" s="240"/>
      <c r="CG635" s="240"/>
      <c r="CH635" s="5"/>
    </row>
    <row r="636" spans="1:86" hidden="1" x14ac:dyDescent="0.2">
      <c r="A636" s="127"/>
      <c r="B636" s="11"/>
      <c r="C636" s="63"/>
      <c r="D636" s="64"/>
      <c r="E636" s="11"/>
      <c r="F636" s="64"/>
      <c r="G636" s="109"/>
      <c r="H636" s="69"/>
      <c r="I636" s="66"/>
      <c r="J636" s="204"/>
      <c r="K636" s="204"/>
      <c r="L636" s="205"/>
      <c r="M636" s="205"/>
      <c r="N636" s="205"/>
      <c r="O636" s="214"/>
      <c r="P636" s="214"/>
      <c r="Q636" s="213"/>
      <c r="R636" s="213"/>
      <c r="S636" s="213"/>
      <c r="T636" s="213"/>
      <c r="U636" s="223"/>
      <c r="V636" s="222"/>
      <c r="W636" s="222"/>
      <c r="X636" s="222"/>
      <c r="Y636" s="222"/>
      <c r="Z636" s="222"/>
      <c r="AA636" s="232"/>
      <c r="AB636" s="231"/>
      <c r="AC636" s="231"/>
      <c r="AD636" s="231"/>
      <c r="AE636" s="231"/>
      <c r="AF636" s="231"/>
      <c r="AG636" s="250"/>
      <c r="AH636" s="249"/>
      <c r="AI636" s="249"/>
      <c r="AJ636" s="249"/>
      <c r="AK636" s="249"/>
      <c r="AL636" s="249"/>
      <c r="AM636" s="204"/>
      <c r="AN636" s="205"/>
      <c r="AO636" s="205"/>
      <c r="AP636" s="205"/>
      <c r="AQ636" s="205"/>
      <c r="AR636" s="205"/>
      <c r="AS636" s="259"/>
      <c r="AT636" s="258"/>
      <c r="AU636" s="258"/>
      <c r="AV636" s="258"/>
      <c r="AW636" s="258"/>
      <c r="AX636" s="258"/>
      <c r="AY636" s="268"/>
      <c r="AZ636" s="267"/>
      <c r="BA636" s="267"/>
      <c r="BB636" s="267"/>
      <c r="BC636" s="267"/>
      <c r="BD636" s="267"/>
      <c r="BE636" s="204"/>
      <c r="BF636" s="205"/>
      <c r="BG636" s="205"/>
      <c r="BH636" s="205"/>
      <c r="BI636" s="205"/>
      <c r="BJ636" s="205"/>
      <c r="BK636" s="241"/>
      <c r="BL636" s="240"/>
      <c r="BM636" s="240"/>
      <c r="BN636" s="240"/>
      <c r="BO636" s="240"/>
      <c r="BP636" s="240"/>
      <c r="BQ636" s="223"/>
      <c r="BR636" s="222"/>
      <c r="BS636" s="222"/>
      <c r="BT636" s="222"/>
      <c r="BU636" s="222"/>
      <c r="BV636" s="222"/>
      <c r="BW636" s="268"/>
      <c r="BX636" s="267"/>
      <c r="BY636" s="267"/>
      <c r="BZ636" s="267"/>
      <c r="CA636" s="267"/>
      <c r="CB636" s="267"/>
      <c r="CC636" s="241"/>
      <c r="CD636" s="214"/>
      <c r="CE636" s="240"/>
      <c r="CF636" s="240"/>
      <c r="CG636" s="240"/>
      <c r="CH636" s="5"/>
    </row>
    <row r="637" spans="1:86" hidden="1" x14ac:dyDescent="0.2">
      <c r="A637" s="127"/>
      <c r="B637" s="11"/>
      <c r="C637" s="63"/>
      <c r="D637" s="64"/>
      <c r="E637" s="11"/>
      <c r="F637" s="64"/>
      <c r="G637" s="109"/>
      <c r="H637" s="65"/>
      <c r="I637" s="66"/>
      <c r="J637" s="204"/>
      <c r="K637" s="204"/>
      <c r="L637" s="205"/>
      <c r="M637" s="205"/>
      <c r="N637" s="205"/>
      <c r="O637" s="214"/>
      <c r="P637" s="214"/>
      <c r="Q637" s="213"/>
      <c r="R637" s="213"/>
      <c r="S637" s="213"/>
      <c r="T637" s="213"/>
      <c r="U637" s="223"/>
      <c r="V637" s="222"/>
      <c r="W637" s="222"/>
      <c r="X637" s="222"/>
      <c r="Y637" s="222"/>
      <c r="Z637" s="222"/>
      <c r="AA637" s="232"/>
      <c r="AB637" s="231"/>
      <c r="AC637" s="231"/>
      <c r="AD637" s="231"/>
      <c r="AE637" s="231"/>
      <c r="AF637" s="231"/>
      <c r="AG637" s="250"/>
      <c r="AH637" s="249"/>
      <c r="AI637" s="249"/>
      <c r="AJ637" s="249"/>
      <c r="AK637" s="249"/>
      <c r="AL637" s="249"/>
      <c r="AM637" s="204"/>
      <c r="AN637" s="205"/>
      <c r="AO637" s="205"/>
      <c r="AP637" s="205"/>
      <c r="AQ637" s="205"/>
      <c r="AR637" s="205"/>
      <c r="AS637" s="259"/>
      <c r="AT637" s="258"/>
      <c r="AU637" s="258"/>
      <c r="AV637" s="258"/>
      <c r="AW637" s="258"/>
      <c r="AX637" s="258"/>
      <c r="AY637" s="268"/>
      <c r="AZ637" s="267"/>
      <c r="BA637" s="267"/>
      <c r="BB637" s="267"/>
      <c r="BC637" s="267"/>
      <c r="BD637" s="267"/>
      <c r="BE637" s="204"/>
      <c r="BF637" s="205"/>
      <c r="BG637" s="205"/>
      <c r="BH637" s="205"/>
      <c r="BI637" s="205"/>
      <c r="BJ637" s="205"/>
      <c r="BK637" s="241"/>
      <c r="BL637" s="240"/>
      <c r="BM637" s="240"/>
      <c r="BN637" s="240"/>
      <c r="BO637" s="240"/>
      <c r="BP637" s="240"/>
      <c r="BQ637" s="223"/>
      <c r="BR637" s="222"/>
      <c r="BS637" s="222"/>
      <c r="BT637" s="222"/>
      <c r="BU637" s="222"/>
      <c r="BV637" s="222"/>
      <c r="BW637" s="268"/>
      <c r="BX637" s="267"/>
      <c r="BY637" s="267"/>
      <c r="BZ637" s="267"/>
      <c r="CA637" s="267"/>
      <c r="CB637" s="267"/>
      <c r="CC637" s="241"/>
      <c r="CD637" s="214"/>
      <c r="CE637" s="240"/>
      <c r="CF637" s="240"/>
      <c r="CG637" s="240"/>
      <c r="CH637" s="5"/>
    </row>
    <row r="638" spans="1:86" hidden="1" x14ac:dyDescent="0.2">
      <c r="A638" s="135"/>
      <c r="B638" s="17"/>
      <c r="C638" s="16"/>
      <c r="D638" s="71"/>
      <c r="E638" s="17"/>
      <c r="F638" s="71"/>
      <c r="G638" s="148"/>
      <c r="H638" s="72"/>
      <c r="I638" s="149"/>
      <c r="J638" s="204"/>
      <c r="K638" s="204"/>
      <c r="L638" s="205"/>
      <c r="M638" s="205"/>
      <c r="N638" s="205"/>
      <c r="O638" s="214"/>
      <c r="P638" s="214"/>
      <c r="Q638" s="213"/>
      <c r="R638" s="213"/>
      <c r="S638" s="213"/>
      <c r="T638" s="213"/>
      <c r="U638" s="223"/>
      <c r="V638" s="222"/>
      <c r="W638" s="222"/>
      <c r="X638" s="222"/>
      <c r="Y638" s="222"/>
      <c r="Z638" s="222"/>
      <c r="AA638" s="232"/>
      <c r="AB638" s="231"/>
      <c r="AC638" s="231"/>
      <c r="AD638" s="231"/>
      <c r="AE638" s="231"/>
      <c r="AF638" s="231"/>
      <c r="AG638" s="250"/>
      <c r="AH638" s="249"/>
      <c r="AI638" s="249"/>
      <c r="AJ638" s="249"/>
      <c r="AK638" s="249"/>
      <c r="AL638" s="249"/>
      <c r="AM638" s="204"/>
      <c r="AN638" s="205"/>
      <c r="AO638" s="205"/>
      <c r="AP638" s="205"/>
      <c r="AQ638" s="205"/>
      <c r="AR638" s="205"/>
      <c r="AS638" s="259"/>
      <c r="AT638" s="258"/>
      <c r="AU638" s="258"/>
      <c r="AV638" s="258"/>
      <c r="AW638" s="258"/>
      <c r="AX638" s="258"/>
      <c r="AY638" s="268"/>
      <c r="AZ638" s="267"/>
      <c r="BA638" s="267"/>
      <c r="BB638" s="267"/>
      <c r="BC638" s="267"/>
      <c r="BD638" s="267"/>
      <c r="BE638" s="204"/>
      <c r="BF638" s="205"/>
      <c r="BG638" s="205"/>
      <c r="BH638" s="205"/>
      <c r="BI638" s="205"/>
      <c r="BJ638" s="205"/>
      <c r="BK638" s="241"/>
      <c r="BL638" s="240"/>
      <c r="BM638" s="240"/>
      <c r="BN638" s="240"/>
      <c r="BO638" s="240"/>
      <c r="BP638" s="240"/>
      <c r="BQ638" s="223"/>
      <c r="BR638" s="222"/>
      <c r="BS638" s="222"/>
      <c r="BT638" s="222"/>
      <c r="BU638" s="222"/>
      <c r="BV638" s="222"/>
      <c r="BW638" s="268"/>
      <c r="BX638" s="267"/>
      <c r="BY638" s="267"/>
      <c r="BZ638" s="267"/>
      <c r="CA638" s="267"/>
      <c r="CB638" s="267"/>
      <c r="CC638" s="241"/>
      <c r="CD638" s="214"/>
      <c r="CE638" s="240"/>
      <c r="CF638" s="240"/>
      <c r="CG638" s="240"/>
      <c r="CH638" s="5"/>
    </row>
    <row r="639" spans="1:86" hidden="1" x14ac:dyDescent="0.2">
      <c r="A639" s="135"/>
      <c r="B639" s="17"/>
      <c r="C639" s="146"/>
      <c r="D639" s="71"/>
      <c r="E639" s="17"/>
      <c r="F639" s="71"/>
      <c r="G639" s="148"/>
      <c r="H639" s="72"/>
      <c r="I639" s="73"/>
      <c r="J639" s="204"/>
      <c r="K639" s="204"/>
      <c r="L639" s="205"/>
      <c r="M639" s="205"/>
      <c r="N639" s="205"/>
      <c r="O639" s="214"/>
      <c r="P639" s="214"/>
      <c r="Q639" s="213"/>
      <c r="R639" s="213"/>
      <c r="S639" s="213"/>
      <c r="T639" s="213"/>
      <c r="U639" s="223"/>
      <c r="V639" s="222"/>
      <c r="W639" s="222"/>
      <c r="X639" s="222"/>
      <c r="Y639" s="222"/>
      <c r="Z639" s="222"/>
      <c r="AA639" s="232"/>
      <c r="AB639" s="231"/>
      <c r="AC639" s="231"/>
      <c r="AD639" s="231"/>
      <c r="AE639" s="231"/>
      <c r="AF639" s="231"/>
      <c r="AG639" s="250"/>
      <c r="AH639" s="249"/>
      <c r="AI639" s="249"/>
      <c r="AJ639" s="249"/>
      <c r="AK639" s="249"/>
      <c r="AL639" s="249"/>
      <c r="AM639" s="204"/>
      <c r="AN639" s="205"/>
      <c r="AO639" s="205"/>
      <c r="AP639" s="205"/>
      <c r="AQ639" s="205"/>
      <c r="AR639" s="205"/>
      <c r="AS639" s="259"/>
      <c r="AT639" s="258"/>
      <c r="AU639" s="258"/>
      <c r="AV639" s="258"/>
      <c r="AW639" s="258"/>
      <c r="AX639" s="258"/>
      <c r="AY639" s="268"/>
      <c r="AZ639" s="267"/>
      <c r="BA639" s="267"/>
      <c r="BB639" s="267"/>
      <c r="BC639" s="267"/>
      <c r="BD639" s="267"/>
      <c r="BE639" s="204"/>
      <c r="BF639" s="205"/>
      <c r="BG639" s="205"/>
      <c r="BH639" s="205"/>
      <c r="BI639" s="205"/>
      <c r="BJ639" s="205"/>
      <c r="BK639" s="241"/>
      <c r="BL639" s="240"/>
      <c r="BM639" s="240"/>
      <c r="BN639" s="240"/>
      <c r="BO639" s="240"/>
      <c r="BP639" s="240"/>
      <c r="BQ639" s="223"/>
      <c r="BR639" s="222"/>
      <c r="BS639" s="222"/>
      <c r="BT639" s="222"/>
      <c r="BU639" s="222"/>
      <c r="BV639" s="222"/>
      <c r="BW639" s="268"/>
      <c r="BX639" s="267"/>
      <c r="BY639" s="267"/>
      <c r="BZ639" s="267"/>
      <c r="CA639" s="267"/>
      <c r="CB639" s="267"/>
      <c r="CC639" s="241"/>
      <c r="CD639" s="214"/>
      <c r="CE639" s="240"/>
      <c r="CF639" s="240"/>
      <c r="CG639" s="240"/>
      <c r="CH639" s="5"/>
    </row>
    <row r="640" spans="1:86" hidden="1" x14ac:dyDescent="0.2">
      <c r="A640" s="22"/>
      <c r="B640" s="22"/>
      <c r="C640" s="51"/>
      <c r="D640" s="23"/>
      <c r="E640" s="22"/>
      <c r="F640" s="23"/>
      <c r="G640" s="124"/>
      <c r="H640" s="26"/>
      <c r="I640" s="112"/>
      <c r="J640" s="204"/>
      <c r="K640" s="204"/>
      <c r="L640" s="205"/>
      <c r="M640" s="205"/>
      <c r="N640" s="205"/>
      <c r="O640" s="214"/>
      <c r="P640" s="214"/>
      <c r="Q640" s="213"/>
      <c r="R640" s="213"/>
      <c r="S640" s="213"/>
      <c r="T640" s="213"/>
      <c r="U640" s="223"/>
      <c r="V640" s="222"/>
      <c r="W640" s="222"/>
      <c r="X640" s="222"/>
      <c r="Y640" s="222"/>
      <c r="Z640" s="222"/>
      <c r="AA640" s="232"/>
      <c r="AB640" s="231"/>
      <c r="AC640" s="231"/>
      <c r="AD640" s="231"/>
      <c r="AE640" s="231"/>
      <c r="AF640" s="231"/>
      <c r="AG640" s="250"/>
      <c r="AH640" s="249"/>
      <c r="AI640" s="249"/>
      <c r="AJ640" s="249"/>
      <c r="AK640" s="249"/>
      <c r="AL640" s="249"/>
      <c r="AM640" s="204"/>
      <c r="AN640" s="205"/>
      <c r="AO640" s="205"/>
      <c r="AP640" s="205"/>
      <c r="AQ640" s="205"/>
      <c r="AR640" s="205"/>
      <c r="AS640" s="259"/>
      <c r="AT640" s="258"/>
      <c r="AU640" s="258"/>
      <c r="AV640" s="258"/>
      <c r="AW640" s="258"/>
      <c r="AX640" s="258"/>
      <c r="AY640" s="268"/>
      <c r="AZ640" s="267"/>
      <c r="BA640" s="267"/>
      <c r="BB640" s="267"/>
      <c r="BC640" s="267"/>
      <c r="BD640" s="267"/>
      <c r="BE640" s="204"/>
      <c r="BF640" s="205"/>
      <c r="BG640" s="205"/>
      <c r="BH640" s="205"/>
      <c r="BI640" s="205"/>
      <c r="BJ640" s="205"/>
      <c r="BK640" s="241"/>
      <c r="BL640" s="240"/>
      <c r="BM640" s="240"/>
      <c r="BN640" s="240"/>
      <c r="BO640" s="240"/>
      <c r="BP640" s="240"/>
      <c r="BQ640" s="223"/>
      <c r="BR640" s="222"/>
      <c r="BS640" s="222"/>
      <c r="BT640" s="222"/>
      <c r="BU640" s="222"/>
      <c r="BV640" s="222"/>
      <c r="BW640" s="268"/>
      <c r="BX640" s="267"/>
      <c r="BY640" s="267"/>
      <c r="BZ640" s="267"/>
      <c r="CA640" s="267"/>
      <c r="CB640" s="267"/>
      <c r="CC640" s="241"/>
      <c r="CD640" s="214"/>
      <c r="CE640" s="240"/>
      <c r="CF640" s="240"/>
      <c r="CG640" s="240"/>
      <c r="CH640" s="5"/>
    </row>
    <row r="641" spans="1:86" hidden="1" x14ac:dyDescent="0.2">
      <c r="A641" s="22"/>
      <c r="B641" s="22"/>
      <c r="C641" s="51"/>
      <c r="D641" s="23"/>
      <c r="E641" s="22"/>
      <c r="F641" s="23"/>
      <c r="G641" s="124"/>
      <c r="H641" s="26"/>
      <c r="I641" s="112"/>
      <c r="J641" s="204"/>
      <c r="K641" s="204"/>
      <c r="L641" s="205"/>
      <c r="M641" s="205"/>
      <c r="N641" s="205"/>
      <c r="O641" s="214"/>
      <c r="P641" s="214"/>
      <c r="Q641" s="213"/>
      <c r="R641" s="213"/>
      <c r="S641" s="213"/>
      <c r="T641" s="213"/>
      <c r="U641" s="223"/>
      <c r="V641" s="222"/>
      <c r="W641" s="222"/>
      <c r="X641" s="222"/>
      <c r="Y641" s="222"/>
      <c r="Z641" s="222"/>
      <c r="AA641" s="232"/>
      <c r="AB641" s="231"/>
      <c r="AC641" s="231"/>
      <c r="AD641" s="231"/>
      <c r="AE641" s="231"/>
      <c r="AF641" s="231"/>
      <c r="AG641" s="250"/>
      <c r="AH641" s="249"/>
      <c r="AI641" s="249"/>
      <c r="AJ641" s="249"/>
      <c r="AK641" s="249"/>
      <c r="AL641" s="249"/>
      <c r="AM641" s="204"/>
      <c r="AN641" s="205"/>
      <c r="AO641" s="205"/>
      <c r="AP641" s="205"/>
      <c r="AQ641" s="205"/>
      <c r="AR641" s="205"/>
      <c r="AS641" s="259"/>
      <c r="AT641" s="258"/>
      <c r="AU641" s="258"/>
      <c r="AV641" s="258"/>
      <c r="AW641" s="258"/>
      <c r="AX641" s="258"/>
      <c r="AY641" s="268"/>
      <c r="AZ641" s="267"/>
      <c r="BA641" s="267"/>
      <c r="BB641" s="267"/>
      <c r="BC641" s="267"/>
      <c r="BD641" s="267"/>
      <c r="BE641" s="204"/>
      <c r="BF641" s="205"/>
      <c r="BG641" s="205"/>
      <c r="BH641" s="205"/>
      <c r="BI641" s="205"/>
      <c r="BJ641" s="205"/>
      <c r="BK641" s="241"/>
      <c r="BL641" s="240"/>
      <c r="BM641" s="240"/>
      <c r="BN641" s="240"/>
      <c r="BO641" s="240"/>
      <c r="BP641" s="240"/>
      <c r="BQ641" s="223"/>
      <c r="BR641" s="222"/>
      <c r="BS641" s="222"/>
      <c r="BT641" s="222"/>
      <c r="BU641" s="222"/>
      <c r="BV641" s="222"/>
      <c r="BW641" s="268"/>
      <c r="BX641" s="267"/>
      <c r="BY641" s="267"/>
      <c r="BZ641" s="267"/>
      <c r="CA641" s="267"/>
      <c r="CB641" s="267"/>
      <c r="CC641" s="241"/>
      <c r="CD641" s="214"/>
      <c r="CE641" s="240"/>
      <c r="CF641" s="240"/>
      <c r="CG641" s="240"/>
      <c r="CH641" s="5"/>
    </row>
    <row r="642" spans="1:86" hidden="1" x14ac:dyDescent="0.2">
      <c r="A642" s="22"/>
      <c r="B642" s="22"/>
      <c r="C642" s="51"/>
      <c r="D642" s="33"/>
      <c r="E642" s="22"/>
      <c r="F642" s="23"/>
      <c r="G642" s="124"/>
      <c r="H642" s="26"/>
      <c r="I642" s="112"/>
      <c r="J642" s="204"/>
      <c r="K642" s="204"/>
      <c r="L642" s="205"/>
      <c r="M642" s="205"/>
      <c r="N642" s="205"/>
      <c r="O642" s="214"/>
      <c r="P642" s="214"/>
      <c r="Q642" s="213"/>
      <c r="R642" s="213"/>
      <c r="S642" s="213"/>
      <c r="T642" s="213"/>
      <c r="U642" s="223"/>
      <c r="V642" s="222"/>
      <c r="W642" s="222"/>
      <c r="X642" s="222"/>
      <c r="Y642" s="222"/>
      <c r="Z642" s="222"/>
      <c r="AA642" s="232"/>
      <c r="AB642" s="231"/>
      <c r="AC642" s="231"/>
      <c r="AD642" s="231"/>
      <c r="AE642" s="231"/>
      <c r="AF642" s="231"/>
      <c r="AG642" s="250"/>
      <c r="AH642" s="249"/>
      <c r="AI642" s="249"/>
      <c r="AJ642" s="249"/>
      <c r="AK642" s="249"/>
      <c r="AL642" s="249"/>
      <c r="AM642" s="204"/>
      <c r="AN642" s="205"/>
      <c r="AO642" s="205"/>
      <c r="AP642" s="205"/>
      <c r="AQ642" s="205"/>
      <c r="AR642" s="205"/>
      <c r="AS642" s="259"/>
      <c r="AT642" s="258"/>
      <c r="AU642" s="258"/>
      <c r="AV642" s="258"/>
      <c r="AW642" s="258"/>
      <c r="AX642" s="258"/>
      <c r="AY642" s="268"/>
      <c r="AZ642" s="267"/>
      <c r="BA642" s="267"/>
      <c r="BB642" s="267"/>
      <c r="BC642" s="267"/>
      <c r="BD642" s="267"/>
      <c r="BE642" s="204"/>
      <c r="BF642" s="205"/>
      <c r="BG642" s="205"/>
      <c r="BH642" s="205"/>
      <c r="BI642" s="205"/>
      <c r="BJ642" s="205"/>
      <c r="BK642" s="241"/>
      <c r="BL642" s="240"/>
      <c r="BM642" s="240"/>
      <c r="BN642" s="240"/>
      <c r="BO642" s="240"/>
      <c r="BP642" s="240"/>
      <c r="BQ642" s="223"/>
      <c r="BR642" s="222"/>
      <c r="BS642" s="222"/>
      <c r="BT642" s="222"/>
      <c r="BU642" s="222"/>
      <c r="BV642" s="222"/>
      <c r="BW642" s="268"/>
      <c r="BX642" s="267"/>
      <c r="BY642" s="267"/>
      <c r="BZ642" s="267"/>
      <c r="CA642" s="267"/>
      <c r="CB642" s="267"/>
      <c r="CC642" s="241"/>
      <c r="CD642" s="214"/>
      <c r="CE642" s="240"/>
      <c r="CF642" s="240"/>
      <c r="CG642" s="240"/>
      <c r="CH642" s="5"/>
    </row>
    <row r="643" spans="1:86" hidden="1" x14ac:dyDescent="0.2">
      <c r="A643" s="22"/>
      <c r="B643" s="22"/>
      <c r="C643" s="51"/>
      <c r="D643" s="33"/>
      <c r="E643" s="22"/>
      <c r="F643" s="23"/>
      <c r="G643" s="124"/>
      <c r="H643" s="75"/>
      <c r="I643" s="52"/>
      <c r="J643" s="204"/>
      <c r="K643" s="204"/>
      <c r="L643" s="205"/>
      <c r="M643" s="205"/>
      <c r="N643" s="205"/>
      <c r="O643" s="214"/>
      <c r="P643" s="214"/>
      <c r="Q643" s="213"/>
      <c r="R643" s="213"/>
      <c r="S643" s="213"/>
      <c r="T643" s="213"/>
      <c r="U643" s="223"/>
      <c r="V643" s="222"/>
      <c r="W643" s="222"/>
      <c r="X643" s="222"/>
      <c r="Y643" s="222"/>
      <c r="Z643" s="222"/>
      <c r="AA643" s="232"/>
      <c r="AB643" s="231"/>
      <c r="AC643" s="231"/>
      <c r="AD643" s="231"/>
      <c r="AE643" s="231"/>
      <c r="AF643" s="231"/>
      <c r="AG643" s="250"/>
      <c r="AH643" s="249"/>
      <c r="AI643" s="249"/>
      <c r="AJ643" s="249"/>
      <c r="AK643" s="249"/>
      <c r="AL643" s="249"/>
      <c r="AM643" s="204"/>
      <c r="AN643" s="205"/>
      <c r="AO643" s="205"/>
      <c r="AP643" s="205"/>
      <c r="AQ643" s="205"/>
      <c r="AR643" s="205"/>
      <c r="AS643" s="259"/>
      <c r="AT643" s="258"/>
      <c r="AU643" s="258"/>
      <c r="AV643" s="258"/>
      <c r="AW643" s="258"/>
      <c r="AX643" s="258"/>
      <c r="AY643" s="268"/>
      <c r="AZ643" s="267"/>
      <c r="BA643" s="267"/>
      <c r="BB643" s="267"/>
      <c r="BC643" s="267"/>
      <c r="BD643" s="267"/>
      <c r="BE643" s="204"/>
      <c r="BF643" s="205"/>
      <c r="BG643" s="205"/>
      <c r="BH643" s="205"/>
      <c r="BI643" s="205"/>
      <c r="BJ643" s="205"/>
      <c r="BK643" s="241"/>
      <c r="BL643" s="240"/>
      <c r="BM643" s="240"/>
      <c r="BN643" s="240"/>
      <c r="BO643" s="240"/>
      <c r="BP643" s="240"/>
      <c r="BQ643" s="223"/>
      <c r="BR643" s="222"/>
      <c r="BS643" s="222"/>
      <c r="BT643" s="222"/>
      <c r="BU643" s="222"/>
      <c r="BV643" s="222"/>
      <c r="BW643" s="268"/>
      <c r="BX643" s="267"/>
      <c r="BY643" s="267"/>
      <c r="BZ643" s="267"/>
      <c r="CA643" s="267"/>
      <c r="CB643" s="267"/>
      <c r="CC643" s="241"/>
      <c r="CD643" s="214"/>
      <c r="CE643" s="240"/>
      <c r="CF643" s="240"/>
      <c r="CG643" s="240"/>
      <c r="CH643" s="5"/>
    </row>
    <row r="644" spans="1:86" hidden="1" x14ac:dyDescent="0.2">
      <c r="A644" s="22"/>
      <c r="B644" s="22"/>
      <c r="C644" s="22"/>
      <c r="D644" s="34"/>
      <c r="E644" s="22"/>
      <c r="F644" s="34"/>
      <c r="G644" s="48"/>
      <c r="H644" s="36"/>
      <c r="I644" s="27"/>
      <c r="J644" s="204"/>
      <c r="K644" s="204"/>
      <c r="L644" s="205"/>
      <c r="M644" s="205"/>
      <c r="N644" s="204"/>
      <c r="O644" s="214"/>
      <c r="P644" s="214"/>
      <c r="Q644" s="213"/>
      <c r="R644" s="214"/>
      <c r="S644" s="213"/>
      <c r="T644" s="214"/>
      <c r="U644" s="223"/>
      <c r="V644" s="223"/>
      <c r="W644" s="222"/>
      <c r="X644" s="223"/>
      <c r="Y644" s="222"/>
      <c r="Z644" s="223"/>
      <c r="AA644" s="232"/>
      <c r="AB644" s="232"/>
      <c r="AC644" s="231"/>
      <c r="AD644" s="232"/>
      <c r="AE644" s="231"/>
      <c r="AF644" s="232"/>
      <c r="AG644" s="250"/>
      <c r="AH644" s="250"/>
      <c r="AI644" s="249"/>
      <c r="AJ644" s="250"/>
      <c r="AK644" s="249"/>
      <c r="AL644" s="250"/>
      <c r="AM644" s="204"/>
      <c r="AN644" s="204"/>
      <c r="AO644" s="205"/>
      <c r="AP644" s="204"/>
      <c r="AQ644" s="205"/>
      <c r="AR644" s="204"/>
      <c r="AS644" s="259"/>
      <c r="AT644" s="259"/>
      <c r="AU644" s="258"/>
      <c r="AV644" s="259"/>
      <c r="AW644" s="258"/>
      <c r="AX644" s="259"/>
      <c r="AY644" s="268"/>
      <c r="AZ644" s="268"/>
      <c r="BA644" s="267"/>
      <c r="BB644" s="268"/>
      <c r="BC644" s="267"/>
      <c r="BD644" s="268"/>
      <c r="BE644" s="204"/>
      <c r="BF644" s="204"/>
      <c r="BG644" s="205"/>
      <c r="BH644" s="204"/>
      <c r="BI644" s="205"/>
      <c r="BJ644" s="204"/>
      <c r="BK644" s="241"/>
      <c r="BL644" s="241"/>
      <c r="BM644" s="240"/>
      <c r="BN644" s="241"/>
      <c r="BO644" s="240"/>
      <c r="BP644" s="241"/>
      <c r="BQ644" s="223"/>
      <c r="BR644" s="223"/>
      <c r="BS644" s="222"/>
      <c r="BT644" s="223"/>
      <c r="BU644" s="222"/>
      <c r="BV644" s="223"/>
      <c r="BW644" s="268"/>
      <c r="BX644" s="268"/>
      <c r="BY644" s="267"/>
      <c r="BZ644" s="268"/>
      <c r="CA644" s="267"/>
      <c r="CB644" s="268"/>
      <c r="CC644" s="241"/>
      <c r="CD644" s="214"/>
      <c r="CE644" s="240"/>
      <c r="CF644" s="240"/>
      <c r="CG644" s="241"/>
      <c r="CH644" s="5"/>
    </row>
    <row r="645" spans="1:86" hidden="1" x14ac:dyDescent="0.2">
      <c r="A645" s="105"/>
      <c r="B645" s="105"/>
      <c r="C645" s="105"/>
      <c r="D645" s="106"/>
      <c r="E645" s="105"/>
      <c r="F645" s="107"/>
      <c r="G645" s="108"/>
      <c r="H645" s="91"/>
      <c r="I645" s="59"/>
      <c r="J645" s="206"/>
      <c r="K645" s="206"/>
      <c r="L645" s="206"/>
      <c r="M645" s="206"/>
      <c r="N645" s="206"/>
      <c r="O645" s="215"/>
      <c r="P645" s="215"/>
      <c r="Q645" s="215"/>
      <c r="R645" s="215"/>
      <c r="S645" s="215"/>
      <c r="T645" s="215"/>
      <c r="U645" s="224"/>
      <c r="V645" s="224"/>
      <c r="W645" s="224"/>
      <c r="X645" s="224"/>
      <c r="Y645" s="224"/>
      <c r="Z645" s="224"/>
      <c r="AA645" s="233"/>
      <c r="AB645" s="233"/>
      <c r="AC645" s="233"/>
      <c r="AD645" s="233"/>
      <c r="AE645" s="233"/>
      <c r="AF645" s="233"/>
      <c r="AG645" s="251"/>
      <c r="AH645" s="251"/>
      <c r="AI645" s="251"/>
      <c r="AJ645" s="251"/>
      <c r="AK645" s="251"/>
      <c r="AL645" s="251"/>
      <c r="AM645" s="206"/>
      <c r="AN645" s="206"/>
      <c r="AO645" s="206"/>
      <c r="AP645" s="206"/>
      <c r="AQ645" s="206"/>
      <c r="AR645" s="206"/>
      <c r="AS645" s="260"/>
      <c r="AT645" s="260"/>
      <c r="AU645" s="260"/>
      <c r="AV645" s="260"/>
      <c r="AW645" s="260"/>
      <c r="AX645" s="260"/>
      <c r="AY645" s="269"/>
      <c r="AZ645" s="269"/>
      <c r="BA645" s="269"/>
      <c r="BB645" s="269"/>
      <c r="BC645" s="269"/>
      <c r="BD645" s="269"/>
      <c r="BE645" s="206"/>
      <c r="BF645" s="206"/>
      <c r="BG645" s="206"/>
      <c r="BH645" s="206"/>
      <c r="BI645" s="206"/>
      <c r="BJ645" s="206"/>
      <c r="BK645" s="242"/>
      <c r="BL645" s="242"/>
      <c r="BM645" s="242"/>
      <c r="BN645" s="242"/>
      <c r="BO645" s="242"/>
      <c r="BP645" s="242"/>
      <c r="BQ645" s="224"/>
      <c r="BR645" s="224"/>
      <c r="BS645" s="224"/>
      <c r="BT645" s="224"/>
      <c r="BU645" s="224"/>
      <c r="BV645" s="224"/>
      <c r="BW645" s="269"/>
      <c r="BX645" s="269"/>
      <c r="BY645" s="269"/>
      <c r="BZ645" s="269"/>
      <c r="CA645" s="269"/>
      <c r="CB645" s="269"/>
      <c r="CC645" s="242"/>
      <c r="CD645" s="215"/>
      <c r="CE645" s="242"/>
      <c r="CF645" s="242"/>
      <c r="CG645" s="242"/>
      <c r="CH645" s="5"/>
    </row>
    <row r="646" spans="1:86" hidden="1" x14ac:dyDescent="0.2">
      <c r="A646" s="151"/>
      <c r="B646" s="151"/>
      <c r="C646" s="151"/>
      <c r="D646" s="106"/>
      <c r="E646" s="151"/>
      <c r="F646" s="106"/>
      <c r="G646" s="133"/>
      <c r="H646" s="61"/>
      <c r="I646" s="134"/>
      <c r="J646" s="204"/>
      <c r="K646" s="204"/>
      <c r="L646" s="205"/>
      <c r="M646" s="205"/>
      <c r="N646" s="205"/>
      <c r="O646" s="214"/>
      <c r="P646" s="214"/>
      <c r="Q646" s="213"/>
      <c r="R646" s="213"/>
      <c r="S646" s="213"/>
      <c r="T646" s="213"/>
      <c r="U646" s="223"/>
      <c r="V646" s="222"/>
      <c r="W646" s="222"/>
      <c r="X646" s="222"/>
      <c r="Y646" s="222"/>
      <c r="Z646" s="222"/>
      <c r="AA646" s="232"/>
      <c r="AB646" s="231"/>
      <c r="AC646" s="231"/>
      <c r="AD646" s="231"/>
      <c r="AE646" s="231"/>
      <c r="AF646" s="231"/>
      <c r="AG646" s="250"/>
      <c r="AH646" s="249"/>
      <c r="AI646" s="249"/>
      <c r="AJ646" s="249"/>
      <c r="AK646" s="249"/>
      <c r="AL646" s="249"/>
      <c r="AM646" s="204"/>
      <c r="AN646" s="205"/>
      <c r="AO646" s="205"/>
      <c r="AP646" s="205"/>
      <c r="AQ646" s="205"/>
      <c r="AR646" s="205"/>
      <c r="AS646" s="259"/>
      <c r="AT646" s="258"/>
      <c r="AU646" s="258"/>
      <c r="AV646" s="258"/>
      <c r="AW646" s="258"/>
      <c r="AX646" s="258"/>
      <c r="AY646" s="268"/>
      <c r="AZ646" s="267"/>
      <c r="BA646" s="267"/>
      <c r="BB646" s="267"/>
      <c r="BC646" s="267"/>
      <c r="BD646" s="267"/>
      <c r="BE646" s="204"/>
      <c r="BF646" s="205"/>
      <c r="BG646" s="205"/>
      <c r="BH646" s="205"/>
      <c r="BI646" s="205"/>
      <c r="BJ646" s="205"/>
      <c r="BK646" s="241"/>
      <c r="BL646" s="240"/>
      <c r="BM646" s="240"/>
      <c r="BN646" s="240"/>
      <c r="BO646" s="240"/>
      <c r="BP646" s="240"/>
      <c r="BQ646" s="223"/>
      <c r="BR646" s="222"/>
      <c r="BS646" s="222"/>
      <c r="BT646" s="222"/>
      <c r="BU646" s="222"/>
      <c r="BV646" s="222"/>
      <c r="BW646" s="268"/>
      <c r="BX646" s="267"/>
      <c r="BY646" s="267"/>
      <c r="BZ646" s="267"/>
      <c r="CA646" s="267"/>
      <c r="CB646" s="267"/>
      <c r="CC646" s="241"/>
      <c r="CD646" s="214"/>
      <c r="CE646" s="240"/>
      <c r="CF646" s="240"/>
      <c r="CG646" s="240"/>
      <c r="CH646" s="5"/>
    </row>
    <row r="647" spans="1:86" hidden="1" x14ac:dyDescent="0.2">
      <c r="A647" s="141"/>
      <c r="B647" s="141"/>
      <c r="C647" s="141"/>
      <c r="D647" s="142"/>
      <c r="E647" s="141"/>
      <c r="F647" s="142"/>
      <c r="G647" s="109"/>
      <c r="H647" s="65"/>
      <c r="I647" s="66"/>
      <c r="J647" s="204"/>
      <c r="K647" s="204"/>
      <c r="L647" s="205"/>
      <c r="M647" s="205"/>
      <c r="N647" s="205"/>
      <c r="O647" s="214"/>
      <c r="P647" s="214"/>
      <c r="Q647" s="213"/>
      <c r="R647" s="213"/>
      <c r="S647" s="213"/>
      <c r="T647" s="213"/>
      <c r="U647" s="223"/>
      <c r="V647" s="222"/>
      <c r="W647" s="222"/>
      <c r="X647" s="222"/>
      <c r="Y647" s="222"/>
      <c r="Z647" s="222"/>
      <c r="AA647" s="232"/>
      <c r="AB647" s="231"/>
      <c r="AC647" s="231"/>
      <c r="AD647" s="231"/>
      <c r="AE647" s="231"/>
      <c r="AF647" s="231"/>
      <c r="AG647" s="250"/>
      <c r="AH647" s="249"/>
      <c r="AI647" s="249"/>
      <c r="AJ647" s="249"/>
      <c r="AK647" s="249"/>
      <c r="AL647" s="249"/>
      <c r="AM647" s="204"/>
      <c r="AN647" s="205"/>
      <c r="AO647" s="205"/>
      <c r="AP647" s="205"/>
      <c r="AQ647" s="205"/>
      <c r="AR647" s="205"/>
      <c r="AS647" s="259"/>
      <c r="AT647" s="258"/>
      <c r="AU647" s="258"/>
      <c r="AV647" s="258"/>
      <c r="AW647" s="258"/>
      <c r="AX647" s="258"/>
      <c r="AY647" s="268"/>
      <c r="AZ647" s="267"/>
      <c r="BA647" s="267"/>
      <c r="BB647" s="267"/>
      <c r="BC647" s="267"/>
      <c r="BD647" s="267"/>
      <c r="BE647" s="204"/>
      <c r="BF647" s="205"/>
      <c r="BG647" s="205"/>
      <c r="BH647" s="205"/>
      <c r="BI647" s="205"/>
      <c r="BJ647" s="205"/>
      <c r="BK647" s="241"/>
      <c r="BL647" s="240"/>
      <c r="BM647" s="240"/>
      <c r="BN647" s="240"/>
      <c r="BO647" s="240"/>
      <c r="BP647" s="240"/>
      <c r="BQ647" s="223"/>
      <c r="BR647" s="222"/>
      <c r="BS647" s="222"/>
      <c r="BT647" s="222"/>
      <c r="BU647" s="222"/>
      <c r="BV647" s="222"/>
      <c r="BW647" s="268"/>
      <c r="BX647" s="267"/>
      <c r="BY647" s="267"/>
      <c r="BZ647" s="267"/>
      <c r="CA647" s="267"/>
      <c r="CB647" s="267"/>
      <c r="CC647" s="241"/>
      <c r="CD647" s="214"/>
      <c r="CE647" s="240"/>
      <c r="CF647" s="240"/>
      <c r="CG647" s="240"/>
      <c r="CH647" s="5"/>
    </row>
    <row r="648" spans="1:86" hidden="1" x14ac:dyDescent="0.2">
      <c r="A648" s="141"/>
      <c r="B648" s="141"/>
      <c r="C648" s="141"/>
      <c r="D648" s="142"/>
      <c r="E648" s="141"/>
      <c r="F648" s="142"/>
      <c r="G648" s="109"/>
      <c r="H648" s="65"/>
      <c r="I648" s="66"/>
      <c r="J648" s="204"/>
      <c r="K648" s="204"/>
      <c r="L648" s="205"/>
      <c r="M648" s="205"/>
      <c r="N648" s="205"/>
      <c r="O648" s="214"/>
      <c r="P648" s="214"/>
      <c r="Q648" s="213"/>
      <c r="R648" s="213"/>
      <c r="S648" s="213"/>
      <c r="T648" s="213"/>
      <c r="U648" s="223"/>
      <c r="V648" s="222"/>
      <c r="W648" s="222"/>
      <c r="X648" s="222"/>
      <c r="Y648" s="222"/>
      <c r="Z648" s="222"/>
      <c r="AA648" s="232"/>
      <c r="AB648" s="231"/>
      <c r="AC648" s="231"/>
      <c r="AD648" s="231"/>
      <c r="AE648" s="231"/>
      <c r="AF648" s="231"/>
      <c r="AG648" s="250"/>
      <c r="AH648" s="249"/>
      <c r="AI648" s="249"/>
      <c r="AJ648" s="249"/>
      <c r="AK648" s="249"/>
      <c r="AL648" s="249"/>
      <c r="AM648" s="204"/>
      <c r="AN648" s="205"/>
      <c r="AO648" s="205"/>
      <c r="AP648" s="205"/>
      <c r="AQ648" s="205"/>
      <c r="AR648" s="205"/>
      <c r="AS648" s="259"/>
      <c r="AT648" s="258"/>
      <c r="AU648" s="258"/>
      <c r="AV648" s="258"/>
      <c r="AW648" s="258"/>
      <c r="AX648" s="258"/>
      <c r="AY648" s="268"/>
      <c r="AZ648" s="267"/>
      <c r="BA648" s="267"/>
      <c r="BB648" s="267"/>
      <c r="BC648" s="267"/>
      <c r="BD648" s="267"/>
      <c r="BE648" s="204"/>
      <c r="BF648" s="205"/>
      <c r="BG648" s="205"/>
      <c r="BH648" s="205"/>
      <c r="BI648" s="205"/>
      <c r="BJ648" s="205"/>
      <c r="BK648" s="241"/>
      <c r="BL648" s="240"/>
      <c r="BM648" s="240"/>
      <c r="BN648" s="240"/>
      <c r="BO648" s="240"/>
      <c r="BP648" s="240"/>
      <c r="BQ648" s="223"/>
      <c r="BR648" s="222"/>
      <c r="BS648" s="222"/>
      <c r="BT648" s="222"/>
      <c r="BU648" s="222"/>
      <c r="BV648" s="222"/>
      <c r="BW648" s="268"/>
      <c r="BX648" s="267"/>
      <c r="BY648" s="267"/>
      <c r="BZ648" s="267"/>
      <c r="CA648" s="267"/>
      <c r="CB648" s="267"/>
      <c r="CC648" s="241"/>
      <c r="CD648" s="214"/>
      <c r="CE648" s="240"/>
      <c r="CF648" s="240"/>
      <c r="CG648" s="240"/>
      <c r="CH648" s="5"/>
    </row>
    <row r="649" spans="1:86" hidden="1" x14ac:dyDescent="0.2">
      <c r="A649" s="141"/>
      <c r="B649" s="141"/>
      <c r="C649" s="141"/>
      <c r="D649" s="142"/>
      <c r="E649" s="141"/>
      <c r="F649" s="142"/>
      <c r="G649" s="109"/>
      <c r="H649" s="65"/>
      <c r="I649" s="66"/>
      <c r="J649" s="204"/>
      <c r="K649" s="204"/>
      <c r="L649" s="205"/>
      <c r="M649" s="205"/>
      <c r="N649" s="205"/>
      <c r="O649" s="214"/>
      <c r="P649" s="214"/>
      <c r="Q649" s="213"/>
      <c r="R649" s="213"/>
      <c r="S649" s="213"/>
      <c r="T649" s="213"/>
      <c r="U649" s="223"/>
      <c r="V649" s="222"/>
      <c r="W649" s="222"/>
      <c r="X649" s="222"/>
      <c r="Y649" s="222"/>
      <c r="Z649" s="222"/>
      <c r="AA649" s="232"/>
      <c r="AB649" s="231"/>
      <c r="AC649" s="231"/>
      <c r="AD649" s="231"/>
      <c r="AE649" s="231"/>
      <c r="AF649" s="231"/>
      <c r="AG649" s="250"/>
      <c r="AH649" s="249"/>
      <c r="AI649" s="249"/>
      <c r="AJ649" s="249"/>
      <c r="AK649" s="249"/>
      <c r="AL649" s="249"/>
      <c r="AM649" s="204"/>
      <c r="AN649" s="205"/>
      <c r="AO649" s="205"/>
      <c r="AP649" s="205"/>
      <c r="AQ649" s="205"/>
      <c r="AR649" s="205"/>
      <c r="AS649" s="259"/>
      <c r="AT649" s="258"/>
      <c r="AU649" s="258"/>
      <c r="AV649" s="258"/>
      <c r="AW649" s="258"/>
      <c r="AX649" s="258"/>
      <c r="AY649" s="268"/>
      <c r="AZ649" s="267"/>
      <c r="BA649" s="267"/>
      <c r="BB649" s="267"/>
      <c r="BC649" s="267"/>
      <c r="BD649" s="267"/>
      <c r="BE649" s="204"/>
      <c r="BF649" s="205"/>
      <c r="BG649" s="205"/>
      <c r="BH649" s="205"/>
      <c r="BI649" s="205"/>
      <c r="BJ649" s="205"/>
      <c r="BK649" s="241"/>
      <c r="BL649" s="240"/>
      <c r="BM649" s="240"/>
      <c r="BN649" s="240"/>
      <c r="BO649" s="240"/>
      <c r="BP649" s="240"/>
      <c r="BQ649" s="223"/>
      <c r="BR649" s="222"/>
      <c r="BS649" s="222"/>
      <c r="BT649" s="222"/>
      <c r="BU649" s="222"/>
      <c r="BV649" s="222"/>
      <c r="BW649" s="268"/>
      <c r="BX649" s="267"/>
      <c r="BY649" s="267"/>
      <c r="BZ649" s="267"/>
      <c r="CA649" s="267"/>
      <c r="CB649" s="267"/>
      <c r="CC649" s="241"/>
      <c r="CD649" s="214"/>
      <c r="CE649" s="240"/>
      <c r="CF649" s="240"/>
      <c r="CG649" s="240"/>
      <c r="CH649" s="5"/>
    </row>
    <row r="650" spans="1:86" hidden="1" x14ac:dyDescent="0.2">
      <c r="A650" s="141"/>
      <c r="B650" s="141"/>
      <c r="C650" s="141"/>
      <c r="D650" s="142"/>
      <c r="E650" s="141"/>
      <c r="F650" s="142"/>
      <c r="G650" s="109"/>
      <c r="H650" s="69"/>
      <c r="I650" s="66"/>
      <c r="J650" s="204"/>
      <c r="K650" s="204"/>
      <c r="L650" s="205"/>
      <c r="M650" s="205"/>
      <c r="N650" s="205"/>
      <c r="O650" s="214"/>
      <c r="P650" s="214"/>
      <c r="Q650" s="213"/>
      <c r="R650" s="213"/>
      <c r="S650" s="213"/>
      <c r="T650" s="213"/>
      <c r="U650" s="223"/>
      <c r="V650" s="222"/>
      <c r="W650" s="222"/>
      <c r="X650" s="222"/>
      <c r="Y650" s="222"/>
      <c r="Z650" s="222"/>
      <c r="AA650" s="232"/>
      <c r="AB650" s="231"/>
      <c r="AC650" s="231"/>
      <c r="AD650" s="231"/>
      <c r="AE650" s="231"/>
      <c r="AF650" s="231"/>
      <c r="AG650" s="250"/>
      <c r="AH650" s="249"/>
      <c r="AI650" s="249"/>
      <c r="AJ650" s="249"/>
      <c r="AK650" s="249"/>
      <c r="AL650" s="249"/>
      <c r="AM650" s="204"/>
      <c r="AN650" s="205"/>
      <c r="AO650" s="205"/>
      <c r="AP650" s="205"/>
      <c r="AQ650" s="205"/>
      <c r="AR650" s="205"/>
      <c r="AS650" s="259"/>
      <c r="AT650" s="258"/>
      <c r="AU650" s="258"/>
      <c r="AV650" s="258"/>
      <c r="AW650" s="258"/>
      <c r="AX650" s="258"/>
      <c r="AY650" s="268"/>
      <c r="AZ650" s="267"/>
      <c r="BA650" s="267"/>
      <c r="BB650" s="267"/>
      <c r="BC650" s="267"/>
      <c r="BD650" s="267"/>
      <c r="BE650" s="204"/>
      <c r="BF650" s="205"/>
      <c r="BG650" s="205"/>
      <c r="BH650" s="205"/>
      <c r="BI650" s="205"/>
      <c r="BJ650" s="205"/>
      <c r="BK650" s="241"/>
      <c r="BL650" s="240"/>
      <c r="BM650" s="240"/>
      <c r="BN650" s="240"/>
      <c r="BO650" s="240"/>
      <c r="BP650" s="240"/>
      <c r="BQ650" s="223"/>
      <c r="BR650" s="222"/>
      <c r="BS650" s="222"/>
      <c r="BT650" s="222"/>
      <c r="BU650" s="222"/>
      <c r="BV650" s="222"/>
      <c r="BW650" s="268"/>
      <c r="BX650" s="267"/>
      <c r="BY650" s="267"/>
      <c r="BZ650" s="267"/>
      <c r="CA650" s="267"/>
      <c r="CB650" s="267"/>
      <c r="CC650" s="241"/>
      <c r="CD650" s="214"/>
      <c r="CE650" s="240"/>
      <c r="CF650" s="240"/>
      <c r="CG650" s="240"/>
      <c r="CH650" s="5"/>
    </row>
    <row r="651" spans="1:86" hidden="1" x14ac:dyDescent="0.2">
      <c r="A651" s="141"/>
      <c r="B651" s="141"/>
      <c r="C651" s="141"/>
      <c r="D651" s="142"/>
      <c r="E651" s="141"/>
      <c r="F651" s="142"/>
      <c r="G651" s="109"/>
      <c r="H651" s="69"/>
      <c r="I651" s="66"/>
      <c r="J651" s="204"/>
      <c r="K651" s="204"/>
      <c r="L651" s="205"/>
      <c r="M651" s="205"/>
      <c r="N651" s="205"/>
      <c r="O651" s="214"/>
      <c r="P651" s="214"/>
      <c r="Q651" s="213"/>
      <c r="R651" s="213"/>
      <c r="S651" s="213"/>
      <c r="T651" s="213"/>
      <c r="U651" s="223"/>
      <c r="V651" s="222"/>
      <c r="W651" s="222"/>
      <c r="X651" s="222"/>
      <c r="Y651" s="222"/>
      <c r="Z651" s="222"/>
      <c r="AA651" s="232"/>
      <c r="AB651" s="231"/>
      <c r="AC651" s="231"/>
      <c r="AD651" s="231"/>
      <c r="AE651" s="231"/>
      <c r="AF651" s="231"/>
      <c r="AG651" s="250"/>
      <c r="AH651" s="249"/>
      <c r="AI651" s="249"/>
      <c r="AJ651" s="249"/>
      <c r="AK651" s="249"/>
      <c r="AL651" s="249"/>
      <c r="AM651" s="204"/>
      <c r="AN651" s="205"/>
      <c r="AO651" s="205"/>
      <c r="AP651" s="205"/>
      <c r="AQ651" s="205"/>
      <c r="AR651" s="205"/>
      <c r="AS651" s="259"/>
      <c r="AT651" s="258"/>
      <c r="AU651" s="258"/>
      <c r="AV651" s="258"/>
      <c r="AW651" s="258"/>
      <c r="AX651" s="258"/>
      <c r="AY651" s="268"/>
      <c r="AZ651" s="267"/>
      <c r="BA651" s="267"/>
      <c r="BB651" s="267"/>
      <c r="BC651" s="267"/>
      <c r="BD651" s="267"/>
      <c r="BE651" s="204"/>
      <c r="BF651" s="205"/>
      <c r="BG651" s="205"/>
      <c r="BH651" s="205"/>
      <c r="BI651" s="205"/>
      <c r="BJ651" s="205"/>
      <c r="BK651" s="241"/>
      <c r="BL651" s="240"/>
      <c r="BM651" s="240"/>
      <c r="BN651" s="240"/>
      <c r="BO651" s="240"/>
      <c r="BP651" s="240"/>
      <c r="BQ651" s="223"/>
      <c r="BR651" s="222"/>
      <c r="BS651" s="222"/>
      <c r="BT651" s="222"/>
      <c r="BU651" s="222"/>
      <c r="BV651" s="222"/>
      <c r="BW651" s="268"/>
      <c r="BX651" s="267"/>
      <c r="BY651" s="267"/>
      <c r="BZ651" s="267"/>
      <c r="CA651" s="267"/>
      <c r="CB651" s="267"/>
      <c r="CC651" s="241"/>
      <c r="CD651" s="214"/>
      <c r="CE651" s="240"/>
      <c r="CF651" s="240"/>
      <c r="CG651" s="240"/>
      <c r="CH651" s="5"/>
    </row>
    <row r="652" spans="1:86" hidden="1" x14ac:dyDescent="0.2">
      <c r="A652" s="141"/>
      <c r="B652" s="141"/>
      <c r="C652" s="141"/>
      <c r="D652" s="142"/>
      <c r="E652" s="141"/>
      <c r="F652" s="142"/>
      <c r="G652" s="109"/>
      <c r="H652" s="65"/>
      <c r="I652" s="66"/>
      <c r="J652" s="204"/>
      <c r="K652" s="204"/>
      <c r="L652" s="205"/>
      <c r="M652" s="205"/>
      <c r="N652" s="205"/>
      <c r="O652" s="214"/>
      <c r="P652" s="214"/>
      <c r="Q652" s="213"/>
      <c r="R652" s="213"/>
      <c r="S652" s="213"/>
      <c r="T652" s="213"/>
      <c r="U652" s="223"/>
      <c r="V652" s="222"/>
      <c r="W652" s="222"/>
      <c r="X652" s="222"/>
      <c r="Y652" s="222"/>
      <c r="Z652" s="222"/>
      <c r="AA652" s="232"/>
      <c r="AB652" s="231"/>
      <c r="AC652" s="231"/>
      <c r="AD652" s="231"/>
      <c r="AE652" s="231"/>
      <c r="AF652" s="231"/>
      <c r="AG652" s="250"/>
      <c r="AH652" s="249"/>
      <c r="AI652" s="249"/>
      <c r="AJ652" s="249"/>
      <c r="AK652" s="249"/>
      <c r="AL652" s="249"/>
      <c r="AM652" s="204"/>
      <c r="AN652" s="205"/>
      <c r="AO652" s="205"/>
      <c r="AP652" s="205"/>
      <c r="AQ652" s="205"/>
      <c r="AR652" s="205"/>
      <c r="AS652" s="259"/>
      <c r="AT652" s="258"/>
      <c r="AU652" s="258"/>
      <c r="AV652" s="258"/>
      <c r="AW652" s="258"/>
      <c r="AX652" s="258"/>
      <c r="AY652" s="268"/>
      <c r="AZ652" s="267"/>
      <c r="BA652" s="267"/>
      <c r="BB652" s="267"/>
      <c r="BC652" s="267"/>
      <c r="BD652" s="267"/>
      <c r="BE652" s="204"/>
      <c r="BF652" s="205"/>
      <c r="BG652" s="205"/>
      <c r="BH652" s="205"/>
      <c r="BI652" s="205"/>
      <c r="BJ652" s="205"/>
      <c r="BK652" s="241"/>
      <c r="BL652" s="240"/>
      <c r="BM652" s="240"/>
      <c r="BN652" s="240"/>
      <c r="BO652" s="240"/>
      <c r="BP652" s="240"/>
      <c r="BQ652" s="223"/>
      <c r="BR652" s="222"/>
      <c r="BS652" s="222"/>
      <c r="BT652" s="222"/>
      <c r="BU652" s="222"/>
      <c r="BV652" s="222"/>
      <c r="BW652" s="268"/>
      <c r="BX652" s="267"/>
      <c r="BY652" s="267"/>
      <c r="BZ652" s="267"/>
      <c r="CA652" s="267"/>
      <c r="CB652" s="267"/>
      <c r="CC652" s="241"/>
      <c r="CD652" s="214"/>
      <c r="CE652" s="240"/>
      <c r="CF652" s="240"/>
      <c r="CG652" s="240"/>
      <c r="CH652" s="5"/>
    </row>
    <row r="653" spans="1:86" hidden="1" x14ac:dyDescent="0.2">
      <c r="A653" s="141"/>
      <c r="B653" s="141"/>
      <c r="C653" s="141"/>
      <c r="D653" s="142"/>
      <c r="E653" s="141"/>
      <c r="F653" s="142"/>
      <c r="G653" s="109"/>
      <c r="H653" s="65"/>
      <c r="I653" s="66"/>
      <c r="J653" s="204"/>
      <c r="K653" s="204"/>
      <c r="L653" s="205"/>
      <c r="M653" s="205"/>
      <c r="N653" s="205"/>
      <c r="O653" s="214"/>
      <c r="P653" s="214"/>
      <c r="Q653" s="213"/>
      <c r="R653" s="213"/>
      <c r="S653" s="213"/>
      <c r="T653" s="213"/>
      <c r="U653" s="223"/>
      <c r="V653" s="222"/>
      <c r="W653" s="222"/>
      <c r="X653" s="222"/>
      <c r="Y653" s="222"/>
      <c r="Z653" s="222"/>
      <c r="AA653" s="232"/>
      <c r="AB653" s="231"/>
      <c r="AC653" s="231"/>
      <c r="AD653" s="231"/>
      <c r="AE653" s="231"/>
      <c r="AF653" s="231"/>
      <c r="AG653" s="250"/>
      <c r="AH653" s="249"/>
      <c r="AI653" s="249"/>
      <c r="AJ653" s="249"/>
      <c r="AK653" s="249"/>
      <c r="AL653" s="249"/>
      <c r="AM653" s="204"/>
      <c r="AN653" s="205"/>
      <c r="AO653" s="205"/>
      <c r="AP653" s="205"/>
      <c r="AQ653" s="205"/>
      <c r="AR653" s="205"/>
      <c r="AS653" s="259"/>
      <c r="AT653" s="258"/>
      <c r="AU653" s="258"/>
      <c r="AV653" s="258"/>
      <c r="AW653" s="258"/>
      <c r="AX653" s="258"/>
      <c r="AY653" s="268"/>
      <c r="AZ653" s="267"/>
      <c r="BA653" s="267"/>
      <c r="BB653" s="267"/>
      <c r="BC653" s="267"/>
      <c r="BD653" s="267"/>
      <c r="BE653" s="204"/>
      <c r="BF653" s="205"/>
      <c r="BG653" s="205"/>
      <c r="BH653" s="205"/>
      <c r="BI653" s="205"/>
      <c r="BJ653" s="205"/>
      <c r="BK653" s="241"/>
      <c r="BL653" s="240"/>
      <c r="BM653" s="240"/>
      <c r="BN653" s="240"/>
      <c r="BO653" s="240"/>
      <c r="BP653" s="240"/>
      <c r="BQ653" s="223"/>
      <c r="BR653" s="222"/>
      <c r="BS653" s="222"/>
      <c r="BT653" s="222"/>
      <c r="BU653" s="222"/>
      <c r="BV653" s="222"/>
      <c r="BW653" s="268"/>
      <c r="BX653" s="267"/>
      <c r="BY653" s="267"/>
      <c r="BZ653" s="267"/>
      <c r="CA653" s="267"/>
      <c r="CB653" s="267"/>
      <c r="CC653" s="241"/>
      <c r="CD653" s="214"/>
      <c r="CE653" s="240"/>
      <c r="CF653" s="240"/>
      <c r="CG653" s="240"/>
      <c r="CH653" s="5"/>
    </row>
    <row r="654" spans="1:86" hidden="1" x14ac:dyDescent="0.2">
      <c r="A654" s="141"/>
      <c r="B654" s="141"/>
      <c r="C654" s="141"/>
      <c r="D654" s="142"/>
      <c r="E654" s="141"/>
      <c r="F654" s="142"/>
      <c r="G654" s="109"/>
      <c r="H654" s="65"/>
      <c r="I654" s="66"/>
      <c r="J654" s="204"/>
      <c r="K654" s="204"/>
      <c r="L654" s="205"/>
      <c r="M654" s="205"/>
      <c r="N654" s="205"/>
      <c r="O654" s="214"/>
      <c r="P654" s="214"/>
      <c r="Q654" s="213"/>
      <c r="R654" s="213"/>
      <c r="S654" s="213"/>
      <c r="T654" s="213"/>
      <c r="U654" s="223"/>
      <c r="V654" s="222"/>
      <c r="W654" s="222"/>
      <c r="X654" s="222"/>
      <c r="Y654" s="222"/>
      <c r="Z654" s="222"/>
      <c r="AA654" s="232"/>
      <c r="AB654" s="231"/>
      <c r="AC654" s="231"/>
      <c r="AD654" s="231"/>
      <c r="AE654" s="231"/>
      <c r="AF654" s="231"/>
      <c r="AG654" s="250"/>
      <c r="AH654" s="249"/>
      <c r="AI654" s="249"/>
      <c r="AJ654" s="249"/>
      <c r="AK654" s="249"/>
      <c r="AL654" s="249"/>
      <c r="AM654" s="204"/>
      <c r="AN654" s="205"/>
      <c r="AO654" s="205"/>
      <c r="AP654" s="205"/>
      <c r="AQ654" s="205"/>
      <c r="AR654" s="205"/>
      <c r="AS654" s="259"/>
      <c r="AT654" s="258"/>
      <c r="AU654" s="258"/>
      <c r="AV654" s="258"/>
      <c r="AW654" s="258"/>
      <c r="AX654" s="258"/>
      <c r="AY654" s="268"/>
      <c r="AZ654" s="267"/>
      <c r="BA654" s="267"/>
      <c r="BB654" s="267"/>
      <c r="BC654" s="267"/>
      <c r="BD654" s="267"/>
      <c r="BE654" s="204"/>
      <c r="BF654" s="205"/>
      <c r="BG654" s="205"/>
      <c r="BH654" s="205"/>
      <c r="BI654" s="205"/>
      <c r="BJ654" s="205"/>
      <c r="BK654" s="241"/>
      <c r="BL654" s="240"/>
      <c r="BM654" s="240"/>
      <c r="BN654" s="240"/>
      <c r="BO654" s="240"/>
      <c r="BP654" s="240"/>
      <c r="BQ654" s="223"/>
      <c r="BR654" s="222"/>
      <c r="BS654" s="222"/>
      <c r="BT654" s="222"/>
      <c r="BU654" s="222"/>
      <c r="BV654" s="222"/>
      <c r="BW654" s="268"/>
      <c r="BX654" s="267"/>
      <c r="BY654" s="267"/>
      <c r="BZ654" s="267"/>
      <c r="CA654" s="267"/>
      <c r="CB654" s="267"/>
      <c r="CC654" s="241"/>
      <c r="CD654" s="214"/>
      <c r="CE654" s="240"/>
      <c r="CF654" s="240"/>
      <c r="CG654" s="240"/>
      <c r="CH654" s="5"/>
    </row>
    <row r="655" spans="1:86" hidden="1" x14ac:dyDescent="0.2">
      <c r="A655" s="146"/>
      <c r="B655" s="146"/>
      <c r="C655" s="146"/>
      <c r="D655" s="147"/>
      <c r="E655" s="146"/>
      <c r="F655" s="147"/>
      <c r="G655" s="148"/>
      <c r="H655" s="72"/>
      <c r="I655" s="73"/>
      <c r="J655" s="204"/>
      <c r="K655" s="204"/>
      <c r="L655" s="205"/>
      <c r="M655" s="205"/>
      <c r="N655" s="205"/>
      <c r="O655" s="214"/>
      <c r="P655" s="214"/>
      <c r="Q655" s="213"/>
      <c r="R655" s="213"/>
      <c r="S655" s="213"/>
      <c r="T655" s="213"/>
      <c r="U655" s="223"/>
      <c r="V655" s="222"/>
      <c r="W655" s="222"/>
      <c r="X655" s="222"/>
      <c r="Y655" s="222"/>
      <c r="Z655" s="222"/>
      <c r="AA655" s="232"/>
      <c r="AB655" s="231"/>
      <c r="AC655" s="231"/>
      <c r="AD655" s="231"/>
      <c r="AE655" s="231"/>
      <c r="AF655" s="231"/>
      <c r="AG655" s="250"/>
      <c r="AH655" s="249"/>
      <c r="AI655" s="249"/>
      <c r="AJ655" s="249"/>
      <c r="AK655" s="249"/>
      <c r="AL655" s="249"/>
      <c r="AM655" s="204"/>
      <c r="AN655" s="205"/>
      <c r="AO655" s="205"/>
      <c r="AP655" s="205"/>
      <c r="AQ655" s="205"/>
      <c r="AR655" s="205"/>
      <c r="AS655" s="259"/>
      <c r="AT655" s="258"/>
      <c r="AU655" s="258"/>
      <c r="AV655" s="258"/>
      <c r="AW655" s="258"/>
      <c r="AX655" s="258"/>
      <c r="AY655" s="268"/>
      <c r="AZ655" s="267"/>
      <c r="BA655" s="267"/>
      <c r="BB655" s="267"/>
      <c r="BC655" s="267"/>
      <c r="BD655" s="267"/>
      <c r="BE655" s="204"/>
      <c r="BF655" s="205"/>
      <c r="BG655" s="205"/>
      <c r="BH655" s="205"/>
      <c r="BI655" s="205"/>
      <c r="BJ655" s="205"/>
      <c r="BK655" s="241"/>
      <c r="BL655" s="240"/>
      <c r="BM655" s="240"/>
      <c r="BN655" s="240"/>
      <c r="BO655" s="240"/>
      <c r="BP655" s="240"/>
      <c r="BQ655" s="223"/>
      <c r="BR655" s="222"/>
      <c r="BS655" s="222"/>
      <c r="BT655" s="222"/>
      <c r="BU655" s="222"/>
      <c r="BV655" s="222"/>
      <c r="BW655" s="268"/>
      <c r="BX655" s="267"/>
      <c r="BY655" s="267"/>
      <c r="BZ655" s="267"/>
      <c r="CA655" s="267"/>
      <c r="CB655" s="267"/>
      <c r="CC655" s="241"/>
      <c r="CD655" s="214"/>
      <c r="CE655" s="240"/>
      <c r="CF655" s="240"/>
      <c r="CG655" s="240"/>
      <c r="CH655" s="5"/>
    </row>
    <row r="656" spans="1:86" hidden="1" x14ac:dyDescent="0.2">
      <c r="A656" s="11"/>
      <c r="B656" s="11"/>
      <c r="C656" s="169"/>
      <c r="D656" s="15"/>
      <c r="E656" s="11"/>
      <c r="F656" s="15"/>
      <c r="G656" s="143"/>
      <c r="H656" s="185"/>
      <c r="I656" s="142"/>
      <c r="J656" s="204"/>
      <c r="K656" s="204"/>
      <c r="L656" s="205"/>
      <c r="M656" s="205"/>
      <c r="N656" s="205"/>
      <c r="O656" s="214"/>
      <c r="P656" s="214"/>
      <c r="Q656" s="213"/>
      <c r="R656" s="213"/>
      <c r="S656" s="213"/>
      <c r="T656" s="213"/>
      <c r="U656" s="223"/>
      <c r="V656" s="222"/>
      <c r="W656" s="222"/>
      <c r="X656" s="222"/>
      <c r="Y656" s="222"/>
      <c r="Z656" s="222"/>
      <c r="AA656" s="232"/>
      <c r="AB656" s="231"/>
      <c r="AC656" s="231"/>
      <c r="AD656" s="231"/>
      <c r="AE656" s="231"/>
      <c r="AF656" s="231"/>
      <c r="AG656" s="250"/>
      <c r="AH656" s="249"/>
      <c r="AI656" s="249"/>
      <c r="AJ656" s="249"/>
      <c r="AK656" s="249"/>
      <c r="AL656" s="249"/>
      <c r="AM656" s="204"/>
      <c r="AN656" s="205"/>
      <c r="AO656" s="205"/>
      <c r="AP656" s="205"/>
      <c r="AQ656" s="205"/>
      <c r="AR656" s="205"/>
      <c r="AS656" s="259"/>
      <c r="AT656" s="258"/>
      <c r="AU656" s="258"/>
      <c r="AV656" s="258"/>
      <c r="AW656" s="258"/>
      <c r="AX656" s="258"/>
      <c r="AY656" s="268"/>
      <c r="AZ656" s="267"/>
      <c r="BA656" s="267"/>
      <c r="BB656" s="267"/>
      <c r="BC656" s="267"/>
      <c r="BD656" s="267"/>
      <c r="BE656" s="204"/>
      <c r="BF656" s="205"/>
      <c r="BG656" s="205"/>
      <c r="BH656" s="205"/>
      <c r="BI656" s="205"/>
      <c r="BJ656" s="205"/>
      <c r="BK656" s="241"/>
      <c r="BL656" s="240"/>
      <c r="BM656" s="240"/>
      <c r="BN656" s="240"/>
      <c r="BO656" s="240"/>
      <c r="BP656" s="240"/>
      <c r="BQ656" s="223"/>
      <c r="BR656" s="222"/>
      <c r="BS656" s="222"/>
      <c r="BT656" s="222"/>
      <c r="BU656" s="222"/>
      <c r="BV656" s="222"/>
      <c r="BW656" s="268"/>
      <c r="BX656" s="267"/>
      <c r="BY656" s="267"/>
      <c r="BZ656" s="267"/>
      <c r="CA656" s="267"/>
      <c r="CB656" s="267"/>
      <c r="CC656" s="241"/>
      <c r="CD656" s="214"/>
      <c r="CE656" s="240"/>
      <c r="CF656" s="240"/>
      <c r="CG656" s="240"/>
      <c r="CH656" s="5"/>
    </row>
    <row r="657" spans="1:86" hidden="1" x14ac:dyDescent="0.2">
      <c r="A657" s="22"/>
      <c r="B657" s="22"/>
      <c r="C657" s="51"/>
      <c r="D657" s="23"/>
      <c r="E657" s="22"/>
      <c r="F657" s="23"/>
      <c r="G657" s="124"/>
      <c r="H657" s="75"/>
      <c r="I657" s="94"/>
      <c r="J657" s="204"/>
      <c r="K657" s="204"/>
      <c r="L657" s="205"/>
      <c r="M657" s="205"/>
      <c r="N657" s="205"/>
      <c r="O657" s="214"/>
      <c r="P657" s="214"/>
      <c r="Q657" s="213"/>
      <c r="R657" s="213"/>
      <c r="S657" s="213"/>
      <c r="T657" s="213"/>
      <c r="U657" s="223"/>
      <c r="V657" s="222"/>
      <c r="W657" s="222"/>
      <c r="X657" s="222"/>
      <c r="Y657" s="222"/>
      <c r="Z657" s="222"/>
      <c r="AA657" s="232"/>
      <c r="AB657" s="231"/>
      <c r="AC657" s="231"/>
      <c r="AD657" s="231"/>
      <c r="AE657" s="231"/>
      <c r="AF657" s="231"/>
      <c r="AG657" s="250"/>
      <c r="AH657" s="249"/>
      <c r="AI657" s="249"/>
      <c r="AJ657" s="249"/>
      <c r="AK657" s="249"/>
      <c r="AL657" s="249"/>
      <c r="AM657" s="204"/>
      <c r="AN657" s="205"/>
      <c r="AO657" s="205"/>
      <c r="AP657" s="205"/>
      <c r="AQ657" s="205"/>
      <c r="AR657" s="205"/>
      <c r="AS657" s="259"/>
      <c r="AT657" s="258"/>
      <c r="AU657" s="258"/>
      <c r="AV657" s="258"/>
      <c r="AW657" s="258"/>
      <c r="AX657" s="258"/>
      <c r="AY657" s="268"/>
      <c r="AZ657" s="267"/>
      <c r="BA657" s="267"/>
      <c r="BB657" s="267"/>
      <c r="BC657" s="267"/>
      <c r="BD657" s="267"/>
      <c r="BE657" s="204"/>
      <c r="BF657" s="205"/>
      <c r="BG657" s="205"/>
      <c r="BH657" s="205"/>
      <c r="BI657" s="205"/>
      <c r="BJ657" s="205"/>
      <c r="BK657" s="241"/>
      <c r="BL657" s="240"/>
      <c r="BM657" s="240"/>
      <c r="BN657" s="240"/>
      <c r="BO657" s="240"/>
      <c r="BP657" s="240"/>
      <c r="BQ657" s="223"/>
      <c r="BR657" s="222"/>
      <c r="BS657" s="222"/>
      <c r="BT657" s="222"/>
      <c r="BU657" s="222"/>
      <c r="BV657" s="222"/>
      <c r="BW657" s="268"/>
      <c r="BX657" s="267"/>
      <c r="BY657" s="267"/>
      <c r="BZ657" s="267"/>
      <c r="CA657" s="267"/>
      <c r="CB657" s="267"/>
      <c r="CC657" s="241"/>
      <c r="CD657" s="214"/>
      <c r="CE657" s="240"/>
      <c r="CF657" s="240"/>
      <c r="CG657" s="240"/>
      <c r="CH657" s="5"/>
    </row>
    <row r="658" spans="1:86" hidden="1" x14ac:dyDescent="0.2">
      <c r="A658" s="22"/>
      <c r="B658" s="22"/>
      <c r="C658" s="51"/>
      <c r="D658" s="112"/>
      <c r="E658" s="22"/>
      <c r="F658" s="112"/>
      <c r="G658" s="124"/>
      <c r="H658" s="26"/>
      <c r="I658" s="112"/>
      <c r="J658" s="204"/>
      <c r="K658" s="204"/>
      <c r="L658" s="205"/>
      <c r="M658" s="205"/>
      <c r="N658" s="205"/>
      <c r="O658" s="214"/>
      <c r="P658" s="214"/>
      <c r="Q658" s="213"/>
      <c r="R658" s="213"/>
      <c r="S658" s="213"/>
      <c r="T658" s="213"/>
      <c r="U658" s="223"/>
      <c r="V658" s="222"/>
      <c r="W658" s="222"/>
      <c r="X658" s="222"/>
      <c r="Y658" s="222"/>
      <c r="Z658" s="222"/>
      <c r="AA658" s="232"/>
      <c r="AB658" s="231"/>
      <c r="AC658" s="231"/>
      <c r="AD658" s="231"/>
      <c r="AE658" s="231"/>
      <c r="AF658" s="231"/>
      <c r="AG658" s="250"/>
      <c r="AH658" s="249"/>
      <c r="AI658" s="249"/>
      <c r="AJ658" s="249"/>
      <c r="AK658" s="249"/>
      <c r="AL658" s="249"/>
      <c r="AM658" s="204"/>
      <c r="AN658" s="205"/>
      <c r="AO658" s="205"/>
      <c r="AP658" s="205"/>
      <c r="AQ658" s="205"/>
      <c r="AR658" s="205"/>
      <c r="AS658" s="259"/>
      <c r="AT658" s="258"/>
      <c r="AU658" s="258"/>
      <c r="AV658" s="258"/>
      <c r="AW658" s="258"/>
      <c r="AX658" s="258"/>
      <c r="AY658" s="268"/>
      <c r="AZ658" s="267"/>
      <c r="BA658" s="267"/>
      <c r="BB658" s="267"/>
      <c r="BC658" s="267"/>
      <c r="BD658" s="267"/>
      <c r="BE658" s="204"/>
      <c r="BF658" s="205"/>
      <c r="BG658" s="205"/>
      <c r="BH658" s="205"/>
      <c r="BI658" s="205"/>
      <c r="BJ658" s="205"/>
      <c r="BK658" s="241"/>
      <c r="BL658" s="240"/>
      <c r="BM658" s="240"/>
      <c r="BN658" s="240"/>
      <c r="BO658" s="240"/>
      <c r="BP658" s="240"/>
      <c r="BQ658" s="223"/>
      <c r="BR658" s="222"/>
      <c r="BS658" s="222"/>
      <c r="BT658" s="222"/>
      <c r="BU658" s="222"/>
      <c r="BV658" s="222"/>
      <c r="BW658" s="268"/>
      <c r="BX658" s="267"/>
      <c r="BY658" s="267"/>
      <c r="BZ658" s="267"/>
      <c r="CA658" s="267"/>
      <c r="CB658" s="267"/>
      <c r="CC658" s="241"/>
      <c r="CD658" s="214"/>
      <c r="CE658" s="240"/>
      <c r="CF658" s="240"/>
      <c r="CG658" s="240"/>
      <c r="CH658" s="5"/>
    </row>
    <row r="659" spans="1:86" hidden="1" x14ac:dyDescent="0.2">
      <c r="A659" s="22"/>
      <c r="B659" s="22"/>
      <c r="C659" s="51"/>
      <c r="D659" s="33"/>
      <c r="E659" s="22"/>
      <c r="F659" s="23"/>
      <c r="G659" s="124"/>
      <c r="H659" s="26"/>
      <c r="I659" s="112"/>
      <c r="J659" s="204"/>
      <c r="K659" s="204"/>
      <c r="L659" s="205"/>
      <c r="M659" s="205"/>
      <c r="N659" s="205"/>
      <c r="O659" s="214"/>
      <c r="P659" s="214"/>
      <c r="Q659" s="213"/>
      <c r="R659" s="213"/>
      <c r="S659" s="213"/>
      <c r="T659" s="213"/>
      <c r="U659" s="223"/>
      <c r="V659" s="222"/>
      <c r="W659" s="222"/>
      <c r="X659" s="222"/>
      <c r="Y659" s="222"/>
      <c r="Z659" s="222"/>
      <c r="AA659" s="232"/>
      <c r="AB659" s="231"/>
      <c r="AC659" s="231"/>
      <c r="AD659" s="231"/>
      <c r="AE659" s="231"/>
      <c r="AF659" s="231"/>
      <c r="AG659" s="250"/>
      <c r="AH659" s="249"/>
      <c r="AI659" s="249"/>
      <c r="AJ659" s="249"/>
      <c r="AK659" s="249"/>
      <c r="AL659" s="249"/>
      <c r="AM659" s="204"/>
      <c r="AN659" s="205"/>
      <c r="AO659" s="205"/>
      <c r="AP659" s="205"/>
      <c r="AQ659" s="205"/>
      <c r="AR659" s="205"/>
      <c r="AS659" s="259"/>
      <c r="AT659" s="258"/>
      <c r="AU659" s="258"/>
      <c r="AV659" s="258"/>
      <c r="AW659" s="258"/>
      <c r="AX659" s="258"/>
      <c r="AY659" s="268"/>
      <c r="AZ659" s="267"/>
      <c r="BA659" s="267"/>
      <c r="BB659" s="267"/>
      <c r="BC659" s="267"/>
      <c r="BD659" s="267"/>
      <c r="BE659" s="204"/>
      <c r="BF659" s="205"/>
      <c r="BG659" s="205"/>
      <c r="BH659" s="205"/>
      <c r="BI659" s="205"/>
      <c r="BJ659" s="205"/>
      <c r="BK659" s="241"/>
      <c r="BL659" s="240"/>
      <c r="BM659" s="240"/>
      <c r="BN659" s="240"/>
      <c r="BO659" s="240"/>
      <c r="BP659" s="240"/>
      <c r="BQ659" s="223"/>
      <c r="BR659" s="222"/>
      <c r="BS659" s="222"/>
      <c r="BT659" s="222"/>
      <c r="BU659" s="222"/>
      <c r="BV659" s="222"/>
      <c r="BW659" s="268"/>
      <c r="BX659" s="267"/>
      <c r="BY659" s="267"/>
      <c r="BZ659" s="267"/>
      <c r="CA659" s="267"/>
      <c r="CB659" s="267"/>
      <c r="CC659" s="241"/>
      <c r="CD659" s="214"/>
      <c r="CE659" s="240"/>
      <c r="CF659" s="240"/>
      <c r="CG659" s="240"/>
      <c r="CH659" s="5"/>
    </row>
    <row r="660" spans="1:86" hidden="1" x14ac:dyDescent="0.2">
      <c r="A660" s="22"/>
      <c r="B660" s="22"/>
      <c r="C660" s="51"/>
      <c r="D660" s="33"/>
      <c r="E660" s="22"/>
      <c r="F660" s="23"/>
      <c r="G660" s="124"/>
      <c r="H660" s="75"/>
      <c r="I660" s="52"/>
      <c r="J660" s="204"/>
      <c r="K660" s="204"/>
      <c r="L660" s="205"/>
      <c r="M660" s="205"/>
      <c r="N660" s="205"/>
      <c r="O660" s="214"/>
      <c r="P660" s="214"/>
      <c r="Q660" s="213"/>
      <c r="R660" s="213"/>
      <c r="S660" s="213"/>
      <c r="T660" s="213"/>
      <c r="U660" s="223"/>
      <c r="V660" s="222"/>
      <c r="W660" s="222"/>
      <c r="X660" s="222"/>
      <c r="Y660" s="222"/>
      <c r="Z660" s="222"/>
      <c r="AA660" s="232"/>
      <c r="AB660" s="231"/>
      <c r="AC660" s="231"/>
      <c r="AD660" s="231"/>
      <c r="AE660" s="231"/>
      <c r="AF660" s="231"/>
      <c r="AG660" s="250"/>
      <c r="AH660" s="249"/>
      <c r="AI660" s="249"/>
      <c r="AJ660" s="249"/>
      <c r="AK660" s="249"/>
      <c r="AL660" s="249"/>
      <c r="AM660" s="204"/>
      <c r="AN660" s="205"/>
      <c r="AO660" s="205"/>
      <c r="AP660" s="205"/>
      <c r="AQ660" s="205"/>
      <c r="AR660" s="205"/>
      <c r="AS660" s="259"/>
      <c r="AT660" s="258"/>
      <c r="AU660" s="258"/>
      <c r="AV660" s="258"/>
      <c r="AW660" s="258"/>
      <c r="AX660" s="258"/>
      <c r="AY660" s="268"/>
      <c r="AZ660" s="267"/>
      <c r="BA660" s="267"/>
      <c r="BB660" s="267"/>
      <c r="BC660" s="267"/>
      <c r="BD660" s="267"/>
      <c r="BE660" s="204"/>
      <c r="BF660" s="205"/>
      <c r="BG660" s="205"/>
      <c r="BH660" s="205"/>
      <c r="BI660" s="205"/>
      <c r="BJ660" s="205"/>
      <c r="BK660" s="241"/>
      <c r="BL660" s="240"/>
      <c r="BM660" s="240"/>
      <c r="BN660" s="240"/>
      <c r="BO660" s="240"/>
      <c r="BP660" s="240"/>
      <c r="BQ660" s="223"/>
      <c r="BR660" s="222"/>
      <c r="BS660" s="222"/>
      <c r="BT660" s="222"/>
      <c r="BU660" s="222"/>
      <c r="BV660" s="222"/>
      <c r="BW660" s="268"/>
      <c r="BX660" s="267"/>
      <c r="BY660" s="267"/>
      <c r="BZ660" s="267"/>
      <c r="CA660" s="267"/>
      <c r="CB660" s="267"/>
      <c r="CC660" s="241"/>
      <c r="CD660" s="214"/>
      <c r="CE660" s="240"/>
      <c r="CF660" s="240"/>
      <c r="CG660" s="240"/>
      <c r="CH660" s="5"/>
    </row>
    <row r="661" spans="1:86" hidden="1" x14ac:dyDescent="0.2">
      <c r="A661" s="22"/>
      <c r="B661" s="22"/>
      <c r="C661" s="22"/>
      <c r="D661" s="34"/>
      <c r="E661" s="22"/>
      <c r="F661" s="34"/>
      <c r="G661" s="48"/>
      <c r="H661" s="36"/>
      <c r="I661" s="186"/>
      <c r="J661" s="204"/>
      <c r="K661" s="204"/>
      <c r="L661" s="205"/>
      <c r="M661" s="205"/>
      <c r="N661" s="204"/>
      <c r="O661" s="214"/>
      <c r="P661" s="214"/>
      <c r="Q661" s="213"/>
      <c r="R661" s="214"/>
      <c r="S661" s="213"/>
      <c r="T661" s="214"/>
      <c r="U661" s="223"/>
      <c r="V661" s="223"/>
      <c r="W661" s="222"/>
      <c r="X661" s="223"/>
      <c r="Y661" s="222"/>
      <c r="Z661" s="223"/>
      <c r="AA661" s="232"/>
      <c r="AB661" s="232"/>
      <c r="AC661" s="231"/>
      <c r="AD661" s="232"/>
      <c r="AE661" s="231"/>
      <c r="AF661" s="232"/>
      <c r="AG661" s="250"/>
      <c r="AH661" s="250"/>
      <c r="AI661" s="249"/>
      <c r="AJ661" s="250"/>
      <c r="AK661" s="249"/>
      <c r="AL661" s="250"/>
      <c r="AM661" s="204"/>
      <c r="AN661" s="204"/>
      <c r="AO661" s="205"/>
      <c r="AP661" s="204"/>
      <c r="AQ661" s="205"/>
      <c r="AR661" s="204"/>
      <c r="AS661" s="259"/>
      <c r="AT661" s="259"/>
      <c r="AU661" s="258"/>
      <c r="AV661" s="259"/>
      <c r="AW661" s="258"/>
      <c r="AX661" s="259"/>
      <c r="AY661" s="268"/>
      <c r="AZ661" s="268"/>
      <c r="BA661" s="267"/>
      <c r="BB661" s="268"/>
      <c r="BC661" s="267"/>
      <c r="BD661" s="268"/>
      <c r="BE661" s="204"/>
      <c r="BF661" s="204"/>
      <c r="BG661" s="205"/>
      <c r="BH661" s="204"/>
      <c r="BI661" s="205"/>
      <c r="BJ661" s="204"/>
      <c r="BK661" s="241"/>
      <c r="BL661" s="241"/>
      <c r="BM661" s="240"/>
      <c r="BN661" s="241"/>
      <c r="BO661" s="240"/>
      <c r="BP661" s="241"/>
      <c r="BQ661" s="223"/>
      <c r="BR661" s="223"/>
      <c r="BS661" s="222"/>
      <c r="BT661" s="223"/>
      <c r="BU661" s="222"/>
      <c r="BV661" s="223"/>
      <c r="BW661" s="268"/>
      <c r="BX661" s="268"/>
      <c r="BY661" s="267"/>
      <c r="BZ661" s="268"/>
      <c r="CA661" s="267"/>
      <c r="CB661" s="268"/>
      <c r="CC661" s="241"/>
      <c r="CD661" s="214"/>
      <c r="CE661" s="240"/>
      <c r="CF661" s="240"/>
      <c r="CG661" s="241"/>
      <c r="CH661" s="5"/>
    </row>
    <row r="662" spans="1:86" hidden="1" x14ac:dyDescent="0.2">
      <c r="A662" s="105"/>
      <c r="B662" s="105"/>
      <c r="C662" s="105"/>
      <c r="D662" s="106"/>
      <c r="E662" s="105"/>
      <c r="F662" s="107"/>
      <c r="G662" s="108"/>
      <c r="H662" s="91"/>
      <c r="I662" s="59"/>
      <c r="J662" s="206"/>
      <c r="K662" s="206"/>
      <c r="L662" s="206"/>
      <c r="M662" s="206"/>
      <c r="N662" s="206"/>
      <c r="O662" s="215"/>
      <c r="P662" s="215"/>
      <c r="Q662" s="215"/>
      <c r="R662" s="215"/>
      <c r="S662" s="215"/>
      <c r="T662" s="215"/>
      <c r="U662" s="224"/>
      <c r="V662" s="224"/>
      <c r="W662" s="224"/>
      <c r="X662" s="224"/>
      <c r="Y662" s="224"/>
      <c r="Z662" s="224"/>
      <c r="AA662" s="233"/>
      <c r="AB662" s="233"/>
      <c r="AC662" s="233"/>
      <c r="AD662" s="233"/>
      <c r="AE662" s="233"/>
      <c r="AF662" s="233"/>
      <c r="AG662" s="251"/>
      <c r="AH662" s="251"/>
      <c r="AI662" s="251"/>
      <c r="AJ662" s="251"/>
      <c r="AK662" s="251"/>
      <c r="AL662" s="251"/>
      <c r="AM662" s="206"/>
      <c r="AN662" s="206"/>
      <c r="AO662" s="206"/>
      <c r="AP662" s="206"/>
      <c r="AQ662" s="206"/>
      <c r="AR662" s="206"/>
      <c r="AS662" s="260"/>
      <c r="AT662" s="260"/>
      <c r="AU662" s="260"/>
      <c r="AV662" s="260"/>
      <c r="AW662" s="260"/>
      <c r="AX662" s="260"/>
      <c r="AY662" s="269"/>
      <c r="AZ662" s="269"/>
      <c r="BA662" s="269"/>
      <c r="BB662" s="269"/>
      <c r="BC662" s="269"/>
      <c r="BD662" s="269"/>
      <c r="BE662" s="206"/>
      <c r="BF662" s="206"/>
      <c r="BG662" s="206"/>
      <c r="BH662" s="206"/>
      <c r="BI662" s="206"/>
      <c r="BJ662" s="206"/>
      <c r="BK662" s="242"/>
      <c r="BL662" s="242"/>
      <c r="BM662" s="242"/>
      <c r="BN662" s="242"/>
      <c r="BO662" s="242"/>
      <c r="BP662" s="242"/>
      <c r="BQ662" s="224"/>
      <c r="BR662" s="224"/>
      <c r="BS662" s="224"/>
      <c r="BT662" s="224"/>
      <c r="BU662" s="224"/>
      <c r="BV662" s="224"/>
      <c r="BW662" s="269"/>
      <c r="BX662" s="269"/>
      <c r="BY662" s="269"/>
      <c r="BZ662" s="269"/>
      <c r="CA662" s="269"/>
      <c r="CB662" s="269"/>
      <c r="CC662" s="242"/>
      <c r="CD662" s="215"/>
      <c r="CE662" s="242"/>
      <c r="CF662" s="242"/>
      <c r="CG662" s="242"/>
      <c r="CH662" s="5"/>
    </row>
    <row r="663" spans="1:86" hidden="1" x14ac:dyDescent="0.2">
      <c r="A663" s="151"/>
      <c r="B663" s="151"/>
      <c r="C663" s="151"/>
      <c r="D663" s="106"/>
      <c r="E663" s="151"/>
      <c r="F663" s="106"/>
      <c r="G663" s="133"/>
      <c r="H663" s="61"/>
      <c r="I663" s="134"/>
      <c r="J663" s="204"/>
      <c r="K663" s="204"/>
      <c r="L663" s="205"/>
      <c r="M663" s="205"/>
      <c r="N663" s="205"/>
      <c r="O663" s="214"/>
      <c r="P663" s="214"/>
      <c r="Q663" s="213"/>
      <c r="R663" s="213"/>
      <c r="S663" s="213"/>
      <c r="T663" s="213"/>
      <c r="U663" s="223"/>
      <c r="V663" s="222"/>
      <c r="W663" s="222"/>
      <c r="X663" s="222"/>
      <c r="Y663" s="222"/>
      <c r="Z663" s="222"/>
      <c r="AA663" s="232"/>
      <c r="AB663" s="231"/>
      <c r="AC663" s="231"/>
      <c r="AD663" s="231"/>
      <c r="AE663" s="231"/>
      <c r="AF663" s="231"/>
      <c r="AG663" s="250"/>
      <c r="AH663" s="249"/>
      <c r="AI663" s="249"/>
      <c r="AJ663" s="249"/>
      <c r="AK663" s="249"/>
      <c r="AL663" s="249"/>
      <c r="AM663" s="204"/>
      <c r="AN663" s="205"/>
      <c r="AO663" s="205"/>
      <c r="AP663" s="205"/>
      <c r="AQ663" s="205"/>
      <c r="AR663" s="205"/>
      <c r="AS663" s="259"/>
      <c r="AT663" s="258"/>
      <c r="AU663" s="258"/>
      <c r="AV663" s="258"/>
      <c r="AW663" s="258"/>
      <c r="AX663" s="258"/>
      <c r="AY663" s="268"/>
      <c r="AZ663" s="267"/>
      <c r="BA663" s="267"/>
      <c r="BB663" s="267"/>
      <c r="BC663" s="267"/>
      <c r="BD663" s="267"/>
      <c r="BE663" s="204"/>
      <c r="BF663" s="205"/>
      <c r="BG663" s="205"/>
      <c r="BH663" s="205"/>
      <c r="BI663" s="205"/>
      <c r="BJ663" s="205"/>
      <c r="BK663" s="241"/>
      <c r="BL663" s="240"/>
      <c r="BM663" s="240"/>
      <c r="BN663" s="240"/>
      <c r="BO663" s="240"/>
      <c r="BP663" s="240"/>
      <c r="BQ663" s="223"/>
      <c r="BR663" s="222"/>
      <c r="BS663" s="222"/>
      <c r="BT663" s="222"/>
      <c r="BU663" s="222"/>
      <c r="BV663" s="222"/>
      <c r="BW663" s="268"/>
      <c r="BX663" s="267"/>
      <c r="BY663" s="267"/>
      <c r="BZ663" s="267"/>
      <c r="CA663" s="267"/>
      <c r="CB663" s="267"/>
      <c r="CC663" s="241"/>
      <c r="CD663" s="214"/>
      <c r="CE663" s="240"/>
      <c r="CF663" s="240"/>
      <c r="CG663" s="240"/>
      <c r="CH663" s="5"/>
    </row>
    <row r="664" spans="1:86" hidden="1" x14ac:dyDescent="0.2">
      <c r="A664" s="141"/>
      <c r="B664" s="141"/>
      <c r="C664" s="141"/>
      <c r="D664" s="142"/>
      <c r="E664" s="141"/>
      <c r="F664" s="142"/>
      <c r="G664" s="109"/>
      <c r="H664" s="65"/>
      <c r="I664" s="66"/>
      <c r="J664" s="204"/>
      <c r="K664" s="204"/>
      <c r="L664" s="205"/>
      <c r="M664" s="205"/>
      <c r="N664" s="205"/>
      <c r="O664" s="214"/>
      <c r="P664" s="214"/>
      <c r="Q664" s="213"/>
      <c r="R664" s="213"/>
      <c r="S664" s="213"/>
      <c r="T664" s="213"/>
      <c r="U664" s="223"/>
      <c r="V664" s="222"/>
      <c r="W664" s="222"/>
      <c r="X664" s="222"/>
      <c r="Y664" s="222"/>
      <c r="Z664" s="222"/>
      <c r="AA664" s="232"/>
      <c r="AB664" s="231"/>
      <c r="AC664" s="231"/>
      <c r="AD664" s="231"/>
      <c r="AE664" s="231"/>
      <c r="AF664" s="231"/>
      <c r="AG664" s="250"/>
      <c r="AH664" s="249"/>
      <c r="AI664" s="249"/>
      <c r="AJ664" s="249"/>
      <c r="AK664" s="249"/>
      <c r="AL664" s="249"/>
      <c r="AM664" s="204"/>
      <c r="AN664" s="205"/>
      <c r="AO664" s="205"/>
      <c r="AP664" s="205"/>
      <c r="AQ664" s="205"/>
      <c r="AR664" s="205"/>
      <c r="AS664" s="259"/>
      <c r="AT664" s="258"/>
      <c r="AU664" s="258"/>
      <c r="AV664" s="258"/>
      <c r="AW664" s="258"/>
      <c r="AX664" s="258"/>
      <c r="AY664" s="268"/>
      <c r="AZ664" s="267"/>
      <c r="BA664" s="267"/>
      <c r="BB664" s="267"/>
      <c r="BC664" s="267"/>
      <c r="BD664" s="267"/>
      <c r="BE664" s="204"/>
      <c r="BF664" s="205"/>
      <c r="BG664" s="205"/>
      <c r="BH664" s="205"/>
      <c r="BI664" s="205"/>
      <c r="BJ664" s="205"/>
      <c r="BK664" s="241"/>
      <c r="BL664" s="240"/>
      <c r="BM664" s="240"/>
      <c r="BN664" s="240"/>
      <c r="BO664" s="240"/>
      <c r="BP664" s="240"/>
      <c r="BQ664" s="223"/>
      <c r="BR664" s="222"/>
      <c r="BS664" s="222"/>
      <c r="BT664" s="222"/>
      <c r="BU664" s="222"/>
      <c r="BV664" s="222"/>
      <c r="BW664" s="268"/>
      <c r="BX664" s="267"/>
      <c r="BY664" s="267"/>
      <c r="BZ664" s="267"/>
      <c r="CA664" s="267"/>
      <c r="CB664" s="267"/>
      <c r="CC664" s="241"/>
      <c r="CD664" s="214"/>
      <c r="CE664" s="240"/>
      <c r="CF664" s="240"/>
      <c r="CG664" s="240"/>
      <c r="CH664" s="5"/>
    </row>
    <row r="665" spans="1:86" hidden="1" x14ac:dyDescent="0.2">
      <c r="A665" s="141"/>
      <c r="B665" s="141"/>
      <c r="C665" s="141"/>
      <c r="D665" s="142"/>
      <c r="E665" s="141"/>
      <c r="F665" s="142"/>
      <c r="G665" s="109"/>
      <c r="H665" s="69"/>
      <c r="I665" s="66"/>
      <c r="J665" s="204"/>
      <c r="K665" s="204"/>
      <c r="L665" s="205"/>
      <c r="M665" s="205"/>
      <c r="N665" s="205"/>
      <c r="O665" s="214"/>
      <c r="P665" s="214"/>
      <c r="Q665" s="213"/>
      <c r="R665" s="213"/>
      <c r="S665" s="213"/>
      <c r="T665" s="213"/>
      <c r="U665" s="223"/>
      <c r="V665" s="222"/>
      <c r="W665" s="222"/>
      <c r="X665" s="222"/>
      <c r="Y665" s="222"/>
      <c r="Z665" s="222"/>
      <c r="AA665" s="232"/>
      <c r="AB665" s="231"/>
      <c r="AC665" s="231"/>
      <c r="AD665" s="231"/>
      <c r="AE665" s="231"/>
      <c r="AF665" s="231"/>
      <c r="AG665" s="250"/>
      <c r="AH665" s="249"/>
      <c r="AI665" s="249"/>
      <c r="AJ665" s="249"/>
      <c r="AK665" s="249"/>
      <c r="AL665" s="249"/>
      <c r="AM665" s="204"/>
      <c r="AN665" s="205"/>
      <c r="AO665" s="205"/>
      <c r="AP665" s="205"/>
      <c r="AQ665" s="205"/>
      <c r="AR665" s="205"/>
      <c r="AS665" s="259"/>
      <c r="AT665" s="258"/>
      <c r="AU665" s="258"/>
      <c r="AV665" s="258"/>
      <c r="AW665" s="258"/>
      <c r="AX665" s="258"/>
      <c r="AY665" s="268"/>
      <c r="AZ665" s="267"/>
      <c r="BA665" s="267"/>
      <c r="BB665" s="267"/>
      <c r="BC665" s="267"/>
      <c r="BD665" s="267"/>
      <c r="BE665" s="204"/>
      <c r="BF665" s="205"/>
      <c r="BG665" s="205"/>
      <c r="BH665" s="205"/>
      <c r="BI665" s="205"/>
      <c r="BJ665" s="205"/>
      <c r="BK665" s="241"/>
      <c r="BL665" s="240"/>
      <c r="BM665" s="240"/>
      <c r="BN665" s="240"/>
      <c r="BO665" s="240"/>
      <c r="BP665" s="240"/>
      <c r="BQ665" s="223"/>
      <c r="BR665" s="222"/>
      <c r="BS665" s="222"/>
      <c r="BT665" s="222"/>
      <c r="BU665" s="222"/>
      <c r="BV665" s="222"/>
      <c r="BW665" s="268"/>
      <c r="BX665" s="267"/>
      <c r="BY665" s="267"/>
      <c r="BZ665" s="267"/>
      <c r="CA665" s="267"/>
      <c r="CB665" s="267"/>
      <c r="CC665" s="241"/>
      <c r="CD665" s="214"/>
      <c r="CE665" s="240"/>
      <c r="CF665" s="240"/>
      <c r="CG665" s="240"/>
      <c r="CH665" s="5"/>
    </row>
    <row r="666" spans="1:86" hidden="1" x14ac:dyDescent="0.2">
      <c r="A666" s="141"/>
      <c r="B666" s="141"/>
      <c r="C666" s="141"/>
      <c r="D666" s="142"/>
      <c r="E666" s="141"/>
      <c r="F666" s="142"/>
      <c r="G666" s="109"/>
      <c r="H666" s="69"/>
      <c r="I666" s="66"/>
      <c r="J666" s="204"/>
      <c r="K666" s="204"/>
      <c r="L666" s="205"/>
      <c r="M666" s="205"/>
      <c r="N666" s="205"/>
      <c r="O666" s="214"/>
      <c r="P666" s="214"/>
      <c r="Q666" s="213"/>
      <c r="R666" s="213"/>
      <c r="S666" s="213"/>
      <c r="T666" s="213"/>
      <c r="U666" s="223"/>
      <c r="V666" s="222"/>
      <c r="W666" s="222"/>
      <c r="X666" s="222"/>
      <c r="Y666" s="222"/>
      <c r="Z666" s="222"/>
      <c r="AA666" s="232"/>
      <c r="AB666" s="231"/>
      <c r="AC666" s="231"/>
      <c r="AD666" s="231"/>
      <c r="AE666" s="231"/>
      <c r="AF666" s="231"/>
      <c r="AG666" s="250"/>
      <c r="AH666" s="249"/>
      <c r="AI666" s="249"/>
      <c r="AJ666" s="249"/>
      <c r="AK666" s="249"/>
      <c r="AL666" s="249"/>
      <c r="AM666" s="204"/>
      <c r="AN666" s="205"/>
      <c r="AO666" s="205"/>
      <c r="AP666" s="205"/>
      <c r="AQ666" s="205"/>
      <c r="AR666" s="205"/>
      <c r="AS666" s="259"/>
      <c r="AT666" s="258"/>
      <c r="AU666" s="258"/>
      <c r="AV666" s="258"/>
      <c r="AW666" s="258"/>
      <c r="AX666" s="258"/>
      <c r="AY666" s="268"/>
      <c r="AZ666" s="267"/>
      <c r="BA666" s="267"/>
      <c r="BB666" s="267"/>
      <c r="BC666" s="267"/>
      <c r="BD666" s="267"/>
      <c r="BE666" s="204"/>
      <c r="BF666" s="205"/>
      <c r="BG666" s="205"/>
      <c r="BH666" s="205"/>
      <c r="BI666" s="205"/>
      <c r="BJ666" s="205"/>
      <c r="BK666" s="241"/>
      <c r="BL666" s="240"/>
      <c r="BM666" s="240"/>
      <c r="BN666" s="240"/>
      <c r="BO666" s="240"/>
      <c r="BP666" s="240"/>
      <c r="BQ666" s="223"/>
      <c r="BR666" s="222"/>
      <c r="BS666" s="222"/>
      <c r="BT666" s="222"/>
      <c r="BU666" s="222"/>
      <c r="BV666" s="222"/>
      <c r="BW666" s="268"/>
      <c r="BX666" s="267"/>
      <c r="BY666" s="267"/>
      <c r="BZ666" s="267"/>
      <c r="CA666" s="267"/>
      <c r="CB666" s="267"/>
      <c r="CC666" s="241"/>
      <c r="CD666" s="214"/>
      <c r="CE666" s="240"/>
      <c r="CF666" s="240"/>
      <c r="CG666" s="240"/>
      <c r="CH666" s="5"/>
    </row>
    <row r="667" spans="1:86" hidden="1" x14ac:dyDescent="0.2">
      <c r="A667" s="141"/>
      <c r="B667" s="141"/>
      <c r="C667" s="141"/>
      <c r="D667" s="142"/>
      <c r="E667" s="141"/>
      <c r="F667" s="142"/>
      <c r="G667" s="109"/>
      <c r="H667" s="65"/>
      <c r="I667" s="66"/>
      <c r="J667" s="204"/>
      <c r="K667" s="204"/>
      <c r="L667" s="205"/>
      <c r="M667" s="205"/>
      <c r="N667" s="205"/>
      <c r="O667" s="214"/>
      <c r="P667" s="214"/>
      <c r="Q667" s="213"/>
      <c r="R667" s="213"/>
      <c r="S667" s="213"/>
      <c r="T667" s="213"/>
      <c r="U667" s="223"/>
      <c r="V667" s="222"/>
      <c r="W667" s="222"/>
      <c r="X667" s="222"/>
      <c r="Y667" s="222"/>
      <c r="Z667" s="222"/>
      <c r="AA667" s="232"/>
      <c r="AB667" s="231"/>
      <c r="AC667" s="231"/>
      <c r="AD667" s="231"/>
      <c r="AE667" s="231"/>
      <c r="AF667" s="231"/>
      <c r="AG667" s="250"/>
      <c r="AH667" s="249"/>
      <c r="AI667" s="249"/>
      <c r="AJ667" s="249"/>
      <c r="AK667" s="249"/>
      <c r="AL667" s="249"/>
      <c r="AM667" s="204"/>
      <c r="AN667" s="205"/>
      <c r="AO667" s="205"/>
      <c r="AP667" s="205"/>
      <c r="AQ667" s="205"/>
      <c r="AR667" s="205"/>
      <c r="AS667" s="259"/>
      <c r="AT667" s="258"/>
      <c r="AU667" s="258"/>
      <c r="AV667" s="258"/>
      <c r="AW667" s="258"/>
      <c r="AX667" s="258"/>
      <c r="AY667" s="268"/>
      <c r="AZ667" s="267"/>
      <c r="BA667" s="267"/>
      <c r="BB667" s="267"/>
      <c r="BC667" s="267"/>
      <c r="BD667" s="267"/>
      <c r="BE667" s="204"/>
      <c r="BF667" s="205"/>
      <c r="BG667" s="205"/>
      <c r="BH667" s="205"/>
      <c r="BI667" s="205"/>
      <c r="BJ667" s="205"/>
      <c r="BK667" s="241"/>
      <c r="BL667" s="240"/>
      <c r="BM667" s="240"/>
      <c r="BN667" s="240"/>
      <c r="BO667" s="240"/>
      <c r="BP667" s="240"/>
      <c r="BQ667" s="223"/>
      <c r="BR667" s="222"/>
      <c r="BS667" s="222"/>
      <c r="BT667" s="222"/>
      <c r="BU667" s="222"/>
      <c r="BV667" s="222"/>
      <c r="BW667" s="268"/>
      <c r="BX667" s="267"/>
      <c r="BY667" s="267"/>
      <c r="BZ667" s="267"/>
      <c r="CA667" s="267"/>
      <c r="CB667" s="267"/>
      <c r="CC667" s="241"/>
      <c r="CD667" s="214"/>
      <c r="CE667" s="240"/>
      <c r="CF667" s="240"/>
      <c r="CG667" s="240"/>
      <c r="CH667" s="5"/>
    </row>
    <row r="668" spans="1:86" hidden="1" x14ac:dyDescent="0.2">
      <c r="A668" s="141"/>
      <c r="B668" s="141"/>
      <c r="C668" s="141"/>
      <c r="D668" s="142"/>
      <c r="E668" s="141"/>
      <c r="F668" s="142"/>
      <c r="G668" s="143"/>
      <c r="H668" s="69"/>
      <c r="I668" s="74"/>
      <c r="J668" s="204"/>
      <c r="K668" s="204"/>
      <c r="L668" s="205"/>
      <c r="M668" s="205"/>
      <c r="N668" s="205"/>
      <c r="O668" s="214"/>
      <c r="P668" s="214"/>
      <c r="Q668" s="213"/>
      <c r="R668" s="213"/>
      <c r="S668" s="213"/>
      <c r="T668" s="213"/>
      <c r="U668" s="223"/>
      <c r="V668" s="222"/>
      <c r="W668" s="222"/>
      <c r="X668" s="222"/>
      <c r="Y668" s="222"/>
      <c r="Z668" s="222"/>
      <c r="AA668" s="232"/>
      <c r="AB668" s="231"/>
      <c r="AC668" s="231"/>
      <c r="AD668" s="231"/>
      <c r="AE668" s="231"/>
      <c r="AF668" s="231"/>
      <c r="AG668" s="250"/>
      <c r="AH668" s="249"/>
      <c r="AI668" s="249"/>
      <c r="AJ668" s="249"/>
      <c r="AK668" s="249"/>
      <c r="AL668" s="249"/>
      <c r="AM668" s="204"/>
      <c r="AN668" s="205"/>
      <c r="AO668" s="205"/>
      <c r="AP668" s="205"/>
      <c r="AQ668" s="205"/>
      <c r="AR668" s="205"/>
      <c r="AS668" s="259"/>
      <c r="AT668" s="258"/>
      <c r="AU668" s="258"/>
      <c r="AV668" s="258"/>
      <c r="AW668" s="258"/>
      <c r="AX668" s="258"/>
      <c r="AY668" s="268"/>
      <c r="AZ668" s="267"/>
      <c r="BA668" s="267"/>
      <c r="BB668" s="267"/>
      <c r="BC668" s="267"/>
      <c r="BD668" s="267"/>
      <c r="BE668" s="204"/>
      <c r="BF668" s="205"/>
      <c r="BG668" s="205"/>
      <c r="BH668" s="205"/>
      <c r="BI668" s="205"/>
      <c r="BJ668" s="205"/>
      <c r="BK668" s="241"/>
      <c r="BL668" s="240"/>
      <c r="BM668" s="240"/>
      <c r="BN668" s="240"/>
      <c r="BO668" s="240"/>
      <c r="BP668" s="240"/>
      <c r="BQ668" s="223"/>
      <c r="BR668" s="222"/>
      <c r="BS668" s="222"/>
      <c r="BT668" s="222"/>
      <c r="BU668" s="222"/>
      <c r="BV668" s="222"/>
      <c r="BW668" s="268"/>
      <c r="BX668" s="267"/>
      <c r="BY668" s="267"/>
      <c r="BZ668" s="267"/>
      <c r="CA668" s="267"/>
      <c r="CB668" s="267"/>
      <c r="CC668" s="241"/>
      <c r="CD668" s="214"/>
      <c r="CE668" s="240"/>
      <c r="CF668" s="240"/>
      <c r="CG668" s="240"/>
      <c r="CH668" s="5"/>
    </row>
    <row r="669" spans="1:86" hidden="1" x14ac:dyDescent="0.2">
      <c r="A669" s="187"/>
      <c r="B669" s="6"/>
      <c r="C669" s="6"/>
      <c r="D669" s="6"/>
      <c r="E669" s="6"/>
      <c r="F669" s="6"/>
      <c r="G669" s="6"/>
      <c r="H669" s="188"/>
      <c r="I669" s="176"/>
      <c r="J669" s="204"/>
      <c r="K669" s="204"/>
      <c r="L669" s="205"/>
      <c r="M669" s="205"/>
      <c r="N669" s="205"/>
      <c r="O669" s="214"/>
      <c r="P669" s="214"/>
      <c r="Q669" s="213"/>
      <c r="R669" s="213"/>
      <c r="S669" s="213"/>
      <c r="T669" s="213"/>
      <c r="U669" s="223"/>
      <c r="V669" s="222"/>
      <c r="W669" s="222"/>
      <c r="X669" s="222"/>
      <c r="Y669" s="222"/>
      <c r="Z669" s="222"/>
      <c r="AA669" s="232"/>
      <c r="AB669" s="231"/>
      <c r="AC669" s="231"/>
      <c r="AD669" s="231"/>
      <c r="AE669" s="231"/>
      <c r="AF669" s="231"/>
      <c r="AG669" s="250"/>
      <c r="AH669" s="249"/>
      <c r="AI669" s="249"/>
      <c r="AJ669" s="249"/>
      <c r="AK669" s="249"/>
      <c r="AL669" s="249"/>
      <c r="AM669" s="204"/>
      <c r="AN669" s="205"/>
      <c r="AO669" s="205"/>
      <c r="AP669" s="205"/>
      <c r="AQ669" s="205"/>
      <c r="AR669" s="205"/>
      <c r="AS669" s="259"/>
      <c r="AT669" s="258"/>
      <c r="AU669" s="258"/>
      <c r="AV669" s="258"/>
      <c r="AW669" s="258"/>
      <c r="AX669" s="258"/>
      <c r="AY669" s="268"/>
      <c r="AZ669" s="267"/>
      <c r="BA669" s="267"/>
      <c r="BB669" s="267"/>
      <c r="BC669" s="267"/>
      <c r="BD669" s="267"/>
      <c r="BE669" s="204"/>
      <c r="BF669" s="205"/>
      <c r="BG669" s="205"/>
      <c r="BH669" s="205"/>
      <c r="BI669" s="205"/>
      <c r="BJ669" s="205"/>
      <c r="BK669" s="241"/>
      <c r="BL669" s="240"/>
      <c r="BM669" s="240"/>
      <c r="BN669" s="240"/>
      <c r="BO669" s="240"/>
      <c r="BP669" s="240"/>
      <c r="BQ669" s="223"/>
      <c r="BR669" s="222"/>
      <c r="BS669" s="222"/>
      <c r="BT669" s="222"/>
      <c r="BU669" s="222"/>
      <c r="BV669" s="222"/>
      <c r="BW669" s="268"/>
      <c r="BX669" s="267"/>
      <c r="BY669" s="267"/>
      <c r="BZ669" s="267"/>
      <c r="CA669" s="267"/>
      <c r="CB669" s="267"/>
      <c r="CC669" s="241"/>
      <c r="CD669" s="214"/>
      <c r="CE669" s="240"/>
      <c r="CF669" s="240"/>
      <c r="CG669" s="240"/>
      <c r="CH669" s="5"/>
    </row>
    <row r="670" spans="1:86" hidden="1" x14ac:dyDescent="0.2">
      <c r="A670" s="189"/>
      <c r="B670" s="15"/>
      <c r="C670" s="15"/>
      <c r="D670" s="15"/>
      <c r="E670" s="15"/>
      <c r="F670" s="15"/>
      <c r="G670" s="15"/>
      <c r="H670" s="185"/>
      <c r="I670" s="190"/>
      <c r="J670" s="204"/>
      <c r="K670" s="204"/>
      <c r="L670" s="205"/>
      <c r="M670" s="205"/>
      <c r="N670" s="205"/>
      <c r="O670" s="214"/>
      <c r="P670" s="214"/>
      <c r="Q670" s="213"/>
      <c r="R670" s="213"/>
      <c r="S670" s="213"/>
      <c r="T670" s="213"/>
      <c r="U670" s="223"/>
      <c r="V670" s="222"/>
      <c r="W670" s="222"/>
      <c r="X670" s="222"/>
      <c r="Y670" s="222"/>
      <c r="Z670" s="222"/>
      <c r="AA670" s="232"/>
      <c r="AB670" s="231"/>
      <c r="AC670" s="231"/>
      <c r="AD670" s="231"/>
      <c r="AE670" s="231"/>
      <c r="AF670" s="231"/>
      <c r="AG670" s="250"/>
      <c r="AH670" s="249"/>
      <c r="AI670" s="249"/>
      <c r="AJ670" s="249"/>
      <c r="AK670" s="249"/>
      <c r="AL670" s="249"/>
      <c r="AM670" s="204"/>
      <c r="AN670" s="205"/>
      <c r="AO670" s="205"/>
      <c r="AP670" s="205"/>
      <c r="AQ670" s="205"/>
      <c r="AR670" s="205"/>
      <c r="AS670" s="259"/>
      <c r="AT670" s="258"/>
      <c r="AU670" s="258"/>
      <c r="AV670" s="258"/>
      <c r="AW670" s="258"/>
      <c r="AX670" s="258"/>
      <c r="AY670" s="268"/>
      <c r="AZ670" s="267"/>
      <c r="BA670" s="267"/>
      <c r="BB670" s="267"/>
      <c r="BC670" s="267"/>
      <c r="BD670" s="267"/>
      <c r="BE670" s="204"/>
      <c r="BF670" s="205"/>
      <c r="BG670" s="205"/>
      <c r="BH670" s="205"/>
      <c r="BI670" s="205"/>
      <c r="BJ670" s="205"/>
      <c r="BK670" s="241"/>
      <c r="BL670" s="240"/>
      <c r="BM670" s="240"/>
      <c r="BN670" s="240"/>
      <c r="BO670" s="240"/>
      <c r="BP670" s="240"/>
      <c r="BQ670" s="223"/>
      <c r="BR670" s="222"/>
      <c r="BS670" s="222"/>
      <c r="BT670" s="222"/>
      <c r="BU670" s="222"/>
      <c r="BV670" s="222"/>
      <c r="BW670" s="268"/>
      <c r="BX670" s="267"/>
      <c r="BY670" s="267"/>
      <c r="BZ670" s="267"/>
      <c r="CA670" s="267"/>
      <c r="CB670" s="267"/>
      <c r="CC670" s="241"/>
      <c r="CD670" s="214"/>
      <c r="CE670" s="240"/>
      <c r="CF670" s="240"/>
      <c r="CG670" s="240"/>
      <c r="CH670" s="5"/>
    </row>
    <row r="671" spans="1:86" hidden="1" x14ac:dyDescent="0.2">
      <c r="A671" s="191"/>
      <c r="B671" s="20"/>
      <c r="C671" s="20"/>
      <c r="D671" s="20"/>
      <c r="E671" s="20"/>
      <c r="F671" s="20"/>
      <c r="G671" s="20"/>
      <c r="H671" s="192"/>
      <c r="I671" s="193"/>
      <c r="J671" s="204"/>
      <c r="K671" s="204"/>
      <c r="L671" s="205"/>
      <c r="M671" s="205"/>
      <c r="N671" s="205"/>
      <c r="O671" s="214"/>
      <c r="P671" s="214"/>
      <c r="Q671" s="213"/>
      <c r="R671" s="213"/>
      <c r="S671" s="213"/>
      <c r="T671" s="213"/>
      <c r="U671" s="223"/>
      <c r="V671" s="222"/>
      <c r="W671" s="222"/>
      <c r="X671" s="222"/>
      <c r="Y671" s="222"/>
      <c r="Z671" s="222"/>
      <c r="AA671" s="232"/>
      <c r="AB671" s="231"/>
      <c r="AC671" s="231"/>
      <c r="AD671" s="231"/>
      <c r="AE671" s="231"/>
      <c r="AF671" s="231"/>
      <c r="AG671" s="250"/>
      <c r="AH671" s="249"/>
      <c r="AI671" s="249"/>
      <c r="AJ671" s="249"/>
      <c r="AK671" s="249"/>
      <c r="AL671" s="249"/>
      <c r="AM671" s="204"/>
      <c r="AN671" s="205"/>
      <c r="AO671" s="205"/>
      <c r="AP671" s="205"/>
      <c r="AQ671" s="205"/>
      <c r="AR671" s="205"/>
      <c r="AS671" s="259"/>
      <c r="AT671" s="258"/>
      <c r="AU671" s="258"/>
      <c r="AV671" s="258"/>
      <c r="AW671" s="258"/>
      <c r="AX671" s="258"/>
      <c r="AY671" s="268"/>
      <c r="AZ671" s="267"/>
      <c r="BA671" s="267"/>
      <c r="BB671" s="267"/>
      <c r="BC671" s="267"/>
      <c r="BD671" s="267"/>
      <c r="BE671" s="204"/>
      <c r="BF671" s="205"/>
      <c r="BG671" s="205"/>
      <c r="BH671" s="205"/>
      <c r="BI671" s="205"/>
      <c r="BJ671" s="205"/>
      <c r="BK671" s="241"/>
      <c r="BL671" s="240"/>
      <c r="BM671" s="240"/>
      <c r="BN671" s="240"/>
      <c r="BO671" s="240"/>
      <c r="BP671" s="240"/>
      <c r="BQ671" s="223"/>
      <c r="BR671" s="222"/>
      <c r="BS671" s="222"/>
      <c r="BT671" s="222"/>
      <c r="BU671" s="222"/>
      <c r="BV671" s="222"/>
      <c r="BW671" s="268"/>
      <c r="BX671" s="267"/>
      <c r="BY671" s="267"/>
      <c r="BZ671" s="267"/>
      <c r="CA671" s="267"/>
      <c r="CB671" s="267"/>
      <c r="CC671" s="241"/>
      <c r="CD671" s="214"/>
      <c r="CE671" s="240"/>
      <c r="CF671" s="240"/>
      <c r="CG671" s="240"/>
      <c r="CH671" s="5"/>
    </row>
    <row r="672" spans="1:86" hidden="1" x14ac:dyDescent="0.2">
      <c r="I672" s="172"/>
      <c r="J672" s="204"/>
      <c r="K672" s="204"/>
      <c r="L672" s="205"/>
      <c r="M672" s="205"/>
      <c r="N672" s="205"/>
      <c r="O672" s="214"/>
      <c r="P672" s="214"/>
      <c r="Q672" s="213"/>
      <c r="R672" s="213"/>
      <c r="S672" s="213"/>
      <c r="T672" s="213"/>
      <c r="U672" s="223"/>
      <c r="V672" s="222"/>
      <c r="W672" s="222"/>
      <c r="X672" s="222"/>
      <c r="Y672" s="222"/>
      <c r="Z672" s="222"/>
      <c r="AA672" s="232"/>
      <c r="AB672" s="231"/>
      <c r="AC672" s="231"/>
      <c r="AD672" s="231"/>
      <c r="AE672" s="231"/>
      <c r="AF672" s="231"/>
      <c r="AG672" s="250"/>
      <c r="AH672" s="249"/>
      <c r="AI672" s="249"/>
      <c r="AJ672" s="249"/>
      <c r="AK672" s="249"/>
      <c r="AL672" s="249"/>
      <c r="AM672" s="204"/>
      <c r="AN672" s="205"/>
      <c r="AO672" s="205"/>
      <c r="AP672" s="205"/>
      <c r="AQ672" s="205"/>
      <c r="AR672" s="205"/>
      <c r="AS672" s="259"/>
      <c r="AT672" s="258"/>
      <c r="AU672" s="258"/>
      <c r="AV672" s="258"/>
      <c r="AW672" s="258"/>
      <c r="AX672" s="258"/>
      <c r="AY672" s="268"/>
      <c r="AZ672" s="267"/>
      <c r="BA672" s="267"/>
      <c r="BB672" s="267"/>
      <c r="BC672" s="267"/>
      <c r="BD672" s="267"/>
      <c r="BE672" s="204"/>
      <c r="BF672" s="205"/>
      <c r="BG672" s="205"/>
      <c r="BH672" s="205"/>
      <c r="BI672" s="205"/>
      <c r="BJ672" s="205"/>
      <c r="BK672" s="241"/>
      <c r="BL672" s="240"/>
      <c r="BM672" s="240"/>
      <c r="BN672" s="240"/>
      <c r="BO672" s="240"/>
      <c r="BP672" s="240"/>
      <c r="BQ672" s="223"/>
      <c r="BR672" s="222"/>
      <c r="BS672" s="222"/>
      <c r="BT672" s="222"/>
      <c r="BU672" s="222"/>
      <c r="BV672" s="222"/>
      <c r="BW672" s="268"/>
      <c r="BX672" s="267"/>
      <c r="BY672" s="267"/>
      <c r="BZ672" s="267"/>
      <c r="CA672" s="267"/>
      <c r="CB672" s="267"/>
      <c r="CC672" s="241"/>
      <c r="CD672" s="214"/>
      <c r="CE672" s="240"/>
      <c r="CF672" s="240"/>
      <c r="CG672" s="240"/>
      <c r="CH672" s="5"/>
    </row>
    <row r="673" spans="1:86" hidden="1" x14ac:dyDescent="0.2">
      <c r="A673" s="22"/>
      <c r="B673" s="22"/>
      <c r="C673" s="22"/>
      <c r="D673" s="48"/>
      <c r="E673" s="22"/>
      <c r="F673" s="34"/>
      <c r="G673" s="48"/>
      <c r="H673" s="26"/>
      <c r="I673" s="27"/>
      <c r="J673" s="204"/>
      <c r="K673" s="204"/>
      <c r="L673" s="205"/>
      <c r="M673" s="205"/>
      <c r="N673" s="205"/>
      <c r="O673" s="214"/>
      <c r="P673" s="214"/>
      <c r="Q673" s="213"/>
      <c r="R673" s="213"/>
      <c r="S673" s="213"/>
      <c r="T673" s="213"/>
      <c r="U673" s="223"/>
      <c r="V673" s="222"/>
      <c r="W673" s="222"/>
      <c r="X673" s="222"/>
      <c r="Y673" s="222"/>
      <c r="Z673" s="222"/>
      <c r="AA673" s="232"/>
      <c r="AB673" s="231"/>
      <c r="AC673" s="231"/>
      <c r="AD673" s="231"/>
      <c r="AE673" s="231"/>
      <c r="AF673" s="231"/>
      <c r="AG673" s="250"/>
      <c r="AH673" s="249"/>
      <c r="AI673" s="249"/>
      <c r="AJ673" s="249"/>
      <c r="AK673" s="249"/>
      <c r="AL673" s="249"/>
      <c r="AM673" s="204"/>
      <c r="AN673" s="205"/>
      <c r="AO673" s="205"/>
      <c r="AP673" s="205"/>
      <c r="AQ673" s="205"/>
      <c r="AR673" s="205"/>
      <c r="AS673" s="259"/>
      <c r="AT673" s="258"/>
      <c r="AU673" s="258"/>
      <c r="AV673" s="258"/>
      <c r="AW673" s="258"/>
      <c r="AX673" s="258"/>
      <c r="AY673" s="268"/>
      <c r="AZ673" s="267"/>
      <c r="BA673" s="267"/>
      <c r="BB673" s="267"/>
      <c r="BC673" s="267"/>
      <c r="BD673" s="267"/>
      <c r="BE673" s="204"/>
      <c r="BF673" s="205"/>
      <c r="BG673" s="205"/>
      <c r="BH673" s="205"/>
      <c r="BI673" s="205"/>
      <c r="BJ673" s="205"/>
      <c r="BK673" s="241"/>
      <c r="BL673" s="240"/>
      <c r="BM673" s="240"/>
      <c r="BN673" s="240"/>
      <c r="BO673" s="240"/>
      <c r="BP673" s="240"/>
      <c r="BQ673" s="223"/>
      <c r="BR673" s="222"/>
      <c r="BS673" s="222"/>
      <c r="BT673" s="222"/>
      <c r="BU673" s="222"/>
      <c r="BV673" s="222"/>
      <c r="BW673" s="268"/>
      <c r="BX673" s="267"/>
      <c r="BY673" s="267"/>
      <c r="BZ673" s="267"/>
      <c r="CA673" s="267"/>
      <c r="CB673" s="267"/>
      <c r="CC673" s="241"/>
      <c r="CD673" s="214"/>
      <c r="CE673" s="240"/>
      <c r="CF673" s="240"/>
      <c r="CG673" s="240"/>
      <c r="CH673" s="5"/>
    </row>
    <row r="674" spans="1:86" hidden="1" x14ac:dyDescent="0.2">
      <c r="A674" s="22"/>
      <c r="B674" s="22"/>
      <c r="C674" s="22"/>
      <c r="D674" s="35"/>
      <c r="E674" s="22"/>
      <c r="F674" s="34"/>
      <c r="G674" s="48"/>
      <c r="H674" s="26"/>
      <c r="I674" s="27"/>
      <c r="J674" s="204"/>
      <c r="K674" s="204"/>
      <c r="L674" s="205"/>
      <c r="M674" s="205"/>
      <c r="N674" s="205"/>
      <c r="O674" s="214"/>
      <c r="P674" s="214"/>
      <c r="Q674" s="213"/>
      <c r="R674" s="213"/>
      <c r="S674" s="213"/>
      <c r="T674" s="213"/>
      <c r="U674" s="223"/>
      <c r="V674" s="222"/>
      <c r="W674" s="222"/>
      <c r="X674" s="222"/>
      <c r="Y674" s="222"/>
      <c r="Z674" s="222"/>
      <c r="AA674" s="232"/>
      <c r="AB674" s="231"/>
      <c r="AC674" s="231"/>
      <c r="AD674" s="231"/>
      <c r="AE674" s="231"/>
      <c r="AF674" s="231"/>
      <c r="AG674" s="250"/>
      <c r="AH674" s="249"/>
      <c r="AI674" s="249"/>
      <c r="AJ674" s="249"/>
      <c r="AK674" s="249"/>
      <c r="AL674" s="249"/>
      <c r="AM674" s="204"/>
      <c r="AN674" s="205"/>
      <c r="AO674" s="205"/>
      <c r="AP674" s="205"/>
      <c r="AQ674" s="205"/>
      <c r="AR674" s="205"/>
      <c r="AS674" s="259"/>
      <c r="AT674" s="258"/>
      <c r="AU674" s="258"/>
      <c r="AV674" s="258"/>
      <c r="AW674" s="258"/>
      <c r="AX674" s="258"/>
      <c r="AY674" s="268"/>
      <c r="AZ674" s="267"/>
      <c r="BA674" s="267"/>
      <c r="BB674" s="267"/>
      <c r="BC674" s="267"/>
      <c r="BD674" s="267"/>
      <c r="BE674" s="204"/>
      <c r="BF674" s="205"/>
      <c r="BG674" s="205"/>
      <c r="BH674" s="205"/>
      <c r="BI674" s="205"/>
      <c r="BJ674" s="205"/>
      <c r="BK674" s="241"/>
      <c r="BL674" s="240"/>
      <c r="BM674" s="240"/>
      <c r="BN674" s="240"/>
      <c r="BO674" s="240"/>
      <c r="BP674" s="240"/>
      <c r="BQ674" s="223"/>
      <c r="BR674" s="222"/>
      <c r="BS674" s="222"/>
      <c r="BT674" s="222"/>
      <c r="BU674" s="222"/>
      <c r="BV674" s="222"/>
      <c r="BW674" s="268"/>
      <c r="BX674" s="267"/>
      <c r="BY674" s="267"/>
      <c r="BZ674" s="267"/>
      <c r="CA674" s="267"/>
      <c r="CB674" s="267"/>
      <c r="CC674" s="241"/>
      <c r="CD674" s="214"/>
      <c r="CE674" s="240"/>
      <c r="CF674" s="240"/>
      <c r="CG674" s="240"/>
      <c r="CH674" s="5"/>
    </row>
    <row r="675" spans="1:86" hidden="1" x14ac:dyDescent="0.2">
      <c r="A675" s="22"/>
      <c r="B675" s="22"/>
      <c r="C675" s="22"/>
      <c r="D675" s="35"/>
      <c r="E675" s="22"/>
      <c r="F675" s="34"/>
      <c r="G675" s="48"/>
      <c r="H675" s="26"/>
      <c r="I675" s="27"/>
      <c r="J675" s="204"/>
      <c r="K675" s="204"/>
      <c r="L675" s="205"/>
      <c r="M675" s="205"/>
      <c r="N675" s="205"/>
      <c r="O675" s="214"/>
      <c r="P675" s="214"/>
      <c r="Q675" s="213"/>
      <c r="R675" s="213"/>
      <c r="S675" s="213"/>
      <c r="T675" s="213"/>
      <c r="U675" s="223"/>
      <c r="V675" s="222"/>
      <c r="W675" s="222"/>
      <c r="X675" s="222"/>
      <c r="Y675" s="222"/>
      <c r="Z675" s="222"/>
      <c r="AA675" s="232"/>
      <c r="AB675" s="231"/>
      <c r="AC675" s="231"/>
      <c r="AD675" s="231"/>
      <c r="AE675" s="231"/>
      <c r="AF675" s="231"/>
      <c r="AG675" s="250"/>
      <c r="AH675" s="249"/>
      <c r="AI675" s="249"/>
      <c r="AJ675" s="249"/>
      <c r="AK675" s="249"/>
      <c r="AL675" s="249"/>
      <c r="AM675" s="204"/>
      <c r="AN675" s="205"/>
      <c r="AO675" s="205"/>
      <c r="AP675" s="205"/>
      <c r="AQ675" s="205"/>
      <c r="AR675" s="205"/>
      <c r="AS675" s="259"/>
      <c r="AT675" s="258"/>
      <c r="AU675" s="258"/>
      <c r="AV675" s="258"/>
      <c r="AW675" s="258"/>
      <c r="AX675" s="258"/>
      <c r="AY675" s="268"/>
      <c r="AZ675" s="267"/>
      <c r="BA675" s="267"/>
      <c r="BB675" s="267"/>
      <c r="BC675" s="267"/>
      <c r="BD675" s="267"/>
      <c r="BE675" s="204"/>
      <c r="BF675" s="205"/>
      <c r="BG675" s="205"/>
      <c r="BH675" s="205"/>
      <c r="BI675" s="205"/>
      <c r="BJ675" s="205"/>
      <c r="BK675" s="241"/>
      <c r="BL675" s="240"/>
      <c r="BM675" s="240"/>
      <c r="BN675" s="240"/>
      <c r="BO675" s="240"/>
      <c r="BP675" s="240"/>
      <c r="BQ675" s="223"/>
      <c r="BR675" s="222"/>
      <c r="BS675" s="222"/>
      <c r="BT675" s="222"/>
      <c r="BU675" s="222"/>
      <c r="BV675" s="222"/>
      <c r="BW675" s="268"/>
      <c r="BX675" s="267"/>
      <c r="BY675" s="267"/>
      <c r="BZ675" s="267"/>
      <c r="CA675" s="267"/>
      <c r="CB675" s="267"/>
      <c r="CC675" s="241"/>
      <c r="CD675" s="214"/>
      <c r="CE675" s="240"/>
      <c r="CF675" s="240"/>
      <c r="CG675" s="240"/>
      <c r="CH675" s="5"/>
    </row>
    <row r="676" spans="1:86" hidden="1" x14ac:dyDescent="0.2">
      <c r="A676" s="22"/>
      <c r="B676" s="22"/>
      <c r="C676" s="22"/>
      <c r="D676" s="48"/>
      <c r="E676" s="22"/>
      <c r="F676" s="34"/>
      <c r="G676" s="48"/>
      <c r="H676" s="36"/>
      <c r="I676" s="27"/>
      <c r="J676" s="204"/>
      <c r="K676" s="204"/>
      <c r="L676" s="205"/>
      <c r="M676" s="205"/>
      <c r="N676" s="204"/>
      <c r="O676" s="214"/>
      <c r="P676" s="214"/>
      <c r="Q676" s="213"/>
      <c r="R676" s="214"/>
      <c r="S676" s="213"/>
      <c r="T676" s="214"/>
      <c r="U676" s="223"/>
      <c r="V676" s="223"/>
      <c r="W676" s="222"/>
      <c r="X676" s="223"/>
      <c r="Y676" s="222"/>
      <c r="Z676" s="223"/>
      <c r="AA676" s="232"/>
      <c r="AB676" s="232"/>
      <c r="AC676" s="231"/>
      <c r="AD676" s="232"/>
      <c r="AE676" s="231"/>
      <c r="AF676" s="232"/>
      <c r="AG676" s="250"/>
      <c r="AH676" s="250"/>
      <c r="AI676" s="249"/>
      <c r="AJ676" s="250"/>
      <c r="AK676" s="249"/>
      <c r="AL676" s="250"/>
      <c r="AM676" s="204"/>
      <c r="AN676" s="204"/>
      <c r="AO676" s="205"/>
      <c r="AP676" s="204"/>
      <c r="AQ676" s="205"/>
      <c r="AR676" s="204"/>
      <c r="AS676" s="259"/>
      <c r="AT676" s="259"/>
      <c r="AU676" s="258"/>
      <c r="AV676" s="259"/>
      <c r="AW676" s="258"/>
      <c r="AX676" s="259"/>
      <c r="AY676" s="268"/>
      <c r="AZ676" s="268"/>
      <c r="BA676" s="267"/>
      <c r="BB676" s="268"/>
      <c r="BC676" s="267"/>
      <c r="BD676" s="268"/>
      <c r="BE676" s="204"/>
      <c r="BF676" s="204"/>
      <c r="BG676" s="205"/>
      <c r="BH676" s="204"/>
      <c r="BI676" s="205"/>
      <c r="BJ676" s="204"/>
      <c r="BK676" s="241"/>
      <c r="BL676" s="241"/>
      <c r="BM676" s="240"/>
      <c r="BN676" s="241"/>
      <c r="BO676" s="240"/>
      <c r="BP676" s="241"/>
      <c r="BQ676" s="223"/>
      <c r="BR676" s="223"/>
      <c r="BS676" s="222"/>
      <c r="BT676" s="223"/>
      <c r="BU676" s="222"/>
      <c r="BV676" s="223"/>
      <c r="BW676" s="268"/>
      <c r="BX676" s="268"/>
      <c r="BY676" s="267"/>
      <c r="BZ676" s="268"/>
      <c r="CA676" s="267"/>
      <c r="CB676" s="268"/>
      <c r="CC676" s="241"/>
      <c r="CD676" s="214"/>
      <c r="CE676" s="240"/>
      <c r="CF676" s="240"/>
      <c r="CG676" s="241"/>
      <c r="CH676" s="5"/>
    </row>
    <row r="677" spans="1:86" hidden="1" x14ac:dyDescent="0.2">
      <c r="A677" s="22"/>
      <c r="B677" s="22"/>
      <c r="C677" s="22"/>
      <c r="D677" s="48"/>
      <c r="E677" s="22"/>
      <c r="F677" s="34"/>
      <c r="G677" s="48"/>
      <c r="H677" s="36"/>
      <c r="I677" s="27"/>
      <c r="J677" s="204"/>
      <c r="K677" s="204"/>
      <c r="L677" s="205"/>
      <c r="M677" s="205"/>
      <c r="N677" s="205"/>
      <c r="O677" s="214"/>
      <c r="P677" s="214"/>
      <c r="Q677" s="213"/>
      <c r="R677" s="213"/>
      <c r="S677" s="213"/>
      <c r="T677" s="213"/>
      <c r="U677" s="223"/>
      <c r="V677" s="222"/>
      <c r="W677" s="222"/>
      <c r="X677" s="222"/>
      <c r="Y677" s="222"/>
      <c r="Z677" s="222"/>
      <c r="AA677" s="232"/>
      <c r="AB677" s="231"/>
      <c r="AC677" s="231"/>
      <c r="AD677" s="231"/>
      <c r="AE677" s="231"/>
      <c r="AF677" s="231"/>
      <c r="AG677" s="250"/>
      <c r="AH677" s="249"/>
      <c r="AI677" s="249"/>
      <c r="AJ677" s="249"/>
      <c r="AK677" s="249"/>
      <c r="AL677" s="249"/>
      <c r="AM677" s="204"/>
      <c r="AN677" s="205"/>
      <c r="AO677" s="205"/>
      <c r="AP677" s="205"/>
      <c r="AQ677" s="205"/>
      <c r="AR677" s="205"/>
      <c r="AS677" s="259"/>
      <c r="AT677" s="258"/>
      <c r="AU677" s="258"/>
      <c r="AV677" s="258"/>
      <c r="AW677" s="258"/>
      <c r="AX677" s="258"/>
      <c r="AY677" s="268"/>
      <c r="AZ677" s="267"/>
      <c r="BA677" s="267"/>
      <c r="BB677" s="267"/>
      <c r="BC677" s="267"/>
      <c r="BD677" s="267"/>
      <c r="BE677" s="204"/>
      <c r="BF677" s="205"/>
      <c r="BG677" s="205"/>
      <c r="BH677" s="205"/>
      <c r="BI677" s="205"/>
      <c r="BJ677" s="205"/>
      <c r="BK677" s="241"/>
      <c r="BL677" s="240"/>
      <c r="BM677" s="240"/>
      <c r="BN677" s="240"/>
      <c r="BO677" s="240"/>
      <c r="BP677" s="240"/>
      <c r="BQ677" s="223"/>
      <c r="BR677" s="222"/>
      <c r="BS677" s="222"/>
      <c r="BT677" s="222"/>
      <c r="BU677" s="222"/>
      <c r="BV677" s="222"/>
      <c r="BW677" s="268"/>
      <c r="BX677" s="267"/>
      <c r="BY677" s="267"/>
      <c r="BZ677" s="267"/>
      <c r="CA677" s="267"/>
      <c r="CB677" s="267"/>
      <c r="CC677" s="241"/>
      <c r="CD677" s="214"/>
      <c r="CE677" s="240"/>
      <c r="CF677" s="240"/>
      <c r="CG677" s="240"/>
      <c r="CH677" s="5"/>
    </row>
    <row r="678" spans="1:86" hidden="1" x14ac:dyDescent="0.2">
      <c r="A678" s="22"/>
      <c r="B678" s="22"/>
      <c r="C678" s="35"/>
      <c r="D678" s="48"/>
      <c r="E678" s="111"/>
      <c r="F678" s="48"/>
      <c r="G678" s="48"/>
      <c r="H678" s="36"/>
      <c r="I678" s="27"/>
      <c r="J678" s="204"/>
      <c r="K678" s="204"/>
      <c r="L678" s="205"/>
      <c r="M678" s="205"/>
      <c r="N678" s="205"/>
      <c r="O678" s="214"/>
      <c r="P678" s="214"/>
      <c r="Q678" s="213"/>
      <c r="R678" s="213"/>
      <c r="S678" s="213"/>
      <c r="T678" s="213"/>
      <c r="U678" s="223"/>
      <c r="V678" s="222"/>
      <c r="W678" s="222"/>
      <c r="X678" s="222"/>
      <c r="Y678" s="222"/>
      <c r="Z678" s="222"/>
      <c r="AA678" s="232"/>
      <c r="AB678" s="231"/>
      <c r="AC678" s="231"/>
      <c r="AD678" s="231"/>
      <c r="AE678" s="231"/>
      <c r="AF678" s="231"/>
      <c r="AG678" s="250"/>
      <c r="AH678" s="249"/>
      <c r="AI678" s="249"/>
      <c r="AJ678" s="249"/>
      <c r="AK678" s="249"/>
      <c r="AL678" s="249"/>
      <c r="AM678" s="204"/>
      <c r="AN678" s="205"/>
      <c r="AO678" s="205"/>
      <c r="AP678" s="205"/>
      <c r="AQ678" s="205"/>
      <c r="AR678" s="205"/>
      <c r="AS678" s="259"/>
      <c r="AT678" s="258"/>
      <c r="AU678" s="258"/>
      <c r="AV678" s="258"/>
      <c r="AW678" s="258"/>
      <c r="AX678" s="258"/>
      <c r="AY678" s="268"/>
      <c r="AZ678" s="267"/>
      <c r="BA678" s="267"/>
      <c r="BB678" s="267"/>
      <c r="BC678" s="267"/>
      <c r="BD678" s="267"/>
      <c r="BE678" s="204"/>
      <c r="BF678" s="205"/>
      <c r="BG678" s="205"/>
      <c r="BH678" s="205"/>
      <c r="BI678" s="205"/>
      <c r="BJ678" s="205"/>
      <c r="BK678" s="241"/>
      <c r="BL678" s="240"/>
      <c r="BM678" s="240"/>
      <c r="BN678" s="240"/>
      <c r="BO678" s="240"/>
      <c r="BP678" s="240"/>
      <c r="BQ678" s="223"/>
      <c r="BR678" s="222"/>
      <c r="BS678" s="222"/>
      <c r="BT678" s="222"/>
      <c r="BU678" s="222"/>
      <c r="BV678" s="222"/>
      <c r="BW678" s="268"/>
      <c r="BX678" s="267"/>
      <c r="BY678" s="267"/>
      <c r="BZ678" s="267"/>
      <c r="CA678" s="267"/>
      <c r="CB678" s="267"/>
      <c r="CC678" s="241"/>
      <c r="CD678" s="214"/>
      <c r="CE678" s="240"/>
      <c r="CF678" s="240"/>
      <c r="CG678" s="240"/>
      <c r="CH678" s="5"/>
    </row>
    <row r="679" spans="1:86" hidden="1" x14ac:dyDescent="0.2">
      <c r="A679" s="22"/>
      <c r="B679" s="22"/>
      <c r="C679" s="35"/>
      <c r="D679" s="48"/>
      <c r="E679" s="111"/>
      <c r="F679" s="48"/>
      <c r="G679" s="48"/>
      <c r="H679" s="137"/>
      <c r="I679" s="27"/>
      <c r="J679" s="204"/>
      <c r="K679" s="204"/>
      <c r="L679" s="205"/>
      <c r="M679" s="205"/>
      <c r="N679" s="205"/>
      <c r="O679" s="214"/>
      <c r="P679" s="214"/>
      <c r="Q679" s="213"/>
      <c r="R679" s="213"/>
      <c r="S679" s="213"/>
      <c r="T679" s="213"/>
      <c r="U679" s="223"/>
      <c r="V679" s="222"/>
      <c r="W679" s="222"/>
      <c r="X679" s="222"/>
      <c r="Y679" s="222"/>
      <c r="Z679" s="222"/>
      <c r="AA679" s="232"/>
      <c r="AB679" s="231"/>
      <c r="AC679" s="231"/>
      <c r="AD679" s="231"/>
      <c r="AE679" s="231"/>
      <c r="AF679" s="231"/>
      <c r="AG679" s="250"/>
      <c r="AH679" s="249"/>
      <c r="AI679" s="249"/>
      <c r="AJ679" s="249"/>
      <c r="AK679" s="249"/>
      <c r="AL679" s="249"/>
      <c r="AM679" s="204"/>
      <c r="AN679" s="205"/>
      <c r="AO679" s="205"/>
      <c r="AP679" s="205"/>
      <c r="AQ679" s="205"/>
      <c r="AR679" s="205"/>
      <c r="AS679" s="259"/>
      <c r="AT679" s="258"/>
      <c r="AU679" s="258"/>
      <c r="AV679" s="258"/>
      <c r="AW679" s="258"/>
      <c r="AX679" s="258"/>
      <c r="AY679" s="268"/>
      <c r="AZ679" s="267"/>
      <c r="BA679" s="267"/>
      <c r="BB679" s="267"/>
      <c r="BC679" s="267"/>
      <c r="BD679" s="267"/>
      <c r="BE679" s="204"/>
      <c r="BF679" s="205"/>
      <c r="BG679" s="205"/>
      <c r="BH679" s="205"/>
      <c r="BI679" s="205"/>
      <c r="BJ679" s="205"/>
      <c r="BK679" s="241"/>
      <c r="BL679" s="240"/>
      <c r="BM679" s="240"/>
      <c r="BN679" s="240"/>
      <c r="BO679" s="240"/>
      <c r="BP679" s="240"/>
      <c r="BQ679" s="223"/>
      <c r="BR679" s="222"/>
      <c r="BS679" s="222"/>
      <c r="BT679" s="222"/>
      <c r="BU679" s="222"/>
      <c r="BV679" s="222"/>
      <c r="BW679" s="268"/>
      <c r="BX679" s="267"/>
      <c r="BY679" s="267"/>
      <c r="BZ679" s="267"/>
      <c r="CA679" s="267"/>
      <c r="CB679" s="267"/>
      <c r="CC679" s="241"/>
      <c r="CD679" s="214"/>
      <c r="CE679" s="240"/>
      <c r="CF679" s="240"/>
      <c r="CG679" s="240"/>
      <c r="CH679" s="5"/>
    </row>
    <row r="680" spans="1:86" hidden="1" x14ac:dyDescent="0.2">
      <c r="A680" s="22"/>
      <c r="C680" s="35"/>
      <c r="D680" s="35"/>
      <c r="E680" s="111"/>
      <c r="F680" s="48"/>
      <c r="G680" s="48"/>
      <c r="H680" s="137"/>
      <c r="I680" s="27"/>
      <c r="J680" s="204"/>
      <c r="K680" s="204"/>
      <c r="L680" s="205"/>
      <c r="M680" s="205"/>
      <c r="N680" s="205"/>
      <c r="O680" s="214"/>
      <c r="P680" s="214"/>
      <c r="Q680" s="213"/>
      <c r="R680" s="213"/>
      <c r="S680" s="213"/>
      <c r="T680" s="213"/>
      <c r="U680" s="223"/>
      <c r="V680" s="222"/>
      <c r="W680" s="222"/>
      <c r="X680" s="222"/>
      <c r="Y680" s="222"/>
      <c r="Z680" s="222"/>
      <c r="AA680" s="232"/>
      <c r="AB680" s="231"/>
      <c r="AC680" s="231"/>
      <c r="AD680" s="231"/>
      <c r="AE680" s="231"/>
      <c r="AF680" s="231"/>
      <c r="AG680" s="250"/>
      <c r="AH680" s="249"/>
      <c r="AI680" s="249"/>
      <c r="AJ680" s="249"/>
      <c r="AK680" s="249"/>
      <c r="AL680" s="249"/>
      <c r="AM680" s="204"/>
      <c r="AN680" s="205"/>
      <c r="AO680" s="205"/>
      <c r="AP680" s="205"/>
      <c r="AQ680" s="205"/>
      <c r="AR680" s="205"/>
      <c r="AS680" s="259"/>
      <c r="AT680" s="258"/>
      <c r="AU680" s="258"/>
      <c r="AV680" s="258"/>
      <c r="AW680" s="258"/>
      <c r="AX680" s="258"/>
      <c r="AY680" s="268"/>
      <c r="AZ680" s="267"/>
      <c r="BA680" s="267"/>
      <c r="BB680" s="267"/>
      <c r="BC680" s="267"/>
      <c r="BD680" s="267"/>
      <c r="BE680" s="204"/>
      <c r="BF680" s="205"/>
      <c r="BG680" s="205"/>
      <c r="BH680" s="205"/>
      <c r="BI680" s="205"/>
      <c r="BJ680" s="205"/>
      <c r="BK680" s="241"/>
      <c r="BL680" s="240"/>
      <c r="BM680" s="240"/>
      <c r="BN680" s="240"/>
      <c r="BO680" s="240"/>
      <c r="BP680" s="240"/>
      <c r="BQ680" s="223"/>
      <c r="BR680" s="222"/>
      <c r="BS680" s="222"/>
      <c r="BT680" s="222"/>
      <c r="BU680" s="222"/>
      <c r="BV680" s="222"/>
      <c r="BW680" s="268"/>
      <c r="BX680" s="267"/>
      <c r="BY680" s="267"/>
      <c r="BZ680" s="267"/>
      <c r="CA680" s="267"/>
      <c r="CB680" s="267"/>
      <c r="CC680" s="241"/>
      <c r="CD680" s="214"/>
      <c r="CE680" s="240"/>
      <c r="CF680" s="240"/>
      <c r="CG680" s="240"/>
      <c r="CH680" s="5"/>
    </row>
    <row r="681" spans="1:86" hidden="1" x14ac:dyDescent="0.2">
      <c r="A681" s="22"/>
      <c r="B681" s="22"/>
      <c r="C681" s="35"/>
      <c r="D681" s="35"/>
      <c r="E681" s="111"/>
      <c r="F681" s="48"/>
      <c r="G681" s="48"/>
      <c r="H681" s="137"/>
      <c r="I681" s="27"/>
      <c r="J681" s="204"/>
      <c r="K681" s="204"/>
      <c r="L681" s="205"/>
      <c r="M681" s="205"/>
      <c r="N681" s="205"/>
      <c r="O681" s="214"/>
      <c r="P681" s="214"/>
      <c r="Q681" s="213"/>
      <c r="R681" s="213"/>
      <c r="S681" s="213"/>
      <c r="T681" s="213"/>
      <c r="U681" s="223"/>
      <c r="V681" s="222"/>
      <c r="W681" s="222"/>
      <c r="X681" s="222"/>
      <c r="Y681" s="222"/>
      <c r="Z681" s="222"/>
      <c r="AA681" s="232"/>
      <c r="AB681" s="231"/>
      <c r="AC681" s="231"/>
      <c r="AD681" s="231"/>
      <c r="AE681" s="231"/>
      <c r="AF681" s="231"/>
      <c r="AG681" s="250"/>
      <c r="AH681" s="249"/>
      <c r="AI681" s="249"/>
      <c r="AJ681" s="249"/>
      <c r="AK681" s="249"/>
      <c r="AL681" s="249"/>
      <c r="AM681" s="204"/>
      <c r="AN681" s="205"/>
      <c r="AO681" s="205"/>
      <c r="AP681" s="205"/>
      <c r="AQ681" s="205"/>
      <c r="AR681" s="205"/>
      <c r="AS681" s="259"/>
      <c r="AT681" s="258"/>
      <c r="AU681" s="258"/>
      <c r="AV681" s="258"/>
      <c r="AW681" s="258"/>
      <c r="AX681" s="258"/>
      <c r="AY681" s="268"/>
      <c r="AZ681" s="267"/>
      <c r="BA681" s="267"/>
      <c r="BB681" s="267"/>
      <c r="BC681" s="267"/>
      <c r="BD681" s="267"/>
      <c r="BE681" s="204"/>
      <c r="BF681" s="205"/>
      <c r="BG681" s="205"/>
      <c r="BH681" s="205"/>
      <c r="BI681" s="205"/>
      <c r="BJ681" s="205"/>
      <c r="BK681" s="241"/>
      <c r="BL681" s="240"/>
      <c r="BM681" s="240"/>
      <c r="BN681" s="240"/>
      <c r="BO681" s="240"/>
      <c r="BP681" s="240"/>
      <c r="BQ681" s="223"/>
      <c r="BR681" s="222"/>
      <c r="BS681" s="222"/>
      <c r="BT681" s="222"/>
      <c r="BU681" s="222"/>
      <c r="BV681" s="222"/>
      <c r="BW681" s="268"/>
      <c r="BX681" s="267"/>
      <c r="BY681" s="267"/>
      <c r="BZ681" s="267"/>
      <c r="CA681" s="267"/>
      <c r="CB681" s="267"/>
      <c r="CC681" s="241"/>
      <c r="CD681" s="214"/>
      <c r="CE681" s="240"/>
      <c r="CF681" s="240"/>
      <c r="CG681" s="240"/>
      <c r="CH681" s="5"/>
    </row>
    <row r="682" spans="1:86" hidden="1" x14ac:dyDescent="0.2">
      <c r="A682" s="22"/>
      <c r="B682" s="22"/>
      <c r="C682" s="35"/>
      <c r="D682" s="48"/>
      <c r="E682" s="111"/>
      <c r="F682" s="48"/>
      <c r="G682" s="48"/>
      <c r="H682" s="36"/>
      <c r="I682" s="27"/>
      <c r="J682" s="204"/>
      <c r="K682" s="204"/>
      <c r="L682" s="205"/>
      <c r="M682" s="205"/>
      <c r="N682" s="204"/>
      <c r="O682" s="214"/>
      <c r="P682" s="214"/>
      <c r="Q682" s="213"/>
      <c r="R682" s="214"/>
      <c r="S682" s="213"/>
      <c r="T682" s="214"/>
      <c r="U682" s="223"/>
      <c r="V682" s="223"/>
      <c r="W682" s="222"/>
      <c r="X682" s="223"/>
      <c r="Y682" s="222"/>
      <c r="Z682" s="223"/>
      <c r="AA682" s="232"/>
      <c r="AB682" s="232"/>
      <c r="AC682" s="231"/>
      <c r="AD682" s="232"/>
      <c r="AE682" s="231"/>
      <c r="AF682" s="232"/>
      <c r="AG682" s="250"/>
      <c r="AH682" s="250"/>
      <c r="AI682" s="249"/>
      <c r="AJ682" s="250"/>
      <c r="AK682" s="249"/>
      <c r="AL682" s="250"/>
      <c r="AM682" s="204"/>
      <c r="AN682" s="204"/>
      <c r="AO682" s="205"/>
      <c r="AP682" s="204"/>
      <c r="AQ682" s="205"/>
      <c r="AR682" s="204"/>
      <c r="AS682" s="259"/>
      <c r="AT682" s="259"/>
      <c r="AU682" s="258"/>
      <c r="AV682" s="259"/>
      <c r="AW682" s="258"/>
      <c r="AX682" s="259"/>
      <c r="AY682" s="268"/>
      <c r="AZ682" s="268"/>
      <c r="BA682" s="267"/>
      <c r="BB682" s="268"/>
      <c r="BC682" s="267"/>
      <c r="BD682" s="268"/>
      <c r="BE682" s="204"/>
      <c r="BF682" s="204"/>
      <c r="BG682" s="205"/>
      <c r="BH682" s="204"/>
      <c r="BI682" s="205"/>
      <c r="BJ682" s="204"/>
      <c r="BK682" s="241"/>
      <c r="BL682" s="241"/>
      <c r="BM682" s="240"/>
      <c r="BN682" s="241"/>
      <c r="BO682" s="240"/>
      <c r="BP682" s="241"/>
      <c r="BQ682" s="223"/>
      <c r="BR682" s="223"/>
      <c r="BS682" s="222"/>
      <c r="BT682" s="223"/>
      <c r="BU682" s="222"/>
      <c r="BV682" s="223"/>
      <c r="BW682" s="268"/>
      <c r="BX682" s="268"/>
      <c r="BY682" s="267"/>
      <c r="BZ682" s="268"/>
      <c r="CA682" s="267"/>
      <c r="CB682" s="268"/>
      <c r="CC682" s="241"/>
      <c r="CD682" s="214"/>
      <c r="CE682" s="240"/>
      <c r="CF682" s="240"/>
      <c r="CG682" s="241"/>
      <c r="CH682" s="5"/>
    </row>
    <row r="683" spans="1:86" hidden="1" x14ac:dyDescent="0.2">
      <c r="A683" s="22"/>
      <c r="B683" s="22"/>
      <c r="C683" s="35"/>
      <c r="D683" s="48"/>
      <c r="E683" s="111"/>
      <c r="F683" s="48"/>
      <c r="G683" s="48"/>
      <c r="H683" s="36"/>
      <c r="I683" s="27"/>
      <c r="J683" s="204"/>
      <c r="K683" s="204"/>
      <c r="L683" s="205"/>
      <c r="M683" s="205"/>
      <c r="N683" s="205"/>
      <c r="O683" s="214"/>
      <c r="P683" s="214"/>
      <c r="Q683" s="213"/>
      <c r="R683" s="213"/>
      <c r="S683" s="213"/>
      <c r="T683" s="213"/>
      <c r="U683" s="223"/>
      <c r="V683" s="222"/>
      <c r="W683" s="222"/>
      <c r="X683" s="222"/>
      <c r="Y683" s="222"/>
      <c r="Z683" s="222"/>
      <c r="AA683" s="232"/>
      <c r="AB683" s="231"/>
      <c r="AC683" s="231"/>
      <c r="AD683" s="231"/>
      <c r="AE683" s="231"/>
      <c r="AF683" s="231"/>
      <c r="AG683" s="250"/>
      <c r="AH683" s="249"/>
      <c r="AI683" s="249"/>
      <c r="AJ683" s="249"/>
      <c r="AK683" s="249"/>
      <c r="AL683" s="249"/>
      <c r="AM683" s="204"/>
      <c r="AN683" s="205"/>
      <c r="AO683" s="205"/>
      <c r="AP683" s="205"/>
      <c r="AQ683" s="205"/>
      <c r="AR683" s="205"/>
      <c r="AS683" s="259"/>
      <c r="AT683" s="258"/>
      <c r="AU683" s="258"/>
      <c r="AV683" s="258"/>
      <c r="AW683" s="258"/>
      <c r="AX683" s="258"/>
      <c r="AY683" s="268"/>
      <c r="AZ683" s="267"/>
      <c r="BA683" s="267"/>
      <c r="BB683" s="267"/>
      <c r="BC683" s="267"/>
      <c r="BD683" s="267"/>
      <c r="BE683" s="204"/>
      <c r="BF683" s="205"/>
      <c r="BG683" s="205"/>
      <c r="BH683" s="205"/>
      <c r="BI683" s="205"/>
      <c r="BJ683" s="205"/>
      <c r="BK683" s="241"/>
      <c r="BL683" s="240"/>
      <c r="BM683" s="240"/>
      <c r="BN683" s="240"/>
      <c r="BO683" s="240"/>
      <c r="BP683" s="240"/>
      <c r="BQ683" s="223"/>
      <c r="BR683" s="222"/>
      <c r="BS683" s="222"/>
      <c r="BT683" s="222"/>
      <c r="BU683" s="222"/>
      <c r="BV683" s="222"/>
      <c r="BW683" s="268"/>
      <c r="BX683" s="267"/>
      <c r="BY683" s="267"/>
      <c r="BZ683" s="267"/>
      <c r="CA683" s="267"/>
      <c r="CB683" s="267"/>
      <c r="CC683" s="241"/>
      <c r="CD683" s="214"/>
      <c r="CE683" s="240"/>
      <c r="CF683" s="240"/>
      <c r="CG683" s="240"/>
      <c r="CH683" s="5"/>
    </row>
    <row r="684" spans="1:86" hidden="1" x14ac:dyDescent="0.2">
      <c r="A684" s="22"/>
      <c r="B684" s="23"/>
      <c r="C684" s="35"/>
      <c r="D684" s="48"/>
      <c r="E684" s="111"/>
      <c r="F684" s="48"/>
      <c r="G684" s="48"/>
      <c r="H684" s="26"/>
      <c r="I684" s="27"/>
      <c r="J684" s="204"/>
      <c r="K684" s="204"/>
      <c r="L684" s="205"/>
      <c r="M684" s="205"/>
      <c r="N684" s="205"/>
      <c r="O684" s="214"/>
      <c r="P684" s="214"/>
      <c r="Q684" s="213"/>
      <c r="R684" s="213"/>
      <c r="S684" s="213"/>
      <c r="T684" s="213"/>
      <c r="U684" s="223"/>
      <c r="V684" s="222"/>
      <c r="W684" s="222"/>
      <c r="X684" s="222"/>
      <c r="Y684" s="222"/>
      <c r="Z684" s="222"/>
      <c r="AA684" s="232"/>
      <c r="AB684" s="231"/>
      <c r="AC684" s="231"/>
      <c r="AD684" s="231"/>
      <c r="AE684" s="231"/>
      <c r="AF684" s="231"/>
      <c r="AG684" s="250"/>
      <c r="AH684" s="249"/>
      <c r="AI684" s="249"/>
      <c r="AJ684" s="249"/>
      <c r="AK684" s="249"/>
      <c r="AL684" s="249"/>
      <c r="AM684" s="204"/>
      <c r="AN684" s="205"/>
      <c r="AO684" s="205"/>
      <c r="AP684" s="205"/>
      <c r="AQ684" s="205"/>
      <c r="AR684" s="205"/>
      <c r="AS684" s="259"/>
      <c r="AT684" s="258"/>
      <c r="AU684" s="258"/>
      <c r="AV684" s="258"/>
      <c r="AW684" s="258"/>
      <c r="AX684" s="258"/>
      <c r="AY684" s="268"/>
      <c r="AZ684" s="267"/>
      <c r="BA684" s="267"/>
      <c r="BB684" s="267"/>
      <c r="BC684" s="267"/>
      <c r="BD684" s="267"/>
      <c r="BE684" s="204"/>
      <c r="BF684" s="205"/>
      <c r="BG684" s="205"/>
      <c r="BH684" s="205"/>
      <c r="BI684" s="205"/>
      <c r="BJ684" s="205"/>
      <c r="BK684" s="241"/>
      <c r="BL684" s="240"/>
      <c r="BM684" s="240"/>
      <c r="BN684" s="240"/>
      <c r="BO684" s="240"/>
      <c r="BP684" s="240"/>
      <c r="BQ684" s="223"/>
      <c r="BR684" s="222"/>
      <c r="BS684" s="222"/>
      <c r="BT684" s="222"/>
      <c r="BU684" s="222"/>
      <c r="BV684" s="222"/>
      <c r="BW684" s="268"/>
      <c r="BX684" s="267"/>
      <c r="BY684" s="267"/>
      <c r="BZ684" s="267"/>
      <c r="CA684" s="267"/>
      <c r="CB684" s="267"/>
      <c r="CC684" s="241"/>
      <c r="CD684" s="214"/>
      <c r="CE684" s="240"/>
      <c r="CF684" s="240"/>
      <c r="CG684" s="240"/>
      <c r="CH684" s="5"/>
    </row>
    <row r="685" spans="1:86" hidden="1" x14ac:dyDescent="0.2">
      <c r="A685" s="22"/>
      <c r="B685" s="22"/>
      <c r="C685" s="33"/>
      <c r="D685" s="35"/>
      <c r="E685" s="111"/>
      <c r="F685" s="48"/>
      <c r="G685" s="48"/>
      <c r="H685" s="26"/>
      <c r="I685" s="27"/>
      <c r="J685" s="204"/>
      <c r="K685" s="204"/>
      <c r="L685" s="205"/>
      <c r="M685" s="205"/>
      <c r="N685" s="205"/>
      <c r="O685" s="214"/>
      <c r="P685" s="214"/>
      <c r="Q685" s="213"/>
      <c r="R685" s="213"/>
      <c r="S685" s="213"/>
      <c r="T685" s="213"/>
      <c r="U685" s="223"/>
      <c r="V685" s="222"/>
      <c r="W685" s="222"/>
      <c r="X685" s="222"/>
      <c r="Y685" s="222"/>
      <c r="Z685" s="222"/>
      <c r="AA685" s="232"/>
      <c r="AB685" s="231"/>
      <c r="AC685" s="231"/>
      <c r="AD685" s="231"/>
      <c r="AE685" s="231"/>
      <c r="AF685" s="231"/>
      <c r="AG685" s="250"/>
      <c r="AH685" s="249"/>
      <c r="AI685" s="249"/>
      <c r="AJ685" s="249"/>
      <c r="AK685" s="249"/>
      <c r="AL685" s="249"/>
      <c r="AM685" s="204"/>
      <c r="AN685" s="205"/>
      <c r="AO685" s="205"/>
      <c r="AP685" s="205"/>
      <c r="AQ685" s="205"/>
      <c r="AR685" s="205"/>
      <c r="AS685" s="259"/>
      <c r="AT685" s="258"/>
      <c r="AU685" s="258"/>
      <c r="AV685" s="258"/>
      <c r="AW685" s="258"/>
      <c r="AX685" s="258"/>
      <c r="AY685" s="268"/>
      <c r="AZ685" s="267"/>
      <c r="BA685" s="267"/>
      <c r="BB685" s="267"/>
      <c r="BC685" s="267"/>
      <c r="BD685" s="267"/>
      <c r="BE685" s="204"/>
      <c r="BF685" s="205"/>
      <c r="BG685" s="205"/>
      <c r="BH685" s="205"/>
      <c r="BI685" s="205"/>
      <c r="BJ685" s="205"/>
      <c r="BK685" s="241"/>
      <c r="BL685" s="240"/>
      <c r="BM685" s="240"/>
      <c r="BN685" s="240"/>
      <c r="BO685" s="240"/>
      <c r="BP685" s="240"/>
      <c r="BQ685" s="223"/>
      <c r="BR685" s="222"/>
      <c r="BS685" s="222"/>
      <c r="BT685" s="222"/>
      <c r="BU685" s="222"/>
      <c r="BV685" s="222"/>
      <c r="BW685" s="268"/>
      <c r="BX685" s="267"/>
      <c r="BY685" s="267"/>
      <c r="BZ685" s="267"/>
      <c r="CA685" s="267"/>
      <c r="CB685" s="267"/>
      <c r="CC685" s="241"/>
      <c r="CD685" s="214"/>
      <c r="CE685" s="240"/>
      <c r="CF685" s="240"/>
      <c r="CG685" s="240"/>
      <c r="CH685" s="5"/>
    </row>
    <row r="686" spans="1:86" hidden="1" x14ac:dyDescent="0.2">
      <c r="A686" s="22"/>
      <c r="B686" s="22"/>
      <c r="C686" s="33"/>
      <c r="D686" s="35"/>
      <c r="E686" s="111"/>
      <c r="F686" s="48"/>
      <c r="G686" s="48"/>
      <c r="H686" s="137"/>
      <c r="I686" s="27"/>
      <c r="J686" s="204"/>
      <c r="K686" s="204"/>
      <c r="L686" s="205"/>
      <c r="M686" s="205"/>
      <c r="N686" s="205"/>
      <c r="O686" s="214"/>
      <c r="P686" s="214"/>
      <c r="Q686" s="213"/>
      <c r="R686" s="213"/>
      <c r="S686" s="213"/>
      <c r="T686" s="213"/>
      <c r="U686" s="223"/>
      <c r="V686" s="222"/>
      <c r="W686" s="222"/>
      <c r="X686" s="222"/>
      <c r="Y686" s="222"/>
      <c r="Z686" s="222"/>
      <c r="AA686" s="232"/>
      <c r="AB686" s="231"/>
      <c r="AC686" s="231"/>
      <c r="AD686" s="231"/>
      <c r="AE686" s="231"/>
      <c r="AF686" s="231"/>
      <c r="AG686" s="250"/>
      <c r="AH686" s="249"/>
      <c r="AI686" s="249"/>
      <c r="AJ686" s="249"/>
      <c r="AK686" s="249"/>
      <c r="AL686" s="249"/>
      <c r="AM686" s="204"/>
      <c r="AN686" s="205"/>
      <c r="AO686" s="205"/>
      <c r="AP686" s="205"/>
      <c r="AQ686" s="205"/>
      <c r="AR686" s="205"/>
      <c r="AS686" s="259"/>
      <c r="AT686" s="258"/>
      <c r="AU686" s="258"/>
      <c r="AV686" s="258"/>
      <c r="AW686" s="258"/>
      <c r="AX686" s="258"/>
      <c r="AY686" s="268"/>
      <c r="AZ686" s="267"/>
      <c r="BA686" s="267"/>
      <c r="BB686" s="267"/>
      <c r="BC686" s="267"/>
      <c r="BD686" s="267"/>
      <c r="BE686" s="204"/>
      <c r="BF686" s="205"/>
      <c r="BG686" s="205"/>
      <c r="BH686" s="205"/>
      <c r="BI686" s="205"/>
      <c r="BJ686" s="205"/>
      <c r="BK686" s="241"/>
      <c r="BL686" s="240"/>
      <c r="BM686" s="240"/>
      <c r="BN686" s="240"/>
      <c r="BO686" s="240"/>
      <c r="BP686" s="240"/>
      <c r="BQ686" s="223"/>
      <c r="BR686" s="222"/>
      <c r="BS686" s="222"/>
      <c r="BT686" s="222"/>
      <c r="BU686" s="222"/>
      <c r="BV686" s="222"/>
      <c r="BW686" s="268"/>
      <c r="BX686" s="267"/>
      <c r="BY686" s="267"/>
      <c r="BZ686" s="267"/>
      <c r="CA686" s="267"/>
      <c r="CB686" s="267"/>
      <c r="CC686" s="241"/>
      <c r="CD686" s="214"/>
      <c r="CE686" s="240"/>
      <c r="CF686" s="240"/>
      <c r="CG686" s="240"/>
      <c r="CH686" s="5"/>
    </row>
    <row r="687" spans="1:86" hidden="1" x14ac:dyDescent="0.2">
      <c r="A687" s="22"/>
      <c r="B687" s="22"/>
      <c r="C687" s="35"/>
      <c r="D687" s="48"/>
      <c r="E687" s="111"/>
      <c r="F687" s="48"/>
      <c r="G687" s="48"/>
      <c r="H687" s="36"/>
      <c r="I687" s="27"/>
      <c r="J687" s="204"/>
      <c r="K687" s="204"/>
      <c r="L687" s="205"/>
      <c r="M687" s="205"/>
      <c r="N687" s="204"/>
      <c r="O687" s="214"/>
      <c r="P687" s="214"/>
      <c r="Q687" s="213"/>
      <c r="R687" s="214"/>
      <c r="S687" s="213"/>
      <c r="T687" s="214"/>
      <c r="U687" s="223"/>
      <c r="V687" s="223"/>
      <c r="W687" s="222"/>
      <c r="X687" s="223"/>
      <c r="Y687" s="222"/>
      <c r="Z687" s="223"/>
      <c r="AA687" s="232"/>
      <c r="AB687" s="232"/>
      <c r="AC687" s="231"/>
      <c r="AD687" s="232"/>
      <c r="AE687" s="231"/>
      <c r="AF687" s="232"/>
      <c r="AG687" s="250"/>
      <c r="AH687" s="250"/>
      <c r="AI687" s="249"/>
      <c r="AJ687" s="250"/>
      <c r="AK687" s="249"/>
      <c r="AL687" s="250"/>
      <c r="AM687" s="204"/>
      <c r="AN687" s="204"/>
      <c r="AO687" s="205"/>
      <c r="AP687" s="204"/>
      <c r="AQ687" s="205"/>
      <c r="AR687" s="204"/>
      <c r="AS687" s="259"/>
      <c r="AT687" s="259"/>
      <c r="AU687" s="258"/>
      <c r="AV687" s="259"/>
      <c r="AW687" s="258"/>
      <c r="AX687" s="259"/>
      <c r="AY687" s="268"/>
      <c r="AZ687" s="268"/>
      <c r="BA687" s="267"/>
      <c r="BB687" s="268"/>
      <c r="BC687" s="267"/>
      <c r="BD687" s="268"/>
      <c r="BE687" s="204"/>
      <c r="BF687" s="204"/>
      <c r="BG687" s="205"/>
      <c r="BH687" s="204"/>
      <c r="BI687" s="205"/>
      <c r="BJ687" s="204"/>
      <c r="BK687" s="241"/>
      <c r="BL687" s="241"/>
      <c r="BM687" s="240"/>
      <c r="BN687" s="241"/>
      <c r="BO687" s="240"/>
      <c r="BP687" s="241"/>
      <c r="BQ687" s="223"/>
      <c r="BR687" s="223"/>
      <c r="BS687" s="222"/>
      <c r="BT687" s="223"/>
      <c r="BU687" s="222"/>
      <c r="BV687" s="223"/>
      <c r="BW687" s="268"/>
      <c r="BX687" s="268"/>
      <c r="BY687" s="267"/>
      <c r="BZ687" s="268"/>
      <c r="CA687" s="267"/>
      <c r="CB687" s="268"/>
      <c r="CC687" s="241"/>
      <c r="CD687" s="214"/>
      <c r="CE687" s="240"/>
      <c r="CF687" s="240"/>
      <c r="CG687" s="241"/>
      <c r="CH687" s="5"/>
    </row>
    <row r="688" spans="1:86" hidden="1" x14ac:dyDescent="0.2">
      <c r="A688" s="22"/>
      <c r="B688" s="22"/>
      <c r="C688" s="35"/>
      <c r="D688" s="48"/>
      <c r="E688" s="111"/>
      <c r="F688" s="48"/>
      <c r="G688" s="48"/>
      <c r="H688" s="36"/>
      <c r="I688" s="27"/>
      <c r="J688" s="204"/>
      <c r="K688" s="204"/>
      <c r="L688" s="205"/>
      <c r="M688" s="205"/>
      <c r="N688" s="205"/>
      <c r="O688" s="214"/>
      <c r="P688" s="214"/>
      <c r="Q688" s="213"/>
      <c r="R688" s="213"/>
      <c r="S688" s="213"/>
      <c r="T688" s="213"/>
      <c r="U688" s="223"/>
      <c r="V688" s="222"/>
      <c r="W688" s="222"/>
      <c r="X688" s="222"/>
      <c r="Y688" s="222"/>
      <c r="Z688" s="222"/>
      <c r="AA688" s="232"/>
      <c r="AB688" s="231"/>
      <c r="AC688" s="231"/>
      <c r="AD688" s="231"/>
      <c r="AE688" s="231"/>
      <c r="AF688" s="231"/>
      <c r="AG688" s="250"/>
      <c r="AH688" s="249"/>
      <c r="AI688" s="249"/>
      <c r="AJ688" s="249"/>
      <c r="AK688" s="249"/>
      <c r="AL688" s="249"/>
      <c r="AM688" s="204"/>
      <c r="AN688" s="205"/>
      <c r="AO688" s="205"/>
      <c r="AP688" s="205"/>
      <c r="AQ688" s="205"/>
      <c r="AR688" s="205"/>
      <c r="AS688" s="259"/>
      <c r="AT688" s="258"/>
      <c r="AU688" s="258"/>
      <c r="AV688" s="258"/>
      <c r="AW688" s="258"/>
      <c r="AX688" s="258"/>
      <c r="AY688" s="268"/>
      <c r="AZ688" s="267"/>
      <c r="BA688" s="267"/>
      <c r="BB688" s="267"/>
      <c r="BC688" s="267"/>
      <c r="BD688" s="267"/>
      <c r="BE688" s="204"/>
      <c r="BF688" s="205"/>
      <c r="BG688" s="205"/>
      <c r="BH688" s="205"/>
      <c r="BI688" s="205"/>
      <c r="BJ688" s="205"/>
      <c r="BK688" s="241"/>
      <c r="BL688" s="240"/>
      <c r="BM688" s="240"/>
      <c r="BN688" s="240"/>
      <c r="BO688" s="240"/>
      <c r="BP688" s="240"/>
      <c r="BQ688" s="223"/>
      <c r="BR688" s="222"/>
      <c r="BS688" s="222"/>
      <c r="BT688" s="222"/>
      <c r="BU688" s="222"/>
      <c r="BV688" s="222"/>
      <c r="BW688" s="268"/>
      <c r="BX688" s="267"/>
      <c r="BY688" s="267"/>
      <c r="BZ688" s="267"/>
      <c r="CA688" s="267"/>
      <c r="CB688" s="267"/>
      <c r="CC688" s="241"/>
      <c r="CD688" s="214"/>
      <c r="CE688" s="240"/>
      <c r="CF688" s="240"/>
      <c r="CG688" s="240"/>
      <c r="CH688" s="5"/>
    </row>
    <row r="689" spans="1:86" hidden="1" x14ac:dyDescent="0.2">
      <c r="A689" s="22"/>
      <c r="B689" s="22"/>
      <c r="C689" s="35"/>
      <c r="D689" s="48"/>
      <c r="E689" s="111"/>
      <c r="F689" s="48"/>
      <c r="G689" s="48"/>
      <c r="H689" s="26"/>
      <c r="I689" s="27"/>
      <c r="J689" s="204"/>
      <c r="K689" s="204"/>
      <c r="L689" s="205"/>
      <c r="M689" s="205"/>
      <c r="N689" s="205"/>
      <c r="O689" s="214"/>
      <c r="P689" s="214"/>
      <c r="Q689" s="213"/>
      <c r="R689" s="213"/>
      <c r="S689" s="213"/>
      <c r="T689" s="213"/>
      <c r="U689" s="223"/>
      <c r="V689" s="222"/>
      <c r="W689" s="222"/>
      <c r="X689" s="222"/>
      <c r="Y689" s="222"/>
      <c r="Z689" s="222"/>
      <c r="AA689" s="232"/>
      <c r="AB689" s="231"/>
      <c r="AC689" s="231"/>
      <c r="AD689" s="231"/>
      <c r="AE689" s="231"/>
      <c r="AF689" s="231"/>
      <c r="AG689" s="250"/>
      <c r="AH689" s="249"/>
      <c r="AI689" s="249"/>
      <c r="AJ689" s="249"/>
      <c r="AK689" s="249"/>
      <c r="AL689" s="249"/>
      <c r="AM689" s="204"/>
      <c r="AN689" s="205"/>
      <c r="AO689" s="205"/>
      <c r="AP689" s="205"/>
      <c r="AQ689" s="205"/>
      <c r="AR689" s="205"/>
      <c r="AS689" s="259"/>
      <c r="AT689" s="258"/>
      <c r="AU689" s="258"/>
      <c r="AV689" s="258"/>
      <c r="AW689" s="258"/>
      <c r="AX689" s="258"/>
      <c r="AY689" s="268"/>
      <c r="AZ689" s="267"/>
      <c r="BA689" s="267"/>
      <c r="BB689" s="267"/>
      <c r="BC689" s="267"/>
      <c r="BD689" s="267"/>
      <c r="BE689" s="204"/>
      <c r="BF689" s="205"/>
      <c r="BG689" s="205"/>
      <c r="BH689" s="205"/>
      <c r="BI689" s="205"/>
      <c r="BJ689" s="205"/>
      <c r="BK689" s="241"/>
      <c r="BL689" s="240"/>
      <c r="BM689" s="240"/>
      <c r="BN689" s="240"/>
      <c r="BO689" s="240"/>
      <c r="BP689" s="240"/>
      <c r="BQ689" s="223"/>
      <c r="BR689" s="222"/>
      <c r="BS689" s="222"/>
      <c r="BT689" s="222"/>
      <c r="BU689" s="222"/>
      <c r="BV689" s="222"/>
      <c r="BW689" s="268"/>
      <c r="BX689" s="267"/>
      <c r="BY689" s="267"/>
      <c r="BZ689" s="267"/>
      <c r="CA689" s="267"/>
      <c r="CB689" s="267"/>
      <c r="CC689" s="241"/>
      <c r="CD689" s="214"/>
      <c r="CE689" s="240"/>
      <c r="CF689" s="240"/>
      <c r="CG689" s="240"/>
      <c r="CH689" s="5"/>
    </row>
    <row r="690" spans="1:86" hidden="1" x14ac:dyDescent="0.2">
      <c r="A690" s="22"/>
      <c r="B690" s="22"/>
      <c r="C690" s="35"/>
      <c r="D690" s="35"/>
      <c r="E690" s="111"/>
      <c r="F690" s="48"/>
      <c r="G690" s="48"/>
      <c r="H690" s="26"/>
      <c r="I690" s="27"/>
      <c r="J690" s="204"/>
      <c r="K690" s="204"/>
      <c r="L690" s="205"/>
      <c r="M690" s="205"/>
      <c r="N690" s="205"/>
      <c r="O690" s="214"/>
      <c r="P690" s="214"/>
      <c r="Q690" s="213"/>
      <c r="R690" s="213"/>
      <c r="S690" s="213"/>
      <c r="T690" s="213"/>
      <c r="U690" s="223"/>
      <c r="V690" s="222"/>
      <c r="W690" s="222"/>
      <c r="X690" s="222"/>
      <c r="Y690" s="222"/>
      <c r="Z690" s="222"/>
      <c r="AA690" s="232"/>
      <c r="AB690" s="231"/>
      <c r="AC690" s="231"/>
      <c r="AD690" s="231"/>
      <c r="AE690" s="231"/>
      <c r="AF690" s="231"/>
      <c r="AG690" s="250"/>
      <c r="AH690" s="249"/>
      <c r="AI690" s="249"/>
      <c r="AJ690" s="249"/>
      <c r="AK690" s="249"/>
      <c r="AL690" s="249"/>
      <c r="AM690" s="204"/>
      <c r="AN690" s="205"/>
      <c r="AO690" s="205"/>
      <c r="AP690" s="205"/>
      <c r="AQ690" s="205"/>
      <c r="AR690" s="205"/>
      <c r="AS690" s="259"/>
      <c r="AT690" s="258"/>
      <c r="AU690" s="258"/>
      <c r="AV690" s="258"/>
      <c r="AW690" s="258"/>
      <c r="AX690" s="258"/>
      <c r="AY690" s="268"/>
      <c r="AZ690" s="267"/>
      <c r="BA690" s="267"/>
      <c r="BB690" s="267"/>
      <c r="BC690" s="267"/>
      <c r="BD690" s="267"/>
      <c r="BE690" s="204"/>
      <c r="BF690" s="205"/>
      <c r="BG690" s="205"/>
      <c r="BH690" s="205"/>
      <c r="BI690" s="205"/>
      <c r="BJ690" s="205"/>
      <c r="BK690" s="241"/>
      <c r="BL690" s="240"/>
      <c r="BM690" s="240"/>
      <c r="BN690" s="240"/>
      <c r="BO690" s="240"/>
      <c r="BP690" s="240"/>
      <c r="BQ690" s="223"/>
      <c r="BR690" s="222"/>
      <c r="BS690" s="222"/>
      <c r="BT690" s="222"/>
      <c r="BU690" s="222"/>
      <c r="BV690" s="222"/>
      <c r="BW690" s="268"/>
      <c r="BX690" s="267"/>
      <c r="BY690" s="267"/>
      <c r="BZ690" s="267"/>
      <c r="CA690" s="267"/>
      <c r="CB690" s="267"/>
      <c r="CC690" s="241"/>
      <c r="CD690" s="214"/>
      <c r="CE690" s="240"/>
      <c r="CF690" s="240"/>
      <c r="CG690" s="240"/>
      <c r="CH690" s="5"/>
    </row>
    <row r="691" spans="1:86" hidden="1" x14ac:dyDescent="0.2">
      <c r="A691" s="22"/>
      <c r="B691" s="22"/>
      <c r="C691" s="35"/>
      <c r="D691" s="35"/>
      <c r="E691" s="111"/>
      <c r="F691" s="48"/>
      <c r="G691" s="48"/>
      <c r="H691" s="137"/>
      <c r="I691" s="27"/>
      <c r="J691" s="204"/>
      <c r="K691" s="204"/>
      <c r="L691" s="205"/>
      <c r="M691" s="205"/>
      <c r="N691" s="205"/>
      <c r="O691" s="214"/>
      <c r="P691" s="214"/>
      <c r="Q691" s="213"/>
      <c r="R691" s="213"/>
      <c r="S691" s="213"/>
      <c r="T691" s="213"/>
      <c r="U691" s="223"/>
      <c r="V691" s="222"/>
      <c r="W691" s="222"/>
      <c r="X691" s="222"/>
      <c r="Y691" s="222"/>
      <c r="Z691" s="222"/>
      <c r="AA691" s="232"/>
      <c r="AB691" s="231"/>
      <c r="AC691" s="231"/>
      <c r="AD691" s="231"/>
      <c r="AE691" s="231"/>
      <c r="AF691" s="231"/>
      <c r="AG691" s="250"/>
      <c r="AH691" s="249"/>
      <c r="AI691" s="249"/>
      <c r="AJ691" s="249"/>
      <c r="AK691" s="249"/>
      <c r="AL691" s="249"/>
      <c r="AM691" s="204"/>
      <c r="AN691" s="205"/>
      <c r="AO691" s="205"/>
      <c r="AP691" s="205"/>
      <c r="AQ691" s="205"/>
      <c r="AR691" s="205"/>
      <c r="AS691" s="259"/>
      <c r="AT691" s="258"/>
      <c r="AU691" s="258"/>
      <c r="AV691" s="258"/>
      <c r="AW691" s="258"/>
      <c r="AX691" s="258"/>
      <c r="AY691" s="268"/>
      <c r="AZ691" s="267"/>
      <c r="BA691" s="267"/>
      <c r="BB691" s="267"/>
      <c r="BC691" s="267"/>
      <c r="BD691" s="267"/>
      <c r="BE691" s="204"/>
      <c r="BF691" s="205"/>
      <c r="BG691" s="205"/>
      <c r="BH691" s="205"/>
      <c r="BI691" s="205"/>
      <c r="BJ691" s="205"/>
      <c r="BK691" s="241"/>
      <c r="BL691" s="240"/>
      <c r="BM691" s="240"/>
      <c r="BN691" s="240"/>
      <c r="BO691" s="240"/>
      <c r="BP691" s="240"/>
      <c r="BQ691" s="223"/>
      <c r="BR691" s="222"/>
      <c r="BS691" s="222"/>
      <c r="BT691" s="222"/>
      <c r="BU691" s="222"/>
      <c r="BV691" s="222"/>
      <c r="BW691" s="268"/>
      <c r="BX691" s="267"/>
      <c r="BY691" s="267"/>
      <c r="BZ691" s="267"/>
      <c r="CA691" s="267"/>
      <c r="CB691" s="267"/>
      <c r="CC691" s="241"/>
      <c r="CD691" s="214"/>
      <c r="CE691" s="240"/>
      <c r="CF691" s="240"/>
      <c r="CG691" s="240"/>
      <c r="CH691" s="5"/>
    </row>
    <row r="692" spans="1:86" hidden="1" x14ac:dyDescent="0.2">
      <c r="A692" s="22"/>
      <c r="B692" s="22"/>
      <c r="C692" s="35"/>
      <c r="D692" s="48"/>
      <c r="E692" s="111"/>
      <c r="F692" s="48"/>
      <c r="G692" s="48"/>
      <c r="H692" s="36"/>
      <c r="I692" s="27"/>
      <c r="J692" s="204"/>
      <c r="K692" s="204"/>
      <c r="L692" s="205"/>
      <c r="M692" s="205"/>
      <c r="N692" s="204"/>
      <c r="O692" s="214"/>
      <c r="P692" s="214"/>
      <c r="Q692" s="213"/>
      <c r="R692" s="214"/>
      <c r="S692" s="213"/>
      <c r="T692" s="214"/>
      <c r="U692" s="223"/>
      <c r="V692" s="223"/>
      <c r="W692" s="222"/>
      <c r="X692" s="223"/>
      <c r="Y692" s="222"/>
      <c r="Z692" s="223"/>
      <c r="AA692" s="232"/>
      <c r="AB692" s="232"/>
      <c r="AC692" s="231"/>
      <c r="AD692" s="232"/>
      <c r="AE692" s="231"/>
      <c r="AF692" s="232"/>
      <c r="AG692" s="250"/>
      <c r="AH692" s="250"/>
      <c r="AI692" s="249"/>
      <c r="AJ692" s="250"/>
      <c r="AK692" s="249"/>
      <c r="AL692" s="250"/>
      <c r="AM692" s="204"/>
      <c r="AN692" s="204"/>
      <c r="AO692" s="205"/>
      <c r="AP692" s="204"/>
      <c r="AQ692" s="205"/>
      <c r="AR692" s="204"/>
      <c r="AS692" s="259"/>
      <c r="AT692" s="259"/>
      <c r="AU692" s="258"/>
      <c r="AV692" s="259"/>
      <c r="AW692" s="258"/>
      <c r="AX692" s="259"/>
      <c r="AY692" s="268"/>
      <c r="AZ692" s="268"/>
      <c r="BA692" s="267"/>
      <c r="BB692" s="268"/>
      <c r="BC692" s="267"/>
      <c r="BD692" s="268"/>
      <c r="BE692" s="204"/>
      <c r="BF692" s="204"/>
      <c r="BG692" s="205"/>
      <c r="BH692" s="204"/>
      <c r="BI692" s="205"/>
      <c r="BJ692" s="204"/>
      <c r="BK692" s="241"/>
      <c r="BL692" s="241"/>
      <c r="BM692" s="240"/>
      <c r="BN692" s="241"/>
      <c r="BO692" s="240"/>
      <c r="BP692" s="241"/>
      <c r="BQ692" s="223"/>
      <c r="BR692" s="223"/>
      <c r="BS692" s="222"/>
      <c r="BT692" s="223"/>
      <c r="BU692" s="222"/>
      <c r="BV692" s="223"/>
      <c r="BW692" s="268"/>
      <c r="BX692" s="268"/>
      <c r="BY692" s="267"/>
      <c r="BZ692" s="268"/>
      <c r="CA692" s="267"/>
      <c r="CB692" s="268"/>
      <c r="CC692" s="241"/>
      <c r="CD692" s="214"/>
      <c r="CE692" s="240"/>
      <c r="CF692" s="240"/>
      <c r="CG692" s="241"/>
      <c r="CH692" s="5"/>
    </row>
    <row r="693" spans="1:86" hidden="1" x14ac:dyDescent="0.2">
      <c r="A693" s="22"/>
      <c r="B693" s="22"/>
      <c r="C693" s="35"/>
      <c r="D693" s="48"/>
      <c r="E693" s="111"/>
      <c r="F693" s="48"/>
      <c r="G693" s="48"/>
      <c r="H693" s="36"/>
      <c r="I693" s="27"/>
      <c r="J693" s="204"/>
      <c r="K693" s="204"/>
      <c r="L693" s="205"/>
      <c r="M693" s="205"/>
      <c r="N693" s="205"/>
      <c r="O693" s="214"/>
      <c r="P693" s="214"/>
      <c r="Q693" s="213"/>
      <c r="R693" s="213"/>
      <c r="S693" s="213"/>
      <c r="T693" s="213"/>
      <c r="U693" s="223"/>
      <c r="V693" s="222"/>
      <c r="W693" s="222"/>
      <c r="X693" s="222"/>
      <c r="Y693" s="222"/>
      <c r="Z693" s="222"/>
      <c r="AA693" s="232"/>
      <c r="AB693" s="231"/>
      <c r="AC693" s="231"/>
      <c r="AD693" s="231"/>
      <c r="AE693" s="231"/>
      <c r="AF693" s="231"/>
      <c r="AG693" s="250"/>
      <c r="AH693" s="249"/>
      <c r="AI693" s="249"/>
      <c r="AJ693" s="249"/>
      <c r="AK693" s="249"/>
      <c r="AL693" s="249"/>
      <c r="AM693" s="204"/>
      <c r="AN693" s="205"/>
      <c r="AO693" s="205"/>
      <c r="AP693" s="205"/>
      <c r="AQ693" s="205"/>
      <c r="AR693" s="205"/>
      <c r="AS693" s="259"/>
      <c r="AT693" s="258"/>
      <c r="AU693" s="258"/>
      <c r="AV693" s="258"/>
      <c r="AW693" s="258"/>
      <c r="AX693" s="258"/>
      <c r="AY693" s="268"/>
      <c r="AZ693" s="267"/>
      <c r="BA693" s="267"/>
      <c r="BB693" s="267"/>
      <c r="BC693" s="267"/>
      <c r="BD693" s="267"/>
      <c r="BE693" s="204"/>
      <c r="BF693" s="205"/>
      <c r="BG693" s="205"/>
      <c r="BH693" s="205"/>
      <c r="BI693" s="205"/>
      <c r="BJ693" s="205"/>
      <c r="BK693" s="241"/>
      <c r="BL693" s="240"/>
      <c r="BM693" s="240"/>
      <c r="BN693" s="240"/>
      <c r="BO693" s="240"/>
      <c r="BP693" s="240"/>
      <c r="BQ693" s="223"/>
      <c r="BR693" s="222"/>
      <c r="BS693" s="222"/>
      <c r="BT693" s="222"/>
      <c r="BU693" s="222"/>
      <c r="BV693" s="222"/>
      <c r="BW693" s="268"/>
      <c r="BX693" s="267"/>
      <c r="BY693" s="267"/>
      <c r="BZ693" s="267"/>
      <c r="CA693" s="267"/>
      <c r="CB693" s="267"/>
      <c r="CC693" s="241"/>
      <c r="CD693" s="214"/>
      <c r="CE693" s="240"/>
      <c r="CF693" s="240"/>
      <c r="CG693" s="240"/>
      <c r="CH693" s="5"/>
    </row>
    <row r="694" spans="1:86" hidden="1" x14ac:dyDescent="0.2">
      <c r="A694" s="22"/>
      <c r="B694" s="22"/>
      <c r="C694" s="35"/>
      <c r="D694" s="48"/>
      <c r="E694" s="111"/>
      <c r="F694" s="48"/>
      <c r="G694" s="48"/>
      <c r="H694" s="26"/>
      <c r="I694" s="27"/>
      <c r="J694" s="204"/>
      <c r="K694" s="204"/>
      <c r="L694" s="205"/>
      <c r="M694" s="205"/>
      <c r="N694" s="205"/>
      <c r="O694" s="214"/>
      <c r="P694" s="214"/>
      <c r="Q694" s="213"/>
      <c r="R694" s="213"/>
      <c r="S694" s="213"/>
      <c r="T694" s="213"/>
      <c r="U694" s="223"/>
      <c r="V694" s="222"/>
      <c r="W694" s="222"/>
      <c r="X694" s="222"/>
      <c r="Y694" s="222"/>
      <c r="Z694" s="222"/>
      <c r="AA694" s="232"/>
      <c r="AB694" s="231"/>
      <c r="AC694" s="231"/>
      <c r="AD694" s="231"/>
      <c r="AE694" s="231"/>
      <c r="AF694" s="231"/>
      <c r="AG694" s="250"/>
      <c r="AH694" s="249"/>
      <c r="AI694" s="249"/>
      <c r="AJ694" s="249"/>
      <c r="AK694" s="249"/>
      <c r="AL694" s="249"/>
      <c r="AM694" s="204"/>
      <c r="AN694" s="205"/>
      <c r="AO694" s="205"/>
      <c r="AP694" s="205"/>
      <c r="AQ694" s="205"/>
      <c r="AR694" s="205"/>
      <c r="AS694" s="259"/>
      <c r="AT694" s="258"/>
      <c r="AU694" s="258"/>
      <c r="AV694" s="258"/>
      <c r="AW694" s="258"/>
      <c r="AX694" s="258"/>
      <c r="AY694" s="268"/>
      <c r="AZ694" s="267"/>
      <c r="BA694" s="267"/>
      <c r="BB694" s="267"/>
      <c r="BC694" s="267"/>
      <c r="BD694" s="267"/>
      <c r="BE694" s="204"/>
      <c r="BF694" s="205"/>
      <c r="BG694" s="205"/>
      <c r="BH694" s="205"/>
      <c r="BI694" s="205"/>
      <c r="BJ694" s="205"/>
      <c r="BK694" s="241"/>
      <c r="BL694" s="240"/>
      <c r="BM694" s="240"/>
      <c r="BN694" s="240"/>
      <c r="BO694" s="240"/>
      <c r="BP694" s="240"/>
      <c r="BQ694" s="223"/>
      <c r="BR694" s="222"/>
      <c r="BS694" s="222"/>
      <c r="BT694" s="222"/>
      <c r="BU694" s="222"/>
      <c r="BV694" s="222"/>
      <c r="BW694" s="268"/>
      <c r="BX694" s="267"/>
      <c r="BY694" s="267"/>
      <c r="BZ694" s="267"/>
      <c r="CA694" s="267"/>
      <c r="CB694" s="267"/>
      <c r="CC694" s="241"/>
      <c r="CD694" s="214"/>
      <c r="CE694" s="240"/>
      <c r="CF694" s="240"/>
      <c r="CG694" s="240"/>
      <c r="CH694" s="5"/>
    </row>
    <row r="695" spans="1:86" hidden="1" x14ac:dyDescent="0.2">
      <c r="A695" s="22"/>
      <c r="B695" s="22"/>
      <c r="C695" s="35"/>
      <c r="D695" s="35"/>
      <c r="E695" s="111"/>
      <c r="F695" s="48"/>
      <c r="G695" s="48"/>
      <c r="H695" s="26"/>
      <c r="I695" s="27"/>
      <c r="J695" s="204"/>
      <c r="K695" s="204"/>
      <c r="L695" s="205"/>
      <c r="M695" s="205"/>
      <c r="N695" s="205"/>
      <c r="O695" s="214"/>
      <c r="P695" s="214"/>
      <c r="Q695" s="213"/>
      <c r="R695" s="213"/>
      <c r="S695" s="213"/>
      <c r="T695" s="213"/>
      <c r="U695" s="223"/>
      <c r="V695" s="222"/>
      <c r="W695" s="222"/>
      <c r="X695" s="222"/>
      <c r="Y695" s="222"/>
      <c r="Z695" s="222"/>
      <c r="AA695" s="232"/>
      <c r="AB695" s="231"/>
      <c r="AC695" s="231"/>
      <c r="AD695" s="231"/>
      <c r="AE695" s="231"/>
      <c r="AF695" s="231"/>
      <c r="AG695" s="250"/>
      <c r="AH695" s="249"/>
      <c r="AI695" s="249"/>
      <c r="AJ695" s="249"/>
      <c r="AK695" s="249"/>
      <c r="AL695" s="249"/>
      <c r="AM695" s="204"/>
      <c r="AN695" s="205"/>
      <c r="AO695" s="205"/>
      <c r="AP695" s="205"/>
      <c r="AQ695" s="205"/>
      <c r="AR695" s="205"/>
      <c r="AS695" s="259"/>
      <c r="AT695" s="258"/>
      <c r="AU695" s="258"/>
      <c r="AV695" s="258"/>
      <c r="AW695" s="258"/>
      <c r="AX695" s="258"/>
      <c r="AY695" s="268"/>
      <c r="AZ695" s="267"/>
      <c r="BA695" s="267"/>
      <c r="BB695" s="267"/>
      <c r="BC695" s="267"/>
      <c r="BD695" s="267"/>
      <c r="BE695" s="204"/>
      <c r="BF695" s="205"/>
      <c r="BG695" s="205"/>
      <c r="BH695" s="205"/>
      <c r="BI695" s="205"/>
      <c r="BJ695" s="205"/>
      <c r="BK695" s="241"/>
      <c r="BL695" s="240"/>
      <c r="BM695" s="240"/>
      <c r="BN695" s="240"/>
      <c r="BO695" s="240"/>
      <c r="BP695" s="240"/>
      <c r="BQ695" s="223"/>
      <c r="BR695" s="222"/>
      <c r="BS695" s="222"/>
      <c r="BT695" s="222"/>
      <c r="BU695" s="222"/>
      <c r="BV695" s="222"/>
      <c r="BW695" s="268"/>
      <c r="BX695" s="267"/>
      <c r="BY695" s="267"/>
      <c r="BZ695" s="267"/>
      <c r="CA695" s="267"/>
      <c r="CB695" s="267"/>
      <c r="CC695" s="241"/>
      <c r="CD695" s="214"/>
      <c r="CE695" s="240"/>
      <c r="CF695" s="240"/>
      <c r="CG695" s="240"/>
      <c r="CH695" s="5"/>
    </row>
    <row r="696" spans="1:86" hidden="1" x14ac:dyDescent="0.2">
      <c r="A696" s="22"/>
      <c r="B696" s="22"/>
      <c r="C696" s="35"/>
      <c r="D696" s="35"/>
      <c r="E696" s="111"/>
      <c r="F696" s="48"/>
      <c r="G696" s="48"/>
      <c r="H696" s="137"/>
      <c r="I696" s="27"/>
      <c r="J696" s="204"/>
      <c r="K696" s="204"/>
      <c r="L696" s="205"/>
      <c r="M696" s="205"/>
      <c r="N696" s="205"/>
      <c r="O696" s="214"/>
      <c r="P696" s="214"/>
      <c r="Q696" s="213"/>
      <c r="R696" s="213"/>
      <c r="S696" s="213"/>
      <c r="T696" s="213"/>
      <c r="U696" s="223"/>
      <c r="V696" s="222"/>
      <c r="W696" s="222"/>
      <c r="X696" s="222"/>
      <c r="Y696" s="222"/>
      <c r="Z696" s="222"/>
      <c r="AA696" s="232"/>
      <c r="AB696" s="231"/>
      <c r="AC696" s="231"/>
      <c r="AD696" s="231"/>
      <c r="AE696" s="231"/>
      <c r="AF696" s="231"/>
      <c r="AG696" s="250"/>
      <c r="AH696" s="249"/>
      <c r="AI696" s="249"/>
      <c r="AJ696" s="249"/>
      <c r="AK696" s="249"/>
      <c r="AL696" s="249"/>
      <c r="AM696" s="204"/>
      <c r="AN696" s="205"/>
      <c r="AO696" s="205"/>
      <c r="AP696" s="205"/>
      <c r="AQ696" s="205"/>
      <c r="AR696" s="205"/>
      <c r="AS696" s="259"/>
      <c r="AT696" s="258"/>
      <c r="AU696" s="258"/>
      <c r="AV696" s="258"/>
      <c r="AW696" s="258"/>
      <c r="AX696" s="258"/>
      <c r="AY696" s="268"/>
      <c r="AZ696" s="267"/>
      <c r="BA696" s="267"/>
      <c r="BB696" s="267"/>
      <c r="BC696" s="267"/>
      <c r="BD696" s="267"/>
      <c r="BE696" s="204"/>
      <c r="BF696" s="205"/>
      <c r="BG696" s="205"/>
      <c r="BH696" s="205"/>
      <c r="BI696" s="205"/>
      <c r="BJ696" s="205"/>
      <c r="BK696" s="241"/>
      <c r="BL696" s="240"/>
      <c r="BM696" s="240"/>
      <c r="BN696" s="240"/>
      <c r="BO696" s="240"/>
      <c r="BP696" s="240"/>
      <c r="BQ696" s="223"/>
      <c r="BR696" s="222"/>
      <c r="BS696" s="222"/>
      <c r="BT696" s="222"/>
      <c r="BU696" s="222"/>
      <c r="BV696" s="222"/>
      <c r="BW696" s="268"/>
      <c r="BX696" s="267"/>
      <c r="BY696" s="267"/>
      <c r="BZ696" s="267"/>
      <c r="CA696" s="267"/>
      <c r="CB696" s="267"/>
      <c r="CC696" s="241"/>
      <c r="CD696" s="214"/>
      <c r="CE696" s="240"/>
      <c r="CF696" s="240"/>
      <c r="CG696" s="240"/>
      <c r="CH696" s="5"/>
    </row>
    <row r="697" spans="1:86" hidden="1" x14ac:dyDescent="0.2">
      <c r="A697" s="22"/>
      <c r="B697" s="22"/>
      <c r="C697" s="35"/>
      <c r="D697" s="48"/>
      <c r="E697" s="111"/>
      <c r="F697" s="48"/>
      <c r="G697" s="48"/>
      <c r="H697" s="36"/>
      <c r="I697" s="27"/>
      <c r="J697" s="204"/>
      <c r="K697" s="204"/>
      <c r="L697" s="205"/>
      <c r="M697" s="205"/>
      <c r="N697" s="204"/>
      <c r="O697" s="214"/>
      <c r="P697" s="214"/>
      <c r="Q697" s="213"/>
      <c r="R697" s="214"/>
      <c r="S697" s="213"/>
      <c r="T697" s="214"/>
      <c r="U697" s="223"/>
      <c r="V697" s="223"/>
      <c r="W697" s="222"/>
      <c r="X697" s="223"/>
      <c r="Y697" s="222"/>
      <c r="Z697" s="223"/>
      <c r="AA697" s="232"/>
      <c r="AB697" s="232"/>
      <c r="AC697" s="231"/>
      <c r="AD697" s="232"/>
      <c r="AE697" s="231"/>
      <c r="AF697" s="232"/>
      <c r="AG697" s="250"/>
      <c r="AH697" s="250"/>
      <c r="AI697" s="249"/>
      <c r="AJ697" s="250"/>
      <c r="AK697" s="249"/>
      <c r="AL697" s="250"/>
      <c r="AM697" s="204"/>
      <c r="AN697" s="204"/>
      <c r="AO697" s="205"/>
      <c r="AP697" s="204"/>
      <c r="AQ697" s="205"/>
      <c r="AR697" s="204"/>
      <c r="AS697" s="259"/>
      <c r="AT697" s="259"/>
      <c r="AU697" s="258"/>
      <c r="AV697" s="259"/>
      <c r="AW697" s="258"/>
      <c r="AX697" s="259"/>
      <c r="AY697" s="268"/>
      <c r="AZ697" s="268"/>
      <c r="BA697" s="267"/>
      <c r="BB697" s="268"/>
      <c r="BC697" s="267"/>
      <c r="BD697" s="268"/>
      <c r="BE697" s="204"/>
      <c r="BF697" s="204"/>
      <c r="BG697" s="205"/>
      <c r="BH697" s="204"/>
      <c r="BI697" s="205"/>
      <c r="BJ697" s="204"/>
      <c r="BK697" s="241"/>
      <c r="BL697" s="241"/>
      <c r="BM697" s="240"/>
      <c r="BN697" s="241"/>
      <c r="BO697" s="240"/>
      <c r="BP697" s="241"/>
      <c r="BQ697" s="223"/>
      <c r="BR697" s="223"/>
      <c r="BS697" s="222"/>
      <c r="BT697" s="223"/>
      <c r="BU697" s="222"/>
      <c r="BV697" s="223"/>
      <c r="BW697" s="268"/>
      <c r="BX697" s="268"/>
      <c r="BY697" s="267"/>
      <c r="BZ697" s="268"/>
      <c r="CA697" s="267"/>
      <c r="CB697" s="268"/>
      <c r="CC697" s="241"/>
      <c r="CD697" s="214"/>
      <c r="CE697" s="240"/>
      <c r="CF697" s="240"/>
      <c r="CG697" s="241"/>
      <c r="CH697" s="5"/>
    </row>
    <row r="698" spans="1:86" hidden="1" x14ac:dyDescent="0.2">
      <c r="A698" s="22"/>
      <c r="B698" s="22"/>
      <c r="C698" s="35"/>
      <c r="D698" s="48"/>
      <c r="E698" s="111"/>
      <c r="F698" s="48"/>
      <c r="G698" s="48"/>
      <c r="H698" s="36"/>
      <c r="I698" s="27"/>
      <c r="J698" s="204"/>
      <c r="K698" s="204"/>
      <c r="L698" s="205"/>
      <c r="M698" s="205"/>
      <c r="N698" s="205"/>
      <c r="O698" s="214"/>
      <c r="P698" s="214"/>
      <c r="Q698" s="213"/>
      <c r="R698" s="213"/>
      <c r="S698" s="213"/>
      <c r="T698" s="213"/>
      <c r="U698" s="223"/>
      <c r="V698" s="222"/>
      <c r="W698" s="222"/>
      <c r="X698" s="222"/>
      <c r="Y698" s="222"/>
      <c r="Z698" s="222"/>
      <c r="AA698" s="232"/>
      <c r="AB698" s="231"/>
      <c r="AC698" s="231"/>
      <c r="AD698" s="231"/>
      <c r="AE698" s="231"/>
      <c r="AF698" s="231"/>
      <c r="AG698" s="250"/>
      <c r="AH698" s="249"/>
      <c r="AI698" s="249"/>
      <c r="AJ698" s="249"/>
      <c r="AK698" s="249"/>
      <c r="AL698" s="249"/>
      <c r="AM698" s="204"/>
      <c r="AN698" s="205"/>
      <c r="AO698" s="205"/>
      <c r="AP698" s="205"/>
      <c r="AQ698" s="205"/>
      <c r="AR698" s="205"/>
      <c r="AS698" s="259"/>
      <c r="AT698" s="258"/>
      <c r="AU698" s="258"/>
      <c r="AV698" s="258"/>
      <c r="AW698" s="258"/>
      <c r="AX698" s="258"/>
      <c r="AY698" s="268"/>
      <c r="AZ698" s="267"/>
      <c r="BA698" s="267"/>
      <c r="BB698" s="267"/>
      <c r="BC698" s="267"/>
      <c r="BD698" s="267"/>
      <c r="BE698" s="204"/>
      <c r="BF698" s="205"/>
      <c r="BG698" s="205"/>
      <c r="BH698" s="205"/>
      <c r="BI698" s="205"/>
      <c r="BJ698" s="205"/>
      <c r="BK698" s="241"/>
      <c r="BL698" s="240"/>
      <c r="BM698" s="240"/>
      <c r="BN698" s="240"/>
      <c r="BO698" s="240"/>
      <c r="BP698" s="240"/>
      <c r="BQ698" s="223"/>
      <c r="BR698" s="222"/>
      <c r="BS698" s="222"/>
      <c r="BT698" s="222"/>
      <c r="BU698" s="222"/>
      <c r="BV698" s="222"/>
      <c r="BW698" s="268"/>
      <c r="BX698" s="267"/>
      <c r="BY698" s="267"/>
      <c r="BZ698" s="267"/>
      <c r="CA698" s="267"/>
      <c r="CB698" s="267"/>
      <c r="CC698" s="241"/>
      <c r="CD698" s="214"/>
      <c r="CE698" s="240"/>
      <c r="CF698" s="240"/>
      <c r="CG698" s="240"/>
      <c r="CH698" s="5"/>
    </row>
    <row r="699" spans="1:86" hidden="1" x14ac:dyDescent="0.2">
      <c r="A699" s="22"/>
      <c r="B699" s="22"/>
      <c r="C699" s="35"/>
      <c r="D699" s="48"/>
      <c r="E699" s="111"/>
      <c r="F699" s="48"/>
      <c r="G699" s="48"/>
      <c r="H699" s="137"/>
      <c r="I699" s="27"/>
      <c r="J699" s="204"/>
      <c r="K699" s="204"/>
      <c r="L699" s="205"/>
      <c r="M699" s="205"/>
      <c r="N699" s="205"/>
      <c r="O699" s="214"/>
      <c r="P699" s="214"/>
      <c r="Q699" s="213"/>
      <c r="R699" s="213"/>
      <c r="S699" s="213"/>
      <c r="T699" s="213"/>
      <c r="U699" s="223"/>
      <c r="V699" s="222"/>
      <c r="W699" s="222"/>
      <c r="X699" s="222"/>
      <c r="Y699" s="222"/>
      <c r="Z699" s="222"/>
      <c r="AA699" s="232"/>
      <c r="AB699" s="231"/>
      <c r="AC699" s="231"/>
      <c r="AD699" s="231"/>
      <c r="AE699" s="231"/>
      <c r="AF699" s="231"/>
      <c r="AG699" s="250"/>
      <c r="AH699" s="249"/>
      <c r="AI699" s="249"/>
      <c r="AJ699" s="249"/>
      <c r="AK699" s="249"/>
      <c r="AL699" s="249"/>
      <c r="AM699" s="204"/>
      <c r="AN699" s="205"/>
      <c r="AO699" s="205"/>
      <c r="AP699" s="205"/>
      <c r="AQ699" s="205"/>
      <c r="AR699" s="205"/>
      <c r="AS699" s="259"/>
      <c r="AT699" s="258"/>
      <c r="AU699" s="258"/>
      <c r="AV699" s="258"/>
      <c r="AW699" s="258"/>
      <c r="AX699" s="258"/>
      <c r="AY699" s="268"/>
      <c r="AZ699" s="267"/>
      <c r="BA699" s="267"/>
      <c r="BB699" s="267"/>
      <c r="BC699" s="267"/>
      <c r="BD699" s="267"/>
      <c r="BE699" s="204"/>
      <c r="BF699" s="205"/>
      <c r="BG699" s="205"/>
      <c r="BH699" s="205"/>
      <c r="BI699" s="205"/>
      <c r="BJ699" s="205"/>
      <c r="BK699" s="241"/>
      <c r="BL699" s="240"/>
      <c r="BM699" s="240"/>
      <c r="BN699" s="240"/>
      <c r="BO699" s="240"/>
      <c r="BP699" s="240"/>
      <c r="BQ699" s="223"/>
      <c r="BR699" s="222"/>
      <c r="BS699" s="222"/>
      <c r="BT699" s="222"/>
      <c r="BU699" s="222"/>
      <c r="BV699" s="222"/>
      <c r="BW699" s="268"/>
      <c r="BX699" s="267"/>
      <c r="BY699" s="267"/>
      <c r="BZ699" s="267"/>
      <c r="CA699" s="267"/>
      <c r="CB699" s="267"/>
      <c r="CC699" s="241"/>
      <c r="CD699" s="214"/>
      <c r="CE699" s="240"/>
      <c r="CF699" s="240"/>
      <c r="CG699" s="240"/>
      <c r="CH699" s="5"/>
    </row>
    <row r="700" spans="1:86" hidden="1" x14ac:dyDescent="0.2">
      <c r="A700" s="22"/>
      <c r="B700" s="22"/>
      <c r="C700" s="35"/>
      <c r="D700" s="35"/>
      <c r="E700" s="111"/>
      <c r="F700" s="48"/>
      <c r="G700" s="48"/>
      <c r="H700" s="137"/>
      <c r="I700" s="27"/>
      <c r="J700" s="204"/>
      <c r="K700" s="204"/>
      <c r="L700" s="205"/>
      <c r="M700" s="205"/>
      <c r="N700" s="205"/>
      <c r="O700" s="214"/>
      <c r="P700" s="214"/>
      <c r="Q700" s="213"/>
      <c r="R700" s="213"/>
      <c r="S700" s="213"/>
      <c r="T700" s="213"/>
      <c r="U700" s="223"/>
      <c r="V700" s="222"/>
      <c r="W700" s="222"/>
      <c r="X700" s="222"/>
      <c r="Y700" s="222"/>
      <c r="Z700" s="222"/>
      <c r="AA700" s="232"/>
      <c r="AB700" s="231"/>
      <c r="AC700" s="231"/>
      <c r="AD700" s="231"/>
      <c r="AE700" s="231"/>
      <c r="AF700" s="231"/>
      <c r="AG700" s="250"/>
      <c r="AH700" s="249"/>
      <c r="AI700" s="249"/>
      <c r="AJ700" s="249"/>
      <c r="AK700" s="249"/>
      <c r="AL700" s="249"/>
      <c r="AM700" s="204"/>
      <c r="AN700" s="205"/>
      <c r="AO700" s="205"/>
      <c r="AP700" s="205"/>
      <c r="AQ700" s="205"/>
      <c r="AR700" s="205"/>
      <c r="AS700" s="259"/>
      <c r="AT700" s="258"/>
      <c r="AU700" s="258"/>
      <c r="AV700" s="258"/>
      <c r="AW700" s="258"/>
      <c r="AX700" s="258"/>
      <c r="AY700" s="268"/>
      <c r="AZ700" s="267"/>
      <c r="BA700" s="267"/>
      <c r="BB700" s="267"/>
      <c r="BC700" s="267"/>
      <c r="BD700" s="267"/>
      <c r="BE700" s="204"/>
      <c r="BF700" s="205"/>
      <c r="BG700" s="205"/>
      <c r="BH700" s="205"/>
      <c r="BI700" s="205"/>
      <c r="BJ700" s="205"/>
      <c r="BK700" s="241"/>
      <c r="BL700" s="240"/>
      <c r="BM700" s="240"/>
      <c r="BN700" s="240"/>
      <c r="BO700" s="240"/>
      <c r="BP700" s="240"/>
      <c r="BQ700" s="223"/>
      <c r="BR700" s="222"/>
      <c r="BS700" s="222"/>
      <c r="BT700" s="222"/>
      <c r="BU700" s="222"/>
      <c r="BV700" s="222"/>
      <c r="BW700" s="268"/>
      <c r="BX700" s="267"/>
      <c r="BY700" s="267"/>
      <c r="BZ700" s="267"/>
      <c r="CA700" s="267"/>
      <c r="CB700" s="267"/>
      <c r="CC700" s="241"/>
      <c r="CD700" s="214"/>
      <c r="CE700" s="240"/>
      <c r="CF700" s="240"/>
      <c r="CG700" s="240"/>
      <c r="CH700" s="5"/>
    </row>
    <row r="701" spans="1:86" hidden="1" x14ac:dyDescent="0.2">
      <c r="A701" s="22"/>
      <c r="B701" s="22"/>
      <c r="C701" s="35"/>
      <c r="D701" s="35"/>
      <c r="E701" s="111"/>
      <c r="F701" s="48"/>
      <c r="G701" s="48"/>
      <c r="H701" s="137"/>
      <c r="I701" s="27"/>
      <c r="J701" s="204"/>
      <c r="K701" s="204"/>
      <c r="L701" s="205"/>
      <c r="M701" s="205"/>
      <c r="N701" s="205"/>
      <c r="O701" s="214"/>
      <c r="P701" s="214"/>
      <c r="Q701" s="213"/>
      <c r="R701" s="213"/>
      <c r="S701" s="213"/>
      <c r="T701" s="213"/>
      <c r="U701" s="223"/>
      <c r="V701" s="222"/>
      <c r="W701" s="222"/>
      <c r="X701" s="222"/>
      <c r="Y701" s="222"/>
      <c r="Z701" s="222"/>
      <c r="AA701" s="232"/>
      <c r="AB701" s="231"/>
      <c r="AC701" s="231"/>
      <c r="AD701" s="231"/>
      <c r="AE701" s="231"/>
      <c r="AF701" s="231"/>
      <c r="AG701" s="250"/>
      <c r="AH701" s="249"/>
      <c r="AI701" s="249"/>
      <c r="AJ701" s="249"/>
      <c r="AK701" s="249"/>
      <c r="AL701" s="249"/>
      <c r="AM701" s="204"/>
      <c r="AN701" s="205"/>
      <c r="AO701" s="205"/>
      <c r="AP701" s="205"/>
      <c r="AQ701" s="205"/>
      <c r="AR701" s="205"/>
      <c r="AS701" s="259"/>
      <c r="AT701" s="258"/>
      <c r="AU701" s="258"/>
      <c r="AV701" s="258"/>
      <c r="AW701" s="258"/>
      <c r="AX701" s="258"/>
      <c r="AY701" s="268"/>
      <c r="AZ701" s="267"/>
      <c r="BA701" s="267"/>
      <c r="BB701" s="267"/>
      <c r="BC701" s="267"/>
      <c r="BD701" s="267"/>
      <c r="BE701" s="204"/>
      <c r="BF701" s="205"/>
      <c r="BG701" s="205"/>
      <c r="BH701" s="205"/>
      <c r="BI701" s="205"/>
      <c r="BJ701" s="205"/>
      <c r="BK701" s="241"/>
      <c r="BL701" s="240"/>
      <c r="BM701" s="240"/>
      <c r="BN701" s="240"/>
      <c r="BO701" s="240"/>
      <c r="BP701" s="240"/>
      <c r="BQ701" s="223"/>
      <c r="BR701" s="222"/>
      <c r="BS701" s="222"/>
      <c r="BT701" s="222"/>
      <c r="BU701" s="222"/>
      <c r="BV701" s="222"/>
      <c r="BW701" s="268"/>
      <c r="BX701" s="267"/>
      <c r="BY701" s="267"/>
      <c r="BZ701" s="267"/>
      <c r="CA701" s="267"/>
      <c r="CB701" s="267"/>
      <c r="CC701" s="241"/>
      <c r="CD701" s="214"/>
      <c r="CE701" s="240"/>
      <c r="CF701" s="240"/>
      <c r="CG701" s="240"/>
      <c r="CH701" s="5"/>
    </row>
    <row r="702" spans="1:86" hidden="1" x14ac:dyDescent="0.2">
      <c r="A702" s="22"/>
      <c r="B702" s="22"/>
      <c r="C702" s="35"/>
      <c r="D702" s="48"/>
      <c r="E702" s="111"/>
      <c r="F702" s="48"/>
      <c r="G702" s="48"/>
      <c r="H702" s="36"/>
      <c r="I702" s="27"/>
      <c r="J702" s="204"/>
      <c r="K702" s="204"/>
      <c r="L702" s="205"/>
      <c r="M702" s="205"/>
      <c r="N702" s="204"/>
      <c r="O702" s="214"/>
      <c r="P702" s="214"/>
      <c r="Q702" s="213"/>
      <c r="R702" s="214"/>
      <c r="S702" s="213"/>
      <c r="T702" s="214"/>
      <c r="U702" s="223"/>
      <c r="V702" s="223"/>
      <c r="W702" s="222"/>
      <c r="X702" s="223"/>
      <c r="Y702" s="222"/>
      <c r="Z702" s="223"/>
      <c r="AA702" s="232"/>
      <c r="AB702" s="232"/>
      <c r="AC702" s="231"/>
      <c r="AD702" s="232"/>
      <c r="AE702" s="231"/>
      <c r="AF702" s="232"/>
      <c r="AG702" s="250"/>
      <c r="AH702" s="250"/>
      <c r="AI702" s="249"/>
      <c r="AJ702" s="250"/>
      <c r="AK702" s="249"/>
      <c r="AL702" s="250"/>
      <c r="AM702" s="204"/>
      <c r="AN702" s="204"/>
      <c r="AO702" s="205"/>
      <c r="AP702" s="204"/>
      <c r="AQ702" s="205"/>
      <c r="AR702" s="204"/>
      <c r="AS702" s="259"/>
      <c r="AT702" s="259"/>
      <c r="AU702" s="258"/>
      <c r="AV702" s="259"/>
      <c r="AW702" s="258"/>
      <c r="AX702" s="259"/>
      <c r="AY702" s="268"/>
      <c r="AZ702" s="268"/>
      <c r="BA702" s="267"/>
      <c r="BB702" s="268"/>
      <c r="BC702" s="267"/>
      <c r="BD702" s="268"/>
      <c r="BE702" s="204"/>
      <c r="BF702" s="204"/>
      <c r="BG702" s="205"/>
      <c r="BH702" s="204"/>
      <c r="BI702" s="205"/>
      <c r="BJ702" s="204"/>
      <c r="BK702" s="241"/>
      <c r="BL702" s="241"/>
      <c r="BM702" s="240"/>
      <c r="BN702" s="241"/>
      <c r="BO702" s="240"/>
      <c r="BP702" s="241"/>
      <c r="BQ702" s="223"/>
      <c r="BR702" s="223"/>
      <c r="BS702" s="222"/>
      <c r="BT702" s="223"/>
      <c r="BU702" s="222"/>
      <c r="BV702" s="223"/>
      <c r="BW702" s="268"/>
      <c r="BX702" s="268"/>
      <c r="BY702" s="267"/>
      <c r="BZ702" s="268"/>
      <c r="CA702" s="267"/>
      <c r="CB702" s="268"/>
      <c r="CC702" s="241"/>
      <c r="CD702" s="214"/>
      <c r="CE702" s="240"/>
      <c r="CF702" s="240"/>
      <c r="CG702" s="241"/>
      <c r="CH702" s="5"/>
    </row>
    <row r="703" spans="1:86" hidden="1" x14ac:dyDescent="0.2">
      <c r="A703" s="22"/>
      <c r="B703" s="22"/>
      <c r="C703" s="35"/>
      <c r="D703" s="48"/>
      <c r="E703" s="111"/>
      <c r="F703" s="48"/>
      <c r="G703" s="48"/>
      <c r="H703" s="36"/>
      <c r="I703" s="27"/>
      <c r="J703" s="204"/>
      <c r="K703" s="204"/>
      <c r="L703" s="205"/>
      <c r="M703" s="205"/>
      <c r="N703" s="205"/>
      <c r="O703" s="214"/>
      <c r="P703" s="214"/>
      <c r="Q703" s="213"/>
      <c r="R703" s="213"/>
      <c r="S703" s="213"/>
      <c r="T703" s="213"/>
      <c r="U703" s="223"/>
      <c r="V703" s="222"/>
      <c r="W703" s="222"/>
      <c r="X703" s="222"/>
      <c r="Y703" s="222"/>
      <c r="Z703" s="222"/>
      <c r="AA703" s="232"/>
      <c r="AB703" s="231"/>
      <c r="AC703" s="231"/>
      <c r="AD703" s="231"/>
      <c r="AE703" s="231"/>
      <c r="AF703" s="231"/>
      <c r="AG703" s="250"/>
      <c r="AH703" s="249"/>
      <c r="AI703" s="249"/>
      <c r="AJ703" s="249"/>
      <c r="AK703" s="249"/>
      <c r="AL703" s="249"/>
      <c r="AM703" s="204"/>
      <c r="AN703" s="205"/>
      <c r="AO703" s="205"/>
      <c r="AP703" s="205"/>
      <c r="AQ703" s="205"/>
      <c r="AR703" s="205"/>
      <c r="AS703" s="259"/>
      <c r="AT703" s="258"/>
      <c r="AU703" s="258"/>
      <c r="AV703" s="258"/>
      <c r="AW703" s="258"/>
      <c r="AX703" s="258"/>
      <c r="AY703" s="268"/>
      <c r="AZ703" s="267"/>
      <c r="BA703" s="267"/>
      <c r="BB703" s="267"/>
      <c r="BC703" s="267"/>
      <c r="BD703" s="267"/>
      <c r="BE703" s="204"/>
      <c r="BF703" s="205"/>
      <c r="BG703" s="205"/>
      <c r="BH703" s="205"/>
      <c r="BI703" s="205"/>
      <c r="BJ703" s="205"/>
      <c r="BK703" s="241"/>
      <c r="BL703" s="240"/>
      <c r="BM703" s="240"/>
      <c r="BN703" s="240"/>
      <c r="BO703" s="240"/>
      <c r="BP703" s="240"/>
      <c r="BQ703" s="223"/>
      <c r="BR703" s="222"/>
      <c r="BS703" s="222"/>
      <c r="BT703" s="222"/>
      <c r="BU703" s="222"/>
      <c r="BV703" s="222"/>
      <c r="BW703" s="268"/>
      <c r="BX703" s="267"/>
      <c r="BY703" s="267"/>
      <c r="BZ703" s="267"/>
      <c r="CA703" s="267"/>
      <c r="CB703" s="267"/>
      <c r="CC703" s="241"/>
      <c r="CD703" s="214"/>
      <c r="CE703" s="240"/>
      <c r="CF703" s="240"/>
      <c r="CG703" s="240"/>
      <c r="CH703" s="5"/>
    </row>
    <row r="704" spans="1:86" hidden="1" x14ac:dyDescent="0.2">
      <c r="A704" s="22"/>
      <c r="B704" s="22"/>
      <c r="C704" s="35"/>
      <c r="D704" s="48"/>
      <c r="E704" s="111"/>
      <c r="F704" s="48"/>
      <c r="G704" s="48"/>
      <c r="H704" s="137"/>
      <c r="I704" s="27"/>
      <c r="J704" s="204"/>
      <c r="K704" s="204"/>
      <c r="L704" s="205"/>
      <c r="M704" s="205"/>
      <c r="N704" s="205"/>
      <c r="O704" s="214"/>
      <c r="P704" s="214"/>
      <c r="Q704" s="213"/>
      <c r="R704" s="213"/>
      <c r="S704" s="213"/>
      <c r="T704" s="213"/>
      <c r="U704" s="223"/>
      <c r="V704" s="222"/>
      <c r="W704" s="222"/>
      <c r="X704" s="222"/>
      <c r="Y704" s="222"/>
      <c r="Z704" s="222"/>
      <c r="AA704" s="232"/>
      <c r="AB704" s="231"/>
      <c r="AC704" s="231"/>
      <c r="AD704" s="231"/>
      <c r="AE704" s="231"/>
      <c r="AF704" s="231"/>
      <c r="AG704" s="250"/>
      <c r="AH704" s="249"/>
      <c r="AI704" s="249"/>
      <c r="AJ704" s="249"/>
      <c r="AK704" s="249"/>
      <c r="AL704" s="249"/>
      <c r="AM704" s="204"/>
      <c r="AN704" s="205"/>
      <c r="AO704" s="205"/>
      <c r="AP704" s="205"/>
      <c r="AQ704" s="205"/>
      <c r="AR704" s="205"/>
      <c r="AS704" s="259"/>
      <c r="AT704" s="258"/>
      <c r="AU704" s="258"/>
      <c r="AV704" s="258"/>
      <c r="AW704" s="258"/>
      <c r="AX704" s="258"/>
      <c r="AY704" s="268"/>
      <c r="AZ704" s="267"/>
      <c r="BA704" s="267"/>
      <c r="BB704" s="267"/>
      <c r="BC704" s="267"/>
      <c r="BD704" s="267"/>
      <c r="BE704" s="204"/>
      <c r="BF704" s="205"/>
      <c r="BG704" s="205"/>
      <c r="BH704" s="205"/>
      <c r="BI704" s="205"/>
      <c r="BJ704" s="205"/>
      <c r="BK704" s="241"/>
      <c r="BL704" s="240"/>
      <c r="BM704" s="240"/>
      <c r="BN704" s="240"/>
      <c r="BO704" s="240"/>
      <c r="BP704" s="240"/>
      <c r="BQ704" s="223"/>
      <c r="BR704" s="222"/>
      <c r="BS704" s="222"/>
      <c r="BT704" s="222"/>
      <c r="BU704" s="222"/>
      <c r="BV704" s="222"/>
      <c r="BW704" s="268"/>
      <c r="BX704" s="267"/>
      <c r="BY704" s="267"/>
      <c r="BZ704" s="267"/>
      <c r="CA704" s="267"/>
      <c r="CB704" s="267"/>
      <c r="CC704" s="241"/>
      <c r="CD704" s="214"/>
      <c r="CE704" s="240"/>
      <c r="CF704" s="240"/>
      <c r="CG704" s="240"/>
      <c r="CH704" s="5"/>
    </row>
    <row r="705" spans="1:86" hidden="1" x14ac:dyDescent="0.2">
      <c r="A705" s="22"/>
      <c r="B705" s="22"/>
      <c r="C705" s="35"/>
      <c r="D705" s="35"/>
      <c r="E705" s="111"/>
      <c r="F705" s="48"/>
      <c r="G705" s="48"/>
      <c r="H705" s="137"/>
      <c r="I705" s="27"/>
      <c r="J705" s="204"/>
      <c r="K705" s="204"/>
      <c r="L705" s="205"/>
      <c r="M705" s="205"/>
      <c r="N705" s="205"/>
      <c r="O705" s="214"/>
      <c r="P705" s="214"/>
      <c r="Q705" s="213"/>
      <c r="R705" s="213"/>
      <c r="S705" s="213"/>
      <c r="T705" s="213"/>
      <c r="U705" s="223"/>
      <c r="V705" s="222"/>
      <c r="W705" s="222"/>
      <c r="X705" s="222"/>
      <c r="Y705" s="222"/>
      <c r="Z705" s="222"/>
      <c r="AA705" s="232"/>
      <c r="AB705" s="231"/>
      <c r="AC705" s="231"/>
      <c r="AD705" s="231"/>
      <c r="AE705" s="231"/>
      <c r="AF705" s="231"/>
      <c r="AG705" s="250"/>
      <c r="AH705" s="249"/>
      <c r="AI705" s="249"/>
      <c r="AJ705" s="249"/>
      <c r="AK705" s="249"/>
      <c r="AL705" s="249"/>
      <c r="AM705" s="204"/>
      <c r="AN705" s="205"/>
      <c r="AO705" s="205"/>
      <c r="AP705" s="205"/>
      <c r="AQ705" s="205"/>
      <c r="AR705" s="205"/>
      <c r="AS705" s="259"/>
      <c r="AT705" s="258"/>
      <c r="AU705" s="258"/>
      <c r="AV705" s="258"/>
      <c r="AW705" s="258"/>
      <c r="AX705" s="258"/>
      <c r="AY705" s="268"/>
      <c r="AZ705" s="267"/>
      <c r="BA705" s="267"/>
      <c r="BB705" s="267"/>
      <c r="BC705" s="267"/>
      <c r="BD705" s="267"/>
      <c r="BE705" s="204"/>
      <c r="BF705" s="205"/>
      <c r="BG705" s="205"/>
      <c r="BH705" s="205"/>
      <c r="BI705" s="205"/>
      <c r="BJ705" s="205"/>
      <c r="BK705" s="241"/>
      <c r="BL705" s="240"/>
      <c r="BM705" s="240"/>
      <c r="BN705" s="240"/>
      <c r="BO705" s="240"/>
      <c r="BP705" s="240"/>
      <c r="BQ705" s="223"/>
      <c r="BR705" s="222"/>
      <c r="BS705" s="222"/>
      <c r="BT705" s="222"/>
      <c r="BU705" s="222"/>
      <c r="BV705" s="222"/>
      <c r="BW705" s="268"/>
      <c r="BX705" s="267"/>
      <c r="BY705" s="267"/>
      <c r="BZ705" s="267"/>
      <c r="CA705" s="267"/>
      <c r="CB705" s="267"/>
      <c r="CC705" s="241"/>
      <c r="CD705" s="214"/>
      <c r="CE705" s="240"/>
      <c r="CF705" s="240"/>
      <c r="CG705" s="240"/>
      <c r="CH705" s="5"/>
    </row>
    <row r="706" spans="1:86" hidden="1" x14ac:dyDescent="0.2">
      <c r="A706" s="22"/>
      <c r="B706" s="22"/>
      <c r="C706" s="35"/>
      <c r="D706" s="35"/>
      <c r="E706" s="111"/>
      <c r="F706" s="48"/>
      <c r="G706" s="48"/>
      <c r="H706" s="137"/>
      <c r="I706" s="27"/>
      <c r="J706" s="204"/>
      <c r="K706" s="204"/>
      <c r="L706" s="205"/>
      <c r="M706" s="205"/>
      <c r="N706" s="205"/>
      <c r="O706" s="214"/>
      <c r="P706" s="214"/>
      <c r="Q706" s="213"/>
      <c r="R706" s="213"/>
      <c r="S706" s="213"/>
      <c r="T706" s="213"/>
      <c r="U706" s="223"/>
      <c r="V706" s="222"/>
      <c r="W706" s="222"/>
      <c r="X706" s="222"/>
      <c r="Y706" s="222"/>
      <c r="Z706" s="222"/>
      <c r="AA706" s="232"/>
      <c r="AB706" s="231"/>
      <c r="AC706" s="231"/>
      <c r="AD706" s="231"/>
      <c r="AE706" s="231"/>
      <c r="AF706" s="231"/>
      <c r="AG706" s="250"/>
      <c r="AH706" s="249"/>
      <c r="AI706" s="249"/>
      <c r="AJ706" s="249"/>
      <c r="AK706" s="249"/>
      <c r="AL706" s="249"/>
      <c r="AM706" s="204"/>
      <c r="AN706" s="205"/>
      <c r="AO706" s="205"/>
      <c r="AP706" s="205"/>
      <c r="AQ706" s="205"/>
      <c r="AR706" s="205"/>
      <c r="AS706" s="259"/>
      <c r="AT706" s="258"/>
      <c r="AU706" s="258"/>
      <c r="AV706" s="258"/>
      <c r="AW706" s="258"/>
      <c r="AX706" s="258"/>
      <c r="AY706" s="268"/>
      <c r="AZ706" s="267"/>
      <c r="BA706" s="267"/>
      <c r="BB706" s="267"/>
      <c r="BC706" s="267"/>
      <c r="BD706" s="267"/>
      <c r="BE706" s="204"/>
      <c r="BF706" s="205"/>
      <c r="BG706" s="205"/>
      <c r="BH706" s="205"/>
      <c r="BI706" s="205"/>
      <c r="BJ706" s="205"/>
      <c r="BK706" s="241"/>
      <c r="BL706" s="240"/>
      <c r="BM706" s="240"/>
      <c r="BN706" s="240"/>
      <c r="BO706" s="240"/>
      <c r="BP706" s="240"/>
      <c r="BQ706" s="223"/>
      <c r="BR706" s="222"/>
      <c r="BS706" s="222"/>
      <c r="BT706" s="222"/>
      <c r="BU706" s="222"/>
      <c r="BV706" s="222"/>
      <c r="BW706" s="268"/>
      <c r="BX706" s="267"/>
      <c r="BY706" s="267"/>
      <c r="BZ706" s="267"/>
      <c r="CA706" s="267"/>
      <c r="CB706" s="267"/>
      <c r="CC706" s="241"/>
      <c r="CD706" s="214"/>
      <c r="CE706" s="240"/>
      <c r="CF706" s="240"/>
      <c r="CG706" s="240"/>
      <c r="CH706" s="5"/>
    </row>
    <row r="707" spans="1:86" hidden="1" x14ac:dyDescent="0.2">
      <c r="A707" s="22"/>
      <c r="B707" s="22"/>
      <c r="C707" s="35"/>
      <c r="D707" s="48"/>
      <c r="E707" s="111"/>
      <c r="F707" s="48"/>
      <c r="G707" s="48"/>
      <c r="H707" s="36"/>
      <c r="I707" s="27"/>
      <c r="J707" s="204"/>
      <c r="K707" s="204"/>
      <c r="L707" s="205"/>
      <c r="M707" s="205"/>
      <c r="N707" s="204"/>
      <c r="O707" s="214"/>
      <c r="P707" s="214"/>
      <c r="Q707" s="213"/>
      <c r="R707" s="214"/>
      <c r="S707" s="213"/>
      <c r="T707" s="214"/>
      <c r="U707" s="223"/>
      <c r="V707" s="223"/>
      <c r="W707" s="222"/>
      <c r="X707" s="223"/>
      <c r="Y707" s="222"/>
      <c r="Z707" s="223"/>
      <c r="AA707" s="232"/>
      <c r="AB707" s="232"/>
      <c r="AC707" s="231"/>
      <c r="AD707" s="232"/>
      <c r="AE707" s="231"/>
      <c r="AF707" s="232"/>
      <c r="AG707" s="250"/>
      <c r="AH707" s="250"/>
      <c r="AI707" s="249"/>
      <c r="AJ707" s="250"/>
      <c r="AK707" s="249"/>
      <c r="AL707" s="250"/>
      <c r="AM707" s="204"/>
      <c r="AN707" s="204"/>
      <c r="AO707" s="205"/>
      <c r="AP707" s="204"/>
      <c r="AQ707" s="205"/>
      <c r="AR707" s="204"/>
      <c r="AS707" s="259"/>
      <c r="AT707" s="259"/>
      <c r="AU707" s="258"/>
      <c r="AV707" s="259"/>
      <c r="AW707" s="258"/>
      <c r="AX707" s="259"/>
      <c r="AY707" s="268"/>
      <c r="AZ707" s="268"/>
      <c r="BA707" s="267"/>
      <c r="BB707" s="268"/>
      <c r="BC707" s="267"/>
      <c r="BD707" s="268"/>
      <c r="BE707" s="204"/>
      <c r="BF707" s="204"/>
      <c r="BG707" s="205"/>
      <c r="BH707" s="204"/>
      <c r="BI707" s="205"/>
      <c r="BJ707" s="204"/>
      <c r="BK707" s="241"/>
      <c r="BL707" s="241"/>
      <c r="BM707" s="240"/>
      <c r="BN707" s="241"/>
      <c r="BO707" s="240"/>
      <c r="BP707" s="241"/>
      <c r="BQ707" s="223"/>
      <c r="BR707" s="223"/>
      <c r="BS707" s="222"/>
      <c r="BT707" s="223"/>
      <c r="BU707" s="222"/>
      <c r="BV707" s="223"/>
      <c r="BW707" s="268"/>
      <c r="BX707" s="268"/>
      <c r="BY707" s="267"/>
      <c r="BZ707" s="268"/>
      <c r="CA707" s="267"/>
      <c r="CB707" s="268"/>
      <c r="CC707" s="241"/>
      <c r="CD707" s="214"/>
      <c r="CE707" s="240"/>
      <c r="CF707" s="240"/>
      <c r="CG707" s="241"/>
      <c r="CH707" s="5"/>
    </row>
    <row r="708" spans="1:86" hidden="1" x14ac:dyDescent="0.2">
      <c r="A708" s="93"/>
      <c r="B708" s="93"/>
      <c r="C708" s="93"/>
      <c r="D708" s="112"/>
      <c r="E708" s="93"/>
      <c r="F708" s="112"/>
      <c r="G708" s="124"/>
      <c r="H708" s="26"/>
      <c r="I708" s="59"/>
      <c r="J708" s="206"/>
      <c r="K708" s="206"/>
      <c r="L708" s="206"/>
      <c r="M708" s="206"/>
      <c r="N708" s="206"/>
      <c r="O708" s="215"/>
      <c r="P708" s="215"/>
      <c r="Q708" s="215"/>
      <c r="R708" s="215"/>
      <c r="S708" s="215"/>
      <c r="T708" s="215"/>
      <c r="U708" s="224"/>
      <c r="V708" s="224"/>
      <c r="W708" s="224"/>
      <c r="X708" s="224"/>
      <c r="Y708" s="224"/>
      <c r="Z708" s="224"/>
      <c r="AA708" s="233"/>
      <c r="AB708" s="233"/>
      <c r="AC708" s="233"/>
      <c r="AD708" s="233"/>
      <c r="AE708" s="233"/>
      <c r="AF708" s="233"/>
      <c r="AG708" s="251"/>
      <c r="AH708" s="251"/>
      <c r="AI708" s="251"/>
      <c r="AJ708" s="251"/>
      <c r="AK708" s="251"/>
      <c r="AL708" s="251"/>
      <c r="AM708" s="206"/>
      <c r="AN708" s="206"/>
      <c r="AO708" s="206"/>
      <c r="AP708" s="206"/>
      <c r="AQ708" s="206"/>
      <c r="AR708" s="206"/>
      <c r="AS708" s="260"/>
      <c r="AT708" s="260"/>
      <c r="AU708" s="260"/>
      <c r="AV708" s="260"/>
      <c r="AW708" s="260"/>
      <c r="AX708" s="260"/>
      <c r="AY708" s="269"/>
      <c r="AZ708" s="269"/>
      <c r="BA708" s="269"/>
      <c r="BB708" s="269"/>
      <c r="BC708" s="269"/>
      <c r="BD708" s="269"/>
      <c r="BE708" s="206"/>
      <c r="BF708" s="206"/>
      <c r="BG708" s="206"/>
      <c r="BH708" s="206"/>
      <c r="BI708" s="206"/>
      <c r="BJ708" s="206"/>
      <c r="BK708" s="242"/>
      <c r="BL708" s="242"/>
      <c r="BM708" s="242"/>
      <c r="BN708" s="242"/>
      <c r="BO708" s="242"/>
      <c r="BP708" s="242"/>
      <c r="BQ708" s="224"/>
      <c r="BR708" s="224"/>
      <c r="BS708" s="224"/>
      <c r="BT708" s="224"/>
      <c r="BU708" s="224"/>
      <c r="BV708" s="224"/>
      <c r="BW708" s="269"/>
      <c r="BX708" s="269"/>
      <c r="BY708" s="269"/>
      <c r="BZ708" s="269"/>
      <c r="CA708" s="269"/>
      <c r="CB708" s="269"/>
      <c r="CC708" s="242"/>
      <c r="CD708" s="215"/>
      <c r="CE708" s="242"/>
      <c r="CF708" s="242"/>
      <c r="CG708" s="242"/>
      <c r="CH708" s="5"/>
    </row>
    <row r="709" spans="1:86" hidden="1" x14ac:dyDescent="0.2">
      <c r="A709" s="141"/>
      <c r="B709" s="141"/>
      <c r="C709" s="141"/>
      <c r="D709" s="142"/>
      <c r="E709" s="141"/>
      <c r="F709" s="142"/>
      <c r="G709" s="143"/>
      <c r="H709" s="69"/>
      <c r="I709" s="66"/>
      <c r="J709" s="204"/>
      <c r="K709" s="204"/>
      <c r="L709" s="205"/>
      <c r="M709" s="205"/>
      <c r="N709" s="205"/>
      <c r="O709" s="214"/>
      <c r="P709" s="214"/>
      <c r="Q709" s="213"/>
      <c r="R709" s="213"/>
      <c r="S709" s="213"/>
      <c r="T709" s="213"/>
      <c r="U709" s="223"/>
      <c r="V709" s="222"/>
      <c r="W709" s="222"/>
      <c r="X709" s="222"/>
      <c r="Y709" s="222"/>
      <c r="Z709" s="222"/>
      <c r="AA709" s="232"/>
      <c r="AB709" s="231"/>
      <c r="AC709" s="231"/>
      <c r="AD709" s="231"/>
      <c r="AE709" s="231"/>
      <c r="AF709" s="231"/>
      <c r="AG709" s="250"/>
      <c r="AH709" s="249"/>
      <c r="AI709" s="249"/>
      <c r="AJ709" s="249"/>
      <c r="AK709" s="249"/>
      <c r="AL709" s="249"/>
      <c r="AM709" s="204"/>
      <c r="AN709" s="205"/>
      <c r="AO709" s="205"/>
      <c r="AP709" s="205"/>
      <c r="AQ709" s="205"/>
      <c r="AR709" s="205"/>
      <c r="AS709" s="259"/>
      <c r="AT709" s="258"/>
      <c r="AU709" s="258"/>
      <c r="AV709" s="258"/>
      <c r="AW709" s="258"/>
      <c r="AX709" s="258"/>
      <c r="AY709" s="268"/>
      <c r="AZ709" s="267"/>
      <c r="BA709" s="267"/>
      <c r="BB709" s="267"/>
      <c r="BC709" s="267"/>
      <c r="BD709" s="267"/>
      <c r="BE709" s="204"/>
      <c r="BF709" s="205"/>
      <c r="BG709" s="205"/>
      <c r="BH709" s="205"/>
      <c r="BI709" s="205"/>
      <c r="BJ709" s="205"/>
      <c r="BK709" s="241"/>
      <c r="BL709" s="240"/>
      <c r="BM709" s="240"/>
      <c r="BN709" s="240"/>
      <c r="BO709" s="240"/>
      <c r="BP709" s="240"/>
      <c r="BQ709" s="223"/>
      <c r="BR709" s="222"/>
      <c r="BS709" s="222"/>
      <c r="BT709" s="222"/>
      <c r="BU709" s="222"/>
      <c r="BV709" s="222"/>
      <c r="BW709" s="268"/>
      <c r="BX709" s="267"/>
      <c r="BY709" s="267"/>
      <c r="BZ709" s="267"/>
      <c r="CA709" s="267"/>
      <c r="CB709" s="267"/>
      <c r="CC709" s="241"/>
      <c r="CD709" s="214"/>
      <c r="CE709" s="240"/>
      <c r="CF709" s="240"/>
      <c r="CG709" s="240"/>
      <c r="CH709" s="5"/>
    </row>
    <row r="710" spans="1:86" hidden="1" x14ac:dyDescent="0.2">
      <c r="A710" s="141"/>
      <c r="B710" s="141"/>
      <c r="C710" s="141"/>
      <c r="D710" s="142"/>
      <c r="E710" s="141"/>
      <c r="F710" s="142"/>
      <c r="G710" s="109"/>
      <c r="H710" s="65"/>
      <c r="I710" s="66"/>
      <c r="J710" s="204"/>
      <c r="K710" s="204"/>
      <c r="L710" s="205"/>
      <c r="M710" s="205"/>
      <c r="N710" s="205"/>
      <c r="O710" s="214"/>
      <c r="P710" s="214"/>
      <c r="Q710" s="213"/>
      <c r="R710" s="213"/>
      <c r="S710" s="213"/>
      <c r="T710" s="213"/>
      <c r="U710" s="223"/>
      <c r="V710" s="222"/>
      <c r="W710" s="222"/>
      <c r="X710" s="222"/>
      <c r="Y710" s="222"/>
      <c r="Z710" s="222"/>
      <c r="AA710" s="232"/>
      <c r="AB710" s="231"/>
      <c r="AC710" s="231"/>
      <c r="AD710" s="231"/>
      <c r="AE710" s="231"/>
      <c r="AF710" s="231"/>
      <c r="AG710" s="250"/>
      <c r="AH710" s="249"/>
      <c r="AI710" s="249"/>
      <c r="AJ710" s="249"/>
      <c r="AK710" s="249"/>
      <c r="AL710" s="249"/>
      <c r="AM710" s="204"/>
      <c r="AN710" s="205"/>
      <c r="AO710" s="205"/>
      <c r="AP710" s="205"/>
      <c r="AQ710" s="205"/>
      <c r="AR710" s="205"/>
      <c r="AS710" s="259"/>
      <c r="AT710" s="258"/>
      <c r="AU710" s="258"/>
      <c r="AV710" s="258"/>
      <c r="AW710" s="258"/>
      <c r="AX710" s="258"/>
      <c r="AY710" s="268"/>
      <c r="AZ710" s="267"/>
      <c r="BA710" s="267"/>
      <c r="BB710" s="267"/>
      <c r="BC710" s="267"/>
      <c r="BD710" s="267"/>
      <c r="BE710" s="204"/>
      <c r="BF710" s="205"/>
      <c r="BG710" s="205"/>
      <c r="BH710" s="205"/>
      <c r="BI710" s="205"/>
      <c r="BJ710" s="205"/>
      <c r="BK710" s="241"/>
      <c r="BL710" s="240"/>
      <c r="BM710" s="240"/>
      <c r="BN710" s="240"/>
      <c r="BO710" s="240"/>
      <c r="BP710" s="240"/>
      <c r="BQ710" s="223"/>
      <c r="BR710" s="222"/>
      <c r="BS710" s="222"/>
      <c r="BT710" s="222"/>
      <c r="BU710" s="222"/>
      <c r="BV710" s="222"/>
      <c r="BW710" s="268"/>
      <c r="BX710" s="267"/>
      <c r="BY710" s="267"/>
      <c r="BZ710" s="267"/>
      <c r="CA710" s="267"/>
      <c r="CB710" s="267"/>
      <c r="CC710" s="241"/>
      <c r="CD710" s="214"/>
      <c r="CE710" s="240"/>
      <c r="CF710" s="240"/>
      <c r="CG710" s="240"/>
      <c r="CH710" s="5"/>
    </row>
    <row r="711" spans="1:86" hidden="1" x14ac:dyDescent="0.2">
      <c r="A711" s="141"/>
      <c r="B711" s="141"/>
      <c r="C711" s="141"/>
      <c r="D711" s="142"/>
      <c r="E711" s="141"/>
      <c r="F711" s="142"/>
      <c r="G711" s="109"/>
      <c r="H711" s="65"/>
      <c r="I711" s="66"/>
      <c r="J711" s="204"/>
      <c r="K711" s="204"/>
      <c r="L711" s="205"/>
      <c r="M711" s="205"/>
      <c r="N711" s="205"/>
      <c r="O711" s="214"/>
      <c r="P711" s="214"/>
      <c r="Q711" s="213"/>
      <c r="R711" s="213"/>
      <c r="S711" s="213"/>
      <c r="T711" s="213"/>
      <c r="U711" s="223"/>
      <c r="V711" s="222"/>
      <c r="W711" s="222"/>
      <c r="X711" s="222"/>
      <c r="Y711" s="222"/>
      <c r="Z711" s="222"/>
      <c r="AA711" s="232"/>
      <c r="AB711" s="231"/>
      <c r="AC711" s="231"/>
      <c r="AD711" s="231"/>
      <c r="AE711" s="231"/>
      <c r="AF711" s="231"/>
      <c r="AG711" s="250"/>
      <c r="AH711" s="249"/>
      <c r="AI711" s="249"/>
      <c r="AJ711" s="249"/>
      <c r="AK711" s="249"/>
      <c r="AL711" s="249"/>
      <c r="AM711" s="204"/>
      <c r="AN711" s="205"/>
      <c r="AO711" s="205"/>
      <c r="AP711" s="205"/>
      <c r="AQ711" s="205"/>
      <c r="AR711" s="205"/>
      <c r="AS711" s="259"/>
      <c r="AT711" s="258"/>
      <c r="AU711" s="258"/>
      <c r="AV711" s="258"/>
      <c r="AW711" s="258"/>
      <c r="AX711" s="258"/>
      <c r="AY711" s="268"/>
      <c r="AZ711" s="267"/>
      <c r="BA711" s="267"/>
      <c r="BB711" s="267"/>
      <c r="BC711" s="267"/>
      <c r="BD711" s="267"/>
      <c r="BE711" s="204"/>
      <c r="BF711" s="205"/>
      <c r="BG711" s="205"/>
      <c r="BH711" s="205"/>
      <c r="BI711" s="205"/>
      <c r="BJ711" s="205"/>
      <c r="BK711" s="241"/>
      <c r="BL711" s="240"/>
      <c r="BM711" s="240"/>
      <c r="BN711" s="240"/>
      <c r="BO711" s="240"/>
      <c r="BP711" s="240"/>
      <c r="BQ711" s="223"/>
      <c r="BR711" s="222"/>
      <c r="BS711" s="222"/>
      <c r="BT711" s="222"/>
      <c r="BU711" s="222"/>
      <c r="BV711" s="222"/>
      <c r="BW711" s="268"/>
      <c r="BX711" s="267"/>
      <c r="BY711" s="267"/>
      <c r="BZ711" s="267"/>
      <c r="CA711" s="267"/>
      <c r="CB711" s="267"/>
      <c r="CC711" s="241"/>
      <c r="CD711" s="214"/>
      <c r="CE711" s="240"/>
      <c r="CF711" s="240"/>
      <c r="CG711" s="240"/>
      <c r="CH711" s="5"/>
    </row>
    <row r="712" spans="1:86" hidden="1" x14ac:dyDescent="0.2">
      <c r="A712" s="141"/>
      <c r="B712" s="141"/>
      <c r="C712" s="141"/>
      <c r="D712" s="142"/>
      <c r="E712" s="141"/>
      <c r="F712" s="142"/>
      <c r="G712" s="143"/>
      <c r="H712" s="69"/>
      <c r="I712" s="66"/>
      <c r="J712" s="204"/>
      <c r="K712" s="204"/>
      <c r="L712" s="205"/>
      <c r="M712" s="205"/>
      <c r="N712" s="205"/>
      <c r="O712" s="214"/>
      <c r="P712" s="214"/>
      <c r="Q712" s="213"/>
      <c r="R712" s="213"/>
      <c r="S712" s="213"/>
      <c r="T712" s="213"/>
      <c r="U712" s="223"/>
      <c r="V712" s="222"/>
      <c r="W712" s="222"/>
      <c r="X712" s="222"/>
      <c r="Y712" s="222"/>
      <c r="Z712" s="222"/>
      <c r="AA712" s="232"/>
      <c r="AB712" s="231"/>
      <c r="AC712" s="231"/>
      <c r="AD712" s="231"/>
      <c r="AE712" s="231"/>
      <c r="AF712" s="231"/>
      <c r="AG712" s="250"/>
      <c r="AH712" s="249"/>
      <c r="AI712" s="249"/>
      <c r="AJ712" s="249"/>
      <c r="AK712" s="249"/>
      <c r="AL712" s="249"/>
      <c r="AM712" s="204"/>
      <c r="AN712" s="205"/>
      <c r="AO712" s="205"/>
      <c r="AP712" s="205"/>
      <c r="AQ712" s="205"/>
      <c r="AR712" s="205"/>
      <c r="AS712" s="259"/>
      <c r="AT712" s="258"/>
      <c r="AU712" s="258"/>
      <c r="AV712" s="258"/>
      <c r="AW712" s="258"/>
      <c r="AX712" s="258"/>
      <c r="AY712" s="268"/>
      <c r="AZ712" s="267"/>
      <c r="BA712" s="267"/>
      <c r="BB712" s="267"/>
      <c r="BC712" s="267"/>
      <c r="BD712" s="267"/>
      <c r="BE712" s="204"/>
      <c r="BF712" s="205"/>
      <c r="BG712" s="205"/>
      <c r="BH712" s="205"/>
      <c r="BI712" s="205"/>
      <c r="BJ712" s="205"/>
      <c r="BK712" s="241"/>
      <c r="BL712" s="240"/>
      <c r="BM712" s="240"/>
      <c r="BN712" s="240"/>
      <c r="BO712" s="240"/>
      <c r="BP712" s="240"/>
      <c r="BQ712" s="223"/>
      <c r="BR712" s="222"/>
      <c r="BS712" s="222"/>
      <c r="BT712" s="222"/>
      <c r="BU712" s="222"/>
      <c r="BV712" s="222"/>
      <c r="BW712" s="268"/>
      <c r="BX712" s="267"/>
      <c r="BY712" s="267"/>
      <c r="BZ712" s="267"/>
      <c r="CA712" s="267"/>
      <c r="CB712" s="267"/>
      <c r="CC712" s="241"/>
      <c r="CD712" s="214"/>
      <c r="CE712" s="240"/>
      <c r="CF712" s="240"/>
      <c r="CG712" s="240"/>
      <c r="CH712" s="5"/>
    </row>
    <row r="713" spans="1:86" hidden="1" x14ac:dyDescent="0.2">
      <c r="A713" s="141"/>
      <c r="B713" s="141"/>
      <c r="C713" s="141"/>
      <c r="D713" s="142"/>
      <c r="E713" s="141"/>
      <c r="F713" s="142"/>
      <c r="G713" s="143"/>
      <c r="H713" s="69"/>
      <c r="I713" s="66"/>
      <c r="J713" s="204"/>
      <c r="K713" s="204"/>
      <c r="L713" s="205"/>
      <c r="M713" s="205"/>
      <c r="N713" s="205"/>
      <c r="O713" s="214"/>
      <c r="P713" s="214"/>
      <c r="Q713" s="213"/>
      <c r="R713" s="213"/>
      <c r="S713" s="213"/>
      <c r="T713" s="213"/>
      <c r="U713" s="223"/>
      <c r="V713" s="222"/>
      <c r="W713" s="222"/>
      <c r="X713" s="222"/>
      <c r="Y713" s="222"/>
      <c r="Z713" s="222"/>
      <c r="AA713" s="232"/>
      <c r="AB713" s="231"/>
      <c r="AC713" s="231"/>
      <c r="AD713" s="231"/>
      <c r="AE713" s="231"/>
      <c r="AF713" s="231"/>
      <c r="AG713" s="250"/>
      <c r="AH713" s="249"/>
      <c r="AI713" s="249"/>
      <c r="AJ713" s="249"/>
      <c r="AK713" s="249"/>
      <c r="AL713" s="249"/>
      <c r="AM713" s="204"/>
      <c r="AN713" s="205"/>
      <c r="AO713" s="205"/>
      <c r="AP713" s="205"/>
      <c r="AQ713" s="205"/>
      <c r="AR713" s="205"/>
      <c r="AS713" s="259"/>
      <c r="AT713" s="258"/>
      <c r="AU713" s="258"/>
      <c r="AV713" s="258"/>
      <c r="AW713" s="258"/>
      <c r="AX713" s="258"/>
      <c r="AY713" s="268"/>
      <c r="AZ713" s="267"/>
      <c r="BA713" s="267"/>
      <c r="BB713" s="267"/>
      <c r="BC713" s="267"/>
      <c r="BD713" s="267"/>
      <c r="BE713" s="204"/>
      <c r="BF713" s="205"/>
      <c r="BG713" s="205"/>
      <c r="BH713" s="205"/>
      <c r="BI713" s="205"/>
      <c r="BJ713" s="205"/>
      <c r="BK713" s="241"/>
      <c r="BL713" s="240"/>
      <c r="BM713" s="240"/>
      <c r="BN713" s="240"/>
      <c r="BO713" s="240"/>
      <c r="BP713" s="240"/>
      <c r="BQ713" s="223"/>
      <c r="BR713" s="222"/>
      <c r="BS713" s="222"/>
      <c r="BT713" s="222"/>
      <c r="BU713" s="222"/>
      <c r="BV713" s="222"/>
      <c r="BW713" s="268"/>
      <c r="BX713" s="267"/>
      <c r="BY713" s="267"/>
      <c r="BZ713" s="267"/>
      <c r="CA713" s="267"/>
      <c r="CB713" s="267"/>
      <c r="CC713" s="241"/>
      <c r="CD713" s="214"/>
      <c r="CE713" s="240"/>
      <c r="CF713" s="240"/>
      <c r="CG713" s="240"/>
      <c r="CH713" s="5"/>
    </row>
    <row r="714" spans="1:86" hidden="1" x14ac:dyDescent="0.2">
      <c r="A714" s="141"/>
      <c r="B714" s="141"/>
      <c r="C714" s="141"/>
      <c r="D714" s="142"/>
      <c r="E714" s="141"/>
      <c r="F714" s="142"/>
      <c r="G714" s="109"/>
      <c r="H714" s="65"/>
      <c r="I714" s="66"/>
      <c r="J714" s="204"/>
      <c r="K714" s="204"/>
      <c r="L714" s="205"/>
      <c r="M714" s="205"/>
      <c r="N714" s="205"/>
      <c r="O714" s="214"/>
      <c r="P714" s="214"/>
      <c r="Q714" s="213"/>
      <c r="R714" s="213"/>
      <c r="S714" s="213"/>
      <c r="T714" s="213"/>
      <c r="U714" s="223"/>
      <c r="V714" s="222"/>
      <c r="W714" s="222"/>
      <c r="X714" s="222"/>
      <c r="Y714" s="222"/>
      <c r="Z714" s="222"/>
      <c r="AA714" s="232"/>
      <c r="AB714" s="231"/>
      <c r="AC714" s="231"/>
      <c r="AD714" s="231"/>
      <c r="AE714" s="231"/>
      <c r="AF714" s="231"/>
      <c r="AG714" s="250"/>
      <c r="AH714" s="249"/>
      <c r="AI714" s="249"/>
      <c r="AJ714" s="249"/>
      <c r="AK714" s="249"/>
      <c r="AL714" s="249"/>
      <c r="AM714" s="204"/>
      <c r="AN714" s="205"/>
      <c r="AO714" s="205"/>
      <c r="AP714" s="205"/>
      <c r="AQ714" s="205"/>
      <c r="AR714" s="205"/>
      <c r="AS714" s="259"/>
      <c r="AT714" s="258"/>
      <c r="AU714" s="258"/>
      <c r="AV714" s="258"/>
      <c r="AW714" s="258"/>
      <c r="AX714" s="258"/>
      <c r="AY714" s="268"/>
      <c r="AZ714" s="267"/>
      <c r="BA714" s="267"/>
      <c r="BB714" s="267"/>
      <c r="BC714" s="267"/>
      <c r="BD714" s="267"/>
      <c r="BE714" s="204"/>
      <c r="BF714" s="205"/>
      <c r="BG714" s="205"/>
      <c r="BH714" s="205"/>
      <c r="BI714" s="205"/>
      <c r="BJ714" s="205"/>
      <c r="BK714" s="241"/>
      <c r="BL714" s="240"/>
      <c r="BM714" s="240"/>
      <c r="BN714" s="240"/>
      <c r="BO714" s="240"/>
      <c r="BP714" s="240"/>
      <c r="BQ714" s="223"/>
      <c r="BR714" s="222"/>
      <c r="BS714" s="222"/>
      <c r="BT714" s="222"/>
      <c r="BU714" s="222"/>
      <c r="BV714" s="222"/>
      <c r="BW714" s="268"/>
      <c r="BX714" s="267"/>
      <c r="BY714" s="267"/>
      <c r="BZ714" s="267"/>
      <c r="CA714" s="267"/>
      <c r="CB714" s="267"/>
      <c r="CC714" s="241"/>
      <c r="CD714" s="214"/>
      <c r="CE714" s="240"/>
      <c r="CF714" s="240"/>
      <c r="CG714" s="240"/>
      <c r="CH714" s="5"/>
    </row>
    <row r="715" spans="1:86" hidden="1" x14ac:dyDescent="0.2">
      <c r="A715" s="141"/>
      <c r="B715" s="141"/>
      <c r="C715" s="141"/>
      <c r="D715" s="142"/>
      <c r="E715" s="141"/>
      <c r="F715" s="142"/>
      <c r="G715" s="143"/>
      <c r="H715" s="69"/>
      <c r="I715" s="66"/>
      <c r="J715" s="204"/>
      <c r="K715" s="204"/>
      <c r="L715" s="205"/>
      <c r="M715" s="205"/>
      <c r="N715" s="205"/>
      <c r="O715" s="214"/>
      <c r="P715" s="214"/>
      <c r="Q715" s="213"/>
      <c r="R715" s="213"/>
      <c r="S715" s="213"/>
      <c r="T715" s="213"/>
      <c r="U715" s="223"/>
      <c r="V715" s="222"/>
      <c r="W715" s="222"/>
      <c r="X715" s="222"/>
      <c r="Y715" s="222"/>
      <c r="Z715" s="222"/>
      <c r="AA715" s="232"/>
      <c r="AB715" s="231"/>
      <c r="AC715" s="231"/>
      <c r="AD715" s="231"/>
      <c r="AE715" s="231"/>
      <c r="AF715" s="231"/>
      <c r="AG715" s="250"/>
      <c r="AH715" s="249"/>
      <c r="AI715" s="249"/>
      <c r="AJ715" s="249"/>
      <c r="AK715" s="249"/>
      <c r="AL715" s="249"/>
      <c r="AM715" s="204"/>
      <c r="AN715" s="205"/>
      <c r="AO715" s="205"/>
      <c r="AP715" s="205"/>
      <c r="AQ715" s="205"/>
      <c r="AR715" s="205"/>
      <c r="AS715" s="259"/>
      <c r="AT715" s="258"/>
      <c r="AU715" s="258"/>
      <c r="AV715" s="258"/>
      <c r="AW715" s="258"/>
      <c r="AX715" s="258"/>
      <c r="AY715" s="268"/>
      <c r="AZ715" s="267"/>
      <c r="BA715" s="267"/>
      <c r="BB715" s="267"/>
      <c r="BC715" s="267"/>
      <c r="BD715" s="267"/>
      <c r="BE715" s="204"/>
      <c r="BF715" s="205"/>
      <c r="BG715" s="205"/>
      <c r="BH715" s="205"/>
      <c r="BI715" s="205"/>
      <c r="BJ715" s="205"/>
      <c r="BK715" s="241"/>
      <c r="BL715" s="240"/>
      <c r="BM715" s="240"/>
      <c r="BN715" s="240"/>
      <c r="BO715" s="240"/>
      <c r="BP715" s="240"/>
      <c r="BQ715" s="223"/>
      <c r="BR715" s="222"/>
      <c r="BS715" s="222"/>
      <c r="BT715" s="222"/>
      <c r="BU715" s="222"/>
      <c r="BV715" s="222"/>
      <c r="BW715" s="268"/>
      <c r="BX715" s="267"/>
      <c r="BY715" s="267"/>
      <c r="BZ715" s="267"/>
      <c r="CA715" s="267"/>
      <c r="CB715" s="267"/>
      <c r="CC715" s="241"/>
      <c r="CD715" s="214"/>
      <c r="CE715" s="240"/>
      <c r="CF715" s="240"/>
      <c r="CG715" s="240"/>
      <c r="CH715" s="5"/>
    </row>
    <row r="716" spans="1:86" hidden="1" x14ac:dyDescent="0.2">
      <c r="A716" s="141"/>
      <c r="B716" s="141"/>
      <c r="C716" s="141"/>
      <c r="D716" s="142"/>
      <c r="E716" s="141"/>
      <c r="F716" s="142"/>
      <c r="G716" s="143"/>
      <c r="H716" s="69"/>
      <c r="I716" s="66"/>
      <c r="J716" s="204"/>
      <c r="K716" s="204"/>
      <c r="L716" s="205"/>
      <c r="M716" s="205"/>
      <c r="N716" s="205"/>
      <c r="O716" s="214"/>
      <c r="P716" s="214"/>
      <c r="Q716" s="213"/>
      <c r="R716" s="213"/>
      <c r="S716" s="213"/>
      <c r="T716" s="213"/>
      <c r="U716" s="223"/>
      <c r="V716" s="222"/>
      <c r="W716" s="222"/>
      <c r="X716" s="222"/>
      <c r="Y716" s="222"/>
      <c r="Z716" s="222"/>
      <c r="AA716" s="232"/>
      <c r="AB716" s="231"/>
      <c r="AC716" s="231"/>
      <c r="AD716" s="231"/>
      <c r="AE716" s="231"/>
      <c r="AF716" s="231"/>
      <c r="AG716" s="250"/>
      <c r="AH716" s="249"/>
      <c r="AI716" s="249"/>
      <c r="AJ716" s="249"/>
      <c r="AK716" s="249"/>
      <c r="AL716" s="249"/>
      <c r="AM716" s="204"/>
      <c r="AN716" s="205"/>
      <c r="AO716" s="205"/>
      <c r="AP716" s="205"/>
      <c r="AQ716" s="205"/>
      <c r="AR716" s="205"/>
      <c r="AS716" s="259"/>
      <c r="AT716" s="258"/>
      <c r="AU716" s="258"/>
      <c r="AV716" s="258"/>
      <c r="AW716" s="258"/>
      <c r="AX716" s="258"/>
      <c r="AY716" s="268"/>
      <c r="AZ716" s="267"/>
      <c r="BA716" s="267"/>
      <c r="BB716" s="267"/>
      <c r="BC716" s="267"/>
      <c r="BD716" s="267"/>
      <c r="BE716" s="204"/>
      <c r="BF716" s="205"/>
      <c r="BG716" s="205"/>
      <c r="BH716" s="205"/>
      <c r="BI716" s="205"/>
      <c r="BJ716" s="205"/>
      <c r="BK716" s="241"/>
      <c r="BL716" s="240"/>
      <c r="BM716" s="240"/>
      <c r="BN716" s="240"/>
      <c r="BO716" s="240"/>
      <c r="BP716" s="240"/>
      <c r="BQ716" s="223"/>
      <c r="BR716" s="222"/>
      <c r="BS716" s="222"/>
      <c r="BT716" s="222"/>
      <c r="BU716" s="222"/>
      <c r="BV716" s="222"/>
      <c r="BW716" s="268"/>
      <c r="BX716" s="267"/>
      <c r="BY716" s="267"/>
      <c r="BZ716" s="267"/>
      <c r="CA716" s="267"/>
      <c r="CB716" s="267"/>
      <c r="CC716" s="241"/>
      <c r="CD716" s="214"/>
      <c r="CE716" s="240"/>
      <c r="CF716" s="240"/>
      <c r="CG716" s="240"/>
      <c r="CH716" s="5"/>
    </row>
    <row r="717" spans="1:86" hidden="1" x14ac:dyDescent="0.2">
      <c r="A717" s="141"/>
      <c r="B717" s="141"/>
      <c r="C717" s="141"/>
      <c r="D717" s="142"/>
      <c r="E717" s="141"/>
      <c r="F717" s="142"/>
      <c r="G717" s="109"/>
      <c r="H717" s="65"/>
      <c r="I717" s="66"/>
      <c r="J717" s="204"/>
      <c r="K717" s="204"/>
      <c r="L717" s="205"/>
      <c r="M717" s="205"/>
      <c r="N717" s="205"/>
      <c r="O717" s="214"/>
      <c r="P717" s="214"/>
      <c r="Q717" s="213"/>
      <c r="R717" s="213"/>
      <c r="S717" s="213"/>
      <c r="T717" s="213"/>
      <c r="U717" s="223"/>
      <c r="V717" s="222"/>
      <c r="W717" s="222"/>
      <c r="X717" s="222"/>
      <c r="Y717" s="222"/>
      <c r="Z717" s="222"/>
      <c r="AA717" s="232"/>
      <c r="AB717" s="231"/>
      <c r="AC717" s="231"/>
      <c r="AD717" s="231"/>
      <c r="AE717" s="231"/>
      <c r="AF717" s="231"/>
      <c r="AG717" s="250"/>
      <c r="AH717" s="249"/>
      <c r="AI717" s="249"/>
      <c r="AJ717" s="249"/>
      <c r="AK717" s="249"/>
      <c r="AL717" s="249"/>
      <c r="AM717" s="204"/>
      <c r="AN717" s="205"/>
      <c r="AO717" s="205"/>
      <c r="AP717" s="205"/>
      <c r="AQ717" s="205"/>
      <c r="AR717" s="205"/>
      <c r="AS717" s="259"/>
      <c r="AT717" s="258"/>
      <c r="AU717" s="258"/>
      <c r="AV717" s="258"/>
      <c r="AW717" s="258"/>
      <c r="AX717" s="258"/>
      <c r="AY717" s="268"/>
      <c r="AZ717" s="267"/>
      <c r="BA717" s="267"/>
      <c r="BB717" s="267"/>
      <c r="BC717" s="267"/>
      <c r="BD717" s="267"/>
      <c r="BE717" s="204"/>
      <c r="BF717" s="205"/>
      <c r="BG717" s="205"/>
      <c r="BH717" s="205"/>
      <c r="BI717" s="205"/>
      <c r="BJ717" s="205"/>
      <c r="BK717" s="241"/>
      <c r="BL717" s="240"/>
      <c r="BM717" s="240"/>
      <c r="BN717" s="240"/>
      <c r="BO717" s="240"/>
      <c r="BP717" s="240"/>
      <c r="BQ717" s="223"/>
      <c r="BR717" s="222"/>
      <c r="BS717" s="222"/>
      <c r="BT717" s="222"/>
      <c r="BU717" s="222"/>
      <c r="BV717" s="222"/>
      <c r="BW717" s="268"/>
      <c r="BX717" s="267"/>
      <c r="BY717" s="267"/>
      <c r="BZ717" s="267"/>
      <c r="CA717" s="267"/>
      <c r="CB717" s="267"/>
      <c r="CC717" s="241"/>
      <c r="CD717" s="214"/>
      <c r="CE717" s="240"/>
      <c r="CF717" s="240"/>
      <c r="CG717" s="240"/>
      <c r="CH717" s="5"/>
    </row>
    <row r="718" spans="1:86" hidden="1" x14ac:dyDescent="0.2">
      <c r="A718" s="141"/>
      <c r="B718" s="141"/>
      <c r="C718" s="141"/>
      <c r="D718" s="142"/>
      <c r="E718" s="141"/>
      <c r="F718" s="142"/>
      <c r="G718" s="109"/>
      <c r="H718" s="65"/>
      <c r="I718" s="66"/>
      <c r="J718" s="204"/>
      <c r="K718" s="204"/>
      <c r="L718" s="205"/>
      <c r="M718" s="205"/>
      <c r="N718" s="205"/>
      <c r="O718" s="214"/>
      <c r="P718" s="214"/>
      <c r="Q718" s="213"/>
      <c r="R718" s="213"/>
      <c r="S718" s="213"/>
      <c r="T718" s="213"/>
      <c r="U718" s="223"/>
      <c r="V718" s="222"/>
      <c r="W718" s="222"/>
      <c r="X718" s="222"/>
      <c r="Y718" s="222"/>
      <c r="Z718" s="222"/>
      <c r="AA718" s="232"/>
      <c r="AB718" s="231"/>
      <c r="AC718" s="231"/>
      <c r="AD718" s="231"/>
      <c r="AE718" s="231"/>
      <c r="AF718" s="231"/>
      <c r="AG718" s="250"/>
      <c r="AH718" s="249"/>
      <c r="AI718" s="249"/>
      <c r="AJ718" s="249"/>
      <c r="AK718" s="249"/>
      <c r="AL718" s="249"/>
      <c r="AM718" s="204"/>
      <c r="AN718" s="205"/>
      <c r="AO718" s="205"/>
      <c r="AP718" s="205"/>
      <c r="AQ718" s="205"/>
      <c r="AR718" s="205"/>
      <c r="AS718" s="259"/>
      <c r="AT718" s="258"/>
      <c r="AU718" s="258"/>
      <c r="AV718" s="258"/>
      <c r="AW718" s="258"/>
      <c r="AX718" s="258"/>
      <c r="AY718" s="268"/>
      <c r="AZ718" s="267"/>
      <c r="BA718" s="267"/>
      <c r="BB718" s="267"/>
      <c r="BC718" s="267"/>
      <c r="BD718" s="267"/>
      <c r="BE718" s="204"/>
      <c r="BF718" s="205"/>
      <c r="BG718" s="205"/>
      <c r="BH718" s="205"/>
      <c r="BI718" s="205"/>
      <c r="BJ718" s="205"/>
      <c r="BK718" s="241"/>
      <c r="BL718" s="240"/>
      <c r="BM718" s="240"/>
      <c r="BN718" s="240"/>
      <c r="BO718" s="240"/>
      <c r="BP718" s="240"/>
      <c r="BQ718" s="223"/>
      <c r="BR718" s="222"/>
      <c r="BS718" s="222"/>
      <c r="BT718" s="222"/>
      <c r="BU718" s="222"/>
      <c r="BV718" s="222"/>
      <c r="BW718" s="268"/>
      <c r="BX718" s="267"/>
      <c r="BY718" s="267"/>
      <c r="BZ718" s="267"/>
      <c r="CA718" s="267"/>
      <c r="CB718" s="267"/>
      <c r="CC718" s="241"/>
      <c r="CD718" s="214"/>
      <c r="CE718" s="240"/>
      <c r="CF718" s="240"/>
      <c r="CG718" s="240"/>
      <c r="CH718" s="5"/>
    </row>
    <row r="719" spans="1:86" hidden="1" x14ac:dyDescent="0.2">
      <c r="A719" s="141"/>
      <c r="B719" s="141"/>
      <c r="C719" s="141"/>
      <c r="D719" s="142"/>
      <c r="E719" s="141"/>
      <c r="F719" s="142"/>
      <c r="G719" s="143"/>
      <c r="H719" s="69"/>
      <c r="I719" s="66"/>
      <c r="J719" s="204"/>
      <c r="K719" s="204"/>
      <c r="L719" s="205"/>
      <c r="M719" s="205"/>
      <c r="N719" s="205"/>
      <c r="O719" s="214"/>
      <c r="P719" s="214"/>
      <c r="Q719" s="213"/>
      <c r="R719" s="213"/>
      <c r="S719" s="213"/>
      <c r="T719" s="213"/>
      <c r="U719" s="223"/>
      <c r="V719" s="222"/>
      <c r="W719" s="222"/>
      <c r="X719" s="222"/>
      <c r="Y719" s="222"/>
      <c r="Z719" s="222"/>
      <c r="AA719" s="232"/>
      <c r="AB719" s="231"/>
      <c r="AC719" s="231"/>
      <c r="AD719" s="231"/>
      <c r="AE719" s="231"/>
      <c r="AF719" s="231"/>
      <c r="AG719" s="250"/>
      <c r="AH719" s="249"/>
      <c r="AI719" s="249"/>
      <c r="AJ719" s="249"/>
      <c r="AK719" s="249"/>
      <c r="AL719" s="249"/>
      <c r="AM719" s="204"/>
      <c r="AN719" s="205"/>
      <c r="AO719" s="205"/>
      <c r="AP719" s="205"/>
      <c r="AQ719" s="205"/>
      <c r="AR719" s="205"/>
      <c r="AS719" s="259"/>
      <c r="AT719" s="258"/>
      <c r="AU719" s="258"/>
      <c r="AV719" s="258"/>
      <c r="AW719" s="258"/>
      <c r="AX719" s="258"/>
      <c r="AY719" s="268"/>
      <c r="AZ719" s="267"/>
      <c r="BA719" s="267"/>
      <c r="BB719" s="267"/>
      <c r="BC719" s="267"/>
      <c r="BD719" s="267"/>
      <c r="BE719" s="204"/>
      <c r="BF719" s="205"/>
      <c r="BG719" s="205"/>
      <c r="BH719" s="205"/>
      <c r="BI719" s="205"/>
      <c r="BJ719" s="205"/>
      <c r="BK719" s="241"/>
      <c r="BL719" s="240"/>
      <c r="BM719" s="240"/>
      <c r="BN719" s="240"/>
      <c r="BO719" s="240"/>
      <c r="BP719" s="240"/>
      <c r="BQ719" s="223"/>
      <c r="BR719" s="222"/>
      <c r="BS719" s="222"/>
      <c r="BT719" s="222"/>
      <c r="BU719" s="222"/>
      <c r="BV719" s="222"/>
      <c r="BW719" s="268"/>
      <c r="BX719" s="267"/>
      <c r="BY719" s="267"/>
      <c r="BZ719" s="267"/>
      <c r="CA719" s="267"/>
      <c r="CB719" s="267"/>
      <c r="CC719" s="241"/>
      <c r="CD719" s="214"/>
      <c r="CE719" s="240"/>
      <c r="CF719" s="240"/>
      <c r="CG719" s="240"/>
      <c r="CH719" s="5"/>
    </row>
    <row r="720" spans="1:86" hidden="1" x14ac:dyDescent="0.2">
      <c r="A720" s="141"/>
      <c r="B720" s="141"/>
      <c r="C720" s="141"/>
      <c r="D720" s="142"/>
      <c r="E720" s="141"/>
      <c r="F720" s="142"/>
      <c r="G720" s="143"/>
      <c r="H720" s="69"/>
      <c r="I720" s="66"/>
      <c r="J720" s="204"/>
      <c r="K720" s="204"/>
      <c r="L720" s="205"/>
      <c r="M720" s="205"/>
      <c r="N720" s="205"/>
      <c r="O720" s="214"/>
      <c r="P720" s="214"/>
      <c r="Q720" s="213"/>
      <c r="R720" s="213"/>
      <c r="S720" s="213"/>
      <c r="T720" s="213"/>
      <c r="U720" s="223"/>
      <c r="V720" s="222"/>
      <c r="W720" s="222"/>
      <c r="X720" s="222"/>
      <c r="Y720" s="222"/>
      <c r="Z720" s="222"/>
      <c r="AA720" s="232"/>
      <c r="AB720" s="231"/>
      <c r="AC720" s="231"/>
      <c r="AD720" s="231"/>
      <c r="AE720" s="231"/>
      <c r="AF720" s="231"/>
      <c r="AG720" s="250"/>
      <c r="AH720" s="249"/>
      <c r="AI720" s="249"/>
      <c r="AJ720" s="249"/>
      <c r="AK720" s="249"/>
      <c r="AL720" s="249"/>
      <c r="AM720" s="204"/>
      <c r="AN720" s="205"/>
      <c r="AO720" s="205"/>
      <c r="AP720" s="205"/>
      <c r="AQ720" s="205"/>
      <c r="AR720" s="205"/>
      <c r="AS720" s="259"/>
      <c r="AT720" s="258"/>
      <c r="AU720" s="258"/>
      <c r="AV720" s="258"/>
      <c r="AW720" s="258"/>
      <c r="AX720" s="258"/>
      <c r="AY720" s="268"/>
      <c r="AZ720" s="267"/>
      <c r="BA720" s="267"/>
      <c r="BB720" s="267"/>
      <c r="BC720" s="267"/>
      <c r="BD720" s="267"/>
      <c r="BE720" s="204"/>
      <c r="BF720" s="205"/>
      <c r="BG720" s="205"/>
      <c r="BH720" s="205"/>
      <c r="BI720" s="205"/>
      <c r="BJ720" s="205"/>
      <c r="BK720" s="241"/>
      <c r="BL720" s="240"/>
      <c r="BM720" s="240"/>
      <c r="BN720" s="240"/>
      <c r="BO720" s="240"/>
      <c r="BP720" s="240"/>
      <c r="BQ720" s="223"/>
      <c r="BR720" s="222"/>
      <c r="BS720" s="222"/>
      <c r="BT720" s="222"/>
      <c r="BU720" s="222"/>
      <c r="BV720" s="222"/>
      <c r="BW720" s="268"/>
      <c r="BX720" s="267"/>
      <c r="BY720" s="267"/>
      <c r="BZ720" s="267"/>
      <c r="CA720" s="267"/>
      <c r="CB720" s="267"/>
      <c r="CC720" s="241"/>
      <c r="CD720" s="214"/>
      <c r="CE720" s="240"/>
      <c r="CF720" s="240"/>
      <c r="CG720" s="240"/>
      <c r="CH720" s="5"/>
    </row>
    <row r="721" spans="1:86" hidden="1" x14ac:dyDescent="0.2">
      <c r="A721" s="141"/>
      <c r="B721" s="141"/>
      <c r="C721" s="141"/>
      <c r="D721" s="142"/>
      <c r="E721" s="141"/>
      <c r="F721" s="142"/>
      <c r="G721" s="12"/>
      <c r="H721" s="65"/>
      <c r="I721" s="66"/>
      <c r="J721" s="205"/>
      <c r="K721" s="204"/>
      <c r="L721" s="205"/>
      <c r="M721" s="205"/>
      <c r="N721" s="205"/>
      <c r="O721" s="213"/>
      <c r="P721" s="213"/>
      <c r="Q721" s="213"/>
      <c r="R721" s="213"/>
      <c r="S721" s="213"/>
      <c r="T721" s="213"/>
      <c r="U721" s="222"/>
      <c r="V721" s="222"/>
      <c r="W721" s="222"/>
      <c r="X721" s="222"/>
      <c r="Y721" s="222"/>
      <c r="Z721" s="222"/>
      <c r="AA721" s="231"/>
      <c r="AB721" s="231"/>
      <c r="AC721" s="231"/>
      <c r="AD721" s="231"/>
      <c r="AE721" s="231"/>
      <c r="AF721" s="231"/>
      <c r="AG721" s="249"/>
      <c r="AH721" s="249"/>
      <c r="AI721" s="249"/>
      <c r="AJ721" s="249"/>
      <c r="AK721" s="249"/>
      <c r="AL721" s="249"/>
      <c r="AM721" s="205"/>
      <c r="AN721" s="205"/>
      <c r="AO721" s="205"/>
      <c r="AP721" s="205"/>
      <c r="AQ721" s="205"/>
      <c r="AR721" s="205"/>
      <c r="AS721" s="258"/>
      <c r="AT721" s="258"/>
      <c r="AU721" s="258"/>
      <c r="AV721" s="258"/>
      <c r="AW721" s="258"/>
      <c r="AX721" s="258"/>
      <c r="AY721" s="267"/>
      <c r="AZ721" s="267"/>
      <c r="BA721" s="267"/>
      <c r="BB721" s="267"/>
      <c r="BC721" s="267"/>
      <c r="BD721" s="267"/>
      <c r="BE721" s="205"/>
      <c r="BF721" s="205"/>
      <c r="BG721" s="205"/>
      <c r="BH721" s="205"/>
      <c r="BI721" s="205"/>
      <c r="BJ721" s="205"/>
      <c r="BK721" s="240"/>
      <c r="BL721" s="240"/>
      <c r="BM721" s="240"/>
      <c r="BN721" s="240"/>
      <c r="BO721" s="240"/>
      <c r="BP721" s="240"/>
      <c r="BQ721" s="222"/>
      <c r="BR721" s="222"/>
      <c r="BS721" s="222"/>
      <c r="BT721" s="222"/>
      <c r="BU721" s="222"/>
      <c r="BV721" s="222"/>
      <c r="BW721" s="267"/>
      <c r="BX721" s="267"/>
      <c r="BY721" s="267"/>
      <c r="BZ721" s="267"/>
      <c r="CA721" s="267"/>
      <c r="CB721" s="267"/>
      <c r="CC721" s="240"/>
      <c r="CD721" s="213"/>
      <c r="CE721" s="240"/>
      <c r="CF721" s="240"/>
      <c r="CG721" s="240"/>
      <c r="CH721" s="5"/>
    </row>
    <row r="722" spans="1:86" hidden="1" x14ac:dyDescent="0.2">
      <c r="A722" s="141"/>
      <c r="B722" s="141"/>
      <c r="C722" s="141"/>
      <c r="D722" s="142"/>
      <c r="E722" s="141"/>
      <c r="F722" s="142"/>
      <c r="G722" s="109"/>
      <c r="H722" s="65"/>
      <c r="I722" s="66"/>
      <c r="J722" s="205"/>
      <c r="K722" s="204"/>
      <c r="L722" s="205"/>
      <c r="M722" s="205"/>
      <c r="N722" s="205"/>
      <c r="O722" s="213"/>
      <c r="P722" s="213"/>
      <c r="Q722" s="213"/>
      <c r="R722" s="213"/>
      <c r="S722" s="213"/>
      <c r="T722" s="213"/>
      <c r="U722" s="222"/>
      <c r="V722" s="222"/>
      <c r="W722" s="222"/>
      <c r="X722" s="222"/>
      <c r="Y722" s="222"/>
      <c r="Z722" s="222"/>
      <c r="AA722" s="231"/>
      <c r="AB722" s="231"/>
      <c r="AC722" s="231"/>
      <c r="AD722" s="231"/>
      <c r="AE722" s="231"/>
      <c r="AF722" s="231"/>
      <c r="AG722" s="249"/>
      <c r="AH722" s="249"/>
      <c r="AI722" s="249"/>
      <c r="AJ722" s="249"/>
      <c r="AK722" s="249"/>
      <c r="AL722" s="249"/>
      <c r="AM722" s="205"/>
      <c r="AN722" s="205"/>
      <c r="AO722" s="205"/>
      <c r="AP722" s="205"/>
      <c r="AQ722" s="205"/>
      <c r="AR722" s="205"/>
      <c r="AS722" s="258"/>
      <c r="AT722" s="258"/>
      <c r="AU722" s="258"/>
      <c r="AV722" s="258"/>
      <c r="AW722" s="258"/>
      <c r="AX722" s="258"/>
      <c r="AY722" s="267"/>
      <c r="AZ722" s="267"/>
      <c r="BA722" s="267"/>
      <c r="BB722" s="267"/>
      <c r="BC722" s="267"/>
      <c r="BD722" s="267"/>
      <c r="BE722" s="205"/>
      <c r="BF722" s="205"/>
      <c r="BG722" s="205"/>
      <c r="BH722" s="205"/>
      <c r="BI722" s="205"/>
      <c r="BJ722" s="205"/>
      <c r="BK722" s="240"/>
      <c r="BL722" s="240"/>
      <c r="BM722" s="240"/>
      <c r="BN722" s="240"/>
      <c r="BO722" s="240"/>
      <c r="BP722" s="240"/>
      <c r="BQ722" s="222"/>
      <c r="BR722" s="222"/>
      <c r="BS722" s="222"/>
      <c r="BT722" s="222"/>
      <c r="BU722" s="222"/>
      <c r="BV722" s="222"/>
      <c r="BW722" s="267"/>
      <c r="BX722" s="267"/>
      <c r="BY722" s="267"/>
      <c r="BZ722" s="267"/>
      <c r="CA722" s="267"/>
      <c r="CB722" s="267"/>
      <c r="CC722" s="240"/>
      <c r="CD722" s="213"/>
      <c r="CE722" s="240"/>
      <c r="CF722" s="240"/>
      <c r="CG722" s="240"/>
      <c r="CH722" s="5"/>
    </row>
    <row r="723" spans="1:86" hidden="1" x14ac:dyDescent="0.2">
      <c r="A723" s="141"/>
      <c r="B723" s="141"/>
      <c r="C723" s="141"/>
      <c r="D723" s="142"/>
      <c r="E723" s="141"/>
      <c r="F723" s="142"/>
      <c r="G723" s="143"/>
      <c r="H723" s="69"/>
      <c r="J723" s="205"/>
      <c r="K723" s="204"/>
      <c r="L723" s="205"/>
      <c r="M723" s="205"/>
      <c r="N723" s="205"/>
      <c r="O723" s="213"/>
      <c r="P723" s="213"/>
      <c r="Q723" s="213"/>
      <c r="R723" s="213"/>
      <c r="S723" s="213"/>
      <c r="T723" s="213"/>
      <c r="U723" s="222"/>
      <c r="V723" s="222"/>
      <c r="W723" s="222"/>
      <c r="X723" s="222"/>
      <c r="Y723" s="222"/>
      <c r="Z723" s="222"/>
      <c r="AA723" s="231"/>
      <c r="AB723" s="231"/>
      <c r="AC723" s="231"/>
      <c r="AD723" s="231"/>
      <c r="AE723" s="231"/>
      <c r="AF723" s="231"/>
      <c r="AG723" s="249"/>
      <c r="AH723" s="249"/>
      <c r="AI723" s="249"/>
      <c r="AJ723" s="249"/>
      <c r="AK723" s="249"/>
      <c r="AL723" s="249"/>
      <c r="AM723" s="205"/>
      <c r="AN723" s="205"/>
      <c r="AO723" s="205"/>
      <c r="AP723" s="205"/>
      <c r="AQ723" s="205"/>
      <c r="AR723" s="205"/>
      <c r="AS723" s="258"/>
      <c r="AT723" s="258"/>
      <c r="AU723" s="258"/>
      <c r="AV723" s="258"/>
      <c r="AW723" s="258"/>
      <c r="AX723" s="258"/>
      <c r="AY723" s="267"/>
      <c r="AZ723" s="267"/>
      <c r="BA723" s="267"/>
      <c r="BB723" s="267"/>
      <c r="BC723" s="267"/>
      <c r="BD723" s="267"/>
      <c r="BE723" s="205"/>
      <c r="BF723" s="205"/>
      <c r="BG723" s="205"/>
      <c r="BH723" s="205"/>
      <c r="BI723" s="205"/>
      <c r="BJ723" s="205"/>
      <c r="BK723" s="240"/>
      <c r="BL723" s="240"/>
      <c r="BM723" s="240"/>
      <c r="BN723" s="240"/>
      <c r="BO723" s="240"/>
      <c r="BP723" s="240"/>
      <c r="BQ723" s="222"/>
      <c r="BR723" s="222"/>
      <c r="BS723" s="222"/>
      <c r="BT723" s="222"/>
      <c r="BU723" s="222"/>
      <c r="BV723" s="222"/>
      <c r="BW723" s="267"/>
      <c r="BX723" s="267"/>
      <c r="BY723" s="267"/>
      <c r="BZ723" s="267"/>
      <c r="CA723" s="267"/>
      <c r="CB723" s="267"/>
      <c r="CC723" s="240"/>
      <c r="CD723" s="213"/>
      <c r="CE723" s="240"/>
      <c r="CF723" s="240"/>
      <c r="CG723" s="240"/>
      <c r="CH723" s="5"/>
    </row>
    <row r="724" spans="1:86" hidden="1" x14ac:dyDescent="0.2">
      <c r="A724" s="141"/>
      <c r="B724" s="141"/>
      <c r="C724" s="141"/>
      <c r="D724" s="142"/>
      <c r="E724" s="141"/>
      <c r="F724" s="142"/>
      <c r="G724" s="143"/>
      <c r="H724" s="69"/>
      <c r="I724" s="66"/>
      <c r="J724" s="205"/>
      <c r="K724" s="204"/>
      <c r="L724" s="205"/>
      <c r="M724" s="205"/>
      <c r="N724" s="205"/>
      <c r="O724" s="213"/>
      <c r="P724" s="213"/>
      <c r="Q724" s="213"/>
      <c r="R724" s="213"/>
      <c r="S724" s="213"/>
      <c r="T724" s="213"/>
      <c r="U724" s="222"/>
      <c r="V724" s="222"/>
      <c r="W724" s="222"/>
      <c r="X724" s="222"/>
      <c r="Y724" s="222"/>
      <c r="Z724" s="222"/>
      <c r="AA724" s="231"/>
      <c r="AB724" s="231"/>
      <c r="AC724" s="231"/>
      <c r="AD724" s="231"/>
      <c r="AE724" s="231"/>
      <c r="AF724" s="231"/>
      <c r="AG724" s="249"/>
      <c r="AH724" s="249"/>
      <c r="AI724" s="249"/>
      <c r="AJ724" s="249"/>
      <c r="AK724" s="249"/>
      <c r="AL724" s="249"/>
      <c r="AM724" s="205"/>
      <c r="AN724" s="205"/>
      <c r="AO724" s="205"/>
      <c r="AP724" s="205"/>
      <c r="AQ724" s="205"/>
      <c r="AR724" s="205"/>
      <c r="AS724" s="258"/>
      <c r="AT724" s="258"/>
      <c r="AU724" s="258"/>
      <c r="AV724" s="258"/>
      <c r="AW724" s="258"/>
      <c r="AX724" s="258"/>
      <c r="AY724" s="267"/>
      <c r="AZ724" s="267"/>
      <c r="BA724" s="267"/>
      <c r="BB724" s="267"/>
      <c r="BC724" s="267"/>
      <c r="BD724" s="267"/>
      <c r="BE724" s="205"/>
      <c r="BF724" s="205"/>
      <c r="BG724" s="205"/>
      <c r="BH724" s="205"/>
      <c r="BI724" s="205"/>
      <c r="BJ724" s="205"/>
      <c r="BK724" s="240"/>
      <c r="BL724" s="240"/>
      <c r="BM724" s="240"/>
      <c r="BN724" s="240"/>
      <c r="BO724" s="240"/>
      <c r="BP724" s="240"/>
      <c r="BQ724" s="222"/>
      <c r="BR724" s="222"/>
      <c r="BS724" s="222"/>
      <c r="BT724" s="222"/>
      <c r="BU724" s="222"/>
      <c r="BV724" s="222"/>
      <c r="BW724" s="267"/>
      <c r="BX724" s="267"/>
      <c r="BY724" s="267"/>
      <c r="BZ724" s="267"/>
      <c r="CA724" s="267"/>
      <c r="CB724" s="267"/>
      <c r="CC724" s="240"/>
      <c r="CD724" s="213"/>
      <c r="CE724" s="240"/>
      <c r="CF724" s="240"/>
      <c r="CG724" s="240"/>
      <c r="CH724" s="5"/>
    </row>
    <row r="725" spans="1:86" hidden="1" x14ac:dyDescent="0.2">
      <c r="A725" s="141"/>
      <c r="B725" s="141"/>
      <c r="C725" s="141"/>
      <c r="D725" s="142"/>
      <c r="E725" s="141"/>
      <c r="F725" s="142"/>
      <c r="G725" s="12"/>
      <c r="H725" s="65"/>
      <c r="I725" s="66"/>
      <c r="J725" s="205"/>
      <c r="K725" s="204"/>
      <c r="L725" s="205"/>
      <c r="M725" s="205"/>
      <c r="N725" s="205"/>
      <c r="O725" s="213"/>
      <c r="P725" s="213"/>
      <c r="Q725" s="213"/>
      <c r="R725" s="213"/>
      <c r="S725" s="213"/>
      <c r="T725" s="213"/>
      <c r="U725" s="222"/>
      <c r="V725" s="222"/>
      <c r="W725" s="222"/>
      <c r="X725" s="222"/>
      <c r="Y725" s="222"/>
      <c r="Z725" s="222"/>
      <c r="AA725" s="231"/>
      <c r="AB725" s="231"/>
      <c r="AC725" s="231"/>
      <c r="AD725" s="231"/>
      <c r="AE725" s="231"/>
      <c r="AF725" s="231"/>
      <c r="AG725" s="249"/>
      <c r="AH725" s="249"/>
      <c r="AI725" s="249"/>
      <c r="AJ725" s="249"/>
      <c r="AK725" s="249"/>
      <c r="AL725" s="249"/>
      <c r="AM725" s="205"/>
      <c r="AN725" s="205"/>
      <c r="AO725" s="205"/>
      <c r="AP725" s="205"/>
      <c r="AQ725" s="205"/>
      <c r="AR725" s="205"/>
      <c r="AS725" s="258"/>
      <c r="AT725" s="258"/>
      <c r="AU725" s="258"/>
      <c r="AV725" s="258"/>
      <c r="AW725" s="258"/>
      <c r="AX725" s="258"/>
      <c r="AY725" s="267"/>
      <c r="AZ725" s="267"/>
      <c r="BA725" s="267"/>
      <c r="BB725" s="267"/>
      <c r="BC725" s="267"/>
      <c r="BD725" s="267"/>
      <c r="BE725" s="205"/>
      <c r="BF725" s="205"/>
      <c r="BG725" s="205"/>
      <c r="BH725" s="205"/>
      <c r="BI725" s="205"/>
      <c r="BJ725" s="205"/>
      <c r="BK725" s="240"/>
      <c r="BL725" s="240"/>
      <c r="BM725" s="240"/>
      <c r="BN725" s="240"/>
      <c r="BO725" s="240"/>
      <c r="BP725" s="240"/>
      <c r="BQ725" s="222"/>
      <c r="BR725" s="222"/>
      <c r="BS725" s="222"/>
      <c r="BT725" s="222"/>
      <c r="BU725" s="222"/>
      <c r="BV725" s="222"/>
      <c r="BW725" s="267"/>
      <c r="BX725" s="267"/>
      <c r="BY725" s="267"/>
      <c r="BZ725" s="267"/>
      <c r="CA725" s="267"/>
      <c r="CB725" s="267"/>
      <c r="CC725" s="240"/>
      <c r="CD725" s="213"/>
      <c r="CE725" s="240"/>
      <c r="CF725" s="240"/>
      <c r="CG725" s="240"/>
      <c r="CH725" s="5"/>
    </row>
    <row r="726" spans="1:86" hidden="1" x14ac:dyDescent="0.2">
      <c r="A726" s="141"/>
      <c r="B726" s="141"/>
      <c r="C726" s="141"/>
      <c r="D726" s="142"/>
      <c r="E726" s="141"/>
      <c r="F726" s="142"/>
      <c r="G726" s="12"/>
      <c r="H726" s="65"/>
      <c r="I726" s="66"/>
      <c r="J726" s="205"/>
      <c r="K726" s="204"/>
      <c r="L726" s="205"/>
      <c r="M726" s="205"/>
      <c r="N726" s="205"/>
      <c r="O726" s="213"/>
      <c r="P726" s="213"/>
      <c r="Q726" s="213"/>
      <c r="R726" s="213"/>
      <c r="S726" s="213"/>
      <c r="T726" s="213"/>
      <c r="U726" s="222"/>
      <c r="V726" s="222"/>
      <c r="W726" s="222"/>
      <c r="X726" s="222"/>
      <c r="Y726" s="222"/>
      <c r="Z726" s="222"/>
      <c r="AA726" s="231"/>
      <c r="AB726" s="231"/>
      <c r="AC726" s="231"/>
      <c r="AD726" s="231"/>
      <c r="AE726" s="231"/>
      <c r="AF726" s="231"/>
      <c r="AG726" s="249"/>
      <c r="AH726" s="249"/>
      <c r="AI726" s="249"/>
      <c r="AJ726" s="249"/>
      <c r="AK726" s="249"/>
      <c r="AL726" s="249"/>
      <c r="AM726" s="205"/>
      <c r="AN726" s="205"/>
      <c r="AO726" s="205"/>
      <c r="AP726" s="205"/>
      <c r="AQ726" s="205"/>
      <c r="AR726" s="205"/>
      <c r="AS726" s="258"/>
      <c r="AT726" s="258"/>
      <c r="AU726" s="258"/>
      <c r="AV726" s="258"/>
      <c r="AW726" s="258"/>
      <c r="AX726" s="258"/>
      <c r="AY726" s="267"/>
      <c r="AZ726" s="267"/>
      <c r="BA726" s="267"/>
      <c r="BB726" s="267"/>
      <c r="BC726" s="267"/>
      <c r="BD726" s="267"/>
      <c r="BE726" s="205"/>
      <c r="BF726" s="205"/>
      <c r="BG726" s="205"/>
      <c r="BH726" s="205"/>
      <c r="BI726" s="205"/>
      <c r="BJ726" s="205"/>
      <c r="BK726" s="240"/>
      <c r="BL726" s="240"/>
      <c r="BM726" s="240"/>
      <c r="BN726" s="240"/>
      <c r="BO726" s="240"/>
      <c r="BP726" s="240"/>
      <c r="BQ726" s="222"/>
      <c r="BR726" s="222"/>
      <c r="BS726" s="222"/>
      <c r="BT726" s="222"/>
      <c r="BU726" s="222"/>
      <c r="BV726" s="222"/>
      <c r="BW726" s="267"/>
      <c r="BX726" s="267"/>
      <c r="BY726" s="267"/>
      <c r="BZ726" s="267"/>
      <c r="CA726" s="267"/>
      <c r="CB726" s="267"/>
      <c r="CC726" s="240"/>
      <c r="CD726" s="213"/>
      <c r="CE726" s="240"/>
      <c r="CF726" s="240"/>
      <c r="CG726" s="240"/>
      <c r="CH726" s="5"/>
    </row>
    <row r="727" spans="1:86" hidden="1" x14ac:dyDescent="0.2">
      <c r="A727" s="141"/>
      <c r="B727" s="141"/>
      <c r="C727" s="141"/>
      <c r="D727" s="142"/>
      <c r="E727" s="141"/>
      <c r="F727" s="142"/>
      <c r="G727" s="109"/>
      <c r="H727" s="65"/>
      <c r="I727" s="66"/>
      <c r="J727" s="205"/>
      <c r="K727" s="204"/>
      <c r="L727" s="205"/>
      <c r="M727" s="205"/>
      <c r="N727" s="205"/>
      <c r="O727" s="213"/>
      <c r="P727" s="213"/>
      <c r="Q727" s="213"/>
      <c r="R727" s="213"/>
      <c r="S727" s="213"/>
      <c r="T727" s="213"/>
      <c r="U727" s="222"/>
      <c r="V727" s="222"/>
      <c r="W727" s="222"/>
      <c r="X727" s="222"/>
      <c r="Y727" s="222"/>
      <c r="Z727" s="222"/>
      <c r="AA727" s="231"/>
      <c r="AB727" s="231"/>
      <c r="AC727" s="231"/>
      <c r="AD727" s="231"/>
      <c r="AE727" s="231"/>
      <c r="AF727" s="231"/>
      <c r="AG727" s="249"/>
      <c r="AH727" s="249"/>
      <c r="AI727" s="249"/>
      <c r="AJ727" s="249"/>
      <c r="AK727" s="249"/>
      <c r="AL727" s="249"/>
      <c r="AM727" s="205"/>
      <c r="AN727" s="205"/>
      <c r="AO727" s="205"/>
      <c r="AP727" s="205"/>
      <c r="AQ727" s="205"/>
      <c r="AR727" s="205"/>
      <c r="AS727" s="258"/>
      <c r="AT727" s="258"/>
      <c r="AU727" s="258"/>
      <c r="AV727" s="258"/>
      <c r="AW727" s="258"/>
      <c r="AX727" s="258"/>
      <c r="AY727" s="267"/>
      <c r="AZ727" s="267"/>
      <c r="BA727" s="267"/>
      <c r="BB727" s="267"/>
      <c r="BC727" s="267"/>
      <c r="BD727" s="267"/>
      <c r="BE727" s="205"/>
      <c r="BF727" s="205"/>
      <c r="BG727" s="205"/>
      <c r="BH727" s="205"/>
      <c r="BI727" s="205"/>
      <c r="BJ727" s="205"/>
      <c r="BK727" s="240"/>
      <c r="BL727" s="240"/>
      <c r="BM727" s="240"/>
      <c r="BN727" s="240"/>
      <c r="BO727" s="240"/>
      <c r="BP727" s="240"/>
      <c r="BQ727" s="222"/>
      <c r="BR727" s="222"/>
      <c r="BS727" s="222"/>
      <c r="BT727" s="222"/>
      <c r="BU727" s="222"/>
      <c r="BV727" s="222"/>
      <c r="BW727" s="267"/>
      <c r="BX727" s="267"/>
      <c r="BY727" s="267"/>
      <c r="BZ727" s="267"/>
      <c r="CA727" s="267"/>
      <c r="CB727" s="267"/>
      <c r="CC727" s="240"/>
      <c r="CD727" s="213"/>
      <c r="CE727" s="240"/>
      <c r="CF727" s="240"/>
      <c r="CG727" s="240"/>
      <c r="CH727" s="5"/>
    </row>
    <row r="728" spans="1:86" hidden="1" x14ac:dyDescent="0.2">
      <c r="A728" s="141"/>
      <c r="B728" s="141"/>
      <c r="C728" s="141"/>
      <c r="D728" s="142"/>
      <c r="E728" s="141"/>
      <c r="F728" s="142"/>
      <c r="G728" s="143"/>
      <c r="H728" s="69"/>
      <c r="I728" s="66"/>
      <c r="J728" s="205"/>
      <c r="K728" s="204"/>
      <c r="L728" s="205"/>
      <c r="M728" s="205"/>
      <c r="N728" s="205"/>
      <c r="O728" s="213"/>
      <c r="P728" s="213"/>
      <c r="Q728" s="213"/>
      <c r="R728" s="213"/>
      <c r="S728" s="213"/>
      <c r="T728" s="213"/>
      <c r="U728" s="222"/>
      <c r="V728" s="222"/>
      <c r="W728" s="222"/>
      <c r="X728" s="222"/>
      <c r="Y728" s="222"/>
      <c r="Z728" s="222"/>
      <c r="AA728" s="231"/>
      <c r="AB728" s="231"/>
      <c r="AC728" s="231"/>
      <c r="AD728" s="231"/>
      <c r="AE728" s="231"/>
      <c r="AF728" s="231"/>
      <c r="AG728" s="249"/>
      <c r="AH728" s="249"/>
      <c r="AI728" s="249"/>
      <c r="AJ728" s="249"/>
      <c r="AK728" s="249"/>
      <c r="AL728" s="249"/>
      <c r="AM728" s="205"/>
      <c r="AN728" s="205"/>
      <c r="AO728" s="205"/>
      <c r="AP728" s="205"/>
      <c r="AQ728" s="205"/>
      <c r="AR728" s="205"/>
      <c r="AS728" s="258"/>
      <c r="AT728" s="258"/>
      <c r="AU728" s="258"/>
      <c r="AV728" s="258"/>
      <c r="AW728" s="258"/>
      <c r="AX728" s="258"/>
      <c r="AY728" s="267"/>
      <c r="AZ728" s="267"/>
      <c r="BA728" s="267"/>
      <c r="BB728" s="267"/>
      <c r="BC728" s="267"/>
      <c r="BD728" s="267"/>
      <c r="BE728" s="205"/>
      <c r="BF728" s="205"/>
      <c r="BG728" s="205"/>
      <c r="BH728" s="205"/>
      <c r="BI728" s="205"/>
      <c r="BJ728" s="205"/>
      <c r="BK728" s="240"/>
      <c r="BL728" s="240"/>
      <c r="BM728" s="240"/>
      <c r="BN728" s="240"/>
      <c r="BO728" s="240"/>
      <c r="BP728" s="240"/>
      <c r="BQ728" s="222"/>
      <c r="BR728" s="222"/>
      <c r="BS728" s="222"/>
      <c r="BT728" s="222"/>
      <c r="BU728" s="222"/>
      <c r="BV728" s="222"/>
      <c r="BW728" s="267"/>
      <c r="BX728" s="267"/>
      <c r="BY728" s="267"/>
      <c r="BZ728" s="267"/>
      <c r="CA728" s="267"/>
      <c r="CB728" s="267"/>
      <c r="CC728" s="240"/>
      <c r="CD728" s="213"/>
      <c r="CE728" s="240"/>
      <c r="CF728" s="240"/>
      <c r="CG728" s="240"/>
      <c r="CH728" s="5"/>
    </row>
    <row r="729" spans="1:86" hidden="1" x14ac:dyDescent="0.2">
      <c r="A729" s="141"/>
      <c r="B729" s="141"/>
      <c r="C729" s="141"/>
      <c r="D729" s="142"/>
      <c r="E729" s="141"/>
      <c r="F729" s="142"/>
      <c r="G729" s="143"/>
      <c r="H729" s="69"/>
      <c r="I729" s="66"/>
      <c r="J729" s="205"/>
      <c r="K729" s="204"/>
      <c r="L729" s="205"/>
      <c r="M729" s="205"/>
      <c r="N729" s="205"/>
      <c r="O729" s="213"/>
      <c r="P729" s="213"/>
      <c r="Q729" s="213"/>
      <c r="R729" s="213"/>
      <c r="S729" s="213"/>
      <c r="T729" s="213"/>
      <c r="U729" s="222"/>
      <c r="V729" s="222"/>
      <c r="W729" s="222"/>
      <c r="X729" s="222"/>
      <c r="Y729" s="222"/>
      <c r="Z729" s="222"/>
      <c r="AA729" s="231"/>
      <c r="AB729" s="231"/>
      <c r="AC729" s="231"/>
      <c r="AD729" s="231"/>
      <c r="AE729" s="231"/>
      <c r="AF729" s="231"/>
      <c r="AG729" s="249"/>
      <c r="AH729" s="249"/>
      <c r="AI729" s="249"/>
      <c r="AJ729" s="249"/>
      <c r="AK729" s="249"/>
      <c r="AL729" s="249"/>
      <c r="AM729" s="205"/>
      <c r="AN729" s="205"/>
      <c r="AO729" s="205"/>
      <c r="AP729" s="205"/>
      <c r="AQ729" s="205"/>
      <c r="AR729" s="205"/>
      <c r="AS729" s="258"/>
      <c r="AT729" s="258"/>
      <c r="AU729" s="258"/>
      <c r="AV729" s="258"/>
      <c r="AW729" s="258"/>
      <c r="AX729" s="258"/>
      <c r="AY729" s="267"/>
      <c r="AZ729" s="267"/>
      <c r="BA729" s="267"/>
      <c r="BB729" s="267"/>
      <c r="BC729" s="267"/>
      <c r="BD729" s="267"/>
      <c r="BE729" s="205"/>
      <c r="BF729" s="205"/>
      <c r="BG729" s="205"/>
      <c r="BH729" s="205"/>
      <c r="BI729" s="205"/>
      <c r="BJ729" s="205"/>
      <c r="BK729" s="240"/>
      <c r="BL729" s="240"/>
      <c r="BM729" s="240"/>
      <c r="BN729" s="240"/>
      <c r="BO729" s="240"/>
      <c r="BP729" s="240"/>
      <c r="BQ729" s="222"/>
      <c r="BR729" s="222"/>
      <c r="BS729" s="222"/>
      <c r="BT729" s="222"/>
      <c r="BU729" s="222"/>
      <c r="BV729" s="222"/>
      <c r="BW729" s="267"/>
      <c r="BX729" s="267"/>
      <c r="BY729" s="267"/>
      <c r="BZ729" s="267"/>
      <c r="CA729" s="267"/>
      <c r="CB729" s="267"/>
      <c r="CC729" s="240"/>
      <c r="CD729" s="213"/>
      <c r="CE729" s="240"/>
      <c r="CF729" s="240"/>
      <c r="CG729" s="240"/>
      <c r="CH729" s="5"/>
    </row>
    <row r="730" spans="1:86" hidden="1" x14ac:dyDescent="0.2">
      <c r="A730" s="141"/>
      <c r="B730" s="141"/>
      <c r="C730" s="141"/>
      <c r="D730" s="142"/>
      <c r="E730" s="141"/>
      <c r="F730" s="142"/>
      <c r="G730" s="12"/>
      <c r="H730" s="65"/>
      <c r="I730" s="66"/>
      <c r="J730" s="205"/>
      <c r="K730" s="204"/>
      <c r="L730" s="205"/>
      <c r="M730" s="205"/>
      <c r="N730" s="205"/>
      <c r="O730" s="213"/>
      <c r="P730" s="213"/>
      <c r="Q730" s="213"/>
      <c r="R730" s="213"/>
      <c r="S730" s="213"/>
      <c r="T730" s="213"/>
      <c r="U730" s="222"/>
      <c r="V730" s="222"/>
      <c r="W730" s="222"/>
      <c r="X730" s="222"/>
      <c r="Y730" s="222"/>
      <c r="Z730" s="222"/>
      <c r="AA730" s="231"/>
      <c r="AB730" s="231"/>
      <c r="AC730" s="231"/>
      <c r="AD730" s="231"/>
      <c r="AE730" s="231"/>
      <c r="AF730" s="231"/>
      <c r="AG730" s="249"/>
      <c r="AH730" s="249"/>
      <c r="AI730" s="249"/>
      <c r="AJ730" s="249"/>
      <c r="AK730" s="249"/>
      <c r="AL730" s="249"/>
      <c r="AM730" s="205"/>
      <c r="AN730" s="205"/>
      <c r="AO730" s="205"/>
      <c r="AP730" s="205"/>
      <c r="AQ730" s="205"/>
      <c r="AR730" s="205"/>
      <c r="AS730" s="258"/>
      <c r="AT730" s="258"/>
      <c r="AU730" s="258"/>
      <c r="AV730" s="258"/>
      <c r="AW730" s="258"/>
      <c r="AX730" s="258"/>
      <c r="AY730" s="267"/>
      <c r="AZ730" s="267"/>
      <c r="BA730" s="267"/>
      <c r="BB730" s="267"/>
      <c r="BC730" s="267"/>
      <c r="BD730" s="267"/>
      <c r="BE730" s="205"/>
      <c r="BF730" s="205"/>
      <c r="BG730" s="205"/>
      <c r="BH730" s="205"/>
      <c r="BI730" s="205"/>
      <c r="BJ730" s="205"/>
      <c r="BK730" s="240"/>
      <c r="BL730" s="240"/>
      <c r="BM730" s="240"/>
      <c r="BN730" s="240"/>
      <c r="BO730" s="240"/>
      <c r="BP730" s="240"/>
      <c r="BQ730" s="222"/>
      <c r="BR730" s="222"/>
      <c r="BS730" s="222"/>
      <c r="BT730" s="222"/>
      <c r="BU730" s="222"/>
      <c r="BV730" s="222"/>
      <c r="BW730" s="267"/>
      <c r="BX730" s="267"/>
      <c r="BY730" s="267"/>
      <c r="BZ730" s="267"/>
      <c r="CA730" s="267"/>
      <c r="CB730" s="267"/>
      <c r="CC730" s="240"/>
      <c r="CD730" s="213"/>
      <c r="CE730" s="240"/>
      <c r="CF730" s="240"/>
      <c r="CG730" s="240"/>
      <c r="CH730" s="5"/>
    </row>
    <row r="731" spans="1:86" hidden="1" x14ac:dyDescent="0.2">
      <c r="A731" s="141"/>
      <c r="B731" s="141"/>
      <c r="C731" s="141"/>
      <c r="D731" s="142"/>
      <c r="E731" s="141"/>
      <c r="F731" s="142"/>
      <c r="G731" s="12"/>
      <c r="H731" s="65"/>
      <c r="I731" s="66"/>
      <c r="J731" s="205"/>
      <c r="K731" s="204"/>
      <c r="L731" s="205"/>
      <c r="M731" s="205"/>
      <c r="N731" s="205"/>
      <c r="O731" s="213"/>
      <c r="P731" s="213"/>
      <c r="Q731" s="213"/>
      <c r="R731" s="213"/>
      <c r="S731" s="213"/>
      <c r="T731" s="213"/>
      <c r="U731" s="222"/>
      <c r="V731" s="222"/>
      <c r="W731" s="222"/>
      <c r="X731" s="222"/>
      <c r="Y731" s="222"/>
      <c r="Z731" s="222"/>
      <c r="AA731" s="231"/>
      <c r="AB731" s="231"/>
      <c r="AC731" s="231"/>
      <c r="AD731" s="231"/>
      <c r="AE731" s="231"/>
      <c r="AF731" s="231"/>
      <c r="AG731" s="249"/>
      <c r="AH731" s="249"/>
      <c r="AI731" s="249"/>
      <c r="AJ731" s="249"/>
      <c r="AK731" s="249"/>
      <c r="AL731" s="249"/>
      <c r="AM731" s="205"/>
      <c r="AN731" s="205"/>
      <c r="AO731" s="205"/>
      <c r="AP731" s="205"/>
      <c r="AQ731" s="205"/>
      <c r="AR731" s="205"/>
      <c r="AS731" s="258"/>
      <c r="AT731" s="258"/>
      <c r="AU731" s="258"/>
      <c r="AV731" s="258"/>
      <c r="AW731" s="258"/>
      <c r="AX731" s="258"/>
      <c r="AY731" s="267"/>
      <c r="AZ731" s="267"/>
      <c r="BA731" s="267"/>
      <c r="BB731" s="267"/>
      <c r="BC731" s="267"/>
      <c r="BD731" s="267"/>
      <c r="BE731" s="205"/>
      <c r="BF731" s="205"/>
      <c r="BG731" s="205"/>
      <c r="BH731" s="205"/>
      <c r="BI731" s="205"/>
      <c r="BJ731" s="205"/>
      <c r="BK731" s="240"/>
      <c r="BL731" s="240"/>
      <c r="BM731" s="240"/>
      <c r="BN731" s="240"/>
      <c r="BO731" s="240"/>
      <c r="BP731" s="240"/>
      <c r="BQ731" s="222"/>
      <c r="BR731" s="222"/>
      <c r="BS731" s="222"/>
      <c r="BT731" s="222"/>
      <c r="BU731" s="222"/>
      <c r="BV731" s="222"/>
      <c r="BW731" s="267"/>
      <c r="BX731" s="267"/>
      <c r="BY731" s="267"/>
      <c r="BZ731" s="267"/>
      <c r="CA731" s="267"/>
      <c r="CB731" s="267"/>
      <c r="CC731" s="240"/>
      <c r="CD731" s="213"/>
      <c r="CE731" s="240"/>
      <c r="CF731" s="240"/>
      <c r="CG731" s="240"/>
      <c r="CH731" s="5"/>
    </row>
    <row r="732" spans="1:86" hidden="1" x14ac:dyDescent="0.2">
      <c r="A732" s="141"/>
      <c r="B732" s="141"/>
      <c r="C732" s="141"/>
      <c r="D732" s="142"/>
      <c r="E732" s="141"/>
      <c r="F732" s="142"/>
      <c r="G732" s="109"/>
      <c r="H732" s="65"/>
      <c r="I732" s="66"/>
      <c r="J732" s="205"/>
      <c r="K732" s="204"/>
      <c r="L732" s="205"/>
      <c r="M732" s="205"/>
      <c r="N732" s="205"/>
      <c r="O732" s="213"/>
      <c r="P732" s="213"/>
      <c r="Q732" s="213"/>
      <c r="R732" s="213"/>
      <c r="S732" s="213"/>
      <c r="T732" s="213"/>
      <c r="U732" s="222"/>
      <c r="V732" s="222"/>
      <c r="W732" s="222"/>
      <c r="X732" s="222"/>
      <c r="Y732" s="222"/>
      <c r="Z732" s="222"/>
      <c r="AA732" s="231"/>
      <c r="AB732" s="231"/>
      <c r="AC732" s="231"/>
      <c r="AD732" s="231"/>
      <c r="AE732" s="231"/>
      <c r="AF732" s="231"/>
      <c r="AG732" s="249"/>
      <c r="AH732" s="249"/>
      <c r="AI732" s="249"/>
      <c r="AJ732" s="249"/>
      <c r="AK732" s="249"/>
      <c r="AL732" s="249"/>
      <c r="AM732" s="205"/>
      <c r="AN732" s="205"/>
      <c r="AO732" s="205"/>
      <c r="AP732" s="205"/>
      <c r="AQ732" s="205"/>
      <c r="AR732" s="205"/>
      <c r="AS732" s="258"/>
      <c r="AT732" s="258"/>
      <c r="AU732" s="258"/>
      <c r="AV732" s="258"/>
      <c r="AW732" s="258"/>
      <c r="AX732" s="258"/>
      <c r="AY732" s="267"/>
      <c r="AZ732" s="267"/>
      <c r="BA732" s="267"/>
      <c r="BB732" s="267"/>
      <c r="BC732" s="267"/>
      <c r="BD732" s="267"/>
      <c r="BE732" s="205"/>
      <c r="BF732" s="205"/>
      <c r="BG732" s="205"/>
      <c r="BH732" s="205"/>
      <c r="BI732" s="205"/>
      <c r="BJ732" s="205"/>
      <c r="BK732" s="240"/>
      <c r="BL732" s="240"/>
      <c r="BM732" s="240"/>
      <c r="BN732" s="240"/>
      <c r="BO732" s="240"/>
      <c r="BP732" s="240"/>
      <c r="BQ732" s="222"/>
      <c r="BR732" s="222"/>
      <c r="BS732" s="222"/>
      <c r="BT732" s="222"/>
      <c r="BU732" s="222"/>
      <c r="BV732" s="222"/>
      <c r="BW732" s="267"/>
      <c r="BX732" s="267"/>
      <c r="BY732" s="267"/>
      <c r="BZ732" s="267"/>
      <c r="CA732" s="267"/>
      <c r="CB732" s="267"/>
      <c r="CC732" s="240"/>
      <c r="CD732" s="213"/>
      <c r="CE732" s="240"/>
      <c r="CF732" s="240"/>
      <c r="CG732" s="240"/>
      <c r="CH732" s="5"/>
    </row>
    <row r="733" spans="1:86" hidden="1" x14ac:dyDescent="0.2">
      <c r="A733" s="141"/>
      <c r="B733" s="141"/>
      <c r="C733" s="141"/>
      <c r="D733" s="142"/>
      <c r="E733" s="141"/>
      <c r="F733" s="142"/>
      <c r="G733" s="12"/>
      <c r="H733" s="69"/>
      <c r="I733" s="66"/>
      <c r="J733" s="205"/>
      <c r="K733" s="204"/>
      <c r="L733" s="205"/>
      <c r="M733" s="205"/>
      <c r="N733" s="205"/>
      <c r="O733" s="213"/>
      <c r="P733" s="213"/>
      <c r="Q733" s="213"/>
      <c r="R733" s="213"/>
      <c r="S733" s="213"/>
      <c r="T733" s="213"/>
      <c r="U733" s="222"/>
      <c r="V733" s="222"/>
      <c r="W733" s="222"/>
      <c r="X733" s="222"/>
      <c r="Y733" s="222"/>
      <c r="Z733" s="222"/>
      <c r="AA733" s="231"/>
      <c r="AB733" s="231"/>
      <c r="AC733" s="231"/>
      <c r="AD733" s="231"/>
      <c r="AE733" s="231"/>
      <c r="AF733" s="231"/>
      <c r="AG733" s="249"/>
      <c r="AH733" s="249"/>
      <c r="AI733" s="249"/>
      <c r="AJ733" s="249"/>
      <c r="AK733" s="249"/>
      <c r="AL733" s="249"/>
      <c r="AM733" s="205"/>
      <c r="AN733" s="205"/>
      <c r="AO733" s="205"/>
      <c r="AP733" s="205"/>
      <c r="AQ733" s="205"/>
      <c r="AR733" s="205"/>
      <c r="AS733" s="258"/>
      <c r="AT733" s="258"/>
      <c r="AU733" s="258"/>
      <c r="AV733" s="258"/>
      <c r="AW733" s="258"/>
      <c r="AX733" s="258"/>
      <c r="AY733" s="267"/>
      <c r="AZ733" s="267"/>
      <c r="BA733" s="267"/>
      <c r="BB733" s="267"/>
      <c r="BC733" s="267"/>
      <c r="BD733" s="267"/>
      <c r="BE733" s="205"/>
      <c r="BF733" s="205"/>
      <c r="BG733" s="205"/>
      <c r="BH733" s="205"/>
      <c r="BI733" s="205"/>
      <c r="BJ733" s="205"/>
      <c r="BK733" s="240"/>
      <c r="BL733" s="240"/>
      <c r="BM733" s="240"/>
      <c r="BN733" s="240"/>
      <c r="BO733" s="240"/>
      <c r="BP733" s="240"/>
      <c r="BQ733" s="222"/>
      <c r="BR733" s="222"/>
      <c r="BS733" s="222"/>
      <c r="BT733" s="222"/>
      <c r="BU733" s="222"/>
      <c r="BV733" s="222"/>
      <c r="BW733" s="267"/>
      <c r="BX733" s="267"/>
      <c r="BY733" s="267"/>
      <c r="BZ733" s="267"/>
      <c r="CA733" s="267"/>
      <c r="CB733" s="267"/>
      <c r="CC733" s="240"/>
      <c r="CD733" s="213"/>
      <c r="CE733" s="240"/>
      <c r="CF733" s="240"/>
      <c r="CG733" s="240"/>
      <c r="CH733" s="5"/>
    </row>
    <row r="734" spans="1:86" hidden="1" x14ac:dyDescent="0.2">
      <c r="A734" s="141"/>
      <c r="B734" s="141"/>
      <c r="C734" s="141"/>
      <c r="D734" s="142"/>
      <c r="E734" s="141"/>
      <c r="F734" s="142"/>
      <c r="G734" s="12"/>
      <c r="H734" s="69"/>
      <c r="I734" s="66"/>
      <c r="J734" s="205"/>
      <c r="K734" s="204"/>
      <c r="L734" s="205"/>
      <c r="M734" s="205"/>
      <c r="N734" s="205"/>
      <c r="O734" s="213"/>
      <c r="P734" s="213"/>
      <c r="Q734" s="213"/>
      <c r="R734" s="213"/>
      <c r="S734" s="213"/>
      <c r="T734" s="213"/>
      <c r="U734" s="222"/>
      <c r="V734" s="222"/>
      <c r="W734" s="222"/>
      <c r="X734" s="222"/>
      <c r="Y734" s="222"/>
      <c r="Z734" s="222"/>
      <c r="AA734" s="231"/>
      <c r="AB734" s="231"/>
      <c r="AC734" s="231"/>
      <c r="AD734" s="231"/>
      <c r="AE734" s="231"/>
      <c r="AF734" s="231"/>
      <c r="AG734" s="249"/>
      <c r="AH734" s="249"/>
      <c r="AI734" s="249"/>
      <c r="AJ734" s="249"/>
      <c r="AK734" s="249"/>
      <c r="AL734" s="249"/>
      <c r="AM734" s="205"/>
      <c r="AN734" s="205"/>
      <c r="AO734" s="205"/>
      <c r="AP734" s="205"/>
      <c r="AQ734" s="205"/>
      <c r="AR734" s="205"/>
      <c r="AS734" s="258"/>
      <c r="AT734" s="258"/>
      <c r="AU734" s="258"/>
      <c r="AV734" s="258"/>
      <c r="AW734" s="258"/>
      <c r="AX734" s="258"/>
      <c r="AY734" s="267"/>
      <c r="AZ734" s="267"/>
      <c r="BA734" s="267"/>
      <c r="BB734" s="267"/>
      <c r="BC734" s="267"/>
      <c r="BD734" s="267"/>
      <c r="BE734" s="205"/>
      <c r="BF734" s="205"/>
      <c r="BG734" s="205"/>
      <c r="BH734" s="205"/>
      <c r="BI734" s="205"/>
      <c r="BJ734" s="205"/>
      <c r="BK734" s="240"/>
      <c r="BL734" s="240"/>
      <c r="BM734" s="240"/>
      <c r="BN734" s="240"/>
      <c r="BO734" s="240"/>
      <c r="BP734" s="240"/>
      <c r="BQ734" s="222"/>
      <c r="BR734" s="222"/>
      <c r="BS734" s="222"/>
      <c r="BT734" s="222"/>
      <c r="BU734" s="222"/>
      <c r="BV734" s="222"/>
      <c r="BW734" s="267"/>
      <c r="BX734" s="267"/>
      <c r="BY734" s="267"/>
      <c r="BZ734" s="267"/>
      <c r="CA734" s="267"/>
      <c r="CB734" s="267"/>
      <c r="CC734" s="240"/>
      <c r="CD734" s="213"/>
      <c r="CE734" s="240"/>
      <c r="CF734" s="240"/>
      <c r="CG734" s="240"/>
      <c r="CH734" s="5"/>
    </row>
    <row r="735" spans="1:86" hidden="1" x14ac:dyDescent="0.2">
      <c r="A735" s="141"/>
      <c r="B735" s="141"/>
      <c r="C735" s="141"/>
      <c r="D735" s="142"/>
      <c r="E735" s="141"/>
      <c r="F735" s="142"/>
      <c r="G735" s="12"/>
      <c r="H735" s="65"/>
      <c r="I735" s="66"/>
      <c r="J735" s="205"/>
      <c r="K735" s="204"/>
      <c r="L735" s="205"/>
      <c r="M735" s="205"/>
      <c r="N735" s="205"/>
      <c r="O735" s="213"/>
      <c r="P735" s="213"/>
      <c r="Q735" s="213"/>
      <c r="R735" s="213"/>
      <c r="S735" s="213"/>
      <c r="T735" s="213"/>
      <c r="U735" s="222"/>
      <c r="V735" s="222"/>
      <c r="W735" s="222"/>
      <c r="X735" s="222"/>
      <c r="Y735" s="222"/>
      <c r="Z735" s="222"/>
      <c r="AA735" s="231"/>
      <c r="AB735" s="231"/>
      <c r="AC735" s="231"/>
      <c r="AD735" s="231"/>
      <c r="AE735" s="231"/>
      <c r="AF735" s="231"/>
      <c r="AG735" s="249"/>
      <c r="AH735" s="249"/>
      <c r="AI735" s="249"/>
      <c r="AJ735" s="249"/>
      <c r="AK735" s="249"/>
      <c r="AL735" s="249"/>
      <c r="AM735" s="205"/>
      <c r="AN735" s="205"/>
      <c r="AO735" s="205"/>
      <c r="AP735" s="205"/>
      <c r="AQ735" s="205"/>
      <c r="AR735" s="205"/>
      <c r="AS735" s="258"/>
      <c r="AT735" s="258"/>
      <c r="AU735" s="258"/>
      <c r="AV735" s="258"/>
      <c r="AW735" s="258"/>
      <c r="AX735" s="258"/>
      <c r="AY735" s="267"/>
      <c r="AZ735" s="267"/>
      <c r="BA735" s="267"/>
      <c r="BB735" s="267"/>
      <c r="BC735" s="267"/>
      <c r="BD735" s="267"/>
      <c r="BE735" s="205"/>
      <c r="BF735" s="205"/>
      <c r="BG735" s="205"/>
      <c r="BH735" s="205"/>
      <c r="BI735" s="205"/>
      <c r="BJ735" s="205"/>
      <c r="BK735" s="240"/>
      <c r="BL735" s="240"/>
      <c r="BM735" s="240"/>
      <c r="BN735" s="240"/>
      <c r="BO735" s="240"/>
      <c r="BP735" s="240"/>
      <c r="BQ735" s="222"/>
      <c r="BR735" s="222"/>
      <c r="BS735" s="222"/>
      <c r="BT735" s="222"/>
      <c r="BU735" s="222"/>
      <c r="BV735" s="222"/>
      <c r="BW735" s="267"/>
      <c r="BX735" s="267"/>
      <c r="BY735" s="267"/>
      <c r="BZ735" s="267"/>
      <c r="CA735" s="267"/>
      <c r="CB735" s="267"/>
      <c r="CC735" s="240"/>
      <c r="CD735" s="213"/>
      <c r="CE735" s="240"/>
      <c r="CF735" s="240"/>
      <c r="CG735" s="240"/>
      <c r="CH735" s="5"/>
    </row>
    <row r="736" spans="1:86" hidden="1" x14ac:dyDescent="0.2">
      <c r="A736" s="141"/>
      <c r="B736" s="141"/>
      <c r="C736" s="141"/>
      <c r="D736" s="142"/>
      <c r="E736" s="141"/>
      <c r="F736" s="142"/>
      <c r="G736" s="12"/>
      <c r="H736" s="69"/>
      <c r="I736" s="66"/>
      <c r="J736" s="205"/>
      <c r="K736" s="204"/>
      <c r="L736" s="205"/>
      <c r="M736" s="205"/>
      <c r="N736" s="205"/>
      <c r="O736" s="213"/>
      <c r="P736" s="213"/>
      <c r="Q736" s="213"/>
      <c r="R736" s="213"/>
      <c r="S736" s="213"/>
      <c r="T736" s="213"/>
      <c r="U736" s="222"/>
      <c r="V736" s="222"/>
      <c r="W736" s="222"/>
      <c r="X736" s="222"/>
      <c r="Y736" s="222"/>
      <c r="Z736" s="222"/>
      <c r="AA736" s="231"/>
      <c r="AB736" s="231"/>
      <c r="AC736" s="231"/>
      <c r="AD736" s="231"/>
      <c r="AE736" s="231"/>
      <c r="AF736" s="231"/>
      <c r="AG736" s="249"/>
      <c r="AH736" s="249"/>
      <c r="AI736" s="249"/>
      <c r="AJ736" s="249"/>
      <c r="AK736" s="249"/>
      <c r="AL736" s="249"/>
      <c r="AM736" s="205"/>
      <c r="AN736" s="205"/>
      <c r="AO736" s="205"/>
      <c r="AP736" s="205"/>
      <c r="AQ736" s="205"/>
      <c r="AR736" s="205"/>
      <c r="AS736" s="258"/>
      <c r="AT736" s="258"/>
      <c r="AU736" s="258"/>
      <c r="AV736" s="258"/>
      <c r="AW736" s="258"/>
      <c r="AX736" s="258"/>
      <c r="AY736" s="267"/>
      <c r="AZ736" s="267"/>
      <c r="BA736" s="267"/>
      <c r="BB736" s="267"/>
      <c r="BC736" s="267"/>
      <c r="BD736" s="267"/>
      <c r="BE736" s="205"/>
      <c r="BF736" s="205"/>
      <c r="BG736" s="205"/>
      <c r="BH736" s="205"/>
      <c r="BI736" s="205"/>
      <c r="BJ736" s="205"/>
      <c r="BK736" s="240"/>
      <c r="BL736" s="240"/>
      <c r="BM736" s="240"/>
      <c r="BN736" s="240"/>
      <c r="BO736" s="240"/>
      <c r="BP736" s="240"/>
      <c r="BQ736" s="222"/>
      <c r="BR736" s="222"/>
      <c r="BS736" s="222"/>
      <c r="BT736" s="222"/>
      <c r="BU736" s="222"/>
      <c r="BV736" s="222"/>
      <c r="BW736" s="267"/>
      <c r="BX736" s="267"/>
      <c r="BY736" s="267"/>
      <c r="BZ736" s="267"/>
      <c r="CA736" s="267"/>
      <c r="CB736" s="267"/>
      <c r="CC736" s="240"/>
      <c r="CD736" s="213"/>
      <c r="CE736" s="240"/>
      <c r="CF736" s="240"/>
      <c r="CG736" s="240"/>
      <c r="CH736" s="5"/>
    </row>
    <row r="737" spans="1:86" hidden="1" x14ac:dyDescent="0.2">
      <c r="A737" s="141"/>
      <c r="B737" s="141"/>
      <c r="C737" s="141"/>
      <c r="D737" s="142"/>
      <c r="E737" s="141"/>
      <c r="F737" s="142"/>
      <c r="G737" s="109"/>
      <c r="H737" s="69"/>
      <c r="I737" s="66"/>
      <c r="J737" s="204"/>
      <c r="K737" s="204"/>
      <c r="L737" s="205"/>
      <c r="M737" s="205"/>
      <c r="N737" s="205"/>
      <c r="O737" s="214"/>
      <c r="P737" s="214"/>
      <c r="Q737" s="213"/>
      <c r="R737" s="213"/>
      <c r="S737" s="213"/>
      <c r="T737" s="213"/>
      <c r="U737" s="223"/>
      <c r="V737" s="222"/>
      <c r="W737" s="222"/>
      <c r="X737" s="222"/>
      <c r="Y737" s="222"/>
      <c r="Z737" s="222"/>
      <c r="AA737" s="232"/>
      <c r="AB737" s="231"/>
      <c r="AC737" s="231"/>
      <c r="AD737" s="231"/>
      <c r="AE737" s="231"/>
      <c r="AF737" s="231"/>
      <c r="AG737" s="250"/>
      <c r="AH737" s="249"/>
      <c r="AI737" s="249"/>
      <c r="AJ737" s="249"/>
      <c r="AK737" s="249"/>
      <c r="AL737" s="249"/>
      <c r="AM737" s="204"/>
      <c r="AN737" s="205"/>
      <c r="AO737" s="205"/>
      <c r="AP737" s="205"/>
      <c r="AQ737" s="205"/>
      <c r="AR737" s="205"/>
      <c r="AS737" s="259"/>
      <c r="AT737" s="258"/>
      <c r="AU737" s="258"/>
      <c r="AV737" s="258"/>
      <c r="AW737" s="258"/>
      <c r="AX737" s="258"/>
      <c r="AY737" s="268"/>
      <c r="AZ737" s="267"/>
      <c r="BA737" s="267"/>
      <c r="BB737" s="267"/>
      <c r="BC737" s="267"/>
      <c r="BD737" s="267"/>
      <c r="BE737" s="204"/>
      <c r="BF737" s="205"/>
      <c r="BG737" s="205"/>
      <c r="BH737" s="205"/>
      <c r="BI737" s="205"/>
      <c r="BJ737" s="205"/>
      <c r="BK737" s="241"/>
      <c r="BL737" s="240"/>
      <c r="BM737" s="240"/>
      <c r="BN737" s="240"/>
      <c r="BO737" s="240"/>
      <c r="BP737" s="240"/>
      <c r="BQ737" s="223"/>
      <c r="BR737" s="222"/>
      <c r="BS737" s="222"/>
      <c r="BT737" s="222"/>
      <c r="BU737" s="222"/>
      <c r="BV737" s="222"/>
      <c r="BW737" s="268"/>
      <c r="BX737" s="267"/>
      <c r="BY737" s="267"/>
      <c r="BZ737" s="267"/>
      <c r="CA737" s="267"/>
      <c r="CB737" s="267"/>
      <c r="CC737" s="241"/>
      <c r="CD737" s="214"/>
      <c r="CE737" s="240"/>
      <c r="CF737" s="240"/>
      <c r="CG737" s="240"/>
      <c r="CH737" s="5"/>
    </row>
    <row r="738" spans="1:86" hidden="1" x14ac:dyDescent="0.2">
      <c r="A738" s="141"/>
      <c r="B738" s="141"/>
      <c r="C738" s="141"/>
      <c r="D738" s="142"/>
      <c r="E738" s="141"/>
      <c r="F738" s="142"/>
      <c r="G738" s="109"/>
      <c r="H738" s="65"/>
      <c r="I738" s="66"/>
      <c r="J738" s="204"/>
      <c r="K738" s="204"/>
      <c r="L738" s="205"/>
      <c r="M738" s="205"/>
      <c r="N738" s="205"/>
      <c r="O738" s="214"/>
      <c r="P738" s="214"/>
      <c r="Q738" s="213"/>
      <c r="R738" s="213"/>
      <c r="S738" s="213"/>
      <c r="T738" s="213"/>
      <c r="U738" s="223"/>
      <c r="V738" s="222"/>
      <c r="W738" s="222"/>
      <c r="X738" s="222"/>
      <c r="Y738" s="222"/>
      <c r="Z738" s="222"/>
      <c r="AA738" s="232"/>
      <c r="AB738" s="231"/>
      <c r="AC738" s="231"/>
      <c r="AD738" s="231"/>
      <c r="AE738" s="231"/>
      <c r="AF738" s="231"/>
      <c r="AG738" s="250"/>
      <c r="AH738" s="249"/>
      <c r="AI738" s="249"/>
      <c r="AJ738" s="249"/>
      <c r="AK738" s="249"/>
      <c r="AL738" s="249"/>
      <c r="AM738" s="204"/>
      <c r="AN738" s="205"/>
      <c r="AO738" s="205"/>
      <c r="AP738" s="205"/>
      <c r="AQ738" s="205"/>
      <c r="AR738" s="205"/>
      <c r="AS738" s="259"/>
      <c r="AT738" s="258"/>
      <c r="AU738" s="258"/>
      <c r="AV738" s="258"/>
      <c r="AW738" s="258"/>
      <c r="AX738" s="258"/>
      <c r="AY738" s="268"/>
      <c r="AZ738" s="267"/>
      <c r="BA738" s="267"/>
      <c r="BB738" s="267"/>
      <c r="BC738" s="267"/>
      <c r="BD738" s="267"/>
      <c r="BE738" s="204"/>
      <c r="BF738" s="205"/>
      <c r="BG738" s="205"/>
      <c r="BH738" s="205"/>
      <c r="BI738" s="205"/>
      <c r="BJ738" s="205"/>
      <c r="BK738" s="241"/>
      <c r="BL738" s="240"/>
      <c r="BM738" s="240"/>
      <c r="BN738" s="240"/>
      <c r="BO738" s="240"/>
      <c r="BP738" s="240"/>
      <c r="BQ738" s="223"/>
      <c r="BR738" s="222"/>
      <c r="BS738" s="222"/>
      <c r="BT738" s="222"/>
      <c r="BU738" s="222"/>
      <c r="BV738" s="222"/>
      <c r="BW738" s="268"/>
      <c r="BX738" s="267"/>
      <c r="BY738" s="267"/>
      <c r="BZ738" s="267"/>
      <c r="CA738" s="267"/>
      <c r="CB738" s="267"/>
      <c r="CC738" s="241"/>
      <c r="CD738" s="214"/>
      <c r="CE738" s="240"/>
      <c r="CF738" s="240"/>
      <c r="CG738" s="240"/>
      <c r="CH738" s="5"/>
    </row>
    <row r="739" spans="1:86" hidden="1" x14ac:dyDescent="0.2">
      <c r="A739" s="141"/>
      <c r="B739" s="141"/>
      <c r="C739" s="141"/>
      <c r="D739" s="142"/>
      <c r="E739" s="141"/>
      <c r="F739" s="142"/>
      <c r="G739" s="109"/>
      <c r="H739" s="65"/>
      <c r="I739" s="66"/>
      <c r="J739" s="204"/>
      <c r="K739" s="204"/>
      <c r="L739" s="205"/>
      <c r="M739" s="205"/>
      <c r="N739" s="205"/>
      <c r="O739" s="214"/>
      <c r="P739" s="214"/>
      <c r="Q739" s="213"/>
      <c r="R739" s="213"/>
      <c r="S739" s="213"/>
      <c r="T739" s="213"/>
      <c r="U739" s="223"/>
      <c r="V739" s="222"/>
      <c r="W739" s="222"/>
      <c r="X739" s="222"/>
      <c r="Y739" s="222"/>
      <c r="Z739" s="222"/>
      <c r="AA739" s="232"/>
      <c r="AB739" s="231"/>
      <c r="AC739" s="231"/>
      <c r="AD739" s="231"/>
      <c r="AE739" s="231"/>
      <c r="AF739" s="231"/>
      <c r="AG739" s="250"/>
      <c r="AH739" s="249"/>
      <c r="AI739" s="249"/>
      <c r="AJ739" s="249"/>
      <c r="AK739" s="249"/>
      <c r="AL739" s="249"/>
      <c r="AM739" s="204"/>
      <c r="AN739" s="205"/>
      <c r="AO739" s="205"/>
      <c r="AP739" s="205"/>
      <c r="AQ739" s="205"/>
      <c r="AR739" s="205"/>
      <c r="AS739" s="259"/>
      <c r="AT739" s="258"/>
      <c r="AU739" s="258"/>
      <c r="AV739" s="258"/>
      <c r="AW739" s="258"/>
      <c r="AX739" s="258"/>
      <c r="AY739" s="268"/>
      <c r="AZ739" s="267"/>
      <c r="BA739" s="267"/>
      <c r="BB739" s="267"/>
      <c r="BC739" s="267"/>
      <c r="BD739" s="267"/>
      <c r="BE739" s="204"/>
      <c r="BF739" s="205"/>
      <c r="BG739" s="205"/>
      <c r="BH739" s="205"/>
      <c r="BI739" s="205"/>
      <c r="BJ739" s="205"/>
      <c r="BK739" s="241"/>
      <c r="BL739" s="240"/>
      <c r="BM739" s="240"/>
      <c r="BN739" s="240"/>
      <c r="BO739" s="240"/>
      <c r="BP739" s="240"/>
      <c r="BQ739" s="223"/>
      <c r="BR739" s="222"/>
      <c r="BS739" s="222"/>
      <c r="BT739" s="222"/>
      <c r="BU739" s="222"/>
      <c r="BV739" s="222"/>
      <c r="BW739" s="268"/>
      <c r="BX739" s="267"/>
      <c r="BY739" s="267"/>
      <c r="BZ739" s="267"/>
      <c r="CA739" s="267"/>
      <c r="CB739" s="267"/>
      <c r="CC739" s="241"/>
      <c r="CD739" s="214"/>
      <c r="CE739" s="240"/>
      <c r="CF739" s="240"/>
      <c r="CG739" s="240"/>
      <c r="CH739" s="5"/>
    </row>
    <row r="740" spans="1:86" hidden="1" x14ac:dyDescent="0.2">
      <c r="A740" s="141"/>
      <c r="B740" s="141"/>
      <c r="C740" s="141"/>
      <c r="D740" s="142"/>
      <c r="E740" s="141"/>
      <c r="F740" s="142"/>
      <c r="G740" s="109"/>
      <c r="H740" s="65"/>
      <c r="I740" s="66"/>
      <c r="J740" s="204"/>
      <c r="K740" s="204"/>
      <c r="L740" s="205"/>
      <c r="M740" s="205"/>
      <c r="N740" s="205"/>
      <c r="O740" s="214"/>
      <c r="P740" s="214"/>
      <c r="Q740" s="213"/>
      <c r="R740" s="213"/>
      <c r="S740" s="213"/>
      <c r="T740" s="213"/>
      <c r="U740" s="223"/>
      <c r="V740" s="222"/>
      <c r="W740" s="222"/>
      <c r="X740" s="222"/>
      <c r="Y740" s="222"/>
      <c r="Z740" s="222"/>
      <c r="AA740" s="232"/>
      <c r="AB740" s="231"/>
      <c r="AC740" s="231"/>
      <c r="AD740" s="231"/>
      <c r="AE740" s="231"/>
      <c r="AF740" s="231"/>
      <c r="AG740" s="250"/>
      <c r="AH740" s="249"/>
      <c r="AI740" s="249"/>
      <c r="AJ740" s="249"/>
      <c r="AK740" s="249"/>
      <c r="AL740" s="249"/>
      <c r="AM740" s="204"/>
      <c r="AN740" s="205"/>
      <c r="AO740" s="205"/>
      <c r="AP740" s="205"/>
      <c r="AQ740" s="205"/>
      <c r="AR740" s="205"/>
      <c r="AS740" s="259"/>
      <c r="AT740" s="258"/>
      <c r="AU740" s="258"/>
      <c r="AV740" s="258"/>
      <c r="AW740" s="258"/>
      <c r="AX740" s="258"/>
      <c r="AY740" s="268"/>
      <c r="AZ740" s="267"/>
      <c r="BA740" s="267"/>
      <c r="BB740" s="267"/>
      <c r="BC740" s="267"/>
      <c r="BD740" s="267"/>
      <c r="BE740" s="204"/>
      <c r="BF740" s="205"/>
      <c r="BG740" s="205"/>
      <c r="BH740" s="205"/>
      <c r="BI740" s="205"/>
      <c r="BJ740" s="205"/>
      <c r="BK740" s="241"/>
      <c r="BL740" s="240"/>
      <c r="BM740" s="240"/>
      <c r="BN740" s="240"/>
      <c r="BO740" s="240"/>
      <c r="BP740" s="240"/>
      <c r="BQ740" s="223"/>
      <c r="BR740" s="222"/>
      <c r="BS740" s="222"/>
      <c r="BT740" s="222"/>
      <c r="BU740" s="222"/>
      <c r="BV740" s="222"/>
      <c r="BW740" s="268"/>
      <c r="BX740" s="267"/>
      <c r="BY740" s="267"/>
      <c r="BZ740" s="267"/>
      <c r="CA740" s="267"/>
      <c r="CB740" s="267"/>
      <c r="CC740" s="241"/>
      <c r="CD740" s="214"/>
      <c r="CE740" s="240"/>
      <c r="CF740" s="240"/>
      <c r="CG740" s="240"/>
      <c r="CH740" s="5"/>
    </row>
    <row r="741" spans="1:86" hidden="1" x14ac:dyDescent="0.2">
      <c r="A741" s="141"/>
      <c r="B741" s="141"/>
      <c r="C741" s="141"/>
      <c r="D741" s="142"/>
      <c r="E741" s="141"/>
      <c r="F741" s="142"/>
      <c r="G741" s="109"/>
      <c r="H741" s="65"/>
      <c r="I741" s="66"/>
      <c r="J741" s="204"/>
      <c r="K741" s="204"/>
      <c r="L741" s="205"/>
      <c r="M741" s="205"/>
      <c r="N741" s="205"/>
      <c r="O741" s="214"/>
      <c r="P741" s="214"/>
      <c r="Q741" s="213"/>
      <c r="R741" s="213"/>
      <c r="S741" s="213"/>
      <c r="T741" s="213"/>
      <c r="U741" s="223"/>
      <c r="V741" s="222"/>
      <c r="W741" s="222"/>
      <c r="X741" s="222"/>
      <c r="Y741" s="222"/>
      <c r="Z741" s="222"/>
      <c r="AA741" s="232"/>
      <c r="AB741" s="231"/>
      <c r="AC741" s="231"/>
      <c r="AD741" s="231"/>
      <c r="AE741" s="231"/>
      <c r="AF741" s="231"/>
      <c r="AG741" s="250"/>
      <c r="AH741" s="249"/>
      <c r="AI741" s="249"/>
      <c r="AJ741" s="249"/>
      <c r="AK741" s="249"/>
      <c r="AL741" s="249"/>
      <c r="AM741" s="204"/>
      <c r="AN741" s="205"/>
      <c r="AO741" s="205"/>
      <c r="AP741" s="205"/>
      <c r="AQ741" s="205"/>
      <c r="AR741" s="205"/>
      <c r="AS741" s="259"/>
      <c r="AT741" s="258"/>
      <c r="AU741" s="258"/>
      <c r="AV741" s="258"/>
      <c r="AW741" s="258"/>
      <c r="AX741" s="258"/>
      <c r="AY741" s="268"/>
      <c r="AZ741" s="267"/>
      <c r="BA741" s="267"/>
      <c r="BB741" s="267"/>
      <c r="BC741" s="267"/>
      <c r="BD741" s="267"/>
      <c r="BE741" s="204"/>
      <c r="BF741" s="205"/>
      <c r="BG741" s="205"/>
      <c r="BH741" s="205"/>
      <c r="BI741" s="205"/>
      <c r="BJ741" s="205"/>
      <c r="BK741" s="241"/>
      <c r="BL741" s="240"/>
      <c r="BM741" s="240"/>
      <c r="BN741" s="240"/>
      <c r="BO741" s="240"/>
      <c r="BP741" s="240"/>
      <c r="BQ741" s="223"/>
      <c r="BR741" s="222"/>
      <c r="BS741" s="222"/>
      <c r="BT741" s="222"/>
      <c r="BU741" s="222"/>
      <c r="BV741" s="222"/>
      <c r="BW741" s="268"/>
      <c r="BX741" s="267"/>
      <c r="BY741" s="267"/>
      <c r="BZ741" s="267"/>
      <c r="CA741" s="267"/>
      <c r="CB741" s="267"/>
      <c r="CC741" s="241"/>
      <c r="CD741" s="214"/>
      <c r="CE741" s="240"/>
      <c r="CF741" s="240"/>
      <c r="CG741" s="240"/>
      <c r="CH741" s="5"/>
    </row>
    <row r="742" spans="1:86" hidden="1" x14ac:dyDescent="0.2">
      <c r="A742" s="141"/>
      <c r="B742" s="141"/>
      <c r="C742" s="141"/>
      <c r="D742" s="142"/>
      <c r="E742" s="141"/>
      <c r="F742" s="142"/>
      <c r="G742" s="143"/>
      <c r="H742" s="69"/>
      <c r="I742" s="160"/>
      <c r="J742" s="204"/>
      <c r="K742" s="204"/>
      <c r="L742" s="205"/>
      <c r="M742" s="205"/>
      <c r="N742" s="205"/>
      <c r="O742" s="214"/>
      <c r="P742" s="214"/>
      <c r="Q742" s="213"/>
      <c r="R742" s="213"/>
      <c r="S742" s="213"/>
      <c r="T742" s="213"/>
      <c r="U742" s="223"/>
      <c r="V742" s="222"/>
      <c r="W742" s="222"/>
      <c r="X742" s="222"/>
      <c r="Y742" s="222"/>
      <c r="Z742" s="222"/>
      <c r="AA742" s="232"/>
      <c r="AB742" s="231"/>
      <c r="AC742" s="231"/>
      <c r="AD742" s="231"/>
      <c r="AE742" s="231"/>
      <c r="AF742" s="231"/>
      <c r="AG742" s="250"/>
      <c r="AH742" s="249"/>
      <c r="AI742" s="249"/>
      <c r="AJ742" s="249"/>
      <c r="AK742" s="249"/>
      <c r="AL742" s="249"/>
      <c r="AM742" s="204"/>
      <c r="AN742" s="205"/>
      <c r="AO742" s="205"/>
      <c r="AP742" s="205"/>
      <c r="AQ742" s="205"/>
      <c r="AR742" s="205"/>
      <c r="AS742" s="259"/>
      <c r="AT742" s="258"/>
      <c r="AU742" s="258"/>
      <c r="AV742" s="258"/>
      <c r="AW742" s="258"/>
      <c r="AX742" s="258"/>
      <c r="AY742" s="268"/>
      <c r="AZ742" s="267"/>
      <c r="BA742" s="267"/>
      <c r="BB742" s="267"/>
      <c r="BC742" s="267"/>
      <c r="BD742" s="267"/>
      <c r="BE742" s="204"/>
      <c r="BF742" s="205"/>
      <c r="BG742" s="205"/>
      <c r="BH742" s="205"/>
      <c r="BI742" s="205"/>
      <c r="BJ742" s="205"/>
      <c r="BK742" s="241"/>
      <c r="BL742" s="240"/>
      <c r="BM742" s="240"/>
      <c r="BN742" s="240"/>
      <c r="BO742" s="240"/>
      <c r="BP742" s="240"/>
      <c r="BQ742" s="223"/>
      <c r="BR742" s="222"/>
      <c r="BS742" s="222"/>
      <c r="BT742" s="222"/>
      <c r="BU742" s="222"/>
      <c r="BV742" s="222"/>
      <c r="BW742" s="268"/>
      <c r="BX742" s="267"/>
      <c r="BY742" s="267"/>
      <c r="BZ742" s="267"/>
      <c r="CA742" s="267"/>
      <c r="CB742" s="267"/>
      <c r="CC742" s="241"/>
      <c r="CD742" s="214"/>
      <c r="CE742" s="240"/>
      <c r="CF742" s="240"/>
      <c r="CG742" s="240"/>
      <c r="CH742" s="5"/>
    </row>
    <row r="743" spans="1:86" hidden="1" x14ac:dyDescent="0.2">
      <c r="A743" s="141"/>
      <c r="B743" s="141"/>
      <c r="C743" s="141"/>
      <c r="D743" s="142"/>
      <c r="E743" s="141"/>
      <c r="F743" s="142"/>
      <c r="G743" s="143"/>
      <c r="H743" s="69"/>
      <c r="I743" s="74"/>
      <c r="J743" s="204"/>
      <c r="K743" s="204"/>
      <c r="L743" s="205"/>
      <c r="M743" s="205"/>
      <c r="N743" s="205"/>
      <c r="O743" s="214"/>
      <c r="P743" s="214"/>
      <c r="Q743" s="213"/>
      <c r="R743" s="213"/>
      <c r="S743" s="213"/>
      <c r="T743" s="213"/>
      <c r="U743" s="223"/>
      <c r="V743" s="222"/>
      <c r="W743" s="222"/>
      <c r="X743" s="222"/>
      <c r="Y743" s="222"/>
      <c r="Z743" s="222"/>
      <c r="AA743" s="232"/>
      <c r="AB743" s="231"/>
      <c r="AC743" s="231"/>
      <c r="AD743" s="231"/>
      <c r="AE743" s="231"/>
      <c r="AF743" s="231"/>
      <c r="AG743" s="250"/>
      <c r="AH743" s="249"/>
      <c r="AI743" s="249"/>
      <c r="AJ743" s="249"/>
      <c r="AK743" s="249"/>
      <c r="AL743" s="249"/>
      <c r="AM743" s="204"/>
      <c r="AN743" s="205"/>
      <c r="AO743" s="205"/>
      <c r="AP743" s="205"/>
      <c r="AQ743" s="205"/>
      <c r="AR743" s="205"/>
      <c r="AS743" s="259"/>
      <c r="AT743" s="258"/>
      <c r="AU743" s="258"/>
      <c r="AV743" s="258"/>
      <c r="AW743" s="258"/>
      <c r="AX743" s="258"/>
      <c r="AY743" s="268"/>
      <c r="AZ743" s="267"/>
      <c r="BA743" s="267"/>
      <c r="BB743" s="267"/>
      <c r="BC743" s="267"/>
      <c r="BD743" s="267"/>
      <c r="BE743" s="204"/>
      <c r="BF743" s="205"/>
      <c r="BG743" s="205"/>
      <c r="BH743" s="205"/>
      <c r="BI743" s="205"/>
      <c r="BJ743" s="205"/>
      <c r="BK743" s="241"/>
      <c r="BL743" s="240"/>
      <c r="BM743" s="240"/>
      <c r="BN743" s="240"/>
      <c r="BO743" s="240"/>
      <c r="BP743" s="240"/>
      <c r="BQ743" s="223"/>
      <c r="BR743" s="222"/>
      <c r="BS743" s="222"/>
      <c r="BT743" s="222"/>
      <c r="BU743" s="222"/>
      <c r="BV743" s="222"/>
      <c r="BW743" s="268"/>
      <c r="BX743" s="267"/>
      <c r="BY743" s="267"/>
      <c r="BZ743" s="267"/>
      <c r="CA743" s="267"/>
      <c r="CB743" s="267"/>
      <c r="CC743" s="241"/>
      <c r="CD743" s="214"/>
      <c r="CE743" s="240"/>
      <c r="CF743" s="240"/>
      <c r="CG743" s="240"/>
      <c r="CH743" s="5"/>
    </row>
    <row r="744" spans="1:86" hidden="1" x14ac:dyDescent="0.2">
      <c r="A744" s="93"/>
      <c r="B744" s="93"/>
      <c r="C744" s="93"/>
      <c r="D744" s="112"/>
      <c r="E744" s="93"/>
      <c r="F744" s="112"/>
      <c r="G744" s="124"/>
      <c r="H744" s="26"/>
      <c r="I744" s="59"/>
      <c r="J744" s="206"/>
      <c r="K744" s="206"/>
      <c r="L744" s="206"/>
      <c r="M744" s="206"/>
      <c r="N744" s="206"/>
      <c r="O744" s="215"/>
      <c r="P744" s="215"/>
      <c r="Q744" s="215"/>
      <c r="R744" s="215"/>
      <c r="S744" s="215"/>
      <c r="T744" s="215"/>
      <c r="U744" s="224"/>
      <c r="V744" s="224"/>
      <c r="W744" s="224"/>
      <c r="X744" s="224"/>
      <c r="Y744" s="224"/>
      <c r="Z744" s="224"/>
      <c r="AA744" s="233"/>
      <c r="AB744" s="233"/>
      <c r="AC744" s="233"/>
      <c r="AD744" s="233"/>
      <c r="AE744" s="233"/>
      <c r="AF744" s="233"/>
      <c r="AG744" s="251"/>
      <c r="AH744" s="251"/>
      <c r="AI744" s="251"/>
      <c r="AJ744" s="251"/>
      <c r="AK744" s="251"/>
      <c r="AL744" s="251"/>
      <c r="AM744" s="206"/>
      <c r="AN744" s="206"/>
      <c r="AO744" s="206"/>
      <c r="AP744" s="206"/>
      <c r="AQ744" s="206"/>
      <c r="AR744" s="206"/>
      <c r="AS744" s="260"/>
      <c r="AT744" s="260"/>
      <c r="AU744" s="260"/>
      <c r="AV744" s="260"/>
      <c r="AW744" s="260"/>
      <c r="AX744" s="260"/>
      <c r="AY744" s="269"/>
      <c r="AZ744" s="269"/>
      <c r="BA744" s="269"/>
      <c r="BB744" s="269"/>
      <c r="BC744" s="269"/>
      <c r="BD744" s="269"/>
      <c r="BE744" s="206"/>
      <c r="BF744" s="206"/>
      <c r="BG744" s="206"/>
      <c r="BH744" s="206"/>
      <c r="BI744" s="206"/>
      <c r="BJ744" s="206"/>
      <c r="BK744" s="242"/>
      <c r="BL744" s="242"/>
      <c r="BM744" s="242"/>
      <c r="BN744" s="242"/>
      <c r="BO744" s="242"/>
      <c r="BP744" s="242"/>
      <c r="BQ744" s="224"/>
      <c r="BR744" s="224"/>
      <c r="BS744" s="224"/>
      <c r="BT744" s="224"/>
      <c r="BU744" s="224"/>
      <c r="BV744" s="224"/>
      <c r="BW744" s="269"/>
      <c r="BX744" s="269"/>
      <c r="BY744" s="269"/>
      <c r="BZ744" s="269"/>
      <c r="CA744" s="269"/>
      <c r="CB744" s="269"/>
      <c r="CC744" s="242"/>
      <c r="CD744" s="215"/>
      <c r="CE744" s="242"/>
      <c r="CF744" s="242"/>
      <c r="CG744" s="242"/>
      <c r="CH744" s="242"/>
    </row>
    <row r="745" spans="1:86" ht="12.75" thickBot="1" x14ac:dyDescent="0.25">
      <c r="H745" s="195" t="s">
        <v>506</v>
      </c>
      <c r="I745" s="196">
        <f>+I744+I50+I92+I117+I146</f>
        <v>114303000</v>
      </c>
      <c r="J745" s="207">
        <f>+J744+J50+J92+J117+J146</f>
        <v>22860600</v>
      </c>
      <c r="K745" s="207">
        <f>+K744+K50+K92+K117+K146</f>
        <v>14486500</v>
      </c>
      <c r="L745" s="207">
        <f t="shared" ref="L745:BW745" si="54">+L744+L50+L92+L117+L146</f>
        <v>8374100</v>
      </c>
      <c r="M745" s="207">
        <f t="shared" si="54"/>
        <v>460000</v>
      </c>
      <c r="N745" s="207">
        <f t="shared" si="54"/>
        <v>14026500</v>
      </c>
      <c r="O745" s="216">
        <f t="shared" si="54"/>
        <v>11430300</v>
      </c>
      <c r="P745" s="216">
        <f t="shared" si="54"/>
        <v>25916800</v>
      </c>
      <c r="Q745" s="216">
        <f t="shared" si="54"/>
        <v>16365000</v>
      </c>
      <c r="R745" s="216">
        <f t="shared" si="54"/>
        <v>9551800</v>
      </c>
      <c r="S745" s="216">
        <f t="shared" si="54"/>
        <v>1030000</v>
      </c>
      <c r="T745" s="216">
        <f t="shared" si="54"/>
        <v>15335000</v>
      </c>
      <c r="U745" s="225">
        <f t="shared" si="54"/>
        <v>8001210</v>
      </c>
      <c r="V745" s="225">
        <f t="shared" si="54"/>
        <v>24366210</v>
      </c>
      <c r="W745" s="225">
        <f t="shared" si="54"/>
        <v>3075000</v>
      </c>
      <c r="X745" s="225">
        <f t="shared" si="54"/>
        <v>21291210</v>
      </c>
      <c r="Y745" s="225">
        <f t="shared" si="54"/>
        <v>1570000</v>
      </c>
      <c r="Z745" s="225">
        <f t="shared" si="54"/>
        <v>1505000</v>
      </c>
      <c r="AA745" s="234">
        <f t="shared" si="54"/>
        <v>8001210</v>
      </c>
      <c r="AB745" s="234">
        <f t="shared" si="54"/>
        <v>11076210</v>
      </c>
      <c r="AC745" s="234">
        <f t="shared" si="54"/>
        <v>2580000</v>
      </c>
      <c r="AD745" s="234">
        <f t="shared" si="54"/>
        <v>8496210</v>
      </c>
      <c r="AE745" s="234">
        <f t="shared" si="54"/>
        <v>2500000</v>
      </c>
      <c r="AF745" s="234">
        <f t="shared" si="54"/>
        <v>80000</v>
      </c>
      <c r="AG745" s="252">
        <f t="shared" si="54"/>
        <v>8001210</v>
      </c>
      <c r="AH745" s="252">
        <f t="shared" si="54"/>
        <v>10581210</v>
      </c>
      <c r="AI745" s="252">
        <f t="shared" si="54"/>
        <v>2950000</v>
      </c>
      <c r="AJ745" s="252">
        <f t="shared" si="54"/>
        <v>7631210</v>
      </c>
      <c r="AK745" s="252">
        <f t="shared" si="54"/>
        <v>2890000</v>
      </c>
      <c r="AL745" s="252">
        <f t="shared" si="54"/>
        <v>60000</v>
      </c>
      <c r="AM745" s="207">
        <f t="shared" si="54"/>
        <v>8001210</v>
      </c>
      <c r="AN745" s="207">
        <f t="shared" si="54"/>
        <v>10951210</v>
      </c>
      <c r="AO745" s="207">
        <f t="shared" si="54"/>
        <v>3504000</v>
      </c>
      <c r="AP745" s="207">
        <f t="shared" si="54"/>
        <v>7447210</v>
      </c>
      <c r="AQ745" s="207">
        <f t="shared" si="54"/>
        <v>3490000</v>
      </c>
      <c r="AR745" s="207">
        <f t="shared" si="54"/>
        <v>14000</v>
      </c>
      <c r="AS745" s="261">
        <f t="shared" si="54"/>
        <v>8001210</v>
      </c>
      <c r="AT745" s="261">
        <f t="shared" si="54"/>
        <v>11505210</v>
      </c>
      <c r="AU745" s="261">
        <f t="shared" si="54"/>
        <v>4050000</v>
      </c>
      <c r="AV745" s="261">
        <f t="shared" si="54"/>
        <v>7455210</v>
      </c>
      <c r="AW745" s="261">
        <f t="shared" si="54"/>
        <v>507000</v>
      </c>
      <c r="AX745" s="261">
        <f t="shared" si="54"/>
        <v>3543000</v>
      </c>
      <c r="AY745" s="270">
        <f t="shared" si="54"/>
        <v>8001210</v>
      </c>
      <c r="AZ745" s="270">
        <f t="shared" si="54"/>
        <v>12051210</v>
      </c>
      <c r="BA745" s="270">
        <f t="shared" si="54"/>
        <v>550000</v>
      </c>
      <c r="BB745" s="270">
        <f t="shared" si="54"/>
        <v>11501210</v>
      </c>
      <c r="BC745" s="270">
        <f t="shared" si="54"/>
        <v>507000</v>
      </c>
      <c r="BD745" s="270">
        <f t="shared" si="54"/>
        <v>43000</v>
      </c>
      <c r="BE745" s="207">
        <f t="shared" si="54"/>
        <v>8001210</v>
      </c>
      <c r="BF745" s="207">
        <f t="shared" si="54"/>
        <v>8551210</v>
      </c>
      <c r="BG745" s="207">
        <f t="shared" si="54"/>
        <v>550000</v>
      </c>
      <c r="BH745" s="207">
        <f t="shared" si="54"/>
        <v>8001210</v>
      </c>
      <c r="BI745" s="207">
        <f t="shared" si="54"/>
        <v>507000</v>
      </c>
      <c r="BJ745" s="207">
        <f t="shared" si="54"/>
        <v>43000</v>
      </c>
      <c r="BK745" s="243">
        <f t="shared" si="54"/>
        <v>8001210</v>
      </c>
      <c r="BL745" s="243">
        <f t="shared" si="54"/>
        <v>8551210</v>
      </c>
      <c r="BM745" s="243">
        <f t="shared" si="54"/>
        <v>550000</v>
      </c>
      <c r="BN745" s="243">
        <f t="shared" si="54"/>
        <v>8001210</v>
      </c>
      <c r="BO745" s="243">
        <f t="shared" si="54"/>
        <v>507000</v>
      </c>
      <c r="BP745" s="243">
        <f t="shared" si="54"/>
        <v>43000</v>
      </c>
      <c r="BQ745" s="225">
        <f t="shared" si="54"/>
        <v>8001210</v>
      </c>
      <c r="BR745" s="225">
        <f t="shared" si="54"/>
        <v>8551210</v>
      </c>
      <c r="BS745" s="225">
        <f t="shared" si="54"/>
        <v>550000</v>
      </c>
      <c r="BT745" s="225">
        <f t="shared" si="54"/>
        <v>8001210</v>
      </c>
      <c r="BU745" s="225">
        <f t="shared" si="54"/>
        <v>507000</v>
      </c>
      <c r="BV745" s="225">
        <f t="shared" si="54"/>
        <v>43000</v>
      </c>
      <c r="BW745" s="270">
        <f t="shared" si="54"/>
        <v>8001210</v>
      </c>
      <c r="BX745" s="270">
        <f t="shared" ref="BX745:CH745" si="55">+BX744+BX50+BX92+BX117+BX146</f>
        <v>8551210</v>
      </c>
      <c r="BY745" s="270">
        <f t="shared" si="55"/>
        <v>550000</v>
      </c>
      <c r="BZ745" s="270">
        <f t="shared" si="55"/>
        <v>8001210</v>
      </c>
      <c r="CA745" s="270">
        <f t="shared" si="55"/>
        <v>507000</v>
      </c>
      <c r="CB745" s="270">
        <f t="shared" si="55"/>
        <v>43000</v>
      </c>
      <c r="CC745" s="243">
        <f t="shared" si="55"/>
        <v>114303000</v>
      </c>
      <c r="CD745" s="216">
        <f t="shared" si="55"/>
        <v>114853000</v>
      </c>
      <c r="CE745" s="243">
        <f t="shared" si="55"/>
        <v>550000</v>
      </c>
      <c r="CF745" s="243">
        <f t="shared" si="55"/>
        <v>507000</v>
      </c>
      <c r="CG745" s="243">
        <f t="shared" si="55"/>
        <v>43000</v>
      </c>
      <c r="CH745" s="243">
        <f t="shared" si="55"/>
        <v>0</v>
      </c>
    </row>
    <row r="746" spans="1:86" ht="12.75" thickTop="1" x14ac:dyDescent="0.2">
      <c r="BW746" s="194">
        <f>+K50+Q50+U50+AA50+AG50+AM50+AS50+AY50+BE50+BK50+BQ50+BW50</f>
        <v>110863600</v>
      </c>
    </row>
  </sheetData>
  <conditionalFormatting sqref="Q3 T3">
    <cfRule type="colorScale" priority="12">
      <colorScale>
        <cfvo type="num" val="$Q$2"/>
        <cfvo type="max"/>
        <color rgb="FF00B050"/>
        <color rgb="FFFF0000"/>
      </colorScale>
    </cfRule>
  </conditionalFormatting>
  <conditionalFormatting sqref="W3">
    <cfRule type="colorScale" priority="11">
      <colorScale>
        <cfvo type="num" val="$Q$2"/>
        <cfvo type="max"/>
        <color rgb="FF00B050"/>
        <color rgb="FFFF0000"/>
      </colorScale>
    </cfRule>
  </conditionalFormatting>
  <conditionalFormatting sqref="AC3">
    <cfRule type="colorScale" priority="10">
      <colorScale>
        <cfvo type="num" val="$Q$2"/>
        <cfvo type="max"/>
        <color rgb="FF00B050"/>
        <color rgb="FFFF0000"/>
      </colorScale>
    </cfRule>
  </conditionalFormatting>
  <conditionalFormatting sqref="AI3">
    <cfRule type="colorScale" priority="9">
      <colorScale>
        <cfvo type="num" val="$Q$2"/>
        <cfvo type="max"/>
        <color rgb="FF00B050"/>
        <color rgb="FFFF0000"/>
      </colorScale>
    </cfRule>
  </conditionalFormatting>
  <conditionalFormatting sqref="AO3">
    <cfRule type="colorScale" priority="8">
      <colorScale>
        <cfvo type="num" val="$Q$2"/>
        <cfvo type="max"/>
        <color rgb="FF00B050"/>
        <color rgb="FFFF0000"/>
      </colorScale>
    </cfRule>
  </conditionalFormatting>
  <conditionalFormatting sqref="AU3">
    <cfRule type="colorScale" priority="7">
      <colorScale>
        <cfvo type="num" val="$Q$2"/>
        <cfvo type="max"/>
        <color rgb="FF00B050"/>
        <color rgb="FFFF0000"/>
      </colorScale>
    </cfRule>
  </conditionalFormatting>
  <conditionalFormatting sqref="BA3">
    <cfRule type="colorScale" priority="6">
      <colorScale>
        <cfvo type="num" val="$Q$2"/>
        <cfvo type="max"/>
        <color rgb="FF00B050"/>
        <color rgb="FFFF0000"/>
      </colorScale>
    </cfRule>
  </conditionalFormatting>
  <conditionalFormatting sqref="BG3">
    <cfRule type="colorScale" priority="5">
      <colorScale>
        <cfvo type="num" val="$Q$2"/>
        <cfvo type="max"/>
        <color rgb="FF00B050"/>
        <color rgb="FFFF0000"/>
      </colorScale>
    </cfRule>
  </conditionalFormatting>
  <conditionalFormatting sqref="BM3">
    <cfRule type="colorScale" priority="4">
      <colorScale>
        <cfvo type="num" val="$Q$2"/>
        <cfvo type="max"/>
        <color rgb="FF00B050"/>
        <color rgb="FFFF0000"/>
      </colorScale>
    </cfRule>
  </conditionalFormatting>
  <conditionalFormatting sqref="BS3">
    <cfRule type="colorScale" priority="3">
      <colorScale>
        <cfvo type="num" val="$Q$2"/>
        <cfvo type="max"/>
        <color rgb="FF00B050"/>
        <color rgb="FFFF0000"/>
      </colorScale>
    </cfRule>
  </conditionalFormatting>
  <conditionalFormatting sqref="BY3">
    <cfRule type="colorScale" priority="2">
      <colorScale>
        <cfvo type="num" val="$Q$2"/>
        <cfvo type="max"/>
        <color rgb="FF00B050"/>
        <color rgb="FFFF0000"/>
      </colorScale>
    </cfRule>
  </conditionalFormatting>
  <conditionalFormatting sqref="CE3">
    <cfRule type="colorScale" priority="1">
      <colorScale>
        <cfvo type="num" val="$Q$2"/>
        <cfvo type="max"/>
        <color rgb="FF00B050"/>
        <color rgb="FFFF0000"/>
      </colorScale>
    </cfRule>
  </conditionalFormatting>
  <conditionalFormatting sqref="K3 N3">
    <cfRule type="colorScale" priority="13">
      <colorScale>
        <cfvo type="num" val="+$K$2"/>
        <cfvo type="max"/>
        <color rgb="FF00B050"/>
        <color rgb="FFFF0000"/>
      </colorScale>
    </cfRule>
  </conditionalFormatting>
  <pageMargins left="0.7" right="0.7" top="0.75" bottom="0.75" header="0.3" footer="0.3"/>
  <pageSetup paperSize="9" scale="42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H731"/>
  <sheetViews>
    <sheetView workbookViewId="0">
      <selection activeCell="J734" sqref="J734"/>
    </sheetView>
  </sheetViews>
  <sheetFormatPr defaultColWidth="9.140625" defaultRowHeight="12" x14ac:dyDescent="0.2"/>
  <cols>
    <col min="1" max="1" width="5.7109375" style="1" customWidth="1"/>
    <col min="2" max="2" width="6" style="1" customWidth="1"/>
    <col min="3" max="3" width="8.140625" style="1" customWidth="1"/>
    <col min="4" max="4" width="10.85546875" style="1" customWidth="1"/>
    <col min="5" max="5" width="11.140625" style="1" customWidth="1"/>
    <col min="6" max="6" width="14.5703125" style="1" customWidth="1"/>
    <col min="7" max="7" width="12.42578125" style="1" customWidth="1"/>
    <col min="8" max="8" width="48.85546875" style="3" customWidth="1"/>
    <col min="9" max="9" width="23.28515625" style="1" customWidth="1"/>
    <col min="10" max="10" width="14.85546875" style="5" customWidth="1"/>
    <col min="11" max="11" width="14.85546875" style="5" hidden="1" customWidth="1"/>
    <col min="12" max="14" width="14.85546875" style="1" hidden="1" customWidth="1"/>
    <col min="15" max="15" width="14.42578125" style="194" customWidth="1"/>
    <col min="16" max="16" width="14.42578125" style="194" hidden="1" customWidth="1"/>
    <col min="17" max="20" width="15.7109375" style="1" hidden="1" customWidth="1"/>
    <col min="21" max="21" width="14.42578125" style="194" customWidth="1"/>
    <col min="22" max="22" width="14.42578125" style="1" hidden="1" customWidth="1"/>
    <col min="23" max="23" width="15.7109375" style="1" hidden="1" customWidth="1"/>
    <col min="24" max="24" width="0" style="1" hidden="1" customWidth="1"/>
    <col min="25" max="25" width="13" style="1" hidden="1" customWidth="1"/>
    <col min="26" max="26" width="0" style="1" hidden="1" customWidth="1"/>
    <col min="27" max="27" width="14.42578125" style="194" customWidth="1"/>
    <col min="28" max="28" width="17.5703125" style="1" hidden="1" customWidth="1"/>
    <col min="29" max="29" width="15.7109375" style="1" hidden="1" customWidth="1"/>
    <col min="30" max="30" width="0" style="1" hidden="1" customWidth="1"/>
    <col min="31" max="31" width="13" style="1" hidden="1" customWidth="1"/>
    <col min="32" max="32" width="0" style="1" hidden="1" customWidth="1"/>
    <col min="33" max="33" width="14.42578125" style="194" customWidth="1"/>
    <col min="34" max="34" width="14" style="1" hidden="1" customWidth="1"/>
    <col min="35" max="35" width="15.7109375" style="1" hidden="1" customWidth="1"/>
    <col min="36" max="38" width="0" style="1" hidden="1" customWidth="1"/>
    <col min="39" max="39" width="14.42578125" style="194" customWidth="1"/>
    <col min="40" max="40" width="0" style="1" hidden="1" customWidth="1"/>
    <col min="41" max="41" width="15.7109375" style="1" hidden="1" customWidth="1"/>
    <col min="42" max="42" width="0" style="1" hidden="1" customWidth="1"/>
    <col min="43" max="43" width="12.42578125" style="1" hidden="1" customWidth="1"/>
    <col min="44" max="44" width="0" style="1" hidden="1" customWidth="1"/>
    <col min="45" max="45" width="14.42578125" style="194" customWidth="1"/>
    <col min="46" max="46" width="15.85546875" style="1" hidden="1" customWidth="1"/>
    <col min="47" max="47" width="16.42578125" style="1" hidden="1" customWidth="1"/>
    <col min="48" max="48" width="0" style="1" hidden="1" customWidth="1"/>
    <col min="49" max="49" width="11.85546875" style="1" hidden="1" customWidth="1"/>
    <col min="50" max="50" width="0" style="1" hidden="1" customWidth="1"/>
    <col min="51" max="51" width="14.42578125" style="194" customWidth="1"/>
    <col min="52" max="52" width="14.7109375" style="1" hidden="1" customWidth="1"/>
    <col min="53" max="53" width="15.7109375" style="1" hidden="1" customWidth="1"/>
    <col min="54" max="56" width="0" style="1" hidden="1" customWidth="1"/>
    <col min="57" max="57" width="14.42578125" style="194" customWidth="1"/>
    <col min="58" max="58" width="14.5703125" style="1" hidden="1" customWidth="1"/>
    <col min="59" max="59" width="15.7109375" style="1" hidden="1" customWidth="1"/>
    <col min="60" max="62" width="0" style="1" hidden="1" customWidth="1"/>
    <col min="63" max="63" width="14.42578125" style="194" customWidth="1"/>
    <col min="64" max="64" width="19.140625" style="1" hidden="1" customWidth="1"/>
    <col min="65" max="65" width="15.7109375" style="1" hidden="1" customWidth="1"/>
    <col min="66" max="68" width="0" style="1" hidden="1" customWidth="1"/>
    <col min="69" max="69" width="14.42578125" style="194" customWidth="1"/>
    <col min="70" max="70" width="16.42578125" style="575" hidden="1" customWidth="1"/>
    <col min="71" max="71" width="15.7109375" style="575" hidden="1" customWidth="1"/>
    <col min="72" max="72" width="12.28515625" style="575" hidden="1" customWidth="1"/>
    <col min="73" max="74" width="0" style="575" hidden="1" customWidth="1"/>
    <col min="75" max="75" width="14.42578125" style="194" customWidth="1"/>
    <col min="76" max="76" width="16.42578125" style="1" customWidth="1"/>
    <col min="77" max="77" width="15.7109375" style="1" customWidth="1"/>
    <col min="78" max="78" width="10.7109375" style="1" customWidth="1"/>
    <col min="79" max="79" width="13.140625" style="1" customWidth="1"/>
    <col min="80" max="80" width="9.140625" style="1"/>
    <col min="81" max="82" width="14.42578125" style="194" customWidth="1"/>
    <col min="83" max="83" width="15.7109375" style="1" customWidth="1"/>
    <col min="84" max="84" width="11.7109375" style="1" customWidth="1"/>
    <col min="85" max="16384" width="9.140625" style="1"/>
  </cols>
  <sheetData>
    <row r="1" spans="1:86" s="575" customFormat="1" x14ac:dyDescent="0.2">
      <c r="F1" s="575" t="s">
        <v>0</v>
      </c>
      <c r="G1" s="576">
        <v>2025</v>
      </c>
      <c r="H1" s="577"/>
      <c r="I1" s="578" t="s">
        <v>1</v>
      </c>
      <c r="J1" s="876">
        <f>LOOKUP('Organi opštine'!J6,Kvote!$B$4:$B$15,Kvote!$C$4:$C$15)</f>
        <v>0.2</v>
      </c>
      <c r="K1" s="579"/>
      <c r="L1" s="579"/>
      <c r="O1" s="876">
        <f>+VLOOKUP(O6,Kvote!$B$4:$C$15,2,0)</f>
        <v>0.1</v>
      </c>
      <c r="P1" s="765"/>
      <c r="U1" s="876">
        <f>+VLOOKUP(U6,Kvote!$B$4:$C$15,2,0)</f>
        <v>7.0000000000000007E-2</v>
      </c>
      <c r="AA1" s="876">
        <f>+VLOOKUP(AA6,Kvote!$B$4:$C$15,2,0)</f>
        <v>7.0000000000000007E-2</v>
      </c>
      <c r="AG1" s="876">
        <f>+VLOOKUP(AG6,Kvote!$B$4:$C$15,2,0)</f>
        <v>7.0000000000000007E-2</v>
      </c>
      <c r="AM1" s="876">
        <f>+VLOOKUP(AM6,Kvote!$B$4:$C$15,2,0)</f>
        <v>7.0000000000000007E-2</v>
      </c>
      <c r="AS1" s="876">
        <f>+VLOOKUP(AS6,Kvote!$B$4:$C$15,2,0)</f>
        <v>7.0000000000000007E-2</v>
      </c>
      <c r="AY1" s="876">
        <f>+VLOOKUP(AY6,Kvote!$B$4:$C$15,2,0)</f>
        <v>7.0000000000000007E-2</v>
      </c>
      <c r="BE1" s="876">
        <f>+VLOOKUP(BE6,Kvote!$B$4:$C$15,2,0)</f>
        <v>7.0000000000000007E-2</v>
      </c>
      <c r="BK1" s="876">
        <f>+VLOOKUP(BK6,Kvote!$B$4:$C$15,2,0)</f>
        <v>7.0000000000000007E-2</v>
      </c>
      <c r="BQ1" s="876">
        <f>+VLOOKUP(BQ6,Kvote!$B$4:$C$15,2,0)</f>
        <v>7.0000000000000007E-2</v>
      </c>
      <c r="BW1" s="876">
        <f>+VLOOKUP(BW6,Kvote!$B$4:$C$15,2,0)</f>
        <v>7.0000000000000007E-2</v>
      </c>
      <c r="CC1" s="877">
        <f>+J1+O1+U1+AA1+AG1+AM1+AS1+AY1+BE1+BK1+BQ1+BW1</f>
        <v>1.0000000000000004</v>
      </c>
      <c r="CD1" s="878">
        <f>+Kvote!C16</f>
        <v>0</v>
      </c>
      <c r="CE1" s="878">
        <f>+CC1+CD1</f>
        <v>1.0000000000000004</v>
      </c>
    </row>
    <row r="2" spans="1:86" x14ac:dyDescent="0.2">
      <c r="G2" s="2"/>
      <c r="I2" s="4"/>
      <c r="K2" s="5">
        <f>+$I$730*J1</f>
        <v>1243000</v>
      </c>
      <c r="L2" s="5"/>
      <c r="M2" s="5"/>
      <c r="N2" s="5"/>
      <c r="O2" s="1"/>
      <c r="P2" s="1"/>
      <c r="Q2" s="5">
        <f>+$I$730*O1</f>
        <v>621500</v>
      </c>
      <c r="R2" s="5"/>
      <c r="S2" s="5"/>
      <c r="T2" s="5"/>
      <c r="U2" s="1"/>
      <c r="W2" s="5">
        <f>+$I$730*U1</f>
        <v>435050.00000000006</v>
      </c>
      <c r="AA2" s="1"/>
      <c r="AC2" s="5">
        <f>+$I$730*AA1</f>
        <v>435050.00000000006</v>
      </c>
      <c r="AG2" s="1"/>
      <c r="AI2" s="5">
        <f>+$I$730*AG1</f>
        <v>435050.00000000006</v>
      </c>
      <c r="AM2" s="1"/>
      <c r="AO2" s="5">
        <f>+$I$730*AM1</f>
        <v>435050.00000000006</v>
      </c>
      <c r="AS2" s="1"/>
      <c r="AU2" s="5">
        <f>+$I$730*AS1</f>
        <v>435050.00000000006</v>
      </c>
      <c r="AY2" s="1"/>
      <c r="BA2" s="5">
        <f>+$I$730*AY1</f>
        <v>435050.00000000006</v>
      </c>
      <c r="BE2" s="1"/>
      <c r="BG2" s="5">
        <f>+$I$730*BE1</f>
        <v>435050.00000000006</v>
      </c>
      <c r="BK2" s="1"/>
      <c r="BM2" s="5">
        <f>+$I$730*BK1</f>
        <v>435050.00000000006</v>
      </c>
      <c r="BQ2" s="1"/>
      <c r="BS2" s="579">
        <f>+$I$730*BQ1</f>
        <v>435050.00000000006</v>
      </c>
      <c r="BW2" s="1"/>
      <c r="BY2" s="5">
        <f>+$I$730*BW1</f>
        <v>435050.00000000006</v>
      </c>
      <c r="CC2" s="1"/>
      <c r="CD2" s="1"/>
      <c r="CE2" s="5">
        <f>+$I$730*CC1</f>
        <v>6215000.0000000028</v>
      </c>
    </row>
    <row r="3" spans="1:86" x14ac:dyDescent="0.2">
      <c r="J3" s="1"/>
      <c r="K3" s="5">
        <f>+K730</f>
        <v>646473.8600000001</v>
      </c>
      <c r="L3" s="5">
        <f>+K2-K3</f>
        <v>596526.1399999999</v>
      </c>
      <c r="N3" s="5"/>
      <c r="O3" s="1"/>
      <c r="P3" s="1"/>
      <c r="Q3" s="5">
        <f>+Q730</f>
        <v>620000</v>
      </c>
      <c r="R3" s="5">
        <f>+Q2-Q3</f>
        <v>1500</v>
      </c>
      <c r="T3" s="5"/>
      <c r="U3" s="1"/>
      <c r="W3" s="5">
        <f>+W730</f>
        <v>930000</v>
      </c>
      <c r="X3" s="5">
        <f>+W2-W3</f>
        <v>-494949.99999999994</v>
      </c>
      <c r="AA3" s="1"/>
      <c r="AC3" s="5">
        <f>+AC730</f>
        <v>2580000</v>
      </c>
      <c r="AD3" s="5">
        <f>+AC2-AC3</f>
        <v>-2144950</v>
      </c>
      <c r="AG3" s="1"/>
      <c r="AI3" s="5">
        <f>+AI730</f>
        <v>2950000</v>
      </c>
      <c r="AJ3" s="5">
        <f>+AI2-AI3</f>
        <v>-2514950</v>
      </c>
      <c r="AM3" s="1"/>
      <c r="AO3" s="5">
        <f>+AO730</f>
        <v>3504000</v>
      </c>
      <c r="AP3" s="5">
        <f>+AO2-AO3</f>
        <v>-3068950</v>
      </c>
      <c r="AS3" s="1"/>
      <c r="AU3" s="5">
        <f>+AU730</f>
        <v>4050000</v>
      </c>
      <c r="AV3" s="5">
        <f>+AU2-AU3</f>
        <v>-3614950</v>
      </c>
      <c r="AY3" s="1"/>
      <c r="BA3" s="5">
        <f>+BA730</f>
        <v>550000</v>
      </c>
      <c r="BB3" s="5">
        <f>+BA2-BA3</f>
        <v>-114949.99999999994</v>
      </c>
      <c r="BE3" s="1"/>
      <c r="BG3" s="5">
        <f>+BG730</f>
        <v>550000</v>
      </c>
      <c r="BH3" s="5">
        <f>+BG2-BG3</f>
        <v>-114949.99999999994</v>
      </c>
      <c r="BK3" s="1"/>
      <c r="BM3" s="5">
        <f>+BM730</f>
        <v>550000</v>
      </c>
      <c r="BN3" s="5">
        <f>+BM2-BM3</f>
        <v>-114949.99999999994</v>
      </c>
      <c r="BQ3" s="1"/>
      <c r="BS3" s="579">
        <f>+BS730</f>
        <v>550000</v>
      </c>
      <c r="BT3" s="579">
        <f>+BS2-BS3</f>
        <v>-114949.99999999994</v>
      </c>
      <c r="BW3" s="1"/>
      <c r="BY3" s="5">
        <f>+BY730</f>
        <v>550000</v>
      </c>
      <c r="BZ3" s="5">
        <f>+BY2-BY3</f>
        <v>-114949.99999999994</v>
      </c>
      <c r="CC3" s="1"/>
      <c r="CD3" s="1"/>
      <c r="CE3" s="5">
        <f>+CE730</f>
        <v>550000</v>
      </c>
      <c r="CF3" s="5">
        <f>+CE2-CE3</f>
        <v>5665000.0000000028</v>
      </c>
    </row>
    <row r="4" spans="1:86" ht="60" x14ac:dyDescent="0.2">
      <c r="A4" s="6"/>
      <c r="B4" s="6"/>
      <c r="C4" s="6"/>
      <c r="D4" s="7"/>
      <c r="E4" s="6"/>
      <c r="F4" s="7"/>
      <c r="G4" s="8"/>
      <c r="H4" s="9"/>
      <c r="I4" s="10" t="s">
        <v>2</v>
      </c>
      <c r="J4" s="198" t="s">
        <v>3</v>
      </c>
      <c r="K4" s="198" t="s">
        <v>4</v>
      </c>
      <c r="L4" s="199" t="s">
        <v>524</v>
      </c>
      <c r="M4" s="199" t="s">
        <v>507</v>
      </c>
      <c r="N4" s="199" t="s">
        <v>508</v>
      </c>
      <c r="O4" s="208" t="s">
        <v>3</v>
      </c>
      <c r="P4" s="208" t="s">
        <v>521</v>
      </c>
      <c r="Q4" s="209" t="s">
        <v>4</v>
      </c>
      <c r="R4" s="209" t="s">
        <v>524</v>
      </c>
      <c r="S4" s="209" t="s">
        <v>522</v>
      </c>
      <c r="T4" s="209" t="s">
        <v>508</v>
      </c>
      <c r="U4" s="217" t="s">
        <v>3</v>
      </c>
      <c r="V4" s="218" t="s">
        <v>521</v>
      </c>
      <c r="W4" s="218" t="s">
        <v>4</v>
      </c>
      <c r="X4" s="218" t="s">
        <v>524</v>
      </c>
      <c r="Y4" s="218" t="s">
        <v>522</v>
      </c>
      <c r="Z4" s="218" t="s">
        <v>508</v>
      </c>
      <c r="AA4" s="226" t="s">
        <v>3</v>
      </c>
      <c r="AB4" s="227" t="s">
        <v>521</v>
      </c>
      <c r="AC4" s="227" t="s">
        <v>4</v>
      </c>
      <c r="AD4" s="227" t="s">
        <v>524</v>
      </c>
      <c r="AE4" s="227" t="s">
        <v>522</v>
      </c>
      <c r="AF4" s="227" t="s">
        <v>508</v>
      </c>
      <c r="AG4" s="244" t="s">
        <v>3</v>
      </c>
      <c r="AH4" s="245" t="s">
        <v>521</v>
      </c>
      <c r="AI4" s="245" t="s">
        <v>4</v>
      </c>
      <c r="AJ4" s="245" t="s">
        <v>524</v>
      </c>
      <c r="AK4" s="245" t="s">
        <v>522</v>
      </c>
      <c r="AL4" s="245" t="s">
        <v>508</v>
      </c>
      <c r="AM4" s="198" t="s">
        <v>3</v>
      </c>
      <c r="AN4" s="199" t="s">
        <v>521</v>
      </c>
      <c r="AO4" s="199" t="s">
        <v>4</v>
      </c>
      <c r="AP4" s="199" t="s">
        <v>524</v>
      </c>
      <c r="AQ4" s="199" t="s">
        <v>522</v>
      </c>
      <c r="AR4" s="199" t="s">
        <v>508</v>
      </c>
      <c r="AS4" s="253" t="s">
        <v>3</v>
      </c>
      <c r="AT4" s="254" t="s">
        <v>521</v>
      </c>
      <c r="AU4" s="254" t="s">
        <v>4</v>
      </c>
      <c r="AV4" s="254" t="s">
        <v>524</v>
      </c>
      <c r="AW4" s="254" t="s">
        <v>522</v>
      </c>
      <c r="AX4" s="254" t="s">
        <v>508</v>
      </c>
      <c r="AY4" s="262" t="s">
        <v>3</v>
      </c>
      <c r="AZ4" s="263" t="s">
        <v>521</v>
      </c>
      <c r="BA4" s="263" t="s">
        <v>4</v>
      </c>
      <c r="BB4" s="263" t="s">
        <v>524</v>
      </c>
      <c r="BC4" s="263" t="s">
        <v>522</v>
      </c>
      <c r="BD4" s="263" t="s">
        <v>508</v>
      </c>
      <c r="BE4" s="198" t="s">
        <v>3</v>
      </c>
      <c r="BF4" s="199" t="s">
        <v>521</v>
      </c>
      <c r="BG4" s="199" t="s">
        <v>4</v>
      </c>
      <c r="BH4" s="199" t="s">
        <v>524</v>
      </c>
      <c r="BI4" s="199" t="s">
        <v>522</v>
      </c>
      <c r="BJ4" s="199" t="s">
        <v>508</v>
      </c>
      <c r="BK4" s="235" t="s">
        <v>3</v>
      </c>
      <c r="BL4" s="236" t="s">
        <v>521</v>
      </c>
      <c r="BM4" s="236" t="s">
        <v>4</v>
      </c>
      <c r="BN4" s="236" t="s">
        <v>524</v>
      </c>
      <c r="BO4" s="236" t="s">
        <v>522</v>
      </c>
      <c r="BP4" s="236" t="s">
        <v>508</v>
      </c>
      <c r="BQ4" s="217" t="s">
        <v>3</v>
      </c>
      <c r="BR4" s="880" t="s">
        <v>521</v>
      </c>
      <c r="BS4" s="880" t="s">
        <v>4</v>
      </c>
      <c r="BT4" s="880" t="s">
        <v>524</v>
      </c>
      <c r="BU4" s="880" t="s">
        <v>522</v>
      </c>
      <c r="BV4" s="880" t="s">
        <v>508</v>
      </c>
      <c r="BW4" s="262" t="s">
        <v>3</v>
      </c>
      <c r="BX4" s="263" t="s">
        <v>521</v>
      </c>
      <c r="BY4" s="263" t="s">
        <v>4</v>
      </c>
      <c r="BZ4" s="263" t="s">
        <v>524</v>
      </c>
      <c r="CA4" s="263" t="s">
        <v>522</v>
      </c>
      <c r="CB4" s="263" t="s">
        <v>508</v>
      </c>
      <c r="CC4" s="235" t="s">
        <v>3</v>
      </c>
      <c r="CD4" s="208" t="s">
        <v>521</v>
      </c>
      <c r="CE4" s="236" t="s">
        <v>4</v>
      </c>
      <c r="CF4" s="236" t="s">
        <v>507</v>
      </c>
      <c r="CG4" s="236" t="s">
        <v>508</v>
      </c>
    </row>
    <row r="5" spans="1:86" x14ac:dyDescent="0.2">
      <c r="A5" s="11" t="s">
        <v>5</v>
      </c>
      <c r="B5" s="11" t="s">
        <v>6</v>
      </c>
      <c r="C5" s="11" t="s">
        <v>7</v>
      </c>
      <c r="D5" s="11" t="s">
        <v>8</v>
      </c>
      <c r="E5" s="11" t="s">
        <v>9</v>
      </c>
      <c r="F5" s="11" t="s">
        <v>10</v>
      </c>
      <c r="G5" s="12" t="s">
        <v>11</v>
      </c>
      <c r="H5" s="13" t="s">
        <v>12</v>
      </c>
      <c r="I5" s="14">
        <v>2025</v>
      </c>
      <c r="J5" s="200" t="s">
        <v>505</v>
      </c>
      <c r="K5" s="201"/>
      <c r="L5" s="202"/>
      <c r="M5" s="202"/>
      <c r="N5" s="202"/>
      <c r="O5" s="210" t="s">
        <v>505</v>
      </c>
      <c r="P5" s="210"/>
      <c r="Q5" s="211"/>
      <c r="R5" s="211"/>
      <c r="S5" s="211"/>
      <c r="T5" s="211"/>
      <c r="U5" s="219" t="s">
        <v>505</v>
      </c>
      <c r="V5" s="220"/>
      <c r="W5" s="272" t="s">
        <v>523</v>
      </c>
      <c r="X5" s="220"/>
      <c r="Y5" s="220"/>
      <c r="Z5" s="220"/>
      <c r="AA5" s="228" t="s">
        <v>505</v>
      </c>
      <c r="AB5" s="229"/>
      <c r="AC5" s="227" t="s">
        <v>523</v>
      </c>
      <c r="AD5" s="229"/>
      <c r="AE5" s="229"/>
      <c r="AF5" s="229"/>
      <c r="AG5" s="246" t="s">
        <v>505</v>
      </c>
      <c r="AH5" s="247"/>
      <c r="AI5" s="245" t="s">
        <v>523</v>
      </c>
      <c r="AJ5" s="247"/>
      <c r="AK5" s="247"/>
      <c r="AL5" s="247"/>
      <c r="AM5" s="200" t="s">
        <v>505</v>
      </c>
      <c r="AN5" s="202"/>
      <c r="AO5" s="199" t="s">
        <v>523</v>
      </c>
      <c r="AP5" s="202"/>
      <c r="AQ5" s="202"/>
      <c r="AR5" s="202"/>
      <c r="AS5" s="255" t="s">
        <v>505</v>
      </c>
      <c r="AT5" s="256"/>
      <c r="AU5" s="254" t="s">
        <v>523</v>
      </c>
      <c r="AV5" s="256"/>
      <c r="AW5" s="256"/>
      <c r="AX5" s="256"/>
      <c r="AY5" s="264" t="s">
        <v>505</v>
      </c>
      <c r="AZ5" s="265"/>
      <c r="BA5" s="263" t="s">
        <v>523</v>
      </c>
      <c r="BB5" s="265"/>
      <c r="BC5" s="265"/>
      <c r="BD5" s="265"/>
      <c r="BE5" s="200" t="s">
        <v>505</v>
      </c>
      <c r="BF5" s="202"/>
      <c r="BG5" s="199" t="s">
        <v>523</v>
      </c>
      <c r="BH5" s="202"/>
      <c r="BI5" s="202"/>
      <c r="BJ5" s="202"/>
      <c r="BK5" s="237" t="s">
        <v>505</v>
      </c>
      <c r="BL5" s="238"/>
      <c r="BM5" s="236" t="s">
        <v>523</v>
      </c>
      <c r="BN5" s="238"/>
      <c r="BO5" s="238"/>
      <c r="BP5" s="238"/>
      <c r="BQ5" s="219" t="s">
        <v>505</v>
      </c>
      <c r="BR5" s="754"/>
      <c r="BS5" s="880" t="s">
        <v>523</v>
      </c>
      <c r="BT5" s="754"/>
      <c r="BU5" s="754"/>
      <c r="BV5" s="754"/>
      <c r="BW5" s="264" t="s">
        <v>505</v>
      </c>
      <c r="BX5" s="265"/>
      <c r="BY5" s="263" t="s">
        <v>523</v>
      </c>
      <c r="BZ5" s="265"/>
      <c r="CA5" s="265"/>
      <c r="CB5" s="265"/>
      <c r="CC5" s="237" t="s">
        <v>505</v>
      </c>
      <c r="CD5" s="210"/>
      <c r="CE5" s="238"/>
      <c r="CF5" s="238"/>
      <c r="CG5" s="238"/>
    </row>
    <row r="6" spans="1:86" x14ac:dyDescent="0.2">
      <c r="A6" s="16"/>
      <c r="B6" s="16"/>
      <c r="C6" s="17" t="s">
        <v>13</v>
      </c>
      <c r="D6" s="17" t="s">
        <v>14</v>
      </c>
      <c r="E6" s="17" t="s">
        <v>15</v>
      </c>
      <c r="F6" s="17" t="s">
        <v>16</v>
      </c>
      <c r="G6" s="18" t="s">
        <v>17</v>
      </c>
      <c r="H6" s="19"/>
      <c r="I6" s="18" t="s">
        <v>18</v>
      </c>
      <c r="J6" s="203" t="s">
        <v>503</v>
      </c>
      <c r="K6" s="203" t="s">
        <v>503</v>
      </c>
      <c r="L6" s="203" t="s">
        <v>503</v>
      </c>
      <c r="M6" s="203" t="s">
        <v>503</v>
      </c>
      <c r="N6" s="203" t="s">
        <v>503</v>
      </c>
      <c r="O6" s="212" t="s">
        <v>504</v>
      </c>
      <c r="P6" s="212" t="s">
        <v>504</v>
      </c>
      <c r="Q6" s="212" t="s">
        <v>504</v>
      </c>
      <c r="R6" s="212" t="s">
        <v>504</v>
      </c>
      <c r="S6" s="212" t="s">
        <v>504</v>
      </c>
      <c r="T6" s="212" t="s">
        <v>504</v>
      </c>
      <c r="U6" s="221" t="s">
        <v>509</v>
      </c>
      <c r="V6" s="221" t="s">
        <v>509</v>
      </c>
      <c r="W6" s="221" t="s">
        <v>509</v>
      </c>
      <c r="X6" s="221" t="s">
        <v>509</v>
      </c>
      <c r="Y6" s="221" t="s">
        <v>509</v>
      </c>
      <c r="Z6" s="221" t="s">
        <v>509</v>
      </c>
      <c r="AA6" s="230" t="s">
        <v>512</v>
      </c>
      <c r="AB6" s="230" t="s">
        <v>512</v>
      </c>
      <c r="AC6" s="230" t="s">
        <v>512</v>
      </c>
      <c r="AD6" s="230" t="s">
        <v>512</v>
      </c>
      <c r="AE6" s="230" t="s">
        <v>512</v>
      </c>
      <c r="AF6" s="230" t="s">
        <v>512</v>
      </c>
      <c r="AG6" s="248" t="s">
        <v>513</v>
      </c>
      <c r="AH6" s="248" t="s">
        <v>513</v>
      </c>
      <c r="AI6" s="248" t="s">
        <v>513</v>
      </c>
      <c r="AJ6" s="248" t="s">
        <v>513</v>
      </c>
      <c r="AK6" s="248" t="s">
        <v>513</v>
      </c>
      <c r="AL6" s="248" t="s">
        <v>513</v>
      </c>
      <c r="AM6" s="203" t="s">
        <v>514</v>
      </c>
      <c r="AN6" s="203" t="s">
        <v>514</v>
      </c>
      <c r="AO6" s="203" t="s">
        <v>514</v>
      </c>
      <c r="AP6" s="203" t="s">
        <v>514</v>
      </c>
      <c r="AQ6" s="203" t="s">
        <v>514</v>
      </c>
      <c r="AR6" s="203" t="s">
        <v>514</v>
      </c>
      <c r="AS6" s="257" t="s">
        <v>515</v>
      </c>
      <c r="AT6" s="257" t="s">
        <v>515</v>
      </c>
      <c r="AU6" s="257" t="s">
        <v>515</v>
      </c>
      <c r="AV6" s="257" t="s">
        <v>515</v>
      </c>
      <c r="AW6" s="257" t="s">
        <v>515</v>
      </c>
      <c r="AX6" s="257" t="s">
        <v>515</v>
      </c>
      <c r="AY6" s="266" t="s">
        <v>516</v>
      </c>
      <c r="AZ6" s="266" t="s">
        <v>516</v>
      </c>
      <c r="BA6" s="266" t="s">
        <v>516</v>
      </c>
      <c r="BB6" s="266" t="s">
        <v>516</v>
      </c>
      <c r="BC6" s="266" t="s">
        <v>516</v>
      </c>
      <c r="BD6" s="266" t="s">
        <v>516</v>
      </c>
      <c r="BE6" s="203" t="s">
        <v>517</v>
      </c>
      <c r="BF6" s="203" t="s">
        <v>517</v>
      </c>
      <c r="BG6" s="203" t="s">
        <v>517</v>
      </c>
      <c r="BH6" s="203" t="s">
        <v>517</v>
      </c>
      <c r="BI6" s="203" t="s">
        <v>517</v>
      </c>
      <c r="BJ6" s="203" t="s">
        <v>517</v>
      </c>
      <c r="BK6" s="239" t="s">
        <v>518</v>
      </c>
      <c r="BL6" s="239" t="s">
        <v>518</v>
      </c>
      <c r="BM6" s="239" t="s">
        <v>518</v>
      </c>
      <c r="BN6" s="239" t="s">
        <v>518</v>
      </c>
      <c r="BO6" s="239" t="s">
        <v>518</v>
      </c>
      <c r="BP6" s="239" t="s">
        <v>518</v>
      </c>
      <c r="BQ6" s="221" t="s">
        <v>519</v>
      </c>
      <c r="BR6" s="854" t="s">
        <v>519</v>
      </c>
      <c r="BS6" s="854" t="s">
        <v>519</v>
      </c>
      <c r="BT6" s="854" t="s">
        <v>519</v>
      </c>
      <c r="BU6" s="854" t="s">
        <v>519</v>
      </c>
      <c r="BV6" s="854" t="s">
        <v>519</v>
      </c>
      <c r="BW6" s="266" t="s">
        <v>520</v>
      </c>
      <c r="BX6" s="266" t="s">
        <v>520</v>
      </c>
      <c r="BY6" s="266" t="s">
        <v>520</v>
      </c>
      <c r="BZ6" s="266" t="s">
        <v>520</v>
      </c>
      <c r="CA6" s="266" t="s">
        <v>520</v>
      </c>
      <c r="CB6" s="266" t="s">
        <v>520</v>
      </c>
      <c r="CC6" s="271">
        <v>2025</v>
      </c>
      <c r="CD6" s="212"/>
      <c r="CE6" s="271">
        <v>2025</v>
      </c>
      <c r="CF6" s="271">
        <v>2025</v>
      </c>
      <c r="CG6" s="271">
        <v>2025</v>
      </c>
    </row>
    <row r="7" spans="1:86" ht="14.25" customHeight="1" x14ac:dyDescent="0.2">
      <c r="A7" s="17">
        <v>1</v>
      </c>
      <c r="B7" s="17">
        <v>2</v>
      </c>
      <c r="C7" s="17">
        <v>3</v>
      </c>
      <c r="D7" s="17">
        <v>4</v>
      </c>
      <c r="E7" s="17">
        <v>5</v>
      </c>
      <c r="F7" s="17">
        <v>6</v>
      </c>
      <c r="G7" s="18" t="s">
        <v>19</v>
      </c>
      <c r="H7" s="21">
        <v>8</v>
      </c>
      <c r="I7" s="17">
        <v>10</v>
      </c>
      <c r="J7" s="204"/>
      <c r="K7" s="204"/>
      <c r="L7" s="205"/>
      <c r="M7" s="205"/>
      <c r="N7" s="205"/>
      <c r="O7" s="213"/>
      <c r="P7" s="213"/>
      <c r="Q7" s="213"/>
      <c r="R7" s="213"/>
      <c r="S7" s="213"/>
      <c r="T7" s="213"/>
      <c r="U7" s="222"/>
      <c r="V7" s="222"/>
      <c r="W7" s="222"/>
      <c r="X7" s="222"/>
      <c r="Y7" s="222"/>
      <c r="Z7" s="222"/>
      <c r="AA7" s="231"/>
      <c r="AB7" s="231"/>
      <c r="AC7" s="231"/>
      <c r="AD7" s="231"/>
      <c r="AE7" s="231"/>
      <c r="AF7" s="231"/>
      <c r="AG7" s="249"/>
      <c r="AH7" s="249"/>
      <c r="AI7" s="249"/>
      <c r="AJ7" s="249"/>
      <c r="AK7" s="249"/>
      <c r="AL7" s="249"/>
      <c r="AM7" s="205"/>
      <c r="AN7" s="205"/>
      <c r="AO7" s="205"/>
      <c r="AP7" s="205"/>
      <c r="AQ7" s="205"/>
      <c r="AR7" s="205"/>
      <c r="AS7" s="258"/>
      <c r="AT7" s="258"/>
      <c r="AU7" s="258"/>
      <c r="AV7" s="258"/>
      <c r="AW7" s="258"/>
      <c r="AX7" s="258"/>
      <c r="AY7" s="267"/>
      <c r="AZ7" s="267"/>
      <c r="BA7" s="267"/>
      <c r="BB7" s="267"/>
      <c r="BC7" s="267"/>
      <c r="BD7" s="267"/>
      <c r="BE7" s="205"/>
      <c r="BF7" s="205"/>
      <c r="BG7" s="205"/>
      <c r="BH7" s="205"/>
      <c r="BI7" s="205"/>
      <c r="BJ7" s="205"/>
      <c r="BK7" s="240"/>
      <c r="BL7" s="240"/>
      <c r="BM7" s="240"/>
      <c r="BN7" s="240"/>
      <c r="BO7" s="240"/>
      <c r="BP7" s="240"/>
      <c r="BQ7" s="222"/>
      <c r="BW7" s="267"/>
      <c r="BX7" s="267"/>
      <c r="BY7" s="267"/>
      <c r="BZ7" s="267"/>
      <c r="CA7" s="267"/>
      <c r="CB7" s="267"/>
      <c r="CC7" s="240"/>
      <c r="CD7" s="213"/>
      <c r="CE7" s="240"/>
      <c r="CF7" s="240"/>
      <c r="CG7" s="240"/>
    </row>
    <row r="8" spans="1:86" x14ac:dyDescent="0.2">
      <c r="A8" s="93"/>
      <c r="B8" s="93"/>
      <c r="C8" s="297"/>
      <c r="D8" s="112"/>
      <c r="E8" s="93"/>
      <c r="F8" s="112"/>
      <c r="G8" s="283"/>
      <c r="H8" s="112"/>
      <c r="I8" s="112"/>
      <c r="J8" s="204"/>
      <c r="K8" s="204"/>
      <c r="L8" s="205"/>
      <c r="M8" s="205"/>
      <c r="N8" s="205"/>
      <c r="O8" s="213"/>
      <c r="P8" s="213"/>
      <c r="Q8" s="213"/>
      <c r="R8" s="213"/>
      <c r="S8" s="213"/>
      <c r="T8" s="213"/>
      <c r="U8" s="222"/>
      <c r="V8" s="222"/>
      <c r="W8" s="222"/>
      <c r="X8" s="222"/>
      <c r="Y8" s="222"/>
      <c r="Z8" s="222"/>
      <c r="AA8" s="231"/>
      <c r="AB8" s="231"/>
      <c r="AC8" s="231"/>
      <c r="AD8" s="231"/>
      <c r="AE8" s="231"/>
      <c r="AF8" s="231"/>
      <c r="AG8" s="249"/>
      <c r="AH8" s="249"/>
      <c r="AI8" s="249"/>
      <c r="AJ8" s="249"/>
      <c r="AK8" s="249"/>
      <c r="AL8" s="249"/>
      <c r="AM8" s="205"/>
      <c r="AN8" s="205"/>
      <c r="AO8" s="205"/>
      <c r="AP8" s="205"/>
      <c r="AQ8" s="205"/>
      <c r="AR8" s="205"/>
      <c r="AS8" s="258"/>
      <c r="AT8" s="258"/>
      <c r="AU8" s="258"/>
      <c r="AV8" s="258"/>
      <c r="AW8" s="258"/>
      <c r="AX8" s="258"/>
      <c r="AY8" s="267"/>
      <c r="AZ8" s="267"/>
      <c r="BA8" s="267"/>
      <c r="BB8" s="267"/>
      <c r="BC8" s="267"/>
      <c r="BD8" s="267"/>
      <c r="BE8" s="205"/>
      <c r="BF8" s="205"/>
      <c r="BG8" s="205"/>
      <c r="BH8" s="205"/>
      <c r="BI8" s="205"/>
      <c r="BJ8" s="205"/>
      <c r="BK8" s="240"/>
      <c r="BL8" s="240"/>
      <c r="BM8" s="240"/>
      <c r="BN8" s="240"/>
      <c r="BO8" s="240"/>
      <c r="BP8" s="240"/>
      <c r="BQ8" s="222"/>
      <c r="BW8" s="267"/>
      <c r="BX8" s="267"/>
      <c r="BY8" s="267"/>
      <c r="BZ8" s="267"/>
      <c r="CA8" s="267"/>
      <c r="CB8" s="267"/>
      <c r="CC8" s="240"/>
      <c r="CD8" s="213"/>
      <c r="CE8" s="240"/>
      <c r="CF8" s="240"/>
      <c r="CG8" s="240"/>
    </row>
    <row r="9" spans="1:86" x14ac:dyDescent="0.2">
      <c r="A9" s="22"/>
      <c r="B9" s="22"/>
      <c r="C9" s="22"/>
      <c r="D9" s="298"/>
      <c r="E9" s="22"/>
      <c r="F9" s="298"/>
      <c r="G9" s="299"/>
      <c r="H9" s="112" t="s">
        <v>573</v>
      </c>
      <c r="I9" s="112"/>
      <c r="J9" s="204"/>
      <c r="K9" s="204"/>
      <c r="L9" s="205"/>
      <c r="M9" s="205"/>
      <c r="N9" s="205"/>
      <c r="O9" s="213"/>
      <c r="P9" s="213"/>
      <c r="Q9" s="213"/>
      <c r="R9" s="213"/>
      <c r="S9" s="213"/>
      <c r="T9" s="213"/>
      <c r="U9" s="222"/>
      <c r="V9" s="222"/>
      <c r="W9" s="222"/>
      <c r="X9" s="222"/>
      <c r="Y9" s="222"/>
      <c r="Z9" s="222"/>
      <c r="AA9" s="231"/>
      <c r="AB9" s="231"/>
      <c r="AC9" s="231"/>
      <c r="AD9" s="231"/>
      <c r="AE9" s="231"/>
      <c r="AF9" s="231"/>
      <c r="AG9" s="249"/>
      <c r="AH9" s="249"/>
      <c r="AI9" s="249"/>
      <c r="AJ9" s="249"/>
      <c r="AK9" s="249"/>
      <c r="AL9" s="249"/>
      <c r="AM9" s="205"/>
      <c r="AN9" s="205"/>
      <c r="AO9" s="205"/>
      <c r="AP9" s="205"/>
      <c r="AQ9" s="205"/>
      <c r="AR9" s="205"/>
      <c r="AS9" s="258"/>
      <c r="AT9" s="258"/>
      <c r="AU9" s="258"/>
      <c r="AV9" s="258"/>
      <c r="AW9" s="258"/>
      <c r="AX9" s="258"/>
      <c r="AY9" s="267"/>
      <c r="AZ9" s="267"/>
      <c r="BA9" s="267"/>
      <c r="BB9" s="267"/>
      <c r="BC9" s="267"/>
      <c r="BD9" s="267"/>
      <c r="BE9" s="205"/>
      <c r="BF9" s="205"/>
      <c r="BG9" s="205"/>
      <c r="BH9" s="205"/>
      <c r="BI9" s="205"/>
      <c r="BJ9" s="205"/>
      <c r="BK9" s="240"/>
      <c r="BL9" s="240"/>
      <c r="BM9" s="240"/>
      <c r="BN9" s="240"/>
      <c r="BO9" s="240"/>
      <c r="BP9" s="240"/>
      <c r="BQ9" s="222"/>
      <c r="BW9" s="267"/>
      <c r="BX9" s="267"/>
      <c r="BY9" s="267"/>
      <c r="BZ9" s="267"/>
      <c r="CA9" s="267"/>
      <c r="CB9" s="267"/>
      <c r="CC9" s="240"/>
      <c r="CD9" s="213"/>
      <c r="CE9" s="240"/>
      <c r="CF9" s="240"/>
      <c r="CG9" s="240"/>
    </row>
    <row r="10" spans="1:86" x14ac:dyDescent="0.2">
      <c r="A10" s="22"/>
      <c r="B10" s="22"/>
      <c r="C10" s="22"/>
      <c r="D10" s="300" t="s">
        <v>84</v>
      </c>
      <c r="E10" s="22"/>
      <c r="F10" s="298"/>
      <c r="G10" s="299"/>
      <c r="H10" s="112" t="s">
        <v>85</v>
      </c>
      <c r="I10" s="112"/>
      <c r="J10" s="204"/>
      <c r="K10" s="204"/>
      <c r="L10" s="205"/>
      <c r="M10" s="205"/>
      <c r="N10" s="205"/>
      <c r="O10" s="213"/>
      <c r="P10" s="213"/>
      <c r="Q10" s="213"/>
      <c r="R10" s="213"/>
      <c r="S10" s="213"/>
      <c r="T10" s="213"/>
      <c r="U10" s="222"/>
      <c r="V10" s="222"/>
      <c r="W10" s="222"/>
      <c r="X10" s="222"/>
      <c r="Y10" s="222"/>
      <c r="Z10" s="222"/>
      <c r="AA10" s="231"/>
      <c r="AB10" s="231"/>
      <c r="AC10" s="231"/>
      <c r="AD10" s="231"/>
      <c r="AE10" s="231"/>
      <c r="AF10" s="231"/>
      <c r="AG10" s="249"/>
      <c r="AH10" s="249"/>
      <c r="AI10" s="249"/>
      <c r="AJ10" s="249"/>
      <c r="AK10" s="249"/>
      <c r="AL10" s="249"/>
      <c r="AM10" s="205"/>
      <c r="AN10" s="205"/>
      <c r="AO10" s="205"/>
      <c r="AP10" s="205"/>
      <c r="AQ10" s="205"/>
      <c r="AR10" s="205"/>
      <c r="AS10" s="258"/>
      <c r="AT10" s="258"/>
      <c r="AU10" s="258"/>
      <c r="AV10" s="258"/>
      <c r="AW10" s="258"/>
      <c r="AX10" s="258"/>
      <c r="AY10" s="267"/>
      <c r="AZ10" s="267"/>
      <c r="BA10" s="267"/>
      <c r="BB10" s="267"/>
      <c r="BC10" s="267"/>
      <c r="BD10" s="267"/>
      <c r="BE10" s="205"/>
      <c r="BF10" s="205"/>
      <c r="BG10" s="205"/>
      <c r="BH10" s="205"/>
      <c r="BI10" s="205"/>
      <c r="BJ10" s="205"/>
      <c r="BK10" s="240"/>
      <c r="BL10" s="240"/>
      <c r="BM10" s="240"/>
      <c r="BN10" s="240"/>
      <c r="BO10" s="240"/>
      <c r="BP10" s="240"/>
      <c r="BQ10" s="222"/>
      <c r="BW10" s="267"/>
      <c r="BX10" s="267"/>
      <c r="BY10" s="267"/>
      <c r="BZ10" s="267"/>
      <c r="CA10" s="267"/>
      <c r="CB10" s="267"/>
      <c r="CC10" s="240"/>
      <c r="CD10" s="213"/>
      <c r="CE10" s="240"/>
      <c r="CF10" s="240"/>
      <c r="CG10" s="240"/>
    </row>
    <row r="11" spans="1:86" x14ac:dyDescent="0.2">
      <c r="A11" s="22"/>
      <c r="B11" s="22"/>
      <c r="C11" s="22"/>
      <c r="D11" s="301" t="s">
        <v>574</v>
      </c>
      <c r="E11" s="22"/>
      <c r="F11" s="298"/>
      <c r="G11" s="299"/>
      <c r="H11" s="94" t="s">
        <v>575</v>
      </c>
      <c r="I11" s="52"/>
      <c r="J11" s="204"/>
      <c r="K11" s="204"/>
      <c r="L11" s="205"/>
      <c r="M11" s="205"/>
      <c r="N11" s="205"/>
      <c r="O11" s="213"/>
      <c r="P11" s="213"/>
      <c r="Q11" s="213"/>
      <c r="R11" s="213"/>
      <c r="S11" s="213"/>
      <c r="T11" s="213"/>
      <c r="U11" s="222"/>
      <c r="V11" s="222"/>
      <c r="W11" s="222"/>
      <c r="X11" s="222"/>
      <c r="Y11" s="222"/>
      <c r="Z11" s="222"/>
      <c r="AA11" s="231"/>
      <c r="AB11" s="231"/>
      <c r="AC11" s="231"/>
      <c r="AD11" s="231"/>
      <c r="AE11" s="231"/>
      <c r="AF11" s="231"/>
      <c r="AG11" s="249"/>
      <c r="AH11" s="249"/>
      <c r="AI11" s="249"/>
      <c r="AJ11" s="249"/>
      <c r="AK11" s="249"/>
      <c r="AL11" s="249"/>
      <c r="AM11" s="205"/>
      <c r="AN11" s="205"/>
      <c r="AO11" s="205"/>
      <c r="AP11" s="205"/>
      <c r="AQ11" s="205"/>
      <c r="AR11" s="205"/>
      <c r="AS11" s="258"/>
      <c r="AT11" s="258"/>
      <c r="AU11" s="258"/>
      <c r="AV11" s="258"/>
      <c r="AW11" s="258"/>
      <c r="AX11" s="258"/>
      <c r="AY11" s="267"/>
      <c r="AZ11" s="267"/>
      <c r="BA11" s="267"/>
      <c r="BB11" s="267"/>
      <c r="BC11" s="267"/>
      <c r="BD11" s="267"/>
      <c r="BE11" s="205"/>
      <c r="BF11" s="205"/>
      <c r="BG11" s="205"/>
      <c r="BH11" s="205"/>
      <c r="BI11" s="205"/>
      <c r="BJ11" s="205"/>
      <c r="BK11" s="240"/>
      <c r="BL11" s="240"/>
      <c r="BM11" s="240"/>
      <c r="BN11" s="240"/>
      <c r="BO11" s="240"/>
      <c r="BP11" s="240"/>
      <c r="BQ11" s="222"/>
      <c r="BW11" s="267"/>
      <c r="BX11" s="267"/>
      <c r="BY11" s="267"/>
      <c r="BZ11" s="267"/>
      <c r="CA11" s="267"/>
      <c r="CB11" s="267"/>
      <c r="CC11" s="240"/>
      <c r="CD11" s="213"/>
      <c r="CE11" s="240"/>
      <c r="CF11" s="240"/>
      <c r="CG11" s="240"/>
    </row>
    <row r="12" spans="1:86" x14ac:dyDescent="0.2">
      <c r="A12" s="22"/>
      <c r="B12" s="22"/>
      <c r="C12" s="22"/>
      <c r="D12" s="298"/>
      <c r="E12" s="22"/>
      <c r="F12" s="298"/>
      <c r="G12" s="299"/>
      <c r="H12" s="112"/>
      <c r="I12" s="112"/>
      <c r="J12" s="204"/>
      <c r="K12" s="204"/>
      <c r="L12" s="205"/>
      <c r="M12" s="205"/>
      <c r="N12" s="205"/>
      <c r="O12" s="213"/>
      <c r="P12" s="213"/>
      <c r="Q12" s="213"/>
      <c r="R12" s="213"/>
      <c r="S12" s="213"/>
      <c r="T12" s="213"/>
      <c r="U12" s="222"/>
      <c r="V12" s="222"/>
      <c r="W12" s="222"/>
      <c r="X12" s="222"/>
      <c r="Y12" s="222"/>
      <c r="Z12" s="222"/>
      <c r="AA12" s="231"/>
      <c r="AB12" s="231"/>
      <c r="AC12" s="231"/>
      <c r="AD12" s="231"/>
      <c r="AE12" s="231"/>
      <c r="AF12" s="231"/>
      <c r="AG12" s="249"/>
      <c r="AH12" s="249"/>
      <c r="AI12" s="249"/>
      <c r="AJ12" s="249"/>
      <c r="AK12" s="249"/>
      <c r="AL12" s="249"/>
      <c r="AM12" s="205"/>
      <c r="AN12" s="205"/>
      <c r="AO12" s="205"/>
      <c r="AP12" s="205"/>
      <c r="AQ12" s="205"/>
      <c r="AR12" s="205"/>
      <c r="AS12" s="258"/>
      <c r="AT12" s="258"/>
      <c r="AU12" s="258"/>
      <c r="AV12" s="258"/>
      <c r="AW12" s="258"/>
      <c r="AX12" s="258"/>
      <c r="AY12" s="267"/>
      <c r="AZ12" s="267"/>
      <c r="BA12" s="267"/>
      <c r="BB12" s="267"/>
      <c r="BC12" s="267"/>
      <c r="BD12" s="267"/>
      <c r="BE12" s="205"/>
      <c r="BF12" s="205"/>
      <c r="BG12" s="205"/>
      <c r="BH12" s="205"/>
      <c r="BI12" s="205"/>
      <c r="BJ12" s="205"/>
      <c r="BK12" s="240"/>
      <c r="BL12" s="240"/>
      <c r="BM12" s="240"/>
      <c r="BN12" s="240"/>
      <c r="BO12" s="240"/>
      <c r="BP12" s="240"/>
      <c r="BQ12" s="222"/>
      <c r="BW12" s="267"/>
      <c r="BX12" s="267"/>
      <c r="BY12" s="267"/>
      <c r="BZ12" s="267"/>
      <c r="CA12" s="267"/>
      <c r="CB12" s="267"/>
      <c r="CC12" s="240"/>
      <c r="CD12" s="213"/>
      <c r="CE12" s="240"/>
      <c r="CF12" s="240"/>
      <c r="CG12" s="240"/>
    </row>
    <row r="13" spans="1:86" x14ac:dyDescent="0.2">
      <c r="A13" s="22"/>
      <c r="B13" s="302" t="s">
        <v>576</v>
      </c>
      <c r="C13" s="93"/>
      <c r="D13" s="28"/>
      <c r="E13" s="22"/>
      <c r="F13" s="28"/>
      <c r="G13" s="283"/>
      <c r="H13" s="112" t="s">
        <v>577</v>
      </c>
      <c r="I13" s="112"/>
      <c r="J13" s="204">
        <f t="shared" ref="J13:J29" si="0">+I13*$J$1</f>
        <v>0</v>
      </c>
      <c r="K13" s="204">
        <f>+I13/12</f>
        <v>0</v>
      </c>
      <c r="L13" s="204">
        <f>+J13-K13</f>
        <v>0</v>
      </c>
      <c r="M13" s="204"/>
      <c r="N13" s="204">
        <f t="shared" ref="N13:N27" si="1">+K13-M13</f>
        <v>0</v>
      </c>
      <c r="O13" s="214">
        <f t="shared" ref="O13:O29" si="2">+I13*$O$1</f>
        <v>0</v>
      </c>
      <c r="P13" s="214">
        <f>O13+K13</f>
        <v>0</v>
      </c>
      <c r="Q13" s="214">
        <f>480000+K13</f>
        <v>480000</v>
      </c>
      <c r="R13" s="214">
        <f>+P13-Q13</f>
        <v>-480000</v>
      </c>
      <c r="S13" s="214">
        <v>900000</v>
      </c>
      <c r="T13" s="214">
        <f>+Q13-S13</f>
        <v>-420000</v>
      </c>
      <c r="U13" s="223">
        <f t="shared" ref="U13:U29" si="3">$I13*$U$1</f>
        <v>0</v>
      </c>
      <c r="V13" s="223">
        <f>U13+Q13</f>
        <v>480000</v>
      </c>
      <c r="W13" s="223">
        <f>+Q13/2*3</f>
        <v>720000</v>
      </c>
      <c r="X13" s="223">
        <f>+V13-W13</f>
        <v>-240000</v>
      </c>
      <c r="Y13" s="223">
        <v>1370000</v>
      </c>
      <c r="Z13" s="223">
        <f>+W13-Y13</f>
        <v>-650000</v>
      </c>
      <c r="AA13" s="232">
        <f t="shared" ref="AA13:AA29" si="4">$I13*$AA$1</f>
        <v>0</v>
      </c>
      <c r="AB13" s="232">
        <f>AA13+W13</f>
        <v>720000</v>
      </c>
      <c r="AC13" s="232">
        <v>1700000</v>
      </c>
      <c r="AD13" s="232">
        <f>+AB13-AC13</f>
        <v>-980000</v>
      </c>
      <c r="AE13" s="232">
        <v>1650000</v>
      </c>
      <c r="AF13" s="232">
        <f>+AC13-AE13</f>
        <v>50000</v>
      </c>
      <c r="AG13" s="250">
        <f t="shared" ref="AG13:AG29" si="5">$I13*$AG$1</f>
        <v>0</v>
      </c>
      <c r="AH13" s="250">
        <f>AG13+AC13</f>
        <v>1700000</v>
      </c>
      <c r="AI13" s="250">
        <v>2000000</v>
      </c>
      <c r="AJ13" s="250">
        <f>+AH13-AI13</f>
        <v>-300000</v>
      </c>
      <c r="AK13" s="250">
        <v>1950000</v>
      </c>
      <c r="AL13" s="250">
        <f>+AI13-AK13</f>
        <v>50000</v>
      </c>
      <c r="AM13" s="204">
        <f t="shared" ref="AM13:AM29" si="6">$I13*$AM$1</f>
        <v>0</v>
      </c>
      <c r="AN13" s="204">
        <f>AM13+AI13</f>
        <v>2000000</v>
      </c>
      <c r="AO13" s="204">
        <v>2480000</v>
      </c>
      <c r="AP13" s="204">
        <f>+AN13-AO13</f>
        <v>-480000</v>
      </c>
      <c r="AQ13" s="204">
        <v>2470000</v>
      </c>
      <c r="AR13" s="204">
        <f>+AO13-AQ13</f>
        <v>10000</v>
      </c>
      <c r="AS13" s="259">
        <f t="shared" ref="AS13:AS29" si="7">$I13*$AS$1</f>
        <v>0</v>
      </c>
      <c r="AT13" s="259">
        <f>AS13+AO13</f>
        <v>2480000</v>
      </c>
      <c r="AU13" s="259">
        <v>2950000</v>
      </c>
      <c r="AV13" s="259">
        <f>+AT13-AU13</f>
        <v>-470000</v>
      </c>
      <c r="AW13" s="259">
        <v>440000</v>
      </c>
      <c r="AX13" s="259">
        <f>+AU13-AW13</f>
        <v>2510000</v>
      </c>
      <c r="AY13" s="268">
        <f t="shared" ref="AY13:AY29" si="8">$I13*$AY$1</f>
        <v>0</v>
      </c>
      <c r="AZ13" s="268">
        <f>AY13+AU13</f>
        <v>2950000</v>
      </c>
      <c r="BA13" s="268">
        <v>477000</v>
      </c>
      <c r="BB13" s="268">
        <f>+AZ13-BA13</f>
        <v>2473000</v>
      </c>
      <c r="BC13" s="268">
        <v>440000</v>
      </c>
      <c r="BD13" s="268">
        <f>+BA13-BC13</f>
        <v>37000</v>
      </c>
      <c r="BE13" s="204">
        <f t="shared" ref="BE13:BE29" si="9">$I13*$BE$1</f>
        <v>0</v>
      </c>
      <c r="BF13" s="204">
        <f>BE13+BA13</f>
        <v>477000</v>
      </c>
      <c r="BG13" s="204">
        <v>477000</v>
      </c>
      <c r="BH13" s="204">
        <f>+BF13-BG13</f>
        <v>0</v>
      </c>
      <c r="BI13" s="204">
        <v>440000</v>
      </c>
      <c r="BJ13" s="204">
        <f>+BG13-BI13</f>
        <v>37000</v>
      </c>
      <c r="BK13" s="241">
        <f t="shared" ref="BK13:BK29" si="10">$I13*$BK$1</f>
        <v>0</v>
      </c>
      <c r="BL13" s="241">
        <f>BK13+BG13</f>
        <v>477000</v>
      </c>
      <c r="BM13" s="241">
        <v>477000</v>
      </c>
      <c r="BN13" s="241">
        <f>+BL13-BM13</f>
        <v>0</v>
      </c>
      <c r="BO13" s="241">
        <v>440000</v>
      </c>
      <c r="BP13" s="241">
        <f>+BM13-BO13</f>
        <v>37000</v>
      </c>
      <c r="BQ13" s="223">
        <f t="shared" ref="BQ13:BQ29" si="11">$I13*$BQ$1</f>
        <v>0</v>
      </c>
      <c r="BR13" s="579">
        <f>BQ13+BM13</f>
        <v>477000</v>
      </c>
      <c r="BS13" s="579">
        <v>477000</v>
      </c>
      <c r="BT13" s="579">
        <f>+BR13-BS13</f>
        <v>0</v>
      </c>
      <c r="BU13" s="579">
        <v>440000</v>
      </c>
      <c r="BV13" s="579">
        <f>+BS13-BU13</f>
        <v>37000</v>
      </c>
      <c r="BW13" s="268">
        <f t="shared" ref="BW13:BW29" si="12">$I13*$BW$1</f>
        <v>0</v>
      </c>
      <c r="BX13" s="268">
        <f>BW13+BS13</f>
        <v>477000</v>
      </c>
      <c r="BY13" s="268">
        <v>477000</v>
      </c>
      <c r="BZ13" s="268">
        <f>+BX13-BY13</f>
        <v>0</v>
      </c>
      <c r="CA13" s="268">
        <v>440000</v>
      </c>
      <c r="CB13" s="268">
        <f>+BY13-CA13</f>
        <v>37000</v>
      </c>
      <c r="CC13" s="241">
        <f t="shared" ref="CC13:CC29" si="13">+J13+O13+U13+AA13+AG13+AM13+AS13+AY13+BE13+BK13+BQ13+BW13</f>
        <v>0</v>
      </c>
      <c r="CD13" s="214">
        <f>CC13+BY13</f>
        <v>477000</v>
      </c>
      <c r="CE13" s="241">
        <v>477000</v>
      </c>
      <c r="CF13" s="241">
        <v>440000</v>
      </c>
      <c r="CG13" s="241">
        <f>+CE13-CF13</f>
        <v>37000</v>
      </c>
      <c r="CH13" s="5">
        <f t="shared" ref="CH13:CH35" si="14">+CC13-I13</f>
        <v>0</v>
      </c>
    </row>
    <row r="14" spans="1:86" x14ac:dyDescent="0.2">
      <c r="A14" s="22"/>
      <c r="B14" s="22"/>
      <c r="C14" s="51">
        <v>130</v>
      </c>
      <c r="D14" s="28"/>
      <c r="E14" s="22"/>
      <c r="F14" s="28"/>
      <c r="G14" s="283"/>
      <c r="H14" s="112" t="s">
        <v>103</v>
      </c>
      <c r="I14" s="112"/>
      <c r="J14" s="204">
        <f t="shared" si="0"/>
        <v>0</v>
      </c>
      <c r="K14" s="204">
        <f>+I14/12</f>
        <v>0</v>
      </c>
      <c r="L14" s="204">
        <f>+J14-K14</f>
        <v>0</v>
      </c>
      <c r="M14" s="204"/>
      <c r="N14" s="204">
        <f t="shared" si="1"/>
        <v>0</v>
      </c>
      <c r="O14" s="214">
        <f t="shared" si="2"/>
        <v>0</v>
      </c>
      <c r="P14" s="214">
        <f t="shared" ref="P14:P29" si="15">O14+K14</f>
        <v>0</v>
      </c>
      <c r="Q14" s="214">
        <v>140000</v>
      </c>
      <c r="R14" s="214">
        <f>+P14-Q14</f>
        <v>-140000</v>
      </c>
      <c r="S14" s="214">
        <v>130000</v>
      </c>
      <c r="T14" s="214">
        <f t="shared" ref="T14:T29" si="16">+Q14-S14</f>
        <v>10000</v>
      </c>
      <c r="U14" s="223">
        <f t="shared" si="3"/>
        <v>0</v>
      </c>
      <c r="V14" s="223">
        <f t="shared" ref="V14:V29" si="17">U14+Q14</f>
        <v>140000</v>
      </c>
      <c r="W14" s="223">
        <f>+Q14/2*3</f>
        <v>210000</v>
      </c>
      <c r="X14" s="223">
        <f t="shared" ref="X14:X29" si="18">+V14-W14</f>
        <v>-70000</v>
      </c>
      <c r="Y14" s="223">
        <v>200000</v>
      </c>
      <c r="Z14" s="223">
        <f t="shared" ref="Z14:Z29" si="19">+W14-Y14</f>
        <v>10000</v>
      </c>
      <c r="AA14" s="232">
        <f t="shared" si="4"/>
        <v>0</v>
      </c>
      <c r="AB14" s="232">
        <f t="shared" ref="AB14:AB29" si="20">AA14+W14</f>
        <v>210000</v>
      </c>
      <c r="AC14" s="232">
        <v>880000</v>
      </c>
      <c r="AD14" s="232">
        <f t="shared" ref="AD14:AD29" si="21">+AB14-AC14</f>
        <v>-670000</v>
      </c>
      <c r="AE14" s="232">
        <v>850000</v>
      </c>
      <c r="AF14" s="232">
        <f t="shared" ref="AF14:AF29" si="22">+AC14-AE14</f>
        <v>30000</v>
      </c>
      <c r="AG14" s="250">
        <f t="shared" si="5"/>
        <v>0</v>
      </c>
      <c r="AH14" s="250">
        <f t="shared" ref="AH14:AH29" si="23">AG14+AC14</f>
        <v>880000</v>
      </c>
      <c r="AI14" s="250">
        <v>950000</v>
      </c>
      <c r="AJ14" s="250">
        <f t="shared" ref="AJ14:AJ29" si="24">+AH14-AI14</f>
        <v>-70000</v>
      </c>
      <c r="AK14" s="250">
        <v>940000</v>
      </c>
      <c r="AL14" s="250">
        <f t="shared" ref="AL14:AL29" si="25">+AI14-AK14</f>
        <v>10000</v>
      </c>
      <c r="AM14" s="204">
        <f t="shared" si="6"/>
        <v>0</v>
      </c>
      <c r="AN14" s="204">
        <f t="shared" ref="AN14:AN29" si="26">AM14+AI14</f>
        <v>950000</v>
      </c>
      <c r="AO14" s="204">
        <v>1024000</v>
      </c>
      <c r="AP14" s="204">
        <f t="shared" ref="AP14:AP29" si="27">+AN14-AO14</f>
        <v>-74000</v>
      </c>
      <c r="AQ14" s="204">
        <v>1020000</v>
      </c>
      <c r="AR14" s="204">
        <f t="shared" ref="AR14:AR29" si="28">+AO14-AQ14</f>
        <v>4000</v>
      </c>
      <c r="AS14" s="259">
        <f t="shared" si="7"/>
        <v>0</v>
      </c>
      <c r="AT14" s="259">
        <f t="shared" ref="AT14:AT29" si="29">AS14+AO14</f>
        <v>1024000</v>
      </c>
      <c r="AU14" s="259">
        <v>1100000</v>
      </c>
      <c r="AV14" s="259">
        <f t="shared" ref="AV14:AV29" si="30">+AT14-AU14</f>
        <v>-76000</v>
      </c>
      <c r="AW14" s="259">
        <v>67000</v>
      </c>
      <c r="AX14" s="259">
        <f t="shared" ref="AX14:AX29" si="31">+AU14-AW14</f>
        <v>1033000</v>
      </c>
      <c r="AY14" s="268">
        <f t="shared" si="8"/>
        <v>0</v>
      </c>
      <c r="AZ14" s="268">
        <f t="shared" ref="AZ14:AZ29" si="32">AY14+AU14</f>
        <v>1100000</v>
      </c>
      <c r="BA14" s="268">
        <v>73000</v>
      </c>
      <c r="BB14" s="268">
        <f t="shared" ref="BB14:BB29" si="33">+AZ14-BA14</f>
        <v>1027000</v>
      </c>
      <c r="BC14" s="268">
        <v>67000</v>
      </c>
      <c r="BD14" s="268">
        <f t="shared" ref="BD14:BD29" si="34">+BA14-BC14</f>
        <v>6000</v>
      </c>
      <c r="BE14" s="204">
        <f t="shared" si="9"/>
        <v>0</v>
      </c>
      <c r="BF14" s="204">
        <f t="shared" ref="BF14:BF29" si="35">BE14+BA14</f>
        <v>73000</v>
      </c>
      <c r="BG14" s="204">
        <v>73000</v>
      </c>
      <c r="BH14" s="204">
        <f t="shared" ref="BH14:BH29" si="36">+BF14-BG14</f>
        <v>0</v>
      </c>
      <c r="BI14" s="204">
        <v>67000</v>
      </c>
      <c r="BJ14" s="204">
        <f t="shared" ref="BJ14:BJ29" si="37">+BG14-BI14</f>
        <v>6000</v>
      </c>
      <c r="BK14" s="241">
        <f t="shared" si="10"/>
        <v>0</v>
      </c>
      <c r="BL14" s="241">
        <f t="shared" ref="BL14:BL29" si="38">BK14+BG14</f>
        <v>73000</v>
      </c>
      <c r="BM14" s="241">
        <v>73000</v>
      </c>
      <c r="BN14" s="241">
        <f t="shared" ref="BN14:BN29" si="39">+BL14-BM14</f>
        <v>0</v>
      </c>
      <c r="BO14" s="241">
        <v>67000</v>
      </c>
      <c r="BP14" s="241">
        <f t="shared" ref="BP14:BP29" si="40">+BM14-BO14</f>
        <v>6000</v>
      </c>
      <c r="BQ14" s="223">
        <f t="shared" si="11"/>
        <v>0</v>
      </c>
      <c r="BR14" s="579">
        <f t="shared" ref="BR14:BR29" si="41">BQ14+BM14</f>
        <v>73000</v>
      </c>
      <c r="BS14" s="579">
        <v>73000</v>
      </c>
      <c r="BT14" s="579">
        <f t="shared" ref="BT14:BT29" si="42">+BR14-BS14</f>
        <v>0</v>
      </c>
      <c r="BU14" s="579">
        <v>67000</v>
      </c>
      <c r="BV14" s="579">
        <f t="shared" ref="BV14:BV29" si="43">+BS14-BU14</f>
        <v>6000</v>
      </c>
      <c r="BW14" s="268">
        <f t="shared" si="12"/>
        <v>0</v>
      </c>
      <c r="BX14" s="268">
        <f t="shared" ref="BX14:BX29" si="44">BW14+BS14</f>
        <v>73000</v>
      </c>
      <c r="BY14" s="268">
        <v>73000</v>
      </c>
      <c r="BZ14" s="268">
        <f t="shared" ref="BZ14:BZ29" si="45">+BX14-BY14</f>
        <v>0</v>
      </c>
      <c r="CA14" s="268">
        <v>67000</v>
      </c>
      <c r="CB14" s="268">
        <f t="shared" ref="CB14:CB29" si="46">+BY14-CA14</f>
        <v>6000</v>
      </c>
      <c r="CC14" s="241">
        <f t="shared" si="13"/>
        <v>0</v>
      </c>
      <c r="CD14" s="214">
        <f t="shared" ref="CD14:CD29" si="47">CC14+BY14</f>
        <v>73000</v>
      </c>
      <c r="CE14" s="241">
        <v>73000</v>
      </c>
      <c r="CF14" s="241">
        <v>67000</v>
      </c>
      <c r="CG14" s="241">
        <f t="shared" ref="CG14:CG29" si="48">+CE14-CF14</f>
        <v>6000</v>
      </c>
      <c r="CH14" s="5">
        <f t="shared" si="14"/>
        <v>0</v>
      </c>
    </row>
    <row r="15" spans="1:86" x14ac:dyDescent="0.2">
      <c r="A15" s="22"/>
      <c r="B15" s="22"/>
      <c r="C15" s="51"/>
      <c r="D15" s="34"/>
      <c r="E15" s="22">
        <v>223</v>
      </c>
      <c r="F15" s="34">
        <v>421</v>
      </c>
      <c r="G15" s="275"/>
      <c r="H15" s="28" t="s">
        <v>31</v>
      </c>
      <c r="I15" s="27">
        <v>3425000</v>
      </c>
      <c r="J15" s="204">
        <f t="shared" si="0"/>
        <v>685000</v>
      </c>
      <c r="K15" s="204">
        <v>223175.86000000007</v>
      </c>
      <c r="L15" s="204">
        <f t="shared" ref="L15:L29" si="49">+J15-K15</f>
        <v>461824.1399999999</v>
      </c>
      <c r="M15" s="205"/>
      <c r="N15" s="204">
        <f t="shared" si="1"/>
        <v>223175.86000000007</v>
      </c>
      <c r="O15" s="214">
        <f t="shared" si="2"/>
        <v>342500</v>
      </c>
      <c r="P15" s="214">
        <f t="shared" si="15"/>
        <v>565675.8600000001</v>
      </c>
      <c r="Q15" s="213"/>
      <c r="R15" s="214">
        <f t="shared" ref="R15:R29" si="50">+P15-Q15</f>
        <v>565675.8600000001</v>
      </c>
      <c r="S15" s="213"/>
      <c r="T15" s="214">
        <f t="shared" si="16"/>
        <v>0</v>
      </c>
      <c r="U15" s="223">
        <f t="shared" si="3"/>
        <v>239750.00000000003</v>
      </c>
      <c r="V15" s="223">
        <f t="shared" si="17"/>
        <v>239750.00000000003</v>
      </c>
      <c r="W15" s="222"/>
      <c r="X15" s="223">
        <f t="shared" si="18"/>
        <v>239750.00000000003</v>
      </c>
      <c r="Y15" s="222"/>
      <c r="Z15" s="223">
        <f t="shared" si="19"/>
        <v>0</v>
      </c>
      <c r="AA15" s="232">
        <f t="shared" si="4"/>
        <v>239750.00000000003</v>
      </c>
      <c r="AB15" s="232">
        <f t="shared" si="20"/>
        <v>239750.00000000003</v>
      </c>
      <c r="AC15" s="231"/>
      <c r="AD15" s="232">
        <f t="shared" si="21"/>
        <v>239750.00000000003</v>
      </c>
      <c r="AE15" s="231"/>
      <c r="AF15" s="232">
        <f t="shared" si="22"/>
        <v>0</v>
      </c>
      <c r="AG15" s="250">
        <f t="shared" si="5"/>
        <v>239750.00000000003</v>
      </c>
      <c r="AH15" s="250">
        <f t="shared" si="23"/>
        <v>239750.00000000003</v>
      </c>
      <c r="AI15" s="249"/>
      <c r="AJ15" s="250">
        <f t="shared" si="24"/>
        <v>239750.00000000003</v>
      </c>
      <c r="AK15" s="249"/>
      <c r="AL15" s="250">
        <f t="shared" si="25"/>
        <v>0</v>
      </c>
      <c r="AM15" s="204">
        <f t="shared" si="6"/>
        <v>239750.00000000003</v>
      </c>
      <c r="AN15" s="204">
        <f t="shared" si="26"/>
        <v>239750.00000000003</v>
      </c>
      <c r="AO15" s="205"/>
      <c r="AP15" s="204">
        <f t="shared" si="27"/>
        <v>239750.00000000003</v>
      </c>
      <c r="AQ15" s="205"/>
      <c r="AR15" s="204">
        <f t="shared" si="28"/>
        <v>0</v>
      </c>
      <c r="AS15" s="259">
        <f t="shared" si="7"/>
        <v>239750.00000000003</v>
      </c>
      <c r="AT15" s="259">
        <f t="shared" si="29"/>
        <v>239750.00000000003</v>
      </c>
      <c r="AU15" s="258"/>
      <c r="AV15" s="259">
        <f t="shared" si="30"/>
        <v>239750.00000000003</v>
      </c>
      <c r="AW15" s="258"/>
      <c r="AX15" s="259">
        <f t="shared" si="31"/>
        <v>0</v>
      </c>
      <c r="AY15" s="268">
        <f t="shared" si="8"/>
        <v>239750.00000000003</v>
      </c>
      <c r="AZ15" s="268">
        <f t="shared" si="32"/>
        <v>239750.00000000003</v>
      </c>
      <c r="BA15" s="267"/>
      <c r="BB15" s="268">
        <f t="shared" si="33"/>
        <v>239750.00000000003</v>
      </c>
      <c r="BC15" s="267"/>
      <c r="BD15" s="268">
        <f t="shared" si="34"/>
        <v>0</v>
      </c>
      <c r="BE15" s="204">
        <f t="shared" si="9"/>
        <v>239750.00000000003</v>
      </c>
      <c r="BF15" s="204">
        <f t="shared" si="35"/>
        <v>239750.00000000003</v>
      </c>
      <c r="BG15" s="205"/>
      <c r="BH15" s="204">
        <f t="shared" si="36"/>
        <v>239750.00000000003</v>
      </c>
      <c r="BI15" s="205"/>
      <c r="BJ15" s="204">
        <f t="shared" si="37"/>
        <v>0</v>
      </c>
      <c r="BK15" s="241">
        <f t="shared" si="10"/>
        <v>239750.00000000003</v>
      </c>
      <c r="BL15" s="241">
        <f t="shared" si="38"/>
        <v>239750.00000000003</v>
      </c>
      <c r="BM15" s="240"/>
      <c r="BN15" s="241">
        <f t="shared" si="39"/>
        <v>239750.00000000003</v>
      </c>
      <c r="BO15" s="240"/>
      <c r="BP15" s="241">
        <f t="shared" si="40"/>
        <v>0</v>
      </c>
      <c r="BQ15" s="223">
        <f t="shared" si="11"/>
        <v>239750.00000000003</v>
      </c>
      <c r="BR15" s="579">
        <f t="shared" si="41"/>
        <v>239750.00000000003</v>
      </c>
      <c r="BT15" s="579">
        <f t="shared" si="42"/>
        <v>239750.00000000003</v>
      </c>
      <c r="BV15" s="579">
        <f t="shared" si="43"/>
        <v>0</v>
      </c>
      <c r="BW15" s="268">
        <f t="shared" si="12"/>
        <v>239750.00000000003</v>
      </c>
      <c r="BX15" s="268">
        <f t="shared" si="44"/>
        <v>239750.00000000003</v>
      </c>
      <c r="BY15" s="267"/>
      <c r="BZ15" s="268">
        <f t="shared" si="45"/>
        <v>239750.00000000003</v>
      </c>
      <c r="CA15" s="267"/>
      <c r="CB15" s="268">
        <f t="shared" si="46"/>
        <v>0</v>
      </c>
      <c r="CC15" s="241">
        <f t="shared" si="13"/>
        <v>3425000</v>
      </c>
      <c r="CD15" s="214">
        <f t="shared" si="47"/>
        <v>3425000</v>
      </c>
      <c r="CE15" s="240"/>
      <c r="CF15" s="240"/>
      <c r="CG15" s="241">
        <f t="shared" si="48"/>
        <v>0</v>
      </c>
      <c r="CH15" s="5">
        <f t="shared" si="14"/>
        <v>0</v>
      </c>
    </row>
    <row r="16" spans="1:86" x14ac:dyDescent="0.2">
      <c r="A16" s="22"/>
      <c r="B16" s="22"/>
      <c r="C16" s="51"/>
      <c r="D16" s="34"/>
      <c r="E16" s="22">
        <v>224</v>
      </c>
      <c r="F16" s="34">
        <v>423</v>
      </c>
      <c r="G16" s="275"/>
      <c r="H16" s="28" t="s">
        <v>44</v>
      </c>
      <c r="I16" s="27">
        <v>1322000</v>
      </c>
      <c r="J16" s="204">
        <f t="shared" si="0"/>
        <v>264400</v>
      </c>
      <c r="K16" s="204">
        <v>178400</v>
      </c>
      <c r="L16" s="204">
        <f t="shared" si="49"/>
        <v>86000</v>
      </c>
      <c r="M16" s="205"/>
      <c r="N16" s="204">
        <f t="shared" si="1"/>
        <v>178400</v>
      </c>
      <c r="O16" s="214">
        <f t="shared" si="2"/>
        <v>132200</v>
      </c>
      <c r="P16" s="214">
        <f t="shared" si="15"/>
        <v>310600</v>
      </c>
      <c r="Q16" s="213"/>
      <c r="R16" s="214">
        <f t="shared" si="50"/>
        <v>310600</v>
      </c>
      <c r="S16" s="213"/>
      <c r="T16" s="214">
        <f t="shared" si="16"/>
        <v>0</v>
      </c>
      <c r="U16" s="223">
        <f t="shared" si="3"/>
        <v>92540.000000000015</v>
      </c>
      <c r="V16" s="223">
        <f t="shared" si="17"/>
        <v>92540.000000000015</v>
      </c>
      <c r="W16" s="222"/>
      <c r="X16" s="223">
        <f t="shared" si="18"/>
        <v>92540.000000000015</v>
      </c>
      <c r="Y16" s="222"/>
      <c r="Z16" s="223">
        <f t="shared" si="19"/>
        <v>0</v>
      </c>
      <c r="AA16" s="232">
        <f t="shared" si="4"/>
        <v>92540.000000000015</v>
      </c>
      <c r="AB16" s="232">
        <f t="shared" si="20"/>
        <v>92540.000000000015</v>
      </c>
      <c r="AC16" s="231"/>
      <c r="AD16" s="232">
        <f t="shared" si="21"/>
        <v>92540.000000000015</v>
      </c>
      <c r="AE16" s="231"/>
      <c r="AF16" s="232">
        <f t="shared" si="22"/>
        <v>0</v>
      </c>
      <c r="AG16" s="250">
        <f t="shared" si="5"/>
        <v>92540.000000000015</v>
      </c>
      <c r="AH16" s="250">
        <f t="shared" si="23"/>
        <v>92540.000000000015</v>
      </c>
      <c r="AI16" s="249"/>
      <c r="AJ16" s="250">
        <f t="shared" si="24"/>
        <v>92540.000000000015</v>
      </c>
      <c r="AK16" s="249"/>
      <c r="AL16" s="250">
        <f t="shared" si="25"/>
        <v>0</v>
      </c>
      <c r="AM16" s="204">
        <f t="shared" si="6"/>
        <v>92540.000000000015</v>
      </c>
      <c r="AN16" s="204">
        <f t="shared" si="26"/>
        <v>92540.000000000015</v>
      </c>
      <c r="AO16" s="205"/>
      <c r="AP16" s="204">
        <f t="shared" si="27"/>
        <v>92540.000000000015</v>
      </c>
      <c r="AQ16" s="205"/>
      <c r="AR16" s="204">
        <f t="shared" si="28"/>
        <v>0</v>
      </c>
      <c r="AS16" s="259">
        <f t="shared" si="7"/>
        <v>92540.000000000015</v>
      </c>
      <c r="AT16" s="259">
        <f t="shared" si="29"/>
        <v>92540.000000000015</v>
      </c>
      <c r="AU16" s="258"/>
      <c r="AV16" s="259">
        <f t="shared" si="30"/>
        <v>92540.000000000015</v>
      </c>
      <c r="AW16" s="258"/>
      <c r="AX16" s="259">
        <f t="shared" si="31"/>
        <v>0</v>
      </c>
      <c r="AY16" s="268">
        <f t="shared" si="8"/>
        <v>92540.000000000015</v>
      </c>
      <c r="AZ16" s="268">
        <f t="shared" si="32"/>
        <v>92540.000000000015</v>
      </c>
      <c r="BA16" s="267"/>
      <c r="BB16" s="268">
        <f t="shared" si="33"/>
        <v>92540.000000000015</v>
      </c>
      <c r="BC16" s="267"/>
      <c r="BD16" s="268">
        <f t="shared" si="34"/>
        <v>0</v>
      </c>
      <c r="BE16" s="204">
        <f t="shared" si="9"/>
        <v>92540.000000000015</v>
      </c>
      <c r="BF16" s="204">
        <f t="shared" si="35"/>
        <v>92540.000000000015</v>
      </c>
      <c r="BG16" s="205"/>
      <c r="BH16" s="204">
        <f t="shared" si="36"/>
        <v>92540.000000000015</v>
      </c>
      <c r="BI16" s="205"/>
      <c r="BJ16" s="204">
        <f t="shared" si="37"/>
        <v>0</v>
      </c>
      <c r="BK16" s="241">
        <f t="shared" si="10"/>
        <v>92540.000000000015</v>
      </c>
      <c r="BL16" s="241">
        <f t="shared" si="38"/>
        <v>92540.000000000015</v>
      </c>
      <c r="BM16" s="240"/>
      <c r="BN16" s="241">
        <f t="shared" si="39"/>
        <v>92540.000000000015</v>
      </c>
      <c r="BO16" s="240"/>
      <c r="BP16" s="241">
        <f t="shared" si="40"/>
        <v>0</v>
      </c>
      <c r="BQ16" s="223">
        <f t="shared" si="11"/>
        <v>92540.000000000015</v>
      </c>
      <c r="BR16" s="579">
        <f t="shared" si="41"/>
        <v>92540.000000000015</v>
      </c>
      <c r="BT16" s="579">
        <f t="shared" si="42"/>
        <v>92540.000000000015</v>
      </c>
      <c r="BV16" s="579">
        <f t="shared" si="43"/>
        <v>0</v>
      </c>
      <c r="BW16" s="268">
        <f t="shared" si="12"/>
        <v>92540.000000000015</v>
      </c>
      <c r="BX16" s="268">
        <f t="shared" si="44"/>
        <v>92540.000000000015</v>
      </c>
      <c r="BY16" s="267"/>
      <c r="BZ16" s="268">
        <f t="shared" si="45"/>
        <v>92540.000000000015</v>
      </c>
      <c r="CA16" s="267"/>
      <c r="CB16" s="268">
        <f t="shared" si="46"/>
        <v>0</v>
      </c>
      <c r="CC16" s="241">
        <f t="shared" si="13"/>
        <v>1322000</v>
      </c>
      <c r="CD16" s="214">
        <f t="shared" si="47"/>
        <v>1322000</v>
      </c>
      <c r="CE16" s="240"/>
      <c r="CF16" s="240"/>
      <c r="CG16" s="241">
        <f t="shared" si="48"/>
        <v>0</v>
      </c>
      <c r="CH16" s="5">
        <f t="shared" si="14"/>
        <v>0</v>
      </c>
    </row>
    <row r="17" spans="1:86" x14ac:dyDescent="0.2">
      <c r="A17" s="22"/>
      <c r="B17" s="22"/>
      <c r="C17" s="51"/>
      <c r="D17" s="34"/>
      <c r="E17" s="22">
        <v>225</v>
      </c>
      <c r="F17" s="34">
        <v>425</v>
      </c>
      <c r="G17" s="275"/>
      <c r="H17" s="28" t="s">
        <v>34</v>
      </c>
      <c r="I17" s="27">
        <v>503000</v>
      </c>
      <c r="J17" s="204">
        <f t="shared" si="0"/>
        <v>100600</v>
      </c>
      <c r="K17" s="204">
        <v>37200</v>
      </c>
      <c r="L17" s="204">
        <f t="shared" si="49"/>
        <v>63400</v>
      </c>
      <c r="M17" s="205"/>
      <c r="N17" s="204">
        <f t="shared" si="1"/>
        <v>37200</v>
      </c>
      <c r="O17" s="214">
        <f t="shared" si="2"/>
        <v>50300</v>
      </c>
      <c r="P17" s="214">
        <f t="shared" si="15"/>
        <v>87500</v>
      </c>
      <c r="Q17" s="213"/>
      <c r="R17" s="214">
        <f t="shared" si="50"/>
        <v>87500</v>
      </c>
      <c r="S17" s="213"/>
      <c r="T17" s="214">
        <f t="shared" si="16"/>
        <v>0</v>
      </c>
      <c r="U17" s="223">
        <f t="shared" si="3"/>
        <v>35210</v>
      </c>
      <c r="V17" s="223">
        <f t="shared" si="17"/>
        <v>35210</v>
      </c>
      <c r="W17" s="222"/>
      <c r="X17" s="223">
        <f t="shared" si="18"/>
        <v>35210</v>
      </c>
      <c r="Y17" s="222"/>
      <c r="Z17" s="223">
        <f t="shared" si="19"/>
        <v>0</v>
      </c>
      <c r="AA17" s="232">
        <f t="shared" si="4"/>
        <v>35210</v>
      </c>
      <c r="AB17" s="232">
        <f t="shared" si="20"/>
        <v>35210</v>
      </c>
      <c r="AC17" s="231"/>
      <c r="AD17" s="232">
        <f t="shared" si="21"/>
        <v>35210</v>
      </c>
      <c r="AE17" s="231"/>
      <c r="AF17" s="232">
        <f t="shared" si="22"/>
        <v>0</v>
      </c>
      <c r="AG17" s="250">
        <f t="shared" si="5"/>
        <v>35210</v>
      </c>
      <c r="AH17" s="250">
        <f t="shared" si="23"/>
        <v>35210</v>
      </c>
      <c r="AI17" s="249"/>
      <c r="AJ17" s="250">
        <f t="shared" si="24"/>
        <v>35210</v>
      </c>
      <c r="AK17" s="249"/>
      <c r="AL17" s="250">
        <f t="shared" si="25"/>
        <v>0</v>
      </c>
      <c r="AM17" s="204">
        <f t="shared" si="6"/>
        <v>35210</v>
      </c>
      <c r="AN17" s="204">
        <f t="shared" si="26"/>
        <v>35210</v>
      </c>
      <c r="AO17" s="205"/>
      <c r="AP17" s="204">
        <f t="shared" si="27"/>
        <v>35210</v>
      </c>
      <c r="AQ17" s="205"/>
      <c r="AR17" s="204">
        <f t="shared" si="28"/>
        <v>0</v>
      </c>
      <c r="AS17" s="259">
        <f t="shared" si="7"/>
        <v>35210</v>
      </c>
      <c r="AT17" s="259">
        <f t="shared" si="29"/>
        <v>35210</v>
      </c>
      <c r="AU17" s="258"/>
      <c r="AV17" s="259">
        <f t="shared" si="30"/>
        <v>35210</v>
      </c>
      <c r="AW17" s="258"/>
      <c r="AX17" s="259">
        <f t="shared" si="31"/>
        <v>0</v>
      </c>
      <c r="AY17" s="268">
        <f t="shared" si="8"/>
        <v>35210</v>
      </c>
      <c r="AZ17" s="268">
        <f t="shared" si="32"/>
        <v>35210</v>
      </c>
      <c r="BA17" s="267"/>
      <c r="BB17" s="268">
        <f t="shared" si="33"/>
        <v>35210</v>
      </c>
      <c r="BC17" s="267"/>
      <c r="BD17" s="268">
        <f t="shared" si="34"/>
        <v>0</v>
      </c>
      <c r="BE17" s="204">
        <f t="shared" si="9"/>
        <v>35210</v>
      </c>
      <c r="BF17" s="204">
        <f t="shared" si="35"/>
        <v>35210</v>
      </c>
      <c r="BG17" s="205"/>
      <c r="BH17" s="204">
        <f t="shared" si="36"/>
        <v>35210</v>
      </c>
      <c r="BI17" s="205"/>
      <c r="BJ17" s="204">
        <f t="shared" si="37"/>
        <v>0</v>
      </c>
      <c r="BK17" s="241">
        <f t="shared" si="10"/>
        <v>35210</v>
      </c>
      <c r="BL17" s="241">
        <f t="shared" si="38"/>
        <v>35210</v>
      </c>
      <c r="BM17" s="240"/>
      <c r="BN17" s="241">
        <f t="shared" si="39"/>
        <v>35210</v>
      </c>
      <c r="BO17" s="240"/>
      <c r="BP17" s="241">
        <f t="shared" si="40"/>
        <v>0</v>
      </c>
      <c r="BQ17" s="223">
        <f t="shared" si="11"/>
        <v>35210</v>
      </c>
      <c r="BR17" s="579">
        <f t="shared" si="41"/>
        <v>35210</v>
      </c>
      <c r="BT17" s="579">
        <f t="shared" si="42"/>
        <v>35210</v>
      </c>
      <c r="BV17" s="579">
        <f t="shared" si="43"/>
        <v>0</v>
      </c>
      <c r="BW17" s="268">
        <f t="shared" si="12"/>
        <v>35210</v>
      </c>
      <c r="BX17" s="268">
        <f t="shared" si="44"/>
        <v>35210</v>
      </c>
      <c r="BY17" s="267"/>
      <c r="BZ17" s="268">
        <f t="shared" si="45"/>
        <v>35210</v>
      </c>
      <c r="CA17" s="267"/>
      <c r="CB17" s="268">
        <f t="shared" si="46"/>
        <v>0</v>
      </c>
      <c r="CC17" s="241">
        <f t="shared" si="13"/>
        <v>503000</v>
      </c>
      <c r="CD17" s="214">
        <f t="shared" si="47"/>
        <v>503000</v>
      </c>
      <c r="CE17" s="240"/>
      <c r="CF17" s="240"/>
      <c r="CG17" s="241">
        <f t="shared" si="48"/>
        <v>0</v>
      </c>
      <c r="CH17" s="5">
        <f t="shared" si="14"/>
        <v>0</v>
      </c>
    </row>
    <row r="18" spans="1:86" x14ac:dyDescent="0.2">
      <c r="A18" s="22"/>
      <c r="B18" s="22"/>
      <c r="C18" s="51"/>
      <c r="D18" s="34"/>
      <c r="E18" s="22">
        <v>226</v>
      </c>
      <c r="F18" s="34">
        <v>426</v>
      </c>
      <c r="G18" s="275"/>
      <c r="H18" s="28" t="s">
        <v>35</v>
      </c>
      <c r="I18" s="27">
        <v>725000</v>
      </c>
      <c r="J18" s="204">
        <f t="shared" si="0"/>
        <v>145000</v>
      </c>
      <c r="K18" s="204">
        <v>207698</v>
      </c>
      <c r="L18" s="204">
        <f t="shared" si="49"/>
        <v>-62698</v>
      </c>
      <c r="M18" s="205"/>
      <c r="N18" s="204">
        <f t="shared" si="1"/>
        <v>207698</v>
      </c>
      <c r="O18" s="214">
        <f t="shared" si="2"/>
        <v>72500</v>
      </c>
      <c r="P18" s="214">
        <f t="shared" si="15"/>
        <v>280198</v>
      </c>
      <c r="Q18" s="213"/>
      <c r="R18" s="214">
        <f t="shared" si="50"/>
        <v>280198</v>
      </c>
      <c r="S18" s="213"/>
      <c r="T18" s="214">
        <f t="shared" si="16"/>
        <v>0</v>
      </c>
      <c r="U18" s="223">
        <f t="shared" si="3"/>
        <v>50750.000000000007</v>
      </c>
      <c r="V18" s="223">
        <f t="shared" si="17"/>
        <v>50750.000000000007</v>
      </c>
      <c r="W18" s="222"/>
      <c r="X18" s="223">
        <f t="shared" si="18"/>
        <v>50750.000000000007</v>
      </c>
      <c r="Y18" s="222"/>
      <c r="Z18" s="223">
        <f t="shared" si="19"/>
        <v>0</v>
      </c>
      <c r="AA18" s="232">
        <f t="shared" si="4"/>
        <v>50750.000000000007</v>
      </c>
      <c r="AB18" s="232">
        <f t="shared" si="20"/>
        <v>50750.000000000007</v>
      </c>
      <c r="AC18" s="231"/>
      <c r="AD18" s="232">
        <f t="shared" si="21"/>
        <v>50750.000000000007</v>
      </c>
      <c r="AE18" s="231"/>
      <c r="AF18" s="232">
        <f t="shared" si="22"/>
        <v>0</v>
      </c>
      <c r="AG18" s="250">
        <f t="shared" si="5"/>
        <v>50750.000000000007</v>
      </c>
      <c r="AH18" s="250">
        <f t="shared" si="23"/>
        <v>50750.000000000007</v>
      </c>
      <c r="AI18" s="249"/>
      <c r="AJ18" s="250">
        <f t="shared" si="24"/>
        <v>50750.000000000007</v>
      </c>
      <c r="AK18" s="249"/>
      <c r="AL18" s="250">
        <f t="shared" si="25"/>
        <v>0</v>
      </c>
      <c r="AM18" s="204">
        <f t="shared" si="6"/>
        <v>50750.000000000007</v>
      </c>
      <c r="AN18" s="204">
        <f t="shared" si="26"/>
        <v>50750.000000000007</v>
      </c>
      <c r="AO18" s="205"/>
      <c r="AP18" s="204">
        <f t="shared" si="27"/>
        <v>50750.000000000007</v>
      </c>
      <c r="AQ18" s="205"/>
      <c r="AR18" s="204">
        <f t="shared" si="28"/>
        <v>0</v>
      </c>
      <c r="AS18" s="259">
        <f t="shared" si="7"/>
        <v>50750.000000000007</v>
      </c>
      <c r="AT18" s="259">
        <f t="shared" si="29"/>
        <v>50750.000000000007</v>
      </c>
      <c r="AU18" s="258"/>
      <c r="AV18" s="259">
        <f t="shared" si="30"/>
        <v>50750.000000000007</v>
      </c>
      <c r="AW18" s="258"/>
      <c r="AX18" s="259">
        <f t="shared" si="31"/>
        <v>0</v>
      </c>
      <c r="AY18" s="268">
        <f t="shared" si="8"/>
        <v>50750.000000000007</v>
      </c>
      <c r="AZ18" s="268">
        <f t="shared" si="32"/>
        <v>50750.000000000007</v>
      </c>
      <c r="BA18" s="267"/>
      <c r="BB18" s="268">
        <f t="shared" si="33"/>
        <v>50750.000000000007</v>
      </c>
      <c r="BC18" s="267"/>
      <c r="BD18" s="268">
        <f t="shared" si="34"/>
        <v>0</v>
      </c>
      <c r="BE18" s="204">
        <f t="shared" si="9"/>
        <v>50750.000000000007</v>
      </c>
      <c r="BF18" s="204">
        <f t="shared" si="35"/>
        <v>50750.000000000007</v>
      </c>
      <c r="BG18" s="205"/>
      <c r="BH18" s="204">
        <f t="shared" si="36"/>
        <v>50750.000000000007</v>
      </c>
      <c r="BI18" s="205"/>
      <c r="BJ18" s="204">
        <f t="shared" si="37"/>
        <v>0</v>
      </c>
      <c r="BK18" s="241">
        <f t="shared" si="10"/>
        <v>50750.000000000007</v>
      </c>
      <c r="BL18" s="241">
        <f t="shared" si="38"/>
        <v>50750.000000000007</v>
      </c>
      <c r="BM18" s="240"/>
      <c r="BN18" s="241">
        <f t="shared" si="39"/>
        <v>50750.000000000007</v>
      </c>
      <c r="BO18" s="240"/>
      <c r="BP18" s="241">
        <f t="shared" si="40"/>
        <v>0</v>
      </c>
      <c r="BQ18" s="223">
        <f t="shared" si="11"/>
        <v>50750.000000000007</v>
      </c>
      <c r="BR18" s="579">
        <f t="shared" si="41"/>
        <v>50750.000000000007</v>
      </c>
      <c r="BT18" s="579">
        <f t="shared" si="42"/>
        <v>50750.000000000007</v>
      </c>
      <c r="BV18" s="579">
        <f t="shared" si="43"/>
        <v>0</v>
      </c>
      <c r="BW18" s="268">
        <f t="shared" si="12"/>
        <v>50750.000000000007</v>
      </c>
      <c r="BX18" s="268">
        <f t="shared" si="44"/>
        <v>50750.000000000007</v>
      </c>
      <c r="BY18" s="267"/>
      <c r="BZ18" s="268">
        <f t="shared" si="45"/>
        <v>50750.000000000007</v>
      </c>
      <c r="CA18" s="267"/>
      <c r="CB18" s="268">
        <f t="shared" si="46"/>
        <v>0</v>
      </c>
      <c r="CC18" s="241">
        <f t="shared" si="13"/>
        <v>725000</v>
      </c>
      <c r="CD18" s="214">
        <f t="shared" si="47"/>
        <v>725000</v>
      </c>
      <c r="CE18" s="240"/>
      <c r="CF18" s="240"/>
      <c r="CG18" s="241">
        <f t="shared" si="48"/>
        <v>0</v>
      </c>
      <c r="CH18" s="5">
        <f t="shared" si="14"/>
        <v>0</v>
      </c>
    </row>
    <row r="19" spans="1:86" x14ac:dyDescent="0.2">
      <c r="A19" s="22"/>
      <c r="B19" s="22"/>
      <c r="C19" s="51"/>
      <c r="D19" s="34"/>
      <c r="E19" s="22">
        <v>227</v>
      </c>
      <c r="F19" s="34">
        <v>512</v>
      </c>
      <c r="G19" s="275"/>
      <c r="H19" s="28" t="s">
        <v>37</v>
      </c>
      <c r="I19" s="27">
        <v>240000</v>
      </c>
      <c r="J19" s="204">
        <f t="shared" si="0"/>
        <v>48000</v>
      </c>
      <c r="K19" s="204"/>
      <c r="L19" s="204">
        <f t="shared" si="49"/>
        <v>48000</v>
      </c>
      <c r="M19" s="205"/>
      <c r="N19" s="204">
        <f t="shared" si="1"/>
        <v>0</v>
      </c>
      <c r="O19" s="214">
        <f t="shared" si="2"/>
        <v>24000</v>
      </c>
      <c r="P19" s="214">
        <f t="shared" si="15"/>
        <v>24000</v>
      </c>
      <c r="Q19" s="213"/>
      <c r="R19" s="214">
        <f t="shared" si="50"/>
        <v>24000</v>
      </c>
      <c r="S19" s="213"/>
      <c r="T19" s="214">
        <f t="shared" si="16"/>
        <v>0</v>
      </c>
      <c r="U19" s="223">
        <f t="shared" si="3"/>
        <v>16800</v>
      </c>
      <c r="V19" s="223">
        <f t="shared" si="17"/>
        <v>16800</v>
      </c>
      <c r="W19" s="222"/>
      <c r="X19" s="223">
        <f t="shared" si="18"/>
        <v>16800</v>
      </c>
      <c r="Y19" s="222"/>
      <c r="Z19" s="223">
        <f t="shared" si="19"/>
        <v>0</v>
      </c>
      <c r="AA19" s="232">
        <f t="shared" si="4"/>
        <v>16800</v>
      </c>
      <c r="AB19" s="232">
        <f t="shared" si="20"/>
        <v>16800</v>
      </c>
      <c r="AC19" s="231"/>
      <c r="AD19" s="232">
        <f t="shared" si="21"/>
        <v>16800</v>
      </c>
      <c r="AE19" s="231"/>
      <c r="AF19" s="232">
        <f t="shared" si="22"/>
        <v>0</v>
      </c>
      <c r="AG19" s="250">
        <f t="shared" si="5"/>
        <v>16800</v>
      </c>
      <c r="AH19" s="250">
        <f t="shared" si="23"/>
        <v>16800</v>
      </c>
      <c r="AI19" s="249"/>
      <c r="AJ19" s="250">
        <f t="shared" si="24"/>
        <v>16800</v>
      </c>
      <c r="AK19" s="249"/>
      <c r="AL19" s="250">
        <f t="shared" si="25"/>
        <v>0</v>
      </c>
      <c r="AM19" s="204">
        <f t="shared" si="6"/>
        <v>16800</v>
      </c>
      <c r="AN19" s="204">
        <f t="shared" si="26"/>
        <v>16800</v>
      </c>
      <c r="AO19" s="205"/>
      <c r="AP19" s="204">
        <f t="shared" si="27"/>
        <v>16800</v>
      </c>
      <c r="AQ19" s="205"/>
      <c r="AR19" s="204">
        <f t="shared" si="28"/>
        <v>0</v>
      </c>
      <c r="AS19" s="259">
        <f t="shared" si="7"/>
        <v>16800</v>
      </c>
      <c r="AT19" s="259">
        <f t="shared" si="29"/>
        <v>16800</v>
      </c>
      <c r="AU19" s="258"/>
      <c r="AV19" s="259">
        <f t="shared" si="30"/>
        <v>16800</v>
      </c>
      <c r="AW19" s="258"/>
      <c r="AX19" s="259">
        <f t="shared" si="31"/>
        <v>0</v>
      </c>
      <c r="AY19" s="268">
        <f t="shared" si="8"/>
        <v>16800</v>
      </c>
      <c r="AZ19" s="268">
        <f t="shared" si="32"/>
        <v>16800</v>
      </c>
      <c r="BA19" s="267"/>
      <c r="BB19" s="268">
        <f t="shared" si="33"/>
        <v>16800</v>
      </c>
      <c r="BC19" s="267"/>
      <c r="BD19" s="268">
        <f t="shared" si="34"/>
        <v>0</v>
      </c>
      <c r="BE19" s="204">
        <f t="shared" si="9"/>
        <v>16800</v>
      </c>
      <c r="BF19" s="204">
        <f t="shared" si="35"/>
        <v>16800</v>
      </c>
      <c r="BG19" s="205"/>
      <c r="BH19" s="204">
        <f t="shared" si="36"/>
        <v>16800</v>
      </c>
      <c r="BI19" s="205"/>
      <c r="BJ19" s="204">
        <f t="shared" si="37"/>
        <v>0</v>
      </c>
      <c r="BK19" s="241">
        <f t="shared" si="10"/>
        <v>16800</v>
      </c>
      <c r="BL19" s="241">
        <f t="shared" si="38"/>
        <v>16800</v>
      </c>
      <c r="BM19" s="240"/>
      <c r="BN19" s="241">
        <f t="shared" si="39"/>
        <v>16800</v>
      </c>
      <c r="BO19" s="240"/>
      <c r="BP19" s="241">
        <f t="shared" si="40"/>
        <v>0</v>
      </c>
      <c r="BQ19" s="223">
        <f t="shared" si="11"/>
        <v>16800</v>
      </c>
      <c r="BR19" s="579">
        <f t="shared" si="41"/>
        <v>16800</v>
      </c>
      <c r="BT19" s="579">
        <f t="shared" si="42"/>
        <v>16800</v>
      </c>
      <c r="BV19" s="579">
        <f t="shared" si="43"/>
        <v>0</v>
      </c>
      <c r="BW19" s="268">
        <f t="shared" si="12"/>
        <v>16800</v>
      </c>
      <c r="BX19" s="268">
        <f t="shared" si="44"/>
        <v>16800</v>
      </c>
      <c r="BY19" s="267"/>
      <c r="BZ19" s="268">
        <f t="shared" si="45"/>
        <v>16800</v>
      </c>
      <c r="CA19" s="267"/>
      <c r="CB19" s="268">
        <f t="shared" si="46"/>
        <v>0</v>
      </c>
      <c r="CC19" s="241">
        <f t="shared" si="13"/>
        <v>240000</v>
      </c>
      <c r="CD19" s="214">
        <f t="shared" si="47"/>
        <v>240000</v>
      </c>
      <c r="CE19" s="240"/>
      <c r="CF19" s="240"/>
      <c r="CG19" s="241">
        <f t="shared" si="48"/>
        <v>0</v>
      </c>
      <c r="CH19" s="5">
        <f t="shared" si="14"/>
        <v>0</v>
      </c>
    </row>
    <row r="20" spans="1:86" x14ac:dyDescent="0.2">
      <c r="A20" s="105"/>
      <c r="B20" s="105"/>
      <c r="C20" s="105"/>
      <c r="D20" s="107"/>
      <c r="E20" s="105"/>
      <c r="F20" s="107"/>
      <c r="G20" s="279"/>
      <c r="H20" s="107"/>
      <c r="I20" s="59"/>
      <c r="J20" s="204">
        <f t="shared" si="0"/>
        <v>0</v>
      </c>
      <c r="K20" s="204"/>
      <c r="L20" s="204">
        <f t="shared" si="49"/>
        <v>0</v>
      </c>
      <c r="M20" s="205"/>
      <c r="N20" s="204">
        <f t="shared" si="1"/>
        <v>0</v>
      </c>
      <c r="O20" s="214">
        <f t="shared" si="2"/>
        <v>0</v>
      </c>
      <c r="P20" s="214">
        <f t="shared" si="15"/>
        <v>0</v>
      </c>
      <c r="Q20" s="213"/>
      <c r="R20" s="214">
        <f t="shared" si="50"/>
        <v>0</v>
      </c>
      <c r="S20" s="213"/>
      <c r="T20" s="214">
        <f t="shared" si="16"/>
        <v>0</v>
      </c>
      <c r="U20" s="223">
        <f t="shared" si="3"/>
        <v>0</v>
      </c>
      <c r="V20" s="223">
        <f t="shared" si="17"/>
        <v>0</v>
      </c>
      <c r="W20" s="222"/>
      <c r="X20" s="223">
        <f t="shared" si="18"/>
        <v>0</v>
      </c>
      <c r="Y20" s="222"/>
      <c r="Z20" s="223">
        <f t="shared" si="19"/>
        <v>0</v>
      </c>
      <c r="AA20" s="232">
        <f t="shared" si="4"/>
        <v>0</v>
      </c>
      <c r="AB20" s="232">
        <f t="shared" si="20"/>
        <v>0</v>
      </c>
      <c r="AC20" s="231"/>
      <c r="AD20" s="232">
        <f t="shared" si="21"/>
        <v>0</v>
      </c>
      <c r="AE20" s="231"/>
      <c r="AF20" s="232">
        <f t="shared" si="22"/>
        <v>0</v>
      </c>
      <c r="AG20" s="250">
        <f t="shared" si="5"/>
        <v>0</v>
      </c>
      <c r="AH20" s="250">
        <f t="shared" si="23"/>
        <v>0</v>
      </c>
      <c r="AI20" s="249"/>
      <c r="AJ20" s="250">
        <f t="shared" si="24"/>
        <v>0</v>
      </c>
      <c r="AK20" s="249"/>
      <c r="AL20" s="250">
        <f t="shared" si="25"/>
        <v>0</v>
      </c>
      <c r="AM20" s="204">
        <f t="shared" si="6"/>
        <v>0</v>
      </c>
      <c r="AN20" s="204">
        <f t="shared" si="26"/>
        <v>0</v>
      </c>
      <c r="AO20" s="205"/>
      <c r="AP20" s="204">
        <f t="shared" si="27"/>
        <v>0</v>
      </c>
      <c r="AQ20" s="205"/>
      <c r="AR20" s="204">
        <f t="shared" si="28"/>
        <v>0</v>
      </c>
      <c r="AS20" s="259">
        <f t="shared" si="7"/>
        <v>0</v>
      </c>
      <c r="AT20" s="259">
        <f t="shared" si="29"/>
        <v>0</v>
      </c>
      <c r="AU20" s="258"/>
      <c r="AV20" s="259">
        <f t="shared" si="30"/>
        <v>0</v>
      </c>
      <c r="AW20" s="258"/>
      <c r="AX20" s="259">
        <f t="shared" si="31"/>
        <v>0</v>
      </c>
      <c r="AY20" s="268">
        <f t="shared" si="8"/>
        <v>0</v>
      </c>
      <c r="AZ20" s="268">
        <f t="shared" si="32"/>
        <v>0</v>
      </c>
      <c r="BA20" s="267"/>
      <c r="BB20" s="268">
        <f t="shared" si="33"/>
        <v>0</v>
      </c>
      <c r="BC20" s="267"/>
      <c r="BD20" s="268">
        <f t="shared" si="34"/>
        <v>0</v>
      </c>
      <c r="BE20" s="204">
        <f t="shared" si="9"/>
        <v>0</v>
      </c>
      <c r="BF20" s="204">
        <f t="shared" si="35"/>
        <v>0</v>
      </c>
      <c r="BG20" s="205"/>
      <c r="BH20" s="204">
        <f t="shared" si="36"/>
        <v>0</v>
      </c>
      <c r="BI20" s="205"/>
      <c r="BJ20" s="204">
        <f t="shared" si="37"/>
        <v>0</v>
      </c>
      <c r="BK20" s="241">
        <f t="shared" si="10"/>
        <v>0</v>
      </c>
      <c r="BL20" s="241">
        <f t="shared" si="38"/>
        <v>0</v>
      </c>
      <c r="BM20" s="240"/>
      <c r="BN20" s="241">
        <f t="shared" si="39"/>
        <v>0</v>
      </c>
      <c r="BO20" s="240"/>
      <c r="BP20" s="241">
        <f t="shared" si="40"/>
        <v>0</v>
      </c>
      <c r="BQ20" s="223">
        <f t="shared" si="11"/>
        <v>0</v>
      </c>
      <c r="BR20" s="579">
        <f t="shared" si="41"/>
        <v>0</v>
      </c>
      <c r="BT20" s="579">
        <f t="shared" si="42"/>
        <v>0</v>
      </c>
      <c r="BV20" s="579">
        <f t="shared" si="43"/>
        <v>0</v>
      </c>
      <c r="BW20" s="268">
        <f t="shared" si="12"/>
        <v>0</v>
      </c>
      <c r="BX20" s="268">
        <f t="shared" si="44"/>
        <v>0</v>
      </c>
      <c r="BY20" s="267"/>
      <c r="BZ20" s="268">
        <f t="shared" si="45"/>
        <v>0</v>
      </c>
      <c r="CA20" s="267"/>
      <c r="CB20" s="268">
        <f t="shared" si="46"/>
        <v>0</v>
      </c>
      <c r="CC20" s="241">
        <f t="shared" si="13"/>
        <v>0</v>
      </c>
      <c r="CD20" s="214">
        <f t="shared" si="47"/>
        <v>0</v>
      </c>
      <c r="CE20" s="240"/>
      <c r="CF20" s="240"/>
      <c r="CG20" s="241">
        <f t="shared" si="48"/>
        <v>0</v>
      </c>
      <c r="CH20" s="5">
        <f t="shared" si="14"/>
        <v>0</v>
      </c>
    </row>
    <row r="21" spans="1:86" x14ac:dyDescent="0.2">
      <c r="A21" s="22"/>
      <c r="B21" s="22"/>
      <c r="C21" s="22"/>
      <c r="D21" s="34"/>
      <c r="E21" s="22"/>
      <c r="F21" s="34"/>
      <c r="G21" s="275"/>
      <c r="H21" s="28"/>
      <c r="I21" s="37"/>
      <c r="J21" s="204">
        <f t="shared" si="0"/>
        <v>0</v>
      </c>
      <c r="K21" s="204"/>
      <c r="L21" s="204">
        <f t="shared" si="49"/>
        <v>0</v>
      </c>
      <c r="M21" s="205"/>
      <c r="N21" s="204">
        <f t="shared" si="1"/>
        <v>0</v>
      </c>
      <c r="O21" s="214">
        <f t="shared" si="2"/>
        <v>0</v>
      </c>
      <c r="P21" s="214">
        <f t="shared" si="15"/>
        <v>0</v>
      </c>
      <c r="Q21" s="213"/>
      <c r="R21" s="214">
        <f t="shared" si="50"/>
        <v>0</v>
      </c>
      <c r="S21" s="213"/>
      <c r="T21" s="214">
        <f t="shared" si="16"/>
        <v>0</v>
      </c>
      <c r="U21" s="223">
        <f t="shared" si="3"/>
        <v>0</v>
      </c>
      <c r="V21" s="223">
        <f t="shared" si="17"/>
        <v>0</v>
      </c>
      <c r="W21" s="222"/>
      <c r="X21" s="223">
        <f t="shared" si="18"/>
        <v>0</v>
      </c>
      <c r="Y21" s="222"/>
      <c r="Z21" s="223">
        <f t="shared" si="19"/>
        <v>0</v>
      </c>
      <c r="AA21" s="232">
        <f t="shared" si="4"/>
        <v>0</v>
      </c>
      <c r="AB21" s="232">
        <f t="shared" si="20"/>
        <v>0</v>
      </c>
      <c r="AC21" s="231"/>
      <c r="AD21" s="232">
        <f t="shared" si="21"/>
        <v>0</v>
      </c>
      <c r="AE21" s="231"/>
      <c r="AF21" s="232">
        <f t="shared" si="22"/>
        <v>0</v>
      </c>
      <c r="AG21" s="250">
        <f t="shared" si="5"/>
        <v>0</v>
      </c>
      <c r="AH21" s="250">
        <f t="shared" si="23"/>
        <v>0</v>
      </c>
      <c r="AI21" s="249"/>
      <c r="AJ21" s="250">
        <f t="shared" si="24"/>
        <v>0</v>
      </c>
      <c r="AK21" s="249"/>
      <c r="AL21" s="250">
        <f t="shared" si="25"/>
        <v>0</v>
      </c>
      <c r="AM21" s="204">
        <f t="shared" si="6"/>
        <v>0</v>
      </c>
      <c r="AN21" s="204">
        <f t="shared" si="26"/>
        <v>0</v>
      </c>
      <c r="AO21" s="205"/>
      <c r="AP21" s="204">
        <f t="shared" si="27"/>
        <v>0</v>
      </c>
      <c r="AQ21" s="205"/>
      <c r="AR21" s="204">
        <f t="shared" si="28"/>
        <v>0</v>
      </c>
      <c r="AS21" s="259">
        <f t="shared" si="7"/>
        <v>0</v>
      </c>
      <c r="AT21" s="259">
        <f t="shared" si="29"/>
        <v>0</v>
      </c>
      <c r="AU21" s="258"/>
      <c r="AV21" s="259">
        <f t="shared" si="30"/>
        <v>0</v>
      </c>
      <c r="AW21" s="258"/>
      <c r="AX21" s="259">
        <f t="shared" si="31"/>
        <v>0</v>
      </c>
      <c r="AY21" s="268">
        <f t="shared" si="8"/>
        <v>0</v>
      </c>
      <c r="AZ21" s="268">
        <f t="shared" si="32"/>
        <v>0</v>
      </c>
      <c r="BA21" s="267"/>
      <c r="BB21" s="268">
        <f t="shared" si="33"/>
        <v>0</v>
      </c>
      <c r="BC21" s="267"/>
      <c r="BD21" s="268">
        <f t="shared" si="34"/>
        <v>0</v>
      </c>
      <c r="BE21" s="204">
        <f t="shared" si="9"/>
        <v>0</v>
      </c>
      <c r="BF21" s="204">
        <f t="shared" si="35"/>
        <v>0</v>
      </c>
      <c r="BG21" s="205"/>
      <c r="BH21" s="204">
        <f t="shared" si="36"/>
        <v>0</v>
      </c>
      <c r="BI21" s="205"/>
      <c r="BJ21" s="204">
        <f t="shared" si="37"/>
        <v>0</v>
      </c>
      <c r="BK21" s="241">
        <f t="shared" si="10"/>
        <v>0</v>
      </c>
      <c r="BL21" s="241">
        <f t="shared" si="38"/>
        <v>0</v>
      </c>
      <c r="BM21" s="240"/>
      <c r="BN21" s="241">
        <f t="shared" si="39"/>
        <v>0</v>
      </c>
      <c r="BO21" s="240"/>
      <c r="BP21" s="241">
        <f t="shared" si="40"/>
        <v>0</v>
      </c>
      <c r="BQ21" s="223">
        <f t="shared" si="11"/>
        <v>0</v>
      </c>
      <c r="BR21" s="579">
        <f t="shared" si="41"/>
        <v>0</v>
      </c>
      <c r="BT21" s="579">
        <f t="shared" si="42"/>
        <v>0</v>
      </c>
      <c r="BV21" s="579">
        <f t="shared" si="43"/>
        <v>0</v>
      </c>
      <c r="BW21" s="268">
        <f t="shared" si="12"/>
        <v>0</v>
      </c>
      <c r="BX21" s="268">
        <f t="shared" si="44"/>
        <v>0</v>
      </c>
      <c r="BY21" s="267"/>
      <c r="BZ21" s="268">
        <f t="shared" si="45"/>
        <v>0</v>
      </c>
      <c r="CA21" s="267"/>
      <c r="CB21" s="268">
        <f t="shared" si="46"/>
        <v>0</v>
      </c>
      <c r="CC21" s="241">
        <f t="shared" si="13"/>
        <v>0</v>
      </c>
      <c r="CD21" s="214">
        <f t="shared" si="47"/>
        <v>0</v>
      </c>
      <c r="CE21" s="240"/>
      <c r="CF21" s="240"/>
      <c r="CG21" s="241">
        <f t="shared" si="48"/>
        <v>0</v>
      </c>
      <c r="CH21" s="5">
        <f t="shared" si="14"/>
        <v>0</v>
      </c>
    </row>
    <row r="22" spans="1:86" x14ac:dyDescent="0.2">
      <c r="A22" s="22"/>
      <c r="B22" s="22"/>
      <c r="C22" s="22"/>
      <c r="D22" s="34"/>
      <c r="E22" s="22"/>
      <c r="F22" s="34"/>
      <c r="G22" s="275"/>
      <c r="H22" s="28"/>
      <c r="I22" s="37"/>
      <c r="J22" s="204">
        <f t="shared" si="0"/>
        <v>0</v>
      </c>
      <c r="K22" s="204"/>
      <c r="L22" s="204">
        <f t="shared" si="49"/>
        <v>0</v>
      </c>
      <c r="M22" s="205"/>
      <c r="N22" s="204">
        <f t="shared" si="1"/>
        <v>0</v>
      </c>
      <c r="O22" s="214">
        <f t="shared" si="2"/>
        <v>0</v>
      </c>
      <c r="P22" s="214">
        <f t="shared" si="15"/>
        <v>0</v>
      </c>
      <c r="Q22" s="213"/>
      <c r="R22" s="214">
        <f t="shared" si="50"/>
        <v>0</v>
      </c>
      <c r="S22" s="213"/>
      <c r="T22" s="214">
        <f t="shared" si="16"/>
        <v>0</v>
      </c>
      <c r="U22" s="223">
        <f t="shared" si="3"/>
        <v>0</v>
      </c>
      <c r="V22" s="223">
        <f t="shared" si="17"/>
        <v>0</v>
      </c>
      <c r="W22" s="222"/>
      <c r="X22" s="223">
        <f t="shared" si="18"/>
        <v>0</v>
      </c>
      <c r="Y22" s="222"/>
      <c r="Z22" s="223">
        <f t="shared" si="19"/>
        <v>0</v>
      </c>
      <c r="AA22" s="232">
        <f t="shared" si="4"/>
        <v>0</v>
      </c>
      <c r="AB22" s="232">
        <f t="shared" si="20"/>
        <v>0</v>
      </c>
      <c r="AC22" s="231"/>
      <c r="AD22" s="232">
        <f t="shared" si="21"/>
        <v>0</v>
      </c>
      <c r="AE22" s="231"/>
      <c r="AF22" s="232">
        <f t="shared" si="22"/>
        <v>0</v>
      </c>
      <c r="AG22" s="250">
        <f t="shared" si="5"/>
        <v>0</v>
      </c>
      <c r="AH22" s="250">
        <f t="shared" si="23"/>
        <v>0</v>
      </c>
      <c r="AI22" s="249"/>
      <c r="AJ22" s="250">
        <f t="shared" si="24"/>
        <v>0</v>
      </c>
      <c r="AK22" s="249"/>
      <c r="AL22" s="250">
        <f t="shared" si="25"/>
        <v>0</v>
      </c>
      <c r="AM22" s="204">
        <f t="shared" si="6"/>
        <v>0</v>
      </c>
      <c r="AN22" s="204">
        <f t="shared" si="26"/>
        <v>0</v>
      </c>
      <c r="AO22" s="205"/>
      <c r="AP22" s="204">
        <f t="shared" si="27"/>
        <v>0</v>
      </c>
      <c r="AQ22" s="205"/>
      <c r="AR22" s="204">
        <f t="shared" si="28"/>
        <v>0</v>
      </c>
      <c r="AS22" s="259">
        <f t="shared" si="7"/>
        <v>0</v>
      </c>
      <c r="AT22" s="259">
        <f t="shared" si="29"/>
        <v>0</v>
      </c>
      <c r="AU22" s="258"/>
      <c r="AV22" s="259">
        <f t="shared" si="30"/>
        <v>0</v>
      </c>
      <c r="AW22" s="258"/>
      <c r="AX22" s="259">
        <f t="shared" si="31"/>
        <v>0</v>
      </c>
      <c r="AY22" s="268">
        <f t="shared" si="8"/>
        <v>0</v>
      </c>
      <c r="AZ22" s="268">
        <f t="shared" si="32"/>
        <v>0</v>
      </c>
      <c r="BA22" s="267"/>
      <c r="BB22" s="268">
        <f t="shared" si="33"/>
        <v>0</v>
      </c>
      <c r="BC22" s="267"/>
      <c r="BD22" s="268">
        <f t="shared" si="34"/>
        <v>0</v>
      </c>
      <c r="BE22" s="204">
        <f t="shared" si="9"/>
        <v>0</v>
      </c>
      <c r="BF22" s="204">
        <f t="shared" si="35"/>
        <v>0</v>
      </c>
      <c r="BG22" s="205"/>
      <c r="BH22" s="204">
        <f t="shared" si="36"/>
        <v>0</v>
      </c>
      <c r="BI22" s="205"/>
      <c r="BJ22" s="204">
        <f t="shared" si="37"/>
        <v>0</v>
      </c>
      <c r="BK22" s="241">
        <f t="shared" si="10"/>
        <v>0</v>
      </c>
      <c r="BL22" s="241">
        <f t="shared" si="38"/>
        <v>0</v>
      </c>
      <c r="BM22" s="240"/>
      <c r="BN22" s="241">
        <f t="shared" si="39"/>
        <v>0</v>
      </c>
      <c r="BO22" s="240"/>
      <c r="BP22" s="241">
        <f t="shared" si="40"/>
        <v>0</v>
      </c>
      <c r="BQ22" s="223">
        <f t="shared" si="11"/>
        <v>0</v>
      </c>
      <c r="BR22" s="579">
        <f t="shared" si="41"/>
        <v>0</v>
      </c>
      <c r="BT22" s="579">
        <f t="shared" si="42"/>
        <v>0</v>
      </c>
      <c r="BV22" s="579">
        <f t="shared" si="43"/>
        <v>0</v>
      </c>
      <c r="BW22" s="268">
        <f t="shared" si="12"/>
        <v>0</v>
      </c>
      <c r="BX22" s="268">
        <f t="shared" si="44"/>
        <v>0</v>
      </c>
      <c r="BY22" s="267"/>
      <c r="BZ22" s="268">
        <f t="shared" si="45"/>
        <v>0</v>
      </c>
      <c r="CA22" s="267"/>
      <c r="CB22" s="268">
        <f t="shared" si="46"/>
        <v>0</v>
      </c>
      <c r="CC22" s="241">
        <f t="shared" si="13"/>
        <v>0</v>
      </c>
      <c r="CD22" s="214">
        <f t="shared" si="47"/>
        <v>0</v>
      </c>
      <c r="CE22" s="240"/>
      <c r="CF22" s="240"/>
      <c r="CG22" s="241">
        <f t="shared" si="48"/>
        <v>0</v>
      </c>
      <c r="CH22" s="5">
        <f t="shared" si="14"/>
        <v>0</v>
      </c>
    </row>
    <row r="23" spans="1:86" x14ac:dyDescent="0.2">
      <c r="A23" s="22"/>
      <c r="B23" s="22"/>
      <c r="C23" s="22"/>
      <c r="D23" s="34"/>
      <c r="E23" s="22"/>
      <c r="F23" s="34"/>
      <c r="G23" s="275"/>
      <c r="H23" s="28"/>
      <c r="I23" s="37"/>
      <c r="J23" s="204">
        <f t="shared" si="0"/>
        <v>0</v>
      </c>
      <c r="K23" s="204"/>
      <c r="L23" s="204">
        <f t="shared" si="49"/>
        <v>0</v>
      </c>
      <c r="M23" s="205"/>
      <c r="N23" s="204">
        <f t="shared" si="1"/>
        <v>0</v>
      </c>
      <c r="O23" s="214">
        <f t="shared" si="2"/>
        <v>0</v>
      </c>
      <c r="P23" s="214">
        <f t="shared" si="15"/>
        <v>0</v>
      </c>
      <c r="Q23" s="213"/>
      <c r="R23" s="214">
        <f t="shared" si="50"/>
        <v>0</v>
      </c>
      <c r="S23" s="213"/>
      <c r="T23" s="214">
        <f t="shared" si="16"/>
        <v>0</v>
      </c>
      <c r="U23" s="223">
        <f t="shared" si="3"/>
        <v>0</v>
      </c>
      <c r="V23" s="223">
        <f t="shared" si="17"/>
        <v>0</v>
      </c>
      <c r="W23" s="222"/>
      <c r="X23" s="223">
        <f t="shared" si="18"/>
        <v>0</v>
      </c>
      <c r="Y23" s="222"/>
      <c r="Z23" s="223">
        <f t="shared" si="19"/>
        <v>0</v>
      </c>
      <c r="AA23" s="232">
        <f t="shared" si="4"/>
        <v>0</v>
      </c>
      <c r="AB23" s="232">
        <f t="shared" si="20"/>
        <v>0</v>
      </c>
      <c r="AC23" s="231"/>
      <c r="AD23" s="232">
        <f t="shared" si="21"/>
        <v>0</v>
      </c>
      <c r="AE23" s="231"/>
      <c r="AF23" s="232">
        <f t="shared" si="22"/>
        <v>0</v>
      </c>
      <c r="AG23" s="250">
        <f t="shared" si="5"/>
        <v>0</v>
      </c>
      <c r="AH23" s="250">
        <f t="shared" si="23"/>
        <v>0</v>
      </c>
      <c r="AI23" s="249"/>
      <c r="AJ23" s="250">
        <f t="shared" si="24"/>
        <v>0</v>
      </c>
      <c r="AK23" s="249"/>
      <c r="AL23" s="250">
        <f t="shared" si="25"/>
        <v>0</v>
      </c>
      <c r="AM23" s="204">
        <f t="shared" si="6"/>
        <v>0</v>
      </c>
      <c r="AN23" s="204">
        <f t="shared" si="26"/>
        <v>0</v>
      </c>
      <c r="AO23" s="205"/>
      <c r="AP23" s="204">
        <f t="shared" si="27"/>
        <v>0</v>
      </c>
      <c r="AQ23" s="205"/>
      <c r="AR23" s="204">
        <f t="shared" si="28"/>
        <v>0</v>
      </c>
      <c r="AS23" s="259">
        <f t="shared" si="7"/>
        <v>0</v>
      </c>
      <c r="AT23" s="259">
        <f t="shared" si="29"/>
        <v>0</v>
      </c>
      <c r="AU23" s="258"/>
      <c r="AV23" s="259">
        <f t="shared" si="30"/>
        <v>0</v>
      </c>
      <c r="AW23" s="258"/>
      <c r="AX23" s="259">
        <f t="shared" si="31"/>
        <v>0</v>
      </c>
      <c r="AY23" s="268">
        <f t="shared" si="8"/>
        <v>0</v>
      </c>
      <c r="AZ23" s="268">
        <f t="shared" si="32"/>
        <v>0</v>
      </c>
      <c r="BA23" s="267"/>
      <c r="BB23" s="268">
        <f t="shared" si="33"/>
        <v>0</v>
      </c>
      <c r="BC23" s="267"/>
      <c r="BD23" s="268">
        <f t="shared" si="34"/>
        <v>0</v>
      </c>
      <c r="BE23" s="204">
        <f t="shared" si="9"/>
        <v>0</v>
      </c>
      <c r="BF23" s="204">
        <f t="shared" si="35"/>
        <v>0</v>
      </c>
      <c r="BG23" s="205"/>
      <c r="BH23" s="204">
        <f t="shared" si="36"/>
        <v>0</v>
      </c>
      <c r="BI23" s="205"/>
      <c r="BJ23" s="204">
        <f t="shared" si="37"/>
        <v>0</v>
      </c>
      <c r="BK23" s="241">
        <f t="shared" si="10"/>
        <v>0</v>
      </c>
      <c r="BL23" s="241">
        <f t="shared" si="38"/>
        <v>0</v>
      </c>
      <c r="BM23" s="240"/>
      <c r="BN23" s="241">
        <f t="shared" si="39"/>
        <v>0</v>
      </c>
      <c r="BO23" s="240"/>
      <c r="BP23" s="241">
        <f t="shared" si="40"/>
        <v>0</v>
      </c>
      <c r="BQ23" s="223">
        <f t="shared" si="11"/>
        <v>0</v>
      </c>
      <c r="BR23" s="579">
        <f t="shared" si="41"/>
        <v>0</v>
      </c>
      <c r="BT23" s="579">
        <f t="shared" si="42"/>
        <v>0</v>
      </c>
      <c r="BV23" s="579">
        <f t="shared" si="43"/>
        <v>0</v>
      </c>
      <c r="BW23" s="268">
        <f t="shared" si="12"/>
        <v>0</v>
      </c>
      <c r="BX23" s="268">
        <f t="shared" si="44"/>
        <v>0</v>
      </c>
      <c r="BY23" s="267"/>
      <c r="BZ23" s="268">
        <f t="shared" si="45"/>
        <v>0</v>
      </c>
      <c r="CA23" s="267"/>
      <c r="CB23" s="268">
        <f t="shared" si="46"/>
        <v>0</v>
      </c>
      <c r="CC23" s="241">
        <f t="shared" si="13"/>
        <v>0</v>
      </c>
      <c r="CD23" s="214">
        <f t="shared" si="47"/>
        <v>0</v>
      </c>
      <c r="CE23" s="240"/>
      <c r="CF23" s="240"/>
      <c r="CG23" s="241">
        <f t="shared" si="48"/>
        <v>0</v>
      </c>
      <c r="CH23" s="5">
        <f t="shared" si="14"/>
        <v>0</v>
      </c>
    </row>
    <row r="24" spans="1:86" x14ac:dyDescent="0.2">
      <c r="A24" s="22"/>
      <c r="B24" s="22"/>
      <c r="C24" s="22"/>
      <c r="D24" s="34"/>
      <c r="E24" s="22"/>
      <c r="F24" s="34"/>
      <c r="G24" s="275"/>
      <c r="H24" s="28"/>
      <c r="I24" s="37"/>
      <c r="J24" s="204">
        <f t="shared" si="0"/>
        <v>0</v>
      </c>
      <c r="K24" s="204"/>
      <c r="L24" s="204">
        <f t="shared" si="49"/>
        <v>0</v>
      </c>
      <c r="M24" s="205"/>
      <c r="N24" s="204">
        <f t="shared" si="1"/>
        <v>0</v>
      </c>
      <c r="O24" s="214">
        <f t="shared" si="2"/>
        <v>0</v>
      </c>
      <c r="P24" s="214">
        <f t="shared" si="15"/>
        <v>0</v>
      </c>
      <c r="Q24" s="213"/>
      <c r="R24" s="214">
        <f t="shared" si="50"/>
        <v>0</v>
      </c>
      <c r="S24" s="213"/>
      <c r="T24" s="214">
        <f t="shared" si="16"/>
        <v>0</v>
      </c>
      <c r="U24" s="223">
        <f t="shared" si="3"/>
        <v>0</v>
      </c>
      <c r="V24" s="223">
        <f t="shared" si="17"/>
        <v>0</v>
      </c>
      <c r="W24" s="222"/>
      <c r="X24" s="223">
        <f t="shared" si="18"/>
        <v>0</v>
      </c>
      <c r="Y24" s="222"/>
      <c r="Z24" s="223">
        <f t="shared" si="19"/>
        <v>0</v>
      </c>
      <c r="AA24" s="232">
        <f t="shared" si="4"/>
        <v>0</v>
      </c>
      <c r="AB24" s="232">
        <f t="shared" si="20"/>
        <v>0</v>
      </c>
      <c r="AC24" s="231"/>
      <c r="AD24" s="232">
        <f t="shared" si="21"/>
        <v>0</v>
      </c>
      <c r="AE24" s="231"/>
      <c r="AF24" s="232">
        <f t="shared" si="22"/>
        <v>0</v>
      </c>
      <c r="AG24" s="250">
        <f t="shared" si="5"/>
        <v>0</v>
      </c>
      <c r="AH24" s="250">
        <f t="shared" si="23"/>
        <v>0</v>
      </c>
      <c r="AI24" s="249"/>
      <c r="AJ24" s="250">
        <f t="shared" si="24"/>
        <v>0</v>
      </c>
      <c r="AK24" s="249"/>
      <c r="AL24" s="250">
        <f t="shared" si="25"/>
        <v>0</v>
      </c>
      <c r="AM24" s="204">
        <f t="shared" si="6"/>
        <v>0</v>
      </c>
      <c r="AN24" s="204">
        <f t="shared" si="26"/>
        <v>0</v>
      </c>
      <c r="AO24" s="205"/>
      <c r="AP24" s="204">
        <f t="shared" si="27"/>
        <v>0</v>
      </c>
      <c r="AQ24" s="205"/>
      <c r="AR24" s="204">
        <f t="shared" si="28"/>
        <v>0</v>
      </c>
      <c r="AS24" s="259">
        <f t="shared" si="7"/>
        <v>0</v>
      </c>
      <c r="AT24" s="259">
        <f t="shared" si="29"/>
        <v>0</v>
      </c>
      <c r="AU24" s="258"/>
      <c r="AV24" s="259">
        <f t="shared" si="30"/>
        <v>0</v>
      </c>
      <c r="AW24" s="258"/>
      <c r="AX24" s="259">
        <f t="shared" si="31"/>
        <v>0</v>
      </c>
      <c r="AY24" s="268">
        <f t="shared" si="8"/>
        <v>0</v>
      </c>
      <c r="AZ24" s="268">
        <f t="shared" si="32"/>
        <v>0</v>
      </c>
      <c r="BA24" s="267"/>
      <c r="BB24" s="268">
        <f t="shared" si="33"/>
        <v>0</v>
      </c>
      <c r="BC24" s="267"/>
      <c r="BD24" s="268">
        <f t="shared" si="34"/>
        <v>0</v>
      </c>
      <c r="BE24" s="204">
        <f t="shared" si="9"/>
        <v>0</v>
      </c>
      <c r="BF24" s="204">
        <f t="shared" si="35"/>
        <v>0</v>
      </c>
      <c r="BG24" s="205"/>
      <c r="BH24" s="204">
        <f t="shared" si="36"/>
        <v>0</v>
      </c>
      <c r="BI24" s="205"/>
      <c r="BJ24" s="204">
        <f t="shared" si="37"/>
        <v>0</v>
      </c>
      <c r="BK24" s="241">
        <f t="shared" si="10"/>
        <v>0</v>
      </c>
      <c r="BL24" s="241">
        <f t="shared" si="38"/>
        <v>0</v>
      </c>
      <c r="BM24" s="240"/>
      <c r="BN24" s="241">
        <f t="shared" si="39"/>
        <v>0</v>
      </c>
      <c r="BO24" s="240"/>
      <c r="BP24" s="241">
        <f t="shared" si="40"/>
        <v>0</v>
      </c>
      <c r="BQ24" s="223">
        <f t="shared" si="11"/>
        <v>0</v>
      </c>
      <c r="BR24" s="579">
        <f t="shared" si="41"/>
        <v>0</v>
      </c>
      <c r="BT24" s="579">
        <f t="shared" si="42"/>
        <v>0</v>
      </c>
      <c r="BV24" s="579">
        <f t="shared" si="43"/>
        <v>0</v>
      </c>
      <c r="BW24" s="268">
        <f t="shared" si="12"/>
        <v>0</v>
      </c>
      <c r="BX24" s="268">
        <f t="shared" si="44"/>
        <v>0</v>
      </c>
      <c r="BY24" s="267"/>
      <c r="BZ24" s="268">
        <f t="shared" si="45"/>
        <v>0</v>
      </c>
      <c r="CA24" s="267"/>
      <c r="CB24" s="268">
        <f t="shared" si="46"/>
        <v>0</v>
      </c>
      <c r="CC24" s="241">
        <f t="shared" si="13"/>
        <v>0</v>
      </c>
      <c r="CD24" s="214">
        <f t="shared" si="47"/>
        <v>0</v>
      </c>
      <c r="CE24" s="240"/>
      <c r="CF24" s="240"/>
      <c r="CG24" s="241">
        <f t="shared" si="48"/>
        <v>0</v>
      </c>
      <c r="CH24" s="5">
        <f t="shared" si="14"/>
        <v>0</v>
      </c>
    </row>
    <row r="25" spans="1:86" x14ac:dyDescent="0.2">
      <c r="A25" s="7"/>
      <c r="B25" s="43"/>
      <c r="C25" s="7"/>
      <c r="D25" s="44"/>
      <c r="E25" s="22"/>
      <c r="F25" s="79"/>
      <c r="G25" s="276"/>
      <c r="H25" s="277"/>
      <c r="I25" s="278"/>
      <c r="J25" s="204">
        <f t="shared" si="0"/>
        <v>0</v>
      </c>
      <c r="K25" s="204"/>
      <c r="L25" s="204">
        <f t="shared" si="49"/>
        <v>0</v>
      </c>
      <c r="M25" s="205"/>
      <c r="N25" s="204">
        <f t="shared" si="1"/>
        <v>0</v>
      </c>
      <c r="O25" s="214">
        <f t="shared" si="2"/>
        <v>0</v>
      </c>
      <c r="P25" s="214">
        <f t="shared" si="15"/>
        <v>0</v>
      </c>
      <c r="Q25" s="213"/>
      <c r="R25" s="214">
        <f t="shared" si="50"/>
        <v>0</v>
      </c>
      <c r="S25" s="213"/>
      <c r="T25" s="214">
        <f t="shared" si="16"/>
        <v>0</v>
      </c>
      <c r="U25" s="223">
        <f t="shared" si="3"/>
        <v>0</v>
      </c>
      <c r="V25" s="223">
        <f t="shared" si="17"/>
        <v>0</v>
      </c>
      <c r="W25" s="222"/>
      <c r="X25" s="223">
        <f t="shared" si="18"/>
        <v>0</v>
      </c>
      <c r="Y25" s="222"/>
      <c r="Z25" s="223">
        <f t="shared" si="19"/>
        <v>0</v>
      </c>
      <c r="AA25" s="232">
        <f t="shared" si="4"/>
        <v>0</v>
      </c>
      <c r="AB25" s="232">
        <f t="shared" si="20"/>
        <v>0</v>
      </c>
      <c r="AC25" s="231"/>
      <c r="AD25" s="232">
        <f t="shared" si="21"/>
        <v>0</v>
      </c>
      <c r="AE25" s="231"/>
      <c r="AF25" s="232">
        <f t="shared" si="22"/>
        <v>0</v>
      </c>
      <c r="AG25" s="250">
        <f t="shared" si="5"/>
        <v>0</v>
      </c>
      <c r="AH25" s="250">
        <f t="shared" si="23"/>
        <v>0</v>
      </c>
      <c r="AI25" s="249"/>
      <c r="AJ25" s="250">
        <f t="shared" si="24"/>
        <v>0</v>
      </c>
      <c r="AK25" s="249"/>
      <c r="AL25" s="250">
        <f t="shared" si="25"/>
        <v>0</v>
      </c>
      <c r="AM25" s="204">
        <f t="shared" si="6"/>
        <v>0</v>
      </c>
      <c r="AN25" s="204">
        <f t="shared" si="26"/>
        <v>0</v>
      </c>
      <c r="AO25" s="205"/>
      <c r="AP25" s="204">
        <f t="shared" si="27"/>
        <v>0</v>
      </c>
      <c r="AQ25" s="205"/>
      <c r="AR25" s="204">
        <f t="shared" si="28"/>
        <v>0</v>
      </c>
      <c r="AS25" s="259">
        <f t="shared" si="7"/>
        <v>0</v>
      </c>
      <c r="AT25" s="259">
        <f t="shared" si="29"/>
        <v>0</v>
      </c>
      <c r="AU25" s="258"/>
      <c r="AV25" s="259">
        <f t="shared" si="30"/>
        <v>0</v>
      </c>
      <c r="AW25" s="258"/>
      <c r="AX25" s="259">
        <f t="shared" si="31"/>
        <v>0</v>
      </c>
      <c r="AY25" s="268">
        <f t="shared" si="8"/>
        <v>0</v>
      </c>
      <c r="AZ25" s="268">
        <f t="shared" si="32"/>
        <v>0</v>
      </c>
      <c r="BA25" s="267"/>
      <c r="BB25" s="268">
        <f t="shared" si="33"/>
        <v>0</v>
      </c>
      <c r="BC25" s="267"/>
      <c r="BD25" s="268">
        <f t="shared" si="34"/>
        <v>0</v>
      </c>
      <c r="BE25" s="204">
        <f t="shared" si="9"/>
        <v>0</v>
      </c>
      <c r="BF25" s="204">
        <f t="shared" si="35"/>
        <v>0</v>
      </c>
      <c r="BG25" s="205"/>
      <c r="BH25" s="204">
        <f t="shared" si="36"/>
        <v>0</v>
      </c>
      <c r="BI25" s="205"/>
      <c r="BJ25" s="204">
        <f t="shared" si="37"/>
        <v>0</v>
      </c>
      <c r="BK25" s="241">
        <f t="shared" si="10"/>
        <v>0</v>
      </c>
      <c r="BL25" s="241">
        <f t="shared" si="38"/>
        <v>0</v>
      </c>
      <c r="BM25" s="240"/>
      <c r="BN25" s="241">
        <f t="shared" si="39"/>
        <v>0</v>
      </c>
      <c r="BO25" s="240"/>
      <c r="BP25" s="241">
        <f t="shared" si="40"/>
        <v>0</v>
      </c>
      <c r="BQ25" s="223">
        <f t="shared" si="11"/>
        <v>0</v>
      </c>
      <c r="BR25" s="579">
        <f t="shared" si="41"/>
        <v>0</v>
      </c>
      <c r="BT25" s="579">
        <f t="shared" si="42"/>
        <v>0</v>
      </c>
      <c r="BV25" s="579">
        <f t="shared" si="43"/>
        <v>0</v>
      </c>
      <c r="BW25" s="268">
        <f t="shared" si="12"/>
        <v>0</v>
      </c>
      <c r="BX25" s="268">
        <f t="shared" si="44"/>
        <v>0</v>
      </c>
      <c r="BY25" s="267"/>
      <c r="BZ25" s="268">
        <f t="shared" si="45"/>
        <v>0</v>
      </c>
      <c r="CA25" s="267"/>
      <c r="CB25" s="268">
        <f t="shared" si="46"/>
        <v>0</v>
      </c>
      <c r="CC25" s="241">
        <f t="shared" si="13"/>
        <v>0</v>
      </c>
      <c r="CD25" s="214">
        <f t="shared" si="47"/>
        <v>0</v>
      </c>
      <c r="CE25" s="240"/>
      <c r="CF25" s="240"/>
      <c r="CG25" s="241">
        <f t="shared" si="48"/>
        <v>0</v>
      </c>
      <c r="CH25" s="5">
        <f t="shared" si="14"/>
        <v>0</v>
      </c>
    </row>
    <row r="26" spans="1:86" x14ac:dyDescent="0.2">
      <c r="A26" s="7"/>
      <c r="B26" s="43"/>
      <c r="C26" s="7"/>
      <c r="D26" s="44"/>
      <c r="E26" s="22"/>
      <c r="F26" s="79"/>
      <c r="G26" s="276"/>
      <c r="H26" s="41"/>
      <c r="I26" s="278"/>
      <c r="J26" s="204">
        <f t="shared" si="0"/>
        <v>0</v>
      </c>
      <c r="K26" s="204"/>
      <c r="L26" s="204">
        <f t="shared" si="49"/>
        <v>0</v>
      </c>
      <c r="M26" s="205"/>
      <c r="N26" s="204">
        <f t="shared" si="1"/>
        <v>0</v>
      </c>
      <c r="O26" s="214">
        <f t="shared" si="2"/>
        <v>0</v>
      </c>
      <c r="P26" s="214">
        <f t="shared" si="15"/>
        <v>0</v>
      </c>
      <c r="Q26" s="213"/>
      <c r="R26" s="214">
        <f t="shared" si="50"/>
        <v>0</v>
      </c>
      <c r="S26" s="213"/>
      <c r="T26" s="214">
        <f t="shared" si="16"/>
        <v>0</v>
      </c>
      <c r="U26" s="223">
        <f t="shared" si="3"/>
        <v>0</v>
      </c>
      <c r="V26" s="223">
        <f t="shared" si="17"/>
        <v>0</v>
      </c>
      <c r="W26" s="222"/>
      <c r="X26" s="223">
        <f t="shared" si="18"/>
        <v>0</v>
      </c>
      <c r="Y26" s="222"/>
      <c r="Z26" s="223">
        <f t="shared" si="19"/>
        <v>0</v>
      </c>
      <c r="AA26" s="232">
        <f t="shared" si="4"/>
        <v>0</v>
      </c>
      <c r="AB26" s="232">
        <f t="shared" si="20"/>
        <v>0</v>
      </c>
      <c r="AC26" s="231"/>
      <c r="AD26" s="232">
        <f t="shared" si="21"/>
        <v>0</v>
      </c>
      <c r="AE26" s="231"/>
      <c r="AF26" s="232">
        <f t="shared" si="22"/>
        <v>0</v>
      </c>
      <c r="AG26" s="250">
        <f t="shared" si="5"/>
        <v>0</v>
      </c>
      <c r="AH26" s="250">
        <f t="shared" si="23"/>
        <v>0</v>
      </c>
      <c r="AI26" s="249"/>
      <c r="AJ26" s="250">
        <f t="shared" si="24"/>
        <v>0</v>
      </c>
      <c r="AK26" s="249"/>
      <c r="AL26" s="250">
        <f t="shared" si="25"/>
        <v>0</v>
      </c>
      <c r="AM26" s="204">
        <f t="shared" si="6"/>
        <v>0</v>
      </c>
      <c r="AN26" s="204">
        <f t="shared" si="26"/>
        <v>0</v>
      </c>
      <c r="AO26" s="205"/>
      <c r="AP26" s="204">
        <f t="shared" si="27"/>
        <v>0</v>
      </c>
      <c r="AQ26" s="205"/>
      <c r="AR26" s="204">
        <f t="shared" si="28"/>
        <v>0</v>
      </c>
      <c r="AS26" s="259">
        <f t="shared" si="7"/>
        <v>0</v>
      </c>
      <c r="AT26" s="259">
        <f t="shared" si="29"/>
        <v>0</v>
      </c>
      <c r="AU26" s="258"/>
      <c r="AV26" s="259">
        <f t="shared" si="30"/>
        <v>0</v>
      </c>
      <c r="AW26" s="258"/>
      <c r="AX26" s="259">
        <f t="shared" si="31"/>
        <v>0</v>
      </c>
      <c r="AY26" s="268">
        <f t="shared" si="8"/>
        <v>0</v>
      </c>
      <c r="AZ26" s="268">
        <f t="shared" si="32"/>
        <v>0</v>
      </c>
      <c r="BA26" s="267"/>
      <c r="BB26" s="268">
        <f t="shared" si="33"/>
        <v>0</v>
      </c>
      <c r="BC26" s="267"/>
      <c r="BD26" s="268">
        <f t="shared" si="34"/>
        <v>0</v>
      </c>
      <c r="BE26" s="204">
        <f t="shared" si="9"/>
        <v>0</v>
      </c>
      <c r="BF26" s="204">
        <f t="shared" si="35"/>
        <v>0</v>
      </c>
      <c r="BG26" s="205"/>
      <c r="BH26" s="204">
        <f t="shared" si="36"/>
        <v>0</v>
      </c>
      <c r="BI26" s="205"/>
      <c r="BJ26" s="204">
        <f t="shared" si="37"/>
        <v>0</v>
      </c>
      <c r="BK26" s="241">
        <f t="shared" si="10"/>
        <v>0</v>
      </c>
      <c r="BL26" s="241">
        <f t="shared" si="38"/>
        <v>0</v>
      </c>
      <c r="BM26" s="240"/>
      <c r="BN26" s="241">
        <f t="shared" si="39"/>
        <v>0</v>
      </c>
      <c r="BO26" s="240"/>
      <c r="BP26" s="241">
        <f t="shared" si="40"/>
        <v>0</v>
      </c>
      <c r="BQ26" s="223">
        <f t="shared" si="11"/>
        <v>0</v>
      </c>
      <c r="BR26" s="579">
        <f t="shared" si="41"/>
        <v>0</v>
      </c>
      <c r="BT26" s="579">
        <f t="shared" si="42"/>
        <v>0</v>
      </c>
      <c r="BV26" s="579">
        <f t="shared" si="43"/>
        <v>0</v>
      </c>
      <c r="BW26" s="268">
        <f t="shared" si="12"/>
        <v>0</v>
      </c>
      <c r="BX26" s="268">
        <f t="shared" si="44"/>
        <v>0</v>
      </c>
      <c r="BY26" s="267"/>
      <c r="BZ26" s="268">
        <f t="shared" si="45"/>
        <v>0</v>
      </c>
      <c r="CA26" s="267"/>
      <c r="CB26" s="268">
        <f t="shared" si="46"/>
        <v>0</v>
      </c>
      <c r="CC26" s="241">
        <f t="shared" si="13"/>
        <v>0</v>
      </c>
      <c r="CD26" s="214">
        <f t="shared" si="47"/>
        <v>0</v>
      </c>
      <c r="CE26" s="240"/>
      <c r="CF26" s="240"/>
      <c r="CG26" s="241">
        <f t="shared" si="48"/>
        <v>0</v>
      </c>
      <c r="CH26" s="5">
        <f t="shared" si="14"/>
        <v>0</v>
      </c>
    </row>
    <row r="27" spans="1:86" x14ac:dyDescent="0.2">
      <c r="A27" s="7"/>
      <c r="B27" s="43"/>
      <c r="C27" s="7"/>
      <c r="D27" s="44"/>
      <c r="E27" s="22"/>
      <c r="F27" s="79"/>
      <c r="G27" s="276"/>
      <c r="H27" s="177"/>
      <c r="I27" s="278"/>
      <c r="J27" s="204">
        <f t="shared" si="0"/>
        <v>0</v>
      </c>
      <c r="K27" s="204"/>
      <c r="L27" s="204">
        <f t="shared" si="49"/>
        <v>0</v>
      </c>
      <c r="M27" s="205"/>
      <c r="N27" s="204">
        <f t="shared" si="1"/>
        <v>0</v>
      </c>
      <c r="O27" s="214">
        <f t="shared" si="2"/>
        <v>0</v>
      </c>
      <c r="P27" s="214">
        <f t="shared" si="15"/>
        <v>0</v>
      </c>
      <c r="Q27" s="213"/>
      <c r="R27" s="214">
        <f t="shared" si="50"/>
        <v>0</v>
      </c>
      <c r="S27" s="213"/>
      <c r="T27" s="214">
        <f t="shared" si="16"/>
        <v>0</v>
      </c>
      <c r="U27" s="223">
        <f t="shared" si="3"/>
        <v>0</v>
      </c>
      <c r="V27" s="223">
        <f t="shared" si="17"/>
        <v>0</v>
      </c>
      <c r="W27" s="222"/>
      <c r="X27" s="223">
        <f t="shared" si="18"/>
        <v>0</v>
      </c>
      <c r="Y27" s="222"/>
      <c r="Z27" s="223">
        <f t="shared" si="19"/>
        <v>0</v>
      </c>
      <c r="AA27" s="232">
        <f t="shared" si="4"/>
        <v>0</v>
      </c>
      <c r="AB27" s="232">
        <f t="shared" si="20"/>
        <v>0</v>
      </c>
      <c r="AC27" s="231"/>
      <c r="AD27" s="232">
        <f t="shared" si="21"/>
        <v>0</v>
      </c>
      <c r="AE27" s="231"/>
      <c r="AF27" s="232">
        <f t="shared" si="22"/>
        <v>0</v>
      </c>
      <c r="AG27" s="250">
        <f t="shared" si="5"/>
        <v>0</v>
      </c>
      <c r="AH27" s="250">
        <f t="shared" si="23"/>
        <v>0</v>
      </c>
      <c r="AI27" s="249"/>
      <c r="AJ27" s="250">
        <f t="shared" si="24"/>
        <v>0</v>
      </c>
      <c r="AK27" s="249"/>
      <c r="AL27" s="250">
        <f t="shared" si="25"/>
        <v>0</v>
      </c>
      <c r="AM27" s="204">
        <f t="shared" si="6"/>
        <v>0</v>
      </c>
      <c r="AN27" s="204">
        <f t="shared" si="26"/>
        <v>0</v>
      </c>
      <c r="AO27" s="205"/>
      <c r="AP27" s="204">
        <f t="shared" si="27"/>
        <v>0</v>
      </c>
      <c r="AQ27" s="205"/>
      <c r="AR27" s="204">
        <f t="shared" si="28"/>
        <v>0</v>
      </c>
      <c r="AS27" s="259">
        <f t="shared" si="7"/>
        <v>0</v>
      </c>
      <c r="AT27" s="259">
        <f t="shared" si="29"/>
        <v>0</v>
      </c>
      <c r="AU27" s="258"/>
      <c r="AV27" s="259">
        <f t="shared" si="30"/>
        <v>0</v>
      </c>
      <c r="AW27" s="258"/>
      <c r="AX27" s="259">
        <f t="shared" si="31"/>
        <v>0</v>
      </c>
      <c r="AY27" s="268">
        <f t="shared" si="8"/>
        <v>0</v>
      </c>
      <c r="AZ27" s="268">
        <f t="shared" si="32"/>
        <v>0</v>
      </c>
      <c r="BA27" s="267"/>
      <c r="BB27" s="268">
        <f t="shared" si="33"/>
        <v>0</v>
      </c>
      <c r="BC27" s="267"/>
      <c r="BD27" s="268">
        <f t="shared" si="34"/>
        <v>0</v>
      </c>
      <c r="BE27" s="204">
        <f t="shared" si="9"/>
        <v>0</v>
      </c>
      <c r="BF27" s="204">
        <f t="shared" si="35"/>
        <v>0</v>
      </c>
      <c r="BG27" s="205"/>
      <c r="BH27" s="204">
        <f t="shared" si="36"/>
        <v>0</v>
      </c>
      <c r="BI27" s="205"/>
      <c r="BJ27" s="204">
        <f t="shared" si="37"/>
        <v>0</v>
      </c>
      <c r="BK27" s="241">
        <f t="shared" si="10"/>
        <v>0</v>
      </c>
      <c r="BL27" s="241">
        <f t="shared" si="38"/>
        <v>0</v>
      </c>
      <c r="BM27" s="240"/>
      <c r="BN27" s="241">
        <f t="shared" si="39"/>
        <v>0</v>
      </c>
      <c r="BO27" s="240"/>
      <c r="BP27" s="241">
        <f t="shared" si="40"/>
        <v>0</v>
      </c>
      <c r="BQ27" s="223">
        <f t="shared" si="11"/>
        <v>0</v>
      </c>
      <c r="BR27" s="579">
        <f t="shared" si="41"/>
        <v>0</v>
      </c>
      <c r="BT27" s="579">
        <f t="shared" si="42"/>
        <v>0</v>
      </c>
      <c r="BV27" s="579">
        <f t="shared" si="43"/>
        <v>0</v>
      </c>
      <c r="BW27" s="268">
        <f t="shared" si="12"/>
        <v>0</v>
      </c>
      <c r="BX27" s="268">
        <f t="shared" si="44"/>
        <v>0</v>
      </c>
      <c r="BY27" s="267"/>
      <c r="BZ27" s="268">
        <f t="shared" si="45"/>
        <v>0</v>
      </c>
      <c r="CA27" s="267"/>
      <c r="CB27" s="268">
        <f t="shared" si="46"/>
        <v>0</v>
      </c>
      <c r="CC27" s="241">
        <f t="shared" si="13"/>
        <v>0</v>
      </c>
      <c r="CD27" s="214">
        <f t="shared" si="47"/>
        <v>0</v>
      </c>
      <c r="CE27" s="240"/>
      <c r="CF27" s="240"/>
      <c r="CG27" s="241">
        <f t="shared" si="48"/>
        <v>0</v>
      </c>
      <c r="CH27" s="5">
        <f t="shared" si="14"/>
        <v>0</v>
      </c>
    </row>
    <row r="28" spans="1:86" x14ac:dyDescent="0.2">
      <c r="A28" s="22"/>
      <c r="B28" s="22"/>
      <c r="C28" s="22"/>
      <c r="D28" s="34"/>
      <c r="E28" s="22"/>
      <c r="F28" s="34"/>
      <c r="G28" s="275"/>
      <c r="H28" s="28"/>
      <c r="I28" s="37"/>
      <c r="J28" s="204">
        <f t="shared" si="0"/>
        <v>0</v>
      </c>
      <c r="K28" s="204"/>
      <c r="L28" s="204">
        <f t="shared" si="49"/>
        <v>0</v>
      </c>
      <c r="M28" s="205"/>
      <c r="N28" s="204">
        <f>+K28-M28</f>
        <v>0</v>
      </c>
      <c r="O28" s="214">
        <f t="shared" si="2"/>
        <v>0</v>
      </c>
      <c r="P28" s="214">
        <f t="shared" si="15"/>
        <v>0</v>
      </c>
      <c r="Q28" s="213"/>
      <c r="R28" s="214">
        <f t="shared" si="50"/>
        <v>0</v>
      </c>
      <c r="S28" s="213"/>
      <c r="T28" s="214">
        <f t="shared" si="16"/>
        <v>0</v>
      </c>
      <c r="U28" s="223">
        <f t="shared" si="3"/>
        <v>0</v>
      </c>
      <c r="V28" s="223">
        <f t="shared" si="17"/>
        <v>0</v>
      </c>
      <c r="W28" s="222"/>
      <c r="X28" s="223">
        <f t="shared" si="18"/>
        <v>0</v>
      </c>
      <c r="Y28" s="222"/>
      <c r="Z28" s="223">
        <f t="shared" si="19"/>
        <v>0</v>
      </c>
      <c r="AA28" s="232">
        <f t="shared" si="4"/>
        <v>0</v>
      </c>
      <c r="AB28" s="232">
        <f t="shared" si="20"/>
        <v>0</v>
      </c>
      <c r="AC28" s="231"/>
      <c r="AD28" s="232">
        <f t="shared" si="21"/>
        <v>0</v>
      </c>
      <c r="AE28" s="231"/>
      <c r="AF28" s="232">
        <f t="shared" si="22"/>
        <v>0</v>
      </c>
      <c r="AG28" s="250">
        <f t="shared" si="5"/>
        <v>0</v>
      </c>
      <c r="AH28" s="250">
        <f t="shared" si="23"/>
        <v>0</v>
      </c>
      <c r="AI28" s="249"/>
      <c r="AJ28" s="250">
        <f t="shared" si="24"/>
        <v>0</v>
      </c>
      <c r="AK28" s="249"/>
      <c r="AL28" s="250">
        <f t="shared" si="25"/>
        <v>0</v>
      </c>
      <c r="AM28" s="204">
        <f t="shared" si="6"/>
        <v>0</v>
      </c>
      <c r="AN28" s="204">
        <f t="shared" si="26"/>
        <v>0</v>
      </c>
      <c r="AO28" s="205"/>
      <c r="AP28" s="204">
        <f t="shared" si="27"/>
        <v>0</v>
      </c>
      <c r="AQ28" s="205"/>
      <c r="AR28" s="204">
        <f t="shared" si="28"/>
        <v>0</v>
      </c>
      <c r="AS28" s="259">
        <f t="shared" si="7"/>
        <v>0</v>
      </c>
      <c r="AT28" s="259">
        <f t="shared" si="29"/>
        <v>0</v>
      </c>
      <c r="AU28" s="258"/>
      <c r="AV28" s="259">
        <f t="shared" si="30"/>
        <v>0</v>
      </c>
      <c r="AW28" s="258"/>
      <c r="AX28" s="259">
        <f t="shared" si="31"/>
        <v>0</v>
      </c>
      <c r="AY28" s="268">
        <f t="shared" si="8"/>
        <v>0</v>
      </c>
      <c r="AZ28" s="268">
        <f t="shared" si="32"/>
        <v>0</v>
      </c>
      <c r="BA28" s="267"/>
      <c r="BB28" s="268">
        <f t="shared" si="33"/>
        <v>0</v>
      </c>
      <c r="BC28" s="267"/>
      <c r="BD28" s="268">
        <f t="shared" si="34"/>
        <v>0</v>
      </c>
      <c r="BE28" s="204">
        <f t="shared" si="9"/>
        <v>0</v>
      </c>
      <c r="BF28" s="204">
        <f t="shared" si="35"/>
        <v>0</v>
      </c>
      <c r="BG28" s="205"/>
      <c r="BH28" s="204">
        <f t="shared" si="36"/>
        <v>0</v>
      </c>
      <c r="BI28" s="205"/>
      <c r="BJ28" s="204">
        <f t="shared" si="37"/>
        <v>0</v>
      </c>
      <c r="BK28" s="241">
        <f t="shared" si="10"/>
        <v>0</v>
      </c>
      <c r="BL28" s="241">
        <f t="shared" si="38"/>
        <v>0</v>
      </c>
      <c r="BM28" s="240"/>
      <c r="BN28" s="241">
        <f t="shared" si="39"/>
        <v>0</v>
      </c>
      <c r="BO28" s="240"/>
      <c r="BP28" s="241">
        <f t="shared" si="40"/>
        <v>0</v>
      </c>
      <c r="BQ28" s="223">
        <f t="shared" si="11"/>
        <v>0</v>
      </c>
      <c r="BR28" s="579">
        <f t="shared" si="41"/>
        <v>0</v>
      </c>
      <c r="BT28" s="579">
        <f t="shared" si="42"/>
        <v>0</v>
      </c>
      <c r="BV28" s="579">
        <f t="shared" si="43"/>
        <v>0</v>
      </c>
      <c r="BW28" s="268">
        <f t="shared" si="12"/>
        <v>0</v>
      </c>
      <c r="BX28" s="268">
        <f t="shared" si="44"/>
        <v>0</v>
      </c>
      <c r="BY28" s="267"/>
      <c r="BZ28" s="268">
        <f t="shared" si="45"/>
        <v>0</v>
      </c>
      <c r="CA28" s="267"/>
      <c r="CB28" s="268">
        <f t="shared" si="46"/>
        <v>0</v>
      </c>
      <c r="CC28" s="241">
        <f t="shared" si="13"/>
        <v>0</v>
      </c>
      <c r="CD28" s="214">
        <f t="shared" si="47"/>
        <v>0</v>
      </c>
      <c r="CE28" s="240"/>
      <c r="CF28" s="240"/>
      <c r="CG28" s="241">
        <f t="shared" si="48"/>
        <v>0</v>
      </c>
      <c r="CH28" s="5">
        <f t="shared" si="14"/>
        <v>0</v>
      </c>
    </row>
    <row r="29" spans="1:86" x14ac:dyDescent="0.2">
      <c r="A29" s="22"/>
      <c r="B29" s="22"/>
      <c r="C29" s="22"/>
      <c r="D29" s="34"/>
      <c r="E29" s="22"/>
      <c r="F29" s="34"/>
      <c r="G29" s="275"/>
      <c r="H29" s="28"/>
      <c r="I29" s="37"/>
      <c r="J29" s="204">
        <f t="shared" si="0"/>
        <v>0</v>
      </c>
      <c r="K29" s="204"/>
      <c r="L29" s="204">
        <f t="shared" si="49"/>
        <v>0</v>
      </c>
      <c r="M29" s="205"/>
      <c r="N29" s="204">
        <f>+K29-M29</f>
        <v>0</v>
      </c>
      <c r="O29" s="214">
        <f t="shared" si="2"/>
        <v>0</v>
      </c>
      <c r="P29" s="214">
        <f t="shared" si="15"/>
        <v>0</v>
      </c>
      <c r="Q29" s="213"/>
      <c r="R29" s="214">
        <f t="shared" si="50"/>
        <v>0</v>
      </c>
      <c r="S29" s="213"/>
      <c r="T29" s="214">
        <f t="shared" si="16"/>
        <v>0</v>
      </c>
      <c r="U29" s="223">
        <f t="shared" si="3"/>
        <v>0</v>
      </c>
      <c r="V29" s="223">
        <f t="shared" si="17"/>
        <v>0</v>
      </c>
      <c r="W29" s="222"/>
      <c r="X29" s="223">
        <f t="shared" si="18"/>
        <v>0</v>
      </c>
      <c r="Y29" s="222"/>
      <c r="Z29" s="223">
        <f t="shared" si="19"/>
        <v>0</v>
      </c>
      <c r="AA29" s="232">
        <f t="shared" si="4"/>
        <v>0</v>
      </c>
      <c r="AB29" s="232">
        <f t="shared" si="20"/>
        <v>0</v>
      </c>
      <c r="AC29" s="231"/>
      <c r="AD29" s="232">
        <f t="shared" si="21"/>
        <v>0</v>
      </c>
      <c r="AE29" s="231"/>
      <c r="AF29" s="232">
        <f t="shared" si="22"/>
        <v>0</v>
      </c>
      <c r="AG29" s="250">
        <f t="shared" si="5"/>
        <v>0</v>
      </c>
      <c r="AH29" s="250">
        <f t="shared" si="23"/>
        <v>0</v>
      </c>
      <c r="AI29" s="249"/>
      <c r="AJ29" s="250">
        <f t="shared" si="24"/>
        <v>0</v>
      </c>
      <c r="AK29" s="249"/>
      <c r="AL29" s="250">
        <f t="shared" si="25"/>
        <v>0</v>
      </c>
      <c r="AM29" s="204">
        <f t="shared" si="6"/>
        <v>0</v>
      </c>
      <c r="AN29" s="204">
        <f t="shared" si="26"/>
        <v>0</v>
      </c>
      <c r="AO29" s="205"/>
      <c r="AP29" s="204">
        <f t="shared" si="27"/>
        <v>0</v>
      </c>
      <c r="AQ29" s="205"/>
      <c r="AR29" s="204">
        <f t="shared" si="28"/>
        <v>0</v>
      </c>
      <c r="AS29" s="259">
        <f t="shared" si="7"/>
        <v>0</v>
      </c>
      <c r="AT29" s="259">
        <f t="shared" si="29"/>
        <v>0</v>
      </c>
      <c r="AU29" s="258"/>
      <c r="AV29" s="259">
        <f t="shared" si="30"/>
        <v>0</v>
      </c>
      <c r="AW29" s="258"/>
      <c r="AX29" s="259">
        <f t="shared" si="31"/>
        <v>0</v>
      </c>
      <c r="AY29" s="268">
        <f t="shared" si="8"/>
        <v>0</v>
      </c>
      <c r="AZ29" s="268">
        <f t="shared" si="32"/>
        <v>0</v>
      </c>
      <c r="BA29" s="267"/>
      <c r="BB29" s="268">
        <f t="shared" si="33"/>
        <v>0</v>
      </c>
      <c r="BC29" s="267"/>
      <c r="BD29" s="268">
        <f t="shared" si="34"/>
        <v>0</v>
      </c>
      <c r="BE29" s="204">
        <f t="shared" si="9"/>
        <v>0</v>
      </c>
      <c r="BF29" s="204">
        <f t="shared" si="35"/>
        <v>0</v>
      </c>
      <c r="BG29" s="205"/>
      <c r="BH29" s="204">
        <f t="shared" si="36"/>
        <v>0</v>
      </c>
      <c r="BI29" s="205"/>
      <c r="BJ29" s="204">
        <f t="shared" si="37"/>
        <v>0</v>
      </c>
      <c r="BK29" s="241">
        <f t="shared" si="10"/>
        <v>0</v>
      </c>
      <c r="BL29" s="241">
        <f t="shared" si="38"/>
        <v>0</v>
      </c>
      <c r="BM29" s="240"/>
      <c r="BN29" s="241">
        <f t="shared" si="39"/>
        <v>0</v>
      </c>
      <c r="BO29" s="240"/>
      <c r="BP29" s="241">
        <f t="shared" si="40"/>
        <v>0</v>
      </c>
      <c r="BQ29" s="223">
        <f t="shared" si="11"/>
        <v>0</v>
      </c>
      <c r="BR29" s="579">
        <f t="shared" si="41"/>
        <v>0</v>
      </c>
      <c r="BT29" s="579">
        <f t="shared" si="42"/>
        <v>0</v>
      </c>
      <c r="BV29" s="579">
        <f t="shared" si="43"/>
        <v>0</v>
      </c>
      <c r="BW29" s="268">
        <f t="shared" si="12"/>
        <v>0</v>
      </c>
      <c r="BX29" s="268">
        <f t="shared" si="44"/>
        <v>0</v>
      </c>
      <c r="BY29" s="267"/>
      <c r="BZ29" s="268">
        <f t="shared" si="45"/>
        <v>0</v>
      </c>
      <c r="CA29" s="267"/>
      <c r="CB29" s="268">
        <f t="shared" si="46"/>
        <v>0</v>
      </c>
      <c r="CC29" s="241">
        <f t="shared" si="13"/>
        <v>0</v>
      </c>
      <c r="CD29" s="214">
        <f t="shared" si="47"/>
        <v>0</v>
      </c>
      <c r="CE29" s="240"/>
      <c r="CF29" s="240"/>
      <c r="CG29" s="241">
        <f t="shared" si="48"/>
        <v>0</v>
      </c>
      <c r="CH29" s="5">
        <f t="shared" si="14"/>
        <v>0</v>
      </c>
    </row>
    <row r="30" spans="1:86" x14ac:dyDescent="0.2">
      <c r="A30" s="105"/>
      <c r="B30" s="105"/>
      <c r="C30" s="105"/>
      <c r="D30" s="106"/>
      <c r="E30" s="105"/>
      <c r="F30" s="107"/>
      <c r="G30" s="279"/>
      <c r="H30" s="107"/>
      <c r="I30" s="59"/>
      <c r="J30" s="204"/>
      <c r="K30" s="204"/>
      <c r="L30" s="204"/>
      <c r="M30" s="205"/>
      <c r="N30" s="204"/>
      <c r="O30" s="214"/>
      <c r="P30" s="214"/>
      <c r="Q30" s="213"/>
      <c r="R30" s="214"/>
      <c r="S30" s="213"/>
      <c r="T30" s="214"/>
      <c r="U30" s="223"/>
      <c r="V30" s="223"/>
      <c r="W30" s="222"/>
      <c r="X30" s="223"/>
      <c r="Y30" s="222"/>
      <c r="Z30" s="223"/>
      <c r="AA30" s="232"/>
      <c r="AB30" s="232"/>
      <c r="AC30" s="231"/>
      <c r="AD30" s="232"/>
      <c r="AE30" s="231"/>
      <c r="AF30" s="232"/>
      <c r="AG30" s="250"/>
      <c r="AH30" s="250"/>
      <c r="AI30" s="249"/>
      <c r="AJ30" s="250"/>
      <c r="AK30" s="249"/>
      <c r="AL30" s="250"/>
      <c r="AM30" s="204"/>
      <c r="AN30" s="204"/>
      <c r="AO30" s="205"/>
      <c r="AP30" s="204"/>
      <c r="AQ30" s="205"/>
      <c r="AR30" s="204"/>
      <c r="AS30" s="259"/>
      <c r="AT30" s="259"/>
      <c r="AU30" s="258"/>
      <c r="AV30" s="259"/>
      <c r="AW30" s="258"/>
      <c r="AX30" s="259"/>
      <c r="AY30" s="268"/>
      <c r="AZ30" s="268"/>
      <c r="BA30" s="267"/>
      <c r="BB30" s="268"/>
      <c r="BC30" s="267"/>
      <c r="BD30" s="268"/>
      <c r="BE30" s="204"/>
      <c r="BF30" s="204"/>
      <c r="BG30" s="205"/>
      <c r="BH30" s="204"/>
      <c r="BI30" s="205"/>
      <c r="BJ30" s="204"/>
      <c r="BK30" s="241"/>
      <c r="BL30" s="241"/>
      <c r="BM30" s="240"/>
      <c r="BN30" s="241"/>
      <c r="BO30" s="240"/>
      <c r="BP30" s="241"/>
      <c r="BQ30" s="223"/>
      <c r="BR30" s="579"/>
      <c r="BT30" s="579"/>
      <c r="BV30" s="579"/>
      <c r="BW30" s="268"/>
      <c r="BX30" s="268"/>
      <c r="BY30" s="267"/>
      <c r="BZ30" s="268"/>
      <c r="CA30" s="267"/>
      <c r="CB30" s="268"/>
      <c r="CC30" s="241"/>
      <c r="CD30" s="214"/>
      <c r="CE30" s="240"/>
      <c r="CF30" s="240"/>
      <c r="CG30" s="241"/>
      <c r="CH30" s="5"/>
    </row>
    <row r="31" spans="1:86" x14ac:dyDescent="0.2">
      <c r="A31" s="22"/>
      <c r="B31" s="22"/>
      <c r="C31" s="22"/>
      <c r="D31" s="33"/>
      <c r="E31" s="49"/>
      <c r="F31" s="34"/>
      <c r="G31" s="35"/>
      <c r="H31" s="36"/>
      <c r="I31" s="46"/>
      <c r="J31" s="204"/>
      <c r="K31" s="204"/>
      <c r="L31" s="204"/>
      <c r="M31" s="205"/>
      <c r="N31" s="204"/>
      <c r="O31" s="214"/>
      <c r="P31" s="214"/>
      <c r="Q31" s="213"/>
      <c r="R31" s="214"/>
      <c r="S31" s="213"/>
      <c r="T31" s="214"/>
      <c r="U31" s="223"/>
      <c r="V31" s="223"/>
      <c r="W31" s="222"/>
      <c r="X31" s="223"/>
      <c r="Y31" s="222"/>
      <c r="Z31" s="223"/>
      <c r="AA31" s="232"/>
      <c r="AB31" s="232"/>
      <c r="AC31" s="231"/>
      <c r="AD31" s="232"/>
      <c r="AE31" s="231"/>
      <c r="AF31" s="232"/>
      <c r="AG31" s="250"/>
      <c r="AH31" s="250"/>
      <c r="AI31" s="249"/>
      <c r="AJ31" s="250"/>
      <c r="AK31" s="249"/>
      <c r="AL31" s="250"/>
      <c r="AM31" s="204"/>
      <c r="AN31" s="204"/>
      <c r="AO31" s="205"/>
      <c r="AP31" s="204"/>
      <c r="AQ31" s="205"/>
      <c r="AR31" s="204"/>
      <c r="AS31" s="259"/>
      <c r="AT31" s="259"/>
      <c r="AU31" s="258"/>
      <c r="AV31" s="259"/>
      <c r="AW31" s="258"/>
      <c r="AX31" s="259"/>
      <c r="AY31" s="268"/>
      <c r="AZ31" s="268"/>
      <c r="BA31" s="267"/>
      <c r="BB31" s="268"/>
      <c r="BC31" s="267"/>
      <c r="BD31" s="268"/>
      <c r="BE31" s="204"/>
      <c r="BF31" s="204"/>
      <c r="BG31" s="205"/>
      <c r="BH31" s="204"/>
      <c r="BI31" s="205"/>
      <c r="BJ31" s="204"/>
      <c r="BK31" s="241"/>
      <c r="BL31" s="241"/>
      <c r="BM31" s="240"/>
      <c r="BN31" s="241"/>
      <c r="BO31" s="240"/>
      <c r="BP31" s="241"/>
      <c r="BQ31" s="223"/>
      <c r="BR31" s="579"/>
      <c r="BT31" s="579"/>
      <c r="BV31" s="579"/>
      <c r="BW31" s="268"/>
      <c r="BX31" s="268"/>
      <c r="BY31" s="267"/>
      <c r="BZ31" s="268"/>
      <c r="CA31" s="267"/>
      <c r="CB31" s="268"/>
      <c r="CC31" s="241"/>
      <c r="CD31" s="214"/>
      <c r="CE31" s="240"/>
      <c r="CF31" s="240"/>
      <c r="CG31" s="241"/>
      <c r="CH31" s="5"/>
    </row>
    <row r="32" spans="1:86" x14ac:dyDescent="0.2">
      <c r="A32" s="22"/>
      <c r="B32" s="22"/>
      <c r="C32" s="22"/>
      <c r="D32" s="33"/>
      <c r="E32" s="49"/>
      <c r="F32" s="34"/>
      <c r="G32" s="35"/>
      <c r="H32" s="36"/>
      <c r="I32" s="46"/>
      <c r="J32" s="204"/>
      <c r="K32" s="204"/>
      <c r="L32" s="204"/>
      <c r="M32" s="205"/>
      <c r="N32" s="204"/>
      <c r="O32" s="214"/>
      <c r="P32" s="214"/>
      <c r="Q32" s="213"/>
      <c r="R32" s="214"/>
      <c r="S32" s="213"/>
      <c r="T32" s="214"/>
      <c r="U32" s="223"/>
      <c r="V32" s="223"/>
      <c r="W32" s="222"/>
      <c r="X32" s="223"/>
      <c r="Y32" s="222"/>
      <c r="Z32" s="223"/>
      <c r="AA32" s="232"/>
      <c r="AB32" s="232"/>
      <c r="AC32" s="231"/>
      <c r="AD32" s="232"/>
      <c r="AE32" s="231"/>
      <c r="AF32" s="232"/>
      <c r="AG32" s="250"/>
      <c r="AH32" s="250"/>
      <c r="AI32" s="249"/>
      <c r="AJ32" s="250"/>
      <c r="AK32" s="249"/>
      <c r="AL32" s="250"/>
      <c r="AM32" s="204"/>
      <c r="AN32" s="204"/>
      <c r="AO32" s="205"/>
      <c r="AP32" s="204"/>
      <c r="AQ32" s="205"/>
      <c r="AR32" s="204"/>
      <c r="AS32" s="259"/>
      <c r="AT32" s="259"/>
      <c r="AU32" s="258"/>
      <c r="AV32" s="259"/>
      <c r="AW32" s="258"/>
      <c r="AX32" s="259"/>
      <c r="AY32" s="268"/>
      <c r="AZ32" s="268"/>
      <c r="BA32" s="267"/>
      <c r="BB32" s="268"/>
      <c r="BC32" s="267"/>
      <c r="BD32" s="268"/>
      <c r="BE32" s="204"/>
      <c r="BF32" s="204"/>
      <c r="BG32" s="205"/>
      <c r="BH32" s="204"/>
      <c r="BI32" s="205"/>
      <c r="BJ32" s="204"/>
      <c r="BK32" s="241"/>
      <c r="BL32" s="241"/>
      <c r="BM32" s="240"/>
      <c r="BN32" s="241"/>
      <c r="BO32" s="240"/>
      <c r="BP32" s="241"/>
      <c r="BQ32" s="223"/>
      <c r="BR32" s="579"/>
      <c r="BT32" s="579"/>
      <c r="BV32" s="579"/>
      <c r="BW32" s="268"/>
      <c r="BX32" s="268"/>
      <c r="BY32" s="267"/>
      <c r="BZ32" s="268"/>
      <c r="CA32" s="267"/>
      <c r="CB32" s="268"/>
      <c r="CC32" s="241"/>
      <c r="CD32" s="214"/>
      <c r="CE32" s="240"/>
      <c r="CF32" s="240"/>
      <c r="CG32" s="241"/>
      <c r="CH32" s="5"/>
    </row>
    <row r="33" spans="1:86" x14ac:dyDescent="0.2">
      <c r="A33" s="22"/>
      <c r="B33" s="22"/>
      <c r="C33" s="22"/>
      <c r="D33" s="33"/>
      <c r="E33" s="49"/>
      <c r="F33" s="34"/>
      <c r="G33" s="35"/>
      <c r="H33" s="36"/>
      <c r="I33" s="46"/>
      <c r="J33" s="204"/>
      <c r="K33" s="204"/>
      <c r="L33" s="204"/>
      <c r="M33" s="205"/>
      <c r="N33" s="204"/>
      <c r="O33" s="214"/>
      <c r="P33" s="214"/>
      <c r="Q33" s="213"/>
      <c r="R33" s="214"/>
      <c r="S33" s="213"/>
      <c r="T33" s="214"/>
      <c r="U33" s="223"/>
      <c r="V33" s="223"/>
      <c r="W33" s="222"/>
      <c r="X33" s="223"/>
      <c r="Y33" s="222"/>
      <c r="Z33" s="223"/>
      <c r="AA33" s="232"/>
      <c r="AB33" s="232"/>
      <c r="AC33" s="231"/>
      <c r="AD33" s="232"/>
      <c r="AE33" s="231"/>
      <c r="AF33" s="232"/>
      <c r="AG33" s="250"/>
      <c r="AH33" s="250"/>
      <c r="AI33" s="249"/>
      <c r="AJ33" s="250"/>
      <c r="AK33" s="249"/>
      <c r="AL33" s="250"/>
      <c r="AM33" s="204"/>
      <c r="AN33" s="204"/>
      <c r="AO33" s="205"/>
      <c r="AP33" s="204"/>
      <c r="AQ33" s="205"/>
      <c r="AR33" s="204"/>
      <c r="AS33" s="259"/>
      <c r="AT33" s="259"/>
      <c r="AU33" s="258"/>
      <c r="AV33" s="259"/>
      <c r="AW33" s="258"/>
      <c r="AX33" s="259"/>
      <c r="AY33" s="268"/>
      <c r="AZ33" s="268"/>
      <c r="BA33" s="267"/>
      <c r="BB33" s="268"/>
      <c r="BC33" s="267"/>
      <c r="BD33" s="268"/>
      <c r="BE33" s="204"/>
      <c r="BF33" s="204"/>
      <c r="BG33" s="205"/>
      <c r="BH33" s="204"/>
      <c r="BI33" s="205"/>
      <c r="BJ33" s="204"/>
      <c r="BK33" s="241"/>
      <c r="BL33" s="241"/>
      <c r="BM33" s="240"/>
      <c r="BN33" s="241"/>
      <c r="BO33" s="240"/>
      <c r="BP33" s="241"/>
      <c r="BQ33" s="223"/>
      <c r="BR33" s="579"/>
      <c r="BT33" s="579"/>
      <c r="BV33" s="579"/>
      <c r="BW33" s="268"/>
      <c r="BX33" s="268"/>
      <c r="BY33" s="267"/>
      <c r="BZ33" s="268"/>
      <c r="CA33" s="267"/>
      <c r="CB33" s="268"/>
      <c r="CC33" s="241"/>
      <c r="CD33" s="214"/>
      <c r="CE33" s="240"/>
      <c r="CF33" s="240"/>
      <c r="CG33" s="241"/>
      <c r="CH33" s="5"/>
    </row>
    <row r="34" spans="1:86" x14ac:dyDescent="0.2">
      <c r="A34" s="22"/>
      <c r="B34" s="22"/>
      <c r="C34" s="22"/>
      <c r="D34" s="33"/>
      <c r="E34" s="49"/>
      <c r="F34" s="34"/>
      <c r="G34" s="35"/>
      <c r="H34" s="36"/>
      <c r="I34" s="46"/>
      <c r="J34" s="204"/>
      <c r="K34" s="204"/>
      <c r="L34" s="204"/>
      <c r="M34" s="205"/>
      <c r="N34" s="204"/>
      <c r="O34" s="214"/>
      <c r="P34" s="214"/>
      <c r="Q34" s="213"/>
      <c r="R34" s="214"/>
      <c r="S34" s="213"/>
      <c r="T34" s="214"/>
      <c r="U34" s="223"/>
      <c r="V34" s="223"/>
      <c r="W34" s="222"/>
      <c r="X34" s="223"/>
      <c r="Y34" s="222"/>
      <c r="Z34" s="223"/>
      <c r="AA34" s="232"/>
      <c r="AB34" s="232"/>
      <c r="AC34" s="231"/>
      <c r="AD34" s="232"/>
      <c r="AE34" s="231"/>
      <c r="AF34" s="232"/>
      <c r="AG34" s="250"/>
      <c r="AH34" s="250"/>
      <c r="AI34" s="249"/>
      <c r="AJ34" s="250"/>
      <c r="AK34" s="249"/>
      <c r="AL34" s="250"/>
      <c r="AM34" s="204"/>
      <c r="AN34" s="204"/>
      <c r="AO34" s="205"/>
      <c r="AP34" s="204"/>
      <c r="AQ34" s="205"/>
      <c r="AR34" s="204"/>
      <c r="AS34" s="259"/>
      <c r="AT34" s="259"/>
      <c r="AU34" s="258"/>
      <c r="AV34" s="259"/>
      <c r="AW34" s="258"/>
      <c r="AX34" s="259"/>
      <c r="AY34" s="268"/>
      <c r="AZ34" s="268"/>
      <c r="BA34" s="267"/>
      <c r="BB34" s="268"/>
      <c r="BC34" s="267"/>
      <c r="BD34" s="268"/>
      <c r="BE34" s="204"/>
      <c r="BF34" s="204"/>
      <c r="BG34" s="205"/>
      <c r="BH34" s="204"/>
      <c r="BI34" s="205"/>
      <c r="BJ34" s="204"/>
      <c r="BK34" s="241"/>
      <c r="BL34" s="241"/>
      <c r="BM34" s="240"/>
      <c r="BN34" s="241"/>
      <c r="BO34" s="240"/>
      <c r="BP34" s="241"/>
      <c r="BQ34" s="223"/>
      <c r="BR34" s="579"/>
      <c r="BT34" s="579"/>
      <c r="BV34" s="579"/>
      <c r="BW34" s="268"/>
      <c r="BX34" s="268"/>
      <c r="BY34" s="267"/>
      <c r="BZ34" s="268"/>
      <c r="CA34" s="267"/>
      <c r="CB34" s="268"/>
      <c r="CC34" s="241"/>
      <c r="CD34" s="214"/>
      <c r="CE34" s="240"/>
      <c r="CF34" s="240"/>
      <c r="CG34" s="241"/>
      <c r="CH34" s="5"/>
    </row>
    <row r="35" spans="1:86" x14ac:dyDescent="0.2">
      <c r="A35" s="7"/>
      <c r="B35" s="7"/>
      <c r="C35" s="7"/>
      <c r="D35" s="56"/>
      <c r="E35" s="7"/>
      <c r="F35" s="56"/>
      <c r="G35" s="57"/>
      <c r="H35" s="9"/>
      <c r="I35" s="58">
        <f>SUM(I13:I34)</f>
        <v>6215000</v>
      </c>
      <c r="J35" s="206">
        <f t="shared" ref="J35:BU35" si="51">SUM(J13:J34)</f>
        <v>1243000</v>
      </c>
      <c r="K35" s="206">
        <f>SUM(K13:K34)</f>
        <v>646473.8600000001</v>
      </c>
      <c r="L35" s="206">
        <f t="shared" ref="L35" si="52">SUM(L13:L34)</f>
        <v>596526.1399999999</v>
      </c>
      <c r="M35" s="206">
        <f t="shared" si="51"/>
        <v>0</v>
      </c>
      <c r="N35" s="206">
        <f t="shared" si="51"/>
        <v>646473.8600000001</v>
      </c>
      <c r="O35" s="215">
        <f t="shared" si="51"/>
        <v>621500</v>
      </c>
      <c r="P35" s="215">
        <f t="shared" si="51"/>
        <v>1267973.8600000001</v>
      </c>
      <c r="Q35" s="215">
        <f t="shared" si="51"/>
        <v>620000</v>
      </c>
      <c r="R35" s="215">
        <f t="shared" si="51"/>
        <v>647973.8600000001</v>
      </c>
      <c r="S35" s="215">
        <f t="shared" si="51"/>
        <v>1030000</v>
      </c>
      <c r="T35" s="215">
        <f t="shared" si="51"/>
        <v>-410000</v>
      </c>
      <c r="U35" s="224">
        <f t="shared" si="51"/>
        <v>435050.00000000006</v>
      </c>
      <c r="V35" s="224">
        <f t="shared" si="51"/>
        <v>1055050</v>
      </c>
      <c r="W35" s="224">
        <f t="shared" si="51"/>
        <v>930000</v>
      </c>
      <c r="X35" s="224">
        <f t="shared" si="51"/>
        <v>125050.00000000006</v>
      </c>
      <c r="Y35" s="224">
        <f t="shared" si="51"/>
        <v>1570000</v>
      </c>
      <c r="Z35" s="224">
        <f t="shared" si="51"/>
        <v>-640000</v>
      </c>
      <c r="AA35" s="233">
        <f t="shared" si="51"/>
        <v>435050.00000000006</v>
      </c>
      <c r="AB35" s="233">
        <f t="shared" si="51"/>
        <v>1365050</v>
      </c>
      <c r="AC35" s="233">
        <f t="shared" si="51"/>
        <v>2580000</v>
      </c>
      <c r="AD35" s="233">
        <f t="shared" si="51"/>
        <v>-1214950</v>
      </c>
      <c r="AE35" s="233">
        <f t="shared" si="51"/>
        <v>2500000</v>
      </c>
      <c r="AF35" s="233">
        <f t="shared" si="51"/>
        <v>80000</v>
      </c>
      <c r="AG35" s="251">
        <f t="shared" si="51"/>
        <v>435050.00000000006</v>
      </c>
      <c r="AH35" s="251">
        <f t="shared" si="51"/>
        <v>3015050</v>
      </c>
      <c r="AI35" s="251">
        <f t="shared" si="51"/>
        <v>2950000</v>
      </c>
      <c r="AJ35" s="251">
        <f t="shared" si="51"/>
        <v>65050.000000000051</v>
      </c>
      <c r="AK35" s="251">
        <f t="shared" si="51"/>
        <v>2890000</v>
      </c>
      <c r="AL35" s="251">
        <f t="shared" si="51"/>
        <v>60000</v>
      </c>
      <c r="AM35" s="206">
        <f t="shared" si="51"/>
        <v>435050.00000000006</v>
      </c>
      <c r="AN35" s="206">
        <f t="shared" si="51"/>
        <v>3385050</v>
      </c>
      <c r="AO35" s="206">
        <f t="shared" si="51"/>
        <v>3504000</v>
      </c>
      <c r="AP35" s="206">
        <f t="shared" si="51"/>
        <v>-118950</v>
      </c>
      <c r="AQ35" s="206">
        <f t="shared" si="51"/>
        <v>3490000</v>
      </c>
      <c r="AR35" s="206">
        <f t="shared" si="51"/>
        <v>14000</v>
      </c>
      <c r="AS35" s="260">
        <f t="shared" si="51"/>
        <v>435050.00000000006</v>
      </c>
      <c r="AT35" s="260">
        <f t="shared" si="51"/>
        <v>3939050</v>
      </c>
      <c r="AU35" s="260">
        <f t="shared" si="51"/>
        <v>4050000</v>
      </c>
      <c r="AV35" s="260">
        <f t="shared" si="51"/>
        <v>-110950</v>
      </c>
      <c r="AW35" s="260">
        <f t="shared" si="51"/>
        <v>507000</v>
      </c>
      <c r="AX35" s="260">
        <f t="shared" si="51"/>
        <v>3543000</v>
      </c>
      <c r="AY35" s="269">
        <f t="shared" si="51"/>
        <v>435050.00000000006</v>
      </c>
      <c r="AZ35" s="269">
        <f t="shared" si="51"/>
        <v>4485050</v>
      </c>
      <c r="BA35" s="269">
        <f t="shared" si="51"/>
        <v>550000</v>
      </c>
      <c r="BB35" s="269">
        <f t="shared" si="51"/>
        <v>3935050</v>
      </c>
      <c r="BC35" s="269">
        <f t="shared" si="51"/>
        <v>507000</v>
      </c>
      <c r="BD35" s="269">
        <f t="shared" si="51"/>
        <v>43000</v>
      </c>
      <c r="BE35" s="206">
        <f t="shared" si="51"/>
        <v>435050.00000000006</v>
      </c>
      <c r="BF35" s="206">
        <f t="shared" si="51"/>
        <v>985050</v>
      </c>
      <c r="BG35" s="206">
        <f t="shared" si="51"/>
        <v>550000</v>
      </c>
      <c r="BH35" s="206">
        <f t="shared" si="51"/>
        <v>435050.00000000006</v>
      </c>
      <c r="BI35" s="206">
        <f t="shared" si="51"/>
        <v>507000</v>
      </c>
      <c r="BJ35" s="206">
        <f t="shared" si="51"/>
        <v>43000</v>
      </c>
      <c r="BK35" s="242">
        <f t="shared" si="51"/>
        <v>435050.00000000006</v>
      </c>
      <c r="BL35" s="242">
        <f t="shared" si="51"/>
        <v>985050</v>
      </c>
      <c r="BM35" s="242">
        <f t="shared" si="51"/>
        <v>550000</v>
      </c>
      <c r="BN35" s="242">
        <f t="shared" si="51"/>
        <v>435050.00000000006</v>
      </c>
      <c r="BO35" s="242">
        <f t="shared" si="51"/>
        <v>507000</v>
      </c>
      <c r="BP35" s="242">
        <f t="shared" si="51"/>
        <v>43000</v>
      </c>
      <c r="BQ35" s="224">
        <f t="shared" si="51"/>
        <v>435050.00000000006</v>
      </c>
      <c r="BR35" s="629">
        <f t="shared" si="51"/>
        <v>985050</v>
      </c>
      <c r="BS35" s="629">
        <f t="shared" si="51"/>
        <v>550000</v>
      </c>
      <c r="BT35" s="629">
        <f t="shared" si="51"/>
        <v>435050.00000000006</v>
      </c>
      <c r="BU35" s="629">
        <f t="shared" si="51"/>
        <v>507000</v>
      </c>
      <c r="BV35" s="629">
        <f t="shared" ref="BV35:CG35" si="53">SUM(BV13:BV34)</f>
        <v>43000</v>
      </c>
      <c r="BW35" s="269">
        <f t="shared" si="53"/>
        <v>435050.00000000006</v>
      </c>
      <c r="BX35" s="269">
        <f t="shared" si="53"/>
        <v>985050</v>
      </c>
      <c r="BY35" s="269">
        <f t="shared" si="53"/>
        <v>550000</v>
      </c>
      <c r="BZ35" s="269">
        <f t="shared" si="53"/>
        <v>435050.00000000006</v>
      </c>
      <c r="CA35" s="269">
        <f t="shared" si="53"/>
        <v>507000</v>
      </c>
      <c r="CB35" s="269">
        <f t="shared" si="53"/>
        <v>43000</v>
      </c>
      <c r="CC35" s="242">
        <f t="shared" si="53"/>
        <v>6215000</v>
      </c>
      <c r="CD35" s="215">
        <f t="shared" si="53"/>
        <v>6765000</v>
      </c>
      <c r="CE35" s="242">
        <f t="shared" si="53"/>
        <v>550000</v>
      </c>
      <c r="CF35" s="242">
        <f t="shared" si="53"/>
        <v>507000</v>
      </c>
      <c r="CG35" s="242">
        <f t="shared" si="53"/>
        <v>43000</v>
      </c>
      <c r="CH35" s="5">
        <f t="shared" si="14"/>
        <v>0</v>
      </c>
    </row>
    <row r="36" spans="1:86" hidden="1" x14ac:dyDescent="0.2">
      <c r="A36" s="60"/>
      <c r="B36" s="60"/>
      <c r="C36" s="6"/>
      <c r="D36" s="56"/>
      <c r="E36" s="60"/>
      <c r="F36" s="56"/>
      <c r="G36" s="57"/>
      <c r="H36" s="61"/>
      <c r="I36" s="62"/>
      <c r="J36" s="204"/>
      <c r="K36" s="204"/>
      <c r="L36" s="205"/>
      <c r="M36" s="205"/>
      <c r="N36" s="205"/>
      <c r="O36" s="214"/>
      <c r="P36" s="214"/>
      <c r="Q36" s="213"/>
      <c r="R36" s="213"/>
      <c r="S36" s="213"/>
      <c r="T36" s="213"/>
      <c r="U36" s="223"/>
      <c r="V36" s="222"/>
      <c r="W36" s="222"/>
      <c r="X36" s="222"/>
      <c r="Y36" s="222"/>
      <c r="Z36" s="222"/>
      <c r="AA36" s="232"/>
      <c r="AB36" s="231"/>
      <c r="AC36" s="231"/>
      <c r="AD36" s="231"/>
      <c r="AE36" s="231"/>
      <c r="AF36" s="231"/>
      <c r="AG36" s="250"/>
      <c r="AH36" s="249"/>
      <c r="AI36" s="249"/>
      <c r="AJ36" s="249"/>
      <c r="AK36" s="249"/>
      <c r="AL36" s="249"/>
      <c r="AM36" s="204"/>
      <c r="AN36" s="205"/>
      <c r="AO36" s="205"/>
      <c r="AP36" s="205"/>
      <c r="AQ36" s="205"/>
      <c r="AR36" s="205"/>
      <c r="AS36" s="259"/>
      <c r="AT36" s="258"/>
      <c r="AU36" s="258"/>
      <c r="AV36" s="258"/>
      <c r="AW36" s="258"/>
      <c r="AX36" s="258"/>
      <c r="AY36" s="268"/>
      <c r="AZ36" s="267"/>
      <c r="BA36" s="267"/>
      <c r="BB36" s="267"/>
      <c r="BC36" s="267"/>
      <c r="BD36" s="267"/>
      <c r="BE36" s="204"/>
      <c r="BF36" s="205"/>
      <c r="BG36" s="205"/>
      <c r="BH36" s="205"/>
      <c r="BI36" s="205"/>
      <c r="BJ36" s="205"/>
      <c r="BK36" s="241"/>
      <c r="BL36" s="240"/>
      <c r="BM36" s="240"/>
      <c r="BN36" s="240"/>
      <c r="BO36" s="240"/>
      <c r="BP36" s="240"/>
      <c r="BQ36" s="223"/>
      <c r="BW36" s="268"/>
      <c r="BX36" s="267"/>
      <c r="BY36" s="267"/>
      <c r="BZ36" s="267"/>
      <c r="CA36" s="267"/>
      <c r="CB36" s="267"/>
      <c r="CC36" s="241"/>
      <c r="CD36" s="214"/>
      <c r="CE36" s="240"/>
      <c r="CF36" s="240"/>
      <c r="CG36" s="240"/>
      <c r="CH36" s="5"/>
    </row>
    <row r="37" spans="1:86" hidden="1" x14ac:dyDescent="0.2">
      <c r="A37" s="63"/>
      <c r="B37" s="63"/>
      <c r="C37" s="15"/>
      <c r="D37" s="64"/>
      <c r="E37" s="63"/>
      <c r="F37" s="64"/>
      <c r="G37" s="12"/>
      <c r="H37" s="65"/>
      <c r="I37" s="66"/>
      <c r="J37" s="204"/>
      <c r="K37" s="204"/>
      <c r="L37" s="205"/>
      <c r="M37" s="205"/>
      <c r="N37" s="205"/>
      <c r="O37" s="214"/>
      <c r="P37" s="214"/>
      <c r="Q37" s="213"/>
      <c r="R37" s="213"/>
      <c r="S37" s="213"/>
      <c r="T37" s="213"/>
      <c r="U37" s="223"/>
      <c r="V37" s="222"/>
      <c r="W37" s="222"/>
      <c r="X37" s="222"/>
      <c r="Y37" s="222"/>
      <c r="Z37" s="222"/>
      <c r="AA37" s="232"/>
      <c r="AB37" s="231"/>
      <c r="AC37" s="231"/>
      <c r="AD37" s="231"/>
      <c r="AE37" s="231"/>
      <c r="AF37" s="231"/>
      <c r="AG37" s="250"/>
      <c r="AH37" s="249"/>
      <c r="AI37" s="249"/>
      <c r="AJ37" s="249"/>
      <c r="AK37" s="249"/>
      <c r="AL37" s="249"/>
      <c r="AM37" s="204"/>
      <c r="AN37" s="205"/>
      <c r="AO37" s="205"/>
      <c r="AP37" s="205"/>
      <c r="AQ37" s="205"/>
      <c r="AR37" s="205"/>
      <c r="AS37" s="259"/>
      <c r="AT37" s="258"/>
      <c r="AU37" s="258"/>
      <c r="AV37" s="258"/>
      <c r="AW37" s="258"/>
      <c r="AX37" s="258"/>
      <c r="AY37" s="268"/>
      <c r="AZ37" s="267"/>
      <c r="BA37" s="267"/>
      <c r="BB37" s="267"/>
      <c r="BC37" s="267"/>
      <c r="BD37" s="267"/>
      <c r="BE37" s="204"/>
      <c r="BF37" s="205"/>
      <c r="BG37" s="205"/>
      <c r="BH37" s="205"/>
      <c r="BI37" s="205"/>
      <c r="BJ37" s="205"/>
      <c r="BK37" s="241"/>
      <c r="BL37" s="240"/>
      <c r="BM37" s="240"/>
      <c r="BN37" s="240"/>
      <c r="BO37" s="240"/>
      <c r="BP37" s="240"/>
      <c r="BQ37" s="223"/>
      <c r="BW37" s="268"/>
      <c r="BX37" s="267"/>
      <c r="BY37" s="267"/>
      <c r="BZ37" s="267"/>
      <c r="CA37" s="267"/>
      <c r="CB37" s="267"/>
      <c r="CC37" s="241"/>
      <c r="CD37" s="214"/>
      <c r="CE37" s="240"/>
      <c r="CF37" s="240"/>
      <c r="CG37" s="240"/>
      <c r="CH37" s="5"/>
    </row>
    <row r="38" spans="1:86" hidden="1" x14ac:dyDescent="0.2">
      <c r="A38" s="63"/>
      <c r="B38" s="63"/>
      <c r="C38" s="15"/>
      <c r="D38" s="64"/>
      <c r="E38" s="63"/>
      <c r="F38" s="64"/>
      <c r="G38" s="12"/>
      <c r="H38" s="67"/>
      <c r="I38" s="66"/>
      <c r="J38" s="204"/>
      <c r="K38" s="204"/>
      <c r="L38" s="205"/>
      <c r="M38" s="205"/>
      <c r="N38" s="205"/>
      <c r="O38" s="214"/>
      <c r="P38" s="214"/>
      <c r="Q38" s="213"/>
      <c r="R38" s="213"/>
      <c r="S38" s="213"/>
      <c r="T38" s="213"/>
      <c r="U38" s="223"/>
      <c r="V38" s="222"/>
      <c r="W38" s="222"/>
      <c r="X38" s="222"/>
      <c r="Y38" s="222"/>
      <c r="Z38" s="222"/>
      <c r="AA38" s="232"/>
      <c r="AB38" s="231"/>
      <c r="AC38" s="231"/>
      <c r="AD38" s="231"/>
      <c r="AE38" s="231"/>
      <c r="AF38" s="231"/>
      <c r="AG38" s="250"/>
      <c r="AH38" s="249"/>
      <c r="AI38" s="249"/>
      <c r="AJ38" s="249"/>
      <c r="AK38" s="249"/>
      <c r="AL38" s="249"/>
      <c r="AM38" s="204"/>
      <c r="AN38" s="205"/>
      <c r="AO38" s="205"/>
      <c r="AP38" s="205"/>
      <c r="AQ38" s="205"/>
      <c r="AR38" s="205"/>
      <c r="AS38" s="259"/>
      <c r="AT38" s="258"/>
      <c r="AU38" s="258"/>
      <c r="AV38" s="258"/>
      <c r="AW38" s="258"/>
      <c r="AX38" s="258"/>
      <c r="AY38" s="268"/>
      <c r="AZ38" s="267"/>
      <c r="BA38" s="267"/>
      <c r="BB38" s="267"/>
      <c r="BC38" s="267"/>
      <c r="BD38" s="267"/>
      <c r="BE38" s="204"/>
      <c r="BF38" s="205"/>
      <c r="BG38" s="205"/>
      <c r="BH38" s="205"/>
      <c r="BI38" s="205"/>
      <c r="BJ38" s="205"/>
      <c r="BK38" s="241"/>
      <c r="BL38" s="240"/>
      <c r="BM38" s="240"/>
      <c r="BN38" s="240"/>
      <c r="BO38" s="240"/>
      <c r="BP38" s="240"/>
      <c r="BQ38" s="223"/>
      <c r="BW38" s="268"/>
      <c r="BX38" s="267"/>
      <c r="BY38" s="267"/>
      <c r="BZ38" s="267"/>
      <c r="CA38" s="267"/>
      <c r="CB38" s="267"/>
      <c r="CC38" s="241"/>
      <c r="CD38" s="214"/>
      <c r="CE38" s="240"/>
      <c r="CF38" s="240"/>
      <c r="CG38" s="240"/>
      <c r="CH38" s="5"/>
    </row>
    <row r="39" spans="1:86" hidden="1" x14ac:dyDescent="0.2">
      <c r="A39" s="63"/>
      <c r="B39" s="63"/>
      <c r="C39" s="15"/>
      <c r="D39" s="64"/>
      <c r="E39" s="63"/>
      <c r="F39" s="64"/>
      <c r="H39" s="68"/>
      <c r="I39" s="66"/>
      <c r="J39" s="204"/>
      <c r="K39" s="204"/>
      <c r="L39" s="205"/>
      <c r="M39" s="205"/>
      <c r="N39" s="205"/>
      <c r="O39" s="214"/>
      <c r="P39" s="214"/>
      <c r="Q39" s="213"/>
      <c r="R39" s="213"/>
      <c r="S39" s="213"/>
      <c r="T39" s="213"/>
      <c r="U39" s="223"/>
      <c r="V39" s="222"/>
      <c r="W39" s="222"/>
      <c r="X39" s="222"/>
      <c r="Y39" s="222"/>
      <c r="Z39" s="222"/>
      <c r="AA39" s="232"/>
      <c r="AB39" s="231"/>
      <c r="AC39" s="231"/>
      <c r="AD39" s="231"/>
      <c r="AE39" s="231"/>
      <c r="AF39" s="231"/>
      <c r="AG39" s="250"/>
      <c r="AH39" s="249"/>
      <c r="AI39" s="249"/>
      <c r="AJ39" s="249"/>
      <c r="AK39" s="249"/>
      <c r="AL39" s="249"/>
      <c r="AM39" s="204"/>
      <c r="AN39" s="205"/>
      <c r="AO39" s="205"/>
      <c r="AP39" s="205"/>
      <c r="AQ39" s="205"/>
      <c r="AR39" s="205"/>
      <c r="AS39" s="259"/>
      <c r="AT39" s="258"/>
      <c r="AU39" s="258"/>
      <c r="AV39" s="258"/>
      <c r="AW39" s="258"/>
      <c r="AX39" s="258"/>
      <c r="AY39" s="268"/>
      <c r="AZ39" s="267"/>
      <c r="BA39" s="267"/>
      <c r="BB39" s="267"/>
      <c r="BC39" s="267"/>
      <c r="BD39" s="267"/>
      <c r="BE39" s="204"/>
      <c r="BF39" s="205"/>
      <c r="BG39" s="205"/>
      <c r="BH39" s="205"/>
      <c r="BI39" s="205"/>
      <c r="BJ39" s="205"/>
      <c r="BK39" s="241"/>
      <c r="BL39" s="240"/>
      <c r="BM39" s="240"/>
      <c r="BN39" s="240"/>
      <c r="BO39" s="240"/>
      <c r="BP39" s="240"/>
      <c r="BQ39" s="223"/>
      <c r="BW39" s="268"/>
      <c r="BX39" s="267"/>
      <c r="BY39" s="267"/>
      <c r="BZ39" s="267"/>
      <c r="CA39" s="267"/>
      <c r="CB39" s="267"/>
      <c r="CC39" s="241"/>
      <c r="CD39" s="214"/>
      <c r="CE39" s="240"/>
      <c r="CF39" s="240"/>
      <c r="CG39" s="240"/>
      <c r="CH39" s="5"/>
    </row>
    <row r="40" spans="1:86" hidden="1" x14ac:dyDescent="0.2">
      <c r="A40" s="63"/>
      <c r="B40" s="63"/>
      <c r="C40" s="15"/>
      <c r="D40" s="64"/>
      <c r="E40" s="63"/>
      <c r="F40" s="64"/>
      <c r="H40" s="69"/>
      <c r="I40" s="66"/>
      <c r="J40" s="204"/>
      <c r="K40" s="204"/>
      <c r="L40" s="205"/>
      <c r="M40" s="205"/>
      <c r="N40" s="205"/>
      <c r="O40" s="214"/>
      <c r="P40" s="214"/>
      <c r="Q40" s="213"/>
      <c r="R40" s="213"/>
      <c r="S40" s="213"/>
      <c r="T40" s="213"/>
      <c r="U40" s="223"/>
      <c r="V40" s="222"/>
      <c r="W40" s="222"/>
      <c r="X40" s="222"/>
      <c r="Y40" s="222"/>
      <c r="Z40" s="222"/>
      <c r="AA40" s="232"/>
      <c r="AB40" s="231"/>
      <c r="AC40" s="231"/>
      <c r="AD40" s="231"/>
      <c r="AE40" s="231"/>
      <c r="AF40" s="231"/>
      <c r="AG40" s="250"/>
      <c r="AH40" s="249"/>
      <c r="AI40" s="249"/>
      <c r="AJ40" s="249"/>
      <c r="AK40" s="249"/>
      <c r="AL40" s="249"/>
      <c r="AM40" s="204"/>
      <c r="AN40" s="205"/>
      <c r="AO40" s="205"/>
      <c r="AP40" s="205"/>
      <c r="AQ40" s="205"/>
      <c r="AR40" s="205"/>
      <c r="AS40" s="259"/>
      <c r="AT40" s="258"/>
      <c r="AU40" s="258"/>
      <c r="AV40" s="258"/>
      <c r="AW40" s="258"/>
      <c r="AX40" s="258"/>
      <c r="AY40" s="268"/>
      <c r="AZ40" s="267"/>
      <c r="BA40" s="267"/>
      <c r="BB40" s="267"/>
      <c r="BC40" s="267"/>
      <c r="BD40" s="267"/>
      <c r="BE40" s="204"/>
      <c r="BF40" s="205"/>
      <c r="BG40" s="205"/>
      <c r="BH40" s="205"/>
      <c r="BI40" s="205"/>
      <c r="BJ40" s="205"/>
      <c r="BK40" s="241"/>
      <c r="BL40" s="240"/>
      <c r="BM40" s="240"/>
      <c r="BN40" s="240"/>
      <c r="BO40" s="240"/>
      <c r="BP40" s="240"/>
      <c r="BQ40" s="223"/>
      <c r="BW40" s="268"/>
      <c r="BX40" s="267"/>
      <c r="BY40" s="267"/>
      <c r="BZ40" s="267"/>
      <c r="CA40" s="267"/>
      <c r="CB40" s="267"/>
      <c r="CC40" s="241"/>
      <c r="CD40" s="214"/>
      <c r="CE40" s="240"/>
      <c r="CF40" s="240"/>
      <c r="CG40" s="240"/>
      <c r="CH40" s="5"/>
    </row>
    <row r="41" spans="1:86" hidden="1" x14ac:dyDescent="0.2">
      <c r="A41" s="63"/>
      <c r="B41" s="63"/>
      <c r="C41" s="15"/>
      <c r="D41" s="64"/>
      <c r="E41" s="63"/>
      <c r="F41" s="64"/>
      <c r="G41" s="12"/>
      <c r="H41" s="65"/>
      <c r="I41" s="66"/>
      <c r="J41" s="204"/>
      <c r="K41" s="204"/>
      <c r="L41" s="205"/>
      <c r="M41" s="205"/>
      <c r="N41" s="205"/>
      <c r="O41" s="214"/>
      <c r="P41" s="214"/>
      <c r="Q41" s="213"/>
      <c r="R41" s="213"/>
      <c r="S41" s="213"/>
      <c r="T41" s="213"/>
      <c r="U41" s="223"/>
      <c r="V41" s="222"/>
      <c r="W41" s="222"/>
      <c r="X41" s="222"/>
      <c r="Y41" s="222"/>
      <c r="Z41" s="222"/>
      <c r="AA41" s="232"/>
      <c r="AB41" s="231"/>
      <c r="AC41" s="231"/>
      <c r="AD41" s="231"/>
      <c r="AE41" s="231"/>
      <c r="AF41" s="231"/>
      <c r="AG41" s="250"/>
      <c r="AH41" s="249"/>
      <c r="AI41" s="249"/>
      <c r="AJ41" s="249"/>
      <c r="AK41" s="249"/>
      <c r="AL41" s="249"/>
      <c r="AM41" s="204"/>
      <c r="AN41" s="205"/>
      <c r="AO41" s="205"/>
      <c r="AP41" s="205"/>
      <c r="AQ41" s="205"/>
      <c r="AR41" s="205"/>
      <c r="AS41" s="259"/>
      <c r="AT41" s="258"/>
      <c r="AU41" s="258"/>
      <c r="AV41" s="258"/>
      <c r="AW41" s="258"/>
      <c r="AX41" s="258"/>
      <c r="AY41" s="268"/>
      <c r="AZ41" s="267"/>
      <c r="BA41" s="267"/>
      <c r="BB41" s="267"/>
      <c r="BC41" s="267"/>
      <c r="BD41" s="267"/>
      <c r="BE41" s="204"/>
      <c r="BF41" s="205"/>
      <c r="BG41" s="205"/>
      <c r="BH41" s="205"/>
      <c r="BI41" s="205"/>
      <c r="BJ41" s="205"/>
      <c r="BK41" s="241"/>
      <c r="BL41" s="240"/>
      <c r="BM41" s="240"/>
      <c r="BN41" s="240"/>
      <c r="BO41" s="240"/>
      <c r="BP41" s="240"/>
      <c r="BQ41" s="223"/>
      <c r="BW41" s="268"/>
      <c r="BX41" s="267"/>
      <c r="BY41" s="267"/>
      <c r="BZ41" s="267"/>
      <c r="CA41" s="267"/>
      <c r="CB41" s="267"/>
      <c r="CC41" s="241"/>
      <c r="CD41" s="214"/>
      <c r="CE41" s="240"/>
      <c r="CF41" s="240"/>
      <c r="CG41" s="240"/>
      <c r="CH41" s="5"/>
    </row>
    <row r="42" spans="1:86" hidden="1" x14ac:dyDescent="0.2">
      <c r="A42" s="63"/>
      <c r="B42" s="63"/>
      <c r="C42" s="15"/>
      <c r="D42" s="64"/>
      <c r="E42" s="63"/>
      <c r="F42" s="64"/>
      <c r="H42" s="68"/>
      <c r="I42" s="66"/>
      <c r="J42" s="204"/>
      <c r="K42" s="204"/>
      <c r="L42" s="205"/>
      <c r="M42" s="205"/>
      <c r="N42" s="205"/>
      <c r="O42" s="214"/>
      <c r="P42" s="214"/>
      <c r="Q42" s="213"/>
      <c r="R42" s="213"/>
      <c r="S42" s="213"/>
      <c r="T42" s="213"/>
      <c r="U42" s="223"/>
      <c r="V42" s="222"/>
      <c r="W42" s="222"/>
      <c r="X42" s="222"/>
      <c r="Y42" s="222"/>
      <c r="Z42" s="222"/>
      <c r="AA42" s="232"/>
      <c r="AB42" s="231"/>
      <c r="AC42" s="231"/>
      <c r="AD42" s="231"/>
      <c r="AE42" s="231"/>
      <c r="AF42" s="231"/>
      <c r="AG42" s="250"/>
      <c r="AH42" s="249"/>
      <c r="AI42" s="249"/>
      <c r="AJ42" s="249"/>
      <c r="AK42" s="249"/>
      <c r="AL42" s="249"/>
      <c r="AM42" s="204"/>
      <c r="AN42" s="205"/>
      <c r="AO42" s="205"/>
      <c r="AP42" s="205"/>
      <c r="AQ42" s="205"/>
      <c r="AR42" s="205"/>
      <c r="AS42" s="259"/>
      <c r="AT42" s="258"/>
      <c r="AU42" s="258"/>
      <c r="AV42" s="258"/>
      <c r="AW42" s="258"/>
      <c r="AX42" s="258"/>
      <c r="AY42" s="268"/>
      <c r="AZ42" s="267"/>
      <c r="BA42" s="267"/>
      <c r="BB42" s="267"/>
      <c r="BC42" s="267"/>
      <c r="BD42" s="267"/>
      <c r="BE42" s="204"/>
      <c r="BF42" s="205"/>
      <c r="BG42" s="205"/>
      <c r="BH42" s="205"/>
      <c r="BI42" s="205"/>
      <c r="BJ42" s="205"/>
      <c r="BK42" s="241"/>
      <c r="BL42" s="240"/>
      <c r="BM42" s="240"/>
      <c r="BN42" s="240"/>
      <c r="BO42" s="240"/>
      <c r="BP42" s="240"/>
      <c r="BQ42" s="223"/>
      <c r="BW42" s="268"/>
      <c r="BX42" s="267"/>
      <c r="BY42" s="267"/>
      <c r="BZ42" s="267"/>
      <c r="CA42" s="267"/>
      <c r="CB42" s="267"/>
      <c r="CC42" s="241"/>
      <c r="CD42" s="214"/>
      <c r="CE42" s="240"/>
      <c r="CF42" s="240"/>
      <c r="CG42" s="240"/>
      <c r="CH42" s="5"/>
    </row>
    <row r="43" spans="1:86" hidden="1" x14ac:dyDescent="0.2">
      <c r="C43" s="15"/>
      <c r="D43" s="64"/>
      <c r="E43" s="63"/>
      <c r="F43" s="64"/>
      <c r="G43" s="70"/>
      <c r="H43" s="69"/>
      <c r="I43" s="66"/>
      <c r="J43" s="204"/>
      <c r="K43" s="204"/>
      <c r="L43" s="205"/>
      <c r="M43" s="205"/>
      <c r="N43" s="205"/>
      <c r="O43" s="214"/>
      <c r="P43" s="214"/>
      <c r="Q43" s="213"/>
      <c r="R43" s="213"/>
      <c r="S43" s="213"/>
      <c r="T43" s="213"/>
      <c r="U43" s="223"/>
      <c r="V43" s="222"/>
      <c r="W43" s="222"/>
      <c r="X43" s="222"/>
      <c r="Y43" s="222"/>
      <c r="Z43" s="222"/>
      <c r="AA43" s="232"/>
      <c r="AB43" s="231"/>
      <c r="AC43" s="231"/>
      <c r="AD43" s="231"/>
      <c r="AE43" s="231"/>
      <c r="AF43" s="231"/>
      <c r="AG43" s="250"/>
      <c r="AH43" s="249"/>
      <c r="AI43" s="249"/>
      <c r="AJ43" s="249"/>
      <c r="AK43" s="249"/>
      <c r="AL43" s="249"/>
      <c r="AM43" s="204"/>
      <c r="AN43" s="205"/>
      <c r="AO43" s="205"/>
      <c r="AP43" s="205"/>
      <c r="AQ43" s="205"/>
      <c r="AR43" s="205"/>
      <c r="AS43" s="259"/>
      <c r="AT43" s="258"/>
      <c r="AU43" s="258"/>
      <c r="AV43" s="258"/>
      <c r="AW43" s="258"/>
      <c r="AX43" s="258"/>
      <c r="AY43" s="268"/>
      <c r="AZ43" s="267"/>
      <c r="BA43" s="267"/>
      <c r="BB43" s="267"/>
      <c r="BC43" s="267"/>
      <c r="BD43" s="267"/>
      <c r="BE43" s="204"/>
      <c r="BF43" s="205"/>
      <c r="BG43" s="205"/>
      <c r="BH43" s="205"/>
      <c r="BI43" s="205"/>
      <c r="BJ43" s="205"/>
      <c r="BK43" s="241"/>
      <c r="BL43" s="240"/>
      <c r="BM43" s="240"/>
      <c r="BN43" s="240"/>
      <c r="BO43" s="240"/>
      <c r="BP43" s="240"/>
      <c r="BQ43" s="223"/>
      <c r="BW43" s="268"/>
      <c r="BX43" s="267"/>
      <c r="BY43" s="267"/>
      <c r="BZ43" s="267"/>
      <c r="CA43" s="267"/>
      <c r="CB43" s="267"/>
      <c r="CC43" s="241"/>
      <c r="CD43" s="214"/>
      <c r="CE43" s="240"/>
      <c r="CF43" s="240"/>
      <c r="CG43" s="240"/>
      <c r="CH43" s="5"/>
    </row>
    <row r="44" spans="1:86" hidden="1" x14ac:dyDescent="0.2">
      <c r="A44" s="63"/>
      <c r="B44" s="63"/>
      <c r="C44" s="15"/>
      <c r="D44" s="64"/>
      <c r="E44" s="63"/>
      <c r="F44" s="64"/>
      <c r="G44" s="12"/>
      <c r="H44" s="65"/>
      <c r="I44" s="66"/>
      <c r="J44" s="204"/>
      <c r="K44" s="204"/>
      <c r="L44" s="205"/>
      <c r="M44" s="205"/>
      <c r="N44" s="205"/>
      <c r="O44" s="214"/>
      <c r="P44" s="214"/>
      <c r="Q44" s="213"/>
      <c r="R44" s="213"/>
      <c r="S44" s="213"/>
      <c r="T44" s="213"/>
      <c r="U44" s="223"/>
      <c r="V44" s="222"/>
      <c r="W44" s="222"/>
      <c r="X44" s="222"/>
      <c r="Y44" s="222"/>
      <c r="Z44" s="222"/>
      <c r="AA44" s="232"/>
      <c r="AB44" s="231"/>
      <c r="AC44" s="231"/>
      <c r="AD44" s="231"/>
      <c r="AE44" s="231"/>
      <c r="AF44" s="231"/>
      <c r="AG44" s="250"/>
      <c r="AH44" s="249"/>
      <c r="AI44" s="249"/>
      <c r="AJ44" s="249"/>
      <c r="AK44" s="249"/>
      <c r="AL44" s="249"/>
      <c r="AM44" s="204"/>
      <c r="AN44" s="205"/>
      <c r="AO44" s="205"/>
      <c r="AP44" s="205"/>
      <c r="AQ44" s="205"/>
      <c r="AR44" s="205"/>
      <c r="AS44" s="259"/>
      <c r="AT44" s="258"/>
      <c r="AU44" s="258"/>
      <c r="AV44" s="258"/>
      <c r="AW44" s="258"/>
      <c r="AX44" s="258"/>
      <c r="AY44" s="268"/>
      <c r="AZ44" s="267"/>
      <c r="BA44" s="267"/>
      <c r="BB44" s="267"/>
      <c r="BC44" s="267"/>
      <c r="BD44" s="267"/>
      <c r="BE44" s="204"/>
      <c r="BF44" s="205"/>
      <c r="BG44" s="205"/>
      <c r="BH44" s="205"/>
      <c r="BI44" s="205"/>
      <c r="BJ44" s="205"/>
      <c r="BK44" s="241"/>
      <c r="BL44" s="240"/>
      <c r="BM44" s="240"/>
      <c r="BN44" s="240"/>
      <c r="BO44" s="240"/>
      <c r="BP44" s="240"/>
      <c r="BQ44" s="223"/>
      <c r="BW44" s="268"/>
      <c r="BX44" s="267"/>
      <c r="BY44" s="267"/>
      <c r="BZ44" s="267"/>
      <c r="CA44" s="267"/>
      <c r="CB44" s="267"/>
      <c r="CC44" s="241"/>
      <c r="CD44" s="214"/>
      <c r="CE44" s="240"/>
      <c r="CF44" s="240"/>
      <c r="CG44" s="240"/>
      <c r="CH44" s="5"/>
    </row>
    <row r="45" spans="1:86" hidden="1" x14ac:dyDescent="0.2">
      <c r="A45" s="63"/>
      <c r="B45" s="63"/>
      <c r="C45" s="15"/>
      <c r="D45" s="64"/>
      <c r="E45" s="63"/>
      <c r="F45" s="64"/>
      <c r="G45" s="12"/>
      <c r="H45" s="65"/>
      <c r="I45" s="66"/>
      <c r="J45" s="204"/>
      <c r="K45" s="204"/>
      <c r="L45" s="205"/>
      <c r="M45" s="205"/>
      <c r="N45" s="205"/>
      <c r="O45" s="214"/>
      <c r="P45" s="214"/>
      <c r="Q45" s="213"/>
      <c r="R45" s="213"/>
      <c r="S45" s="213"/>
      <c r="T45" s="213"/>
      <c r="U45" s="223"/>
      <c r="V45" s="222"/>
      <c r="W45" s="222"/>
      <c r="X45" s="222"/>
      <c r="Y45" s="222"/>
      <c r="Z45" s="222"/>
      <c r="AA45" s="232"/>
      <c r="AB45" s="231"/>
      <c r="AC45" s="231"/>
      <c r="AD45" s="231"/>
      <c r="AE45" s="231"/>
      <c r="AF45" s="231"/>
      <c r="AG45" s="250"/>
      <c r="AH45" s="249"/>
      <c r="AI45" s="249"/>
      <c r="AJ45" s="249"/>
      <c r="AK45" s="249"/>
      <c r="AL45" s="249"/>
      <c r="AM45" s="204"/>
      <c r="AN45" s="205"/>
      <c r="AO45" s="205"/>
      <c r="AP45" s="205"/>
      <c r="AQ45" s="205"/>
      <c r="AR45" s="205"/>
      <c r="AS45" s="259"/>
      <c r="AT45" s="258"/>
      <c r="AU45" s="258"/>
      <c r="AV45" s="258"/>
      <c r="AW45" s="258"/>
      <c r="AX45" s="258"/>
      <c r="AY45" s="268"/>
      <c r="AZ45" s="267"/>
      <c r="BA45" s="267"/>
      <c r="BB45" s="267"/>
      <c r="BC45" s="267"/>
      <c r="BD45" s="267"/>
      <c r="BE45" s="204"/>
      <c r="BF45" s="205"/>
      <c r="BG45" s="205"/>
      <c r="BH45" s="205"/>
      <c r="BI45" s="205"/>
      <c r="BJ45" s="205"/>
      <c r="BK45" s="241"/>
      <c r="BL45" s="240"/>
      <c r="BM45" s="240"/>
      <c r="BN45" s="240"/>
      <c r="BO45" s="240"/>
      <c r="BP45" s="240"/>
      <c r="BQ45" s="223"/>
      <c r="BW45" s="268"/>
      <c r="BX45" s="267"/>
      <c r="BY45" s="267"/>
      <c r="BZ45" s="267"/>
      <c r="CA45" s="267"/>
      <c r="CB45" s="267"/>
      <c r="CC45" s="241"/>
      <c r="CD45" s="214"/>
      <c r="CE45" s="240"/>
      <c r="CF45" s="240"/>
      <c r="CG45" s="240"/>
      <c r="CH45" s="5"/>
    </row>
    <row r="46" spans="1:86" hidden="1" x14ac:dyDescent="0.2">
      <c r="A46" s="63"/>
      <c r="B46" s="63"/>
      <c r="C46" s="15"/>
      <c r="D46" s="64"/>
      <c r="E46" s="63"/>
      <c r="F46" s="64"/>
      <c r="G46" s="12"/>
      <c r="H46" s="65"/>
      <c r="I46" s="66"/>
      <c r="J46" s="204"/>
      <c r="K46" s="204"/>
      <c r="L46" s="205"/>
      <c r="M46" s="205"/>
      <c r="N46" s="205"/>
      <c r="O46" s="214"/>
      <c r="P46" s="214"/>
      <c r="Q46" s="213"/>
      <c r="R46" s="213"/>
      <c r="S46" s="213"/>
      <c r="T46" s="213"/>
      <c r="U46" s="223"/>
      <c r="V46" s="222"/>
      <c r="W46" s="222"/>
      <c r="X46" s="222"/>
      <c r="Y46" s="222"/>
      <c r="Z46" s="222"/>
      <c r="AA46" s="232"/>
      <c r="AB46" s="231"/>
      <c r="AC46" s="231"/>
      <c r="AD46" s="231"/>
      <c r="AE46" s="231"/>
      <c r="AF46" s="231"/>
      <c r="AG46" s="250"/>
      <c r="AH46" s="249"/>
      <c r="AI46" s="249"/>
      <c r="AJ46" s="249"/>
      <c r="AK46" s="249"/>
      <c r="AL46" s="249"/>
      <c r="AM46" s="204"/>
      <c r="AN46" s="205"/>
      <c r="AO46" s="205"/>
      <c r="AP46" s="205"/>
      <c r="AQ46" s="205"/>
      <c r="AR46" s="205"/>
      <c r="AS46" s="259"/>
      <c r="AT46" s="258"/>
      <c r="AU46" s="258"/>
      <c r="AV46" s="258"/>
      <c r="AW46" s="258"/>
      <c r="AX46" s="258"/>
      <c r="AY46" s="268"/>
      <c r="AZ46" s="267"/>
      <c r="BA46" s="267"/>
      <c r="BB46" s="267"/>
      <c r="BC46" s="267"/>
      <c r="BD46" s="267"/>
      <c r="BE46" s="204"/>
      <c r="BF46" s="205"/>
      <c r="BG46" s="205"/>
      <c r="BH46" s="205"/>
      <c r="BI46" s="205"/>
      <c r="BJ46" s="205"/>
      <c r="BK46" s="241"/>
      <c r="BL46" s="240"/>
      <c r="BM46" s="240"/>
      <c r="BN46" s="240"/>
      <c r="BO46" s="240"/>
      <c r="BP46" s="240"/>
      <c r="BQ46" s="223"/>
      <c r="BW46" s="268"/>
      <c r="BX46" s="267"/>
      <c r="BY46" s="267"/>
      <c r="BZ46" s="267"/>
      <c r="CA46" s="267"/>
      <c r="CB46" s="267"/>
      <c r="CC46" s="241"/>
      <c r="CD46" s="214"/>
      <c r="CE46" s="240"/>
      <c r="CF46" s="240"/>
      <c r="CG46" s="240"/>
      <c r="CH46" s="5"/>
    </row>
    <row r="47" spans="1:86" hidden="1" x14ac:dyDescent="0.2">
      <c r="A47" s="63"/>
      <c r="B47" s="63"/>
      <c r="C47" s="15"/>
      <c r="D47" s="64"/>
      <c r="E47" s="63"/>
      <c r="F47" s="64"/>
      <c r="G47" s="12"/>
      <c r="H47" s="69"/>
      <c r="I47" s="66"/>
      <c r="J47" s="204"/>
      <c r="K47" s="204"/>
      <c r="L47" s="205"/>
      <c r="M47" s="205"/>
      <c r="N47" s="205"/>
      <c r="O47" s="214"/>
      <c r="P47" s="214"/>
      <c r="Q47" s="213"/>
      <c r="R47" s="213"/>
      <c r="S47" s="213"/>
      <c r="T47" s="213"/>
      <c r="U47" s="223"/>
      <c r="V47" s="222"/>
      <c r="W47" s="222"/>
      <c r="X47" s="222"/>
      <c r="Y47" s="222"/>
      <c r="Z47" s="222"/>
      <c r="AA47" s="232"/>
      <c r="AB47" s="231"/>
      <c r="AC47" s="231"/>
      <c r="AD47" s="231"/>
      <c r="AE47" s="231"/>
      <c r="AF47" s="231"/>
      <c r="AG47" s="250"/>
      <c r="AH47" s="249"/>
      <c r="AI47" s="249"/>
      <c r="AJ47" s="249"/>
      <c r="AK47" s="249"/>
      <c r="AL47" s="249"/>
      <c r="AM47" s="204"/>
      <c r="AN47" s="205"/>
      <c r="AO47" s="205"/>
      <c r="AP47" s="205"/>
      <c r="AQ47" s="205"/>
      <c r="AR47" s="205"/>
      <c r="AS47" s="259"/>
      <c r="AT47" s="258"/>
      <c r="AU47" s="258"/>
      <c r="AV47" s="258"/>
      <c r="AW47" s="258"/>
      <c r="AX47" s="258"/>
      <c r="AY47" s="268"/>
      <c r="AZ47" s="267"/>
      <c r="BA47" s="267"/>
      <c r="BB47" s="267"/>
      <c r="BC47" s="267"/>
      <c r="BD47" s="267"/>
      <c r="BE47" s="204"/>
      <c r="BF47" s="205"/>
      <c r="BG47" s="205"/>
      <c r="BH47" s="205"/>
      <c r="BI47" s="205"/>
      <c r="BJ47" s="205"/>
      <c r="BK47" s="241"/>
      <c r="BL47" s="240"/>
      <c r="BM47" s="240"/>
      <c r="BN47" s="240"/>
      <c r="BO47" s="240"/>
      <c r="BP47" s="240"/>
      <c r="BQ47" s="223"/>
      <c r="BW47" s="268"/>
      <c r="BX47" s="267"/>
      <c r="BY47" s="267"/>
      <c r="BZ47" s="267"/>
      <c r="CA47" s="267"/>
      <c r="CB47" s="267"/>
      <c r="CC47" s="241"/>
      <c r="CD47" s="214"/>
      <c r="CE47" s="240"/>
      <c r="CF47" s="240"/>
      <c r="CG47" s="240"/>
      <c r="CH47" s="5"/>
    </row>
    <row r="48" spans="1:86" hidden="1" x14ac:dyDescent="0.2">
      <c r="A48" s="63"/>
      <c r="B48" s="63"/>
      <c r="C48" s="15"/>
      <c r="D48" s="64"/>
      <c r="E48" s="63"/>
      <c r="F48" s="64"/>
      <c r="G48" s="70"/>
      <c r="H48" s="69"/>
      <c r="I48" s="66"/>
      <c r="J48" s="204"/>
      <c r="K48" s="204"/>
      <c r="L48" s="205"/>
      <c r="M48" s="205"/>
      <c r="N48" s="205"/>
      <c r="O48" s="214"/>
      <c r="P48" s="214"/>
      <c r="Q48" s="213"/>
      <c r="R48" s="213"/>
      <c r="S48" s="213"/>
      <c r="T48" s="213"/>
      <c r="U48" s="223"/>
      <c r="V48" s="222"/>
      <c r="W48" s="222"/>
      <c r="X48" s="222"/>
      <c r="Y48" s="222"/>
      <c r="Z48" s="222"/>
      <c r="AA48" s="232"/>
      <c r="AB48" s="231"/>
      <c r="AC48" s="231"/>
      <c r="AD48" s="231"/>
      <c r="AE48" s="231"/>
      <c r="AF48" s="231"/>
      <c r="AG48" s="250"/>
      <c r="AH48" s="249"/>
      <c r="AI48" s="249"/>
      <c r="AJ48" s="249"/>
      <c r="AK48" s="249"/>
      <c r="AL48" s="249"/>
      <c r="AM48" s="204"/>
      <c r="AN48" s="205"/>
      <c r="AO48" s="205"/>
      <c r="AP48" s="205"/>
      <c r="AQ48" s="205"/>
      <c r="AR48" s="205"/>
      <c r="AS48" s="259"/>
      <c r="AT48" s="258"/>
      <c r="AU48" s="258"/>
      <c r="AV48" s="258"/>
      <c r="AW48" s="258"/>
      <c r="AX48" s="258"/>
      <c r="AY48" s="268"/>
      <c r="AZ48" s="267"/>
      <c r="BA48" s="267"/>
      <c r="BB48" s="267"/>
      <c r="BC48" s="267"/>
      <c r="BD48" s="267"/>
      <c r="BE48" s="204"/>
      <c r="BF48" s="205"/>
      <c r="BG48" s="205"/>
      <c r="BH48" s="205"/>
      <c r="BI48" s="205"/>
      <c r="BJ48" s="205"/>
      <c r="BK48" s="241"/>
      <c r="BL48" s="240"/>
      <c r="BM48" s="240"/>
      <c r="BN48" s="240"/>
      <c r="BO48" s="240"/>
      <c r="BP48" s="240"/>
      <c r="BQ48" s="223"/>
      <c r="BW48" s="268"/>
      <c r="BX48" s="267"/>
      <c r="BY48" s="267"/>
      <c r="BZ48" s="267"/>
      <c r="CA48" s="267"/>
      <c r="CB48" s="267"/>
      <c r="CC48" s="241"/>
      <c r="CD48" s="214"/>
      <c r="CE48" s="240"/>
      <c r="CF48" s="240"/>
      <c r="CG48" s="240"/>
      <c r="CH48" s="5"/>
    </row>
    <row r="49" spans="1:86" hidden="1" x14ac:dyDescent="0.2">
      <c r="A49" s="63"/>
      <c r="B49" s="63"/>
      <c r="C49" s="15"/>
      <c r="D49" s="64"/>
      <c r="E49" s="63"/>
      <c r="F49" s="64"/>
      <c r="G49" s="12"/>
      <c r="H49" s="65"/>
      <c r="I49" s="66"/>
      <c r="J49" s="204"/>
      <c r="K49" s="204"/>
      <c r="L49" s="205"/>
      <c r="M49" s="205"/>
      <c r="N49" s="205"/>
      <c r="O49" s="214"/>
      <c r="P49" s="214"/>
      <c r="Q49" s="213"/>
      <c r="R49" s="213"/>
      <c r="S49" s="213"/>
      <c r="T49" s="213"/>
      <c r="U49" s="223"/>
      <c r="V49" s="222"/>
      <c r="W49" s="222"/>
      <c r="X49" s="222"/>
      <c r="Y49" s="222"/>
      <c r="Z49" s="222"/>
      <c r="AA49" s="232"/>
      <c r="AB49" s="231"/>
      <c r="AC49" s="231"/>
      <c r="AD49" s="231"/>
      <c r="AE49" s="231"/>
      <c r="AF49" s="231"/>
      <c r="AG49" s="250"/>
      <c r="AH49" s="249"/>
      <c r="AI49" s="249"/>
      <c r="AJ49" s="249"/>
      <c r="AK49" s="249"/>
      <c r="AL49" s="249"/>
      <c r="AM49" s="204"/>
      <c r="AN49" s="205"/>
      <c r="AO49" s="205"/>
      <c r="AP49" s="205"/>
      <c r="AQ49" s="205"/>
      <c r="AR49" s="205"/>
      <c r="AS49" s="259"/>
      <c r="AT49" s="258"/>
      <c r="AU49" s="258"/>
      <c r="AV49" s="258"/>
      <c r="AW49" s="258"/>
      <c r="AX49" s="258"/>
      <c r="AY49" s="268"/>
      <c r="AZ49" s="267"/>
      <c r="BA49" s="267"/>
      <c r="BB49" s="267"/>
      <c r="BC49" s="267"/>
      <c r="BD49" s="267"/>
      <c r="BE49" s="204"/>
      <c r="BF49" s="205"/>
      <c r="BG49" s="205"/>
      <c r="BH49" s="205"/>
      <c r="BI49" s="205"/>
      <c r="BJ49" s="205"/>
      <c r="BK49" s="241"/>
      <c r="BL49" s="240"/>
      <c r="BM49" s="240"/>
      <c r="BN49" s="240"/>
      <c r="BO49" s="240"/>
      <c r="BP49" s="240"/>
      <c r="BQ49" s="223"/>
      <c r="BW49" s="268"/>
      <c r="BX49" s="267"/>
      <c r="BY49" s="267"/>
      <c r="BZ49" s="267"/>
      <c r="CA49" s="267"/>
      <c r="CB49" s="267"/>
      <c r="CC49" s="241"/>
      <c r="CD49" s="214"/>
      <c r="CE49" s="240"/>
      <c r="CF49" s="240"/>
      <c r="CG49" s="240"/>
      <c r="CH49" s="5"/>
    </row>
    <row r="50" spans="1:86" hidden="1" x14ac:dyDescent="0.2">
      <c r="A50" s="63"/>
      <c r="B50" s="63"/>
      <c r="C50" s="15"/>
      <c r="D50" s="64"/>
      <c r="E50" s="63"/>
      <c r="F50" s="64"/>
      <c r="G50" s="12"/>
      <c r="H50" s="65"/>
      <c r="I50" s="66"/>
      <c r="J50" s="204"/>
      <c r="K50" s="204"/>
      <c r="L50" s="205"/>
      <c r="M50" s="205"/>
      <c r="N50" s="205"/>
      <c r="O50" s="214"/>
      <c r="P50" s="214"/>
      <c r="Q50" s="213"/>
      <c r="R50" s="213"/>
      <c r="S50" s="213"/>
      <c r="T50" s="213"/>
      <c r="U50" s="223"/>
      <c r="V50" s="222"/>
      <c r="W50" s="222"/>
      <c r="X50" s="222"/>
      <c r="Y50" s="222"/>
      <c r="Z50" s="222"/>
      <c r="AA50" s="232"/>
      <c r="AB50" s="231"/>
      <c r="AC50" s="231"/>
      <c r="AD50" s="231"/>
      <c r="AE50" s="231"/>
      <c r="AF50" s="231"/>
      <c r="AG50" s="250"/>
      <c r="AH50" s="249"/>
      <c r="AI50" s="249"/>
      <c r="AJ50" s="249"/>
      <c r="AK50" s="249"/>
      <c r="AL50" s="249"/>
      <c r="AM50" s="204"/>
      <c r="AN50" s="205"/>
      <c r="AO50" s="205"/>
      <c r="AP50" s="205"/>
      <c r="AQ50" s="205"/>
      <c r="AR50" s="205"/>
      <c r="AS50" s="259"/>
      <c r="AT50" s="258"/>
      <c r="AU50" s="258"/>
      <c r="AV50" s="258"/>
      <c r="AW50" s="258"/>
      <c r="AX50" s="258"/>
      <c r="AY50" s="268"/>
      <c r="AZ50" s="267"/>
      <c r="BA50" s="267"/>
      <c r="BB50" s="267"/>
      <c r="BC50" s="267"/>
      <c r="BD50" s="267"/>
      <c r="BE50" s="204"/>
      <c r="BF50" s="205"/>
      <c r="BG50" s="205"/>
      <c r="BH50" s="205"/>
      <c r="BI50" s="205"/>
      <c r="BJ50" s="205"/>
      <c r="BK50" s="241"/>
      <c r="BL50" s="240"/>
      <c r="BM50" s="240"/>
      <c r="BN50" s="240"/>
      <c r="BO50" s="240"/>
      <c r="BP50" s="240"/>
      <c r="BQ50" s="223"/>
      <c r="BW50" s="268"/>
      <c r="BX50" s="267"/>
      <c r="BY50" s="267"/>
      <c r="BZ50" s="267"/>
      <c r="CA50" s="267"/>
      <c r="CB50" s="267"/>
      <c r="CC50" s="241"/>
      <c r="CD50" s="214"/>
      <c r="CE50" s="240"/>
      <c r="CF50" s="240"/>
      <c r="CG50" s="240"/>
      <c r="CH50" s="5"/>
    </row>
    <row r="51" spans="1:86" hidden="1" x14ac:dyDescent="0.2">
      <c r="A51" s="63"/>
      <c r="B51" s="63"/>
      <c r="C51" s="15"/>
      <c r="D51" s="64"/>
      <c r="E51" s="63"/>
      <c r="F51" s="64"/>
      <c r="G51" s="12"/>
      <c r="H51" s="65"/>
      <c r="I51" s="66"/>
      <c r="J51" s="204"/>
      <c r="K51" s="204"/>
      <c r="L51" s="205"/>
      <c r="M51" s="205"/>
      <c r="N51" s="205"/>
      <c r="O51" s="214"/>
      <c r="P51" s="214"/>
      <c r="Q51" s="213"/>
      <c r="R51" s="213"/>
      <c r="S51" s="213"/>
      <c r="T51" s="213"/>
      <c r="U51" s="223"/>
      <c r="V51" s="222"/>
      <c r="W51" s="222"/>
      <c r="X51" s="222"/>
      <c r="Y51" s="222"/>
      <c r="Z51" s="222"/>
      <c r="AA51" s="232"/>
      <c r="AB51" s="231"/>
      <c r="AC51" s="231"/>
      <c r="AD51" s="231"/>
      <c r="AE51" s="231"/>
      <c r="AF51" s="231"/>
      <c r="AG51" s="250"/>
      <c r="AH51" s="249"/>
      <c r="AI51" s="249"/>
      <c r="AJ51" s="249"/>
      <c r="AK51" s="249"/>
      <c r="AL51" s="249"/>
      <c r="AM51" s="204"/>
      <c r="AN51" s="205"/>
      <c r="AO51" s="205"/>
      <c r="AP51" s="205"/>
      <c r="AQ51" s="205"/>
      <c r="AR51" s="205"/>
      <c r="AS51" s="259"/>
      <c r="AT51" s="258"/>
      <c r="AU51" s="258"/>
      <c r="AV51" s="258"/>
      <c r="AW51" s="258"/>
      <c r="AX51" s="258"/>
      <c r="AY51" s="268"/>
      <c r="AZ51" s="267"/>
      <c r="BA51" s="267"/>
      <c r="BB51" s="267"/>
      <c r="BC51" s="267"/>
      <c r="BD51" s="267"/>
      <c r="BE51" s="204"/>
      <c r="BF51" s="205"/>
      <c r="BG51" s="205"/>
      <c r="BH51" s="205"/>
      <c r="BI51" s="205"/>
      <c r="BJ51" s="205"/>
      <c r="BK51" s="241"/>
      <c r="BL51" s="240"/>
      <c r="BM51" s="240"/>
      <c r="BN51" s="240"/>
      <c r="BO51" s="240"/>
      <c r="BP51" s="240"/>
      <c r="BQ51" s="223"/>
      <c r="BW51" s="268"/>
      <c r="BX51" s="267"/>
      <c r="BY51" s="267"/>
      <c r="BZ51" s="267"/>
      <c r="CA51" s="267"/>
      <c r="CB51" s="267"/>
      <c r="CC51" s="241"/>
      <c r="CD51" s="214"/>
      <c r="CE51" s="240"/>
      <c r="CF51" s="240"/>
      <c r="CG51" s="240"/>
      <c r="CH51" s="5"/>
    </row>
    <row r="52" spans="1:86" hidden="1" x14ac:dyDescent="0.2">
      <c r="A52" s="63"/>
      <c r="B52" s="63"/>
      <c r="C52" s="15"/>
      <c r="D52" s="64"/>
      <c r="E52" s="63"/>
      <c r="F52" s="64"/>
      <c r="G52" s="12"/>
      <c r="H52" s="67"/>
      <c r="I52" s="66"/>
      <c r="J52" s="204"/>
      <c r="K52" s="204"/>
      <c r="L52" s="205"/>
      <c r="M52" s="205"/>
      <c r="N52" s="205"/>
      <c r="O52" s="214"/>
      <c r="P52" s="214"/>
      <c r="Q52" s="213"/>
      <c r="R52" s="213"/>
      <c r="S52" s="213"/>
      <c r="T52" s="213"/>
      <c r="U52" s="223"/>
      <c r="V52" s="222"/>
      <c r="W52" s="222"/>
      <c r="X52" s="222"/>
      <c r="Y52" s="222"/>
      <c r="Z52" s="222"/>
      <c r="AA52" s="232"/>
      <c r="AB52" s="231"/>
      <c r="AC52" s="231"/>
      <c r="AD52" s="231"/>
      <c r="AE52" s="231"/>
      <c r="AF52" s="231"/>
      <c r="AG52" s="250"/>
      <c r="AH52" s="249"/>
      <c r="AI52" s="249"/>
      <c r="AJ52" s="249"/>
      <c r="AK52" s="249"/>
      <c r="AL52" s="249"/>
      <c r="AM52" s="204"/>
      <c r="AN52" s="205"/>
      <c r="AO52" s="205"/>
      <c r="AP52" s="205"/>
      <c r="AQ52" s="205"/>
      <c r="AR52" s="205"/>
      <c r="AS52" s="259"/>
      <c r="AT52" s="258"/>
      <c r="AU52" s="258"/>
      <c r="AV52" s="258"/>
      <c r="AW52" s="258"/>
      <c r="AX52" s="258"/>
      <c r="AY52" s="268"/>
      <c r="AZ52" s="267"/>
      <c r="BA52" s="267"/>
      <c r="BB52" s="267"/>
      <c r="BC52" s="267"/>
      <c r="BD52" s="267"/>
      <c r="BE52" s="204"/>
      <c r="BF52" s="205"/>
      <c r="BG52" s="205"/>
      <c r="BH52" s="205"/>
      <c r="BI52" s="205"/>
      <c r="BJ52" s="205"/>
      <c r="BK52" s="241"/>
      <c r="BL52" s="240"/>
      <c r="BM52" s="240"/>
      <c r="BN52" s="240"/>
      <c r="BO52" s="240"/>
      <c r="BP52" s="240"/>
      <c r="BQ52" s="223"/>
      <c r="BW52" s="268"/>
      <c r="BX52" s="267"/>
      <c r="BY52" s="267"/>
      <c r="BZ52" s="267"/>
      <c r="CA52" s="267"/>
      <c r="CB52" s="267"/>
      <c r="CC52" s="241"/>
      <c r="CD52" s="214"/>
      <c r="CE52" s="240"/>
      <c r="CF52" s="240"/>
      <c r="CG52" s="240"/>
      <c r="CH52" s="5"/>
    </row>
    <row r="53" spans="1:86" hidden="1" x14ac:dyDescent="0.2">
      <c r="A53" s="16"/>
      <c r="B53" s="16"/>
      <c r="C53" s="20"/>
      <c r="D53" s="71"/>
      <c r="E53" s="16"/>
      <c r="F53" s="71"/>
      <c r="G53" s="18"/>
      <c r="H53" s="72"/>
      <c r="I53" s="73"/>
      <c r="J53" s="204"/>
      <c r="K53" s="204"/>
      <c r="L53" s="205"/>
      <c r="M53" s="205"/>
      <c r="N53" s="205"/>
      <c r="O53" s="214"/>
      <c r="P53" s="214"/>
      <c r="Q53" s="213"/>
      <c r="R53" s="213"/>
      <c r="S53" s="213"/>
      <c r="T53" s="213"/>
      <c r="U53" s="223"/>
      <c r="V53" s="222"/>
      <c r="W53" s="222"/>
      <c r="X53" s="222"/>
      <c r="Y53" s="222"/>
      <c r="Z53" s="222"/>
      <c r="AA53" s="232"/>
      <c r="AB53" s="231"/>
      <c r="AC53" s="231"/>
      <c r="AD53" s="231"/>
      <c r="AE53" s="231"/>
      <c r="AF53" s="231"/>
      <c r="AG53" s="250"/>
      <c r="AH53" s="249"/>
      <c r="AI53" s="249"/>
      <c r="AJ53" s="249"/>
      <c r="AK53" s="249"/>
      <c r="AL53" s="249"/>
      <c r="AM53" s="204"/>
      <c r="AN53" s="205"/>
      <c r="AO53" s="205"/>
      <c r="AP53" s="205"/>
      <c r="AQ53" s="205"/>
      <c r="AR53" s="205"/>
      <c r="AS53" s="259"/>
      <c r="AT53" s="258"/>
      <c r="AU53" s="258"/>
      <c r="AV53" s="258"/>
      <c r="AW53" s="258"/>
      <c r="AX53" s="258"/>
      <c r="AY53" s="268"/>
      <c r="AZ53" s="267"/>
      <c r="BA53" s="267"/>
      <c r="BB53" s="267"/>
      <c r="BC53" s="267"/>
      <c r="BD53" s="267"/>
      <c r="BE53" s="204"/>
      <c r="BF53" s="205"/>
      <c r="BG53" s="205"/>
      <c r="BH53" s="205"/>
      <c r="BI53" s="205"/>
      <c r="BJ53" s="205"/>
      <c r="BK53" s="241"/>
      <c r="BL53" s="240"/>
      <c r="BM53" s="240"/>
      <c r="BN53" s="240"/>
      <c r="BO53" s="240"/>
      <c r="BP53" s="240"/>
      <c r="BQ53" s="223"/>
      <c r="BW53" s="268"/>
      <c r="BX53" s="267"/>
      <c r="BY53" s="267"/>
      <c r="BZ53" s="267"/>
      <c r="CA53" s="267"/>
      <c r="CB53" s="267"/>
      <c r="CC53" s="241"/>
      <c r="CD53" s="214"/>
      <c r="CE53" s="240"/>
      <c r="CF53" s="240"/>
      <c r="CG53" s="240"/>
      <c r="CH53" s="5"/>
    </row>
    <row r="54" spans="1:86" hidden="1" x14ac:dyDescent="0.2">
      <c r="A54" s="11"/>
      <c r="B54" s="63"/>
      <c r="C54" s="15"/>
      <c r="D54" s="64"/>
      <c r="E54" s="63"/>
      <c r="F54" s="64"/>
      <c r="G54" s="70"/>
      <c r="H54" s="69"/>
      <c r="I54" s="74"/>
      <c r="J54" s="204"/>
      <c r="K54" s="204"/>
      <c r="L54" s="205"/>
      <c r="M54" s="205"/>
      <c r="N54" s="205"/>
      <c r="O54" s="214"/>
      <c r="P54" s="214"/>
      <c r="Q54" s="213"/>
      <c r="R54" s="213"/>
      <c r="S54" s="213"/>
      <c r="T54" s="213"/>
      <c r="U54" s="223"/>
      <c r="V54" s="222"/>
      <c r="W54" s="222"/>
      <c r="X54" s="222"/>
      <c r="Y54" s="222"/>
      <c r="Z54" s="222"/>
      <c r="AA54" s="232"/>
      <c r="AB54" s="231"/>
      <c r="AC54" s="231"/>
      <c r="AD54" s="231"/>
      <c r="AE54" s="231"/>
      <c r="AF54" s="231"/>
      <c r="AG54" s="250"/>
      <c r="AH54" s="249"/>
      <c r="AI54" s="249"/>
      <c r="AJ54" s="249"/>
      <c r="AK54" s="249"/>
      <c r="AL54" s="249"/>
      <c r="AM54" s="204"/>
      <c r="AN54" s="205"/>
      <c r="AO54" s="205"/>
      <c r="AP54" s="205"/>
      <c r="AQ54" s="205"/>
      <c r="AR54" s="205"/>
      <c r="AS54" s="259"/>
      <c r="AT54" s="258"/>
      <c r="AU54" s="258"/>
      <c r="AV54" s="258"/>
      <c r="AW54" s="258"/>
      <c r="AX54" s="258"/>
      <c r="AY54" s="268"/>
      <c r="AZ54" s="267"/>
      <c r="BA54" s="267"/>
      <c r="BB54" s="267"/>
      <c r="BC54" s="267"/>
      <c r="BD54" s="267"/>
      <c r="BE54" s="204"/>
      <c r="BF54" s="205"/>
      <c r="BG54" s="205"/>
      <c r="BH54" s="205"/>
      <c r="BI54" s="205"/>
      <c r="BJ54" s="205"/>
      <c r="BK54" s="241"/>
      <c r="BL54" s="240"/>
      <c r="BM54" s="240"/>
      <c r="BN54" s="240"/>
      <c r="BO54" s="240"/>
      <c r="BP54" s="240"/>
      <c r="BQ54" s="223"/>
      <c r="BW54" s="268"/>
      <c r="BX54" s="267"/>
      <c r="BY54" s="267"/>
      <c r="BZ54" s="267"/>
      <c r="CA54" s="267"/>
      <c r="CB54" s="267"/>
      <c r="CC54" s="241"/>
      <c r="CD54" s="214"/>
      <c r="CE54" s="240"/>
      <c r="CF54" s="240"/>
      <c r="CG54" s="240"/>
      <c r="CH54" s="5"/>
    </row>
    <row r="55" spans="1:86" hidden="1" x14ac:dyDescent="0.2">
      <c r="A55" s="22"/>
      <c r="B55" s="22"/>
      <c r="C55" s="22"/>
      <c r="D55" s="23"/>
      <c r="E55" s="22"/>
      <c r="F55" s="23"/>
      <c r="G55" s="25"/>
      <c r="H55" s="75"/>
      <c r="I55" s="52"/>
      <c r="J55" s="204"/>
      <c r="K55" s="204"/>
      <c r="L55" s="205"/>
      <c r="M55" s="205"/>
      <c r="N55" s="205"/>
      <c r="O55" s="214"/>
      <c r="P55" s="214"/>
      <c r="Q55" s="213"/>
      <c r="R55" s="213"/>
      <c r="S55" s="213"/>
      <c r="T55" s="213"/>
      <c r="U55" s="223"/>
      <c r="V55" s="222"/>
      <c r="W55" s="222"/>
      <c r="X55" s="222"/>
      <c r="Y55" s="222"/>
      <c r="Z55" s="222"/>
      <c r="AA55" s="232"/>
      <c r="AB55" s="231"/>
      <c r="AC55" s="231"/>
      <c r="AD55" s="231"/>
      <c r="AE55" s="231"/>
      <c r="AF55" s="231"/>
      <c r="AG55" s="250"/>
      <c r="AH55" s="249"/>
      <c r="AI55" s="249"/>
      <c r="AJ55" s="249"/>
      <c r="AK55" s="249"/>
      <c r="AL55" s="249"/>
      <c r="AM55" s="204"/>
      <c r="AN55" s="205"/>
      <c r="AO55" s="205"/>
      <c r="AP55" s="205"/>
      <c r="AQ55" s="205"/>
      <c r="AR55" s="205"/>
      <c r="AS55" s="259"/>
      <c r="AT55" s="258"/>
      <c r="AU55" s="258"/>
      <c r="AV55" s="258"/>
      <c r="AW55" s="258"/>
      <c r="AX55" s="258"/>
      <c r="AY55" s="268"/>
      <c r="AZ55" s="267"/>
      <c r="BA55" s="267"/>
      <c r="BB55" s="267"/>
      <c r="BC55" s="267"/>
      <c r="BD55" s="267"/>
      <c r="BE55" s="204"/>
      <c r="BF55" s="205"/>
      <c r="BG55" s="205"/>
      <c r="BH55" s="205"/>
      <c r="BI55" s="205"/>
      <c r="BJ55" s="205"/>
      <c r="BK55" s="241"/>
      <c r="BL55" s="240"/>
      <c r="BM55" s="240"/>
      <c r="BN55" s="240"/>
      <c r="BO55" s="240"/>
      <c r="BP55" s="240"/>
      <c r="BQ55" s="223"/>
      <c r="BW55" s="268"/>
      <c r="BX55" s="267"/>
      <c r="BY55" s="267"/>
      <c r="BZ55" s="267"/>
      <c r="CA55" s="267"/>
      <c r="CB55" s="267"/>
      <c r="CC55" s="241"/>
      <c r="CD55" s="214"/>
      <c r="CE55" s="240"/>
      <c r="CF55" s="240"/>
      <c r="CG55" s="240"/>
      <c r="CH55" s="5"/>
    </row>
    <row r="56" spans="1:86" hidden="1" x14ac:dyDescent="0.2">
      <c r="A56" s="22"/>
      <c r="B56" s="22"/>
      <c r="C56" s="29"/>
      <c r="D56" s="23"/>
      <c r="E56" s="22"/>
      <c r="F56" s="23"/>
      <c r="G56" s="25"/>
      <c r="H56" s="32"/>
      <c r="I56" s="76"/>
      <c r="J56" s="204"/>
      <c r="K56" s="204"/>
      <c r="L56" s="205"/>
      <c r="M56" s="205"/>
      <c r="N56" s="205"/>
      <c r="O56" s="214"/>
      <c r="P56" s="214"/>
      <c r="Q56" s="213"/>
      <c r="R56" s="213"/>
      <c r="S56" s="213"/>
      <c r="T56" s="213"/>
      <c r="U56" s="223"/>
      <c r="V56" s="222"/>
      <c r="W56" s="222"/>
      <c r="X56" s="222"/>
      <c r="Y56" s="222"/>
      <c r="Z56" s="222"/>
      <c r="AA56" s="232"/>
      <c r="AB56" s="231"/>
      <c r="AC56" s="231"/>
      <c r="AD56" s="231"/>
      <c r="AE56" s="231"/>
      <c r="AF56" s="231"/>
      <c r="AG56" s="250"/>
      <c r="AH56" s="249"/>
      <c r="AI56" s="249"/>
      <c r="AJ56" s="249"/>
      <c r="AK56" s="249"/>
      <c r="AL56" s="249"/>
      <c r="AM56" s="204"/>
      <c r="AN56" s="205"/>
      <c r="AO56" s="205"/>
      <c r="AP56" s="205"/>
      <c r="AQ56" s="205"/>
      <c r="AR56" s="205"/>
      <c r="AS56" s="259"/>
      <c r="AT56" s="258"/>
      <c r="AU56" s="258"/>
      <c r="AV56" s="258"/>
      <c r="AW56" s="258"/>
      <c r="AX56" s="258"/>
      <c r="AY56" s="268"/>
      <c r="AZ56" s="267"/>
      <c r="BA56" s="267"/>
      <c r="BB56" s="267"/>
      <c r="BC56" s="267"/>
      <c r="BD56" s="267"/>
      <c r="BE56" s="204"/>
      <c r="BF56" s="205"/>
      <c r="BG56" s="205"/>
      <c r="BH56" s="205"/>
      <c r="BI56" s="205"/>
      <c r="BJ56" s="205"/>
      <c r="BK56" s="241"/>
      <c r="BL56" s="240"/>
      <c r="BM56" s="240"/>
      <c r="BN56" s="240"/>
      <c r="BO56" s="240"/>
      <c r="BP56" s="240"/>
      <c r="BQ56" s="223"/>
      <c r="BW56" s="268"/>
      <c r="BX56" s="267"/>
      <c r="BY56" s="267"/>
      <c r="BZ56" s="267"/>
      <c r="CA56" s="267"/>
      <c r="CB56" s="267"/>
      <c r="CC56" s="241"/>
      <c r="CD56" s="214"/>
      <c r="CE56" s="240"/>
      <c r="CF56" s="240"/>
      <c r="CG56" s="240"/>
      <c r="CH56" s="5"/>
    </row>
    <row r="57" spans="1:86" hidden="1" x14ac:dyDescent="0.2">
      <c r="A57" s="22"/>
      <c r="B57" s="22"/>
      <c r="C57" s="29"/>
      <c r="D57" s="31"/>
      <c r="E57" s="22"/>
      <c r="F57" s="23"/>
      <c r="G57" s="25"/>
      <c r="H57" s="32"/>
      <c r="I57" s="76"/>
      <c r="J57" s="204"/>
      <c r="K57" s="204"/>
      <c r="L57" s="205"/>
      <c r="M57" s="205"/>
      <c r="N57" s="205"/>
      <c r="O57" s="214"/>
      <c r="P57" s="214"/>
      <c r="Q57" s="213"/>
      <c r="R57" s="213"/>
      <c r="S57" s="213"/>
      <c r="T57" s="213"/>
      <c r="U57" s="223"/>
      <c r="V57" s="222"/>
      <c r="W57" s="222"/>
      <c r="X57" s="222"/>
      <c r="Y57" s="222"/>
      <c r="Z57" s="222"/>
      <c r="AA57" s="232"/>
      <c r="AB57" s="231"/>
      <c r="AC57" s="231"/>
      <c r="AD57" s="231"/>
      <c r="AE57" s="231"/>
      <c r="AF57" s="231"/>
      <c r="AG57" s="250"/>
      <c r="AH57" s="249"/>
      <c r="AI57" s="249"/>
      <c r="AJ57" s="249"/>
      <c r="AK57" s="249"/>
      <c r="AL57" s="249"/>
      <c r="AM57" s="204"/>
      <c r="AN57" s="205"/>
      <c r="AO57" s="205"/>
      <c r="AP57" s="205"/>
      <c r="AQ57" s="205"/>
      <c r="AR57" s="205"/>
      <c r="AS57" s="259"/>
      <c r="AT57" s="258"/>
      <c r="AU57" s="258"/>
      <c r="AV57" s="258"/>
      <c r="AW57" s="258"/>
      <c r="AX57" s="258"/>
      <c r="AY57" s="268"/>
      <c r="AZ57" s="267"/>
      <c r="BA57" s="267"/>
      <c r="BB57" s="267"/>
      <c r="BC57" s="267"/>
      <c r="BD57" s="267"/>
      <c r="BE57" s="204"/>
      <c r="BF57" s="205"/>
      <c r="BG57" s="205"/>
      <c r="BH57" s="205"/>
      <c r="BI57" s="205"/>
      <c r="BJ57" s="205"/>
      <c r="BK57" s="241"/>
      <c r="BL57" s="240"/>
      <c r="BM57" s="240"/>
      <c r="BN57" s="240"/>
      <c r="BO57" s="240"/>
      <c r="BP57" s="240"/>
      <c r="BQ57" s="223"/>
      <c r="BW57" s="268"/>
      <c r="BX57" s="267"/>
      <c r="BY57" s="267"/>
      <c r="BZ57" s="267"/>
      <c r="CA57" s="267"/>
      <c r="CB57" s="267"/>
      <c r="CC57" s="241"/>
      <c r="CD57" s="214"/>
      <c r="CE57" s="240"/>
      <c r="CF57" s="240"/>
      <c r="CG57" s="240"/>
      <c r="CH57" s="5"/>
    </row>
    <row r="58" spans="1:86" hidden="1" x14ac:dyDescent="0.2">
      <c r="A58" s="22"/>
      <c r="B58" s="22"/>
      <c r="C58" s="29"/>
      <c r="D58" s="33"/>
      <c r="E58" s="22"/>
      <c r="F58" s="23"/>
      <c r="G58" s="25"/>
      <c r="H58" s="32"/>
      <c r="I58" s="76"/>
      <c r="J58" s="204"/>
      <c r="K58" s="204"/>
      <c r="L58" s="205"/>
      <c r="M58" s="205"/>
      <c r="N58" s="205"/>
      <c r="O58" s="214"/>
      <c r="P58" s="214"/>
      <c r="Q58" s="213"/>
      <c r="R58" s="213"/>
      <c r="S58" s="213"/>
      <c r="T58" s="213"/>
      <c r="U58" s="223"/>
      <c r="V58" s="222"/>
      <c r="W58" s="222"/>
      <c r="X58" s="222"/>
      <c r="Y58" s="222"/>
      <c r="Z58" s="222"/>
      <c r="AA58" s="232"/>
      <c r="AB58" s="231"/>
      <c r="AC58" s="231"/>
      <c r="AD58" s="231"/>
      <c r="AE58" s="231"/>
      <c r="AF58" s="231"/>
      <c r="AG58" s="250"/>
      <c r="AH58" s="249"/>
      <c r="AI58" s="249"/>
      <c r="AJ58" s="249"/>
      <c r="AK58" s="249"/>
      <c r="AL58" s="249"/>
      <c r="AM58" s="204"/>
      <c r="AN58" s="205"/>
      <c r="AO58" s="205"/>
      <c r="AP58" s="205"/>
      <c r="AQ58" s="205"/>
      <c r="AR58" s="205"/>
      <c r="AS58" s="259"/>
      <c r="AT58" s="258"/>
      <c r="AU58" s="258"/>
      <c r="AV58" s="258"/>
      <c r="AW58" s="258"/>
      <c r="AX58" s="258"/>
      <c r="AY58" s="268"/>
      <c r="AZ58" s="267"/>
      <c r="BA58" s="267"/>
      <c r="BB58" s="267"/>
      <c r="BC58" s="267"/>
      <c r="BD58" s="267"/>
      <c r="BE58" s="204"/>
      <c r="BF58" s="205"/>
      <c r="BG58" s="205"/>
      <c r="BH58" s="205"/>
      <c r="BI58" s="205"/>
      <c r="BJ58" s="205"/>
      <c r="BK58" s="241"/>
      <c r="BL58" s="240"/>
      <c r="BM58" s="240"/>
      <c r="BN58" s="240"/>
      <c r="BO58" s="240"/>
      <c r="BP58" s="240"/>
      <c r="BQ58" s="223"/>
      <c r="BW58" s="268"/>
      <c r="BX58" s="267"/>
      <c r="BY58" s="267"/>
      <c r="BZ58" s="267"/>
      <c r="CA58" s="267"/>
      <c r="CB58" s="267"/>
      <c r="CC58" s="241"/>
      <c r="CD58" s="214"/>
      <c r="CE58" s="240"/>
      <c r="CF58" s="240"/>
      <c r="CG58" s="240"/>
      <c r="CH58" s="5"/>
    </row>
    <row r="59" spans="1:86" hidden="1" x14ac:dyDescent="0.2">
      <c r="A59" s="22"/>
      <c r="B59" s="22"/>
      <c r="C59" s="22"/>
      <c r="D59" s="34"/>
      <c r="E59" s="49"/>
      <c r="F59" s="34"/>
      <c r="G59" s="35"/>
      <c r="H59" s="36"/>
      <c r="I59" s="77"/>
      <c r="J59" s="204"/>
      <c r="K59" s="204"/>
      <c r="L59" s="205"/>
      <c r="M59" s="205"/>
      <c r="N59" s="204"/>
      <c r="O59" s="214"/>
      <c r="P59" s="214"/>
      <c r="Q59" s="214"/>
      <c r="R59" s="214"/>
      <c r="S59" s="213"/>
      <c r="T59" s="214"/>
      <c r="U59" s="223"/>
      <c r="V59" s="223"/>
      <c r="W59" s="223"/>
      <c r="X59" s="223"/>
      <c r="Y59" s="222"/>
      <c r="Z59" s="223"/>
      <c r="AA59" s="232"/>
      <c r="AB59" s="232"/>
      <c r="AC59" s="232"/>
      <c r="AD59" s="232"/>
      <c r="AE59" s="231"/>
      <c r="AF59" s="232"/>
      <c r="AG59" s="250"/>
      <c r="AH59" s="250"/>
      <c r="AI59" s="250"/>
      <c r="AJ59" s="250"/>
      <c r="AK59" s="249"/>
      <c r="AL59" s="250"/>
      <c r="AM59" s="204"/>
      <c r="AN59" s="204"/>
      <c r="AO59" s="204"/>
      <c r="AP59" s="204"/>
      <c r="AQ59" s="205"/>
      <c r="AR59" s="204"/>
      <c r="AS59" s="259"/>
      <c r="AT59" s="259"/>
      <c r="AU59" s="259"/>
      <c r="AV59" s="259"/>
      <c r="AW59" s="258"/>
      <c r="AX59" s="259"/>
      <c r="AY59" s="268"/>
      <c r="AZ59" s="268"/>
      <c r="BA59" s="268"/>
      <c r="BB59" s="268"/>
      <c r="BC59" s="267"/>
      <c r="BD59" s="268"/>
      <c r="BE59" s="204"/>
      <c r="BF59" s="204"/>
      <c r="BG59" s="204"/>
      <c r="BH59" s="204"/>
      <c r="BI59" s="205"/>
      <c r="BJ59" s="204"/>
      <c r="BK59" s="241"/>
      <c r="BL59" s="241"/>
      <c r="BM59" s="241"/>
      <c r="BN59" s="241"/>
      <c r="BO59" s="240"/>
      <c r="BP59" s="241"/>
      <c r="BQ59" s="223"/>
      <c r="BR59" s="579"/>
      <c r="BS59" s="579"/>
      <c r="BT59" s="579"/>
      <c r="BV59" s="579"/>
      <c r="BW59" s="268"/>
      <c r="BX59" s="268"/>
      <c r="BY59" s="268"/>
      <c r="BZ59" s="268"/>
      <c r="CA59" s="267"/>
      <c r="CB59" s="268"/>
      <c r="CC59" s="241"/>
      <c r="CD59" s="214"/>
      <c r="CE59" s="241"/>
      <c r="CF59" s="240"/>
      <c r="CG59" s="241"/>
      <c r="CH59" s="5"/>
    </row>
    <row r="60" spans="1:86" hidden="1" x14ac:dyDescent="0.2">
      <c r="A60" s="22"/>
      <c r="B60" s="22"/>
      <c r="C60" s="22"/>
      <c r="D60" s="34"/>
      <c r="E60" s="22"/>
      <c r="F60" s="34"/>
      <c r="G60" s="35"/>
      <c r="H60" s="36"/>
      <c r="I60" s="77"/>
      <c r="J60" s="204"/>
      <c r="K60" s="204"/>
      <c r="L60" s="205"/>
      <c r="M60" s="205"/>
      <c r="N60" s="204"/>
      <c r="O60" s="214"/>
      <c r="P60" s="214"/>
      <c r="Q60" s="214"/>
      <c r="R60" s="214"/>
      <c r="S60" s="213"/>
      <c r="T60" s="214"/>
      <c r="U60" s="223"/>
      <c r="V60" s="223"/>
      <c r="W60" s="223"/>
      <c r="X60" s="223"/>
      <c r="Y60" s="222"/>
      <c r="Z60" s="223"/>
      <c r="AA60" s="232"/>
      <c r="AB60" s="232"/>
      <c r="AC60" s="232"/>
      <c r="AD60" s="232"/>
      <c r="AE60" s="231"/>
      <c r="AF60" s="232"/>
      <c r="AG60" s="250"/>
      <c r="AH60" s="250"/>
      <c r="AI60" s="250"/>
      <c r="AJ60" s="250"/>
      <c r="AK60" s="249"/>
      <c r="AL60" s="250"/>
      <c r="AM60" s="204"/>
      <c r="AN60" s="204"/>
      <c r="AO60" s="204"/>
      <c r="AP60" s="204"/>
      <c r="AQ60" s="205"/>
      <c r="AR60" s="204"/>
      <c r="AS60" s="259"/>
      <c r="AT60" s="259"/>
      <c r="AU60" s="259"/>
      <c r="AV60" s="259"/>
      <c r="AW60" s="258"/>
      <c r="AX60" s="259"/>
      <c r="AY60" s="268"/>
      <c r="AZ60" s="268"/>
      <c r="BA60" s="268"/>
      <c r="BB60" s="268"/>
      <c r="BC60" s="267"/>
      <c r="BD60" s="268"/>
      <c r="BE60" s="204"/>
      <c r="BF60" s="204"/>
      <c r="BG60" s="204"/>
      <c r="BH60" s="204"/>
      <c r="BI60" s="205"/>
      <c r="BJ60" s="204"/>
      <c r="BK60" s="241"/>
      <c r="BL60" s="241"/>
      <c r="BM60" s="241"/>
      <c r="BN60" s="241"/>
      <c r="BO60" s="240"/>
      <c r="BP60" s="241"/>
      <c r="BQ60" s="223"/>
      <c r="BR60" s="579"/>
      <c r="BS60" s="579"/>
      <c r="BT60" s="579"/>
      <c r="BV60" s="579"/>
      <c r="BW60" s="268"/>
      <c r="BX60" s="268"/>
      <c r="BY60" s="268"/>
      <c r="BZ60" s="268"/>
      <c r="CA60" s="267"/>
      <c r="CB60" s="268"/>
      <c r="CC60" s="241"/>
      <c r="CD60" s="214"/>
      <c r="CE60" s="241"/>
      <c r="CF60" s="240"/>
      <c r="CG60" s="241"/>
      <c r="CH60" s="5"/>
    </row>
    <row r="61" spans="1:86" hidden="1" x14ac:dyDescent="0.2">
      <c r="A61" s="22"/>
      <c r="B61" s="22"/>
      <c r="C61" s="22"/>
      <c r="D61" s="34"/>
      <c r="E61" s="22"/>
      <c r="F61" s="34"/>
      <c r="G61" s="48"/>
      <c r="H61" s="36"/>
      <c r="I61" s="37"/>
      <c r="J61" s="204"/>
      <c r="K61" s="204"/>
      <c r="L61" s="205"/>
      <c r="M61" s="205"/>
      <c r="N61" s="204"/>
      <c r="O61" s="214"/>
      <c r="P61" s="214"/>
      <c r="Q61" s="213"/>
      <c r="R61" s="214"/>
      <c r="S61" s="213"/>
      <c r="T61" s="214"/>
      <c r="U61" s="223"/>
      <c r="V61" s="223"/>
      <c r="W61" s="222"/>
      <c r="X61" s="223"/>
      <c r="Y61" s="222"/>
      <c r="Z61" s="223"/>
      <c r="AA61" s="232"/>
      <c r="AB61" s="232"/>
      <c r="AC61" s="231"/>
      <c r="AD61" s="232"/>
      <c r="AE61" s="231"/>
      <c r="AF61" s="232"/>
      <c r="AG61" s="250"/>
      <c r="AH61" s="250"/>
      <c r="AI61" s="249"/>
      <c r="AJ61" s="250"/>
      <c r="AK61" s="249"/>
      <c r="AL61" s="250"/>
      <c r="AM61" s="204"/>
      <c r="AN61" s="204"/>
      <c r="AO61" s="205"/>
      <c r="AP61" s="204"/>
      <c r="AQ61" s="205"/>
      <c r="AR61" s="204"/>
      <c r="AS61" s="259"/>
      <c r="AT61" s="259"/>
      <c r="AU61" s="258"/>
      <c r="AV61" s="259"/>
      <c r="AW61" s="258"/>
      <c r="AX61" s="259"/>
      <c r="AY61" s="268"/>
      <c r="AZ61" s="268"/>
      <c r="BA61" s="267"/>
      <c r="BB61" s="268"/>
      <c r="BC61" s="267"/>
      <c r="BD61" s="268"/>
      <c r="BE61" s="204"/>
      <c r="BF61" s="204"/>
      <c r="BG61" s="205"/>
      <c r="BH61" s="204"/>
      <c r="BI61" s="205"/>
      <c r="BJ61" s="204"/>
      <c r="BK61" s="241"/>
      <c r="BL61" s="241"/>
      <c r="BM61" s="240"/>
      <c r="BN61" s="241"/>
      <c r="BO61" s="240"/>
      <c r="BP61" s="241"/>
      <c r="BQ61" s="223"/>
      <c r="BR61" s="579"/>
      <c r="BT61" s="579"/>
      <c r="BV61" s="579"/>
      <c r="BW61" s="268"/>
      <c r="BX61" s="268"/>
      <c r="BY61" s="267"/>
      <c r="BZ61" s="268"/>
      <c r="CA61" s="267"/>
      <c r="CB61" s="268"/>
      <c r="CC61" s="241"/>
      <c r="CD61" s="214"/>
      <c r="CE61" s="240"/>
      <c r="CF61" s="240"/>
      <c r="CG61" s="241"/>
      <c r="CH61" s="5"/>
    </row>
    <row r="62" spans="1:86" hidden="1" x14ac:dyDescent="0.2">
      <c r="A62" s="22"/>
      <c r="B62" s="22"/>
      <c r="C62" s="22"/>
      <c r="D62" s="34"/>
      <c r="E62" s="22"/>
      <c r="F62" s="34"/>
      <c r="G62" s="48"/>
      <c r="H62" s="36"/>
      <c r="I62" s="77"/>
      <c r="J62" s="204"/>
      <c r="K62" s="204"/>
      <c r="L62" s="205"/>
      <c r="M62" s="205"/>
      <c r="N62" s="204"/>
      <c r="O62" s="214"/>
      <c r="P62" s="214"/>
      <c r="Q62" s="213"/>
      <c r="R62" s="214"/>
      <c r="S62" s="213"/>
      <c r="T62" s="214"/>
      <c r="U62" s="223"/>
      <c r="V62" s="223"/>
      <c r="W62" s="222"/>
      <c r="X62" s="223"/>
      <c r="Y62" s="222"/>
      <c r="Z62" s="223"/>
      <c r="AA62" s="232"/>
      <c r="AB62" s="232"/>
      <c r="AC62" s="231"/>
      <c r="AD62" s="232"/>
      <c r="AE62" s="231"/>
      <c r="AF62" s="232"/>
      <c r="AG62" s="250"/>
      <c r="AH62" s="250"/>
      <c r="AI62" s="249"/>
      <c r="AJ62" s="250"/>
      <c r="AK62" s="249"/>
      <c r="AL62" s="250"/>
      <c r="AM62" s="204"/>
      <c r="AN62" s="204"/>
      <c r="AO62" s="205"/>
      <c r="AP62" s="204"/>
      <c r="AQ62" s="205"/>
      <c r="AR62" s="204"/>
      <c r="AS62" s="259"/>
      <c r="AT62" s="259"/>
      <c r="AU62" s="258"/>
      <c r="AV62" s="259"/>
      <c r="AW62" s="258"/>
      <c r="AX62" s="259"/>
      <c r="AY62" s="268"/>
      <c r="AZ62" s="268"/>
      <c r="BA62" s="267"/>
      <c r="BB62" s="268"/>
      <c r="BC62" s="267"/>
      <c r="BD62" s="268"/>
      <c r="BE62" s="204"/>
      <c r="BF62" s="204"/>
      <c r="BG62" s="205"/>
      <c r="BH62" s="204"/>
      <c r="BI62" s="205"/>
      <c r="BJ62" s="204"/>
      <c r="BK62" s="241"/>
      <c r="BL62" s="241"/>
      <c r="BM62" s="240"/>
      <c r="BN62" s="241"/>
      <c r="BO62" s="240"/>
      <c r="BP62" s="241"/>
      <c r="BQ62" s="223"/>
      <c r="BR62" s="579"/>
      <c r="BT62" s="579"/>
      <c r="BV62" s="579"/>
      <c r="BW62" s="268"/>
      <c r="BX62" s="268"/>
      <c r="BY62" s="267"/>
      <c r="BZ62" s="268"/>
      <c r="CA62" s="267"/>
      <c r="CB62" s="268"/>
      <c r="CC62" s="241"/>
      <c r="CD62" s="214"/>
      <c r="CE62" s="240"/>
      <c r="CF62" s="240"/>
      <c r="CG62" s="241"/>
      <c r="CH62" s="5"/>
    </row>
    <row r="63" spans="1:86" hidden="1" x14ac:dyDescent="0.2">
      <c r="A63" s="22"/>
      <c r="B63" s="22"/>
      <c r="C63" s="22"/>
      <c r="D63" s="34"/>
      <c r="E63" s="22"/>
      <c r="F63" s="34"/>
      <c r="G63" s="35"/>
      <c r="H63" s="36"/>
      <c r="I63" s="78"/>
      <c r="J63" s="204"/>
      <c r="K63" s="204"/>
      <c r="L63" s="205"/>
      <c r="M63" s="205"/>
      <c r="N63" s="204"/>
      <c r="O63" s="214"/>
      <c r="P63" s="214"/>
      <c r="Q63" s="213"/>
      <c r="R63" s="214"/>
      <c r="S63" s="213"/>
      <c r="T63" s="214"/>
      <c r="U63" s="223"/>
      <c r="V63" s="223"/>
      <c r="W63" s="222"/>
      <c r="X63" s="223"/>
      <c r="Y63" s="222"/>
      <c r="Z63" s="223"/>
      <c r="AA63" s="232"/>
      <c r="AB63" s="232"/>
      <c r="AC63" s="231"/>
      <c r="AD63" s="232"/>
      <c r="AE63" s="231"/>
      <c r="AF63" s="232"/>
      <c r="AG63" s="250"/>
      <c r="AH63" s="250"/>
      <c r="AI63" s="249"/>
      <c r="AJ63" s="250"/>
      <c r="AK63" s="249"/>
      <c r="AL63" s="250"/>
      <c r="AM63" s="204"/>
      <c r="AN63" s="204"/>
      <c r="AO63" s="205"/>
      <c r="AP63" s="204"/>
      <c r="AQ63" s="205"/>
      <c r="AR63" s="204"/>
      <c r="AS63" s="259"/>
      <c r="AT63" s="259"/>
      <c r="AU63" s="258"/>
      <c r="AV63" s="259"/>
      <c r="AW63" s="258"/>
      <c r="AX63" s="259"/>
      <c r="AY63" s="268"/>
      <c r="AZ63" s="268"/>
      <c r="BA63" s="267"/>
      <c r="BB63" s="268"/>
      <c r="BC63" s="267"/>
      <c r="BD63" s="268"/>
      <c r="BE63" s="204"/>
      <c r="BF63" s="204"/>
      <c r="BG63" s="205"/>
      <c r="BH63" s="204"/>
      <c r="BI63" s="205"/>
      <c r="BJ63" s="204"/>
      <c r="BK63" s="241"/>
      <c r="BL63" s="241"/>
      <c r="BM63" s="240"/>
      <c r="BN63" s="241"/>
      <c r="BO63" s="240"/>
      <c r="BP63" s="241"/>
      <c r="BQ63" s="223"/>
      <c r="BR63" s="579"/>
      <c r="BT63" s="579"/>
      <c r="BV63" s="579"/>
      <c r="BW63" s="268"/>
      <c r="BX63" s="268"/>
      <c r="BY63" s="267"/>
      <c r="BZ63" s="268"/>
      <c r="CA63" s="267"/>
      <c r="CB63" s="268"/>
      <c r="CC63" s="241"/>
      <c r="CD63" s="214"/>
      <c r="CE63" s="240"/>
      <c r="CF63" s="240"/>
      <c r="CG63" s="241"/>
      <c r="CH63" s="5"/>
    </row>
    <row r="64" spans="1:86" hidden="1" x14ac:dyDescent="0.2">
      <c r="A64" s="22"/>
      <c r="B64" s="22"/>
      <c r="C64" s="22"/>
      <c r="D64" s="34"/>
      <c r="E64" s="22"/>
      <c r="F64" s="34"/>
      <c r="G64" s="35"/>
      <c r="H64" s="36"/>
      <c r="I64" s="78"/>
      <c r="J64" s="204"/>
      <c r="K64" s="204"/>
      <c r="L64" s="205"/>
      <c r="M64" s="205"/>
      <c r="N64" s="204"/>
      <c r="O64" s="214"/>
      <c r="P64" s="214"/>
      <c r="Q64" s="213"/>
      <c r="R64" s="214"/>
      <c r="S64" s="213"/>
      <c r="T64" s="214"/>
      <c r="U64" s="223"/>
      <c r="V64" s="223"/>
      <c r="W64" s="222"/>
      <c r="X64" s="223"/>
      <c r="Y64" s="222"/>
      <c r="Z64" s="223"/>
      <c r="AA64" s="232"/>
      <c r="AB64" s="232"/>
      <c r="AC64" s="231"/>
      <c r="AD64" s="232"/>
      <c r="AE64" s="231"/>
      <c r="AF64" s="232"/>
      <c r="AG64" s="250"/>
      <c r="AH64" s="250"/>
      <c r="AI64" s="249"/>
      <c r="AJ64" s="250"/>
      <c r="AK64" s="249"/>
      <c r="AL64" s="250"/>
      <c r="AM64" s="204"/>
      <c r="AN64" s="204"/>
      <c r="AO64" s="205"/>
      <c r="AP64" s="204"/>
      <c r="AQ64" s="205"/>
      <c r="AR64" s="204"/>
      <c r="AS64" s="259"/>
      <c r="AT64" s="259"/>
      <c r="AU64" s="258"/>
      <c r="AV64" s="259"/>
      <c r="AW64" s="258"/>
      <c r="AX64" s="259"/>
      <c r="AY64" s="268"/>
      <c r="AZ64" s="268"/>
      <c r="BA64" s="267"/>
      <c r="BB64" s="268"/>
      <c r="BC64" s="267"/>
      <c r="BD64" s="268"/>
      <c r="BE64" s="204"/>
      <c r="BF64" s="204"/>
      <c r="BG64" s="205"/>
      <c r="BH64" s="204"/>
      <c r="BI64" s="205"/>
      <c r="BJ64" s="204"/>
      <c r="BK64" s="241"/>
      <c r="BL64" s="241"/>
      <c r="BM64" s="240"/>
      <c r="BN64" s="241"/>
      <c r="BO64" s="240"/>
      <c r="BP64" s="241"/>
      <c r="BQ64" s="223"/>
      <c r="BR64" s="579"/>
      <c r="BT64" s="579"/>
      <c r="BV64" s="579"/>
      <c r="BW64" s="268"/>
      <c r="BX64" s="268"/>
      <c r="BY64" s="267"/>
      <c r="BZ64" s="268"/>
      <c r="CA64" s="267"/>
      <c r="CB64" s="268"/>
      <c r="CC64" s="241"/>
      <c r="CD64" s="214"/>
      <c r="CE64" s="240"/>
      <c r="CF64" s="240"/>
      <c r="CG64" s="241"/>
      <c r="CH64" s="5"/>
    </row>
    <row r="65" spans="1:86" hidden="1" x14ac:dyDescent="0.2">
      <c r="A65" s="22"/>
      <c r="B65" s="22"/>
      <c r="C65" s="22"/>
      <c r="D65" s="34"/>
      <c r="E65" s="22"/>
      <c r="F65" s="34"/>
      <c r="G65" s="35"/>
      <c r="H65" s="36"/>
      <c r="I65" s="78"/>
      <c r="J65" s="204"/>
      <c r="K65" s="204"/>
      <c r="L65" s="205"/>
      <c r="M65" s="205"/>
      <c r="N65" s="204"/>
      <c r="O65" s="214"/>
      <c r="P65" s="214"/>
      <c r="Q65" s="213"/>
      <c r="R65" s="214"/>
      <c r="S65" s="213"/>
      <c r="T65" s="214"/>
      <c r="U65" s="223"/>
      <c r="V65" s="223"/>
      <c r="W65" s="222"/>
      <c r="X65" s="223"/>
      <c r="Y65" s="222"/>
      <c r="Z65" s="223"/>
      <c r="AA65" s="232"/>
      <c r="AB65" s="232"/>
      <c r="AC65" s="231"/>
      <c r="AD65" s="232"/>
      <c r="AE65" s="231"/>
      <c r="AF65" s="232"/>
      <c r="AG65" s="250"/>
      <c r="AH65" s="250"/>
      <c r="AI65" s="249"/>
      <c r="AJ65" s="250"/>
      <c r="AK65" s="249"/>
      <c r="AL65" s="250"/>
      <c r="AM65" s="204"/>
      <c r="AN65" s="204"/>
      <c r="AO65" s="205"/>
      <c r="AP65" s="204"/>
      <c r="AQ65" s="205"/>
      <c r="AR65" s="204"/>
      <c r="AS65" s="259"/>
      <c r="AT65" s="259"/>
      <c r="AU65" s="258"/>
      <c r="AV65" s="259"/>
      <c r="AW65" s="258"/>
      <c r="AX65" s="259"/>
      <c r="AY65" s="268"/>
      <c r="AZ65" s="268"/>
      <c r="BA65" s="267"/>
      <c r="BB65" s="268"/>
      <c r="BC65" s="267"/>
      <c r="BD65" s="268"/>
      <c r="BE65" s="204"/>
      <c r="BF65" s="204"/>
      <c r="BG65" s="205"/>
      <c r="BH65" s="204"/>
      <c r="BI65" s="205"/>
      <c r="BJ65" s="204"/>
      <c r="BK65" s="241"/>
      <c r="BL65" s="241"/>
      <c r="BM65" s="240"/>
      <c r="BN65" s="241"/>
      <c r="BO65" s="240"/>
      <c r="BP65" s="241"/>
      <c r="BQ65" s="223"/>
      <c r="BR65" s="579"/>
      <c r="BT65" s="579"/>
      <c r="BV65" s="579"/>
      <c r="BW65" s="268"/>
      <c r="BX65" s="268"/>
      <c r="BY65" s="267"/>
      <c r="BZ65" s="268"/>
      <c r="CA65" s="267"/>
      <c r="CB65" s="268"/>
      <c r="CC65" s="241"/>
      <c r="CD65" s="214"/>
      <c r="CE65" s="240"/>
      <c r="CF65" s="240"/>
      <c r="CG65" s="241"/>
      <c r="CH65" s="5"/>
    </row>
    <row r="66" spans="1:86" hidden="1" x14ac:dyDescent="0.2">
      <c r="A66" s="38"/>
      <c r="B66" s="38"/>
      <c r="C66" s="38"/>
      <c r="D66" s="39"/>
      <c r="E66" s="22"/>
      <c r="F66" s="39"/>
      <c r="G66" s="40"/>
      <c r="H66" s="41"/>
      <c r="I66" s="78"/>
      <c r="J66" s="204"/>
      <c r="K66" s="204"/>
      <c r="L66" s="205"/>
      <c r="M66" s="205"/>
      <c r="N66" s="204"/>
      <c r="O66" s="214"/>
      <c r="P66" s="214"/>
      <c r="Q66" s="213"/>
      <c r="R66" s="214"/>
      <c r="S66" s="213"/>
      <c r="T66" s="214"/>
      <c r="U66" s="223"/>
      <c r="V66" s="223"/>
      <c r="W66" s="222"/>
      <c r="X66" s="223"/>
      <c r="Y66" s="222"/>
      <c r="Z66" s="223"/>
      <c r="AA66" s="232"/>
      <c r="AB66" s="232"/>
      <c r="AC66" s="231"/>
      <c r="AD66" s="232"/>
      <c r="AE66" s="231"/>
      <c r="AF66" s="232"/>
      <c r="AG66" s="250"/>
      <c r="AH66" s="250"/>
      <c r="AI66" s="249"/>
      <c r="AJ66" s="250"/>
      <c r="AK66" s="249"/>
      <c r="AL66" s="250"/>
      <c r="AM66" s="204"/>
      <c r="AN66" s="204"/>
      <c r="AO66" s="205"/>
      <c r="AP66" s="204"/>
      <c r="AQ66" s="205"/>
      <c r="AR66" s="204"/>
      <c r="AS66" s="259"/>
      <c r="AT66" s="259"/>
      <c r="AU66" s="258"/>
      <c r="AV66" s="259"/>
      <c r="AW66" s="258"/>
      <c r="AX66" s="259"/>
      <c r="AY66" s="268"/>
      <c r="AZ66" s="268"/>
      <c r="BA66" s="267"/>
      <c r="BB66" s="268"/>
      <c r="BC66" s="267"/>
      <c r="BD66" s="268"/>
      <c r="BE66" s="204"/>
      <c r="BF66" s="204"/>
      <c r="BG66" s="205"/>
      <c r="BH66" s="204"/>
      <c r="BI66" s="205"/>
      <c r="BJ66" s="204"/>
      <c r="BK66" s="241"/>
      <c r="BL66" s="241"/>
      <c r="BM66" s="240"/>
      <c r="BN66" s="241"/>
      <c r="BO66" s="240"/>
      <c r="BP66" s="241"/>
      <c r="BQ66" s="223"/>
      <c r="BR66" s="579"/>
      <c r="BT66" s="579"/>
      <c r="BV66" s="579"/>
      <c r="BW66" s="268"/>
      <c r="BX66" s="268"/>
      <c r="BY66" s="267"/>
      <c r="BZ66" s="268"/>
      <c r="CA66" s="267"/>
      <c r="CB66" s="268"/>
      <c r="CC66" s="241"/>
      <c r="CD66" s="214"/>
      <c r="CE66" s="240"/>
      <c r="CF66" s="240"/>
      <c r="CG66" s="241"/>
      <c r="CH66" s="5"/>
    </row>
    <row r="67" spans="1:86" hidden="1" x14ac:dyDescent="0.2">
      <c r="A67" s="22"/>
      <c r="B67" s="22"/>
      <c r="C67" s="22"/>
      <c r="D67" s="34"/>
      <c r="E67" s="22"/>
      <c r="F67" s="34"/>
      <c r="G67" s="35"/>
      <c r="H67" s="36"/>
      <c r="I67" s="78"/>
      <c r="J67" s="204"/>
      <c r="K67" s="204"/>
      <c r="L67" s="205"/>
      <c r="M67" s="205"/>
      <c r="N67" s="204"/>
      <c r="O67" s="214"/>
      <c r="P67" s="214"/>
      <c r="Q67" s="213"/>
      <c r="R67" s="214"/>
      <c r="S67" s="213"/>
      <c r="T67" s="214"/>
      <c r="U67" s="223"/>
      <c r="V67" s="223"/>
      <c r="W67" s="222"/>
      <c r="X67" s="223"/>
      <c r="Y67" s="222"/>
      <c r="Z67" s="223"/>
      <c r="AA67" s="232"/>
      <c r="AB67" s="232"/>
      <c r="AC67" s="231"/>
      <c r="AD67" s="232"/>
      <c r="AE67" s="231"/>
      <c r="AF67" s="232"/>
      <c r="AG67" s="250"/>
      <c r="AH67" s="250"/>
      <c r="AI67" s="249"/>
      <c r="AJ67" s="250"/>
      <c r="AK67" s="249"/>
      <c r="AL67" s="250"/>
      <c r="AM67" s="204"/>
      <c r="AN67" s="204"/>
      <c r="AO67" s="205"/>
      <c r="AP67" s="204"/>
      <c r="AQ67" s="205"/>
      <c r="AR67" s="204"/>
      <c r="AS67" s="259"/>
      <c r="AT67" s="259"/>
      <c r="AU67" s="258"/>
      <c r="AV67" s="259"/>
      <c r="AW67" s="258"/>
      <c r="AX67" s="259"/>
      <c r="AY67" s="268"/>
      <c r="AZ67" s="268"/>
      <c r="BA67" s="267"/>
      <c r="BB67" s="268"/>
      <c r="BC67" s="267"/>
      <c r="BD67" s="268"/>
      <c r="BE67" s="204"/>
      <c r="BF67" s="204"/>
      <c r="BG67" s="205"/>
      <c r="BH67" s="204"/>
      <c r="BI67" s="205"/>
      <c r="BJ67" s="204"/>
      <c r="BK67" s="241"/>
      <c r="BL67" s="241"/>
      <c r="BM67" s="240"/>
      <c r="BN67" s="241"/>
      <c r="BO67" s="240"/>
      <c r="BP67" s="241"/>
      <c r="BQ67" s="223"/>
      <c r="BR67" s="579"/>
      <c r="BT67" s="579"/>
      <c r="BV67" s="579"/>
      <c r="BW67" s="268"/>
      <c r="BX67" s="268"/>
      <c r="BY67" s="267"/>
      <c r="BZ67" s="268"/>
      <c r="CA67" s="267"/>
      <c r="CB67" s="268"/>
      <c r="CC67" s="241"/>
      <c r="CD67" s="214"/>
      <c r="CE67" s="240"/>
      <c r="CF67" s="240"/>
      <c r="CG67" s="241"/>
      <c r="CH67" s="5"/>
    </row>
    <row r="68" spans="1:86" hidden="1" x14ac:dyDescent="0.2">
      <c r="A68" s="22"/>
      <c r="B68" s="22"/>
      <c r="C68" s="22"/>
      <c r="D68" s="34"/>
      <c r="E68" s="22"/>
      <c r="F68" s="34"/>
      <c r="G68" s="35"/>
      <c r="H68" s="36"/>
      <c r="I68" s="78"/>
      <c r="J68" s="204"/>
      <c r="K68" s="204"/>
      <c r="L68" s="205"/>
      <c r="M68" s="205"/>
      <c r="N68" s="204"/>
      <c r="O68" s="214"/>
      <c r="P68" s="214"/>
      <c r="Q68" s="213"/>
      <c r="R68" s="214"/>
      <c r="S68" s="213"/>
      <c r="T68" s="214"/>
      <c r="U68" s="223"/>
      <c r="V68" s="223"/>
      <c r="W68" s="222"/>
      <c r="X68" s="223"/>
      <c r="Y68" s="222"/>
      <c r="Z68" s="223"/>
      <c r="AA68" s="232"/>
      <c r="AB68" s="232"/>
      <c r="AC68" s="231"/>
      <c r="AD68" s="232"/>
      <c r="AE68" s="231"/>
      <c r="AF68" s="232"/>
      <c r="AG68" s="250"/>
      <c r="AH68" s="250"/>
      <c r="AI68" s="249"/>
      <c r="AJ68" s="250"/>
      <c r="AK68" s="249"/>
      <c r="AL68" s="250"/>
      <c r="AM68" s="204"/>
      <c r="AN68" s="204"/>
      <c r="AO68" s="205"/>
      <c r="AP68" s="204"/>
      <c r="AQ68" s="205"/>
      <c r="AR68" s="204"/>
      <c r="AS68" s="259"/>
      <c r="AT68" s="259"/>
      <c r="AU68" s="258"/>
      <c r="AV68" s="259"/>
      <c r="AW68" s="258"/>
      <c r="AX68" s="259"/>
      <c r="AY68" s="268"/>
      <c r="AZ68" s="268"/>
      <c r="BA68" s="267"/>
      <c r="BB68" s="268"/>
      <c r="BC68" s="267"/>
      <c r="BD68" s="268"/>
      <c r="BE68" s="204"/>
      <c r="BF68" s="204"/>
      <c r="BG68" s="205"/>
      <c r="BH68" s="204"/>
      <c r="BI68" s="205"/>
      <c r="BJ68" s="204"/>
      <c r="BK68" s="241"/>
      <c r="BL68" s="241"/>
      <c r="BM68" s="240"/>
      <c r="BN68" s="241"/>
      <c r="BO68" s="240"/>
      <c r="BP68" s="241"/>
      <c r="BQ68" s="223"/>
      <c r="BR68" s="579"/>
      <c r="BT68" s="579"/>
      <c r="BV68" s="579"/>
      <c r="BW68" s="268"/>
      <c r="BX68" s="268"/>
      <c r="BY68" s="267"/>
      <c r="BZ68" s="268"/>
      <c r="CA68" s="267"/>
      <c r="CB68" s="268"/>
      <c r="CC68" s="241"/>
      <c r="CD68" s="214"/>
      <c r="CE68" s="240"/>
      <c r="CF68" s="240"/>
      <c r="CG68" s="241"/>
      <c r="CH68" s="5"/>
    </row>
    <row r="69" spans="1:86" hidden="1" x14ac:dyDescent="0.2">
      <c r="A69" s="22"/>
      <c r="B69" s="22"/>
      <c r="C69" s="22"/>
      <c r="D69" s="34"/>
      <c r="E69" s="22"/>
      <c r="F69" s="34"/>
      <c r="G69" s="35"/>
      <c r="H69" s="36"/>
      <c r="I69" s="78"/>
      <c r="J69" s="204"/>
      <c r="K69" s="204"/>
      <c r="L69" s="205"/>
      <c r="M69" s="205"/>
      <c r="N69" s="204"/>
      <c r="O69" s="214"/>
      <c r="P69" s="214"/>
      <c r="Q69" s="213"/>
      <c r="R69" s="214"/>
      <c r="S69" s="213"/>
      <c r="T69" s="214"/>
      <c r="U69" s="223"/>
      <c r="V69" s="223"/>
      <c r="W69" s="222"/>
      <c r="X69" s="223"/>
      <c r="Y69" s="222"/>
      <c r="Z69" s="223"/>
      <c r="AA69" s="232"/>
      <c r="AB69" s="232"/>
      <c r="AC69" s="231"/>
      <c r="AD69" s="232"/>
      <c r="AE69" s="231"/>
      <c r="AF69" s="232"/>
      <c r="AG69" s="250"/>
      <c r="AH69" s="250"/>
      <c r="AI69" s="249"/>
      <c r="AJ69" s="250"/>
      <c r="AK69" s="249"/>
      <c r="AL69" s="250"/>
      <c r="AM69" s="204"/>
      <c r="AN69" s="204"/>
      <c r="AO69" s="205"/>
      <c r="AP69" s="204"/>
      <c r="AQ69" s="205"/>
      <c r="AR69" s="204"/>
      <c r="AS69" s="259"/>
      <c r="AT69" s="259"/>
      <c r="AU69" s="258"/>
      <c r="AV69" s="259"/>
      <c r="AW69" s="258"/>
      <c r="AX69" s="259"/>
      <c r="AY69" s="268"/>
      <c r="AZ69" s="268"/>
      <c r="BA69" s="267"/>
      <c r="BB69" s="268"/>
      <c r="BC69" s="267"/>
      <c r="BD69" s="268"/>
      <c r="BE69" s="204"/>
      <c r="BF69" s="204"/>
      <c r="BG69" s="205"/>
      <c r="BH69" s="204"/>
      <c r="BI69" s="205"/>
      <c r="BJ69" s="204"/>
      <c r="BK69" s="241"/>
      <c r="BL69" s="241"/>
      <c r="BM69" s="240"/>
      <c r="BN69" s="241"/>
      <c r="BO69" s="240"/>
      <c r="BP69" s="241"/>
      <c r="BQ69" s="223"/>
      <c r="BR69" s="579"/>
      <c r="BT69" s="579"/>
      <c r="BV69" s="579"/>
      <c r="BW69" s="268"/>
      <c r="BX69" s="268"/>
      <c r="BY69" s="267"/>
      <c r="BZ69" s="268"/>
      <c r="CA69" s="267"/>
      <c r="CB69" s="268"/>
      <c r="CC69" s="241"/>
      <c r="CD69" s="214"/>
      <c r="CE69" s="240"/>
      <c r="CF69" s="240"/>
      <c r="CG69" s="241"/>
      <c r="CH69" s="5"/>
    </row>
    <row r="70" spans="1:86" hidden="1" x14ac:dyDescent="0.2">
      <c r="A70" s="7"/>
      <c r="B70" s="43"/>
      <c r="C70" s="7"/>
      <c r="D70" s="44"/>
      <c r="E70" s="22"/>
      <c r="F70" s="79"/>
      <c r="G70" s="45"/>
      <c r="H70" s="80"/>
      <c r="I70" s="81"/>
      <c r="J70" s="204"/>
      <c r="K70" s="204"/>
      <c r="L70" s="205"/>
      <c r="M70" s="205"/>
      <c r="N70" s="204"/>
      <c r="O70" s="214"/>
      <c r="P70" s="214"/>
      <c r="Q70" s="213"/>
      <c r="R70" s="214"/>
      <c r="S70" s="213"/>
      <c r="T70" s="214"/>
      <c r="U70" s="223"/>
      <c r="V70" s="223"/>
      <c r="W70" s="222"/>
      <c r="X70" s="223"/>
      <c r="Y70" s="222"/>
      <c r="Z70" s="223"/>
      <c r="AA70" s="232"/>
      <c r="AB70" s="232"/>
      <c r="AC70" s="231"/>
      <c r="AD70" s="232"/>
      <c r="AE70" s="231"/>
      <c r="AF70" s="232"/>
      <c r="AG70" s="250"/>
      <c r="AH70" s="250"/>
      <c r="AI70" s="249"/>
      <c r="AJ70" s="250"/>
      <c r="AK70" s="249"/>
      <c r="AL70" s="250"/>
      <c r="AM70" s="204"/>
      <c r="AN70" s="204"/>
      <c r="AO70" s="205"/>
      <c r="AP70" s="204"/>
      <c r="AQ70" s="205"/>
      <c r="AR70" s="204"/>
      <c r="AS70" s="259"/>
      <c r="AT70" s="259"/>
      <c r="AU70" s="258"/>
      <c r="AV70" s="259"/>
      <c r="AW70" s="258"/>
      <c r="AX70" s="259"/>
      <c r="AY70" s="268"/>
      <c r="AZ70" s="268"/>
      <c r="BA70" s="267"/>
      <c r="BB70" s="268"/>
      <c r="BC70" s="267"/>
      <c r="BD70" s="268"/>
      <c r="BE70" s="204"/>
      <c r="BF70" s="204"/>
      <c r="BG70" s="205"/>
      <c r="BH70" s="204"/>
      <c r="BI70" s="205"/>
      <c r="BJ70" s="204"/>
      <c r="BK70" s="241"/>
      <c r="BL70" s="241"/>
      <c r="BM70" s="240"/>
      <c r="BN70" s="241"/>
      <c r="BO70" s="240"/>
      <c r="BP70" s="241"/>
      <c r="BQ70" s="223"/>
      <c r="BR70" s="579"/>
      <c r="BT70" s="579"/>
      <c r="BV70" s="579"/>
      <c r="BW70" s="268"/>
      <c r="BX70" s="268"/>
      <c r="BY70" s="267"/>
      <c r="BZ70" s="268"/>
      <c r="CA70" s="267"/>
      <c r="CB70" s="268"/>
      <c r="CC70" s="241"/>
      <c r="CD70" s="214"/>
      <c r="CE70" s="240"/>
      <c r="CF70" s="240"/>
      <c r="CG70" s="241"/>
      <c r="CH70" s="5"/>
    </row>
    <row r="71" spans="1:86" hidden="1" x14ac:dyDescent="0.2">
      <c r="A71" s="22"/>
      <c r="B71" s="22"/>
      <c r="C71" s="22"/>
      <c r="D71" s="34"/>
      <c r="E71" s="22"/>
      <c r="F71" s="34"/>
      <c r="G71" s="35"/>
      <c r="H71" s="36"/>
      <c r="I71" s="78"/>
      <c r="J71" s="204"/>
      <c r="K71" s="204"/>
      <c r="L71" s="205"/>
      <c r="M71" s="205"/>
      <c r="N71" s="204"/>
      <c r="O71" s="214"/>
      <c r="P71" s="214"/>
      <c r="Q71" s="213"/>
      <c r="R71" s="214"/>
      <c r="S71" s="213"/>
      <c r="T71" s="214"/>
      <c r="U71" s="223"/>
      <c r="V71" s="223"/>
      <c r="W71" s="222"/>
      <c r="X71" s="223"/>
      <c r="Y71" s="222"/>
      <c r="Z71" s="223"/>
      <c r="AA71" s="232"/>
      <c r="AB71" s="232"/>
      <c r="AC71" s="231"/>
      <c r="AD71" s="232"/>
      <c r="AE71" s="231"/>
      <c r="AF71" s="232"/>
      <c r="AG71" s="250"/>
      <c r="AH71" s="250"/>
      <c r="AI71" s="249"/>
      <c r="AJ71" s="250"/>
      <c r="AK71" s="249"/>
      <c r="AL71" s="250"/>
      <c r="AM71" s="204"/>
      <c r="AN71" s="204"/>
      <c r="AO71" s="205"/>
      <c r="AP71" s="204"/>
      <c r="AQ71" s="205"/>
      <c r="AR71" s="204"/>
      <c r="AS71" s="259"/>
      <c r="AT71" s="259"/>
      <c r="AU71" s="258"/>
      <c r="AV71" s="259"/>
      <c r="AW71" s="258"/>
      <c r="AX71" s="259"/>
      <c r="AY71" s="268"/>
      <c r="AZ71" s="268"/>
      <c r="BA71" s="267"/>
      <c r="BB71" s="268"/>
      <c r="BC71" s="267"/>
      <c r="BD71" s="268"/>
      <c r="BE71" s="204"/>
      <c r="BF71" s="204"/>
      <c r="BG71" s="205"/>
      <c r="BH71" s="204"/>
      <c r="BI71" s="205"/>
      <c r="BJ71" s="204"/>
      <c r="BK71" s="241"/>
      <c r="BL71" s="241"/>
      <c r="BM71" s="240"/>
      <c r="BN71" s="241"/>
      <c r="BO71" s="240"/>
      <c r="BP71" s="241"/>
      <c r="BQ71" s="223"/>
      <c r="BR71" s="579"/>
      <c r="BT71" s="579"/>
      <c r="BV71" s="579"/>
      <c r="BW71" s="268"/>
      <c r="BX71" s="268"/>
      <c r="BY71" s="267"/>
      <c r="BZ71" s="268"/>
      <c r="CA71" s="267"/>
      <c r="CB71" s="268"/>
      <c r="CC71" s="241"/>
      <c r="CD71" s="214"/>
      <c r="CE71" s="240"/>
      <c r="CF71" s="240"/>
      <c r="CG71" s="241"/>
      <c r="CH71" s="5"/>
    </row>
    <row r="72" spans="1:86" hidden="1" x14ac:dyDescent="0.2">
      <c r="A72" s="22"/>
      <c r="B72" s="22"/>
      <c r="C72" s="22"/>
      <c r="D72" s="34"/>
      <c r="E72" s="22"/>
      <c r="F72" s="34"/>
      <c r="G72" s="35"/>
      <c r="H72" s="26"/>
      <c r="I72" s="78"/>
      <c r="J72" s="204"/>
      <c r="K72" s="204"/>
      <c r="L72" s="205"/>
      <c r="M72" s="205"/>
      <c r="N72" s="204"/>
      <c r="O72" s="214"/>
      <c r="P72" s="214"/>
      <c r="Q72" s="213"/>
      <c r="R72" s="214"/>
      <c r="S72" s="213"/>
      <c r="T72" s="214"/>
      <c r="U72" s="223"/>
      <c r="V72" s="223"/>
      <c r="W72" s="222"/>
      <c r="X72" s="223"/>
      <c r="Y72" s="222"/>
      <c r="Z72" s="223"/>
      <c r="AA72" s="232"/>
      <c r="AB72" s="232"/>
      <c r="AC72" s="231"/>
      <c r="AD72" s="232"/>
      <c r="AE72" s="231"/>
      <c r="AF72" s="232"/>
      <c r="AG72" s="250"/>
      <c r="AH72" s="250"/>
      <c r="AI72" s="249"/>
      <c r="AJ72" s="250"/>
      <c r="AK72" s="249"/>
      <c r="AL72" s="250"/>
      <c r="AM72" s="204"/>
      <c r="AN72" s="204"/>
      <c r="AO72" s="205"/>
      <c r="AP72" s="204"/>
      <c r="AQ72" s="205"/>
      <c r="AR72" s="204"/>
      <c r="AS72" s="259"/>
      <c r="AT72" s="259"/>
      <c r="AU72" s="258"/>
      <c r="AV72" s="259"/>
      <c r="AW72" s="258"/>
      <c r="AX72" s="259"/>
      <c r="AY72" s="268"/>
      <c r="AZ72" s="268"/>
      <c r="BA72" s="267"/>
      <c r="BB72" s="268"/>
      <c r="BC72" s="267"/>
      <c r="BD72" s="268"/>
      <c r="BE72" s="204"/>
      <c r="BF72" s="204"/>
      <c r="BG72" s="205"/>
      <c r="BH72" s="204"/>
      <c r="BI72" s="205"/>
      <c r="BJ72" s="204"/>
      <c r="BK72" s="241"/>
      <c r="BL72" s="241"/>
      <c r="BM72" s="240"/>
      <c r="BN72" s="241"/>
      <c r="BO72" s="240"/>
      <c r="BP72" s="241"/>
      <c r="BQ72" s="223"/>
      <c r="BR72" s="579"/>
      <c r="BT72" s="579"/>
      <c r="BV72" s="579"/>
      <c r="BW72" s="268"/>
      <c r="BX72" s="268"/>
      <c r="BY72" s="267"/>
      <c r="BZ72" s="268"/>
      <c r="CA72" s="267"/>
      <c r="CB72" s="268"/>
      <c r="CC72" s="241"/>
      <c r="CD72" s="214"/>
      <c r="CE72" s="240"/>
      <c r="CF72" s="240"/>
      <c r="CG72" s="241"/>
      <c r="CH72" s="5"/>
    </row>
    <row r="73" spans="1:86" hidden="1" x14ac:dyDescent="0.2">
      <c r="A73" s="22"/>
      <c r="B73" s="22"/>
      <c r="C73" s="22"/>
      <c r="D73" s="34"/>
      <c r="E73" s="22"/>
      <c r="F73" s="34"/>
      <c r="G73" s="35"/>
      <c r="H73" s="26"/>
      <c r="I73" s="78"/>
      <c r="J73" s="204"/>
      <c r="K73" s="204"/>
      <c r="L73" s="205"/>
      <c r="M73" s="205"/>
      <c r="N73" s="204"/>
      <c r="O73" s="214"/>
      <c r="P73" s="214"/>
      <c r="Q73" s="213"/>
      <c r="R73" s="214"/>
      <c r="S73" s="213"/>
      <c r="T73" s="214"/>
      <c r="U73" s="223"/>
      <c r="V73" s="223"/>
      <c r="W73" s="222"/>
      <c r="X73" s="223"/>
      <c r="Y73" s="222"/>
      <c r="Z73" s="223"/>
      <c r="AA73" s="232"/>
      <c r="AB73" s="232"/>
      <c r="AC73" s="231"/>
      <c r="AD73" s="232"/>
      <c r="AE73" s="231"/>
      <c r="AF73" s="232"/>
      <c r="AG73" s="250"/>
      <c r="AH73" s="250"/>
      <c r="AI73" s="249"/>
      <c r="AJ73" s="250"/>
      <c r="AK73" s="249"/>
      <c r="AL73" s="250"/>
      <c r="AM73" s="204"/>
      <c r="AN73" s="204"/>
      <c r="AO73" s="205"/>
      <c r="AP73" s="204"/>
      <c r="AQ73" s="205"/>
      <c r="AR73" s="204"/>
      <c r="AS73" s="259"/>
      <c r="AT73" s="259"/>
      <c r="AU73" s="258"/>
      <c r="AV73" s="259"/>
      <c r="AW73" s="258"/>
      <c r="AX73" s="259"/>
      <c r="AY73" s="268"/>
      <c r="AZ73" s="268"/>
      <c r="BA73" s="267"/>
      <c r="BB73" s="268"/>
      <c r="BC73" s="267"/>
      <c r="BD73" s="268"/>
      <c r="BE73" s="204"/>
      <c r="BF73" s="204"/>
      <c r="BG73" s="205"/>
      <c r="BH73" s="204"/>
      <c r="BI73" s="205"/>
      <c r="BJ73" s="204"/>
      <c r="BK73" s="241"/>
      <c r="BL73" s="241"/>
      <c r="BM73" s="240"/>
      <c r="BN73" s="241"/>
      <c r="BO73" s="240"/>
      <c r="BP73" s="241"/>
      <c r="BQ73" s="223"/>
      <c r="BR73" s="579"/>
      <c r="BT73" s="579"/>
      <c r="BV73" s="579"/>
      <c r="BW73" s="268"/>
      <c r="BX73" s="268"/>
      <c r="BY73" s="267"/>
      <c r="BZ73" s="268"/>
      <c r="CA73" s="267"/>
      <c r="CB73" s="268"/>
      <c r="CC73" s="241"/>
      <c r="CD73" s="214"/>
      <c r="CE73" s="240"/>
      <c r="CF73" s="240"/>
      <c r="CG73" s="241"/>
      <c r="CH73" s="5"/>
    </row>
    <row r="74" spans="1:86" hidden="1" x14ac:dyDescent="0.2">
      <c r="A74" s="22"/>
      <c r="B74" s="22"/>
      <c r="C74" s="22"/>
      <c r="D74" s="31"/>
      <c r="E74" s="22"/>
      <c r="F74" s="34"/>
      <c r="G74" s="25"/>
      <c r="H74" s="32"/>
      <c r="I74" s="78"/>
      <c r="J74" s="204"/>
      <c r="K74" s="204"/>
      <c r="L74" s="205"/>
      <c r="M74" s="205"/>
      <c r="N74" s="204"/>
      <c r="O74" s="214"/>
      <c r="P74" s="214"/>
      <c r="Q74" s="213"/>
      <c r="R74" s="214"/>
      <c r="S74" s="213"/>
      <c r="T74" s="214"/>
      <c r="U74" s="223"/>
      <c r="V74" s="223"/>
      <c r="W74" s="222"/>
      <c r="X74" s="223"/>
      <c r="Y74" s="222"/>
      <c r="Z74" s="223"/>
      <c r="AA74" s="232"/>
      <c r="AB74" s="232"/>
      <c r="AC74" s="231"/>
      <c r="AD74" s="232"/>
      <c r="AE74" s="231"/>
      <c r="AF74" s="232"/>
      <c r="AG74" s="250"/>
      <c r="AH74" s="250"/>
      <c r="AI74" s="249"/>
      <c r="AJ74" s="250"/>
      <c r="AK74" s="249"/>
      <c r="AL74" s="250"/>
      <c r="AM74" s="204"/>
      <c r="AN74" s="204"/>
      <c r="AO74" s="205"/>
      <c r="AP74" s="204"/>
      <c r="AQ74" s="205"/>
      <c r="AR74" s="204"/>
      <c r="AS74" s="259"/>
      <c r="AT74" s="259"/>
      <c r="AU74" s="258"/>
      <c r="AV74" s="259"/>
      <c r="AW74" s="258"/>
      <c r="AX74" s="259"/>
      <c r="AY74" s="268"/>
      <c r="AZ74" s="268"/>
      <c r="BA74" s="267"/>
      <c r="BB74" s="268"/>
      <c r="BC74" s="267"/>
      <c r="BD74" s="268"/>
      <c r="BE74" s="204"/>
      <c r="BF74" s="204"/>
      <c r="BG74" s="205"/>
      <c r="BH74" s="204"/>
      <c r="BI74" s="205"/>
      <c r="BJ74" s="204"/>
      <c r="BK74" s="241"/>
      <c r="BL74" s="241"/>
      <c r="BM74" s="240"/>
      <c r="BN74" s="241"/>
      <c r="BO74" s="240"/>
      <c r="BP74" s="241"/>
      <c r="BQ74" s="223"/>
      <c r="BR74" s="579"/>
      <c r="BT74" s="579"/>
      <c r="BV74" s="579"/>
      <c r="BW74" s="268"/>
      <c r="BX74" s="268"/>
      <c r="BY74" s="267"/>
      <c r="BZ74" s="268"/>
      <c r="CA74" s="267"/>
      <c r="CB74" s="268"/>
      <c r="CC74" s="241"/>
      <c r="CD74" s="214"/>
      <c r="CE74" s="240"/>
      <c r="CF74" s="240"/>
      <c r="CG74" s="241"/>
      <c r="CH74" s="5"/>
    </row>
    <row r="75" spans="1:86" hidden="1" x14ac:dyDescent="0.2">
      <c r="A75" s="22"/>
      <c r="B75" s="22"/>
      <c r="C75" s="22"/>
      <c r="D75" s="33"/>
      <c r="E75" s="22"/>
      <c r="F75" s="34"/>
      <c r="G75" s="35"/>
      <c r="H75" s="75"/>
      <c r="I75" s="78"/>
      <c r="J75" s="204"/>
      <c r="K75" s="204"/>
      <c r="L75" s="205"/>
      <c r="M75" s="205"/>
      <c r="N75" s="204"/>
      <c r="O75" s="214"/>
      <c r="P75" s="214"/>
      <c r="Q75" s="213"/>
      <c r="R75" s="214"/>
      <c r="S75" s="213"/>
      <c r="T75" s="214"/>
      <c r="U75" s="223"/>
      <c r="V75" s="223"/>
      <c r="W75" s="222"/>
      <c r="X75" s="223"/>
      <c r="Y75" s="222"/>
      <c r="Z75" s="223"/>
      <c r="AA75" s="232"/>
      <c r="AB75" s="232"/>
      <c r="AC75" s="231"/>
      <c r="AD75" s="232"/>
      <c r="AE75" s="231"/>
      <c r="AF75" s="232"/>
      <c r="AG75" s="250"/>
      <c r="AH75" s="250"/>
      <c r="AI75" s="249"/>
      <c r="AJ75" s="250"/>
      <c r="AK75" s="249"/>
      <c r="AL75" s="250"/>
      <c r="AM75" s="204"/>
      <c r="AN75" s="204"/>
      <c r="AO75" s="205"/>
      <c r="AP75" s="204"/>
      <c r="AQ75" s="205"/>
      <c r="AR75" s="204"/>
      <c r="AS75" s="259"/>
      <c r="AT75" s="259"/>
      <c r="AU75" s="258"/>
      <c r="AV75" s="259"/>
      <c r="AW75" s="258"/>
      <c r="AX75" s="259"/>
      <c r="AY75" s="268"/>
      <c r="AZ75" s="268"/>
      <c r="BA75" s="267"/>
      <c r="BB75" s="268"/>
      <c r="BC75" s="267"/>
      <c r="BD75" s="268"/>
      <c r="BE75" s="204"/>
      <c r="BF75" s="204"/>
      <c r="BG75" s="205"/>
      <c r="BH75" s="204"/>
      <c r="BI75" s="205"/>
      <c r="BJ75" s="204"/>
      <c r="BK75" s="241"/>
      <c r="BL75" s="241"/>
      <c r="BM75" s="240"/>
      <c r="BN75" s="241"/>
      <c r="BO75" s="240"/>
      <c r="BP75" s="241"/>
      <c r="BQ75" s="223"/>
      <c r="BR75" s="579"/>
      <c r="BT75" s="579"/>
      <c r="BV75" s="579"/>
      <c r="BW75" s="268"/>
      <c r="BX75" s="268"/>
      <c r="BY75" s="267"/>
      <c r="BZ75" s="268"/>
      <c r="CA75" s="267"/>
      <c r="CB75" s="268"/>
      <c r="CC75" s="241"/>
      <c r="CD75" s="214"/>
      <c r="CE75" s="240"/>
      <c r="CF75" s="240"/>
      <c r="CG75" s="241"/>
      <c r="CH75" s="5"/>
    </row>
    <row r="76" spans="1:86" hidden="1" x14ac:dyDescent="0.2">
      <c r="A76" s="22"/>
      <c r="B76" s="22"/>
      <c r="C76" s="22"/>
      <c r="D76" s="34"/>
      <c r="E76" s="22"/>
      <c r="F76" s="34"/>
      <c r="G76" s="35"/>
      <c r="H76" s="36"/>
      <c r="I76" s="78"/>
      <c r="J76" s="204"/>
      <c r="K76" s="204"/>
      <c r="L76" s="205"/>
      <c r="M76" s="205"/>
      <c r="N76" s="204"/>
      <c r="O76" s="214"/>
      <c r="P76" s="214"/>
      <c r="Q76" s="213"/>
      <c r="R76" s="214"/>
      <c r="S76" s="213"/>
      <c r="T76" s="214"/>
      <c r="U76" s="223"/>
      <c r="V76" s="223"/>
      <c r="W76" s="222"/>
      <c r="X76" s="223"/>
      <c r="Y76" s="222"/>
      <c r="Z76" s="223"/>
      <c r="AA76" s="232"/>
      <c r="AB76" s="232"/>
      <c r="AC76" s="231"/>
      <c r="AD76" s="232"/>
      <c r="AE76" s="231"/>
      <c r="AF76" s="232"/>
      <c r="AG76" s="250"/>
      <c r="AH76" s="250"/>
      <c r="AI76" s="249"/>
      <c r="AJ76" s="250"/>
      <c r="AK76" s="249"/>
      <c r="AL76" s="250"/>
      <c r="AM76" s="204"/>
      <c r="AN76" s="204"/>
      <c r="AO76" s="205"/>
      <c r="AP76" s="204"/>
      <c r="AQ76" s="205"/>
      <c r="AR76" s="204"/>
      <c r="AS76" s="259"/>
      <c r="AT76" s="259"/>
      <c r="AU76" s="258"/>
      <c r="AV76" s="259"/>
      <c r="AW76" s="258"/>
      <c r="AX76" s="259"/>
      <c r="AY76" s="268"/>
      <c r="AZ76" s="268"/>
      <c r="BA76" s="267"/>
      <c r="BB76" s="268"/>
      <c r="BC76" s="267"/>
      <c r="BD76" s="268"/>
      <c r="BE76" s="204"/>
      <c r="BF76" s="204"/>
      <c r="BG76" s="205"/>
      <c r="BH76" s="204"/>
      <c r="BI76" s="205"/>
      <c r="BJ76" s="204"/>
      <c r="BK76" s="241"/>
      <c r="BL76" s="241"/>
      <c r="BM76" s="240"/>
      <c r="BN76" s="241"/>
      <c r="BO76" s="240"/>
      <c r="BP76" s="241"/>
      <c r="BQ76" s="223"/>
      <c r="BR76" s="579"/>
      <c r="BT76" s="579"/>
      <c r="BV76" s="579"/>
      <c r="BW76" s="268"/>
      <c r="BX76" s="268"/>
      <c r="BY76" s="267"/>
      <c r="BZ76" s="268"/>
      <c r="CA76" s="267"/>
      <c r="CB76" s="268"/>
      <c r="CC76" s="241"/>
      <c r="CD76" s="214"/>
      <c r="CE76" s="240"/>
      <c r="CF76" s="240"/>
      <c r="CG76" s="241"/>
      <c r="CH76" s="5"/>
    </row>
    <row r="77" spans="1:86" hidden="1" x14ac:dyDescent="0.2">
      <c r="A77" s="82"/>
      <c r="B77" s="82"/>
      <c r="C77" s="82"/>
      <c r="D77" s="83"/>
      <c r="E77" s="82"/>
      <c r="F77" s="56"/>
      <c r="G77" s="84"/>
      <c r="H77" s="19"/>
      <c r="I77" s="59"/>
      <c r="J77" s="206"/>
      <c r="K77" s="206"/>
      <c r="L77" s="206"/>
      <c r="M77" s="206"/>
      <c r="N77" s="206"/>
      <c r="O77" s="215"/>
      <c r="P77" s="215"/>
      <c r="Q77" s="215"/>
      <c r="R77" s="215"/>
      <c r="S77" s="215"/>
      <c r="T77" s="215"/>
      <c r="U77" s="224"/>
      <c r="V77" s="224"/>
      <c r="W77" s="224"/>
      <c r="X77" s="224"/>
      <c r="Y77" s="224"/>
      <c r="Z77" s="224"/>
      <c r="AA77" s="233"/>
      <c r="AB77" s="233"/>
      <c r="AC77" s="233"/>
      <c r="AD77" s="233"/>
      <c r="AE77" s="233"/>
      <c r="AF77" s="233"/>
      <c r="AG77" s="251"/>
      <c r="AH77" s="251"/>
      <c r="AI77" s="251"/>
      <c r="AJ77" s="251"/>
      <c r="AK77" s="251"/>
      <c r="AL77" s="251"/>
      <c r="AM77" s="206"/>
      <c r="AN77" s="206"/>
      <c r="AO77" s="206"/>
      <c r="AP77" s="206"/>
      <c r="AQ77" s="206"/>
      <c r="AR77" s="206"/>
      <c r="AS77" s="260"/>
      <c r="AT77" s="260"/>
      <c r="AU77" s="260"/>
      <c r="AV77" s="260"/>
      <c r="AW77" s="260"/>
      <c r="AX77" s="260"/>
      <c r="AY77" s="269"/>
      <c r="AZ77" s="269"/>
      <c r="BA77" s="269"/>
      <c r="BB77" s="269"/>
      <c r="BC77" s="269"/>
      <c r="BD77" s="269"/>
      <c r="BE77" s="206"/>
      <c r="BF77" s="206"/>
      <c r="BG77" s="206"/>
      <c r="BH77" s="206"/>
      <c r="BI77" s="206"/>
      <c r="BJ77" s="206"/>
      <c r="BK77" s="242"/>
      <c r="BL77" s="242"/>
      <c r="BM77" s="242"/>
      <c r="BN77" s="242"/>
      <c r="BO77" s="242"/>
      <c r="BP77" s="242"/>
      <c r="BQ77" s="224"/>
      <c r="BR77" s="629"/>
      <c r="BS77" s="629"/>
      <c r="BT77" s="629"/>
      <c r="BU77" s="629"/>
      <c r="BV77" s="629"/>
      <c r="BW77" s="269"/>
      <c r="BX77" s="269"/>
      <c r="BY77" s="269"/>
      <c r="BZ77" s="269"/>
      <c r="CA77" s="269"/>
      <c r="CB77" s="269"/>
      <c r="CC77" s="242"/>
      <c r="CD77" s="215"/>
      <c r="CE77" s="242"/>
      <c r="CF77" s="242"/>
      <c r="CG77" s="242"/>
      <c r="CH77" s="5"/>
    </row>
    <row r="78" spans="1:86" hidden="1" x14ac:dyDescent="0.2">
      <c r="A78" s="7"/>
      <c r="B78" s="7"/>
      <c r="C78" s="7"/>
      <c r="D78" s="56"/>
      <c r="E78" s="7"/>
      <c r="F78" s="56"/>
      <c r="G78" s="57"/>
      <c r="H78" s="61"/>
      <c r="I78" s="62"/>
      <c r="J78" s="204"/>
      <c r="K78" s="204"/>
      <c r="L78" s="205"/>
      <c r="M78" s="205"/>
      <c r="N78" s="205"/>
      <c r="O78" s="214"/>
      <c r="P78" s="214"/>
      <c r="Q78" s="213"/>
      <c r="R78" s="213"/>
      <c r="S78" s="213"/>
      <c r="T78" s="213"/>
      <c r="U78" s="223"/>
      <c r="V78" s="222"/>
      <c r="W78" s="222"/>
      <c r="X78" s="222"/>
      <c r="Y78" s="222"/>
      <c r="Z78" s="222"/>
      <c r="AA78" s="232"/>
      <c r="AB78" s="231"/>
      <c r="AC78" s="231"/>
      <c r="AD78" s="231"/>
      <c r="AE78" s="231"/>
      <c r="AF78" s="231"/>
      <c r="AG78" s="250"/>
      <c r="AH78" s="249"/>
      <c r="AI78" s="249"/>
      <c r="AJ78" s="249"/>
      <c r="AK78" s="249"/>
      <c r="AL78" s="249"/>
      <c r="AM78" s="204"/>
      <c r="AN78" s="205"/>
      <c r="AO78" s="205"/>
      <c r="AP78" s="205"/>
      <c r="AQ78" s="205"/>
      <c r="AR78" s="205"/>
      <c r="AS78" s="259"/>
      <c r="AT78" s="258"/>
      <c r="AU78" s="258"/>
      <c r="AV78" s="258"/>
      <c r="AW78" s="258"/>
      <c r="AX78" s="258"/>
      <c r="AY78" s="268"/>
      <c r="AZ78" s="267"/>
      <c r="BA78" s="267"/>
      <c r="BB78" s="267"/>
      <c r="BC78" s="267"/>
      <c r="BD78" s="267"/>
      <c r="BE78" s="204"/>
      <c r="BF78" s="205"/>
      <c r="BG78" s="205"/>
      <c r="BH78" s="205"/>
      <c r="BI78" s="205"/>
      <c r="BJ78" s="205"/>
      <c r="BK78" s="241"/>
      <c r="BL78" s="240"/>
      <c r="BM78" s="240"/>
      <c r="BN78" s="240"/>
      <c r="BO78" s="240"/>
      <c r="BP78" s="240"/>
      <c r="BQ78" s="223"/>
      <c r="BW78" s="268"/>
      <c r="BX78" s="267"/>
      <c r="BY78" s="267"/>
      <c r="BZ78" s="267"/>
      <c r="CA78" s="267"/>
      <c r="CB78" s="267"/>
      <c r="CC78" s="241"/>
      <c r="CD78" s="214"/>
      <c r="CE78" s="240"/>
      <c r="CF78" s="240"/>
      <c r="CG78" s="240"/>
      <c r="CH78" s="5"/>
    </row>
    <row r="79" spans="1:86" hidden="1" x14ac:dyDescent="0.2">
      <c r="A79" s="11"/>
      <c r="B79" s="11"/>
      <c r="C79" s="11"/>
      <c r="D79" s="64"/>
      <c r="E79" s="11"/>
      <c r="F79" s="64"/>
      <c r="G79" s="12"/>
      <c r="H79" s="65"/>
      <c r="I79" s="66"/>
      <c r="J79" s="204"/>
      <c r="K79" s="204"/>
      <c r="L79" s="205"/>
      <c r="M79" s="205"/>
      <c r="N79" s="205"/>
      <c r="O79" s="214"/>
      <c r="P79" s="214"/>
      <c r="Q79" s="213"/>
      <c r="R79" s="213"/>
      <c r="S79" s="213"/>
      <c r="T79" s="213"/>
      <c r="U79" s="223"/>
      <c r="V79" s="222"/>
      <c r="W79" s="222"/>
      <c r="X79" s="222"/>
      <c r="Y79" s="222"/>
      <c r="Z79" s="222"/>
      <c r="AA79" s="232"/>
      <c r="AB79" s="231"/>
      <c r="AC79" s="231"/>
      <c r="AD79" s="231"/>
      <c r="AE79" s="231"/>
      <c r="AF79" s="231"/>
      <c r="AG79" s="250"/>
      <c r="AH79" s="249"/>
      <c r="AI79" s="249"/>
      <c r="AJ79" s="249"/>
      <c r="AK79" s="249"/>
      <c r="AL79" s="249"/>
      <c r="AM79" s="204"/>
      <c r="AN79" s="205"/>
      <c r="AO79" s="205"/>
      <c r="AP79" s="205"/>
      <c r="AQ79" s="205"/>
      <c r="AR79" s="205"/>
      <c r="AS79" s="259"/>
      <c r="AT79" s="258"/>
      <c r="AU79" s="258"/>
      <c r="AV79" s="258"/>
      <c r="AW79" s="258"/>
      <c r="AX79" s="258"/>
      <c r="AY79" s="268"/>
      <c r="AZ79" s="267"/>
      <c r="BA79" s="267"/>
      <c r="BB79" s="267"/>
      <c r="BC79" s="267"/>
      <c r="BD79" s="267"/>
      <c r="BE79" s="204"/>
      <c r="BF79" s="205"/>
      <c r="BG79" s="205"/>
      <c r="BH79" s="205"/>
      <c r="BI79" s="205"/>
      <c r="BJ79" s="205"/>
      <c r="BK79" s="241"/>
      <c r="BL79" s="240"/>
      <c r="BM79" s="240"/>
      <c r="BN79" s="240"/>
      <c r="BO79" s="240"/>
      <c r="BP79" s="240"/>
      <c r="BQ79" s="223"/>
      <c r="BW79" s="268"/>
      <c r="BX79" s="267"/>
      <c r="BY79" s="267"/>
      <c r="BZ79" s="267"/>
      <c r="CA79" s="267"/>
      <c r="CB79" s="267"/>
      <c r="CC79" s="241"/>
      <c r="CD79" s="214"/>
      <c r="CE79" s="240"/>
      <c r="CF79" s="240"/>
      <c r="CG79" s="240"/>
      <c r="CH79" s="5"/>
    </row>
    <row r="80" spans="1:86" hidden="1" x14ac:dyDescent="0.2">
      <c r="A80" s="11"/>
      <c r="B80" s="11"/>
      <c r="C80" s="11"/>
      <c r="D80" s="64"/>
      <c r="E80" s="11"/>
      <c r="F80" s="64"/>
      <c r="G80" s="12"/>
      <c r="H80" s="67"/>
      <c r="I80" s="66"/>
      <c r="J80" s="204"/>
      <c r="K80" s="204"/>
      <c r="L80" s="205"/>
      <c r="M80" s="205"/>
      <c r="N80" s="205"/>
      <c r="O80" s="214"/>
      <c r="P80" s="214"/>
      <c r="Q80" s="213"/>
      <c r="R80" s="213"/>
      <c r="S80" s="213"/>
      <c r="T80" s="213"/>
      <c r="U80" s="223"/>
      <c r="V80" s="222"/>
      <c r="W80" s="222"/>
      <c r="X80" s="222"/>
      <c r="Y80" s="222"/>
      <c r="Z80" s="222"/>
      <c r="AA80" s="232"/>
      <c r="AB80" s="231"/>
      <c r="AC80" s="231"/>
      <c r="AD80" s="231"/>
      <c r="AE80" s="231"/>
      <c r="AF80" s="231"/>
      <c r="AG80" s="250"/>
      <c r="AH80" s="249"/>
      <c r="AI80" s="249"/>
      <c r="AJ80" s="249"/>
      <c r="AK80" s="249"/>
      <c r="AL80" s="249"/>
      <c r="AM80" s="204"/>
      <c r="AN80" s="205"/>
      <c r="AO80" s="205"/>
      <c r="AP80" s="205"/>
      <c r="AQ80" s="205"/>
      <c r="AR80" s="205"/>
      <c r="AS80" s="259"/>
      <c r="AT80" s="258"/>
      <c r="AU80" s="258"/>
      <c r="AV80" s="258"/>
      <c r="AW80" s="258"/>
      <c r="AX80" s="258"/>
      <c r="AY80" s="268"/>
      <c r="AZ80" s="267"/>
      <c r="BA80" s="267"/>
      <c r="BB80" s="267"/>
      <c r="BC80" s="267"/>
      <c r="BD80" s="267"/>
      <c r="BE80" s="204"/>
      <c r="BF80" s="205"/>
      <c r="BG80" s="205"/>
      <c r="BH80" s="205"/>
      <c r="BI80" s="205"/>
      <c r="BJ80" s="205"/>
      <c r="BK80" s="241"/>
      <c r="BL80" s="240"/>
      <c r="BM80" s="240"/>
      <c r="BN80" s="240"/>
      <c r="BO80" s="240"/>
      <c r="BP80" s="240"/>
      <c r="BQ80" s="223"/>
      <c r="BW80" s="268"/>
      <c r="BX80" s="267"/>
      <c r="BY80" s="267"/>
      <c r="BZ80" s="267"/>
      <c r="CA80" s="267"/>
      <c r="CB80" s="267"/>
      <c r="CC80" s="241"/>
      <c r="CD80" s="214"/>
      <c r="CE80" s="240"/>
      <c r="CF80" s="240"/>
      <c r="CG80" s="240"/>
      <c r="CH80" s="5"/>
    </row>
    <row r="81" spans="1:86" hidden="1" x14ac:dyDescent="0.2">
      <c r="A81" s="11"/>
      <c r="B81" s="11"/>
      <c r="C81" s="11"/>
      <c r="D81" s="64"/>
      <c r="E81" s="11"/>
      <c r="F81" s="64"/>
      <c r="G81" s="12"/>
      <c r="H81" s="69"/>
      <c r="I81" s="66"/>
      <c r="J81" s="204"/>
      <c r="K81" s="204"/>
      <c r="L81" s="205"/>
      <c r="M81" s="205"/>
      <c r="N81" s="205"/>
      <c r="O81" s="214"/>
      <c r="P81" s="214"/>
      <c r="Q81" s="213"/>
      <c r="R81" s="213"/>
      <c r="S81" s="213"/>
      <c r="T81" s="213"/>
      <c r="U81" s="223"/>
      <c r="V81" s="222"/>
      <c r="W81" s="222"/>
      <c r="X81" s="222"/>
      <c r="Y81" s="222"/>
      <c r="Z81" s="222"/>
      <c r="AA81" s="232"/>
      <c r="AB81" s="231"/>
      <c r="AC81" s="231"/>
      <c r="AD81" s="231"/>
      <c r="AE81" s="231"/>
      <c r="AF81" s="231"/>
      <c r="AG81" s="250"/>
      <c r="AH81" s="249"/>
      <c r="AI81" s="249"/>
      <c r="AJ81" s="249"/>
      <c r="AK81" s="249"/>
      <c r="AL81" s="249"/>
      <c r="AM81" s="204"/>
      <c r="AN81" s="205"/>
      <c r="AO81" s="205"/>
      <c r="AP81" s="205"/>
      <c r="AQ81" s="205"/>
      <c r="AR81" s="205"/>
      <c r="AS81" s="259"/>
      <c r="AT81" s="258"/>
      <c r="AU81" s="258"/>
      <c r="AV81" s="258"/>
      <c r="AW81" s="258"/>
      <c r="AX81" s="258"/>
      <c r="AY81" s="268"/>
      <c r="AZ81" s="267"/>
      <c r="BA81" s="267"/>
      <c r="BB81" s="267"/>
      <c r="BC81" s="267"/>
      <c r="BD81" s="267"/>
      <c r="BE81" s="204"/>
      <c r="BF81" s="205"/>
      <c r="BG81" s="205"/>
      <c r="BH81" s="205"/>
      <c r="BI81" s="205"/>
      <c r="BJ81" s="205"/>
      <c r="BK81" s="241"/>
      <c r="BL81" s="240"/>
      <c r="BM81" s="240"/>
      <c r="BN81" s="240"/>
      <c r="BO81" s="240"/>
      <c r="BP81" s="240"/>
      <c r="BQ81" s="223"/>
      <c r="BW81" s="268"/>
      <c r="BX81" s="267"/>
      <c r="BY81" s="267"/>
      <c r="BZ81" s="267"/>
      <c r="CA81" s="267"/>
      <c r="CB81" s="267"/>
      <c r="CC81" s="241"/>
      <c r="CD81" s="214"/>
      <c r="CE81" s="240"/>
      <c r="CF81" s="240"/>
      <c r="CG81" s="240"/>
      <c r="CH81" s="5"/>
    </row>
    <row r="82" spans="1:86" hidden="1" x14ac:dyDescent="0.2">
      <c r="A82" s="11"/>
      <c r="B82" s="11"/>
      <c r="C82" s="11"/>
      <c r="D82" s="64"/>
      <c r="E82" s="11"/>
      <c r="F82" s="64"/>
      <c r="G82" s="70"/>
      <c r="H82" s="69"/>
      <c r="I82" s="66"/>
      <c r="J82" s="204"/>
      <c r="K82" s="204"/>
      <c r="L82" s="205"/>
      <c r="M82" s="205"/>
      <c r="N82" s="205"/>
      <c r="O82" s="214"/>
      <c r="P82" s="214"/>
      <c r="Q82" s="213"/>
      <c r="R82" s="213"/>
      <c r="S82" s="213"/>
      <c r="T82" s="213"/>
      <c r="U82" s="223"/>
      <c r="V82" s="222"/>
      <c r="W82" s="222"/>
      <c r="X82" s="222"/>
      <c r="Y82" s="222"/>
      <c r="Z82" s="222"/>
      <c r="AA82" s="232"/>
      <c r="AB82" s="231"/>
      <c r="AC82" s="231"/>
      <c r="AD82" s="231"/>
      <c r="AE82" s="231"/>
      <c r="AF82" s="231"/>
      <c r="AG82" s="250"/>
      <c r="AH82" s="249"/>
      <c r="AI82" s="249"/>
      <c r="AJ82" s="249"/>
      <c r="AK82" s="249"/>
      <c r="AL82" s="249"/>
      <c r="AM82" s="204"/>
      <c r="AN82" s="205"/>
      <c r="AO82" s="205"/>
      <c r="AP82" s="205"/>
      <c r="AQ82" s="205"/>
      <c r="AR82" s="205"/>
      <c r="AS82" s="259"/>
      <c r="AT82" s="258"/>
      <c r="AU82" s="258"/>
      <c r="AV82" s="258"/>
      <c r="AW82" s="258"/>
      <c r="AX82" s="258"/>
      <c r="AY82" s="268"/>
      <c r="AZ82" s="267"/>
      <c r="BA82" s="267"/>
      <c r="BB82" s="267"/>
      <c r="BC82" s="267"/>
      <c r="BD82" s="267"/>
      <c r="BE82" s="204"/>
      <c r="BF82" s="205"/>
      <c r="BG82" s="205"/>
      <c r="BH82" s="205"/>
      <c r="BI82" s="205"/>
      <c r="BJ82" s="205"/>
      <c r="BK82" s="241"/>
      <c r="BL82" s="240"/>
      <c r="BM82" s="240"/>
      <c r="BN82" s="240"/>
      <c r="BO82" s="240"/>
      <c r="BP82" s="240"/>
      <c r="BQ82" s="223"/>
      <c r="BW82" s="268"/>
      <c r="BX82" s="267"/>
      <c r="BY82" s="267"/>
      <c r="BZ82" s="267"/>
      <c r="CA82" s="267"/>
      <c r="CB82" s="267"/>
      <c r="CC82" s="241"/>
      <c r="CD82" s="214"/>
      <c r="CE82" s="240"/>
      <c r="CF82" s="240"/>
      <c r="CG82" s="240"/>
      <c r="CH82" s="5"/>
    </row>
    <row r="83" spans="1:86" hidden="1" x14ac:dyDescent="0.2">
      <c r="A83" s="11"/>
      <c r="B83" s="11"/>
      <c r="C83" s="11"/>
      <c r="D83" s="64"/>
      <c r="E83" s="11"/>
      <c r="F83" s="64"/>
      <c r="G83" s="12"/>
      <c r="H83" s="65"/>
      <c r="I83" s="66"/>
      <c r="J83" s="204"/>
      <c r="K83" s="204"/>
      <c r="L83" s="205"/>
      <c r="M83" s="205"/>
      <c r="N83" s="205"/>
      <c r="O83" s="214"/>
      <c r="P83" s="214"/>
      <c r="Q83" s="213"/>
      <c r="R83" s="213"/>
      <c r="S83" s="213"/>
      <c r="T83" s="213"/>
      <c r="U83" s="223"/>
      <c r="V83" s="222"/>
      <c r="W83" s="222"/>
      <c r="X83" s="222"/>
      <c r="Y83" s="222"/>
      <c r="Z83" s="222"/>
      <c r="AA83" s="232"/>
      <c r="AB83" s="231"/>
      <c r="AC83" s="231"/>
      <c r="AD83" s="231"/>
      <c r="AE83" s="231"/>
      <c r="AF83" s="231"/>
      <c r="AG83" s="250"/>
      <c r="AH83" s="249"/>
      <c r="AI83" s="249"/>
      <c r="AJ83" s="249"/>
      <c r="AK83" s="249"/>
      <c r="AL83" s="249"/>
      <c r="AM83" s="204"/>
      <c r="AN83" s="205"/>
      <c r="AO83" s="205"/>
      <c r="AP83" s="205"/>
      <c r="AQ83" s="205"/>
      <c r="AR83" s="205"/>
      <c r="AS83" s="259"/>
      <c r="AT83" s="258"/>
      <c r="AU83" s="258"/>
      <c r="AV83" s="258"/>
      <c r="AW83" s="258"/>
      <c r="AX83" s="258"/>
      <c r="AY83" s="268"/>
      <c r="AZ83" s="267"/>
      <c r="BA83" s="267"/>
      <c r="BB83" s="267"/>
      <c r="BC83" s="267"/>
      <c r="BD83" s="267"/>
      <c r="BE83" s="204"/>
      <c r="BF83" s="205"/>
      <c r="BG83" s="205"/>
      <c r="BH83" s="205"/>
      <c r="BI83" s="205"/>
      <c r="BJ83" s="205"/>
      <c r="BK83" s="241"/>
      <c r="BL83" s="240"/>
      <c r="BM83" s="240"/>
      <c r="BN83" s="240"/>
      <c r="BO83" s="240"/>
      <c r="BP83" s="240"/>
      <c r="BQ83" s="223"/>
      <c r="BW83" s="268"/>
      <c r="BX83" s="267"/>
      <c r="BY83" s="267"/>
      <c r="BZ83" s="267"/>
      <c r="CA83" s="267"/>
      <c r="CB83" s="267"/>
      <c r="CC83" s="241"/>
      <c r="CD83" s="214"/>
      <c r="CE83" s="240"/>
      <c r="CF83" s="240"/>
      <c r="CG83" s="240"/>
      <c r="CH83" s="5"/>
    </row>
    <row r="84" spans="1:86" hidden="1" x14ac:dyDescent="0.2">
      <c r="A84" s="11"/>
      <c r="B84" s="11"/>
      <c r="C84" s="11"/>
      <c r="D84" s="64"/>
      <c r="E84" s="11"/>
      <c r="F84" s="64"/>
      <c r="G84" s="70"/>
      <c r="H84" s="69"/>
      <c r="I84" s="66"/>
      <c r="J84" s="204"/>
      <c r="K84" s="204"/>
      <c r="L84" s="205"/>
      <c r="M84" s="205"/>
      <c r="N84" s="205"/>
      <c r="O84" s="214"/>
      <c r="P84" s="214"/>
      <c r="Q84" s="213"/>
      <c r="R84" s="213"/>
      <c r="S84" s="213"/>
      <c r="T84" s="213"/>
      <c r="U84" s="223"/>
      <c r="V84" s="222"/>
      <c r="W84" s="222"/>
      <c r="X84" s="222"/>
      <c r="Y84" s="222"/>
      <c r="Z84" s="222"/>
      <c r="AA84" s="232"/>
      <c r="AB84" s="231"/>
      <c r="AC84" s="231"/>
      <c r="AD84" s="231"/>
      <c r="AE84" s="231"/>
      <c r="AF84" s="231"/>
      <c r="AG84" s="250"/>
      <c r="AH84" s="249"/>
      <c r="AI84" s="249"/>
      <c r="AJ84" s="249"/>
      <c r="AK84" s="249"/>
      <c r="AL84" s="249"/>
      <c r="AM84" s="204"/>
      <c r="AN84" s="205"/>
      <c r="AO84" s="205"/>
      <c r="AP84" s="205"/>
      <c r="AQ84" s="205"/>
      <c r="AR84" s="205"/>
      <c r="AS84" s="259"/>
      <c r="AT84" s="258"/>
      <c r="AU84" s="258"/>
      <c r="AV84" s="258"/>
      <c r="AW84" s="258"/>
      <c r="AX84" s="258"/>
      <c r="AY84" s="268"/>
      <c r="AZ84" s="267"/>
      <c r="BA84" s="267"/>
      <c r="BB84" s="267"/>
      <c r="BC84" s="267"/>
      <c r="BD84" s="267"/>
      <c r="BE84" s="204"/>
      <c r="BF84" s="205"/>
      <c r="BG84" s="205"/>
      <c r="BH84" s="205"/>
      <c r="BI84" s="205"/>
      <c r="BJ84" s="205"/>
      <c r="BK84" s="241"/>
      <c r="BL84" s="240"/>
      <c r="BM84" s="240"/>
      <c r="BN84" s="240"/>
      <c r="BO84" s="240"/>
      <c r="BP84" s="240"/>
      <c r="BQ84" s="223"/>
      <c r="BW84" s="268"/>
      <c r="BX84" s="267"/>
      <c r="BY84" s="267"/>
      <c r="BZ84" s="267"/>
      <c r="CA84" s="267"/>
      <c r="CB84" s="267"/>
      <c r="CC84" s="241"/>
      <c r="CD84" s="214"/>
      <c r="CE84" s="240"/>
      <c r="CF84" s="240"/>
      <c r="CG84" s="240"/>
      <c r="CH84" s="5"/>
    </row>
    <row r="85" spans="1:86" hidden="1" x14ac:dyDescent="0.2">
      <c r="A85" s="11"/>
      <c r="B85" s="11"/>
      <c r="C85" s="11"/>
      <c r="D85" s="64"/>
      <c r="E85" s="11"/>
      <c r="F85" s="64"/>
      <c r="G85" s="70"/>
      <c r="H85" s="69"/>
      <c r="I85" s="66"/>
      <c r="J85" s="204"/>
      <c r="K85" s="204"/>
      <c r="L85" s="205"/>
      <c r="M85" s="205"/>
      <c r="N85" s="205"/>
      <c r="O85" s="214"/>
      <c r="P85" s="214"/>
      <c r="Q85" s="213"/>
      <c r="R85" s="213"/>
      <c r="S85" s="213"/>
      <c r="T85" s="213"/>
      <c r="U85" s="223"/>
      <c r="V85" s="222"/>
      <c r="W85" s="222"/>
      <c r="X85" s="222"/>
      <c r="Y85" s="222"/>
      <c r="Z85" s="222"/>
      <c r="AA85" s="232"/>
      <c r="AB85" s="231"/>
      <c r="AC85" s="231"/>
      <c r="AD85" s="231"/>
      <c r="AE85" s="231"/>
      <c r="AF85" s="231"/>
      <c r="AG85" s="250"/>
      <c r="AH85" s="249"/>
      <c r="AI85" s="249"/>
      <c r="AJ85" s="249"/>
      <c r="AK85" s="249"/>
      <c r="AL85" s="249"/>
      <c r="AM85" s="204"/>
      <c r="AN85" s="205"/>
      <c r="AO85" s="205"/>
      <c r="AP85" s="205"/>
      <c r="AQ85" s="205"/>
      <c r="AR85" s="205"/>
      <c r="AS85" s="259"/>
      <c r="AT85" s="258"/>
      <c r="AU85" s="258"/>
      <c r="AV85" s="258"/>
      <c r="AW85" s="258"/>
      <c r="AX85" s="258"/>
      <c r="AY85" s="268"/>
      <c r="AZ85" s="267"/>
      <c r="BA85" s="267"/>
      <c r="BB85" s="267"/>
      <c r="BC85" s="267"/>
      <c r="BD85" s="267"/>
      <c r="BE85" s="204"/>
      <c r="BF85" s="205"/>
      <c r="BG85" s="205"/>
      <c r="BH85" s="205"/>
      <c r="BI85" s="205"/>
      <c r="BJ85" s="205"/>
      <c r="BK85" s="241"/>
      <c r="BL85" s="240"/>
      <c r="BM85" s="240"/>
      <c r="BN85" s="240"/>
      <c r="BO85" s="240"/>
      <c r="BP85" s="240"/>
      <c r="BQ85" s="223"/>
      <c r="BW85" s="268"/>
      <c r="BX85" s="267"/>
      <c r="BY85" s="267"/>
      <c r="BZ85" s="267"/>
      <c r="CA85" s="267"/>
      <c r="CB85" s="267"/>
      <c r="CC85" s="241"/>
      <c r="CD85" s="214"/>
      <c r="CE85" s="240"/>
      <c r="CF85" s="240"/>
      <c r="CG85" s="240"/>
      <c r="CH85" s="5"/>
    </row>
    <row r="86" spans="1:86" hidden="1" x14ac:dyDescent="0.2">
      <c r="A86" s="11"/>
      <c r="B86" s="11"/>
      <c r="C86" s="11"/>
      <c r="D86" s="64"/>
      <c r="E86" s="11"/>
      <c r="F86" s="64"/>
      <c r="G86" s="12"/>
      <c r="H86" s="65"/>
      <c r="I86" s="66"/>
      <c r="J86" s="204"/>
      <c r="K86" s="204"/>
      <c r="L86" s="205"/>
      <c r="M86" s="205"/>
      <c r="N86" s="205"/>
      <c r="O86" s="214"/>
      <c r="P86" s="214"/>
      <c r="Q86" s="213"/>
      <c r="R86" s="213"/>
      <c r="S86" s="213"/>
      <c r="T86" s="213"/>
      <c r="U86" s="223"/>
      <c r="V86" s="222"/>
      <c r="W86" s="222"/>
      <c r="X86" s="222"/>
      <c r="Y86" s="222"/>
      <c r="Z86" s="222"/>
      <c r="AA86" s="232"/>
      <c r="AB86" s="231"/>
      <c r="AC86" s="231"/>
      <c r="AD86" s="231"/>
      <c r="AE86" s="231"/>
      <c r="AF86" s="231"/>
      <c r="AG86" s="250"/>
      <c r="AH86" s="249"/>
      <c r="AI86" s="249"/>
      <c r="AJ86" s="249"/>
      <c r="AK86" s="249"/>
      <c r="AL86" s="249"/>
      <c r="AM86" s="204"/>
      <c r="AN86" s="205"/>
      <c r="AO86" s="205"/>
      <c r="AP86" s="205"/>
      <c r="AQ86" s="205"/>
      <c r="AR86" s="205"/>
      <c r="AS86" s="259"/>
      <c r="AT86" s="258"/>
      <c r="AU86" s="258"/>
      <c r="AV86" s="258"/>
      <c r="AW86" s="258"/>
      <c r="AX86" s="258"/>
      <c r="AY86" s="268"/>
      <c r="AZ86" s="267"/>
      <c r="BA86" s="267"/>
      <c r="BB86" s="267"/>
      <c r="BC86" s="267"/>
      <c r="BD86" s="267"/>
      <c r="BE86" s="204"/>
      <c r="BF86" s="205"/>
      <c r="BG86" s="205"/>
      <c r="BH86" s="205"/>
      <c r="BI86" s="205"/>
      <c r="BJ86" s="205"/>
      <c r="BK86" s="241"/>
      <c r="BL86" s="240"/>
      <c r="BM86" s="240"/>
      <c r="BN86" s="240"/>
      <c r="BO86" s="240"/>
      <c r="BP86" s="240"/>
      <c r="BQ86" s="223"/>
      <c r="BW86" s="268"/>
      <c r="BX86" s="267"/>
      <c r="BY86" s="267"/>
      <c r="BZ86" s="267"/>
      <c r="CA86" s="267"/>
      <c r="CB86" s="267"/>
      <c r="CC86" s="241"/>
      <c r="CD86" s="214"/>
      <c r="CE86" s="240"/>
      <c r="CF86" s="240"/>
      <c r="CG86" s="240"/>
      <c r="CH86" s="5"/>
    </row>
    <row r="87" spans="1:86" hidden="1" x14ac:dyDescent="0.2">
      <c r="A87" s="11"/>
      <c r="B87" s="11"/>
      <c r="C87" s="11"/>
      <c r="D87" s="64"/>
      <c r="E87" s="11"/>
      <c r="F87" s="64"/>
      <c r="G87" s="12"/>
      <c r="H87" s="67"/>
      <c r="I87" s="66"/>
      <c r="J87" s="204"/>
      <c r="K87" s="204"/>
      <c r="L87" s="205"/>
      <c r="M87" s="205"/>
      <c r="N87" s="205"/>
      <c r="O87" s="214"/>
      <c r="P87" s="214"/>
      <c r="Q87" s="213"/>
      <c r="R87" s="213"/>
      <c r="S87" s="213"/>
      <c r="T87" s="213"/>
      <c r="U87" s="223"/>
      <c r="V87" s="222"/>
      <c r="W87" s="222"/>
      <c r="X87" s="222"/>
      <c r="Y87" s="222"/>
      <c r="Z87" s="222"/>
      <c r="AA87" s="232"/>
      <c r="AB87" s="231"/>
      <c r="AC87" s="231"/>
      <c r="AD87" s="231"/>
      <c r="AE87" s="231"/>
      <c r="AF87" s="231"/>
      <c r="AG87" s="250"/>
      <c r="AH87" s="249"/>
      <c r="AI87" s="249"/>
      <c r="AJ87" s="249"/>
      <c r="AK87" s="249"/>
      <c r="AL87" s="249"/>
      <c r="AM87" s="204"/>
      <c r="AN87" s="205"/>
      <c r="AO87" s="205"/>
      <c r="AP87" s="205"/>
      <c r="AQ87" s="205"/>
      <c r="AR87" s="205"/>
      <c r="AS87" s="259"/>
      <c r="AT87" s="258"/>
      <c r="AU87" s="258"/>
      <c r="AV87" s="258"/>
      <c r="AW87" s="258"/>
      <c r="AX87" s="258"/>
      <c r="AY87" s="268"/>
      <c r="AZ87" s="267"/>
      <c r="BA87" s="267"/>
      <c r="BB87" s="267"/>
      <c r="BC87" s="267"/>
      <c r="BD87" s="267"/>
      <c r="BE87" s="204"/>
      <c r="BF87" s="205"/>
      <c r="BG87" s="205"/>
      <c r="BH87" s="205"/>
      <c r="BI87" s="205"/>
      <c r="BJ87" s="205"/>
      <c r="BK87" s="241"/>
      <c r="BL87" s="240"/>
      <c r="BM87" s="240"/>
      <c r="BN87" s="240"/>
      <c r="BO87" s="240"/>
      <c r="BP87" s="240"/>
      <c r="BQ87" s="223"/>
      <c r="BW87" s="268"/>
      <c r="BX87" s="267"/>
      <c r="BY87" s="267"/>
      <c r="BZ87" s="267"/>
      <c r="CA87" s="267"/>
      <c r="CB87" s="267"/>
      <c r="CC87" s="241"/>
      <c r="CD87" s="214"/>
      <c r="CE87" s="240"/>
      <c r="CF87" s="240"/>
      <c r="CG87" s="240"/>
      <c r="CH87" s="5"/>
    </row>
    <row r="88" spans="1:86" hidden="1" x14ac:dyDescent="0.2">
      <c r="A88" s="17"/>
      <c r="B88" s="17"/>
      <c r="C88" s="17"/>
      <c r="D88" s="71"/>
      <c r="E88" s="17"/>
      <c r="F88" s="71"/>
      <c r="G88" s="85"/>
      <c r="H88" s="72"/>
      <c r="I88" s="73"/>
      <c r="J88" s="204"/>
      <c r="K88" s="204"/>
      <c r="L88" s="205"/>
      <c r="M88" s="205"/>
      <c r="N88" s="205"/>
      <c r="O88" s="214"/>
      <c r="P88" s="214"/>
      <c r="Q88" s="213"/>
      <c r="R88" s="213"/>
      <c r="S88" s="213"/>
      <c r="T88" s="213"/>
      <c r="U88" s="223"/>
      <c r="V88" s="222"/>
      <c r="W88" s="222"/>
      <c r="X88" s="222"/>
      <c r="Y88" s="222"/>
      <c r="Z88" s="222"/>
      <c r="AA88" s="232"/>
      <c r="AB88" s="231"/>
      <c r="AC88" s="231"/>
      <c r="AD88" s="231"/>
      <c r="AE88" s="231"/>
      <c r="AF88" s="231"/>
      <c r="AG88" s="250"/>
      <c r="AH88" s="249"/>
      <c r="AI88" s="249"/>
      <c r="AJ88" s="249"/>
      <c r="AK88" s="249"/>
      <c r="AL88" s="249"/>
      <c r="AM88" s="204"/>
      <c r="AN88" s="205"/>
      <c r="AO88" s="205"/>
      <c r="AP88" s="205"/>
      <c r="AQ88" s="205"/>
      <c r="AR88" s="205"/>
      <c r="AS88" s="259"/>
      <c r="AT88" s="258"/>
      <c r="AU88" s="258"/>
      <c r="AV88" s="258"/>
      <c r="AW88" s="258"/>
      <c r="AX88" s="258"/>
      <c r="AY88" s="268"/>
      <c r="AZ88" s="267"/>
      <c r="BA88" s="267"/>
      <c r="BB88" s="267"/>
      <c r="BC88" s="267"/>
      <c r="BD88" s="267"/>
      <c r="BE88" s="204"/>
      <c r="BF88" s="205"/>
      <c r="BG88" s="205"/>
      <c r="BH88" s="205"/>
      <c r="BI88" s="205"/>
      <c r="BJ88" s="205"/>
      <c r="BK88" s="241"/>
      <c r="BL88" s="240"/>
      <c r="BM88" s="240"/>
      <c r="BN88" s="240"/>
      <c r="BO88" s="240"/>
      <c r="BP88" s="240"/>
      <c r="BQ88" s="223"/>
      <c r="BW88" s="268"/>
      <c r="BX88" s="267"/>
      <c r="BY88" s="267"/>
      <c r="BZ88" s="267"/>
      <c r="CA88" s="267"/>
      <c r="CB88" s="267"/>
      <c r="CC88" s="241"/>
      <c r="CD88" s="214"/>
      <c r="CE88" s="240"/>
      <c r="CF88" s="240"/>
      <c r="CG88" s="240"/>
      <c r="CH88" s="5"/>
    </row>
    <row r="89" spans="1:86" hidden="1" x14ac:dyDescent="0.2">
      <c r="A89" s="11"/>
      <c r="B89" s="63"/>
      <c r="C89" s="15"/>
      <c r="D89" s="64"/>
      <c r="E89" s="63"/>
      <c r="F89" s="64"/>
      <c r="G89" s="70"/>
      <c r="H89" s="69"/>
      <c r="I89" s="74"/>
      <c r="J89" s="204"/>
      <c r="K89" s="204"/>
      <c r="L89" s="205"/>
      <c r="M89" s="205"/>
      <c r="N89" s="205"/>
      <c r="O89" s="214"/>
      <c r="P89" s="214"/>
      <c r="Q89" s="213"/>
      <c r="R89" s="213"/>
      <c r="S89" s="213"/>
      <c r="T89" s="213"/>
      <c r="U89" s="223"/>
      <c r="V89" s="222"/>
      <c r="W89" s="222"/>
      <c r="X89" s="222"/>
      <c r="Y89" s="222"/>
      <c r="Z89" s="222"/>
      <c r="AA89" s="232"/>
      <c r="AB89" s="231"/>
      <c r="AC89" s="231"/>
      <c r="AD89" s="231"/>
      <c r="AE89" s="231"/>
      <c r="AF89" s="231"/>
      <c r="AG89" s="250"/>
      <c r="AH89" s="249"/>
      <c r="AI89" s="249"/>
      <c r="AJ89" s="249"/>
      <c r="AK89" s="249"/>
      <c r="AL89" s="249"/>
      <c r="AM89" s="204"/>
      <c r="AN89" s="205"/>
      <c r="AO89" s="205"/>
      <c r="AP89" s="205"/>
      <c r="AQ89" s="205"/>
      <c r="AR89" s="205"/>
      <c r="AS89" s="259"/>
      <c r="AT89" s="258"/>
      <c r="AU89" s="258"/>
      <c r="AV89" s="258"/>
      <c r="AW89" s="258"/>
      <c r="AX89" s="258"/>
      <c r="AY89" s="268"/>
      <c r="AZ89" s="267"/>
      <c r="BA89" s="267"/>
      <c r="BB89" s="267"/>
      <c r="BC89" s="267"/>
      <c r="BD89" s="267"/>
      <c r="BE89" s="204"/>
      <c r="BF89" s="205"/>
      <c r="BG89" s="205"/>
      <c r="BH89" s="205"/>
      <c r="BI89" s="205"/>
      <c r="BJ89" s="205"/>
      <c r="BK89" s="241"/>
      <c r="BL89" s="240"/>
      <c r="BM89" s="240"/>
      <c r="BN89" s="240"/>
      <c r="BO89" s="240"/>
      <c r="BP89" s="240"/>
      <c r="BQ89" s="223"/>
      <c r="BW89" s="268"/>
      <c r="BX89" s="267"/>
      <c r="BY89" s="267"/>
      <c r="BZ89" s="267"/>
      <c r="CA89" s="267"/>
      <c r="CB89" s="267"/>
      <c r="CC89" s="241"/>
      <c r="CD89" s="214"/>
      <c r="CE89" s="240"/>
      <c r="CF89" s="240"/>
      <c r="CG89" s="240"/>
      <c r="CH89" s="5"/>
    </row>
    <row r="90" spans="1:86" hidden="1" x14ac:dyDescent="0.2">
      <c r="A90" s="22"/>
      <c r="B90" s="22"/>
      <c r="C90" s="22"/>
      <c r="D90" s="23"/>
      <c r="E90" s="22"/>
      <c r="F90" s="23"/>
      <c r="G90" s="25"/>
      <c r="H90" s="75"/>
      <c r="I90" s="52"/>
      <c r="J90" s="204"/>
      <c r="K90" s="204"/>
      <c r="L90" s="205"/>
      <c r="M90" s="205"/>
      <c r="N90" s="205"/>
      <c r="O90" s="214"/>
      <c r="P90" s="214"/>
      <c r="Q90" s="213"/>
      <c r="R90" s="213"/>
      <c r="S90" s="213"/>
      <c r="T90" s="213"/>
      <c r="U90" s="223"/>
      <c r="V90" s="222"/>
      <c r="W90" s="222"/>
      <c r="X90" s="222"/>
      <c r="Y90" s="222"/>
      <c r="Z90" s="222"/>
      <c r="AA90" s="232"/>
      <c r="AB90" s="231"/>
      <c r="AC90" s="231"/>
      <c r="AD90" s="231"/>
      <c r="AE90" s="231"/>
      <c r="AF90" s="231"/>
      <c r="AG90" s="250"/>
      <c r="AH90" s="249"/>
      <c r="AI90" s="249"/>
      <c r="AJ90" s="249"/>
      <c r="AK90" s="249"/>
      <c r="AL90" s="249"/>
      <c r="AM90" s="204"/>
      <c r="AN90" s="205"/>
      <c r="AO90" s="205"/>
      <c r="AP90" s="205"/>
      <c r="AQ90" s="205"/>
      <c r="AR90" s="205"/>
      <c r="AS90" s="259"/>
      <c r="AT90" s="258"/>
      <c r="AU90" s="258"/>
      <c r="AV90" s="258"/>
      <c r="AW90" s="258"/>
      <c r="AX90" s="258"/>
      <c r="AY90" s="268"/>
      <c r="AZ90" s="267"/>
      <c r="BA90" s="267"/>
      <c r="BB90" s="267"/>
      <c r="BC90" s="267"/>
      <c r="BD90" s="267"/>
      <c r="BE90" s="204"/>
      <c r="BF90" s="205"/>
      <c r="BG90" s="205"/>
      <c r="BH90" s="205"/>
      <c r="BI90" s="205"/>
      <c r="BJ90" s="205"/>
      <c r="BK90" s="241"/>
      <c r="BL90" s="240"/>
      <c r="BM90" s="240"/>
      <c r="BN90" s="240"/>
      <c r="BO90" s="240"/>
      <c r="BP90" s="240"/>
      <c r="BQ90" s="223"/>
      <c r="BW90" s="268"/>
      <c r="BX90" s="267"/>
      <c r="BY90" s="267"/>
      <c r="BZ90" s="267"/>
      <c r="CA90" s="267"/>
      <c r="CB90" s="267"/>
      <c r="CC90" s="241"/>
      <c r="CD90" s="214"/>
      <c r="CE90" s="240"/>
      <c r="CF90" s="240"/>
      <c r="CG90" s="240"/>
      <c r="CH90" s="5"/>
    </row>
    <row r="91" spans="1:86" hidden="1" x14ac:dyDescent="0.2">
      <c r="A91" s="22"/>
      <c r="B91" s="22"/>
      <c r="C91" s="29"/>
      <c r="D91" s="23"/>
      <c r="E91" s="22"/>
      <c r="F91" s="23"/>
      <c r="G91" s="25"/>
      <c r="H91" s="32"/>
      <c r="I91" s="76"/>
      <c r="J91" s="204"/>
      <c r="K91" s="204"/>
      <c r="L91" s="205"/>
      <c r="M91" s="205"/>
      <c r="N91" s="205"/>
      <c r="O91" s="214"/>
      <c r="P91" s="214"/>
      <c r="Q91" s="213"/>
      <c r="R91" s="213"/>
      <c r="S91" s="213"/>
      <c r="T91" s="213"/>
      <c r="U91" s="223"/>
      <c r="V91" s="222"/>
      <c r="W91" s="222"/>
      <c r="X91" s="222"/>
      <c r="Y91" s="222"/>
      <c r="Z91" s="222"/>
      <c r="AA91" s="232"/>
      <c r="AB91" s="231"/>
      <c r="AC91" s="231"/>
      <c r="AD91" s="231"/>
      <c r="AE91" s="231"/>
      <c r="AF91" s="231"/>
      <c r="AG91" s="250"/>
      <c r="AH91" s="249"/>
      <c r="AI91" s="249"/>
      <c r="AJ91" s="249"/>
      <c r="AK91" s="249"/>
      <c r="AL91" s="249"/>
      <c r="AM91" s="204"/>
      <c r="AN91" s="205"/>
      <c r="AO91" s="205"/>
      <c r="AP91" s="205"/>
      <c r="AQ91" s="205"/>
      <c r="AR91" s="205"/>
      <c r="AS91" s="259"/>
      <c r="AT91" s="258"/>
      <c r="AU91" s="258"/>
      <c r="AV91" s="258"/>
      <c r="AW91" s="258"/>
      <c r="AX91" s="258"/>
      <c r="AY91" s="268"/>
      <c r="AZ91" s="267"/>
      <c r="BA91" s="267"/>
      <c r="BB91" s="267"/>
      <c r="BC91" s="267"/>
      <c r="BD91" s="267"/>
      <c r="BE91" s="204"/>
      <c r="BF91" s="205"/>
      <c r="BG91" s="205"/>
      <c r="BH91" s="205"/>
      <c r="BI91" s="205"/>
      <c r="BJ91" s="205"/>
      <c r="BK91" s="241"/>
      <c r="BL91" s="240"/>
      <c r="BM91" s="240"/>
      <c r="BN91" s="240"/>
      <c r="BO91" s="240"/>
      <c r="BP91" s="240"/>
      <c r="BQ91" s="223"/>
      <c r="BW91" s="268"/>
      <c r="BX91" s="267"/>
      <c r="BY91" s="267"/>
      <c r="BZ91" s="267"/>
      <c r="CA91" s="267"/>
      <c r="CB91" s="267"/>
      <c r="CC91" s="241"/>
      <c r="CD91" s="214"/>
      <c r="CE91" s="240"/>
      <c r="CF91" s="240"/>
      <c r="CG91" s="240"/>
      <c r="CH91" s="5"/>
    </row>
    <row r="92" spans="1:86" hidden="1" x14ac:dyDescent="0.2">
      <c r="A92" s="22"/>
      <c r="B92" s="22"/>
      <c r="C92" s="29"/>
      <c r="D92" s="31"/>
      <c r="E92" s="22"/>
      <c r="F92" s="23"/>
      <c r="G92" s="25"/>
      <c r="H92" s="32"/>
      <c r="I92" s="76"/>
      <c r="J92" s="204"/>
      <c r="K92" s="204"/>
      <c r="L92" s="205"/>
      <c r="M92" s="205"/>
      <c r="N92" s="205"/>
      <c r="O92" s="214"/>
      <c r="P92" s="214"/>
      <c r="Q92" s="213"/>
      <c r="R92" s="213"/>
      <c r="S92" s="213"/>
      <c r="T92" s="213"/>
      <c r="U92" s="223"/>
      <c r="V92" s="222"/>
      <c r="W92" s="222"/>
      <c r="X92" s="222"/>
      <c r="Y92" s="222"/>
      <c r="Z92" s="222"/>
      <c r="AA92" s="232"/>
      <c r="AB92" s="231"/>
      <c r="AC92" s="231"/>
      <c r="AD92" s="231"/>
      <c r="AE92" s="231"/>
      <c r="AF92" s="231"/>
      <c r="AG92" s="250"/>
      <c r="AH92" s="249"/>
      <c r="AI92" s="249"/>
      <c r="AJ92" s="249"/>
      <c r="AK92" s="249"/>
      <c r="AL92" s="249"/>
      <c r="AM92" s="204"/>
      <c r="AN92" s="205"/>
      <c r="AO92" s="205"/>
      <c r="AP92" s="205"/>
      <c r="AQ92" s="205"/>
      <c r="AR92" s="205"/>
      <c r="AS92" s="259"/>
      <c r="AT92" s="258"/>
      <c r="AU92" s="258"/>
      <c r="AV92" s="258"/>
      <c r="AW92" s="258"/>
      <c r="AX92" s="258"/>
      <c r="AY92" s="268"/>
      <c r="AZ92" s="267"/>
      <c r="BA92" s="267"/>
      <c r="BB92" s="267"/>
      <c r="BC92" s="267"/>
      <c r="BD92" s="267"/>
      <c r="BE92" s="204"/>
      <c r="BF92" s="205"/>
      <c r="BG92" s="205"/>
      <c r="BH92" s="205"/>
      <c r="BI92" s="205"/>
      <c r="BJ92" s="205"/>
      <c r="BK92" s="241"/>
      <c r="BL92" s="240"/>
      <c r="BM92" s="240"/>
      <c r="BN92" s="240"/>
      <c r="BO92" s="240"/>
      <c r="BP92" s="240"/>
      <c r="BQ92" s="223"/>
      <c r="BW92" s="268"/>
      <c r="BX92" s="267"/>
      <c r="BY92" s="267"/>
      <c r="BZ92" s="267"/>
      <c r="CA92" s="267"/>
      <c r="CB92" s="267"/>
      <c r="CC92" s="241"/>
      <c r="CD92" s="214"/>
      <c r="CE92" s="240"/>
      <c r="CF92" s="240"/>
      <c r="CG92" s="240"/>
      <c r="CH92" s="5"/>
    </row>
    <row r="93" spans="1:86" hidden="1" x14ac:dyDescent="0.2">
      <c r="A93" s="22"/>
      <c r="B93" s="22"/>
      <c r="C93" s="29"/>
      <c r="D93" s="33"/>
      <c r="E93" s="22"/>
      <c r="F93" s="23"/>
      <c r="G93" s="25"/>
      <c r="H93" s="32"/>
      <c r="I93" s="76"/>
      <c r="J93" s="204"/>
      <c r="K93" s="204"/>
      <c r="L93" s="205"/>
      <c r="M93" s="205"/>
      <c r="N93" s="205"/>
      <c r="O93" s="214"/>
      <c r="P93" s="214"/>
      <c r="Q93" s="213"/>
      <c r="R93" s="213"/>
      <c r="S93" s="213"/>
      <c r="T93" s="213"/>
      <c r="U93" s="223"/>
      <c r="V93" s="222"/>
      <c r="W93" s="222"/>
      <c r="X93" s="222"/>
      <c r="Y93" s="222"/>
      <c r="Z93" s="222"/>
      <c r="AA93" s="232"/>
      <c r="AB93" s="231"/>
      <c r="AC93" s="231"/>
      <c r="AD93" s="231"/>
      <c r="AE93" s="231"/>
      <c r="AF93" s="231"/>
      <c r="AG93" s="250"/>
      <c r="AH93" s="249"/>
      <c r="AI93" s="249"/>
      <c r="AJ93" s="249"/>
      <c r="AK93" s="249"/>
      <c r="AL93" s="249"/>
      <c r="AM93" s="204"/>
      <c r="AN93" s="205"/>
      <c r="AO93" s="205"/>
      <c r="AP93" s="205"/>
      <c r="AQ93" s="205"/>
      <c r="AR93" s="205"/>
      <c r="AS93" s="259"/>
      <c r="AT93" s="258"/>
      <c r="AU93" s="258"/>
      <c r="AV93" s="258"/>
      <c r="AW93" s="258"/>
      <c r="AX93" s="258"/>
      <c r="AY93" s="268"/>
      <c r="AZ93" s="267"/>
      <c r="BA93" s="267"/>
      <c r="BB93" s="267"/>
      <c r="BC93" s="267"/>
      <c r="BD93" s="267"/>
      <c r="BE93" s="204"/>
      <c r="BF93" s="205"/>
      <c r="BG93" s="205"/>
      <c r="BH93" s="205"/>
      <c r="BI93" s="205"/>
      <c r="BJ93" s="205"/>
      <c r="BK93" s="241"/>
      <c r="BL93" s="240"/>
      <c r="BM93" s="240"/>
      <c r="BN93" s="240"/>
      <c r="BO93" s="240"/>
      <c r="BP93" s="240"/>
      <c r="BQ93" s="223"/>
      <c r="BW93" s="268"/>
      <c r="BX93" s="267"/>
      <c r="BY93" s="267"/>
      <c r="BZ93" s="267"/>
      <c r="CA93" s="267"/>
      <c r="CB93" s="267"/>
      <c r="CC93" s="241"/>
      <c r="CD93" s="214"/>
      <c r="CE93" s="240"/>
      <c r="CF93" s="240"/>
      <c r="CG93" s="240"/>
      <c r="CH93" s="5"/>
    </row>
    <row r="94" spans="1:86" hidden="1" x14ac:dyDescent="0.2">
      <c r="A94" s="22"/>
      <c r="B94" s="22"/>
      <c r="C94" s="22"/>
      <c r="D94" s="34"/>
      <c r="E94" s="49"/>
      <c r="F94" s="34"/>
      <c r="G94" s="35"/>
      <c r="H94" s="36"/>
      <c r="I94" s="37"/>
      <c r="J94" s="204"/>
      <c r="K94" s="204"/>
      <c r="L94" s="205"/>
      <c r="M94" s="205"/>
      <c r="N94" s="204"/>
      <c r="O94" s="214"/>
      <c r="P94" s="214"/>
      <c r="Q94" s="214"/>
      <c r="R94" s="214"/>
      <c r="S94" s="213"/>
      <c r="T94" s="214"/>
      <c r="U94" s="223"/>
      <c r="V94" s="223"/>
      <c r="W94" s="223"/>
      <c r="X94" s="223"/>
      <c r="Y94" s="222"/>
      <c r="Z94" s="223"/>
      <c r="AA94" s="232"/>
      <c r="AB94" s="232"/>
      <c r="AC94" s="232"/>
      <c r="AD94" s="232"/>
      <c r="AE94" s="231"/>
      <c r="AF94" s="232"/>
      <c r="AG94" s="250"/>
      <c r="AH94" s="250"/>
      <c r="AI94" s="250"/>
      <c r="AJ94" s="250"/>
      <c r="AK94" s="249"/>
      <c r="AL94" s="250"/>
      <c r="AM94" s="204"/>
      <c r="AN94" s="204"/>
      <c r="AO94" s="204"/>
      <c r="AP94" s="204"/>
      <c r="AQ94" s="205"/>
      <c r="AR94" s="204"/>
      <c r="AS94" s="259"/>
      <c r="AT94" s="259"/>
      <c r="AU94" s="259"/>
      <c r="AV94" s="259"/>
      <c r="AW94" s="258"/>
      <c r="AX94" s="259"/>
      <c r="AY94" s="268"/>
      <c r="AZ94" s="268"/>
      <c r="BA94" s="268"/>
      <c r="BB94" s="268"/>
      <c r="BC94" s="267"/>
      <c r="BD94" s="268"/>
      <c r="BE94" s="204"/>
      <c r="BF94" s="204"/>
      <c r="BG94" s="204"/>
      <c r="BH94" s="204"/>
      <c r="BI94" s="205"/>
      <c r="BJ94" s="204"/>
      <c r="BK94" s="241"/>
      <c r="BL94" s="241"/>
      <c r="BM94" s="241"/>
      <c r="BN94" s="241"/>
      <c r="BO94" s="240"/>
      <c r="BP94" s="241"/>
      <c r="BQ94" s="223"/>
      <c r="BR94" s="579"/>
      <c r="BS94" s="579"/>
      <c r="BT94" s="579"/>
      <c r="BV94" s="579"/>
      <c r="BW94" s="268"/>
      <c r="BX94" s="268"/>
      <c r="BY94" s="268"/>
      <c r="BZ94" s="268"/>
      <c r="CA94" s="267"/>
      <c r="CB94" s="268"/>
      <c r="CC94" s="241"/>
      <c r="CD94" s="214"/>
      <c r="CE94" s="241"/>
      <c r="CF94" s="240"/>
      <c r="CG94" s="241"/>
      <c r="CH94" s="5"/>
    </row>
    <row r="95" spans="1:86" hidden="1" x14ac:dyDescent="0.2">
      <c r="A95" s="22"/>
      <c r="B95" s="22"/>
      <c r="C95" s="22"/>
      <c r="D95" s="34"/>
      <c r="E95" s="22"/>
      <c r="F95" s="34"/>
      <c r="G95" s="35"/>
      <c r="H95" s="36"/>
      <c r="I95" s="37"/>
      <c r="J95" s="204"/>
      <c r="K95" s="204"/>
      <c r="L95" s="205"/>
      <c r="M95" s="205"/>
      <c r="N95" s="204"/>
      <c r="O95" s="214"/>
      <c r="P95" s="214"/>
      <c r="Q95" s="214"/>
      <c r="R95" s="214"/>
      <c r="S95" s="213"/>
      <c r="T95" s="214"/>
      <c r="U95" s="223"/>
      <c r="V95" s="223"/>
      <c r="W95" s="223"/>
      <c r="X95" s="223"/>
      <c r="Y95" s="222"/>
      <c r="Z95" s="223"/>
      <c r="AA95" s="232"/>
      <c r="AB95" s="232"/>
      <c r="AC95" s="232"/>
      <c r="AD95" s="232"/>
      <c r="AE95" s="231"/>
      <c r="AF95" s="232"/>
      <c r="AG95" s="250"/>
      <c r="AH95" s="250"/>
      <c r="AI95" s="250"/>
      <c r="AJ95" s="250"/>
      <c r="AK95" s="249"/>
      <c r="AL95" s="250"/>
      <c r="AM95" s="204"/>
      <c r="AN95" s="204"/>
      <c r="AO95" s="204"/>
      <c r="AP95" s="204"/>
      <c r="AQ95" s="205"/>
      <c r="AR95" s="204"/>
      <c r="AS95" s="259"/>
      <c r="AT95" s="259"/>
      <c r="AU95" s="259"/>
      <c r="AV95" s="259"/>
      <c r="AW95" s="258"/>
      <c r="AX95" s="259"/>
      <c r="AY95" s="268"/>
      <c r="AZ95" s="268"/>
      <c r="BA95" s="268"/>
      <c r="BB95" s="268"/>
      <c r="BC95" s="267"/>
      <c r="BD95" s="268"/>
      <c r="BE95" s="204"/>
      <c r="BF95" s="204"/>
      <c r="BG95" s="204"/>
      <c r="BH95" s="204"/>
      <c r="BI95" s="205"/>
      <c r="BJ95" s="204"/>
      <c r="BK95" s="241"/>
      <c r="BL95" s="241"/>
      <c r="BM95" s="241"/>
      <c r="BN95" s="241"/>
      <c r="BO95" s="240"/>
      <c r="BP95" s="241"/>
      <c r="BQ95" s="223"/>
      <c r="BR95" s="579"/>
      <c r="BS95" s="579"/>
      <c r="BT95" s="579"/>
      <c r="BV95" s="579"/>
      <c r="BW95" s="268"/>
      <c r="BX95" s="268"/>
      <c r="BY95" s="268"/>
      <c r="BZ95" s="268"/>
      <c r="CA95" s="267"/>
      <c r="CB95" s="268"/>
      <c r="CC95" s="241"/>
      <c r="CD95" s="214"/>
      <c r="CE95" s="241"/>
      <c r="CF95" s="240"/>
      <c r="CG95" s="241"/>
      <c r="CH95" s="5"/>
    </row>
    <row r="96" spans="1:86" hidden="1" x14ac:dyDescent="0.2">
      <c r="A96" s="22"/>
      <c r="B96" s="22"/>
      <c r="C96" s="22"/>
      <c r="D96" s="34"/>
      <c r="E96" s="22"/>
      <c r="F96" s="34"/>
      <c r="G96" s="48"/>
      <c r="H96" s="36"/>
      <c r="I96" s="37"/>
      <c r="J96" s="204"/>
      <c r="K96" s="204"/>
      <c r="L96" s="205"/>
      <c r="M96" s="205"/>
      <c r="N96" s="204"/>
      <c r="O96" s="214"/>
      <c r="P96" s="214"/>
      <c r="Q96" s="213"/>
      <c r="R96" s="214"/>
      <c r="S96" s="213"/>
      <c r="T96" s="214"/>
      <c r="U96" s="223"/>
      <c r="V96" s="223"/>
      <c r="W96" s="222"/>
      <c r="X96" s="223"/>
      <c r="Y96" s="222"/>
      <c r="Z96" s="223"/>
      <c r="AA96" s="232"/>
      <c r="AB96" s="232"/>
      <c r="AC96" s="231"/>
      <c r="AD96" s="232"/>
      <c r="AE96" s="231"/>
      <c r="AF96" s="232"/>
      <c r="AG96" s="250"/>
      <c r="AH96" s="250"/>
      <c r="AI96" s="249"/>
      <c r="AJ96" s="250"/>
      <c r="AK96" s="249"/>
      <c r="AL96" s="250"/>
      <c r="AM96" s="204"/>
      <c r="AN96" s="204"/>
      <c r="AO96" s="205"/>
      <c r="AP96" s="204"/>
      <c r="AQ96" s="205"/>
      <c r="AR96" s="204"/>
      <c r="AS96" s="259"/>
      <c r="AT96" s="259"/>
      <c r="AU96" s="258"/>
      <c r="AV96" s="259"/>
      <c r="AW96" s="258"/>
      <c r="AX96" s="259"/>
      <c r="AY96" s="268"/>
      <c r="AZ96" s="268"/>
      <c r="BA96" s="267"/>
      <c r="BB96" s="268"/>
      <c r="BC96" s="267"/>
      <c r="BD96" s="268"/>
      <c r="BE96" s="204"/>
      <c r="BF96" s="204"/>
      <c r="BG96" s="205"/>
      <c r="BH96" s="204"/>
      <c r="BI96" s="205"/>
      <c r="BJ96" s="204"/>
      <c r="BK96" s="241"/>
      <c r="BL96" s="241"/>
      <c r="BM96" s="240"/>
      <c r="BN96" s="241"/>
      <c r="BO96" s="240"/>
      <c r="BP96" s="241"/>
      <c r="BQ96" s="223"/>
      <c r="BR96" s="579"/>
      <c r="BT96" s="579"/>
      <c r="BV96" s="579"/>
      <c r="BW96" s="268"/>
      <c r="BX96" s="268"/>
      <c r="BY96" s="267"/>
      <c r="BZ96" s="268"/>
      <c r="CA96" s="267"/>
      <c r="CB96" s="268"/>
      <c r="CC96" s="241"/>
      <c r="CD96" s="214"/>
      <c r="CE96" s="240"/>
      <c r="CF96" s="240"/>
      <c r="CG96" s="241"/>
      <c r="CH96" s="5"/>
    </row>
    <row r="97" spans="1:86" hidden="1" x14ac:dyDescent="0.2">
      <c r="A97" s="22"/>
      <c r="B97" s="22"/>
      <c r="C97" s="22"/>
      <c r="D97" s="34"/>
      <c r="E97" s="22"/>
      <c r="F97" s="34"/>
      <c r="G97" s="48"/>
      <c r="H97" s="36"/>
      <c r="I97" s="37"/>
      <c r="J97" s="204"/>
      <c r="K97" s="204"/>
      <c r="L97" s="205"/>
      <c r="M97" s="205"/>
      <c r="N97" s="204"/>
      <c r="O97" s="214"/>
      <c r="P97" s="214"/>
      <c r="Q97" s="213"/>
      <c r="R97" s="214"/>
      <c r="S97" s="213"/>
      <c r="T97" s="214"/>
      <c r="U97" s="223"/>
      <c r="V97" s="223"/>
      <c r="W97" s="222"/>
      <c r="X97" s="223"/>
      <c r="Y97" s="222"/>
      <c r="Z97" s="223"/>
      <c r="AA97" s="232"/>
      <c r="AB97" s="232"/>
      <c r="AC97" s="231"/>
      <c r="AD97" s="232"/>
      <c r="AE97" s="231"/>
      <c r="AF97" s="232"/>
      <c r="AG97" s="250"/>
      <c r="AH97" s="250"/>
      <c r="AI97" s="249"/>
      <c r="AJ97" s="250"/>
      <c r="AK97" s="249"/>
      <c r="AL97" s="250"/>
      <c r="AM97" s="204"/>
      <c r="AN97" s="204"/>
      <c r="AO97" s="205"/>
      <c r="AP97" s="204"/>
      <c r="AQ97" s="205"/>
      <c r="AR97" s="204"/>
      <c r="AS97" s="259"/>
      <c r="AT97" s="259"/>
      <c r="AU97" s="258"/>
      <c r="AV97" s="259"/>
      <c r="AW97" s="258"/>
      <c r="AX97" s="259"/>
      <c r="AY97" s="268"/>
      <c r="AZ97" s="268"/>
      <c r="BA97" s="267"/>
      <c r="BB97" s="268"/>
      <c r="BC97" s="267"/>
      <c r="BD97" s="268"/>
      <c r="BE97" s="204"/>
      <c r="BF97" s="204"/>
      <c r="BG97" s="205"/>
      <c r="BH97" s="204"/>
      <c r="BI97" s="205"/>
      <c r="BJ97" s="204"/>
      <c r="BK97" s="241"/>
      <c r="BL97" s="241"/>
      <c r="BM97" s="240"/>
      <c r="BN97" s="241"/>
      <c r="BO97" s="240"/>
      <c r="BP97" s="241"/>
      <c r="BQ97" s="223"/>
      <c r="BR97" s="579"/>
      <c r="BT97" s="579"/>
      <c r="BV97" s="579"/>
      <c r="BW97" s="268"/>
      <c r="BX97" s="268"/>
      <c r="BY97" s="267"/>
      <c r="BZ97" s="268"/>
      <c r="CA97" s="267"/>
      <c r="CB97" s="268"/>
      <c r="CC97" s="241"/>
      <c r="CD97" s="214"/>
      <c r="CE97" s="240"/>
      <c r="CF97" s="240"/>
      <c r="CG97" s="241"/>
      <c r="CH97" s="5"/>
    </row>
    <row r="98" spans="1:86" hidden="1" x14ac:dyDescent="0.2">
      <c r="A98" s="22"/>
      <c r="B98" s="22"/>
      <c r="C98" s="22"/>
      <c r="D98" s="34"/>
      <c r="E98" s="22"/>
      <c r="F98" s="34"/>
      <c r="G98" s="48"/>
      <c r="H98" s="36"/>
      <c r="I98" s="37"/>
      <c r="J98" s="204"/>
      <c r="K98" s="204"/>
      <c r="L98" s="205"/>
      <c r="M98" s="205"/>
      <c r="N98" s="204"/>
      <c r="O98" s="214"/>
      <c r="P98" s="214"/>
      <c r="Q98" s="213"/>
      <c r="R98" s="214"/>
      <c r="S98" s="213"/>
      <c r="T98" s="214"/>
      <c r="U98" s="223"/>
      <c r="V98" s="223"/>
      <c r="W98" s="222"/>
      <c r="X98" s="223"/>
      <c r="Y98" s="222"/>
      <c r="Z98" s="223"/>
      <c r="AA98" s="232"/>
      <c r="AB98" s="232"/>
      <c r="AC98" s="231"/>
      <c r="AD98" s="232"/>
      <c r="AE98" s="231"/>
      <c r="AF98" s="232"/>
      <c r="AG98" s="250"/>
      <c r="AH98" s="250"/>
      <c r="AI98" s="249"/>
      <c r="AJ98" s="250"/>
      <c r="AK98" s="249"/>
      <c r="AL98" s="250"/>
      <c r="AM98" s="204"/>
      <c r="AN98" s="204"/>
      <c r="AO98" s="205"/>
      <c r="AP98" s="204"/>
      <c r="AQ98" s="205"/>
      <c r="AR98" s="204"/>
      <c r="AS98" s="259"/>
      <c r="AT98" s="259"/>
      <c r="AU98" s="258"/>
      <c r="AV98" s="259"/>
      <c r="AW98" s="258"/>
      <c r="AX98" s="259"/>
      <c r="AY98" s="268"/>
      <c r="AZ98" s="268"/>
      <c r="BA98" s="267"/>
      <c r="BB98" s="268"/>
      <c r="BC98" s="267"/>
      <c r="BD98" s="268"/>
      <c r="BE98" s="204"/>
      <c r="BF98" s="204"/>
      <c r="BG98" s="205"/>
      <c r="BH98" s="204"/>
      <c r="BI98" s="205"/>
      <c r="BJ98" s="204"/>
      <c r="BK98" s="241"/>
      <c r="BL98" s="241"/>
      <c r="BM98" s="240"/>
      <c r="BN98" s="241"/>
      <c r="BO98" s="240"/>
      <c r="BP98" s="241"/>
      <c r="BQ98" s="223"/>
      <c r="BR98" s="579"/>
      <c r="BT98" s="579"/>
      <c r="BV98" s="579"/>
      <c r="BW98" s="268"/>
      <c r="BX98" s="268"/>
      <c r="BY98" s="267"/>
      <c r="BZ98" s="268"/>
      <c r="CA98" s="267"/>
      <c r="CB98" s="268"/>
      <c r="CC98" s="241"/>
      <c r="CD98" s="214"/>
      <c r="CE98" s="240"/>
      <c r="CF98" s="240"/>
      <c r="CG98" s="241"/>
      <c r="CH98" s="5"/>
    </row>
    <row r="99" spans="1:86" hidden="1" x14ac:dyDescent="0.2">
      <c r="A99" s="22"/>
      <c r="B99" s="22"/>
      <c r="C99" s="22"/>
      <c r="D99" s="34"/>
      <c r="E99" s="22"/>
      <c r="F99" s="34"/>
      <c r="G99" s="35"/>
      <c r="H99" s="36"/>
      <c r="I99" s="27"/>
      <c r="J99" s="204"/>
      <c r="K99" s="204"/>
      <c r="L99" s="205"/>
      <c r="M99" s="205"/>
      <c r="N99" s="204"/>
      <c r="O99" s="214"/>
      <c r="P99" s="214"/>
      <c r="Q99" s="213"/>
      <c r="R99" s="214"/>
      <c r="S99" s="213"/>
      <c r="T99" s="214"/>
      <c r="U99" s="223"/>
      <c r="V99" s="223"/>
      <c r="W99" s="222"/>
      <c r="X99" s="223"/>
      <c r="Y99" s="222"/>
      <c r="Z99" s="223"/>
      <c r="AA99" s="232"/>
      <c r="AB99" s="232"/>
      <c r="AC99" s="231"/>
      <c r="AD99" s="232"/>
      <c r="AE99" s="231"/>
      <c r="AF99" s="232"/>
      <c r="AG99" s="250"/>
      <c r="AH99" s="250"/>
      <c r="AI99" s="249"/>
      <c r="AJ99" s="250"/>
      <c r="AK99" s="249"/>
      <c r="AL99" s="250"/>
      <c r="AM99" s="204"/>
      <c r="AN99" s="204"/>
      <c r="AO99" s="205"/>
      <c r="AP99" s="204"/>
      <c r="AQ99" s="205"/>
      <c r="AR99" s="204"/>
      <c r="AS99" s="259"/>
      <c r="AT99" s="259"/>
      <c r="AU99" s="258"/>
      <c r="AV99" s="259"/>
      <c r="AW99" s="258"/>
      <c r="AX99" s="259"/>
      <c r="AY99" s="268"/>
      <c r="AZ99" s="268"/>
      <c r="BA99" s="267"/>
      <c r="BB99" s="268"/>
      <c r="BC99" s="267"/>
      <c r="BD99" s="268"/>
      <c r="BE99" s="204"/>
      <c r="BF99" s="204"/>
      <c r="BG99" s="205"/>
      <c r="BH99" s="204"/>
      <c r="BI99" s="205"/>
      <c r="BJ99" s="204"/>
      <c r="BK99" s="241"/>
      <c r="BL99" s="241"/>
      <c r="BM99" s="240"/>
      <c r="BN99" s="241"/>
      <c r="BO99" s="240"/>
      <c r="BP99" s="241"/>
      <c r="BQ99" s="223"/>
      <c r="BR99" s="579"/>
      <c r="BT99" s="579"/>
      <c r="BV99" s="579"/>
      <c r="BW99" s="268"/>
      <c r="BX99" s="268"/>
      <c r="BY99" s="267"/>
      <c r="BZ99" s="268"/>
      <c r="CA99" s="267"/>
      <c r="CB99" s="268"/>
      <c r="CC99" s="241"/>
      <c r="CD99" s="214"/>
      <c r="CE99" s="240"/>
      <c r="CF99" s="240"/>
      <c r="CG99" s="241"/>
      <c r="CH99" s="5"/>
    </row>
    <row r="100" spans="1:86" hidden="1" x14ac:dyDescent="0.2">
      <c r="A100" s="22"/>
      <c r="B100" s="22"/>
      <c r="C100" s="22"/>
      <c r="D100" s="34"/>
      <c r="E100" s="22"/>
      <c r="F100" s="34"/>
      <c r="G100" s="35"/>
      <c r="H100" s="36"/>
      <c r="I100" s="27"/>
      <c r="J100" s="204"/>
      <c r="K100" s="204"/>
      <c r="L100" s="205"/>
      <c r="M100" s="205"/>
      <c r="N100" s="204"/>
      <c r="O100" s="214"/>
      <c r="P100" s="214"/>
      <c r="Q100" s="213"/>
      <c r="R100" s="214"/>
      <c r="S100" s="213"/>
      <c r="T100" s="214"/>
      <c r="U100" s="223"/>
      <c r="V100" s="223"/>
      <c r="W100" s="222"/>
      <c r="X100" s="223"/>
      <c r="Y100" s="222"/>
      <c r="Z100" s="223"/>
      <c r="AA100" s="232"/>
      <c r="AB100" s="232"/>
      <c r="AC100" s="231"/>
      <c r="AD100" s="232"/>
      <c r="AE100" s="231"/>
      <c r="AF100" s="232"/>
      <c r="AG100" s="250"/>
      <c r="AH100" s="250"/>
      <c r="AI100" s="249"/>
      <c r="AJ100" s="250"/>
      <c r="AK100" s="249"/>
      <c r="AL100" s="250"/>
      <c r="AM100" s="204"/>
      <c r="AN100" s="204"/>
      <c r="AO100" s="205"/>
      <c r="AP100" s="204"/>
      <c r="AQ100" s="205"/>
      <c r="AR100" s="204"/>
      <c r="AS100" s="259"/>
      <c r="AT100" s="259"/>
      <c r="AU100" s="258"/>
      <c r="AV100" s="259"/>
      <c r="AW100" s="258"/>
      <c r="AX100" s="259"/>
      <c r="AY100" s="268"/>
      <c r="AZ100" s="268"/>
      <c r="BA100" s="267"/>
      <c r="BB100" s="268"/>
      <c r="BC100" s="267"/>
      <c r="BD100" s="268"/>
      <c r="BE100" s="204"/>
      <c r="BF100" s="204"/>
      <c r="BG100" s="205"/>
      <c r="BH100" s="204"/>
      <c r="BI100" s="205"/>
      <c r="BJ100" s="204"/>
      <c r="BK100" s="241"/>
      <c r="BL100" s="241"/>
      <c r="BM100" s="240"/>
      <c r="BN100" s="241"/>
      <c r="BO100" s="240"/>
      <c r="BP100" s="241"/>
      <c r="BQ100" s="223"/>
      <c r="BR100" s="579"/>
      <c r="BT100" s="579"/>
      <c r="BV100" s="579"/>
      <c r="BW100" s="268"/>
      <c r="BX100" s="268"/>
      <c r="BY100" s="267"/>
      <c r="BZ100" s="268"/>
      <c r="CA100" s="267"/>
      <c r="CB100" s="268"/>
      <c r="CC100" s="241"/>
      <c r="CD100" s="214"/>
      <c r="CE100" s="240"/>
      <c r="CF100" s="240"/>
      <c r="CG100" s="241"/>
      <c r="CH100" s="5"/>
    </row>
    <row r="101" spans="1:86" hidden="1" x14ac:dyDescent="0.2">
      <c r="A101" s="22"/>
      <c r="B101" s="22"/>
      <c r="C101" s="22"/>
      <c r="D101" s="34"/>
      <c r="E101" s="22"/>
      <c r="F101" s="34"/>
      <c r="G101" s="35"/>
      <c r="H101" s="36"/>
      <c r="I101" s="27"/>
      <c r="J101" s="204"/>
      <c r="K101" s="204"/>
      <c r="L101" s="205"/>
      <c r="M101" s="205"/>
      <c r="N101" s="204"/>
      <c r="O101" s="214"/>
      <c r="P101" s="214"/>
      <c r="Q101" s="213"/>
      <c r="R101" s="214"/>
      <c r="S101" s="213"/>
      <c r="T101" s="214"/>
      <c r="U101" s="223"/>
      <c r="V101" s="223"/>
      <c r="W101" s="222"/>
      <c r="X101" s="223"/>
      <c r="Y101" s="222"/>
      <c r="Z101" s="223"/>
      <c r="AA101" s="232"/>
      <c r="AB101" s="232"/>
      <c r="AC101" s="231"/>
      <c r="AD101" s="232"/>
      <c r="AE101" s="231"/>
      <c r="AF101" s="232"/>
      <c r="AG101" s="250"/>
      <c r="AH101" s="250"/>
      <c r="AI101" s="249"/>
      <c r="AJ101" s="250"/>
      <c r="AK101" s="249"/>
      <c r="AL101" s="250"/>
      <c r="AM101" s="204"/>
      <c r="AN101" s="204"/>
      <c r="AO101" s="205"/>
      <c r="AP101" s="204"/>
      <c r="AQ101" s="205"/>
      <c r="AR101" s="204"/>
      <c r="AS101" s="259"/>
      <c r="AT101" s="259"/>
      <c r="AU101" s="258"/>
      <c r="AV101" s="259"/>
      <c r="AW101" s="258"/>
      <c r="AX101" s="259"/>
      <c r="AY101" s="268"/>
      <c r="AZ101" s="268"/>
      <c r="BA101" s="267"/>
      <c r="BB101" s="268"/>
      <c r="BC101" s="267"/>
      <c r="BD101" s="268"/>
      <c r="BE101" s="204"/>
      <c r="BF101" s="204"/>
      <c r="BG101" s="205"/>
      <c r="BH101" s="204"/>
      <c r="BI101" s="205"/>
      <c r="BJ101" s="204"/>
      <c r="BK101" s="241"/>
      <c r="BL101" s="241"/>
      <c r="BM101" s="240"/>
      <c r="BN101" s="241"/>
      <c r="BO101" s="240"/>
      <c r="BP101" s="241"/>
      <c r="BQ101" s="223"/>
      <c r="BR101" s="579"/>
      <c r="BT101" s="579"/>
      <c r="BV101" s="579"/>
      <c r="BW101" s="268"/>
      <c r="BX101" s="268"/>
      <c r="BY101" s="267"/>
      <c r="BZ101" s="268"/>
      <c r="CA101" s="267"/>
      <c r="CB101" s="268"/>
      <c r="CC101" s="241"/>
      <c r="CD101" s="214"/>
      <c r="CE101" s="240"/>
      <c r="CF101" s="240"/>
      <c r="CG101" s="241"/>
      <c r="CH101" s="5"/>
    </row>
    <row r="102" spans="1:86" hidden="1" x14ac:dyDescent="0.2">
      <c r="A102" s="82"/>
      <c r="B102" s="82"/>
      <c r="C102" s="82"/>
      <c r="D102" s="83"/>
      <c r="E102" s="82"/>
      <c r="F102" s="56"/>
      <c r="G102" s="84"/>
      <c r="H102" s="19"/>
      <c r="I102" s="59"/>
      <c r="J102" s="206"/>
      <c r="K102" s="206"/>
      <c r="L102" s="206"/>
      <c r="M102" s="206"/>
      <c r="N102" s="206"/>
      <c r="O102" s="215"/>
      <c r="P102" s="215"/>
      <c r="Q102" s="215"/>
      <c r="R102" s="215"/>
      <c r="S102" s="215"/>
      <c r="T102" s="215"/>
      <c r="U102" s="224"/>
      <c r="V102" s="224"/>
      <c r="W102" s="224"/>
      <c r="X102" s="224"/>
      <c r="Y102" s="224"/>
      <c r="Z102" s="224"/>
      <c r="AA102" s="233"/>
      <c r="AB102" s="233"/>
      <c r="AC102" s="233"/>
      <c r="AD102" s="233"/>
      <c r="AE102" s="233"/>
      <c r="AF102" s="233"/>
      <c r="AG102" s="251"/>
      <c r="AH102" s="251"/>
      <c r="AI102" s="251"/>
      <c r="AJ102" s="251"/>
      <c r="AK102" s="251"/>
      <c r="AL102" s="251"/>
      <c r="AM102" s="206"/>
      <c r="AN102" s="206"/>
      <c r="AO102" s="206"/>
      <c r="AP102" s="206"/>
      <c r="AQ102" s="206"/>
      <c r="AR102" s="206"/>
      <c r="AS102" s="260"/>
      <c r="AT102" s="260"/>
      <c r="AU102" s="260"/>
      <c r="AV102" s="260"/>
      <c r="AW102" s="260"/>
      <c r="AX102" s="260"/>
      <c r="AY102" s="269"/>
      <c r="AZ102" s="269"/>
      <c r="BA102" s="269"/>
      <c r="BB102" s="269"/>
      <c r="BC102" s="269"/>
      <c r="BD102" s="269"/>
      <c r="BE102" s="206"/>
      <c r="BF102" s="206"/>
      <c r="BG102" s="206"/>
      <c r="BH102" s="206"/>
      <c r="BI102" s="206"/>
      <c r="BJ102" s="206"/>
      <c r="BK102" s="242"/>
      <c r="BL102" s="242"/>
      <c r="BM102" s="242"/>
      <c r="BN102" s="242"/>
      <c r="BO102" s="242"/>
      <c r="BP102" s="242"/>
      <c r="BQ102" s="224"/>
      <c r="BR102" s="629"/>
      <c r="BS102" s="629"/>
      <c r="BT102" s="629"/>
      <c r="BU102" s="629"/>
      <c r="BV102" s="629"/>
      <c r="BW102" s="269"/>
      <c r="BX102" s="269"/>
      <c r="BY102" s="269"/>
      <c r="BZ102" s="269"/>
      <c r="CA102" s="269"/>
      <c r="CB102" s="269"/>
      <c r="CC102" s="242"/>
      <c r="CD102" s="215"/>
      <c r="CE102" s="242"/>
      <c r="CF102" s="242"/>
      <c r="CG102" s="242"/>
      <c r="CH102" s="5"/>
    </row>
    <row r="103" spans="1:86" hidden="1" x14ac:dyDescent="0.2">
      <c r="A103" s="7"/>
      <c r="B103" s="7"/>
      <c r="C103" s="7"/>
      <c r="D103" s="56"/>
      <c r="E103" s="7"/>
      <c r="F103" s="56"/>
      <c r="G103" s="57"/>
      <c r="H103" s="61"/>
      <c r="I103" s="62"/>
      <c r="J103" s="204"/>
      <c r="K103" s="204"/>
      <c r="L103" s="205"/>
      <c r="M103" s="205"/>
      <c r="N103" s="205"/>
      <c r="O103" s="214"/>
      <c r="P103" s="214"/>
      <c r="Q103" s="213"/>
      <c r="R103" s="213"/>
      <c r="S103" s="213"/>
      <c r="T103" s="213"/>
      <c r="U103" s="223"/>
      <c r="V103" s="222"/>
      <c r="W103" s="222"/>
      <c r="X103" s="222"/>
      <c r="Y103" s="222"/>
      <c r="Z103" s="222"/>
      <c r="AA103" s="232"/>
      <c r="AB103" s="231"/>
      <c r="AC103" s="231"/>
      <c r="AD103" s="231"/>
      <c r="AE103" s="231"/>
      <c r="AF103" s="231"/>
      <c r="AG103" s="250"/>
      <c r="AH103" s="249"/>
      <c r="AI103" s="249"/>
      <c r="AJ103" s="249"/>
      <c r="AK103" s="249"/>
      <c r="AL103" s="249"/>
      <c r="AM103" s="204"/>
      <c r="AN103" s="205"/>
      <c r="AO103" s="205"/>
      <c r="AP103" s="205"/>
      <c r="AQ103" s="205"/>
      <c r="AR103" s="205"/>
      <c r="AS103" s="259"/>
      <c r="AT103" s="258"/>
      <c r="AU103" s="258"/>
      <c r="AV103" s="258"/>
      <c r="AW103" s="258"/>
      <c r="AX103" s="258"/>
      <c r="AY103" s="268"/>
      <c r="AZ103" s="267"/>
      <c r="BA103" s="267"/>
      <c r="BB103" s="267"/>
      <c r="BC103" s="267"/>
      <c r="BD103" s="267"/>
      <c r="BE103" s="204"/>
      <c r="BF103" s="205"/>
      <c r="BG103" s="205"/>
      <c r="BH103" s="205"/>
      <c r="BI103" s="205"/>
      <c r="BJ103" s="205"/>
      <c r="BK103" s="241"/>
      <c r="BL103" s="240"/>
      <c r="BM103" s="240"/>
      <c r="BN103" s="240"/>
      <c r="BO103" s="240"/>
      <c r="BP103" s="240"/>
      <c r="BQ103" s="223"/>
      <c r="BW103" s="268"/>
      <c r="BX103" s="267"/>
      <c r="BY103" s="267"/>
      <c r="BZ103" s="267"/>
      <c r="CA103" s="267"/>
      <c r="CB103" s="267"/>
      <c r="CC103" s="241"/>
      <c r="CD103" s="214"/>
      <c r="CE103" s="240"/>
      <c r="CF103" s="240"/>
      <c r="CG103" s="240"/>
      <c r="CH103" s="5"/>
    </row>
    <row r="104" spans="1:86" hidden="1" x14ac:dyDescent="0.2">
      <c r="A104" s="11"/>
      <c r="B104" s="11"/>
      <c r="C104" s="11"/>
      <c r="D104" s="64"/>
      <c r="E104" s="11"/>
      <c r="F104" s="64"/>
      <c r="G104" s="12"/>
      <c r="H104" s="65"/>
      <c r="I104" s="66"/>
      <c r="J104" s="204"/>
      <c r="K104" s="204"/>
      <c r="L104" s="205"/>
      <c r="M104" s="205"/>
      <c r="N104" s="205"/>
      <c r="O104" s="214"/>
      <c r="P104" s="214"/>
      <c r="Q104" s="213"/>
      <c r="R104" s="213"/>
      <c r="S104" s="213"/>
      <c r="T104" s="213"/>
      <c r="U104" s="223"/>
      <c r="V104" s="222"/>
      <c r="W104" s="222"/>
      <c r="X104" s="222"/>
      <c r="Y104" s="222"/>
      <c r="Z104" s="222"/>
      <c r="AA104" s="232"/>
      <c r="AB104" s="231"/>
      <c r="AC104" s="231"/>
      <c r="AD104" s="231"/>
      <c r="AE104" s="231"/>
      <c r="AF104" s="231"/>
      <c r="AG104" s="250"/>
      <c r="AH104" s="249"/>
      <c r="AI104" s="249"/>
      <c r="AJ104" s="249"/>
      <c r="AK104" s="249"/>
      <c r="AL104" s="249"/>
      <c r="AM104" s="204"/>
      <c r="AN104" s="205"/>
      <c r="AO104" s="205"/>
      <c r="AP104" s="205"/>
      <c r="AQ104" s="205"/>
      <c r="AR104" s="205"/>
      <c r="AS104" s="259"/>
      <c r="AT104" s="258"/>
      <c r="AU104" s="258"/>
      <c r="AV104" s="258"/>
      <c r="AW104" s="258"/>
      <c r="AX104" s="258"/>
      <c r="AY104" s="268"/>
      <c r="AZ104" s="267"/>
      <c r="BA104" s="267"/>
      <c r="BB104" s="267"/>
      <c r="BC104" s="267"/>
      <c r="BD104" s="267"/>
      <c r="BE104" s="204"/>
      <c r="BF104" s="205"/>
      <c r="BG104" s="205"/>
      <c r="BH104" s="205"/>
      <c r="BI104" s="205"/>
      <c r="BJ104" s="205"/>
      <c r="BK104" s="241"/>
      <c r="BL104" s="240"/>
      <c r="BM104" s="240"/>
      <c r="BN104" s="240"/>
      <c r="BO104" s="240"/>
      <c r="BP104" s="240"/>
      <c r="BQ104" s="223"/>
      <c r="BW104" s="268"/>
      <c r="BX104" s="267"/>
      <c r="BY104" s="267"/>
      <c r="BZ104" s="267"/>
      <c r="CA104" s="267"/>
      <c r="CB104" s="267"/>
      <c r="CC104" s="241"/>
      <c r="CD104" s="214"/>
      <c r="CE104" s="240"/>
      <c r="CF104" s="240"/>
      <c r="CG104" s="240"/>
      <c r="CH104" s="5"/>
    </row>
    <row r="105" spans="1:86" hidden="1" x14ac:dyDescent="0.2">
      <c r="A105" s="11"/>
      <c r="B105" s="11"/>
      <c r="C105" s="11"/>
      <c r="D105" s="64"/>
      <c r="E105" s="11"/>
      <c r="F105" s="64"/>
      <c r="G105" s="12"/>
      <c r="H105" s="67"/>
      <c r="I105" s="66"/>
      <c r="J105" s="204"/>
      <c r="K105" s="204"/>
      <c r="L105" s="205"/>
      <c r="M105" s="205"/>
      <c r="N105" s="205"/>
      <c r="O105" s="214"/>
      <c r="P105" s="214"/>
      <c r="Q105" s="213"/>
      <c r="R105" s="213"/>
      <c r="S105" s="213"/>
      <c r="T105" s="213"/>
      <c r="U105" s="223"/>
      <c r="V105" s="222"/>
      <c r="W105" s="222"/>
      <c r="X105" s="222"/>
      <c r="Y105" s="222"/>
      <c r="Z105" s="222"/>
      <c r="AA105" s="232"/>
      <c r="AB105" s="231"/>
      <c r="AC105" s="231"/>
      <c r="AD105" s="231"/>
      <c r="AE105" s="231"/>
      <c r="AF105" s="231"/>
      <c r="AG105" s="250"/>
      <c r="AH105" s="249"/>
      <c r="AI105" s="249"/>
      <c r="AJ105" s="249"/>
      <c r="AK105" s="249"/>
      <c r="AL105" s="249"/>
      <c r="AM105" s="204"/>
      <c r="AN105" s="205"/>
      <c r="AO105" s="205"/>
      <c r="AP105" s="205"/>
      <c r="AQ105" s="205"/>
      <c r="AR105" s="205"/>
      <c r="AS105" s="259"/>
      <c r="AT105" s="258"/>
      <c r="AU105" s="258"/>
      <c r="AV105" s="258"/>
      <c r="AW105" s="258"/>
      <c r="AX105" s="258"/>
      <c r="AY105" s="268"/>
      <c r="AZ105" s="267"/>
      <c r="BA105" s="267"/>
      <c r="BB105" s="267"/>
      <c r="BC105" s="267"/>
      <c r="BD105" s="267"/>
      <c r="BE105" s="204"/>
      <c r="BF105" s="205"/>
      <c r="BG105" s="205"/>
      <c r="BH105" s="205"/>
      <c r="BI105" s="205"/>
      <c r="BJ105" s="205"/>
      <c r="BK105" s="241"/>
      <c r="BL105" s="240"/>
      <c r="BM105" s="240"/>
      <c r="BN105" s="240"/>
      <c r="BO105" s="240"/>
      <c r="BP105" s="240"/>
      <c r="BQ105" s="223"/>
      <c r="BW105" s="268"/>
      <c r="BX105" s="267"/>
      <c r="BY105" s="267"/>
      <c r="BZ105" s="267"/>
      <c r="CA105" s="267"/>
      <c r="CB105" s="267"/>
      <c r="CC105" s="241"/>
      <c r="CD105" s="214"/>
      <c r="CE105" s="240"/>
      <c r="CF105" s="240"/>
      <c r="CG105" s="240"/>
      <c r="CH105" s="5"/>
    </row>
    <row r="106" spans="1:86" hidden="1" x14ac:dyDescent="0.2">
      <c r="A106" s="11"/>
      <c r="B106" s="11"/>
      <c r="C106" s="11"/>
      <c r="D106" s="64"/>
      <c r="E106" s="11"/>
      <c r="F106" s="64"/>
      <c r="G106" s="12"/>
      <c r="H106" s="69"/>
      <c r="I106" s="66"/>
      <c r="J106" s="204"/>
      <c r="K106" s="204"/>
      <c r="L106" s="205"/>
      <c r="M106" s="205"/>
      <c r="N106" s="205"/>
      <c r="O106" s="214"/>
      <c r="P106" s="214"/>
      <c r="Q106" s="213"/>
      <c r="R106" s="213"/>
      <c r="S106" s="213"/>
      <c r="T106" s="213"/>
      <c r="U106" s="223"/>
      <c r="V106" s="222"/>
      <c r="W106" s="222"/>
      <c r="X106" s="222"/>
      <c r="Y106" s="222"/>
      <c r="Z106" s="222"/>
      <c r="AA106" s="232"/>
      <c r="AB106" s="231"/>
      <c r="AC106" s="231"/>
      <c r="AD106" s="231"/>
      <c r="AE106" s="231"/>
      <c r="AF106" s="231"/>
      <c r="AG106" s="250"/>
      <c r="AH106" s="249"/>
      <c r="AI106" s="249"/>
      <c r="AJ106" s="249"/>
      <c r="AK106" s="249"/>
      <c r="AL106" s="249"/>
      <c r="AM106" s="204"/>
      <c r="AN106" s="205"/>
      <c r="AO106" s="205"/>
      <c r="AP106" s="205"/>
      <c r="AQ106" s="205"/>
      <c r="AR106" s="205"/>
      <c r="AS106" s="259"/>
      <c r="AT106" s="258"/>
      <c r="AU106" s="258"/>
      <c r="AV106" s="258"/>
      <c r="AW106" s="258"/>
      <c r="AX106" s="258"/>
      <c r="AY106" s="268"/>
      <c r="AZ106" s="267"/>
      <c r="BA106" s="267"/>
      <c r="BB106" s="267"/>
      <c r="BC106" s="267"/>
      <c r="BD106" s="267"/>
      <c r="BE106" s="204"/>
      <c r="BF106" s="205"/>
      <c r="BG106" s="205"/>
      <c r="BH106" s="205"/>
      <c r="BI106" s="205"/>
      <c r="BJ106" s="205"/>
      <c r="BK106" s="241"/>
      <c r="BL106" s="240"/>
      <c r="BM106" s="240"/>
      <c r="BN106" s="240"/>
      <c r="BO106" s="240"/>
      <c r="BP106" s="240"/>
      <c r="BQ106" s="223"/>
      <c r="BW106" s="268"/>
      <c r="BX106" s="267"/>
      <c r="BY106" s="267"/>
      <c r="BZ106" s="267"/>
      <c r="CA106" s="267"/>
      <c r="CB106" s="267"/>
      <c r="CC106" s="241"/>
      <c r="CD106" s="214"/>
      <c r="CE106" s="240"/>
      <c r="CF106" s="240"/>
      <c r="CG106" s="240"/>
      <c r="CH106" s="5"/>
    </row>
    <row r="107" spans="1:86" hidden="1" x14ac:dyDescent="0.2">
      <c r="A107" s="11"/>
      <c r="B107" s="11"/>
      <c r="C107" s="11"/>
      <c r="D107" s="64"/>
      <c r="E107" s="11"/>
      <c r="F107" s="64"/>
      <c r="G107" s="70"/>
      <c r="H107" s="69"/>
      <c r="I107" s="66"/>
      <c r="J107" s="204"/>
      <c r="K107" s="204"/>
      <c r="L107" s="205"/>
      <c r="M107" s="205"/>
      <c r="N107" s="205"/>
      <c r="O107" s="214"/>
      <c r="P107" s="214"/>
      <c r="Q107" s="213"/>
      <c r="R107" s="213"/>
      <c r="S107" s="213"/>
      <c r="T107" s="213"/>
      <c r="U107" s="223"/>
      <c r="V107" s="222"/>
      <c r="W107" s="222"/>
      <c r="X107" s="222"/>
      <c r="Y107" s="222"/>
      <c r="Z107" s="222"/>
      <c r="AA107" s="232"/>
      <c r="AB107" s="231"/>
      <c r="AC107" s="231"/>
      <c r="AD107" s="231"/>
      <c r="AE107" s="231"/>
      <c r="AF107" s="231"/>
      <c r="AG107" s="250"/>
      <c r="AH107" s="249"/>
      <c r="AI107" s="249"/>
      <c r="AJ107" s="249"/>
      <c r="AK107" s="249"/>
      <c r="AL107" s="249"/>
      <c r="AM107" s="204"/>
      <c r="AN107" s="205"/>
      <c r="AO107" s="205"/>
      <c r="AP107" s="205"/>
      <c r="AQ107" s="205"/>
      <c r="AR107" s="205"/>
      <c r="AS107" s="259"/>
      <c r="AT107" s="258"/>
      <c r="AU107" s="258"/>
      <c r="AV107" s="258"/>
      <c r="AW107" s="258"/>
      <c r="AX107" s="258"/>
      <c r="AY107" s="268"/>
      <c r="AZ107" s="267"/>
      <c r="BA107" s="267"/>
      <c r="BB107" s="267"/>
      <c r="BC107" s="267"/>
      <c r="BD107" s="267"/>
      <c r="BE107" s="204"/>
      <c r="BF107" s="205"/>
      <c r="BG107" s="205"/>
      <c r="BH107" s="205"/>
      <c r="BI107" s="205"/>
      <c r="BJ107" s="205"/>
      <c r="BK107" s="241"/>
      <c r="BL107" s="240"/>
      <c r="BM107" s="240"/>
      <c r="BN107" s="240"/>
      <c r="BO107" s="240"/>
      <c r="BP107" s="240"/>
      <c r="BQ107" s="223"/>
      <c r="BW107" s="268"/>
      <c r="BX107" s="267"/>
      <c r="BY107" s="267"/>
      <c r="BZ107" s="267"/>
      <c r="CA107" s="267"/>
      <c r="CB107" s="267"/>
      <c r="CC107" s="241"/>
      <c r="CD107" s="214"/>
      <c r="CE107" s="240"/>
      <c r="CF107" s="240"/>
      <c r="CG107" s="240"/>
      <c r="CH107" s="5"/>
    </row>
    <row r="108" spans="1:86" hidden="1" x14ac:dyDescent="0.2">
      <c r="A108" s="11"/>
      <c r="B108" s="11"/>
      <c r="C108" s="11"/>
      <c r="D108" s="64"/>
      <c r="E108" s="11"/>
      <c r="F108" s="64"/>
      <c r="G108" s="12"/>
      <c r="H108" s="65"/>
      <c r="I108" s="66"/>
      <c r="J108" s="204"/>
      <c r="K108" s="204"/>
      <c r="L108" s="205"/>
      <c r="M108" s="205"/>
      <c r="N108" s="205"/>
      <c r="O108" s="214"/>
      <c r="P108" s="214"/>
      <c r="Q108" s="213"/>
      <c r="R108" s="213"/>
      <c r="S108" s="213"/>
      <c r="T108" s="213"/>
      <c r="U108" s="223"/>
      <c r="V108" s="222"/>
      <c r="W108" s="222"/>
      <c r="X108" s="222"/>
      <c r="Y108" s="222"/>
      <c r="Z108" s="222"/>
      <c r="AA108" s="232"/>
      <c r="AB108" s="231"/>
      <c r="AC108" s="231"/>
      <c r="AD108" s="231"/>
      <c r="AE108" s="231"/>
      <c r="AF108" s="231"/>
      <c r="AG108" s="250"/>
      <c r="AH108" s="249"/>
      <c r="AI108" s="249"/>
      <c r="AJ108" s="249"/>
      <c r="AK108" s="249"/>
      <c r="AL108" s="249"/>
      <c r="AM108" s="204"/>
      <c r="AN108" s="205"/>
      <c r="AO108" s="205"/>
      <c r="AP108" s="205"/>
      <c r="AQ108" s="205"/>
      <c r="AR108" s="205"/>
      <c r="AS108" s="259"/>
      <c r="AT108" s="258"/>
      <c r="AU108" s="258"/>
      <c r="AV108" s="258"/>
      <c r="AW108" s="258"/>
      <c r="AX108" s="258"/>
      <c r="AY108" s="268"/>
      <c r="AZ108" s="267"/>
      <c r="BA108" s="267"/>
      <c r="BB108" s="267"/>
      <c r="BC108" s="267"/>
      <c r="BD108" s="267"/>
      <c r="BE108" s="204"/>
      <c r="BF108" s="205"/>
      <c r="BG108" s="205"/>
      <c r="BH108" s="205"/>
      <c r="BI108" s="205"/>
      <c r="BJ108" s="205"/>
      <c r="BK108" s="241"/>
      <c r="BL108" s="240"/>
      <c r="BM108" s="240"/>
      <c r="BN108" s="240"/>
      <c r="BO108" s="240"/>
      <c r="BP108" s="240"/>
      <c r="BQ108" s="223"/>
      <c r="BW108" s="268"/>
      <c r="BX108" s="267"/>
      <c r="BY108" s="267"/>
      <c r="BZ108" s="267"/>
      <c r="CA108" s="267"/>
      <c r="CB108" s="267"/>
      <c r="CC108" s="241"/>
      <c r="CD108" s="214"/>
      <c r="CE108" s="240"/>
      <c r="CF108" s="240"/>
      <c r="CG108" s="240"/>
      <c r="CH108" s="5"/>
    </row>
    <row r="109" spans="1:86" hidden="1" x14ac:dyDescent="0.2">
      <c r="A109" s="11"/>
      <c r="B109" s="11"/>
      <c r="C109" s="11"/>
      <c r="D109" s="64"/>
      <c r="E109" s="11"/>
      <c r="F109" s="64"/>
      <c r="G109" s="12"/>
      <c r="H109" s="67"/>
      <c r="I109" s="66"/>
      <c r="J109" s="204"/>
      <c r="K109" s="204"/>
      <c r="L109" s="205"/>
      <c r="M109" s="205"/>
      <c r="N109" s="205"/>
      <c r="O109" s="214"/>
      <c r="P109" s="214"/>
      <c r="Q109" s="213"/>
      <c r="R109" s="213"/>
      <c r="S109" s="213"/>
      <c r="T109" s="213"/>
      <c r="U109" s="223"/>
      <c r="V109" s="222"/>
      <c r="W109" s="222"/>
      <c r="X109" s="222"/>
      <c r="Y109" s="222"/>
      <c r="Z109" s="222"/>
      <c r="AA109" s="232"/>
      <c r="AB109" s="231"/>
      <c r="AC109" s="231"/>
      <c r="AD109" s="231"/>
      <c r="AE109" s="231"/>
      <c r="AF109" s="231"/>
      <c r="AG109" s="250"/>
      <c r="AH109" s="249"/>
      <c r="AI109" s="249"/>
      <c r="AJ109" s="249"/>
      <c r="AK109" s="249"/>
      <c r="AL109" s="249"/>
      <c r="AM109" s="204"/>
      <c r="AN109" s="205"/>
      <c r="AO109" s="205"/>
      <c r="AP109" s="205"/>
      <c r="AQ109" s="205"/>
      <c r="AR109" s="205"/>
      <c r="AS109" s="259"/>
      <c r="AT109" s="258"/>
      <c r="AU109" s="258"/>
      <c r="AV109" s="258"/>
      <c r="AW109" s="258"/>
      <c r="AX109" s="258"/>
      <c r="AY109" s="268"/>
      <c r="AZ109" s="267"/>
      <c r="BA109" s="267"/>
      <c r="BB109" s="267"/>
      <c r="BC109" s="267"/>
      <c r="BD109" s="267"/>
      <c r="BE109" s="204"/>
      <c r="BF109" s="205"/>
      <c r="BG109" s="205"/>
      <c r="BH109" s="205"/>
      <c r="BI109" s="205"/>
      <c r="BJ109" s="205"/>
      <c r="BK109" s="241"/>
      <c r="BL109" s="240"/>
      <c r="BM109" s="240"/>
      <c r="BN109" s="240"/>
      <c r="BO109" s="240"/>
      <c r="BP109" s="240"/>
      <c r="BQ109" s="223"/>
      <c r="BW109" s="268"/>
      <c r="BX109" s="267"/>
      <c r="BY109" s="267"/>
      <c r="BZ109" s="267"/>
      <c r="CA109" s="267"/>
      <c r="CB109" s="267"/>
      <c r="CC109" s="241"/>
      <c r="CD109" s="214"/>
      <c r="CE109" s="240"/>
      <c r="CF109" s="240"/>
      <c r="CG109" s="240"/>
      <c r="CH109" s="5"/>
    </row>
    <row r="110" spans="1:86" hidden="1" x14ac:dyDescent="0.2">
      <c r="A110" s="17"/>
      <c r="B110" s="17"/>
      <c r="C110" s="17"/>
      <c r="D110" s="71"/>
      <c r="E110" s="17"/>
      <c r="F110" s="71"/>
      <c r="G110" s="85"/>
      <c r="H110" s="72"/>
      <c r="I110" s="73"/>
      <c r="J110" s="204"/>
      <c r="K110" s="204"/>
      <c r="L110" s="205"/>
      <c r="M110" s="205"/>
      <c r="N110" s="205"/>
      <c r="O110" s="214"/>
      <c r="P110" s="214"/>
      <c r="Q110" s="213"/>
      <c r="R110" s="213"/>
      <c r="S110" s="213"/>
      <c r="T110" s="213"/>
      <c r="U110" s="223"/>
      <c r="V110" s="222"/>
      <c r="W110" s="222"/>
      <c r="X110" s="222"/>
      <c r="Y110" s="222"/>
      <c r="Z110" s="222"/>
      <c r="AA110" s="232"/>
      <c r="AB110" s="231"/>
      <c r="AC110" s="231"/>
      <c r="AD110" s="231"/>
      <c r="AE110" s="231"/>
      <c r="AF110" s="231"/>
      <c r="AG110" s="250"/>
      <c r="AH110" s="249"/>
      <c r="AI110" s="249"/>
      <c r="AJ110" s="249"/>
      <c r="AK110" s="249"/>
      <c r="AL110" s="249"/>
      <c r="AM110" s="204"/>
      <c r="AN110" s="205"/>
      <c r="AO110" s="205"/>
      <c r="AP110" s="205"/>
      <c r="AQ110" s="205"/>
      <c r="AR110" s="205"/>
      <c r="AS110" s="259"/>
      <c r="AT110" s="258"/>
      <c r="AU110" s="258"/>
      <c r="AV110" s="258"/>
      <c r="AW110" s="258"/>
      <c r="AX110" s="258"/>
      <c r="AY110" s="268"/>
      <c r="AZ110" s="267"/>
      <c r="BA110" s="267"/>
      <c r="BB110" s="267"/>
      <c r="BC110" s="267"/>
      <c r="BD110" s="267"/>
      <c r="BE110" s="204"/>
      <c r="BF110" s="205"/>
      <c r="BG110" s="205"/>
      <c r="BH110" s="205"/>
      <c r="BI110" s="205"/>
      <c r="BJ110" s="205"/>
      <c r="BK110" s="241"/>
      <c r="BL110" s="240"/>
      <c r="BM110" s="240"/>
      <c r="BN110" s="240"/>
      <c r="BO110" s="240"/>
      <c r="BP110" s="240"/>
      <c r="BQ110" s="223"/>
      <c r="BW110" s="268"/>
      <c r="BX110" s="267"/>
      <c r="BY110" s="267"/>
      <c r="BZ110" s="267"/>
      <c r="CA110" s="267"/>
      <c r="CB110" s="267"/>
      <c r="CC110" s="241"/>
      <c r="CD110" s="214"/>
      <c r="CE110" s="240"/>
      <c r="CF110" s="240"/>
      <c r="CG110" s="240"/>
      <c r="CH110" s="5"/>
    </row>
    <row r="111" spans="1:86" hidden="1" x14ac:dyDescent="0.2">
      <c r="A111" s="11"/>
      <c r="B111" s="82"/>
      <c r="C111" s="82"/>
      <c r="D111" s="83"/>
      <c r="E111" s="82"/>
      <c r="F111" s="83"/>
      <c r="G111" s="84"/>
      <c r="H111" s="86"/>
      <c r="I111" s="20"/>
      <c r="J111" s="204"/>
      <c r="K111" s="204"/>
      <c r="L111" s="205"/>
      <c r="M111" s="205"/>
      <c r="N111" s="205"/>
      <c r="O111" s="214"/>
      <c r="P111" s="214"/>
      <c r="Q111" s="213"/>
      <c r="R111" s="213"/>
      <c r="S111" s="213"/>
      <c r="T111" s="213"/>
      <c r="U111" s="223"/>
      <c r="V111" s="222"/>
      <c r="W111" s="222"/>
      <c r="X111" s="222"/>
      <c r="Y111" s="222"/>
      <c r="Z111" s="222"/>
      <c r="AA111" s="232"/>
      <c r="AB111" s="231"/>
      <c r="AC111" s="231"/>
      <c r="AD111" s="231"/>
      <c r="AE111" s="231"/>
      <c r="AF111" s="231"/>
      <c r="AG111" s="250"/>
      <c r="AH111" s="249"/>
      <c r="AI111" s="249"/>
      <c r="AJ111" s="249"/>
      <c r="AK111" s="249"/>
      <c r="AL111" s="249"/>
      <c r="AM111" s="204"/>
      <c r="AN111" s="205"/>
      <c r="AO111" s="205"/>
      <c r="AP111" s="205"/>
      <c r="AQ111" s="205"/>
      <c r="AR111" s="205"/>
      <c r="AS111" s="259"/>
      <c r="AT111" s="258"/>
      <c r="AU111" s="258"/>
      <c r="AV111" s="258"/>
      <c r="AW111" s="258"/>
      <c r="AX111" s="258"/>
      <c r="AY111" s="268"/>
      <c r="AZ111" s="267"/>
      <c r="BA111" s="267"/>
      <c r="BB111" s="267"/>
      <c r="BC111" s="267"/>
      <c r="BD111" s="267"/>
      <c r="BE111" s="204"/>
      <c r="BF111" s="205"/>
      <c r="BG111" s="205"/>
      <c r="BH111" s="205"/>
      <c r="BI111" s="205"/>
      <c r="BJ111" s="205"/>
      <c r="BK111" s="241"/>
      <c r="BL111" s="240"/>
      <c r="BM111" s="240"/>
      <c r="BN111" s="240"/>
      <c r="BO111" s="240"/>
      <c r="BP111" s="240"/>
      <c r="BQ111" s="223"/>
      <c r="BW111" s="268"/>
      <c r="BX111" s="267"/>
      <c r="BY111" s="267"/>
      <c r="BZ111" s="267"/>
      <c r="CA111" s="267"/>
      <c r="CB111" s="267"/>
      <c r="CC111" s="241"/>
      <c r="CD111" s="214"/>
      <c r="CE111" s="240"/>
      <c r="CF111" s="240"/>
      <c r="CG111" s="240"/>
      <c r="CH111" s="5"/>
    </row>
    <row r="112" spans="1:86" hidden="1" x14ac:dyDescent="0.2">
      <c r="A112" s="22"/>
      <c r="B112" s="22"/>
      <c r="C112" s="22"/>
      <c r="D112" s="87"/>
      <c r="E112" s="22"/>
      <c r="F112" s="34"/>
      <c r="G112" s="48"/>
      <c r="H112" s="32"/>
      <c r="I112" s="88"/>
      <c r="J112" s="204"/>
      <c r="K112" s="204"/>
      <c r="L112" s="205"/>
      <c r="M112" s="205"/>
      <c r="N112" s="205"/>
      <c r="O112" s="214"/>
      <c r="P112" s="214"/>
      <c r="Q112" s="213"/>
      <c r="R112" s="213"/>
      <c r="S112" s="213"/>
      <c r="T112" s="213"/>
      <c r="U112" s="223"/>
      <c r="V112" s="222"/>
      <c r="W112" s="222"/>
      <c r="X112" s="222"/>
      <c r="Y112" s="222"/>
      <c r="Z112" s="222"/>
      <c r="AA112" s="232"/>
      <c r="AB112" s="231"/>
      <c r="AC112" s="231"/>
      <c r="AD112" s="231"/>
      <c r="AE112" s="231"/>
      <c r="AF112" s="231"/>
      <c r="AG112" s="250"/>
      <c r="AH112" s="249"/>
      <c r="AI112" s="249"/>
      <c r="AJ112" s="249"/>
      <c r="AK112" s="249"/>
      <c r="AL112" s="249"/>
      <c r="AM112" s="204"/>
      <c r="AN112" s="205"/>
      <c r="AO112" s="205"/>
      <c r="AP112" s="205"/>
      <c r="AQ112" s="205"/>
      <c r="AR112" s="205"/>
      <c r="AS112" s="259"/>
      <c r="AT112" s="258"/>
      <c r="AU112" s="258"/>
      <c r="AV112" s="258"/>
      <c r="AW112" s="258"/>
      <c r="AX112" s="258"/>
      <c r="AY112" s="268"/>
      <c r="AZ112" s="267"/>
      <c r="BA112" s="267"/>
      <c r="BB112" s="267"/>
      <c r="BC112" s="267"/>
      <c r="BD112" s="267"/>
      <c r="BE112" s="204"/>
      <c r="BF112" s="205"/>
      <c r="BG112" s="205"/>
      <c r="BH112" s="205"/>
      <c r="BI112" s="205"/>
      <c r="BJ112" s="205"/>
      <c r="BK112" s="241"/>
      <c r="BL112" s="240"/>
      <c r="BM112" s="240"/>
      <c r="BN112" s="240"/>
      <c r="BO112" s="240"/>
      <c r="BP112" s="240"/>
      <c r="BQ112" s="223"/>
      <c r="BW112" s="268"/>
      <c r="BX112" s="267"/>
      <c r="BY112" s="267"/>
      <c r="BZ112" s="267"/>
      <c r="CA112" s="267"/>
      <c r="CB112" s="267"/>
      <c r="CC112" s="241"/>
      <c r="CD112" s="214"/>
      <c r="CE112" s="240"/>
      <c r="CF112" s="240"/>
      <c r="CG112" s="240"/>
      <c r="CH112" s="5"/>
    </row>
    <row r="113" spans="1:86" hidden="1" x14ac:dyDescent="0.2">
      <c r="A113" s="22"/>
      <c r="B113" s="22"/>
      <c r="C113" s="22"/>
      <c r="D113" s="87"/>
      <c r="E113" s="22"/>
      <c r="F113" s="34"/>
      <c r="G113" s="48"/>
      <c r="H113" s="32"/>
      <c r="I113" s="88"/>
      <c r="J113" s="204"/>
      <c r="K113" s="204"/>
      <c r="L113" s="205"/>
      <c r="M113" s="205"/>
      <c r="N113" s="205"/>
      <c r="O113" s="214"/>
      <c r="P113" s="214"/>
      <c r="Q113" s="213"/>
      <c r="R113" s="213"/>
      <c r="S113" s="213"/>
      <c r="T113" s="213"/>
      <c r="U113" s="223"/>
      <c r="V113" s="222"/>
      <c r="W113" s="222"/>
      <c r="X113" s="222"/>
      <c r="Y113" s="222"/>
      <c r="Z113" s="222"/>
      <c r="AA113" s="232"/>
      <c r="AB113" s="231"/>
      <c r="AC113" s="231"/>
      <c r="AD113" s="231"/>
      <c r="AE113" s="231"/>
      <c r="AF113" s="231"/>
      <c r="AG113" s="250"/>
      <c r="AH113" s="249"/>
      <c r="AI113" s="249"/>
      <c r="AJ113" s="249"/>
      <c r="AK113" s="249"/>
      <c r="AL113" s="249"/>
      <c r="AM113" s="204"/>
      <c r="AN113" s="205"/>
      <c r="AO113" s="205"/>
      <c r="AP113" s="205"/>
      <c r="AQ113" s="205"/>
      <c r="AR113" s="205"/>
      <c r="AS113" s="259"/>
      <c r="AT113" s="258"/>
      <c r="AU113" s="258"/>
      <c r="AV113" s="258"/>
      <c r="AW113" s="258"/>
      <c r="AX113" s="258"/>
      <c r="AY113" s="268"/>
      <c r="AZ113" s="267"/>
      <c r="BA113" s="267"/>
      <c r="BB113" s="267"/>
      <c r="BC113" s="267"/>
      <c r="BD113" s="267"/>
      <c r="BE113" s="204"/>
      <c r="BF113" s="205"/>
      <c r="BG113" s="205"/>
      <c r="BH113" s="205"/>
      <c r="BI113" s="205"/>
      <c r="BJ113" s="205"/>
      <c r="BK113" s="241"/>
      <c r="BL113" s="240"/>
      <c r="BM113" s="240"/>
      <c r="BN113" s="240"/>
      <c r="BO113" s="240"/>
      <c r="BP113" s="240"/>
      <c r="BQ113" s="223"/>
      <c r="BW113" s="268"/>
      <c r="BX113" s="267"/>
      <c r="BY113" s="267"/>
      <c r="BZ113" s="267"/>
      <c r="CA113" s="267"/>
      <c r="CB113" s="267"/>
      <c r="CC113" s="241"/>
      <c r="CD113" s="214"/>
      <c r="CE113" s="240"/>
      <c r="CF113" s="240"/>
      <c r="CG113" s="240"/>
      <c r="CH113" s="5"/>
    </row>
    <row r="114" spans="1:86" hidden="1" x14ac:dyDescent="0.2">
      <c r="A114" s="22"/>
      <c r="B114" s="22"/>
      <c r="C114" s="22"/>
      <c r="D114" s="34"/>
      <c r="E114" s="22"/>
      <c r="F114" s="34"/>
      <c r="G114" s="48"/>
      <c r="H114" s="32"/>
      <c r="I114" s="88"/>
      <c r="J114" s="204"/>
      <c r="K114" s="204"/>
      <c r="L114" s="205"/>
      <c r="M114" s="205"/>
      <c r="N114" s="205"/>
      <c r="O114" s="214"/>
      <c r="P114" s="214"/>
      <c r="Q114" s="213"/>
      <c r="R114" s="213"/>
      <c r="S114" s="213"/>
      <c r="T114" s="213"/>
      <c r="U114" s="223"/>
      <c r="V114" s="222"/>
      <c r="W114" s="222"/>
      <c r="X114" s="222"/>
      <c r="Y114" s="222"/>
      <c r="Z114" s="222"/>
      <c r="AA114" s="232"/>
      <c r="AB114" s="231"/>
      <c r="AC114" s="231"/>
      <c r="AD114" s="231"/>
      <c r="AE114" s="231"/>
      <c r="AF114" s="231"/>
      <c r="AG114" s="250"/>
      <c r="AH114" s="249"/>
      <c r="AI114" s="249"/>
      <c r="AJ114" s="249"/>
      <c r="AK114" s="249"/>
      <c r="AL114" s="249"/>
      <c r="AM114" s="204"/>
      <c r="AN114" s="205"/>
      <c r="AO114" s="205"/>
      <c r="AP114" s="205"/>
      <c r="AQ114" s="205"/>
      <c r="AR114" s="205"/>
      <c r="AS114" s="259"/>
      <c r="AT114" s="258"/>
      <c r="AU114" s="258"/>
      <c r="AV114" s="258"/>
      <c r="AW114" s="258"/>
      <c r="AX114" s="258"/>
      <c r="AY114" s="268"/>
      <c r="AZ114" s="267"/>
      <c r="BA114" s="267"/>
      <c r="BB114" s="267"/>
      <c r="BC114" s="267"/>
      <c r="BD114" s="267"/>
      <c r="BE114" s="204"/>
      <c r="BF114" s="205"/>
      <c r="BG114" s="205"/>
      <c r="BH114" s="205"/>
      <c r="BI114" s="205"/>
      <c r="BJ114" s="205"/>
      <c r="BK114" s="241"/>
      <c r="BL114" s="240"/>
      <c r="BM114" s="240"/>
      <c r="BN114" s="240"/>
      <c r="BO114" s="240"/>
      <c r="BP114" s="240"/>
      <c r="BQ114" s="223"/>
      <c r="BW114" s="268"/>
      <c r="BX114" s="267"/>
      <c r="BY114" s="267"/>
      <c r="BZ114" s="267"/>
      <c r="CA114" s="267"/>
      <c r="CB114" s="267"/>
      <c r="CC114" s="241"/>
      <c r="CD114" s="214"/>
      <c r="CE114" s="240"/>
      <c r="CF114" s="240"/>
      <c r="CG114" s="240"/>
      <c r="CH114" s="5"/>
    </row>
    <row r="115" spans="1:86" hidden="1" x14ac:dyDescent="0.2">
      <c r="A115" s="22"/>
      <c r="B115" s="22"/>
      <c r="C115" s="22"/>
      <c r="D115" s="31"/>
      <c r="E115" s="22"/>
      <c r="F115" s="34"/>
      <c r="G115" s="25"/>
      <c r="H115" s="32"/>
      <c r="I115" s="76"/>
      <c r="J115" s="204"/>
      <c r="K115" s="204"/>
      <c r="L115" s="205"/>
      <c r="M115" s="205"/>
      <c r="N115" s="205"/>
      <c r="O115" s="214"/>
      <c r="P115" s="214"/>
      <c r="Q115" s="213"/>
      <c r="R115" s="213"/>
      <c r="S115" s="213"/>
      <c r="T115" s="213"/>
      <c r="U115" s="223"/>
      <c r="V115" s="222"/>
      <c r="W115" s="222"/>
      <c r="X115" s="222"/>
      <c r="Y115" s="222"/>
      <c r="Z115" s="222"/>
      <c r="AA115" s="232"/>
      <c r="AB115" s="231"/>
      <c r="AC115" s="231"/>
      <c r="AD115" s="231"/>
      <c r="AE115" s="231"/>
      <c r="AF115" s="231"/>
      <c r="AG115" s="250"/>
      <c r="AH115" s="249"/>
      <c r="AI115" s="249"/>
      <c r="AJ115" s="249"/>
      <c r="AK115" s="249"/>
      <c r="AL115" s="249"/>
      <c r="AM115" s="204"/>
      <c r="AN115" s="205"/>
      <c r="AO115" s="205"/>
      <c r="AP115" s="205"/>
      <c r="AQ115" s="205"/>
      <c r="AR115" s="205"/>
      <c r="AS115" s="259"/>
      <c r="AT115" s="258"/>
      <c r="AU115" s="258"/>
      <c r="AV115" s="258"/>
      <c r="AW115" s="258"/>
      <c r="AX115" s="258"/>
      <c r="AY115" s="268"/>
      <c r="AZ115" s="267"/>
      <c r="BA115" s="267"/>
      <c r="BB115" s="267"/>
      <c r="BC115" s="267"/>
      <c r="BD115" s="267"/>
      <c r="BE115" s="204"/>
      <c r="BF115" s="205"/>
      <c r="BG115" s="205"/>
      <c r="BH115" s="205"/>
      <c r="BI115" s="205"/>
      <c r="BJ115" s="205"/>
      <c r="BK115" s="241"/>
      <c r="BL115" s="240"/>
      <c r="BM115" s="240"/>
      <c r="BN115" s="240"/>
      <c r="BO115" s="240"/>
      <c r="BP115" s="240"/>
      <c r="BQ115" s="223"/>
      <c r="BW115" s="268"/>
      <c r="BX115" s="267"/>
      <c r="BY115" s="267"/>
      <c r="BZ115" s="267"/>
      <c r="CA115" s="267"/>
      <c r="CB115" s="267"/>
      <c r="CC115" s="241"/>
      <c r="CD115" s="214"/>
      <c r="CE115" s="240"/>
      <c r="CF115" s="240"/>
      <c r="CG115" s="240"/>
      <c r="CH115" s="5"/>
    </row>
    <row r="116" spans="1:86" hidden="1" x14ac:dyDescent="0.2">
      <c r="A116" s="22"/>
      <c r="B116" s="22"/>
      <c r="C116" s="22"/>
      <c r="D116" s="33"/>
      <c r="E116" s="22"/>
      <c r="F116" s="34"/>
      <c r="G116" s="48"/>
      <c r="H116" s="75"/>
      <c r="I116" s="52"/>
      <c r="J116" s="204"/>
      <c r="K116" s="204"/>
      <c r="L116" s="205"/>
      <c r="M116" s="205"/>
      <c r="N116" s="205"/>
      <c r="O116" s="214"/>
      <c r="P116" s="214"/>
      <c r="Q116" s="213"/>
      <c r="R116" s="213"/>
      <c r="S116" s="213"/>
      <c r="T116" s="213"/>
      <c r="U116" s="223"/>
      <c r="V116" s="222"/>
      <c r="W116" s="222"/>
      <c r="X116" s="222"/>
      <c r="Y116" s="222"/>
      <c r="Z116" s="222"/>
      <c r="AA116" s="232"/>
      <c r="AB116" s="231"/>
      <c r="AC116" s="231"/>
      <c r="AD116" s="231"/>
      <c r="AE116" s="231"/>
      <c r="AF116" s="231"/>
      <c r="AG116" s="250"/>
      <c r="AH116" s="249"/>
      <c r="AI116" s="249"/>
      <c r="AJ116" s="249"/>
      <c r="AK116" s="249"/>
      <c r="AL116" s="249"/>
      <c r="AM116" s="204"/>
      <c r="AN116" s="205"/>
      <c r="AO116" s="205"/>
      <c r="AP116" s="205"/>
      <c r="AQ116" s="205"/>
      <c r="AR116" s="205"/>
      <c r="AS116" s="259"/>
      <c r="AT116" s="258"/>
      <c r="AU116" s="258"/>
      <c r="AV116" s="258"/>
      <c r="AW116" s="258"/>
      <c r="AX116" s="258"/>
      <c r="AY116" s="268"/>
      <c r="AZ116" s="267"/>
      <c r="BA116" s="267"/>
      <c r="BB116" s="267"/>
      <c r="BC116" s="267"/>
      <c r="BD116" s="267"/>
      <c r="BE116" s="204"/>
      <c r="BF116" s="205"/>
      <c r="BG116" s="205"/>
      <c r="BH116" s="205"/>
      <c r="BI116" s="205"/>
      <c r="BJ116" s="205"/>
      <c r="BK116" s="241"/>
      <c r="BL116" s="240"/>
      <c r="BM116" s="240"/>
      <c r="BN116" s="240"/>
      <c r="BO116" s="240"/>
      <c r="BP116" s="240"/>
      <c r="BQ116" s="223"/>
      <c r="BW116" s="268"/>
      <c r="BX116" s="267"/>
      <c r="BY116" s="267"/>
      <c r="BZ116" s="267"/>
      <c r="CA116" s="267"/>
      <c r="CB116" s="267"/>
      <c r="CC116" s="241"/>
      <c r="CD116" s="214"/>
      <c r="CE116" s="240"/>
      <c r="CF116" s="240"/>
      <c r="CG116" s="240"/>
      <c r="CH116" s="5"/>
    </row>
    <row r="117" spans="1:86" hidden="1" x14ac:dyDescent="0.2">
      <c r="A117" s="22"/>
      <c r="B117" s="22"/>
      <c r="C117" s="22"/>
      <c r="D117" s="34"/>
      <c r="E117" s="22"/>
      <c r="F117" s="34"/>
      <c r="G117" s="48"/>
      <c r="H117" s="36"/>
      <c r="I117" s="37"/>
      <c r="J117" s="204"/>
      <c r="K117" s="204"/>
      <c r="L117" s="205"/>
      <c r="M117" s="205"/>
      <c r="N117" s="204"/>
      <c r="O117" s="214"/>
      <c r="P117" s="214"/>
      <c r="Q117" s="214"/>
      <c r="R117" s="214"/>
      <c r="S117" s="213"/>
      <c r="T117" s="214"/>
      <c r="U117" s="223"/>
      <c r="V117" s="223"/>
      <c r="W117" s="223"/>
      <c r="X117" s="223"/>
      <c r="Y117" s="222"/>
      <c r="Z117" s="223"/>
      <c r="AA117" s="232"/>
      <c r="AB117" s="232"/>
      <c r="AC117" s="232"/>
      <c r="AD117" s="232"/>
      <c r="AE117" s="231"/>
      <c r="AF117" s="232"/>
      <c r="AG117" s="250"/>
      <c r="AH117" s="250"/>
      <c r="AI117" s="250"/>
      <c r="AJ117" s="250"/>
      <c r="AK117" s="249"/>
      <c r="AL117" s="250"/>
      <c r="AM117" s="204"/>
      <c r="AN117" s="204"/>
      <c r="AO117" s="204"/>
      <c r="AP117" s="204"/>
      <c r="AQ117" s="205"/>
      <c r="AR117" s="204"/>
      <c r="AS117" s="259"/>
      <c r="AT117" s="259"/>
      <c r="AU117" s="259"/>
      <c r="AV117" s="259"/>
      <c r="AW117" s="258"/>
      <c r="AX117" s="259"/>
      <c r="AY117" s="268"/>
      <c r="AZ117" s="268"/>
      <c r="BA117" s="268"/>
      <c r="BB117" s="268"/>
      <c r="BC117" s="267"/>
      <c r="BD117" s="268"/>
      <c r="BE117" s="204"/>
      <c r="BF117" s="204"/>
      <c r="BG117" s="204"/>
      <c r="BH117" s="204"/>
      <c r="BI117" s="205"/>
      <c r="BJ117" s="204"/>
      <c r="BK117" s="241"/>
      <c r="BL117" s="241"/>
      <c r="BM117" s="241"/>
      <c r="BN117" s="241"/>
      <c r="BO117" s="240"/>
      <c r="BP117" s="241"/>
      <c r="BQ117" s="223"/>
      <c r="BR117" s="579"/>
      <c r="BS117" s="579"/>
      <c r="BT117" s="579"/>
      <c r="BV117" s="579"/>
      <c r="BW117" s="268"/>
      <c r="BX117" s="268"/>
      <c r="BY117" s="268"/>
      <c r="BZ117" s="268"/>
      <c r="CA117" s="267"/>
      <c r="CB117" s="268"/>
      <c r="CC117" s="241"/>
      <c r="CD117" s="214"/>
      <c r="CE117" s="241"/>
      <c r="CF117" s="240"/>
      <c r="CG117" s="241"/>
      <c r="CH117" s="5"/>
    </row>
    <row r="118" spans="1:86" hidden="1" x14ac:dyDescent="0.2">
      <c r="A118" s="22"/>
      <c r="B118" s="22"/>
      <c r="C118" s="22"/>
      <c r="D118" s="34"/>
      <c r="E118" s="22"/>
      <c r="F118" s="34"/>
      <c r="G118" s="48"/>
      <c r="H118" s="36"/>
      <c r="I118" s="37"/>
      <c r="J118" s="204"/>
      <c r="K118" s="204"/>
      <c r="L118" s="205"/>
      <c r="M118" s="205"/>
      <c r="N118" s="204"/>
      <c r="O118" s="214"/>
      <c r="P118" s="214"/>
      <c r="Q118" s="214"/>
      <c r="R118" s="214"/>
      <c r="S118" s="213"/>
      <c r="T118" s="214"/>
      <c r="U118" s="223"/>
      <c r="V118" s="223"/>
      <c r="W118" s="223"/>
      <c r="X118" s="223"/>
      <c r="Y118" s="222"/>
      <c r="Z118" s="223"/>
      <c r="AA118" s="232"/>
      <c r="AB118" s="232"/>
      <c r="AC118" s="232"/>
      <c r="AD118" s="232"/>
      <c r="AE118" s="231"/>
      <c r="AF118" s="232"/>
      <c r="AG118" s="250"/>
      <c r="AH118" s="250"/>
      <c r="AI118" s="250"/>
      <c r="AJ118" s="250"/>
      <c r="AK118" s="249"/>
      <c r="AL118" s="250"/>
      <c r="AM118" s="204"/>
      <c r="AN118" s="204"/>
      <c r="AO118" s="204"/>
      <c r="AP118" s="204"/>
      <c r="AQ118" s="205"/>
      <c r="AR118" s="204"/>
      <c r="AS118" s="259"/>
      <c r="AT118" s="259"/>
      <c r="AU118" s="259"/>
      <c r="AV118" s="259"/>
      <c r="AW118" s="258"/>
      <c r="AX118" s="259"/>
      <c r="AY118" s="268"/>
      <c r="AZ118" s="268"/>
      <c r="BA118" s="268"/>
      <c r="BB118" s="268"/>
      <c r="BC118" s="267"/>
      <c r="BD118" s="268"/>
      <c r="BE118" s="204"/>
      <c r="BF118" s="204"/>
      <c r="BG118" s="204"/>
      <c r="BH118" s="204"/>
      <c r="BI118" s="205"/>
      <c r="BJ118" s="204"/>
      <c r="BK118" s="241"/>
      <c r="BL118" s="241"/>
      <c r="BM118" s="241"/>
      <c r="BN118" s="241"/>
      <c r="BO118" s="240"/>
      <c r="BP118" s="241"/>
      <c r="BQ118" s="223"/>
      <c r="BR118" s="579"/>
      <c r="BS118" s="579"/>
      <c r="BT118" s="579"/>
      <c r="BV118" s="579"/>
      <c r="BW118" s="268"/>
      <c r="BX118" s="268"/>
      <c r="BY118" s="268"/>
      <c r="BZ118" s="268"/>
      <c r="CA118" s="267"/>
      <c r="CB118" s="268"/>
      <c r="CC118" s="241"/>
      <c r="CD118" s="214"/>
      <c r="CE118" s="241"/>
      <c r="CF118" s="240"/>
      <c r="CG118" s="241"/>
      <c r="CH118" s="5"/>
    </row>
    <row r="119" spans="1:86" hidden="1" x14ac:dyDescent="0.2">
      <c r="A119" s="22"/>
      <c r="B119" s="22"/>
      <c r="C119" s="22"/>
      <c r="D119" s="34"/>
      <c r="E119" s="22"/>
      <c r="F119" s="34"/>
      <c r="G119" s="48"/>
      <c r="H119" s="36"/>
      <c r="I119" s="37"/>
      <c r="J119" s="204"/>
      <c r="K119" s="204"/>
      <c r="L119" s="205"/>
      <c r="M119" s="205"/>
      <c r="N119" s="204"/>
      <c r="O119" s="214"/>
      <c r="P119" s="214"/>
      <c r="Q119" s="213"/>
      <c r="R119" s="214"/>
      <c r="S119" s="213"/>
      <c r="T119" s="214"/>
      <c r="U119" s="223"/>
      <c r="V119" s="223"/>
      <c r="W119" s="222"/>
      <c r="X119" s="223"/>
      <c r="Y119" s="222"/>
      <c r="Z119" s="223"/>
      <c r="AA119" s="232"/>
      <c r="AB119" s="232"/>
      <c r="AC119" s="231"/>
      <c r="AD119" s="232"/>
      <c r="AE119" s="231"/>
      <c r="AF119" s="232"/>
      <c r="AG119" s="250"/>
      <c r="AH119" s="250"/>
      <c r="AI119" s="249"/>
      <c r="AJ119" s="250"/>
      <c r="AK119" s="249"/>
      <c r="AL119" s="250"/>
      <c r="AM119" s="204"/>
      <c r="AN119" s="204"/>
      <c r="AO119" s="205"/>
      <c r="AP119" s="204"/>
      <c r="AQ119" s="205"/>
      <c r="AR119" s="204"/>
      <c r="AS119" s="259"/>
      <c r="AT119" s="259"/>
      <c r="AU119" s="258"/>
      <c r="AV119" s="259"/>
      <c r="AW119" s="258"/>
      <c r="AX119" s="259"/>
      <c r="AY119" s="268"/>
      <c r="AZ119" s="268"/>
      <c r="BA119" s="267"/>
      <c r="BB119" s="268"/>
      <c r="BC119" s="267"/>
      <c r="BD119" s="268"/>
      <c r="BE119" s="204"/>
      <c r="BF119" s="204"/>
      <c r="BG119" s="205"/>
      <c r="BH119" s="204"/>
      <c r="BI119" s="205"/>
      <c r="BJ119" s="204"/>
      <c r="BK119" s="241"/>
      <c r="BL119" s="241"/>
      <c r="BM119" s="240"/>
      <c r="BN119" s="241"/>
      <c r="BO119" s="240"/>
      <c r="BP119" s="241"/>
      <c r="BQ119" s="223"/>
      <c r="BR119" s="579"/>
      <c r="BT119" s="579"/>
      <c r="BV119" s="579"/>
      <c r="BW119" s="268"/>
      <c r="BX119" s="268"/>
      <c r="BY119" s="267"/>
      <c r="BZ119" s="268"/>
      <c r="CA119" s="267"/>
      <c r="CB119" s="268"/>
      <c r="CC119" s="241"/>
      <c r="CD119" s="214"/>
      <c r="CE119" s="240"/>
      <c r="CF119" s="240"/>
      <c r="CG119" s="241"/>
      <c r="CH119" s="5"/>
    </row>
    <row r="120" spans="1:86" hidden="1" x14ac:dyDescent="0.2">
      <c r="A120" s="22"/>
      <c r="B120" s="22"/>
      <c r="C120" s="22"/>
      <c r="D120" s="34"/>
      <c r="E120" s="22"/>
      <c r="F120" s="34"/>
      <c r="G120" s="48"/>
      <c r="H120" s="36"/>
      <c r="I120" s="27"/>
      <c r="J120" s="204"/>
      <c r="K120" s="204"/>
      <c r="L120" s="205"/>
      <c r="M120" s="205"/>
      <c r="N120" s="204"/>
      <c r="O120" s="214"/>
      <c r="P120" s="214"/>
      <c r="Q120" s="213"/>
      <c r="R120" s="214"/>
      <c r="S120" s="213"/>
      <c r="T120" s="214"/>
      <c r="U120" s="223"/>
      <c r="V120" s="223"/>
      <c r="W120" s="222"/>
      <c r="X120" s="223"/>
      <c r="Y120" s="222"/>
      <c r="Z120" s="223"/>
      <c r="AA120" s="232"/>
      <c r="AB120" s="232"/>
      <c r="AC120" s="231"/>
      <c r="AD120" s="232"/>
      <c r="AE120" s="231"/>
      <c r="AF120" s="232"/>
      <c r="AG120" s="250"/>
      <c r="AH120" s="250"/>
      <c r="AI120" s="249"/>
      <c r="AJ120" s="250"/>
      <c r="AK120" s="249"/>
      <c r="AL120" s="250"/>
      <c r="AM120" s="204"/>
      <c r="AN120" s="204"/>
      <c r="AO120" s="205"/>
      <c r="AP120" s="204"/>
      <c r="AQ120" s="205"/>
      <c r="AR120" s="204"/>
      <c r="AS120" s="259"/>
      <c r="AT120" s="259"/>
      <c r="AU120" s="258"/>
      <c r="AV120" s="259"/>
      <c r="AW120" s="258"/>
      <c r="AX120" s="259"/>
      <c r="AY120" s="268"/>
      <c r="AZ120" s="268"/>
      <c r="BA120" s="267"/>
      <c r="BB120" s="268"/>
      <c r="BC120" s="267"/>
      <c r="BD120" s="268"/>
      <c r="BE120" s="204"/>
      <c r="BF120" s="204"/>
      <c r="BG120" s="205"/>
      <c r="BH120" s="204"/>
      <c r="BI120" s="205"/>
      <c r="BJ120" s="204"/>
      <c r="BK120" s="241"/>
      <c r="BL120" s="241"/>
      <c r="BM120" s="240"/>
      <c r="BN120" s="241"/>
      <c r="BO120" s="240"/>
      <c r="BP120" s="241"/>
      <c r="BQ120" s="223"/>
      <c r="BR120" s="579"/>
      <c r="BT120" s="579"/>
      <c r="BV120" s="579"/>
      <c r="BW120" s="268"/>
      <c r="BX120" s="268"/>
      <c r="BY120" s="267"/>
      <c r="BZ120" s="268"/>
      <c r="CA120" s="267"/>
      <c r="CB120" s="268"/>
      <c r="CC120" s="241"/>
      <c r="CD120" s="214"/>
      <c r="CE120" s="240"/>
      <c r="CF120" s="240"/>
      <c r="CG120" s="241"/>
      <c r="CH120" s="5"/>
    </row>
    <row r="121" spans="1:86" hidden="1" x14ac:dyDescent="0.2">
      <c r="A121" s="22"/>
      <c r="B121" s="22"/>
      <c r="C121" s="22"/>
      <c r="D121" s="34"/>
      <c r="E121" s="22"/>
      <c r="F121" s="34"/>
      <c r="G121" s="48"/>
      <c r="H121" s="36"/>
      <c r="I121" s="27"/>
      <c r="J121" s="204"/>
      <c r="K121" s="204"/>
      <c r="L121" s="205"/>
      <c r="M121" s="205"/>
      <c r="N121" s="204"/>
      <c r="O121" s="214"/>
      <c r="P121" s="214"/>
      <c r="Q121" s="213"/>
      <c r="R121" s="214"/>
      <c r="S121" s="213"/>
      <c r="T121" s="214"/>
      <c r="U121" s="223"/>
      <c r="V121" s="223"/>
      <c r="W121" s="222"/>
      <c r="X121" s="223"/>
      <c r="Y121" s="222"/>
      <c r="Z121" s="223"/>
      <c r="AA121" s="232"/>
      <c r="AB121" s="232"/>
      <c r="AC121" s="231"/>
      <c r="AD121" s="232"/>
      <c r="AE121" s="231"/>
      <c r="AF121" s="232"/>
      <c r="AG121" s="250"/>
      <c r="AH121" s="250"/>
      <c r="AI121" s="249"/>
      <c r="AJ121" s="250"/>
      <c r="AK121" s="249"/>
      <c r="AL121" s="250"/>
      <c r="AM121" s="204"/>
      <c r="AN121" s="204"/>
      <c r="AO121" s="205"/>
      <c r="AP121" s="204"/>
      <c r="AQ121" s="205"/>
      <c r="AR121" s="204"/>
      <c r="AS121" s="259"/>
      <c r="AT121" s="259"/>
      <c r="AU121" s="258"/>
      <c r="AV121" s="259"/>
      <c r="AW121" s="258"/>
      <c r="AX121" s="259"/>
      <c r="AY121" s="268"/>
      <c r="AZ121" s="268"/>
      <c r="BA121" s="267"/>
      <c r="BB121" s="268"/>
      <c r="BC121" s="267"/>
      <c r="BD121" s="268"/>
      <c r="BE121" s="204"/>
      <c r="BF121" s="204"/>
      <c r="BG121" s="205"/>
      <c r="BH121" s="204"/>
      <c r="BI121" s="205"/>
      <c r="BJ121" s="204"/>
      <c r="BK121" s="241"/>
      <c r="BL121" s="241"/>
      <c r="BM121" s="240"/>
      <c r="BN121" s="241"/>
      <c r="BO121" s="240"/>
      <c r="BP121" s="241"/>
      <c r="BQ121" s="223"/>
      <c r="BR121" s="579"/>
      <c r="BT121" s="579"/>
      <c r="BV121" s="579"/>
      <c r="BW121" s="268"/>
      <c r="BX121" s="268"/>
      <c r="BY121" s="267"/>
      <c r="BZ121" s="268"/>
      <c r="CA121" s="267"/>
      <c r="CB121" s="268"/>
      <c r="CC121" s="241"/>
      <c r="CD121" s="214"/>
      <c r="CE121" s="240"/>
      <c r="CF121" s="240"/>
      <c r="CG121" s="241"/>
      <c r="CH121" s="5"/>
    </row>
    <row r="122" spans="1:86" hidden="1" x14ac:dyDescent="0.2">
      <c r="A122" s="22"/>
      <c r="B122" s="22"/>
      <c r="C122" s="22"/>
      <c r="D122" s="34"/>
      <c r="E122" s="22"/>
      <c r="F122" s="34"/>
      <c r="G122" s="48"/>
      <c r="H122" s="36"/>
      <c r="I122" s="27"/>
      <c r="J122" s="204"/>
      <c r="K122" s="204"/>
      <c r="L122" s="205"/>
      <c r="M122" s="205"/>
      <c r="N122" s="204"/>
      <c r="O122" s="214"/>
      <c r="P122" s="214"/>
      <c r="Q122" s="213"/>
      <c r="R122" s="214"/>
      <c r="S122" s="213"/>
      <c r="T122" s="214"/>
      <c r="U122" s="223"/>
      <c r="V122" s="223"/>
      <c r="W122" s="222"/>
      <c r="X122" s="223"/>
      <c r="Y122" s="222"/>
      <c r="Z122" s="223"/>
      <c r="AA122" s="232"/>
      <c r="AB122" s="232"/>
      <c r="AC122" s="231"/>
      <c r="AD122" s="232"/>
      <c r="AE122" s="231"/>
      <c r="AF122" s="232"/>
      <c r="AG122" s="250"/>
      <c r="AH122" s="250"/>
      <c r="AI122" s="249"/>
      <c r="AJ122" s="250"/>
      <c r="AK122" s="249"/>
      <c r="AL122" s="250"/>
      <c r="AM122" s="204"/>
      <c r="AN122" s="204"/>
      <c r="AO122" s="205"/>
      <c r="AP122" s="204"/>
      <c r="AQ122" s="205"/>
      <c r="AR122" s="204"/>
      <c r="AS122" s="259"/>
      <c r="AT122" s="259"/>
      <c r="AU122" s="258"/>
      <c r="AV122" s="259"/>
      <c r="AW122" s="258"/>
      <c r="AX122" s="259"/>
      <c r="AY122" s="268"/>
      <c r="AZ122" s="268"/>
      <c r="BA122" s="267"/>
      <c r="BB122" s="268"/>
      <c r="BC122" s="267"/>
      <c r="BD122" s="268"/>
      <c r="BE122" s="204"/>
      <c r="BF122" s="204"/>
      <c r="BG122" s="205"/>
      <c r="BH122" s="204"/>
      <c r="BI122" s="205"/>
      <c r="BJ122" s="204"/>
      <c r="BK122" s="241"/>
      <c r="BL122" s="241"/>
      <c r="BM122" s="240"/>
      <c r="BN122" s="241"/>
      <c r="BO122" s="240"/>
      <c r="BP122" s="241"/>
      <c r="BQ122" s="223"/>
      <c r="BR122" s="579"/>
      <c r="BT122" s="579"/>
      <c r="BV122" s="579"/>
      <c r="BW122" s="268"/>
      <c r="BX122" s="268"/>
      <c r="BY122" s="267"/>
      <c r="BZ122" s="268"/>
      <c r="CA122" s="267"/>
      <c r="CB122" s="268"/>
      <c r="CC122" s="241"/>
      <c r="CD122" s="214"/>
      <c r="CE122" s="240"/>
      <c r="CF122" s="240"/>
      <c r="CG122" s="241"/>
      <c r="CH122" s="5"/>
    </row>
    <row r="123" spans="1:86" hidden="1" x14ac:dyDescent="0.2">
      <c r="A123" s="22"/>
      <c r="B123" s="22"/>
      <c r="C123" s="22"/>
      <c r="D123" s="34"/>
      <c r="E123" s="22"/>
      <c r="F123" s="34"/>
      <c r="G123" s="48"/>
      <c r="H123" s="36"/>
      <c r="I123" s="27"/>
      <c r="J123" s="204"/>
      <c r="K123" s="204"/>
      <c r="L123" s="205"/>
      <c r="M123" s="205"/>
      <c r="N123" s="204"/>
      <c r="O123" s="214"/>
      <c r="P123" s="214"/>
      <c r="Q123" s="213"/>
      <c r="R123" s="214"/>
      <c r="S123" s="213"/>
      <c r="T123" s="214"/>
      <c r="U123" s="223"/>
      <c r="V123" s="223"/>
      <c r="W123" s="222"/>
      <c r="X123" s="223"/>
      <c r="Y123" s="222"/>
      <c r="Z123" s="223"/>
      <c r="AA123" s="232"/>
      <c r="AB123" s="232"/>
      <c r="AC123" s="231"/>
      <c r="AD123" s="232"/>
      <c r="AE123" s="231"/>
      <c r="AF123" s="232"/>
      <c r="AG123" s="250"/>
      <c r="AH123" s="250"/>
      <c r="AI123" s="249"/>
      <c r="AJ123" s="250"/>
      <c r="AK123" s="249"/>
      <c r="AL123" s="250"/>
      <c r="AM123" s="204"/>
      <c r="AN123" s="204"/>
      <c r="AO123" s="205"/>
      <c r="AP123" s="204"/>
      <c r="AQ123" s="205"/>
      <c r="AR123" s="204"/>
      <c r="AS123" s="259"/>
      <c r="AT123" s="259"/>
      <c r="AU123" s="258"/>
      <c r="AV123" s="259"/>
      <c r="AW123" s="258"/>
      <c r="AX123" s="259"/>
      <c r="AY123" s="268"/>
      <c r="AZ123" s="268"/>
      <c r="BA123" s="267"/>
      <c r="BB123" s="268"/>
      <c r="BC123" s="267"/>
      <c r="BD123" s="268"/>
      <c r="BE123" s="204"/>
      <c r="BF123" s="204"/>
      <c r="BG123" s="205"/>
      <c r="BH123" s="204"/>
      <c r="BI123" s="205"/>
      <c r="BJ123" s="204"/>
      <c r="BK123" s="241"/>
      <c r="BL123" s="241"/>
      <c r="BM123" s="240"/>
      <c r="BN123" s="241"/>
      <c r="BO123" s="240"/>
      <c r="BP123" s="241"/>
      <c r="BQ123" s="223"/>
      <c r="BR123" s="579"/>
      <c r="BT123" s="579"/>
      <c r="BV123" s="579"/>
      <c r="BW123" s="268"/>
      <c r="BX123" s="268"/>
      <c r="BY123" s="267"/>
      <c r="BZ123" s="268"/>
      <c r="CA123" s="267"/>
      <c r="CB123" s="268"/>
      <c r="CC123" s="241"/>
      <c r="CD123" s="214"/>
      <c r="CE123" s="240"/>
      <c r="CF123" s="240"/>
      <c r="CG123" s="241"/>
      <c r="CH123" s="5"/>
    </row>
    <row r="124" spans="1:86" hidden="1" x14ac:dyDescent="0.2">
      <c r="A124" s="22"/>
      <c r="B124" s="22"/>
      <c r="C124" s="22"/>
      <c r="D124" s="34"/>
      <c r="E124" s="22"/>
      <c r="F124" s="34"/>
      <c r="G124" s="48"/>
      <c r="H124" s="36"/>
      <c r="I124" s="27"/>
      <c r="J124" s="204"/>
      <c r="K124" s="204"/>
      <c r="L124" s="205"/>
      <c r="M124" s="205"/>
      <c r="N124" s="204"/>
      <c r="O124" s="214"/>
      <c r="P124" s="214"/>
      <c r="Q124" s="213"/>
      <c r="R124" s="214"/>
      <c r="S124" s="213"/>
      <c r="T124" s="214"/>
      <c r="U124" s="223"/>
      <c r="V124" s="223"/>
      <c r="W124" s="222"/>
      <c r="X124" s="223"/>
      <c r="Y124" s="222"/>
      <c r="Z124" s="223"/>
      <c r="AA124" s="232"/>
      <c r="AB124" s="232"/>
      <c r="AC124" s="231"/>
      <c r="AD124" s="232"/>
      <c r="AE124" s="231"/>
      <c r="AF124" s="232"/>
      <c r="AG124" s="250"/>
      <c r="AH124" s="250"/>
      <c r="AI124" s="249"/>
      <c r="AJ124" s="250"/>
      <c r="AK124" s="249"/>
      <c r="AL124" s="250"/>
      <c r="AM124" s="204"/>
      <c r="AN124" s="204"/>
      <c r="AO124" s="205"/>
      <c r="AP124" s="204"/>
      <c r="AQ124" s="205"/>
      <c r="AR124" s="204"/>
      <c r="AS124" s="259"/>
      <c r="AT124" s="259"/>
      <c r="AU124" s="258"/>
      <c r="AV124" s="259"/>
      <c r="AW124" s="258"/>
      <c r="AX124" s="259"/>
      <c r="AY124" s="268"/>
      <c r="AZ124" s="268"/>
      <c r="BA124" s="267"/>
      <c r="BB124" s="268"/>
      <c r="BC124" s="267"/>
      <c r="BD124" s="268"/>
      <c r="BE124" s="204"/>
      <c r="BF124" s="204"/>
      <c r="BG124" s="205"/>
      <c r="BH124" s="204"/>
      <c r="BI124" s="205"/>
      <c r="BJ124" s="204"/>
      <c r="BK124" s="241"/>
      <c r="BL124" s="241"/>
      <c r="BM124" s="240"/>
      <c r="BN124" s="241"/>
      <c r="BO124" s="240"/>
      <c r="BP124" s="241"/>
      <c r="BQ124" s="223"/>
      <c r="BR124" s="579"/>
      <c r="BT124" s="579"/>
      <c r="BV124" s="579"/>
      <c r="BW124" s="268"/>
      <c r="BX124" s="268"/>
      <c r="BY124" s="267"/>
      <c r="BZ124" s="268"/>
      <c r="CA124" s="267"/>
      <c r="CB124" s="268"/>
      <c r="CC124" s="241"/>
      <c r="CD124" s="214"/>
      <c r="CE124" s="240"/>
      <c r="CF124" s="240"/>
      <c r="CG124" s="241"/>
      <c r="CH124" s="5"/>
    </row>
    <row r="125" spans="1:86" hidden="1" x14ac:dyDescent="0.2">
      <c r="A125" s="22"/>
      <c r="B125" s="22"/>
      <c r="C125" s="22"/>
      <c r="D125" s="34"/>
      <c r="E125" s="22"/>
      <c r="F125" s="34"/>
      <c r="G125" s="35"/>
      <c r="H125" s="36"/>
      <c r="I125" s="27"/>
      <c r="J125" s="204"/>
      <c r="K125" s="204"/>
      <c r="L125" s="205"/>
      <c r="M125" s="205"/>
      <c r="N125" s="204"/>
      <c r="O125" s="214"/>
      <c r="P125" s="214"/>
      <c r="Q125" s="213"/>
      <c r="R125" s="214"/>
      <c r="S125" s="213"/>
      <c r="T125" s="214"/>
      <c r="U125" s="223"/>
      <c r="V125" s="223"/>
      <c r="W125" s="222"/>
      <c r="X125" s="223"/>
      <c r="Y125" s="222"/>
      <c r="Z125" s="223"/>
      <c r="AA125" s="232"/>
      <c r="AB125" s="232"/>
      <c r="AC125" s="231"/>
      <c r="AD125" s="232"/>
      <c r="AE125" s="231"/>
      <c r="AF125" s="232"/>
      <c r="AG125" s="250"/>
      <c r="AH125" s="250"/>
      <c r="AI125" s="249"/>
      <c r="AJ125" s="250"/>
      <c r="AK125" s="249"/>
      <c r="AL125" s="250"/>
      <c r="AM125" s="204"/>
      <c r="AN125" s="204"/>
      <c r="AO125" s="205"/>
      <c r="AP125" s="204"/>
      <c r="AQ125" s="205"/>
      <c r="AR125" s="204"/>
      <c r="AS125" s="259"/>
      <c r="AT125" s="259"/>
      <c r="AU125" s="258"/>
      <c r="AV125" s="259"/>
      <c r="AW125" s="258"/>
      <c r="AX125" s="259"/>
      <c r="AY125" s="268"/>
      <c r="AZ125" s="268"/>
      <c r="BA125" s="267"/>
      <c r="BB125" s="268"/>
      <c r="BC125" s="267"/>
      <c r="BD125" s="268"/>
      <c r="BE125" s="204"/>
      <c r="BF125" s="204"/>
      <c r="BG125" s="205"/>
      <c r="BH125" s="204"/>
      <c r="BI125" s="205"/>
      <c r="BJ125" s="204"/>
      <c r="BK125" s="241"/>
      <c r="BL125" s="241"/>
      <c r="BM125" s="240"/>
      <c r="BN125" s="241"/>
      <c r="BO125" s="240"/>
      <c r="BP125" s="241"/>
      <c r="BQ125" s="223"/>
      <c r="BR125" s="579"/>
      <c r="BT125" s="579"/>
      <c r="BV125" s="579"/>
      <c r="BW125" s="268"/>
      <c r="BX125" s="268"/>
      <c r="BY125" s="267"/>
      <c r="BZ125" s="268"/>
      <c r="CA125" s="267"/>
      <c r="CB125" s="268"/>
      <c r="CC125" s="241"/>
      <c r="CD125" s="214"/>
      <c r="CE125" s="240"/>
      <c r="CF125" s="240"/>
      <c r="CG125" s="241"/>
      <c r="CH125" s="5"/>
    </row>
    <row r="126" spans="1:86" hidden="1" x14ac:dyDescent="0.2">
      <c r="A126" s="22"/>
      <c r="B126" s="22"/>
      <c r="C126" s="22"/>
      <c r="D126" s="34"/>
      <c r="E126" s="22"/>
      <c r="F126" s="34"/>
      <c r="G126" s="48"/>
      <c r="H126" s="36"/>
      <c r="I126" s="27"/>
      <c r="J126" s="204"/>
      <c r="K126" s="204"/>
      <c r="L126" s="205"/>
      <c r="M126" s="205"/>
      <c r="N126" s="204"/>
      <c r="O126" s="214"/>
      <c r="P126" s="214"/>
      <c r="Q126" s="213"/>
      <c r="R126" s="214"/>
      <c r="S126" s="213"/>
      <c r="T126" s="214"/>
      <c r="U126" s="223"/>
      <c r="V126" s="223"/>
      <c r="W126" s="222"/>
      <c r="X126" s="223"/>
      <c r="Y126" s="222"/>
      <c r="Z126" s="223"/>
      <c r="AA126" s="232"/>
      <c r="AB126" s="232"/>
      <c r="AC126" s="231"/>
      <c r="AD126" s="232"/>
      <c r="AE126" s="231"/>
      <c r="AF126" s="232"/>
      <c r="AG126" s="250"/>
      <c r="AH126" s="250"/>
      <c r="AI126" s="249"/>
      <c r="AJ126" s="250"/>
      <c r="AK126" s="249"/>
      <c r="AL126" s="250"/>
      <c r="AM126" s="204"/>
      <c r="AN126" s="204"/>
      <c r="AO126" s="205"/>
      <c r="AP126" s="204"/>
      <c r="AQ126" s="205"/>
      <c r="AR126" s="204"/>
      <c r="AS126" s="259"/>
      <c r="AT126" s="259"/>
      <c r="AU126" s="258"/>
      <c r="AV126" s="259"/>
      <c r="AW126" s="258"/>
      <c r="AX126" s="259"/>
      <c r="AY126" s="268"/>
      <c r="AZ126" s="268"/>
      <c r="BA126" s="267"/>
      <c r="BB126" s="268"/>
      <c r="BC126" s="267"/>
      <c r="BD126" s="268"/>
      <c r="BE126" s="204"/>
      <c r="BF126" s="204"/>
      <c r="BG126" s="205"/>
      <c r="BH126" s="204"/>
      <c r="BI126" s="205"/>
      <c r="BJ126" s="204"/>
      <c r="BK126" s="241"/>
      <c r="BL126" s="241"/>
      <c r="BM126" s="240"/>
      <c r="BN126" s="241"/>
      <c r="BO126" s="240"/>
      <c r="BP126" s="241"/>
      <c r="BQ126" s="223"/>
      <c r="BR126" s="579"/>
      <c r="BT126" s="579"/>
      <c r="BV126" s="579"/>
      <c r="BW126" s="268"/>
      <c r="BX126" s="268"/>
      <c r="BY126" s="267"/>
      <c r="BZ126" s="268"/>
      <c r="CA126" s="267"/>
      <c r="CB126" s="268"/>
      <c r="CC126" s="241"/>
      <c r="CD126" s="214"/>
      <c r="CE126" s="240"/>
      <c r="CF126" s="240"/>
      <c r="CG126" s="241"/>
      <c r="CH126" s="5"/>
    </row>
    <row r="127" spans="1:86" hidden="1" x14ac:dyDescent="0.2">
      <c r="A127" s="7"/>
      <c r="B127" s="43"/>
      <c r="C127" s="7"/>
      <c r="D127" s="44"/>
      <c r="E127" s="22"/>
      <c r="F127" s="79"/>
      <c r="G127" s="45"/>
      <c r="H127" s="89"/>
      <c r="I127" s="90"/>
      <c r="J127" s="204"/>
      <c r="K127" s="204"/>
      <c r="L127" s="205"/>
      <c r="M127" s="205"/>
      <c r="N127" s="204"/>
      <c r="O127" s="214"/>
      <c r="P127" s="214"/>
      <c r="Q127" s="213"/>
      <c r="R127" s="214"/>
      <c r="S127" s="213"/>
      <c r="T127" s="214"/>
      <c r="U127" s="223"/>
      <c r="V127" s="223"/>
      <c r="W127" s="222"/>
      <c r="X127" s="223"/>
      <c r="Y127" s="222"/>
      <c r="Z127" s="223"/>
      <c r="AA127" s="232"/>
      <c r="AB127" s="232"/>
      <c r="AC127" s="231"/>
      <c r="AD127" s="232"/>
      <c r="AE127" s="231"/>
      <c r="AF127" s="232"/>
      <c r="AG127" s="250"/>
      <c r="AH127" s="250"/>
      <c r="AI127" s="249"/>
      <c r="AJ127" s="250"/>
      <c r="AK127" s="249"/>
      <c r="AL127" s="250"/>
      <c r="AM127" s="204"/>
      <c r="AN127" s="204"/>
      <c r="AO127" s="205"/>
      <c r="AP127" s="204"/>
      <c r="AQ127" s="205"/>
      <c r="AR127" s="204"/>
      <c r="AS127" s="259"/>
      <c r="AT127" s="259"/>
      <c r="AU127" s="258"/>
      <c r="AV127" s="259"/>
      <c r="AW127" s="258"/>
      <c r="AX127" s="259"/>
      <c r="AY127" s="268"/>
      <c r="AZ127" s="268"/>
      <c r="BA127" s="267"/>
      <c r="BB127" s="268"/>
      <c r="BC127" s="267"/>
      <c r="BD127" s="268"/>
      <c r="BE127" s="204"/>
      <c r="BF127" s="204"/>
      <c r="BG127" s="205"/>
      <c r="BH127" s="204"/>
      <c r="BI127" s="205"/>
      <c r="BJ127" s="204"/>
      <c r="BK127" s="241"/>
      <c r="BL127" s="241"/>
      <c r="BM127" s="240"/>
      <c r="BN127" s="241"/>
      <c r="BO127" s="240"/>
      <c r="BP127" s="241"/>
      <c r="BQ127" s="223"/>
      <c r="BR127" s="579"/>
      <c r="BT127" s="579"/>
      <c r="BV127" s="579"/>
      <c r="BW127" s="268"/>
      <c r="BX127" s="268"/>
      <c r="BY127" s="267"/>
      <c r="BZ127" s="268"/>
      <c r="CA127" s="267"/>
      <c r="CB127" s="268"/>
      <c r="CC127" s="241"/>
      <c r="CD127" s="214"/>
      <c r="CE127" s="240"/>
      <c r="CF127" s="240"/>
      <c r="CG127" s="241"/>
      <c r="CH127" s="5"/>
    </row>
    <row r="128" spans="1:86" hidden="1" x14ac:dyDescent="0.2">
      <c r="A128" s="7"/>
      <c r="B128" s="43"/>
      <c r="C128" s="7"/>
      <c r="D128" s="44"/>
      <c r="E128" s="22"/>
      <c r="F128" s="44"/>
      <c r="G128" s="45"/>
      <c r="H128" s="89"/>
      <c r="I128" s="90"/>
      <c r="J128" s="204"/>
      <c r="K128" s="204"/>
      <c r="L128" s="205"/>
      <c r="M128" s="205"/>
      <c r="N128" s="204"/>
      <c r="O128" s="214"/>
      <c r="P128" s="214"/>
      <c r="Q128" s="213"/>
      <c r="R128" s="214"/>
      <c r="S128" s="213"/>
      <c r="T128" s="214"/>
      <c r="U128" s="223"/>
      <c r="V128" s="223"/>
      <c r="W128" s="222"/>
      <c r="X128" s="223"/>
      <c r="Y128" s="222"/>
      <c r="Z128" s="223"/>
      <c r="AA128" s="232"/>
      <c r="AB128" s="232"/>
      <c r="AC128" s="231"/>
      <c r="AD128" s="232"/>
      <c r="AE128" s="231"/>
      <c r="AF128" s="232"/>
      <c r="AG128" s="250"/>
      <c r="AH128" s="250"/>
      <c r="AI128" s="249"/>
      <c r="AJ128" s="250"/>
      <c r="AK128" s="249"/>
      <c r="AL128" s="250"/>
      <c r="AM128" s="204"/>
      <c r="AN128" s="204"/>
      <c r="AO128" s="205"/>
      <c r="AP128" s="204"/>
      <c r="AQ128" s="205"/>
      <c r="AR128" s="204"/>
      <c r="AS128" s="259"/>
      <c r="AT128" s="259"/>
      <c r="AU128" s="258"/>
      <c r="AV128" s="259"/>
      <c r="AW128" s="258"/>
      <c r="AX128" s="259"/>
      <c r="AY128" s="268"/>
      <c r="AZ128" s="268"/>
      <c r="BA128" s="267"/>
      <c r="BB128" s="268"/>
      <c r="BC128" s="267"/>
      <c r="BD128" s="268"/>
      <c r="BE128" s="204"/>
      <c r="BF128" s="204"/>
      <c r="BG128" s="205"/>
      <c r="BH128" s="204"/>
      <c r="BI128" s="205"/>
      <c r="BJ128" s="204"/>
      <c r="BK128" s="241"/>
      <c r="BL128" s="241"/>
      <c r="BM128" s="240"/>
      <c r="BN128" s="241"/>
      <c r="BO128" s="240"/>
      <c r="BP128" s="241"/>
      <c r="BQ128" s="223"/>
      <c r="BR128" s="579"/>
      <c r="BT128" s="579"/>
      <c r="BV128" s="579"/>
      <c r="BW128" s="268"/>
      <c r="BX128" s="268"/>
      <c r="BY128" s="267"/>
      <c r="BZ128" s="268"/>
      <c r="CA128" s="267"/>
      <c r="CB128" s="268"/>
      <c r="CC128" s="241"/>
      <c r="CD128" s="214"/>
      <c r="CE128" s="240"/>
      <c r="CF128" s="240"/>
      <c r="CG128" s="241"/>
      <c r="CH128" s="5"/>
    </row>
    <row r="129" spans="1:86" hidden="1" x14ac:dyDescent="0.2">
      <c r="A129" s="7"/>
      <c r="B129" s="43"/>
      <c r="C129" s="7"/>
      <c r="D129" s="44"/>
      <c r="E129" s="22"/>
      <c r="F129" s="44"/>
      <c r="G129" s="45"/>
      <c r="H129" s="89"/>
      <c r="I129" s="90"/>
      <c r="J129" s="204"/>
      <c r="K129" s="204"/>
      <c r="L129" s="205"/>
      <c r="M129" s="205"/>
      <c r="N129" s="204"/>
      <c r="O129" s="214"/>
      <c r="P129" s="214"/>
      <c r="Q129" s="213"/>
      <c r="R129" s="214"/>
      <c r="S129" s="213"/>
      <c r="T129" s="214"/>
      <c r="U129" s="223"/>
      <c r="V129" s="223"/>
      <c r="W129" s="222"/>
      <c r="X129" s="223"/>
      <c r="Y129" s="222"/>
      <c r="Z129" s="223"/>
      <c r="AA129" s="232"/>
      <c r="AB129" s="232"/>
      <c r="AC129" s="231"/>
      <c r="AD129" s="232"/>
      <c r="AE129" s="231"/>
      <c r="AF129" s="232"/>
      <c r="AG129" s="250"/>
      <c r="AH129" s="250"/>
      <c r="AI129" s="249"/>
      <c r="AJ129" s="250"/>
      <c r="AK129" s="249"/>
      <c r="AL129" s="250"/>
      <c r="AM129" s="204"/>
      <c r="AN129" s="204"/>
      <c r="AO129" s="205"/>
      <c r="AP129" s="204"/>
      <c r="AQ129" s="205"/>
      <c r="AR129" s="204"/>
      <c r="AS129" s="259"/>
      <c r="AT129" s="259"/>
      <c r="AU129" s="258"/>
      <c r="AV129" s="259"/>
      <c r="AW129" s="258"/>
      <c r="AX129" s="259"/>
      <c r="AY129" s="268"/>
      <c r="AZ129" s="268"/>
      <c r="BA129" s="267"/>
      <c r="BB129" s="268"/>
      <c r="BC129" s="267"/>
      <c r="BD129" s="268"/>
      <c r="BE129" s="204"/>
      <c r="BF129" s="204"/>
      <c r="BG129" s="205"/>
      <c r="BH129" s="204"/>
      <c r="BI129" s="205"/>
      <c r="BJ129" s="204"/>
      <c r="BK129" s="241"/>
      <c r="BL129" s="241"/>
      <c r="BM129" s="240"/>
      <c r="BN129" s="241"/>
      <c r="BO129" s="240"/>
      <c r="BP129" s="241"/>
      <c r="BQ129" s="223"/>
      <c r="BR129" s="579"/>
      <c r="BT129" s="579"/>
      <c r="BV129" s="579"/>
      <c r="BW129" s="268"/>
      <c r="BX129" s="268"/>
      <c r="BY129" s="267"/>
      <c r="BZ129" s="268"/>
      <c r="CA129" s="267"/>
      <c r="CB129" s="268"/>
      <c r="CC129" s="241"/>
      <c r="CD129" s="214"/>
      <c r="CE129" s="240"/>
      <c r="CF129" s="240"/>
      <c r="CG129" s="241"/>
      <c r="CH129" s="5"/>
    </row>
    <row r="130" spans="1:86" hidden="1" x14ac:dyDescent="0.2">
      <c r="A130" s="22"/>
      <c r="B130" s="22"/>
      <c r="C130" s="22"/>
      <c r="D130" s="34"/>
      <c r="E130" s="22"/>
      <c r="F130" s="34"/>
      <c r="G130" s="48"/>
      <c r="H130" s="36"/>
      <c r="I130" s="27"/>
      <c r="J130" s="204"/>
      <c r="K130" s="204"/>
      <c r="L130" s="205"/>
      <c r="M130" s="205"/>
      <c r="N130" s="204"/>
      <c r="O130" s="214"/>
      <c r="P130" s="214"/>
      <c r="Q130" s="213"/>
      <c r="R130" s="214"/>
      <c r="S130" s="213"/>
      <c r="T130" s="214"/>
      <c r="U130" s="223"/>
      <c r="V130" s="223"/>
      <c r="W130" s="222"/>
      <c r="X130" s="223"/>
      <c r="Y130" s="222"/>
      <c r="Z130" s="223"/>
      <c r="AA130" s="232"/>
      <c r="AB130" s="232"/>
      <c r="AC130" s="231"/>
      <c r="AD130" s="232"/>
      <c r="AE130" s="231"/>
      <c r="AF130" s="232"/>
      <c r="AG130" s="250"/>
      <c r="AH130" s="250"/>
      <c r="AI130" s="249"/>
      <c r="AJ130" s="250"/>
      <c r="AK130" s="249"/>
      <c r="AL130" s="250"/>
      <c r="AM130" s="204"/>
      <c r="AN130" s="204"/>
      <c r="AO130" s="205"/>
      <c r="AP130" s="204"/>
      <c r="AQ130" s="205"/>
      <c r="AR130" s="204"/>
      <c r="AS130" s="259"/>
      <c r="AT130" s="259"/>
      <c r="AU130" s="258"/>
      <c r="AV130" s="259"/>
      <c r="AW130" s="258"/>
      <c r="AX130" s="259"/>
      <c r="AY130" s="268"/>
      <c r="AZ130" s="268"/>
      <c r="BA130" s="267"/>
      <c r="BB130" s="268"/>
      <c r="BC130" s="267"/>
      <c r="BD130" s="268"/>
      <c r="BE130" s="204"/>
      <c r="BF130" s="204"/>
      <c r="BG130" s="205"/>
      <c r="BH130" s="204"/>
      <c r="BI130" s="205"/>
      <c r="BJ130" s="204"/>
      <c r="BK130" s="241"/>
      <c r="BL130" s="241"/>
      <c r="BM130" s="240"/>
      <c r="BN130" s="241"/>
      <c r="BO130" s="240"/>
      <c r="BP130" s="241"/>
      <c r="BQ130" s="223"/>
      <c r="BR130" s="579"/>
      <c r="BT130" s="579"/>
      <c r="BV130" s="579"/>
      <c r="BW130" s="268"/>
      <c r="BX130" s="268"/>
      <c r="BY130" s="267"/>
      <c r="BZ130" s="268"/>
      <c r="CA130" s="267"/>
      <c r="CB130" s="268"/>
      <c r="CC130" s="241"/>
      <c r="CD130" s="214"/>
      <c r="CE130" s="240"/>
      <c r="CF130" s="240"/>
      <c r="CG130" s="241"/>
      <c r="CH130" s="5"/>
    </row>
    <row r="131" spans="1:86" hidden="1" x14ac:dyDescent="0.2">
      <c r="A131" s="82"/>
      <c r="B131" s="82"/>
      <c r="C131" s="82"/>
      <c r="D131" s="83"/>
      <c r="E131" s="82"/>
      <c r="F131" s="56"/>
      <c r="G131" s="84"/>
      <c r="H131" s="91"/>
      <c r="I131" s="59"/>
      <c r="J131" s="206"/>
      <c r="K131" s="206"/>
      <c r="L131" s="206"/>
      <c r="M131" s="206"/>
      <c r="N131" s="206"/>
      <c r="O131" s="215"/>
      <c r="P131" s="215"/>
      <c r="Q131" s="215"/>
      <c r="R131" s="215"/>
      <c r="S131" s="215"/>
      <c r="T131" s="215"/>
      <c r="U131" s="224"/>
      <c r="V131" s="224"/>
      <c r="W131" s="224"/>
      <c r="X131" s="224"/>
      <c r="Y131" s="224"/>
      <c r="Z131" s="224"/>
      <c r="AA131" s="233"/>
      <c r="AB131" s="233"/>
      <c r="AC131" s="233"/>
      <c r="AD131" s="233"/>
      <c r="AE131" s="233"/>
      <c r="AF131" s="233"/>
      <c r="AG131" s="251"/>
      <c r="AH131" s="251"/>
      <c r="AI131" s="251"/>
      <c r="AJ131" s="251"/>
      <c r="AK131" s="251"/>
      <c r="AL131" s="251"/>
      <c r="AM131" s="206"/>
      <c r="AN131" s="206"/>
      <c r="AO131" s="206"/>
      <c r="AP131" s="206"/>
      <c r="AQ131" s="206"/>
      <c r="AR131" s="206"/>
      <c r="AS131" s="260"/>
      <c r="AT131" s="260"/>
      <c r="AU131" s="260"/>
      <c r="AV131" s="260"/>
      <c r="AW131" s="260"/>
      <c r="AX131" s="260"/>
      <c r="AY131" s="269"/>
      <c r="AZ131" s="269"/>
      <c r="BA131" s="269"/>
      <c r="BB131" s="269"/>
      <c r="BC131" s="269"/>
      <c r="BD131" s="269"/>
      <c r="BE131" s="206"/>
      <c r="BF131" s="206"/>
      <c r="BG131" s="206"/>
      <c r="BH131" s="206"/>
      <c r="BI131" s="206"/>
      <c r="BJ131" s="206"/>
      <c r="BK131" s="242"/>
      <c r="BL131" s="242"/>
      <c r="BM131" s="242"/>
      <c r="BN131" s="242"/>
      <c r="BO131" s="242"/>
      <c r="BP131" s="242"/>
      <c r="BQ131" s="224"/>
      <c r="BR131" s="629"/>
      <c r="BS131" s="629"/>
      <c r="BT131" s="629"/>
      <c r="BU131" s="629"/>
      <c r="BV131" s="629"/>
      <c r="BW131" s="269"/>
      <c r="BX131" s="269"/>
      <c r="BY131" s="269"/>
      <c r="BZ131" s="269"/>
      <c r="CA131" s="269"/>
      <c r="CB131" s="269"/>
      <c r="CC131" s="242"/>
      <c r="CD131" s="215"/>
      <c r="CE131" s="242"/>
      <c r="CF131" s="242"/>
      <c r="CG131" s="242"/>
      <c r="CH131" s="5"/>
    </row>
    <row r="132" spans="1:86" hidden="1" x14ac:dyDescent="0.2">
      <c r="A132" s="7"/>
      <c r="B132" s="7"/>
      <c r="C132" s="7"/>
      <c r="D132" s="56"/>
      <c r="E132" s="7"/>
      <c r="F132" s="56"/>
      <c r="G132" s="57"/>
      <c r="H132" s="61"/>
      <c r="I132" s="62"/>
      <c r="J132" s="204"/>
      <c r="K132" s="204"/>
      <c r="L132" s="205"/>
      <c r="M132" s="205"/>
      <c r="N132" s="205"/>
      <c r="O132" s="214"/>
      <c r="P132" s="214"/>
      <c r="Q132" s="213"/>
      <c r="R132" s="213"/>
      <c r="S132" s="213"/>
      <c r="T132" s="213"/>
      <c r="U132" s="223"/>
      <c r="V132" s="222"/>
      <c r="W132" s="222"/>
      <c r="X132" s="222"/>
      <c r="Y132" s="222"/>
      <c r="Z132" s="222"/>
      <c r="AA132" s="232"/>
      <c r="AB132" s="231"/>
      <c r="AC132" s="231"/>
      <c r="AD132" s="231"/>
      <c r="AE132" s="231"/>
      <c r="AF132" s="231"/>
      <c r="AG132" s="250"/>
      <c r="AH132" s="249"/>
      <c r="AI132" s="249"/>
      <c r="AJ132" s="249"/>
      <c r="AK132" s="249"/>
      <c r="AL132" s="249"/>
      <c r="AM132" s="204"/>
      <c r="AN132" s="205"/>
      <c r="AO132" s="205"/>
      <c r="AP132" s="205"/>
      <c r="AQ132" s="205"/>
      <c r="AR132" s="205"/>
      <c r="AS132" s="259"/>
      <c r="AT132" s="258"/>
      <c r="AU132" s="258"/>
      <c r="AV132" s="258"/>
      <c r="AW132" s="258"/>
      <c r="AX132" s="258"/>
      <c r="AY132" s="268"/>
      <c r="AZ132" s="267"/>
      <c r="BA132" s="267"/>
      <c r="BB132" s="267"/>
      <c r="BC132" s="267"/>
      <c r="BD132" s="267"/>
      <c r="BE132" s="204"/>
      <c r="BF132" s="205"/>
      <c r="BG132" s="205"/>
      <c r="BH132" s="205"/>
      <c r="BI132" s="205"/>
      <c r="BJ132" s="205"/>
      <c r="BK132" s="241"/>
      <c r="BL132" s="240"/>
      <c r="BM132" s="240"/>
      <c r="BN132" s="240"/>
      <c r="BO132" s="240"/>
      <c r="BP132" s="240"/>
      <c r="BQ132" s="223"/>
      <c r="BW132" s="268"/>
      <c r="BX132" s="267"/>
      <c r="BY132" s="267"/>
      <c r="BZ132" s="267"/>
      <c r="CA132" s="267"/>
      <c r="CB132" s="267"/>
      <c r="CC132" s="241"/>
      <c r="CD132" s="214"/>
      <c r="CE132" s="240"/>
      <c r="CF132" s="240"/>
      <c r="CG132" s="240"/>
      <c r="CH132" s="5"/>
    </row>
    <row r="133" spans="1:86" hidden="1" x14ac:dyDescent="0.2">
      <c r="A133" s="11"/>
      <c r="B133" s="11"/>
      <c r="C133" s="11"/>
      <c r="D133" s="64"/>
      <c r="E133" s="11"/>
      <c r="F133" s="64"/>
      <c r="G133" s="12"/>
      <c r="H133" s="65"/>
      <c r="I133" s="66"/>
      <c r="J133" s="204"/>
      <c r="K133" s="204"/>
      <c r="L133" s="205"/>
      <c r="M133" s="205"/>
      <c r="N133" s="205"/>
      <c r="O133" s="214"/>
      <c r="P133" s="214"/>
      <c r="Q133" s="213"/>
      <c r="R133" s="213"/>
      <c r="S133" s="213"/>
      <c r="T133" s="213"/>
      <c r="U133" s="223"/>
      <c r="V133" s="222"/>
      <c r="W133" s="222"/>
      <c r="X133" s="222"/>
      <c r="Y133" s="222"/>
      <c r="Z133" s="222"/>
      <c r="AA133" s="232"/>
      <c r="AB133" s="231"/>
      <c r="AC133" s="231"/>
      <c r="AD133" s="231"/>
      <c r="AE133" s="231"/>
      <c r="AF133" s="231"/>
      <c r="AG133" s="250"/>
      <c r="AH133" s="249"/>
      <c r="AI133" s="249"/>
      <c r="AJ133" s="249"/>
      <c r="AK133" s="249"/>
      <c r="AL133" s="249"/>
      <c r="AM133" s="204"/>
      <c r="AN133" s="205"/>
      <c r="AO133" s="205"/>
      <c r="AP133" s="205"/>
      <c r="AQ133" s="205"/>
      <c r="AR133" s="205"/>
      <c r="AS133" s="259"/>
      <c r="AT133" s="258"/>
      <c r="AU133" s="258"/>
      <c r="AV133" s="258"/>
      <c r="AW133" s="258"/>
      <c r="AX133" s="258"/>
      <c r="AY133" s="268"/>
      <c r="AZ133" s="267"/>
      <c r="BA133" s="267"/>
      <c r="BB133" s="267"/>
      <c r="BC133" s="267"/>
      <c r="BD133" s="267"/>
      <c r="BE133" s="204"/>
      <c r="BF133" s="205"/>
      <c r="BG133" s="205"/>
      <c r="BH133" s="205"/>
      <c r="BI133" s="205"/>
      <c r="BJ133" s="205"/>
      <c r="BK133" s="241"/>
      <c r="BL133" s="240"/>
      <c r="BM133" s="240"/>
      <c r="BN133" s="240"/>
      <c r="BO133" s="240"/>
      <c r="BP133" s="240"/>
      <c r="BQ133" s="223"/>
      <c r="BW133" s="268"/>
      <c r="BX133" s="267"/>
      <c r="BY133" s="267"/>
      <c r="BZ133" s="267"/>
      <c r="CA133" s="267"/>
      <c r="CB133" s="267"/>
      <c r="CC133" s="241"/>
      <c r="CD133" s="214"/>
      <c r="CE133" s="240"/>
      <c r="CF133" s="240"/>
      <c r="CG133" s="240"/>
      <c r="CH133" s="5"/>
    </row>
    <row r="134" spans="1:86" hidden="1" x14ac:dyDescent="0.2">
      <c r="A134" s="11"/>
      <c r="B134" s="11"/>
      <c r="C134" s="11"/>
      <c r="D134" s="64"/>
      <c r="E134" s="11"/>
      <c r="F134" s="64"/>
      <c r="G134" s="12"/>
      <c r="H134" s="67"/>
      <c r="I134" s="66"/>
      <c r="J134" s="204"/>
      <c r="K134" s="204"/>
      <c r="L134" s="205"/>
      <c r="M134" s="205"/>
      <c r="N134" s="205"/>
      <c r="O134" s="214"/>
      <c r="P134" s="214"/>
      <c r="Q134" s="213"/>
      <c r="R134" s="213"/>
      <c r="S134" s="213"/>
      <c r="T134" s="213"/>
      <c r="U134" s="223"/>
      <c r="V134" s="222"/>
      <c r="W134" s="222"/>
      <c r="X134" s="222"/>
      <c r="Y134" s="222"/>
      <c r="Z134" s="222"/>
      <c r="AA134" s="232"/>
      <c r="AB134" s="231"/>
      <c r="AC134" s="231"/>
      <c r="AD134" s="231"/>
      <c r="AE134" s="231"/>
      <c r="AF134" s="231"/>
      <c r="AG134" s="250"/>
      <c r="AH134" s="249"/>
      <c r="AI134" s="249"/>
      <c r="AJ134" s="249"/>
      <c r="AK134" s="249"/>
      <c r="AL134" s="249"/>
      <c r="AM134" s="204"/>
      <c r="AN134" s="205"/>
      <c r="AO134" s="205"/>
      <c r="AP134" s="205"/>
      <c r="AQ134" s="205"/>
      <c r="AR134" s="205"/>
      <c r="AS134" s="259"/>
      <c r="AT134" s="258"/>
      <c r="AU134" s="258"/>
      <c r="AV134" s="258"/>
      <c r="AW134" s="258"/>
      <c r="AX134" s="258"/>
      <c r="AY134" s="268"/>
      <c r="AZ134" s="267"/>
      <c r="BA134" s="267"/>
      <c r="BB134" s="267"/>
      <c r="BC134" s="267"/>
      <c r="BD134" s="267"/>
      <c r="BE134" s="204"/>
      <c r="BF134" s="205"/>
      <c r="BG134" s="205"/>
      <c r="BH134" s="205"/>
      <c r="BI134" s="205"/>
      <c r="BJ134" s="205"/>
      <c r="BK134" s="241"/>
      <c r="BL134" s="240"/>
      <c r="BM134" s="240"/>
      <c r="BN134" s="240"/>
      <c r="BO134" s="240"/>
      <c r="BP134" s="240"/>
      <c r="BQ134" s="223"/>
      <c r="BW134" s="268"/>
      <c r="BX134" s="267"/>
      <c r="BY134" s="267"/>
      <c r="BZ134" s="267"/>
      <c r="CA134" s="267"/>
      <c r="CB134" s="267"/>
      <c r="CC134" s="241"/>
      <c r="CD134" s="214"/>
      <c r="CE134" s="240"/>
      <c r="CF134" s="240"/>
      <c r="CG134" s="240"/>
      <c r="CH134" s="5"/>
    </row>
    <row r="135" spans="1:86" hidden="1" x14ac:dyDescent="0.2">
      <c r="A135" s="11"/>
      <c r="B135" s="11"/>
      <c r="C135" s="11"/>
      <c r="D135" s="64"/>
      <c r="E135" s="11"/>
      <c r="F135" s="64"/>
      <c r="G135" s="12"/>
      <c r="H135" s="69"/>
      <c r="I135" s="66"/>
      <c r="J135" s="204"/>
      <c r="K135" s="204"/>
      <c r="L135" s="205"/>
      <c r="M135" s="205"/>
      <c r="N135" s="205"/>
      <c r="O135" s="214"/>
      <c r="P135" s="214"/>
      <c r="Q135" s="213"/>
      <c r="R135" s="213"/>
      <c r="S135" s="213"/>
      <c r="T135" s="213"/>
      <c r="U135" s="223"/>
      <c r="V135" s="222"/>
      <c r="W135" s="222"/>
      <c r="X135" s="222"/>
      <c r="Y135" s="222"/>
      <c r="Z135" s="222"/>
      <c r="AA135" s="232"/>
      <c r="AB135" s="231"/>
      <c r="AC135" s="231"/>
      <c r="AD135" s="231"/>
      <c r="AE135" s="231"/>
      <c r="AF135" s="231"/>
      <c r="AG135" s="250"/>
      <c r="AH135" s="249"/>
      <c r="AI135" s="249"/>
      <c r="AJ135" s="249"/>
      <c r="AK135" s="249"/>
      <c r="AL135" s="249"/>
      <c r="AM135" s="204"/>
      <c r="AN135" s="205"/>
      <c r="AO135" s="205"/>
      <c r="AP135" s="205"/>
      <c r="AQ135" s="205"/>
      <c r="AR135" s="205"/>
      <c r="AS135" s="259"/>
      <c r="AT135" s="258"/>
      <c r="AU135" s="258"/>
      <c r="AV135" s="258"/>
      <c r="AW135" s="258"/>
      <c r="AX135" s="258"/>
      <c r="AY135" s="268"/>
      <c r="AZ135" s="267"/>
      <c r="BA135" s="267"/>
      <c r="BB135" s="267"/>
      <c r="BC135" s="267"/>
      <c r="BD135" s="267"/>
      <c r="BE135" s="204"/>
      <c r="BF135" s="205"/>
      <c r="BG135" s="205"/>
      <c r="BH135" s="205"/>
      <c r="BI135" s="205"/>
      <c r="BJ135" s="205"/>
      <c r="BK135" s="241"/>
      <c r="BL135" s="240"/>
      <c r="BM135" s="240"/>
      <c r="BN135" s="240"/>
      <c r="BO135" s="240"/>
      <c r="BP135" s="240"/>
      <c r="BQ135" s="223"/>
      <c r="BW135" s="268"/>
      <c r="BX135" s="267"/>
      <c r="BY135" s="267"/>
      <c r="BZ135" s="267"/>
      <c r="CA135" s="267"/>
      <c r="CB135" s="267"/>
      <c r="CC135" s="241"/>
      <c r="CD135" s="214"/>
      <c r="CE135" s="240"/>
      <c r="CF135" s="240"/>
      <c r="CG135" s="240"/>
      <c r="CH135" s="5"/>
    </row>
    <row r="136" spans="1:86" hidden="1" x14ac:dyDescent="0.2">
      <c r="A136" s="11"/>
      <c r="B136" s="11"/>
      <c r="C136" s="11"/>
      <c r="D136" s="64"/>
      <c r="E136" s="11"/>
      <c r="F136" s="64"/>
      <c r="G136" s="70"/>
      <c r="H136" s="69"/>
      <c r="I136" s="66"/>
      <c r="J136" s="204"/>
      <c r="K136" s="204"/>
      <c r="L136" s="205"/>
      <c r="M136" s="205"/>
      <c r="N136" s="205"/>
      <c r="O136" s="214"/>
      <c r="P136" s="214"/>
      <c r="Q136" s="213"/>
      <c r="R136" s="213"/>
      <c r="S136" s="213"/>
      <c r="T136" s="213"/>
      <c r="U136" s="223"/>
      <c r="V136" s="222"/>
      <c r="W136" s="222"/>
      <c r="X136" s="222"/>
      <c r="Y136" s="222"/>
      <c r="Z136" s="222"/>
      <c r="AA136" s="232"/>
      <c r="AB136" s="231"/>
      <c r="AC136" s="231"/>
      <c r="AD136" s="231"/>
      <c r="AE136" s="231"/>
      <c r="AF136" s="231"/>
      <c r="AG136" s="250"/>
      <c r="AH136" s="249"/>
      <c r="AI136" s="249"/>
      <c r="AJ136" s="249"/>
      <c r="AK136" s="249"/>
      <c r="AL136" s="249"/>
      <c r="AM136" s="204"/>
      <c r="AN136" s="205"/>
      <c r="AO136" s="205"/>
      <c r="AP136" s="205"/>
      <c r="AQ136" s="205"/>
      <c r="AR136" s="205"/>
      <c r="AS136" s="259"/>
      <c r="AT136" s="258"/>
      <c r="AU136" s="258"/>
      <c r="AV136" s="258"/>
      <c r="AW136" s="258"/>
      <c r="AX136" s="258"/>
      <c r="AY136" s="268"/>
      <c r="AZ136" s="267"/>
      <c r="BA136" s="267"/>
      <c r="BB136" s="267"/>
      <c r="BC136" s="267"/>
      <c r="BD136" s="267"/>
      <c r="BE136" s="204"/>
      <c r="BF136" s="205"/>
      <c r="BG136" s="205"/>
      <c r="BH136" s="205"/>
      <c r="BI136" s="205"/>
      <c r="BJ136" s="205"/>
      <c r="BK136" s="241"/>
      <c r="BL136" s="240"/>
      <c r="BM136" s="240"/>
      <c r="BN136" s="240"/>
      <c r="BO136" s="240"/>
      <c r="BP136" s="240"/>
      <c r="BQ136" s="223"/>
      <c r="BW136" s="268"/>
      <c r="BX136" s="267"/>
      <c r="BY136" s="267"/>
      <c r="BZ136" s="267"/>
      <c r="CA136" s="267"/>
      <c r="CB136" s="267"/>
      <c r="CC136" s="241"/>
      <c r="CD136" s="214"/>
      <c r="CE136" s="240"/>
      <c r="CF136" s="240"/>
      <c r="CG136" s="240"/>
      <c r="CH136" s="5"/>
    </row>
    <row r="137" spans="1:86" hidden="1" x14ac:dyDescent="0.2">
      <c r="A137" s="11"/>
      <c r="B137" s="11"/>
      <c r="C137" s="11"/>
      <c r="D137" s="64"/>
      <c r="E137" s="11"/>
      <c r="F137" s="64"/>
      <c r="G137" s="12"/>
      <c r="H137" s="65"/>
      <c r="I137" s="66"/>
      <c r="J137" s="204"/>
      <c r="K137" s="204"/>
      <c r="L137" s="205"/>
      <c r="M137" s="205"/>
      <c r="N137" s="205"/>
      <c r="O137" s="214"/>
      <c r="P137" s="214"/>
      <c r="Q137" s="213"/>
      <c r="R137" s="213"/>
      <c r="S137" s="213"/>
      <c r="T137" s="213"/>
      <c r="U137" s="223"/>
      <c r="V137" s="222"/>
      <c r="W137" s="222"/>
      <c r="X137" s="222"/>
      <c r="Y137" s="222"/>
      <c r="Z137" s="222"/>
      <c r="AA137" s="232"/>
      <c r="AB137" s="231"/>
      <c r="AC137" s="231"/>
      <c r="AD137" s="231"/>
      <c r="AE137" s="231"/>
      <c r="AF137" s="231"/>
      <c r="AG137" s="250"/>
      <c r="AH137" s="249"/>
      <c r="AI137" s="249"/>
      <c r="AJ137" s="249"/>
      <c r="AK137" s="249"/>
      <c r="AL137" s="249"/>
      <c r="AM137" s="204"/>
      <c r="AN137" s="205"/>
      <c r="AO137" s="205"/>
      <c r="AP137" s="205"/>
      <c r="AQ137" s="205"/>
      <c r="AR137" s="205"/>
      <c r="AS137" s="259"/>
      <c r="AT137" s="258"/>
      <c r="AU137" s="258"/>
      <c r="AV137" s="258"/>
      <c r="AW137" s="258"/>
      <c r="AX137" s="258"/>
      <c r="AY137" s="268"/>
      <c r="AZ137" s="267"/>
      <c r="BA137" s="267"/>
      <c r="BB137" s="267"/>
      <c r="BC137" s="267"/>
      <c r="BD137" s="267"/>
      <c r="BE137" s="204"/>
      <c r="BF137" s="205"/>
      <c r="BG137" s="205"/>
      <c r="BH137" s="205"/>
      <c r="BI137" s="205"/>
      <c r="BJ137" s="205"/>
      <c r="BK137" s="241"/>
      <c r="BL137" s="240"/>
      <c r="BM137" s="240"/>
      <c r="BN137" s="240"/>
      <c r="BO137" s="240"/>
      <c r="BP137" s="240"/>
      <c r="BQ137" s="223"/>
      <c r="BW137" s="268"/>
      <c r="BX137" s="267"/>
      <c r="BY137" s="267"/>
      <c r="BZ137" s="267"/>
      <c r="CA137" s="267"/>
      <c r="CB137" s="267"/>
      <c r="CC137" s="241"/>
      <c r="CD137" s="214"/>
      <c r="CE137" s="240"/>
      <c r="CF137" s="240"/>
      <c r="CG137" s="240"/>
      <c r="CH137" s="5"/>
    </row>
    <row r="138" spans="1:86" hidden="1" x14ac:dyDescent="0.2">
      <c r="A138" s="11"/>
      <c r="B138" s="11"/>
      <c r="C138" s="11"/>
      <c r="D138" s="64"/>
      <c r="E138" s="11"/>
      <c r="F138" s="64"/>
      <c r="G138" s="12"/>
      <c r="H138" s="67"/>
      <c r="I138" s="66"/>
      <c r="J138" s="204"/>
      <c r="K138" s="204"/>
      <c r="L138" s="205"/>
      <c r="M138" s="205"/>
      <c r="N138" s="205"/>
      <c r="O138" s="214"/>
      <c r="P138" s="214"/>
      <c r="Q138" s="213"/>
      <c r="R138" s="213"/>
      <c r="S138" s="213"/>
      <c r="T138" s="213"/>
      <c r="U138" s="223"/>
      <c r="V138" s="222"/>
      <c r="W138" s="222"/>
      <c r="X138" s="222"/>
      <c r="Y138" s="222"/>
      <c r="Z138" s="222"/>
      <c r="AA138" s="232"/>
      <c r="AB138" s="231"/>
      <c r="AC138" s="231"/>
      <c r="AD138" s="231"/>
      <c r="AE138" s="231"/>
      <c r="AF138" s="231"/>
      <c r="AG138" s="250"/>
      <c r="AH138" s="249"/>
      <c r="AI138" s="249"/>
      <c r="AJ138" s="249"/>
      <c r="AK138" s="249"/>
      <c r="AL138" s="249"/>
      <c r="AM138" s="204"/>
      <c r="AN138" s="205"/>
      <c r="AO138" s="205"/>
      <c r="AP138" s="205"/>
      <c r="AQ138" s="205"/>
      <c r="AR138" s="205"/>
      <c r="AS138" s="259"/>
      <c r="AT138" s="258"/>
      <c r="AU138" s="258"/>
      <c r="AV138" s="258"/>
      <c r="AW138" s="258"/>
      <c r="AX138" s="258"/>
      <c r="AY138" s="268"/>
      <c r="AZ138" s="267"/>
      <c r="BA138" s="267"/>
      <c r="BB138" s="267"/>
      <c r="BC138" s="267"/>
      <c r="BD138" s="267"/>
      <c r="BE138" s="204"/>
      <c r="BF138" s="205"/>
      <c r="BG138" s="205"/>
      <c r="BH138" s="205"/>
      <c r="BI138" s="205"/>
      <c r="BJ138" s="205"/>
      <c r="BK138" s="241"/>
      <c r="BL138" s="240"/>
      <c r="BM138" s="240"/>
      <c r="BN138" s="240"/>
      <c r="BO138" s="240"/>
      <c r="BP138" s="240"/>
      <c r="BQ138" s="223"/>
      <c r="BW138" s="268"/>
      <c r="BX138" s="267"/>
      <c r="BY138" s="267"/>
      <c r="BZ138" s="267"/>
      <c r="CA138" s="267"/>
      <c r="CB138" s="267"/>
      <c r="CC138" s="241"/>
      <c r="CD138" s="214"/>
      <c r="CE138" s="240"/>
      <c r="CF138" s="240"/>
      <c r="CG138" s="240"/>
      <c r="CH138" s="5"/>
    </row>
    <row r="139" spans="1:86" hidden="1" x14ac:dyDescent="0.2">
      <c r="A139" s="17"/>
      <c r="B139" s="17"/>
      <c r="C139" s="17"/>
      <c r="D139" s="71"/>
      <c r="E139" s="17"/>
      <c r="F139" s="71"/>
      <c r="G139" s="18"/>
      <c r="H139" s="72"/>
      <c r="I139" s="73"/>
      <c r="J139" s="204"/>
      <c r="K139" s="204"/>
      <c r="L139" s="205"/>
      <c r="M139" s="205"/>
      <c r="N139" s="205"/>
      <c r="O139" s="214"/>
      <c r="P139" s="214"/>
      <c r="Q139" s="213"/>
      <c r="R139" s="213"/>
      <c r="S139" s="213"/>
      <c r="T139" s="213"/>
      <c r="U139" s="223"/>
      <c r="V139" s="222"/>
      <c r="W139" s="222"/>
      <c r="X139" s="222"/>
      <c r="Y139" s="222"/>
      <c r="Z139" s="222"/>
      <c r="AA139" s="232"/>
      <c r="AB139" s="231"/>
      <c r="AC139" s="231"/>
      <c r="AD139" s="231"/>
      <c r="AE139" s="231"/>
      <c r="AF139" s="231"/>
      <c r="AG139" s="250"/>
      <c r="AH139" s="249"/>
      <c r="AI139" s="249"/>
      <c r="AJ139" s="249"/>
      <c r="AK139" s="249"/>
      <c r="AL139" s="249"/>
      <c r="AM139" s="204"/>
      <c r="AN139" s="205"/>
      <c r="AO139" s="205"/>
      <c r="AP139" s="205"/>
      <c r="AQ139" s="205"/>
      <c r="AR139" s="205"/>
      <c r="AS139" s="259"/>
      <c r="AT139" s="258"/>
      <c r="AU139" s="258"/>
      <c r="AV139" s="258"/>
      <c r="AW139" s="258"/>
      <c r="AX139" s="258"/>
      <c r="AY139" s="268"/>
      <c r="AZ139" s="267"/>
      <c r="BA139" s="267"/>
      <c r="BB139" s="267"/>
      <c r="BC139" s="267"/>
      <c r="BD139" s="267"/>
      <c r="BE139" s="204"/>
      <c r="BF139" s="205"/>
      <c r="BG139" s="205"/>
      <c r="BH139" s="205"/>
      <c r="BI139" s="205"/>
      <c r="BJ139" s="205"/>
      <c r="BK139" s="241"/>
      <c r="BL139" s="240"/>
      <c r="BM139" s="240"/>
      <c r="BN139" s="240"/>
      <c r="BO139" s="240"/>
      <c r="BP139" s="240"/>
      <c r="BQ139" s="223"/>
      <c r="BW139" s="268"/>
      <c r="BX139" s="267"/>
      <c r="BY139" s="267"/>
      <c r="BZ139" s="267"/>
      <c r="CA139" s="267"/>
      <c r="CB139" s="267"/>
      <c r="CC139" s="241"/>
      <c r="CD139" s="214"/>
      <c r="CE139" s="240"/>
      <c r="CF139" s="240"/>
      <c r="CG139" s="240"/>
      <c r="CH139" s="5"/>
    </row>
    <row r="140" spans="1:86" hidden="1" x14ac:dyDescent="0.2">
      <c r="A140" s="11"/>
      <c r="B140" s="11"/>
      <c r="C140" s="11"/>
      <c r="D140" s="64"/>
      <c r="E140" s="11"/>
      <c r="F140" s="64"/>
      <c r="G140" s="70"/>
      <c r="H140" s="92"/>
      <c r="J140" s="204"/>
      <c r="K140" s="204"/>
      <c r="L140" s="205"/>
      <c r="M140" s="205"/>
      <c r="N140" s="205"/>
      <c r="O140" s="214"/>
      <c r="P140" s="214"/>
      <c r="Q140" s="213"/>
      <c r="R140" s="213"/>
      <c r="S140" s="213"/>
      <c r="T140" s="213"/>
      <c r="U140" s="223"/>
      <c r="V140" s="222"/>
      <c r="W140" s="222"/>
      <c r="X140" s="222"/>
      <c r="Y140" s="222"/>
      <c r="Z140" s="222"/>
      <c r="AA140" s="232"/>
      <c r="AB140" s="231"/>
      <c r="AC140" s="231"/>
      <c r="AD140" s="231"/>
      <c r="AE140" s="231"/>
      <c r="AF140" s="231"/>
      <c r="AG140" s="250"/>
      <c r="AH140" s="249"/>
      <c r="AI140" s="249"/>
      <c r="AJ140" s="249"/>
      <c r="AK140" s="249"/>
      <c r="AL140" s="249"/>
      <c r="AM140" s="204"/>
      <c r="AN140" s="205"/>
      <c r="AO140" s="205"/>
      <c r="AP140" s="205"/>
      <c r="AQ140" s="205"/>
      <c r="AR140" s="205"/>
      <c r="AS140" s="259"/>
      <c r="AT140" s="258"/>
      <c r="AU140" s="258"/>
      <c r="AV140" s="258"/>
      <c r="AW140" s="258"/>
      <c r="AX140" s="258"/>
      <c r="AY140" s="268"/>
      <c r="AZ140" s="267"/>
      <c r="BA140" s="267"/>
      <c r="BB140" s="267"/>
      <c r="BC140" s="267"/>
      <c r="BD140" s="267"/>
      <c r="BE140" s="204"/>
      <c r="BF140" s="205"/>
      <c r="BG140" s="205"/>
      <c r="BH140" s="205"/>
      <c r="BI140" s="205"/>
      <c r="BJ140" s="205"/>
      <c r="BK140" s="241"/>
      <c r="BL140" s="240"/>
      <c r="BM140" s="240"/>
      <c r="BN140" s="240"/>
      <c r="BO140" s="240"/>
      <c r="BP140" s="240"/>
      <c r="BQ140" s="223"/>
      <c r="BW140" s="268"/>
      <c r="BX140" s="267"/>
      <c r="BY140" s="267"/>
      <c r="BZ140" s="267"/>
      <c r="CA140" s="267"/>
      <c r="CB140" s="267"/>
      <c r="CC140" s="241"/>
      <c r="CD140" s="214"/>
      <c r="CE140" s="240"/>
      <c r="CF140" s="240"/>
      <c r="CG140" s="240"/>
      <c r="CH140" s="5"/>
    </row>
    <row r="141" spans="1:86" hidden="1" x14ac:dyDescent="0.2">
      <c r="A141" s="22"/>
      <c r="B141" s="28"/>
      <c r="C141" s="93"/>
      <c r="D141" s="94"/>
      <c r="E141" s="28"/>
      <c r="F141" s="94"/>
      <c r="G141" s="95"/>
      <c r="H141" s="26"/>
      <c r="I141" s="96"/>
      <c r="J141" s="204"/>
      <c r="K141" s="204"/>
      <c r="L141" s="205"/>
      <c r="M141" s="205"/>
      <c r="N141" s="205"/>
      <c r="O141" s="214"/>
      <c r="P141" s="214"/>
      <c r="Q141" s="213"/>
      <c r="R141" s="213"/>
      <c r="S141" s="213"/>
      <c r="T141" s="213"/>
      <c r="U141" s="223"/>
      <c r="V141" s="222"/>
      <c r="W141" s="222"/>
      <c r="X141" s="222"/>
      <c r="Y141" s="222"/>
      <c r="Z141" s="222"/>
      <c r="AA141" s="232"/>
      <c r="AB141" s="231"/>
      <c r="AC141" s="231"/>
      <c r="AD141" s="231"/>
      <c r="AE141" s="231"/>
      <c r="AF141" s="231"/>
      <c r="AG141" s="250"/>
      <c r="AH141" s="249"/>
      <c r="AI141" s="249"/>
      <c r="AJ141" s="249"/>
      <c r="AK141" s="249"/>
      <c r="AL141" s="249"/>
      <c r="AM141" s="204"/>
      <c r="AN141" s="205"/>
      <c r="AO141" s="205"/>
      <c r="AP141" s="205"/>
      <c r="AQ141" s="205"/>
      <c r="AR141" s="205"/>
      <c r="AS141" s="259"/>
      <c r="AT141" s="258"/>
      <c r="AU141" s="258"/>
      <c r="AV141" s="258"/>
      <c r="AW141" s="258"/>
      <c r="AX141" s="258"/>
      <c r="AY141" s="268"/>
      <c r="AZ141" s="267"/>
      <c r="BA141" s="267"/>
      <c r="BB141" s="267"/>
      <c r="BC141" s="267"/>
      <c r="BD141" s="267"/>
      <c r="BE141" s="204"/>
      <c r="BF141" s="205"/>
      <c r="BG141" s="205"/>
      <c r="BH141" s="205"/>
      <c r="BI141" s="205"/>
      <c r="BJ141" s="205"/>
      <c r="BK141" s="241"/>
      <c r="BL141" s="240"/>
      <c r="BM141" s="240"/>
      <c r="BN141" s="240"/>
      <c r="BO141" s="240"/>
      <c r="BP141" s="240"/>
      <c r="BQ141" s="223"/>
      <c r="BW141" s="268"/>
      <c r="BX141" s="267"/>
      <c r="BY141" s="267"/>
      <c r="BZ141" s="267"/>
      <c r="CA141" s="267"/>
      <c r="CB141" s="267"/>
      <c r="CC141" s="241"/>
      <c r="CD141" s="214"/>
      <c r="CE141" s="240"/>
      <c r="CF141" s="240"/>
      <c r="CG141" s="240"/>
      <c r="CH141" s="5"/>
    </row>
    <row r="142" spans="1:86" hidden="1" x14ac:dyDescent="0.2">
      <c r="A142" s="22"/>
      <c r="B142" s="22"/>
      <c r="C142" s="51"/>
      <c r="D142" s="94"/>
      <c r="E142" s="28"/>
      <c r="F142" s="94"/>
      <c r="G142" s="95"/>
      <c r="H142" s="26"/>
      <c r="I142" s="96"/>
      <c r="J142" s="204"/>
      <c r="K142" s="204"/>
      <c r="L142" s="205"/>
      <c r="M142" s="205"/>
      <c r="N142" s="205"/>
      <c r="O142" s="214"/>
      <c r="P142" s="214"/>
      <c r="Q142" s="213"/>
      <c r="R142" s="213"/>
      <c r="S142" s="213"/>
      <c r="T142" s="213"/>
      <c r="U142" s="223"/>
      <c r="V142" s="222"/>
      <c r="W142" s="222"/>
      <c r="X142" s="222"/>
      <c r="Y142" s="222"/>
      <c r="Z142" s="222"/>
      <c r="AA142" s="232"/>
      <c r="AB142" s="231"/>
      <c r="AC142" s="231"/>
      <c r="AD142" s="231"/>
      <c r="AE142" s="231"/>
      <c r="AF142" s="231"/>
      <c r="AG142" s="250"/>
      <c r="AH142" s="249"/>
      <c r="AI142" s="249"/>
      <c r="AJ142" s="249"/>
      <c r="AK142" s="249"/>
      <c r="AL142" s="249"/>
      <c r="AM142" s="204"/>
      <c r="AN142" s="205"/>
      <c r="AO142" s="205"/>
      <c r="AP142" s="205"/>
      <c r="AQ142" s="205"/>
      <c r="AR142" s="205"/>
      <c r="AS142" s="259"/>
      <c r="AT142" s="258"/>
      <c r="AU142" s="258"/>
      <c r="AV142" s="258"/>
      <c r="AW142" s="258"/>
      <c r="AX142" s="258"/>
      <c r="AY142" s="268"/>
      <c r="AZ142" s="267"/>
      <c r="BA142" s="267"/>
      <c r="BB142" s="267"/>
      <c r="BC142" s="267"/>
      <c r="BD142" s="267"/>
      <c r="BE142" s="204"/>
      <c r="BF142" s="205"/>
      <c r="BG142" s="205"/>
      <c r="BH142" s="205"/>
      <c r="BI142" s="205"/>
      <c r="BJ142" s="205"/>
      <c r="BK142" s="241"/>
      <c r="BL142" s="240"/>
      <c r="BM142" s="240"/>
      <c r="BN142" s="240"/>
      <c r="BO142" s="240"/>
      <c r="BP142" s="240"/>
      <c r="BQ142" s="223"/>
      <c r="BW142" s="268"/>
      <c r="BX142" s="267"/>
      <c r="BY142" s="267"/>
      <c r="BZ142" s="267"/>
      <c r="CA142" s="267"/>
      <c r="CB142" s="267"/>
      <c r="CC142" s="241"/>
      <c r="CD142" s="214"/>
      <c r="CE142" s="240"/>
      <c r="CF142" s="240"/>
      <c r="CG142" s="240"/>
      <c r="CH142" s="5"/>
    </row>
    <row r="143" spans="1:86" hidden="1" x14ac:dyDescent="0.2">
      <c r="A143" s="22"/>
      <c r="B143" s="28"/>
      <c r="C143" s="51"/>
      <c r="D143" s="94"/>
      <c r="E143" s="28"/>
      <c r="F143" s="94"/>
      <c r="G143" s="95"/>
      <c r="H143" s="26"/>
      <c r="I143" s="96"/>
      <c r="J143" s="204"/>
      <c r="K143" s="204"/>
      <c r="L143" s="205"/>
      <c r="M143" s="205"/>
      <c r="N143" s="205"/>
      <c r="O143" s="214"/>
      <c r="P143" s="214"/>
      <c r="Q143" s="213"/>
      <c r="R143" s="213"/>
      <c r="S143" s="213"/>
      <c r="T143" s="213"/>
      <c r="U143" s="223"/>
      <c r="V143" s="222"/>
      <c r="W143" s="222"/>
      <c r="X143" s="222"/>
      <c r="Y143" s="222"/>
      <c r="Z143" s="222"/>
      <c r="AA143" s="232"/>
      <c r="AB143" s="231"/>
      <c r="AC143" s="231"/>
      <c r="AD143" s="231"/>
      <c r="AE143" s="231"/>
      <c r="AF143" s="231"/>
      <c r="AG143" s="250"/>
      <c r="AH143" s="249"/>
      <c r="AI143" s="249"/>
      <c r="AJ143" s="249"/>
      <c r="AK143" s="249"/>
      <c r="AL143" s="249"/>
      <c r="AM143" s="204"/>
      <c r="AN143" s="205"/>
      <c r="AO143" s="205"/>
      <c r="AP143" s="205"/>
      <c r="AQ143" s="205"/>
      <c r="AR143" s="205"/>
      <c r="AS143" s="259"/>
      <c r="AT143" s="258"/>
      <c r="AU143" s="258"/>
      <c r="AV143" s="258"/>
      <c r="AW143" s="258"/>
      <c r="AX143" s="258"/>
      <c r="AY143" s="268"/>
      <c r="AZ143" s="267"/>
      <c r="BA143" s="267"/>
      <c r="BB143" s="267"/>
      <c r="BC143" s="267"/>
      <c r="BD143" s="267"/>
      <c r="BE143" s="204"/>
      <c r="BF143" s="205"/>
      <c r="BG143" s="205"/>
      <c r="BH143" s="205"/>
      <c r="BI143" s="205"/>
      <c r="BJ143" s="205"/>
      <c r="BK143" s="241"/>
      <c r="BL143" s="240"/>
      <c r="BM143" s="240"/>
      <c r="BN143" s="240"/>
      <c r="BO143" s="240"/>
      <c r="BP143" s="240"/>
      <c r="BQ143" s="223"/>
      <c r="BW143" s="268"/>
      <c r="BX143" s="267"/>
      <c r="BY143" s="267"/>
      <c r="BZ143" s="267"/>
      <c r="CA143" s="267"/>
      <c r="CB143" s="267"/>
      <c r="CC143" s="241"/>
      <c r="CD143" s="214"/>
      <c r="CE143" s="240"/>
      <c r="CF143" s="240"/>
      <c r="CG143" s="240"/>
      <c r="CH143" s="5"/>
    </row>
    <row r="144" spans="1:86" hidden="1" x14ac:dyDescent="0.2">
      <c r="A144" s="22"/>
      <c r="B144" s="28"/>
      <c r="C144" s="51"/>
      <c r="D144" s="31"/>
      <c r="E144" s="28"/>
      <c r="F144" s="94"/>
      <c r="G144" s="25"/>
      <c r="H144" s="32"/>
      <c r="I144" s="76"/>
      <c r="J144" s="204"/>
      <c r="K144" s="204"/>
      <c r="L144" s="205"/>
      <c r="M144" s="205"/>
      <c r="N144" s="205"/>
      <c r="O144" s="214"/>
      <c r="P144" s="214"/>
      <c r="Q144" s="213"/>
      <c r="R144" s="213"/>
      <c r="S144" s="213"/>
      <c r="T144" s="213"/>
      <c r="U144" s="223"/>
      <c r="V144" s="222"/>
      <c r="W144" s="222"/>
      <c r="X144" s="222"/>
      <c r="Y144" s="222"/>
      <c r="Z144" s="222"/>
      <c r="AA144" s="232"/>
      <c r="AB144" s="231"/>
      <c r="AC144" s="231"/>
      <c r="AD144" s="231"/>
      <c r="AE144" s="231"/>
      <c r="AF144" s="231"/>
      <c r="AG144" s="250"/>
      <c r="AH144" s="249"/>
      <c r="AI144" s="249"/>
      <c r="AJ144" s="249"/>
      <c r="AK144" s="249"/>
      <c r="AL144" s="249"/>
      <c r="AM144" s="204"/>
      <c r="AN144" s="205"/>
      <c r="AO144" s="205"/>
      <c r="AP144" s="205"/>
      <c r="AQ144" s="205"/>
      <c r="AR144" s="205"/>
      <c r="AS144" s="259"/>
      <c r="AT144" s="258"/>
      <c r="AU144" s="258"/>
      <c r="AV144" s="258"/>
      <c r="AW144" s="258"/>
      <c r="AX144" s="258"/>
      <c r="AY144" s="268"/>
      <c r="AZ144" s="267"/>
      <c r="BA144" s="267"/>
      <c r="BB144" s="267"/>
      <c r="BC144" s="267"/>
      <c r="BD144" s="267"/>
      <c r="BE144" s="204"/>
      <c r="BF144" s="205"/>
      <c r="BG144" s="205"/>
      <c r="BH144" s="205"/>
      <c r="BI144" s="205"/>
      <c r="BJ144" s="205"/>
      <c r="BK144" s="241"/>
      <c r="BL144" s="240"/>
      <c r="BM144" s="240"/>
      <c r="BN144" s="240"/>
      <c r="BO144" s="240"/>
      <c r="BP144" s="240"/>
      <c r="BQ144" s="223"/>
      <c r="BW144" s="268"/>
      <c r="BX144" s="267"/>
      <c r="BY144" s="267"/>
      <c r="BZ144" s="267"/>
      <c r="CA144" s="267"/>
      <c r="CB144" s="267"/>
      <c r="CC144" s="241"/>
      <c r="CD144" s="214"/>
      <c r="CE144" s="240"/>
      <c r="CF144" s="240"/>
      <c r="CG144" s="240"/>
      <c r="CH144" s="5"/>
    </row>
    <row r="145" spans="1:86" hidden="1" x14ac:dyDescent="0.2">
      <c r="A145" s="22"/>
      <c r="B145" s="28"/>
      <c r="C145" s="51"/>
      <c r="D145" s="33"/>
      <c r="E145" s="28"/>
      <c r="F145" s="94"/>
      <c r="G145" s="25"/>
      <c r="H145" s="32"/>
      <c r="I145" s="76"/>
      <c r="J145" s="204"/>
      <c r="K145" s="204"/>
      <c r="L145" s="205"/>
      <c r="M145" s="205"/>
      <c r="N145" s="205"/>
      <c r="O145" s="214"/>
      <c r="P145" s="214"/>
      <c r="Q145" s="213"/>
      <c r="R145" s="213"/>
      <c r="S145" s="213"/>
      <c r="T145" s="213"/>
      <c r="U145" s="223"/>
      <c r="V145" s="222"/>
      <c r="W145" s="222"/>
      <c r="X145" s="222"/>
      <c r="Y145" s="222"/>
      <c r="Z145" s="222"/>
      <c r="AA145" s="232"/>
      <c r="AB145" s="231"/>
      <c r="AC145" s="231"/>
      <c r="AD145" s="231"/>
      <c r="AE145" s="231"/>
      <c r="AF145" s="231"/>
      <c r="AG145" s="250"/>
      <c r="AH145" s="249"/>
      <c r="AI145" s="249"/>
      <c r="AJ145" s="249"/>
      <c r="AK145" s="249"/>
      <c r="AL145" s="249"/>
      <c r="AM145" s="204"/>
      <c r="AN145" s="205"/>
      <c r="AO145" s="205"/>
      <c r="AP145" s="205"/>
      <c r="AQ145" s="205"/>
      <c r="AR145" s="205"/>
      <c r="AS145" s="259"/>
      <c r="AT145" s="258"/>
      <c r="AU145" s="258"/>
      <c r="AV145" s="258"/>
      <c r="AW145" s="258"/>
      <c r="AX145" s="258"/>
      <c r="AY145" s="268"/>
      <c r="AZ145" s="267"/>
      <c r="BA145" s="267"/>
      <c r="BB145" s="267"/>
      <c r="BC145" s="267"/>
      <c r="BD145" s="267"/>
      <c r="BE145" s="204"/>
      <c r="BF145" s="205"/>
      <c r="BG145" s="205"/>
      <c r="BH145" s="205"/>
      <c r="BI145" s="205"/>
      <c r="BJ145" s="205"/>
      <c r="BK145" s="241"/>
      <c r="BL145" s="240"/>
      <c r="BM145" s="240"/>
      <c r="BN145" s="240"/>
      <c r="BO145" s="240"/>
      <c r="BP145" s="240"/>
      <c r="BQ145" s="223"/>
      <c r="BW145" s="268"/>
      <c r="BX145" s="267"/>
      <c r="BY145" s="267"/>
      <c r="BZ145" s="267"/>
      <c r="CA145" s="267"/>
      <c r="CB145" s="267"/>
      <c r="CC145" s="241"/>
      <c r="CD145" s="214"/>
      <c r="CE145" s="240"/>
      <c r="CF145" s="240"/>
      <c r="CG145" s="240"/>
      <c r="CH145" s="5"/>
    </row>
    <row r="146" spans="1:86" hidden="1" x14ac:dyDescent="0.2">
      <c r="A146" s="22"/>
      <c r="B146" s="22"/>
      <c r="C146" s="22"/>
      <c r="D146" s="34"/>
      <c r="E146" s="22"/>
      <c r="F146" s="34"/>
      <c r="G146" s="48"/>
      <c r="H146" s="36"/>
      <c r="I146" s="37"/>
      <c r="J146" s="204"/>
      <c r="K146" s="204"/>
      <c r="L146" s="205"/>
      <c r="M146" s="205"/>
      <c r="N146" s="204"/>
      <c r="O146" s="214"/>
      <c r="P146" s="214"/>
      <c r="Q146" s="214"/>
      <c r="R146" s="214"/>
      <c r="S146" s="213"/>
      <c r="T146" s="214"/>
      <c r="U146" s="223"/>
      <c r="V146" s="223"/>
      <c r="W146" s="223"/>
      <c r="X146" s="223"/>
      <c r="Y146" s="222"/>
      <c r="Z146" s="223"/>
      <c r="AA146" s="232"/>
      <c r="AB146" s="232"/>
      <c r="AC146" s="232"/>
      <c r="AD146" s="232"/>
      <c r="AE146" s="231"/>
      <c r="AF146" s="232"/>
      <c r="AG146" s="250"/>
      <c r="AH146" s="250"/>
      <c r="AI146" s="250"/>
      <c r="AJ146" s="250"/>
      <c r="AK146" s="249"/>
      <c r="AL146" s="250"/>
      <c r="AM146" s="204"/>
      <c r="AN146" s="204"/>
      <c r="AO146" s="204"/>
      <c r="AP146" s="204"/>
      <c r="AQ146" s="205"/>
      <c r="AR146" s="204"/>
      <c r="AS146" s="259"/>
      <c r="AT146" s="259"/>
      <c r="AU146" s="259"/>
      <c r="AV146" s="259"/>
      <c r="AW146" s="258"/>
      <c r="AX146" s="259"/>
      <c r="AY146" s="268"/>
      <c r="AZ146" s="268"/>
      <c r="BA146" s="268"/>
      <c r="BB146" s="268"/>
      <c r="BC146" s="267"/>
      <c r="BD146" s="268"/>
      <c r="BE146" s="204"/>
      <c r="BF146" s="204"/>
      <c r="BG146" s="204"/>
      <c r="BH146" s="204"/>
      <c r="BI146" s="205"/>
      <c r="BJ146" s="204"/>
      <c r="BK146" s="241"/>
      <c r="BL146" s="241"/>
      <c r="BM146" s="241"/>
      <c r="BN146" s="241"/>
      <c r="BO146" s="240"/>
      <c r="BP146" s="241"/>
      <c r="BQ146" s="223"/>
      <c r="BR146" s="579"/>
      <c r="BS146" s="579"/>
      <c r="BT146" s="579"/>
      <c r="BV146" s="579"/>
      <c r="BW146" s="268"/>
      <c r="BX146" s="268"/>
      <c r="BY146" s="268"/>
      <c r="BZ146" s="268"/>
      <c r="CA146" s="267"/>
      <c r="CB146" s="268"/>
      <c r="CC146" s="241"/>
      <c r="CD146" s="214"/>
      <c r="CE146" s="241"/>
      <c r="CF146" s="240"/>
      <c r="CG146" s="241"/>
      <c r="CH146" s="5"/>
    </row>
    <row r="147" spans="1:86" hidden="1" x14ac:dyDescent="0.2">
      <c r="A147" s="22"/>
      <c r="B147" s="22"/>
      <c r="C147" s="22"/>
      <c r="D147" s="34"/>
      <c r="E147" s="22"/>
      <c r="F147" s="34"/>
      <c r="G147" s="48"/>
      <c r="H147" s="36"/>
      <c r="I147" s="37"/>
      <c r="J147" s="204"/>
      <c r="K147" s="204"/>
      <c r="L147" s="205"/>
      <c r="M147" s="205"/>
      <c r="N147" s="204"/>
      <c r="O147" s="214"/>
      <c r="P147" s="214"/>
      <c r="Q147" s="214"/>
      <c r="R147" s="214"/>
      <c r="S147" s="213"/>
      <c r="T147" s="214"/>
      <c r="U147" s="223"/>
      <c r="V147" s="223"/>
      <c r="W147" s="223"/>
      <c r="X147" s="223"/>
      <c r="Y147" s="222"/>
      <c r="Z147" s="223"/>
      <c r="AA147" s="232"/>
      <c r="AB147" s="232"/>
      <c r="AC147" s="232"/>
      <c r="AD147" s="232"/>
      <c r="AE147" s="231"/>
      <c r="AF147" s="232"/>
      <c r="AG147" s="250"/>
      <c r="AH147" s="250"/>
      <c r="AI147" s="250"/>
      <c r="AJ147" s="250"/>
      <c r="AK147" s="249"/>
      <c r="AL147" s="250"/>
      <c r="AM147" s="204"/>
      <c r="AN147" s="204"/>
      <c r="AO147" s="204"/>
      <c r="AP147" s="204"/>
      <c r="AQ147" s="205"/>
      <c r="AR147" s="204"/>
      <c r="AS147" s="259"/>
      <c r="AT147" s="259"/>
      <c r="AU147" s="259"/>
      <c r="AV147" s="259"/>
      <c r="AW147" s="258"/>
      <c r="AX147" s="259"/>
      <c r="AY147" s="268"/>
      <c r="AZ147" s="268"/>
      <c r="BA147" s="268"/>
      <c r="BB147" s="268"/>
      <c r="BC147" s="267"/>
      <c r="BD147" s="268"/>
      <c r="BE147" s="204"/>
      <c r="BF147" s="204"/>
      <c r="BG147" s="204"/>
      <c r="BH147" s="204"/>
      <c r="BI147" s="205"/>
      <c r="BJ147" s="204"/>
      <c r="BK147" s="241"/>
      <c r="BL147" s="241"/>
      <c r="BM147" s="241"/>
      <c r="BN147" s="241"/>
      <c r="BO147" s="240"/>
      <c r="BP147" s="241"/>
      <c r="BQ147" s="223"/>
      <c r="BR147" s="579"/>
      <c r="BS147" s="579"/>
      <c r="BT147" s="579"/>
      <c r="BV147" s="579"/>
      <c r="BW147" s="268"/>
      <c r="BX147" s="268"/>
      <c r="BY147" s="268"/>
      <c r="BZ147" s="268"/>
      <c r="CA147" s="267"/>
      <c r="CB147" s="268"/>
      <c r="CC147" s="241"/>
      <c r="CD147" s="214"/>
      <c r="CE147" s="241"/>
      <c r="CF147" s="240"/>
      <c r="CG147" s="241"/>
      <c r="CH147" s="5"/>
    </row>
    <row r="148" spans="1:86" hidden="1" x14ac:dyDescent="0.2">
      <c r="A148" s="22"/>
      <c r="B148" s="22"/>
      <c r="C148" s="22"/>
      <c r="D148" s="34"/>
      <c r="E148" s="22"/>
      <c r="F148" s="34"/>
      <c r="G148" s="48"/>
      <c r="H148" s="36"/>
      <c r="I148" s="37"/>
      <c r="J148" s="204"/>
      <c r="K148" s="204"/>
      <c r="L148" s="205"/>
      <c r="M148" s="205"/>
      <c r="N148" s="204"/>
      <c r="O148" s="214"/>
      <c r="P148" s="214"/>
      <c r="Q148" s="213"/>
      <c r="R148" s="214"/>
      <c r="S148" s="213"/>
      <c r="T148" s="214"/>
      <c r="U148" s="223"/>
      <c r="V148" s="223"/>
      <c r="W148" s="222"/>
      <c r="X148" s="223"/>
      <c r="Y148" s="222"/>
      <c r="Z148" s="223"/>
      <c r="AA148" s="232"/>
      <c r="AB148" s="232"/>
      <c r="AC148" s="231"/>
      <c r="AD148" s="232"/>
      <c r="AE148" s="231"/>
      <c r="AF148" s="232"/>
      <c r="AG148" s="250"/>
      <c r="AH148" s="250"/>
      <c r="AI148" s="249"/>
      <c r="AJ148" s="250"/>
      <c r="AK148" s="249"/>
      <c r="AL148" s="250"/>
      <c r="AM148" s="204"/>
      <c r="AN148" s="204"/>
      <c r="AO148" s="205"/>
      <c r="AP148" s="204"/>
      <c r="AQ148" s="205"/>
      <c r="AR148" s="204"/>
      <c r="AS148" s="259"/>
      <c r="AT148" s="259"/>
      <c r="AU148" s="258"/>
      <c r="AV148" s="259"/>
      <c r="AW148" s="258"/>
      <c r="AX148" s="259"/>
      <c r="AY148" s="268"/>
      <c r="AZ148" s="268"/>
      <c r="BA148" s="267"/>
      <c r="BB148" s="268"/>
      <c r="BC148" s="267"/>
      <c r="BD148" s="268"/>
      <c r="BE148" s="204"/>
      <c r="BF148" s="204"/>
      <c r="BG148" s="205"/>
      <c r="BH148" s="204"/>
      <c r="BI148" s="205"/>
      <c r="BJ148" s="204"/>
      <c r="BK148" s="241"/>
      <c r="BL148" s="241"/>
      <c r="BM148" s="240"/>
      <c r="BN148" s="241"/>
      <c r="BO148" s="240"/>
      <c r="BP148" s="241"/>
      <c r="BQ148" s="223"/>
      <c r="BR148" s="579"/>
      <c r="BT148" s="579"/>
      <c r="BV148" s="579"/>
      <c r="BW148" s="268"/>
      <c r="BX148" s="268"/>
      <c r="BY148" s="267"/>
      <c r="BZ148" s="268"/>
      <c r="CA148" s="267"/>
      <c r="CB148" s="268"/>
      <c r="CC148" s="241"/>
      <c r="CD148" s="214"/>
      <c r="CE148" s="240"/>
      <c r="CF148" s="240"/>
      <c r="CG148" s="241"/>
      <c r="CH148" s="5"/>
    </row>
    <row r="149" spans="1:86" hidden="1" x14ac:dyDescent="0.2">
      <c r="A149" s="22"/>
      <c r="B149" s="22"/>
      <c r="C149" s="22"/>
      <c r="D149" s="34"/>
      <c r="E149" s="22"/>
      <c r="F149" s="34"/>
      <c r="G149" s="48"/>
      <c r="H149" s="36"/>
      <c r="I149" s="37"/>
      <c r="J149" s="204"/>
      <c r="K149" s="204"/>
      <c r="L149" s="205"/>
      <c r="M149" s="205"/>
      <c r="N149" s="204"/>
      <c r="O149" s="214"/>
      <c r="P149" s="214"/>
      <c r="Q149" s="213"/>
      <c r="R149" s="214"/>
      <c r="S149" s="213"/>
      <c r="T149" s="214"/>
      <c r="U149" s="223"/>
      <c r="V149" s="223"/>
      <c r="W149" s="222"/>
      <c r="X149" s="223"/>
      <c r="Y149" s="222"/>
      <c r="Z149" s="223"/>
      <c r="AA149" s="232"/>
      <c r="AB149" s="232"/>
      <c r="AC149" s="231"/>
      <c r="AD149" s="232"/>
      <c r="AE149" s="231"/>
      <c r="AF149" s="232"/>
      <c r="AG149" s="250"/>
      <c r="AH149" s="250"/>
      <c r="AI149" s="249"/>
      <c r="AJ149" s="250"/>
      <c r="AK149" s="249"/>
      <c r="AL149" s="250"/>
      <c r="AM149" s="204"/>
      <c r="AN149" s="204"/>
      <c r="AO149" s="205"/>
      <c r="AP149" s="204"/>
      <c r="AQ149" s="205"/>
      <c r="AR149" s="204"/>
      <c r="AS149" s="259"/>
      <c r="AT149" s="259"/>
      <c r="AU149" s="258"/>
      <c r="AV149" s="259"/>
      <c r="AW149" s="258"/>
      <c r="AX149" s="259"/>
      <c r="AY149" s="268"/>
      <c r="AZ149" s="268"/>
      <c r="BA149" s="267"/>
      <c r="BB149" s="268"/>
      <c r="BC149" s="267"/>
      <c r="BD149" s="268"/>
      <c r="BE149" s="204"/>
      <c r="BF149" s="204"/>
      <c r="BG149" s="205"/>
      <c r="BH149" s="204"/>
      <c r="BI149" s="205"/>
      <c r="BJ149" s="204"/>
      <c r="BK149" s="241"/>
      <c r="BL149" s="241"/>
      <c r="BM149" s="240"/>
      <c r="BN149" s="241"/>
      <c r="BO149" s="240"/>
      <c r="BP149" s="241"/>
      <c r="BQ149" s="223"/>
      <c r="BR149" s="579"/>
      <c r="BT149" s="579"/>
      <c r="BV149" s="579"/>
      <c r="BW149" s="268"/>
      <c r="BX149" s="268"/>
      <c r="BY149" s="267"/>
      <c r="BZ149" s="268"/>
      <c r="CA149" s="267"/>
      <c r="CB149" s="268"/>
      <c r="CC149" s="241"/>
      <c r="CD149" s="214"/>
      <c r="CE149" s="240"/>
      <c r="CF149" s="240"/>
      <c r="CG149" s="241"/>
      <c r="CH149" s="5"/>
    </row>
    <row r="150" spans="1:86" hidden="1" x14ac:dyDescent="0.2">
      <c r="A150" s="22"/>
      <c r="B150" s="22"/>
      <c r="C150" s="22"/>
      <c r="D150" s="34"/>
      <c r="E150" s="22"/>
      <c r="F150" s="34"/>
      <c r="G150" s="48"/>
      <c r="H150" s="36"/>
      <c r="I150" s="37"/>
      <c r="J150" s="204"/>
      <c r="K150" s="204"/>
      <c r="L150" s="205"/>
      <c r="M150" s="205"/>
      <c r="N150" s="204"/>
      <c r="O150" s="214"/>
      <c r="P150" s="214"/>
      <c r="Q150" s="213"/>
      <c r="R150" s="214"/>
      <c r="S150" s="213"/>
      <c r="T150" s="214"/>
      <c r="U150" s="223"/>
      <c r="V150" s="223"/>
      <c r="W150" s="222"/>
      <c r="X150" s="223"/>
      <c r="Y150" s="222"/>
      <c r="Z150" s="223"/>
      <c r="AA150" s="232"/>
      <c r="AB150" s="232"/>
      <c r="AC150" s="231"/>
      <c r="AD150" s="232"/>
      <c r="AE150" s="231"/>
      <c r="AF150" s="232"/>
      <c r="AG150" s="250"/>
      <c r="AH150" s="250"/>
      <c r="AI150" s="249"/>
      <c r="AJ150" s="250"/>
      <c r="AK150" s="249"/>
      <c r="AL150" s="250"/>
      <c r="AM150" s="204"/>
      <c r="AN150" s="204"/>
      <c r="AO150" s="205"/>
      <c r="AP150" s="204"/>
      <c r="AQ150" s="205"/>
      <c r="AR150" s="204"/>
      <c r="AS150" s="259"/>
      <c r="AT150" s="259"/>
      <c r="AU150" s="258"/>
      <c r="AV150" s="259"/>
      <c r="AW150" s="258"/>
      <c r="AX150" s="259"/>
      <c r="AY150" s="268"/>
      <c r="AZ150" s="268"/>
      <c r="BA150" s="267"/>
      <c r="BB150" s="268"/>
      <c r="BC150" s="267"/>
      <c r="BD150" s="268"/>
      <c r="BE150" s="204"/>
      <c r="BF150" s="204"/>
      <c r="BG150" s="205"/>
      <c r="BH150" s="204"/>
      <c r="BI150" s="205"/>
      <c r="BJ150" s="204"/>
      <c r="BK150" s="241"/>
      <c r="BL150" s="241"/>
      <c r="BM150" s="240"/>
      <c r="BN150" s="241"/>
      <c r="BO150" s="240"/>
      <c r="BP150" s="241"/>
      <c r="BQ150" s="223"/>
      <c r="BR150" s="579"/>
      <c r="BT150" s="579"/>
      <c r="BV150" s="579"/>
      <c r="BW150" s="268"/>
      <c r="BX150" s="268"/>
      <c r="BY150" s="267"/>
      <c r="BZ150" s="268"/>
      <c r="CA150" s="267"/>
      <c r="CB150" s="268"/>
      <c r="CC150" s="241"/>
      <c r="CD150" s="214"/>
      <c r="CE150" s="240"/>
      <c r="CF150" s="240"/>
      <c r="CG150" s="241"/>
      <c r="CH150" s="5"/>
    </row>
    <row r="151" spans="1:86" hidden="1" x14ac:dyDescent="0.2">
      <c r="A151" s="22"/>
      <c r="B151" s="22"/>
      <c r="C151" s="22"/>
      <c r="D151" s="34"/>
      <c r="E151" s="22"/>
      <c r="F151" s="34"/>
      <c r="G151" s="48"/>
      <c r="H151" s="36"/>
      <c r="I151" s="37"/>
      <c r="J151" s="204"/>
      <c r="K151" s="204"/>
      <c r="L151" s="205"/>
      <c r="M151" s="205"/>
      <c r="N151" s="204"/>
      <c r="O151" s="214"/>
      <c r="P151" s="214"/>
      <c r="Q151" s="213"/>
      <c r="R151" s="214"/>
      <c r="S151" s="213"/>
      <c r="T151" s="214"/>
      <c r="U151" s="223"/>
      <c r="V151" s="223"/>
      <c r="W151" s="222"/>
      <c r="X151" s="223"/>
      <c r="Y151" s="222"/>
      <c r="Z151" s="223"/>
      <c r="AA151" s="232"/>
      <c r="AB151" s="232"/>
      <c r="AC151" s="231"/>
      <c r="AD151" s="232"/>
      <c r="AE151" s="231"/>
      <c r="AF151" s="232"/>
      <c r="AG151" s="250"/>
      <c r="AH151" s="250"/>
      <c r="AI151" s="249"/>
      <c r="AJ151" s="250"/>
      <c r="AK151" s="249"/>
      <c r="AL151" s="250"/>
      <c r="AM151" s="204"/>
      <c r="AN151" s="204"/>
      <c r="AO151" s="205"/>
      <c r="AP151" s="204"/>
      <c r="AQ151" s="205"/>
      <c r="AR151" s="204"/>
      <c r="AS151" s="259"/>
      <c r="AT151" s="259"/>
      <c r="AU151" s="258"/>
      <c r="AV151" s="259"/>
      <c r="AW151" s="258"/>
      <c r="AX151" s="259"/>
      <c r="AY151" s="268"/>
      <c r="AZ151" s="268"/>
      <c r="BA151" s="267"/>
      <c r="BB151" s="268"/>
      <c r="BC151" s="267"/>
      <c r="BD151" s="268"/>
      <c r="BE151" s="204"/>
      <c r="BF151" s="204"/>
      <c r="BG151" s="205"/>
      <c r="BH151" s="204"/>
      <c r="BI151" s="205"/>
      <c r="BJ151" s="204"/>
      <c r="BK151" s="241"/>
      <c r="BL151" s="241"/>
      <c r="BM151" s="240"/>
      <c r="BN151" s="241"/>
      <c r="BO151" s="240"/>
      <c r="BP151" s="241"/>
      <c r="BQ151" s="223"/>
      <c r="BR151" s="579"/>
      <c r="BT151" s="579"/>
      <c r="BV151" s="579"/>
      <c r="BW151" s="268"/>
      <c r="BX151" s="268"/>
      <c r="BY151" s="267"/>
      <c r="BZ151" s="268"/>
      <c r="CA151" s="267"/>
      <c r="CB151" s="268"/>
      <c r="CC151" s="241"/>
      <c r="CD151" s="214"/>
      <c r="CE151" s="240"/>
      <c r="CF151" s="240"/>
      <c r="CG151" s="241"/>
      <c r="CH151" s="5"/>
    </row>
    <row r="152" spans="1:86" hidden="1" x14ac:dyDescent="0.2">
      <c r="A152" s="22"/>
      <c r="B152" s="22"/>
      <c r="C152" s="22"/>
      <c r="D152" s="34"/>
      <c r="E152" s="22"/>
      <c r="F152" s="34"/>
      <c r="G152" s="48"/>
      <c r="H152" s="36"/>
      <c r="I152" s="37"/>
      <c r="J152" s="204"/>
      <c r="K152" s="204"/>
      <c r="L152" s="205"/>
      <c r="M152" s="205"/>
      <c r="N152" s="204"/>
      <c r="O152" s="214"/>
      <c r="P152" s="214"/>
      <c r="Q152" s="213"/>
      <c r="R152" s="214"/>
      <c r="S152" s="213"/>
      <c r="T152" s="214"/>
      <c r="U152" s="223"/>
      <c r="V152" s="223"/>
      <c r="W152" s="222"/>
      <c r="X152" s="223"/>
      <c r="Y152" s="222"/>
      <c r="Z152" s="223"/>
      <c r="AA152" s="232"/>
      <c r="AB152" s="232"/>
      <c r="AC152" s="231"/>
      <c r="AD152" s="232"/>
      <c r="AE152" s="231"/>
      <c r="AF152" s="232"/>
      <c r="AG152" s="250"/>
      <c r="AH152" s="250"/>
      <c r="AI152" s="249"/>
      <c r="AJ152" s="250"/>
      <c r="AK152" s="249"/>
      <c r="AL152" s="250"/>
      <c r="AM152" s="204"/>
      <c r="AN152" s="204"/>
      <c r="AO152" s="205"/>
      <c r="AP152" s="204"/>
      <c r="AQ152" s="205"/>
      <c r="AR152" s="204"/>
      <c r="AS152" s="259"/>
      <c r="AT152" s="259"/>
      <c r="AU152" s="258"/>
      <c r="AV152" s="259"/>
      <c r="AW152" s="258"/>
      <c r="AX152" s="259"/>
      <c r="AY152" s="268"/>
      <c r="AZ152" s="268"/>
      <c r="BA152" s="267"/>
      <c r="BB152" s="268"/>
      <c r="BC152" s="267"/>
      <c r="BD152" s="268"/>
      <c r="BE152" s="204"/>
      <c r="BF152" s="204"/>
      <c r="BG152" s="205"/>
      <c r="BH152" s="204"/>
      <c r="BI152" s="205"/>
      <c r="BJ152" s="204"/>
      <c r="BK152" s="241"/>
      <c r="BL152" s="241"/>
      <c r="BM152" s="240"/>
      <c r="BN152" s="241"/>
      <c r="BO152" s="240"/>
      <c r="BP152" s="241"/>
      <c r="BQ152" s="223"/>
      <c r="BR152" s="579"/>
      <c r="BT152" s="579"/>
      <c r="BV152" s="579"/>
      <c r="BW152" s="268"/>
      <c r="BX152" s="268"/>
      <c r="BY152" s="267"/>
      <c r="BZ152" s="268"/>
      <c r="CA152" s="267"/>
      <c r="CB152" s="268"/>
      <c r="CC152" s="241"/>
      <c r="CD152" s="214"/>
      <c r="CE152" s="240"/>
      <c r="CF152" s="240"/>
      <c r="CG152" s="241"/>
      <c r="CH152" s="5"/>
    </row>
    <row r="153" spans="1:86" hidden="1" x14ac:dyDescent="0.2">
      <c r="A153" s="43"/>
      <c r="B153" s="7"/>
      <c r="C153" s="43"/>
      <c r="D153" s="44"/>
      <c r="E153" s="22"/>
      <c r="F153" s="56"/>
      <c r="G153" s="97"/>
      <c r="H153" s="9"/>
      <c r="I153" s="98"/>
      <c r="J153" s="204"/>
      <c r="K153" s="204"/>
      <c r="L153" s="205"/>
      <c r="M153" s="205"/>
      <c r="N153" s="204"/>
      <c r="O153" s="214"/>
      <c r="P153" s="214"/>
      <c r="Q153" s="213"/>
      <c r="R153" s="214"/>
      <c r="S153" s="213"/>
      <c r="T153" s="214"/>
      <c r="U153" s="223"/>
      <c r="V153" s="223"/>
      <c r="W153" s="222"/>
      <c r="X153" s="223"/>
      <c r="Y153" s="222"/>
      <c r="Z153" s="223"/>
      <c r="AA153" s="232"/>
      <c r="AB153" s="232"/>
      <c r="AC153" s="231"/>
      <c r="AD153" s="232"/>
      <c r="AE153" s="231"/>
      <c r="AF153" s="232"/>
      <c r="AG153" s="250"/>
      <c r="AH153" s="250"/>
      <c r="AI153" s="249"/>
      <c r="AJ153" s="250"/>
      <c r="AK153" s="249"/>
      <c r="AL153" s="250"/>
      <c r="AM153" s="204"/>
      <c r="AN153" s="204"/>
      <c r="AO153" s="205"/>
      <c r="AP153" s="204"/>
      <c r="AQ153" s="205"/>
      <c r="AR153" s="204"/>
      <c r="AS153" s="259"/>
      <c r="AT153" s="259"/>
      <c r="AU153" s="258"/>
      <c r="AV153" s="259"/>
      <c r="AW153" s="258"/>
      <c r="AX153" s="259"/>
      <c r="AY153" s="268"/>
      <c r="AZ153" s="268"/>
      <c r="BA153" s="267"/>
      <c r="BB153" s="268"/>
      <c r="BC153" s="267"/>
      <c r="BD153" s="268"/>
      <c r="BE153" s="204"/>
      <c r="BF153" s="204"/>
      <c r="BG153" s="205"/>
      <c r="BH153" s="204"/>
      <c r="BI153" s="205"/>
      <c r="BJ153" s="204"/>
      <c r="BK153" s="241"/>
      <c r="BL153" s="241"/>
      <c r="BM153" s="240"/>
      <c r="BN153" s="241"/>
      <c r="BO153" s="240"/>
      <c r="BP153" s="241"/>
      <c r="BQ153" s="223"/>
      <c r="BR153" s="579"/>
      <c r="BT153" s="579"/>
      <c r="BV153" s="579"/>
      <c r="BW153" s="268"/>
      <c r="BX153" s="268"/>
      <c r="BY153" s="267"/>
      <c r="BZ153" s="268"/>
      <c r="CA153" s="267"/>
      <c r="CB153" s="268"/>
      <c r="CC153" s="241"/>
      <c r="CD153" s="214"/>
      <c r="CE153" s="240"/>
      <c r="CF153" s="240"/>
      <c r="CG153" s="241"/>
      <c r="CH153" s="5"/>
    </row>
    <row r="154" spans="1:86" hidden="1" x14ac:dyDescent="0.2">
      <c r="A154" s="43"/>
      <c r="B154" s="7"/>
      <c r="C154" s="43"/>
      <c r="D154" s="34"/>
      <c r="E154" s="22"/>
      <c r="F154" s="56"/>
      <c r="G154" s="97"/>
      <c r="H154" s="36"/>
      <c r="I154" s="98"/>
      <c r="J154" s="204"/>
      <c r="K154" s="204"/>
      <c r="L154" s="205"/>
      <c r="M154" s="205"/>
      <c r="N154" s="204"/>
      <c r="O154" s="214"/>
      <c r="P154" s="214"/>
      <c r="Q154" s="213"/>
      <c r="R154" s="214"/>
      <c r="S154" s="213"/>
      <c r="T154" s="214"/>
      <c r="U154" s="223"/>
      <c r="V154" s="223"/>
      <c r="W154" s="222"/>
      <c r="X154" s="223"/>
      <c r="Y154" s="222"/>
      <c r="Z154" s="223"/>
      <c r="AA154" s="232"/>
      <c r="AB154" s="232"/>
      <c r="AC154" s="231"/>
      <c r="AD154" s="232"/>
      <c r="AE154" s="231"/>
      <c r="AF154" s="232"/>
      <c r="AG154" s="250"/>
      <c r="AH154" s="250"/>
      <c r="AI154" s="249"/>
      <c r="AJ154" s="250"/>
      <c r="AK154" s="249"/>
      <c r="AL154" s="250"/>
      <c r="AM154" s="204"/>
      <c r="AN154" s="204"/>
      <c r="AO154" s="205"/>
      <c r="AP154" s="204"/>
      <c r="AQ154" s="205"/>
      <c r="AR154" s="204"/>
      <c r="AS154" s="259"/>
      <c r="AT154" s="259"/>
      <c r="AU154" s="258"/>
      <c r="AV154" s="259"/>
      <c r="AW154" s="258"/>
      <c r="AX154" s="259"/>
      <c r="AY154" s="268"/>
      <c r="AZ154" s="268"/>
      <c r="BA154" s="267"/>
      <c r="BB154" s="268"/>
      <c r="BC154" s="267"/>
      <c r="BD154" s="268"/>
      <c r="BE154" s="204"/>
      <c r="BF154" s="204"/>
      <c r="BG154" s="205"/>
      <c r="BH154" s="204"/>
      <c r="BI154" s="205"/>
      <c r="BJ154" s="204"/>
      <c r="BK154" s="241"/>
      <c r="BL154" s="241"/>
      <c r="BM154" s="240"/>
      <c r="BN154" s="241"/>
      <c r="BO154" s="240"/>
      <c r="BP154" s="241"/>
      <c r="BQ154" s="223"/>
      <c r="BR154" s="579"/>
      <c r="BT154" s="579"/>
      <c r="BV154" s="579"/>
      <c r="BW154" s="268"/>
      <c r="BX154" s="268"/>
      <c r="BY154" s="267"/>
      <c r="BZ154" s="268"/>
      <c r="CA154" s="267"/>
      <c r="CB154" s="268"/>
      <c r="CC154" s="241"/>
      <c r="CD154" s="214"/>
      <c r="CE154" s="240"/>
      <c r="CF154" s="240"/>
      <c r="CG154" s="241"/>
      <c r="CH154" s="5"/>
    </row>
    <row r="155" spans="1:86" hidden="1" x14ac:dyDescent="0.2">
      <c r="A155" s="43"/>
      <c r="B155" s="7"/>
      <c r="C155" s="43"/>
      <c r="D155" s="34"/>
      <c r="E155" s="22"/>
      <c r="F155" s="34"/>
      <c r="G155" s="35"/>
      <c r="H155" s="36"/>
      <c r="I155" s="98"/>
      <c r="J155" s="204"/>
      <c r="K155" s="204"/>
      <c r="L155" s="205"/>
      <c r="M155" s="205"/>
      <c r="N155" s="204"/>
      <c r="O155" s="214"/>
      <c r="P155" s="214"/>
      <c r="Q155" s="213"/>
      <c r="R155" s="214"/>
      <c r="S155" s="213"/>
      <c r="T155" s="214"/>
      <c r="U155" s="223"/>
      <c r="V155" s="223"/>
      <c r="W155" s="222"/>
      <c r="X155" s="223"/>
      <c r="Y155" s="222"/>
      <c r="Z155" s="223"/>
      <c r="AA155" s="232"/>
      <c r="AB155" s="232"/>
      <c r="AC155" s="231"/>
      <c r="AD155" s="232"/>
      <c r="AE155" s="231"/>
      <c r="AF155" s="232"/>
      <c r="AG155" s="250"/>
      <c r="AH155" s="250"/>
      <c r="AI155" s="249"/>
      <c r="AJ155" s="250"/>
      <c r="AK155" s="249"/>
      <c r="AL155" s="250"/>
      <c r="AM155" s="204"/>
      <c r="AN155" s="204"/>
      <c r="AO155" s="205"/>
      <c r="AP155" s="204"/>
      <c r="AQ155" s="205"/>
      <c r="AR155" s="204"/>
      <c r="AS155" s="259"/>
      <c r="AT155" s="259"/>
      <c r="AU155" s="258"/>
      <c r="AV155" s="259"/>
      <c r="AW155" s="258"/>
      <c r="AX155" s="259"/>
      <c r="AY155" s="268"/>
      <c r="AZ155" s="268"/>
      <c r="BA155" s="267"/>
      <c r="BB155" s="268"/>
      <c r="BC155" s="267"/>
      <c r="BD155" s="268"/>
      <c r="BE155" s="204"/>
      <c r="BF155" s="204"/>
      <c r="BG155" s="205"/>
      <c r="BH155" s="204"/>
      <c r="BI155" s="205"/>
      <c r="BJ155" s="204"/>
      <c r="BK155" s="241"/>
      <c r="BL155" s="241"/>
      <c r="BM155" s="240"/>
      <c r="BN155" s="241"/>
      <c r="BO155" s="240"/>
      <c r="BP155" s="241"/>
      <c r="BQ155" s="223"/>
      <c r="BR155" s="579"/>
      <c r="BT155" s="579"/>
      <c r="BV155" s="579"/>
      <c r="BW155" s="268"/>
      <c r="BX155" s="268"/>
      <c r="BY155" s="267"/>
      <c r="BZ155" s="268"/>
      <c r="CA155" s="267"/>
      <c r="CB155" s="268"/>
      <c r="CC155" s="241"/>
      <c r="CD155" s="214"/>
      <c r="CE155" s="240"/>
      <c r="CF155" s="240"/>
      <c r="CG155" s="241"/>
      <c r="CH155" s="5"/>
    </row>
    <row r="156" spans="1:86" hidden="1" x14ac:dyDescent="0.2">
      <c r="A156" s="22"/>
      <c r="B156" s="22"/>
      <c r="C156" s="22"/>
      <c r="D156" s="34"/>
      <c r="E156" s="22"/>
      <c r="F156" s="34"/>
      <c r="G156" s="48"/>
      <c r="H156" s="36"/>
      <c r="I156" s="37"/>
      <c r="J156" s="204"/>
      <c r="K156" s="204"/>
      <c r="L156" s="205"/>
      <c r="M156" s="205"/>
      <c r="N156" s="204"/>
      <c r="O156" s="214"/>
      <c r="P156" s="214"/>
      <c r="Q156" s="213"/>
      <c r="R156" s="214"/>
      <c r="S156" s="213"/>
      <c r="T156" s="214"/>
      <c r="U156" s="223"/>
      <c r="V156" s="223"/>
      <c r="W156" s="222"/>
      <c r="X156" s="223"/>
      <c r="Y156" s="222"/>
      <c r="Z156" s="223"/>
      <c r="AA156" s="232"/>
      <c r="AB156" s="232"/>
      <c r="AC156" s="231"/>
      <c r="AD156" s="232"/>
      <c r="AE156" s="231"/>
      <c r="AF156" s="232"/>
      <c r="AG156" s="250"/>
      <c r="AH156" s="250"/>
      <c r="AI156" s="249"/>
      <c r="AJ156" s="250"/>
      <c r="AK156" s="249"/>
      <c r="AL156" s="250"/>
      <c r="AM156" s="204"/>
      <c r="AN156" s="204"/>
      <c r="AO156" s="205"/>
      <c r="AP156" s="204"/>
      <c r="AQ156" s="205"/>
      <c r="AR156" s="204"/>
      <c r="AS156" s="259"/>
      <c r="AT156" s="259"/>
      <c r="AU156" s="258"/>
      <c r="AV156" s="259"/>
      <c r="AW156" s="258"/>
      <c r="AX156" s="259"/>
      <c r="AY156" s="268"/>
      <c r="AZ156" s="268"/>
      <c r="BA156" s="267"/>
      <c r="BB156" s="268"/>
      <c r="BC156" s="267"/>
      <c r="BD156" s="268"/>
      <c r="BE156" s="204"/>
      <c r="BF156" s="204"/>
      <c r="BG156" s="205"/>
      <c r="BH156" s="204"/>
      <c r="BI156" s="205"/>
      <c r="BJ156" s="204"/>
      <c r="BK156" s="241"/>
      <c r="BL156" s="241"/>
      <c r="BM156" s="240"/>
      <c r="BN156" s="241"/>
      <c r="BO156" s="240"/>
      <c r="BP156" s="241"/>
      <c r="BQ156" s="223"/>
      <c r="BR156" s="579"/>
      <c r="BT156" s="579"/>
      <c r="BV156" s="579"/>
      <c r="BW156" s="268"/>
      <c r="BX156" s="268"/>
      <c r="BY156" s="267"/>
      <c r="BZ156" s="268"/>
      <c r="CA156" s="267"/>
      <c r="CB156" s="268"/>
      <c r="CC156" s="241"/>
      <c r="CD156" s="214"/>
      <c r="CE156" s="240"/>
      <c r="CF156" s="240"/>
      <c r="CG156" s="241"/>
      <c r="CH156" s="5"/>
    </row>
    <row r="157" spans="1:86" hidden="1" x14ac:dyDescent="0.2">
      <c r="A157" s="22"/>
      <c r="B157" s="22"/>
      <c r="C157" s="22"/>
      <c r="D157" s="34"/>
      <c r="E157" s="22"/>
      <c r="F157" s="34"/>
      <c r="G157" s="48"/>
      <c r="H157" s="36"/>
      <c r="I157" s="37"/>
      <c r="J157" s="204"/>
      <c r="K157" s="204"/>
      <c r="L157" s="205"/>
      <c r="M157" s="205"/>
      <c r="N157" s="204"/>
      <c r="O157" s="214"/>
      <c r="P157" s="214"/>
      <c r="Q157" s="213"/>
      <c r="R157" s="214"/>
      <c r="S157" s="213"/>
      <c r="T157" s="214"/>
      <c r="U157" s="223"/>
      <c r="V157" s="223"/>
      <c r="W157" s="222"/>
      <c r="X157" s="223"/>
      <c r="Y157" s="222"/>
      <c r="Z157" s="223"/>
      <c r="AA157" s="232"/>
      <c r="AB157" s="232"/>
      <c r="AC157" s="231"/>
      <c r="AD157" s="232"/>
      <c r="AE157" s="231"/>
      <c r="AF157" s="232"/>
      <c r="AG157" s="250"/>
      <c r="AH157" s="250"/>
      <c r="AI157" s="249"/>
      <c r="AJ157" s="250"/>
      <c r="AK157" s="249"/>
      <c r="AL157" s="250"/>
      <c r="AM157" s="204"/>
      <c r="AN157" s="204"/>
      <c r="AO157" s="205"/>
      <c r="AP157" s="204"/>
      <c r="AQ157" s="205"/>
      <c r="AR157" s="204"/>
      <c r="AS157" s="259"/>
      <c r="AT157" s="259"/>
      <c r="AU157" s="258"/>
      <c r="AV157" s="259"/>
      <c r="AW157" s="258"/>
      <c r="AX157" s="259"/>
      <c r="AY157" s="268"/>
      <c r="AZ157" s="268"/>
      <c r="BA157" s="267"/>
      <c r="BB157" s="268"/>
      <c r="BC157" s="267"/>
      <c r="BD157" s="268"/>
      <c r="BE157" s="204"/>
      <c r="BF157" s="204"/>
      <c r="BG157" s="205"/>
      <c r="BH157" s="204"/>
      <c r="BI157" s="205"/>
      <c r="BJ157" s="204"/>
      <c r="BK157" s="241"/>
      <c r="BL157" s="241"/>
      <c r="BM157" s="240"/>
      <c r="BN157" s="241"/>
      <c r="BO157" s="240"/>
      <c r="BP157" s="241"/>
      <c r="BQ157" s="223"/>
      <c r="BR157" s="579"/>
      <c r="BT157" s="579"/>
      <c r="BV157" s="579"/>
      <c r="BW157" s="268"/>
      <c r="BX157" s="268"/>
      <c r="BY157" s="267"/>
      <c r="BZ157" s="268"/>
      <c r="CA157" s="267"/>
      <c r="CB157" s="268"/>
      <c r="CC157" s="241"/>
      <c r="CD157" s="214"/>
      <c r="CE157" s="240"/>
      <c r="CF157" s="240"/>
      <c r="CG157" s="241"/>
      <c r="CH157" s="5"/>
    </row>
    <row r="158" spans="1:86" hidden="1" x14ac:dyDescent="0.2">
      <c r="A158" s="43"/>
      <c r="B158" s="43"/>
      <c r="C158" s="7"/>
      <c r="D158" s="44"/>
      <c r="E158" s="22"/>
      <c r="F158" s="44"/>
      <c r="G158" s="97"/>
      <c r="H158" s="47"/>
      <c r="I158" s="37"/>
      <c r="J158" s="204"/>
      <c r="K158" s="204"/>
      <c r="L158" s="205"/>
      <c r="M158" s="205"/>
      <c r="N158" s="204"/>
      <c r="O158" s="214"/>
      <c r="P158" s="214"/>
      <c r="Q158" s="213"/>
      <c r="R158" s="214"/>
      <c r="S158" s="213"/>
      <c r="T158" s="214"/>
      <c r="U158" s="223"/>
      <c r="V158" s="223"/>
      <c r="W158" s="222"/>
      <c r="X158" s="223"/>
      <c r="Y158" s="222"/>
      <c r="Z158" s="223"/>
      <c r="AA158" s="232"/>
      <c r="AB158" s="232"/>
      <c r="AC158" s="231"/>
      <c r="AD158" s="232"/>
      <c r="AE158" s="231"/>
      <c r="AF158" s="232"/>
      <c r="AG158" s="250"/>
      <c r="AH158" s="250"/>
      <c r="AI158" s="249"/>
      <c r="AJ158" s="250"/>
      <c r="AK158" s="249"/>
      <c r="AL158" s="250"/>
      <c r="AM158" s="204"/>
      <c r="AN158" s="204"/>
      <c r="AO158" s="205"/>
      <c r="AP158" s="204"/>
      <c r="AQ158" s="205"/>
      <c r="AR158" s="204"/>
      <c r="AS158" s="259"/>
      <c r="AT158" s="259"/>
      <c r="AU158" s="258"/>
      <c r="AV158" s="259"/>
      <c r="AW158" s="258"/>
      <c r="AX158" s="259"/>
      <c r="AY158" s="268"/>
      <c r="AZ158" s="268"/>
      <c r="BA158" s="267"/>
      <c r="BB158" s="268"/>
      <c r="BC158" s="267"/>
      <c r="BD158" s="268"/>
      <c r="BE158" s="204"/>
      <c r="BF158" s="204"/>
      <c r="BG158" s="205"/>
      <c r="BH158" s="204"/>
      <c r="BI158" s="205"/>
      <c r="BJ158" s="204"/>
      <c r="BK158" s="241"/>
      <c r="BL158" s="241"/>
      <c r="BM158" s="240"/>
      <c r="BN158" s="241"/>
      <c r="BO158" s="240"/>
      <c r="BP158" s="241"/>
      <c r="BQ158" s="223"/>
      <c r="BR158" s="579"/>
      <c r="BT158" s="579"/>
      <c r="BV158" s="579"/>
      <c r="BW158" s="268"/>
      <c r="BX158" s="268"/>
      <c r="BY158" s="267"/>
      <c r="BZ158" s="268"/>
      <c r="CA158" s="267"/>
      <c r="CB158" s="268"/>
      <c r="CC158" s="241"/>
      <c r="CD158" s="214"/>
      <c r="CE158" s="240"/>
      <c r="CF158" s="240"/>
      <c r="CG158" s="241"/>
      <c r="CH158" s="5"/>
    </row>
    <row r="159" spans="1:86" hidden="1" x14ac:dyDescent="0.2">
      <c r="A159" s="43"/>
      <c r="B159" s="43"/>
      <c r="C159" s="7"/>
      <c r="D159" s="44"/>
      <c r="E159" s="22"/>
      <c r="F159" s="79"/>
      <c r="G159" s="99"/>
      <c r="H159" s="100"/>
      <c r="I159" s="101"/>
      <c r="J159" s="204"/>
      <c r="K159" s="204"/>
      <c r="L159" s="205"/>
      <c r="M159" s="205"/>
      <c r="N159" s="204"/>
      <c r="O159" s="214"/>
      <c r="P159" s="214"/>
      <c r="Q159" s="213"/>
      <c r="R159" s="214"/>
      <c r="S159" s="213"/>
      <c r="T159" s="214"/>
      <c r="U159" s="223"/>
      <c r="V159" s="223"/>
      <c r="W159" s="222"/>
      <c r="X159" s="223"/>
      <c r="Y159" s="222"/>
      <c r="Z159" s="223"/>
      <c r="AA159" s="232"/>
      <c r="AB159" s="232"/>
      <c r="AC159" s="231"/>
      <c r="AD159" s="232"/>
      <c r="AE159" s="231"/>
      <c r="AF159" s="232"/>
      <c r="AG159" s="250"/>
      <c r="AH159" s="250"/>
      <c r="AI159" s="249"/>
      <c r="AJ159" s="250"/>
      <c r="AK159" s="249"/>
      <c r="AL159" s="250"/>
      <c r="AM159" s="204"/>
      <c r="AN159" s="204"/>
      <c r="AO159" s="205"/>
      <c r="AP159" s="204"/>
      <c r="AQ159" s="205"/>
      <c r="AR159" s="204"/>
      <c r="AS159" s="259"/>
      <c r="AT159" s="259"/>
      <c r="AU159" s="258"/>
      <c r="AV159" s="259"/>
      <c r="AW159" s="258"/>
      <c r="AX159" s="259"/>
      <c r="AY159" s="268"/>
      <c r="AZ159" s="268"/>
      <c r="BA159" s="267"/>
      <c r="BB159" s="268"/>
      <c r="BC159" s="267"/>
      <c r="BD159" s="268"/>
      <c r="BE159" s="204"/>
      <c r="BF159" s="204"/>
      <c r="BG159" s="205"/>
      <c r="BH159" s="204"/>
      <c r="BI159" s="205"/>
      <c r="BJ159" s="204"/>
      <c r="BK159" s="241"/>
      <c r="BL159" s="241"/>
      <c r="BM159" s="240"/>
      <c r="BN159" s="241"/>
      <c r="BO159" s="240"/>
      <c r="BP159" s="241"/>
      <c r="BQ159" s="223"/>
      <c r="BR159" s="579"/>
      <c r="BT159" s="579"/>
      <c r="BV159" s="579"/>
      <c r="BW159" s="268"/>
      <c r="BX159" s="268"/>
      <c r="BY159" s="267"/>
      <c r="BZ159" s="268"/>
      <c r="CA159" s="267"/>
      <c r="CB159" s="268"/>
      <c r="CC159" s="241"/>
      <c r="CD159" s="214"/>
      <c r="CE159" s="240"/>
      <c r="CF159" s="240"/>
      <c r="CG159" s="241"/>
      <c r="CH159" s="5"/>
    </row>
    <row r="160" spans="1:86" hidden="1" x14ac:dyDescent="0.2">
      <c r="A160" s="43"/>
      <c r="B160" s="43"/>
      <c r="C160" s="7"/>
      <c r="D160" s="44"/>
      <c r="E160" s="22"/>
      <c r="F160" s="44"/>
      <c r="G160" s="99"/>
      <c r="H160" s="100"/>
      <c r="I160" s="101"/>
      <c r="J160" s="204"/>
      <c r="K160" s="204"/>
      <c r="L160" s="205"/>
      <c r="M160" s="205"/>
      <c r="N160" s="204"/>
      <c r="O160" s="214"/>
      <c r="P160" s="214"/>
      <c r="Q160" s="213"/>
      <c r="R160" s="214"/>
      <c r="S160" s="213"/>
      <c r="T160" s="214"/>
      <c r="U160" s="223"/>
      <c r="V160" s="223"/>
      <c r="W160" s="222"/>
      <c r="X160" s="223"/>
      <c r="Y160" s="222"/>
      <c r="Z160" s="223"/>
      <c r="AA160" s="232"/>
      <c r="AB160" s="232"/>
      <c r="AC160" s="231"/>
      <c r="AD160" s="232"/>
      <c r="AE160" s="231"/>
      <c r="AF160" s="232"/>
      <c r="AG160" s="250"/>
      <c r="AH160" s="250"/>
      <c r="AI160" s="249"/>
      <c r="AJ160" s="250"/>
      <c r="AK160" s="249"/>
      <c r="AL160" s="250"/>
      <c r="AM160" s="204"/>
      <c r="AN160" s="204"/>
      <c r="AO160" s="205"/>
      <c r="AP160" s="204"/>
      <c r="AQ160" s="205"/>
      <c r="AR160" s="204"/>
      <c r="AS160" s="259"/>
      <c r="AT160" s="259"/>
      <c r="AU160" s="258"/>
      <c r="AV160" s="259"/>
      <c r="AW160" s="258"/>
      <c r="AX160" s="259"/>
      <c r="AY160" s="268"/>
      <c r="AZ160" s="268"/>
      <c r="BA160" s="267"/>
      <c r="BB160" s="268"/>
      <c r="BC160" s="267"/>
      <c r="BD160" s="268"/>
      <c r="BE160" s="204"/>
      <c r="BF160" s="204"/>
      <c r="BG160" s="205"/>
      <c r="BH160" s="204"/>
      <c r="BI160" s="205"/>
      <c r="BJ160" s="204"/>
      <c r="BK160" s="241"/>
      <c r="BL160" s="241"/>
      <c r="BM160" s="240"/>
      <c r="BN160" s="241"/>
      <c r="BO160" s="240"/>
      <c r="BP160" s="241"/>
      <c r="BQ160" s="223"/>
      <c r="BR160" s="579"/>
      <c r="BT160" s="579"/>
      <c r="BV160" s="579"/>
      <c r="BW160" s="268"/>
      <c r="BX160" s="268"/>
      <c r="BY160" s="267"/>
      <c r="BZ160" s="268"/>
      <c r="CA160" s="267"/>
      <c r="CB160" s="268"/>
      <c r="CC160" s="241"/>
      <c r="CD160" s="214"/>
      <c r="CE160" s="240"/>
      <c r="CF160" s="240"/>
      <c r="CG160" s="241"/>
      <c r="CH160" s="5"/>
    </row>
    <row r="161" spans="1:86" hidden="1" x14ac:dyDescent="0.2">
      <c r="A161" s="22"/>
      <c r="B161" s="22"/>
      <c r="C161" s="82"/>
      <c r="D161" s="34"/>
      <c r="E161" s="22"/>
      <c r="F161" s="34"/>
      <c r="G161" s="35"/>
      <c r="H161" s="36"/>
      <c r="I161" s="37"/>
      <c r="J161" s="204"/>
      <c r="K161" s="204"/>
      <c r="L161" s="205"/>
      <c r="M161" s="205"/>
      <c r="N161" s="204"/>
      <c r="O161" s="214"/>
      <c r="P161" s="214"/>
      <c r="Q161" s="213"/>
      <c r="R161" s="214"/>
      <c r="S161" s="213"/>
      <c r="T161" s="214"/>
      <c r="U161" s="223"/>
      <c r="V161" s="223"/>
      <c r="W161" s="222"/>
      <c r="X161" s="223"/>
      <c r="Y161" s="222"/>
      <c r="Z161" s="223"/>
      <c r="AA161" s="232"/>
      <c r="AB161" s="232"/>
      <c r="AC161" s="231"/>
      <c r="AD161" s="232"/>
      <c r="AE161" s="231"/>
      <c r="AF161" s="232"/>
      <c r="AG161" s="250"/>
      <c r="AH161" s="250"/>
      <c r="AI161" s="249"/>
      <c r="AJ161" s="250"/>
      <c r="AK161" s="249"/>
      <c r="AL161" s="250"/>
      <c r="AM161" s="204"/>
      <c r="AN161" s="204"/>
      <c r="AO161" s="205"/>
      <c r="AP161" s="204"/>
      <c r="AQ161" s="205"/>
      <c r="AR161" s="204"/>
      <c r="AS161" s="259"/>
      <c r="AT161" s="259"/>
      <c r="AU161" s="258"/>
      <c r="AV161" s="259"/>
      <c r="AW161" s="258"/>
      <c r="AX161" s="259"/>
      <c r="AY161" s="268"/>
      <c r="AZ161" s="268"/>
      <c r="BA161" s="267"/>
      <c r="BB161" s="268"/>
      <c r="BC161" s="267"/>
      <c r="BD161" s="268"/>
      <c r="BE161" s="204"/>
      <c r="BF161" s="204"/>
      <c r="BG161" s="205"/>
      <c r="BH161" s="204"/>
      <c r="BI161" s="205"/>
      <c r="BJ161" s="204"/>
      <c r="BK161" s="241"/>
      <c r="BL161" s="241"/>
      <c r="BM161" s="240"/>
      <c r="BN161" s="241"/>
      <c r="BO161" s="240"/>
      <c r="BP161" s="241"/>
      <c r="BQ161" s="223"/>
      <c r="BR161" s="579"/>
      <c r="BT161" s="579"/>
      <c r="BV161" s="579"/>
      <c r="BW161" s="268"/>
      <c r="BX161" s="268"/>
      <c r="BY161" s="267"/>
      <c r="BZ161" s="268"/>
      <c r="CA161" s="267"/>
      <c r="CB161" s="268"/>
      <c r="CC161" s="241"/>
      <c r="CD161" s="214"/>
      <c r="CE161" s="240"/>
      <c r="CF161" s="240"/>
      <c r="CG161" s="241"/>
      <c r="CH161" s="5"/>
    </row>
    <row r="162" spans="1:86" hidden="1" x14ac:dyDescent="0.2">
      <c r="A162" s="22"/>
      <c r="B162" s="22"/>
      <c r="C162" s="102"/>
      <c r="D162" s="34"/>
      <c r="E162" s="22"/>
      <c r="F162" s="34"/>
      <c r="G162" s="48"/>
      <c r="H162" s="36"/>
      <c r="I162" s="37"/>
      <c r="J162" s="204"/>
      <c r="K162" s="204"/>
      <c r="L162" s="205"/>
      <c r="M162" s="205"/>
      <c r="N162" s="204"/>
      <c r="O162" s="214"/>
      <c r="P162" s="214"/>
      <c r="Q162" s="213"/>
      <c r="R162" s="214"/>
      <c r="S162" s="213"/>
      <c r="T162" s="214"/>
      <c r="U162" s="223"/>
      <c r="V162" s="223"/>
      <c r="W162" s="222"/>
      <c r="X162" s="223"/>
      <c r="Y162" s="222"/>
      <c r="Z162" s="223"/>
      <c r="AA162" s="232"/>
      <c r="AB162" s="232"/>
      <c r="AC162" s="231"/>
      <c r="AD162" s="232"/>
      <c r="AE162" s="231"/>
      <c r="AF162" s="232"/>
      <c r="AG162" s="250"/>
      <c r="AH162" s="250"/>
      <c r="AI162" s="249"/>
      <c r="AJ162" s="250"/>
      <c r="AK162" s="249"/>
      <c r="AL162" s="250"/>
      <c r="AM162" s="204"/>
      <c r="AN162" s="204"/>
      <c r="AO162" s="205"/>
      <c r="AP162" s="204"/>
      <c r="AQ162" s="205"/>
      <c r="AR162" s="204"/>
      <c r="AS162" s="259"/>
      <c r="AT162" s="259"/>
      <c r="AU162" s="258"/>
      <c r="AV162" s="259"/>
      <c r="AW162" s="258"/>
      <c r="AX162" s="259"/>
      <c r="AY162" s="268"/>
      <c r="AZ162" s="268"/>
      <c r="BA162" s="267"/>
      <c r="BB162" s="268"/>
      <c r="BC162" s="267"/>
      <c r="BD162" s="268"/>
      <c r="BE162" s="204"/>
      <c r="BF162" s="204"/>
      <c r="BG162" s="205"/>
      <c r="BH162" s="204"/>
      <c r="BI162" s="205"/>
      <c r="BJ162" s="204"/>
      <c r="BK162" s="241"/>
      <c r="BL162" s="241"/>
      <c r="BM162" s="240"/>
      <c r="BN162" s="241"/>
      <c r="BO162" s="240"/>
      <c r="BP162" s="241"/>
      <c r="BQ162" s="223"/>
      <c r="BR162" s="579"/>
      <c r="BT162" s="579"/>
      <c r="BV162" s="579"/>
      <c r="BW162" s="268"/>
      <c r="BX162" s="268"/>
      <c r="BY162" s="267"/>
      <c r="BZ162" s="268"/>
      <c r="CA162" s="267"/>
      <c r="CB162" s="268"/>
      <c r="CC162" s="241"/>
      <c r="CD162" s="214"/>
      <c r="CE162" s="240"/>
      <c r="CF162" s="240"/>
      <c r="CG162" s="241"/>
      <c r="CH162" s="5"/>
    </row>
    <row r="163" spans="1:86" hidden="1" x14ac:dyDescent="0.2">
      <c r="A163" s="22"/>
      <c r="B163" s="22"/>
      <c r="C163" s="22"/>
      <c r="D163" s="34"/>
      <c r="E163" s="22"/>
      <c r="F163" s="34"/>
      <c r="G163" s="48"/>
      <c r="H163" s="103"/>
      <c r="I163" s="37"/>
      <c r="J163" s="204"/>
      <c r="K163" s="204"/>
      <c r="L163" s="205"/>
      <c r="M163" s="205"/>
      <c r="N163" s="204"/>
      <c r="O163" s="214"/>
      <c r="P163" s="214"/>
      <c r="Q163" s="213"/>
      <c r="R163" s="214"/>
      <c r="S163" s="213"/>
      <c r="T163" s="214"/>
      <c r="U163" s="223"/>
      <c r="V163" s="223"/>
      <c r="W163" s="222"/>
      <c r="X163" s="223"/>
      <c r="Y163" s="222"/>
      <c r="Z163" s="223"/>
      <c r="AA163" s="232"/>
      <c r="AB163" s="232"/>
      <c r="AC163" s="231"/>
      <c r="AD163" s="232"/>
      <c r="AE163" s="231"/>
      <c r="AF163" s="232"/>
      <c r="AG163" s="250"/>
      <c r="AH163" s="250"/>
      <c r="AI163" s="249"/>
      <c r="AJ163" s="250"/>
      <c r="AK163" s="249"/>
      <c r="AL163" s="250"/>
      <c r="AM163" s="204"/>
      <c r="AN163" s="204"/>
      <c r="AO163" s="205"/>
      <c r="AP163" s="204"/>
      <c r="AQ163" s="205"/>
      <c r="AR163" s="204"/>
      <c r="AS163" s="259"/>
      <c r="AT163" s="259"/>
      <c r="AU163" s="258"/>
      <c r="AV163" s="259"/>
      <c r="AW163" s="258"/>
      <c r="AX163" s="259"/>
      <c r="AY163" s="268"/>
      <c r="AZ163" s="268"/>
      <c r="BA163" s="267"/>
      <c r="BB163" s="268"/>
      <c r="BC163" s="267"/>
      <c r="BD163" s="268"/>
      <c r="BE163" s="204"/>
      <c r="BF163" s="204"/>
      <c r="BG163" s="205"/>
      <c r="BH163" s="204"/>
      <c r="BI163" s="205"/>
      <c r="BJ163" s="204"/>
      <c r="BK163" s="241"/>
      <c r="BL163" s="241"/>
      <c r="BM163" s="240"/>
      <c r="BN163" s="241"/>
      <c r="BO163" s="240"/>
      <c r="BP163" s="241"/>
      <c r="BQ163" s="223"/>
      <c r="BR163" s="579"/>
      <c r="BT163" s="579"/>
      <c r="BV163" s="579"/>
      <c r="BW163" s="268"/>
      <c r="BX163" s="268"/>
      <c r="BY163" s="267"/>
      <c r="BZ163" s="268"/>
      <c r="CA163" s="267"/>
      <c r="CB163" s="268"/>
      <c r="CC163" s="241"/>
      <c r="CD163" s="214"/>
      <c r="CE163" s="240"/>
      <c r="CF163" s="240"/>
      <c r="CG163" s="241"/>
      <c r="CH163" s="5"/>
    </row>
    <row r="164" spans="1:86" hidden="1" x14ac:dyDescent="0.2">
      <c r="A164" s="22"/>
      <c r="B164" s="22"/>
      <c r="C164" s="22"/>
      <c r="D164" s="22"/>
      <c r="E164" s="22"/>
      <c r="F164" s="34"/>
      <c r="G164" s="48"/>
      <c r="H164" s="103"/>
      <c r="I164" s="37"/>
      <c r="J164" s="204"/>
      <c r="K164" s="204"/>
      <c r="L164" s="205"/>
      <c r="M164" s="205"/>
      <c r="N164" s="204"/>
      <c r="O164" s="214"/>
      <c r="P164" s="214"/>
      <c r="Q164" s="213"/>
      <c r="R164" s="214"/>
      <c r="S164" s="213"/>
      <c r="T164" s="214"/>
      <c r="U164" s="223"/>
      <c r="V164" s="223"/>
      <c r="W164" s="222"/>
      <c r="X164" s="223"/>
      <c r="Y164" s="222"/>
      <c r="Z164" s="223"/>
      <c r="AA164" s="232"/>
      <c r="AB164" s="232"/>
      <c r="AC164" s="231"/>
      <c r="AD164" s="232"/>
      <c r="AE164" s="231"/>
      <c r="AF164" s="232"/>
      <c r="AG164" s="250"/>
      <c r="AH164" s="250"/>
      <c r="AI164" s="249"/>
      <c r="AJ164" s="250"/>
      <c r="AK164" s="249"/>
      <c r="AL164" s="250"/>
      <c r="AM164" s="204"/>
      <c r="AN164" s="204"/>
      <c r="AO164" s="205"/>
      <c r="AP164" s="204"/>
      <c r="AQ164" s="205"/>
      <c r="AR164" s="204"/>
      <c r="AS164" s="259"/>
      <c r="AT164" s="259"/>
      <c r="AU164" s="258"/>
      <c r="AV164" s="259"/>
      <c r="AW164" s="258"/>
      <c r="AX164" s="259"/>
      <c r="AY164" s="268"/>
      <c r="AZ164" s="268"/>
      <c r="BA164" s="267"/>
      <c r="BB164" s="268"/>
      <c r="BC164" s="267"/>
      <c r="BD164" s="268"/>
      <c r="BE164" s="204"/>
      <c r="BF164" s="204"/>
      <c r="BG164" s="205"/>
      <c r="BH164" s="204"/>
      <c r="BI164" s="205"/>
      <c r="BJ164" s="204"/>
      <c r="BK164" s="241"/>
      <c r="BL164" s="241"/>
      <c r="BM164" s="240"/>
      <c r="BN164" s="241"/>
      <c r="BO164" s="240"/>
      <c r="BP164" s="241"/>
      <c r="BQ164" s="223"/>
      <c r="BR164" s="579"/>
      <c r="BT164" s="579"/>
      <c r="BV164" s="579"/>
      <c r="BW164" s="268"/>
      <c r="BX164" s="268"/>
      <c r="BY164" s="267"/>
      <c r="BZ164" s="268"/>
      <c r="CA164" s="267"/>
      <c r="CB164" s="268"/>
      <c r="CC164" s="241"/>
      <c r="CD164" s="214"/>
      <c r="CE164" s="240"/>
      <c r="CF164" s="240"/>
      <c r="CG164" s="241"/>
      <c r="CH164" s="5"/>
    </row>
    <row r="165" spans="1:86" hidden="1" x14ac:dyDescent="0.2">
      <c r="A165" s="22"/>
      <c r="B165" s="22"/>
      <c r="C165" s="22"/>
      <c r="D165" s="22"/>
      <c r="E165" s="22"/>
      <c r="F165" s="34"/>
      <c r="G165" s="48"/>
      <c r="H165" s="103"/>
      <c r="I165" s="37"/>
      <c r="J165" s="204"/>
      <c r="K165" s="204"/>
      <c r="L165" s="205"/>
      <c r="M165" s="205"/>
      <c r="N165" s="204"/>
      <c r="O165" s="214"/>
      <c r="P165" s="214"/>
      <c r="Q165" s="213"/>
      <c r="R165" s="214"/>
      <c r="S165" s="213"/>
      <c r="T165" s="214"/>
      <c r="U165" s="223"/>
      <c r="V165" s="223"/>
      <c r="W165" s="222"/>
      <c r="X165" s="223"/>
      <c r="Y165" s="222"/>
      <c r="Z165" s="223"/>
      <c r="AA165" s="232"/>
      <c r="AB165" s="232"/>
      <c r="AC165" s="231"/>
      <c r="AD165" s="232"/>
      <c r="AE165" s="231"/>
      <c r="AF165" s="232"/>
      <c r="AG165" s="250"/>
      <c r="AH165" s="250"/>
      <c r="AI165" s="249"/>
      <c r="AJ165" s="250"/>
      <c r="AK165" s="249"/>
      <c r="AL165" s="250"/>
      <c r="AM165" s="204"/>
      <c r="AN165" s="204"/>
      <c r="AO165" s="205"/>
      <c r="AP165" s="204"/>
      <c r="AQ165" s="205"/>
      <c r="AR165" s="204"/>
      <c r="AS165" s="259"/>
      <c r="AT165" s="259"/>
      <c r="AU165" s="258"/>
      <c r="AV165" s="259"/>
      <c r="AW165" s="258"/>
      <c r="AX165" s="259"/>
      <c r="AY165" s="268"/>
      <c r="AZ165" s="268"/>
      <c r="BA165" s="267"/>
      <c r="BB165" s="268"/>
      <c r="BC165" s="267"/>
      <c r="BD165" s="268"/>
      <c r="BE165" s="204"/>
      <c r="BF165" s="204"/>
      <c r="BG165" s="205"/>
      <c r="BH165" s="204"/>
      <c r="BI165" s="205"/>
      <c r="BJ165" s="204"/>
      <c r="BK165" s="241"/>
      <c r="BL165" s="241"/>
      <c r="BM165" s="240"/>
      <c r="BN165" s="241"/>
      <c r="BO165" s="240"/>
      <c r="BP165" s="241"/>
      <c r="BQ165" s="223"/>
      <c r="BR165" s="579"/>
      <c r="BT165" s="579"/>
      <c r="BV165" s="579"/>
      <c r="BW165" s="268"/>
      <c r="BX165" s="268"/>
      <c r="BY165" s="267"/>
      <c r="BZ165" s="268"/>
      <c r="CA165" s="267"/>
      <c r="CB165" s="268"/>
      <c r="CC165" s="241"/>
      <c r="CD165" s="214"/>
      <c r="CE165" s="240"/>
      <c r="CF165" s="240"/>
      <c r="CG165" s="241"/>
      <c r="CH165" s="5"/>
    </row>
    <row r="166" spans="1:86" hidden="1" x14ac:dyDescent="0.2">
      <c r="A166" s="22"/>
      <c r="B166" s="22"/>
      <c r="C166" s="22"/>
      <c r="D166" s="22"/>
      <c r="E166" s="22"/>
      <c r="F166" s="34"/>
      <c r="G166" s="48"/>
      <c r="H166" s="104"/>
      <c r="I166" s="37"/>
      <c r="J166" s="204"/>
      <c r="K166" s="204"/>
      <c r="L166" s="205"/>
      <c r="M166" s="205"/>
      <c r="N166" s="204"/>
      <c r="O166" s="214"/>
      <c r="P166" s="214"/>
      <c r="Q166" s="213"/>
      <c r="R166" s="214"/>
      <c r="S166" s="213"/>
      <c r="T166" s="214"/>
      <c r="U166" s="223"/>
      <c r="V166" s="223"/>
      <c r="W166" s="222"/>
      <c r="X166" s="223"/>
      <c r="Y166" s="222"/>
      <c r="Z166" s="223"/>
      <c r="AA166" s="232"/>
      <c r="AB166" s="232"/>
      <c r="AC166" s="231"/>
      <c r="AD166" s="232"/>
      <c r="AE166" s="231"/>
      <c r="AF166" s="232"/>
      <c r="AG166" s="250"/>
      <c r="AH166" s="250"/>
      <c r="AI166" s="249"/>
      <c r="AJ166" s="250"/>
      <c r="AK166" s="249"/>
      <c r="AL166" s="250"/>
      <c r="AM166" s="204"/>
      <c r="AN166" s="204"/>
      <c r="AO166" s="205"/>
      <c r="AP166" s="204"/>
      <c r="AQ166" s="205"/>
      <c r="AR166" s="204"/>
      <c r="AS166" s="259"/>
      <c r="AT166" s="259"/>
      <c r="AU166" s="258"/>
      <c r="AV166" s="259"/>
      <c r="AW166" s="258"/>
      <c r="AX166" s="259"/>
      <c r="AY166" s="268"/>
      <c r="AZ166" s="268"/>
      <c r="BA166" s="267"/>
      <c r="BB166" s="268"/>
      <c r="BC166" s="267"/>
      <c r="BD166" s="268"/>
      <c r="BE166" s="204"/>
      <c r="BF166" s="204"/>
      <c r="BG166" s="205"/>
      <c r="BH166" s="204"/>
      <c r="BI166" s="205"/>
      <c r="BJ166" s="204"/>
      <c r="BK166" s="241"/>
      <c r="BL166" s="241"/>
      <c r="BM166" s="240"/>
      <c r="BN166" s="241"/>
      <c r="BO166" s="240"/>
      <c r="BP166" s="241"/>
      <c r="BQ166" s="223"/>
      <c r="BR166" s="579"/>
      <c r="BT166" s="579"/>
      <c r="BV166" s="579"/>
      <c r="BW166" s="268"/>
      <c r="BX166" s="268"/>
      <c r="BY166" s="267"/>
      <c r="BZ166" s="268"/>
      <c r="CA166" s="267"/>
      <c r="CB166" s="268"/>
      <c r="CC166" s="241"/>
      <c r="CD166" s="214"/>
      <c r="CE166" s="240"/>
      <c r="CF166" s="240"/>
      <c r="CG166" s="241"/>
      <c r="CH166" s="5"/>
    </row>
    <row r="167" spans="1:86" hidden="1" x14ac:dyDescent="0.2">
      <c r="A167" s="105"/>
      <c r="B167" s="105"/>
      <c r="C167" s="105"/>
      <c r="D167" s="106"/>
      <c r="E167" s="105"/>
      <c r="F167" s="107"/>
      <c r="G167" s="108"/>
      <c r="H167" s="91"/>
      <c r="I167" s="59"/>
      <c r="J167" s="206"/>
      <c r="K167" s="206"/>
      <c r="L167" s="206"/>
      <c r="M167" s="206"/>
      <c r="N167" s="206"/>
      <c r="O167" s="215"/>
      <c r="P167" s="215"/>
      <c r="Q167" s="215"/>
      <c r="R167" s="215"/>
      <c r="S167" s="215"/>
      <c r="T167" s="215"/>
      <c r="U167" s="224"/>
      <c r="V167" s="224"/>
      <c r="W167" s="224"/>
      <c r="X167" s="224"/>
      <c r="Y167" s="224"/>
      <c r="Z167" s="224"/>
      <c r="AA167" s="233"/>
      <c r="AB167" s="233"/>
      <c r="AC167" s="233"/>
      <c r="AD167" s="233"/>
      <c r="AE167" s="233"/>
      <c r="AF167" s="233"/>
      <c r="AG167" s="251"/>
      <c r="AH167" s="251"/>
      <c r="AI167" s="251"/>
      <c r="AJ167" s="251"/>
      <c r="AK167" s="251"/>
      <c r="AL167" s="251"/>
      <c r="AM167" s="206"/>
      <c r="AN167" s="206"/>
      <c r="AO167" s="206"/>
      <c r="AP167" s="206"/>
      <c r="AQ167" s="206"/>
      <c r="AR167" s="206"/>
      <c r="AS167" s="260"/>
      <c r="AT167" s="260"/>
      <c r="AU167" s="260"/>
      <c r="AV167" s="260"/>
      <c r="AW167" s="260"/>
      <c r="AX167" s="260"/>
      <c r="AY167" s="269"/>
      <c r="AZ167" s="269"/>
      <c r="BA167" s="269"/>
      <c r="BB167" s="269"/>
      <c r="BC167" s="269"/>
      <c r="BD167" s="269"/>
      <c r="BE167" s="206"/>
      <c r="BF167" s="206"/>
      <c r="BG167" s="206"/>
      <c r="BH167" s="206"/>
      <c r="BI167" s="206"/>
      <c r="BJ167" s="206"/>
      <c r="BK167" s="242"/>
      <c r="BL167" s="242"/>
      <c r="BM167" s="242"/>
      <c r="BN167" s="242"/>
      <c r="BO167" s="242"/>
      <c r="BP167" s="242"/>
      <c r="BQ167" s="224"/>
      <c r="BR167" s="629"/>
      <c r="BS167" s="629"/>
      <c r="BT167" s="629"/>
      <c r="BU167" s="629"/>
      <c r="BV167" s="629"/>
      <c r="BW167" s="269"/>
      <c r="BX167" s="269"/>
      <c r="BY167" s="269"/>
      <c r="BZ167" s="269"/>
      <c r="CA167" s="269"/>
      <c r="CB167" s="269"/>
      <c r="CC167" s="242"/>
      <c r="CD167" s="215"/>
      <c r="CE167" s="242"/>
      <c r="CF167" s="242"/>
      <c r="CG167" s="242"/>
      <c r="CH167" s="5"/>
    </row>
    <row r="168" spans="1:86" hidden="1" x14ac:dyDescent="0.2">
      <c r="A168" s="7"/>
      <c r="B168" s="7"/>
      <c r="C168" s="7"/>
      <c r="D168" s="56"/>
      <c r="E168" s="7"/>
      <c r="F168" s="56"/>
      <c r="G168" s="57"/>
      <c r="H168" s="61"/>
      <c r="I168" s="62"/>
      <c r="J168" s="204"/>
      <c r="K168" s="204"/>
      <c r="L168" s="205"/>
      <c r="M168" s="205"/>
      <c r="N168" s="205"/>
      <c r="O168" s="214"/>
      <c r="P168" s="214"/>
      <c r="Q168" s="213"/>
      <c r="R168" s="213"/>
      <c r="S168" s="213"/>
      <c r="T168" s="213"/>
      <c r="U168" s="223"/>
      <c r="V168" s="222"/>
      <c r="W168" s="222"/>
      <c r="X168" s="222"/>
      <c r="Y168" s="222"/>
      <c r="Z168" s="222"/>
      <c r="AA168" s="232"/>
      <c r="AB168" s="231"/>
      <c r="AC168" s="231"/>
      <c r="AD168" s="231"/>
      <c r="AE168" s="231"/>
      <c r="AF168" s="231"/>
      <c r="AG168" s="250"/>
      <c r="AH168" s="249"/>
      <c r="AI168" s="249"/>
      <c r="AJ168" s="249"/>
      <c r="AK168" s="249"/>
      <c r="AL168" s="249"/>
      <c r="AM168" s="204"/>
      <c r="AN168" s="205"/>
      <c r="AO168" s="205"/>
      <c r="AP168" s="205"/>
      <c r="AQ168" s="205"/>
      <c r="AR168" s="205"/>
      <c r="AS168" s="259"/>
      <c r="AT168" s="258"/>
      <c r="AU168" s="258"/>
      <c r="AV168" s="258"/>
      <c r="AW168" s="258"/>
      <c r="AX168" s="258"/>
      <c r="AY168" s="268"/>
      <c r="AZ168" s="267"/>
      <c r="BA168" s="267"/>
      <c r="BB168" s="267"/>
      <c r="BC168" s="267"/>
      <c r="BD168" s="267"/>
      <c r="BE168" s="204"/>
      <c r="BF168" s="205"/>
      <c r="BG168" s="205"/>
      <c r="BH168" s="205"/>
      <c r="BI168" s="205"/>
      <c r="BJ168" s="205"/>
      <c r="BK168" s="241"/>
      <c r="BL168" s="240"/>
      <c r="BM168" s="240"/>
      <c r="BN168" s="240"/>
      <c r="BO168" s="240"/>
      <c r="BP168" s="240"/>
      <c r="BQ168" s="223"/>
      <c r="BW168" s="268"/>
      <c r="BX168" s="267"/>
      <c r="BY168" s="267"/>
      <c r="BZ168" s="267"/>
      <c r="CA168" s="267"/>
      <c r="CB168" s="267"/>
      <c r="CC168" s="241"/>
      <c r="CD168" s="214"/>
      <c r="CE168" s="240"/>
      <c r="CF168" s="240"/>
      <c r="CG168" s="240"/>
      <c r="CH168" s="5"/>
    </row>
    <row r="169" spans="1:86" hidden="1" x14ac:dyDescent="0.2">
      <c r="A169" s="11"/>
      <c r="B169" s="11"/>
      <c r="C169" s="11"/>
      <c r="D169" s="64"/>
      <c r="E169" s="11"/>
      <c r="F169" s="64"/>
      <c r="G169" s="12"/>
      <c r="H169" s="65"/>
      <c r="I169" s="66"/>
      <c r="J169" s="204"/>
      <c r="K169" s="204"/>
      <c r="L169" s="205"/>
      <c r="M169" s="205"/>
      <c r="N169" s="205"/>
      <c r="O169" s="214"/>
      <c r="P169" s="214"/>
      <c r="Q169" s="213"/>
      <c r="R169" s="213"/>
      <c r="S169" s="213"/>
      <c r="T169" s="213"/>
      <c r="U169" s="223"/>
      <c r="V169" s="222"/>
      <c r="W169" s="222"/>
      <c r="X169" s="222"/>
      <c r="Y169" s="222"/>
      <c r="Z169" s="222"/>
      <c r="AA169" s="232"/>
      <c r="AB169" s="231"/>
      <c r="AC169" s="231"/>
      <c r="AD169" s="231"/>
      <c r="AE169" s="231"/>
      <c r="AF169" s="231"/>
      <c r="AG169" s="250"/>
      <c r="AH169" s="249"/>
      <c r="AI169" s="249"/>
      <c r="AJ169" s="249"/>
      <c r="AK169" s="249"/>
      <c r="AL169" s="249"/>
      <c r="AM169" s="204"/>
      <c r="AN169" s="205"/>
      <c r="AO169" s="205"/>
      <c r="AP169" s="205"/>
      <c r="AQ169" s="205"/>
      <c r="AR169" s="205"/>
      <c r="AS169" s="259"/>
      <c r="AT169" s="258"/>
      <c r="AU169" s="258"/>
      <c r="AV169" s="258"/>
      <c r="AW169" s="258"/>
      <c r="AX169" s="258"/>
      <c r="AY169" s="268"/>
      <c r="AZ169" s="267"/>
      <c r="BA169" s="267"/>
      <c r="BB169" s="267"/>
      <c r="BC169" s="267"/>
      <c r="BD169" s="267"/>
      <c r="BE169" s="204"/>
      <c r="BF169" s="205"/>
      <c r="BG169" s="205"/>
      <c r="BH169" s="205"/>
      <c r="BI169" s="205"/>
      <c r="BJ169" s="205"/>
      <c r="BK169" s="241"/>
      <c r="BL169" s="240"/>
      <c r="BM169" s="240"/>
      <c r="BN169" s="240"/>
      <c r="BO169" s="240"/>
      <c r="BP169" s="240"/>
      <c r="BQ169" s="223"/>
      <c r="BW169" s="268"/>
      <c r="BX169" s="267"/>
      <c r="BY169" s="267"/>
      <c r="BZ169" s="267"/>
      <c r="CA169" s="267"/>
      <c r="CB169" s="267"/>
      <c r="CC169" s="241"/>
      <c r="CD169" s="214"/>
      <c r="CE169" s="240"/>
      <c r="CF169" s="240"/>
      <c r="CG169" s="240"/>
      <c r="CH169" s="5"/>
    </row>
    <row r="170" spans="1:86" hidden="1" x14ac:dyDescent="0.2">
      <c r="A170" s="11"/>
      <c r="B170" s="11"/>
      <c r="C170" s="11"/>
      <c r="D170" s="64"/>
      <c r="E170" s="11"/>
      <c r="F170" s="64"/>
      <c r="G170" s="109"/>
      <c r="H170" s="65"/>
      <c r="I170" s="66"/>
      <c r="J170" s="204"/>
      <c r="K170" s="204"/>
      <c r="L170" s="205"/>
      <c r="M170" s="205"/>
      <c r="N170" s="205"/>
      <c r="O170" s="214"/>
      <c r="P170" s="214"/>
      <c r="Q170" s="213"/>
      <c r="R170" s="213"/>
      <c r="S170" s="213"/>
      <c r="T170" s="213"/>
      <c r="U170" s="223"/>
      <c r="V170" s="222"/>
      <c r="W170" s="222"/>
      <c r="X170" s="222"/>
      <c r="Y170" s="222"/>
      <c r="Z170" s="222"/>
      <c r="AA170" s="232"/>
      <c r="AB170" s="231"/>
      <c r="AC170" s="231"/>
      <c r="AD170" s="231"/>
      <c r="AE170" s="231"/>
      <c r="AF170" s="231"/>
      <c r="AG170" s="250"/>
      <c r="AH170" s="249"/>
      <c r="AI170" s="249"/>
      <c r="AJ170" s="249"/>
      <c r="AK170" s="249"/>
      <c r="AL170" s="249"/>
      <c r="AM170" s="204"/>
      <c r="AN170" s="205"/>
      <c r="AO170" s="205"/>
      <c r="AP170" s="205"/>
      <c r="AQ170" s="205"/>
      <c r="AR170" s="205"/>
      <c r="AS170" s="259"/>
      <c r="AT170" s="258"/>
      <c r="AU170" s="258"/>
      <c r="AV170" s="258"/>
      <c r="AW170" s="258"/>
      <c r="AX170" s="258"/>
      <c r="AY170" s="268"/>
      <c r="AZ170" s="267"/>
      <c r="BA170" s="267"/>
      <c r="BB170" s="267"/>
      <c r="BC170" s="267"/>
      <c r="BD170" s="267"/>
      <c r="BE170" s="204"/>
      <c r="BF170" s="205"/>
      <c r="BG170" s="205"/>
      <c r="BH170" s="205"/>
      <c r="BI170" s="205"/>
      <c r="BJ170" s="205"/>
      <c r="BK170" s="241"/>
      <c r="BL170" s="240"/>
      <c r="BM170" s="240"/>
      <c r="BN170" s="240"/>
      <c r="BO170" s="240"/>
      <c r="BP170" s="240"/>
      <c r="BQ170" s="223"/>
      <c r="BW170" s="268"/>
      <c r="BX170" s="267"/>
      <c r="BY170" s="267"/>
      <c r="BZ170" s="267"/>
      <c r="CA170" s="267"/>
      <c r="CB170" s="267"/>
      <c r="CC170" s="241"/>
      <c r="CD170" s="214"/>
      <c r="CE170" s="240"/>
      <c r="CF170" s="240"/>
      <c r="CG170" s="240"/>
      <c r="CH170" s="5"/>
    </row>
    <row r="171" spans="1:86" hidden="1" x14ac:dyDescent="0.2">
      <c r="A171" s="11"/>
      <c r="B171" s="11"/>
      <c r="C171" s="11"/>
      <c r="D171" s="64"/>
      <c r="E171" s="11"/>
      <c r="F171" s="64"/>
      <c r="G171" s="12"/>
      <c r="H171" s="67"/>
      <c r="I171" s="66"/>
      <c r="J171" s="204"/>
      <c r="K171" s="204"/>
      <c r="L171" s="205"/>
      <c r="M171" s="205"/>
      <c r="N171" s="205"/>
      <c r="O171" s="214"/>
      <c r="P171" s="214"/>
      <c r="Q171" s="213"/>
      <c r="R171" s="213"/>
      <c r="S171" s="213"/>
      <c r="T171" s="213"/>
      <c r="U171" s="223"/>
      <c r="V171" s="222"/>
      <c r="W171" s="222"/>
      <c r="X171" s="222"/>
      <c r="Y171" s="222"/>
      <c r="Z171" s="222"/>
      <c r="AA171" s="232"/>
      <c r="AB171" s="231"/>
      <c r="AC171" s="231"/>
      <c r="AD171" s="231"/>
      <c r="AE171" s="231"/>
      <c r="AF171" s="231"/>
      <c r="AG171" s="250"/>
      <c r="AH171" s="249"/>
      <c r="AI171" s="249"/>
      <c r="AJ171" s="249"/>
      <c r="AK171" s="249"/>
      <c r="AL171" s="249"/>
      <c r="AM171" s="204"/>
      <c r="AN171" s="205"/>
      <c r="AO171" s="205"/>
      <c r="AP171" s="205"/>
      <c r="AQ171" s="205"/>
      <c r="AR171" s="205"/>
      <c r="AS171" s="259"/>
      <c r="AT171" s="258"/>
      <c r="AU171" s="258"/>
      <c r="AV171" s="258"/>
      <c r="AW171" s="258"/>
      <c r="AX171" s="258"/>
      <c r="AY171" s="268"/>
      <c r="AZ171" s="267"/>
      <c r="BA171" s="267"/>
      <c r="BB171" s="267"/>
      <c r="BC171" s="267"/>
      <c r="BD171" s="267"/>
      <c r="BE171" s="204"/>
      <c r="BF171" s="205"/>
      <c r="BG171" s="205"/>
      <c r="BH171" s="205"/>
      <c r="BI171" s="205"/>
      <c r="BJ171" s="205"/>
      <c r="BK171" s="241"/>
      <c r="BL171" s="240"/>
      <c r="BM171" s="240"/>
      <c r="BN171" s="240"/>
      <c r="BO171" s="240"/>
      <c r="BP171" s="240"/>
      <c r="BQ171" s="223"/>
      <c r="BW171" s="268"/>
      <c r="BX171" s="267"/>
      <c r="BY171" s="267"/>
      <c r="BZ171" s="267"/>
      <c r="CA171" s="267"/>
      <c r="CB171" s="267"/>
      <c r="CC171" s="241"/>
      <c r="CD171" s="214"/>
      <c r="CE171" s="240"/>
      <c r="CF171" s="240"/>
      <c r="CG171" s="240"/>
      <c r="CH171" s="5"/>
    </row>
    <row r="172" spans="1:86" hidden="1" x14ac:dyDescent="0.2">
      <c r="A172" s="11"/>
      <c r="B172" s="11"/>
      <c r="C172" s="11"/>
      <c r="D172" s="64"/>
      <c r="E172" s="11"/>
      <c r="F172" s="64"/>
      <c r="G172" s="12"/>
      <c r="H172" s="67"/>
      <c r="I172" s="66"/>
      <c r="J172" s="204"/>
      <c r="K172" s="204"/>
      <c r="L172" s="205"/>
      <c r="M172" s="205"/>
      <c r="N172" s="205"/>
      <c r="O172" s="214"/>
      <c r="P172" s="214"/>
      <c r="Q172" s="213"/>
      <c r="R172" s="213"/>
      <c r="S172" s="213"/>
      <c r="T172" s="213"/>
      <c r="U172" s="223"/>
      <c r="V172" s="222"/>
      <c r="W172" s="222"/>
      <c r="X172" s="222"/>
      <c r="Y172" s="222"/>
      <c r="Z172" s="222"/>
      <c r="AA172" s="232"/>
      <c r="AB172" s="231"/>
      <c r="AC172" s="231"/>
      <c r="AD172" s="231"/>
      <c r="AE172" s="231"/>
      <c r="AF172" s="231"/>
      <c r="AG172" s="250"/>
      <c r="AH172" s="249"/>
      <c r="AI172" s="249"/>
      <c r="AJ172" s="249"/>
      <c r="AK172" s="249"/>
      <c r="AL172" s="249"/>
      <c r="AM172" s="204"/>
      <c r="AN172" s="205"/>
      <c r="AO172" s="205"/>
      <c r="AP172" s="205"/>
      <c r="AQ172" s="205"/>
      <c r="AR172" s="205"/>
      <c r="AS172" s="259"/>
      <c r="AT172" s="258"/>
      <c r="AU172" s="258"/>
      <c r="AV172" s="258"/>
      <c r="AW172" s="258"/>
      <c r="AX172" s="258"/>
      <c r="AY172" s="268"/>
      <c r="AZ172" s="267"/>
      <c r="BA172" s="267"/>
      <c r="BB172" s="267"/>
      <c r="BC172" s="267"/>
      <c r="BD172" s="267"/>
      <c r="BE172" s="204"/>
      <c r="BF172" s="205"/>
      <c r="BG172" s="205"/>
      <c r="BH172" s="205"/>
      <c r="BI172" s="205"/>
      <c r="BJ172" s="205"/>
      <c r="BK172" s="241"/>
      <c r="BL172" s="240"/>
      <c r="BM172" s="240"/>
      <c r="BN172" s="240"/>
      <c r="BO172" s="240"/>
      <c r="BP172" s="240"/>
      <c r="BQ172" s="223"/>
      <c r="BW172" s="268"/>
      <c r="BX172" s="267"/>
      <c r="BY172" s="267"/>
      <c r="BZ172" s="267"/>
      <c r="CA172" s="267"/>
      <c r="CB172" s="267"/>
      <c r="CC172" s="241"/>
      <c r="CD172" s="214"/>
      <c r="CE172" s="240"/>
      <c r="CF172" s="240"/>
      <c r="CG172" s="240"/>
      <c r="CH172" s="5"/>
    </row>
    <row r="173" spans="1:86" hidden="1" x14ac:dyDescent="0.2">
      <c r="A173" s="11"/>
      <c r="B173" s="11"/>
      <c r="C173" s="11"/>
      <c r="D173" s="64"/>
      <c r="E173" s="11"/>
      <c r="F173" s="64"/>
      <c r="G173" s="12"/>
      <c r="H173" s="69"/>
      <c r="I173" s="66"/>
      <c r="J173" s="204"/>
      <c r="K173" s="204"/>
      <c r="L173" s="205"/>
      <c r="M173" s="205"/>
      <c r="N173" s="205"/>
      <c r="O173" s="214"/>
      <c r="P173" s="214"/>
      <c r="Q173" s="213"/>
      <c r="R173" s="213"/>
      <c r="S173" s="213"/>
      <c r="T173" s="213"/>
      <c r="U173" s="223"/>
      <c r="V173" s="222"/>
      <c r="W173" s="222"/>
      <c r="X173" s="222"/>
      <c r="Y173" s="222"/>
      <c r="Z173" s="222"/>
      <c r="AA173" s="232"/>
      <c r="AB173" s="231"/>
      <c r="AC173" s="231"/>
      <c r="AD173" s="231"/>
      <c r="AE173" s="231"/>
      <c r="AF173" s="231"/>
      <c r="AG173" s="250"/>
      <c r="AH173" s="249"/>
      <c r="AI173" s="249"/>
      <c r="AJ173" s="249"/>
      <c r="AK173" s="249"/>
      <c r="AL173" s="249"/>
      <c r="AM173" s="204"/>
      <c r="AN173" s="205"/>
      <c r="AO173" s="205"/>
      <c r="AP173" s="205"/>
      <c r="AQ173" s="205"/>
      <c r="AR173" s="205"/>
      <c r="AS173" s="259"/>
      <c r="AT173" s="258"/>
      <c r="AU173" s="258"/>
      <c r="AV173" s="258"/>
      <c r="AW173" s="258"/>
      <c r="AX173" s="258"/>
      <c r="AY173" s="268"/>
      <c r="AZ173" s="267"/>
      <c r="BA173" s="267"/>
      <c r="BB173" s="267"/>
      <c r="BC173" s="267"/>
      <c r="BD173" s="267"/>
      <c r="BE173" s="204"/>
      <c r="BF173" s="205"/>
      <c r="BG173" s="205"/>
      <c r="BH173" s="205"/>
      <c r="BI173" s="205"/>
      <c r="BJ173" s="205"/>
      <c r="BK173" s="241"/>
      <c r="BL173" s="240"/>
      <c r="BM173" s="240"/>
      <c r="BN173" s="240"/>
      <c r="BO173" s="240"/>
      <c r="BP173" s="240"/>
      <c r="BQ173" s="223"/>
      <c r="BW173" s="268"/>
      <c r="BX173" s="267"/>
      <c r="BY173" s="267"/>
      <c r="BZ173" s="267"/>
      <c r="CA173" s="267"/>
      <c r="CB173" s="267"/>
      <c r="CC173" s="241"/>
      <c r="CD173" s="214"/>
      <c r="CE173" s="240"/>
      <c r="CF173" s="240"/>
      <c r="CG173" s="240"/>
      <c r="CH173" s="5"/>
    </row>
    <row r="174" spans="1:86" hidden="1" x14ac:dyDescent="0.2">
      <c r="A174" s="11"/>
      <c r="B174" s="11"/>
      <c r="C174" s="11"/>
      <c r="D174" s="64"/>
      <c r="E174" s="11"/>
      <c r="F174" s="64"/>
      <c r="G174" s="12"/>
      <c r="H174" s="69"/>
      <c r="I174" s="66"/>
      <c r="J174" s="204"/>
      <c r="K174" s="204"/>
      <c r="L174" s="205"/>
      <c r="M174" s="205"/>
      <c r="N174" s="205"/>
      <c r="O174" s="214"/>
      <c r="P174" s="214"/>
      <c r="Q174" s="213"/>
      <c r="R174" s="213"/>
      <c r="S174" s="213"/>
      <c r="T174" s="213"/>
      <c r="U174" s="223"/>
      <c r="V174" s="222"/>
      <c r="W174" s="222"/>
      <c r="X174" s="222"/>
      <c r="Y174" s="222"/>
      <c r="Z174" s="222"/>
      <c r="AA174" s="232"/>
      <c r="AB174" s="231"/>
      <c r="AC174" s="231"/>
      <c r="AD174" s="231"/>
      <c r="AE174" s="231"/>
      <c r="AF174" s="231"/>
      <c r="AG174" s="250"/>
      <c r="AH174" s="249"/>
      <c r="AI174" s="249"/>
      <c r="AJ174" s="249"/>
      <c r="AK174" s="249"/>
      <c r="AL174" s="249"/>
      <c r="AM174" s="204"/>
      <c r="AN174" s="205"/>
      <c r="AO174" s="205"/>
      <c r="AP174" s="205"/>
      <c r="AQ174" s="205"/>
      <c r="AR174" s="205"/>
      <c r="AS174" s="259"/>
      <c r="AT174" s="258"/>
      <c r="AU174" s="258"/>
      <c r="AV174" s="258"/>
      <c r="AW174" s="258"/>
      <c r="AX174" s="258"/>
      <c r="AY174" s="268"/>
      <c r="AZ174" s="267"/>
      <c r="BA174" s="267"/>
      <c r="BB174" s="267"/>
      <c r="BC174" s="267"/>
      <c r="BD174" s="267"/>
      <c r="BE174" s="204"/>
      <c r="BF174" s="205"/>
      <c r="BG174" s="205"/>
      <c r="BH174" s="205"/>
      <c r="BI174" s="205"/>
      <c r="BJ174" s="205"/>
      <c r="BK174" s="241"/>
      <c r="BL174" s="240"/>
      <c r="BM174" s="240"/>
      <c r="BN174" s="240"/>
      <c r="BO174" s="240"/>
      <c r="BP174" s="240"/>
      <c r="BQ174" s="223"/>
      <c r="BW174" s="268"/>
      <c r="BX174" s="267"/>
      <c r="BY174" s="267"/>
      <c r="BZ174" s="267"/>
      <c r="CA174" s="267"/>
      <c r="CB174" s="267"/>
      <c r="CC174" s="241"/>
      <c r="CD174" s="214"/>
      <c r="CE174" s="240"/>
      <c r="CF174" s="240"/>
      <c r="CG174" s="240"/>
      <c r="CH174" s="5"/>
    </row>
    <row r="175" spans="1:86" hidden="1" x14ac:dyDescent="0.2">
      <c r="A175" s="11"/>
      <c r="B175" s="11"/>
      <c r="C175" s="11"/>
      <c r="D175" s="64"/>
      <c r="E175" s="11"/>
      <c r="F175" s="64"/>
      <c r="G175" s="12"/>
      <c r="H175" s="65"/>
      <c r="I175" s="66"/>
      <c r="J175" s="204"/>
      <c r="K175" s="204"/>
      <c r="L175" s="205"/>
      <c r="M175" s="205"/>
      <c r="N175" s="205"/>
      <c r="O175" s="214"/>
      <c r="P175" s="214"/>
      <c r="Q175" s="213"/>
      <c r="R175" s="213"/>
      <c r="S175" s="213"/>
      <c r="T175" s="213"/>
      <c r="U175" s="223"/>
      <c r="V175" s="222"/>
      <c r="W175" s="222"/>
      <c r="X175" s="222"/>
      <c r="Y175" s="222"/>
      <c r="Z175" s="222"/>
      <c r="AA175" s="232"/>
      <c r="AB175" s="231"/>
      <c r="AC175" s="231"/>
      <c r="AD175" s="231"/>
      <c r="AE175" s="231"/>
      <c r="AF175" s="231"/>
      <c r="AG175" s="250"/>
      <c r="AH175" s="249"/>
      <c r="AI175" s="249"/>
      <c r="AJ175" s="249"/>
      <c r="AK175" s="249"/>
      <c r="AL175" s="249"/>
      <c r="AM175" s="204"/>
      <c r="AN175" s="205"/>
      <c r="AO175" s="205"/>
      <c r="AP175" s="205"/>
      <c r="AQ175" s="205"/>
      <c r="AR175" s="205"/>
      <c r="AS175" s="259"/>
      <c r="AT175" s="258"/>
      <c r="AU175" s="258"/>
      <c r="AV175" s="258"/>
      <c r="AW175" s="258"/>
      <c r="AX175" s="258"/>
      <c r="AY175" s="268"/>
      <c r="AZ175" s="267"/>
      <c r="BA175" s="267"/>
      <c r="BB175" s="267"/>
      <c r="BC175" s="267"/>
      <c r="BD175" s="267"/>
      <c r="BE175" s="204"/>
      <c r="BF175" s="205"/>
      <c r="BG175" s="205"/>
      <c r="BH175" s="205"/>
      <c r="BI175" s="205"/>
      <c r="BJ175" s="205"/>
      <c r="BK175" s="241"/>
      <c r="BL175" s="240"/>
      <c r="BM175" s="240"/>
      <c r="BN175" s="240"/>
      <c r="BO175" s="240"/>
      <c r="BP175" s="240"/>
      <c r="BQ175" s="223"/>
      <c r="BW175" s="268"/>
      <c r="BX175" s="267"/>
      <c r="BY175" s="267"/>
      <c r="BZ175" s="267"/>
      <c r="CA175" s="267"/>
      <c r="CB175" s="267"/>
      <c r="CC175" s="241"/>
      <c r="CD175" s="214"/>
      <c r="CE175" s="240"/>
      <c r="CF175" s="240"/>
      <c r="CG175" s="240"/>
      <c r="CH175" s="5"/>
    </row>
    <row r="176" spans="1:86" hidden="1" x14ac:dyDescent="0.2">
      <c r="A176" s="11"/>
      <c r="B176" s="11"/>
      <c r="C176" s="11"/>
      <c r="D176" s="64"/>
      <c r="E176" s="11"/>
      <c r="F176" s="64"/>
      <c r="G176" s="12"/>
      <c r="H176" s="69"/>
      <c r="I176" s="66"/>
      <c r="J176" s="204"/>
      <c r="K176" s="204"/>
      <c r="L176" s="205"/>
      <c r="M176" s="205"/>
      <c r="N176" s="205"/>
      <c r="O176" s="214"/>
      <c r="P176" s="214"/>
      <c r="Q176" s="213"/>
      <c r="R176" s="213"/>
      <c r="S176" s="213"/>
      <c r="T176" s="213"/>
      <c r="U176" s="223"/>
      <c r="V176" s="222"/>
      <c r="W176" s="222"/>
      <c r="X176" s="222"/>
      <c r="Y176" s="222"/>
      <c r="Z176" s="222"/>
      <c r="AA176" s="232"/>
      <c r="AB176" s="231"/>
      <c r="AC176" s="231"/>
      <c r="AD176" s="231"/>
      <c r="AE176" s="231"/>
      <c r="AF176" s="231"/>
      <c r="AG176" s="250"/>
      <c r="AH176" s="249"/>
      <c r="AI176" s="249"/>
      <c r="AJ176" s="249"/>
      <c r="AK176" s="249"/>
      <c r="AL176" s="249"/>
      <c r="AM176" s="204"/>
      <c r="AN176" s="205"/>
      <c r="AO176" s="205"/>
      <c r="AP176" s="205"/>
      <c r="AQ176" s="205"/>
      <c r="AR176" s="205"/>
      <c r="AS176" s="259"/>
      <c r="AT176" s="258"/>
      <c r="AU176" s="258"/>
      <c r="AV176" s="258"/>
      <c r="AW176" s="258"/>
      <c r="AX176" s="258"/>
      <c r="AY176" s="268"/>
      <c r="AZ176" s="267"/>
      <c r="BA176" s="267"/>
      <c r="BB176" s="267"/>
      <c r="BC176" s="267"/>
      <c r="BD176" s="267"/>
      <c r="BE176" s="204"/>
      <c r="BF176" s="205"/>
      <c r="BG176" s="205"/>
      <c r="BH176" s="205"/>
      <c r="BI176" s="205"/>
      <c r="BJ176" s="205"/>
      <c r="BK176" s="241"/>
      <c r="BL176" s="240"/>
      <c r="BM176" s="240"/>
      <c r="BN176" s="240"/>
      <c r="BO176" s="240"/>
      <c r="BP176" s="240"/>
      <c r="BQ176" s="223"/>
      <c r="BW176" s="268"/>
      <c r="BX176" s="267"/>
      <c r="BY176" s="267"/>
      <c r="BZ176" s="267"/>
      <c r="CA176" s="267"/>
      <c r="CB176" s="267"/>
      <c r="CC176" s="241"/>
      <c r="CD176" s="214"/>
      <c r="CE176" s="240"/>
      <c r="CF176" s="240"/>
      <c r="CG176" s="240"/>
      <c r="CH176" s="5"/>
    </row>
    <row r="177" spans="1:86" hidden="1" x14ac:dyDescent="0.2">
      <c r="A177" s="11"/>
      <c r="B177" s="11"/>
      <c r="C177" s="11"/>
      <c r="D177" s="64"/>
      <c r="E177" s="11"/>
      <c r="F177" s="64"/>
      <c r="G177" s="12"/>
      <c r="H177" s="69"/>
      <c r="I177" s="66"/>
      <c r="J177" s="204"/>
      <c r="K177" s="204"/>
      <c r="L177" s="205"/>
      <c r="M177" s="205"/>
      <c r="N177" s="205"/>
      <c r="O177" s="214"/>
      <c r="P177" s="214"/>
      <c r="Q177" s="213"/>
      <c r="R177" s="213"/>
      <c r="S177" s="213"/>
      <c r="T177" s="213"/>
      <c r="U177" s="223"/>
      <c r="V177" s="222"/>
      <c r="W177" s="222"/>
      <c r="X177" s="222"/>
      <c r="Y177" s="222"/>
      <c r="Z177" s="222"/>
      <c r="AA177" s="232"/>
      <c r="AB177" s="231"/>
      <c r="AC177" s="231"/>
      <c r="AD177" s="231"/>
      <c r="AE177" s="231"/>
      <c r="AF177" s="231"/>
      <c r="AG177" s="250"/>
      <c r="AH177" s="249"/>
      <c r="AI177" s="249"/>
      <c r="AJ177" s="249"/>
      <c r="AK177" s="249"/>
      <c r="AL177" s="249"/>
      <c r="AM177" s="204"/>
      <c r="AN177" s="205"/>
      <c r="AO177" s="205"/>
      <c r="AP177" s="205"/>
      <c r="AQ177" s="205"/>
      <c r="AR177" s="205"/>
      <c r="AS177" s="259"/>
      <c r="AT177" s="258"/>
      <c r="AU177" s="258"/>
      <c r="AV177" s="258"/>
      <c r="AW177" s="258"/>
      <c r="AX177" s="258"/>
      <c r="AY177" s="268"/>
      <c r="AZ177" s="267"/>
      <c r="BA177" s="267"/>
      <c r="BB177" s="267"/>
      <c r="BC177" s="267"/>
      <c r="BD177" s="267"/>
      <c r="BE177" s="204"/>
      <c r="BF177" s="205"/>
      <c r="BG177" s="205"/>
      <c r="BH177" s="205"/>
      <c r="BI177" s="205"/>
      <c r="BJ177" s="205"/>
      <c r="BK177" s="241"/>
      <c r="BL177" s="240"/>
      <c r="BM177" s="240"/>
      <c r="BN177" s="240"/>
      <c r="BO177" s="240"/>
      <c r="BP177" s="240"/>
      <c r="BQ177" s="223"/>
      <c r="BW177" s="268"/>
      <c r="BX177" s="267"/>
      <c r="BY177" s="267"/>
      <c r="BZ177" s="267"/>
      <c r="CA177" s="267"/>
      <c r="CB177" s="267"/>
      <c r="CC177" s="241"/>
      <c r="CD177" s="214"/>
      <c r="CE177" s="240"/>
      <c r="CF177" s="240"/>
      <c r="CG177" s="240"/>
      <c r="CH177" s="5"/>
    </row>
    <row r="178" spans="1:86" hidden="1" x14ac:dyDescent="0.2">
      <c r="A178" s="11"/>
      <c r="B178" s="11"/>
      <c r="C178" s="11"/>
      <c r="D178" s="64"/>
      <c r="E178" s="11"/>
      <c r="F178" s="64"/>
      <c r="G178" s="12"/>
      <c r="H178" s="65"/>
      <c r="I178" s="66"/>
      <c r="J178" s="204"/>
      <c r="K178" s="204"/>
      <c r="L178" s="205"/>
      <c r="M178" s="205"/>
      <c r="N178" s="205"/>
      <c r="O178" s="214"/>
      <c r="P178" s="214"/>
      <c r="Q178" s="213"/>
      <c r="R178" s="213"/>
      <c r="S178" s="213"/>
      <c r="T178" s="213"/>
      <c r="U178" s="223"/>
      <c r="V178" s="222"/>
      <c r="W178" s="222"/>
      <c r="X178" s="222"/>
      <c r="Y178" s="222"/>
      <c r="Z178" s="222"/>
      <c r="AA178" s="232"/>
      <c r="AB178" s="231"/>
      <c r="AC178" s="231"/>
      <c r="AD178" s="231"/>
      <c r="AE178" s="231"/>
      <c r="AF178" s="231"/>
      <c r="AG178" s="250"/>
      <c r="AH178" s="249"/>
      <c r="AI178" s="249"/>
      <c r="AJ178" s="249"/>
      <c r="AK178" s="249"/>
      <c r="AL178" s="249"/>
      <c r="AM178" s="204"/>
      <c r="AN178" s="205"/>
      <c r="AO178" s="205"/>
      <c r="AP178" s="205"/>
      <c r="AQ178" s="205"/>
      <c r="AR178" s="205"/>
      <c r="AS178" s="259"/>
      <c r="AT178" s="258"/>
      <c r="AU178" s="258"/>
      <c r="AV178" s="258"/>
      <c r="AW178" s="258"/>
      <c r="AX178" s="258"/>
      <c r="AY178" s="268"/>
      <c r="AZ178" s="267"/>
      <c r="BA178" s="267"/>
      <c r="BB178" s="267"/>
      <c r="BC178" s="267"/>
      <c r="BD178" s="267"/>
      <c r="BE178" s="204"/>
      <c r="BF178" s="205"/>
      <c r="BG178" s="205"/>
      <c r="BH178" s="205"/>
      <c r="BI178" s="205"/>
      <c r="BJ178" s="205"/>
      <c r="BK178" s="241"/>
      <c r="BL178" s="240"/>
      <c r="BM178" s="240"/>
      <c r="BN178" s="240"/>
      <c r="BO178" s="240"/>
      <c r="BP178" s="240"/>
      <c r="BQ178" s="223"/>
      <c r="BW178" s="268"/>
      <c r="BX178" s="267"/>
      <c r="BY178" s="267"/>
      <c r="BZ178" s="267"/>
      <c r="CA178" s="267"/>
      <c r="CB178" s="267"/>
      <c r="CC178" s="241"/>
      <c r="CD178" s="214"/>
      <c r="CE178" s="240"/>
      <c r="CF178" s="240"/>
      <c r="CG178" s="240"/>
      <c r="CH178" s="5"/>
    </row>
    <row r="179" spans="1:86" hidden="1" x14ac:dyDescent="0.2">
      <c r="A179" s="11"/>
      <c r="B179" s="11"/>
      <c r="C179" s="11"/>
      <c r="D179" s="64"/>
      <c r="E179" s="11"/>
      <c r="F179" s="64"/>
      <c r="G179" s="109"/>
      <c r="H179" s="65"/>
      <c r="I179" s="66"/>
      <c r="J179" s="204"/>
      <c r="K179" s="204"/>
      <c r="L179" s="205"/>
      <c r="M179" s="205"/>
      <c r="N179" s="205"/>
      <c r="O179" s="214"/>
      <c r="P179" s="214"/>
      <c r="Q179" s="213"/>
      <c r="R179" s="213"/>
      <c r="S179" s="213"/>
      <c r="T179" s="213"/>
      <c r="U179" s="223"/>
      <c r="V179" s="222"/>
      <c r="W179" s="222"/>
      <c r="X179" s="222"/>
      <c r="Y179" s="222"/>
      <c r="Z179" s="222"/>
      <c r="AA179" s="232"/>
      <c r="AB179" s="231"/>
      <c r="AC179" s="231"/>
      <c r="AD179" s="231"/>
      <c r="AE179" s="231"/>
      <c r="AF179" s="231"/>
      <c r="AG179" s="250"/>
      <c r="AH179" s="249"/>
      <c r="AI179" s="249"/>
      <c r="AJ179" s="249"/>
      <c r="AK179" s="249"/>
      <c r="AL179" s="249"/>
      <c r="AM179" s="204"/>
      <c r="AN179" s="205"/>
      <c r="AO179" s="205"/>
      <c r="AP179" s="205"/>
      <c r="AQ179" s="205"/>
      <c r="AR179" s="205"/>
      <c r="AS179" s="259"/>
      <c r="AT179" s="258"/>
      <c r="AU179" s="258"/>
      <c r="AV179" s="258"/>
      <c r="AW179" s="258"/>
      <c r="AX179" s="258"/>
      <c r="AY179" s="268"/>
      <c r="AZ179" s="267"/>
      <c r="BA179" s="267"/>
      <c r="BB179" s="267"/>
      <c r="BC179" s="267"/>
      <c r="BD179" s="267"/>
      <c r="BE179" s="204"/>
      <c r="BF179" s="205"/>
      <c r="BG179" s="205"/>
      <c r="BH179" s="205"/>
      <c r="BI179" s="205"/>
      <c r="BJ179" s="205"/>
      <c r="BK179" s="241"/>
      <c r="BL179" s="240"/>
      <c r="BM179" s="240"/>
      <c r="BN179" s="240"/>
      <c r="BO179" s="240"/>
      <c r="BP179" s="240"/>
      <c r="BQ179" s="223"/>
      <c r="BW179" s="268"/>
      <c r="BX179" s="267"/>
      <c r="BY179" s="267"/>
      <c r="BZ179" s="267"/>
      <c r="CA179" s="267"/>
      <c r="CB179" s="267"/>
      <c r="CC179" s="241"/>
      <c r="CD179" s="214"/>
      <c r="CE179" s="240"/>
      <c r="CF179" s="240"/>
      <c r="CG179" s="240"/>
      <c r="CH179" s="5"/>
    </row>
    <row r="180" spans="1:86" hidden="1" x14ac:dyDescent="0.2">
      <c r="A180" s="11"/>
      <c r="B180" s="11"/>
      <c r="C180" s="11"/>
      <c r="D180" s="64"/>
      <c r="E180" s="11"/>
      <c r="F180" s="64"/>
      <c r="G180" s="12"/>
      <c r="H180" s="67"/>
      <c r="I180" s="66"/>
      <c r="J180" s="204"/>
      <c r="K180" s="204"/>
      <c r="L180" s="205"/>
      <c r="M180" s="205"/>
      <c r="N180" s="205"/>
      <c r="O180" s="214"/>
      <c r="P180" s="214"/>
      <c r="Q180" s="213"/>
      <c r="R180" s="213"/>
      <c r="S180" s="213"/>
      <c r="T180" s="213"/>
      <c r="U180" s="223"/>
      <c r="V180" s="222"/>
      <c r="W180" s="222"/>
      <c r="X180" s="222"/>
      <c r="Y180" s="222"/>
      <c r="Z180" s="222"/>
      <c r="AA180" s="232"/>
      <c r="AB180" s="231"/>
      <c r="AC180" s="231"/>
      <c r="AD180" s="231"/>
      <c r="AE180" s="231"/>
      <c r="AF180" s="231"/>
      <c r="AG180" s="250"/>
      <c r="AH180" s="249"/>
      <c r="AI180" s="249"/>
      <c r="AJ180" s="249"/>
      <c r="AK180" s="249"/>
      <c r="AL180" s="249"/>
      <c r="AM180" s="204"/>
      <c r="AN180" s="205"/>
      <c r="AO180" s="205"/>
      <c r="AP180" s="205"/>
      <c r="AQ180" s="205"/>
      <c r="AR180" s="205"/>
      <c r="AS180" s="259"/>
      <c r="AT180" s="258"/>
      <c r="AU180" s="258"/>
      <c r="AV180" s="258"/>
      <c r="AW180" s="258"/>
      <c r="AX180" s="258"/>
      <c r="AY180" s="268"/>
      <c r="AZ180" s="267"/>
      <c r="BA180" s="267"/>
      <c r="BB180" s="267"/>
      <c r="BC180" s="267"/>
      <c r="BD180" s="267"/>
      <c r="BE180" s="204"/>
      <c r="BF180" s="205"/>
      <c r="BG180" s="205"/>
      <c r="BH180" s="205"/>
      <c r="BI180" s="205"/>
      <c r="BJ180" s="205"/>
      <c r="BK180" s="241"/>
      <c r="BL180" s="240"/>
      <c r="BM180" s="240"/>
      <c r="BN180" s="240"/>
      <c r="BO180" s="240"/>
      <c r="BP180" s="240"/>
      <c r="BQ180" s="223"/>
      <c r="BW180" s="268"/>
      <c r="BX180" s="267"/>
      <c r="BY180" s="267"/>
      <c r="BZ180" s="267"/>
      <c r="CA180" s="267"/>
      <c r="CB180" s="267"/>
      <c r="CC180" s="241"/>
      <c r="CD180" s="214"/>
      <c r="CE180" s="240"/>
      <c r="CF180" s="240"/>
      <c r="CG180" s="240"/>
      <c r="CH180" s="5"/>
    </row>
    <row r="181" spans="1:86" hidden="1" x14ac:dyDescent="0.2">
      <c r="A181" s="11"/>
      <c r="B181" s="11"/>
      <c r="C181" s="11"/>
      <c r="D181" s="64"/>
      <c r="E181" s="11"/>
      <c r="F181" s="64"/>
      <c r="G181" s="12"/>
      <c r="H181" s="67"/>
      <c r="I181" s="66"/>
      <c r="J181" s="204"/>
      <c r="K181" s="204"/>
      <c r="L181" s="205"/>
      <c r="M181" s="205"/>
      <c r="N181" s="205"/>
      <c r="O181" s="214"/>
      <c r="P181" s="214"/>
      <c r="Q181" s="213"/>
      <c r="R181" s="213"/>
      <c r="S181" s="213"/>
      <c r="T181" s="213"/>
      <c r="U181" s="223"/>
      <c r="V181" s="222"/>
      <c r="W181" s="222"/>
      <c r="X181" s="222"/>
      <c r="Y181" s="222"/>
      <c r="Z181" s="222"/>
      <c r="AA181" s="232"/>
      <c r="AB181" s="231"/>
      <c r="AC181" s="231"/>
      <c r="AD181" s="231"/>
      <c r="AE181" s="231"/>
      <c r="AF181" s="231"/>
      <c r="AG181" s="250"/>
      <c r="AH181" s="249"/>
      <c r="AI181" s="249"/>
      <c r="AJ181" s="249"/>
      <c r="AK181" s="249"/>
      <c r="AL181" s="249"/>
      <c r="AM181" s="204"/>
      <c r="AN181" s="205"/>
      <c r="AO181" s="205"/>
      <c r="AP181" s="205"/>
      <c r="AQ181" s="205"/>
      <c r="AR181" s="205"/>
      <c r="AS181" s="259"/>
      <c r="AT181" s="258"/>
      <c r="AU181" s="258"/>
      <c r="AV181" s="258"/>
      <c r="AW181" s="258"/>
      <c r="AX181" s="258"/>
      <c r="AY181" s="268"/>
      <c r="AZ181" s="267"/>
      <c r="BA181" s="267"/>
      <c r="BB181" s="267"/>
      <c r="BC181" s="267"/>
      <c r="BD181" s="267"/>
      <c r="BE181" s="204"/>
      <c r="BF181" s="205"/>
      <c r="BG181" s="205"/>
      <c r="BH181" s="205"/>
      <c r="BI181" s="205"/>
      <c r="BJ181" s="205"/>
      <c r="BK181" s="241"/>
      <c r="BL181" s="240"/>
      <c r="BM181" s="240"/>
      <c r="BN181" s="240"/>
      <c r="BO181" s="240"/>
      <c r="BP181" s="240"/>
      <c r="BQ181" s="223"/>
      <c r="BW181" s="268"/>
      <c r="BX181" s="267"/>
      <c r="BY181" s="267"/>
      <c r="BZ181" s="267"/>
      <c r="CA181" s="267"/>
      <c r="CB181" s="267"/>
      <c r="CC181" s="241"/>
      <c r="CD181" s="214"/>
      <c r="CE181" s="240"/>
      <c r="CF181" s="240"/>
      <c r="CG181" s="240"/>
      <c r="CH181" s="5"/>
    </row>
    <row r="182" spans="1:86" hidden="1" x14ac:dyDescent="0.2">
      <c r="A182" s="17"/>
      <c r="B182" s="17"/>
      <c r="C182" s="17"/>
      <c r="D182" s="71"/>
      <c r="E182" s="17"/>
      <c r="F182" s="71"/>
      <c r="G182" s="18"/>
      <c r="H182" s="72"/>
      <c r="I182" s="73"/>
      <c r="J182" s="204"/>
      <c r="K182" s="204"/>
      <c r="L182" s="205"/>
      <c r="M182" s="205"/>
      <c r="N182" s="205"/>
      <c r="O182" s="214"/>
      <c r="P182" s="214"/>
      <c r="Q182" s="213"/>
      <c r="R182" s="213"/>
      <c r="S182" s="213"/>
      <c r="T182" s="213"/>
      <c r="U182" s="223"/>
      <c r="V182" s="222"/>
      <c r="W182" s="222"/>
      <c r="X182" s="222"/>
      <c r="Y182" s="222"/>
      <c r="Z182" s="222"/>
      <c r="AA182" s="232"/>
      <c r="AB182" s="231"/>
      <c r="AC182" s="231"/>
      <c r="AD182" s="231"/>
      <c r="AE182" s="231"/>
      <c r="AF182" s="231"/>
      <c r="AG182" s="250"/>
      <c r="AH182" s="249"/>
      <c r="AI182" s="249"/>
      <c r="AJ182" s="249"/>
      <c r="AK182" s="249"/>
      <c r="AL182" s="249"/>
      <c r="AM182" s="204"/>
      <c r="AN182" s="205"/>
      <c r="AO182" s="205"/>
      <c r="AP182" s="205"/>
      <c r="AQ182" s="205"/>
      <c r="AR182" s="205"/>
      <c r="AS182" s="259"/>
      <c r="AT182" s="258"/>
      <c r="AU182" s="258"/>
      <c r="AV182" s="258"/>
      <c r="AW182" s="258"/>
      <c r="AX182" s="258"/>
      <c r="AY182" s="268"/>
      <c r="AZ182" s="267"/>
      <c r="BA182" s="267"/>
      <c r="BB182" s="267"/>
      <c r="BC182" s="267"/>
      <c r="BD182" s="267"/>
      <c r="BE182" s="204"/>
      <c r="BF182" s="205"/>
      <c r="BG182" s="205"/>
      <c r="BH182" s="205"/>
      <c r="BI182" s="205"/>
      <c r="BJ182" s="205"/>
      <c r="BK182" s="241"/>
      <c r="BL182" s="240"/>
      <c r="BM182" s="240"/>
      <c r="BN182" s="240"/>
      <c r="BO182" s="240"/>
      <c r="BP182" s="240"/>
      <c r="BQ182" s="223"/>
      <c r="BW182" s="268"/>
      <c r="BX182" s="267"/>
      <c r="BY182" s="267"/>
      <c r="BZ182" s="267"/>
      <c r="CA182" s="267"/>
      <c r="CB182" s="267"/>
      <c r="CC182" s="241"/>
      <c r="CD182" s="214"/>
      <c r="CE182" s="240"/>
      <c r="CF182" s="240"/>
      <c r="CG182" s="240"/>
      <c r="CH182" s="5"/>
    </row>
    <row r="183" spans="1:86" hidden="1" x14ac:dyDescent="0.2">
      <c r="A183" s="17"/>
      <c r="B183" s="17"/>
      <c r="C183" s="17"/>
      <c r="D183" s="71"/>
      <c r="E183" s="17"/>
      <c r="F183" s="71"/>
      <c r="G183" s="18"/>
      <c r="H183" s="72"/>
      <c r="I183" s="73"/>
      <c r="J183" s="204"/>
      <c r="K183" s="204"/>
      <c r="L183" s="205"/>
      <c r="M183" s="205"/>
      <c r="N183" s="205"/>
      <c r="O183" s="214"/>
      <c r="P183" s="214"/>
      <c r="Q183" s="213"/>
      <c r="R183" s="213"/>
      <c r="S183" s="213"/>
      <c r="T183" s="213"/>
      <c r="U183" s="223"/>
      <c r="V183" s="222"/>
      <c r="W183" s="222"/>
      <c r="X183" s="222"/>
      <c r="Y183" s="222"/>
      <c r="Z183" s="222"/>
      <c r="AA183" s="232"/>
      <c r="AB183" s="231"/>
      <c r="AC183" s="231"/>
      <c r="AD183" s="231"/>
      <c r="AE183" s="231"/>
      <c r="AF183" s="231"/>
      <c r="AG183" s="250"/>
      <c r="AH183" s="249"/>
      <c r="AI183" s="249"/>
      <c r="AJ183" s="249"/>
      <c r="AK183" s="249"/>
      <c r="AL183" s="249"/>
      <c r="AM183" s="204"/>
      <c r="AN183" s="205"/>
      <c r="AO183" s="205"/>
      <c r="AP183" s="205"/>
      <c r="AQ183" s="205"/>
      <c r="AR183" s="205"/>
      <c r="AS183" s="259"/>
      <c r="AT183" s="258"/>
      <c r="AU183" s="258"/>
      <c r="AV183" s="258"/>
      <c r="AW183" s="258"/>
      <c r="AX183" s="258"/>
      <c r="AY183" s="268"/>
      <c r="AZ183" s="267"/>
      <c r="BA183" s="267"/>
      <c r="BB183" s="267"/>
      <c r="BC183" s="267"/>
      <c r="BD183" s="267"/>
      <c r="BE183" s="204"/>
      <c r="BF183" s="205"/>
      <c r="BG183" s="205"/>
      <c r="BH183" s="205"/>
      <c r="BI183" s="205"/>
      <c r="BJ183" s="205"/>
      <c r="BK183" s="241"/>
      <c r="BL183" s="240"/>
      <c r="BM183" s="240"/>
      <c r="BN183" s="240"/>
      <c r="BO183" s="240"/>
      <c r="BP183" s="240"/>
      <c r="BQ183" s="223"/>
      <c r="BW183" s="268"/>
      <c r="BX183" s="267"/>
      <c r="BY183" s="267"/>
      <c r="BZ183" s="267"/>
      <c r="CA183" s="267"/>
      <c r="CB183" s="267"/>
      <c r="CC183" s="241"/>
      <c r="CD183" s="214"/>
      <c r="CE183" s="240"/>
      <c r="CF183" s="240"/>
      <c r="CG183" s="240"/>
      <c r="CH183" s="5"/>
    </row>
    <row r="184" spans="1:86" hidden="1" x14ac:dyDescent="0.2">
      <c r="A184" s="17"/>
      <c r="B184" s="17"/>
      <c r="C184" s="17"/>
      <c r="D184" s="71"/>
      <c r="E184" s="17"/>
      <c r="F184" s="71"/>
      <c r="G184" s="18"/>
      <c r="H184" s="72"/>
      <c r="I184" s="110"/>
      <c r="J184" s="204"/>
      <c r="K184" s="204"/>
      <c r="L184" s="205"/>
      <c r="M184" s="205"/>
      <c r="N184" s="205"/>
      <c r="O184" s="214"/>
      <c r="P184" s="214"/>
      <c r="Q184" s="213"/>
      <c r="R184" s="213"/>
      <c r="S184" s="213"/>
      <c r="T184" s="213"/>
      <c r="U184" s="223"/>
      <c r="V184" s="222"/>
      <c r="W184" s="222"/>
      <c r="X184" s="222"/>
      <c r="Y184" s="222"/>
      <c r="Z184" s="222"/>
      <c r="AA184" s="232"/>
      <c r="AB184" s="231"/>
      <c r="AC184" s="231"/>
      <c r="AD184" s="231"/>
      <c r="AE184" s="231"/>
      <c r="AF184" s="231"/>
      <c r="AG184" s="250"/>
      <c r="AH184" s="249"/>
      <c r="AI184" s="249"/>
      <c r="AJ184" s="249"/>
      <c r="AK184" s="249"/>
      <c r="AL184" s="249"/>
      <c r="AM184" s="204"/>
      <c r="AN184" s="205"/>
      <c r="AO184" s="205"/>
      <c r="AP184" s="205"/>
      <c r="AQ184" s="205"/>
      <c r="AR184" s="205"/>
      <c r="AS184" s="259"/>
      <c r="AT184" s="258"/>
      <c r="AU184" s="258"/>
      <c r="AV184" s="258"/>
      <c r="AW184" s="258"/>
      <c r="AX184" s="258"/>
      <c r="AY184" s="268"/>
      <c r="AZ184" s="267"/>
      <c r="BA184" s="267"/>
      <c r="BB184" s="267"/>
      <c r="BC184" s="267"/>
      <c r="BD184" s="267"/>
      <c r="BE184" s="204"/>
      <c r="BF184" s="205"/>
      <c r="BG184" s="205"/>
      <c r="BH184" s="205"/>
      <c r="BI184" s="205"/>
      <c r="BJ184" s="205"/>
      <c r="BK184" s="241"/>
      <c r="BL184" s="240"/>
      <c r="BM184" s="240"/>
      <c r="BN184" s="240"/>
      <c r="BO184" s="240"/>
      <c r="BP184" s="240"/>
      <c r="BQ184" s="223"/>
      <c r="BW184" s="268"/>
      <c r="BX184" s="267"/>
      <c r="BY184" s="267"/>
      <c r="BZ184" s="267"/>
      <c r="CA184" s="267"/>
      <c r="CB184" s="267"/>
      <c r="CC184" s="241"/>
      <c r="CD184" s="214"/>
      <c r="CE184" s="240"/>
      <c r="CF184" s="240"/>
      <c r="CG184" s="240"/>
      <c r="CH184" s="5"/>
    </row>
    <row r="185" spans="1:86" hidden="1" x14ac:dyDescent="0.2">
      <c r="A185" s="22"/>
      <c r="B185" s="111"/>
      <c r="C185" s="93"/>
      <c r="D185" s="52"/>
      <c r="E185" s="22"/>
      <c r="F185" s="52"/>
      <c r="G185" s="53"/>
      <c r="H185" s="26"/>
      <c r="I185" s="112"/>
      <c r="J185" s="204"/>
      <c r="K185" s="204"/>
      <c r="L185" s="205"/>
      <c r="M185" s="205"/>
      <c r="N185" s="205"/>
      <c r="O185" s="214"/>
      <c r="P185" s="214"/>
      <c r="Q185" s="213"/>
      <c r="R185" s="213"/>
      <c r="S185" s="213"/>
      <c r="T185" s="213"/>
      <c r="U185" s="223"/>
      <c r="V185" s="222"/>
      <c r="W185" s="222"/>
      <c r="X185" s="222"/>
      <c r="Y185" s="222"/>
      <c r="Z185" s="222"/>
      <c r="AA185" s="232"/>
      <c r="AB185" s="231"/>
      <c r="AC185" s="231"/>
      <c r="AD185" s="231"/>
      <c r="AE185" s="231"/>
      <c r="AF185" s="231"/>
      <c r="AG185" s="250"/>
      <c r="AH185" s="249"/>
      <c r="AI185" s="249"/>
      <c r="AJ185" s="249"/>
      <c r="AK185" s="249"/>
      <c r="AL185" s="249"/>
      <c r="AM185" s="204"/>
      <c r="AN185" s="205"/>
      <c r="AO185" s="205"/>
      <c r="AP185" s="205"/>
      <c r="AQ185" s="205"/>
      <c r="AR185" s="205"/>
      <c r="AS185" s="259"/>
      <c r="AT185" s="258"/>
      <c r="AU185" s="258"/>
      <c r="AV185" s="258"/>
      <c r="AW185" s="258"/>
      <c r="AX185" s="258"/>
      <c r="AY185" s="268"/>
      <c r="AZ185" s="267"/>
      <c r="BA185" s="267"/>
      <c r="BB185" s="267"/>
      <c r="BC185" s="267"/>
      <c r="BD185" s="267"/>
      <c r="BE185" s="204"/>
      <c r="BF185" s="205"/>
      <c r="BG185" s="205"/>
      <c r="BH185" s="205"/>
      <c r="BI185" s="205"/>
      <c r="BJ185" s="205"/>
      <c r="BK185" s="241"/>
      <c r="BL185" s="240"/>
      <c r="BM185" s="240"/>
      <c r="BN185" s="240"/>
      <c r="BO185" s="240"/>
      <c r="BP185" s="240"/>
      <c r="BQ185" s="223"/>
      <c r="BW185" s="268"/>
      <c r="BX185" s="267"/>
      <c r="BY185" s="267"/>
      <c r="BZ185" s="267"/>
      <c r="CA185" s="267"/>
      <c r="CB185" s="267"/>
      <c r="CC185" s="241"/>
      <c r="CD185" s="214"/>
      <c r="CE185" s="240"/>
      <c r="CF185" s="240"/>
      <c r="CG185" s="240"/>
      <c r="CH185" s="5"/>
    </row>
    <row r="186" spans="1:86" hidden="1" x14ac:dyDescent="0.2">
      <c r="A186" s="22"/>
      <c r="B186" s="22"/>
      <c r="C186" s="93"/>
      <c r="D186" s="52"/>
      <c r="E186" s="22"/>
      <c r="F186" s="52"/>
      <c r="G186" s="53"/>
      <c r="H186" s="75"/>
      <c r="I186" s="52"/>
      <c r="J186" s="204"/>
      <c r="K186" s="204"/>
      <c r="L186" s="205"/>
      <c r="M186" s="205"/>
      <c r="N186" s="205"/>
      <c r="O186" s="214"/>
      <c r="P186" s="214"/>
      <c r="Q186" s="213"/>
      <c r="R186" s="213"/>
      <c r="S186" s="213"/>
      <c r="T186" s="213"/>
      <c r="U186" s="223"/>
      <c r="V186" s="222"/>
      <c r="W186" s="222"/>
      <c r="X186" s="222"/>
      <c r="Y186" s="222"/>
      <c r="Z186" s="222"/>
      <c r="AA186" s="232"/>
      <c r="AB186" s="231"/>
      <c r="AC186" s="231"/>
      <c r="AD186" s="231"/>
      <c r="AE186" s="231"/>
      <c r="AF186" s="231"/>
      <c r="AG186" s="250"/>
      <c r="AH186" s="249"/>
      <c r="AI186" s="249"/>
      <c r="AJ186" s="249"/>
      <c r="AK186" s="249"/>
      <c r="AL186" s="249"/>
      <c r="AM186" s="204"/>
      <c r="AN186" s="205"/>
      <c r="AO186" s="205"/>
      <c r="AP186" s="205"/>
      <c r="AQ186" s="205"/>
      <c r="AR186" s="205"/>
      <c r="AS186" s="259"/>
      <c r="AT186" s="258"/>
      <c r="AU186" s="258"/>
      <c r="AV186" s="258"/>
      <c r="AW186" s="258"/>
      <c r="AX186" s="258"/>
      <c r="AY186" s="268"/>
      <c r="AZ186" s="267"/>
      <c r="BA186" s="267"/>
      <c r="BB186" s="267"/>
      <c r="BC186" s="267"/>
      <c r="BD186" s="267"/>
      <c r="BE186" s="204"/>
      <c r="BF186" s="205"/>
      <c r="BG186" s="205"/>
      <c r="BH186" s="205"/>
      <c r="BI186" s="205"/>
      <c r="BJ186" s="205"/>
      <c r="BK186" s="241"/>
      <c r="BL186" s="240"/>
      <c r="BM186" s="240"/>
      <c r="BN186" s="240"/>
      <c r="BO186" s="240"/>
      <c r="BP186" s="240"/>
      <c r="BQ186" s="223"/>
      <c r="BW186" s="268"/>
      <c r="BX186" s="267"/>
      <c r="BY186" s="267"/>
      <c r="BZ186" s="267"/>
      <c r="CA186" s="267"/>
      <c r="CB186" s="267"/>
      <c r="CC186" s="241"/>
      <c r="CD186" s="214"/>
      <c r="CE186" s="240"/>
      <c r="CF186" s="240"/>
      <c r="CG186" s="240"/>
      <c r="CH186" s="5"/>
    </row>
    <row r="187" spans="1:86" hidden="1" x14ac:dyDescent="0.2">
      <c r="A187" s="22"/>
      <c r="B187" s="22"/>
      <c r="C187" s="51"/>
      <c r="D187" s="52"/>
      <c r="E187" s="22"/>
      <c r="F187" s="52"/>
      <c r="G187" s="53"/>
      <c r="H187" s="26"/>
      <c r="I187" s="96"/>
      <c r="J187" s="204"/>
      <c r="K187" s="204"/>
      <c r="L187" s="205"/>
      <c r="M187" s="205"/>
      <c r="N187" s="205"/>
      <c r="O187" s="214"/>
      <c r="P187" s="214"/>
      <c r="Q187" s="213"/>
      <c r="R187" s="213"/>
      <c r="S187" s="213"/>
      <c r="T187" s="213"/>
      <c r="U187" s="223"/>
      <c r="V187" s="222"/>
      <c r="W187" s="222"/>
      <c r="X187" s="222"/>
      <c r="Y187" s="222"/>
      <c r="Z187" s="222"/>
      <c r="AA187" s="232"/>
      <c r="AB187" s="231"/>
      <c r="AC187" s="231"/>
      <c r="AD187" s="231"/>
      <c r="AE187" s="231"/>
      <c r="AF187" s="231"/>
      <c r="AG187" s="250"/>
      <c r="AH187" s="249"/>
      <c r="AI187" s="249"/>
      <c r="AJ187" s="249"/>
      <c r="AK187" s="249"/>
      <c r="AL187" s="249"/>
      <c r="AM187" s="204"/>
      <c r="AN187" s="205"/>
      <c r="AO187" s="205"/>
      <c r="AP187" s="205"/>
      <c r="AQ187" s="205"/>
      <c r="AR187" s="205"/>
      <c r="AS187" s="259"/>
      <c r="AT187" s="258"/>
      <c r="AU187" s="258"/>
      <c r="AV187" s="258"/>
      <c r="AW187" s="258"/>
      <c r="AX187" s="258"/>
      <c r="AY187" s="268"/>
      <c r="AZ187" s="267"/>
      <c r="BA187" s="267"/>
      <c r="BB187" s="267"/>
      <c r="BC187" s="267"/>
      <c r="BD187" s="267"/>
      <c r="BE187" s="204"/>
      <c r="BF187" s="205"/>
      <c r="BG187" s="205"/>
      <c r="BH187" s="205"/>
      <c r="BI187" s="205"/>
      <c r="BJ187" s="205"/>
      <c r="BK187" s="241"/>
      <c r="BL187" s="240"/>
      <c r="BM187" s="240"/>
      <c r="BN187" s="240"/>
      <c r="BO187" s="240"/>
      <c r="BP187" s="240"/>
      <c r="BQ187" s="223"/>
      <c r="BW187" s="268"/>
      <c r="BX187" s="267"/>
      <c r="BY187" s="267"/>
      <c r="BZ187" s="267"/>
      <c r="CA187" s="267"/>
      <c r="CB187" s="267"/>
      <c r="CC187" s="241"/>
      <c r="CD187" s="214"/>
      <c r="CE187" s="240"/>
      <c r="CF187" s="240"/>
      <c r="CG187" s="240"/>
      <c r="CH187" s="5"/>
    </row>
    <row r="188" spans="1:86" hidden="1" x14ac:dyDescent="0.2">
      <c r="A188" s="22"/>
      <c r="B188" s="22"/>
      <c r="C188" s="51"/>
      <c r="D188" s="31"/>
      <c r="E188" s="22"/>
      <c r="F188" s="52"/>
      <c r="G188" s="25"/>
      <c r="H188" s="32"/>
      <c r="I188" s="76"/>
      <c r="J188" s="204"/>
      <c r="K188" s="204"/>
      <c r="L188" s="205"/>
      <c r="M188" s="205"/>
      <c r="N188" s="205"/>
      <c r="O188" s="214"/>
      <c r="P188" s="214"/>
      <c r="Q188" s="213"/>
      <c r="R188" s="213"/>
      <c r="S188" s="213"/>
      <c r="T188" s="213"/>
      <c r="U188" s="223"/>
      <c r="V188" s="222"/>
      <c r="W188" s="222"/>
      <c r="X188" s="222"/>
      <c r="Y188" s="222"/>
      <c r="Z188" s="222"/>
      <c r="AA188" s="232"/>
      <c r="AB188" s="231"/>
      <c r="AC188" s="231"/>
      <c r="AD188" s="231"/>
      <c r="AE188" s="231"/>
      <c r="AF188" s="231"/>
      <c r="AG188" s="250"/>
      <c r="AH188" s="249"/>
      <c r="AI188" s="249"/>
      <c r="AJ188" s="249"/>
      <c r="AK188" s="249"/>
      <c r="AL188" s="249"/>
      <c r="AM188" s="204"/>
      <c r="AN188" s="205"/>
      <c r="AO188" s="205"/>
      <c r="AP188" s="205"/>
      <c r="AQ188" s="205"/>
      <c r="AR188" s="205"/>
      <c r="AS188" s="259"/>
      <c r="AT188" s="258"/>
      <c r="AU188" s="258"/>
      <c r="AV188" s="258"/>
      <c r="AW188" s="258"/>
      <c r="AX188" s="258"/>
      <c r="AY188" s="268"/>
      <c r="AZ188" s="267"/>
      <c r="BA188" s="267"/>
      <c r="BB188" s="267"/>
      <c r="BC188" s="267"/>
      <c r="BD188" s="267"/>
      <c r="BE188" s="204"/>
      <c r="BF188" s="205"/>
      <c r="BG188" s="205"/>
      <c r="BH188" s="205"/>
      <c r="BI188" s="205"/>
      <c r="BJ188" s="205"/>
      <c r="BK188" s="241"/>
      <c r="BL188" s="240"/>
      <c r="BM188" s="240"/>
      <c r="BN188" s="240"/>
      <c r="BO188" s="240"/>
      <c r="BP188" s="240"/>
      <c r="BQ188" s="223"/>
      <c r="BW188" s="268"/>
      <c r="BX188" s="267"/>
      <c r="BY188" s="267"/>
      <c r="BZ188" s="267"/>
      <c r="CA188" s="267"/>
      <c r="CB188" s="267"/>
      <c r="CC188" s="241"/>
      <c r="CD188" s="214"/>
      <c r="CE188" s="240"/>
      <c r="CF188" s="240"/>
      <c r="CG188" s="240"/>
      <c r="CH188" s="5"/>
    </row>
    <row r="189" spans="1:86" hidden="1" x14ac:dyDescent="0.2">
      <c r="A189" s="22"/>
      <c r="B189" s="22"/>
      <c r="C189" s="51"/>
      <c r="D189" s="33"/>
      <c r="E189" s="22"/>
      <c r="F189" s="52"/>
      <c r="G189" s="25"/>
      <c r="H189" s="32"/>
      <c r="I189" s="76"/>
      <c r="J189" s="204"/>
      <c r="K189" s="204"/>
      <c r="L189" s="205"/>
      <c r="M189" s="205"/>
      <c r="N189" s="205"/>
      <c r="O189" s="214"/>
      <c r="P189" s="214"/>
      <c r="Q189" s="213"/>
      <c r="R189" s="213"/>
      <c r="S189" s="213"/>
      <c r="T189" s="213"/>
      <c r="U189" s="223"/>
      <c r="V189" s="222"/>
      <c r="W189" s="222"/>
      <c r="X189" s="222"/>
      <c r="Y189" s="222"/>
      <c r="Z189" s="222"/>
      <c r="AA189" s="232"/>
      <c r="AB189" s="231"/>
      <c r="AC189" s="231"/>
      <c r="AD189" s="231"/>
      <c r="AE189" s="231"/>
      <c r="AF189" s="231"/>
      <c r="AG189" s="250"/>
      <c r="AH189" s="249"/>
      <c r="AI189" s="249"/>
      <c r="AJ189" s="249"/>
      <c r="AK189" s="249"/>
      <c r="AL189" s="249"/>
      <c r="AM189" s="204"/>
      <c r="AN189" s="205"/>
      <c r="AO189" s="205"/>
      <c r="AP189" s="205"/>
      <c r="AQ189" s="205"/>
      <c r="AR189" s="205"/>
      <c r="AS189" s="259"/>
      <c r="AT189" s="258"/>
      <c r="AU189" s="258"/>
      <c r="AV189" s="258"/>
      <c r="AW189" s="258"/>
      <c r="AX189" s="258"/>
      <c r="AY189" s="268"/>
      <c r="AZ189" s="267"/>
      <c r="BA189" s="267"/>
      <c r="BB189" s="267"/>
      <c r="BC189" s="267"/>
      <c r="BD189" s="267"/>
      <c r="BE189" s="204"/>
      <c r="BF189" s="205"/>
      <c r="BG189" s="205"/>
      <c r="BH189" s="205"/>
      <c r="BI189" s="205"/>
      <c r="BJ189" s="205"/>
      <c r="BK189" s="241"/>
      <c r="BL189" s="240"/>
      <c r="BM189" s="240"/>
      <c r="BN189" s="240"/>
      <c r="BO189" s="240"/>
      <c r="BP189" s="240"/>
      <c r="BQ189" s="223"/>
      <c r="BW189" s="268"/>
      <c r="BX189" s="267"/>
      <c r="BY189" s="267"/>
      <c r="BZ189" s="267"/>
      <c r="CA189" s="267"/>
      <c r="CB189" s="267"/>
      <c r="CC189" s="241"/>
      <c r="CD189" s="214"/>
      <c r="CE189" s="240"/>
      <c r="CF189" s="240"/>
      <c r="CG189" s="240"/>
      <c r="CH189" s="5"/>
    </row>
    <row r="190" spans="1:86" hidden="1" x14ac:dyDescent="0.2">
      <c r="A190" s="22"/>
      <c r="B190" s="22"/>
      <c r="C190" s="22"/>
      <c r="D190" s="34"/>
      <c r="E190" s="22"/>
      <c r="F190" s="34"/>
      <c r="G190" s="48"/>
      <c r="H190" s="36"/>
      <c r="I190" s="27"/>
      <c r="J190" s="204"/>
      <c r="K190" s="204"/>
      <c r="L190" s="205"/>
      <c r="M190" s="205"/>
      <c r="N190" s="204"/>
      <c r="O190" s="214"/>
      <c r="P190" s="214"/>
      <c r="Q190" s="213"/>
      <c r="R190" s="214"/>
      <c r="S190" s="213"/>
      <c r="T190" s="214"/>
      <c r="U190" s="223"/>
      <c r="V190" s="223"/>
      <c r="W190" s="222"/>
      <c r="X190" s="223"/>
      <c r="Y190" s="222"/>
      <c r="Z190" s="223"/>
      <c r="AA190" s="232"/>
      <c r="AB190" s="232"/>
      <c r="AC190" s="231"/>
      <c r="AD190" s="232"/>
      <c r="AE190" s="231"/>
      <c r="AF190" s="232"/>
      <c r="AG190" s="250"/>
      <c r="AH190" s="250"/>
      <c r="AI190" s="249"/>
      <c r="AJ190" s="250"/>
      <c r="AK190" s="249"/>
      <c r="AL190" s="250"/>
      <c r="AM190" s="204"/>
      <c r="AN190" s="204"/>
      <c r="AO190" s="205"/>
      <c r="AP190" s="204"/>
      <c r="AQ190" s="205"/>
      <c r="AR190" s="204"/>
      <c r="AS190" s="259"/>
      <c r="AT190" s="259"/>
      <c r="AU190" s="258"/>
      <c r="AV190" s="259"/>
      <c r="AW190" s="258"/>
      <c r="AX190" s="259"/>
      <c r="AY190" s="268"/>
      <c r="AZ190" s="268"/>
      <c r="BA190" s="267"/>
      <c r="BB190" s="268"/>
      <c r="BC190" s="267"/>
      <c r="BD190" s="268"/>
      <c r="BE190" s="204"/>
      <c r="BF190" s="204"/>
      <c r="BG190" s="205"/>
      <c r="BH190" s="204"/>
      <c r="BI190" s="205"/>
      <c r="BJ190" s="204"/>
      <c r="BK190" s="241"/>
      <c r="BL190" s="241"/>
      <c r="BM190" s="240"/>
      <c r="BN190" s="241"/>
      <c r="BO190" s="240"/>
      <c r="BP190" s="241"/>
      <c r="BQ190" s="223"/>
      <c r="BR190" s="579"/>
      <c r="BT190" s="579"/>
      <c r="BV190" s="579"/>
      <c r="BW190" s="268"/>
      <c r="BX190" s="268"/>
      <c r="BY190" s="267"/>
      <c r="BZ190" s="268"/>
      <c r="CA190" s="267"/>
      <c r="CB190" s="268"/>
      <c r="CC190" s="241"/>
      <c r="CD190" s="214"/>
      <c r="CE190" s="240"/>
      <c r="CF190" s="240"/>
      <c r="CG190" s="241"/>
      <c r="CH190" s="5"/>
    </row>
    <row r="191" spans="1:86" hidden="1" x14ac:dyDescent="0.2">
      <c r="A191" s="11"/>
      <c r="B191" s="11"/>
      <c r="C191" s="11"/>
      <c r="D191" s="64"/>
      <c r="E191" s="11"/>
      <c r="F191" s="64"/>
      <c r="G191" s="70"/>
      <c r="H191" s="113"/>
      <c r="I191" s="66"/>
      <c r="J191" s="204"/>
      <c r="K191" s="204"/>
      <c r="L191" s="205"/>
      <c r="M191" s="205"/>
      <c r="N191" s="205"/>
      <c r="O191" s="214"/>
      <c r="P191" s="214"/>
      <c r="Q191" s="213"/>
      <c r="R191" s="213"/>
      <c r="S191" s="213"/>
      <c r="T191" s="213"/>
      <c r="U191" s="223"/>
      <c r="V191" s="222"/>
      <c r="W191" s="222"/>
      <c r="X191" s="222"/>
      <c r="Y191" s="222"/>
      <c r="Z191" s="222"/>
      <c r="AA191" s="232"/>
      <c r="AB191" s="231"/>
      <c r="AC191" s="231"/>
      <c r="AD191" s="231"/>
      <c r="AE191" s="231"/>
      <c r="AF191" s="231"/>
      <c r="AG191" s="250"/>
      <c r="AH191" s="249"/>
      <c r="AI191" s="249"/>
      <c r="AJ191" s="249"/>
      <c r="AK191" s="249"/>
      <c r="AL191" s="249"/>
      <c r="AM191" s="204"/>
      <c r="AN191" s="205"/>
      <c r="AO191" s="205"/>
      <c r="AP191" s="205"/>
      <c r="AQ191" s="205"/>
      <c r="AR191" s="205"/>
      <c r="AS191" s="259"/>
      <c r="AT191" s="258"/>
      <c r="AU191" s="258"/>
      <c r="AV191" s="258"/>
      <c r="AW191" s="258"/>
      <c r="AX191" s="258"/>
      <c r="AY191" s="268"/>
      <c r="AZ191" s="267"/>
      <c r="BA191" s="267"/>
      <c r="BB191" s="267"/>
      <c r="BC191" s="267"/>
      <c r="BD191" s="267"/>
      <c r="BE191" s="204"/>
      <c r="BF191" s="205"/>
      <c r="BG191" s="205"/>
      <c r="BH191" s="205"/>
      <c r="BI191" s="205"/>
      <c r="BJ191" s="205"/>
      <c r="BK191" s="241"/>
      <c r="BL191" s="240"/>
      <c r="BM191" s="240"/>
      <c r="BN191" s="240"/>
      <c r="BO191" s="240"/>
      <c r="BP191" s="240"/>
      <c r="BQ191" s="223"/>
      <c r="BW191" s="268"/>
      <c r="BX191" s="267"/>
      <c r="BY191" s="267"/>
      <c r="BZ191" s="267"/>
      <c r="CA191" s="267"/>
      <c r="CB191" s="267"/>
      <c r="CC191" s="241"/>
      <c r="CD191" s="214"/>
      <c r="CE191" s="240"/>
      <c r="CF191" s="240"/>
      <c r="CG191" s="240"/>
      <c r="CH191" s="5"/>
    </row>
    <row r="192" spans="1:86" hidden="1" x14ac:dyDescent="0.2">
      <c r="A192" s="11"/>
      <c r="B192" s="11"/>
      <c r="C192" s="11"/>
      <c r="D192" s="64"/>
      <c r="E192" s="11"/>
      <c r="F192" s="64"/>
      <c r="G192" s="70"/>
      <c r="H192" s="114"/>
      <c r="I192" s="66"/>
      <c r="J192" s="204"/>
      <c r="K192" s="204"/>
      <c r="L192" s="205"/>
      <c r="M192" s="205"/>
      <c r="N192" s="205"/>
      <c r="O192" s="214"/>
      <c r="P192" s="214"/>
      <c r="Q192" s="213"/>
      <c r="R192" s="213"/>
      <c r="S192" s="213"/>
      <c r="T192" s="213"/>
      <c r="U192" s="223"/>
      <c r="V192" s="222"/>
      <c r="W192" s="222"/>
      <c r="X192" s="222"/>
      <c r="Y192" s="222"/>
      <c r="Z192" s="222"/>
      <c r="AA192" s="232"/>
      <c r="AB192" s="231"/>
      <c r="AC192" s="231"/>
      <c r="AD192" s="231"/>
      <c r="AE192" s="231"/>
      <c r="AF192" s="231"/>
      <c r="AG192" s="250"/>
      <c r="AH192" s="249"/>
      <c r="AI192" s="249"/>
      <c r="AJ192" s="249"/>
      <c r="AK192" s="249"/>
      <c r="AL192" s="249"/>
      <c r="AM192" s="204"/>
      <c r="AN192" s="205"/>
      <c r="AO192" s="205"/>
      <c r="AP192" s="205"/>
      <c r="AQ192" s="205"/>
      <c r="AR192" s="205"/>
      <c r="AS192" s="259"/>
      <c r="AT192" s="258"/>
      <c r="AU192" s="258"/>
      <c r="AV192" s="258"/>
      <c r="AW192" s="258"/>
      <c r="AX192" s="258"/>
      <c r="AY192" s="268"/>
      <c r="AZ192" s="267"/>
      <c r="BA192" s="267"/>
      <c r="BB192" s="267"/>
      <c r="BC192" s="267"/>
      <c r="BD192" s="267"/>
      <c r="BE192" s="204"/>
      <c r="BF192" s="205"/>
      <c r="BG192" s="205"/>
      <c r="BH192" s="205"/>
      <c r="BI192" s="205"/>
      <c r="BJ192" s="205"/>
      <c r="BK192" s="241"/>
      <c r="BL192" s="240"/>
      <c r="BM192" s="240"/>
      <c r="BN192" s="240"/>
      <c r="BO192" s="240"/>
      <c r="BP192" s="240"/>
      <c r="BQ192" s="223"/>
      <c r="BW192" s="268"/>
      <c r="BX192" s="267"/>
      <c r="BY192" s="267"/>
      <c r="BZ192" s="267"/>
      <c r="CA192" s="267"/>
      <c r="CB192" s="267"/>
      <c r="CC192" s="241"/>
      <c r="CD192" s="214"/>
      <c r="CE192" s="240"/>
      <c r="CF192" s="240"/>
      <c r="CG192" s="240"/>
      <c r="CH192" s="5"/>
    </row>
    <row r="193" spans="1:86" hidden="1" x14ac:dyDescent="0.2">
      <c r="A193" s="22"/>
      <c r="B193" s="22"/>
      <c r="C193" s="22"/>
      <c r="D193" s="34"/>
      <c r="E193" s="22"/>
      <c r="F193" s="34"/>
      <c r="G193" s="48"/>
      <c r="H193" s="36"/>
      <c r="I193" s="27"/>
      <c r="J193" s="204"/>
      <c r="K193" s="204"/>
      <c r="L193" s="205"/>
      <c r="M193" s="205"/>
      <c r="N193" s="204"/>
      <c r="O193" s="214"/>
      <c r="P193" s="214"/>
      <c r="Q193" s="213"/>
      <c r="R193" s="214"/>
      <c r="S193" s="213"/>
      <c r="T193" s="214"/>
      <c r="U193" s="223"/>
      <c r="V193" s="223"/>
      <c r="W193" s="222"/>
      <c r="X193" s="223"/>
      <c r="Y193" s="222"/>
      <c r="Z193" s="223"/>
      <c r="AA193" s="232"/>
      <c r="AB193" s="232"/>
      <c r="AC193" s="231"/>
      <c r="AD193" s="232"/>
      <c r="AE193" s="231"/>
      <c r="AF193" s="232"/>
      <c r="AG193" s="250"/>
      <c r="AH193" s="250"/>
      <c r="AI193" s="249"/>
      <c r="AJ193" s="250"/>
      <c r="AK193" s="249"/>
      <c r="AL193" s="250"/>
      <c r="AM193" s="204"/>
      <c r="AN193" s="204"/>
      <c r="AO193" s="205"/>
      <c r="AP193" s="204"/>
      <c r="AQ193" s="205"/>
      <c r="AR193" s="204"/>
      <c r="AS193" s="259"/>
      <c r="AT193" s="259"/>
      <c r="AU193" s="258"/>
      <c r="AV193" s="259"/>
      <c r="AW193" s="258"/>
      <c r="AX193" s="259"/>
      <c r="AY193" s="268"/>
      <c r="AZ193" s="268"/>
      <c r="BA193" s="267"/>
      <c r="BB193" s="268"/>
      <c r="BC193" s="267"/>
      <c r="BD193" s="268"/>
      <c r="BE193" s="204"/>
      <c r="BF193" s="204"/>
      <c r="BG193" s="205"/>
      <c r="BH193" s="204"/>
      <c r="BI193" s="205"/>
      <c r="BJ193" s="204"/>
      <c r="BK193" s="241"/>
      <c r="BL193" s="241"/>
      <c r="BM193" s="240"/>
      <c r="BN193" s="241"/>
      <c r="BO193" s="240"/>
      <c r="BP193" s="241"/>
      <c r="BQ193" s="223"/>
      <c r="BR193" s="579"/>
      <c r="BT193" s="579"/>
      <c r="BV193" s="579"/>
      <c r="BW193" s="268"/>
      <c r="BX193" s="268"/>
      <c r="BY193" s="267"/>
      <c r="BZ193" s="268"/>
      <c r="CA193" s="267"/>
      <c r="CB193" s="268"/>
      <c r="CC193" s="241"/>
      <c r="CD193" s="214"/>
      <c r="CE193" s="240"/>
      <c r="CF193" s="240"/>
      <c r="CG193" s="241"/>
      <c r="CH193" s="5"/>
    </row>
    <row r="194" spans="1:86" hidden="1" x14ac:dyDescent="0.2">
      <c r="A194" s="11"/>
      <c r="B194" s="11"/>
      <c r="C194" s="11"/>
      <c r="D194" s="64"/>
      <c r="E194" s="11"/>
      <c r="F194" s="64"/>
      <c r="G194" s="70"/>
      <c r="H194" s="113"/>
      <c r="I194" s="66"/>
      <c r="J194" s="204"/>
      <c r="K194" s="204"/>
      <c r="L194" s="205"/>
      <c r="M194" s="205"/>
      <c r="N194" s="205"/>
      <c r="O194" s="214"/>
      <c r="P194" s="214"/>
      <c r="Q194" s="213"/>
      <c r="R194" s="213"/>
      <c r="S194" s="213"/>
      <c r="T194" s="213"/>
      <c r="U194" s="223"/>
      <c r="V194" s="222"/>
      <c r="W194" s="222"/>
      <c r="X194" s="222"/>
      <c r="Y194" s="222"/>
      <c r="Z194" s="222"/>
      <c r="AA194" s="232"/>
      <c r="AB194" s="231"/>
      <c r="AC194" s="231"/>
      <c r="AD194" s="231"/>
      <c r="AE194" s="231"/>
      <c r="AF194" s="231"/>
      <c r="AG194" s="250"/>
      <c r="AH194" s="249"/>
      <c r="AI194" s="249"/>
      <c r="AJ194" s="249"/>
      <c r="AK194" s="249"/>
      <c r="AL194" s="249"/>
      <c r="AM194" s="204"/>
      <c r="AN194" s="205"/>
      <c r="AO194" s="205"/>
      <c r="AP194" s="205"/>
      <c r="AQ194" s="205"/>
      <c r="AR194" s="205"/>
      <c r="AS194" s="259"/>
      <c r="AT194" s="258"/>
      <c r="AU194" s="258"/>
      <c r="AV194" s="258"/>
      <c r="AW194" s="258"/>
      <c r="AX194" s="258"/>
      <c r="AY194" s="268"/>
      <c r="AZ194" s="267"/>
      <c r="BA194" s="267"/>
      <c r="BB194" s="267"/>
      <c r="BC194" s="267"/>
      <c r="BD194" s="267"/>
      <c r="BE194" s="204"/>
      <c r="BF194" s="205"/>
      <c r="BG194" s="205"/>
      <c r="BH194" s="205"/>
      <c r="BI194" s="205"/>
      <c r="BJ194" s="205"/>
      <c r="BK194" s="241"/>
      <c r="BL194" s="240"/>
      <c r="BM194" s="240"/>
      <c r="BN194" s="240"/>
      <c r="BO194" s="240"/>
      <c r="BP194" s="240"/>
      <c r="BQ194" s="223"/>
      <c r="BW194" s="268"/>
      <c r="BX194" s="267"/>
      <c r="BY194" s="267"/>
      <c r="BZ194" s="267"/>
      <c r="CA194" s="267"/>
      <c r="CB194" s="267"/>
      <c r="CC194" s="241"/>
      <c r="CD194" s="214"/>
      <c r="CE194" s="240"/>
      <c r="CF194" s="240"/>
      <c r="CG194" s="240"/>
      <c r="CH194" s="5"/>
    </row>
    <row r="195" spans="1:86" hidden="1" x14ac:dyDescent="0.2">
      <c r="A195" s="11"/>
      <c r="B195" s="11"/>
      <c r="C195" s="11"/>
      <c r="D195" s="64"/>
      <c r="E195" s="11"/>
      <c r="F195" s="64"/>
      <c r="G195" s="70"/>
      <c r="H195" s="113"/>
      <c r="I195" s="66"/>
      <c r="J195" s="204"/>
      <c r="K195" s="204"/>
      <c r="L195" s="205"/>
      <c r="M195" s="205"/>
      <c r="N195" s="205"/>
      <c r="O195" s="214"/>
      <c r="P195" s="214"/>
      <c r="Q195" s="213"/>
      <c r="R195" s="213"/>
      <c r="S195" s="213"/>
      <c r="T195" s="213"/>
      <c r="U195" s="223"/>
      <c r="V195" s="222"/>
      <c r="W195" s="222"/>
      <c r="X195" s="222"/>
      <c r="Y195" s="222"/>
      <c r="Z195" s="222"/>
      <c r="AA195" s="232"/>
      <c r="AB195" s="231"/>
      <c r="AC195" s="231"/>
      <c r="AD195" s="231"/>
      <c r="AE195" s="231"/>
      <c r="AF195" s="231"/>
      <c r="AG195" s="250"/>
      <c r="AH195" s="249"/>
      <c r="AI195" s="249"/>
      <c r="AJ195" s="249"/>
      <c r="AK195" s="249"/>
      <c r="AL195" s="249"/>
      <c r="AM195" s="204"/>
      <c r="AN195" s="205"/>
      <c r="AO195" s="205"/>
      <c r="AP195" s="205"/>
      <c r="AQ195" s="205"/>
      <c r="AR195" s="205"/>
      <c r="AS195" s="259"/>
      <c r="AT195" s="258"/>
      <c r="AU195" s="258"/>
      <c r="AV195" s="258"/>
      <c r="AW195" s="258"/>
      <c r="AX195" s="258"/>
      <c r="AY195" s="268"/>
      <c r="AZ195" s="267"/>
      <c r="BA195" s="267"/>
      <c r="BB195" s="267"/>
      <c r="BC195" s="267"/>
      <c r="BD195" s="267"/>
      <c r="BE195" s="204"/>
      <c r="BF195" s="205"/>
      <c r="BG195" s="205"/>
      <c r="BH195" s="205"/>
      <c r="BI195" s="205"/>
      <c r="BJ195" s="205"/>
      <c r="BK195" s="241"/>
      <c r="BL195" s="240"/>
      <c r="BM195" s="240"/>
      <c r="BN195" s="240"/>
      <c r="BO195" s="240"/>
      <c r="BP195" s="240"/>
      <c r="BQ195" s="223"/>
      <c r="BW195" s="268"/>
      <c r="BX195" s="267"/>
      <c r="BY195" s="267"/>
      <c r="BZ195" s="267"/>
      <c r="CA195" s="267"/>
      <c r="CB195" s="267"/>
      <c r="CC195" s="241"/>
      <c r="CD195" s="214"/>
      <c r="CE195" s="240"/>
      <c r="CF195" s="240"/>
      <c r="CG195" s="240"/>
      <c r="CH195" s="5"/>
    </row>
    <row r="196" spans="1:86" hidden="1" x14ac:dyDescent="0.2">
      <c r="J196" s="204"/>
      <c r="K196" s="204"/>
      <c r="L196" s="205"/>
      <c r="M196" s="205"/>
      <c r="N196" s="205"/>
      <c r="O196" s="214"/>
      <c r="P196" s="214"/>
      <c r="Q196" s="213"/>
      <c r="R196" s="213"/>
      <c r="S196" s="213"/>
      <c r="T196" s="213"/>
      <c r="U196" s="223"/>
      <c r="V196" s="222"/>
      <c r="W196" s="222"/>
      <c r="X196" s="222"/>
      <c r="Y196" s="222"/>
      <c r="Z196" s="222"/>
      <c r="AA196" s="232"/>
      <c r="AB196" s="231"/>
      <c r="AC196" s="231"/>
      <c r="AD196" s="231"/>
      <c r="AE196" s="231"/>
      <c r="AF196" s="231"/>
      <c r="AG196" s="250"/>
      <c r="AH196" s="249"/>
      <c r="AI196" s="249"/>
      <c r="AJ196" s="249"/>
      <c r="AK196" s="249"/>
      <c r="AL196" s="249"/>
      <c r="AM196" s="204"/>
      <c r="AN196" s="205"/>
      <c r="AO196" s="205"/>
      <c r="AP196" s="205"/>
      <c r="AQ196" s="205"/>
      <c r="AR196" s="205"/>
      <c r="AS196" s="259"/>
      <c r="AT196" s="258"/>
      <c r="AU196" s="258"/>
      <c r="AV196" s="258"/>
      <c r="AW196" s="258"/>
      <c r="AX196" s="258"/>
      <c r="AY196" s="268"/>
      <c r="AZ196" s="267"/>
      <c r="BA196" s="267"/>
      <c r="BB196" s="267"/>
      <c r="BC196" s="267"/>
      <c r="BD196" s="267"/>
      <c r="BE196" s="204"/>
      <c r="BF196" s="205"/>
      <c r="BG196" s="205"/>
      <c r="BH196" s="205"/>
      <c r="BI196" s="205"/>
      <c r="BJ196" s="205"/>
      <c r="BK196" s="241"/>
      <c r="BL196" s="240"/>
      <c r="BM196" s="240"/>
      <c r="BN196" s="240"/>
      <c r="BO196" s="240"/>
      <c r="BP196" s="240"/>
      <c r="BQ196" s="223"/>
      <c r="BW196" s="268"/>
      <c r="BX196" s="267"/>
      <c r="BY196" s="267"/>
      <c r="BZ196" s="267"/>
      <c r="CA196" s="267"/>
      <c r="CB196" s="267"/>
      <c r="CC196" s="241"/>
      <c r="CD196" s="214"/>
      <c r="CE196" s="240"/>
      <c r="CF196" s="240"/>
      <c r="CG196" s="240"/>
      <c r="CH196" s="5"/>
    </row>
    <row r="197" spans="1:86" hidden="1" x14ac:dyDescent="0.2">
      <c r="A197" s="22"/>
      <c r="B197" s="22"/>
      <c r="C197" s="51"/>
      <c r="D197" s="52"/>
      <c r="E197" s="22"/>
      <c r="F197" s="52"/>
      <c r="G197" s="53"/>
      <c r="H197" s="26"/>
      <c r="I197" s="27"/>
      <c r="J197" s="204"/>
      <c r="K197" s="204"/>
      <c r="L197" s="205"/>
      <c r="M197" s="205"/>
      <c r="N197" s="205"/>
      <c r="O197" s="214"/>
      <c r="P197" s="214"/>
      <c r="Q197" s="213"/>
      <c r="R197" s="213"/>
      <c r="S197" s="213"/>
      <c r="T197" s="213"/>
      <c r="U197" s="223"/>
      <c r="V197" s="222"/>
      <c r="W197" s="222"/>
      <c r="X197" s="222"/>
      <c r="Y197" s="222"/>
      <c r="Z197" s="222"/>
      <c r="AA197" s="232"/>
      <c r="AB197" s="231"/>
      <c r="AC197" s="231"/>
      <c r="AD197" s="231"/>
      <c r="AE197" s="231"/>
      <c r="AF197" s="231"/>
      <c r="AG197" s="250"/>
      <c r="AH197" s="249"/>
      <c r="AI197" s="249"/>
      <c r="AJ197" s="249"/>
      <c r="AK197" s="249"/>
      <c r="AL197" s="249"/>
      <c r="AM197" s="204"/>
      <c r="AN197" s="205"/>
      <c r="AO197" s="205"/>
      <c r="AP197" s="205"/>
      <c r="AQ197" s="205"/>
      <c r="AR197" s="205"/>
      <c r="AS197" s="259"/>
      <c r="AT197" s="258"/>
      <c r="AU197" s="258"/>
      <c r="AV197" s="258"/>
      <c r="AW197" s="258"/>
      <c r="AX197" s="258"/>
      <c r="AY197" s="268"/>
      <c r="AZ197" s="267"/>
      <c r="BA197" s="267"/>
      <c r="BB197" s="267"/>
      <c r="BC197" s="267"/>
      <c r="BD197" s="267"/>
      <c r="BE197" s="204"/>
      <c r="BF197" s="205"/>
      <c r="BG197" s="205"/>
      <c r="BH197" s="205"/>
      <c r="BI197" s="205"/>
      <c r="BJ197" s="205"/>
      <c r="BK197" s="241"/>
      <c r="BL197" s="240"/>
      <c r="BM197" s="240"/>
      <c r="BN197" s="240"/>
      <c r="BO197" s="240"/>
      <c r="BP197" s="240"/>
      <c r="BQ197" s="223"/>
      <c r="BW197" s="268"/>
      <c r="BX197" s="267"/>
      <c r="BY197" s="267"/>
      <c r="BZ197" s="267"/>
      <c r="CA197" s="267"/>
      <c r="CB197" s="267"/>
      <c r="CC197" s="241"/>
      <c r="CD197" s="214"/>
      <c r="CE197" s="240"/>
      <c r="CF197" s="240"/>
      <c r="CG197" s="240"/>
      <c r="CH197" s="5"/>
    </row>
    <row r="198" spans="1:86" hidden="1" x14ac:dyDescent="0.2">
      <c r="A198" s="22"/>
      <c r="B198" s="22"/>
      <c r="C198" s="51"/>
      <c r="D198" s="31"/>
      <c r="E198" s="22"/>
      <c r="F198" s="52"/>
      <c r="G198" s="25"/>
      <c r="H198" s="32"/>
      <c r="I198" s="27"/>
      <c r="J198" s="204"/>
      <c r="K198" s="204"/>
      <c r="L198" s="205"/>
      <c r="M198" s="205"/>
      <c r="N198" s="205"/>
      <c r="O198" s="214"/>
      <c r="P198" s="214"/>
      <c r="Q198" s="213"/>
      <c r="R198" s="213"/>
      <c r="S198" s="213"/>
      <c r="T198" s="213"/>
      <c r="U198" s="223"/>
      <c r="V198" s="222"/>
      <c r="W198" s="222"/>
      <c r="X198" s="222"/>
      <c r="Y198" s="222"/>
      <c r="Z198" s="222"/>
      <c r="AA198" s="232"/>
      <c r="AB198" s="231"/>
      <c r="AC198" s="231"/>
      <c r="AD198" s="231"/>
      <c r="AE198" s="231"/>
      <c r="AF198" s="231"/>
      <c r="AG198" s="250"/>
      <c r="AH198" s="249"/>
      <c r="AI198" s="249"/>
      <c r="AJ198" s="249"/>
      <c r="AK198" s="249"/>
      <c r="AL198" s="249"/>
      <c r="AM198" s="204"/>
      <c r="AN198" s="205"/>
      <c r="AO198" s="205"/>
      <c r="AP198" s="205"/>
      <c r="AQ198" s="205"/>
      <c r="AR198" s="205"/>
      <c r="AS198" s="259"/>
      <c r="AT198" s="258"/>
      <c r="AU198" s="258"/>
      <c r="AV198" s="258"/>
      <c r="AW198" s="258"/>
      <c r="AX198" s="258"/>
      <c r="AY198" s="268"/>
      <c r="AZ198" s="267"/>
      <c r="BA198" s="267"/>
      <c r="BB198" s="267"/>
      <c r="BC198" s="267"/>
      <c r="BD198" s="267"/>
      <c r="BE198" s="204"/>
      <c r="BF198" s="205"/>
      <c r="BG198" s="205"/>
      <c r="BH198" s="205"/>
      <c r="BI198" s="205"/>
      <c r="BJ198" s="205"/>
      <c r="BK198" s="241"/>
      <c r="BL198" s="240"/>
      <c r="BM198" s="240"/>
      <c r="BN198" s="240"/>
      <c r="BO198" s="240"/>
      <c r="BP198" s="240"/>
      <c r="BQ198" s="223"/>
      <c r="BW198" s="268"/>
      <c r="BX198" s="267"/>
      <c r="BY198" s="267"/>
      <c r="BZ198" s="267"/>
      <c r="CA198" s="267"/>
      <c r="CB198" s="267"/>
      <c r="CC198" s="241"/>
      <c r="CD198" s="214"/>
      <c r="CE198" s="240"/>
      <c r="CF198" s="240"/>
      <c r="CG198" s="240"/>
      <c r="CH198" s="5"/>
    </row>
    <row r="199" spans="1:86" hidden="1" x14ac:dyDescent="0.2">
      <c r="A199" s="22"/>
      <c r="B199" s="22"/>
      <c r="C199" s="51"/>
      <c r="D199" s="33"/>
      <c r="E199" s="22"/>
      <c r="F199" s="52"/>
      <c r="G199" s="25"/>
      <c r="H199" s="32"/>
      <c r="I199" s="27"/>
      <c r="J199" s="204"/>
      <c r="K199" s="204"/>
      <c r="L199" s="205"/>
      <c r="M199" s="205"/>
      <c r="N199" s="205"/>
      <c r="O199" s="214"/>
      <c r="P199" s="214"/>
      <c r="Q199" s="213"/>
      <c r="R199" s="213"/>
      <c r="S199" s="213"/>
      <c r="T199" s="213"/>
      <c r="U199" s="223"/>
      <c r="V199" s="222"/>
      <c r="W199" s="222"/>
      <c r="X199" s="222"/>
      <c r="Y199" s="222"/>
      <c r="Z199" s="222"/>
      <c r="AA199" s="232"/>
      <c r="AB199" s="231"/>
      <c r="AC199" s="231"/>
      <c r="AD199" s="231"/>
      <c r="AE199" s="231"/>
      <c r="AF199" s="231"/>
      <c r="AG199" s="250"/>
      <c r="AH199" s="249"/>
      <c r="AI199" s="249"/>
      <c r="AJ199" s="249"/>
      <c r="AK199" s="249"/>
      <c r="AL199" s="249"/>
      <c r="AM199" s="204"/>
      <c r="AN199" s="205"/>
      <c r="AO199" s="205"/>
      <c r="AP199" s="205"/>
      <c r="AQ199" s="205"/>
      <c r="AR199" s="205"/>
      <c r="AS199" s="259"/>
      <c r="AT199" s="258"/>
      <c r="AU199" s="258"/>
      <c r="AV199" s="258"/>
      <c r="AW199" s="258"/>
      <c r="AX199" s="258"/>
      <c r="AY199" s="268"/>
      <c r="AZ199" s="267"/>
      <c r="BA199" s="267"/>
      <c r="BB199" s="267"/>
      <c r="BC199" s="267"/>
      <c r="BD199" s="267"/>
      <c r="BE199" s="204"/>
      <c r="BF199" s="205"/>
      <c r="BG199" s="205"/>
      <c r="BH199" s="205"/>
      <c r="BI199" s="205"/>
      <c r="BJ199" s="205"/>
      <c r="BK199" s="241"/>
      <c r="BL199" s="240"/>
      <c r="BM199" s="240"/>
      <c r="BN199" s="240"/>
      <c r="BO199" s="240"/>
      <c r="BP199" s="240"/>
      <c r="BQ199" s="223"/>
      <c r="BW199" s="268"/>
      <c r="BX199" s="267"/>
      <c r="BY199" s="267"/>
      <c r="BZ199" s="267"/>
      <c r="CA199" s="267"/>
      <c r="CB199" s="267"/>
      <c r="CC199" s="241"/>
      <c r="CD199" s="214"/>
      <c r="CE199" s="240"/>
      <c r="CF199" s="240"/>
      <c r="CG199" s="240"/>
      <c r="CH199" s="5"/>
    </row>
    <row r="200" spans="1:86" hidden="1" x14ac:dyDescent="0.2">
      <c r="A200" s="22"/>
      <c r="B200" s="22"/>
      <c r="C200" s="22"/>
      <c r="D200" s="34"/>
      <c r="E200" s="22"/>
      <c r="F200" s="34"/>
      <c r="G200" s="48"/>
      <c r="H200" s="36"/>
      <c r="I200" s="27"/>
      <c r="J200" s="204"/>
      <c r="K200" s="204"/>
      <c r="L200" s="205"/>
      <c r="M200" s="205"/>
      <c r="N200" s="204"/>
      <c r="O200" s="214"/>
      <c r="P200" s="214"/>
      <c r="Q200" s="213"/>
      <c r="R200" s="214"/>
      <c r="S200" s="213"/>
      <c r="T200" s="214"/>
      <c r="U200" s="223"/>
      <c r="V200" s="223"/>
      <c r="W200" s="222"/>
      <c r="X200" s="223"/>
      <c r="Y200" s="222"/>
      <c r="Z200" s="223"/>
      <c r="AA200" s="232"/>
      <c r="AB200" s="232"/>
      <c r="AC200" s="231"/>
      <c r="AD200" s="232"/>
      <c r="AE200" s="231"/>
      <c r="AF200" s="232"/>
      <c r="AG200" s="250"/>
      <c r="AH200" s="250"/>
      <c r="AI200" s="249"/>
      <c r="AJ200" s="250"/>
      <c r="AK200" s="249"/>
      <c r="AL200" s="250"/>
      <c r="AM200" s="204"/>
      <c r="AN200" s="204"/>
      <c r="AO200" s="205"/>
      <c r="AP200" s="204"/>
      <c r="AQ200" s="205"/>
      <c r="AR200" s="204"/>
      <c r="AS200" s="259"/>
      <c r="AT200" s="259"/>
      <c r="AU200" s="258"/>
      <c r="AV200" s="259"/>
      <c r="AW200" s="258"/>
      <c r="AX200" s="259"/>
      <c r="AY200" s="268"/>
      <c r="AZ200" s="268"/>
      <c r="BA200" s="267"/>
      <c r="BB200" s="268"/>
      <c r="BC200" s="267"/>
      <c r="BD200" s="268"/>
      <c r="BE200" s="204"/>
      <c r="BF200" s="204"/>
      <c r="BG200" s="205"/>
      <c r="BH200" s="204"/>
      <c r="BI200" s="205"/>
      <c r="BJ200" s="204"/>
      <c r="BK200" s="241"/>
      <c r="BL200" s="241"/>
      <c r="BM200" s="240"/>
      <c r="BN200" s="241"/>
      <c r="BO200" s="240"/>
      <c r="BP200" s="241"/>
      <c r="BQ200" s="223"/>
      <c r="BR200" s="579"/>
      <c r="BT200" s="579"/>
      <c r="BV200" s="579"/>
      <c r="BW200" s="268"/>
      <c r="BX200" s="268"/>
      <c r="BY200" s="267"/>
      <c r="BZ200" s="268"/>
      <c r="CA200" s="267"/>
      <c r="CB200" s="268"/>
      <c r="CC200" s="241"/>
      <c r="CD200" s="214"/>
      <c r="CE200" s="240"/>
      <c r="CF200" s="240"/>
      <c r="CG200" s="241"/>
      <c r="CH200" s="5"/>
    </row>
    <row r="201" spans="1:86" hidden="1" x14ac:dyDescent="0.2">
      <c r="A201" s="7"/>
      <c r="B201" s="7"/>
      <c r="C201" s="7"/>
      <c r="D201" s="56"/>
      <c r="E201" s="7"/>
      <c r="F201" s="56"/>
      <c r="G201" s="57"/>
      <c r="H201" s="50"/>
      <c r="I201" s="59"/>
      <c r="J201" s="206"/>
      <c r="K201" s="206"/>
      <c r="L201" s="206"/>
      <c r="M201" s="206"/>
      <c r="N201" s="206"/>
      <c r="O201" s="215"/>
      <c r="P201" s="215"/>
      <c r="Q201" s="215"/>
      <c r="R201" s="215"/>
      <c r="S201" s="215"/>
      <c r="T201" s="215"/>
      <c r="U201" s="224"/>
      <c r="V201" s="224"/>
      <c r="W201" s="224"/>
      <c r="X201" s="224"/>
      <c r="Y201" s="224"/>
      <c r="Z201" s="224"/>
      <c r="AA201" s="233"/>
      <c r="AB201" s="233"/>
      <c r="AC201" s="233"/>
      <c r="AD201" s="233"/>
      <c r="AE201" s="233"/>
      <c r="AF201" s="233"/>
      <c r="AG201" s="251"/>
      <c r="AH201" s="251"/>
      <c r="AI201" s="251"/>
      <c r="AJ201" s="251"/>
      <c r="AK201" s="251"/>
      <c r="AL201" s="251"/>
      <c r="AM201" s="206"/>
      <c r="AN201" s="206"/>
      <c r="AO201" s="206"/>
      <c r="AP201" s="206"/>
      <c r="AQ201" s="206"/>
      <c r="AR201" s="206"/>
      <c r="AS201" s="260"/>
      <c r="AT201" s="260"/>
      <c r="AU201" s="260"/>
      <c r="AV201" s="260"/>
      <c r="AW201" s="260"/>
      <c r="AX201" s="260"/>
      <c r="AY201" s="269"/>
      <c r="AZ201" s="269"/>
      <c r="BA201" s="269"/>
      <c r="BB201" s="269"/>
      <c r="BC201" s="269"/>
      <c r="BD201" s="269"/>
      <c r="BE201" s="206"/>
      <c r="BF201" s="206"/>
      <c r="BG201" s="206"/>
      <c r="BH201" s="206"/>
      <c r="BI201" s="206"/>
      <c r="BJ201" s="206"/>
      <c r="BK201" s="242"/>
      <c r="BL201" s="242"/>
      <c r="BM201" s="242"/>
      <c r="BN201" s="242"/>
      <c r="BO201" s="242"/>
      <c r="BP201" s="242"/>
      <c r="BQ201" s="224"/>
      <c r="BR201" s="629"/>
      <c r="BS201" s="629"/>
      <c r="BT201" s="629"/>
      <c r="BU201" s="629"/>
      <c r="BV201" s="629"/>
      <c r="BW201" s="269"/>
      <c r="BX201" s="269"/>
      <c r="BY201" s="269"/>
      <c r="BZ201" s="269"/>
      <c r="CA201" s="269"/>
      <c r="CB201" s="269"/>
      <c r="CC201" s="242"/>
      <c r="CD201" s="215"/>
      <c r="CE201" s="242"/>
      <c r="CF201" s="242"/>
      <c r="CG201" s="242"/>
      <c r="CH201" s="5"/>
    </row>
    <row r="202" spans="1:86" hidden="1" x14ac:dyDescent="0.2">
      <c r="A202" s="7"/>
      <c r="B202" s="7"/>
      <c r="C202" s="7"/>
      <c r="D202" s="56"/>
      <c r="E202" s="7"/>
      <c r="F202" s="56"/>
      <c r="G202" s="57"/>
      <c r="H202" s="61"/>
      <c r="I202" s="62"/>
      <c r="J202" s="204"/>
      <c r="K202" s="204"/>
      <c r="L202" s="205"/>
      <c r="M202" s="205"/>
      <c r="N202" s="205"/>
      <c r="O202" s="214"/>
      <c r="P202" s="214"/>
      <c r="Q202" s="213"/>
      <c r="R202" s="213"/>
      <c r="S202" s="213"/>
      <c r="T202" s="213"/>
      <c r="U202" s="223"/>
      <c r="V202" s="222"/>
      <c r="W202" s="222"/>
      <c r="X202" s="222"/>
      <c r="Y202" s="222"/>
      <c r="Z202" s="222"/>
      <c r="AA202" s="232"/>
      <c r="AB202" s="231"/>
      <c r="AC202" s="231"/>
      <c r="AD202" s="231"/>
      <c r="AE202" s="231"/>
      <c r="AF202" s="231"/>
      <c r="AG202" s="250"/>
      <c r="AH202" s="249"/>
      <c r="AI202" s="249"/>
      <c r="AJ202" s="249"/>
      <c r="AK202" s="249"/>
      <c r="AL202" s="249"/>
      <c r="AM202" s="204"/>
      <c r="AN202" s="205"/>
      <c r="AO202" s="205"/>
      <c r="AP202" s="205"/>
      <c r="AQ202" s="205"/>
      <c r="AR202" s="205"/>
      <c r="AS202" s="259"/>
      <c r="AT202" s="258"/>
      <c r="AU202" s="258"/>
      <c r="AV202" s="258"/>
      <c r="AW202" s="258"/>
      <c r="AX202" s="258"/>
      <c r="AY202" s="268"/>
      <c r="AZ202" s="267"/>
      <c r="BA202" s="267"/>
      <c r="BB202" s="267"/>
      <c r="BC202" s="267"/>
      <c r="BD202" s="267"/>
      <c r="BE202" s="204"/>
      <c r="BF202" s="205"/>
      <c r="BG202" s="205"/>
      <c r="BH202" s="205"/>
      <c r="BI202" s="205"/>
      <c r="BJ202" s="205"/>
      <c r="BK202" s="241"/>
      <c r="BL202" s="240"/>
      <c r="BM202" s="240"/>
      <c r="BN202" s="240"/>
      <c r="BO202" s="240"/>
      <c r="BP202" s="240"/>
      <c r="BQ202" s="223"/>
      <c r="BW202" s="268"/>
      <c r="BX202" s="267"/>
      <c r="BY202" s="267"/>
      <c r="BZ202" s="267"/>
      <c r="CA202" s="267"/>
      <c r="CB202" s="267"/>
      <c r="CC202" s="241"/>
      <c r="CD202" s="214"/>
      <c r="CE202" s="240"/>
      <c r="CF202" s="240"/>
      <c r="CG202" s="240"/>
      <c r="CH202" s="5"/>
    </row>
    <row r="203" spans="1:86" hidden="1" x14ac:dyDescent="0.2">
      <c r="A203" s="11"/>
      <c r="B203" s="11"/>
      <c r="C203" s="11"/>
      <c r="D203" s="64"/>
      <c r="E203" s="11"/>
      <c r="F203" s="64"/>
      <c r="G203" s="12"/>
      <c r="H203" s="65"/>
      <c r="I203" s="66"/>
      <c r="J203" s="204"/>
      <c r="K203" s="204"/>
      <c r="L203" s="205"/>
      <c r="M203" s="205"/>
      <c r="N203" s="205"/>
      <c r="O203" s="214"/>
      <c r="P203" s="214"/>
      <c r="Q203" s="213"/>
      <c r="R203" s="213"/>
      <c r="S203" s="213"/>
      <c r="T203" s="213"/>
      <c r="U203" s="223"/>
      <c r="V203" s="222"/>
      <c r="W203" s="222"/>
      <c r="X203" s="222"/>
      <c r="Y203" s="222"/>
      <c r="Z203" s="222"/>
      <c r="AA203" s="232"/>
      <c r="AB203" s="231"/>
      <c r="AC203" s="231"/>
      <c r="AD203" s="231"/>
      <c r="AE203" s="231"/>
      <c r="AF203" s="231"/>
      <c r="AG203" s="250"/>
      <c r="AH203" s="249"/>
      <c r="AI203" s="249"/>
      <c r="AJ203" s="249"/>
      <c r="AK203" s="249"/>
      <c r="AL203" s="249"/>
      <c r="AM203" s="204"/>
      <c r="AN203" s="205"/>
      <c r="AO203" s="205"/>
      <c r="AP203" s="205"/>
      <c r="AQ203" s="205"/>
      <c r="AR203" s="205"/>
      <c r="AS203" s="259"/>
      <c r="AT203" s="258"/>
      <c r="AU203" s="258"/>
      <c r="AV203" s="258"/>
      <c r="AW203" s="258"/>
      <c r="AX203" s="258"/>
      <c r="AY203" s="268"/>
      <c r="AZ203" s="267"/>
      <c r="BA203" s="267"/>
      <c r="BB203" s="267"/>
      <c r="BC203" s="267"/>
      <c r="BD203" s="267"/>
      <c r="BE203" s="204"/>
      <c r="BF203" s="205"/>
      <c r="BG203" s="205"/>
      <c r="BH203" s="205"/>
      <c r="BI203" s="205"/>
      <c r="BJ203" s="205"/>
      <c r="BK203" s="241"/>
      <c r="BL203" s="240"/>
      <c r="BM203" s="240"/>
      <c r="BN203" s="240"/>
      <c r="BO203" s="240"/>
      <c r="BP203" s="240"/>
      <c r="BQ203" s="223"/>
      <c r="BW203" s="268"/>
      <c r="BX203" s="267"/>
      <c r="BY203" s="267"/>
      <c r="BZ203" s="267"/>
      <c r="CA203" s="267"/>
      <c r="CB203" s="267"/>
      <c r="CC203" s="241"/>
      <c r="CD203" s="214"/>
      <c r="CE203" s="240"/>
      <c r="CF203" s="240"/>
      <c r="CG203" s="240"/>
      <c r="CH203" s="5"/>
    </row>
    <row r="204" spans="1:86" hidden="1" x14ac:dyDescent="0.2">
      <c r="A204" s="11"/>
      <c r="B204" s="11"/>
      <c r="C204" s="11"/>
      <c r="D204" s="64"/>
      <c r="E204" s="11"/>
      <c r="F204" s="64"/>
      <c r="G204" s="70"/>
      <c r="H204" s="69"/>
      <c r="I204" s="66"/>
      <c r="J204" s="204"/>
      <c r="K204" s="204"/>
      <c r="L204" s="205"/>
      <c r="M204" s="205"/>
      <c r="N204" s="205"/>
      <c r="O204" s="214"/>
      <c r="P204" s="214"/>
      <c r="Q204" s="213"/>
      <c r="R204" s="213"/>
      <c r="S204" s="213"/>
      <c r="T204" s="213"/>
      <c r="U204" s="223"/>
      <c r="V204" s="222"/>
      <c r="W204" s="222"/>
      <c r="X204" s="222"/>
      <c r="Y204" s="222"/>
      <c r="Z204" s="222"/>
      <c r="AA204" s="232"/>
      <c r="AB204" s="231"/>
      <c r="AC204" s="231"/>
      <c r="AD204" s="231"/>
      <c r="AE204" s="231"/>
      <c r="AF204" s="231"/>
      <c r="AG204" s="250"/>
      <c r="AH204" s="249"/>
      <c r="AI204" s="249"/>
      <c r="AJ204" s="249"/>
      <c r="AK204" s="249"/>
      <c r="AL204" s="249"/>
      <c r="AM204" s="204"/>
      <c r="AN204" s="205"/>
      <c r="AO204" s="205"/>
      <c r="AP204" s="205"/>
      <c r="AQ204" s="205"/>
      <c r="AR204" s="205"/>
      <c r="AS204" s="259"/>
      <c r="AT204" s="258"/>
      <c r="AU204" s="258"/>
      <c r="AV204" s="258"/>
      <c r="AW204" s="258"/>
      <c r="AX204" s="258"/>
      <c r="AY204" s="268"/>
      <c r="AZ204" s="267"/>
      <c r="BA204" s="267"/>
      <c r="BB204" s="267"/>
      <c r="BC204" s="267"/>
      <c r="BD204" s="267"/>
      <c r="BE204" s="204"/>
      <c r="BF204" s="205"/>
      <c r="BG204" s="205"/>
      <c r="BH204" s="205"/>
      <c r="BI204" s="205"/>
      <c r="BJ204" s="205"/>
      <c r="BK204" s="241"/>
      <c r="BL204" s="240"/>
      <c r="BM204" s="240"/>
      <c r="BN204" s="240"/>
      <c r="BO204" s="240"/>
      <c r="BP204" s="240"/>
      <c r="BQ204" s="223"/>
      <c r="BW204" s="268"/>
      <c r="BX204" s="267"/>
      <c r="BY204" s="267"/>
      <c r="BZ204" s="267"/>
      <c r="CA204" s="267"/>
      <c r="CB204" s="267"/>
      <c r="CC204" s="241"/>
      <c r="CD204" s="214"/>
      <c r="CE204" s="240"/>
      <c r="CF204" s="240"/>
      <c r="CG204" s="240"/>
      <c r="CH204" s="5"/>
    </row>
    <row r="205" spans="1:86" hidden="1" x14ac:dyDescent="0.2">
      <c r="A205" s="15"/>
      <c r="B205" s="15"/>
      <c r="C205" s="15"/>
      <c r="D205" s="15"/>
      <c r="E205" s="15"/>
      <c r="F205" s="15"/>
      <c r="G205" s="115"/>
      <c r="H205" s="69"/>
      <c r="I205" s="116"/>
      <c r="J205" s="204"/>
      <c r="K205" s="204"/>
      <c r="L205" s="205"/>
      <c r="M205" s="205"/>
      <c r="N205" s="205"/>
      <c r="O205" s="214"/>
      <c r="P205" s="214"/>
      <c r="Q205" s="213"/>
      <c r="R205" s="213"/>
      <c r="S205" s="213"/>
      <c r="T205" s="213"/>
      <c r="U205" s="223"/>
      <c r="V205" s="222"/>
      <c r="W205" s="222"/>
      <c r="X205" s="222"/>
      <c r="Y205" s="222"/>
      <c r="Z205" s="222"/>
      <c r="AA205" s="232"/>
      <c r="AB205" s="231"/>
      <c r="AC205" s="231"/>
      <c r="AD205" s="231"/>
      <c r="AE205" s="231"/>
      <c r="AF205" s="231"/>
      <c r="AG205" s="250"/>
      <c r="AH205" s="249"/>
      <c r="AI205" s="249"/>
      <c r="AJ205" s="249"/>
      <c r="AK205" s="249"/>
      <c r="AL205" s="249"/>
      <c r="AM205" s="204"/>
      <c r="AN205" s="205"/>
      <c r="AO205" s="205"/>
      <c r="AP205" s="205"/>
      <c r="AQ205" s="205"/>
      <c r="AR205" s="205"/>
      <c r="AS205" s="259"/>
      <c r="AT205" s="258"/>
      <c r="AU205" s="258"/>
      <c r="AV205" s="258"/>
      <c r="AW205" s="258"/>
      <c r="AX205" s="258"/>
      <c r="AY205" s="268"/>
      <c r="AZ205" s="267"/>
      <c r="BA205" s="267"/>
      <c r="BB205" s="267"/>
      <c r="BC205" s="267"/>
      <c r="BD205" s="267"/>
      <c r="BE205" s="204"/>
      <c r="BF205" s="205"/>
      <c r="BG205" s="205"/>
      <c r="BH205" s="205"/>
      <c r="BI205" s="205"/>
      <c r="BJ205" s="205"/>
      <c r="BK205" s="241"/>
      <c r="BL205" s="240"/>
      <c r="BM205" s="240"/>
      <c r="BN205" s="240"/>
      <c r="BO205" s="240"/>
      <c r="BP205" s="240"/>
      <c r="BQ205" s="223"/>
      <c r="BW205" s="268"/>
      <c r="BX205" s="267"/>
      <c r="BY205" s="267"/>
      <c r="BZ205" s="267"/>
      <c r="CA205" s="267"/>
      <c r="CB205" s="267"/>
      <c r="CC205" s="241"/>
      <c r="CD205" s="214"/>
      <c r="CE205" s="240"/>
      <c r="CF205" s="240"/>
      <c r="CG205" s="240"/>
      <c r="CH205" s="5"/>
    </row>
    <row r="206" spans="1:86" hidden="1" x14ac:dyDescent="0.2">
      <c r="A206" s="15"/>
      <c r="B206" s="15"/>
      <c r="C206" s="15"/>
      <c r="D206" s="15"/>
      <c r="E206" s="15"/>
      <c r="F206" s="15"/>
      <c r="G206" s="117"/>
      <c r="H206" s="65"/>
      <c r="I206" s="116"/>
      <c r="J206" s="204"/>
      <c r="K206" s="204"/>
      <c r="L206" s="205"/>
      <c r="M206" s="205"/>
      <c r="N206" s="205"/>
      <c r="O206" s="214"/>
      <c r="P206" s="214"/>
      <c r="Q206" s="213"/>
      <c r="R206" s="213"/>
      <c r="S206" s="213"/>
      <c r="T206" s="213"/>
      <c r="U206" s="223"/>
      <c r="V206" s="222"/>
      <c r="W206" s="222"/>
      <c r="X206" s="222"/>
      <c r="Y206" s="222"/>
      <c r="Z206" s="222"/>
      <c r="AA206" s="232"/>
      <c r="AB206" s="231"/>
      <c r="AC206" s="231"/>
      <c r="AD206" s="231"/>
      <c r="AE206" s="231"/>
      <c r="AF206" s="231"/>
      <c r="AG206" s="250"/>
      <c r="AH206" s="249"/>
      <c r="AI206" s="249"/>
      <c r="AJ206" s="249"/>
      <c r="AK206" s="249"/>
      <c r="AL206" s="249"/>
      <c r="AM206" s="204"/>
      <c r="AN206" s="205"/>
      <c r="AO206" s="205"/>
      <c r="AP206" s="205"/>
      <c r="AQ206" s="205"/>
      <c r="AR206" s="205"/>
      <c r="AS206" s="259"/>
      <c r="AT206" s="258"/>
      <c r="AU206" s="258"/>
      <c r="AV206" s="258"/>
      <c r="AW206" s="258"/>
      <c r="AX206" s="258"/>
      <c r="AY206" s="268"/>
      <c r="AZ206" s="267"/>
      <c r="BA206" s="267"/>
      <c r="BB206" s="267"/>
      <c r="BC206" s="267"/>
      <c r="BD206" s="267"/>
      <c r="BE206" s="204"/>
      <c r="BF206" s="205"/>
      <c r="BG206" s="205"/>
      <c r="BH206" s="205"/>
      <c r="BI206" s="205"/>
      <c r="BJ206" s="205"/>
      <c r="BK206" s="241"/>
      <c r="BL206" s="240"/>
      <c r="BM206" s="240"/>
      <c r="BN206" s="240"/>
      <c r="BO206" s="240"/>
      <c r="BP206" s="240"/>
      <c r="BQ206" s="223"/>
      <c r="BW206" s="268"/>
      <c r="BX206" s="267"/>
      <c r="BY206" s="267"/>
      <c r="BZ206" s="267"/>
      <c r="CA206" s="267"/>
      <c r="CB206" s="267"/>
      <c r="CC206" s="241"/>
      <c r="CD206" s="214"/>
      <c r="CE206" s="240"/>
      <c r="CF206" s="240"/>
      <c r="CG206" s="240"/>
      <c r="CH206" s="5"/>
    </row>
    <row r="207" spans="1:86" hidden="1" x14ac:dyDescent="0.2">
      <c r="A207" s="20"/>
      <c r="B207" s="20"/>
      <c r="C207" s="20"/>
      <c r="D207" s="20"/>
      <c r="E207" s="20"/>
      <c r="F207" s="20"/>
      <c r="G207" s="118"/>
      <c r="H207" s="72"/>
      <c r="I207" s="73"/>
      <c r="J207" s="204"/>
      <c r="K207" s="204"/>
      <c r="L207" s="205"/>
      <c r="M207" s="205"/>
      <c r="N207" s="205"/>
      <c r="O207" s="214"/>
      <c r="P207" s="214"/>
      <c r="Q207" s="213"/>
      <c r="R207" s="213"/>
      <c r="S207" s="213"/>
      <c r="T207" s="213"/>
      <c r="U207" s="223"/>
      <c r="V207" s="222"/>
      <c r="W207" s="222"/>
      <c r="X207" s="222"/>
      <c r="Y207" s="222"/>
      <c r="Z207" s="222"/>
      <c r="AA207" s="232"/>
      <c r="AB207" s="231"/>
      <c r="AC207" s="231"/>
      <c r="AD207" s="231"/>
      <c r="AE207" s="231"/>
      <c r="AF207" s="231"/>
      <c r="AG207" s="250"/>
      <c r="AH207" s="249"/>
      <c r="AI207" s="249"/>
      <c r="AJ207" s="249"/>
      <c r="AK207" s="249"/>
      <c r="AL207" s="249"/>
      <c r="AM207" s="204"/>
      <c r="AN207" s="205"/>
      <c r="AO207" s="205"/>
      <c r="AP207" s="205"/>
      <c r="AQ207" s="205"/>
      <c r="AR207" s="205"/>
      <c r="AS207" s="259"/>
      <c r="AT207" s="258"/>
      <c r="AU207" s="258"/>
      <c r="AV207" s="258"/>
      <c r="AW207" s="258"/>
      <c r="AX207" s="258"/>
      <c r="AY207" s="268"/>
      <c r="AZ207" s="267"/>
      <c r="BA207" s="267"/>
      <c r="BB207" s="267"/>
      <c r="BC207" s="267"/>
      <c r="BD207" s="267"/>
      <c r="BE207" s="204"/>
      <c r="BF207" s="205"/>
      <c r="BG207" s="205"/>
      <c r="BH207" s="205"/>
      <c r="BI207" s="205"/>
      <c r="BJ207" s="205"/>
      <c r="BK207" s="241"/>
      <c r="BL207" s="240"/>
      <c r="BM207" s="240"/>
      <c r="BN207" s="240"/>
      <c r="BO207" s="240"/>
      <c r="BP207" s="240"/>
      <c r="BQ207" s="223"/>
      <c r="BW207" s="268"/>
      <c r="BX207" s="267"/>
      <c r="BY207" s="267"/>
      <c r="BZ207" s="267"/>
      <c r="CA207" s="267"/>
      <c r="CB207" s="267"/>
      <c r="CC207" s="241"/>
      <c r="CD207" s="214"/>
      <c r="CE207" s="240"/>
      <c r="CF207" s="240"/>
      <c r="CG207" s="240"/>
      <c r="CH207" s="5"/>
    </row>
    <row r="208" spans="1:86" hidden="1" x14ac:dyDescent="0.2">
      <c r="A208" s="11"/>
      <c r="B208" s="11"/>
      <c r="C208" s="11"/>
      <c r="D208" s="64"/>
      <c r="E208" s="11"/>
      <c r="F208" s="64"/>
      <c r="G208" s="70"/>
      <c r="H208" s="113"/>
      <c r="I208" s="63"/>
      <c r="J208" s="204"/>
      <c r="K208" s="204"/>
      <c r="L208" s="205"/>
      <c r="M208" s="205"/>
      <c r="N208" s="205"/>
      <c r="O208" s="214"/>
      <c r="P208" s="214"/>
      <c r="Q208" s="213"/>
      <c r="R208" s="213"/>
      <c r="S208" s="213"/>
      <c r="T208" s="213"/>
      <c r="U208" s="223"/>
      <c r="V208" s="222"/>
      <c r="W208" s="222"/>
      <c r="X208" s="222"/>
      <c r="Y208" s="222"/>
      <c r="Z208" s="222"/>
      <c r="AA208" s="232"/>
      <c r="AB208" s="231"/>
      <c r="AC208" s="231"/>
      <c r="AD208" s="231"/>
      <c r="AE208" s="231"/>
      <c r="AF208" s="231"/>
      <c r="AG208" s="250"/>
      <c r="AH208" s="249"/>
      <c r="AI208" s="249"/>
      <c r="AJ208" s="249"/>
      <c r="AK208" s="249"/>
      <c r="AL208" s="249"/>
      <c r="AM208" s="204"/>
      <c r="AN208" s="205"/>
      <c r="AO208" s="205"/>
      <c r="AP208" s="205"/>
      <c r="AQ208" s="205"/>
      <c r="AR208" s="205"/>
      <c r="AS208" s="259"/>
      <c r="AT208" s="258"/>
      <c r="AU208" s="258"/>
      <c r="AV208" s="258"/>
      <c r="AW208" s="258"/>
      <c r="AX208" s="258"/>
      <c r="AY208" s="268"/>
      <c r="AZ208" s="267"/>
      <c r="BA208" s="267"/>
      <c r="BB208" s="267"/>
      <c r="BC208" s="267"/>
      <c r="BD208" s="267"/>
      <c r="BE208" s="204"/>
      <c r="BF208" s="205"/>
      <c r="BG208" s="205"/>
      <c r="BH208" s="205"/>
      <c r="BI208" s="205"/>
      <c r="BJ208" s="205"/>
      <c r="BK208" s="241"/>
      <c r="BL208" s="240"/>
      <c r="BM208" s="240"/>
      <c r="BN208" s="240"/>
      <c r="BO208" s="240"/>
      <c r="BP208" s="240"/>
      <c r="BQ208" s="223"/>
      <c r="BW208" s="268"/>
      <c r="BX208" s="267"/>
      <c r="BY208" s="267"/>
      <c r="BZ208" s="267"/>
      <c r="CA208" s="267"/>
      <c r="CB208" s="267"/>
      <c r="CC208" s="241"/>
      <c r="CD208" s="214"/>
      <c r="CE208" s="240"/>
      <c r="CF208" s="240"/>
      <c r="CG208" s="240"/>
      <c r="CH208" s="5"/>
    </row>
    <row r="209" spans="1:86" hidden="1" x14ac:dyDescent="0.2">
      <c r="A209" s="22"/>
      <c r="B209" s="22"/>
      <c r="C209" s="119"/>
      <c r="D209" s="34"/>
      <c r="E209" s="22"/>
      <c r="F209" s="34"/>
      <c r="G209" s="48"/>
      <c r="H209" s="26"/>
      <c r="I209" s="96"/>
      <c r="J209" s="204"/>
      <c r="K209" s="204"/>
      <c r="L209" s="205"/>
      <c r="M209" s="205"/>
      <c r="N209" s="205"/>
      <c r="O209" s="214"/>
      <c r="P209" s="214"/>
      <c r="Q209" s="213"/>
      <c r="R209" s="213"/>
      <c r="S209" s="213"/>
      <c r="T209" s="213"/>
      <c r="U209" s="223"/>
      <c r="V209" s="222"/>
      <c r="W209" s="222"/>
      <c r="X209" s="222"/>
      <c r="Y209" s="222"/>
      <c r="Z209" s="222"/>
      <c r="AA209" s="232"/>
      <c r="AB209" s="231"/>
      <c r="AC209" s="231"/>
      <c r="AD209" s="231"/>
      <c r="AE209" s="231"/>
      <c r="AF209" s="231"/>
      <c r="AG209" s="250"/>
      <c r="AH209" s="249"/>
      <c r="AI209" s="249"/>
      <c r="AJ209" s="249"/>
      <c r="AK209" s="249"/>
      <c r="AL209" s="249"/>
      <c r="AM209" s="204"/>
      <c r="AN209" s="205"/>
      <c r="AO209" s="205"/>
      <c r="AP209" s="205"/>
      <c r="AQ209" s="205"/>
      <c r="AR209" s="205"/>
      <c r="AS209" s="259"/>
      <c r="AT209" s="258"/>
      <c r="AU209" s="258"/>
      <c r="AV209" s="258"/>
      <c r="AW209" s="258"/>
      <c r="AX209" s="258"/>
      <c r="AY209" s="268"/>
      <c r="AZ209" s="267"/>
      <c r="BA209" s="267"/>
      <c r="BB209" s="267"/>
      <c r="BC209" s="267"/>
      <c r="BD209" s="267"/>
      <c r="BE209" s="204"/>
      <c r="BF209" s="205"/>
      <c r="BG209" s="205"/>
      <c r="BH209" s="205"/>
      <c r="BI209" s="205"/>
      <c r="BJ209" s="205"/>
      <c r="BK209" s="241"/>
      <c r="BL209" s="240"/>
      <c r="BM209" s="240"/>
      <c r="BN209" s="240"/>
      <c r="BO209" s="240"/>
      <c r="BP209" s="240"/>
      <c r="BQ209" s="223"/>
      <c r="BW209" s="268"/>
      <c r="BX209" s="267"/>
      <c r="BY209" s="267"/>
      <c r="BZ209" s="267"/>
      <c r="CA209" s="267"/>
      <c r="CB209" s="267"/>
      <c r="CC209" s="241"/>
      <c r="CD209" s="214"/>
      <c r="CE209" s="240"/>
      <c r="CF209" s="240"/>
      <c r="CG209" s="240"/>
      <c r="CH209" s="5"/>
    </row>
    <row r="210" spans="1:86" hidden="1" x14ac:dyDescent="0.2">
      <c r="A210" s="22"/>
      <c r="B210" s="22"/>
      <c r="C210" s="120"/>
      <c r="D210" s="34"/>
      <c r="E210" s="22"/>
      <c r="F210" s="34"/>
      <c r="G210" s="48"/>
      <c r="H210" s="26"/>
      <c r="I210" s="96"/>
      <c r="J210" s="204"/>
      <c r="K210" s="204"/>
      <c r="L210" s="205"/>
      <c r="M210" s="205"/>
      <c r="N210" s="205"/>
      <c r="O210" s="214"/>
      <c r="P210" s="214"/>
      <c r="Q210" s="213"/>
      <c r="R210" s="213"/>
      <c r="S210" s="213"/>
      <c r="T210" s="213"/>
      <c r="U210" s="223"/>
      <c r="V210" s="222"/>
      <c r="W210" s="222"/>
      <c r="X210" s="222"/>
      <c r="Y210" s="222"/>
      <c r="Z210" s="222"/>
      <c r="AA210" s="232"/>
      <c r="AB210" s="231"/>
      <c r="AC210" s="231"/>
      <c r="AD210" s="231"/>
      <c r="AE210" s="231"/>
      <c r="AF210" s="231"/>
      <c r="AG210" s="250"/>
      <c r="AH210" s="249"/>
      <c r="AI210" s="249"/>
      <c r="AJ210" s="249"/>
      <c r="AK210" s="249"/>
      <c r="AL210" s="249"/>
      <c r="AM210" s="204"/>
      <c r="AN210" s="205"/>
      <c r="AO210" s="205"/>
      <c r="AP210" s="205"/>
      <c r="AQ210" s="205"/>
      <c r="AR210" s="205"/>
      <c r="AS210" s="259"/>
      <c r="AT210" s="258"/>
      <c r="AU210" s="258"/>
      <c r="AV210" s="258"/>
      <c r="AW210" s="258"/>
      <c r="AX210" s="258"/>
      <c r="AY210" s="268"/>
      <c r="AZ210" s="267"/>
      <c r="BA210" s="267"/>
      <c r="BB210" s="267"/>
      <c r="BC210" s="267"/>
      <c r="BD210" s="267"/>
      <c r="BE210" s="204"/>
      <c r="BF210" s="205"/>
      <c r="BG210" s="205"/>
      <c r="BH210" s="205"/>
      <c r="BI210" s="205"/>
      <c r="BJ210" s="205"/>
      <c r="BK210" s="241"/>
      <c r="BL210" s="240"/>
      <c r="BM210" s="240"/>
      <c r="BN210" s="240"/>
      <c r="BO210" s="240"/>
      <c r="BP210" s="240"/>
      <c r="BQ210" s="223"/>
      <c r="BW210" s="268"/>
      <c r="BX210" s="267"/>
      <c r="BY210" s="267"/>
      <c r="BZ210" s="267"/>
      <c r="CA210" s="267"/>
      <c r="CB210" s="267"/>
      <c r="CC210" s="241"/>
      <c r="CD210" s="214"/>
      <c r="CE210" s="240"/>
      <c r="CF210" s="240"/>
      <c r="CG210" s="240"/>
      <c r="CH210" s="5"/>
    </row>
    <row r="211" spans="1:86" hidden="1" x14ac:dyDescent="0.2">
      <c r="A211" s="22"/>
      <c r="B211" s="22"/>
      <c r="C211" s="120"/>
      <c r="D211" s="121"/>
      <c r="E211" s="22"/>
      <c r="F211" s="34"/>
      <c r="G211" s="48"/>
      <c r="H211" s="26"/>
      <c r="I211" s="96"/>
      <c r="J211" s="204"/>
      <c r="K211" s="204"/>
      <c r="L211" s="205"/>
      <c r="M211" s="205"/>
      <c r="N211" s="205"/>
      <c r="O211" s="214"/>
      <c r="P211" s="214"/>
      <c r="Q211" s="213"/>
      <c r="R211" s="213"/>
      <c r="S211" s="213"/>
      <c r="T211" s="213"/>
      <c r="U211" s="223"/>
      <c r="V211" s="222"/>
      <c r="W211" s="222"/>
      <c r="X211" s="222"/>
      <c r="Y211" s="222"/>
      <c r="Z211" s="222"/>
      <c r="AA211" s="232"/>
      <c r="AB211" s="231"/>
      <c r="AC211" s="231"/>
      <c r="AD211" s="231"/>
      <c r="AE211" s="231"/>
      <c r="AF211" s="231"/>
      <c r="AG211" s="250"/>
      <c r="AH211" s="249"/>
      <c r="AI211" s="249"/>
      <c r="AJ211" s="249"/>
      <c r="AK211" s="249"/>
      <c r="AL211" s="249"/>
      <c r="AM211" s="204"/>
      <c r="AN211" s="205"/>
      <c r="AO211" s="205"/>
      <c r="AP211" s="205"/>
      <c r="AQ211" s="205"/>
      <c r="AR211" s="205"/>
      <c r="AS211" s="259"/>
      <c r="AT211" s="258"/>
      <c r="AU211" s="258"/>
      <c r="AV211" s="258"/>
      <c r="AW211" s="258"/>
      <c r="AX211" s="258"/>
      <c r="AY211" s="268"/>
      <c r="AZ211" s="267"/>
      <c r="BA211" s="267"/>
      <c r="BB211" s="267"/>
      <c r="BC211" s="267"/>
      <c r="BD211" s="267"/>
      <c r="BE211" s="204"/>
      <c r="BF211" s="205"/>
      <c r="BG211" s="205"/>
      <c r="BH211" s="205"/>
      <c r="BI211" s="205"/>
      <c r="BJ211" s="205"/>
      <c r="BK211" s="241"/>
      <c r="BL211" s="240"/>
      <c r="BM211" s="240"/>
      <c r="BN211" s="240"/>
      <c r="BO211" s="240"/>
      <c r="BP211" s="240"/>
      <c r="BQ211" s="223"/>
      <c r="BW211" s="268"/>
      <c r="BX211" s="267"/>
      <c r="BY211" s="267"/>
      <c r="BZ211" s="267"/>
      <c r="CA211" s="267"/>
      <c r="CB211" s="267"/>
      <c r="CC211" s="241"/>
      <c r="CD211" s="214"/>
      <c r="CE211" s="240"/>
      <c r="CF211" s="240"/>
      <c r="CG211" s="240"/>
      <c r="CH211" s="5"/>
    </row>
    <row r="212" spans="1:86" hidden="1" x14ac:dyDescent="0.2">
      <c r="A212" s="22"/>
      <c r="B212" s="22"/>
      <c r="C212" s="120"/>
      <c r="D212" s="33"/>
      <c r="E212" s="22"/>
      <c r="F212" s="34"/>
      <c r="G212" s="48"/>
      <c r="H212" s="75"/>
      <c r="I212" s="52"/>
      <c r="J212" s="204"/>
      <c r="K212" s="204"/>
      <c r="L212" s="205"/>
      <c r="M212" s="205"/>
      <c r="N212" s="205"/>
      <c r="O212" s="214"/>
      <c r="P212" s="214"/>
      <c r="Q212" s="213"/>
      <c r="R212" s="213"/>
      <c r="S212" s="213"/>
      <c r="T212" s="213"/>
      <c r="U212" s="223"/>
      <c r="V212" s="222"/>
      <c r="W212" s="222"/>
      <c r="X212" s="222"/>
      <c r="Y212" s="222"/>
      <c r="Z212" s="222"/>
      <c r="AA212" s="232"/>
      <c r="AB212" s="231"/>
      <c r="AC212" s="231"/>
      <c r="AD212" s="231"/>
      <c r="AE212" s="231"/>
      <c r="AF212" s="231"/>
      <c r="AG212" s="250"/>
      <c r="AH212" s="249"/>
      <c r="AI212" s="249"/>
      <c r="AJ212" s="249"/>
      <c r="AK212" s="249"/>
      <c r="AL212" s="249"/>
      <c r="AM212" s="204"/>
      <c r="AN212" s="205"/>
      <c r="AO212" s="205"/>
      <c r="AP212" s="205"/>
      <c r="AQ212" s="205"/>
      <c r="AR212" s="205"/>
      <c r="AS212" s="259"/>
      <c r="AT212" s="258"/>
      <c r="AU212" s="258"/>
      <c r="AV212" s="258"/>
      <c r="AW212" s="258"/>
      <c r="AX212" s="258"/>
      <c r="AY212" s="268"/>
      <c r="AZ212" s="267"/>
      <c r="BA212" s="267"/>
      <c r="BB212" s="267"/>
      <c r="BC212" s="267"/>
      <c r="BD212" s="267"/>
      <c r="BE212" s="204"/>
      <c r="BF212" s="205"/>
      <c r="BG212" s="205"/>
      <c r="BH212" s="205"/>
      <c r="BI212" s="205"/>
      <c r="BJ212" s="205"/>
      <c r="BK212" s="241"/>
      <c r="BL212" s="240"/>
      <c r="BM212" s="240"/>
      <c r="BN212" s="240"/>
      <c r="BO212" s="240"/>
      <c r="BP212" s="240"/>
      <c r="BQ212" s="223"/>
      <c r="BW212" s="268"/>
      <c r="BX212" s="267"/>
      <c r="BY212" s="267"/>
      <c r="BZ212" s="267"/>
      <c r="CA212" s="267"/>
      <c r="CB212" s="267"/>
      <c r="CC212" s="241"/>
      <c r="CD212" s="214"/>
      <c r="CE212" s="240"/>
      <c r="CF212" s="240"/>
      <c r="CG212" s="240"/>
      <c r="CH212" s="5"/>
    </row>
    <row r="213" spans="1:86" hidden="1" x14ac:dyDescent="0.2">
      <c r="A213" s="22"/>
      <c r="B213" s="22"/>
      <c r="C213" s="93"/>
      <c r="D213" s="34"/>
      <c r="E213" s="22"/>
      <c r="F213" s="34"/>
      <c r="G213" s="48"/>
      <c r="H213" s="36"/>
      <c r="I213" s="27"/>
      <c r="J213" s="204"/>
      <c r="K213" s="204"/>
      <c r="L213" s="205"/>
      <c r="M213" s="205"/>
      <c r="N213" s="204"/>
      <c r="O213" s="214"/>
      <c r="P213" s="214"/>
      <c r="Q213" s="213"/>
      <c r="R213" s="214"/>
      <c r="S213" s="213"/>
      <c r="T213" s="214"/>
      <c r="U213" s="223"/>
      <c r="V213" s="223"/>
      <c r="W213" s="222"/>
      <c r="X213" s="223"/>
      <c r="Y213" s="222"/>
      <c r="Z213" s="223"/>
      <c r="AA213" s="232"/>
      <c r="AB213" s="232"/>
      <c r="AC213" s="231"/>
      <c r="AD213" s="232"/>
      <c r="AE213" s="231"/>
      <c r="AF213" s="232"/>
      <c r="AG213" s="250"/>
      <c r="AH213" s="250"/>
      <c r="AI213" s="249"/>
      <c r="AJ213" s="250"/>
      <c r="AK213" s="249"/>
      <c r="AL213" s="250"/>
      <c r="AM213" s="204"/>
      <c r="AN213" s="204"/>
      <c r="AO213" s="205"/>
      <c r="AP213" s="204"/>
      <c r="AQ213" s="205"/>
      <c r="AR213" s="204"/>
      <c r="AS213" s="259"/>
      <c r="AT213" s="259"/>
      <c r="AU213" s="258"/>
      <c r="AV213" s="259"/>
      <c r="AW213" s="258"/>
      <c r="AX213" s="259"/>
      <c r="AY213" s="268"/>
      <c r="AZ213" s="268"/>
      <c r="BA213" s="267"/>
      <c r="BB213" s="268"/>
      <c r="BC213" s="267"/>
      <c r="BD213" s="268"/>
      <c r="BE213" s="204"/>
      <c r="BF213" s="204"/>
      <c r="BG213" s="205"/>
      <c r="BH213" s="204"/>
      <c r="BI213" s="205"/>
      <c r="BJ213" s="204"/>
      <c r="BK213" s="241"/>
      <c r="BL213" s="241"/>
      <c r="BM213" s="240"/>
      <c r="BN213" s="241"/>
      <c r="BO213" s="240"/>
      <c r="BP213" s="241"/>
      <c r="BQ213" s="223"/>
      <c r="BR213" s="579"/>
      <c r="BT213" s="579"/>
      <c r="BV213" s="579"/>
      <c r="BW213" s="268"/>
      <c r="BX213" s="268"/>
      <c r="BY213" s="267"/>
      <c r="BZ213" s="268"/>
      <c r="CA213" s="267"/>
      <c r="CB213" s="268"/>
      <c r="CC213" s="241"/>
      <c r="CD213" s="214"/>
      <c r="CE213" s="240"/>
      <c r="CF213" s="240"/>
      <c r="CG213" s="241"/>
      <c r="CH213" s="5"/>
    </row>
    <row r="214" spans="1:86" hidden="1" x14ac:dyDescent="0.2">
      <c r="A214" s="82"/>
      <c r="B214" s="82"/>
      <c r="C214" s="82"/>
      <c r="D214" s="83"/>
      <c r="E214" s="82"/>
      <c r="F214" s="83"/>
      <c r="G214" s="84"/>
      <c r="H214" s="122"/>
      <c r="I214" s="59"/>
      <c r="J214" s="206"/>
      <c r="K214" s="206"/>
      <c r="L214" s="206"/>
      <c r="M214" s="206"/>
      <c r="N214" s="206"/>
      <c r="O214" s="215"/>
      <c r="P214" s="215"/>
      <c r="Q214" s="215"/>
      <c r="R214" s="215"/>
      <c r="S214" s="215"/>
      <c r="T214" s="215"/>
      <c r="U214" s="224"/>
      <c r="V214" s="224"/>
      <c r="W214" s="224"/>
      <c r="X214" s="224"/>
      <c r="Y214" s="224"/>
      <c r="Z214" s="224"/>
      <c r="AA214" s="233"/>
      <c r="AB214" s="233"/>
      <c r="AC214" s="233"/>
      <c r="AD214" s="233"/>
      <c r="AE214" s="233"/>
      <c r="AF214" s="233"/>
      <c r="AG214" s="251"/>
      <c r="AH214" s="251"/>
      <c r="AI214" s="251"/>
      <c r="AJ214" s="251"/>
      <c r="AK214" s="251"/>
      <c r="AL214" s="251"/>
      <c r="AM214" s="206"/>
      <c r="AN214" s="206"/>
      <c r="AO214" s="206"/>
      <c r="AP214" s="206"/>
      <c r="AQ214" s="206"/>
      <c r="AR214" s="206"/>
      <c r="AS214" s="260"/>
      <c r="AT214" s="260"/>
      <c r="AU214" s="260"/>
      <c r="AV214" s="260"/>
      <c r="AW214" s="260"/>
      <c r="AX214" s="260"/>
      <c r="AY214" s="269"/>
      <c r="AZ214" s="269"/>
      <c r="BA214" s="269"/>
      <c r="BB214" s="269"/>
      <c r="BC214" s="269"/>
      <c r="BD214" s="269"/>
      <c r="BE214" s="206"/>
      <c r="BF214" s="206"/>
      <c r="BG214" s="206"/>
      <c r="BH214" s="206"/>
      <c r="BI214" s="206"/>
      <c r="BJ214" s="206"/>
      <c r="BK214" s="242"/>
      <c r="BL214" s="242"/>
      <c r="BM214" s="242"/>
      <c r="BN214" s="242"/>
      <c r="BO214" s="242"/>
      <c r="BP214" s="242"/>
      <c r="BQ214" s="224"/>
      <c r="BR214" s="629"/>
      <c r="BS214" s="629"/>
      <c r="BT214" s="629"/>
      <c r="BU214" s="629"/>
      <c r="BV214" s="629"/>
      <c r="BW214" s="269"/>
      <c r="BX214" s="269"/>
      <c r="BY214" s="269"/>
      <c r="BZ214" s="269"/>
      <c r="CA214" s="269"/>
      <c r="CB214" s="269"/>
      <c r="CC214" s="242"/>
      <c r="CD214" s="215"/>
      <c r="CE214" s="242"/>
      <c r="CF214" s="242"/>
      <c r="CG214" s="242"/>
      <c r="CH214" s="5"/>
    </row>
    <row r="215" spans="1:86" hidden="1" x14ac:dyDescent="0.2">
      <c r="A215" s="11"/>
      <c r="B215" s="11"/>
      <c r="C215" s="11"/>
      <c r="D215" s="64"/>
      <c r="E215" s="11"/>
      <c r="F215" s="64"/>
      <c r="G215" s="70"/>
      <c r="H215" s="69"/>
      <c r="I215" s="66"/>
      <c r="J215" s="204"/>
      <c r="K215" s="204"/>
      <c r="L215" s="205"/>
      <c r="M215" s="205"/>
      <c r="N215" s="205"/>
      <c r="O215" s="214"/>
      <c r="P215" s="214"/>
      <c r="Q215" s="213"/>
      <c r="R215" s="213"/>
      <c r="S215" s="213"/>
      <c r="T215" s="213"/>
      <c r="U215" s="223"/>
      <c r="V215" s="222"/>
      <c r="W215" s="222"/>
      <c r="X215" s="222"/>
      <c r="Y215" s="222"/>
      <c r="Z215" s="222"/>
      <c r="AA215" s="232"/>
      <c r="AB215" s="231"/>
      <c r="AC215" s="231"/>
      <c r="AD215" s="231"/>
      <c r="AE215" s="231"/>
      <c r="AF215" s="231"/>
      <c r="AG215" s="250"/>
      <c r="AH215" s="249"/>
      <c r="AI215" s="249"/>
      <c r="AJ215" s="249"/>
      <c r="AK215" s="249"/>
      <c r="AL215" s="249"/>
      <c r="AM215" s="204"/>
      <c r="AN215" s="205"/>
      <c r="AO215" s="205"/>
      <c r="AP215" s="205"/>
      <c r="AQ215" s="205"/>
      <c r="AR215" s="205"/>
      <c r="AS215" s="259"/>
      <c r="AT215" s="258"/>
      <c r="AU215" s="258"/>
      <c r="AV215" s="258"/>
      <c r="AW215" s="258"/>
      <c r="AX215" s="258"/>
      <c r="AY215" s="268"/>
      <c r="AZ215" s="267"/>
      <c r="BA215" s="267"/>
      <c r="BB215" s="267"/>
      <c r="BC215" s="267"/>
      <c r="BD215" s="267"/>
      <c r="BE215" s="204"/>
      <c r="BF215" s="205"/>
      <c r="BG215" s="205"/>
      <c r="BH215" s="205"/>
      <c r="BI215" s="205"/>
      <c r="BJ215" s="205"/>
      <c r="BK215" s="241"/>
      <c r="BL215" s="240"/>
      <c r="BM215" s="240"/>
      <c r="BN215" s="240"/>
      <c r="BO215" s="240"/>
      <c r="BP215" s="240"/>
      <c r="BQ215" s="223"/>
      <c r="BW215" s="268"/>
      <c r="BX215" s="267"/>
      <c r="BY215" s="267"/>
      <c r="BZ215" s="267"/>
      <c r="CA215" s="267"/>
      <c r="CB215" s="267"/>
      <c r="CC215" s="241"/>
      <c r="CD215" s="214"/>
      <c r="CE215" s="240"/>
      <c r="CF215" s="240"/>
      <c r="CG215" s="240"/>
      <c r="CH215" s="5"/>
    </row>
    <row r="216" spans="1:86" hidden="1" x14ac:dyDescent="0.2">
      <c r="A216" s="11"/>
      <c r="B216" s="11"/>
      <c r="C216" s="11"/>
      <c r="D216" s="64"/>
      <c r="E216" s="11"/>
      <c r="F216" s="64"/>
      <c r="G216" s="12"/>
      <c r="H216" s="65"/>
      <c r="I216" s="66"/>
      <c r="J216" s="204"/>
      <c r="K216" s="204"/>
      <c r="L216" s="205"/>
      <c r="M216" s="205"/>
      <c r="N216" s="205"/>
      <c r="O216" s="214"/>
      <c r="P216" s="214"/>
      <c r="Q216" s="213"/>
      <c r="R216" s="213"/>
      <c r="S216" s="213"/>
      <c r="T216" s="213"/>
      <c r="U216" s="223"/>
      <c r="V216" s="222"/>
      <c r="W216" s="222"/>
      <c r="X216" s="222"/>
      <c r="Y216" s="222"/>
      <c r="Z216" s="222"/>
      <c r="AA216" s="232"/>
      <c r="AB216" s="231"/>
      <c r="AC216" s="231"/>
      <c r="AD216" s="231"/>
      <c r="AE216" s="231"/>
      <c r="AF216" s="231"/>
      <c r="AG216" s="250"/>
      <c r="AH216" s="249"/>
      <c r="AI216" s="249"/>
      <c r="AJ216" s="249"/>
      <c r="AK216" s="249"/>
      <c r="AL216" s="249"/>
      <c r="AM216" s="204"/>
      <c r="AN216" s="205"/>
      <c r="AO216" s="205"/>
      <c r="AP216" s="205"/>
      <c r="AQ216" s="205"/>
      <c r="AR216" s="205"/>
      <c r="AS216" s="259"/>
      <c r="AT216" s="258"/>
      <c r="AU216" s="258"/>
      <c r="AV216" s="258"/>
      <c r="AW216" s="258"/>
      <c r="AX216" s="258"/>
      <c r="AY216" s="268"/>
      <c r="AZ216" s="267"/>
      <c r="BA216" s="267"/>
      <c r="BB216" s="267"/>
      <c r="BC216" s="267"/>
      <c r="BD216" s="267"/>
      <c r="BE216" s="204"/>
      <c r="BF216" s="205"/>
      <c r="BG216" s="205"/>
      <c r="BH216" s="205"/>
      <c r="BI216" s="205"/>
      <c r="BJ216" s="205"/>
      <c r="BK216" s="241"/>
      <c r="BL216" s="240"/>
      <c r="BM216" s="240"/>
      <c r="BN216" s="240"/>
      <c r="BO216" s="240"/>
      <c r="BP216" s="240"/>
      <c r="BQ216" s="223"/>
      <c r="BW216" s="268"/>
      <c r="BX216" s="267"/>
      <c r="BY216" s="267"/>
      <c r="BZ216" s="267"/>
      <c r="CA216" s="267"/>
      <c r="CB216" s="267"/>
      <c r="CC216" s="241"/>
      <c r="CD216" s="214"/>
      <c r="CE216" s="240"/>
      <c r="CF216" s="240"/>
      <c r="CG216" s="240"/>
      <c r="CH216" s="5"/>
    </row>
    <row r="217" spans="1:86" hidden="1" x14ac:dyDescent="0.2">
      <c r="A217" s="11"/>
      <c r="B217" s="11"/>
      <c r="C217" s="11"/>
      <c r="D217" s="64"/>
      <c r="E217" s="11"/>
      <c r="F217" s="64"/>
      <c r="G217" s="12"/>
      <c r="H217" s="65"/>
      <c r="I217" s="66"/>
      <c r="J217" s="204"/>
      <c r="K217" s="204"/>
      <c r="L217" s="205"/>
      <c r="M217" s="205"/>
      <c r="N217" s="205"/>
      <c r="O217" s="214"/>
      <c r="P217" s="214"/>
      <c r="Q217" s="213"/>
      <c r="R217" s="213"/>
      <c r="S217" s="213"/>
      <c r="T217" s="213"/>
      <c r="U217" s="223"/>
      <c r="V217" s="222"/>
      <c r="W217" s="222"/>
      <c r="X217" s="222"/>
      <c r="Y217" s="222"/>
      <c r="Z217" s="222"/>
      <c r="AA217" s="232"/>
      <c r="AB217" s="231"/>
      <c r="AC217" s="231"/>
      <c r="AD217" s="231"/>
      <c r="AE217" s="231"/>
      <c r="AF217" s="231"/>
      <c r="AG217" s="250"/>
      <c r="AH217" s="249"/>
      <c r="AI217" s="249"/>
      <c r="AJ217" s="249"/>
      <c r="AK217" s="249"/>
      <c r="AL217" s="249"/>
      <c r="AM217" s="204"/>
      <c r="AN217" s="205"/>
      <c r="AO217" s="205"/>
      <c r="AP217" s="205"/>
      <c r="AQ217" s="205"/>
      <c r="AR217" s="205"/>
      <c r="AS217" s="259"/>
      <c r="AT217" s="258"/>
      <c r="AU217" s="258"/>
      <c r="AV217" s="258"/>
      <c r="AW217" s="258"/>
      <c r="AX217" s="258"/>
      <c r="AY217" s="268"/>
      <c r="AZ217" s="267"/>
      <c r="BA217" s="267"/>
      <c r="BB217" s="267"/>
      <c r="BC217" s="267"/>
      <c r="BD217" s="267"/>
      <c r="BE217" s="204"/>
      <c r="BF217" s="205"/>
      <c r="BG217" s="205"/>
      <c r="BH217" s="205"/>
      <c r="BI217" s="205"/>
      <c r="BJ217" s="205"/>
      <c r="BK217" s="241"/>
      <c r="BL217" s="240"/>
      <c r="BM217" s="240"/>
      <c r="BN217" s="240"/>
      <c r="BO217" s="240"/>
      <c r="BP217" s="240"/>
      <c r="BQ217" s="223"/>
      <c r="BW217" s="268"/>
      <c r="BX217" s="267"/>
      <c r="BY217" s="267"/>
      <c r="BZ217" s="267"/>
      <c r="CA217" s="267"/>
      <c r="CB217" s="267"/>
      <c r="CC217" s="241"/>
      <c r="CD217" s="214"/>
      <c r="CE217" s="240"/>
      <c r="CF217" s="240"/>
      <c r="CG217" s="240"/>
      <c r="CH217" s="5"/>
    </row>
    <row r="218" spans="1:86" hidden="1" x14ac:dyDescent="0.2">
      <c r="A218" s="11"/>
      <c r="B218" s="11"/>
      <c r="C218" s="11"/>
      <c r="D218" s="64"/>
      <c r="E218" s="11"/>
      <c r="F218" s="64"/>
      <c r="G218" s="12"/>
      <c r="H218" s="69"/>
      <c r="I218" s="66"/>
      <c r="J218" s="204"/>
      <c r="K218" s="204"/>
      <c r="L218" s="205"/>
      <c r="M218" s="205"/>
      <c r="N218" s="205"/>
      <c r="O218" s="214"/>
      <c r="P218" s="214"/>
      <c r="Q218" s="213"/>
      <c r="R218" s="213"/>
      <c r="S218" s="213"/>
      <c r="T218" s="213"/>
      <c r="U218" s="223"/>
      <c r="V218" s="222"/>
      <c r="W218" s="222"/>
      <c r="X218" s="222"/>
      <c r="Y218" s="222"/>
      <c r="Z218" s="222"/>
      <c r="AA218" s="232"/>
      <c r="AB218" s="231"/>
      <c r="AC218" s="231"/>
      <c r="AD218" s="231"/>
      <c r="AE218" s="231"/>
      <c r="AF218" s="231"/>
      <c r="AG218" s="250"/>
      <c r="AH218" s="249"/>
      <c r="AI218" s="249"/>
      <c r="AJ218" s="249"/>
      <c r="AK218" s="249"/>
      <c r="AL218" s="249"/>
      <c r="AM218" s="204"/>
      <c r="AN218" s="205"/>
      <c r="AO218" s="205"/>
      <c r="AP218" s="205"/>
      <c r="AQ218" s="205"/>
      <c r="AR218" s="205"/>
      <c r="AS218" s="259"/>
      <c r="AT218" s="258"/>
      <c r="AU218" s="258"/>
      <c r="AV218" s="258"/>
      <c r="AW218" s="258"/>
      <c r="AX218" s="258"/>
      <c r="AY218" s="268"/>
      <c r="AZ218" s="267"/>
      <c r="BA218" s="267"/>
      <c r="BB218" s="267"/>
      <c r="BC218" s="267"/>
      <c r="BD218" s="267"/>
      <c r="BE218" s="204"/>
      <c r="BF218" s="205"/>
      <c r="BG218" s="205"/>
      <c r="BH218" s="205"/>
      <c r="BI218" s="205"/>
      <c r="BJ218" s="205"/>
      <c r="BK218" s="241"/>
      <c r="BL218" s="240"/>
      <c r="BM218" s="240"/>
      <c r="BN218" s="240"/>
      <c r="BO218" s="240"/>
      <c r="BP218" s="240"/>
      <c r="BQ218" s="223"/>
      <c r="BW218" s="268"/>
      <c r="BX218" s="267"/>
      <c r="BY218" s="267"/>
      <c r="BZ218" s="267"/>
      <c r="CA218" s="267"/>
      <c r="CB218" s="267"/>
      <c r="CC218" s="241"/>
      <c r="CD218" s="214"/>
      <c r="CE218" s="240"/>
      <c r="CF218" s="240"/>
      <c r="CG218" s="240"/>
      <c r="CH218" s="5"/>
    </row>
    <row r="219" spans="1:86" hidden="1" x14ac:dyDescent="0.2">
      <c r="A219" s="11"/>
      <c r="B219" s="11"/>
      <c r="C219" s="11"/>
      <c r="D219" s="64"/>
      <c r="E219" s="11"/>
      <c r="F219" s="64"/>
      <c r="G219" s="115"/>
      <c r="H219" s="69"/>
      <c r="I219" s="116"/>
      <c r="J219" s="204"/>
      <c r="K219" s="204"/>
      <c r="L219" s="205"/>
      <c r="M219" s="205"/>
      <c r="N219" s="205"/>
      <c r="O219" s="214"/>
      <c r="P219" s="214"/>
      <c r="Q219" s="213"/>
      <c r="R219" s="213"/>
      <c r="S219" s="213"/>
      <c r="T219" s="213"/>
      <c r="U219" s="223"/>
      <c r="V219" s="222"/>
      <c r="W219" s="222"/>
      <c r="X219" s="222"/>
      <c r="Y219" s="222"/>
      <c r="Z219" s="222"/>
      <c r="AA219" s="232"/>
      <c r="AB219" s="231"/>
      <c r="AC219" s="231"/>
      <c r="AD219" s="231"/>
      <c r="AE219" s="231"/>
      <c r="AF219" s="231"/>
      <c r="AG219" s="250"/>
      <c r="AH219" s="249"/>
      <c r="AI219" s="249"/>
      <c r="AJ219" s="249"/>
      <c r="AK219" s="249"/>
      <c r="AL219" s="249"/>
      <c r="AM219" s="204"/>
      <c r="AN219" s="205"/>
      <c r="AO219" s="205"/>
      <c r="AP219" s="205"/>
      <c r="AQ219" s="205"/>
      <c r="AR219" s="205"/>
      <c r="AS219" s="259"/>
      <c r="AT219" s="258"/>
      <c r="AU219" s="258"/>
      <c r="AV219" s="258"/>
      <c r="AW219" s="258"/>
      <c r="AX219" s="258"/>
      <c r="AY219" s="268"/>
      <c r="AZ219" s="267"/>
      <c r="BA219" s="267"/>
      <c r="BB219" s="267"/>
      <c r="BC219" s="267"/>
      <c r="BD219" s="267"/>
      <c r="BE219" s="204"/>
      <c r="BF219" s="205"/>
      <c r="BG219" s="205"/>
      <c r="BH219" s="205"/>
      <c r="BI219" s="205"/>
      <c r="BJ219" s="205"/>
      <c r="BK219" s="241"/>
      <c r="BL219" s="240"/>
      <c r="BM219" s="240"/>
      <c r="BN219" s="240"/>
      <c r="BO219" s="240"/>
      <c r="BP219" s="240"/>
      <c r="BQ219" s="223"/>
      <c r="BW219" s="268"/>
      <c r="BX219" s="267"/>
      <c r="BY219" s="267"/>
      <c r="BZ219" s="267"/>
      <c r="CA219" s="267"/>
      <c r="CB219" s="267"/>
      <c r="CC219" s="241"/>
      <c r="CD219" s="214"/>
      <c r="CE219" s="240"/>
      <c r="CF219" s="240"/>
      <c r="CG219" s="240"/>
      <c r="CH219" s="5"/>
    </row>
    <row r="220" spans="1:86" hidden="1" x14ac:dyDescent="0.2">
      <c r="A220" s="11"/>
      <c r="B220" s="11"/>
      <c r="C220" s="11"/>
      <c r="D220" s="64"/>
      <c r="E220" s="11"/>
      <c r="F220" s="64"/>
      <c r="G220" s="117"/>
      <c r="H220" s="65"/>
      <c r="I220" s="116"/>
      <c r="J220" s="204"/>
      <c r="K220" s="204"/>
      <c r="L220" s="205"/>
      <c r="M220" s="205"/>
      <c r="N220" s="205"/>
      <c r="O220" s="214"/>
      <c r="P220" s="214"/>
      <c r="Q220" s="213"/>
      <c r="R220" s="213"/>
      <c r="S220" s="213"/>
      <c r="T220" s="213"/>
      <c r="U220" s="223"/>
      <c r="V220" s="222"/>
      <c r="W220" s="222"/>
      <c r="X220" s="222"/>
      <c r="Y220" s="222"/>
      <c r="Z220" s="222"/>
      <c r="AA220" s="232"/>
      <c r="AB220" s="231"/>
      <c r="AC220" s="231"/>
      <c r="AD220" s="231"/>
      <c r="AE220" s="231"/>
      <c r="AF220" s="231"/>
      <c r="AG220" s="250"/>
      <c r="AH220" s="249"/>
      <c r="AI220" s="249"/>
      <c r="AJ220" s="249"/>
      <c r="AK220" s="249"/>
      <c r="AL220" s="249"/>
      <c r="AM220" s="204"/>
      <c r="AN220" s="205"/>
      <c r="AO220" s="205"/>
      <c r="AP220" s="205"/>
      <c r="AQ220" s="205"/>
      <c r="AR220" s="205"/>
      <c r="AS220" s="259"/>
      <c r="AT220" s="258"/>
      <c r="AU220" s="258"/>
      <c r="AV220" s="258"/>
      <c r="AW220" s="258"/>
      <c r="AX220" s="258"/>
      <c r="AY220" s="268"/>
      <c r="AZ220" s="267"/>
      <c r="BA220" s="267"/>
      <c r="BB220" s="267"/>
      <c r="BC220" s="267"/>
      <c r="BD220" s="267"/>
      <c r="BE220" s="204"/>
      <c r="BF220" s="205"/>
      <c r="BG220" s="205"/>
      <c r="BH220" s="205"/>
      <c r="BI220" s="205"/>
      <c r="BJ220" s="205"/>
      <c r="BK220" s="241"/>
      <c r="BL220" s="240"/>
      <c r="BM220" s="240"/>
      <c r="BN220" s="240"/>
      <c r="BO220" s="240"/>
      <c r="BP220" s="240"/>
      <c r="BQ220" s="223"/>
      <c r="BW220" s="268"/>
      <c r="BX220" s="267"/>
      <c r="BY220" s="267"/>
      <c r="BZ220" s="267"/>
      <c r="CA220" s="267"/>
      <c r="CB220" s="267"/>
      <c r="CC220" s="241"/>
      <c r="CD220" s="214"/>
      <c r="CE220" s="240"/>
      <c r="CF220" s="240"/>
      <c r="CG220" s="240"/>
      <c r="CH220" s="5"/>
    </row>
    <row r="221" spans="1:86" hidden="1" x14ac:dyDescent="0.2">
      <c r="A221" s="11"/>
      <c r="B221" s="11"/>
      <c r="C221" s="11"/>
      <c r="D221" s="64"/>
      <c r="E221" s="11"/>
      <c r="F221" s="64"/>
      <c r="G221" s="117"/>
      <c r="H221" s="65"/>
      <c r="I221" s="116"/>
      <c r="J221" s="204"/>
      <c r="K221" s="204"/>
      <c r="L221" s="205"/>
      <c r="M221" s="205"/>
      <c r="N221" s="205"/>
      <c r="O221" s="214"/>
      <c r="P221" s="214"/>
      <c r="Q221" s="213"/>
      <c r="R221" s="213"/>
      <c r="S221" s="213"/>
      <c r="T221" s="213"/>
      <c r="U221" s="223"/>
      <c r="V221" s="222"/>
      <c r="W221" s="222"/>
      <c r="X221" s="222"/>
      <c r="Y221" s="222"/>
      <c r="Z221" s="222"/>
      <c r="AA221" s="232"/>
      <c r="AB221" s="231"/>
      <c r="AC221" s="231"/>
      <c r="AD221" s="231"/>
      <c r="AE221" s="231"/>
      <c r="AF221" s="231"/>
      <c r="AG221" s="250"/>
      <c r="AH221" s="249"/>
      <c r="AI221" s="249"/>
      <c r="AJ221" s="249"/>
      <c r="AK221" s="249"/>
      <c r="AL221" s="249"/>
      <c r="AM221" s="204"/>
      <c r="AN221" s="205"/>
      <c r="AO221" s="205"/>
      <c r="AP221" s="205"/>
      <c r="AQ221" s="205"/>
      <c r="AR221" s="205"/>
      <c r="AS221" s="259"/>
      <c r="AT221" s="258"/>
      <c r="AU221" s="258"/>
      <c r="AV221" s="258"/>
      <c r="AW221" s="258"/>
      <c r="AX221" s="258"/>
      <c r="AY221" s="268"/>
      <c r="AZ221" s="267"/>
      <c r="BA221" s="267"/>
      <c r="BB221" s="267"/>
      <c r="BC221" s="267"/>
      <c r="BD221" s="267"/>
      <c r="BE221" s="204"/>
      <c r="BF221" s="205"/>
      <c r="BG221" s="205"/>
      <c r="BH221" s="205"/>
      <c r="BI221" s="205"/>
      <c r="BJ221" s="205"/>
      <c r="BK221" s="241"/>
      <c r="BL221" s="240"/>
      <c r="BM221" s="240"/>
      <c r="BN221" s="240"/>
      <c r="BO221" s="240"/>
      <c r="BP221" s="240"/>
      <c r="BQ221" s="223"/>
      <c r="BW221" s="268"/>
      <c r="BX221" s="267"/>
      <c r="BY221" s="267"/>
      <c r="BZ221" s="267"/>
      <c r="CA221" s="267"/>
      <c r="CB221" s="267"/>
      <c r="CC221" s="241"/>
      <c r="CD221" s="214"/>
      <c r="CE221" s="240"/>
      <c r="CF221" s="240"/>
      <c r="CG221" s="240"/>
      <c r="CH221" s="5"/>
    </row>
    <row r="222" spans="1:86" hidden="1" x14ac:dyDescent="0.2">
      <c r="A222" s="11"/>
      <c r="B222" s="11"/>
      <c r="C222" s="11"/>
      <c r="D222" s="64"/>
      <c r="E222" s="11"/>
      <c r="F222" s="64"/>
      <c r="G222" s="118"/>
      <c r="H222" s="72"/>
      <c r="I222" s="123"/>
      <c r="J222" s="204"/>
      <c r="K222" s="204"/>
      <c r="L222" s="205"/>
      <c r="M222" s="205"/>
      <c r="N222" s="205"/>
      <c r="O222" s="214"/>
      <c r="P222" s="214"/>
      <c r="Q222" s="213"/>
      <c r="R222" s="213"/>
      <c r="S222" s="213"/>
      <c r="T222" s="213"/>
      <c r="U222" s="223"/>
      <c r="V222" s="222"/>
      <c r="W222" s="222"/>
      <c r="X222" s="222"/>
      <c r="Y222" s="222"/>
      <c r="Z222" s="222"/>
      <c r="AA222" s="232"/>
      <c r="AB222" s="231"/>
      <c r="AC222" s="231"/>
      <c r="AD222" s="231"/>
      <c r="AE222" s="231"/>
      <c r="AF222" s="231"/>
      <c r="AG222" s="250"/>
      <c r="AH222" s="249"/>
      <c r="AI222" s="249"/>
      <c r="AJ222" s="249"/>
      <c r="AK222" s="249"/>
      <c r="AL222" s="249"/>
      <c r="AM222" s="204"/>
      <c r="AN222" s="205"/>
      <c r="AO222" s="205"/>
      <c r="AP222" s="205"/>
      <c r="AQ222" s="205"/>
      <c r="AR222" s="205"/>
      <c r="AS222" s="259"/>
      <c r="AT222" s="258"/>
      <c r="AU222" s="258"/>
      <c r="AV222" s="258"/>
      <c r="AW222" s="258"/>
      <c r="AX222" s="258"/>
      <c r="AY222" s="268"/>
      <c r="AZ222" s="267"/>
      <c r="BA222" s="267"/>
      <c r="BB222" s="267"/>
      <c r="BC222" s="267"/>
      <c r="BD222" s="267"/>
      <c r="BE222" s="204"/>
      <c r="BF222" s="205"/>
      <c r="BG222" s="205"/>
      <c r="BH222" s="205"/>
      <c r="BI222" s="205"/>
      <c r="BJ222" s="205"/>
      <c r="BK222" s="241"/>
      <c r="BL222" s="240"/>
      <c r="BM222" s="240"/>
      <c r="BN222" s="240"/>
      <c r="BO222" s="240"/>
      <c r="BP222" s="240"/>
      <c r="BQ222" s="223"/>
      <c r="BW222" s="268"/>
      <c r="BX222" s="267"/>
      <c r="BY222" s="267"/>
      <c r="BZ222" s="267"/>
      <c r="CA222" s="267"/>
      <c r="CB222" s="267"/>
      <c r="CC222" s="241"/>
      <c r="CD222" s="214"/>
      <c r="CE222" s="240"/>
      <c r="CF222" s="240"/>
      <c r="CG222" s="240"/>
      <c r="CH222" s="5"/>
    </row>
    <row r="223" spans="1:86" hidden="1" x14ac:dyDescent="0.2">
      <c r="A223" s="22"/>
      <c r="B223" s="22"/>
      <c r="C223" s="93"/>
      <c r="D223" s="112"/>
      <c r="E223" s="22"/>
      <c r="F223" s="112"/>
      <c r="G223" s="124"/>
      <c r="H223" s="26"/>
      <c r="I223" s="27"/>
      <c r="J223" s="204"/>
      <c r="K223" s="204"/>
      <c r="L223" s="205"/>
      <c r="M223" s="205"/>
      <c r="N223" s="205"/>
      <c r="O223" s="214"/>
      <c r="P223" s="214"/>
      <c r="Q223" s="213"/>
      <c r="R223" s="213"/>
      <c r="S223" s="213"/>
      <c r="T223" s="213"/>
      <c r="U223" s="223"/>
      <c r="V223" s="222"/>
      <c r="W223" s="222"/>
      <c r="X223" s="222"/>
      <c r="Y223" s="222"/>
      <c r="Z223" s="222"/>
      <c r="AA223" s="232"/>
      <c r="AB223" s="231"/>
      <c r="AC223" s="231"/>
      <c r="AD223" s="231"/>
      <c r="AE223" s="231"/>
      <c r="AF223" s="231"/>
      <c r="AG223" s="250"/>
      <c r="AH223" s="249"/>
      <c r="AI223" s="249"/>
      <c r="AJ223" s="249"/>
      <c r="AK223" s="249"/>
      <c r="AL223" s="249"/>
      <c r="AM223" s="204"/>
      <c r="AN223" s="205"/>
      <c r="AO223" s="205"/>
      <c r="AP223" s="205"/>
      <c r="AQ223" s="205"/>
      <c r="AR223" s="205"/>
      <c r="AS223" s="259"/>
      <c r="AT223" s="258"/>
      <c r="AU223" s="258"/>
      <c r="AV223" s="258"/>
      <c r="AW223" s="258"/>
      <c r="AX223" s="258"/>
      <c r="AY223" s="268"/>
      <c r="AZ223" s="267"/>
      <c r="BA223" s="267"/>
      <c r="BB223" s="267"/>
      <c r="BC223" s="267"/>
      <c r="BD223" s="267"/>
      <c r="BE223" s="204"/>
      <c r="BF223" s="205"/>
      <c r="BG223" s="205"/>
      <c r="BH223" s="205"/>
      <c r="BI223" s="205"/>
      <c r="BJ223" s="205"/>
      <c r="BK223" s="241"/>
      <c r="BL223" s="240"/>
      <c r="BM223" s="240"/>
      <c r="BN223" s="240"/>
      <c r="BO223" s="240"/>
      <c r="BP223" s="240"/>
      <c r="BQ223" s="223"/>
      <c r="BW223" s="268"/>
      <c r="BX223" s="267"/>
      <c r="BY223" s="267"/>
      <c r="BZ223" s="267"/>
      <c r="CA223" s="267"/>
      <c r="CB223" s="267"/>
      <c r="CC223" s="241"/>
      <c r="CD223" s="214"/>
      <c r="CE223" s="240"/>
      <c r="CF223" s="240"/>
      <c r="CG223" s="240"/>
      <c r="CH223" s="5"/>
    </row>
    <row r="224" spans="1:86" hidden="1" x14ac:dyDescent="0.2">
      <c r="A224" s="22"/>
      <c r="B224" s="22"/>
      <c r="C224" s="120"/>
      <c r="D224" s="112"/>
      <c r="E224" s="22"/>
      <c r="F224" s="112"/>
      <c r="G224" s="124"/>
      <c r="H224" s="26"/>
      <c r="I224" s="27"/>
      <c r="J224" s="204"/>
      <c r="K224" s="204"/>
      <c r="L224" s="205"/>
      <c r="M224" s="205"/>
      <c r="N224" s="205"/>
      <c r="O224" s="214"/>
      <c r="P224" s="214"/>
      <c r="Q224" s="213"/>
      <c r="R224" s="213"/>
      <c r="S224" s="213"/>
      <c r="T224" s="213"/>
      <c r="U224" s="223"/>
      <c r="V224" s="222"/>
      <c r="W224" s="222"/>
      <c r="X224" s="222"/>
      <c r="Y224" s="222"/>
      <c r="Z224" s="222"/>
      <c r="AA224" s="232"/>
      <c r="AB224" s="231"/>
      <c r="AC224" s="231"/>
      <c r="AD224" s="231"/>
      <c r="AE224" s="231"/>
      <c r="AF224" s="231"/>
      <c r="AG224" s="250"/>
      <c r="AH224" s="249"/>
      <c r="AI224" s="249"/>
      <c r="AJ224" s="249"/>
      <c r="AK224" s="249"/>
      <c r="AL224" s="249"/>
      <c r="AM224" s="204"/>
      <c r="AN224" s="205"/>
      <c r="AO224" s="205"/>
      <c r="AP224" s="205"/>
      <c r="AQ224" s="205"/>
      <c r="AR224" s="205"/>
      <c r="AS224" s="259"/>
      <c r="AT224" s="258"/>
      <c r="AU224" s="258"/>
      <c r="AV224" s="258"/>
      <c r="AW224" s="258"/>
      <c r="AX224" s="258"/>
      <c r="AY224" s="268"/>
      <c r="AZ224" s="267"/>
      <c r="BA224" s="267"/>
      <c r="BB224" s="267"/>
      <c r="BC224" s="267"/>
      <c r="BD224" s="267"/>
      <c r="BE224" s="204"/>
      <c r="BF224" s="205"/>
      <c r="BG224" s="205"/>
      <c r="BH224" s="205"/>
      <c r="BI224" s="205"/>
      <c r="BJ224" s="205"/>
      <c r="BK224" s="241"/>
      <c r="BL224" s="240"/>
      <c r="BM224" s="240"/>
      <c r="BN224" s="240"/>
      <c r="BO224" s="240"/>
      <c r="BP224" s="240"/>
      <c r="BQ224" s="223"/>
      <c r="BW224" s="268"/>
      <c r="BX224" s="267"/>
      <c r="BY224" s="267"/>
      <c r="BZ224" s="267"/>
      <c r="CA224" s="267"/>
      <c r="CB224" s="267"/>
      <c r="CC224" s="241"/>
      <c r="CD224" s="214"/>
      <c r="CE224" s="240"/>
      <c r="CF224" s="240"/>
      <c r="CG224" s="240"/>
      <c r="CH224" s="5"/>
    </row>
    <row r="225" spans="1:86" hidden="1" x14ac:dyDescent="0.2">
      <c r="A225" s="22"/>
      <c r="B225" s="22"/>
      <c r="C225" s="51"/>
      <c r="D225" s="121"/>
      <c r="E225" s="22"/>
      <c r="F225" s="112"/>
      <c r="G225" s="124"/>
      <c r="H225" s="26"/>
      <c r="I225" s="27"/>
      <c r="J225" s="204"/>
      <c r="K225" s="204"/>
      <c r="L225" s="205"/>
      <c r="M225" s="205"/>
      <c r="N225" s="205"/>
      <c r="O225" s="214"/>
      <c r="P225" s="214"/>
      <c r="Q225" s="213"/>
      <c r="R225" s="213"/>
      <c r="S225" s="213"/>
      <c r="T225" s="213"/>
      <c r="U225" s="223"/>
      <c r="V225" s="222"/>
      <c r="W225" s="222"/>
      <c r="X225" s="222"/>
      <c r="Y225" s="222"/>
      <c r="Z225" s="222"/>
      <c r="AA225" s="232"/>
      <c r="AB225" s="231"/>
      <c r="AC225" s="231"/>
      <c r="AD225" s="231"/>
      <c r="AE225" s="231"/>
      <c r="AF225" s="231"/>
      <c r="AG225" s="250"/>
      <c r="AH225" s="249"/>
      <c r="AI225" s="249"/>
      <c r="AJ225" s="249"/>
      <c r="AK225" s="249"/>
      <c r="AL225" s="249"/>
      <c r="AM225" s="204"/>
      <c r="AN225" s="205"/>
      <c r="AO225" s="205"/>
      <c r="AP225" s="205"/>
      <c r="AQ225" s="205"/>
      <c r="AR225" s="205"/>
      <c r="AS225" s="259"/>
      <c r="AT225" s="258"/>
      <c r="AU225" s="258"/>
      <c r="AV225" s="258"/>
      <c r="AW225" s="258"/>
      <c r="AX225" s="258"/>
      <c r="AY225" s="268"/>
      <c r="AZ225" s="267"/>
      <c r="BA225" s="267"/>
      <c r="BB225" s="267"/>
      <c r="BC225" s="267"/>
      <c r="BD225" s="267"/>
      <c r="BE225" s="204"/>
      <c r="BF225" s="205"/>
      <c r="BG225" s="205"/>
      <c r="BH225" s="205"/>
      <c r="BI225" s="205"/>
      <c r="BJ225" s="205"/>
      <c r="BK225" s="241"/>
      <c r="BL225" s="240"/>
      <c r="BM225" s="240"/>
      <c r="BN225" s="240"/>
      <c r="BO225" s="240"/>
      <c r="BP225" s="240"/>
      <c r="BQ225" s="223"/>
      <c r="BW225" s="268"/>
      <c r="BX225" s="267"/>
      <c r="BY225" s="267"/>
      <c r="BZ225" s="267"/>
      <c r="CA225" s="267"/>
      <c r="CB225" s="267"/>
      <c r="CC225" s="241"/>
      <c r="CD225" s="214"/>
      <c r="CE225" s="240"/>
      <c r="CF225" s="240"/>
      <c r="CG225" s="240"/>
      <c r="CH225" s="5"/>
    </row>
    <row r="226" spans="1:86" hidden="1" x14ac:dyDescent="0.2">
      <c r="A226" s="22"/>
      <c r="B226" s="22"/>
      <c r="C226" s="51"/>
      <c r="D226" s="33"/>
      <c r="E226" s="22"/>
      <c r="F226" s="112"/>
      <c r="G226" s="124"/>
      <c r="H226" s="75"/>
      <c r="I226" s="27"/>
      <c r="J226" s="204"/>
      <c r="K226" s="204"/>
      <c r="L226" s="205"/>
      <c r="M226" s="205"/>
      <c r="N226" s="205"/>
      <c r="O226" s="214"/>
      <c r="P226" s="214"/>
      <c r="Q226" s="213"/>
      <c r="R226" s="213"/>
      <c r="S226" s="213"/>
      <c r="T226" s="213"/>
      <c r="U226" s="223"/>
      <c r="V226" s="222"/>
      <c r="W226" s="222"/>
      <c r="X226" s="222"/>
      <c r="Y226" s="222"/>
      <c r="Z226" s="222"/>
      <c r="AA226" s="232"/>
      <c r="AB226" s="231"/>
      <c r="AC226" s="231"/>
      <c r="AD226" s="231"/>
      <c r="AE226" s="231"/>
      <c r="AF226" s="231"/>
      <c r="AG226" s="250"/>
      <c r="AH226" s="249"/>
      <c r="AI226" s="249"/>
      <c r="AJ226" s="249"/>
      <c r="AK226" s="249"/>
      <c r="AL226" s="249"/>
      <c r="AM226" s="204"/>
      <c r="AN226" s="205"/>
      <c r="AO226" s="205"/>
      <c r="AP226" s="205"/>
      <c r="AQ226" s="205"/>
      <c r="AR226" s="205"/>
      <c r="AS226" s="259"/>
      <c r="AT226" s="258"/>
      <c r="AU226" s="258"/>
      <c r="AV226" s="258"/>
      <c r="AW226" s="258"/>
      <c r="AX226" s="258"/>
      <c r="AY226" s="268"/>
      <c r="AZ226" s="267"/>
      <c r="BA226" s="267"/>
      <c r="BB226" s="267"/>
      <c r="BC226" s="267"/>
      <c r="BD226" s="267"/>
      <c r="BE226" s="204"/>
      <c r="BF226" s="205"/>
      <c r="BG226" s="205"/>
      <c r="BH226" s="205"/>
      <c r="BI226" s="205"/>
      <c r="BJ226" s="205"/>
      <c r="BK226" s="241"/>
      <c r="BL226" s="240"/>
      <c r="BM226" s="240"/>
      <c r="BN226" s="240"/>
      <c r="BO226" s="240"/>
      <c r="BP226" s="240"/>
      <c r="BQ226" s="223"/>
      <c r="BW226" s="268"/>
      <c r="BX226" s="267"/>
      <c r="BY226" s="267"/>
      <c r="BZ226" s="267"/>
      <c r="CA226" s="267"/>
      <c r="CB226" s="267"/>
      <c r="CC226" s="241"/>
      <c r="CD226" s="214"/>
      <c r="CE226" s="240"/>
      <c r="CF226" s="240"/>
      <c r="CG226" s="240"/>
      <c r="CH226" s="5"/>
    </row>
    <row r="227" spans="1:86" hidden="1" x14ac:dyDescent="0.2">
      <c r="A227" s="22"/>
      <c r="B227" s="22"/>
      <c r="C227" s="22"/>
      <c r="D227" s="34"/>
      <c r="E227" s="22"/>
      <c r="F227" s="34"/>
      <c r="G227" s="48"/>
      <c r="H227" s="125"/>
      <c r="I227" s="27"/>
      <c r="J227" s="204"/>
      <c r="K227" s="204"/>
      <c r="L227" s="205"/>
      <c r="M227" s="205"/>
      <c r="N227" s="204"/>
      <c r="O227" s="214"/>
      <c r="P227" s="214"/>
      <c r="Q227" s="213"/>
      <c r="R227" s="214"/>
      <c r="S227" s="213"/>
      <c r="T227" s="214"/>
      <c r="U227" s="223"/>
      <c r="V227" s="223"/>
      <c r="W227" s="222"/>
      <c r="X227" s="223"/>
      <c r="Y227" s="222"/>
      <c r="Z227" s="223"/>
      <c r="AA227" s="232"/>
      <c r="AB227" s="232"/>
      <c r="AC227" s="231"/>
      <c r="AD227" s="232"/>
      <c r="AE227" s="231"/>
      <c r="AF227" s="232"/>
      <c r="AG227" s="250"/>
      <c r="AH227" s="250"/>
      <c r="AI227" s="249"/>
      <c r="AJ227" s="250"/>
      <c r="AK227" s="249"/>
      <c r="AL227" s="250"/>
      <c r="AM227" s="204"/>
      <c r="AN227" s="204"/>
      <c r="AO227" s="205"/>
      <c r="AP227" s="204"/>
      <c r="AQ227" s="205"/>
      <c r="AR227" s="204"/>
      <c r="AS227" s="259"/>
      <c r="AT227" s="259"/>
      <c r="AU227" s="258"/>
      <c r="AV227" s="259"/>
      <c r="AW227" s="258"/>
      <c r="AX227" s="259"/>
      <c r="AY227" s="268"/>
      <c r="AZ227" s="268"/>
      <c r="BA227" s="267"/>
      <c r="BB227" s="268"/>
      <c r="BC227" s="267"/>
      <c r="BD227" s="268"/>
      <c r="BE227" s="204"/>
      <c r="BF227" s="204"/>
      <c r="BG227" s="205"/>
      <c r="BH227" s="204"/>
      <c r="BI227" s="205"/>
      <c r="BJ227" s="204"/>
      <c r="BK227" s="241"/>
      <c r="BL227" s="241"/>
      <c r="BM227" s="240"/>
      <c r="BN227" s="241"/>
      <c r="BO227" s="240"/>
      <c r="BP227" s="241"/>
      <c r="BQ227" s="223"/>
      <c r="BR227" s="579"/>
      <c r="BT227" s="579"/>
      <c r="BV227" s="579"/>
      <c r="BW227" s="268"/>
      <c r="BX227" s="268"/>
      <c r="BY227" s="267"/>
      <c r="BZ227" s="268"/>
      <c r="CA227" s="267"/>
      <c r="CB227" s="268"/>
      <c r="CC227" s="241"/>
      <c r="CD227" s="214"/>
      <c r="CE227" s="240"/>
      <c r="CF227" s="240"/>
      <c r="CG227" s="241"/>
      <c r="CH227" s="5"/>
    </row>
    <row r="228" spans="1:86" hidden="1" x14ac:dyDescent="0.2">
      <c r="A228" s="22"/>
      <c r="B228" s="22"/>
      <c r="C228" s="22"/>
      <c r="D228" s="34"/>
      <c r="E228" s="22"/>
      <c r="F228" s="34"/>
      <c r="G228" s="48"/>
      <c r="H228" s="126"/>
      <c r="I228" s="27"/>
      <c r="J228" s="204"/>
      <c r="K228" s="204"/>
      <c r="L228" s="205"/>
      <c r="M228" s="205"/>
      <c r="N228" s="204"/>
      <c r="O228" s="214"/>
      <c r="P228" s="214"/>
      <c r="Q228" s="213"/>
      <c r="R228" s="214"/>
      <c r="S228" s="213"/>
      <c r="T228" s="214"/>
      <c r="U228" s="223"/>
      <c r="V228" s="223"/>
      <c r="W228" s="222"/>
      <c r="X228" s="223"/>
      <c r="Y228" s="222"/>
      <c r="Z228" s="223"/>
      <c r="AA228" s="232"/>
      <c r="AB228" s="232"/>
      <c r="AC228" s="231"/>
      <c r="AD228" s="232"/>
      <c r="AE228" s="231"/>
      <c r="AF228" s="232"/>
      <c r="AG228" s="250"/>
      <c r="AH228" s="250"/>
      <c r="AI228" s="249"/>
      <c r="AJ228" s="250"/>
      <c r="AK228" s="249"/>
      <c r="AL228" s="250"/>
      <c r="AM228" s="204"/>
      <c r="AN228" s="204"/>
      <c r="AO228" s="205"/>
      <c r="AP228" s="204"/>
      <c r="AQ228" s="205"/>
      <c r="AR228" s="204"/>
      <c r="AS228" s="259"/>
      <c r="AT228" s="259"/>
      <c r="AU228" s="258"/>
      <c r="AV228" s="259"/>
      <c r="AW228" s="258"/>
      <c r="AX228" s="259"/>
      <c r="AY228" s="268"/>
      <c r="AZ228" s="268"/>
      <c r="BA228" s="267"/>
      <c r="BB228" s="268"/>
      <c r="BC228" s="267"/>
      <c r="BD228" s="268"/>
      <c r="BE228" s="204"/>
      <c r="BF228" s="204"/>
      <c r="BG228" s="205"/>
      <c r="BH228" s="204"/>
      <c r="BI228" s="205"/>
      <c r="BJ228" s="204"/>
      <c r="BK228" s="241"/>
      <c r="BL228" s="241"/>
      <c r="BM228" s="240"/>
      <c r="BN228" s="241"/>
      <c r="BO228" s="240"/>
      <c r="BP228" s="241"/>
      <c r="BQ228" s="223"/>
      <c r="BR228" s="579"/>
      <c r="BT228" s="579"/>
      <c r="BV228" s="579"/>
      <c r="BW228" s="268"/>
      <c r="BX228" s="268"/>
      <c r="BY228" s="267"/>
      <c r="BZ228" s="268"/>
      <c r="CA228" s="267"/>
      <c r="CB228" s="268"/>
      <c r="CC228" s="241"/>
      <c r="CD228" s="214"/>
      <c r="CE228" s="240"/>
      <c r="CF228" s="240"/>
      <c r="CG228" s="241"/>
      <c r="CH228" s="5"/>
    </row>
    <row r="229" spans="1:86" hidden="1" x14ac:dyDescent="0.2">
      <c r="A229" s="102"/>
      <c r="B229" s="82"/>
      <c r="C229" s="82"/>
      <c r="D229" s="83"/>
      <c r="E229" s="82"/>
      <c r="F229" s="83"/>
      <c r="G229" s="84"/>
      <c r="H229" s="122"/>
      <c r="I229" s="59"/>
      <c r="J229" s="206"/>
      <c r="K229" s="206"/>
      <c r="L229" s="206"/>
      <c r="M229" s="206"/>
      <c r="N229" s="206"/>
      <c r="O229" s="215"/>
      <c r="P229" s="215"/>
      <c r="Q229" s="215"/>
      <c r="R229" s="215"/>
      <c r="S229" s="215"/>
      <c r="T229" s="215"/>
      <c r="U229" s="224"/>
      <c r="V229" s="224"/>
      <c r="W229" s="224"/>
      <c r="X229" s="224"/>
      <c r="Y229" s="224"/>
      <c r="Z229" s="224"/>
      <c r="AA229" s="233"/>
      <c r="AB229" s="233"/>
      <c r="AC229" s="233"/>
      <c r="AD229" s="233"/>
      <c r="AE229" s="233"/>
      <c r="AF229" s="233"/>
      <c r="AG229" s="251"/>
      <c r="AH229" s="251"/>
      <c r="AI229" s="251"/>
      <c r="AJ229" s="251"/>
      <c r="AK229" s="251"/>
      <c r="AL229" s="251"/>
      <c r="AM229" s="206"/>
      <c r="AN229" s="206"/>
      <c r="AO229" s="206"/>
      <c r="AP229" s="206"/>
      <c r="AQ229" s="206"/>
      <c r="AR229" s="206"/>
      <c r="AS229" s="260"/>
      <c r="AT229" s="260"/>
      <c r="AU229" s="260"/>
      <c r="AV229" s="260"/>
      <c r="AW229" s="260"/>
      <c r="AX229" s="260"/>
      <c r="AY229" s="269"/>
      <c r="AZ229" s="269"/>
      <c r="BA229" s="269"/>
      <c r="BB229" s="269"/>
      <c r="BC229" s="269"/>
      <c r="BD229" s="269"/>
      <c r="BE229" s="206"/>
      <c r="BF229" s="206"/>
      <c r="BG229" s="206"/>
      <c r="BH229" s="206"/>
      <c r="BI229" s="206"/>
      <c r="BJ229" s="206"/>
      <c r="BK229" s="242"/>
      <c r="BL229" s="242"/>
      <c r="BM229" s="242"/>
      <c r="BN229" s="242"/>
      <c r="BO229" s="242"/>
      <c r="BP229" s="242"/>
      <c r="BQ229" s="224"/>
      <c r="BR229" s="629"/>
      <c r="BS229" s="629"/>
      <c r="BT229" s="629"/>
      <c r="BU229" s="629"/>
      <c r="BV229" s="629"/>
      <c r="BW229" s="269"/>
      <c r="BX229" s="269"/>
      <c r="BY229" s="269"/>
      <c r="BZ229" s="269"/>
      <c r="CA229" s="269"/>
      <c r="CB229" s="269"/>
      <c r="CC229" s="242"/>
      <c r="CD229" s="215"/>
      <c r="CE229" s="242"/>
      <c r="CF229" s="242"/>
      <c r="CG229" s="242"/>
      <c r="CH229" s="5"/>
    </row>
    <row r="230" spans="1:86" hidden="1" x14ac:dyDescent="0.2">
      <c r="A230" s="127"/>
      <c r="B230" s="11"/>
      <c r="C230" s="11"/>
      <c r="D230" s="64"/>
      <c r="E230" s="11"/>
      <c r="F230" s="64"/>
      <c r="G230" s="70"/>
      <c r="H230" s="69"/>
      <c r="I230" s="74"/>
      <c r="J230" s="204"/>
      <c r="K230" s="204"/>
      <c r="L230" s="205"/>
      <c r="M230" s="205"/>
      <c r="N230" s="205"/>
      <c r="O230" s="214"/>
      <c r="P230" s="214"/>
      <c r="Q230" s="213"/>
      <c r="R230" s="213"/>
      <c r="S230" s="213"/>
      <c r="T230" s="213"/>
      <c r="U230" s="223"/>
      <c r="V230" s="222"/>
      <c r="W230" s="222"/>
      <c r="X230" s="222"/>
      <c r="Y230" s="222"/>
      <c r="Z230" s="222"/>
      <c r="AA230" s="232"/>
      <c r="AB230" s="231"/>
      <c r="AC230" s="231"/>
      <c r="AD230" s="231"/>
      <c r="AE230" s="231"/>
      <c r="AF230" s="231"/>
      <c r="AG230" s="250"/>
      <c r="AH230" s="249"/>
      <c r="AI230" s="249"/>
      <c r="AJ230" s="249"/>
      <c r="AK230" s="249"/>
      <c r="AL230" s="249"/>
      <c r="AM230" s="204"/>
      <c r="AN230" s="205"/>
      <c r="AO230" s="205"/>
      <c r="AP230" s="205"/>
      <c r="AQ230" s="205"/>
      <c r="AR230" s="205"/>
      <c r="AS230" s="259"/>
      <c r="AT230" s="258"/>
      <c r="AU230" s="258"/>
      <c r="AV230" s="258"/>
      <c r="AW230" s="258"/>
      <c r="AX230" s="258"/>
      <c r="AY230" s="268"/>
      <c r="AZ230" s="267"/>
      <c r="BA230" s="267"/>
      <c r="BB230" s="267"/>
      <c r="BC230" s="267"/>
      <c r="BD230" s="267"/>
      <c r="BE230" s="204"/>
      <c r="BF230" s="205"/>
      <c r="BG230" s="205"/>
      <c r="BH230" s="205"/>
      <c r="BI230" s="205"/>
      <c r="BJ230" s="205"/>
      <c r="BK230" s="241"/>
      <c r="BL230" s="240"/>
      <c r="BM230" s="240"/>
      <c r="BN230" s="240"/>
      <c r="BO230" s="240"/>
      <c r="BP230" s="240"/>
      <c r="BQ230" s="223"/>
      <c r="BW230" s="268"/>
      <c r="BX230" s="267"/>
      <c r="BY230" s="267"/>
      <c r="BZ230" s="267"/>
      <c r="CA230" s="267"/>
      <c r="CB230" s="267"/>
      <c r="CC230" s="241"/>
      <c r="CD230" s="214"/>
      <c r="CE230" s="240"/>
      <c r="CF230" s="240"/>
      <c r="CG230" s="240"/>
      <c r="CH230" s="5"/>
    </row>
    <row r="231" spans="1:86" hidden="1" x14ac:dyDescent="0.2">
      <c r="A231" s="127"/>
      <c r="B231" s="11"/>
      <c r="C231" s="11"/>
      <c r="D231" s="64"/>
      <c r="E231" s="11"/>
      <c r="F231" s="64"/>
      <c r="G231" s="12"/>
      <c r="H231" s="65"/>
      <c r="I231" s="66"/>
      <c r="J231" s="204"/>
      <c r="K231" s="204"/>
      <c r="L231" s="205"/>
      <c r="M231" s="205"/>
      <c r="N231" s="205"/>
      <c r="O231" s="214"/>
      <c r="P231" s="214"/>
      <c r="Q231" s="213"/>
      <c r="R231" s="213"/>
      <c r="S231" s="213"/>
      <c r="T231" s="213"/>
      <c r="U231" s="223"/>
      <c r="V231" s="222"/>
      <c r="W231" s="222"/>
      <c r="X231" s="222"/>
      <c r="Y231" s="222"/>
      <c r="Z231" s="222"/>
      <c r="AA231" s="232"/>
      <c r="AB231" s="231"/>
      <c r="AC231" s="231"/>
      <c r="AD231" s="231"/>
      <c r="AE231" s="231"/>
      <c r="AF231" s="231"/>
      <c r="AG231" s="250"/>
      <c r="AH231" s="249"/>
      <c r="AI231" s="249"/>
      <c r="AJ231" s="249"/>
      <c r="AK231" s="249"/>
      <c r="AL231" s="249"/>
      <c r="AM231" s="204"/>
      <c r="AN231" s="205"/>
      <c r="AO231" s="205"/>
      <c r="AP231" s="205"/>
      <c r="AQ231" s="205"/>
      <c r="AR231" s="205"/>
      <c r="AS231" s="259"/>
      <c r="AT231" s="258"/>
      <c r="AU231" s="258"/>
      <c r="AV231" s="258"/>
      <c r="AW231" s="258"/>
      <c r="AX231" s="258"/>
      <c r="AY231" s="268"/>
      <c r="AZ231" s="267"/>
      <c r="BA231" s="267"/>
      <c r="BB231" s="267"/>
      <c r="BC231" s="267"/>
      <c r="BD231" s="267"/>
      <c r="BE231" s="204"/>
      <c r="BF231" s="205"/>
      <c r="BG231" s="205"/>
      <c r="BH231" s="205"/>
      <c r="BI231" s="205"/>
      <c r="BJ231" s="205"/>
      <c r="BK231" s="241"/>
      <c r="BL231" s="240"/>
      <c r="BM231" s="240"/>
      <c r="BN231" s="240"/>
      <c r="BO231" s="240"/>
      <c r="BP231" s="240"/>
      <c r="BQ231" s="223"/>
      <c r="BW231" s="268"/>
      <c r="BX231" s="267"/>
      <c r="BY231" s="267"/>
      <c r="BZ231" s="267"/>
      <c r="CA231" s="267"/>
      <c r="CB231" s="267"/>
      <c r="CC231" s="241"/>
      <c r="CD231" s="214"/>
      <c r="CE231" s="240"/>
      <c r="CF231" s="240"/>
      <c r="CG231" s="240"/>
      <c r="CH231" s="5"/>
    </row>
    <row r="232" spans="1:86" hidden="1" x14ac:dyDescent="0.2">
      <c r="A232" s="127"/>
      <c r="B232" s="11"/>
      <c r="C232" s="11"/>
      <c r="D232" s="64"/>
      <c r="E232" s="11"/>
      <c r="F232" s="64"/>
      <c r="G232" s="12"/>
      <c r="H232" s="65"/>
      <c r="I232" s="66"/>
      <c r="J232" s="204"/>
      <c r="K232" s="204"/>
      <c r="L232" s="205"/>
      <c r="M232" s="205"/>
      <c r="N232" s="205"/>
      <c r="O232" s="214"/>
      <c r="P232" s="214"/>
      <c r="Q232" s="213"/>
      <c r="R232" s="213"/>
      <c r="S232" s="213"/>
      <c r="T232" s="213"/>
      <c r="U232" s="223"/>
      <c r="V232" s="222"/>
      <c r="W232" s="222"/>
      <c r="X232" s="222"/>
      <c r="Y232" s="222"/>
      <c r="Z232" s="222"/>
      <c r="AA232" s="232"/>
      <c r="AB232" s="231"/>
      <c r="AC232" s="231"/>
      <c r="AD232" s="231"/>
      <c r="AE232" s="231"/>
      <c r="AF232" s="231"/>
      <c r="AG232" s="250"/>
      <c r="AH232" s="249"/>
      <c r="AI232" s="249"/>
      <c r="AJ232" s="249"/>
      <c r="AK232" s="249"/>
      <c r="AL232" s="249"/>
      <c r="AM232" s="204"/>
      <c r="AN232" s="205"/>
      <c r="AO232" s="205"/>
      <c r="AP232" s="205"/>
      <c r="AQ232" s="205"/>
      <c r="AR232" s="205"/>
      <c r="AS232" s="259"/>
      <c r="AT232" s="258"/>
      <c r="AU232" s="258"/>
      <c r="AV232" s="258"/>
      <c r="AW232" s="258"/>
      <c r="AX232" s="258"/>
      <c r="AY232" s="268"/>
      <c r="AZ232" s="267"/>
      <c r="BA232" s="267"/>
      <c r="BB232" s="267"/>
      <c r="BC232" s="267"/>
      <c r="BD232" s="267"/>
      <c r="BE232" s="204"/>
      <c r="BF232" s="205"/>
      <c r="BG232" s="205"/>
      <c r="BH232" s="205"/>
      <c r="BI232" s="205"/>
      <c r="BJ232" s="205"/>
      <c r="BK232" s="241"/>
      <c r="BL232" s="240"/>
      <c r="BM232" s="240"/>
      <c r="BN232" s="240"/>
      <c r="BO232" s="240"/>
      <c r="BP232" s="240"/>
      <c r="BQ232" s="223"/>
      <c r="BW232" s="268"/>
      <c r="BX232" s="267"/>
      <c r="BY232" s="267"/>
      <c r="BZ232" s="267"/>
      <c r="CA232" s="267"/>
      <c r="CB232" s="267"/>
      <c r="CC232" s="241"/>
      <c r="CD232" s="214"/>
      <c r="CE232" s="240"/>
      <c r="CF232" s="240"/>
      <c r="CG232" s="240"/>
      <c r="CH232" s="5"/>
    </row>
    <row r="233" spans="1:86" hidden="1" x14ac:dyDescent="0.2">
      <c r="A233" s="127"/>
      <c r="B233" s="11"/>
      <c r="C233" s="11"/>
      <c r="D233" s="64"/>
      <c r="E233" s="11"/>
      <c r="F233" s="64"/>
      <c r="G233" s="12"/>
      <c r="H233" s="69"/>
      <c r="I233" s="66"/>
      <c r="J233" s="204"/>
      <c r="K233" s="204"/>
      <c r="L233" s="205"/>
      <c r="M233" s="205"/>
      <c r="N233" s="205"/>
      <c r="O233" s="214"/>
      <c r="P233" s="214"/>
      <c r="Q233" s="213"/>
      <c r="R233" s="213"/>
      <c r="S233" s="213"/>
      <c r="T233" s="213"/>
      <c r="U233" s="223"/>
      <c r="V233" s="222"/>
      <c r="W233" s="222"/>
      <c r="X233" s="222"/>
      <c r="Y233" s="222"/>
      <c r="Z233" s="222"/>
      <c r="AA233" s="232"/>
      <c r="AB233" s="231"/>
      <c r="AC233" s="231"/>
      <c r="AD233" s="231"/>
      <c r="AE233" s="231"/>
      <c r="AF233" s="231"/>
      <c r="AG233" s="250"/>
      <c r="AH233" s="249"/>
      <c r="AI233" s="249"/>
      <c r="AJ233" s="249"/>
      <c r="AK233" s="249"/>
      <c r="AL233" s="249"/>
      <c r="AM233" s="204"/>
      <c r="AN233" s="205"/>
      <c r="AO233" s="205"/>
      <c r="AP233" s="205"/>
      <c r="AQ233" s="205"/>
      <c r="AR233" s="205"/>
      <c r="AS233" s="259"/>
      <c r="AT233" s="258"/>
      <c r="AU233" s="258"/>
      <c r="AV233" s="258"/>
      <c r="AW233" s="258"/>
      <c r="AX233" s="258"/>
      <c r="AY233" s="268"/>
      <c r="AZ233" s="267"/>
      <c r="BA233" s="267"/>
      <c r="BB233" s="267"/>
      <c r="BC233" s="267"/>
      <c r="BD233" s="267"/>
      <c r="BE233" s="204"/>
      <c r="BF233" s="205"/>
      <c r="BG233" s="205"/>
      <c r="BH233" s="205"/>
      <c r="BI233" s="205"/>
      <c r="BJ233" s="205"/>
      <c r="BK233" s="241"/>
      <c r="BL233" s="240"/>
      <c r="BM233" s="240"/>
      <c r="BN233" s="240"/>
      <c r="BO233" s="240"/>
      <c r="BP233" s="240"/>
      <c r="BQ233" s="223"/>
      <c r="BW233" s="268"/>
      <c r="BX233" s="267"/>
      <c r="BY233" s="267"/>
      <c r="BZ233" s="267"/>
      <c r="CA233" s="267"/>
      <c r="CB233" s="267"/>
      <c r="CC233" s="241"/>
      <c r="CD233" s="214"/>
      <c r="CE233" s="240"/>
      <c r="CF233" s="240"/>
      <c r="CG233" s="240"/>
      <c r="CH233" s="5"/>
    </row>
    <row r="234" spans="1:86" hidden="1" x14ac:dyDescent="0.2">
      <c r="A234" s="127"/>
      <c r="B234" s="11"/>
      <c r="C234" s="11"/>
      <c r="D234" s="64"/>
      <c r="E234" s="11"/>
      <c r="F234" s="64"/>
      <c r="G234" s="115"/>
      <c r="H234" s="69"/>
      <c r="I234" s="116"/>
      <c r="J234" s="204"/>
      <c r="K234" s="204"/>
      <c r="L234" s="205"/>
      <c r="M234" s="205"/>
      <c r="N234" s="205"/>
      <c r="O234" s="214"/>
      <c r="P234" s="214"/>
      <c r="Q234" s="213"/>
      <c r="R234" s="213"/>
      <c r="S234" s="213"/>
      <c r="T234" s="213"/>
      <c r="U234" s="223"/>
      <c r="V234" s="222"/>
      <c r="W234" s="222"/>
      <c r="X234" s="222"/>
      <c r="Y234" s="222"/>
      <c r="Z234" s="222"/>
      <c r="AA234" s="232"/>
      <c r="AB234" s="231"/>
      <c r="AC234" s="231"/>
      <c r="AD234" s="231"/>
      <c r="AE234" s="231"/>
      <c r="AF234" s="231"/>
      <c r="AG234" s="250"/>
      <c r="AH234" s="249"/>
      <c r="AI234" s="249"/>
      <c r="AJ234" s="249"/>
      <c r="AK234" s="249"/>
      <c r="AL234" s="249"/>
      <c r="AM234" s="204"/>
      <c r="AN234" s="205"/>
      <c r="AO234" s="205"/>
      <c r="AP234" s="205"/>
      <c r="AQ234" s="205"/>
      <c r="AR234" s="205"/>
      <c r="AS234" s="259"/>
      <c r="AT234" s="258"/>
      <c r="AU234" s="258"/>
      <c r="AV234" s="258"/>
      <c r="AW234" s="258"/>
      <c r="AX234" s="258"/>
      <c r="AY234" s="268"/>
      <c r="AZ234" s="267"/>
      <c r="BA234" s="267"/>
      <c r="BB234" s="267"/>
      <c r="BC234" s="267"/>
      <c r="BD234" s="267"/>
      <c r="BE234" s="204"/>
      <c r="BF234" s="205"/>
      <c r="BG234" s="205"/>
      <c r="BH234" s="205"/>
      <c r="BI234" s="205"/>
      <c r="BJ234" s="205"/>
      <c r="BK234" s="241"/>
      <c r="BL234" s="240"/>
      <c r="BM234" s="240"/>
      <c r="BN234" s="240"/>
      <c r="BO234" s="240"/>
      <c r="BP234" s="240"/>
      <c r="BQ234" s="223"/>
      <c r="BW234" s="268"/>
      <c r="BX234" s="267"/>
      <c r="BY234" s="267"/>
      <c r="BZ234" s="267"/>
      <c r="CA234" s="267"/>
      <c r="CB234" s="267"/>
      <c r="CC234" s="241"/>
      <c r="CD234" s="214"/>
      <c r="CE234" s="240"/>
      <c r="CF234" s="240"/>
      <c r="CG234" s="240"/>
      <c r="CH234" s="5"/>
    </row>
    <row r="235" spans="1:86" hidden="1" x14ac:dyDescent="0.2">
      <c r="A235" s="127"/>
      <c r="B235" s="11"/>
      <c r="C235" s="11"/>
      <c r="D235" s="64"/>
      <c r="E235" s="11"/>
      <c r="F235" s="64"/>
      <c r="G235" s="117"/>
      <c r="H235" s="65"/>
      <c r="I235" s="116"/>
      <c r="J235" s="204"/>
      <c r="K235" s="204"/>
      <c r="L235" s="205"/>
      <c r="M235" s="205"/>
      <c r="N235" s="205"/>
      <c r="O235" s="214"/>
      <c r="P235" s="214"/>
      <c r="Q235" s="213"/>
      <c r="R235" s="213"/>
      <c r="S235" s="213"/>
      <c r="T235" s="213"/>
      <c r="U235" s="223"/>
      <c r="V235" s="222"/>
      <c r="W235" s="222"/>
      <c r="X235" s="222"/>
      <c r="Y235" s="222"/>
      <c r="Z235" s="222"/>
      <c r="AA235" s="232"/>
      <c r="AB235" s="231"/>
      <c r="AC235" s="231"/>
      <c r="AD235" s="231"/>
      <c r="AE235" s="231"/>
      <c r="AF235" s="231"/>
      <c r="AG235" s="250"/>
      <c r="AH235" s="249"/>
      <c r="AI235" s="249"/>
      <c r="AJ235" s="249"/>
      <c r="AK235" s="249"/>
      <c r="AL235" s="249"/>
      <c r="AM235" s="204"/>
      <c r="AN235" s="205"/>
      <c r="AO235" s="205"/>
      <c r="AP235" s="205"/>
      <c r="AQ235" s="205"/>
      <c r="AR235" s="205"/>
      <c r="AS235" s="259"/>
      <c r="AT235" s="258"/>
      <c r="AU235" s="258"/>
      <c r="AV235" s="258"/>
      <c r="AW235" s="258"/>
      <c r="AX235" s="258"/>
      <c r="AY235" s="268"/>
      <c r="AZ235" s="267"/>
      <c r="BA235" s="267"/>
      <c r="BB235" s="267"/>
      <c r="BC235" s="267"/>
      <c r="BD235" s="267"/>
      <c r="BE235" s="204"/>
      <c r="BF235" s="205"/>
      <c r="BG235" s="205"/>
      <c r="BH235" s="205"/>
      <c r="BI235" s="205"/>
      <c r="BJ235" s="205"/>
      <c r="BK235" s="241"/>
      <c r="BL235" s="240"/>
      <c r="BM235" s="240"/>
      <c r="BN235" s="240"/>
      <c r="BO235" s="240"/>
      <c r="BP235" s="240"/>
      <c r="BQ235" s="223"/>
      <c r="BW235" s="268"/>
      <c r="BX235" s="267"/>
      <c r="BY235" s="267"/>
      <c r="BZ235" s="267"/>
      <c r="CA235" s="267"/>
      <c r="CB235" s="267"/>
      <c r="CC235" s="241"/>
      <c r="CD235" s="214"/>
      <c r="CE235" s="240"/>
      <c r="CF235" s="240"/>
      <c r="CG235" s="240"/>
      <c r="CH235" s="5"/>
    </row>
    <row r="236" spans="1:86" hidden="1" x14ac:dyDescent="0.2">
      <c r="A236" s="127"/>
      <c r="B236" s="11"/>
      <c r="C236" s="11"/>
      <c r="D236" s="64"/>
      <c r="E236" s="11"/>
      <c r="F236" s="64"/>
      <c r="G236" s="12"/>
      <c r="H236" s="65"/>
      <c r="I236" s="116"/>
      <c r="J236" s="204"/>
      <c r="K236" s="204"/>
      <c r="L236" s="205"/>
      <c r="M236" s="205"/>
      <c r="N236" s="205"/>
      <c r="O236" s="214"/>
      <c r="P236" s="214"/>
      <c r="Q236" s="213"/>
      <c r="R236" s="213"/>
      <c r="S236" s="213"/>
      <c r="T236" s="213"/>
      <c r="U236" s="223"/>
      <c r="V236" s="222"/>
      <c r="W236" s="222"/>
      <c r="X236" s="222"/>
      <c r="Y236" s="222"/>
      <c r="Z236" s="222"/>
      <c r="AA236" s="232"/>
      <c r="AB236" s="231"/>
      <c r="AC236" s="231"/>
      <c r="AD236" s="231"/>
      <c r="AE236" s="231"/>
      <c r="AF236" s="231"/>
      <c r="AG236" s="250"/>
      <c r="AH236" s="249"/>
      <c r="AI236" s="249"/>
      <c r="AJ236" s="249"/>
      <c r="AK236" s="249"/>
      <c r="AL236" s="249"/>
      <c r="AM236" s="204"/>
      <c r="AN236" s="205"/>
      <c r="AO236" s="205"/>
      <c r="AP236" s="205"/>
      <c r="AQ236" s="205"/>
      <c r="AR236" s="205"/>
      <c r="AS236" s="259"/>
      <c r="AT236" s="258"/>
      <c r="AU236" s="258"/>
      <c r="AV236" s="258"/>
      <c r="AW236" s="258"/>
      <c r="AX236" s="258"/>
      <c r="AY236" s="268"/>
      <c r="AZ236" s="267"/>
      <c r="BA236" s="267"/>
      <c r="BB236" s="267"/>
      <c r="BC236" s="267"/>
      <c r="BD236" s="267"/>
      <c r="BE236" s="204"/>
      <c r="BF236" s="205"/>
      <c r="BG236" s="205"/>
      <c r="BH236" s="205"/>
      <c r="BI236" s="205"/>
      <c r="BJ236" s="205"/>
      <c r="BK236" s="241"/>
      <c r="BL236" s="240"/>
      <c r="BM236" s="240"/>
      <c r="BN236" s="240"/>
      <c r="BO236" s="240"/>
      <c r="BP236" s="240"/>
      <c r="BQ236" s="223"/>
      <c r="BW236" s="268"/>
      <c r="BX236" s="267"/>
      <c r="BY236" s="267"/>
      <c r="BZ236" s="267"/>
      <c r="CA236" s="267"/>
      <c r="CB236" s="267"/>
      <c r="CC236" s="241"/>
      <c r="CD236" s="214"/>
      <c r="CE236" s="240"/>
      <c r="CF236" s="240"/>
      <c r="CG236" s="240"/>
      <c r="CH236" s="5"/>
    </row>
    <row r="237" spans="1:86" hidden="1" x14ac:dyDescent="0.2">
      <c r="A237" s="127"/>
      <c r="B237" s="11"/>
      <c r="C237" s="11"/>
      <c r="D237" s="64"/>
      <c r="E237" s="11"/>
      <c r="F237" s="64"/>
      <c r="G237" s="115"/>
      <c r="H237" s="69"/>
      <c r="I237" s="74"/>
      <c r="J237" s="204"/>
      <c r="K237" s="204"/>
      <c r="L237" s="205"/>
      <c r="M237" s="205"/>
      <c r="N237" s="205"/>
      <c r="O237" s="214"/>
      <c r="P237" s="214"/>
      <c r="Q237" s="213"/>
      <c r="R237" s="213"/>
      <c r="S237" s="213"/>
      <c r="T237" s="213"/>
      <c r="U237" s="223"/>
      <c r="V237" s="222"/>
      <c r="W237" s="222"/>
      <c r="X237" s="222"/>
      <c r="Y237" s="222"/>
      <c r="Z237" s="222"/>
      <c r="AA237" s="232"/>
      <c r="AB237" s="231"/>
      <c r="AC237" s="231"/>
      <c r="AD237" s="231"/>
      <c r="AE237" s="231"/>
      <c r="AF237" s="231"/>
      <c r="AG237" s="250"/>
      <c r="AH237" s="249"/>
      <c r="AI237" s="249"/>
      <c r="AJ237" s="249"/>
      <c r="AK237" s="249"/>
      <c r="AL237" s="249"/>
      <c r="AM237" s="204"/>
      <c r="AN237" s="205"/>
      <c r="AO237" s="205"/>
      <c r="AP237" s="205"/>
      <c r="AQ237" s="205"/>
      <c r="AR237" s="205"/>
      <c r="AS237" s="259"/>
      <c r="AT237" s="258"/>
      <c r="AU237" s="258"/>
      <c r="AV237" s="258"/>
      <c r="AW237" s="258"/>
      <c r="AX237" s="258"/>
      <c r="AY237" s="268"/>
      <c r="AZ237" s="267"/>
      <c r="BA237" s="267"/>
      <c r="BB237" s="267"/>
      <c r="BC237" s="267"/>
      <c r="BD237" s="267"/>
      <c r="BE237" s="204"/>
      <c r="BF237" s="205"/>
      <c r="BG237" s="205"/>
      <c r="BH237" s="205"/>
      <c r="BI237" s="205"/>
      <c r="BJ237" s="205"/>
      <c r="BK237" s="241"/>
      <c r="BL237" s="240"/>
      <c r="BM237" s="240"/>
      <c r="BN237" s="240"/>
      <c r="BO237" s="240"/>
      <c r="BP237" s="240"/>
      <c r="BQ237" s="223"/>
      <c r="BW237" s="268"/>
      <c r="BX237" s="267"/>
      <c r="BY237" s="267"/>
      <c r="BZ237" s="267"/>
      <c r="CA237" s="267"/>
      <c r="CB237" s="267"/>
      <c r="CC237" s="241"/>
      <c r="CD237" s="214"/>
      <c r="CE237" s="240"/>
      <c r="CF237" s="240"/>
      <c r="CG237" s="240"/>
      <c r="CH237" s="5"/>
    </row>
    <row r="238" spans="1:86" hidden="1" x14ac:dyDescent="0.2">
      <c r="A238" s="22"/>
      <c r="B238" s="22"/>
      <c r="C238" s="93"/>
      <c r="D238" s="34"/>
      <c r="E238" s="22"/>
      <c r="F238" s="34"/>
      <c r="G238" s="48"/>
      <c r="H238" s="36"/>
      <c r="I238" s="28"/>
      <c r="J238" s="204"/>
      <c r="K238" s="204"/>
      <c r="L238" s="205"/>
      <c r="M238" s="205"/>
      <c r="N238" s="205"/>
      <c r="O238" s="214"/>
      <c r="P238" s="214"/>
      <c r="Q238" s="213"/>
      <c r="R238" s="213"/>
      <c r="S238" s="213"/>
      <c r="T238" s="213"/>
      <c r="U238" s="223"/>
      <c r="V238" s="222"/>
      <c r="W238" s="222"/>
      <c r="X238" s="222"/>
      <c r="Y238" s="222"/>
      <c r="Z238" s="222"/>
      <c r="AA238" s="232"/>
      <c r="AB238" s="231"/>
      <c r="AC238" s="231"/>
      <c r="AD238" s="231"/>
      <c r="AE238" s="231"/>
      <c r="AF238" s="231"/>
      <c r="AG238" s="250"/>
      <c r="AH238" s="249"/>
      <c r="AI238" s="249"/>
      <c r="AJ238" s="249"/>
      <c r="AK238" s="249"/>
      <c r="AL238" s="249"/>
      <c r="AM238" s="204"/>
      <c r="AN238" s="205"/>
      <c r="AO238" s="205"/>
      <c r="AP238" s="205"/>
      <c r="AQ238" s="205"/>
      <c r="AR238" s="205"/>
      <c r="AS238" s="259"/>
      <c r="AT238" s="258"/>
      <c r="AU238" s="258"/>
      <c r="AV238" s="258"/>
      <c r="AW238" s="258"/>
      <c r="AX238" s="258"/>
      <c r="AY238" s="268"/>
      <c r="AZ238" s="267"/>
      <c r="BA238" s="267"/>
      <c r="BB238" s="267"/>
      <c r="BC238" s="267"/>
      <c r="BD238" s="267"/>
      <c r="BE238" s="204"/>
      <c r="BF238" s="205"/>
      <c r="BG238" s="205"/>
      <c r="BH238" s="205"/>
      <c r="BI238" s="205"/>
      <c r="BJ238" s="205"/>
      <c r="BK238" s="241"/>
      <c r="BL238" s="240"/>
      <c r="BM238" s="240"/>
      <c r="BN238" s="240"/>
      <c r="BO238" s="240"/>
      <c r="BP238" s="240"/>
      <c r="BQ238" s="223"/>
      <c r="BW238" s="268"/>
      <c r="BX238" s="267"/>
      <c r="BY238" s="267"/>
      <c r="BZ238" s="267"/>
      <c r="CA238" s="267"/>
      <c r="CB238" s="267"/>
      <c r="CC238" s="241"/>
      <c r="CD238" s="214"/>
      <c r="CE238" s="240"/>
      <c r="CF238" s="240"/>
      <c r="CG238" s="240"/>
      <c r="CH238" s="5"/>
    </row>
    <row r="239" spans="1:86" hidden="1" x14ac:dyDescent="0.2">
      <c r="A239" s="22"/>
      <c r="B239" s="22"/>
      <c r="C239" s="93"/>
      <c r="D239" s="112"/>
      <c r="E239" s="22"/>
      <c r="F239" s="112"/>
      <c r="G239" s="124"/>
      <c r="H239" s="26"/>
      <c r="I239" s="112"/>
      <c r="J239" s="204"/>
      <c r="K239" s="204"/>
      <c r="L239" s="205"/>
      <c r="M239" s="205"/>
      <c r="N239" s="205"/>
      <c r="O239" s="214"/>
      <c r="P239" s="214"/>
      <c r="Q239" s="213"/>
      <c r="R239" s="213"/>
      <c r="S239" s="213"/>
      <c r="T239" s="213"/>
      <c r="U239" s="223"/>
      <c r="V239" s="222"/>
      <c r="W239" s="222"/>
      <c r="X239" s="222"/>
      <c r="Y239" s="222"/>
      <c r="Z239" s="222"/>
      <c r="AA239" s="232"/>
      <c r="AB239" s="231"/>
      <c r="AC239" s="231"/>
      <c r="AD239" s="231"/>
      <c r="AE239" s="231"/>
      <c r="AF239" s="231"/>
      <c r="AG239" s="250"/>
      <c r="AH239" s="249"/>
      <c r="AI239" s="249"/>
      <c r="AJ239" s="249"/>
      <c r="AK239" s="249"/>
      <c r="AL239" s="249"/>
      <c r="AM239" s="204"/>
      <c r="AN239" s="205"/>
      <c r="AO239" s="205"/>
      <c r="AP239" s="205"/>
      <c r="AQ239" s="205"/>
      <c r="AR239" s="205"/>
      <c r="AS239" s="259"/>
      <c r="AT239" s="258"/>
      <c r="AU239" s="258"/>
      <c r="AV239" s="258"/>
      <c r="AW239" s="258"/>
      <c r="AX239" s="258"/>
      <c r="AY239" s="268"/>
      <c r="AZ239" s="267"/>
      <c r="BA239" s="267"/>
      <c r="BB239" s="267"/>
      <c r="BC239" s="267"/>
      <c r="BD239" s="267"/>
      <c r="BE239" s="204"/>
      <c r="BF239" s="205"/>
      <c r="BG239" s="205"/>
      <c r="BH239" s="205"/>
      <c r="BI239" s="205"/>
      <c r="BJ239" s="205"/>
      <c r="BK239" s="241"/>
      <c r="BL239" s="240"/>
      <c r="BM239" s="240"/>
      <c r="BN239" s="240"/>
      <c r="BO239" s="240"/>
      <c r="BP239" s="240"/>
      <c r="BQ239" s="223"/>
      <c r="BW239" s="268"/>
      <c r="BX239" s="267"/>
      <c r="BY239" s="267"/>
      <c r="BZ239" s="267"/>
      <c r="CA239" s="267"/>
      <c r="CB239" s="267"/>
      <c r="CC239" s="241"/>
      <c r="CD239" s="214"/>
      <c r="CE239" s="240"/>
      <c r="CF239" s="240"/>
      <c r="CG239" s="240"/>
      <c r="CH239" s="5"/>
    </row>
    <row r="240" spans="1:86" hidden="1" x14ac:dyDescent="0.2">
      <c r="A240" s="22"/>
      <c r="B240" s="22"/>
      <c r="C240" s="22"/>
      <c r="D240" s="28"/>
      <c r="E240" s="22"/>
      <c r="F240" s="28"/>
      <c r="G240" s="128"/>
      <c r="H240" s="26"/>
      <c r="I240" s="112"/>
      <c r="J240" s="204"/>
      <c r="K240" s="204"/>
      <c r="L240" s="205"/>
      <c r="M240" s="205"/>
      <c r="N240" s="205"/>
      <c r="O240" s="214"/>
      <c r="P240" s="214"/>
      <c r="Q240" s="213"/>
      <c r="R240" s="213"/>
      <c r="S240" s="213"/>
      <c r="T240" s="213"/>
      <c r="U240" s="223"/>
      <c r="V240" s="222"/>
      <c r="W240" s="222"/>
      <c r="X240" s="222"/>
      <c r="Y240" s="222"/>
      <c r="Z240" s="222"/>
      <c r="AA240" s="232"/>
      <c r="AB240" s="231"/>
      <c r="AC240" s="231"/>
      <c r="AD240" s="231"/>
      <c r="AE240" s="231"/>
      <c r="AF240" s="231"/>
      <c r="AG240" s="250"/>
      <c r="AH240" s="249"/>
      <c r="AI240" s="249"/>
      <c r="AJ240" s="249"/>
      <c r="AK240" s="249"/>
      <c r="AL240" s="249"/>
      <c r="AM240" s="204"/>
      <c r="AN240" s="205"/>
      <c r="AO240" s="205"/>
      <c r="AP240" s="205"/>
      <c r="AQ240" s="205"/>
      <c r="AR240" s="205"/>
      <c r="AS240" s="259"/>
      <c r="AT240" s="258"/>
      <c r="AU240" s="258"/>
      <c r="AV240" s="258"/>
      <c r="AW240" s="258"/>
      <c r="AX240" s="258"/>
      <c r="AY240" s="268"/>
      <c r="AZ240" s="267"/>
      <c r="BA240" s="267"/>
      <c r="BB240" s="267"/>
      <c r="BC240" s="267"/>
      <c r="BD240" s="267"/>
      <c r="BE240" s="204"/>
      <c r="BF240" s="205"/>
      <c r="BG240" s="205"/>
      <c r="BH240" s="205"/>
      <c r="BI240" s="205"/>
      <c r="BJ240" s="205"/>
      <c r="BK240" s="241"/>
      <c r="BL240" s="240"/>
      <c r="BM240" s="240"/>
      <c r="BN240" s="240"/>
      <c r="BO240" s="240"/>
      <c r="BP240" s="240"/>
      <c r="BQ240" s="223"/>
      <c r="BW240" s="268"/>
      <c r="BX240" s="267"/>
      <c r="BY240" s="267"/>
      <c r="BZ240" s="267"/>
      <c r="CA240" s="267"/>
      <c r="CB240" s="267"/>
      <c r="CC240" s="241"/>
      <c r="CD240" s="214"/>
      <c r="CE240" s="240"/>
      <c r="CF240" s="240"/>
      <c r="CG240" s="240"/>
      <c r="CH240" s="5"/>
    </row>
    <row r="241" spans="1:86" hidden="1" x14ac:dyDescent="0.2">
      <c r="A241" s="22"/>
      <c r="B241" s="22"/>
      <c r="C241" s="129"/>
      <c r="D241" s="28"/>
      <c r="E241" s="22"/>
      <c r="F241" s="28"/>
      <c r="G241" s="128"/>
      <c r="H241" s="26"/>
      <c r="I241" s="112"/>
      <c r="J241" s="204"/>
      <c r="K241" s="204"/>
      <c r="L241" s="205"/>
      <c r="M241" s="205"/>
      <c r="N241" s="205"/>
      <c r="O241" s="214"/>
      <c r="P241" s="214"/>
      <c r="Q241" s="213"/>
      <c r="R241" s="213"/>
      <c r="S241" s="213"/>
      <c r="T241" s="213"/>
      <c r="U241" s="223"/>
      <c r="V241" s="222"/>
      <c r="W241" s="222"/>
      <c r="X241" s="222"/>
      <c r="Y241" s="222"/>
      <c r="Z241" s="222"/>
      <c r="AA241" s="232"/>
      <c r="AB241" s="231"/>
      <c r="AC241" s="231"/>
      <c r="AD241" s="231"/>
      <c r="AE241" s="231"/>
      <c r="AF241" s="231"/>
      <c r="AG241" s="250"/>
      <c r="AH241" s="249"/>
      <c r="AI241" s="249"/>
      <c r="AJ241" s="249"/>
      <c r="AK241" s="249"/>
      <c r="AL241" s="249"/>
      <c r="AM241" s="204"/>
      <c r="AN241" s="205"/>
      <c r="AO241" s="205"/>
      <c r="AP241" s="205"/>
      <c r="AQ241" s="205"/>
      <c r="AR241" s="205"/>
      <c r="AS241" s="259"/>
      <c r="AT241" s="258"/>
      <c r="AU241" s="258"/>
      <c r="AV241" s="258"/>
      <c r="AW241" s="258"/>
      <c r="AX241" s="258"/>
      <c r="AY241" s="268"/>
      <c r="AZ241" s="267"/>
      <c r="BA241" s="267"/>
      <c r="BB241" s="267"/>
      <c r="BC241" s="267"/>
      <c r="BD241" s="267"/>
      <c r="BE241" s="204"/>
      <c r="BF241" s="205"/>
      <c r="BG241" s="205"/>
      <c r="BH241" s="205"/>
      <c r="BI241" s="205"/>
      <c r="BJ241" s="205"/>
      <c r="BK241" s="241"/>
      <c r="BL241" s="240"/>
      <c r="BM241" s="240"/>
      <c r="BN241" s="240"/>
      <c r="BO241" s="240"/>
      <c r="BP241" s="240"/>
      <c r="BQ241" s="223"/>
      <c r="BW241" s="268"/>
      <c r="BX241" s="267"/>
      <c r="BY241" s="267"/>
      <c r="BZ241" s="267"/>
      <c r="CA241" s="267"/>
      <c r="CB241" s="267"/>
      <c r="CC241" s="241"/>
      <c r="CD241" s="214"/>
      <c r="CE241" s="240"/>
      <c r="CF241" s="240"/>
      <c r="CG241" s="240"/>
      <c r="CH241" s="5"/>
    </row>
    <row r="242" spans="1:86" hidden="1" x14ac:dyDescent="0.2">
      <c r="A242" s="22"/>
      <c r="B242" s="22"/>
      <c r="C242" s="129"/>
      <c r="D242" s="121"/>
      <c r="E242" s="22"/>
      <c r="F242" s="28"/>
      <c r="G242" s="25"/>
      <c r="H242" s="26"/>
      <c r="I242" s="96"/>
      <c r="J242" s="204"/>
      <c r="K242" s="204"/>
      <c r="L242" s="205"/>
      <c r="M242" s="205"/>
      <c r="N242" s="205"/>
      <c r="O242" s="214"/>
      <c r="P242" s="214"/>
      <c r="Q242" s="213"/>
      <c r="R242" s="213"/>
      <c r="S242" s="213"/>
      <c r="T242" s="213"/>
      <c r="U242" s="223"/>
      <c r="V242" s="222"/>
      <c r="W242" s="222"/>
      <c r="X242" s="222"/>
      <c r="Y242" s="222"/>
      <c r="Z242" s="222"/>
      <c r="AA242" s="232"/>
      <c r="AB242" s="231"/>
      <c r="AC242" s="231"/>
      <c r="AD242" s="231"/>
      <c r="AE242" s="231"/>
      <c r="AF242" s="231"/>
      <c r="AG242" s="250"/>
      <c r="AH242" s="249"/>
      <c r="AI242" s="249"/>
      <c r="AJ242" s="249"/>
      <c r="AK242" s="249"/>
      <c r="AL242" s="249"/>
      <c r="AM242" s="204"/>
      <c r="AN242" s="205"/>
      <c r="AO242" s="205"/>
      <c r="AP242" s="205"/>
      <c r="AQ242" s="205"/>
      <c r="AR242" s="205"/>
      <c r="AS242" s="259"/>
      <c r="AT242" s="258"/>
      <c r="AU242" s="258"/>
      <c r="AV242" s="258"/>
      <c r="AW242" s="258"/>
      <c r="AX242" s="258"/>
      <c r="AY242" s="268"/>
      <c r="AZ242" s="267"/>
      <c r="BA242" s="267"/>
      <c r="BB242" s="267"/>
      <c r="BC242" s="267"/>
      <c r="BD242" s="267"/>
      <c r="BE242" s="204"/>
      <c r="BF242" s="205"/>
      <c r="BG242" s="205"/>
      <c r="BH242" s="205"/>
      <c r="BI242" s="205"/>
      <c r="BJ242" s="205"/>
      <c r="BK242" s="241"/>
      <c r="BL242" s="240"/>
      <c r="BM242" s="240"/>
      <c r="BN242" s="240"/>
      <c r="BO242" s="240"/>
      <c r="BP242" s="240"/>
      <c r="BQ242" s="223"/>
      <c r="BW242" s="268"/>
      <c r="BX242" s="267"/>
      <c r="BY242" s="267"/>
      <c r="BZ242" s="267"/>
      <c r="CA242" s="267"/>
      <c r="CB242" s="267"/>
      <c r="CC242" s="241"/>
      <c r="CD242" s="214"/>
      <c r="CE242" s="240"/>
      <c r="CF242" s="240"/>
      <c r="CG242" s="240"/>
      <c r="CH242" s="5"/>
    </row>
    <row r="243" spans="1:86" hidden="1" x14ac:dyDescent="0.2">
      <c r="A243" s="22"/>
      <c r="B243" s="22"/>
      <c r="C243" s="129"/>
      <c r="D243" s="33"/>
      <c r="E243" s="22"/>
      <c r="F243" s="28"/>
      <c r="G243" s="25"/>
      <c r="H243" s="75"/>
      <c r="I243" s="52"/>
      <c r="J243" s="204"/>
      <c r="K243" s="204"/>
      <c r="L243" s="205"/>
      <c r="M243" s="205"/>
      <c r="N243" s="205"/>
      <c r="O243" s="214"/>
      <c r="P243" s="214"/>
      <c r="Q243" s="213"/>
      <c r="R243" s="213"/>
      <c r="S243" s="213"/>
      <c r="T243" s="213"/>
      <c r="U243" s="223"/>
      <c r="V243" s="222"/>
      <c r="W243" s="222"/>
      <c r="X243" s="222"/>
      <c r="Y243" s="222"/>
      <c r="Z243" s="222"/>
      <c r="AA243" s="232"/>
      <c r="AB243" s="231"/>
      <c r="AC243" s="231"/>
      <c r="AD243" s="231"/>
      <c r="AE243" s="231"/>
      <c r="AF243" s="231"/>
      <c r="AG243" s="250"/>
      <c r="AH243" s="249"/>
      <c r="AI243" s="249"/>
      <c r="AJ243" s="249"/>
      <c r="AK243" s="249"/>
      <c r="AL243" s="249"/>
      <c r="AM243" s="204"/>
      <c r="AN243" s="205"/>
      <c r="AO243" s="205"/>
      <c r="AP243" s="205"/>
      <c r="AQ243" s="205"/>
      <c r="AR243" s="205"/>
      <c r="AS243" s="259"/>
      <c r="AT243" s="258"/>
      <c r="AU243" s="258"/>
      <c r="AV243" s="258"/>
      <c r="AW243" s="258"/>
      <c r="AX243" s="258"/>
      <c r="AY243" s="268"/>
      <c r="AZ243" s="267"/>
      <c r="BA243" s="267"/>
      <c r="BB243" s="267"/>
      <c r="BC243" s="267"/>
      <c r="BD243" s="267"/>
      <c r="BE243" s="204"/>
      <c r="BF243" s="205"/>
      <c r="BG243" s="205"/>
      <c r="BH243" s="205"/>
      <c r="BI243" s="205"/>
      <c r="BJ243" s="205"/>
      <c r="BK243" s="241"/>
      <c r="BL243" s="240"/>
      <c r="BM243" s="240"/>
      <c r="BN243" s="240"/>
      <c r="BO243" s="240"/>
      <c r="BP243" s="240"/>
      <c r="BQ243" s="223"/>
      <c r="BW243" s="268"/>
      <c r="BX243" s="267"/>
      <c r="BY243" s="267"/>
      <c r="BZ243" s="267"/>
      <c r="CA243" s="267"/>
      <c r="CB243" s="267"/>
      <c r="CC243" s="241"/>
      <c r="CD243" s="214"/>
      <c r="CE243" s="240"/>
      <c r="CF243" s="240"/>
      <c r="CG243" s="240"/>
      <c r="CH243" s="5"/>
    </row>
    <row r="244" spans="1:86" hidden="1" x14ac:dyDescent="0.2">
      <c r="A244" s="22"/>
      <c r="B244" s="22"/>
      <c r="C244" s="130"/>
      <c r="D244" s="34"/>
      <c r="E244" s="22"/>
      <c r="F244" s="34"/>
      <c r="G244" s="48"/>
      <c r="H244" s="36"/>
      <c r="I244" s="27"/>
      <c r="J244" s="204"/>
      <c r="K244" s="204"/>
      <c r="L244" s="205"/>
      <c r="M244" s="205"/>
      <c r="N244" s="204"/>
      <c r="O244" s="214"/>
      <c r="P244" s="214"/>
      <c r="Q244" s="213"/>
      <c r="R244" s="214"/>
      <c r="S244" s="213"/>
      <c r="T244" s="214"/>
      <c r="U244" s="223"/>
      <c r="V244" s="223"/>
      <c r="W244" s="222"/>
      <c r="X244" s="223"/>
      <c r="Y244" s="222"/>
      <c r="Z244" s="223"/>
      <c r="AA244" s="232"/>
      <c r="AB244" s="232"/>
      <c r="AC244" s="231"/>
      <c r="AD244" s="232"/>
      <c r="AE244" s="231"/>
      <c r="AF244" s="232"/>
      <c r="AG244" s="250"/>
      <c r="AH244" s="250"/>
      <c r="AI244" s="249"/>
      <c r="AJ244" s="250"/>
      <c r="AK244" s="249"/>
      <c r="AL244" s="250"/>
      <c r="AM244" s="204"/>
      <c r="AN244" s="204"/>
      <c r="AO244" s="205"/>
      <c r="AP244" s="204"/>
      <c r="AQ244" s="205"/>
      <c r="AR244" s="204"/>
      <c r="AS244" s="259"/>
      <c r="AT244" s="259"/>
      <c r="AU244" s="258"/>
      <c r="AV244" s="259"/>
      <c r="AW244" s="258"/>
      <c r="AX244" s="259"/>
      <c r="AY244" s="268"/>
      <c r="AZ244" s="268"/>
      <c r="BA244" s="267"/>
      <c r="BB244" s="268"/>
      <c r="BC244" s="267"/>
      <c r="BD244" s="268"/>
      <c r="BE244" s="204"/>
      <c r="BF244" s="204"/>
      <c r="BG244" s="205"/>
      <c r="BH244" s="204"/>
      <c r="BI244" s="205"/>
      <c r="BJ244" s="204"/>
      <c r="BK244" s="241"/>
      <c r="BL244" s="241"/>
      <c r="BM244" s="240"/>
      <c r="BN244" s="241"/>
      <c r="BO244" s="240"/>
      <c r="BP244" s="241"/>
      <c r="BQ244" s="223"/>
      <c r="BR244" s="579"/>
      <c r="BT244" s="579"/>
      <c r="BV244" s="579"/>
      <c r="BW244" s="268"/>
      <c r="BX244" s="268"/>
      <c r="BY244" s="267"/>
      <c r="BZ244" s="268"/>
      <c r="CA244" s="267"/>
      <c r="CB244" s="268"/>
      <c r="CC244" s="241"/>
      <c r="CD244" s="214"/>
      <c r="CE244" s="240"/>
      <c r="CF244" s="240"/>
      <c r="CG244" s="241"/>
      <c r="CH244" s="5"/>
    </row>
    <row r="245" spans="1:86" hidden="1" x14ac:dyDescent="0.2">
      <c r="A245" s="22"/>
      <c r="B245" s="22"/>
      <c r="C245" s="130"/>
      <c r="D245" s="121"/>
      <c r="E245" s="22"/>
      <c r="F245" s="34"/>
      <c r="G245" s="48"/>
      <c r="H245" s="26"/>
      <c r="I245" s="27"/>
      <c r="J245" s="204"/>
      <c r="K245" s="204"/>
      <c r="L245" s="205"/>
      <c r="M245" s="205"/>
      <c r="N245" s="205"/>
      <c r="O245" s="214"/>
      <c r="P245" s="214"/>
      <c r="Q245" s="213"/>
      <c r="R245" s="213"/>
      <c r="S245" s="213"/>
      <c r="T245" s="213"/>
      <c r="U245" s="223"/>
      <c r="V245" s="222"/>
      <c r="W245" s="222"/>
      <c r="X245" s="222"/>
      <c r="Y245" s="222"/>
      <c r="Z245" s="222"/>
      <c r="AA245" s="232"/>
      <c r="AB245" s="231"/>
      <c r="AC245" s="231"/>
      <c r="AD245" s="231"/>
      <c r="AE245" s="231"/>
      <c r="AF245" s="231"/>
      <c r="AG245" s="250"/>
      <c r="AH245" s="249"/>
      <c r="AI245" s="249"/>
      <c r="AJ245" s="249"/>
      <c r="AK245" s="249"/>
      <c r="AL245" s="249"/>
      <c r="AM245" s="204"/>
      <c r="AN245" s="205"/>
      <c r="AO245" s="205"/>
      <c r="AP245" s="205"/>
      <c r="AQ245" s="205"/>
      <c r="AR245" s="205"/>
      <c r="AS245" s="259"/>
      <c r="AT245" s="258"/>
      <c r="AU245" s="258"/>
      <c r="AV245" s="258"/>
      <c r="AW245" s="258"/>
      <c r="AX245" s="258"/>
      <c r="AY245" s="268"/>
      <c r="AZ245" s="267"/>
      <c r="BA245" s="267"/>
      <c r="BB245" s="267"/>
      <c r="BC245" s="267"/>
      <c r="BD245" s="267"/>
      <c r="BE245" s="204"/>
      <c r="BF245" s="205"/>
      <c r="BG245" s="205"/>
      <c r="BH245" s="205"/>
      <c r="BI245" s="205"/>
      <c r="BJ245" s="205"/>
      <c r="BK245" s="241"/>
      <c r="BL245" s="240"/>
      <c r="BM245" s="240"/>
      <c r="BN245" s="240"/>
      <c r="BO245" s="240"/>
      <c r="BP245" s="240"/>
      <c r="BQ245" s="223"/>
      <c r="BW245" s="268"/>
      <c r="BX245" s="267"/>
      <c r="BY245" s="267"/>
      <c r="BZ245" s="267"/>
      <c r="CA245" s="267"/>
      <c r="CB245" s="267"/>
      <c r="CC245" s="241"/>
      <c r="CD245" s="214"/>
      <c r="CE245" s="240"/>
      <c r="CF245" s="240"/>
      <c r="CG245" s="240"/>
      <c r="CH245" s="5"/>
    </row>
    <row r="246" spans="1:86" hidden="1" x14ac:dyDescent="0.2">
      <c r="A246" s="22"/>
      <c r="B246" s="22"/>
      <c r="C246" s="130"/>
      <c r="D246" s="33"/>
      <c r="E246" s="22"/>
      <c r="F246" s="34"/>
      <c r="G246" s="48"/>
      <c r="H246" s="75"/>
      <c r="I246" s="27"/>
      <c r="J246" s="204"/>
      <c r="K246" s="204"/>
      <c r="L246" s="205"/>
      <c r="M246" s="205"/>
      <c r="N246" s="205"/>
      <c r="O246" s="214"/>
      <c r="P246" s="214"/>
      <c r="Q246" s="213"/>
      <c r="R246" s="213"/>
      <c r="S246" s="213"/>
      <c r="T246" s="213"/>
      <c r="U246" s="223"/>
      <c r="V246" s="222"/>
      <c r="W246" s="222"/>
      <c r="X246" s="222"/>
      <c r="Y246" s="222"/>
      <c r="Z246" s="222"/>
      <c r="AA246" s="232"/>
      <c r="AB246" s="231"/>
      <c r="AC246" s="231"/>
      <c r="AD246" s="231"/>
      <c r="AE246" s="231"/>
      <c r="AF246" s="231"/>
      <c r="AG246" s="250"/>
      <c r="AH246" s="249"/>
      <c r="AI246" s="249"/>
      <c r="AJ246" s="249"/>
      <c r="AK246" s="249"/>
      <c r="AL246" s="249"/>
      <c r="AM246" s="204"/>
      <c r="AN246" s="205"/>
      <c r="AO246" s="205"/>
      <c r="AP246" s="205"/>
      <c r="AQ246" s="205"/>
      <c r="AR246" s="205"/>
      <c r="AS246" s="259"/>
      <c r="AT246" s="258"/>
      <c r="AU246" s="258"/>
      <c r="AV246" s="258"/>
      <c r="AW246" s="258"/>
      <c r="AX246" s="258"/>
      <c r="AY246" s="268"/>
      <c r="AZ246" s="267"/>
      <c r="BA246" s="267"/>
      <c r="BB246" s="267"/>
      <c r="BC246" s="267"/>
      <c r="BD246" s="267"/>
      <c r="BE246" s="204"/>
      <c r="BF246" s="205"/>
      <c r="BG246" s="205"/>
      <c r="BH246" s="205"/>
      <c r="BI246" s="205"/>
      <c r="BJ246" s="205"/>
      <c r="BK246" s="241"/>
      <c r="BL246" s="240"/>
      <c r="BM246" s="240"/>
      <c r="BN246" s="240"/>
      <c r="BO246" s="240"/>
      <c r="BP246" s="240"/>
      <c r="BQ246" s="223"/>
      <c r="BW246" s="268"/>
      <c r="BX246" s="267"/>
      <c r="BY246" s="267"/>
      <c r="BZ246" s="267"/>
      <c r="CA246" s="267"/>
      <c r="CB246" s="267"/>
      <c r="CC246" s="241"/>
      <c r="CD246" s="214"/>
      <c r="CE246" s="240"/>
      <c r="CF246" s="240"/>
      <c r="CG246" s="240"/>
      <c r="CH246" s="5"/>
    </row>
    <row r="247" spans="1:86" hidden="1" x14ac:dyDescent="0.2">
      <c r="A247" s="22"/>
      <c r="B247" s="22"/>
      <c r="C247" s="22"/>
      <c r="D247" s="34"/>
      <c r="E247" s="22"/>
      <c r="F247" s="34"/>
      <c r="G247" s="48"/>
      <c r="H247" s="36"/>
      <c r="I247" s="27"/>
      <c r="J247" s="204"/>
      <c r="K247" s="204"/>
      <c r="L247" s="205"/>
      <c r="M247" s="205"/>
      <c r="N247" s="204"/>
      <c r="O247" s="214"/>
      <c r="P247" s="214"/>
      <c r="Q247" s="213"/>
      <c r="R247" s="214"/>
      <c r="S247" s="213"/>
      <c r="T247" s="214"/>
      <c r="U247" s="223"/>
      <c r="V247" s="223"/>
      <c r="W247" s="222"/>
      <c r="X247" s="223"/>
      <c r="Y247" s="222"/>
      <c r="Z247" s="223"/>
      <c r="AA247" s="232"/>
      <c r="AB247" s="232"/>
      <c r="AC247" s="231"/>
      <c r="AD247" s="232"/>
      <c r="AE247" s="231"/>
      <c r="AF247" s="232"/>
      <c r="AG247" s="250"/>
      <c r="AH247" s="250"/>
      <c r="AI247" s="249"/>
      <c r="AJ247" s="250"/>
      <c r="AK247" s="249"/>
      <c r="AL247" s="250"/>
      <c r="AM247" s="204"/>
      <c r="AN247" s="204"/>
      <c r="AO247" s="205"/>
      <c r="AP247" s="204"/>
      <c r="AQ247" s="205"/>
      <c r="AR247" s="204"/>
      <c r="AS247" s="259"/>
      <c r="AT247" s="259"/>
      <c r="AU247" s="258"/>
      <c r="AV247" s="259"/>
      <c r="AW247" s="258"/>
      <c r="AX247" s="259"/>
      <c r="AY247" s="268"/>
      <c r="AZ247" s="268"/>
      <c r="BA247" s="267"/>
      <c r="BB247" s="268"/>
      <c r="BC247" s="267"/>
      <c r="BD247" s="268"/>
      <c r="BE247" s="204"/>
      <c r="BF247" s="204"/>
      <c r="BG247" s="205"/>
      <c r="BH247" s="204"/>
      <c r="BI247" s="205"/>
      <c r="BJ247" s="204"/>
      <c r="BK247" s="241"/>
      <c r="BL247" s="241"/>
      <c r="BM247" s="240"/>
      <c r="BN247" s="241"/>
      <c r="BO247" s="240"/>
      <c r="BP247" s="241"/>
      <c r="BQ247" s="223"/>
      <c r="BR247" s="579"/>
      <c r="BT247" s="579"/>
      <c r="BV247" s="579"/>
      <c r="BW247" s="268"/>
      <c r="BX247" s="268"/>
      <c r="BY247" s="267"/>
      <c r="BZ247" s="268"/>
      <c r="CA247" s="267"/>
      <c r="CB247" s="268"/>
      <c r="CC247" s="241"/>
      <c r="CD247" s="214"/>
      <c r="CE247" s="240"/>
      <c r="CF247" s="240"/>
      <c r="CG247" s="241"/>
      <c r="CH247" s="5"/>
    </row>
    <row r="248" spans="1:86" hidden="1" x14ac:dyDescent="0.2">
      <c r="A248" s="22"/>
      <c r="B248" s="22"/>
      <c r="C248" s="22"/>
      <c r="D248" s="34"/>
      <c r="E248" s="22"/>
      <c r="F248" s="34"/>
      <c r="G248" s="48"/>
      <c r="H248" s="36"/>
      <c r="I248" s="27"/>
      <c r="J248" s="204"/>
      <c r="K248" s="204"/>
      <c r="L248" s="205"/>
      <c r="M248" s="205"/>
      <c r="N248" s="205"/>
      <c r="O248" s="214"/>
      <c r="P248" s="214"/>
      <c r="Q248" s="213"/>
      <c r="R248" s="213"/>
      <c r="S248" s="213"/>
      <c r="T248" s="213"/>
      <c r="U248" s="223"/>
      <c r="V248" s="222"/>
      <c r="W248" s="222"/>
      <c r="X248" s="222"/>
      <c r="Y248" s="222"/>
      <c r="Z248" s="222"/>
      <c r="AA248" s="232"/>
      <c r="AB248" s="231"/>
      <c r="AC248" s="231"/>
      <c r="AD248" s="231"/>
      <c r="AE248" s="231"/>
      <c r="AF248" s="231"/>
      <c r="AG248" s="250"/>
      <c r="AH248" s="249"/>
      <c r="AI248" s="249"/>
      <c r="AJ248" s="249"/>
      <c r="AK248" s="249"/>
      <c r="AL248" s="249"/>
      <c r="AM248" s="204"/>
      <c r="AN248" s="205"/>
      <c r="AO248" s="205"/>
      <c r="AP248" s="205"/>
      <c r="AQ248" s="205"/>
      <c r="AR248" s="205"/>
      <c r="AS248" s="259"/>
      <c r="AT248" s="258"/>
      <c r="AU248" s="258"/>
      <c r="AV248" s="258"/>
      <c r="AW248" s="258"/>
      <c r="AX248" s="258"/>
      <c r="AY248" s="268"/>
      <c r="AZ248" s="267"/>
      <c r="BA248" s="267"/>
      <c r="BB248" s="267"/>
      <c r="BC248" s="267"/>
      <c r="BD248" s="267"/>
      <c r="BE248" s="204"/>
      <c r="BF248" s="205"/>
      <c r="BG248" s="205"/>
      <c r="BH248" s="205"/>
      <c r="BI248" s="205"/>
      <c r="BJ248" s="205"/>
      <c r="BK248" s="241"/>
      <c r="BL248" s="240"/>
      <c r="BM248" s="240"/>
      <c r="BN248" s="240"/>
      <c r="BO248" s="240"/>
      <c r="BP248" s="240"/>
      <c r="BQ248" s="223"/>
      <c r="BW248" s="268"/>
      <c r="BX248" s="267"/>
      <c r="BY248" s="267"/>
      <c r="BZ248" s="267"/>
      <c r="CA248" s="267"/>
      <c r="CB248" s="267"/>
      <c r="CC248" s="241"/>
      <c r="CD248" s="214"/>
      <c r="CE248" s="240"/>
      <c r="CF248" s="240"/>
      <c r="CG248" s="240"/>
      <c r="CH248" s="5"/>
    </row>
    <row r="249" spans="1:86" hidden="1" x14ac:dyDescent="0.2">
      <c r="A249" s="22"/>
      <c r="B249" s="22"/>
      <c r="C249" s="35"/>
      <c r="D249" s="34"/>
      <c r="E249" s="22"/>
      <c r="F249" s="34"/>
      <c r="G249" s="48"/>
      <c r="H249" s="26"/>
      <c r="I249" s="27"/>
      <c r="J249" s="204"/>
      <c r="K249" s="204"/>
      <c r="L249" s="205"/>
      <c r="M249" s="205"/>
      <c r="N249" s="205"/>
      <c r="O249" s="214"/>
      <c r="P249" s="214"/>
      <c r="Q249" s="213"/>
      <c r="R249" s="213"/>
      <c r="S249" s="213"/>
      <c r="T249" s="213"/>
      <c r="U249" s="223"/>
      <c r="V249" s="222"/>
      <c r="W249" s="222"/>
      <c r="X249" s="222"/>
      <c r="Y249" s="222"/>
      <c r="Z249" s="222"/>
      <c r="AA249" s="232"/>
      <c r="AB249" s="231"/>
      <c r="AC249" s="231"/>
      <c r="AD249" s="231"/>
      <c r="AE249" s="231"/>
      <c r="AF249" s="231"/>
      <c r="AG249" s="250"/>
      <c r="AH249" s="249"/>
      <c r="AI249" s="249"/>
      <c r="AJ249" s="249"/>
      <c r="AK249" s="249"/>
      <c r="AL249" s="249"/>
      <c r="AM249" s="204"/>
      <c r="AN249" s="205"/>
      <c r="AO249" s="205"/>
      <c r="AP249" s="205"/>
      <c r="AQ249" s="205"/>
      <c r="AR249" s="205"/>
      <c r="AS249" s="259"/>
      <c r="AT249" s="258"/>
      <c r="AU249" s="258"/>
      <c r="AV249" s="258"/>
      <c r="AW249" s="258"/>
      <c r="AX249" s="258"/>
      <c r="AY249" s="268"/>
      <c r="AZ249" s="267"/>
      <c r="BA249" s="267"/>
      <c r="BB249" s="267"/>
      <c r="BC249" s="267"/>
      <c r="BD249" s="267"/>
      <c r="BE249" s="204"/>
      <c r="BF249" s="205"/>
      <c r="BG249" s="205"/>
      <c r="BH249" s="205"/>
      <c r="BI249" s="205"/>
      <c r="BJ249" s="205"/>
      <c r="BK249" s="241"/>
      <c r="BL249" s="240"/>
      <c r="BM249" s="240"/>
      <c r="BN249" s="240"/>
      <c r="BO249" s="240"/>
      <c r="BP249" s="240"/>
      <c r="BQ249" s="223"/>
      <c r="BW249" s="268"/>
      <c r="BX249" s="267"/>
      <c r="BY249" s="267"/>
      <c r="BZ249" s="267"/>
      <c r="CA249" s="267"/>
      <c r="CB249" s="267"/>
      <c r="CC249" s="241"/>
      <c r="CD249" s="214"/>
      <c r="CE249" s="240"/>
      <c r="CF249" s="240"/>
      <c r="CG249" s="240"/>
      <c r="CH249" s="5"/>
    </row>
    <row r="250" spans="1:86" hidden="1" x14ac:dyDescent="0.2">
      <c r="A250" s="22"/>
      <c r="B250" s="22"/>
      <c r="C250" s="22"/>
      <c r="D250" s="35"/>
      <c r="E250" s="22"/>
      <c r="F250" s="34"/>
      <c r="G250" s="48"/>
      <c r="H250" s="26"/>
      <c r="I250" s="27"/>
      <c r="J250" s="204"/>
      <c r="K250" s="204"/>
      <c r="L250" s="205"/>
      <c r="M250" s="205"/>
      <c r="N250" s="205"/>
      <c r="O250" s="214"/>
      <c r="P250" s="214"/>
      <c r="Q250" s="213"/>
      <c r="R250" s="213"/>
      <c r="S250" s="213"/>
      <c r="T250" s="213"/>
      <c r="U250" s="223"/>
      <c r="V250" s="222"/>
      <c r="W250" s="222"/>
      <c r="X250" s="222"/>
      <c r="Y250" s="222"/>
      <c r="Z250" s="222"/>
      <c r="AA250" s="232"/>
      <c r="AB250" s="231"/>
      <c r="AC250" s="231"/>
      <c r="AD250" s="231"/>
      <c r="AE250" s="231"/>
      <c r="AF250" s="231"/>
      <c r="AG250" s="250"/>
      <c r="AH250" s="249"/>
      <c r="AI250" s="249"/>
      <c r="AJ250" s="249"/>
      <c r="AK250" s="249"/>
      <c r="AL250" s="249"/>
      <c r="AM250" s="204"/>
      <c r="AN250" s="205"/>
      <c r="AO250" s="205"/>
      <c r="AP250" s="205"/>
      <c r="AQ250" s="205"/>
      <c r="AR250" s="205"/>
      <c r="AS250" s="259"/>
      <c r="AT250" s="258"/>
      <c r="AU250" s="258"/>
      <c r="AV250" s="258"/>
      <c r="AW250" s="258"/>
      <c r="AX250" s="258"/>
      <c r="AY250" s="268"/>
      <c r="AZ250" s="267"/>
      <c r="BA250" s="267"/>
      <c r="BB250" s="267"/>
      <c r="BC250" s="267"/>
      <c r="BD250" s="267"/>
      <c r="BE250" s="204"/>
      <c r="BF250" s="205"/>
      <c r="BG250" s="205"/>
      <c r="BH250" s="205"/>
      <c r="BI250" s="205"/>
      <c r="BJ250" s="205"/>
      <c r="BK250" s="241"/>
      <c r="BL250" s="240"/>
      <c r="BM250" s="240"/>
      <c r="BN250" s="240"/>
      <c r="BO250" s="240"/>
      <c r="BP250" s="240"/>
      <c r="BQ250" s="223"/>
      <c r="BW250" s="268"/>
      <c r="BX250" s="267"/>
      <c r="BY250" s="267"/>
      <c r="BZ250" s="267"/>
      <c r="CA250" s="267"/>
      <c r="CB250" s="267"/>
      <c r="CC250" s="241"/>
      <c r="CD250" s="214"/>
      <c r="CE250" s="240"/>
      <c r="CF250" s="240"/>
      <c r="CG250" s="240"/>
      <c r="CH250" s="5"/>
    </row>
    <row r="251" spans="1:86" hidden="1" x14ac:dyDescent="0.2">
      <c r="A251" s="22"/>
      <c r="B251" s="22"/>
      <c r="C251" s="22"/>
      <c r="D251" s="35"/>
      <c r="E251" s="22"/>
      <c r="F251" s="34"/>
      <c r="G251" s="48"/>
      <c r="H251" s="26"/>
      <c r="I251" s="27"/>
      <c r="J251" s="204"/>
      <c r="K251" s="204"/>
      <c r="L251" s="205"/>
      <c r="M251" s="205"/>
      <c r="N251" s="205"/>
      <c r="O251" s="214"/>
      <c r="P251" s="214"/>
      <c r="Q251" s="213"/>
      <c r="R251" s="213"/>
      <c r="S251" s="213"/>
      <c r="T251" s="213"/>
      <c r="U251" s="223"/>
      <c r="V251" s="222"/>
      <c r="W251" s="222"/>
      <c r="X251" s="222"/>
      <c r="Y251" s="222"/>
      <c r="Z251" s="222"/>
      <c r="AA251" s="232"/>
      <c r="AB251" s="231"/>
      <c r="AC251" s="231"/>
      <c r="AD251" s="231"/>
      <c r="AE251" s="231"/>
      <c r="AF251" s="231"/>
      <c r="AG251" s="250"/>
      <c r="AH251" s="249"/>
      <c r="AI251" s="249"/>
      <c r="AJ251" s="249"/>
      <c r="AK251" s="249"/>
      <c r="AL251" s="249"/>
      <c r="AM251" s="204"/>
      <c r="AN251" s="205"/>
      <c r="AO251" s="205"/>
      <c r="AP251" s="205"/>
      <c r="AQ251" s="205"/>
      <c r="AR251" s="205"/>
      <c r="AS251" s="259"/>
      <c r="AT251" s="258"/>
      <c r="AU251" s="258"/>
      <c r="AV251" s="258"/>
      <c r="AW251" s="258"/>
      <c r="AX251" s="258"/>
      <c r="AY251" s="268"/>
      <c r="AZ251" s="267"/>
      <c r="BA251" s="267"/>
      <c r="BB251" s="267"/>
      <c r="BC251" s="267"/>
      <c r="BD251" s="267"/>
      <c r="BE251" s="204"/>
      <c r="BF251" s="205"/>
      <c r="BG251" s="205"/>
      <c r="BH251" s="205"/>
      <c r="BI251" s="205"/>
      <c r="BJ251" s="205"/>
      <c r="BK251" s="241"/>
      <c r="BL251" s="240"/>
      <c r="BM251" s="240"/>
      <c r="BN251" s="240"/>
      <c r="BO251" s="240"/>
      <c r="BP251" s="240"/>
      <c r="BQ251" s="223"/>
      <c r="BW251" s="268"/>
      <c r="BX251" s="267"/>
      <c r="BY251" s="267"/>
      <c r="BZ251" s="267"/>
      <c r="CA251" s="267"/>
      <c r="CB251" s="267"/>
      <c r="CC251" s="241"/>
      <c r="CD251" s="214"/>
      <c r="CE251" s="240"/>
      <c r="CF251" s="240"/>
      <c r="CG251" s="240"/>
      <c r="CH251" s="5"/>
    </row>
    <row r="252" spans="1:86" hidden="1" x14ac:dyDescent="0.2">
      <c r="A252" s="22"/>
      <c r="B252" s="22"/>
      <c r="C252" s="28"/>
      <c r="D252" s="34"/>
      <c r="E252" s="22"/>
      <c r="F252" s="34"/>
      <c r="G252" s="48"/>
      <c r="H252" s="36"/>
      <c r="I252" s="27"/>
      <c r="J252" s="204"/>
      <c r="K252" s="204"/>
      <c r="L252" s="205"/>
      <c r="M252" s="205"/>
      <c r="N252" s="204"/>
      <c r="O252" s="214"/>
      <c r="P252" s="214"/>
      <c r="Q252" s="213"/>
      <c r="R252" s="214"/>
      <c r="S252" s="213"/>
      <c r="T252" s="214"/>
      <c r="U252" s="223"/>
      <c r="V252" s="223"/>
      <c r="W252" s="222"/>
      <c r="X252" s="223"/>
      <c r="Y252" s="222"/>
      <c r="Z252" s="223"/>
      <c r="AA252" s="232"/>
      <c r="AB252" s="232"/>
      <c r="AC252" s="231"/>
      <c r="AD252" s="232"/>
      <c r="AE252" s="231"/>
      <c r="AF252" s="232"/>
      <c r="AG252" s="250"/>
      <c r="AH252" s="250"/>
      <c r="AI252" s="249"/>
      <c r="AJ252" s="250"/>
      <c r="AK252" s="249"/>
      <c r="AL252" s="250"/>
      <c r="AM252" s="204"/>
      <c r="AN252" s="204"/>
      <c r="AO252" s="205"/>
      <c r="AP252" s="204"/>
      <c r="AQ252" s="205"/>
      <c r="AR252" s="204"/>
      <c r="AS252" s="259"/>
      <c r="AT252" s="259"/>
      <c r="AU252" s="258"/>
      <c r="AV252" s="259"/>
      <c r="AW252" s="258"/>
      <c r="AX252" s="259"/>
      <c r="AY252" s="268"/>
      <c r="AZ252" s="268"/>
      <c r="BA252" s="267"/>
      <c r="BB252" s="268"/>
      <c r="BC252" s="267"/>
      <c r="BD252" s="268"/>
      <c r="BE252" s="204"/>
      <c r="BF252" s="204"/>
      <c r="BG252" s="205"/>
      <c r="BH252" s="204"/>
      <c r="BI252" s="205"/>
      <c r="BJ252" s="204"/>
      <c r="BK252" s="241"/>
      <c r="BL252" s="241"/>
      <c r="BM252" s="240"/>
      <c r="BN252" s="241"/>
      <c r="BO252" s="240"/>
      <c r="BP252" s="241"/>
      <c r="BQ252" s="223"/>
      <c r="BR252" s="579"/>
      <c r="BT252" s="579"/>
      <c r="BV252" s="579"/>
      <c r="BW252" s="268"/>
      <c r="BX252" s="268"/>
      <c r="BY252" s="267"/>
      <c r="BZ252" s="268"/>
      <c r="CA252" s="267"/>
      <c r="CB252" s="268"/>
      <c r="CC252" s="241"/>
      <c r="CD252" s="214"/>
      <c r="CE252" s="240"/>
      <c r="CF252" s="240"/>
      <c r="CG252" s="241"/>
      <c r="CH252" s="5"/>
    </row>
    <row r="253" spans="1:86" hidden="1" x14ac:dyDescent="0.2">
      <c r="A253" s="131"/>
      <c r="B253" s="131"/>
      <c r="C253" s="43"/>
      <c r="D253" s="44"/>
      <c r="E253" s="131"/>
      <c r="F253" s="44"/>
      <c r="G253" s="97"/>
      <c r="H253" s="50"/>
      <c r="I253" s="58"/>
      <c r="J253" s="206"/>
      <c r="K253" s="206"/>
      <c r="L253" s="206"/>
      <c r="M253" s="206"/>
      <c r="N253" s="206"/>
      <c r="O253" s="215"/>
      <c r="P253" s="215"/>
      <c r="Q253" s="215"/>
      <c r="R253" s="215"/>
      <c r="S253" s="215"/>
      <c r="T253" s="215"/>
      <c r="U253" s="224"/>
      <c r="V253" s="224"/>
      <c r="W253" s="224"/>
      <c r="X253" s="224"/>
      <c r="Y253" s="224"/>
      <c r="Z253" s="224"/>
      <c r="AA253" s="233"/>
      <c r="AB253" s="233"/>
      <c r="AC253" s="233"/>
      <c r="AD253" s="233"/>
      <c r="AE253" s="233"/>
      <c r="AF253" s="233"/>
      <c r="AG253" s="251"/>
      <c r="AH253" s="251"/>
      <c r="AI253" s="251"/>
      <c r="AJ253" s="251"/>
      <c r="AK253" s="251"/>
      <c r="AL253" s="251"/>
      <c r="AM253" s="206"/>
      <c r="AN253" s="206"/>
      <c r="AO253" s="206"/>
      <c r="AP253" s="206"/>
      <c r="AQ253" s="206"/>
      <c r="AR253" s="206"/>
      <c r="AS253" s="260"/>
      <c r="AT253" s="260"/>
      <c r="AU253" s="260"/>
      <c r="AV253" s="260"/>
      <c r="AW253" s="260"/>
      <c r="AX253" s="260"/>
      <c r="AY253" s="269"/>
      <c r="AZ253" s="269"/>
      <c r="BA253" s="269"/>
      <c r="BB253" s="269"/>
      <c r="BC253" s="269"/>
      <c r="BD253" s="269"/>
      <c r="BE253" s="206"/>
      <c r="BF253" s="206"/>
      <c r="BG253" s="206"/>
      <c r="BH253" s="206"/>
      <c r="BI253" s="206"/>
      <c r="BJ253" s="206"/>
      <c r="BK253" s="242"/>
      <c r="BL253" s="242"/>
      <c r="BM253" s="242"/>
      <c r="BN253" s="242"/>
      <c r="BO253" s="242"/>
      <c r="BP253" s="242"/>
      <c r="BQ253" s="224"/>
      <c r="BR253" s="629"/>
      <c r="BS253" s="629"/>
      <c r="BT253" s="629"/>
      <c r="BU253" s="629"/>
      <c r="BV253" s="629"/>
      <c r="BW253" s="269"/>
      <c r="BX253" s="269"/>
      <c r="BY253" s="269"/>
      <c r="BZ253" s="269"/>
      <c r="CA253" s="269"/>
      <c r="CB253" s="269"/>
      <c r="CC253" s="242"/>
      <c r="CD253" s="215"/>
      <c r="CE253" s="242"/>
      <c r="CF253" s="242"/>
      <c r="CG253" s="242"/>
      <c r="CH253" s="5"/>
    </row>
    <row r="254" spans="1:86" hidden="1" x14ac:dyDescent="0.2">
      <c r="A254" s="132"/>
      <c r="B254" s="7"/>
      <c r="C254" s="60"/>
      <c r="D254" s="56"/>
      <c r="E254" s="7"/>
      <c r="F254" s="56"/>
      <c r="G254" s="133"/>
      <c r="H254" s="61"/>
      <c r="I254" s="134"/>
      <c r="J254" s="204"/>
      <c r="K254" s="204"/>
      <c r="L254" s="205"/>
      <c r="M254" s="205"/>
      <c r="N254" s="205"/>
      <c r="O254" s="214"/>
      <c r="P254" s="214"/>
      <c r="Q254" s="213"/>
      <c r="R254" s="213"/>
      <c r="S254" s="213"/>
      <c r="T254" s="213"/>
      <c r="U254" s="223"/>
      <c r="V254" s="222"/>
      <c r="W254" s="222"/>
      <c r="X254" s="222"/>
      <c r="Y254" s="222"/>
      <c r="Z254" s="222"/>
      <c r="AA254" s="232"/>
      <c r="AB254" s="231"/>
      <c r="AC254" s="231"/>
      <c r="AD254" s="231"/>
      <c r="AE254" s="231"/>
      <c r="AF254" s="231"/>
      <c r="AG254" s="250"/>
      <c r="AH254" s="249"/>
      <c r="AI254" s="249"/>
      <c r="AJ254" s="249"/>
      <c r="AK254" s="249"/>
      <c r="AL254" s="249"/>
      <c r="AM254" s="204"/>
      <c r="AN254" s="205"/>
      <c r="AO254" s="205"/>
      <c r="AP254" s="205"/>
      <c r="AQ254" s="205"/>
      <c r="AR254" s="205"/>
      <c r="AS254" s="259"/>
      <c r="AT254" s="258"/>
      <c r="AU254" s="258"/>
      <c r="AV254" s="258"/>
      <c r="AW254" s="258"/>
      <c r="AX254" s="258"/>
      <c r="AY254" s="268"/>
      <c r="AZ254" s="267"/>
      <c r="BA254" s="267"/>
      <c r="BB254" s="267"/>
      <c r="BC254" s="267"/>
      <c r="BD254" s="267"/>
      <c r="BE254" s="204"/>
      <c r="BF254" s="205"/>
      <c r="BG254" s="205"/>
      <c r="BH254" s="205"/>
      <c r="BI254" s="205"/>
      <c r="BJ254" s="205"/>
      <c r="BK254" s="241"/>
      <c r="BL254" s="240"/>
      <c r="BM254" s="240"/>
      <c r="BN254" s="240"/>
      <c r="BO254" s="240"/>
      <c r="BP254" s="240"/>
      <c r="BQ254" s="223"/>
      <c r="BW254" s="268"/>
      <c r="BX254" s="267"/>
      <c r="BY254" s="267"/>
      <c r="BZ254" s="267"/>
      <c r="CA254" s="267"/>
      <c r="CB254" s="267"/>
      <c r="CC254" s="241"/>
      <c r="CD254" s="214"/>
      <c r="CE254" s="240"/>
      <c r="CF254" s="240"/>
      <c r="CG254" s="240"/>
      <c r="CH254" s="5"/>
    </row>
    <row r="255" spans="1:86" hidden="1" x14ac:dyDescent="0.2">
      <c r="A255" s="127"/>
      <c r="B255" s="11"/>
      <c r="C255" s="63"/>
      <c r="D255" s="64"/>
      <c r="E255" s="11"/>
      <c r="F255" s="64"/>
      <c r="G255" s="109"/>
      <c r="H255" s="65"/>
      <c r="I255" s="66"/>
      <c r="J255" s="204"/>
      <c r="K255" s="204"/>
      <c r="L255" s="205"/>
      <c r="M255" s="205"/>
      <c r="N255" s="205"/>
      <c r="O255" s="214"/>
      <c r="P255" s="214"/>
      <c r="Q255" s="213"/>
      <c r="R255" s="213"/>
      <c r="S255" s="213"/>
      <c r="T255" s="213"/>
      <c r="U255" s="223"/>
      <c r="V255" s="222"/>
      <c r="W255" s="222"/>
      <c r="X255" s="222"/>
      <c r="Y255" s="222"/>
      <c r="Z255" s="222"/>
      <c r="AA255" s="232"/>
      <c r="AB255" s="231"/>
      <c r="AC255" s="231"/>
      <c r="AD255" s="231"/>
      <c r="AE255" s="231"/>
      <c r="AF255" s="231"/>
      <c r="AG255" s="250"/>
      <c r="AH255" s="249"/>
      <c r="AI255" s="249"/>
      <c r="AJ255" s="249"/>
      <c r="AK255" s="249"/>
      <c r="AL255" s="249"/>
      <c r="AM255" s="204"/>
      <c r="AN255" s="205"/>
      <c r="AO255" s="205"/>
      <c r="AP255" s="205"/>
      <c r="AQ255" s="205"/>
      <c r="AR255" s="205"/>
      <c r="AS255" s="259"/>
      <c r="AT255" s="258"/>
      <c r="AU255" s="258"/>
      <c r="AV255" s="258"/>
      <c r="AW255" s="258"/>
      <c r="AX255" s="258"/>
      <c r="AY255" s="268"/>
      <c r="AZ255" s="267"/>
      <c r="BA255" s="267"/>
      <c r="BB255" s="267"/>
      <c r="BC255" s="267"/>
      <c r="BD255" s="267"/>
      <c r="BE255" s="204"/>
      <c r="BF255" s="205"/>
      <c r="BG255" s="205"/>
      <c r="BH255" s="205"/>
      <c r="BI255" s="205"/>
      <c r="BJ255" s="205"/>
      <c r="BK255" s="241"/>
      <c r="BL255" s="240"/>
      <c r="BM255" s="240"/>
      <c r="BN255" s="240"/>
      <c r="BO255" s="240"/>
      <c r="BP255" s="240"/>
      <c r="BQ255" s="223"/>
      <c r="BW255" s="268"/>
      <c r="BX255" s="267"/>
      <c r="BY255" s="267"/>
      <c r="BZ255" s="267"/>
      <c r="CA255" s="267"/>
      <c r="CB255" s="267"/>
      <c r="CC255" s="241"/>
      <c r="CD255" s="214"/>
      <c r="CE255" s="240"/>
      <c r="CF255" s="240"/>
      <c r="CG255" s="240"/>
      <c r="CH255" s="5"/>
    </row>
    <row r="256" spans="1:86" hidden="1" x14ac:dyDescent="0.2">
      <c r="A256" s="127"/>
      <c r="B256" s="11"/>
      <c r="C256" s="63"/>
      <c r="D256" s="64"/>
      <c r="E256" s="11"/>
      <c r="F256" s="64"/>
      <c r="G256" s="109"/>
      <c r="H256" s="65"/>
      <c r="I256" s="66"/>
      <c r="J256" s="204"/>
      <c r="K256" s="204"/>
      <c r="L256" s="205"/>
      <c r="M256" s="205"/>
      <c r="N256" s="205"/>
      <c r="O256" s="214"/>
      <c r="P256" s="214"/>
      <c r="Q256" s="213"/>
      <c r="R256" s="213"/>
      <c r="S256" s="213"/>
      <c r="T256" s="213"/>
      <c r="U256" s="223"/>
      <c r="V256" s="222"/>
      <c r="W256" s="222"/>
      <c r="X256" s="222"/>
      <c r="Y256" s="222"/>
      <c r="Z256" s="222"/>
      <c r="AA256" s="232"/>
      <c r="AB256" s="231"/>
      <c r="AC256" s="231"/>
      <c r="AD256" s="231"/>
      <c r="AE256" s="231"/>
      <c r="AF256" s="231"/>
      <c r="AG256" s="250"/>
      <c r="AH256" s="249"/>
      <c r="AI256" s="249"/>
      <c r="AJ256" s="249"/>
      <c r="AK256" s="249"/>
      <c r="AL256" s="249"/>
      <c r="AM256" s="204"/>
      <c r="AN256" s="205"/>
      <c r="AO256" s="205"/>
      <c r="AP256" s="205"/>
      <c r="AQ256" s="205"/>
      <c r="AR256" s="205"/>
      <c r="AS256" s="259"/>
      <c r="AT256" s="258"/>
      <c r="AU256" s="258"/>
      <c r="AV256" s="258"/>
      <c r="AW256" s="258"/>
      <c r="AX256" s="258"/>
      <c r="AY256" s="268"/>
      <c r="AZ256" s="267"/>
      <c r="BA256" s="267"/>
      <c r="BB256" s="267"/>
      <c r="BC256" s="267"/>
      <c r="BD256" s="267"/>
      <c r="BE256" s="204"/>
      <c r="BF256" s="205"/>
      <c r="BG256" s="205"/>
      <c r="BH256" s="205"/>
      <c r="BI256" s="205"/>
      <c r="BJ256" s="205"/>
      <c r="BK256" s="241"/>
      <c r="BL256" s="240"/>
      <c r="BM256" s="240"/>
      <c r="BN256" s="240"/>
      <c r="BO256" s="240"/>
      <c r="BP256" s="240"/>
      <c r="BQ256" s="223"/>
      <c r="BW256" s="268"/>
      <c r="BX256" s="267"/>
      <c r="BY256" s="267"/>
      <c r="BZ256" s="267"/>
      <c r="CA256" s="267"/>
      <c r="CB256" s="267"/>
      <c r="CC256" s="241"/>
      <c r="CD256" s="214"/>
      <c r="CE256" s="240"/>
      <c r="CF256" s="240"/>
      <c r="CG256" s="240"/>
      <c r="CH256" s="5"/>
    </row>
    <row r="257" spans="1:86" hidden="1" x14ac:dyDescent="0.2">
      <c r="A257" s="127"/>
      <c r="B257" s="11"/>
      <c r="C257" s="63"/>
      <c r="D257" s="64"/>
      <c r="E257" s="11"/>
      <c r="F257" s="64"/>
      <c r="G257" s="12"/>
      <c r="H257" s="65"/>
      <c r="I257" s="66"/>
      <c r="J257" s="204"/>
      <c r="K257" s="204"/>
      <c r="L257" s="205"/>
      <c r="M257" s="205"/>
      <c r="N257" s="205"/>
      <c r="O257" s="214"/>
      <c r="P257" s="214"/>
      <c r="Q257" s="213"/>
      <c r="R257" s="213"/>
      <c r="S257" s="213"/>
      <c r="T257" s="213"/>
      <c r="U257" s="223"/>
      <c r="V257" s="222"/>
      <c r="W257" s="222"/>
      <c r="X257" s="222"/>
      <c r="Y257" s="222"/>
      <c r="Z257" s="222"/>
      <c r="AA257" s="232"/>
      <c r="AB257" s="231"/>
      <c r="AC257" s="231"/>
      <c r="AD257" s="231"/>
      <c r="AE257" s="231"/>
      <c r="AF257" s="231"/>
      <c r="AG257" s="250"/>
      <c r="AH257" s="249"/>
      <c r="AI257" s="249"/>
      <c r="AJ257" s="249"/>
      <c r="AK257" s="249"/>
      <c r="AL257" s="249"/>
      <c r="AM257" s="204"/>
      <c r="AN257" s="205"/>
      <c r="AO257" s="205"/>
      <c r="AP257" s="205"/>
      <c r="AQ257" s="205"/>
      <c r="AR257" s="205"/>
      <c r="AS257" s="259"/>
      <c r="AT257" s="258"/>
      <c r="AU257" s="258"/>
      <c r="AV257" s="258"/>
      <c r="AW257" s="258"/>
      <c r="AX257" s="258"/>
      <c r="AY257" s="268"/>
      <c r="AZ257" s="267"/>
      <c r="BA257" s="267"/>
      <c r="BB257" s="267"/>
      <c r="BC257" s="267"/>
      <c r="BD257" s="267"/>
      <c r="BE257" s="204"/>
      <c r="BF257" s="205"/>
      <c r="BG257" s="205"/>
      <c r="BH257" s="205"/>
      <c r="BI257" s="205"/>
      <c r="BJ257" s="205"/>
      <c r="BK257" s="241"/>
      <c r="BL257" s="240"/>
      <c r="BM257" s="240"/>
      <c r="BN257" s="240"/>
      <c r="BO257" s="240"/>
      <c r="BP257" s="240"/>
      <c r="BQ257" s="223"/>
      <c r="BW257" s="268"/>
      <c r="BX257" s="267"/>
      <c r="BY257" s="267"/>
      <c r="BZ257" s="267"/>
      <c r="CA257" s="267"/>
      <c r="CB257" s="267"/>
      <c r="CC257" s="241"/>
      <c r="CD257" s="214"/>
      <c r="CE257" s="240"/>
      <c r="CF257" s="240"/>
      <c r="CG257" s="240"/>
      <c r="CH257" s="5"/>
    </row>
    <row r="258" spans="1:86" hidden="1" x14ac:dyDescent="0.2">
      <c r="A258" s="127"/>
      <c r="B258" s="11"/>
      <c r="C258" s="63"/>
      <c r="D258" s="64"/>
      <c r="E258" s="11"/>
      <c r="F258" s="64"/>
      <c r="G258" s="109"/>
      <c r="H258" s="69"/>
      <c r="I258" s="66"/>
      <c r="J258" s="204"/>
      <c r="K258" s="204"/>
      <c r="L258" s="205"/>
      <c r="M258" s="205"/>
      <c r="N258" s="205"/>
      <c r="O258" s="214"/>
      <c r="P258" s="214"/>
      <c r="Q258" s="213"/>
      <c r="R258" s="213"/>
      <c r="S258" s="213"/>
      <c r="T258" s="213"/>
      <c r="U258" s="223"/>
      <c r="V258" s="222"/>
      <c r="W258" s="222"/>
      <c r="X258" s="222"/>
      <c r="Y258" s="222"/>
      <c r="Z258" s="222"/>
      <c r="AA258" s="232"/>
      <c r="AB258" s="231"/>
      <c r="AC258" s="231"/>
      <c r="AD258" s="231"/>
      <c r="AE258" s="231"/>
      <c r="AF258" s="231"/>
      <c r="AG258" s="250"/>
      <c r="AH258" s="249"/>
      <c r="AI258" s="249"/>
      <c r="AJ258" s="249"/>
      <c r="AK258" s="249"/>
      <c r="AL258" s="249"/>
      <c r="AM258" s="204"/>
      <c r="AN258" s="205"/>
      <c r="AO258" s="205"/>
      <c r="AP258" s="205"/>
      <c r="AQ258" s="205"/>
      <c r="AR258" s="205"/>
      <c r="AS258" s="259"/>
      <c r="AT258" s="258"/>
      <c r="AU258" s="258"/>
      <c r="AV258" s="258"/>
      <c r="AW258" s="258"/>
      <c r="AX258" s="258"/>
      <c r="AY258" s="268"/>
      <c r="AZ258" s="267"/>
      <c r="BA258" s="267"/>
      <c r="BB258" s="267"/>
      <c r="BC258" s="267"/>
      <c r="BD258" s="267"/>
      <c r="BE258" s="204"/>
      <c r="BF258" s="205"/>
      <c r="BG258" s="205"/>
      <c r="BH258" s="205"/>
      <c r="BI258" s="205"/>
      <c r="BJ258" s="205"/>
      <c r="BK258" s="241"/>
      <c r="BL258" s="240"/>
      <c r="BM258" s="240"/>
      <c r="BN258" s="240"/>
      <c r="BO258" s="240"/>
      <c r="BP258" s="240"/>
      <c r="BQ258" s="223"/>
      <c r="BW258" s="268"/>
      <c r="BX258" s="267"/>
      <c r="BY258" s="267"/>
      <c r="BZ258" s="267"/>
      <c r="CA258" s="267"/>
      <c r="CB258" s="267"/>
      <c r="CC258" s="241"/>
      <c r="CD258" s="214"/>
      <c r="CE258" s="240"/>
      <c r="CF258" s="240"/>
      <c r="CG258" s="240"/>
      <c r="CH258" s="5"/>
    </row>
    <row r="259" spans="1:86" hidden="1" x14ac:dyDescent="0.2">
      <c r="C259" s="63"/>
      <c r="D259" s="64"/>
      <c r="E259" s="11"/>
      <c r="F259" s="64"/>
      <c r="G259" s="70"/>
      <c r="H259" s="69"/>
      <c r="I259" s="66"/>
      <c r="J259" s="204"/>
      <c r="K259" s="204"/>
      <c r="L259" s="205"/>
      <c r="M259" s="205"/>
      <c r="N259" s="205"/>
      <c r="O259" s="214"/>
      <c r="P259" s="214"/>
      <c r="Q259" s="213"/>
      <c r="R259" s="213"/>
      <c r="S259" s="213"/>
      <c r="T259" s="213"/>
      <c r="U259" s="223"/>
      <c r="V259" s="222"/>
      <c r="W259" s="222"/>
      <c r="X259" s="222"/>
      <c r="Y259" s="222"/>
      <c r="Z259" s="222"/>
      <c r="AA259" s="232"/>
      <c r="AB259" s="231"/>
      <c r="AC259" s="231"/>
      <c r="AD259" s="231"/>
      <c r="AE259" s="231"/>
      <c r="AF259" s="231"/>
      <c r="AG259" s="250"/>
      <c r="AH259" s="249"/>
      <c r="AI259" s="249"/>
      <c r="AJ259" s="249"/>
      <c r="AK259" s="249"/>
      <c r="AL259" s="249"/>
      <c r="AM259" s="204"/>
      <c r="AN259" s="205"/>
      <c r="AO259" s="205"/>
      <c r="AP259" s="205"/>
      <c r="AQ259" s="205"/>
      <c r="AR259" s="205"/>
      <c r="AS259" s="259"/>
      <c r="AT259" s="258"/>
      <c r="AU259" s="258"/>
      <c r="AV259" s="258"/>
      <c r="AW259" s="258"/>
      <c r="AX259" s="258"/>
      <c r="AY259" s="268"/>
      <c r="AZ259" s="267"/>
      <c r="BA259" s="267"/>
      <c r="BB259" s="267"/>
      <c r="BC259" s="267"/>
      <c r="BD259" s="267"/>
      <c r="BE259" s="204"/>
      <c r="BF259" s="205"/>
      <c r="BG259" s="205"/>
      <c r="BH259" s="205"/>
      <c r="BI259" s="205"/>
      <c r="BJ259" s="205"/>
      <c r="BK259" s="241"/>
      <c r="BL259" s="240"/>
      <c r="BM259" s="240"/>
      <c r="BN259" s="240"/>
      <c r="BO259" s="240"/>
      <c r="BP259" s="240"/>
      <c r="BQ259" s="223"/>
      <c r="BW259" s="268"/>
      <c r="BX259" s="267"/>
      <c r="BY259" s="267"/>
      <c r="BZ259" s="267"/>
      <c r="CA259" s="267"/>
      <c r="CB259" s="267"/>
      <c r="CC259" s="241"/>
      <c r="CD259" s="214"/>
      <c r="CE259" s="240"/>
      <c r="CF259" s="240"/>
      <c r="CG259" s="240"/>
      <c r="CH259" s="5"/>
    </row>
    <row r="260" spans="1:86" hidden="1" x14ac:dyDescent="0.2">
      <c r="A260" s="127"/>
      <c r="B260" s="11"/>
      <c r="C260" s="63"/>
      <c r="D260" s="64"/>
      <c r="E260" s="11"/>
      <c r="F260" s="64"/>
      <c r="G260" s="109"/>
      <c r="H260" s="65"/>
      <c r="I260" s="66"/>
      <c r="J260" s="204"/>
      <c r="K260" s="204"/>
      <c r="L260" s="205"/>
      <c r="M260" s="205"/>
      <c r="N260" s="205"/>
      <c r="O260" s="214"/>
      <c r="P260" s="214"/>
      <c r="Q260" s="213"/>
      <c r="R260" s="213"/>
      <c r="S260" s="213"/>
      <c r="T260" s="213"/>
      <c r="U260" s="223"/>
      <c r="V260" s="222"/>
      <c r="W260" s="222"/>
      <c r="X260" s="222"/>
      <c r="Y260" s="222"/>
      <c r="Z260" s="222"/>
      <c r="AA260" s="232"/>
      <c r="AB260" s="231"/>
      <c r="AC260" s="231"/>
      <c r="AD260" s="231"/>
      <c r="AE260" s="231"/>
      <c r="AF260" s="231"/>
      <c r="AG260" s="250"/>
      <c r="AH260" s="249"/>
      <c r="AI260" s="249"/>
      <c r="AJ260" s="249"/>
      <c r="AK260" s="249"/>
      <c r="AL260" s="249"/>
      <c r="AM260" s="204"/>
      <c r="AN260" s="205"/>
      <c r="AO260" s="205"/>
      <c r="AP260" s="205"/>
      <c r="AQ260" s="205"/>
      <c r="AR260" s="205"/>
      <c r="AS260" s="259"/>
      <c r="AT260" s="258"/>
      <c r="AU260" s="258"/>
      <c r="AV260" s="258"/>
      <c r="AW260" s="258"/>
      <c r="AX260" s="258"/>
      <c r="AY260" s="268"/>
      <c r="AZ260" s="267"/>
      <c r="BA260" s="267"/>
      <c r="BB260" s="267"/>
      <c r="BC260" s="267"/>
      <c r="BD260" s="267"/>
      <c r="BE260" s="204"/>
      <c r="BF260" s="205"/>
      <c r="BG260" s="205"/>
      <c r="BH260" s="205"/>
      <c r="BI260" s="205"/>
      <c r="BJ260" s="205"/>
      <c r="BK260" s="241"/>
      <c r="BL260" s="240"/>
      <c r="BM260" s="240"/>
      <c r="BN260" s="240"/>
      <c r="BO260" s="240"/>
      <c r="BP260" s="240"/>
      <c r="BQ260" s="223"/>
      <c r="BW260" s="268"/>
      <c r="BX260" s="267"/>
      <c r="BY260" s="267"/>
      <c r="BZ260" s="267"/>
      <c r="CA260" s="267"/>
      <c r="CB260" s="267"/>
      <c r="CC260" s="241"/>
      <c r="CD260" s="214"/>
      <c r="CE260" s="240"/>
      <c r="CF260" s="240"/>
      <c r="CG260" s="240"/>
      <c r="CH260" s="5"/>
    </row>
    <row r="261" spans="1:86" hidden="1" x14ac:dyDescent="0.2">
      <c r="A261" s="127"/>
      <c r="B261" s="11"/>
      <c r="C261" s="63"/>
      <c r="D261" s="64"/>
      <c r="E261" s="11"/>
      <c r="F261" s="64"/>
      <c r="G261" s="12"/>
      <c r="H261" s="65"/>
      <c r="I261" s="66"/>
      <c r="J261" s="204"/>
      <c r="K261" s="204"/>
      <c r="L261" s="205"/>
      <c r="M261" s="205"/>
      <c r="N261" s="205"/>
      <c r="O261" s="214"/>
      <c r="P261" s="214"/>
      <c r="Q261" s="213"/>
      <c r="R261" s="213"/>
      <c r="S261" s="213"/>
      <c r="T261" s="213"/>
      <c r="U261" s="223"/>
      <c r="V261" s="222"/>
      <c r="W261" s="222"/>
      <c r="X261" s="222"/>
      <c r="Y261" s="222"/>
      <c r="Z261" s="222"/>
      <c r="AA261" s="232"/>
      <c r="AB261" s="231"/>
      <c r="AC261" s="231"/>
      <c r="AD261" s="231"/>
      <c r="AE261" s="231"/>
      <c r="AF261" s="231"/>
      <c r="AG261" s="250"/>
      <c r="AH261" s="249"/>
      <c r="AI261" s="249"/>
      <c r="AJ261" s="249"/>
      <c r="AK261" s="249"/>
      <c r="AL261" s="249"/>
      <c r="AM261" s="204"/>
      <c r="AN261" s="205"/>
      <c r="AO261" s="205"/>
      <c r="AP261" s="205"/>
      <c r="AQ261" s="205"/>
      <c r="AR261" s="205"/>
      <c r="AS261" s="259"/>
      <c r="AT261" s="258"/>
      <c r="AU261" s="258"/>
      <c r="AV261" s="258"/>
      <c r="AW261" s="258"/>
      <c r="AX261" s="258"/>
      <c r="AY261" s="268"/>
      <c r="AZ261" s="267"/>
      <c r="BA261" s="267"/>
      <c r="BB261" s="267"/>
      <c r="BC261" s="267"/>
      <c r="BD261" s="267"/>
      <c r="BE261" s="204"/>
      <c r="BF261" s="205"/>
      <c r="BG261" s="205"/>
      <c r="BH261" s="205"/>
      <c r="BI261" s="205"/>
      <c r="BJ261" s="205"/>
      <c r="BK261" s="241"/>
      <c r="BL261" s="240"/>
      <c r="BM261" s="240"/>
      <c r="BN261" s="240"/>
      <c r="BO261" s="240"/>
      <c r="BP261" s="240"/>
      <c r="BQ261" s="223"/>
      <c r="BW261" s="268"/>
      <c r="BX261" s="267"/>
      <c r="BY261" s="267"/>
      <c r="BZ261" s="267"/>
      <c r="CA261" s="267"/>
      <c r="CB261" s="267"/>
      <c r="CC261" s="241"/>
      <c r="CD261" s="214"/>
      <c r="CE261" s="240"/>
      <c r="CF261" s="240"/>
      <c r="CG261" s="240"/>
      <c r="CH261" s="5"/>
    </row>
    <row r="262" spans="1:86" hidden="1" x14ac:dyDescent="0.2">
      <c r="A262" s="135"/>
      <c r="B262" s="17"/>
      <c r="C262" s="16"/>
      <c r="D262" s="71"/>
      <c r="E262" s="17"/>
      <c r="F262" s="71"/>
      <c r="G262" s="85"/>
      <c r="H262" s="72"/>
      <c r="I262" s="73"/>
      <c r="J262" s="204"/>
      <c r="K262" s="204"/>
      <c r="L262" s="205"/>
      <c r="M262" s="205"/>
      <c r="N262" s="205"/>
      <c r="O262" s="214"/>
      <c r="P262" s="214"/>
      <c r="Q262" s="213"/>
      <c r="R262" s="213"/>
      <c r="S262" s="213"/>
      <c r="T262" s="213"/>
      <c r="U262" s="223"/>
      <c r="V262" s="222"/>
      <c r="W262" s="222"/>
      <c r="X262" s="222"/>
      <c r="Y262" s="222"/>
      <c r="Z262" s="222"/>
      <c r="AA262" s="232"/>
      <c r="AB262" s="231"/>
      <c r="AC262" s="231"/>
      <c r="AD262" s="231"/>
      <c r="AE262" s="231"/>
      <c r="AF262" s="231"/>
      <c r="AG262" s="250"/>
      <c r="AH262" s="249"/>
      <c r="AI262" s="249"/>
      <c r="AJ262" s="249"/>
      <c r="AK262" s="249"/>
      <c r="AL262" s="249"/>
      <c r="AM262" s="204"/>
      <c r="AN262" s="205"/>
      <c r="AO262" s="205"/>
      <c r="AP262" s="205"/>
      <c r="AQ262" s="205"/>
      <c r="AR262" s="205"/>
      <c r="AS262" s="259"/>
      <c r="AT262" s="258"/>
      <c r="AU262" s="258"/>
      <c r="AV262" s="258"/>
      <c r="AW262" s="258"/>
      <c r="AX262" s="258"/>
      <c r="AY262" s="268"/>
      <c r="AZ262" s="267"/>
      <c r="BA262" s="267"/>
      <c r="BB262" s="267"/>
      <c r="BC262" s="267"/>
      <c r="BD262" s="267"/>
      <c r="BE262" s="204"/>
      <c r="BF262" s="205"/>
      <c r="BG262" s="205"/>
      <c r="BH262" s="205"/>
      <c r="BI262" s="205"/>
      <c r="BJ262" s="205"/>
      <c r="BK262" s="241"/>
      <c r="BL262" s="240"/>
      <c r="BM262" s="240"/>
      <c r="BN262" s="240"/>
      <c r="BO262" s="240"/>
      <c r="BP262" s="240"/>
      <c r="BQ262" s="223"/>
      <c r="BW262" s="268"/>
      <c r="BX262" s="267"/>
      <c r="BY262" s="267"/>
      <c r="BZ262" s="267"/>
      <c r="CA262" s="267"/>
      <c r="CB262" s="267"/>
      <c r="CC262" s="241"/>
      <c r="CD262" s="214"/>
      <c r="CE262" s="240"/>
      <c r="CF262" s="240"/>
      <c r="CG262" s="240"/>
      <c r="CH262" s="5"/>
    </row>
    <row r="263" spans="1:86" hidden="1" x14ac:dyDescent="0.2">
      <c r="A263" s="22"/>
      <c r="B263" s="22"/>
      <c r="C263" s="28"/>
      <c r="D263" s="34"/>
      <c r="E263" s="22"/>
      <c r="F263" s="34"/>
      <c r="G263" s="48"/>
      <c r="H263" s="36"/>
      <c r="I263" s="28"/>
      <c r="J263" s="204"/>
      <c r="K263" s="204"/>
      <c r="L263" s="205"/>
      <c r="M263" s="205"/>
      <c r="N263" s="205"/>
      <c r="O263" s="214"/>
      <c r="P263" s="214"/>
      <c r="Q263" s="213"/>
      <c r="R263" s="213"/>
      <c r="S263" s="213"/>
      <c r="T263" s="213"/>
      <c r="U263" s="223"/>
      <c r="V263" s="222"/>
      <c r="W263" s="222"/>
      <c r="X263" s="222"/>
      <c r="Y263" s="222"/>
      <c r="Z263" s="222"/>
      <c r="AA263" s="232"/>
      <c r="AB263" s="231"/>
      <c r="AC263" s="231"/>
      <c r="AD263" s="231"/>
      <c r="AE263" s="231"/>
      <c r="AF263" s="231"/>
      <c r="AG263" s="250"/>
      <c r="AH263" s="249"/>
      <c r="AI263" s="249"/>
      <c r="AJ263" s="249"/>
      <c r="AK263" s="249"/>
      <c r="AL263" s="249"/>
      <c r="AM263" s="204"/>
      <c r="AN263" s="205"/>
      <c r="AO263" s="205"/>
      <c r="AP263" s="205"/>
      <c r="AQ263" s="205"/>
      <c r="AR263" s="205"/>
      <c r="AS263" s="259"/>
      <c r="AT263" s="258"/>
      <c r="AU263" s="258"/>
      <c r="AV263" s="258"/>
      <c r="AW263" s="258"/>
      <c r="AX263" s="258"/>
      <c r="AY263" s="268"/>
      <c r="AZ263" s="267"/>
      <c r="BA263" s="267"/>
      <c r="BB263" s="267"/>
      <c r="BC263" s="267"/>
      <c r="BD263" s="267"/>
      <c r="BE263" s="204"/>
      <c r="BF263" s="205"/>
      <c r="BG263" s="205"/>
      <c r="BH263" s="205"/>
      <c r="BI263" s="205"/>
      <c r="BJ263" s="205"/>
      <c r="BK263" s="241"/>
      <c r="BL263" s="240"/>
      <c r="BM263" s="240"/>
      <c r="BN263" s="240"/>
      <c r="BO263" s="240"/>
      <c r="BP263" s="240"/>
      <c r="BQ263" s="223"/>
      <c r="BW263" s="268"/>
      <c r="BX263" s="267"/>
      <c r="BY263" s="267"/>
      <c r="BZ263" s="267"/>
      <c r="CA263" s="267"/>
      <c r="CB263" s="267"/>
      <c r="CC263" s="241"/>
      <c r="CD263" s="214"/>
      <c r="CE263" s="240"/>
      <c r="CF263" s="240"/>
      <c r="CG263" s="240"/>
      <c r="CH263" s="5"/>
    </row>
    <row r="264" spans="1:86" hidden="1" x14ac:dyDescent="0.2">
      <c r="A264" s="22"/>
      <c r="B264" s="22"/>
      <c r="C264" s="129"/>
      <c r="D264" s="28"/>
      <c r="E264" s="22"/>
      <c r="F264" s="28"/>
      <c r="G264" s="128"/>
      <c r="H264" s="26"/>
      <c r="I264" s="112"/>
      <c r="J264" s="204"/>
      <c r="K264" s="204"/>
      <c r="L264" s="205"/>
      <c r="M264" s="205"/>
      <c r="N264" s="205"/>
      <c r="O264" s="214"/>
      <c r="P264" s="214"/>
      <c r="Q264" s="213"/>
      <c r="R264" s="213"/>
      <c r="S264" s="213"/>
      <c r="T264" s="213"/>
      <c r="U264" s="223"/>
      <c r="V264" s="222"/>
      <c r="W264" s="222"/>
      <c r="X264" s="222"/>
      <c r="Y264" s="222"/>
      <c r="Z264" s="222"/>
      <c r="AA264" s="232"/>
      <c r="AB264" s="231"/>
      <c r="AC264" s="231"/>
      <c r="AD264" s="231"/>
      <c r="AE264" s="231"/>
      <c r="AF264" s="231"/>
      <c r="AG264" s="250"/>
      <c r="AH264" s="249"/>
      <c r="AI264" s="249"/>
      <c r="AJ264" s="249"/>
      <c r="AK264" s="249"/>
      <c r="AL264" s="249"/>
      <c r="AM264" s="204"/>
      <c r="AN264" s="205"/>
      <c r="AO264" s="205"/>
      <c r="AP264" s="205"/>
      <c r="AQ264" s="205"/>
      <c r="AR264" s="205"/>
      <c r="AS264" s="259"/>
      <c r="AT264" s="258"/>
      <c r="AU264" s="258"/>
      <c r="AV264" s="258"/>
      <c r="AW264" s="258"/>
      <c r="AX264" s="258"/>
      <c r="AY264" s="268"/>
      <c r="AZ264" s="267"/>
      <c r="BA264" s="267"/>
      <c r="BB264" s="267"/>
      <c r="BC264" s="267"/>
      <c r="BD264" s="267"/>
      <c r="BE264" s="204"/>
      <c r="BF264" s="205"/>
      <c r="BG264" s="205"/>
      <c r="BH264" s="205"/>
      <c r="BI264" s="205"/>
      <c r="BJ264" s="205"/>
      <c r="BK264" s="241"/>
      <c r="BL264" s="240"/>
      <c r="BM264" s="240"/>
      <c r="BN264" s="240"/>
      <c r="BO264" s="240"/>
      <c r="BP264" s="240"/>
      <c r="BQ264" s="223"/>
      <c r="BW264" s="268"/>
      <c r="BX264" s="267"/>
      <c r="BY264" s="267"/>
      <c r="BZ264" s="267"/>
      <c r="CA264" s="267"/>
      <c r="CB264" s="267"/>
      <c r="CC264" s="241"/>
      <c r="CD264" s="214"/>
      <c r="CE264" s="240"/>
      <c r="CF264" s="240"/>
      <c r="CG264" s="240"/>
      <c r="CH264" s="5"/>
    </row>
    <row r="265" spans="1:86" hidden="1" x14ac:dyDescent="0.2">
      <c r="A265" s="22"/>
      <c r="B265" s="22"/>
      <c r="C265" s="129"/>
      <c r="D265" s="28"/>
      <c r="E265" s="22"/>
      <c r="F265" s="28"/>
      <c r="G265" s="128"/>
      <c r="H265" s="26"/>
      <c r="I265" s="112"/>
      <c r="J265" s="204"/>
      <c r="K265" s="204"/>
      <c r="L265" s="205"/>
      <c r="M265" s="205"/>
      <c r="N265" s="205"/>
      <c r="O265" s="214"/>
      <c r="P265" s="214"/>
      <c r="Q265" s="213"/>
      <c r="R265" s="213"/>
      <c r="S265" s="213"/>
      <c r="T265" s="213"/>
      <c r="U265" s="223"/>
      <c r="V265" s="222"/>
      <c r="W265" s="222"/>
      <c r="X265" s="222"/>
      <c r="Y265" s="222"/>
      <c r="Z265" s="222"/>
      <c r="AA265" s="232"/>
      <c r="AB265" s="231"/>
      <c r="AC265" s="231"/>
      <c r="AD265" s="231"/>
      <c r="AE265" s="231"/>
      <c r="AF265" s="231"/>
      <c r="AG265" s="250"/>
      <c r="AH265" s="249"/>
      <c r="AI265" s="249"/>
      <c r="AJ265" s="249"/>
      <c r="AK265" s="249"/>
      <c r="AL265" s="249"/>
      <c r="AM265" s="204"/>
      <c r="AN265" s="205"/>
      <c r="AO265" s="205"/>
      <c r="AP265" s="205"/>
      <c r="AQ265" s="205"/>
      <c r="AR265" s="205"/>
      <c r="AS265" s="259"/>
      <c r="AT265" s="258"/>
      <c r="AU265" s="258"/>
      <c r="AV265" s="258"/>
      <c r="AW265" s="258"/>
      <c r="AX265" s="258"/>
      <c r="AY265" s="268"/>
      <c r="AZ265" s="267"/>
      <c r="BA265" s="267"/>
      <c r="BB265" s="267"/>
      <c r="BC265" s="267"/>
      <c r="BD265" s="267"/>
      <c r="BE265" s="204"/>
      <c r="BF265" s="205"/>
      <c r="BG265" s="205"/>
      <c r="BH265" s="205"/>
      <c r="BI265" s="205"/>
      <c r="BJ265" s="205"/>
      <c r="BK265" s="241"/>
      <c r="BL265" s="240"/>
      <c r="BM265" s="240"/>
      <c r="BN265" s="240"/>
      <c r="BO265" s="240"/>
      <c r="BP265" s="240"/>
      <c r="BQ265" s="223"/>
      <c r="BW265" s="268"/>
      <c r="BX265" s="267"/>
      <c r="BY265" s="267"/>
      <c r="BZ265" s="267"/>
      <c r="CA265" s="267"/>
      <c r="CB265" s="267"/>
      <c r="CC265" s="241"/>
      <c r="CD265" s="214"/>
      <c r="CE265" s="240"/>
      <c r="CF265" s="240"/>
      <c r="CG265" s="240"/>
      <c r="CH265" s="5"/>
    </row>
    <row r="266" spans="1:86" hidden="1" x14ac:dyDescent="0.2">
      <c r="A266" s="22"/>
      <c r="B266" s="22"/>
      <c r="C266" s="129"/>
      <c r="D266" s="35"/>
      <c r="E266" s="136"/>
      <c r="F266" s="84"/>
      <c r="G266" s="84"/>
      <c r="H266" s="137"/>
      <c r="I266" s="112"/>
      <c r="J266" s="204"/>
      <c r="K266" s="204"/>
      <c r="L266" s="205"/>
      <c r="M266" s="205"/>
      <c r="N266" s="205"/>
      <c r="O266" s="214"/>
      <c r="P266" s="214"/>
      <c r="Q266" s="213"/>
      <c r="R266" s="213"/>
      <c r="S266" s="213"/>
      <c r="T266" s="213"/>
      <c r="U266" s="223"/>
      <c r="V266" s="222"/>
      <c r="W266" s="222"/>
      <c r="X266" s="222"/>
      <c r="Y266" s="222"/>
      <c r="Z266" s="222"/>
      <c r="AA266" s="232"/>
      <c r="AB266" s="231"/>
      <c r="AC266" s="231"/>
      <c r="AD266" s="231"/>
      <c r="AE266" s="231"/>
      <c r="AF266" s="231"/>
      <c r="AG266" s="250"/>
      <c r="AH266" s="249"/>
      <c r="AI266" s="249"/>
      <c r="AJ266" s="249"/>
      <c r="AK266" s="249"/>
      <c r="AL266" s="249"/>
      <c r="AM266" s="204"/>
      <c r="AN266" s="205"/>
      <c r="AO266" s="205"/>
      <c r="AP266" s="205"/>
      <c r="AQ266" s="205"/>
      <c r="AR266" s="205"/>
      <c r="AS266" s="259"/>
      <c r="AT266" s="258"/>
      <c r="AU266" s="258"/>
      <c r="AV266" s="258"/>
      <c r="AW266" s="258"/>
      <c r="AX266" s="258"/>
      <c r="AY266" s="268"/>
      <c r="AZ266" s="267"/>
      <c r="BA266" s="267"/>
      <c r="BB266" s="267"/>
      <c r="BC266" s="267"/>
      <c r="BD266" s="267"/>
      <c r="BE266" s="204"/>
      <c r="BF266" s="205"/>
      <c r="BG266" s="205"/>
      <c r="BH266" s="205"/>
      <c r="BI266" s="205"/>
      <c r="BJ266" s="205"/>
      <c r="BK266" s="241"/>
      <c r="BL266" s="240"/>
      <c r="BM266" s="240"/>
      <c r="BN266" s="240"/>
      <c r="BO266" s="240"/>
      <c r="BP266" s="240"/>
      <c r="BQ266" s="223"/>
      <c r="BW266" s="268"/>
      <c r="BX266" s="267"/>
      <c r="BY266" s="267"/>
      <c r="BZ266" s="267"/>
      <c r="CA266" s="267"/>
      <c r="CB266" s="267"/>
      <c r="CC266" s="241"/>
      <c r="CD266" s="214"/>
      <c r="CE266" s="240"/>
      <c r="CF266" s="240"/>
      <c r="CG266" s="240"/>
      <c r="CH266" s="5"/>
    </row>
    <row r="267" spans="1:86" hidden="1" x14ac:dyDescent="0.2">
      <c r="A267" s="22"/>
      <c r="B267" s="22"/>
      <c r="C267" s="129"/>
      <c r="D267" s="35"/>
      <c r="E267" s="35"/>
      <c r="F267" s="48"/>
      <c r="G267" s="48"/>
      <c r="H267" s="137"/>
      <c r="I267" s="112"/>
      <c r="J267" s="204"/>
      <c r="K267" s="204"/>
      <c r="L267" s="205"/>
      <c r="M267" s="205"/>
      <c r="N267" s="205"/>
      <c r="O267" s="214"/>
      <c r="P267" s="214"/>
      <c r="Q267" s="213"/>
      <c r="R267" s="213"/>
      <c r="S267" s="213"/>
      <c r="T267" s="213"/>
      <c r="U267" s="223"/>
      <c r="V267" s="222"/>
      <c r="W267" s="222"/>
      <c r="X267" s="222"/>
      <c r="Y267" s="222"/>
      <c r="Z267" s="222"/>
      <c r="AA267" s="232"/>
      <c r="AB267" s="231"/>
      <c r="AC267" s="231"/>
      <c r="AD267" s="231"/>
      <c r="AE267" s="231"/>
      <c r="AF267" s="231"/>
      <c r="AG267" s="250"/>
      <c r="AH267" s="249"/>
      <c r="AI267" s="249"/>
      <c r="AJ267" s="249"/>
      <c r="AK267" s="249"/>
      <c r="AL267" s="249"/>
      <c r="AM267" s="204"/>
      <c r="AN267" s="205"/>
      <c r="AO267" s="205"/>
      <c r="AP267" s="205"/>
      <c r="AQ267" s="205"/>
      <c r="AR267" s="205"/>
      <c r="AS267" s="259"/>
      <c r="AT267" s="258"/>
      <c r="AU267" s="258"/>
      <c r="AV267" s="258"/>
      <c r="AW267" s="258"/>
      <c r="AX267" s="258"/>
      <c r="AY267" s="268"/>
      <c r="AZ267" s="267"/>
      <c r="BA267" s="267"/>
      <c r="BB267" s="267"/>
      <c r="BC267" s="267"/>
      <c r="BD267" s="267"/>
      <c r="BE267" s="204"/>
      <c r="BF267" s="205"/>
      <c r="BG267" s="205"/>
      <c r="BH267" s="205"/>
      <c r="BI267" s="205"/>
      <c r="BJ267" s="205"/>
      <c r="BK267" s="241"/>
      <c r="BL267" s="240"/>
      <c r="BM267" s="240"/>
      <c r="BN267" s="240"/>
      <c r="BO267" s="240"/>
      <c r="BP267" s="240"/>
      <c r="BQ267" s="223"/>
      <c r="BW267" s="268"/>
      <c r="BX267" s="267"/>
      <c r="BY267" s="267"/>
      <c r="BZ267" s="267"/>
      <c r="CA267" s="267"/>
      <c r="CB267" s="267"/>
      <c r="CC267" s="241"/>
      <c r="CD267" s="214"/>
      <c r="CE267" s="240"/>
      <c r="CF267" s="240"/>
      <c r="CG267" s="240"/>
      <c r="CH267" s="5"/>
    </row>
    <row r="268" spans="1:86" hidden="1" x14ac:dyDescent="0.2">
      <c r="A268" s="22"/>
      <c r="B268" s="22"/>
      <c r="C268" s="129"/>
      <c r="D268" s="28"/>
      <c r="E268" s="22"/>
      <c r="F268" s="34"/>
      <c r="G268" s="128"/>
      <c r="H268" s="36"/>
      <c r="I268" s="138"/>
      <c r="J268" s="204"/>
      <c r="K268" s="204"/>
      <c r="L268" s="205"/>
      <c r="M268" s="205"/>
      <c r="N268" s="204"/>
      <c r="O268" s="214"/>
      <c r="P268" s="214"/>
      <c r="Q268" s="213"/>
      <c r="R268" s="214"/>
      <c r="S268" s="213"/>
      <c r="T268" s="214"/>
      <c r="U268" s="223"/>
      <c r="V268" s="223"/>
      <c r="W268" s="222"/>
      <c r="X268" s="223"/>
      <c r="Y268" s="222"/>
      <c r="Z268" s="223"/>
      <c r="AA268" s="232"/>
      <c r="AB268" s="232"/>
      <c r="AC268" s="231"/>
      <c r="AD268" s="232"/>
      <c r="AE268" s="231"/>
      <c r="AF268" s="232"/>
      <c r="AG268" s="250"/>
      <c r="AH268" s="250"/>
      <c r="AI268" s="249"/>
      <c r="AJ268" s="250"/>
      <c r="AK268" s="249"/>
      <c r="AL268" s="250"/>
      <c r="AM268" s="204"/>
      <c r="AN268" s="204"/>
      <c r="AO268" s="205"/>
      <c r="AP268" s="204"/>
      <c r="AQ268" s="205"/>
      <c r="AR268" s="204"/>
      <c r="AS268" s="259"/>
      <c r="AT268" s="259"/>
      <c r="AU268" s="258"/>
      <c r="AV268" s="259"/>
      <c r="AW268" s="258"/>
      <c r="AX268" s="259"/>
      <c r="AY268" s="268"/>
      <c r="AZ268" s="268"/>
      <c r="BA268" s="267"/>
      <c r="BB268" s="268"/>
      <c r="BC268" s="267"/>
      <c r="BD268" s="268"/>
      <c r="BE268" s="204"/>
      <c r="BF268" s="204"/>
      <c r="BG268" s="205"/>
      <c r="BH268" s="204"/>
      <c r="BI268" s="205"/>
      <c r="BJ268" s="204"/>
      <c r="BK268" s="241"/>
      <c r="BL268" s="241"/>
      <c r="BM268" s="240"/>
      <c r="BN268" s="241"/>
      <c r="BO268" s="240"/>
      <c r="BP268" s="241"/>
      <c r="BQ268" s="223"/>
      <c r="BR268" s="579"/>
      <c r="BT268" s="579"/>
      <c r="BV268" s="579"/>
      <c r="BW268" s="268"/>
      <c r="BX268" s="268"/>
      <c r="BY268" s="267"/>
      <c r="BZ268" s="268"/>
      <c r="CA268" s="267"/>
      <c r="CB268" s="268"/>
      <c r="CC268" s="241"/>
      <c r="CD268" s="214"/>
      <c r="CE268" s="240"/>
      <c r="CF268" s="240"/>
      <c r="CG268" s="241"/>
      <c r="CH268" s="5"/>
    </row>
    <row r="269" spans="1:86" hidden="1" x14ac:dyDescent="0.2">
      <c r="A269" s="22"/>
      <c r="B269" s="22"/>
      <c r="C269" s="129"/>
      <c r="D269" s="28"/>
      <c r="E269" s="22"/>
      <c r="F269" s="34"/>
      <c r="G269" s="128"/>
      <c r="H269" s="139"/>
      <c r="I269" s="138"/>
      <c r="J269" s="204"/>
      <c r="K269" s="204"/>
      <c r="L269" s="205"/>
      <c r="M269" s="205"/>
      <c r="N269" s="204"/>
      <c r="O269" s="214"/>
      <c r="P269" s="214"/>
      <c r="Q269" s="213"/>
      <c r="R269" s="214"/>
      <c r="S269" s="213"/>
      <c r="T269" s="214"/>
      <c r="U269" s="223"/>
      <c r="V269" s="223"/>
      <c r="W269" s="222"/>
      <c r="X269" s="223"/>
      <c r="Y269" s="222"/>
      <c r="Z269" s="223"/>
      <c r="AA269" s="232"/>
      <c r="AB269" s="232"/>
      <c r="AC269" s="231"/>
      <c r="AD269" s="232"/>
      <c r="AE269" s="231"/>
      <c r="AF269" s="232"/>
      <c r="AG269" s="250"/>
      <c r="AH269" s="250"/>
      <c r="AI269" s="249"/>
      <c r="AJ269" s="250"/>
      <c r="AK269" s="249"/>
      <c r="AL269" s="250"/>
      <c r="AM269" s="204"/>
      <c r="AN269" s="204"/>
      <c r="AO269" s="205"/>
      <c r="AP269" s="204"/>
      <c r="AQ269" s="205"/>
      <c r="AR269" s="204"/>
      <c r="AS269" s="259"/>
      <c r="AT269" s="259"/>
      <c r="AU269" s="258"/>
      <c r="AV269" s="259"/>
      <c r="AW269" s="258"/>
      <c r="AX269" s="259"/>
      <c r="AY269" s="268"/>
      <c r="AZ269" s="268"/>
      <c r="BA269" s="267"/>
      <c r="BB269" s="268"/>
      <c r="BC269" s="267"/>
      <c r="BD269" s="268"/>
      <c r="BE269" s="204"/>
      <c r="BF269" s="204"/>
      <c r="BG269" s="205"/>
      <c r="BH269" s="204"/>
      <c r="BI269" s="205"/>
      <c r="BJ269" s="204"/>
      <c r="BK269" s="241"/>
      <c r="BL269" s="241"/>
      <c r="BM269" s="240"/>
      <c r="BN269" s="241"/>
      <c r="BO269" s="240"/>
      <c r="BP269" s="241"/>
      <c r="BQ269" s="223"/>
      <c r="BR269" s="579"/>
      <c r="BT269" s="579"/>
      <c r="BV269" s="579"/>
      <c r="BW269" s="268"/>
      <c r="BX269" s="268"/>
      <c r="BY269" s="267"/>
      <c r="BZ269" s="268"/>
      <c r="CA269" s="267"/>
      <c r="CB269" s="268"/>
      <c r="CC269" s="241"/>
      <c r="CD269" s="214"/>
      <c r="CE269" s="240"/>
      <c r="CF269" s="240"/>
      <c r="CG269" s="241"/>
      <c r="CH269" s="5"/>
    </row>
    <row r="270" spans="1:86" hidden="1" x14ac:dyDescent="0.2">
      <c r="A270" s="22"/>
      <c r="B270" s="22"/>
      <c r="C270" s="129"/>
      <c r="D270" s="28"/>
      <c r="E270" s="22"/>
      <c r="F270" s="34"/>
      <c r="G270" s="128"/>
      <c r="H270" s="139"/>
      <c r="I270" s="138"/>
      <c r="J270" s="204"/>
      <c r="K270" s="204"/>
      <c r="L270" s="205"/>
      <c r="M270" s="205"/>
      <c r="N270" s="204"/>
      <c r="O270" s="214"/>
      <c r="P270" s="214"/>
      <c r="Q270" s="213"/>
      <c r="R270" s="214"/>
      <c r="S270" s="213"/>
      <c r="T270" s="214"/>
      <c r="U270" s="223"/>
      <c r="V270" s="223"/>
      <c r="W270" s="222"/>
      <c r="X270" s="223"/>
      <c r="Y270" s="222"/>
      <c r="Z270" s="223"/>
      <c r="AA270" s="232"/>
      <c r="AB270" s="232"/>
      <c r="AC270" s="231"/>
      <c r="AD270" s="232"/>
      <c r="AE270" s="231"/>
      <c r="AF270" s="232"/>
      <c r="AG270" s="250"/>
      <c r="AH270" s="250"/>
      <c r="AI270" s="249"/>
      <c r="AJ270" s="250"/>
      <c r="AK270" s="249"/>
      <c r="AL270" s="250"/>
      <c r="AM270" s="204"/>
      <c r="AN270" s="204"/>
      <c r="AO270" s="205"/>
      <c r="AP270" s="204"/>
      <c r="AQ270" s="205"/>
      <c r="AR270" s="204"/>
      <c r="AS270" s="259"/>
      <c r="AT270" s="259"/>
      <c r="AU270" s="258"/>
      <c r="AV270" s="259"/>
      <c r="AW270" s="258"/>
      <c r="AX270" s="259"/>
      <c r="AY270" s="268"/>
      <c r="AZ270" s="268"/>
      <c r="BA270" s="267"/>
      <c r="BB270" s="268"/>
      <c r="BC270" s="267"/>
      <c r="BD270" s="268"/>
      <c r="BE270" s="204"/>
      <c r="BF270" s="204"/>
      <c r="BG270" s="205"/>
      <c r="BH270" s="204"/>
      <c r="BI270" s="205"/>
      <c r="BJ270" s="204"/>
      <c r="BK270" s="241"/>
      <c r="BL270" s="241"/>
      <c r="BM270" s="240"/>
      <c r="BN270" s="241"/>
      <c r="BO270" s="240"/>
      <c r="BP270" s="241"/>
      <c r="BQ270" s="223"/>
      <c r="BR270" s="579"/>
      <c r="BT270" s="579"/>
      <c r="BV270" s="579"/>
      <c r="BW270" s="268"/>
      <c r="BX270" s="268"/>
      <c r="BY270" s="267"/>
      <c r="BZ270" s="268"/>
      <c r="CA270" s="267"/>
      <c r="CB270" s="268"/>
      <c r="CC270" s="241"/>
      <c r="CD270" s="214"/>
      <c r="CE270" s="240"/>
      <c r="CF270" s="240"/>
      <c r="CG270" s="241"/>
      <c r="CH270" s="5"/>
    </row>
    <row r="271" spans="1:86" hidden="1" x14ac:dyDescent="0.2">
      <c r="A271" s="22"/>
      <c r="B271" s="22"/>
      <c r="C271" s="129"/>
      <c r="D271" s="28"/>
      <c r="E271" s="22"/>
      <c r="F271" s="28"/>
      <c r="G271" s="128"/>
      <c r="H271" s="26"/>
      <c r="I271" s="112"/>
      <c r="J271" s="204"/>
      <c r="K271" s="204"/>
      <c r="L271" s="205"/>
      <c r="M271" s="205"/>
      <c r="N271" s="205"/>
      <c r="O271" s="214"/>
      <c r="P271" s="214"/>
      <c r="Q271" s="213"/>
      <c r="R271" s="213"/>
      <c r="S271" s="213"/>
      <c r="T271" s="213"/>
      <c r="U271" s="223"/>
      <c r="V271" s="222"/>
      <c r="W271" s="222"/>
      <c r="X271" s="222"/>
      <c r="Y271" s="222"/>
      <c r="Z271" s="222"/>
      <c r="AA271" s="232"/>
      <c r="AB271" s="231"/>
      <c r="AC271" s="231"/>
      <c r="AD271" s="231"/>
      <c r="AE271" s="231"/>
      <c r="AF271" s="231"/>
      <c r="AG271" s="250"/>
      <c r="AH271" s="249"/>
      <c r="AI271" s="249"/>
      <c r="AJ271" s="249"/>
      <c r="AK271" s="249"/>
      <c r="AL271" s="249"/>
      <c r="AM271" s="204"/>
      <c r="AN271" s="205"/>
      <c r="AO271" s="205"/>
      <c r="AP271" s="205"/>
      <c r="AQ271" s="205"/>
      <c r="AR271" s="205"/>
      <c r="AS271" s="259"/>
      <c r="AT271" s="258"/>
      <c r="AU271" s="258"/>
      <c r="AV271" s="258"/>
      <c r="AW271" s="258"/>
      <c r="AX271" s="258"/>
      <c r="AY271" s="268"/>
      <c r="AZ271" s="267"/>
      <c r="BA271" s="267"/>
      <c r="BB271" s="267"/>
      <c r="BC271" s="267"/>
      <c r="BD271" s="267"/>
      <c r="BE271" s="204"/>
      <c r="BF271" s="205"/>
      <c r="BG271" s="205"/>
      <c r="BH271" s="205"/>
      <c r="BI271" s="205"/>
      <c r="BJ271" s="205"/>
      <c r="BK271" s="241"/>
      <c r="BL271" s="240"/>
      <c r="BM271" s="240"/>
      <c r="BN271" s="240"/>
      <c r="BO271" s="240"/>
      <c r="BP271" s="240"/>
      <c r="BQ271" s="223"/>
      <c r="BW271" s="268"/>
      <c r="BX271" s="267"/>
      <c r="BY271" s="267"/>
      <c r="BZ271" s="267"/>
      <c r="CA271" s="267"/>
      <c r="CB271" s="267"/>
      <c r="CC271" s="241"/>
      <c r="CD271" s="214"/>
      <c r="CE271" s="240"/>
      <c r="CF271" s="240"/>
      <c r="CG271" s="240"/>
      <c r="CH271" s="5"/>
    </row>
    <row r="272" spans="1:86" hidden="1" x14ac:dyDescent="0.2">
      <c r="A272" s="22"/>
      <c r="B272" s="22"/>
      <c r="C272" s="22"/>
      <c r="D272" s="22"/>
      <c r="E272" s="22"/>
      <c r="F272" s="34"/>
      <c r="G272" s="48"/>
      <c r="H272" s="137"/>
      <c r="I272" s="27"/>
      <c r="J272" s="204"/>
      <c r="K272" s="204"/>
      <c r="L272" s="205"/>
      <c r="M272" s="205"/>
      <c r="N272" s="205"/>
      <c r="O272" s="214"/>
      <c r="P272" s="214"/>
      <c r="Q272" s="213"/>
      <c r="R272" s="213"/>
      <c r="S272" s="213"/>
      <c r="T272" s="213"/>
      <c r="U272" s="223"/>
      <c r="V272" s="222"/>
      <c r="W272" s="222"/>
      <c r="X272" s="222"/>
      <c r="Y272" s="222"/>
      <c r="Z272" s="222"/>
      <c r="AA272" s="232"/>
      <c r="AB272" s="231"/>
      <c r="AC272" s="231"/>
      <c r="AD272" s="231"/>
      <c r="AE272" s="231"/>
      <c r="AF272" s="231"/>
      <c r="AG272" s="250"/>
      <c r="AH272" s="249"/>
      <c r="AI272" s="249"/>
      <c r="AJ272" s="249"/>
      <c r="AK272" s="249"/>
      <c r="AL272" s="249"/>
      <c r="AM272" s="204"/>
      <c r="AN272" s="205"/>
      <c r="AO272" s="205"/>
      <c r="AP272" s="205"/>
      <c r="AQ272" s="205"/>
      <c r="AR272" s="205"/>
      <c r="AS272" s="259"/>
      <c r="AT272" s="258"/>
      <c r="AU272" s="258"/>
      <c r="AV272" s="258"/>
      <c r="AW272" s="258"/>
      <c r="AX272" s="258"/>
      <c r="AY272" s="268"/>
      <c r="AZ272" s="267"/>
      <c r="BA272" s="267"/>
      <c r="BB272" s="267"/>
      <c r="BC272" s="267"/>
      <c r="BD272" s="267"/>
      <c r="BE272" s="204"/>
      <c r="BF272" s="205"/>
      <c r="BG272" s="205"/>
      <c r="BH272" s="205"/>
      <c r="BI272" s="205"/>
      <c r="BJ272" s="205"/>
      <c r="BK272" s="241"/>
      <c r="BL272" s="240"/>
      <c r="BM272" s="240"/>
      <c r="BN272" s="240"/>
      <c r="BO272" s="240"/>
      <c r="BP272" s="240"/>
      <c r="BQ272" s="223"/>
      <c r="BW272" s="268"/>
      <c r="BX272" s="267"/>
      <c r="BY272" s="267"/>
      <c r="BZ272" s="267"/>
      <c r="CA272" s="267"/>
      <c r="CB272" s="267"/>
      <c r="CC272" s="241"/>
      <c r="CD272" s="214"/>
      <c r="CE272" s="240"/>
      <c r="CF272" s="240"/>
      <c r="CG272" s="240"/>
      <c r="CH272" s="5"/>
    </row>
    <row r="273" spans="1:86" hidden="1" x14ac:dyDescent="0.2">
      <c r="A273" s="22"/>
      <c r="B273" s="22"/>
      <c r="C273" s="22"/>
      <c r="D273" s="22"/>
      <c r="E273" s="22"/>
      <c r="F273" s="34"/>
      <c r="G273" s="48"/>
      <c r="H273" s="137"/>
      <c r="I273" s="27"/>
      <c r="J273" s="204"/>
      <c r="K273" s="204"/>
      <c r="L273" s="205"/>
      <c r="M273" s="205"/>
      <c r="N273" s="205"/>
      <c r="O273" s="214"/>
      <c r="P273" s="214"/>
      <c r="Q273" s="213"/>
      <c r="R273" s="213"/>
      <c r="S273" s="213"/>
      <c r="T273" s="213"/>
      <c r="U273" s="223"/>
      <c r="V273" s="222"/>
      <c r="W273" s="222"/>
      <c r="X273" s="222"/>
      <c r="Y273" s="222"/>
      <c r="Z273" s="222"/>
      <c r="AA273" s="232"/>
      <c r="AB273" s="231"/>
      <c r="AC273" s="231"/>
      <c r="AD273" s="231"/>
      <c r="AE273" s="231"/>
      <c r="AF273" s="231"/>
      <c r="AG273" s="250"/>
      <c r="AH273" s="249"/>
      <c r="AI273" s="249"/>
      <c r="AJ273" s="249"/>
      <c r="AK273" s="249"/>
      <c r="AL273" s="249"/>
      <c r="AM273" s="204"/>
      <c r="AN273" s="205"/>
      <c r="AO273" s="205"/>
      <c r="AP273" s="205"/>
      <c r="AQ273" s="205"/>
      <c r="AR273" s="205"/>
      <c r="AS273" s="259"/>
      <c r="AT273" s="258"/>
      <c r="AU273" s="258"/>
      <c r="AV273" s="258"/>
      <c r="AW273" s="258"/>
      <c r="AX273" s="258"/>
      <c r="AY273" s="268"/>
      <c r="AZ273" s="267"/>
      <c r="BA273" s="267"/>
      <c r="BB273" s="267"/>
      <c r="BC273" s="267"/>
      <c r="BD273" s="267"/>
      <c r="BE273" s="204"/>
      <c r="BF273" s="205"/>
      <c r="BG273" s="205"/>
      <c r="BH273" s="205"/>
      <c r="BI273" s="205"/>
      <c r="BJ273" s="205"/>
      <c r="BK273" s="241"/>
      <c r="BL273" s="240"/>
      <c r="BM273" s="240"/>
      <c r="BN273" s="240"/>
      <c r="BO273" s="240"/>
      <c r="BP273" s="240"/>
      <c r="BQ273" s="223"/>
      <c r="BW273" s="268"/>
      <c r="BX273" s="267"/>
      <c r="BY273" s="267"/>
      <c r="BZ273" s="267"/>
      <c r="CA273" s="267"/>
      <c r="CB273" s="267"/>
      <c r="CC273" s="241"/>
      <c r="CD273" s="214"/>
      <c r="CE273" s="240"/>
      <c r="CF273" s="240"/>
      <c r="CG273" s="240"/>
      <c r="CH273" s="5"/>
    </row>
    <row r="274" spans="1:86" hidden="1" x14ac:dyDescent="0.2">
      <c r="A274" s="22"/>
      <c r="B274" s="22"/>
      <c r="C274" s="22"/>
      <c r="D274" s="34"/>
      <c r="E274" s="22"/>
      <c r="F274" s="34"/>
      <c r="G274" s="48"/>
      <c r="H274" s="36"/>
      <c r="I274" s="27"/>
      <c r="J274" s="204"/>
      <c r="K274" s="204"/>
      <c r="L274" s="205"/>
      <c r="M274" s="205"/>
      <c r="N274" s="204"/>
      <c r="O274" s="214"/>
      <c r="P274" s="214"/>
      <c r="Q274" s="213"/>
      <c r="R274" s="214"/>
      <c r="S274" s="213"/>
      <c r="T274" s="214"/>
      <c r="U274" s="223"/>
      <c r="V274" s="223"/>
      <c r="W274" s="222"/>
      <c r="X274" s="223"/>
      <c r="Y274" s="222"/>
      <c r="Z274" s="223"/>
      <c r="AA274" s="232"/>
      <c r="AB274" s="232"/>
      <c r="AC274" s="231"/>
      <c r="AD274" s="232"/>
      <c r="AE274" s="231"/>
      <c r="AF274" s="232"/>
      <c r="AG274" s="250"/>
      <c r="AH274" s="250"/>
      <c r="AI274" s="249"/>
      <c r="AJ274" s="250"/>
      <c r="AK274" s="249"/>
      <c r="AL274" s="250"/>
      <c r="AM274" s="204"/>
      <c r="AN274" s="204"/>
      <c r="AO274" s="205"/>
      <c r="AP274" s="204"/>
      <c r="AQ274" s="205"/>
      <c r="AR274" s="204"/>
      <c r="AS274" s="259"/>
      <c r="AT274" s="259"/>
      <c r="AU274" s="258"/>
      <c r="AV274" s="259"/>
      <c r="AW274" s="258"/>
      <c r="AX274" s="259"/>
      <c r="AY274" s="268"/>
      <c r="AZ274" s="268"/>
      <c r="BA274" s="267"/>
      <c r="BB274" s="268"/>
      <c r="BC274" s="267"/>
      <c r="BD274" s="268"/>
      <c r="BE274" s="204"/>
      <c r="BF274" s="204"/>
      <c r="BG274" s="205"/>
      <c r="BH274" s="204"/>
      <c r="BI274" s="205"/>
      <c r="BJ274" s="204"/>
      <c r="BK274" s="241"/>
      <c r="BL274" s="241"/>
      <c r="BM274" s="240"/>
      <c r="BN274" s="241"/>
      <c r="BO274" s="240"/>
      <c r="BP274" s="241"/>
      <c r="BQ274" s="223"/>
      <c r="BR274" s="579"/>
      <c r="BT274" s="579"/>
      <c r="BV274" s="579"/>
      <c r="BW274" s="268"/>
      <c r="BX274" s="268"/>
      <c r="BY274" s="267"/>
      <c r="BZ274" s="268"/>
      <c r="CA274" s="267"/>
      <c r="CB274" s="268"/>
      <c r="CC274" s="241"/>
      <c r="CD274" s="214"/>
      <c r="CE274" s="240"/>
      <c r="CF274" s="240"/>
      <c r="CG274" s="241"/>
      <c r="CH274" s="5"/>
    </row>
    <row r="275" spans="1:86" hidden="1" x14ac:dyDescent="0.2">
      <c r="A275" s="22"/>
      <c r="B275" s="22"/>
      <c r="C275" s="22"/>
      <c r="D275" s="34"/>
      <c r="E275" s="22"/>
      <c r="F275" s="34"/>
      <c r="G275" s="48"/>
      <c r="H275" s="36"/>
      <c r="I275" s="27"/>
      <c r="J275" s="204"/>
      <c r="K275" s="204"/>
      <c r="L275" s="205"/>
      <c r="M275" s="205"/>
      <c r="N275" s="205"/>
      <c r="O275" s="214"/>
      <c r="P275" s="214"/>
      <c r="Q275" s="213"/>
      <c r="R275" s="213"/>
      <c r="S275" s="213"/>
      <c r="T275" s="213"/>
      <c r="U275" s="223"/>
      <c r="V275" s="222"/>
      <c r="W275" s="222"/>
      <c r="X275" s="222"/>
      <c r="Y275" s="222"/>
      <c r="Z275" s="222"/>
      <c r="AA275" s="232"/>
      <c r="AB275" s="231"/>
      <c r="AC275" s="231"/>
      <c r="AD275" s="231"/>
      <c r="AE275" s="231"/>
      <c r="AF275" s="231"/>
      <c r="AG275" s="250"/>
      <c r="AH275" s="249"/>
      <c r="AI275" s="249"/>
      <c r="AJ275" s="249"/>
      <c r="AK275" s="249"/>
      <c r="AL275" s="249"/>
      <c r="AM275" s="204"/>
      <c r="AN275" s="205"/>
      <c r="AO275" s="205"/>
      <c r="AP275" s="205"/>
      <c r="AQ275" s="205"/>
      <c r="AR275" s="205"/>
      <c r="AS275" s="259"/>
      <c r="AT275" s="258"/>
      <c r="AU275" s="258"/>
      <c r="AV275" s="258"/>
      <c r="AW275" s="258"/>
      <c r="AX275" s="258"/>
      <c r="AY275" s="268"/>
      <c r="AZ275" s="267"/>
      <c r="BA275" s="267"/>
      <c r="BB275" s="267"/>
      <c r="BC275" s="267"/>
      <c r="BD275" s="267"/>
      <c r="BE275" s="204"/>
      <c r="BF275" s="205"/>
      <c r="BG275" s="205"/>
      <c r="BH275" s="205"/>
      <c r="BI275" s="205"/>
      <c r="BJ275" s="205"/>
      <c r="BK275" s="241"/>
      <c r="BL275" s="240"/>
      <c r="BM275" s="240"/>
      <c r="BN275" s="240"/>
      <c r="BO275" s="240"/>
      <c r="BP275" s="240"/>
      <c r="BQ275" s="223"/>
      <c r="BW275" s="268"/>
      <c r="BX275" s="267"/>
      <c r="BY275" s="267"/>
      <c r="BZ275" s="267"/>
      <c r="CA275" s="267"/>
      <c r="CB275" s="267"/>
      <c r="CC275" s="241"/>
      <c r="CD275" s="214"/>
      <c r="CE275" s="240"/>
      <c r="CF275" s="240"/>
      <c r="CG275" s="240"/>
      <c r="CH275" s="5"/>
    </row>
    <row r="276" spans="1:86" hidden="1" x14ac:dyDescent="0.2">
      <c r="A276" s="22"/>
      <c r="B276" s="22"/>
      <c r="C276" s="22"/>
      <c r="D276" s="35"/>
      <c r="E276" s="35"/>
      <c r="F276" s="48"/>
      <c r="G276" s="48"/>
      <c r="H276" s="137"/>
      <c r="I276" s="27"/>
      <c r="J276" s="204"/>
      <c r="K276" s="204"/>
      <c r="L276" s="205"/>
      <c r="M276" s="205"/>
      <c r="N276" s="205"/>
      <c r="O276" s="214"/>
      <c r="P276" s="214"/>
      <c r="Q276" s="213"/>
      <c r="R276" s="213"/>
      <c r="S276" s="213"/>
      <c r="T276" s="213"/>
      <c r="U276" s="223"/>
      <c r="V276" s="222"/>
      <c r="W276" s="222"/>
      <c r="X276" s="222"/>
      <c r="Y276" s="222"/>
      <c r="Z276" s="222"/>
      <c r="AA276" s="232"/>
      <c r="AB276" s="231"/>
      <c r="AC276" s="231"/>
      <c r="AD276" s="231"/>
      <c r="AE276" s="231"/>
      <c r="AF276" s="231"/>
      <c r="AG276" s="250"/>
      <c r="AH276" s="249"/>
      <c r="AI276" s="249"/>
      <c r="AJ276" s="249"/>
      <c r="AK276" s="249"/>
      <c r="AL276" s="249"/>
      <c r="AM276" s="204"/>
      <c r="AN276" s="205"/>
      <c r="AO276" s="205"/>
      <c r="AP276" s="205"/>
      <c r="AQ276" s="205"/>
      <c r="AR276" s="205"/>
      <c r="AS276" s="259"/>
      <c r="AT276" s="258"/>
      <c r="AU276" s="258"/>
      <c r="AV276" s="258"/>
      <c r="AW276" s="258"/>
      <c r="AX276" s="258"/>
      <c r="AY276" s="268"/>
      <c r="AZ276" s="267"/>
      <c r="BA276" s="267"/>
      <c r="BB276" s="267"/>
      <c r="BC276" s="267"/>
      <c r="BD276" s="267"/>
      <c r="BE276" s="204"/>
      <c r="BF276" s="205"/>
      <c r="BG276" s="205"/>
      <c r="BH276" s="205"/>
      <c r="BI276" s="205"/>
      <c r="BJ276" s="205"/>
      <c r="BK276" s="241"/>
      <c r="BL276" s="240"/>
      <c r="BM276" s="240"/>
      <c r="BN276" s="240"/>
      <c r="BO276" s="240"/>
      <c r="BP276" s="240"/>
      <c r="BQ276" s="223"/>
      <c r="BW276" s="268"/>
      <c r="BX276" s="267"/>
      <c r="BY276" s="267"/>
      <c r="BZ276" s="267"/>
      <c r="CA276" s="267"/>
      <c r="CB276" s="267"/>
      <c r="CC276" s="241"/>
      <c r="CD276" s="214"/>
      <c r="CE276" s="240"/>
      <c r="CF276" s="240"/>
      <c r="CG276" s="240"/>
      <c r="CH276" s="5"/>
    </row>
    <row r="277" spans="1:86" hidden="1" x14ac:dyDescent="0.2">
      <c r="A277" s="22"/>
      <c r="B277" s="22"/>
      <c r="C277" s="22"/>
      <c r="D277" s="48"/>
      <c r="E277" s="35"/>
      <c r="F277" s="48"/>
      <c r="G277" s="48"/>
      <c r="H277" s="137"/>
      <c r="I277" s="27"/>
      <c r="J277" s="204"/>
      <c r="K277" s="204"/>
      <c r="L277" s="205"/>
      <c r="M277" s="205"/>
      <c r="N277" s="205"/>
      <c r="O277" s="214"/>
      <c r="P277" s="214"/>
      <c r="Q277" s="213"/>
      <c r="R277" s="213"/>
      <c r="S277" s="213"/>
      <c r="T277" s="213"/>
      <c r="U277" s="223"/>
      <c r="V277" s="222"/>
      <c r="W277" s="222"/>
      <c r="X277" s="222"/>
      <c r="Y277" s="222"/>
      <c r="Z277" s="222"/>
      <c r="AA277" s="232"/>
      <c r="AB277" s="231"/>
      <c r="AC277" s="231"/>
      <c r="AD277" s="231"/>
      <c r="AE277" s="231"/>
      <c r="AF277" s="231"/>
      <c r="AG277" s="250"/>
      <c r="AH277" s="249"/>
      <c r="AI277" s="249"/>
      <c r="AJ277" s="249"/>
      <c r="AK277" s="249"/>
      <c r="AL277" s="249"/>
      <c r="AM277" s="204"/>
      <c r="AN277" s="205"/>
      <c r="AO277" s="205"/>
      <c r="AP277" s="205"/>
      <c r="AQ277" s="205"/>
      <c r="AR277" s="205"/>
      <c r="AS277" s="259"/>
      <c r="AT277" s="258"/>
      <c r="AU277" s="258"/>
      <c r="AV277" s="258"/>
      <c r="AW277" s="258"/>
      <c r="AX277" s="258"/>
      <c r="AY277" s="268"/>
      <c r="AZ277" s="267"/>
      <c r="BA277" s="267"/>
      <c r="BB277" s="267"/>
      <c r="BC277" s="267"/>
      <c r="BD277" s="267"/>
      <c r="BE277" s="204"/>
      <c r="BF277" s="205"/>
      <c r="BG277" s="205"/>
      <c r="BH277" s="205"/>
      <c r="BI277" s="205"/>
      <c r="BJ277" s="205"/>
      <c r="BK277" s="241"/>
      <c r="BL277" s="240"/>
      <c r="BM277" s="240"/>
      <c r="BN277" s="240"/>
      <c r="BO277" s="240"/>
      <c r="BP277" s="240"/>
      <c r="BQ277" s="223"/>
      <c r="BW277" s="268"/>
      <c r="BX277" s="267"/>
      <c r="BY277" s="267"/>
      <c r="BZ277" s="267"/>
      <c r="CA277" s="267"/>
      <c r="CB277" s="267"/>
      <c r="CC277" s="241"/>
      <c r="CD277" s="214"/>
      <c r="CE277" s="240"/>
      <c r="CF277" s="240"/>
      <c r="CG277" s="240"/>
      <c r="CH277" s="5"/>
    </row>
    <row r="278" spans="1:86" hidden="1" x14ac:dyDescent="0.2">
      <c r="A278" s="22"/>
      <c r="B278" s="22"/>
      <c r="C278" s="22"/>
      <c r="D278" s="48"/>
      <c r="E278" s="22"/>
      <c r="F278" s="48"/>
      <c r="G278" s="48"/>
      <c r="H278" s="36"/>
      <c r="I278" s="27"/>
      <c r="J278" s="204"/>
      <c r="K278" s="204"/>
      <c r="L278" s="205"/>
      <c r="M278" s="205"/>
      <c r="N278" s="204"/>
      <c r="O278" s="214"/>
      <c r="P278" s="214"/>
      <c r="Q278" s="213"/>
      <c r="R278" s="214"/>
      <c r="S278" s="213"/>
      <c r="T278" s="214"/>
      <c r="U278" s="223"/>
      <c r="V278" s="223"/>
      <c r="W278" s="222"/>
      <c r="X278" s="223"/>
      <c r="Y278" s="222"/>
      <c r="Z278" s="223"/>
      <c r="AA278" s="232"/>
      <c r="AB278" s="232"/>
      <c r="AC278" s="231"/>
      <c r="AD278" s="232"/>
      <c r="AE278" s="231"/>
      <c r="AF278" s="232"/>
      <c r="AG278" s="250"/>
      <c r="AH278" s="250"/>
      <c r="AI278" s="249"/>
      <c r="AJ278" s="250"/>
      <c r="AK278" s="249"/>
      <c r="AL278" s="250"/>
      <c r="AM278" s="204"/>
      <c r="AN278" s="204"/>
      <c r="AO278" s="205"/>
      <c r="AP278" s="204"/>
      <c r="AQ278" s="205"/>
      <c r="AR278" s="204"/>
      <c r="AS278" s="259"/>
      <c r="AT278" s="259"/>
      <c r="AU278" s="258"/>
      <c r="AV278" s="259"/>
      <c r="AW278" s="258"/>
      <c r="AX278" s="259"/>
      <c r="AY278" s="268"/>
      <c r="AZ278" s="268"/>
      <c r="BA278" s="267"/>
      <c r="BB278" s="268"/>
      <c r="BC278" s="267"/>
      <c r="BD278" s="268"/>
      <c r="BE278" s="204"/>
      <c r="BF278" s="204"/>
      <c r="BG278" s="205"/>
      <c r="BH278" s="204"/>
      <c r="BI278" s="205"/>
      <c r="BJ278" s="204"/>
      <c r="BK278" s="241"/>
      <c r="BL278" s="241"/>
      <c r="BM278" s="240"/>
      <c r="BN278" s="241"/>
      <c r="BO278" s="240"/>
      <c r="BP278" s="241"/>
      <c r="BQ278" s="223"/>
      <c r="BR278" s="579"/>
      <c r="BT278" s="579"/>
      <c r="BV278" s="579"/>
      <c r="BW278" s="268"/>
      <c r="BX278" s="268"/>
      <c r="BY278" s="267"/>
      <c r="BZ278" s="268"/>
      <c r="CA278" s="267"/>
      <c r="CB278" s="268"/>
      <c r="CC278" s="241"/>
      <c r="CD278" s="214"/>
      <c r="CE278" s="240"/>
      <c r="CF278" s="240"/>
      <c r="CG278" s="241"/>
      <c r="CH278" s="5"/>
    </row>
    <row r="279" spans="1:86" hidden="1" x14ac:dyDescent="0.2">
      <c r="A279" s="22"/>
      <c r="B279" s="22"/>
      <c r="C279" s="22"/>
      <c r="D279" s="48"/>
      <c r="E279" s="22"/>
      <c r="F279" s="48"/>
      <c r="G279" s="48"/>
      <c r="H279" s="36"/>
      <c r="I279" s="27"/>
      <c r="J279" s="204"/>
      <c r="K279" s="204"/>
      <c r="L279" s="205"/>
      <c r="M279" s="205"/>
      <c r="N279" s="204"/>
      <c r="O279" s="214"/>
      <c r="P279" s="214"/>
      <c r="Q279" s="213"/>
      <c r="R279" s="214"/>
      <c r="S279" s="213"/>
      <c r="T279" s="214"/>
      <c r="U279" s="223"/>
      <c r="V279" s="223"/>
      <c r="W279" s="222"/>
      <c r="X279" s="223"/>
      <c r="Y279" s="222"/>
      <c r="Z279" s="223"/>
      <c r="AA279" s="232"/>
      <c r="AB279" s="232"/>
      <c r="AC279" s="231"/>
      <c r="AD279" s="232"/>
      <c r="AE279" s="231"/>
      <c r="AF279" s="232"/>
      <c r="AG279" s="250"/>
      <c r="AH279" s="250"/>
      <c r="AI279" s="249"/>
      <c r="AJ279" s="250"/>
      <c r="AK279" s="249"/>
      <c r="AL279" s="250"/>
      <c r="AM279" s="204"/>
      <c r="AN279" s="204"/>
      <c r="AO279" s="205"/>
      <c r="AP279" s="204"/>
      <c r="AQ279" s="205"/>
      <c r="AR279" s="204"/>
      <c r="AS279" s="259"/>
      <c r="AT279" s="259"/>
      <c r="AU279" s="258"/>
      <c r="AV279" s="259"/>
      <c r="AW279" s="258"/>
      <c r="AX279" s="259"/>
      <c r="AY279" s="268"/>
      <c r="AZ279" s="268"/>
      <c r="BA279" s="267"/>
      <c r="BB279" s="268"/>
      <c r="BC279" s="267"/>
      <c r="BD279" s="268"/>
      <c r="BE279" s="204"/>
      <c r="BF279" s="204"/>
      <c r="BG279" s="205"/>
      <c r="BH279" s="204"/>
      <c r="BI279" s="205"/>
      <c r="BJ279" s="204"/>
      <c r="BK279" s="241"/>
      <c r="BL279" s="241"/>
      <c r="BM279" s="240"/>
      <c r="BN279" s="241"/>
      <c r="BO279" s="240"/>
      <c r="BP279" s="241"/>
      <c r="BQ279" s="223"/>
      <c r="BR279" s="579"/>
      <c r="BT279" s="579"/>
      <c r="BV279" s="579"/>
      <c r="BW279" s="268"/>
      <c r="BX279" s="268"/>
      <c r="BY279" s="267"/>
      <c r="BZ279" s="268"/>
      <c r="CA279" s="267"/>
      <c r="CB279" s="268"/>
      <c r="CC279" s="241"/>
      <c r="CD279" s="214"/>
      <c r="CE279" s="240"/>
      <c r="CF279" s="240"/>
      <c r="CG279" s="241"/>
      <c r="CH279" s="5"/>
    </row>
    <row r="280" spans="1:86" hidden="1" x14ac:dyDescent="0.2">
      <c r="A280" s="22"/>
      <c r="B280" s="22"/>
      <c r="C280" s="22"/>
      <c r="D280" s="48"/>
      <c r="E280" s="22"/>
      <c r="F280" s="48"/>
      <c r="G280" s="48"/>
      <c r="H280" s="36"/>
      <c r="I280" s="27"/>
      <c r="J280" s="204"/>
      <c r="K280" s="204"/>
      <c r="L280" s="205"/>
      <c r="M280" s="205"/>
      <c r="N280" s="204"/>
      <c r="O280" s="214"/>
      <c r="P280" s="214"/>
      <c r="Q280" s="213"/>
      <c r="R280" s="214"/>
      <c r="S280" s="213"/>
      <c r="T280" s="214"/>
      <c r="U280" s="223"/>
      <c r="V280" s="223"/>
      <c r="W280" s="222"/>
      <c r="X280" s="223"/>
      <c r="Y280" s="222"/>
      <c r="Z280" s="223"/>
      <c r="AA280" s="232"/>
      <c r="AB280" s="232"/>
      <c r="AC280" s="231"/>
      <c r="AD280" s="232"/>
      <c r="AE280" s="231"/>
      <c r="AF280" s="232"/>
      <c r="AG280" s="250"/>
      <c r="AH280" s="250"/>
      <c r="AI280" s="249"/>
      <c r="AJ280" s="250"/>
      <c r="AK280" s="249"/>
      <c r="AL280" s="250"/>
      <c r="AM280" s="204"/>
      <c r="AN280" s="204"/>
      <c r="AO280" s="205"/>
      <c r="AP280" s="204"/>
      <c r="AQ280" s="205"/>
      <c r="AR280" s="204"/>
      <c r="AS280" s="259"/>
      <c r="AT280" s="259"/>
      <c r="AU280" s="258"/>
      <c r="AV280" s="259"/>
      <c r="AW280" s="258"/>
      <c r="AX280" s="259"/>
      <c r="AY280" s="268"/>
      <c r="AZ280" s="268"/>
      <c r="BA280" s="267"/>
      <c r="BB280" s="268"/>
      <c r="BC280" s="267"/>
      <c r="BD280" s="268"/>
      <c r="BE280" s="204"/>
      <c r="BF280" s="204"/>
      <c r="BG280" s="205"/>
      <c r="BH280" s="204"/>
      <c r="BI280" s="205"/>
      <c r="BJ280" s="204"/>
      <c r="BK280" s="241"/>
      <c r="BL280" s="241"/>
      <c r="BM280" s="240"/>
      <c r="BN280" s="241"/>
      <c r="BO280" s="240"/>
      <c r="BP280" s="241"/>
      <c r="BQ280" s="223"/>
      <c r="BR280" s="579"/>
      <c r="BT280" s="579"/>
      <c r="BV280" s="579"/>
      <c r="BW280" s="268"/>
      <c r="BX280" s="268"/>
      <c r="BY280" s="267"/>
      <c r="BZ280" s="268"/>
      <c r="CA280" s="267"/>
      <c r="CB280" s="268"/>
      <c r="CC280" s="241"/>
      <c r="CD280" s="214"/>
      <c r="CE280" s="240"/>
      <c r="CF280" s="240"/>
      <c r="CG280" s="241"/>
      <c r="CH280" s="5"/>
    </row>
    <row r="281" spans="1:86" hidden="1" x14ac:dyDescent="0.2">
      <c r="A281" s="22"/>
      <c r="B281" s="22"/>
      <c r="C281" s="22"/>
      <c r="D281" s="48"/>
      <c r="E281" s="22"/>
      <c r="F281" s="48"/>
      <c r="G281" s="48"/>
      <c r="H281" s="36"/>
      <c r="I281" s="27"/>
      <c r="J281" s="204"/>
      <c r="K281" s="204"/>
      <c r="L281" s="205"/>
      <c r="M281" s="205"/>
      <c r="N281" s="204"/>
      <c r="O281" s="214"/>
      <c r="P281" s="214"/>
      <c r="Q281" s="213"/>
      <c r="R281" s="214"/>
      <c r="S281" s="213"/>
      <c r="T281" s="214"/>
      <c r="U281" s="223"/>
      <c r="V281" s="223"/>
      <c r="W281" s="222"/>
      <c r="X281" s="223"/>
      <c r="Y281" s="222"/>
      <c r="Z281" s="223"/>
      <c r="AA281" s="232"/>
      <c r="AB281" s="232"/>
      <c r="AC281" s="231"/>
      <c r="AD281" s="232"/>
      <c r="AE281" s="231"/>
      <c r="AF281" s="232"/>
      <c r="AG281" s="250"/>
      <c r="AH281" s="250"/>
      <c r="AI281" s="249"/>
      <c r="AJ281" s="250"/>
      <c r="AK281" s="249"/>
      <c r="AL281" s="250"/>
      <c r="AM281" s="204"/>
      <c r="AN281" s="204"/>
      <c r="AO281" s="205"/>
      <c r="AP281" s="204"/>
      <c r="AQ281" s="205"/>
      <c r="AR281" s="204"/>
      <c r="AS281" s="259"/>
      <c r="AT281" s="259"/>
      <c r="AU281" s="258"/>
      <c r="AV281" s="259"/>
      <c r="AW281" s="258"/>
      <c r="AX281" s="259"/>
      <c r="AY281" s="268"/>
      <c r="AZ281" s="268"/>
      <c r="BA281" s="267"/>
      <c r="BB281" s="268"/>
      <c r="BC281" s="267"/>
      <c r="BD281" s="268"/>
      <c r="BE281" s="204"/>
      <c r="BF281" s="204"/>
      <c r="BG281" s="205"/>
      <c r="BH281" s="204"/>
      <c r="BI281" s="205"/>
      <c r="BJ281" s="204"/>
      <c r="BK281" s="241"/>
      <c r="BL281" s="241"/>
      <c r="BM281" s="240"/>
      <c r="BN281" s="241"/>
      <c r="BO281" s="240"/>
      <c r="BP281" s="241"/>
      <c r="BQ281" s="223"/>
      <c r="BR281" s="579"/>
      <c r="BT281" s="579"/>
      <c r="BV281" s="579"/>
      <c r="BW281" s="268"/>
      <c r="BX281" s="268"/>
      <c r="BY281" s="267"/>
      <c r="BZ281" s="268"/>
      <c r="CA281" s="267"/>
      <c r="CB281" s="268"/>
      <c r="CC281" s="241"/>
      <c r="CD281" s="214"/>
      <c r="CE281" s="240"/>
      <c r="CF281" s="240"/>
      <c r="CG281" s="241"/>
      <c r="CH281" s="5"/>
    </row>
    <row r="282" spans="1:86" hidden="1" x14ac:dyDescent="0.2">
      <c r="A282" s="22"/>
      <c r="B282" s="22"/>
      <c r="C282" s="22"/>
      <c r="D282" s="48"/>
      <c r="E282" s="35"/>
      <c r="F282" s="48"/>
      <c r="G282" s="48"/>
      <c r="H282" s="36"/>
      <c r="I282" s="27"/>
      <c r="J282" s="204"/>
      <c r="K282" s="204"/>
      <c r="L282" s="205"/>
      <c r="M282" s="205"/>
      <c r="N282" s="205"/>
      <c r="O282" s="214"/>
      <c r="P282" s="214"/>
      <c r="Q282" s="213"/>
      <c r="R282" s="213"/>
      <c r="S282" s="213"/>
      <c r="T282" s="213"/>
      <c r="U282" s="223"/>
      <c r="V282" s="222"/>
      <c r="W282" s="222"/>
      <c r="X282" s="222"/>
      <c r="Y282" s="222"/>
      <c r="Z282" s="222"/>
      <c r="AA282" s="232"/>
      <c r="AB282" s="231"/>
      <c r="AC282" s="231"/>
      <c r="AD282" s="231"/>
      <c r="AE282" s="231"/>
      <c r="AF282" s="231"/>
      <c r="AG282" s="250"/>
      <c r="AH282" s="249"/>
      <c r="AI282" s="249"/>
      <c r="AJ282" s="249"/>
      <c r="AK282" s="249"/>
      <c r="AL282" s="249"/>
      <c r="AM282" s="204"/>
      <c r="AN282" s="205"/>
      <c r="AO282" s="205"/>
      <c r="AP282" s="205"/>
      <c r="AQ282" s="205"/>
      <c r="AR282" s="205"/>
      <c r="AS282" s="259"/>
      <c r="AT282" s="258"/>
      <c r="AU282" s="258"/>
      <c r="AV282" s="258"/>
      <c r="AW282" s="258"/>
      <c r="AX282" s="258"/>
      <c r="AY282" s="268"/>
      <c r="AZ282" s="267"/>
      <c r="BA282" s="267"/>
      <c r="BB282" s="267"/>
      <c r="BC282" s="267"/>
      <c r="BD282" s="267"/>
      <c r="BE282" s="204"/>
      <c r="BF282" s="205"/>
      <c r="BG282" s="205"/>
      <c r="BH282" s="205"/>
      <c r="BI282" s="205"/>
      <c r="BJ282" s="205"/>
      <c r="BK282" s="241"/>
      <c r="BL282" s="240"/>
      <c r="BM282" s="240"/>
      <c r="BN282" s="240"/>
      <c r="BO282" s="240"/>
      <c r="BP282" s="240"/>
      <c r="BQ282" s="223"/>
      <c r="BW282" s="268"/>
      <c r="BX282" s="267"/>
      <c r="BY282" s="267"/>
      <c r="BZ282" s="267"/>
      <c r="CA282" s="267"/>
      <c r="CB282" s="267"/>
      <c r="CC282" s="241"/>
      <c r="CD282" s="214"/>
      <c r="CE282" s="240"/>
      <c r="CF282" s="240"/>
      <c r="CG282" s="240"/>
      <c r="CH282" s="5"/>
    </row>
    <row r="283" spans="1:86" hidden="1" x14ac:dyDescent="0.2">
      <c r="A283" s="22"/>
      <c r="B283" s="22"/>
      <c r="C283" s="22"/>
      <c r="D283" s="35"/>
      <c r="E283" s="35"/>
      <c r="F283" s="48"/>
      <c r="G283" s="48"/>
      <c r="H283" s="137"/>
      <c r="I283" s="27"/>
      <c r="J283" s="204"/>
      <c r="K283" s="204"/>
      <c r="L283" s="205"/>
      <c r="M283" s="205"/>
      <c r="N283" s="205"/>
      <c r="O283" s="214"/>
      <c r="P283" s="214"/>
      <c r="Q283" s="213"/>
      <c r="R283" s="213"/>
      <c r="S283" s="213"/>
      <c r="T283" s="213"/>
      <c r="U283" s="223"/>
      <c r="V283" s="222"/>
      <c r="W283" s="222"/>
      <c r="X283" s="222"/>
      <c r="Y283" s="222"/>
      <c r="Z283" s="222"/>
      <c r="AA283" s="232"/>
      <c r="AB283" s="231"/>
      <c r="AC283" s="231"/>
      <c r="AD283" s="231"/>
      <c r="AE283" s="231"/>
      <c r="AF283" s="231"/>
      <c r="AG283" s="250"/>
      <c r="AH283" s="249"/>
      <c r="AI283" s="249"/>
      <c r="AJ283" s="249"/>
      <c r="AK283" s="249"/>
      <c r="AL283" s="249"/>
      <c r="AM283" s="204"/>
      <c r="AN283" s="205"/>
      <c r="AO283" s="205"/>
      <c r="AP283" s="205"/>
      <c r="AQ283" s="205"/>
      <c r="AR283" s="205"/>
      <c r="AS283" s="259"/>
      <c r="AT283" s="258"/>
      <c r="AU283" s="258"/>
      <c r="AV283" s="258"/>
      <c r="AW283" s="258"/>
      <c r="AX283" s="258"/>
      <c r="AY283" s="268"/>
      <c r="AZ283" s="267"/>
      <c r="BA283" s="267"/>
      <c r="BB283" s="267"/>
      <c r="BC283" s="267"/>
      <c r="BD283" s="267"/>
      <c r="BE283" s="204"/>
      <c r="BF283" s="205"/>
      <c r="BG283" s="205"/>
      <c r="BH283" s="205"/>
      <c r="BI283" s="205"/>
      <c r="BJ283" s="205"/>
      <c r="BK283" s="241"/>
      <c r="BL283" s="240"/>
      <c r="BM283" s="240"/>
      <c r="BN283" s="240"/>
      <c r="BO283" s="240"/>
      <c r="BP283" s="240"/>
      <c r="BQ283" s="223"/>
      <c r="BW283" s="268"/>
      <c r="BX283" s="267"/>
      <c r="BY283" s="267"/>
      <c r="BZ283" s="267"/>
      <c r="CA283" s="267"/>
      <c r="CB283" s="267"/>
      <c r="CC283" s="241"/>
      <c r="CD283" s="214"/>
      <c r="CE283" s="240"/>
      <c r="CF283" s="240"/>
      <c r="CG283" s="240"/>
      <c r="CH283" s="5"/>
    </row>
    <row r="284" spans="1:86" hidden="1" x14ac:dyDescent="0.2">
      <c r="A284" s="22"/>
      <c r="B284" s="22"/>
      <c r="C284" s="22"/>
      <c r="D284" s="35"/>
      <c r="E284" s="35"/>
      <c r="F284" s="48"/>
      <c r="G284" s="48"/>
      <c r="H284" s="137"/>
      <c r="I284" s="27"/>
      <c r="J284" s="204"/>
      <c r="K284" s="204"/>
      <c r="L284" s="205"/>
      <c r="M284" s="205"/>
      <c r="N284" s="205"/>
      <c r="O284" s="214"/>
      <c r="P284" s="214"/>
      <c r="Q284" s="213"/>
      <c r="R284" s="213"/>
      <c r="S284" s="213"/>
      <c r="T284" s="213"/>
      <c r="U284" s="223"/>
      <c r="V284" s="222"/>
      <c r="W284" s="222"/>
      <c r="X284" s="222"/>
      <c r="Y284" s="222"/>
      <c r="Z284" s="222"/>
      <c r="AA284" s="232"/>
      <c r="AB284" s="231"/>
      <c r="AC284" s="231"/>
      <c r="AD284" s="231"/>
      <c r="AE284" s="231"/>
      <c r="AF284" s="231"/>
      <c r="AG284" s="250"/>
      <c r="AH284" s="249"/>
      <c r="AI284" s="249"/>
      <c r="AJ284" s="249"/>
      <c r="AK284" s="249"/>
      <c r="AL284" s="249"/>
      <c r="AM284" s="204"/>
      <c r="AN284" s="205"/>
      <c r="AO284" s="205"/>
      <c r="AP284" s="205"/>
      <c r="AQ284" s="205"/>
      <c r="AR284" s="205"/>
      <c r="AS284" s="259"/>
      <c r="AT284" s="258"/>
      <c r="AU284" s="258"/>
      <c r="AV284" s="258"/>
      <c r="AW284" s="258"/>
      <c r="AX284" s="258"/>
      <c r="AY284" s="268"/>
      <c r="AZ284" s="267"/>
      <c r="BA284" s="267"/>
      <c r="BB284" s="267"/>
      <c r="BC284" s="267"/>
      <c r="BD284" s="267"/>
      <c r="BE284" s="204"/>
      <c r="BF284" s="205"/>
      <c r="BG284" s="205"/>
      <c r="BH284" s="205"/>
      <c r="BI284" s="205"/>
      <c r="BJ284" s="205"/>
      <c r="BK284" s="241"/>
      <c r="BL284" s="240"/>
      <c r="BM284" s="240"/>
      <c r="BN284" s="240"/>
      <c r="BO284" s="240"/>
      <c r="BP284" s="240"/>
      <c r="BQ284" s="223"/>
      <c r="BW284" s="268"/>
      <c r="BX284" s="267"/>
      <c r="BY284" s="267"/>
      <c r="BZ284" s="267"/>
      <c r="CA284" s="267"/>
      <c r="CB284" s="267"/>
      <c r="CC284" s="241"/>
      <c r="CD284" s="214"/>
      <c r="CE284" s="240"/>
      <c r="CF284" s="240"/>
      <c r="CG284" s="240"/>
      <c r="CH284" s="5"/>
    </row>
    <row r="285" spans="1:86" hidden="1" x14ac:dyDescent="0.2">
      <c r="A285" s="22"/>
      <c r="B285" s="22"/>
      <c r="C285" s="22"/>
      <c r="D285" s="48"/>
      <c r="E285" s="22"/>
      <c r="F285" s="48"/>
      <c r="G285" s="48"/>
      <c r="H285" s="36"/>
      <c r="I285" s="27"/>
      <c r="J285" s="204"/>
      <c r="K285" s="204"/>
      <c r="L285" s="205"/>
      <c r="M285" s="205"/>
      <c r="N285" s="204"/>
      <c r="O285" s="214"/>
      <c r="P285" s="214"/>
      <c r="Q285" s="213"/>
      <c r="R285" s="214"/>
      <c r="S285" s="213"/>
      <c r="T285" s="214"/>
      <c r="U285" s="223"/>
      <c r="V285" s="223"/>
      <c r="W285" s="222"/>
      <c r="X285" s="223"/>
      <c r="Y285" s="222"/>
      <c r="Z285" s="223"/>
      <c r="AA285" s="232"/>
      <c r="AB285" s="232"/>
      <c r="AC285" s="231"/>
      <c r="AD285" s="232"/>
      <c r="AE285" s="231"/>
      <c r="AF285" s="232"/>
      <c r="AG285" s="250"/>
      <c r="AH285" s="250"/>
      <c r="AI285" s="249"/>
      <c r="AJ285" s="250"/>
      <c r="AK285" s="249"/>
      <c r="AL285" s="250"/>
      <c r="AM285" s="204"/>
      <c r="AN285" s="204"/>
      <c r="AO285" s="205"/>
      <c r="AP285" s="204"/>
      <c r="AQ285" s="205"/>
      <c r="AR285" s="204"/>
      <c r="AS285" s="259"/>
      <c r="AT285" s="259"/>
      <c r="AU285" s="258"/>
      <c r="AV285" s="259"/>
      <c r="AW285" s="258"/>
      <c r="AX285" s="259"/>
      <c r="AY285" s="268"/>
      <c r="AZ285" s="268"/>
      <c r="BA285" s="267"/>
      <c r="BB285" s="268"/>
      <c r="BC285" s="267"/>
      <c r="BD285" s="268"/>
      <c r="BE285" s="204"/>
      <c r="BF285" s="204"/>
      <c r="BG285" s="205"/>
      <c r="BH285" s="204"/>
      <c r="BI285" s="205"/>
      <c r="BJ285" s="204"/>
      <c r="BK285" s="241"/>
      <c r="BL285" s="241"/>
      <c r="BM285" s="240"/>
      <c r="BN285" s="241"/>
      <c r="BO285" s="240"/>
      <c r="BP285" s="241"/>
      <c r="BQ285" s="223"/>
      <c r="BR285" s="579"/>
      <c r="BT285" s="579"/>
      <c r="BV285" s="579"/>
      <c r="BW285" s="268"/>
      <c r="BX285" s="268"/>
      <c r="BY285" s="267"/>
      <c r="BZ285" s="268"/>
      <c r="CA285" s="267"/>
      <c r="CB285" s="268"/>
      <c r="CC285" s="241"/>
      <c r="CD285" s="214"/>
      <c r="CE285" s="240"/>
      <c r="CF285" s="240"/>
      <c r="CG285" s="241"/>
      <c r="CH285" s="5"/>
    </row>
    <row r="286" spans="1:86" hidden="1" x14ac:dyDescent="0.2">
      <c r="A286" s="22"/>
      <c r="B286" s="22"/>
      <c r="C286" s="22"/>
      <c r="D286" s="48"/>
      <c r="E286" s="22"/>
      <c r="F286" s="48"/>
      <c r="G286" s="48"/>
      <c r="H286" s="36"/>
      <c r="I286" s="27"/>
      <c r="J286" s="204"/>
      <c r="K286" s="204"/>
      <c r="L286" s="205"/>
      <c r="M286" s="205"/>
      <c r="N286" s="204"/>
      <c r="O286" s="214"/>
      <c r="P286" s="214"/>
      <c r="Q286" s="213"/>
      <c r="R286" s="214"/>
      <c r="S286" s="213"/>
      <c r="T286" s="214"/>
      <c r="U286" s="223"/>
      <c r="V286" s="223"/>
      <c r="W286" s="222"/>
      <c r="X286" s="223"/>
      <c r="Y286" s="222"/>
      <c r="Z286" s="223"/>
      <c r="AA286" s="232"/>
      <c r="AB286" s="232"/>
      <c r="AC286" s="231"/>
      <c r="AD286" s="232"/>
      <c r="AE286" s="231"/>
      <c r="AF286" s="232"/>
      <c r="AG286" s="250"/>
      <c r="AH286" s="250"/>
      <c r="AI286" s="249"/>
      <c r="AJ286" s="250"/>
      <c r="AK286" s="249"/>
      <c r="AL286" s="250"/>
      <c r="AM286" s="204"/>
      <c r="AN286" s="204"/>
      <c r="AO286" s="205"/>
      <c r="AP286" s="204"/>
      <c r="AQ286" s="205"/>
      <c r="AR286" s="204"/>
      <c r="AS286" s="259"/>
      <c r="AT286" s="259"/>
      <c r="AU286" s="258"/>
      <c r="AV286" s="259"/>
      <c r="AW286" s="258"/>
      <c r="AX286" s="259"/>
      <c r="AY286" s="268"/>
      <c r="AZ286" s="268"/>
      <c r="BA286" s="267"/>
      <c r="BB286" s="268"/>
      <c r="BC286" s="267"/>
      <c r="BD286" s="268"/>
      <c r="BE286" s="204"/>
      <c r="BF286" s="204"/>
      <c r="BG286" s="205"/>
      <c r="BH286" s="204"/>
      <c r="BI286" s="205"/>
      <c r="BJ286" s="204"/>
      <c r="BK286" s="241"/>
      <c r="BL286" s="241"/>
      <c r="BM286" s="240"/>
      <c r="BN286" s="241"/>
      <c r="BO286" s="240"/>
      <c r="BP286" s="241"/>
      <c r="BQ286" s="223"/>
      <c r="BR286" s="579"/>
      <c r="BT286" s="579"/>
      <c r="BV286" s="579"/>
      <c r="BW286" s="268"/>
      <c r="BX286" s="268"/>
      <c r="BY286" s="267"/>
      <c r="BZ286" s="268"/>
      <c r="CA286" s="267"/>
      <c r="CB286" s="268"/>
      <c r="CC286" s="241"/>
      <c r="CD286" s="214"/>
      <c r="CE286" s="240"/>
      <c r="CF286" s="240"/>
      <c r="CG286" s="241"/>
      <c r="CH286" s="5"/>
    </row>
    <row r="287" spans="1:86" hidden="1" x14ac:dyDescent="0.2">
      <c r="A287" s="22"/>
      <c r="B287" s="22"/>
      <c r="C287" s="22"/>
      <c r="D287" s="48"/>
      <c r="E287" s="22"/>
      <c r="F287" s="48"/>
      <c r="G287" s="48"/>
      <c r="H287" s="36"/>
      <c r="I287" s="27"/>
      <c r="J287" s="204"/>
      <c r="K287" s="204"/>
      <c r="L287" s="205"/>
      <c r="M287" s="205"/>
      <c r="N287" s="204"/>
      <c r="O287" s="214"/>
      <c r="P287" s="214"/>
      <c r="Q287" s="213"/>
      <c r="R287" s="214"/>
      <c r="S287" s="213"/>
      <c r="T287" s="214"/>
      <c r="U287" s="223"/>
      <c r="V287" s="223"/>
      <c r="W287" s="222"/>
      <c r="X287" s="223"/>
      <c r="Y287" s="222"/>
      <c r="Z287" s="223"/>
      <c r="AA287" s="232"/>
      <c r="AB287" s="232"/>
      <c r="AC287" s="231"/>
      <c r="AD287" s="232"/>
      <c r="AE287" s="231"/>
      <c r="AF287" s="232"/>
      <c r="AG287" s="250"/>
      <c r="AH287" s="250"/>
      <c r="AI287" s="249"/>
      <c r="AJ287" s="250"/>
      <c r="AK287" s="249"/>
      <c r="AL287" s="250"/>
      <c r="AM287" s="204"/>
      <c r="AN287" s="204"/>
      <c r="AO287" s="205"/>
      <c r="AP287" s="204"/>
      <c r="AQ287" s="205"/>
      <c r="AR287" s="204"/>
      <c r="AS287" s="259"/>
      <c r="AT287" s="259"/>
      <c r="AU287" s="258"/>
      <c r="AV287" s="259"/>
      <c r="AW287" s="258"/>
      <c r="AX287" s="259"/>
      <c r="AY287" s="268"/>
      <c r="AZ287" s="268"/>
      <c r="BA287" s="267"/>
      <c r="BB287" s="268"/>
      <c r="BC287" s="267"/>
      <c r="BD287" s="268"/>
      <c r="BE287" s="204"/>
      <c r="BF287" s="204"/>
      <c r="BG287" s="205"/>
      <c r="BH287" s="204"/>
      <c r="BI287" s="205"/>
      <c r="BJ287" s="204"/>
      <c r="BK287" s="241"/>
      <c r="BL287" s="241"/>
      <c r="BM287" s="240"/>
      <c r="BN287" s="241"/>
      <c r="BO287" s="240"/>
      <c r="BP287" s="241"/>
      <c r="BQ287" s="223"/>
      <c r="BR287" s="579"/>
      <c r="BT287" s="579"/>
      <c r="BV287" s="579"/>
      <c r="BW287" s="268"/>
      <c r="BX287" s="268"/>
      <c r="BY287" s="267"/>
      <c r="BZ287" s="268"/>
      <c r="CA287" s="267"/>
      <c r="CB287" s="268"/>
      <c r="CC287" s="241"/>
      <c r="CD287" s="214"/>
      <c r="CE287" s="240"/>
      <c r="CF287" s="240"/>
      <c r="CG287" s="241"/>
      <c r="CH287" s="5"/>
    </row>
    <row r="288" spans="1:86" hidden="1" x14ac:dyDescent="0.2">
      <c r="A288" s="82"/>
      <c r="B288" s="82"/>
      <c r="C288" s="82"/>
      <c r="D288" s="84"/>
      <c r="E288" s="136"/>
      <c r="F288" s="84"/>
      <c r="G288" s="84"/>
      <c r="H288" s="140"/>
      <c r="I288" s="27"/>
      <c r="J288" s="204"/>
      <c r="K288" s="204"/>
      <c r="L288" s="205"/>
      <c r="M288" s="205"/>
      <c r="N288" s="205"/>
      <c r="O288" s="214"/>
      <c r="P288" s="214"/>
      <c r="Q288" s="213"/>
      <c r="R288" s="213"/>
      <c r="S288" s="213"/>
      <c r="T288" s="213"/>
      <c r="U288" s="223"/>
      <c r="V288" s="222"/>
      <c r="W288" s="222"/>
      <c r="X288" s="222"/>
      <c r="Y288" s="222"/>
      <c r="Z288" s="222"/>
      <c r="AA288" s="232"/>
      <c r="AB288" s="231"/>
      <c r="AC288" s="231"/>
      <c r="AD288" s="231"/>
      <c r="AE288" s="231"/>
      <c r="AF288" s="231"/>
      <c r="AG288" s="250"/>
      <c r="AH288" s="249"/>
      <c r="AI288" s="249"/>
      <c r="AJ288" s="249"/>
      <c r="AK288" s="249"/>
      <c r="AL288" s="249"/>
      <c r="AM288" s="204"/>
      <c r="AN288" s="205"/>
      <c r="AO288" s="205"/>
      <c r="AP288" s="205"/>
      <c r="AQ288" s="205"/>
      <c r="AR288" s="205"/>
      <c r="AS288" s="259"/>
      <c r="AT288" s="258"/>
      <c r="AU288" s="258"/>
      <c r="AV288" s="258"/>
      <c r="AW288" s="258"/>
      <c r="AX288" s="258"/>
      <c r="AY288" s="268"/>
      <c r="AZ288" s="267"/>
      <c r="BA288" s="267"/>
      <c r="BB288" s="267"/>
      <c r="BC288" s="267"/>
      <c r="BD288" s="267"/>
      <c r="BE288" s="204"/>
      <c r="BF288" s="205"/>
      <c r="BG288" s="205"/>
      <c r="BH288" s="205"/>
      <c r="BI288" s="205"/>
      <c r="BJ288" s="205"/>
      <c r="BK288" s="241"/>
      <c r="BL288" s="240"/>
      <c r="BM288" s="240"/>
      <c r="BN288" s="240"/>
      <c r="BO288" s="240"/>
      <c r="BP288" s="240"/>
      <c r="BQ288" s="223"/>
      <c r="BW288" s="268"/>
      <c r="BX288" s="267"/>
      <c r="BY288" s="267"/>
      <c r="BZ288" s="267"/>
      <c r="CA288" s="267"/>
      <c r="CB288" s="267"/>
      <c r="CC288" s="241"/>
      <c r="CD288" s="214"/>
      <c r="CE288" s="240"/>
      <c r="CF288" s="240"/>
      <c r="CG288" s="240"/>
      <c r="CH288" s="5"/>
    </row>
    <row r="289" spans="1:86" hidden="1" x14ac:dyDescent="0.2">
      <c r="A289" s="105"/>
      <c r="B289" s="105"/>
      <c r="C289" s="105"/>
      <c r="D289" s="107"/>
      <c r="E289" s="105"/>
      <c r="F289" s="107"/>
      <c r="G289" s="108"/>
      <c r="H289" s="91"/>
      <c r="I289" s="59"/>
      <c r="J289" s="206"/>
      <c r="K289" s="206"/>
      <c r="L289" s="206"/>
      <c r="M289" s="206"/>
      <c r="N289" s="206"/>
      <c r="O289" s="215"/>
      <c r="P289" s="215"/>
      <c r="Q289" s="215"/>
      <c r="R289" s="215"/>
      <c r="S289" s="215"/>
      <c r="T289" s="215"/>
      <c r="U289" s="224"/>
      <c r="V289" s="224"/>
      <c r="W289" s="224"/>
      <c r="X289" s="224"/>
      <c r="Y289" s="224"/>
      <c r="Z289" s="224"/>
      <c r="AA289" s="233"/>
      <c r="AB289" s="233"/>
      <c r="AC289" s="233"/>
      <c r="AD289" s="233"/>
      <c r="AE289" s="233"/>
      <c r="AF289" s="233"/>
      <c r="AG289" s="251"/>
      <c r="AH289" s="251"/>
      <c r="AI289" s="251"/>
      <c r="AJ289" s="251"/>
      <c r="AK289" s="251"/>
      <c r="AL289" s="251"/>
      <c r="AM289" s="206"/>
      <c r="AN289" s="206"/>
      <c r="AO289" s="206"/>
      <c r="AP289" s="206"/>
      <c r="AQ289" s="206"/>
      <c r="AR289" s="206"/>
      <c r="AS289" s="260"/>
      <c r="AT289" s="260"/>
      <c r="AU289" s="260"/>
      <c r="AV289" s="260"/>
      <c r="AW289" s="260"/>
      <c r="AX289" s="260"/>
      <c r="AY289" s="269"/>
      <c r="AZ289" s="269"/>
      <c r="BA289" s="269"/>
      <c r="BB289" s="269"/>
      <c r="BC289" s="269"/>
      <c r="BD289" s="269"/>
      <c r="BE289" s="206"/>
      <c r="BF289" s="206"/>
      <c r="BG289" s="206"/>
      <c r="BH289" s="206"/>
      <c r="BI289" s="206"/>
      <c r="BJ289" s="206"/>
      <c r="BK289" s="242"/>
      <c r="BL289" s="242"/>
      <c r="BM289" s="242"/>
      <c r="BN289" s="242"/>
      <c r="BO289" s="242"/>
      <c r="BP289" s="242"/>
      <c r="BQ289" s="224"/>
      <c r="BR289" s="629"/>
      <c r="BS289" s="629"/>
      <c r="BT289" s="629"/>
      <c r="BU289" s="629"/>
      <c r="BV289" s="629"/>
      <c r="BW289" s="269"/>
      <c r="BX289" s="269"/>
      <c r="BY289" s="269"/>
      <c r="BZ289" s="269"/>
      <c r="CA289" s="269"/>
      <c r="CB289" s="269"/>
      <c r="CC289" s="242"/>
      <c r="CD289" s="215"/>
      <c r="CE289" s="242"/>
      <c r="CF289" s="242"/>
      <c r="CG289" s="242"/>
      <c r="CH289" s="5"/>
    </row>
    <row r="290" spans="1:86" hidden="1" x14ac:dyDescent="0.2">
      <c r="A290" s="141"/>
      <c r="B290" s="141"/>
      <c r="C290" s="141"/>
      <c r="D290" s="142"/>
      <c r="E290" s="141"/>
      <c r="F290" s="142"/>
      <c r="G290" s="143"/>
      <c r="H290" s="69"/>
      <c r="I290" s="144"/>
      <c r="J290" s="205"/>
      <c r="K290" s="204"/>
      <c r="L290" s="205"/>
      <c r="M290" s="205"/>
      <c r="N290" s="205"/>
      <c r="O290" s="213"/>
      <c r="P290" s="213"/>
      <c r="Q290" s="213"/>
      <c r="R290" s="213"/>
      <c r="S290" s="213"/>
      <c r="T290" s="213"/>
      <c r="U290" s="222"/>
      <c r="V290" s="222"/>
      <c r="W290" s="222"/>
      <c r="X290" s="222"/>
      <c r="Y290" s="222"/>
      <c r="Z290" s="222"/>
      <c r="AA290" s="231"/>
      <c r="AB290" s="231"/>
      <c r="AC290" s="231"/>
      <c r="AD290" s="231"/>
      <c r="AE290" s="231"/>
      <c r="AF290" s="231"/>
      <c r="AG290" s="249"/>
      <c r="AH290" s="249"/>
      <c r="AI290" s="249"/>
      <c r="AJ290" s="249"/>
      <c r="AK290" s="249"/>
      <c r="AL290" s="249"/>
      <c r="AM290" s="205"/>
      <c r="AN290" s="205"/>
      <c r="AO290" s="205"/>
      <c r="AP290" s="205"/>
      <c r="AQ290" s="205"/>
      <c r="AR290" s="205"/>
      <c r="AS290" s="258"/>
      <c r="AT290" s="258"/>
      <c r="AU290" s="258"/>
      <c r="AV290" s="258"/>
      <c r="AW290" s="258"/>
      <c r="AX290" s="258"/>
      <c r="AY290" s="267"/>
      <c r="AZ290" s="267"/>
      <c r="BA290" s="267"/>
      <c r="BB290" s="267"/>
      <c r="BC290" s="267"/>
      <c r="BD290" s="267"/>
      <c r="BE290" s="205"/>
      <c r="BF290" s="205"/>
      <c r="BG290" s="205"/>
      <c r="BH290" s="205"/>
      <c r="BI290" s="205"/>
      <c r="BJ290" s="205"/>
      <c r="BK290" s="240"/>
      <c r="BL290" s="240"/>
      <c r="BM290" s="240"/>
      <c r="BN290" s="240"/>
      <c r="BO290" s="240"/>
      <c r="BP290" s="240"/>
      <c r="BQ290" s="222"/>
      <c r="BW290" s="267"/>
      <c r="BX290" s="267"/>
      <c r="BY290" s="267"/>
      <c r="BZ290" s="267"/>
      <c r="CA290" s="267"/>
      <c r="CB290" s="267"/>
      <c r="CC290" s="240"/>
      <c r="CD290" s="213"/>
      <c r="CE290" s="240"/>
      <c r="CF290" s="240"/>
      <c r="CG290" s="240"/>
      <c r="CH290" s="5"/>
    </row>
    <row r="291" spans="1:86" hidden="1" x14ac:dyDescent="0.2">
      <c r="A291" s="141"/>
      <c r="B291" s="141"/>
      <c r="C291" s="141"/>
      <c r="D291" s="142"/>
      <c r="E291" s="141"/>
      <c r="F291" s="142"/>
      <c r="G291" s="109"/>
      <c r="H291" s="65"/>
      <c r="I291" s="145"/>
      <c r="J291" s="205"/>
      <c r="K291" s="204"/>
      <c r="L291" s="205"/>
      <c r="M291" s="205"/>
      <c r="N291" s="205"/>
      <c r="O291" s="213"/>
      <c r="P291" s="213"/>
      <c r="Q291" s="213"/>
      <c r="R291" s="213"/>
      <c r="S291" s="213"/>
      <c r="T291" s="213"/>
      <c r="U291" s="222"/>
      <c r="V291" s="222"/>
      <c r="W291" s="222"/>
      <c r="X291" s="222"/>
      <c r="Y291" s="222"/>
      <c r="Z291" s="222"/>
      <c r="AA291" s="231"/>
      <c r="AB291" s="231"/>
      <c r="AC291" s="231"/>
      <c r="AD291" s="231"/>
      <c r="AE291" s="231"/>
      <c r="AF291" s="231"/>
      <c r="AG291" s="249"/>
      <c r="AH291" s="249"/>
      <c r="AI291" s="249"/>
      <c r="AJ291" s="249"/>
      <c r="AK291" s="249"/>
      <c r="AL291" s="249"/>
      <c r="AM291" s="205"/>
      <c r="AN291" s="205"/>
      <c r="AO291" s="205"/>
      <c r="AP291" s="205"/>
      <c r="AQ291" s="205"/>
      <c r="AR291" s="205"/>
      <c r="AS291" s="258"/>
      <c r="AT291" s="258"/>
      <c r="AU291" s="258"/>
      <c r="AV291" s="258"/>
      <c r="AW291" s="258"/>
      <c r="AX291" s="258"/>
      <c r="AY291" s="267"/>
      <c r="AZ291" s="267"/>
      <c r="BA291" s="267"/>
      <c r="BB291" s="267"/>
      <c r="BC291" s="267"/>
      <c r="BD291" s="267"/>
      <c r="BE291" s="205"/>
      <c r="BF291" s="205"/>
      <c r="BG291" s="205"/>
      <c r="BH291" s="205"/>
      <c r="BI291" s="205"/>
      <c r="BJ291" s="205"/>
      <c r="BK291" s="240"/>
      <c r="BL291" s="240"/>
      <c r="BM291" s="240"/>
      <c r="BN291" s="240"/>
      <c r="BO291" s="240"/>
      <c r="BP291" s="240"/>
      <c r="BQ291" s="222"/>
      <c r="BW291" s="267"/>
      <c r="BX291" s="267"/>
      <c r="BY291" s="267"/>
      <c r="BZ291" s="267"/>
      <c r="CA291" s="267"/>
      <c r="CB291" s="267"/>
      <c r="CC291" s="240"/>
      <c r="CD291" s="213"/>
      <c r="CE291" s="240"/>
      <c r="CF291" s="240"/>
      <c r="CG291" s="240"/>
      <c r="CH291" s="5"/>
    </row>
    <row r="292" spans="1:86" hidden="1" x14ac:dyDescent="0.2">
      <c r="A292" s="141"/>
      <c r="B292" s="141"/>
      <c r="C292" s="141"/>
      <c r="D292" s="142"/>
      <c r="E292" s="141"/>
      <c r="F292" s="142"/>
      <c r="G292" s="109"/>
      <c r="H292" s="69"/>
      <c r="I292" s="145"/>
      <c r="J292" s="205"/>
      <c r="K292" s="204"/>
      <c r="L292" s="205"/>
      <c r="M292" s="205"/>
      <c r="N292" s="205"/>
      <c r="O292" s="213"/>
      <c r="P292" s="213"/>
      <c r="Q292" s="213"/>
      <c r="R292" s="213"/>
      <c r="S292" s="213"/>
      <c r="T292" s="213"/>
      <c r="U292" s="222"/>
      <c r="V292" s="222"/>
      <c r="W292" s="222"/>
      <c r="X292" s="222"/>
      <c r="Y292" s="222"/>
      <c r="Z292" s="222"/>
      <c r="AA292" s="231"/>
      <c r="AB292" s="231"/>
      <c r="AC292" s="231"/>
      <c r="AD292" s="231"/>
      <c r="AE292" s="231"/>
      <c r="AF292" s="231"/>
      <c r="AG292" s="249"/>
      <c r="AH292" s="249"/>
      <c r="AI292" s="249"/>
      <c r="AJ292" s="249"/>
      <c r="AK292" s="249"/>
      <c r="AL292" s="249"/>
      <c r="AM292" s="205"/>
      <c r="AN292" s="205"/>
      <c r="AO292" s="205"/>
      <c r="AP292" s="205"/>
      <c r="AQ292" s="205"/>
      <c r="AR292" s="205"/>
      <c r="AS292" s="258"/>
      <c r="AT292" s="258"/>
      <c r="AU292" s="258"/>
      <c r="AV292" s="258"/>
      <c r="AW292" s="258"/>
      <c r="AX292" s="258"/>
      <c r="AY292" s="267"/>
      <c r="AZ292" s="267"/>
      <c r="BA292" s="267"/>
      <c r="BB292" s="267"/>
      <c r="BC292" s="267"/>
      <c r="BD292" s="267"/>
      <c r="BE292" s="205"/>
      <c r="BF292" s="205"/>
      <c r="BG292" s="205"/>
      <c r="BH292" s="205"/>
      <c r="BI292" s="205"/>
      <c r="BJ292" s="205"/>
      <c r="BK292" s="240"/>
      <c r="BL292" s="240"/>
      <c r="BM292" s="240"/>
      <c r="BN292" s="240"/>
      <c r="BO292" s="240"/>
      <c r="BP292" s="240"/>
      <c r="BQ292" s="222"/>
      <c r="BW292" s="267"/>
      <c r="BX292" s="267"/>
      <c r="BY292" s="267"/>
      <c r="BZ292" s="267"/>
      <c r="CA292" s="267"/>
      <c r="CB292" s="267"/>
      <c r="CC292" s="240"/>
      <c r="CD292" s="213"/>
      <c r="CE292" s="240"/>
      <c r="CF292" s="240"/>
      <c r="CG292" s="240"/>
      <c r="CH292" s="5"/>
    </row>
    <row r="293" spans="1:86" hidden="1" x14ac:dyDescent="0.2">
      <c r="A293" s="141"/>
      <c r="B293" s="141"/>
      <c r="C293" s="141"/>
      <c r="D293" s="142"/>
      <c r="E293" s="141"/>
      <c r="F293" s="142"/>
      <c r="G293" s="143"/>
      <c r="H293" s="69"/>
      <c r="I293" s="66"/>
      <c r="J293" s="205"/>
      <c r="K293" s="204"/>
      <c r="L293" s="205"/>
      <c r="M293" s="205"/>
      <c r="N293" s="205"/>
      <c r="O293" s="213"/>
      <c r="P293" s="213"/>
      <c r="Q293" s="213"/>
      <c r="R293" s="213"/>
      <c r="S293" s="213"/>
      <c r="T293" s="213"/>
      <c r="U293" s="222"/>
      <c r="V293" s="222"/>
      <c r="W293" s="222"/>
      <c r="X293" s="222"/>
      <c r="Y293" s="222"/>
      <c r="Z293" s="222"/>
      <c r="AA293" s="231"/>
      <c r="AB293" s="231"/>
      <c r="AC293" s="231"/>
      <c r="AD293" s="231"/>
      <c r="AE293" s="231"/>
      <c r="AF293" s="231"/>
      <c r="AG293" s="249"/>
      <c r="AH293" s="249"/>
      <c r="AI293" s="249"/>
      <c r="AJ293" s="249"/>
      <c r="AK293" s="249"/>
      <c r="AL293" s="249"/>
      <c r="AM293" s="205"/>
      <c r="AN293" s="205"/>
      <c r="AO293" s="205"/>
      <c r="AP293" s="205"/>
      <c r="AQ293" s="205"/>
      <c r="AR293" s="205"/>
      <c r="AS293" s="258"/>
      <c r="AT293" s="258"/>
      <c r="AU293" s="258"/>
      <c r="AV293" s="258"/>
      <c r="AW293" s="258"/>
      <c r="AX293" s="258"/>
      <c r="AY293" s="267"/>
      <c r="AZ293" s="267"/>
      <c r="BA293" s="267"/>
      <c r="BB293" s="267"/>
      <c r="BC293" s="267"/>
      <c r="BD293" s="267"/>
      <c r="BE293" s="205"/>
      <c r="BF293" s="205"/>
      <c r="BG293" s="205"/>
      <c r="BH293" s="205"/>
      <c r="BI293" s="205"/>
      <c r="BJ293" s="205"/>
      <c r="BK293" s="240"/>
      <c r="BL293" s="240"/>
      <c r="BM293" s="240"/>
      <c r="BN293" s="240"/>
      <c r="BO293" s="240"/>
      <c r="BP293" s="240"/>
      <c r="BQ293" s="222"/>
      <c r="BW293" s="267"/>
      <c r="BX293" s="267"/>
      <c r="BY293" s="267"/>
      <c r="BZ293" s="267"/>
      <c r="CA293" s="267"/>
      <c r="CB293" s="267"/>
      <c r="CC293" s="240"/>
      <c r="CD293" s="213"/>
      <c r="CE293" s="240"/>
      <c r="CF293" s="240"/>
      <c r="CG293" s="240"/>
      <c r="CH293" s="5"/>
    </row>
    <row r="294" spans="1:86" hidden="1" x14ac:dyDescent="0.2">
      <c r="A294" s="141"/>
      <c r="B294" s="141"/>
      <c r="C294" s="141"/>
      <c r="D294" s="142"/>
      <c r="E294" s="141"/>
      <c r="F294" s="142"/>
      <c r="G294" s="109"/>
      <c r="H294" s="65"/>
      <c r="I294" s="66"/>
      <c r="J294" s="205"/>
      <c r="K294" s="204"/>
      <c r="L294" s="205"/>
      <c r="M294" s="205"/>
      <c r="N294" s="205"/>
      <c r="O294" s="213"/>
      <c r="P294" s="213"/>
      <c r="Q294" s="213"/>
      <c r="R294" s="213"/>
      <c r="S294" s="213"/>
      <c r="T294" s="213"/>
      <c r="U294" s="222"/>
      <c r="V294" s="222"/>
      <c r="W294" s="222"/>
      <c r="X294" s="222"/>
      <c r="Y294" s="222"/>
      <c r="Z294" s="222"/>
      <c r="AA294" s="231"/>
      <c r="AB294" s="231"/>
      <c r="AC294" s="231"/>
      <c r="AD294" s="231"/>
      <c r="AE294" s="231"/>
      <c r="AF294" s="231"/>
      <c r="AG294" s="249"/>
      <c r="AH294" s="249"/>
      <c r="AI294" s="249"/>
      <c r="AJ294" s="249"/>
      <c r="AK294" s="249"/>
      <c r="AL294" s="249"/>
      <c r="AM294" s="205"/>
      <c r="AN294" s="205"/>
      <c r="AO294" s="205"/>
      <c r="AP294" s="205"/>
      <c r="AQ294" s="205"/>
      <c r="AR294" s="205"/>
      <c r="AS294" s="258"/>
      <c r="AT294" s="258"/>
      <c r="AU294" s="258"/>
      <c r="AV294" s="258"/>
      <c r="AW294" s="258"/>
      <c r="AX294" s="258"/>
      <c r="AY294" s="267"/>
      <c r="AZ294" s="267"/>
      <c r="BA294" s="267"/>
      <c r="BB294" s="267"/>
      <c r="BC294" s="267"/>
      <c r="BD294" s="267"/>
      <c r="BE294" s="205"/>
      <c r="BF294" s="205"/>
      <c r="BG294" s="205"/>
      <c r="BH294" s="205"/>
      <c r="BI294" s="205"/>
      <c r="BJ294" s="205"/>
      <c r="BK294" s="240"/>
      <c r="BL294" s="240"/>
      <c r="BM294" s="240"/>
      <c r="BN294" s="240"/>
      <c r="BO294" s="240"/>
      <c r="BP294" s="240"/>
      <c r="BQ294" s="222"/>
      <c r="BW294" s="267"/>
      <c r="BX294" s="267"/>
      <c r="BY294" s="267"/>
      <c r="BZ294" s="267"/>
      <c r="CA294" s="267"/>
      <c r="CB294" s="267"/>
      <c r="CC294" s="240"/>
      <c r="CD294" s="213"/>
      <c r="CE294" s="240"/>
      <c r="CF294" s="240"/>
      <c r="CG294" s="240"/>
      <c r="CH294" s="5"/>
    </row>
    <row r="295" spans="1:86" hidden="1" x14ac:dyDescent="0.2">
      <c r="A295" s="141"/>
      <c r="B295" s="141"/>
      <c r="C295" s="141"/>
      <c r="D295" s="142"/>
      <c r="E295" s="141"/>
      <c r="F295" s="142"/>
      <c r="G295" s="109"/>
      <c r="H295" s="65"/>
      <c r="I295" s="66"/>
      <c r="J295" s="205"/>
      <c r="K295" s="204"/>
      <c r="L295" s="205"/>
      <c r="M295" s="205"/>
      <c r="N295" s="205"/>
      <c r="O295" s="213"/>
      <c r="P295" s="213"/>
      <c r="Q295" s="213"/>
      <c r="R295" s="213"/>
      <c r="S295" s="213"/>
      <c r="T295" s="213"/>
      <c r="U295" s="222"/>
      <c r="V295" s="222"/>
      <c r="W295" s="222"/>
      <c r="X295" s="222"/>
      <c r="Y295" s="222"/>
      <c r="Z295" s="222"/>
      <c r="AA295" s="231"/>
      <c r="AB295" s="231"/>
      <c r="AC295" s="231"/>
      <c r="AD295" s="231"/>
      <c r="AE295" s="231"/>
      <c r="AF295" s="231"/>
      <c r="AG295" s="249"/>
      <c r="AH295" s="249"/>
      <c r="AI295" s="249"/>
      <c r="AJ295" s="249"/>
      <c r="AK295" s="249"/>
      <c r="AL295" s="249"/>
      <c r="AM295" s="205"/>
      <c r="AN295" s="205"/>
      <c r="AO295" s="205"/>
      <c r="AP295" s="205"/>
      <c r="AQ295" s="205"/>
      <c r="AR295" s="205"/>
      <c r="AS295" s="258"/>
      <c r="AT295" s="258"/>
      <c r="AU295" s="258"/>
      <c r="AV295" s="258"/>
      <c r="AW295" s="258"/>
      <c r="AX295" s="258"/>
      <c r="AY295" s="267"/>
      <c r="AZ295" s="267"/>
      <c r="BA295" s="267"/>
      <c r="BB295" s="267"/>
      <c r="BC295" s="267"/>
      <c r="BD295" s="267"/>
      <c r="BE295" s="205"/>
      <c r="BF295" s="205"/>
      <c r="BG295" s="205"/>
      <c r="BH295" s="205"/>
      <c r="BI295" s="205"/>
      <c r="BJ295" s="205"/>
      <c r="BK295" s="240"/>
      <c r="BL295" s="240"/>
      <c r="BM295" s="240"/>
      <c r="BN295" s="240"/>
      <c r="BO295" s="240"/>
      <c r="BP295" s="240"/>
      <c r="BQ295" s="222"/>
      <c r="BW295" s="267"/>
      <c r="BX295" s="267"/>
      <c r="BY295" s="267"/>
      <c r="BZ295" s="267"/>
      <c r="CA295" s="267"/>
      <c r="CB295" s="267"/>
      <c r="CC295" s="240"/>
      <c r="CD295" s="213"/>
      <c r="CE295" s="240"/>
      <c r="CF295" s="240"/>
      <c r="CG295" s="240"/>
      <c r="CH295" s="5"/>
    </row>
    <row r="296" spans="1:86" hidden="1" x14ac:dyDescent="0.2">
      <c r="A296" s="141"/>
      <c r="B296" s="141"/>
      <c r="C296" s="141"/>
      <c r="D296" s="142"/>
      <c r="E296" s="141"/>
      <c r="F296" s="142"/>
      <c r="G296" s="109"/>
      <c r="H296" s="65"/>
      <c r="I296" s="66"/>
      <c r="J296" s="205"/>
      <c r="K296" s="204"/>
      <c r="L296" s="205"/>
      <c r="M296" s="205"/>
      <c r="N296" s="205"/>
      <c r="O296" s="213"/>
      <c r="P296" s="213"/>
      <c r="Q296" s="213"/>
      <c r="R296" s="213"/>
      <c r="S296" s="213"/>
      <c r="T296" s="213"/>
      <c r="U296" s="222"/>
      <c r="V296" s="222"/>
      <c r="W296" s="222"/>
      <c r="X296" s="222"/>
      <c r="Y296" s="222"/>
      <c r="Z296" s="222"/>
      <c r="AA296" s="231"/>
      <c r="AB296" s="231"/>
      <c r="AC296" s="231"/>
      <c r="AD296" s="231"/>
      <c r="AE296" s="231"/>
      <c r="AF296" s="231"/>
      <c r="AG296" s="249"/>
      <c r="AH296" s="249"/>
      <c r="AI296" s="249"/>
      <c r="AJ296" s="249"/>
      <c r="AK296" s="249"/>
      <c r="AL296" s="249"/>
      <c r="AM296" s="205"/>
      <c r="AN296" s="205"/>
      <c r="AO296" s="205"/>
      <c r="AP296" s="205"/>
      <c r="AQ296" s="205"/>
      <c r="AR296" s="205"/>
      <c r="AS296" s="258"/>
      <c r="AT296" s="258"/>
      <c r="AU296" s="258"/>
      <c r="AV296" s="258"/>
      <c r="AW296" s="258"/>
      <c r="AX296" s="258"/>
      <c r="AY296" s="267"/>
      <c r="AZ296" s="267"/>
      <c r="BA296" s="267"/>
      <c r="BB296" s="267"/>
      <c r="BC296" s="267"/>
      <c r="BD296" s="267"/>
      <c r="BE296" s="205"/>
      <c r="BF296" s="205"/>
      <c r="BG296" s="205"/>
      <c r="BH296" s="205"/>
      <c r="BI296" s="205"/>
      <c r="BJ296" s="205"/>
      <c r="BK296" s="240"/>
      <c r="BL296" s="240"/>
      <c r="BM296" s="240"/>
      <c r="BN296" s="240"/>
      <c r="BO296" s="240"/>
      <c r="BP296" s="240"/>
      <c r="BQ296" s="222"/>
      <c r="BW296" s="267"/>
      <c r="BX296" s="267"/>
      <c r="BY296" s="267"/>
      <c r="BZ296" s="267"/>
      <c r="CA296" s="267"/>
      <c r="CB296" s="267"/>
      <c r="CC296" s="240"/>
      <c r="CD296" s="213"/>
      <c r="CE296" s="240"/>
      <c r="CF296" s="240"/>
      <c r="CG296" s="240"/>
      <c r="CH296" s="5"/>
    </row>
    <row r="297" spans="1:86" hidden="1" x14ac:dyDescent="0.2">
      <c r="A297" s="141"/>
      <c r="B297" s="141"/>
      <c r="C297" s="141"/>
      <c r="D297" s="142"/>
      <c r="E297" s="141"/>
      <c r="F297" s="142"/>
      <c r="G297" s="109"/>
      <c r="H297" s="69"/>
      <c r="I297" s="66"/>
      <c r="J297" s="205"/>
      <c r="K297" s="204"/>
      <c r="L297" s="205"/>
      <c r="M297" s="205"/>
      <c r="N297" s="205"/>
      <c r="O297" s="213"/>
      <c r="P297" s="213"/>
      <c r="Q297" s="213"/>
      <c r="R297" s="213"/>
      <c r="S297" s="213"/>
      <c r="T297" s="213"/>
      <c r="U297" s="222"/>
      <c r="V297" s="222"/>
      <c r="W297" s="222"/>
      <c r="X297" s="222"/>
      <c r="Y297" s="222"/>
      <c r="Z297" s="222"/>
      <c r="AA297" s="231"/>
      <c r="AB297" s="231"/>
      <c r="AC297" s="231"/>
      <c r="AD297" s="231"/>
      <c r="AE297" s="231"/>
      <c r="AF297" s="231"/>
      <c r="AG297" s="249"/>
      <c r="AH297" s="249"/>
      <c r="AI297" s="249"/>
      <c r="AJ297" s="249"/>
      <c r="AK297" s="249"/>
      <c r="AL297" s="249"/>
      <c r="AM297" s="205"/>
      <c r="AN297" s="205"/>
      <c r="AO297" s="205"/>
      <c r="AP297" s="205"/>
      <c r="AQ297" s="205"/>
      <c r="AR297" s="205"/>
      <c r="AS297" s="258"/>
      <c r="AT297" s="258"/>
      <c r="AU297" s="258"/>
      <c r="AV297" s="258"/>
      <c r="AW297" s="258"/>
      <c r="AX297" s="258"/>
      <c r="AY297" s="267"/>
      <c r="AZ297" s="267"/>
      <c r="BA297" s="267"/>
      <c r="BB297" s="267"/>
      <c r="BC297" s="267"/>
      <c r="BD297" s="267"/>
      <c r="BE297" s="205"/>
      <c r="BF297" s="205"/>
      <c r="BG297" s="205"/>
      <c r="BH297" s="205"/>
      <c r="BI297" s="205"/>
      <c r="BJ297" s="205"/>
      <c r="BK297" s="240"/>
      <c r="BL297" s="240"/>
      <c r="BM297" s="240"/>
      <c r="BN297" s="240"/>
      <c r="BO297" s="240"/>
      <c r="BP297" s="240"/>
      <c r="BQ297" s="222"/>
      <c r="BW297" s="267"/>
      <c r="BX297" s="267"/>
      <c r="BY297" s="267"/>
      <c r="BZ297" s="267"/>
      <c r="CA297" s="267"/>
      <c r="CB297" s="267"/>
      <c r="CC297" s="240"/>
      <c r="CD297" s="213"/>
      <c r="CE297" s="240"/>
      <c r="CF297" s="240"/>
      <c r="CG297" s="240"/>
      <c r="CH297" s="5"/>
    </row>
    <row r="298" spans="1:86" hidden="1" x14ac:dyDescent="0.2">
      <c r="A298" s="141"/>
      <c r="B298" s="141"/>
      <c r="C298" s="141"/>
      <c r="D298" s="142"/>
      <c r="E298" s="141"/>
      <c r="F298" s="142"/>
      <c r="G298" s="109"/>
      <c r="H298" s="69"/>
      <c r="I298" s="66"/>
      <c r="J298" s="205"/>
      <c r="K298" s="204"/>
      <c r="L298" s="205"/>
      <c r="M298" s="205"/>
      <c r="N298" s="205"/>
      <c r="O298" s="213"/>
      <c r="P298" s="213"/>
      <c r="Q298" s="213"/>
      <c r="R298" s="213"/>
      <c r="S298" s="213"/>
      <c r="T298" s="213"/>
      <c r="U298" s="222"/>
      <c r="V298" s="222"/>
      <c r="W298" s="222"/>
      <c r="X298" s="222"/>
      <c r="Y298" s="222"/>
      <c r="Z298" s="222"/>
      <c r="AA298" s="231"/>
      <c r="AB298" s="231"/>
      <c r="AC298" s="231"/>
      <c r="AD298" s="231"/>
      <c r="AE298" s="231"/>
      <c r="AF298" s="231"/>
      <c r="AG298" s="249"/>
      <c r="AH298" s="249"/>
      <c r="AI298" s="249"/>
      <c r="AJ298" s="249"/>
      <c r="AK298" s="249"/>
      <c r="AL298" s="249"/>
      <c r="AM298" s="205"/>
      <c r="AN298" s="205"/>
      <c r="AO298" s="205"/>
      <c r="AP298" s="205"/>
      <c r="AQ298" s="205"/>
      <c r="AR298" s="205"/>
      <c r="AS298" s="258"/>
      <c r="AT298" s="258"/>
      <c r="AU298" s="258"/>
      <c r="AV298" s="258"/>
      <c r="AW298" s="258"/>
      <c r="AX298" s="258"/>
      <c r="AY298" s="267"/>
      <c r="AZ298" s="267"/>
      <c r="BA298" s="267"/>
      <c r="BB298" s="267"/>
      <c r="BC298" s="267"/>
      <c r="BD298" s="267"/>
      <c r="BE298" s="205"/>
      <c r="BF298" s="205"/>
      <c r="BG298" s="205"/>
      <c r="BH298" s="205"/>
      <c r="BI298" s="205"/>
      <c r="BJ298" s="205"/>
      <c r="BK298" s="240"/>
      <c r="BL298" s="240"/>
      <c r="BM298" s="240"/>
      <c r="BN298" s="240"/>
      <c r="BO298" s="240"/>
      <c r="BP298" s="240"/>
      <c r="BQ298" s="222"/>
      <c r="BW298" s="267"/>
      <c r="BX298" s="267"/>
      <c r="BY298" s="267"/>
      <c r="BZ298" s="267"/>
      <c r="CA298" s="267"/>
      <c r="CB298" s="267"/>
      <c r="CC298" s="240"/>
      <c r="CD298" s="213"/>
      <c r="CE298" s="240"/>
      <c r="CF298" s="240"/>
      <c r="CG298" s="240"/>
      <c r="CH298" s="5"/>
    </row>
    <row r="299" spans="1:86" hidden="1" x14ac:dyDescent="0.2">
      <c r="A299" s="141"/>
      <c r="B299" s="141"/>
      <c r="C299" s="141"/>
      <c r="D299" s="142"/>
      <c r="E299" s="141"/>
      <c r="F299" s="142"/>
      <c r="G299" s="109"/>
      <c r="H299" s="65"/>
      <c r="I299" s="66"/>
      <c r="J299" s="205"/>
      <c r="K299" s="204"/>
      <c r="L299" s="205"/>
      <c r="M299" s="205"/>
      <c r="N299" s="205"/>
      <c r="O299" s="213"/>
      <c r="P299" s="213"/>
      <c r="Q299" s="213"/>
      <c r="R299" s="213"/>
      <c r="S299" s="213"/>
      <c r="T299" s="213"/>
      <c r="U299" s="222"/>
      <c r="V299" s="222"/>
      <c r="W299" s="222"/>
      <c r="X299" s="222"/>
      <c r="Y299" s="222"/>
      <c r="Z299" s="222"/>
      <c r="AA299" s="231"/>
      <c r="AB299" s="231"/>
      <c r="AC299" s="231"/>
      <c r="AD299" s="231"/>
      <c r="AE299" s="231"/>
      <c r="AF299" s="231"/>
      <c r="AG299" s="249"/>
      <c r="AH299" s="249"/>
      <c r="AI299" s="249"/>
      <c r="AJ299" s="249"/>
      <c r="AK299" s="249"/>
      <c r="AL299" s="249"/>
      <c r="AM299" s="205"/>
      <c r="AN299" s="205"/>
      <c r="AO299" s="205"/>
      <c r="AP299" s="205"/>
      <c r="AQ299" s="205"/>
      <c r="AR299" s="205"/>
      <c r="AS299" s="258"/>
      <c r="AT299" s="258"/>
      <c r="AU299" s="258"/>
      <c r="AV299" s="258"/>
      <c r="AW299" s="258"/>
      <c r="AX299" s="258"/>
      <c r="AY299" s="267"/>
      <c r="AZ299" s="267"/>
      <c r="BA299" s="267"/>
      <c r="BB299" s="267"/>
      <c r="BC299" s="267"/>
      <c r="BD299" s="267"/>
      <c r="BE299" s="205"/>
      <c r="BF299" s="205"/>
      <c r="BG299" s="205"/>
      <c r="BH299" s="205"/>
      <c r="BI299" s="205"/>
      <c r="BJ299" s="205"/>
      <c r="BK299" s="240"/>
      <c r="BL299" s="240"/>
      <c r="BM299" s="240"/>
      <c r="BN299" s="240"/>
      <c r="BO299" s="240"/>
      <c r="BP299" s="240"/>
      <c r="BQ299" s="222"/>
      <c r="BW299" s="267"/>
      <c r="BX299" s="267"/>
      <c r="BY299" s="267"/>
      <c r="BZ299" s="267"/>
      <c r="CA299" s="267"/>
      <c r="CB299" s="267"/>
      <c r="CC299" s="240"/>
      <c r="CD299" s="213"/>
      <c r="CE299" s="240"/>
      <c r="CF299" s="240"/>
      <c r="CG299" s="240"/>
      <c r="CH299" s="5"/>
    </row>
    <row r="300" spans="1:86" hidden="1" x14ac:dyDescent="0.2">
      <c r="A300" s="141"/>
      <c r="B300" s="141"/>
      <c r="C300" s="141"/>
      <c r="D300" s="142"/>
      <c r="E300" s="141"/>
      <c r="F300" s="142"/>
      <c r="G300" s="109"/>
      <c r="H300" s="65"/>
      <c r="I300" s="66"/>
      <c r="J300" s="205"/>
      <c r="K300" s="204"/>
      <c r="L300" s="205"/>
      <c r="M300" s="205"/>
      <c r="N300" s="205"/>
      <c r="O300" s="213"/>
      <c r="P300" s="213"/>
      <c r="Q300" s="213"/>
      <c r="R300" s="213"/>
      <c r="S300" s="213"/>
      <c r="T300" s="213"/>
      <c r="U300" s="222"/>
      <c r="V300" s="222"/>
      <c r="W300" s="222"/>
      <c r="X300" s="222"/>
      <c r="Y300" s="222"/>
      <c r="Z300" s="222"/>
      <c r="AA300" s="231"/>
      <c r="AB300" s="231"/>
      <c r="AC300" s="231"/>
      <c r="AD300" s="231"/>
      <c r="AE300" s="231"/>
      <c r="AF300" s="231"/>
      <c r="AG300" s="249"/>
      <c r="AH300" s="249"/>
      <c r="AI300" s="249"/>
      <c r="AJ300" s="249"/>
      <c r="AK300" s="249"/>
      <c r="AL300" s="249"/>
      <c r="AM300" s="205"/>
      <c r="AN300" s="205"/>
      <c r="AO300" s="205"/>
      <c r="AP300" s="205"/>
      <c r="AQ300" s="205"/>
      <c r="AR300" s="205"/>
      <c r="AS300" s="258"/>
      <c r="AT300" s="258"/>
      <c r="AU300" s="258"/>
      <c r="AV300" s="258"/>
      <c r="AW300" s="258"/>
      <c r="AX300" s="258"/>
      <c r="AY300" s="267"/>
      <c r="AZ300" s="267"/>
      <c r="BA300" s="267"/>
      <c r="BB300" s="267"/>
      <c r="BC300" s="267"/>
      <c r="BD300" s="267"/>
      <c r="BE300" s="205"/>
      <c r="BF300" s="205"/>
      <c r="BG300" s="205"/>
      <c r="BH300" s="205"/>
      <c r="BI300" s="205"/>
      <c r="BJ300" s="205"/>
      <c r="BK300" s="240"/>
      <c r="BL300" s="240"/>
      <c r="BM300" s="240"/>
      <c r="BN300" s="240"/>
      <c r="BO300" s="240"/>
      <c r="BP300" s="240"/>
      <c r="BQ300" s="222"/>
      <c r="BW300" s="267"/>
      <c r="BX300" s="267"/>
      <c r="BY300" s="267"/>
      <c r="BZ300" s="267"/>
      <c r="CA300" s="267"/>
      <c r="CB300" s="267"/>
      <c r="CC300" s="240"/>
      <c r="CD300" s="213"/>
      <c r="CE300" s="240"/>
      <c r="CF300" s="240"/>
      <c r="CG300" s="240"/>
      <c r="CH300" s="5"/>
    </row>
    <row r="301" spans="1:86" hidden="1" x14ac:dyDescent="0.2">
      <c r="A301" s="141"/>
      <c r="B301" s="141"/>
      <c r="C301" s="141"/>
      <c r="D301" s="142"/>
      <c r="E301" s="141"/>
      <c r="F301" s="142"/>
      <c r="G301" s="109"/>
      <c r="H301" s="65"/>
      <c r="I301" s="66"/>
      <c r="J301" s="205"/>
      <c r="K301" s="204"/>
      <c r="L301" s="205"/>
      <c r="M301" s="205"/>
      <c r="N301" s="205"/>
      <c r="O301" s="213"/>
      <c r="P301" s="213"/>
      <c r="Q301" s="213"/>
      <c r="R301" s="213"/>
      <c r="S301" s="213"/>
      <c r="T301" s="213"/>
      <c r="U301" s="222"/>
      <c r="V301" s="222"/>
      <c r="W301" s="222"/>
      <c r="X301" s="222"/>
      <c r="Y301" s="222"/>
      <c r="Z301" s="222"/>
      <c r="AA301" s="231"/>
      <c r="AB301" s="231"/>
      <c r="AC301" s="231"/>
      <c r="AD301" s="231"/>
      <c r="AE301" s="231"/>
      <c r="AF301" s="231"/>
      <c r="AG301" s="249"/>
      <c r="AH301" s="249"/>
      <c r="AI301" s="249"/>
      <c r="AJ301" s="249"/>
      <c r="AK301" s="249"/>
      <c r="AL301" s="249"/>
      <c r="AM301" s="205"/>
      <c r="AN301" s="205"/>
      <c r="AO301" s="205"/>
      <c r="AP301" s="205"/>
      <c r="AQ301" s="205"/>
      <c r="AR301" s="205"/>
      <c r="AS301" s="258"/>
      <c r="AT301" s="258"/>
      <c r="AU301" s="258"/>
      <c r="AV301" s="258"/>
      <c r="AW301" s="258"/>
      <c r="AX301" s="258"/>
      <c r="AY301" s="267"/>
      <c r="AZ301" s="267"/>
      <c r="BA301" s="267"/>
      <c r="BB301" s="267"/>
      <c r="BC301" s="267"/>
      <c r="BD301" s="267"/>
      <c r="BE301" s="205"/>
      <c r="BF301" s="205"/>
      <c r="BG301" s="205"/>
      <c r="BH301" s="205"/>
      <c r="BI301" s="205"/>
      <c r="BJ301" s="205"/>
      <c r="BK301" s="240"/>
      <c r="BL301" s="240"/>
      <c r="BM301" s="240"/>
      <c r="BN301" s="240"/>
      <c r="BO301" s="240"/>
      <c r="BP301" s="240"/>
      <c r="BQ301" s="222"/>
      <c r="BW301" s="267"/>
      <c r="BX301" s="267"/>
      <c r="BY301" s="267"/>
      <c r="BZ301" s="267"/>
      <c r="CA301" s="267"/>
      <c r="CB301" s="267"/>
      <c r="CC301" s="240"/>
      <c r="CD301" s="213"/>
      <c r="CE301" s="240"/>
      <c r="CF301" s="240"/>
      <c r="CG301" s="240"/>
      <c r="CH301" s="5"/>
    </row>
    <row r="302" spans="1:86" hidden="1" x14ac:dyDescent="0.2">
      <c r="A302" s="146"/>
      <c r="B302" s="146"/>
      <c r="C302" s="146"/>
      <c r="D302" s="147"/>
      <c r="E302" s="146"/>
      <c r="F302" s="147"/>
      <c r="G302" s="148"/>
      <c r="H302" s="72"/>
      <c r="I302" s="149"/>
      <c r="J302" s="205"/>
      <c r="K302" s="204"/>
      <c r="L302" s="205"/>
      <c r="M302" s="205"/>
      <c r="N302" s="205"/>
      <c r="O302" s="213"/>
      <c r="P302" s="213"/>
      <c r="Q302" s="213"/>
      <c r="R302" s="213"/>
      <c r="S302" s="213"/>
      <c r="T302" s="213"/>
      <c r="U302" s="222"/>
      <c r="V302" s="222"/>
      <c r="W302" s="222"/>
      <c r="X302" s="222"/>
      <c r="Y302" s="222"/>
      <c r="Z302" s="222"/>
      <c r="AA302" s="231"/>
      <c r="AB302" s="231"/>
      <c r="AC302" s="231"/>
      <c r="AD302" s="231"/>
      <c r="AE302" s="231"/>
      <c r="AF302" s="231"/>
      <c r="AG302" s="249"/>
      <c r="AH302" s="249"/>
      <c r="AI302" s="249"/>
      <c r="AJ302" s="249"/>
      <c r="AK302" s="249"/>
      <c r="AL302" s="249"/>
      <c r="AM302" s="205"/>
      <c r="AN302" s="205"/>
      <c r="AO302" s="205"/>
      <c r="AP302" s="205"/>
      <c r="AQ302" s="205"/>
      <c r="AR302" s="205"/>
      <c r="AS302" s="258"/>
      <c r="AT302" s="258"/>
      <c r="AU302" s="258"/>
      <c r="AV302" s="258"/>
      <c r="AW302" s="258"/>
      <c r="AX302" s="258"/>
      <c r="AY302" s="267"/>
      <c r="AZ302" s="267"/>
      <c r="BA302" s="267"/>
      <c r="BB302" s="267"/>
      <c r="BC302" s="267"/>
      <c r="BD302" s="267"/>
      <c r="BE302" s="205"/>
      <c r="BF302" s="205"/>
      <c r="BG302" s="205"/>
      <c r="BH302" s="205"/>
      <c r="BI302" s="205"/>
      <c r="BJ302" s="205"/>
      <c r="BK302" s="240"/>
      <c r="BL302" s="240"/>
      <c r="BM302" s="240"/>
      <c r="BN302" s="240"/>
      <c r="BO302" s="240"/>
      <c r="BP302" s="240"/>
      <c r="BQ302" s="222"/>
      <c r="BW302" s="267"/>
      <c r="BX302" s="267"/>
      <c r="BY302" s="267"/>
      <c r="BZ302" s="267"/>
      <c r="CA302" s="267"/>
      <c r="CB302" s="267"/>
      <c r="CC302" s="240"/>
      <c r="CD302" s="213"/>
      <c r="CE302" s="240"/>
      <c r="CF302" s="240"/>
      <c r="CG302" s="240"/>
      <c r="CH302" s="5"/>
    </row>
    <row r="303" spans="1:86" hidden="1" x14ac:dyDescent="0.2">
      <c r="A303" s="146"/>
      <c r="B303" s="146"/>
      <c r="C303" s="146"/>
      <c r="D303" s="147"/>
      <c r="E303" s="146"/>
      <c r="F303" s="147"/>
      <c r="G303" s="148"/>
      <c r="H303" s="72"/>
      <c r="I303" s="149"/>
      <c r="J303" s="205"/>
      <c r="K303" s="204"/>
      <c r="L303" s="205"/>
      <c r="M303" s="205"/>
      <c r="N303" s="205"/>
      <c r="O303" s="213"/>
      <c r="P303" s="213"/>
      <c r="Q303" s="213"/>
      <c r="R303" s="213"/>
      <c r="S303" s="213"/>
      <c r="T303" s="213"/>
      <c r="U303" s="222"/>
      <c r="V303" s="222"/>
      <c r="W303" s="222"/>
      <c r="X303" s="222"/>
      <c r="Y303" s="222"/>
      <c r="Z303" s="222"/>
      <c r="AA303" s="231"/>
      <c r="AB303" s="231"/>
      <c r="AC303" s="231"/>
      <c r="AD303" s="231"/>
      <c r="AE303" s="231"/>
      <c r="AF303" s="231"/>
      <c r="AG303" s="249"/>
      <c r="AH303" s="249"/>
      <c r="AI303" s="249"/>
      <c r="AJ303" s="249"/>
      <c r="AK303" s="249"/>
      <c r="AL303" s="249"/>
      <c r="AM303" s="205"/>
      <c r="AN303" s="205"/>
      <c r="AO303" s="205"/>
      <c r="AP303" s="205"/>
      <c r="AQ303" s="205"/>
      <c r="AR303" s="205"/>
      <c r="AS303" s="258"/>
      <c r="AT303" s="258"/>
      <c r="AU303" s="258"/>
      <c r="AV303" s="258"/>
      <c r="AW303" s="258"/>
      <c r="AX303" s="258"/>
      <c r="AY303" s="267"/>
      <c r="AZ303" s="267"/>
      <c r="BA303" s="267"/>
      <c r="BB303" s="267"/>
      <c r="BC303" s="267"/>
      <c r="BD303" s="267"/>
      <c r="BE303" s="205"/>
      <c r="BF303" s="205"/>
      <c r="BG303" s="205"/>
      <c r="BH303" s="205"/>
      <c r="BI303" s="205"/>
      <c r="BJ303" s="205"/>
      <c r="BK303" s="240"/>
      <c r="BL303" s="240"/>
      <c r="BM303" s="240"/>
      <c r="BN303" s="240"/>
      <c r="BO303" s="240"/>
      <c r="BP303" s="240"/>
      <c r="BQ303" s="222"/>
      <c r="BW303" s="267"/>
      <c r="BX303" s="267"/>
      <c r="BY303" s="267"/>
      <c r="BZ303" s="267"/>
      <c r="CA303" s="267"/>
      <c r="CB303" s="267"/>
      <c r="CC303" s="240"/>
      <c r="CD303" s="213"/>
      <c r="CE303" s="240"/>
      <c r="CF303" s="240"/>
      <c r="CG303" s="240"/>
      <c r="CH303" s="5"/>
    </row>
    <row r="304" spans="1:86" hidden="1" x14ac:dyDescent="0.2">
      <c r="A304" s="23"/>
      <c r="B304" s="29"/>
      <c r="C304" s="23"/>
      <c r="D304" s="23"/>
      <c r="E304" s="23"/>
      <c r="F304" s="23"/>
      <c r="G304" s="25"/>
      <c r="H304" s="32"/>
      <c r="I304" s="88"/>
      <c r="J304" s="205"/>
      <c r="K304" s="204"/>
      <c r="L304" s="205"/>
      <c r="M304" s="205"/>
      <c r="N304" s="205"/>
      <c r="O304" s="213"/>
      <c r="P304" s="213"/>
      <c r="Q304" s="213"/>
      <c r="R304" s="213"/>
      <c r="S304" s="213"/>
      <c r="T304" s="213"/>
      <c r="U304" s="222"/>
      <c r="V304" s="222"/>
      <c r="W304" s="222"/>
      <c r="X304" s="222"/>
      <c r="Y304" s="222"/>
      <c r="Z304" s="222"/>
      <c r="AA304" s="231"/>
      <c r="AB304" s="231"/>
      <c r="AC304" s="231"/>
      <c r="AD304" s="231"/>
      <c r="AE304" s="231"/>
      <c r="AF304" s="231"/>
      <c r="AG304" s="249"/>
      <c r="AH304" s="249"/>
      <c r="AI304" s="249"/>
      <c r="AJ304" s="249"/>
      <c r="AK304" s="249"/>
      <c r="AL304" s="249"/>
      <c r="AM304" s="205"/>
      <c r="AN304" s="205"/>
      <c r="AO304" s="205"/>
      <c r="AP304" s="205"/>
      <c r="AQ304" s="205"/>
      <c r="AR304" s="205"/>
      <c r="AS304" s="258"/>
      <c r="AT304" s="258"/>
      <c r="AU304" s="258"/>
      <c r="AV304" s="258"/>
      <c r="AW304" s="258"/>
      <c r="AX304" s="258"/>
      <c r="AY304" s="267"/>
      <c r="AZ304" s="267"/>
      <c r="BA304" s="267"/>
      <c r="BB304" s="267"/>
      <c r="BC304" s="267"/>
      <c r="BD304" s="267"/>
      <c r="BE304" s="205"/>
      <c r="BF304" s="205"/>
      <c r="BG304" s="205"/>
      <c r="BH304" s="205"/>
      <c r="BI304" s="205"/>
      <c r="BJ304" s="205"/>
      <c r="BK304" s="240"/>
      <c r="BL304" s="240"/>
      <c r="BM304" s="240"/>
      <c r="BN304" s="240"/>
      <c r="BO304" s="240"/>
      <c r="BP304" s="240"/>
      <c r="BQ304" s="222"/>
      <c r="BW304" s="267"/>
      <c r="BX304" s="267"/>
      <c r="BY304" s="267"/>
      <c r="BZ304" s="267"/>
      <c r="CA304" s="267"/>
      <c r="CB304" s="267"/>
      <c r="CC304" s="240"/>
      <c r="CD304" s="213"/>
      <c r="CE304" s="240"/>
      <c r="CF304" s="240"/>
      <c r="CG304" s="240"/>
      <c r="CH304" s="5"/>
    </row>
    <row r="305" spans="1:86" hidden="1" x14ac:dyDescent="0.2">
      <c r="A305" s="23"/>
      <c r="B305" s="23"/>
      <c r="C305" s="51"/>
      <c r="D305" s="112"/>
      <c r="E305" s="22"/>
      <c r="F305" s="112"/>
      <c r="G305" s="124"/>
      <c r="H305" s="26"/>
      <c r="I305" s="112"/>
      <c r="J305" s="205"/>
      <c r="K305" s="204"/>
      <c r="L305" s="205"/>
      <c r="M305" s="205"/>
      <c r="N305" s="205"/>
      <c r="O305" s="213"/>
      <c r="P305" s="213"/>
      <c r="Q305" s="213"/>
      <c r="R305" s="213"/>
      <c r="S305" s="213"/>
      <c r="T305" s="213"/>
      <c r="U305" s="222"/>
      <c r="V305" s="222"/>
      <c r="W305" s="222"/>
      <c r="X305" s="222"/>
      <c r="Y305" s="222"/>
      <c r="Z305" s="222"/>
      <c r="AA305" s="231"/>
      <c r="AB305" s="231"/>
      <c r="AC305" s="231"/>
      <c r="AD305" s="231"/>
      <c r="AE305" s="231"/>
      <c r="AF305" s="231"/>
      <c r="AG305" s="249"/>
      <c r="AH305" s="249"/>
      <c r="AI305" s="249"/>
      <c r="AJ305" s="249"/>
      <c r="AK305" s="249"/>
      <c r="AL305" s="249"/>
      <c r="AM305" s="205"/>
      <c r="AN305" s="205"/>
      <c r="AO305" s="205"/>
      <c r="AP305" s="205"/>
      <c r="AQ305" s="205"/>
      <c r="AR305" s="205"/>
      <c r="AS305" s="258"/>
      <c r="AT305" s="258"/>
      <c r="AU305" s="258"/>
      <c r="AV305" s="258"/>
      <c r="AW305" s="258"/>
      <c r="AX305" s="258"/>
      <c r="AY305" s="267"/>
      <c r="AZ305" s="267"/>
      <c r="BA305" s="267"/>
      <c r="BB305" s="267"/>
      <c r="BC305" s="267"/>
      <c r="BD305" s="267"/>
      <c r="BE305" s="205"/>
      <c r="BF305" s="205"/>
      <c r="BG305" s="205"/>
      <c r="BH305" s="205"/>
      <c r="BI305" s="205"/>
      <c r="BJ305" s="205"/>
      <c r="BK305" s="240"/>
      <c r="BL305" s="240"/>
      <c r="BM305" s="240"/>
      <c r="BN305" s="240"/>
      <c r="BO305" s="240"/>
      <c r="BP305" s="240"/>
      <c r="BQ305" s="222"/>
      <c r="BW305" s="267"/>
      <c r="BX305" s="267"/>
      <c r="BY305" s="267"/>
      <c r="BZ305" s="267"/>
      <c r="CA305" s="267"/>
      <c r="CB305" s="267"/>
      <c r="CC305" s="240"/>
      <c r="CD305" s="213"/>
      <c r="CE305" s="240"/>
      <c r="CF305" s="240"/>
      <c r="CG305" s="240"/>
      <c r="CH305" s="5"/>
    </row>
    <row r="306" spans="1:86" hidden="1" x14ac:dyDescent="0.2">
      <c r="A306" s="23"/>
      <c r="B306" s="23"/>
      <c r="C306" s="51"/>
      <c r="D306" s="121"/>
      <c r="E306" s="23"/>
      <c r="F306" s="23"/>
      <c r="G306" s="25"/>
      <c r="H306" s="32"/>
      <c r="I306" s="88"/>
      <c r="J306" s="204"/>
      <c r="K306" s="204"/>
      <c r="L306" s="205"/>
      <c r="M306" s="205"/>
      <c r="N306" s="205"/>
      <c r="O306" s="214"/>
      <c r="P306" s="214"/>
      <c r="Q306" s="213"/>
      <c r="R306" s="213"/>
      <c r="S306" s="213"/>
      <c r="T306" s="213"/>
      <c r="U306" s="223"/>
      <c r="V306" s="222"/>
      <c r="W306" s="222"/>
      <c r="X306" s="222"/>
      <c r="Y306" s="222"/>
      <c r="Z306" s="222"/>
      <c r="AA306" s="232"/>
      <c r="AB306" s="231"/>
      <c r="AC306" s="231"/>
      <c r="AD306" s="231"/>
      <c r="AE306" s="231"/>
      <c r="AF306" s="231"/>
      <c r="AG306" s="250"/>
      <c r="AH306" s="249"/>
      <c r="AI306" s="249"/>
      <c r="AJ306" s="249"/>
      <c r="AK306" s="249"/>
      <c r="AL306" s="249"/>
      <c r="AM306" s="204"/>
      <c r="AN306" s="205"/>
      <c r="AO306" s="205"/>
      <c r="AP306" s="205"/>
      <c r="AQ306" s="205"/>
      <c r="AR306" s="205"/>
      <c r="AS306" s="259"/>
      <c r="AT306" s="258"/>
      <c r="AU306" s="258"/>
      <c r="AV306" s="258"/>
      <c r="AW306" s="258"/>
      <c r="AX306" s="258"/>
      <c r="AY306" s="268"/>
      <c r="AZ306" s="267"/>
      <c r="BA306" s="267"/>
      <c r="BB306" s="267"/>
      <c r="BC306" s="267"/>
      <c r="BD306" s="267"/>
      <c r="BE306" s="204"/>
      <c r="BF306" s="205"/>
      <c r="BG306" s="205"/>
      <c r="BH306" s="205"/>
      <c r="BI306" s="205"/>
      <c r="BJ306" s="205"/>
      <c r="BK306" s="241"/>
      <c r="BL306" s="240"/>
      <c r="BM306" s="240"/>
      <c r="BN306" s="240"/>
      <c r="BO306" s="240"/>
      <c r="BP306" s="240"/>
      <c r="BQ306" s="223"/>
      <c r="BW306" s="268"/>
      <c r="BX306" s="267"/>
      <c r="BY306" s="267"/>
      <c r="BZ306" s="267"/>
      <c r="CA306" s="267"/>
      <c r="CB306" s="267"/>
      <c r="CC306" s="241"/>
      <c r="CD306" s="214"/>
      <c r="CE306" s="240"/>
      <c r="CF306" s="240"/>
      <c r="CG306" s="240"/>
      <c r="CH306" s="5"/>
    </row>
    <row r="307" spans="1:86" hidden="1" x14ac:dyDescent="0.2">
      <c r="A307" s="23"/>
      <c r="B307" s="23"/>
      <c r="C307" s="51"/>
      <c r="D307" s="121"/>
      <c r="E307" s="23"/>
      <c r="F307" s="23"/>
      <c r="G307" s="124"/>
      <c r="H307" s="75"/>
      <c r="I307" s="52"/>
      <c r="J307" s="204"/>
      <c r="K307" s="204"/>
      <c r="L307" s="205"/>
      <c r="M307" s="205"/>
      <c r="N307" s="205"/>
      <c r="O307" s="214"/>
      <c r="P307" s="214"/>
      <c r="Q307" s="213"/>
      <c r="R307" s="213"/>
      <c r="S307" s="213"/>
      <c r="T307" s="213"/>
      <c r="U307" s="223"/>
      <c r="V307" s="222"/>
      <c r="W307" s="222"/>
      <c r="X307" s="222"/>
      <c r="Y307" s="222"/>
      <c r="Z307" s="222"/>
      <c r="AA307" s="232"/>
      <c r="AB307" s="231"/>
      <c r="AC307" s="231"/>
      <c r="AD307" s="231"/>
      <c r="AE307" s="231"/>
      <c r="AF307" s="231"/>
      <c r="AG307" s="250"/>
      <c r="AH307" s="249"/>
      <c r="AI307" s="249"/>
      <c r="AJ307" s="249"/>
      <c r="AK307" s="249"/>
      <c r="AL307" s="249"/>
      <c r="AM307" s="204"/>
      <c r="AN307" s="205"/>
      <c r="AO307" s="205"/>
      <c r="AP307" s="205"/>
      <c r="AQ307" s="205"/>
      <c r="AR307" s="205"/>
      <c r="AS307" s="259"/>
      <c r="AT307" s="258"/>
      <c r="AU307" s="258"/>
      <c r="AV307" s="258"/>
      <c r="AW307" s="258"/>
      <c r="AX307" s="258"/>
      <c r="AY307" s="268"/>
      <c r="AZ307" s="267"/>
      <c r="BA307" s="267"/>
      <c r="BB307" s="267"/>
      <c r="BC307" s="267"/>
      <c r="BD307" s="267"/>
      <c r="BE307" s="204"/>
      <c r="BF307" s="205"/>
      <c r="BG307" s="205"/>
      <c r="BH307" s="205"/>
      <c r="BI307" s="205"/>
      <c r="BJ307" s="205"/>
      <c r="BK307" s="241"/>
      <c r="BL307" s="240"/>
      <c r="BM307" s="240"/>
      <c r="BN307" s="240"/>
      <c r="BO307" s="240"/>
      <c r="BP307" s="240"/>
      <c r="BQ307" s="223"/>
      <c r="BW307" s="268"/>
      <c r="BX307" s="267"/>
      <c r="BY307" s="267"/>
      <c r="BZ307" s="267"/>
      <c r="CA307" s="267"/>
      <c r="CB307" s="267"/>
      <c r="CC307" s="241"/>
      <c r="CD307" s="214"/>
      <c r="CE307" s="240"/>
      <c r="CF307" s="240"/>
      <c r="CG307" s="240"/>
      <c r="CH307" s="5"/>
    </row>
    <row r="308" spans="1:86" hidden="1" x14ac:dyDescent="0.2">
      <c r="A308" s="22"/>
      <c r="B308" s="22"/>
      <c r="C308" s="22"/>
      <c r="D308" s="34"/>
      <c r="E308" s="22"/>
      <c r="F308" s="34"/>
      <c r="G308" s="48"/>
      <c r="H308" s="36"/>
      <c r="I308" s="27"/>
      <c r="J308" s="204"/>
      <c r="K308" s="204"/>
      <c r="L308" s="205"/>
      <c r="M308" s="205"/>
      <c r="N308" s="204"/>
      <c r="O308" s="214"/>
      <c r="P308" s="214"/>
      <c r="Q308" s="213"/>
      <c r="R308" s="214"/>
      <c r="S308" s="213"/>
      <c r="T308" s="214"/>
      <c r="U308" s="223"/>
      <c r="V308" s="223"/>
      <c r="W308" s="222"/>
      <c r="X308" s="223"/>
      <c r="Y308" s="222"/>
      <c r="Z308" s="223"/>
      <c r="AA308" s="232"/>
      <c r="AB308" s="232"/>
      <c r="AC308" s="231"/>
      <c r="AD308" s="232"/>
      <c r="AE308" s="231"/>
      <c r="AF308" s="232"/>
      <c r="AG308" s="250"/>
      <c r="AH308" s="250"/>
      <c r="AI308" s="249"/>
      <c r="AJ308" s="250"/>
      <c r="AK308" s="249"/>
      <c r="AL308" s="250"/>
      <c r="AM308" s="204"/>
      <c r="AN308" s="204"/>
      <c r="AO308" s="205"/>
      <c r="AP308" s="204"/>
      <c r="AQ308" s="205"/>
      <c r="AR308" s="204"/>
      <c r="AS308" s="259"/>
      <c r="AT308" s="259"/>
      <c r="AU308" s="258"/>
      <c r="AV308" s="259"/>
      <c r="AW308" s="258"/>
      <c r="AX308" s="259"/>
      <c r="AY308" s="268"/>
      <c r="AZ308" s="268"/>
      <c r="BA308" s="267"/>
      <c r="BB308" s="268"/>
      <c r="BC308" s="267"/>
      <c r="BD308" s="268"/>
      <c r="BE308" s="204"/>
      <c r="BF308" s="204"/>
      <c r="BG308" s="205"/>
      <c r="BH308" s="204"/>
      <c r="BI308" s="205"/>
      <c r="BJ308" s="204"/>
      <c r="BK308" s="241"/>
      <c r="BL308" s="241"/>
      <c r="BM308" s="240"/>
      <c r="BN308" s="241"/>
      <c r="BO308" s="240"/>
      <c r="BP308" s="241"/>
      <c r="BQ308" s="223"/>
      <c r="BR308" s="579"/>
      <c r="BT308" s="579"/>
      <c r="BV308" s="579"/>
      <c r="BW308" s="268"/>
      <c r="BX308" s="268"/>
      <c r="BY308" s="267"/>
      <c r="BZ308" s="268"/>
      <c r="CA308" s="267"/>
      <c r="CB308" s="268"/>
      <c r="CC308" s="241"/>
      <c r="CD308" s="214"/>
      <c r="CE308" s="240"/>
      <c r="CF308" s="240"/>
      <c r="CG308" s="241"/>
      <c r="CH308" s="5"/>
    </row>
    <row r="309" spans="1:86" hidden="1" x14ac:dyDescent="0.2">
      <c r="A309" s="105"/>
      <c r="B309" s="105"/>
      <c r="C309" s="105"/>
      <c r="D309" s="107"/>
      <c r="E309" s="105"/>
      <c r="F309" s="107"/>
      <c r="G309" s="108"/>
      <c r="H309" s="91"/>
      <c r="I309" s="59"/>
      <c r="J309" s="206"/>
      <c r="K309" s="206"/>
      <c r="L309" s="206"/>
      <c r="M309" s="206"/>
      <c r="N309" s="206"/>
      <c r="O309" s="215"/>
      <c r="P309" s="215"/>
      <c r="Q309" s="215"/>
      <c r="R309" s="215"/>
      <c r="S309" s="215"/>
      <c r="T309" s="215"/>
      <c r="U309" s="224"/>
      <c r="V309" s="224"/>
      <c r="W309" s="224"/>
      <c r="X309" s="224"/>
      <c r="Y309" s="224"/>
      <c r="Z309" s="224"/>
      <c r="AA309" s="233"/>
      <c r="AB309" s="233"/>
      <c r="AC309" s="233"/>
      <c r="AD309" s="233"/>
      <c r="AE309" s="233"/>
      <c r="AF309" s="233"/>
      <c r="AG309" s="251"/>
      <c r="AH309" s="251"/>
      <c r="AI309" s="251"/>
      <c r="AJ309" s="251"/>
      <c r="AK309" s="251"/>
      <c r="AL309" s="251"/>
      <c r="AM309" s="206"/>
      <c r="AN309" s="206"/>
      <c r="AO309" s="206"/>
      <c r="AP309" s="206"/>
      <c r="AQ309" s="206"/>
      <c r="AR309" s="206"/>
      <c r="AS309" s="260"/>
      <c r="AT309" s="260"/>
      <c r="AU309" s="260"/>
      <c r="AV309" s="260"/>
      <c r="AW309" s="260"/>
      <c r="AX309" s="260"/>
      <c r="AY309" s="269"/>
      <c r="AZ309" s="269"/>
      <c r="BA309" s="269"/>
      <c r="BB309" s="269"/>
      <c r="BC309" s="269"/>
      <c r="BD309" s="269"/>
      <c r="BE309" s="206"/>
      <c r="BF309" s="206"/>
      <c r="BG309" s="206"/>
      <c r="BH309" s="206"/>
      <c r="BI309" s="206"/>
      <c r="BJ309" s="206"/>
      <c r="BK309" s="242"/>
      <c r="BL309" s="242"/>
      <c r="BM309" s="242"/>
      <c r="BN309" s="242"/>
      <c r="BO309" s="242"/>
      <c r="BP309" s="242"/>
      <c r="BQ309" s="224"/>
      <c r="BR309" s="629"/>
      <c r="BS309" s="629"/>
      <c r="BT309" s="629"/>
      <c r="BU309" s="629"/>
      <c r="BV309" s="629"/>
      <c r="BW309" s="269"/>
      <c r="BX309" s="269"/>
      <c r="BY309" s="269"/>
      <c r="BZ309" s="269"/>
      <c r="CA309" s="269"/>
      <c r="CB309" s="269"/>
      <c r="CC309" s="242"/>
      <c r="CD309" s="215"/>
      <c r="CE309" s="242"/>
      <c r="CF309" s="242"/>
      <c r="CG309" s="242"/>
      <c r="CH309" s="5"/>
    </row>
    <row r="310" spans="1:86" hidden="1" x14ac:dyDescent="0.2">
      <c r="A310" s="141"/>
      <c r="B310" s="141"/>
      <c r="C310" s="141"/>
      <c r="D310" s="142"/>
      <c r="E310" s="141"/>
      <c r="F310" s="142"/>
      <c r="G310" s="143"/>
      <c r="H310" s="69"/>
      <c r="I310" s="144"/>
      <c r="J310" s="204"/>
      <c r="K310" s="204"/>
      <c r="L310" s="205"/>
      <c r="M310" s="205"/>
      <c r="N310" s="205"/>
      <c r="O310" s="214"/>
      <c r="P310" s="214"/>
      <c r="Q310" s="213"/>
      <c r="R310" s="213"/>
      <c r="S310" s="213"/>
      <c r="T310" s="213"/>
      <c r="U310" s="223"/>
      <c r="V310" s="222"/>
      <c r="W310" s="222"/>
      <c r="X310" s="222"/>
      <c r="Y310" s="222"/>
      <c r="Z310" s="222"/>
      <c r="AA310" s="232"/>
      <c r="AB310" s="231"/>
      <c r="AC310" s="231"/>
      <c r="AD310" s="231"/>
      <c r="AE310" s="231"/>
      <c r="AF310" s="231"/>
      <c r="AG310" s="250"/>
      <c r="AH310" s="249"/>
      <c r="AI310" s="249"/>
      <c r="AJ310" s="249"/>
      <c r="AK310" s="249"/>
      <c r="AL310" s="249"/>
      <c r="AM310" s="204"/>
      <c r="AN310" s="205"/>
      <c r="AO310" s="205"/>
      <c r="AP310" s="205"/>
      <c r="AQ310" s="205"/>
      <c r="AR310" s="205"/>
      <c r="AS310" s="259"/>
      <c r="AT310" s="258"/>
      <c r="AU310" s="258"/>
      <c r="AV310" s="258"/>
      <c r="AW310" s="258"/>
      <c r="AX310" s="258"/>
      <c r="AY310" s="268"/>
      <c r="AZ310" s="267"/>
      <c r="BA310" s="267"/>
      <c r="BB310" s="267"/>
      <c r="BC310" s="267"/>
      <c r="BD310" s="267"/>
      <c r="BE310" s="204"/>
      <c r="BF310" s="205"/>
      <c r="BG310" s="205"/>
      <c r="BH310" s="205"/>
      <c r="BI310" s="205"/>
      <c r="BJ310" s="205"/>
      <c r="BK310" s="241"/>
      <c r="BL310" s="240"/>
      <c r="BM310" s="240"/>
      <c r="BN310" s="240"/>
      <c r="BO310" s="240"/>
      <c r="BP310" s="240"/>
      <c r="BQ310" s="223"/>
      <c r="BW310" s="268"/>
      <c r="BX310" s="267"/>
      <c r="BY310" s="267"/>
      <c r="BZ310" s="267"/>
      <c r="CA310" s="267"/>
      <c r="CB310" s="267"/>
      <c r="CC310" s="241"/>
      <c r="CD310" s="214"/>
      <c r="CE310" s="240"/>
      <c r="CF310" s="240"/>
      <c r="CG310" s="240"/>
      <c r="CH310" s="5"/>
    </row>
    <row r="311" spans="1:86" hidden="1" x14ac:dyDescent="0.2">
      <c r="A311" s="141"/>
      <c r="B311" s="141"/>
      <c r="C311" s="141"/>
      <c r="D311" s="142"/>
      <c r="E311" s="141"/>
      <c r="F311" s="142"/>
      <c r="G311" s="109"/>
      <c r="H311" s="65"/>
      <c r="I311" s="145"/>
      <c r="J311" s="204"/>
      <c r="K311" s="204"/>
      <c r="L311" s="205"/>
      <c r="M311" s="205"/>
      <c r="N311" s="205"/>
      <c r="O311" s="214"/>
      <c r="P311" s="214"/>
      <c r="Q311" s="213"/>
      <c r="R311" s="213"/>
      <c r="S311" s="213"/>
      <c r="T311" s="213"/>
      <c r="U311" s="223"/>
      <c r="V311" s="222"/>
      <c r="W311" s="222"/>
      <c r="X311" s="222"/>
      <c r="Y311" s="222"/>
      <c r="Z311" s="222"/>
      <c r="AA311" s="232"/>
      <c r="AB311" s="231"/>
      <c r="AC311" s="231"/>
      <c r="AD311" s="231"/>
      <c r="AE311" s="231"/>
      <c r="AF311" s="231"/>
      <c r="AG311" s="250"/>
      <c r="AH311" s="249"/>
      <c r="AI311" s="249"/>
      <c r="AJ311" s="249"/>
      <c r="AK311" s="249"/>
      <c r="AL311" s="249"/>
      <c r="AM311" s="204"/>
      <c r="AN311" s="205"/>
      <c r="AO311" s="205"/>
      <c r="AP311" s="205"/>
      <c r="AQ311" s="205"/>
      <c r="AR311" s="205"/>
      <c r="AS311" s="259"/>
      <c r="AT311" s="258"/>
      <c r="AU311" s="258"/>
      <c r="AV311" s="258"/>
      <c r="AW311" s="258"/>
      <c r="AX311" s="258"/>
      <c r="AY311" s="268"/>
      <c r="AZ311" s="267"/>
      <c r="BA311" s="267"/>
      <c r="BB311" s="267"/>
      <c r="BC311" s="267"/>
      <c r="BD311" s="267"/>
      <c r="BE311" s="204"/>
      <c r="BF311" s="205"/>
      <c r="BG311" s="205"/>
      <c r="BH311" s="205"/>
      <c r="BI311" s="205"/>
      <c r="BJ311" s="205"/>
      <c r="BK311" s="241"/>
      <c r="BL311" s="240"/>
      <c r="BM311" s="240"/>
      <c r="BN311" s="240"/>
      <c r="BO311" s="240"/>
      <c r="BP311" s="240"/>
      <c r="BQ311" s="223"/>
      <c r="BW311" s="268"/>
      <c r="BX311" s="267"/>
      <c r="BY311" s="267"/>
      <c r="BZ311" s="267"/>
      <c r="CA311" s="267"/>
      <c r="CB311" s="267"/>
      <c r="CC311" s="241"/>
      <c r="CD311" s="214"/>
      <c r="CE311" s="240"/>
      <c r="CF311" s="240"/>
      <c r="CG311" s="240"/>
      <c r="CH311" s="5"/>
    </row>
    <row r="312" spans="1:86" hidden="1" x14ac:dyDescent="0.2">
      <c r="A312" s="141"/>
      <c r="B312" s="141"/>
      <c r="C312" s="141"/>
      <c r="D312" s="142"/>
      <c r="E312" s="141"/>
      <c r="F312" s="142"/>
      <c r="G312" s="109"/>
      <c r="H312" s="69"/>
      <c r="I312" s="144"/>
      <c r="J312" s="204"/>
      <c r="K312" s="204"/>
      <c r="L312" s="205"/>
      <c r="M312" s="205"/>
      <c r="N312" s="205"/>
      <c r="O312" s="214"/>
      <c r="P312" s="214"/>
      <c r="Q312" s="213"/>
      <c r="R312" s="213"/>
      <c r="S312" s="213"/>
      <c r="T312" s="213"/>
      <c r="U312" s="223"/>
      <c r="V312" s="222"/>
      <c r="W312" s="222"/>
      <c r="X312" s="222"/>
      <c r="Y312" s="222"/>
      <c r="Z312" s="222"/>
      <c r="AA312" s="232"/>
      <c r="AB312" s="231"/>
      <c r="AC312" s="231"/>
      <c r="AD312" s="231"/>
      <c r="AE312" s="231"/>
      <c r="AF312" s="231"/>
      <c r="AG312" s="250"/>
      <c r="AH312" s="249"/>
      <c r="AI312" s="249"/>
      <c r="AJ312" s="249"/>
      <c r="AK312" s="249"/>
      <c r="AL312" s="249"/>
      <c r="AM312" s="204"/>
      <c r="AN312" s="205"/>
      <c r="AO312" s="205"/>
      <c r="AP312" s="205"/>
      <c r="AQ312" s="205"/>
      <c r="AR312" s="205"/>
      <c r="AS312" s="259"/>
      <c r="AT312" s="258"/>
      <c r="AU312" s="258"/>
      <c r="AV312" s="258"/>
      <c r="AW312" s="258"/>
      <c r="AX312" s="258"/>
      <c r="AY312" s="268"/>
      <c r="AZ312" s="267"/>
      <c r="BA312" s="267"/>
      <c r="BB312" s="267"/>
      <c r="BC312" s="267"/>
      <c r="BD312" s="267"/>
      <c r="BE312" s="204"/>
      <c r="BF312" s="205"/>
      <c r="BG312" s="205"/>
      <c r="BH312" s="205"/>
      <c r="BI312" s="205"/>
      <c r="BJ312" s="205"/>
      <c r="BK312" s="241"/>
      <c r="BL312" s="240"/>
      <c r="BM312" s="240"/>
      <c r="BN312" s="240"/>
      <c r="BO312" s="240"/>
      <c r="BP312" s="240"/>
      <c r="BQ312" s="223"/>
      <c r="BW312" s="268"/>
      <c r="BX312" s="267"/>
      <c r="BY312" s="267"/>
      <c r="BZ312" s="267"/>
      <c r="CA312" s="267"/>
      <c r="CB312" s="267"/>
      <c r="CC312" s="241"/>
      <c r="CD312" s="214"/>
      <c r="CE312" s="240"/>
      <c r="CF312" s="240"/>
      <c r="CG312" s="240"/>
      <c r="CH312" s="5"/>
    </row>
    <row r="313" spans="1:86" hidden="1" x14ac:dyDescent="0.2">
      <c r="A313" s="141"/>
      <c r="B313" s="141"/>
      <c r="C313" s="141"/>
      <c r="D313" s="142"/>
      <c r="E313" s="141"/>
      <c r="F313" s="142"/>
      <c r="G313" s="109"/>
      <c r="H313" s="69"/>
      <c r="I313" s="144"/>
      <c r="J313" s="204"/>
      <c r="K313" s="204"/>
      <c r="L313" s="205"/>
      <c r="M313" s="205"/>
      <c r="N313" s="205"/>
      <c r="O313" s="214"/>
      <c r="P313" s="214"/>
      <c r="Q313" s="213"/>
      <c r="R313" s="213"/>
      <c r="S313" s="213"/>
      <c r="T313" s="213"/>
      <c r="U313" s="223"/>
      <c r="V313" s="222"/>
      <c r="W313" s="222"/>
      <c r="X313" s="222"/>
      <c r="Y313" s="222"/>
      <c r="Z313" s="222"/>
      <c r="AA313" s="232"/>
      <c r="AB313" s="231"/>
      <c r="AC313" s="231"/>
      <c r="AD313" s="231"/>
      <c r="AE313" s="231"/>
      <c r="AF313" s="231"/>
      <c r="AG313" s="250"/>
      <c r="AH313" s="249"/>
      <c r="AI313" s="249"/>
      <c r="AJ313" s="249"/>
      <c r="AK313" s="249"/>
      <c r="AL313" s="249"/>
      <c r="AM313" s="204"/>
      <c r="AN313" s="205"/>
      <c r="AO313" s="205"/>
      <c r="AP313" s="205"/>
      <c r="AQ313" s="205"/>
      <c r="AR313" s="205"/>
      <c r="AS313" s="259"/>
      <c r="AT313" s="258"/>
      <c r="AU313" s="258"/>
      <c r="AV313" s="258"/>
      <c r="AW313" s="258"/>
      <c r="AX313" s="258"/>
      <c r="AY313" s="268"/>
      <c r="AZ313" s="267"/>
      <c r="BA313" s="267"/>
      <c r="BB313" s="267"/>
      <c r="BC313" s="267"/>
      <c r="BD313" s="267"/>
      <c r="BE313" s="204"/>
      <c r="BF313" s="205"/>
      <c r="BG313" s="205"/>
      <c r="BH313" s="205"/>
      <c r="BI313" s="205"/>
      <c r="BJ313" s="205"/>
      <c r="BK313" s="241"/>
      <c r="BL313" s="240"/>
      <c r="BM313" s="240"/>
      <c r="BN313" s="240"/>
      <c r="BO313" s="240"/>
      <c r="BP313" s="240"/>
      <c r="BQ313" s="223"/>
      <c r="BW313" s="268"/>
      <c r="BX313" s="267"/>
      <c r="BY313" s="267"/>
      <c r="BZ313" s="267"/>
      <c r="CA313" s="267"/>
      <c r="CB313" s="267"/>
      <c r="CC313" s="241"/>
      <c r="CD313" s="214"/>
      <c r="CE313" s="240"/>
      <c r="CF313" s="240"/>
      <c r="CG313" s="240"/>
      <c r="CH313" s="5"/>
    </row>
    <row r="314" spans="1:86" hidden="1" x14ac:dyDescent="0.2">
      <c r="A314" s="141"/>
      <c r="B314" s="141"/>
      <c r="C314" s="141"/>
      <c r="D314" s="142"/>
      <c r="E314" s="141"/>
      <c r="F314" s="142"/>
      <c r="G314" s="109"/>
      <c r="H314" s="65"/>
      <c r="I314" s="145"/>
      <c r="J314" s="204"/>
      <c r="K314" s="204"/>
      <c r="L314" s="205"/>
      <c r="M314" s="205"/>
      <c r="N314" s="205"/>
      <c r="O314" s="214"/>
      <c r="P314" s="214"/>
      <c r="Q314" s="213"/>
      <c r="R314" s="213"/>
      <c r="S314" s="213"/>
      <c r="T314" s="213"/>
      <c r="U314" s="223"/>
      <c r="V314" s="222"/>
      <c r="W314" s="222"/>
      <c r="X314" s="222"/>
      <c r="Y314" s="222"/>
      <c r="Z314" s="222"/>
      <c r="AA314" s="232"/>
      <c r="AB314" s="231"/>
      <c r="AC314" s="231"/>
      <c r="AD314" s="231"/>
      <c r="AE314" s="231"/>
      <c r="AF314" s="231"/>
      <c r="AG314" s="250"/>
      <c r="AH314" s="249"/>
      <c r="AI314" s="249"/>
      <c r="AJ314" s="249"/>
      <c r="AK314" s="249"/>
      <c r="AL314" s="249"/>
      <c r="AM314" s="204"/>
      <c r="AN314" s="205"/>
      <c r="AO314" s="205"/>
      <c r="AP314" s="205"/>
      <c r="AQ314" s="205"/>
      <c r="AR314" s="205"/>
      <c r="AS314" s="259"/>
      <c r="AT314" s="258"/>
      <c r="AU314" s="258"/>
      <c r="AV314" s="258"/>
      <c r="AW314" s="258"/>
      <c r="AX314" s="258"/>
      <c r="AY314" s="268"/>
      <c r="AZ314" s="267"/>
      <c r="BA314" s="267"/>
      <c r="BB314" s="267"/>
      <c r="BC314" s="267"/>
      <c r="BD314" s="267"/>
      <c r="BE314" s="204"/>
      <c r="BF314" s="205"/>
      <c r="BG314" s="205"/>
      <c r="BH314" s="205"/>
      <c r="BI314" s="205"/>
      <c r="BJ314" s="205"/>
      <c r="BK314" s="241"/>
      <c r="BL314" s="240"/>
      <c r="BM314" s="240"/>
      <c r="BN314" s="240"/>
      <c r="BO314" s="240"/>
      <c r="BP314" s="240"/>
      <c r="BQ314" s="223"/>
      <c r="BW314" s="268"/>
      <c r="BX314" s="267"/>
      <c r="BY314" s="267"/>
      <c r="BZ314" s="267"/>
      <c r="CA314" s="267"/>
      <c r="CB314" s="267"/>
      <c r="CC314" s="241"/>
      <c r="CD314" s="214"/>
      <c r="CE314" s="240"/>
      <c r="CF314" s="240"/>
      <c r="CG314" s="240"/>
      <c r="CH314" s="5"/>
    </row>
    <row r="315" spans="1:86" hidden="1" x14ac:dyDescent="0.2">
      <c r="A315" s="146"/>
      <c r="B315" s="146"/>
      <c r="C315" s="146"/>
      <c r="D315" s="147"/>
      <c r="E315" s="146"/>
      <c r="F315" s="147"/>
      <c r="G315" s="148"/>
      <c r="H315" s="72"/>
      <c r="I315" s="150"/>
      <c r="J315" s="204"/>
      <c r="K315" s="204"/>
      <c r="L315" s="205"/>
      <c r="M315" s="205"/>
      <c r="N315" s="205"/>
      <c r="O315" s="214"/>
      <c r="P315" s="214"/>
      <c r="Q315" s="213"/>
      <c r="R315" s="213"/>
      <c r="S315" s="213"/>
      <c r="T315" s="213"/>
      <c r="U315" s="223"/>
      <c r="V315" s="222"/>
      <c r="W315" s="222"/>
      <c r="X315" s="222"/>
      <c r="Y315" s="222"/>
      <c r="Z315" s="222"/>
      <c r="AA315" s="232"/>
      <c r="AB315" s="231"/>
      <c r="AC315" s="231"/>
      <c r="AD315" s="231"/>
      <c r="AE315" s="231"/>
      <c r="AF315" s="231"/>
      <c r="AG315" s="250"/>
      <c r="AH315" s="249"/>
      <c r="AI315" s="249"/>
      <c r="AJ315" s="249"/>
      <c r="AK315" s="249"/>
      <c r="AL315" s="249"/>
      <c r="AM315" s="204"/>
      <c r="AN315" s="205"/>
      <c r="AO315" s="205"/>
      <c r="AP315" s="205"/>
      <c r="AQ315" s="205"/>
      <c r="AR315" s="205"/>
      <c r="AS315" s="259"/>
      <c r="AT315" s="258"/>
      <c r="AU315" s="258"/>
      <c r="AV315" s="258"/>
      <c r="AW315" s="258"/>
      <c r="AX315" s="258"/>
      <c r="AY315" s="268"/>
      <c r="AZ315" s="267"/>
      <c r="BA315" s="267"/>
      <c r="BB315" s="267"/>
      <c r="BC315" s="267"/>
      <c r="BD315" s="267"/>
      <c r="BE315" s="204"/>
      <c r="BF315" s="205"/>
      <c r="BG315" s="205"/>
      <c r="BH315" s="205"/>
      <c r="BI315" s="205"/>
      <c r="BJ315" s="205"/>
      <c r="BK315" s="241"/>
      <c r="BL315" s="240"/>
      <c r="BM315" s="240"/>
      <c r="BN315" s="240"/>
      <c r="BO315" s="240"/>
      <c r="BP315" s="240"/>
      <c r="BQ315" s="223"/>
      <c r="BW315" s="268"/>
      <c r="BX315" s="267"/>
      <c r="BY315" s="267"/>
      <c r="BZ315" s="267"/>
      <c r="CA315" s="267"/>
      <c r="CB315" s="267"/>
      <c r="CC315" s="241"/>
      <c r="CD315" s="214"/>
      <c r="CE315" s="240"/>
      <c r="CF315" s="240"/>
      <c r="CG315" s="240"/>
      <c r="CH315" s="5"/>
    </row>
    <row r="316" spans="1:86" hidden="1" x14ac:dyDescent="0.2">
      <c r="A316" s="146"/>
      <c r="B316" s="146"/>
      <c r="C316" s="146"/>
      <c r="D316" s="147"/>
      <c r="E316" s="146"/>
      <c r="F316" s="147"/>
      <c r="G316" s="148"/>
      <c r="H316" s="72"/>
      <c r="I316" s="149"/>
      <c r="J316" s="204"/>
      <c r="K316" s="204"/>
      <c r="L316" s="205"/>
      <c r="M316" s="205"/>
      <c r="N316" s="205"/>
      <c r="O316" s="214"/>
      <c r="P316" s="214"/>
      <c r="Q316" s="213"/>
      <c r="R316" s="213"/>
      <c r="S316" s="213"/>
      <c r="T316" s="213"/>
      <c r="U316" s="223"/>
      <c r="V316" s="222"/>
      <c r="W316" s="222"/>
      <c r="X316" s="222"/>
      <c r="Y316" s="222"/>
      <c r="Z316" s="222"/>
      <c r="AA316" s="232"/>
      <c r="AB316" s="231"/>
      <c r="AC316" s="231"/>
      <c r="AD316" s="231"/>
      <c r="AE316" s="231"/>
      <c r="AF316" s="231"/>
      <c r="AG316" s="250"/>
      <c r="AH316" s="249"/>
      <c r="AI316" s="249"/>
      <c r="AJ316" s="249"/>
      <c r="AK316" s="249"/>
      <c r="AL316" s="249"/>
      <c r="AM316" s="204"/>
      <c r="AN316" s="205"/>
      <c r="AO316" s="205"/>
      <c r="AP316" s="205"/>
      <c r="AQ316" s="205"/>
      <c r="AR316" s="205"/>
      <c r="AS316" s="259"/>
      <c r="AT316" s="258"/>
      <c r="AU316" s="258"/>
      <c r="AV316" s="258"/>
      <c r="AW316" s="258"/>
      <c r="AX316" s="258"/>
      <c r="AY316" s="268"/>
      <c r="AZ316" s="267"/>
      <c r="BA316" s="267"/>
      <c r="BB316" s="267"/>
      <c r="BC316" s="267"/>
      <c r="BD316" s="267"/>
      <c r="BE316" s="204"/>
      <c r="BF316" s="205"/>
      <c r="BG316" s="205"/>
      <c r="BH316" s="205"/>
      <c r="BI316" s="205"/>
      <c r="BJ316" s="205"/>
      <c r="BK316" s="241"/>
      <c r="BL316" s="240"/>
      <c r="BM316" s="240"/>
      <c r="BN316" s="240"/>
      <c r="BO316" s="240"/>
      <c r="BP316" s="240"/>
      <c r="BQ316" s="223"/>
      <c r="BW316" s="268"/>
      <c r="BX316" s="267"/>
      <c r="BY316" s="267"/>
      <c r="BZ316" s="267"/>
      <c r="CA316" s="267"/>
      <c r="CB316" s="267"/>
      <c r="CC316" s="241"/>
      <c r="CD316" s="214"/>
      <c r="CE316" s="240"/>
      <c r="CF316" s="240"/>
      <c r="CG316" s="240"/>
      <c r="CH316" s="5"/>
    </row>
    <row r="317" spans="1:86" hidden="1" x14ac:dyDescent="0.2">
      <c r="A317" s="22"/>
      <c r="B317" s="22"/>
      <c r="C317" s="93"/>
      <c r="D317" s="34"/>
      <c r="E317" s="22"/>
      <c r="F317" s="34"/>
      <c r="G317" s="48"/>
      <c r="H317" s="26"/>
      <c r="I317" s="27"/>
      <c r="J317" s="204"/>
      <c r="K317" s="204"/>
      <c r="L317" s="205"/>
      <c r="M317" s="205"/>
      <c r="N317" s="205"/>
      <c r="O317" s="214"/>
      <c r="P317" s="214"/>
      <c r="Q317" s="213"/>
      <c r="R317" s="213"/>
      <c r="S317" s="213"/>
      <c r="T317" s="213"/>
      <c r="U317" s="223"/>
      <c r="V317" s="222"/>
      <c r="W317" s="222"/>
      <c r="X317" s="222"/>
      <c r="Y317" s="222"/>
      <c r="Z317" s="222"/>
      <c r="AA317" s="232"/>
      <c r="AB317" s="231"/>
      <c r="AC317" s="231"/>
      <c r="AD317" s="231"/>
      <c r="AE317" s="231"/>
      <c r="AF317" s="231"/>
      <c r="AG317" s="250"/>
      <c r="AH317" s="249"/>
      <c r="AI317" s="249"/>
      <c r="AJ317" s="249"/>
      <c r="AK317" s="249"/>
      <c r="AL317" s="249"/>
      <c r="AM317" s="204"/>
      <c r="AN317" s="205"/>
      <c r="AO317" s="205"/>
      <c r="AP317" s="205"/>
      <c r="AQ317" s="205"/>
      <c r="AR317" s="205"/>
      <c r="AS317" s="259"/>
      <c r="AT317" s="258"/>
      <c r="AU317" s="258"/>
      <c r="AV317" s="258"/>
      <c r="AW317" s="258"/>
      <c r="AX317" s="258"/>
      <c r="AY317" s="268"/>
      <c r="AZ317" s="267"/>
      <c r="BA317" s="267"/>
      <c r="BB317" s="267"/>
      <c r="BC317" s="267"/>
      <c r="BD317" s="267"/>
      <c r="BE317" s="204"/>
      <c r="BF317" s="205"/>
      <c r="BG317" s="205"/>
      <c r="BH317" s="205"/>
      <c r="BI317" s="205"/>
      <c r="BJ317" s="205"/>
      <c r="BK317" s="241"/>
      <c r="BL317" s="240"/>
      <c r="BM317" s="240"/>
      <c r="BN317" s="240"/>
      <c r="BO317" s="240"/>
      <c r="BP317" s="240"/>
      <c r="BQ317" s="223"/>
      <c r="BW317" s="268"/>
      <c r="BX317" s="267"/>
      <c r="BY317" s="267"/>
      <c r="BZ317" s="267"/>
      <c r="CA317" s="267"/>
      <c r="CB317" s="267"/>
      <c r="CC317" s="241"/>
      <c r="CD317" s="214"/>
      <c r="CE317" s="240"/>
      <c r="CF317" s="240"/>
      <c r="CG317" s="240"/>
      <c r="CH317" s="5"/>
    </row>
    <row r="318" spans="1:86" hidden="1" x14ac:dyDescent="0.2">
      <c r="A318" s="22"/>
      <c r="B318" s="22"/>
      <c r="C318" s="51"/>
      <c r="E318" s="22"/>
      <c r="F318" s="34"/>
      <c r="G318" s="48"/>
      <c r="H318" s="26"/>
      <c r="I318" s="27"/>
      <c r="J318" s="204"/>
      <c r="K318" s="204"/>
      <c r="L318" s="205"/>
      <c r="M318" s="205"/>
      <c r="N318" s="205"/>
      <c r="O318" s="214"/>
      <c r="P318" s="214"/>
      <c r="Q318" s="213"/>
      <c r="R318" s="213"/>
      <c r="S318" s="213"/>
      <c r="T318" s="213"/>
      <c r="U318" s="223"/>
      <c r="V318" s="222"/>
      <c r="W318" s="222"/>
      <c r="X318" s="222"/>
      <c r="Y318" s="222"/>
      <c r="Z318" s="222"/>
      <c r="AA318" s="232"/>
      <c r="AB318" s="231"/>
      <c r="AC318" s="231"/>
      <c r="AD318" s="231"/>
      <c r="AE318" s="231"/>
      <c r="AF318" s="231"/>
      <c r="AG318" s="250"/>
      <c r="AH318" s="249"/>
      <c r="AI318" s="249"/>
      <c r="AJ318" s="249"/>
      <c r="AK318" s="249"/>
      <c r="AL318" s="249"/>
      <c r="AM318" s="204"/>
      <c r="AN318" s="205"/>
      <c r="AO318" s="205"/>
      <c r="AP318" s="205"/>
      <c r="AQ318" s="205"/>
      <c r="AR318" s="205"/>
      <c r="AS318" s="259"/>
      <c r="AT318" s="258"/>
      <c r="AU318" s="258"/>
      <c r="AV318" s="258"/>
      <c r="AW318" s="258"/>
      <c r="AX318" s="258"/>
      <c r="AY318" s="268"/>
      <c r="AZ318" s="267"/>
      <c r="BA318" s="267"/>
      <c r="BB318" s="267"/>
      <c r="BC318" s="267"/>
      <c r="BD318" s="267"/>
      <c r="BE318" s="204"/>
      <c r="BF318" s="205"/>
      <c r="BG318" s="205"/>
      <c r="BH318" s="205"/>
      <c r="BI318" s="205"/>
      <c r="BJ318" s="205"/>
      <c r="BK318" s="241"/>
      <c r="BL318" s="240"/>
      <c r="BM318" s="240"/>
      <c r="BN318" s="240"/>
      <c r="BO318" s="240"/>
      <c r="BP318" s="240"/>
      <c r="BQ318" s="223"/>
      <c r="BW318" s="268"/>
      <c r="BX318" s="267"/>
      <c r="BY318" s="267"/>
      <c r="BZ318" s="267"/>
      <c r="CA318" s="267"/>
      <c r="CB318" s="267"/>
      <c r="CC318" s="241"/>
      <c r="CD318" s="214"/>
      <c r="CE318" s="240"/>
      <c r="CF318" s="240"/>
      <c r="CG318" s="240"/>
      <c r="CH318" s="5"/>
    </row>
    <row r="319" spans="1:86" hidden="1" x14ac:dyDescent="0.2">
      <c r="A319" s="22"/>
      <c r="B319" s="22"/>
      <c r="C319" s="51"/>
      <c r="D319" s="31"/>
      <c r="E319" s="22"/>
      <c r="F319" s="34"/>
      <c r="G319" s="48"/>
      <c r="H319" s="32"/>
      <c r="I319" s="27"/>
      <c r="J319" s="204"/>
      <c r="K319" s="204"/>
      <c r="L319" s="205"/>
      <c r="M319" s="205"/>
      <c r="N319" s="205"/>
      <c r="O319" s="214"/>
      <c r="P319" s="214"/>
      <c r="Q319" s="213"/>
      <c r="R319" s="213"/>
      <c r="S319" s="213"/>
      <c r="T319" s="213"/>
      <c r="U319" s="223"/>
      <c r="V319" s="222"/>
      <c r="W319" s="222"/>
      <c r="X319" s="222"/>
      <c r="Y319" s="222"/>
      <c r="Z319" s="222"/>
      <c r="AA319" s="232"/>
      <c r="AB319" s="231"/>
      <c r="AC319" s="231"/>
      <c r="AD319" s="231"/>
      <c r="AE319" s="231"/>
      <c r="AF319" s="231"/>
      <c r="AG319" s="250"/>
      <c r="AH319" s="249"/>
      <c r="AI319" s="249"/>
      <c r="AJ319" s="249"/>
      <c r="AK319" s="249"/>
      <c r="AL319" s="249"/>
      <c r="AM319" s="204"/>
      <c r="AN319" s="205"/>
      <c r="AO319" s="205"/>
      <c r="AP319" s="205"/>
      <c r="AQ319" s="205"/>
      <c r="AR319" s="205"/>
      <c r="AS319" s="259"/>
      <c r="AT319" s="258"/>
      <c r="AU319" s="258"/>
      <c r="AV319" s="258"/>
      <c r="AW319" s="258"/>
      <c r="AX319" s="258"/>
      <c r="AY319" s="268"/>
      <c r="AZ319" s="267"/>
      <c r="BA319" s="267"/>
      <c r="BB319" s="267"/>
      <c r="BC319" s="267"/>
      <c r="BD319" s="267"/>
      <c r="BE319" s="204"/>
      <c r="BF319" s="205"/>
      <c r="BG319" s="205"/>
      <c r="BH319" s="205"/>
      <c r="BI319" s="205"/>
      <c r="BJ319" s="205"/>
      <c r="BK319" s="241"/>
      <c r="BL319" s="240"/>
      <c r="BM319" s="240"/>
      <c r="BN319" s="240"/>
      <c r="BO319" s="240"/>
      <c r="BP319" s="240"/>
      <c r="BQ319" s="223"/>
      <c r="BW319" s="268"/>
      <c r="BX319" s="267"/>
      <c r="BY319" s="267"/>
      <c r="BZ319" s="267"/>
      <c r="CA319" s="267"/>
      <c r="CB319" s="267"/>
      <c r="CC319" s="241"/>
      <c r="CD319" s="214"/>
      <c r="CE319" s="240"/>
      <c r="CF319" s="240"/>
      <c r="CG319" s="240"/>
      <c r="CH319" s="5"/>
    </row>
    <row r="320" spans="1:86" hidden="1" x14ac:dyDescent="0.2">
      <c r="A320" s="22"/>
      <c r="B320" s="22"/>
      <c r="C320" s="51"/>
      <c r="D320" s="33"/>
      <c r="E320" s="22"/>
      <c r="F320" s="34"/>
      <c r="G320" s="48"/>
      <c r="H320" s="32"/>
      <c r="I320" s="27"/>
      <c r="J320" s="204"/>
      <c r="K320" s="204"/>
      <c r="L320" s="205"/>
      <c r="M320" s="205"/>
      <c r="N320" s="205"/>
      <c r="O320" s="214"/>
      <c r="P320" s="214"/>
      <c r="Q320" s="213"/>
      <c r="R320" s="213"/>
      <c r="S320" s="213"/>
      <c r="T320" s="213"/>
      <c r="U320" s="223"/>
      <c r="V320" s="222"/>
      <c r="W320" s="222"/>
      <c r="X320" s="222"/>
      <c r="Y320" s="222"/>
      <c r="Z320" s="222"/>
      <c r="AA320" s="232"/>
      <c r="AB320" s="231"/>
      <c r="AC320" s="231"/>
      <c r="AD320" s="231"/>
      <c r="AE320" s="231"/>
      <c r="AF320" s="231"/>
      <c r="AG320" s="250"/>
      <c r="AH320" s="249"/>
      <c r="AI320" s="249"/>
      <c r="AJ320" s="249"/>
      <c r="AK320" s="249"/>
      <c r="AL320" s="249"/>
      <c r="AM320" s="204"/>
      <c r="AN320" s="205"/>
      <c r="AO320" s="205"/>
      <c r="AP320" s="205"/>
      <c r="AQ320" s="205"/>
      <c r="AR320" s="205"/>
      <c r="AS320" s="259"/>
      <c r="AT320" s="258"/>
      <c r="AU320" s="258"/>
      <c r="AV320" s="258"/>
      <c r="AW320" s="258"/>
      <c r="AX320" s="258"/>
      <c r="AY320" s="268"/>
      <c r="AZ320" s="267"/>
      <c r="BA320" s="267"/>
      <c r="BB320" s="267"/>
      <c r="BC320" s="267"/>
      <c r="BD320" s="267"/>
      <c r="BE320" s="204"/>
      <c r="BF320" s="205"/>
      <c r="BG320" s="205"/>
      <c r="BH320" s="205"/>
      <c r="BI320" s="205"/>
      <c r="BJ320" s="205"/>
      <c r="BK320" s="241"/>
      <c r="BL320" s="240"/>
      <c r="BM320" s="240"/>
      <c r="BN320" s="240"/>
      <c r="BO320" s="240"/>
      <c r="BP320" s="240"/>
      <c r="BQ320" s="223"/>
      <c r="BW320" s="268"/>
      <c r="BX320" s="267"/>
      <c r="BY320" s="267"/>
      <c r="BZ320" s="267"/>
      <c r="CA320" s="267"/>
      <c r="CB320" s="267"/>
      <c r="CC320" s="241"/>
      <c r="CD320" s="214"/>
      <c r="CE320" s="240"/>
      <c r="CF320" s="240"/>
      <c r="CG320" s="240"/>
      <c r="CH320" s="5"/>
    </row>
    <row r="321" spans="1:86" hidden="1" x14ac:dyDescent="0.2">
      <c r="A321" s="22"/>
      <c r="B321" s="22"/>
      <c r="C321" s="28"/>
      <c r="D321" s="34"/>
      <c r="E321" s="22"/>
      <c r="F321" s="34"/>
      <c r="G321" s="48"/>
      <c r="H321" s="36"/>
      <c r="I321" s="27"/>
      <c r="J321" s="204"/>
      <c r="K321" s="204"/>
      <c r="L321" s="205"/>
      <c r="M321" s="205"/>
      <c r="N321" s="204"/>
      <c r="O321" s="214"/>
      <c r="P321" s="214"/>
      <c r="Q321" s="213"/>
      <c r="R321" s="214"/>
      <c r="S321" s="213"/>
      <c r="T321" s="214"/>
      <c r="U321" s="223"/>
      <c r="V321" s="223"/>
      <c r="W321" s="222"/>
      <c r="X321" s="223"/>
      <c r="Y321" s="222"/>
      <c r="Z321" s="223"/>
      <c r="AA321" s="232"/>
      <c r="AB321" s="232"/>
      <c r="AC321" s="231"/>
      <c r="AD321" s="232"/>
      <c r="AE321" s="231"/>
      <c r="AF321" s="232"/>
      <c r="AG321" s="250"/>
      <c r="AH321" s="250"/>
      <c r="AI321" s="249"/>
      <c r="AJ321" s="250"/>
      <c r="AK321" s="249"/>
      <c r="AL321" s="250"/>
      <c r="AM321" s="204"/>
      <c r="AN321" s="204"/>
      <c r="AO321" s="205"/>
      <c r="AP321" s="204"/>
      <c r="AQ321" s="205"/>
      <c r="AR321" s="204"/>
      <c r="AS321" s="259"/>
      <c r="AT321" s="259"/>
      <c r="AU321" s="258"/>
      <c r="AV321" s="259"/>
      <c r="AW321" s="258"/>
      <c r="AX321" s="259"/>
      <c r="AY321" s="268"/>
      <c r="AZ321" s="268"/>
      <c r="BA321" s="267"/>
      <c r="BB321" s="268"/>
      <c r="BC321" s="267"/>
      <c r="BD321" s="268"/>
      <c r="BE321" s="204"/>
      <c r="BF321" s="204"/>
      <c r="BG321" s="205"/>
      <c r="BH321" s="204"/>
      <c r="BI321" s="205"/>
      <c r="BJ321" s="204"/>
      <c r="BK321" s="241"/>
      <c r="BL321" s="241"/>
      <c r="BM321" s="240"/>
      <c r="BN321" s="241"/>
      <c r="BO321" s="240"/>
      <c r="BP321" s="241"/>
      <c r="BQ321" s="223"/>
      <c r="BR321" s="579"/>
      <c r="BT321" s="579"/>
      <c r="BV321" s="579"/>
      <c r="BW321" s="268"/>
      <c r="BX321" s="268"/>
      <c r="BY321" s="267"/>
      <c r="BZ321" s="268"/>
      <c r="CA321" s="267"/>
      <c r="CB321" s="268"/>
      <c r="CC321" s="241"/>
      <c r="CD321" s="214"/>
      <c r="CE321" s="240"/>
      <c r="CF321" s="240"/>
      <c r="CG321" s="241"/>
      <c r="CH321" s="5"/>
    </row>
    <row r="322" spans="1:86" hidden="1" x14ac:dyDescent="0.2">
      <c r="A322" s="17"/>
      <c r="B322" s="17"/>
      <c r="C322" s="16"/>
      <c r="D322" s="71"/>
      <c r="E322" s="17"/>
      <c r="F322" s="71"/>
      <c r="G322" s="85"/>
      <c r="H322" s="19"/>
      <c r="I322" s="149"/>
      <c r="J322" s="204"/>
      <c r="K322" s="204"/>
      <c r="L322" s="205"/>
      <c r="M322" s="205"/>
      <c r="N322" s="205"/>
      <c r="O322" s="214"/>
      <c r="P322" s="214"/>
      <c r="Q322" s="213"/>
      <c r="R322" s="213"/>
      <c r="S322" s="213"/>
      <c r="T322" s="213"/>
      <c r="U322" s="223"/>
      <c r="V322" s="222"/>
      <c r="W322" s="222"/>
      <c r="X322" s="222"/>
      <c r="Y322" s="222"/>
      <c r="Z322" s="222"/>
      <c r="AA322" s="232"/>
      <c r="AB322" s="231"/>
      <c r="AC322" s="231"/>
      <c r="AD322" s="231"/>
      <c r="AE322" s="231"/>
      <c r="AF322" s="231"/>
      <c r="AG322" s="250"/>
      <c r="AH322" s="249"/>
      <c r="AI322" s="249"/>
      <c r="AJ322" s="249"/>
      <c r="AK322" s="249"/>
      <c r="AL322" s="249"/>
      <c r="AM322" s="204"/>
      <c r="AN322" s="205"/>
      <c r="AO322" s="205"/>
      <c r="AP322" s="205"/>
      <c r="AQ322" s="205"/>
      <c r="AR322" s="205"/>
      <c r="AS322" s="259"/>
      <c r="AT322" s="258"/>
      <c r="AU322" s="258"/>
      <c r="AV322" s="258"/>
      <c r="AW322" s="258"/>
      <c r="AX322" s="258"/>
      <c r="AY322" s="268"/>
      <c r="AZ322" s="267"/>
      <c r="BA322" s="267"/>
      <c r="BB322" s="267"/>
      <c r="BC322" s="267"/>
      <c r="BD322" s="267"/>
      <c r="BE322" s="204"/>
      <c r="BF322" s="205"/>
      <c r="BG322" s="205"/>
      <c r="BH322" s="205"/>
      <c r="BI322" s="205"/>
      <c r="BJ322" s="205"/>
      <c r="BK322" s="241"/>
      <c r="BL322" s="240"/>
      <c r="BM322" s="240"/>
      <c r="BN322" s="240"/>
      <c r="BO322" s="240"/>
      <c r="BP322" s="240"/>
      <c r="BQ322" s="223"/>
      <c r="BW322" s="268"/>
      <c r="BX322" s="267"/>
      <c r="BY322" s="267"/>
      <c r="BZ322" s="267"/>
      <c r="CA322" s="267"/>
      <c r="CB322" s="267"/>
      <c r="CC322" s="241"/>
      <c r="CD322" s="214"/>
      <c r="CE322" s="240"/>
      <c r="CF322" s="240"/>
      <c r="CG322" s="240"/>
      <c r="CH322" s="5"/>
    </row>
    <row r="323" spans="1:86" hidden="1" x14ac:dyDescent="0.2">
      <c r="A323" s="28"/>
      <c r="B323" s="22"/>
      <c r="C323" s="22"/>
      <c r="D323" s="34"/>
      <c r="E323" s="28"/>
      <c r="F323" s="34"/>
      <c r="G323" s="48"/>
      <c r="H323" s="26"/>
      <c r="I323" s="27"/>
      <c r="J323" s="204"/>
      <c r="K323" s="204"/>
      <c r="L323" s="205"/>
      <c r="M323" s="205"/>
      <c r="N323" s="205"/>
      <c r="O323" s="214"/>
      <c r="P323" s="214"/>
      <c r="Q323" s="213"/>
      <c r="R323" s="213"/>
      <c r="S323" s="213"/>
      <c r="T323" s="213"/>
      <c r="U323" s="223"/>
      <c r="V323" s="222"/>
      <c r="W323" s="222"/>
      <c r="X323" s="222"/>
      <c r="Y323" s="222"/>
      <c r="Z323" s="222"/>
      <c r="AA323" s="232"/>
      <c r="AB323" s="231"/>
      <c r="AC323" s="231"/>
      <c r="AD323" s="231"/>
      <c r="AE323" s="231"/>
      <c r="AF323" s="231"/>
      <c r="AG323" s="250"/>
      <c r="AH323" s="249"/>
      <c r="AI323" s="249"/>
      <c r="AJ323" s="249"/>
      <c r="AK323" s="249"/>
      <c r="AL323" s="249"/>
      <c r="AM323" s="204"/>
      <c r="AN323" s="205"/>
      <c r="AO323" s="205"/>
      <c r="AP323" s="205"/>
      <c r="AQ323" s="205"/>
      <c r="AR323" s="205"/>
      <c r="AS323" s="259"/>
      <c r="AT323" s="258"/>
      <c r="AU323" s="258"/>
      <c r="AV323" s="258"/>
      <c r="AW323" s="258"/>
      <c r="AX323" s="258"/>
      <c r="AY323" s="268"/>
      <c r="AZ323" s="267"/>
      <c r="BA323" s="267"/>
      <c r="BB323" s="267"/>
      <c r="BC323" s="267"/>
      <c r="BD323" s="267"/>
      <c r="BE323" s="204"/>
      <c r="BF323" s="205"/>
      <c r="BG323" s="205"/>
      <c r="BH323" s="205"/>
      <c r="BI323" s="205"/>
      <c r="BJ323" s="205"/>
      <c r="BK323" s="241"/>
      <c r="BL323" s="240"/>
      <c r="BM323" s="240"/>
      <c r="BN323" s="240"/>
      <c r="BO323" s="240"/>
      <c r="BP323" s="240"/>
      <c r="BQ323" s="223"/>
      <c r="BW323" s="268"/>
      <c r="BX323" s="267"/>
      <c r="BY323" s="267"/>
      <c r="BZ323" s="267"/>
      <c r="CA323" s="267"/>
      <c r="CB323" s="267"/>
      <c r="CC323" s="241"/>
      <c r="CD323" s="214"/>
      <c r="CE323" s="240"/>
      <c r="CF323" s="240"/>
      <c r="CG323" s="240"/>
      <c r="CH323" s="5"/>
    </row>
    <row r="324" spans="1:86" hidden="1" x14ac:dyDescent="0.2">
      <c r="A324" s="28"/>
      <c r="B324" s="28"/>
      <c r="C324" s="51"/>
      <c r="D324" s="34"/>
      <c r="E324" s="28"/>
      <c r="F324" s="34"/>
      <c r="G324" s="48"/>
      <c r="H324" s="26"/>
      <c r="I324" s="27"/>
      <c r="J324" s="204"/>
      <c r="K324" s="204"/>
      <c r="L324" s="205"/>
      <c r="M324" s="205"/>
      <c r="N324" s="205"/>
      <c r="O324" s="214"/>
      <c r="P324" s="214"/>
      <c r="Q324" s="213"/>
      <c r="R324" s="213"/>
      <c r="S324" s="213"/>
      <c r="T324" s="213"/>
      <c r="U324" s="223"/>
      <c r="V324" s="222"/>
      <c r="W324" s="222"/>
      <c r="X324" s="222"/>
      <c r="Y324" s="222"/>
      <c r="Z324" s="222"/>
      <c r="AA324" s="232"/>
      <c r="AB324" s="231"/>
      <c r="AC324" s="231"/>
      <c r="AD324" s="231"/>
      <c r="AE324" s="231"/>
      <c r="AF324" s="231"/>
      <c r="AG324" s="250"/>
      <c r="AH324" s="249"/>
      <c r="AI324" s="249"/>
      <c r="AJ324" s="249"/>
      <c r="AK324" s="249"/>
      <c r="AL324" s="249"/>
      <c r="AM324" s="204"/>
      <c r="AN324" s="205"/>
      <c r="AO324" s="205"/>
      <c r="AP324" s="205"/>
      <c r="AQ324" s="205"/>
      <c r="AR324" s="205"/>
      <c r="AS324" s="259"/>
      <c r="AT324" s="258"/>
      <c r="AU324" s="258"/>
      <c r="AV324" s="258"/>
      <c r="AW324" s="258"/>
      <c r="AX324" s="258"/>
      <c r="AY324" s="268"/>
      <c r="AZ324" s="267"/>
      <c r="BA324" s="267"/>
      <c r="BB324" s="267"/>
      <c r="BC324" s="267"/>
      <c r="BD324" s="267"/>
      <c r="BE324" s="204"/>
      <c r="BF324" s="205"/>
      <c r="BG324" s="205"/>
      <c r="BH324" s="205"/>
      <c r="BI324" s="205"/>
      <c r="BJ324" s="205"/>
      <c r="BK324" s="241"/>
      <c r="BL324" s="240"/>
      <c r="BM324" s="240"/>
      <c r="BN324" s="240"/>
      <c r="BO324" s="240"/>
      <c r="BP324" s="240"/>
      <c r="BQ324" s="223"/>
      <c r="BW324" s="268"/>
      <c r="BX324" s="267"/>
      <c r="BY324" s="267"/>
      <c r="BZ324" s="267"/>
      <c r="CA324" s="267"/>
      <c r="CB324" s="267"/>
      <c r="CC324" s="241"/>
      <c r="CD324" s="214"/>
      <c r="CE324" s="240"/>
      <c r="CF324" s="240"/>
      <c r="CG324" s="240"/>
      <c r="CH324" s="5"/>
    </row>
    <row r="325" spans="1:86" hidden="1" x14ac:dyDescent="0.2">
      <c r="A325" s="28"/>
      <c r="B325" s="28"/>
      <c r="C325" s="51"/>
      <c r="D325" s="33"/>
      <c r="E325" s="28"/>
      <c r="F325" s="34"/>
      <c r="G325" s="48"/>
      <c r="H325" s="26"/>
      <c r="I325" s="27"/>
      <c r="J325" s="204"/>
      <c r="K325" s="204"/>
      <c r="L325" s="205"/>
      <c r="M325" s="205"/>
      <c r="N325" s="205"/>
      <c r="O325" s="214"/>
      <c r="P325" s="214"/>
      <c r="Q325" s="213"/>
      <c r="R325" s="213"/>
      <c r="S325" s="213"/>
      <c r="T325" s="213"/>
      <c r="U325" s="223"/>
      <c r="V325" s="222"/>
      <c r="W325" s="222"/>
      <c r="X325" s="222"/>
      <c r="Y325" s="222"/>
      <c r="Z325" s="222"/>
      <c r="AA325" s="232"/>
      <c r="AB325" s="231"/>
      <c r="AC325" s="231"/>
      <c r="AD325" s="231"/>
      <c r="AE325" s="231"/>
      <c r="AF325" s="231"/>
      <c r="AG325" s="250"/>
      <c r="AH325" s="249"/>
      <c r="AI325" s="249"/>
      <c r="AJ325" s="249"/>
      <c r="AK325" s="249"/>
      <c r="AL325" s="249"/>
      <c r="AM325" s="204"/>
      <c r="AN325" s="205"/>
      <c r="AO325" s="205"/>
      <c r="AP325" s="205"/>
      <c r="AQ325" s="205"/>
      <c r="AR325" s="205"/>
      <c r="AS325" s="259"/>
      <c r="AT325" s="258"/>
      <c r="AU325" s="258"/>
      <c r="AV325" s="258"/>
      <c r="AW325" s="258"/>
      <c r="AX325" s="258"/>
      <c r="AY325" s="268"/>
      <c r="AZ325" s="267"/>
      <c r="BA325" s="267"/>
      <c r="BB325" s="267"/>
      <c r="BC325" s="267"/>
      <c r="BD325" s="267"/>
      <c r="BE325" s="204"/>
      <c r="BF325" s="205"/>
      <c r="BG325" s="205"/>
      <c r="BH325" s="205"/>
      <c r="BI325" s="205"/>
      <c r="BJ325" s="205"/>
      <c r="BK325" s="241"/>
      <c r="BL325" s="240"/>
      <c r="BM325" s="240"/>
      <c r="BN325" s="240"/>
      <c r="BO325" s="240"/>
      <c r="BP325" s="240"/>
      <c r="BQ325" s="223"/>
      <c r="BW325" s="268"/>
      <c r="BX325" s="267"/>
      <c r="BY325" s="267"/>
      <c r="BZ325" s="267"/>
      <c r="CA325" s="267"/>
      <c r="CB325" s="267"/>
      <c r="CC325" s="241"/>
      <c r="CD325" s="214"/>
      <c r="CE325" s="240"/>
      <c r="CF325" s="240"/>
      <c r="CG325" s="240"/>
      <c r="CH325" s="5"/>
    </row>
    <row r="326" spans="1:86" hidden="1" x14ac:dyDescent="0.2">
      <c r="A326" s="28"/>
      <c r="B326" s="28"/>
      <c r="C326" s="51"/>
      <c r="D326" s="33"/>
      <c r="E326" s="28"/>
      <c r="F326" s="34"/>
      <c r="G326" s="48"/>
      <c r="H326" s="75"/>
      <c r="I326" s="27"/>
      <c r="J326" s="204"/>
      <c r="K326" s="204"/>
      <c r="L326" s="205"/>
      <c r="M326" s="205"/>
      <c r="N326" s="205"/>
      <c r="O326" s="214"/>
      <c r="P326" s="214"/>
      <c r="Q326" s="213"/>
      <c r="R326" s="213"/>
      <c r="S326" s="213"/>
      <c r="T326" s="213"/>
      <c r="U326" s="223"/>
      <c r="V326" s="222"/>
      <c r="W326" s="222"/>
      <c r="X326" s="222"/>
      <c r="Y326" s="222"/>
      <c r="Z326" s="222"/>
      <c r="AA326" s="232"/>
      <c r="AB326" s="231"/>
      <c r="AC326" s="231"/>
      <c r="AD326" s="231"/>
      <c r="AE326" s="231"/>
      <c r="AF326" s="231"/>
      <c r="AG326" s="250"/>
      <c r="AH326" s="249"/>
      <c r="AI326" s="249"/>
      <c r="AJ326" s="249"/>
      <c r="AK326" s="249"/>
      <c r="AL326" s="249"/>
      <c r="AM326" s="204"/>
      <c r="AN326" s="205"/>
      <c r="AO326" s="205"/>
      <c r="AP326" s="205"/>
      <c r="AQ326" s="205"/>
      <c r="AR326" s="205"/>
      <c r="AS326" s="259"/>
      <c r="AT326" s="258"/>
      <c r="AU326" s="258"/>
      <c r="AV326" s="258"/>
      <c r="AW326" s="258"/>
      <c r="AX326" s="258"/>
      <c r="AY326" s="268"/>
      <c r="AZ326" s="267"/>
      <c r="BA326" s="267"/>
      <c r="BB326" s="267"/>
      <c r="BC326" s="267"/>
      <c r="BD326" s="267"/>
      <c r="BE326" s="204"/>
      <c r="BF326" s="205"/>
      <c r="BG326" s="205"/>
      <c r="BH326" s="205"/>
      <c r="BI326" s="205"/>
      <c r="BJ326" s="205"/>
      <c r="BK326" s="241"/>
      <c r="BL326" s="240"/>
      <c r="BM326" s="240"/>
      <c r="BN326" s="240"/>
      <c r="BO326" s="240"/>
      <c r="BP326" s="240"/>
      <c r="BQ326" s="223"/>
      <c r="BW326" s="268"/>
      <c r="BX326" s="267"/>
      <c r="BY326" s="267"/>
      <c r="BZ326" s="267"/>
      <c r="CA326" s="267"/>
      <c r="CB326" s="267"/>
      <c r="CC326" s="241"/>
      <c r="CD326" s="214"/>
      <c r="CE326" s="240"/>
      <c r="CF326" s="240"/>
      <c r="CG326" s="240"/>
      <c r="CH326" s="5"/>
    </row>
    <row r="327" spans="1:86" hidden="1" x14ac:dyDescent="0.2">
      <c r="A327" s="22"/>
      <c r="B327" s="22"/>
      <c r="C327" s="51"/>
      <c r="D327" s="34"/>
      <c r="E327" s="49"/>
      <c r="F327" s="34"/>
      <c r="G327" s="48"/>
      <c r="H327" s="36"/>
      <c r="I327" s="27"/>
      <c r="J327" s="204"/>
      <c r="K327" s="204"/>
      <c r="L327" s="205"/>
      <c r="M327" s="205"/>
      <c r="N327" s="204"/>
      <c r="O327" s="214"/>
      <c r="P327" s="214"/>
      <c r="Q327" s="213"/>
      <c r="R327" s="214"/>
      <c r="S327" s="213"/>
      <c r="T327" s="214"/>
      <c r="U327" s="223"/>
      <c r="V327" s="223"/>
      <c r="W327" s="222"/>
      <c r="X327" s="223"/>
      <c r="Y327" s="222"/>
      <c r="Z327" s="223"/>
      <c r="AA327" s="232"/>
      <c r="AB327" s="232"/>
      <c r="AC327" s="231"/>
      <c r="AD327" s="232"/>
      <c r="AE327" s="231"/>
      <c r="AF327" s="232"/>
      <c r="AG327" s="250"/>
      <c r="AH327" s="250"/>
      <c r="AI327" s="249"/>
      <c r="AJ327" s="250"/>
      <c r="AK327" s="249"/>
      <c r="AL327" s="250"/>
      <c r="AM327" s="204"/>
      <c r="AN327" s="204"/>
      <c r="AO327" s="205"/>
      <c r="AP327" s="204"/>
      <c r="AQ327" s="205"/>
      <c r="AR327" s="204"/>
      <c r="AS327" s="259"/>
      <c r="AT327" s="259"/>
      <c r="AU327" s="258"/>
      <c r="AV327" s="259"/>
      <c r="AW327" s="258"/>
      <c r="AX327" s="259"/>
      <c r="AY327" s="268"/>
      <c r="AZ327" s="268"/>
      <c r="BA327" s="267"/>
      <c r="BB327" s="268"/>
      <c r="BC327" s="267"/>
      <c r="BD327" s="268"/>
      <c r="BE327" s="204"/>
      <c r="BF327" s="204"/>
      <c r="BG327" s="205"/>
      <c r="BH327" s="204"/>
      <c r="BI327" s="205"/>
      <c r="BJ327" s="204"/>
      <c r="BK327" s="241"/>
      <c r="BL327" s="241"/>
      <c r="BM327" s="240"/>
      <c r="BN327" s="241"/>
      <c r="BO327" s="240"/>
      <c r="BP327" s="241"/>
      <c r="BQ327" s="223"/>
      <c r="BR327" s="579"/>
      <c r="BT327" s="579"/>
      <c r="BV327" s="579"/>
      <c r="BW327" s="268"/>
      <c r="BX327" s="268"/>
      <c r="BY327" s="267"/>
      <c r="BZ327" s="268"/>
      <c r="CA327" s="267"/>
      <c r="CB327" s="268"/>
      <c r="CC327" s="241"/>
      <c r="CD327" s="214"/>
      <c r="CE327" s="240"/>
      <c r="CF327" s="240"/>
      <c r="CG327" s="241"/>
      <c r="CH327" s="5"/>
    </row>
    <row r="328" spans="1:86" hidden="1" x14ac:dyDescent="0.2">
      <c r="A328" s="105"/>
      <c r="B328" s="105"/>
      <c r="C328" s="105"/>
      <c r="D328" s="106"/>
      <c r="E328" s="105"/>
      <c r="F328" s="107"/>
      <c r="G328" s="108"/>
      <c r="H328" s="91"/>
      <c r="I328" s="59"/>
      <c r="J328" s="206"/>
      <c r="K328" s="206"/>
      <c r="L328" s="206"/>
      <c r="M328" s="206"/>
      <c r="N328" s="206"/>
      <c r="O328" s="215"/>
      <c r="P328" s="215"/>
      <c r="Q328" s="215"/>
      <c r="R328" s="215"/>
      <c r="S328" s="215"/>
      <c r="T328" s="215"/>
      <c r="U328" s="224"/>
      <c r="V328" s="224"/>
      <c r="W328" s="224"/>
      <c r="X328" s="224"/>
      <c r="Y328" s="224"/>
      <c r="Z328" s="224"/>
      <c r="AA328" s="233"/>
      <c r="AB328" s="233"/>
      <c r="AC328" s="233"/>
      <c r="AD328" s="233"/>
      <c r="AE328" s="233"/>
      <c r="AF328" s="233"/>
      <c r="AG328" s="251"/>
      <c r="AH328" s="251"/>
      <c r="AI328" s="251"/>
      <c r="AJ328" s="251"/>
      <c r="AK328" s="251"/>
      <c r="AL328" s="251"/>
      <c r="AM328" s="206"/>
      <c r="AN328" s="206"/>
      <c r="AO328" s="206"/>
      <c r="AP328" s="206"/>
      <c r="AQ328" s="206"/>
      <c r="AR328" s="206"/>
      <c r="AS328" s="260"/>
      <c r="AT328" s="260"/>
      <c r="AU328" s="260"/>
      <c r="AV328" s="260"/>
      <c r="AW328" s="260"/>
      <c r="AX328" s="260"/>
      <c r="AY328" s="269"/>
      <c r="AZ328" s="269"/>
      <c r="BA328" s="269"/>
      <c r="BB328" s="269"/>
      <c r="BC328" s="269"/>
      <c r="BD328" s="269"/>
      <c r="BE328" s="206"/>
      <c r="BF328" s="206"/>
      <c r="BG328" s="206"/>
      <c r="BH328" s="206"/>
      <c r="BI328" s="206"/>
      <c r="BJ328" s="206"/>
      <c r="BK328" s="242"/>
      <c r="BL328" s="242"/>
      <c r="BM328" s="242"/>
      <c r="BN328" s="242"/>
      <c r="BO328" s="242"/>
      <c r="BP328" s="242"/>
      <c r="BQ328" s="224"/>
      <c r="BR328" s="629"/>
      <c r="BS328" s="629"/>
      <c r="BT328" s="629"/>
      <c r="BU328" s="629"/>
      <c r="BV328" s="629"/>
      <c r="BW328" s="269"/>
      <c r="BX328" s="269"/>
      <c r="BY328" s="269"/>
      <c r="BZ328" s="269"/>
      <c r="CA328" s="269"/>
      <c r="CB328" s="269"/>
      <c r="CC328" s="242"/>
      <c r="CD328" s="215"/>
      <c r="CE328" s="242"/>
      <c r="CF328" s="242"/>
      <c r="CG328" s="242"/>
      <c r="CH328" s="5"/>
    </row>
    <row r="329" spans="1:86" hidden="1" x14ac:dyDescent="0.2">
      <c r="A329" s="6"/>
      <c r="B329" s="6"/>
      <c r="C329" s="6"/>
      <c r="D329" s="6"/>
      <c r="E329" s="6"/>
      <c r="F329" s="6"/>
      <c r="G329" s="57"/>
      <c r="H329" s="61"/>
      <c r="I329" s="62"/>
      <c r="J329" s="204"/>
      <c r="K329" s="204"/>
      <c r="L329" s="205"/>
      <c r="M329" s="205"/>
      <c r="N329" s="205"/>
      <c r="O329" s="214"/>
      <c r="P329" s="214"/>
      <c r="Q329" s="213"/>
      <c r="R329" s="213"/>
      <c r="S329" s="213"/>
      <c r="T329" s="213"/>
      <c r="U329" s="223"/>
      <c r="V329" s="222"/>
      <c r="W329" s="222"/>
      <c r="X329" s="222"/>
      <c r="Y329" s="222"/>
      <c r="Z329" s="222"/>
      <c r="AA329" s="232"/>
      <c r="AB329" s="231"/>
      <c r="AC329" s="231"/>
      <c r="AD329" s="231"/>
      <c r="AE329" s="231"/>
      <c r="AF329" s="231"/>
      <c r="AG329" s="250"/>
      <c r="AH329" s="249"/>
      <c r="AI329" s="249"/>
      <c r="AJ329" s="249"/>
      <c r="AK329" s="249"/>
      <c r="AL329" s="249"/>
      <c r="AM329" s="204"/>
      <c r="AN329" s="205"/>
      <c r="AO329" s="205"/>
      <c r="AP329" s="205"/>
      <c r="AQ329" s="205"/>
      <c r="AR329" s="205"/>
      <c r="AS329" s="259"/>
      <c r="AT329" s="258"/>
      <c r="AU329" s="258"/>
      <c r="AV329" s="258"/>
      <c r="AW329" s="258"/>
      <c r="AX329" s="258"/>
      <c r="AY329" s="268"/>
      <c r="AZ329" s="267"/>
      <c r="BA329" s="267"/>
      <c r="BB329" s="267"/>
      <c r="BC329" s="267"/>
      <c r="BD329" s="267"/>
      <c r="BE329" s="204"/>
      <c r="BF329" s="205"/>
      <c r="BG329" s="205"/>
      <c r="BH329" s="205"/>
      <c r="BI329" s="205"/>
      <c r="BJ329" s="205"/>
      <c r="BK329" s="241"/>
      <c r="BL329" s="240"/>
      <c r="BM329" s="240"/>
      <c r="BN329" s="240"/>
      <c r="BO329" s="240"/>
      <c r="BP329" s="240"/>
      <c r="BQ329" s="223"/>
      <c r="BW329" s="268"/>
      <c r="BX329" s="267"/>
      <c r="BY329" s="267"/>
      <c r="BZ329" s="267"/>
      <c r="CA329" s="267"/>
      <c r="CB329" s="267"/>
      <c r="CC329" s="241"/>
      <c r="CD329" s="214"/>
      <c r="CE329" s="240"/>
      <c r="CF329" s="240"/>
      <c r="CG329" s="240"/>
      <c r="CH329" s="5"/>
    </row>
    <row r="330" spans="1:86" hidden="1" x14ac:dyDescent="0.2">
      <c r="A330" s="15"/>
      <c r="B330" s="15"/>
      <c r="C330" s="15"/>
      <c r="D330" s="15"/>
      <c r="E330" s="15"/>
      <c r="F330" s="15"/>
      <c r="G330" s="12"/>
      <c r="H330" s="65"/>
      <c r="I330" s="116"/>
      <c r="J330" s="204"/>
      <c r="K330" s="204"/>
      <c r="L330" s="205"/>
      <c r="M330" s="205"/>
      <c r="N330" s="205"/>
      <c r="O330" s="214"/>
      <c r="P330" s="214"/>
      <c r="Q330" s="213"/>
      <c r="R330" s="213"/>
      <c r="S330" s="213"/>
      <c r="T330" s="213"/>
      <c r="U330" s="223"/>
      <c r="V330" s="222"/>
      <c r="W330" s="222"/>
      <c r="X330" s="222"/>
      <c r="Y330" s="222"/>
      <c r="Z330" s="222"/>
      <c r="AA330" s="232"/>
      <c r="AB330" s="231"/>
      <c r="AC330" s="231"/>
      <c r="AD330" s="231"/>
      <c r="AE330" s="231"/>
      <c r="AF330" s="231"/>
      <c r="AG330" s="250"/>
      <c r="AH330" s="249"/>
      <c r="AI330" s="249"/>
      <c r="AJ330" s="249"/>
      <c r="AK330" s="249"/>
      <c r="AL330" s="249"/>
      <c r="AM330" s="204"/>
      <c r="AN330" s="205"/>
      <c r="AO330" s="205"/>
      <c r="AP330" s="205"/>
      <c r="AQ330" s="205"/>
      <c r="AR330" s="205"/>
      <c r="AS330" s="259"/>
      <c r="AT330" s="258"/>
      <c r="AU330" s="258"/>
      <c r="AV330" s="258"/>
      <c r="AW330" s="258"/>
      <c r="AX330" s="258"/>
      <c r="AY330" s="268"/>
      <c r="AZ330" s="267"/>
      <c r="BA330" s="267"/>
      <c r="BB330" s="267"/>
      <c r="BC330" s="267"/>
      <c r="BD330" s="267"/>
      <c r="BE330" s="204"/>
      <c r="BF330" s="205"/>
      <c r="BG330" s="205"/>
      <c r="BH330" s="205"/>
      <c r="BI330" s="205"/>
      <c r="BJ330" s="205"/>
      <c r="BK330" s="241"/>
      <c r="BL330" s="240"/>
      <c r="BM330" s="240"/>
      <c r="BN330" s="240"/>
      <c r="BO330" s="240"/>
      <c r="BP330" s="240"/>
      <c r="BQ330" s="223"/>
      <c r="BW330" s="268"/>
      <c r="BX330" s="267"/>
      <c r="BY330" s="267"/>
      <c r="BZ330" s="267"/>
      <c r="CA330" s="267"/>
      <c r="CB330" s="267"/>
      <c r="CC330" s="241"/>
      <c r="CD330" s="214"/>
      <c r="CE330" s="240"/>
      <c r="CF330" s="240"/>
      <c r="CG330" s="240"/>
      <c r="CH330" s="5"/>
    </row>
    <row r="331" spans="1:86" hidden="1" x14ac:dyDescent="0.2">
      <c r="A331" s="15"/>
      <c r="B331" s="15"/>
      <c r="C331" s="15"/>
      <c r="D331" s="15"/>
      <c r="E331" s="15"/>
      <c r="F331" s="15"/>
      <c r="G331" s="70"/>
      <c r="H331" s="69"/>
      <c r="I331" s="116"/>
      <c r="J331" s="204"/>
      <c r="K331" s="204"/>
      <c r="L331" s="205"/>
      <c r="M331" s="205"/>
      <c r="N331" s="205"/>
      <c r="O331" s="214"/>
      <c r="P331" s="214"/>
      <c r="Q331" s="213"/>
      <c r="R331" s="213"/>
      <c r="S331" s="213"/>
      <c r="T331" s="213"/>
      <c r="U331" s="223"/>
      <c r="V331" s="222"/>
      <c r="W331" s="222"/>
      <c r="X331" s="222"/>
      <c r="Y331" s="222"/>
      <c r="Z331" s="222"/>
      <c r="AA331" s="232"/>
      <c r="AB331" s="231"/>
      <c r="AC331" s="231"/>
      <c r="AD331" s="231"/>
      <c r="AE331" s="231"/>
      <c r="AF331" s="231"/>
      <c r="AG331" s="250"/>
      <c r="AH331" s="249"/>
      <c r="AI331" s="249"/>
      <c r="AJ331" s="249"/>
      <c r="AK331" s="249"/>
      <c r="AL331" s="249"/>
      <c r="AM331" s="204"/>
      <c r="AN331" s="205"/>
      <c r="AO331" s="205"/>
      <c r="AP331" s="205"/>
      <c r="AQ331" s="205"/>
      <c r="AR331" s="205"/>
      <c r="AS331" s="259"/>
      <c r="AT331" s="258"/>
      <c r="AU331" s="258"/>
      <c r="AV331" s="258"/>
      <c r="AW331" s="258"/>
      <c r="AX331" s="258"/>
      <c r="AY331" s="268"/>
      <c r="AZ331" s="267"/>
      <c r="BA331" s="267"/>
      <c r="BB331" s="267"/>
      <c r="BC331" s="267"/>
      <c r="BD331" s="267"/>
      <c r="BE331" s="204"/>
      <c r="BF331" s="205"/>
      <c r="BG331" s="205"/>
      <c r="BH331" s="205"/>
      <c r="BI331" s="205"/>
      <c r="BJ331" s="205"/>
      <c r="BK331" s="241"/>
      <c r="BL331" s="240"/>
      <c r="BM331" s="240"/>
      <c r="BN331" s="240"/>
      <c r="BO331" s="240"/>
      <c r="BP331" s="240"/>
      <c r="BQ331" s="223"/>
      <c r="BW331" s="268"/>
      <c r="BX331" s="267"/>
      <c r="BY331" s="267"/>
      <c r="BZ331" s="267"/>
      <c r="CA331" s="267"/>
      <c r="CB331" s="267"/>
      <c r="CC331" s="241"/>
      <c r="CD331" s="214"/>
      <c r="CE331" s="240"/>
      <c r="CF331" s="240"/>
      <c r="CG331" s="240"/>
      <c r="CH331" s="5"/>
    </row>
    <row r="332" spans="1:86" hidden="1" x14ac:dyDescent="0.2">
      <c r="A332" s="15"/>
      <c r="B332" s="15"/>
      <c r="C332" s="15"/>
      <c r="D332" s="15"/>
      <c r="E332" s="15"/>
      <c r="F332" s="15"/>
      <c r="G332" s="70"/>
      <c r="H332" s="69"/>
      <c r="I332" s="116"/>
      <c r="J332" s="204"/>
      <c r="K332" s="204"/>
      <c r="L332" s="205"/>
      <c r="M332" s="205"/>
      <c r="N332" s="205"/>
      <c r="O332" s="214"/>
      <c r="P332" s="214"/>
      <c r="Q332" s="213"/>
      <c r="R332" s="213"/>
      <c r="S332" s="213"/>
      <c r="T332" s="213"/>
      <c r="U332" s="223"/>
      <c r="V332" s="222"/>
      <c r="W332" s="222"/>
      <c r="X332" s="222"/>
      <c r="Y332" s="222"/>
      <c r="Z332" s="222"/>
      <c r="AA332" s="232"/>
      <c r="AB332" s="231"/>
      <c r="AC332" s="231"/>
      <c r="AD332" s="231"/>
      <c r="AE332" s="231"/>
      <c r="AF332" s="231"/>
      <c r="AG332" s="250"/>
      <c r="AH332" s="249"/>
      <c r="AI332" s="249"/>
      <c r="AJ332" s="249"/>
      <c r="AK332" s="249"/>
      <c r="AL332" s="249"/>
      <c r="AM332" s="204"/>
      <c r="AN332" s="205"/>
      <c r="AO332" s="205"/>
      <c r="AP332" s="205"/>
      <c r="AQ332" s="205"/>
      <c r="AR332" s="205"/>
      <c r="AS332" s="259"/>
      <c r="AT332" s="258"/>
      <c r="AU332" s="258"/>
      <c r="AV332" s="258"/>
      <c r="AW332" s="258"/>
      <c r="AX332" s="258"/>
      <c r="AY332" s="268"/>
      <c r="AZ332" s="267"/>
      <c r="BA332" s="267"/>
      <c r="BB332" s="267"/>
      <c r="BC332" s="267"/>
      <c r="BD332" s="267"/>
      <c r="BE332" s="204"/>
      <c r="BF332" s="205"/>
      <c r="BG332" s="205"/>
      <c r="BH332" s="205"/>
      <c r="BI332" s="205"/>
      <c r="BJ332" s="205"/>
      <c r="BK332" s="241"/>
      <c r="BL332" s="240"/>
      <c r="BM332" s="240"/>
      <c r="BN332" s="240"/>
      <c r="BO332" s="240"/>
      <c r="BP332" s="240"/>
      <c r="BQ332" s="223"/>
      <c r="BW332" s="268"/>
      <c r="BX332" s="267"/>
      <c r="BY332" s="267"/>
      <c r="BZ332" s="267"/>
      <c r="CA332" s="267"/>
      <c r="CB332" s="267"/>
      <c r="CC332" s="241"/>
      <c r="CD332" s="214"/>
      <c r="CE332" s="240"/>
      <c r="CF332" s="240"/>
      <c r="CG332" s="240"/>
      <c r="CH332" s="5"/>
    </row>
    <row r="333" spans="1:86" hidden="1" x14ac:dyDescent="0.2">
      <c r="A333" s="15"/>
      <c r="B333" s="15"/>
      <c r="C333" s="15"/>
      <c r="D333" s="15"/>
      <c r="E333" s="15"/>
      <c r="F333" s="15"/>
      <c r="G333" s="12"/>
      <c r="H333" s="65"/>
      <c r="I333" s="116"/>
      <c r="J333" s="204"/>
      <c r="K333" s="204"/>
      <c r="L333" s="205"/>
      <c r="M333" s="205"/>
      <c r="N333" s="205"/>
      <c r="O333" s="214"/>
      <c r="P333" s="214"/>
      <c r="Q333" s="213"/>
      <c r="R333" s="213"/>
      <c r="S333" s="213"/>
      <c r="T333" s="213"/>
      <c r="U333" s="223"/>
      <c r="V333" s="222"/>
      <c r="W333" s="222"/>
      <c r="X333" s="222"/>
      <c r="Y333" s="222"/>
      <c r="Z333" s="222"/>
      <c r="AA333" s="232"/>
      <c r="AB333" s="231"/>
      <c r="AC333" s="231"/>
      <c r="AD333" s="231"/>
      <c r="AE333" s="231"/>
      <c r="AF333" s="231"/>
      <c r="AG333" s="250"/>
      <c r="AH333" s="249"/>
      <c r="AI333" s="249"/>
      <c r="AJ333" s="249"/>
      <c r="AK333" s="249"/>
      <c r="AL333" s="249"/>
      <c r="AM333" s="204"/>
      <c r="AN333" s="205"/>
      <c r="AO333" s="205"/>
      <c r="AP333" s="205"/>
      <c r="AQ333" s="205"/>
      <c r="AR333" s="205"/>
      <c r="AS333" s="259"/>
      <c r="AT333" s="258"/>
      <c r="AU333" s="258"/>
      <c r="AV333" s="258"/>
      <c r="AW333" s="258"/>
      <c r="AX333" s="258"/>
      <c r="AY333" s="268"/>
      <c r="AZ333" s="267"/>
      <c r="BA333" s="267"/>
      <c r="BB333" s="267"/>
      <c r="BC333" s="267"/>
      <c r="BD333" s="267"/>
      <c r="BE333" s="204"/>
      <c r="BF333" s="205"/>
      <c r="BG333" s="205"/>
      <c r="BH333" s="205"/>
      <c r="BI333" s="205"/>
      <c r="BJ333" s="205"/>
      <c r="BK333" s="241"/>
      <c r="BL333" s="240"/>
      <c r="BM333" s="240"/>
      <c r="BN333" s="240"/>
      <c r="BO333" s="240"/>
      <c r="BP333" s="240"/>
      <c r="BQ333" s="223"/>
      <c r="BW333" s="268"/>
      <c r="BX333" s="267"/>
      <c r="BY333" s="267"/>
      <c r="BZ333" s="267"/>
      <c r="CA333" s="267"/>
      <c r="CB333" s="267"/>
      <c r="CC333" s="241"/>
      <c r="CD333" s="214"/>
      <c r="CE333" s="240"/>
      <c r="CF333" s="240"/>
      <c r="CG333" s="240"/>
      <c r="CH333" s="5"/>
    </row>
    <row r="334" spans="1:86" hidden="1" x14ac:dyDescent="0.2">
      <c r="A334" s="20"/>
      <c r="B334" s="20"/>
      <c r="C334" s="20"/>
      <c r="D334" s="20"/>
      <c r="E334" s="20"/>
      <c r="F334" s="20"/>
      <c r="G334" s="85"/>
      <c r="H334" s="72"/>
      <c r="I334" s="73"/>
      <c r="J334" s="204"/>
      <c r="K334" s="204"/>
      <c r="L334" s="205"/>
      <c r="M334" s="205"/>
      <c r="N334" s="205"/>
      <c r="O334" s="214"/>
      <c r="P334" s="214"/>
      <c r="Q334" s="213"/>
      <c r="R334" s="213"/>
      <c r="S334" s="213"/>
      <c r="T334" s="213"/>
      <c r="U334" s="223"/>
      <c r="V334" s="222"/>
      <c r="W334" s="222"/>
      <c r="X334" s="222"/>
      <c r="Y334" s="222"/>
      <c r="Z334" s="222"/>
      <c r="AA334" s="232"/>
      <c r="AB334" s="231"/>
      <c r="AC334" s="231"/>
      <c r="AD334" s="231"/>
      <c r="AE334" s="231"/>
      <c r="AF334" s="231"/>
      <c r="AG334" s="250"/>
      <c r="AH334" s="249"/>
      <c r="AI334" s="249"/>
      <c r="AJ334" s="249"/>
      <c r="AK334" s="249"/>
      <c r="AL334" s="249"/>
      <c r="AM334" s="204"/>
      <c r="AN334" s="205"/>
      <c r="AO334" s="205"/>
      <c r="AP334" s="205"/>
      <c r="AQ334" s="205"/>
      <c r="AR334" s="205"/>
      <c r="AS334" s="259"/>
      <c r="AT334" s="258"/>
      <c r="AU334" s="258"/>
      <c r="AV334" s="258"/>
      <c r="AW334" s="258"/>
      <c r="AX334" s="258"/>
      <c r="AY334" s="268"/>
      <c r="AZ334" s="267"/>
      <c r="BA334" s="267"/>
      <c r="BB334" s="267"/>
      <c r="BC334" s="267"/>
      <c r="BD334" s="267"/>
      <c r="BE334" s="204"/>
      <c r="BF334" s="205"/>
      <c r="BG334" s="205"/>
      <c r="BH334" s="205"/>
      <c r="BI334" s="205"/>
      <c r="BJ334" s="205"/>
      <c r="BK334" s="241"/>
      <c r="BL334" s="240"/>
      <c r="BM334" s="240"/>
      <c r="BN334" s="240"/>
      <c r="BO334" s="240"/>
      <c r="BP334" s="240"/>
      <c r="BQ334" s="223"/>
      <c r="BW334" s="268"/>
      <c r="BX334" s="267"/>
      <c r="BY334" s="267"/>
      <c r="BZ334" s="267"/>
      <c r="CA334" s="267"/>
      <c r="CB334" s="267"/>
      <c r="CC334" s="241"/>
      <c r="CD334" s="214"/>
      <c r="CE334" s="240"/>
      <c r="CF334" s="240"/>
      <c r="CG334" s="240"/>
      <c r="CH334" s="5"/>
    </row>
    <row r="335" spans="1:86" hidden="1" x14ac:dyDescent="0.2">
      <c r="A335" s="146"/>
      <c r="B335" s="146"/>
      <c r="C335" s="146"/>
      <c r="D335" s="147"/>
      <c r="E335" s="146"/>
      <c r="F335" s="147"/>
      <c r="G335" s="148"/>
      <c r="H335" s="72"/>
      <c r="I335" s="73"/>
      <c r="J335" s="204"/>
      <c r="K335" s="204"/>
      <c r="L335" s="205"/>
      <c r="M335" s="205"/>
      <c r="N335" s="205"/>
      <c r="O335" s="214"/>
      <c r="P335" s="214"/>
      <c r="Q335" s="213"/>
      <c r="R335" s="213"/>
      <c r="S335" s="213"/>
      <c r="T335" s="213"/>
      <c r="U335" s="223"/>
      <c r="V335" s="222"/>
      <c r="W335" s="222"/>
      <c r="X335" s="222"/>
      <c r="Y335" s="222"/>
      <c r="Z335" s="222"/>
      <c r="AA335" s="232"/>
      <c r="AB335" s="231"/>
      <c r="AC335" s="231"/>
      <c r="AD335" s="231"/>
      <c r="AE335" s="231"/>
      <c r="AF335" s="231"/>
      <c r="AG335" s="250"/>
      <c r="AH335" s="249"/>
      <c r="AI335" s="249"/>
      <c r="AJ335" s="249"/>
      <c r="AK335" s="249"/>
      <c r="AL335" s="249"/>
      <c r="AM335" s="204"/>
      <c r="AN335" s="205"/>
      <c r="AO335" s="205"/>
      <c r="AP335" s="205"/>
      <c r="AQ335" s="205"/>
      <c r="AR335" s="205"/>
      <c r="AS335" s="259"/>
      <c r="AT335" s="258"/>
      <c r="AU335" s="258"/>
      <c r="AV335" s="258"/>
      <c r="AW335" s="258"/>
      <c r="AX335" s="258"/>
      <c r="AY335" s="268"/>
      <c r="AZ335" s="267"/>
      <c r="BA335" s="267"/>
      <c r="BB335" s="267"/>
      <c r="BC335" s="267"/>
      <c r="BD335" s="267"/>
      <c r="BE335" s="204"/>
      <c r="BF335" s="205"/>
      <c r="BG335" s="205"/>
      <c r="BH335" s="205"/>
      <c r="BI335" s="205"/>
      <c r="BJ335" s="205"/>
      <c r="BK335" s="241"/>
      <c r="BL335" s="240"/>
      <c r="BM335" s="240"/>
      <c r="BN335" s="240"/>
      <c r="BO335" s="240"/>
      <c r="BP335" s="240"/>
      <c r="BQ335" s="223"/>
      <c r="BW335" s="268"/>
      <c r="BX335" s="267"/>
      <c r="BY335" s="267"/>
      <c r="BZ335" s="267"/>
      <c r="CA335" s="267"/>
      <c r="CB335" s="267"/>
      <c r="CC335" s="241"/>
      <c r="CD335" s="214"/>
      <c r="CE335" s="240"/>
      <c r="CF335" s="240"/>
      <c r="CG335" s="240"/>
      <c r="CH335" s="5"/>
    </row>
    <row r="336" spans="1:86" hidden="1" x14ac:dyDescent="0.2">
      <c r="A336" s="28"/>
      <c r="B336" s="22"/>
      <c r="C336" s="51"/>
      <c r="D336" s="34"/>
      <c r="E336" s="28"/>
      <c r="F336" s="34"/>
      <c r="G336" s="48"/>
      <c r="H336" s="26"/>
      <c r="I336" s="112"/>
      <c r="J336" s="204"/>
      <c r="K336" s="204"/>
      <c r="L336" s="205"/>
      <c r="M336" s="205"/>
      <c r="N336" s="205"/>
      <c r="O336" s="214"/>
      <c r="P336" s="214"/>
      <c r="Q336" s="213"/>
      <c r="R336" s="213"/>
      <c r="S336" s="213"/>
      <c r="T336" s="213"/>
      <c r="U336" s="223"/>
      <c r="V336" s="222"/>
      <c r="W336" s="222"/>
      <c r="X336" s="222"/>
      <c r="Y336" s="222"/>
      <c r="Z336" s="222"/>
      <c r="AA336" s="232"/>
      <c r="AB336" s="231"/>
      <c r="AC336" s="231"/>
      <c r="AD336" s="231"/>
      <c r="AE336" s="231"/>
      <c r="AF336" s="231"/>
      <c r="AG336" s="250"/>
      <c r="AH336" s="249"/>
      <c r="AI336" s="249"/>
      <c r="AJ336" s="249"/>
      <c r="AK336" s="249"/>
      <c r="AL336" s="249"/>
      <c r="AM336" s="204"/>
      <c r="AN336" s="205"/>
      <c r="AO336" s="205"/>
      <c r="AP336" s="205"/>
      <c r="AQ336" s="205"/>
      <c r="AR336" s="205"/>
      <c r="AS336" s="259"/>
      <c r="AT336" s="258"/>
      <c r="AU336" s="258"/>
      <c r="AV336" s="258"/>
      <c r="AW336" s="258"/>
      <c r="AX336" s="258"/>
      <c r="AY336" s="268"/>
      <c r="AZ336" s="267"/>
      <c r="BA336" s="267"/>
      <c r="BB336" s="267"/>
      <c r="BC336" s="267"/>
      <c r="BD336" s="267"/>
      <c r="BE336" s="204"/>
      <c r="BF336" s="205"/>
      <c r="BG336" s="205"/>
      <c r="BH336" s="205"/>
      <c r="BI336" s="205"/>
      <c r="BJ336" s="205"/>
      <c r="BK336" s="241"/>
      <c r="BL336" s="240"/>
      <c r="BM336" s="240"/>
      <c r="BN336" s="240"/>
      <c r="BO336" s="240"/>
      <c r="BP336" s="240"/>
      <c r="BQ336" s="223"/>
      <c r="BW336" s="268"/>
      <c r="BX336" s="267"/>
      <c r="BY336" s="267"/>
      <c r="BZ336" s="267"/>
      <c r="CA336" s="267"/>
      <c r="CB336" s="267"/>
      <c r="CC336" s="241"/>
      <c r="CD336" s="214"/>
      <c r="CE336" s="240"/>
      <c r="CF336" s="240"/>
      <c r="CG336" s="240"/>
      <c r="CH336" s="5"/>
    </row>
    <row r="337" spans="1:86" hidden="1" x14ac:dyDescent="0.2">
      <c r="A337" s="28"/>
      <c r="B337" s="28"/>
      <c r="C337" s="51"/>
      <c r="D337" s="34"/>
      <c r="E337" s="28"/>
      <c r="F337" s="34"/>
      <c r="G337" s="48"/>
      <c r="H337" s="26"/>
      <c r="I337" s="112"/>
      <c r="J337" s="204"/>
      <c r="K337" s="204"/>
      <c r="L337" s="205"/>
      <c r="M337" s="205"/>
      <c r="N337" s="205"/>
      <c r="O337" s="214"/>
      <c r="P337" s="214"/>
      <c r="Q337" s="213"/>
      <c r="R337" s="213"/>
      <c r="S337" s="213"/>
      <c r="T337" s="213"/>
      <c r="U337" s="223"/>
      <c r="V337" s="222"/>
      <c r="W337" s="222"/>
      <c r="X337" s="222"/>
      <c r="Y337" s="222"/>
      <c r="Z337" s="222"/>
      <c r="AA337" s="232"/>
      <c r="AB337" s="231"/>
      <c r="AC337" s="231"/>
      <c r="AD337" s="231"/>
      <c r="AE337" s="231"/>
      <c r="AF337" s="231"/>
      <c r="AG337" s="250"/>
      <c r="AH337" s="249"/>
      <c r="AI337" s="249"/>
      <c r="AJ337" s="249"/>
      <c r="AK337" s="249"/>
      <c r="AL337" s="249"/>
      <c r="AM337" s="204"/>
      <c r="AN337" s="205"/>
      <c r="AO337" s="205"/>
      <c r="AP337" s="205"/>
      <c r="AQ337" s="205"/>
      <c r="AR337" s="205"/>
      <c r="AS337" s="259"/>
      <c r="AT337" s="258"/>
      <c r="AU337" s="258"/>
      <c r="AV337" s="258"/>
      <c r="AW337" s="258"/>
      <c r="AX337" s="258"/>
      <c r="AY337" s="268"/>
      <c r="AZ337" s="267"/>
      <c r="BA337" s="267"/>
      <c r="BB337" s="267"/>
      <c r="BC337" s="267"/>
      <c r="BD337" s="267"/>
      <c r="BE337" s="204"/>
      <c r="BF337" s="205"/>
      <c r="BG337" s="205"/>
      <c r="BH337" s="205"/>
      <c r="BI337" s="205"/>
      <c r="BJ337" s="205"/>
      <c r="BK337" s="241"/>
      <c r="BL337" s="240"/>
      <c r="BM337" s="240"/>
      <c r="BN337" s="240"/>
      <c r="BO337" s="240"/>
      <c r="BP337" s="240"/>
      <c r="BQ337" s="223"/>
      <c r="BW337" s="268"/>
      <c r="BX337" s="267"/>
      <c r="BY337" s="267"/>
      <c r="BZ337" s="267"/>
      <c r="CA337" s="267"/>
      <c r="CB337" s="267"/>
      <c r="CC337" s="241"/>
      <c r="CD337" s="214"/>
      <c r="CE337" s="240"/>
      <c r="CF337" s="240"/>
      <c r="CG337" s="240"/>
      <c r="CH337" s="5"/>
    </row>
    <row r="338" spans="1:86" hidden="1" x14ac:dyDescent="0.2">
      <c r="A338" s="28"/>
      <c r="B338" s="28"/>
      <c r="C338" s="51"/>
      <c r="D338" s="31"/>
      <c r="E338" s="28"/>
      <c r="F338" s="34"/>
      <c r="G338" s="25"/>
      <c r="H338" s="32"/>
      <c r="I338" s="76"/>
      <c r="J338" s="204"/>
      <c r="K338" s="204"/>
      <c r="L338" s="205"/>
      <c r="M338" s="205"/>
      <c r="N338" s="205"/>
      <c r="O338" s="214"/>
      <c r="P338" s="214"/>
      <c r="Q338" s="213"/>
      <c r="R338" s="213"/>
      <c r="S338" s="213"/>
      <c r="T338" s="213"/>
      <c r="U338" s="223"/>
      <c r="V338" s="222"/>
      <c r="W338" s="222"/>
      <c r="X338" s="222"/>
      <c r="Y338" s="222"/>
      <c r="Z338" s="222"/>
      <c r="AA338" s="232"/>
      <c r="AB338" s="231"/>
      <c r="AC338" s="231"/>
      <c r="AD338" s="231"/>
      <c r="AE338" s="231"/>
      <c r="AF338" s="231"/>
      <c r="AG338" s="250"/>
      <c r="AH338" s="249"/>
      <c r="AI338" s="249"/>
      <c r="AJ338" s="249"/>
      <c r="AK338" s="249"/>
      <c r="AL338" s="249"/>
      <c r="AM338" s="204"/>
      <c r="AN338" s="205"/>
      <c r="AO338" s="205"/>
      <c r="AP338" s="205"/>
      <c r="AQ338" s="205"/>
      <c r="AR338" s="205"/>
      <c r="AS338" s="259"/>
      <c r="AT338" s="258"/>
      <c r="AU338" s="258"/>
      <c r="AV338" s="258"/>
      <c r="AW338" s="258"/>
      <c r="AX338" s="258"/>
      <c r="AY338" s="268"/>
      <c r="AZ338" s="267"/>
      <c r="BA338" s="267"/>
      <c r="BB338" s="267"/>
      <c r="BC338" s="267"/>
      <c r="BD338" s="267"/>
      <c r="BE338" s="204"/>
      <c r="BF338" s="205"/>
      <c r="BG338" s="205"/>
      <c r="BH338" s="205"/>
      <c r="BI338" s="205"/>
      <c r="BJ338" s="205"/>
      <c r="BK338" s="241"/>
      <c r="BL338" s="240"/>
      <c r="BM338" s="240"/>
      <c r="BN338" s="240"/>
      <c r="BO338" s="240"/>
      <c r="BP338" s="240"/>
      <c r="BQ338" s="223"/>
      <c r="BW338" s="268"/>
      <c r="BX338" s="267"/>
      <c r="BY338" s="267"/>
      <c r="BZ338" s="267"/>
      <c r="CA338" s="267"/>
      <c r="CB338" s="267"/>
      <c r="CC338" s="241"/>
      <c r="CD338" s="214"/>
      <c r="CE338" s="240"/>
      <c r="CF338" s="240"/>
      <c r="CG338" s="240"/>
      <c r="CH338" s="5"/>
    </row>
    <row r="339" spans="1:86" hidden="1" x14ac:dyDescent="0.2">
      <c r="A339" s="28"/>
      <c r="B339" s="28"/>
      <c r="C339" s="51"/>
      <c r="D339" s="33"/>
      <c r="E339" s="28"/>
      <c r="F339" s="34"/>
      <c r="G339" s="48"/>
      <c r="H339" s="75"/>
      <c r="I339" s="52"/>
      <c r="J339" s="204"/>
      <c r="K339" s="204"/>
      <c r="L339" s="205"/>
      <c r="M339" s="205"/>
      <c r="N339" s="205"/>
      <c r="O339" s="214"/>
      <c r="P339" s="214"/>
      <c r="Q339" s="213"/>
      <c r="R339" s="213"/>
      <c r="S339" s="213"/>
      <c r="T339" s="213"/>
      <c r="U339" s="223"/>
      <c r="V339" s="222"/>
      <c r="W339" s="222"/>
      <c r="X339" s="222"/>
      <c r="Y339" s="222"/>
      <c r="Z339" s="222"/>
      <c r="AA339" s="232"/>
      <c r="AB339" s="231"/>
      <c r="AC339" s="231"/>
      <c r="AD339" s="231"/>
      <c r="AE339" s="231"/>
      <c r="AF339" s="231"/>
      <c r="AG339" s="250"/>
      <c r="AH339" s="249"/>
      <c r="AI339" s="249"/>
      <c r="AJ339" s="249"/>
      <c r="AK339" s="249"/>
      <c r="AL339" s="249"/>
      <c r="AM339" s="204"/>
      <c r="AN339" s="205"/>
      <c r="AO339" s="205"/>
      <c r="AP339" s="205"/>
      <c r="AQ339" s="205"/>
      <c r="AR339" s="205"/>
      <c r="AS339" s="259"/>
      <c r="AT339" s="258"/>
      <c r="AU339" s="258"/>
      <c r="AV339" s="258"/>
      <c r="AW339" s="258"/>
      <c r="AX339" s="258"/>
      <c r="AY339" s="268"/>
      <c r="AZ339" s="267"/>
      <c r="BA339" s="267"/>
      <c r="BB339" s="267"/>
      <c r="BC339" s="267"/>
      <c r="BD339" s="267"/>
      <c r="BE339" s="204"/>
      <c r="BF339" s="205"/>
      <c r="BG339" s="205"/>
      <c r="BH339" s="205"/>
      <c r="BI339" s="205"/>
      <c r="BJ339" s="205"/>
      <c r="BK339" s="241"/>
      <c r="BL339" s="240"/>
      <c r="BM339" s="240"/>
      <c r="BN339" s="240"/>
      <c r="BO339" s="240"/>
      <c r="BP339" s="240"/>
      <c r="BQ339" s="223"/>
      <c r="BW339" s="268"/>
      <c r="BX339" s="267"/>
      <c r="BY339" s="267"/>
      <c r="BZ339" s="267"/>
      <c r="CA339" s="267"/>
      <c r="CB339" s="267"/>
      <c r="CC339" s="241"/>
      <c r="CD339" s="214"/>
      <c r="CE339" s="240"/>
      <c r="CF339" s="240"/>
      <c r="CG339" s="240"/>
      <c r="CH339" s="5"/>
    </row>
    <row r="340" spans="1:86" hidden="1" x14ac:dyDescent="0.2">
      <c r="A340" s="22"/>
      <c r="B340" s="22"/>
      <c r="C340" s="22"/>
      <c r="D340" s="34"/>
      <c r="E340" s="22"/>
      <c r="F340" s="34"/>
      <c r="G340" s="48"/>
      <c r="H340" s="36"/>
      <c r="I340" s="37"/>
      <c r="J340" s="204"/>
      <c r="K340" s="204"/>
      <c r="L340" s="205"/>
      <c r="M340" s="205"/>
      <c r="N340" s="204"/>
      <c r="O340" s="214"/>
      <c r="P340" s="214"/>
      <c r="Q340" s="213"/>
      <c r="R340" s="214"/>
      <c r="S340" s="213"/>
      <c r="T340" s="214"/>
      <c r="U340" s="223"/>
      <c r="V340" s="223"/>
      <c r="W340" s="222"/>
      <c r="X340" s="223"/>
      <c r="Y340" s="222"/>
      <c r="Z340" s="223"/>
      <c r="AA340" s="232"/>
      <c r="AB340" s="232"/>
      <c r="AC340" s="231"/>
      <c r="AD340" s="232"/>
      <c r="AE340" s="231"/>
      <c r="AF340" s="232"/>
      <c r="AG340" s="250"/>
      <c r="AH340" s="250"/>
      <c r="AI340" s="249"/>
      <c r="AJ340" s="250"/>
      <c r="AK340" s="249"/>
      <c r="AL340" s="250"/>
      <c r="AM340" s="204"/>
      <c r="AN340" s="204"/>
      <c r="AO340" s="205"/>
      <c r="AP340" s="204"/>
      <c r="AQ340" s="205"/>
      <c r="AR340" s="204"/>
      <c r="AS340" s="259"/>
      <c r="AT340" s="259"/>
      <c r="AU340" s="258"/>
      <c r="AV340" s="259"/>
      <c r="AW340" s="258"/>
      <c r="AX340" s="259"/>
      <c r="AY340" s="268"/>
      <c r="AZ340" s="268"/>
      <c r="BA340" s="267"/>
      <c r="BB340" s="268"/>
      <c r="BC340" s="267"/>
      <c r="BD340" s="268"/>
      <c r="BE340" s="204"/>
      <c r="BF340" s="204"/>
      <c r="BG340" s="205"/>
      <c r="BH340" s="204"/>
      <c r="BI340" s="205"/>
      <c r="BJ340" s="204"/>
      <c r="BK340" s="241"/>
      <c r="BL340" s="241"/>
      <c r="BM340" s="240"/>
      <c r="BN340" s="241"/>
      <c r="BO340" s="240"/>
      <c r="BP340" s="241"/>
      <c r="BQ340" s="223"/>
      <c r="BR340" s="579"/>
      <c r="BT340" s="579"/>
      <c r="BV340" s="579"/>
      <c r="BW340" s="268"/>
      <c r="BX340" s="268"/>
      <c r="BY340" s="267"/>
      <c r="BZ340" s="268"/>
      <c r="CA340" s="267"/>
      <c r="CB340" s="268"/>
      <c r="CC340" s="241"/>
      <c r="CD340" s="214"/>
      <c r="CE340" s="240"/>
      <c r="CF340" s="240"/>
      <c r="CG340" s="241"/>
      <c r="CH340" s="5"/>
    </row>
    <row r="341" spans="1:86" hidden="1" x14ac:dyDescent="0.2">
      <c r="A341" s="22"/>
      <c r="B341" s="22"/>
      <c r="C341" s="22"/>
      <c r="D341" s="34"/>
      <c r="E341" s="22"/>
      <c r="F341" s="34"/>
      <c r="G341" s="48"/>
      <c r="H341" s="36"/>
      <c r="I341" s="37"/>
      <c r="J341" s="204"/>
      <c r="K341" s="204"/>
      <c r="L341" s="205"/>
      <c r="M341" s="205"/>
      <c r="N341" s="204"/>
      <c r="O341" s="214"/>
      <c r="P341" s="214"/>
      <c r="Q341" s="213"/>
      <c r="R341" s="214"/>
      <c r="S341" s="213"/>
      <c r="T341" s="214"/>
      <c r="U341" s="223"/>
      <c r="V341" s="223"/>
      <c r="W341" s="222"/>
      <c r="X341" s="223"/>
      <c r="Y341" s="222"/>
      <c r="Z341" s="223"/>
      <c r="AA341" s="232"/>
      <c r="AB341" s="232"/>
      <c r="AC341" s="231"/>
      <c r="AD341" s="232"/>
      <c r="AE341" s="231"/>
      <c r="AF341" s="232"/>
      <c r="AG341" s="250"/>
      <c r="AH341" s="250"/>
      <c r="AI341" s="249"/>
      <c r="AJ341" s="250"/>
      <c r="AK341" s="249"/>
      <c r="AL341" s="250"/>
      <c r="AM341" s="204"/>
      <c r="AN341" s="204"/>
      <c r="AO341" s="205"/>
      <c r="AP341" s="204"/>
      <c r="AQ341" s="205"/>
      <c r="AR341" s="204"/>
      <c r="AS341" s="259"/>
      <c r="AT341" s="259"/>
      <c r="AU341" s="258"/>
      <c r="AV341" s="259"/>
      <c r="AW341" s="258"/>
      <c r="AX341" s="259"/>
      <c r="AY341" s="268"/>
      <c r="AZ341" s="268"/>
      <c r="BA341" s="267"/>
      <c r="BB341" s="268"/>
      <c r="BC341" s="267"/>
      <c r="BD341" s="268"/>
      <c r="BE341" s="204"/>
      <c r="BF341" s="204"/>
      <c r="BG341" s="205"/>
      <c r="BH341" s="204"/>
      <c r="BI341" s="205"/>
      <c r="BJ341" s="204"/>
      <c r="BK341" s="241"/>
      <c r="BL341" s="241"/>
      <c r="BM341" s="240"/>
      <c r="BN341" s="241"/>
      <c r="BO341" s="240"/>
      <c r="BP341" s="241"/>
      <c r="BQ341" s="223"/>
      <c r="BR341" s="579"/>
      <c r="BT341" s="579"/>
      <c r="BV341" s="579"/>
      <c r="BW341" s="268"/>
      <c r="BX341" s="268"/>
      <c r="BY341" s="267"/>
      <c r="BZ341" s="268"/>
      <c r="CA341" s="267"/>
      <c r="CB341" s="268"/>
      <c r="CC341" s="241"/>
      <c r="CD341" s="214"/>
      <c r="CE341" s="240"/>
      <c r="CF341" s="240"/>
      <c r="CG341" s="241"/>
      <c r="CH341" s="5"/>
    </row>
    <row r="342" spans="1:86" hidden="1" x14ac:dyDescent="0.2">
      <c r="A342" s="22"/>
      <c r="B342" s="22"/>
      <c r="C342" s="22"/>
      <c r="D342" s="34"/>
      <c r="E342" s="22"/>
      <c r="F342" s="34"/>
      <c r="G342" s="48"/>
      <c r="H342" s="36"/>
      <c r="I342" s="37"/>
      <c r="J342" s="204"/>
      <c r="K342" s="204"/>
      <c r="L342" s="205"/>
      <c r="M342" s="205"/>
      <c r="N342" s="204"/>
      <c r="O342" s="214"/>
      <c r="P342" s="214"/>
      <c r="Q342" s="213"/>
      <c r="R342" s="214"/>
      <c r="S342" s="213"/>
      <c r="T342" s="214"/>
      <c r="U342" s="223"/>
      <c r="V342" s="223"/>
      <c r="W342" s="222"/>
      <c r="X342" s="223"/>
      <c r="Y342" s="222"/>
      <c r="Z342" s="223"/>
      <c r="AA342" s="232"/>
      <c r="AB342" s="232"/>
      <c r="AC342" s="231"/>
      <c r="AD342" s="232"/>
      <c r="AE342" s="231"/>
      <c r="AF342" s="232"/>
      <c r="AG342" s="250"/>
      <c r="AH342" s="250"/>
      <c r="AI342" s="249"/>
      <c r="AJ342" s="250"/>
      <c r="AK342" s="249"/>
      <c r="AL342" s="250"/>
      <c r="AM342" s="204"/>
      <c r="AN342" s="204"/>
      <c r="AO342" s="205"/>
      <c r="AP342" s="204"/>
      <c r="AQ342" s="205"/>
      <c r="AR342" s="204"/>
      <c r="AS342" s="259"/>
      <c r="AT342" s="259"/>
      <c r="AU342" s="258"/>
      <c r="AV342" s="259"/>
      <c r="AW342" s="258"/>
      <c r="AX342" s="259"/>
      <c r="AY342" s="268"/>
      <c r="AZ342" s="268"/>
      <c r="BA342" s="267"/>
      <c r="BB342" s="268"/>
      <c r="BC342" s="267"/>
      <c r="BD342" s="268"/>
      <c r="BE342" s="204"/>
      <c r="BF342" s="204"/>
      <c r="BG342" s="205"/>
      <c r="BH342" s="204"/>
      <c r="BI342" s="205"/>
      <c r="BJ342" s="204"/>
      <c r="BK342" s="241"/>
      <c r="BL342" s="241"/>
      <c r="BM342" s="240"/>
      <c r="BN342" s="241"/>
      <c r="BO342" s="240"/>
      <c r="BP342" s="241"/>
      <c r="BQ342" s="223"/>
      <c r="BR342" s="579"/>
      <c r="BT342" s="579"/>
      <c r="BV342" s="579"/>
      <c r="BW342" s="268"/>
      <c r="BX342" s="268"/>
      <c r="BY342" s="267"/>
      <c r="BZ342" s="268"/>
      <c r="CA342" s="267"/>
      <c r="CB342" s="268"/>
      <c r="CC342" s="241"/>
      <c r="CD342" s="214"/>
      <c r="CE342" s="240"/>
      <c r="CF342" s="240"/>
      <c r="CG342" s="241"/>
      <c r="CH342" s="5"/>
    </row>
    <row r="343" spans="1:86" hidden="1" x14ac:dyDescent="0.2">
      <c r="A343" s="105"/>
      <c r="B343" s="105"/>
      <c r="C343" s="105"/>
      <c r="D343" s="106"/>
      <c r="E343" s="105"/>
      <c r="F343" s="107"/>
      <c r="G343" s="108"/>
      <c r="H343" s="91"/>
      <c r="I343" s="59"/>
      <c r="J343" s="206"/>
      <c r="K343" s="206"/>
      <c r="L343" s="206"/>
      <c r="M343" s="206"/>
      <c r="N343" s="206"/>
      <c r="O343" s="215"/>
      <c r="P343" s="215"/>
      <c r="Q343" s="215"/>
      <c r="R343" s="215"/>
      <c r="S343" s="215"/>
      <c r="T343" s="215"/>
      <c r="U343" s="224"/>
      <c r="V343" s="224"/>
      <c r="W343" s="224"/>
      <c r="X343" s="224"/>
      <c r="Y343" s="224"/>
      <c r="Z343" s="224"/>
      <c r="AA343" s="233"/>
      <c r="AB343" s="233"/>
      <c r="AC343" s="233"/>
      <c r="AD343" s="233"/>
      <c r="AE343" s="233"/>
      <c r="AF343" s="233"/>
      <c r="AG343" s="251"/>
      <c r="AH343" s="251"/>
      <c r="AI343" s="251"/>
      <c r="AJ343" s="251"/>
      <c r="AK343" s="251"/>
      <c r="AL343" s="251"/>
      <c r="AM343" s="206"/>
      <c r="AN343" s="206"/>
      <c r="AO343" s="206"/>
      <c r="AP343" s="206"/>
      <c r="AQ343" s="206"/>
      <c r="AR343" s="206"/>
      <c r="AS343" s="260"/>
      <c r="AT343" s="260"/>
      <c r="AU343" s="260"/>
      <c r="AV343" s="260"/>
      <c r="AW343" s="260"/>
      <c r="AX343" s="260"/>
      <c r="AY343" s="269"/>
      <c r="AZ343" s="269"/>
      <c r="BA343" s="269"/>
      <c r="BB343" s="269"/>
      <c r="BC343" s="269"/>
      <c r="BD343" s="269"/>
      <c r="BE343" s="206"/>
      <c r="BF343" s="206"/>
      <c r="BG343" s="206"/>
      <c r="BH343" s="206"/>
      <c r="BI343" s="206"/>
      <c r="BJ343" s="206"/>
      <c r="BK343" s="242"/>
      <c r="BL343" s="242"/>
      <c r="BM343" s="242"/>
      <c r="BN343" s="242"/>
      <c r="BO343" s="242"/>
      <c r="BP343" s="242"/>
      <c r="BQ343" s="224"/>
      <c r="BR343" s="629"/>
      <c r="BS343" s="629"/>
      <c r="BT343" s="629"/>
      <c r="BU343" s="629"/>
      <c r="BV343" s="629"/>
      <c r="BW343" s="269"/>
      <c r="BX343" s="269"/>
      <c r="BY343" s="269"/>
      <c r="BZ343" s="269"/>
      <c r="CA343" s="269"/>
      <c r="CB343" s="269"/>
      <c r="CC343" s="242"/>
      <c r="CD343" s="215"/>
      <c r="CE343" s="242"/>
      <c r="CF343" s="242"/>
      <c r="CG343" s="242"/>
      <c r="CH343" s="5"/>
    </row>
    <row r="344" spans="1:86" hidden="1" x14ac:dyDescent="0.2">
      <c r="A344" s="151"/>
      <c r="B344" s="151"/>
      <c r="C344" s="151"/>
      <c r="D344" s="106"/>
      <c r="E344" s="151"/>
      <c r="F344" s="106"/>
      <c r="G344" s="133"/>
      <c r="H344" s="69"/>
      <c r="J344" s="204"/>
      <c r="K344" s="204"/>
      <c r="L344" s="205"/>
      <c r="M344" s="205"/>
      <c r="N344" s="205"/>
      <c r="O344" s="214"/>
      <c r="P344" s="214"/>
      <c r="Q344" s="213"/>
      <c r="R344" s="213"/>
      <c r="S344" s="213"/>
      <c r="T344" s="213"/>
      <c r="U344" s="223"/>
      <c r="V344" s="222"/>
      <c r="W344" s="222"/>
      <c r="X344" s="222"/>
      <c r="Y344" s="222"/>
      <c r="Z344" s="222"/>
      <c r="AA344" s="232"/>
      <c r="AB344" s="231"/>
      <c r="AC344" s="231"/>
      <c r="AD344" s="231"/>
      <c r="AE344" s="231"/>
      <c r="AF344" s="231"/>
      <c r="AG344" s="250"/>
      <c r="AH344" s="249"/>
      <c r="AI344" s="249"/>
      <c r="AJ344" s="249"/>
      <c r="AK344" s="249"/>
      <c r="AL344" s="249"/>
      <c r="AM344" s="204"/>
      <c r="AN344" s="205"/>
      <c r="AO344" s="205"/>
      <c r="AP344" s="205"/>
      <c r="AQ344" s="205"/>
      <c r="AR344" s="205"/>
      <c r="AS344" s="259"/>
      <c r="AT344" s="258"/>
      <c r="AU344" s="258"/>
      <c r="AV344" s="258"/>
      <c r="AW344" s="258"/>
      <c r="AX344" s="258"/>
      <c r="AY344" s="268"/>
      <c r="AZ344" s="267"/>
      <c r="BA344" s="267"/>
      <c r="BB344" s="267"/>
      <c r="BC344" s="267"/>
      <c r="BD344" s="267"/>
      <c r="BE344" s="204"/>
      <c r="BF344" s="205"/>
      <c r="BG344" s="205"/>
      <c r="BH344" s="205"/>
      <c r="BI344" s="205"/>
      <c r="BJ344" s="205"/>
      <c r="BK344" s="241"/>
      <c r="BL344" s="240"/>
      <c r="BM344" s="240"/>
      <c r="BN344" s="240"/>
      <c r="BO344" s="240"/>
      <c r="BP344" s="240"/>
      <c r="BQ344" s="223"/>
      <c r="BW344" s="268"/>
      <c r="BX344" s="267"/>
      <c r="BY344" s="267"/>
      <c r="BZ344" s="267"/>
      <c r="CA344" s="267"/>
      <c r="CB344" s="267"/>
      <c r="CC344" s="241"/>
      <c r="CD344" s="214"/>
      <c r="CE344" s="240"/>
      <c r="CF344" s="240"/>
      <c r="CG344" s="240"/>
      <c r="CH344" s="5"/>
    </row>
    <row r="345" spans="1:86" hidden="1" x14ac:dyDescent="0.2">
      <c r="A345" s="141"/>
      <c r="B345" s="141"/>
      <c r="C345" s="141"/>
      <c r="D345" s="142"/>
      <c r="E345" s="141"/>
      <c r="F345" s="142"/>
      <c r="G345" s="109"/>
      <c r="H345" s="65"/>
      <c r="I345" s="66"/>
      <c r="J345" s="204"/>
      <c r="K345" s="204"/>
      <c r="L345" s="205"/>
      <c r="M345" s="205"/>
      <c r="N345" s="205"/>
      <c r="O345" s="214"/>
      <c r="P345" s="214"/>
      <c r="Q345" s="213"/>
      <c r="R345" s="213"/>
      <c r="S345" s="213"/>
      <c r="T345" s="213"/>
      <c r="U345" s="223"/>
      <c r="V345" s="222"/>
      <c r="W345" s="222"/>
      <c r="X345" s="222"/>
      <c r="Y345" s="222"/>
      <c r="Z345" s="222"/>
      <c r="AA345" s="232"/>
      <c r="AB345" s="231"/>
      <c r="AC345" s="231"/>
      <c r="AD345" s="231"/>
      <c r="AE345" s="231"/>
      <c r="AF345" s="231"/>
      <c r="AG345" s="250"/>
      <c r="AH345" s="249"/>
      <c r="AI345" s="249"/>
      <c r="AJ345" s="249"/>
      <c r="AK345" s="249"/>
      <c r="AL345" s="249"/>
      <c r="AM345" s="204"/>
      <c r="AN345" s="205"/>
      <c r="AO345" s="205"/>
      <c r="AP345" s="205"/>
      <c r="AQ345" s="205"/>
      <c r="AR345" s="205"/>
      <c r="AS345" s="259"/>
      <c r="AT345" s="258"/>
      <c r="AU345" s="258"/>
      <c r="AV345" s="258"/>
      <c r="AW345" s="258"/>
      <c r="AX345" s="258"/>
      <c r="AY345" s="268"/>
      <c r="AZ345" s="267"/>
      <c r="BA345" s="267"/>
      <c r="BB345" s="267"/>
      <c r="BC345" s="267"/>
      <c r="BD345" s="267"/>
      <c r="BE345" s="204"/>
      <c r="BF345" s="205"/>
      <c r="BG345" s="205"/>
      <c r="BH345" s="205"/>
      <c r="BI345" s="205"/>
      <c r="BJ345" s="205"/>
      <c r="BK345" s="241"/>
      <c r="BL345" s="240"/>
      <c r="BM345" s="240"/>
      <c r="BN345" s="240"/>
      <c r="BO345" s="240"/>
      <c r="BP345" s="240"/>
      <c r="BQ345" s="223"/>
      <c r="BW345" s="268"/>
      <c r="BX345" s="267"/>
      <c r="BY345" s="267"/>
      <c r="BZ345" s="267"/>
      <c r="CA345" s="267"/>
      <c r="CB345" s="267"/>
      <c r="CC345" s="241"/>
      <c r="CD345" s="214"/>
      <c r="CE345" s="240"/>
      <c r="CF345" s="240"/>
      <c r="CG345" s="240"/>
      <c r="CH345" s="5"/>
    </row>
    <row r="346" spans="1:86" hidden="1" x14ac:dyDescent="0.2">
      <c r="A346" s="141"/>
      <c r="B346" s="141"/>
      <c r="C346" s="141"/>
      <c r="D346" s="142"/>
      <c r="E346" s="141"/>
      <c r="F346" s="142"/>
      <c r="G346" s="109"/>
      <c r="H346" s="69"/>
      <c r="I346" s="66"/>
      <c r="J346" s="204"/>
      <c r="K346" s="204"/>
      <c r="L346" s="205"/>
      <c r="M346" s="205"/>
      <c r="N346" s="205"/>
      <c r="O346" s="214"/>
      <c r="P346" s="214"/>
      <c r="Q346" s="213"/>
      <c r="R346" s="213"/>
      <c r="S346" s="213"/>
      <c r="T346" s="213"/>
      <c r="U346" s="223"/>
      <c r="V346" s="222"/>
      <c r="W346" s="222"/>
      <c r="X346" s="222"/>
      <c r="Y346" s="222"/>
      <c r="Z346" s="222"/>
      <c r="AA346" s="232"/>
      <c r="AB346" s="231"/>
      <c r="AC346" s="231"/>
      <c r="AD346" s="231"/>
      <c r="AE346" s="231"/>
      <c r="AF346" s="231"/>
      <c r="AG346" s="250"/>
      <c r="AH346" s="249"/>
      <c r="AI346" s="249"/>
      <c r="AJ346" s="249"/>
      <c r="AK346" s="249"/>
      <c r="AL346" s="249"/>
      <c r="AM346" s="204"/>
      <c r="AN346" s="205"/>
      <c r="AO346" s="205"/>
      <c r="AP346" s="205"/>
      <c r="AQ346" s="205"/>
      <c r="AR346" s="205"/>
      <c r="AS346" s="259"/>
      <c r="AT346" s="258"/>
      <c r="AU346" s="258"/>
      <c r="AV346" s="258"/>
      <c r="AW346" s="258"/>
      <c r="AX346" s="258"/>
      <c r="AY346" s="268"/>
      <c r="AZ346" s="267"/>
      <c r="BA346" s="267"/>
      <c r="BB346" s="267"/>
      <c r="BC346" s="267"/>
      <c r="BD346" s="267"/>
      <c r="BE346" s="204"/>
      <c r="BF346" s="205"/>
      <c r="BG346" s="205"/>
      <c r="BH346" s="205"/>
      <c r="BI346" s="205"/>
      <c r="BJ346" s="205"/>
      <c r="BK346" s="241"/>
      <c r="BL346" s="240"/>
      <c r="BM346" s="240"/>
      <c r="BN346" s="240"/>
      <c r="BO346" s="240"/>
      <c r="BP346" s="240"/>
      <c r="BQ346" s="223"/>
      <c r="BW346" s="268"/>
      <c r="BX346" s="267"/>
      <c r="BY346" s="267"/>
      <c r="BZ346" s="267"/>
      <c r="CA346" s="267"/>
      <c r="CB346" s="267"/>
      <c r="CC346" s="241"/>
      <c r="CD346" s="214"/>
      <c r="CE346" s="240"/>
      <c r="CF346" s="240"/>
      <c r="CG346" s="240"/>
      <c r="CH346" s="5"/>
    </row>
    <row r="347" spans="1:86" hidden="1" x14ac:dyDescent="0.2">
      <c r="A347" s="141"/>
      <c r="B347" s="141"/>
      <c r="C347" s="141"/>
      <c r="D347" s="142"/>
      <c r="E347" s="141"/>
      <c r="F347" s="142"/>
      <c r="G347" s="109"/>
      <c r="H347" s="69"/>
      <c r="I347" s="66"/>
      <c r="J347" s="204"/>
      <c r="K347" s="204"/>
      <c r="L347" s="205"/>
      <c r="M347" s="205"/>
      <c r="N347" s="205"/>
      <c r="O347" s="214"/>
      <c r="P347" s="214"/>
      <c r="Q347" s="213"/>
      <c r="R347" s="213"/>
      <c r="S347" s="213"/>
      <c r="T347" s="213"/>
      <c r="U347" s="223"/>
      <c r="V347" s="222"/>
      <c r="W347" s="222"/>
      <c r="X347" s="222"/>
      <c r="Y347" s="222"/>
      <c r="Z347" s="222"/>
      <c r="AA347" s="232"/>
      <c r="AB347" s="231"/>
      <c r="AC347" s="231"/>
      <c r="AD347" s="231"/>
      <c r="AE347" s="231"/>
      <c r="AF347" s="231"/>
      <c r="AG347" s="250"/>
      <c r="AH347" s="249"/>
      <c r="AI347" s="249"/>
      <c r="AJ347" s="249"/>
      <c r="AK347" s="249"/>
      <c r="AL347" s="249"/>
      <c r="AM347" s="204"/>
      <c r="AN347" s="205"/>
      <c r="AO347" s="205"/>
      <c r="AP347" s="205"/>
      <c r="AQ347" s="205"/>
      <c r="AR347" s="205"/>
      <c r="AS347" s="259"/>
      <c r="AT347" s="258"/>
      <c r="AU347" s="258"/>
      <c r="AV347" s="258"/>
      <c r="AW347" s="258"/>
      <c r="AX347" s="258"/>
      <c r="AY347" s="268"/>
      <c r="AZ347" s="267"/>
      <c r="BA347" s="267"/>
      <c r="BB347" s="267"/>
      <c r="BC347" s="267"/>
      <c r="BD347" s="267"/>
      <c r="BE347" s="204"/>
      <c r="BF347" s="205"/>
      <c r="BG347" s="205"/>
      <c r="BH347" s="205"/>
      <c r="BI347" s="205"/>
      <c r="BJ347" s="205"/>
      <c r="BK347" s="241"/>
      <c r="BL347" s="240"/>
      <c r="BM347" s="240"/>
      <c r="BN347" s="240"/>
      <c r="BO347" s="240"/>
      <c r="BP347" s="240"/>
      <c r="BQ347" s="223"/>
      <c r="BW347" s="268"/>
      <c r="BX347" s="267"/>
      <c r="BY347" s="267"/>
      <c r="BZ347" s="267"/>
      <c r="CA347" s="267"/>
      <c r="CB347" s="267"/>
      <c r="CC347" s="241"/>
      <c r="CD347" s="214"/>
      <c r="CE347" s="240"/>
      <c r="CF347" s="240"/>
      <c r="CG347" s="240"/>
      <c r="CH347" s="5"/>
    </row>
    <row r="348" spans="1:86" hidden="1" x14ac:dyDescent="0.2">
      <c r="A348" s="141"/>
      <c r="B348" s="141"/>
      <c r="C348" s="141"/>
      <c r="D348" s="142"/>
      <c r="E348" s="141"/>
      <c r="F348" s="142"/>
      <c r="G348" s="109"/>
      <c r="H348" s="65"/>
      <c r="I348" s="66"/>
      <c r="J348" s="204"/>
      <c r="K348" s="204"/>
      <c r="L348" s="205"/>
      <c r="M348" s="205"/>
      <c r="N348" s="205"/>
      <c r="O348" s="214"/>
      <c r="P348" s="214"/>
      <c r="Q348" s="213"/>
      <c r="R348" s="213"/>
      <c r="S348" s="213"/>
      <c r="T348" s="213"/>
      <c r="U348" s="223"/>
      <c r="V348" s="222"/>
      <c r="W348" s="222"/>
      <c r="X348" s="222"/>
      <c r="Y348" s="222"/>
      <c r="Z348" s="222"/>
      <c r="AA348" s="232"/>
      <c r="AB348" s="231"/>
      <c r="AC348" s="231"/>
      <c r="AD348" s="231"/>
      <c r="AE348" s="231"/>
      <c r="AF348" s="231"/>
      <c r="AG348" s="250"/>
      <c r="AH348" s="249"/>
      <c r="AI348" s="249"/>
      <c r="AJ348" s="249"/>
      <c r="AK348" s="249"/>
      <c r="AL348" s="249"/>
      <c r="AM348" s="204"/>
      <c r="AN348" s="205"/>
      <c r="AO348" s="205"/>
      <c r="AP348" s="205"/>
      <c r="AQ348" s="205"/>
      <c r="AR348" s="205"/>
      <c r="AS348" s="259"/>
      <c r="AT348" s="258"/>
      <c r="AU348" s="258"/>
      <c r="AV348" s="258"/>
      <c r="AW348" s="258"/>
      <c r="AX348" s="258"/>
      <c r="AY348" s="268"/>
      <c r="AZ348" s="267"/>
      <c r="BA348" s="267"/>
      <c r="BB348" s="267"/>
      <c r="BC348" s="267"/>
      <c r="BD348" s="267"/>
      <c r="BE348" s="204"/>
      <c r="BF348" s="205"/>
      <c r="BG348" s="205"/>
      <c r="BH348" s="205"/>
      <c r="BI348" s="205"/>
      <c r="BJ348" s="205"/>
      <c r="BK348" s="241"/>
      <c r="BL348" s="240"/>
      <c r="BM348" s="240"/>
      <c r="BN348" s="240"/>
      <c r="BO348" s="240"/>
      <c r="BP348" s="240"/>
      <c r="BQ348" s="223"/>
      <c r="BW348" s="268"/>
      <c r="BX348" s="267"/>
      <c r="BY348" s="267"/>
      <c r="BZ348" s="267"/>
      <c r="CA348" s="267"/>
      <c r="CB348" s="267"/>
      <c r="CC348" s="241"/>
      <c r="CD348" s="214"/>
      <c r="CE348" s="240"/>
      <c r="CF348" s="240"/>
      <c r="CG348" s="240"/>
      <c r="CH348" s="5"/>
    </row>
    <row r="349" spans="1:86" hidden="1" x14ac:dyDescent="0.2">
      <c r="A349" s="146"/>
      <c r="B349" s="146"/>
      <c r="C349" s="146"/>
      <c r="D349" s="147"/>
      <c r="E349" s="146"/>
      <c r="F349" s="147"/>
      <c r="G349" s="148"/>
      <c r="H349" s="72"/>
      <c r="I349" s="73"/>
      <c r="J349" s="204"/>
      <c r="K349" s="204"/>
      <c r="L349" s="205"/>
      <c r="M349" s="205"/>
      <c r="N349" s="205"/>
      <c r="O349" s="214"/>
      <c r="P349" s="214"/>
      <c r="Q349" s="213"/>
      <c r="R349" s="213"/>
      <c r="S349" s="213"/>
      <c r="T349" s="213"/>
      <c r="U349" s="223"/>
      <c r="V349" s="222"/>
      <c r="W349" s="222"/>
      <c r="X349" s="222"/>
      <c r="Y349" s="222"/>
      <c r="Z349" s="222"/>
      <c r="AA349" s="232"/>
      <c r="AB349" s="231"/>
      <c r="AC349" s="231"/>
      <c r="AD349" s="231"/>
      <c r="AE349" s="231"/>
      <c r="AF349" s="231"/>
      <c r="AG349" s="250"/>
      <c r="AH349" s="249"/>
      <c r="AI349" s="249"/>
      <c r="AJ349" s="249"/>
      <c r="AK349" s="249"/>
      <c r="AL349" s="249"/>
      <c r="AM349" s="204"/>
      <c r="AN349" s="205"/>
      <c r="AO349" s="205"/>
      <c r="AP349" s="205"/>
      <c r="AQ349" s="205"/>
      <c r="AR349" s="205"/>
      <c r="AS349" s="259"/>
      <c r="AT349" s="258"/>
      <c r="AU349" s="258"/>
      <c r="AV349" s="258"/>
      <c r="AW349" s="258"/>
      <c r="AX349" s="258"/>
      <c r="AY349" s="268"/>
      <c r="AZ349" s="267"/>
      <c r="BA349" s="267"/>
      <c r="BB349" s="267"/>
      <c r="BC349" s="267"/>
      <c r="BD349" s="267"/>
      <c r="BE349" s="204"/>
      <c r="BF349" s="205"/>
      <c r="BG349" s="205"/>
      <c r="BH349" s="205"/>
      <c r="BI349" s="205"/>
      <c r="BJ349" s="205"/>
      <c r="BK349" s="241"/>
      <c r="BL349" s="240"/>
      <c r="BM349" s="240"/>
      <c r="BN349" s="240"/>
      <c r="BO349" s="240"/>
      <c r="BP349" s="240"/>
      <c r="BQ349" s="223"/>
      <c r="BW349" s="268"/>
      <c r="BX349" s="267"/>
      <c r="BY349" s="267"/>
      <c r="BZ349" s="267"/>
      <c r="CA349" s="267"/>
      <c r="CB349" s="267"/>
      <c r="CC349" s="241"/>
      <c r="CD349" s="214"/>
      <c r="CE349" s="240"/>
      <c r="CF349" s="240"/>
      <c r="CG349" s="240"/>
      <c r="CH349" s="5"/>
    </row>
    <row r="350" spans="1:86" hidden="1" x14ac:dyDescent="0.2">
      <c r="A350" s="146"/>
      <c r="B350" s="146"/>
      <c r="C350" s="146"/>
      <c r="D350" s="147"/>
      <c r="E350" s="146"/>
      <c r="F350" s="147"/>
      <c r="G350" s="148"/>
      <c r="H350" s="72"/>
      <c r="I350" s="73"/>
      <c r="J350" s="204"/>
      <c r="K350" s="204"/>
      <c r="L350" s="205"/>
      <c r="M350" s="205"/>
      <c r="N350" s="205"/>
      <c r="O350" s="214"/>
      <c r="P350" s="214"/>
      <c r="Q350" s="213"/>
      <c r="R350" s="213"/>
      <c r="S350" s="213"/>
      <c r="T350" s="213"/>
      <c r="U350" s="223"/>
      <c r="V350" s="222"/>
      <c r="W350" s="222"/>
      <c r="X350" s="222"/>
      <c r="Y350" s="222"/>
      <c r="Z350" s="222"/>
      <c r="AA350" s="232"/>
      <c r="AB350" s="231"/>
      <c r="AC350" s="231"/>
      <c r="AD350" s="231"/>
      <c r="AE350" s="231"/>
      <c r="AF350" s="231"/>
      <c r="AG350" s="250"/>
      <c r="AH350" s="249"/>
      <c r="AI350" s="249"/>
      <c r="AJ350" s="249"/>
      <c r="AK350" s="249"/>
      <c r="AL350" s="249"/>
      <c r="AM350" s="204"/>
      <c r="AN350" s="205"/>
      <c r="AO350" s="205"/>
      <c r="AP350" s="205"/>
      <c r="AQ350" s="205"/>
      <c r="AR350" s="205"/>
      <c r="AS350" s="259"/>
      <c r="AT350" s="258"/>
      <c r="AU350" s="258"/>
      <c r="AV350" s="258"/>
      <c r="AW350" s="258"/>
      <c r="AX350" s="258"/>
      <c r="AY350" s="268"/>
      <c r="AZ350" s="267"/>
      <c r="BA350" s="267"/>
      <c r="BB350" s="267"/>
      <c r="BC350" s="267"/>
      <c r="BD350" s="267"/>
      <c r="BE350" s="204"/>
      <c r="BF350" s="205"/>
      <c r="BG350" s="205"/>
      <c r="BH350" s="205"/>
      <c r="BI350" s="205"/>
      <c r="BJ350" s="205"/>
      <c r="BK350" s="241"/>
      <c r="BL350" s="240"/>
      <c r="BM350" s="240"/>
      <c r="BN350" s="240"/>
      <c r="BO350" s="240"/>
      <c r="BP350" s="240"/>
      <c r="BQ350" s="223"/>
      <c r="BW350" s="268"/>
      <c r="BX350" s="267"/>
      <c r="BY350" s="267"/>
      <c r="BZ350" s="267"/>
      <c r="CA350" s="267"/>
      <c r="CB350" s="267"/>
      <c r="CC350" s="241"/>
      <c r="CD350" s="214"/>
      <c r="CE350" s="240"/>
      <c r="CF350" s="240"/>
      <c r="CG350" s="240"/>
      <c r="CH350" s="5"/>
    </row>
    <row r="351" spans="1:86" hidden="1" x14ac:dyDescent="0.2">
      <c r="A351" s="28"/>
      <c r="B351" s="22"/>
      <c r="C351" s="22"/>
      <c r="D351" s="34"/>
      <c r="E351" s="28"/>
      <c r="F351" s="34"/>
      <c r="G351" s="48"/>
      <c r="H351" s="26"/>
      <c r="I351" s="112"/>
      <c r="J351" s="204"/>
      <c r="K351" s="204"/>
      <c r="L351" s="205"/>
      <c r="M351" s="205"/>
      <c r="N351" s="205"/>
      <c r="O351" s="214"/>
      <c r="P351" s="214"/>
      <c r="Q351" s="213"/>
      <c r="R351" s="213"/>
      <c r="S351" s="213"/>
      <c r="T351" s="213"/>
      <c r="U351" s="223"/>
      <c r="V351" s="222"/>
      <c r="W351" s="222"/>
      <c r="X351" s="222"/>
      <c r="Y351" s="222"/>
      <c r="Z351" s="222"/>
      <c r="AA351" s="232"/>
      <c r="AB351" s="231"/>
      <c r="AC351" s="231"/>
      <c r="AD351" s="231"/>
      <c r="AE351" s="231"/>
      <c r="AF351" s="231"/>
      <c r="AG351" s="250"/>
      <c r="AH351" s="249"/>
      <c r="AI351" s="249"/>
      <c r="AJ351" s="249"/>
      <c r="AK351" s="249"/>
      <c r="AL351" s="249"/>
      <c r="AM351" s="204"/>
      <c r="AN351" s="205"/>
      <c r="AO351" s="205"/>
      <c r="AP351" s="205"/>
      <c r="AQ351" s="205"/>
      <c r="AR351" s="205"/>
      <c r="AS351" s="259"/>
      <c r="AT351" s="258"/>
      <c r="AU351" s="258"/>
      <c r="AV351" s="258"/>
      <c r="AW351" s="258"/>
      <c r="AX351" s="258"/>
      <c r="AY351" s="268"/>
      <c r="AZ351" s="267"/>
      <c r="BA351" s="267"/>
      <c r="BB351" s="267"/>
      <c r="BC351" s="267"/>
      <c r="BD351" s="267"/>
      <c r="BE351" s="204"/>
      <c r="BF351" s="205"/>
      <c r="BG351" s="205"/>
      <c r="BH351" s="205"/>
      <c r="BI351" s="205"/>
      <c r="BJ351" s="205"/>
      <c r="BK351" s="241"/>
      <c r="BL351" s="240"/>
      <c r="BM351" s="240"/>
      <c r="BN351" s="240"/>
      <c r="BO351" s="240"/>
      <c r="BP351" s="240"/>
      <c r="BQ351" s="223"/>
      <c r="BW351" s="268"/>
      <c r="BX351" s="267"/>
      <c r="BY351" s="267"/>
      <c r="BZ351" s="267"/>
      <c r="CA351" s="267"/>
      <c r="CB351" s="267"/>
      <c r="CC351" s="241"/>
      <c r="CD351" s="214"/>
      <c r="CE351" s="240"/>
      <c r="CF351" s="240"/>
      <c r="CG351" s="240"/>
      <c r="CH351" s="5"/>
    </row>
    <row r="352" spans="1:86" hidden="1" x14ac:dyDescent="0.2">
      <c r="A352" s="131"/>
      <c r="B352" s="43"/>
      <c r="C352" s="43"/>
      <c r="D352" s="44"/>
      <c r="E352" s="28"/>
      <c r="F352" s="34"/>
      <c r="G352" s="48"/>
      <c r="H352" s="26"/>
      <c r="I352" s="152"/>
      <c r="J352" s="204"/>
      <c r="K352" s="204"/>
      <c r="L352" s="205"/>
      <c r="M352" s="205"/>
      <c r="N352" s="205"/>
      <c r="O352" s="214"/>
      <c r="P352" s="214"/>
      <c r="Q352" s="213"/>
      <c r="R352" s="213"/>
      <c r="S352" s="213"/>
      <c r="T352" s="213"/>
      <c r="U352" s="223"/>
      <c r="V352" s="222"/>
      <c r="W352" s="222"/>
      <c r="X352" s="222"/>
      <c r="Y352" s="222"/>
      <c r="Z352" s="222"/>
      <c r="AA352" s="232"/>
      <c r="AB352" s="231"/>
      <c r="AC352" s="231"/>
      <c r="AD352" s="231"/>
      <c r="AE352" s="231"/>
      <c r="AF352" s="231"/>
      <c r="AG352" s="250"/>
      <c r="AH352" s="249"/>
      <c r="AI352" s="249"/>
      <c r="AJ352" s="249"/>
      <c r="AK352" s="249"/>
      <c r="AL352" s="249"/>
      <c r="AM352" s="204"/>
      <c r="AN352" s="205"/>
      <c r="AO352" s="205"/>
      <c r="AP352" s="205"/>
      <c r="AQ352" s="205"/>
      <c r="AR352" s="205"/>
      <c r="AS352" s="259"/>
      <c r="AT352" s="258"/>
      <c r="AU352" s="258"/>
      <c r="AV352" s="258"/>
      <c r="AW352" s="258"/>
      <c r="AX352" s="258"/>
      <c r="AY352" s="268"/>
      <c r="AZ352" s="267"/>
      <c r="BA352" s="267"/>
      <c r="BB352" s="267"/>
      <c r="BC352" s="267"/>
      <c r="BD352" s="267"/>
      <c r="BE352" s="204"/>
      <c r="BF352" s="205"/>
      <c r="BG352" s="205"/>
      <c r="BH352" s="205"/>
      <c r="BI352" s="205"/>
      <c r="BJ352" s="205"/>
      <c r="BK352" s="241"/>
      <c r="BL352" s="240"/>
      <c r="BM352" s="240"/>
      <c r="BN352" s="240"/>
      <c r="BO352" s="240"/>
      <c r="BP352" s="240"/>
      <c r="BQ352" s="223"/>
      <c r="BW352" s="268"/>
      <c r="BX352" s="267"/>
      <c r="BY352" s="267"/>
      <c r="BZ352" s="267"/>
      <c r="CA352" s="267"/>
      <c r="CB352" s="267"/>
      <c r="CC352" s="241"/>
      <c r="CD352" s="214"/>
      <c r="CE352" s="240"/>
      <c r="CF352" s="240"/>
      <c r="CG352" s="240"/>
      <c r="CH352" s="5"/>
    </row>
    <row r="353" spans="1:86" hidden="1" x14ac:dyDescent="0.2">
      <c r="A353" s="131"/>
      <c r="B353" s="7"/>
      <c r="C353" s="43"/>
      <c r="D353" s="31"/>
      <c r="E353" s="28"/>
      <c r="F353" s="34"/>
      <c r="G353" s="25"/>
      <c r="H353" s="32"/>
      <c r="I353" s="153"/>
      <c r="J353" s="204"/>
      <c r="K353" s="204"/>
      <c r="L353" s="205"/>
      <c r="M353" s="205"/>
      <c r="N353" s="205"/>
      <c r="O353" s="214"/>
      <c r="P353" s="214"/>
      <c r="Q353" s="213"/>
      <c r="R353" s="213"/>
      <c r="S353" s="213"/>
      <c r="T353" s="213"/>
      <c r="U353" s="223"/>
      <c r="V353" s="222"/>
      <c r="W353" s="222"/>
      <c r="X353" s="222"/>
      <c r="Y353" s="222"/>
      <c r="Z353" s="222"/>
      <c r="AA353" s="232"/>
      <c r="AB353" s="231"/>
      <c r="AC353" s="231"/>
      <c r="AD353" s="231"/>
      <c r="AE353" s="231"/>
      <c r="AF353" s="231"/>
      <c r="AG353" s="250"/>
      <c r="AH353" s="249"/>
      <c r="AI353" s="249"/>
      <c r="AJ353" s="249"/>
      <c r="AK353" s="249"/>
      <c r="AL353" s="249"/>
      <c r="AM353" s="204"/>
      <c r="AN353" s="205"/>
      <c r="AO353" s="205"/>
      <c r="AP353" s="205"/>
      <c r="AQ353" s="205"/>
      <c r="AR353" s="205"/>
      <c r="AS353" s="259"/>
      <c r="AT353" s="258"/>
      <c r="AU353" s="258"/>
      <c r="AV353" s="258"/>
      <c r="AW353" s="258"/>
      <c r="AX353" s="258"/>
      <c r="AY353" s="268"/>
      <c r="AZ353" s="267"/>
      <c r="BA353" s="267"/>
      <c r="BB353" s="267"/>
      <c r="BC353" s="267"/>
      <c r="BD353" s="267"/>
      <c r="BE353" s="204"/>
      <c r="BF353" s="205"/>
      <c r="BG353" s="205"/>
      <c r="BH353" s="205"/>
      <c r="BI353" s="205"/>
      <c r="BJ353" s="205"/>
      <c r="BK353" s="241"/>
      <c r="BL353" s="240"/>
      <c r="BM353" s="240"/>
      <c r="BN353" s="240"/>
      <c r="BO353" s="240"/>
      <c r="BP353" s="240"/>
      <c r="BQ353" s="223"/>
      <c r="BW353" s="268"/>
      <c r="BX353" s="267"/>
      <c r="BY353" s="267"/>
      <c r="BZ353" s="267"/>
      <c r="CA353" s="267"/>
      <c r="CB353" s="267"/>
      <c r="CC353" s="241"/>
      <c r="CD353" s="214"/>
      <c r="CE353" s="240"/>
      <c r="CF353" s="240"/>
      <c r="CG353" s="240"/>
      <c r="CH353" s="5"/>
    </row>
    <row r="354" spans="1:86" hidden="1" x14ac:dyDescent="0.2">
      <c r="A354" s="131"/>
      <c r="B354" s="7"/>
      <c r="C354" s="43"/>
      <c r="D354" s="33"/>
      <c r="E354" s="28"/>
      <c r="F354" s="34"/>
      <c r="G354" s="25"/>
      <c r="H354" s="32"/>
      <c r="I354" s="153"/>
      <c r="J354" s="204"/>
      <c r="K354" s="204"/>
      <c r="L354" s="205"/>
      <c r="M354" s="205"/>
      <c r="N354" s="205"/>
      <c r="O354" s="214"/>
      <c r="P354" s="214"/>
      <c r="Q354" s="213"/>
      <c r="R354" s="213"/>
      <c r="S354" s="213"/>
      <c r="T354" s="213"/>
      <c r="U354" s="223"/>
      <c r="V354" s="222"/>
      <c r="W354" s="222"/>
      <c r="X354" s="222"/>
      <c r="Y354" s="222"/>
      <c r="Z354" s="222"/>
      <c r="AA354" s="232"/>
      <c r="AB354" s="231"/>
      <c r="AC354" s="231"/>
      <c r="AD354" s="231"/>
      <c r="AE354" s="231"/>
      <c r="AF354" s="231"/>
      <c r="AG354" s="250"/>
      <c r="AH354" s="249"/>
      <c r="AI354" s="249"/>
      <c r="AJ354" s="249"/>
      <c r="AK354" s="249"/>
      <c r="AL354" s="249"/>
      <c r="AM354" s="204"/>
      <c r="AN354" s="205"/>
      <c r="AO354" s="205"/>
      <c r="AP354" s="205"/>
      <c r="AQ354" s="205"/>
      <c r="AR354" s="205"/>
      <c r="AS354" s="259"/>
      <c r="AT354" s="258"/>
      <c r="AU354" s="258"/>
      <c r="AV354" s="258"/>
      <c r="AW354" s="258"/>
      <c r="AX354" s="258"/>
      <c r="AY354" s="268"/>
      <c r="AZ354" s="267"/>
      <c r="BA354" s="267"/>
      <c r="BB354" s="267"/>
      <c r="BC354" s="267"/>
      <c r="BD354" s="267"/>
      <c r="BE354" s="204"/>
      <c r="BF354" s="205"/>
      <c r="BG354" s="205"/>
      <c r="BH354" s="205"/>
      <c r="BI354" s="205"/>
      <c r="BJ354" s="205"/>
      <c r="BK354" s="241"/>
      <c r="BL354" s="240"/>
      <c r="BM354" s="240"/>
      <c r="BN354" s="240"/>
      <c r="BO354" s="240"/>
      <c r="BP354" s="240"/>
      <c r="BQ354" s="223"/>
      <c r="BW354" s="268"/>
      <c r="BX354" s="267"/>
      <c r="BY354" s="267"/>
      <c r="BZ354" s="267"/>
      <c r="CA354" s="267"/>
      <c r="CB354" s="267"/>
      <c r="CC354" s="241"/>
      <c r="CD354" s="214"/>
      <c r="CE354" s="240"/>
      <c r="CF354" s="240"/>
      <c r="CG354" s="240"/>
      <c r="CH354" s="5"/>
    </row>
    <row r="355" spans="1:86" hidden="1" x14ac:dyDescent="0.2">
      <c r="A355" s="131"/>
      <c r="B355" s="7"/>
      <c r="C355" s="43"/>
      <c r="D355" s="154"/>
      <c r="E355" s="43"/>
      <c r="F355" s="34"/>
      <c r="G355" s="35"/>
      <c r="H355" s="36"/>
      <c r="I355" s="46"/>
      <c r="J355" s="204"/>
      <c r="K355" s="204"/>
      <c r="L355" s="205"/>
      <c r="M355" s="205"/>
      <c r="N355" s="204"/>
      <c r="O355" s="214"/>
      <c r="P355" s="214"/>
      <c r="Q355" s="213"/>
      <c r="R355" s="214"/>
      <c r="S355" s="213"/>
      <c r="T355" s="214"/>
      <c r="U355" s="223"/>
      <c r="V355" s="223"/>
      <c r="W355" s="222"/>
      <c r="X355" s="223"/>
      <c r="Y355" s="222"/>
      <c r="Z355" s="223"/>
      <c r="AA355" s="232"/>
      <c r="AB355" s="232"/>
      <c r="AC355" s="231"/>
      <c r="AD355" s="232"/>
      <c r="AE355" s="231"/>
      <c r="AF355" s="232"/>
      <c r="AG355" s="250"/>
      <c r="AH355" s="250"/>
      <c r="AI355" s="249"/>
      <c r="AJ355" s="250"/>
      <c r="AK355" s="249"/>
      <c r="AL355" s="250"/>
      <c r="AM355" s="204"/>
      <c r="AN355" s="204"/>
      <c r="AO355" s="205"/>
      <c r="AP355" s="204"/>
      <c r="AQ355" s="205"/>
      <c r="AR355" s="204"/>
      <c r="AS355" s="259"/>
      <c r="AT355" s="259"/>
      <c r="AU355" s="258"/>
      <c r="AV355" s="259"/>
      <c r="AW355" s="258"/>
      <c r="AX355" s="259"/>
      <c r="AY355" s="268"/>
      <c r="AZ355" s="268"/>
      <c r="BA355" s="267"/>
      <c r="BB355" s="268"/>
      <c r="BC355" s="267"/>
      <c r="BD355" s="268"/>
      <c r="BE355" s="204"/>
      <c r="BF355" s="204"/>
      <c r="BG355" s="205"/>
      <c r="BH355" s="204"/>
      <c r="BI355" s="205"/>
      <c r="BJ355" s="204"/>
      <c r="BK355" s="241"/>
      <c r="BL355" s="241"/>
      <c r="BM355" s="240"/>
      <c r="BN355" s="241"/>
      <c r="BO355" s="240"/>
      <c r="BP355" s="241"/>
      <c r="BQ355" s="223"/>
      <c r="BR355" s="579"/>
      <c r="BT355" s="579"/>
      <c r="BV355" s="579"/>
      <c r="BW355" s="268"/>
      <c r="BX355" s="268"/>
      <c r="BY355" s="267"/>
      <c r="BZ355" s="268"/>
      <c r="CA355" s="267"/>
      <c r="CB355" s="268"/>
      <c r="CC355" s="241"/>
      <c r="CD355" s="214"/>
      <c r="CE355" s="240"/>
      <c r="CF355" s="240"/>
      <c r="CG355" s="241"/>
      <c r="CH355" s="5"/>
    </row>
    <row r="356" spans="1:86" hidden="1" x14ac:dyDescent="0.2">
      <c r="A356" s="131"/>
      <c r="B356" s="7"/>
      <c r="C356" s="43"/>
      <c r="D356" s="154"/>
      <c r="E356" s="43"/>
      <c r="F356" s="56"/>
      <c r="G356" s="45"/>
      <c r="H356" s="9"/>
      <c r="I356" s="46"/>
      <c r="J356" s="204"/>
      <c r="K356" s="204"/>
      <c r="L356" s="205"/>
      <c r="M356" s="205"/>
      <c r="N356" s="204"/>
      <c r="O356" s="214"/>
      <c r="P356" s="214"/>
      <c r="Q356" s="213"/>
      <c r="R356" s="214"/>
      <c r="S356" s="213"/>
      <c r="T356" s="214"/>
      <c r="U356" s="223"/>
      <c r="V356" s="223"/>
      <c r="W356" s="222"/>
      <c r="X356" s="223"/>
      <c r="Y356" s="222"/>
      <c r="Z356" s="223"/>
      <c r="AA356" s="232"/>
      <c r="AB356" s="232"/>
      <c r="AC356" s="231"/>
      <c r="AD356" s="232"/>
      <c r="AE356" s="231"/>
      <c r="AF356" s="232"/>
      <c r="AG356" s="250"/>
      <c r="AH356" s="250"/>
      <c r="AI356" s="249"/>
      <c r="AJ356" s="250"/>
      <c r="AK356" s="249"/>
      <c r="AL356" s="250"/>
      <c r="AM356" s="204"/>
      <c r="AN356" s="204"/>
      <c r="AO356" s="205"/>
      <c r="AP356" s="204"/>
      <c r="AQ356" s="205"/>
      <c r="AR356" s="204"/>
      <c r="AS356" s="259"/>
      <c r="AT356" s="259"/>
      <c r="AU356" s="258"/>
      <c r="AV356" s="259"/>
      <c r="AW356" s="258"/>
      <c r="AX356" s="259"/>
      <c r="AY356" s="268"/>
      <c r="AZ356" s="268"/>
      <c r="BA356" s="267"/>
      <c r="BB356" s="268"/>
      <c r="BC356" s="267"/>
      <c r="BD356" s="268"/>
      <c r="BE356" s="204"/>
      <c r="BF356" s="204"/>
      <c r="BG356" s="205"/>
      <c r="BH356" s="204"/>
      <c r="BI356" s="205"/>
      <c r="BJ356" s="204"/>
      <c r="BK356" s="241"/>
      <c r="BL356" s="241"/>
      <c r="BM356" s="240"/>
      <c r="BN356" s="241"/>
      <c r="BO356" s="240"/>
      <c r="BP356" s="241"/>
      <c r="BQ356" s="223"/>
      <c r="BR356" s="579"/>
      <c r="BT356" s="579"/>
      <c r="BV356" s="579"/>
      <c r="BW356" s="268"/>
      <c r="BX356" s="268"/>
      <c r="BY356" s="267"/>
      <c r="BZ356" s="268"/>
      <c r="CA356" s="267"/>
      <c r="CB356" s="268"/>
      <c r="CC356" s="241"/>
      <c r="CD356" s="214"/>
      <c r="CE356" s="240"/>
      <c r="CF356" s="240"/>
      <c r="CG356" s="241"/>
      <c r="CH356" s="5"/>
    </row>
    <row r="357" spans="1:86" hidden="1" x14ac:dyDescent="0.2">
      <c r="A357" s="131"/>
      <c r="B357" s="7"/>
      <c r="C357" s="43"/>
      <c r="D357" s="154"/>
      <c r="E357" s="43"/>
      <c r="F357" s="56"/>
      <c r="G357" s="155"/>
      <c r="H357" s="156"/>
      <c r="I357" s="46"/>
      <c r="J357" s="204"/>
      <c r="K357" s="204"/>
      <c r="L357" s="205"/>
      <c r="M357" s="205"/>
      <c r="N357" s="204"/>
      <c r="O357" s="214"/>
      <c r="P357" s="214"/>
      <c r="Q357" s="213"/>
      <c r="R357" s="214"/>
      <c r="S357" s="213"/>
      <c r="T357" s="214"/>
      <c r="U357" s="223"/>
      <c r="V357" s="223"/>
      <c r="W357" s="222"/>
      <c r="X357" s="223"/>
      <c r="Y357" s="222"/>
      <c r="Z357" s="223"/>
      <c r="AA357" s="232"/>
      <c r="AB357" s="232"/>
      <c r="AC357" s="231"/>
      <c r="AD357" s="232"/>
      <c r="AE357" s="231"/>
      <c r="AF357" s="232"/>
      <c r="AG357" s="250"/>
      <c r="AH357" s="250"/>
      <c r="AI357" s="249"/>
      <c r="AJ357" s="250"/>
      <c r="AK357" s="249"/>
      <c r="AL357" s="250"/>
      <c r="AM357" s="204"/>
      <c r="AN357" s="204"/>
      <c r="AO357" s="205"/>
      <c r="AP357" s="204"/>
      <c r="AQ357" s="205"/>
      <c r="AR357" s="204"/>
      <c r="AS357" s="259"/>
      <c r="AT357" s="259"/>
      <c r="AU357" s="258"/>
      <c r="AV357" s="259"/>
      <c r="AW357" s="258"/>
      <c r="AX357" s="259"/>
      <c r="AY357" s="268"/>
      <c r="AZ357" s="268"/>
      <c r="BA357" s="267"/>
      <c r="BB357" s="268"/>
      <c r="BC357" s="267"/>
      <c r="BD357" s="268"/>
      <c r="BE357" s="204"/>
      <c r="BF357" s="204"/>
      <c r="BG357" s="205"/>
      <c r="BH357" s="204"/>
      <c r="BI357" s="205"/>
      <c r="BJ357" s="204"/>
      <c r="BK357" s="241"/>
      <c r="BL357" s="241"/>
      <c r="BM357" s="240"/>
      <c r="BN357" s="241"/>
      <c r="BO357" s="240"/>
      <c r="BP357" s="241"/>
      <c r="BQ357" s="223"/>
      <c r="BR357" s="579"/>
      <c r="BT357" s="579"/>
      <c r="BV357" s="579"/>
      <c r="BW357" s="268"/>
      <c r="BX357" s="268"/>
      <c r="BY357" s="267"/>
      <c r="BZ357" s="268"/>
      <c r="CA357" s="267"/>
      <c r="CB357" s="268"/>
      <c r="CC357" s="241"/>
      <c r="CD357" s="214"/>
      <c r="CE357" s="240"/>
      <c r="CF357" s="240"/>
      <c r="CG357" s="241"/>
      <c r="CH357" s="5"/>
    </row>
    <row r="358" spans="1:86" hidden="1" x14ac:dyDescent="0.2">
      <c r="A358" s="131"/>
      <c r="B358" s="7"/>
      <c r="C358" s="43"/>
      <c r="D358" s="154"/>
      <c r="E358" s="43"/>
      <c r="F358" s="56"/>
      <c r="G358" s="155"/>
      <c r="H358" s="156"/>
      <c r="I358" s="46"/>
      <c r="J358" s="204"/>
      <c r="K358" s="204"/>
      <c r="L358" s="205"/>
      <c r="M358" s="205"/>
      <c r="N358" s="204"/>
      <c r="O358" s="214"/>
      <c r="P358" s="214"/>
      <c r="Q358" s="213"/>
      <c r="R358" s="214"/>
      <c r="S358" s="213"/>
      <c r="T358" s="214"/>
      <c r="U358" s="223"/>
      <c r="V358" s="223"/>
      <c r="W358" s="222"/>
      <c r="X358" s="223"/>
      <c r="Y358" s="222"/>
      <c r="Z358" s="223"/>
      <c r="AA358" s="232"/>
      <c r="AB358" s="232"/>
      <c r="AC358" s="231"/>
      <c r="AD358" s="232"/>
      <c r="AE358" s="231"/>
      <c r="AF358" s="232"/>
      <c r="AG358" s="250"/>
      <c r="AH358" s="250"/>
      <c r="AI358" s="249"/>
      <c r="AJ358" s="250"/>
      <c r="AK358" s="249"/>
      <c r="AL358" s="250"/>
      <c r="AM358" s="204"/>
      <c r="AN358" s="204"/>
      <c r="AO358" s="205"/>
      <c r="AP358" s="204"/>
      <c r="AQ358" s="205"/>
      <c r="AR358" s="204"/>
      <c r="AS358" s="259"/>
      <c r="AT358" s="259"/>
      <c r="AU358" s="258"/>
      <c r="AV358" s="259"/>
      <c r="AW358" s="258"/>
      <c r="AX358" s="259"/>
      <c r="AY358" s="268"/>
      <c r="AZ358" s="268"/>
      <c r="BA358" s="267"/>
      <c r="BB358" s="268"/>
      <c r="BC358" s="267"/>
      <c r="BD358" s="268"/>
      <c r="BE358" s="204"/>
      <c r="BF358" s="204"/>
      <c r="BG358" s="205"/>
      <c r="BH358" s="204"/>
      <c r="BI358" s="205"/>
      <c r="BJ358" s="204"/>
      <c r="BK358" s="241"/>
      <c r="BL358" s="241"/>
      <c r="BM358" s="240"/>
      <c r="BN358" s="241"/>
      <c r="BO358" s="240"/>
      <c r="BP358" s="241"/>
      <c r="BQ358" s="223"/>
      <c r="BR358" s="579"/>
      <c r="BT358" s="579"/>
      <c r="BV358" s="579"/>
      <c r="BW358" s="268"/>
      <c r="BX358" s="268"/>
      <c r="BY358" s="267"/>
      <c r="BZ358" s="268"/>
      <c r="CA358" s="267"/>
      <c r="CB358" s="268"/>
      <c r="CC358" s="241"/>
      <c r="CD358" s="214"/>
      <c r="CE358" s="240"/>
      <c r="CF358" s="240"/>
      <c r="CG358" s="241"/>
      <c r="CH358" s="5"/>
    </row>
    <row r="359" spans="1:86" hidden="1" x14ac:dyDescent="0.2">
      <c r="A359" s="22"/>
      <c r="B359" s="22"/>
      <c r="C359" s="93"/>
      <c r="D359" s="34"/>
      <c r="E359" s="43"/>
      <c r="F359" s="56"/>
      <c r="G359" s="97"/>
      <c r="H359" s="9"/>
      <c r="I359" s="46"/>
      <c r="J359" s="204"/>
      <c r="K359" s="204"/>
      <c r="L359" s="205"/>
      <c r="M359" s="205"/>
      <c r="N359" s="204"/>
      <c r="O359" s="214"/>
      <c r="P359" s="214"/>
      <c r="Q359" s="213"/>
      <c r="R359" s="214"/>
      <c r="S359" s="213"/>
      <c r="T359" s="214"/>
      <c r="U359" s="223"/>
      <c r="V359" s="223"/>
      <c r="W359" s="222"/>
      <c r="X359" s="223"/>
      <c r="Y359" s="222"/>
      <c r="Z359" s="223"/>
      <c r="AA359" s="232"/>
      <c r="AB359" s="232"/>
      <c r="AC359" s="231"/>
      <c r="AD359" s="232"/>
      <c r="AE359" s="231"/>
      <c r="AF359" s="232"/>
      <c r="AG359" s="250"/>
      <c r="AH359" s="250"/>
      <c r="AI359" s="249"/>
      <c r="AJ359" s="250"/>
      <c r="AK359" s="249"/>
      <c r="AL359" s="250"/>
      <c r="AM359" s="204"/>
      <c r="AN359" s="204"/>
      <c r="AO359" s="205"/>
      <c r="AP359" s="204"/>
      <c r="AQ359" s="205"/>
      <c r="AR359" s="204"/>
      <c r="AS359" s="259"/>
      <c r="AT359" s="259"/>
      <c r="AU359" s="258"/>
      <c r="AV359" s="259"/>
      <c r="AW359" s="258"/>
      <c r="AX359" s="259"/>
      <c r="AY359" s="268"/>
      <c r="AZ359" s="268"/>
      <c r="BA359" s="267"/>
      <c r="BB359" s="268"/>
      <c r="BC359" s="267"/>
      <c r="BD359" s="268"/>
      <c r="BE359" s="204"/>
      <c r="BF359" s="204"/>
      <c r="BG359" s="205"/>
      <c r="BH359" s="204"/>
      <c r="BI359" s="205"/>
      <c r="BJ359" s="204"/>
      <c r="BK359" s="241"/>
      <c r="BL359" s="241"/>
      <c r="BM359" s="240"/>
      <c r="BN359" s="241"/>
      <c r="BO359" s="240"/>
      <c r="BP359" s="241"/>
      <c r="BQ359" s="223"/>
      <c r="BR359" s="579"/>
      <c r="BT359" s="579"/>
      <c r="BV359" s="579"/>
      <c r="BW359" s="268"/>
      <c r="BX359" s="268"/>
      <c r="BY359" s="267"/>
      <c r="BZ359" s="268"/>
      <c r="CA359" s="267"/>
      <c r="CB359" s="268"/>
      <c r="CC359" s="241"/>
      <c r="CD359" s="214"/>
      <c r="CE359" s="240"/>
      <c r="CF359" s="240"/>
      <c r="CG359" s="241"/>
      <c r="CH359" s="5"/>
    </row>
    <row r="360" spans="1:86" hidden="1" x14ac:dyDescent="0.2">
      <c r="A360" s="22"/>
      <c r="B360" s="22"/>
      <c r="C360" s="93"/>
      <c r="D360" s="34"/>
      <c r="E360" s="43"/>
      <c r="F360" s="34"/>
      <c r="G360" s="48"/>
      <c r="H360" s="9"/>
      <c r="I360" s="46"/>
      <c r="J360" s="204"/>
      <c r="K360" s="204"/>
      <c r="L360" s="205"/>
      <c r="M360" s="205"/>
      <c r="N360" s="204"/>
      <c r="O360" s="214"/>
      <c r="P360" s="214"/>
      <c r="Q360" s="213"/>
      <c r="R360" s="214"/>
      <c r="S360" s="213"/>
      <c r="T360" s="214"/>
      <c r="U360" s="223"/>
      <c r="V360" s="223"/>
      <c r="W360" s="222"/>
      <c r="X360" s="223"/>
      <c r="Y360" s="222"/>
      <c r="Z360" s="223"/>
      <c r="AA360" s="232"/>
      <c r="AB360" s="232"/>
      <c r="AC360" s="231"/>
      <c r="AD360" s="232"/>
      <c r="AE360" s="231"/>
      <c r="AF360" s="232"/>
      <c r="AG360" s="250"/>
      <c r="AH360" s="250"/>
      <c r="AI360" s="249"/>
      <c r="AJ360" s="250"/>
      <c r="AK360" s="249"/>
      <c r="AL360" s="250"/>
      <c r="AM360" s="204"/>
      <c r="AN360" s="204"/>
      <c r="AO360" s="205"/>
      <c r="AP360" s="204"/>
      <c r="AQ360" s="205"/>
      <c r="AR360" s="204"/>
      <c r="AS360" s="259"/>
      <c r="AT360" s="259"/>
      <c r="AU360" s="258"/>
      <c r="AV360" s="259"/>
      <c r="AW360" s="258"/>
      <c r="AX360" s="259"/>
      <c r="AY360" s="268"/>
      <c r="AZ360" s="268"/>
      <c r="BA360" s="267"/>
      <c r="BB360" s="268"/>
      <c r="BC360" s="267"/>
      <c r="BD360" s="268"/>
      <c r="BE360" s="204"/>
      <c r="BF360" s="204"/>
      <c r="BG360" s="205"/>
      <c r="BH360" s="204"/>
      <c r="BI360" s="205"/>
      <c r="BJ360" s="204"/>
      <c r="BK360" s="241"/>
      <c r="BL360" s="241"/>
      <c r="BM360" s="240"/>
      <c r="BN360" s="241"/>
      <c r="BO360" s="240"/>
      <c r="BP360" s="241"/>
      <c r="BQ360" s="223"/>
      <c r="BR360" s="579"/>
      <c r="BT360" s="579"/>
      <c r="BV360" s="579"/>
      <c r="BW360" s="268"/>
      <c r="BX360" s="268"/>
      <c r="BY360" s="267"/>
      <c r="BZ360" s="268"/>
      <c r="CA360" s="267"/>
      <c r="CB360" s="268"/>
      <c r="CC360" s="241"/>
      <c r="CD360" s="214"/>
      <c r="CE360" s="240"/>
      <c r="CF360" s="240"/>
      <c r="CG360" s="241"/>
      <c r="CH360" s="5"/>
    </row>
    <row r="361" spans="1:86" hidden="1" x14ac:dyDescent="0.2">
      <c r="A361" s="22"/>
      <c r="B361" s="22"/>
      <c r="C361" s="93"/>
      <c r="D361" s="34"/>
      <c r="E361" s="43"/>
      <c r="F361" s="34"/>
      <c r="G361" s="48"/>
      <c r="H361" s="9"/>
      <c r="I361" s="46"/>
      <c r="J361" s="204"/>
      <c r="K361" s="204"/>
      <c r="L361" s="205"/>
      <c r="M361" s="205"/>
      <c r="N361" s="204"/>
      <c r="O361" s="214"/>
      <c r="P361" s="214"/>
      <c r="Q361" s="213"/>
      <c r="R361" s="214"/>
      <c r="S361" s="213"/>
      <c r="T361" s="214"/>
      <c r="U361" s="223"/>
      <c r="V361" s="223"/>
      <c r="W361" s="222"/>
      <c r="X361" s="223"/>
      <c r="Y361" s="222"/>
      <c r="Z361" s="223"/>
      <c r="AA361" s="232"/>
      <c r="AB361" s="232"/>
      <c r="AC361" s="231"/>
      <c r="AD361" s="232"/>
      <c r="AE361" s="231"/>
      <c r="AF361" s="232"/>
      <c r="AG361" s="250"/>
      <c r="AH361" s="250"/>
      <c r="AI361" s="249"/>
      <c r="AJ361" s="250"/>
      <c r="AK361" s="249"/>
      <c r="AL361" s="250"/>
      <c r="AM361" s="204"/>
      <c r="AN361" s="204"/>
      <c r="AO361" s="205"/>
      <c r="AP361" s="204"/>
      <c r="AQ361" s="205"/>
      <c r="AR361" s="204"/>
      <c r="AS361" s="259"/>
      <c r="AT361" s="259"/>
      <c r="AU361" s="258"/>
      <c r="AV361" s="259"/>
      <c r="AW361" s="258"/>
      <c r="AX361" s="259"/>
      <c r="AY361" s="268"/>
      <c r="AZ361" s="268"/>
      <c r="BA361" s="267"/>
      <c r="BB361" s="268"/>
      <c r="BC361" s="267"/>
      <c r="BD361" s="268"/>
      <c r="BE361" s="204"/>
      <c r="BF361" s="204"/>
      <c r="BG361" s="205"/>
      <c r="BH361" s="204"/>
      <c r="BI361" s="205"/>
      <c r="BJ361" s="204"/>
      <c r="BK361" s="241"/>
      <c r="BL361" s="241"/>
      <c r="BM361" s="240"/>
      <c r="BN361" s="241"/>
      <c r="BO361" s="240"/>
      <c r="BP361" s="241"/>
      <c r="BQ361" s="223"/>
      <c r="BR361" s="579"/>
      <c r="BT361" s="579"/>
      <c r="BV361" s="579"/>
      <c r="BW361" s="268"/>
      <c r="BX361" s="268"/>
      <c r="BY361" s="267"/>
      <c r="BZ361" s="268"/>
      <c r="CA361" s="267"/>
      <c r="CB361" s="268"/>
      <c r="CC361" s="241"/>
      <c r="CD361" s="214"/>
      <c r="CE361" s="240"/>
      <c r="CF361" s="240"/>
      <c r="CG361" s="241"/>
      <c r="CH361" s="5"/>
    </row>
    <row r="362" spans="1:86" hidden="1" x14ac:dyDescent="0.2">
      <c r="A362" s="157"/>
      <c r="B362" s="105"/>
      <c r="C362" s="105"/>
      <c r="D362" s="107"/>
      <c r="E362" s="105"/>
      <c r="F362" s="107"/>
      <c r="G362" s="108"/>
      <c r="H362" s="91"/>
      <c r="I362" s="59"/>
      <c r="J362" s="206"/>
      <c r="K362" s="206"/>
      <c r="L362" s="206"/>
      <c r="M362" s="206"/>
      <c r="N362" s="206"/>
      <c r="O362" s="215"/>
      <c r="P362" s="215"/>
      <c r="Q362" s="215"/>
      <c r="R362" s="215"/>
      <c r="S362" s="215"/>
      <c r="T362" s="215"/>
      <c r="U362" s="224"/>
      <c r="V362" s="224"/>
      <c r="W362" s="224"/>
      <c r="X362" s="224"/>
      <c r="Y362" s="224"/>
      <c r="Z362" s="224"/>
      <c r="AA362" s="233"/>
      <c r="AB362" s="233"/>
      <c r="AC362" s="233"/>
      <c r="AD362" s="233"/>
      <c r="AE362" s="233"/>
      <c r="AF362" s="233"/>
      <c r="AG362" s="251"/>
      <c r="AH362" s="251"/>
      <c r="AI362" s="251"/>
      <c r="AJ362" s="251"/>
      <c r="AK362" s="251"/>
      <c r="AL362" s="251"/>
      <c r="AM362" s="206"/>
      <c r="AN362" s="206"/>
      <c r="AO362" s="206"/>
      <c r="AP362" s="206"/>
      <c r="AQ362" s="206"/>
      <c r="AR362" s="206"/>
      <c r="AS362" s="260"/>
      <c r="AT362" s="260"/>
      <c r="AU362" s="260"/>
      <c r="AV362" s="260"/>
      <c r="AW362" s="260"/>
      <c r="AX362" s="260"/>
      <c r="AY362" s="269"/>
      <c r="AZ362" s="269"/>
      <c r="BA362" s="269"/>
      <c r="BB362" s="269"/>
      <c r="BC362" s="269"/>
      <c r="BD362" s="269"/>
      <c r="BE362" s="206"/>
      <c r="BF362" s="206"/>
      <c r="BG362" s="206"/>
      <c r="BH362" s="206"/>
      <c r="BI362" s="206"/>
      <c r="BJ362" s="206"/>
      <c r="BK362" s="242"/>
      <c r="BL362" s="242"/>
      <c r="BM362" s="242"/>
      <c r="BN362" s="242"/>
      <c r="BO362" s="242"/>
      <c r="BP362" s="242"/>
      <c r="BQ362" s="224"/>
      <c r="BR362" s="629"/>
      <c r="BS362" s="629"/>
      <c r="BT362" s="629"/>
      <c r="BU362" s="629"/>
      <c r="BV362" s="629"/>
      <c r="BW362" s="269"/>
      <c r="BX362" s="269"/>
      <c r="BY362" s="269"/>
      <c r="BZ362" s="269"/>
      <c r="CA362" s="269"/>
      <c r="CB362" s="269"/>
      <c r="CC362" s="242"/>
      <c r="CD362" s="215"/>
      <c r="CE362" s="242"/>
      <c r="CF362" s="242"/>
      <c r="CG362" s="242"/>
      <c r="CH362" s="5"/>
    </row>
    <row r="363" spans="1:86" hidden="1" x14ac:dyDescent="0.2">
      <c r="A363" s="132"/>
      <c r="B363" s="7"/>
      <c r="C363" s="60"/>
      <c r="D363" s="56"/>
      <c r="E363" s="7"/>
      <c r="F363" s="56"/>
      <c r="G363" s="8"/>
      <c r="H363" s="61"/>
      <c r="I363" s="134"/>
      <c r="J363" s="204"/>
      <c r="K363" s="204"/>
      <c r="L363" s="205"/>
      <c r="M363" s="205"/>
      <c r="N363" s="205"/>
      <c r="O363" s="214"/>
      <c r="P363" s="214"/>
      <c r="Q363" s="213"/>
      <c r="R363" s="213"/>
      <c r="S363" s="213"/>
      <c r="T363" s="213"/>
      <c r="U363" s="223"/>
      <c r="V363" s="222"/>
      <c r="W363" s="222"/>
      <c r="X363" s="222"/>
      <c r="Y363" s="222"/>
      <c r="Z363" s="222"/>
      <c r="AA363" s="232"/>
      <c r="AB363" s="231"/>
      <c r="AC363" s="231"/>
      <c r="AD363" s="231"/>
      <c r="AE363" s="231"/>
      <c r="AF363" s="231"/>
      <c r="AG363" s="250"/>
      <c r="AH363" s="249"/>
      <c r="AI363" s="249"/>
      <c r="AJ363" s="249"/>
      <c r="AK363" s="249"/>
      <c r="AL363" s="249"/>
      <c r="AM363" s="204"/>
      <c r="AN363" s="205"/>
      <c r="AO363" s="205"/>
      <c r="AP363" s="205"/>
      <c r="AQ363" s="205"/>
      <c r="AR363" s="205"/>
      <c r="AS363" s="259"/>
      <c r="AT363" s="258"/>
      <c r="AU363" s="258"/>
      <c r="AV363" s="258"/>
      <c r="AW363" s="258"/>
      <c r="AX363" s="258"/>
      <c r="AY363" s="268"/>
      <c r="AZ363" s="267"/>
      <c r="BA363" s="267"/>
      <c r="BB363" s="267"/>
      <c r="BC363" s="267"/>
      <c r="BD363" s="267"/>
      <c r="BE363" s="204"/>
      <c r="BF363" s="205"/>
      <c r="BG363" s="205"/>
      <c r="BH363" s="205"/>
      <c r="BI363" s="205"/>
      <c r="BJ363" s="205"/>
      <c r="BK363" s="241"/>
      <c r="BL363" s="240"/>
      <c r="BM363" s="240"/>
      <c r="BN363" s="240"/>
      <c r="BO363" s="240"/>
      <c r="BP363" s="240"/>
      <c r="BQ363" s="223"/>
      <c r="BW363" s="268"/>
      <c r="BX363" s="267"/>
      <c r="BY363" s="267"/>
      <c r="BZ363" s="267"/>
      <c r="CA363" s="267"/>
      <c r="CB363" s="267"/>
      <c r="CC363" s="241"/>
      <c r="CD363" s="214"/>
      <c r="CE363" s="240"/>
      <c r="CF363" s="240"/>
      <c r="CG363" s="240"/>
      <c r="CH363" s="5"/>
    </row>
    <row r="364" spans="1:86" hidden="1" x14ac:dyDescent="0.2">
      <c r="A364" s="127"/>
      <c r="B364" s="11"/>
      <c r="C364" s="63"/>
      <c r="D364" s="64"/>
      <c r="E364" s="11"/>
      <c r="F364" s="64"/>
      <c r="G364" s="12"/>
      <c r="H364" s="65"/>
      <c r="I364" s="66"/>
      <c r="J364" s="204"/>
      <c r="K364" s="204"/>
      <c r="L364" s="205"/>
      <c r="M364" s="205"/>
      <c r="N364" s="205"/>
      <c r="O364" s="214"/>
      <c r="P364" s="214"/>
      <c r="Q364" s="213"/>
      <c r="R364" s="213"/>
      <c r="S364" s="213"/>
      <c r="T364" s="213"/>
      <c r="U364" s="223"/>
      <c r="V364" s="222"/>
      <c r="W364" s="222"/>
      <c r="X364" s="222"/>
      <c r="Y364" s="222"/>
      <c r="Z364" s="222"/>
      <c r="AA364" s="232"/>
      <c r="AB364" s="231"/>
      <c r="AC364" s="231"/>
      <c r="AD364" s="231"/>
      <c r="AE364" s="231"/>
      <c r="AF364" s="231"/>
      <c r="AG364" s="250"/>
      <c r="AH364" s="249"/>
      <c r="AI364" s="249"/>
      <c r="AJ364" s="249"/>
      <c r="AK364" s="249"/>
      <c r="AL364" s="249"/>
      <c r="AM364" s="204"/>
      <c r="AN364" s="205"/>
      <c r="AO364" s="205"/>
      <c r="AP364" s="205"/>
      <c r="AQ364" s="205"/>
      <c r="AR364" s="205"/>
      <c r="AS364" s="259"/>
      <c r="AT364" s="258"/>
      <c r="AU364" s="258"/>
      <c r="AV364" s="258"/>
      <c r="AW364" s="258"/>
      <c r="AX364" s="258"/>
      <c r="AY364" s="268"/>
      <c r="AZ364" s="267"/>
      <c r="BA364" s="267"/>
      <c r="BB364" s="267"/>
      <c r="BC364" s="267"/>
      <c r="BD364" s="267"/>
      <c r="BE364" s="204"/>
      <c r="BF364" s="205"/>
      <c r="BG364" s="205"/>
      <c r="BH364" s="205"/>
      <c r="BI364" s="205"/>
      <c r="BJ364" s="205"/>
      <c r="BK364" s="241"/>
      <c r="BL364" s="240"/>
      <c r="BM364" s="240"/>
      <c r="BN364" s="240"/>
      <c r="BO364" s="240"/>
      <c r="BP364" s="240"/>
      <c r="BQ364" s="223"/>
      <c r="BW364" s="268"/>
      <c r="BX364" s="267"/>
      <c r="BY364" s="267"/>
      <c r="BZ364" s="267"/>
      <c r="CA364" s="267"/>
      <c r="CB364" s="267"/>
      <c r="CC364" s="241"/>
      <c r="CD364" s="214"/>
      <c r="CE364" s="240"/>
      <c r="CF364" s="240"/>
      <c r="CG364" s="240"/>
      <c r="CH364" s="5"/>
    </row>
    <row r="365" spans="1:86" hidden="1" x14ac:dyDescent="0.2">
      <c r="A365" s="127"/>
      <c r="B365" s="11"/>
      <c r="C365" s="63"/>
      <c r="D365" s="64"/>
      <c r="E365" s="11"/>
      <c r="F365" s="64"/>
      <c r="G365" s="109"/>
      <c r="H365" s="65"/>
      <c r="I365" s="66"/>
      <c r="J365" s="204"/>
      <c r="K365" s="204"/>
      <c r="L365" s="205"/>
      <c r="M365" s="205"/>
      <c r="N365" s="205"/>
      <c r="O365" s="214"/>
      <c r="P365" s="214"/>
      <c r="Q365" s="213"/>
      <c r="R365" s="213"/>
      <c r="S365" s="213"/>
      <c r="T365" s="213"/>
      <c r="U365" s="223"/>
      <c r="V365" s="222"/>
      <c r="W365" s="222"/>
      <c r="X365" s="222"/>
      <c r="Y365" s="222"/>
      <c r="Z365" s="222"/>
      <c r="AA365" s="232"/>
      <c r="AB365" s="231"/>
      <c r="AC365" s="231"/>
      <c r="AD365" s="231"/>
      <c r="AE365" s="231"/>
      <c r="AF365" s="231"/>
      <c r="AG365" s="250"/>
      <c r="AH365" s="249"/>
      <c r="AI365" s="249"/>
      <c r="AJ365" s="249"/>
      <c r="AK365" s="249"/>
      <c r="AL365" s="249"/>
      <c r="AM365" s="204"/>
      <c r="AN365" s="205"/>
      <c r="AO365" s="205"/>
      <c r="AP365" s="205"/>
      <c r="AQ365" s="205"/>
      <c r="AR365" s="205"/>
      <c r="AS365" s="259"/>
      <c r="AT365" s="258"/>
      <c r="AU365" s="258"/>
      <c r="AV365" s="258"/>
      <c r="AW365" s="258"/>
      <c r="AX365" s="258"/>
      <c r="AY365" s="268"/>
      <c r="AZ365" s="267"/>
      <c r="BA365" s="267"/>
      <c r="BB365" s="267"/>
      <c r="BC365" s="267"/>
      <c r="BD365" s="267"/>
      <c r="BE365" s="204"/>
      <c r="BF365" s="205"/>
      <c r="BG365" s="205"/>
      <c r="BH365" s="205"/>
      <c r="BI365" s="205"/>
      <c r="BJ365" s="205"/>
      <c r="BK365" s="241"/>
      <c r="BL365" s="240"/>
      <c r="BM365" s="240"/>
      <c r="BN365" s="240"/>
      <c r="BO365" s="240"/>
      <c r="BP365" s="240"/>
      <c r="BQ365" s="223"/>
      <c r="BW365" s="268"/>
      <c r="BX365" s="267"/>
      <c r="BY365" s="267"/>
      <c r="BZ365" s="267"/>
      <c r="CA365" s="267"/>
      <c r="CB365" s="267"/>
      <c r="CC365" s="241"/>
      <c r="CD365" s="214"/>
      <c r="CE365" s="240"/>
      <c r="CF365" s="240"/>
      <c r="CG365" s="240"/>
      <c r="CH365" s="5"/>
    </row>
    <row r="366" spans="1:86" hidden="1" x14ac:dyDescent="0.2">
      <c r="A366" s="127"/>
      <c r="B366" s="11"/>
      <c r="C366" s="63"/>
      <c r="D366" s="64"/>
      <c r="E366" s="11"/>
      <c r="F366" s="64"/>
      <c r="G366" s="12"/>
      <c r="H366" s="69"/>
      <c r="I366" s="66"/>
      <c r="J366" s="204"/>
      <c r="K366" s="204"/>
      <c r="L366" s="205"/>
      <c r="M366" s="205"/>
      <c r="N366" s="205"/>
      <c r="O366" s="214"/>
      <c r="P366" s="214"/>
      <c r="Q366" s="213"/>
      <c r="R366" s="213"/>
      <c r="S366" s="213"/>
      <c r="T366" s="213"/>
      <c r="U366" s="223"/>
      <c r="V366" s="222"/>
      <c r="W366" s="222"/>
      <c r="X366" s="222"/>
      <c r="Y366" s="222"/>
      <c r="Z366" s="222"/>
      <c r="AA366" s="232"/>
      <c r="AB366" s="231"/>
      <c r="AC366" s="231"/>
      <c r="AD366" s="231"/>
      <c r="AE366" s="231"/>
      <c r="AF366" s="231"/>
      <c r="AG366" s="250"/>
      <c r="AH366" s="249"/>
      <c r="AI366" s="249"/>
      <c r="AJ366" s="249"/>
      <c r="AK366" s="249"/>
      <c r="AL366" s="249"/>
      <c r="AM366" s="204"/>
      <c r="AN366" s="205"/>
      <c r="AO366" s="205"/>
      <c r="AP366" s="205"/>
      <c r="AQ366" s="205"/>
      <c r="AR366" s="205"/>
      <c r="AS366" s="259"/>
      <c r="AT366" s="258"/>
      <c r="AU366" s="258"/>
      <c r="AV366" s="258"/>
      <c r="AW366" s="258"/>
      <c r="AX366" s="258"/>
      <c r="AY366" s="268"/>
      <c r="AZ366" s="267"/>
      <c r="BA366" s="267"/>
      <c r="BB366" s="267"/>
      <c r="BC366" s="267"/>
      <c r="BD366" s="267"/>
      <c r="BE366" s="204"/>
      <c r="BF366" s="205"/>
      <c r="BG366" s="205"/>
      <c r="BH366" s="205"/>
      <c r="BI366" s="205"/>
      <c r="BJ366" s="205"/>
      <c r="BK366" s="241"/>
      <c r="BL366" s="240"/>
      <c r="BM366" s="240"/>
      <c r="BN366" s="240"/>
      <c r="BO366" s="240"/>
      <c r="BP366" s="240"/>
      <c r="BQ366" s="223"/>
      <c r="BW366" s="268"/>
      <c r="BX366" s="267"/>
      <c r="BY366" s="267"/>
      <c r="BZ366" s="267"/>
      <c r="CA366" s="267"/>
      <c r="CB366" s="267"/>
      <c r="CC366" s="241"/>
      <c r="CD366" s="214"/>
      <c r="CE366" s="240"/>
      <c r="CF366" s="240"/>
      <c r="CG366" s="240"/>
      <c r="CH366" s="5"/>
    </row>
    <row r="367" spans="1:86" hidden="1" x14ac:dyDescent="0.2">
      <c r="A367" s="127"/>
      <c r="B367" s="11"/>
      <c r="C367" s="63"/>
      <c r="D367" s="64"/>
      <c r="E367" s="11"/>
      <c r="F367" s="64"/>
      <c r="G367" s="109"/>
      <c r="H367" s="69"/>
      <c r="I367" s="66"/>
      <c r="J367" s="204"/>
      <c r="K367" s="204"/>
      <c r="L367" s="205"/>
      <c r="M367" s="205"/>
      <c r="N367" s="205"/>
      <c r="O367" s="214"/>
      <c r="P367" s="214"/>
      <c r="Q367" s="213"/>
      <c r="R367" s="213"/>
      <c r="S367" s="213"/>
      <c r="T367" s="213"/>
      <c r="U367" s="223"/>
      <c r="V367" s="222"/>
      <c r="W367" s="222"/>
      <c r="X367" s="222"/>
      <c r="Y367" s="222"/>
      <c r="Z367" s="222"/>
      <c r="AA367" s="232"/>
      <c r="AB367" s="231"/>
      <c r="AC367" s="231"/>
      <c r="AD367" s="231"/>
      <c r="AE367" s="231"/>
      <c r="AF367" s="231"/>
      <c r="AG367" s="250"/>
      <c r="AH367" s="249"/>
      <c r="AI367" s="249"/>
      <c r="AJ367" s="249"/>
      <c r="AK367" s="249"/>
      <c r="AL367" s="249"/>
      <c r="AM367" s="204"/>
      <c r="AN367" s="205"/>
      <c r="AO367" s="205"/>
      <c r="AP367" s="205"/>
      <c r="AQ367" s="205"/>
      <c r="AR367" s="205"/>
      <c r="AS367" s="259"/>
      <c r="AT367" s="258"/>
      <c r="AU367" s="258"/>
      <c r="AV367" s="258"/>
      <c r="AW367" s="258"/>
      <c r="AX367" s="258"/>
      <c r="AY367" s="268"/>
      <c r="AZ367" s="267"/>
      <c r="BA367" s="267"/>
      <c r="BB367" s="267"/>
      <c r="BC367" s="267"/>
      <c r="BD367" s="267"/>
      <c r="BE367" s="204"/>
      <c r="BF367" s="205"/>
      <c r="BG367" s="205"/>
      <c r="BH367" s="205"/>
      <c r="BI367" s="205"/>
      <c r="BJ367" s="205"/>
      <c r="BK367" s="241"/>
      <c r="BL367" s="240"/>
      <c r="BM367" s="240"/>
      <c r="BN367" s="240"/>
      <c r="BO367" s="240"/>
      <c r="BP367" s="240"/>
      <c r="BQ367" s="223"/>
      <c r="BW367" s="268"/>
      <c r="BX367" s="267"/>
      <c r="BY367" s="267"/>
      <c r="BZ367" s="267"/>
      <c r="CA367" s="267"/>
      <c r="CB367" s="267"/>
      <c r="CC367" s="241"/>
      <c r="CD367" s="214"/>
      <c r="CE367" s="240"/>
      <c r="CF367" s="240"/>
      <c r="CG367" s="240"/>
      <c r="CH367" s="5"/>
    </row>
    <row r="368" spans="1:86" hidden="1" x14ac:dyDescent="0.2">
      <c r="A368" s="127"/>
      <c r="B368" s="11"/>
      <c r="C368" s="63"/>
      <c r="D368" s="64"/>
      <c r="E368" s="11"/>
      <c r="F368" s="64"/>
      <c r="G368" s="109"/>
      <c r="H368" s="65"/>
      <c r="I368" s="66"/>
      <c r="J368" s="204"/>
      <c r="K368" s="204"/>
      <c r="L368" s="205"/>
      <c r="M368" s="205"/>
      <c r="N368" s="205"/>
      <c r="O368" s="214"/>
      <c r="P368" s="214"/>
      <c r="Q368" s="213"/>
      <c r="R368" s="213"/>
      <c r="S368" s="213"/>
      <c r="T368" s="213"/>
      <c r="U368" s="223"/>
      <c r="V368" s="222"/>
      <c r="W368" s="222"/>
      <c r="X368" s="222"/>
      <c r="Y368" s="222"/>
      <c r="Z368" s="222"/>
      <c r="AA368" s="232"/>
      <c r="AB368" s="231"/>
      <c r="AC368" s="231"/>
      <c r="AD368" s="231"/>
      <c r="AE368" s="231"/>
      <c r="AF368" s="231"/>
      <c r="AG368" s="250"/>
      <c r="AH368" s="249"/>
      <c r="AI368" s="249"/>
      <c r="AJ368" s="249"/>
      <c r="AK368" s="249"/>
      <c r="AL368" s="249"/>
      <c r="AM368" s="204"/>
      <c r="AN368" s="205"/>
      <c r="AO368" s="205"/>
      <c r="AP368" s="205"/>
      <c r="AQ368" s="205"/>
      <c r="AR368" s="205"/>
      <c r="AS368" s="259"/>
      <c r="AT368" s="258"/>
      <c r="AU368" s="258"/>
      <c r="AV368" s="258"/>
      <c r="AW368" s="258"/>
      <c r="AX368" s="258"/>
      <c r="AY368" s="268"/>
      <c r="AZ368" s="267"/>
      <c r="BA368" s="267"/>
      <c r="BB368" s="267"/>
      <c r="BC368" s="267"/>
      <c r="BD368" s="267"/>
      <c r="BE368" s="204"/>
      <c r="BF368" s="205"/>
      <c r="BG368" s="205"/>
      <c r="BH368" s="205"/>
      <c r="BI368" s="205"/>
      <c r="BJ368" s="205"/>
      <c r="BK368" s="241"/>
      <c r="BL368" s="240"/>
      <c r="BM368" s="240"/>
      <c r="BN368" s="240"/>
      <c r="BO368" s="240"/>
      <c r="BP368" s="240"/>
      <c r="BQ368" s="223"/>
      <c r="BW368" s="268"/>
      <c r="BX368" s="267"/>
      <c r="BY368" s="267"/>
      <c r="BZ368" s="267"/>
      <c r="CA368" s="267"/>
      <c r="CB368" s="267"/>
      <c r="CC368" s="241"/>
      <c r="CD368" s="214"/>
      <c r="CE368" s="240"/>
      <c r="CF368" s="240"/>
      <c r="CG368" s="240"/>
      <c r="CH368" s="5"/>
    </row>
    <row r="369" spans="1:86" hidden="1" x14ac:dyDescent="0.2">
      <c r="A369" s="127"/>
      <c r="B369" s="11"/>
      <c r="C369" s="63"/>
      <c r="D369" s="64"/>
      <c r="E369" s="11"/>
      <c r="F369" s="64"/>
      <c r="G369" s="109"/>
      <c r="H369" s="65"/>
      <c r="I369" s="66"/>
      <c r="J369" s="204"/>
      <c r="K369" s="204"/>
      <c r="L369" s="205"/>
      <c r="M369" s="205"/>
      <c r="N369" s="205"/>
      <c r="O369" s="214"/>
      <c r="P369" s="214"/>
      <c r="Q369" s="213"/>
      <c r="R369" s="213"/>
      <c r="S369" s="213"/>
      <c r="T369" s="213"/>
      <c r="U369" s="223"/>
      <c r="V369" s="222"/>
      <c r="W369" s="222"/>
      <c r="X369" s="222"/>
      <c r="Y369" s="222"/>
      <c r="Z369" s="222"/>
      <c r="AA369" s="232"/>
      <c r="AB369" s="231"/>
      <c r="AC369" s="231"/>
      <c r="AD369" s="231"/>
      <c r="AE369" s="231"/>
      <c r="AF369" s="231"/>
      <c r="AG369" s="250"/>
      <c r="AH369" s="249"/>
      <c r="AI369" s="249"/>
      <c r="AJ369" s="249"/>
      <c r="AK369" s="249"/>
      <c r="AL369" s="249"/>
      <c r="AM369" s="204"/>
      <c r="AN369" s="205"/>
      <c r="AO369" s="205"/>
      <c r="AP369" s="205"/>
      <c r="AQ369" s="205"/>
      <c r="AR369" s="205"/>
      <c r="AS369" s="259"/>
      <c r="AT369" s="258"/>
      <c r="AU369" s="258"/>
      <c r="AV369" s="258"/>
      <c r="AW369" s="258"/>
      <c r="AX369" s="258"/>
      <c r="AY369" s="268"/>
      <c r="AZ369" s="267"/>
      <c r="BA369" s="267"/>
      <c r="BB369" s="267"/>
      <c r="BC369" s="267"/>
      <c r="BD369" s="267"/>
      <c r="BE369" s="204"/>
      <c r="BF369" s="205"/>
      <c r="BG369" s="205"/>
      <c r="BH369" s="205"/>
      <c r="BI369" s="205"/>
      <c r="BJ369" s="205"/>
      <c r="BK369" s="241"/>
      <c r="BL369" s="240"/>
      <c r="BM369" s="240"/>
      <c r="BN369" s="240"/>
      <c r="BO369" s="240"/>
      <c r="BP369" s="240"/>
      <c r="BQ369" s="223"/>
      <c r="BW369" s="268"/>
      <c r="BX369" s="267"/>
      <c r="BY369" s="267"/>
      <c r="BZ369" s="267"/>
      <c r="CA369" s="267"/>
      <c r="CB369" s="267"/>
      <c r="CC369" s="241"/>
      <c r="CD369" s="214"/>
      <c r="CE369" s="240"/>
      <c r="CF369" s="240"/>
      <c r="CG369" s="240"/>
      <c r="CH369" s="5"/>
    </row>
    <row r="370" spans="1:86" hidden="1" x14ac:dyDescent="0.2">
      <c r="A370" s="135"/>
      <c r="B370" s="17"/>
      <c r="C370" s="16"/>
      <c r="D370" s="71"/>
      <c r="E370" s="17"/>
      <c r="F370" s="71"/>
      <c r="G370" s="148"/>
      <c r="H370" s="72"/>
      <c r="I370" s="73"/>
      <c r="J370" s="204"/>
      <c r="K370" s="204"/>
      <c r="L370" s="205"/>
      <c r="M370" s="205"/>
      <c r="N370" s="205"/>
      <c r="O370" s="214"/>
      <c r="P370" s="214"/>
      <c r="Q370" s="213"/>
      <c r="R370" s="213"/>
      <c r="S370" s="213"/>
      <c r="T370" s="213"/>
      <c r="U370" s="223"/>
      <c r="V370" s="222"/>
      <c r="W370" s="222"/>
      <c r="X370" s="222"/>
      <c r="Y370" s="222"/>
      <c r="Z370" s="222"/>
      <c r="AA370" s="232"/>
      <c r="AB370" s="231"/>
      <c r="AC370" s="231"/>
      <c r="AD370" s="231"/>
      <c r="AE370" s="231"/>
      <c r="AF370" s="231"/>
      <c r="AG370" s="250"/>
      <c r="AH370" s="249"/>
      <c r="AI370" s="249"/>
      <c r="AJ370" s="249"/>
      <c r="AK370" s="249"/>
      <c r="AL370" s="249"/>
      <c r="AM370" s="204"/>
      <c r="AN370" s="205"/>
      <c r="AO370" s="205"/>
      <c r="AP370" s="205"/>
      <c r="AQ370" s="205"/>
      <c r="AR370" s="205"/>
      <c r="AS370" s="259"/>
      <c r="AT370" s="258"/>
      <c r="AU370" s="258"/>
      <c r="AV370" s="258"/>
      <c r="AW370" s="258"/>
      <c r="AX370" s="258"/>
      <c r="AY370" s="268"/>
      <c r="AZ370" s="267"/>
      <c r="BA370" s="267"/>
      <c r="BB370" s="267"/>
      <c r="BC370" s="267"/>
      <c r="BD370" s="267"/>
      <c r="BE370" s="204"/>
      <c r="BF370" s="205"/>
      <c r="BG370" s="205"/>
      <c r="BH370" s="205"/>
      <c r="BI370" s="205"/>
      <c r="BJ370" s="205"/>
      <c r="BK370" s="241"/>
      <c r="BL370" s="240"/>
      <c r="BM370" s="240"/>
      <c r="BN370" s="240"/>
      <c r="BO370" s="240"/>
      <c r="BP370" s="240"/>
      <c r="BQ370" s="223"/>
      <c r="BW370" s="268"/>
      <c r="BX370" s="267"/>
      <c r="BY370" s="267"/>
      <c r="BZ370" s="267"/>
      <c r="CA370" s="267"/>
      <c r="CB370" s="267"/>
      <c r="CC370" s="241"/>
      <c r="CD370" s="214"/>
      <c r="CE370" s="240"/>
      <c r="CF370" s="240"/>
      <c r="CG370" s="240"/>
      <c r="CH370" s="5"/>
    </row>
    <row r="371" spans="1:86" hidden="1" x14ac:dyDescent="0.2">
      <c r="A371" s="146"/>
      <c r="B371" s="146"/>
      <c r="C371" s="146"/>
      <c r="D371" s="147"/>
      <c r="E371" s="146"/>
      <c r="F371" s="147"/>
      <c r="G371" s="148"/>
      <c r="H371" s="72"/>
      <c r="I371" s="73"/>
      <c r="J371" s="204"/>
      <c r="K371" s="204"/>
      <c r="L371" s="205"/>
      <c r="M371" s="205"/>
      <c r="N371" s="205"/>
      <c r="O371" s="214"/>
      <c r="P371" s="214"/>
      <c r="Q371" s="213"/>
      <c r="R371" s="213"/>
      <c r="S371" s="213"/>
      <c r="T371" s="213"/>
      <c r="U371" s="223"/>
      <c r="V371" s="222"/>
      <c r="W371" s="222"/>
      <c r="X371" s="222"/>
      <c r="Y371" s="222"/>
      <c r="Z371" s="222"/>
      <c r="AA371" s="232"/>
      <c r="AB371" s="231"/>
      <c r="AC371" s="231"/>
      <c r="AD371" s="231"/>
      <c r="AE371" s="231"/>
      <c r="AF371" s="231"/>
      <c r="AG371" s="250"/>
      <c r="AH371" s="249"/>
      <c r="AI371" s="249"/>
      <c r="AJ371" s="249"/>
      <c r="AK371" s="249"/>
      <c r="AL371" s="249"/>
      <c r="AM371" s="204"/>
      <c r="AN371" s="205"/>
      <c r="AO371" s="205"/>
      <c r="AP371" s="205"/>
      <c r="AQ371" s="205"/>
      <c r="AR371" s="205"/>
      <c r="AS371" s="259"/>
      <c r="AT371" s="258"/>
      <c r="AU371" s="258"/>
      <c r="AV371" s="258"/>
      <c r="AW371" s="258"/>
      <c r="AX371" s="258"/>
      <c r="AY371" s="268"/>
      <c r="AZ371" s="267"/>
      <c r="BA371" s="267"/>
      <c r="BB371" s="267"/>
      <c r="BC371" s="267"/>
      <c r="BD371" s="267"/>
      <c r="BE371" s="204"/>
      <c r="BF371" s="205"/>
      <c r="BG371" s="205"/>
      <c r="BH371" s="205"/>
      <c r="BI371" s="205"/>
      <c r="BJ371" s="205"/>
      <c r="BK371" s="241"/>
      <c r="BL371" s="240"/>
      <c r="BM371" s="240"/>
      <c r="BN371" s="240"/>
      <c r="BO371" s="240"/>
      <c r="BP371" s="240"/>
      <c r="BQ371" s="223"/>
      <c r="BW371" s="268"/>
      <c r="BX371" s="267"/>
      <c r="BY371" s="267"/>
      <c r="BZ371" s="267"/>
      <c r="CA371" s="267"/>
      <c r="CB371" s="267"/>
      <c r="CC371" s="241"/>
      <c r="CD371" s="214"/>
      <c r="CE371" s="240"/>
      <c r="CF371" s="240"/>
      <c r="CG371" s="240"/>
      <c r="CH371" s="5"/>
    </row>
    <row r="372" spans="1:86" hidden="1" x14ac:dyDescent="0.2">
      <c r="A372" s="22"/>
      <c r="B372" s="22"/>
      <c r="C372" s="51"/>
      <c r="D372" s="34"/>
      <c r="E372" s="22"/>
      <c r="F372" s="34"/>
      <c r="G372" s="48"/>
      <c r="H372" s="26"/>
      <c r="I372" s="112"/>
      <c r="J372" s="204"/>
      <c r="K372" s="204"/>
      <c r="L372" s="205"/>
      <c r="M372" s="205"/>
      <c r="N372" s="205"/>
      <c r="O372" s="214"/>
      <c r="P372" s="214"/>
      <c r="Q372" s="213"/>
      <c r="R372" s="213"/>
      <c r="S372" s="213"/>
      <c r="T372" s="213"/>
      <c r="U372" s="223"/>
      <c r="V372" s="222"/>
      <c r="W372" s="222"/>
      <c r="X372" s="222"/>
      <c r="Y372" s="222"/>
      <c r="Z372" s="222"/>
      <c r="AA372" s="232"/>
      <c r="AB372" s="231"/>
      <c r="AC372" s="231"/>
      <c r="AD372" s="231"/>
      <c r="AE372" s="231"/>
      <c r="AF372" s="231"/>
      <c r="AG372" s="250"/>
      <c r="AH372" s="249"/>
      <c r="AI372" s="249"/>
      <c r="AJ372" s="249"/>
      <c r="AK372" s="249"/>
      <c r="AL372" s="249"/>
      <c r="AM372" s="204"/>
      <c r="AN372" s="205"/>
      <c r="AO372" s="205"/>
      <c r="AP372" s="205"/>
      <c r="AQ372" s="205"/>
      <c r="AR372" s="205"/>
      <c r="AS372" s="259"/>
      <c r="AT372" s="258"/>
      <c r="AU372" s="258"/>
      <c r="AV372" s="258"/>
      <c r="AW372" s="258"/>
      <c r="AX372" s="258"/>
      <c r="AY372" s="268"/>
      <c r="AZ372" s="267"/>
      <c r="BA372" s="267"/>
      <c r="BB372" s="267"/>
      <c r="BC372" s="267"/>
      <c r="BD372" s="267"/>
      <c r="BE372" s="204"/>
      <c r="BF372" s="205"/>
      <c r="BG372" s="205"/>
      <c r="BH372" s="205"/>
      <c r="BI372" s="205"/>
      <c r="BJ372" s="205"/>
      <c r="BK372" s="241"/>
      <c r="BL372" s="240"/>
      <c r="BM372" s="240"/>
      <c r="BN372" s="240"/>
      <c r="BO372" s="240"/>
      <c r="BP372" s="240"/>
      <c r="BQ372" s="223"/>
      <c r="BW372" s="268"/>
      <c r="BX372" s="267"/>
      <c r="BY372" s="267"/>
      <c r="BZ372" s="267"/>
      <c r="CA372" s="267"/>
      <c r="CB372" s="267"/>
      <c r="CC372" s="241"/>
      <c r="CD372" s="214"/>
      <c r="CE372" s="240"/>
      <c r="CF372" s="240"/>
      <c r="CG372" s="240"/>
      <c r="CH372" s="5"/>
    </row>
    <row r="373" spans="1:86" hidden="1" x14ac:dyDescent="0.2">
      <c r="A373" s="22"/>
      <c r="B373" s="23"/>
      <c r="C373" s="51"/>
      <c r="D373" s="34"/>
      <c r="E373" s="22"/>
      <c r="F373" s="34"/>
      <c r="G373" s="48"/>
      <c r="H373" s="26"/>
      <c r="I373" s="112"/>
      <c r="J373" s="204"/>
      <c r="K373" s="204"/>
      <c r="L373" s="205"/>
      <c r="M373" s="205"/>
      <c r="N373" s="205"/>
      <c r="O373" s="214"/>
      <c r="P373" s="214"/>
      <c r="Q373" s="213"/>
      <c r="R373" s="213"/>
      <c r="S373" s="213"/>
      <c r="T373" s="213"/>
      <c r="U373" s="223"/>
      <c r="V373" s="222"/>
      <c r="W373" s="222"/>
      <c r="X373" s="222"/>
      <c r="Y373" s="222"/>
      <c r="Z373" s="222"/>
      <c r="AA373" s="232"/>
      <c r="AB373" s="231"/>
      <c r="AC373" s="231"/>
      <c r="AD373" s="231"/>
      <c r="AE373" s="231"/>
      <c r="AF373" s="231"/>
      <c r="AG373" s="250"/>
      <c r="AH373" s="249"/>
      <c r="AI373" s="249"/>
      <c r="AJ373" s="249"/>
      <c r="AK373" s="249"/>
      <c r="AL373" s="249"/>
      <c r="AM373" s="204"/>
      <c r="AN373" s="205"/>
      <c r="AO373" s="205"/>
      <c r="AP373" s="205"/>
      <c r="AQ373" s="205"/>
      <c r="AR373" s="205"/>
      <c r="AS373" s="259"/>
      <c r="AT373" s="258"/>
      <c r="AU373" s="258"/>
      <c r="AV373" s="258"/>
      <c r="AW373" s="258"/>
      <c r="AX373" s="258"/>
      <c r="AY373" s="268"/>
      <c r="AZ373" s="267"/>
      <c r="BA373" s="267"/>
      <c r="BB373" s="267"/>
      <c r="BC373" s="267"/>
      <c r="BD373" s="267"/>
      <c r="BE373" s="204"/>
      <c r="BF373" s="205"/>
      <c r="BG373" s="205"/>
      <c r="BH373" s="205"/>
      <c r="BI373" s="205"/>
      <c r="BJ373" s="205"/>
      <c r="BK373" s="241"/>
      <c r="BL373" s="240"/>
      <c r="BM373" s="240"/>
      <c r="BN373" s="240"/>
      <c r="BO373" s="240"/>
      <c r="BP373" s="240"/>
      <c r="BQ373" s="223"/>
      <c r="BW373" s="268"/>
      <c r="BX373" s="267"/>
      <c r="BY373" s="267"/>
      <c r="BZ373" s="267"/>
      <c r="CA373" s="267"/>
      <c r="CB373" s="267"/>
      <c r="CC373" s="241"/>
      <c r="CD373" s="214"/>
      <c r="CE373" s="240"/>
      <c r="CF373" s="240"/>
      <c r="CG373" s="240"/>
      <c r="CH373" s="5"/>
    </row>
    <row r="374" spans="1:86" hidden="1" x14ac:dyDescent="0.2">
      <c r="A374" s="22"/>
      <c r="B374" s="23"/>
      <c r="C374" s="51"/>
      <c r="D374" s="121"/>
      <c r="E374" s="22"/>
      <c r="F374" s="34"/>
      <c r="G374" s="48"/>
      <c r="H374" s="26"/>
      <c r="I374" s="112"/>
      <c r="J374" s="204"/>
      <c r="K374" s="204"/>
      <c r="L374" s="205"/>
      <c r="M374" s="205"/>
      <c r="N374" s="205"/>
      <c r="O374" s="214"/>
      <c r="P374" s="214"/>
      <c r="Q374" s="213"/>
      <c r="R374" s="213"/>
      <c r="S374" s="213"/>
      <c r="T374" s="213"/>
      <c r="U374" s="223"/>
      <c r="V374" s="222"/>
      <c r="W374" s="222"/>
      <c r="X374" s="222"/>
      <c r="Y374" s="222"/>
      <c r="Z374" s="222"/>
      <c r="AA374" s="232"/>
      <c r="AB374" s="231"/>
      <c r="AC374" s="231"/>
      <c r="AD374" s="231"/>
      <c r="AE374" s="231"/>
      <c r="AF374" s="231"/>
      <c r="AG374" s="250"/>
      <c r="AH374" s="249"/>
      <c r="AI374" s="249"/>
      <c r="AJ374" s="249"/>
      <c r="AK374" s="249"/>
      <c r="AL374" s="249"/>
      <c r="AM374" s="204"/>
      <c r="AN374" s="205"/>
      <c r="AO374" s="205"/>
      <c r="AP374" s="205"/>
      <c r="AQ374" s="205"/>
      <c r="AR374" s="205"/>
      <c r="AS374" s="259"/>
      <c r="AT374" s="258"/>
      <c r="AU374" s="258"/>
      <c r="AV374" s="258"/>
      <c r="AW374" s="258"/>
      <c r="AX374" s="258"/>
      <c r="AY374" s="268"/>
      <c r="AZ374" s="267"/>
      <c r="BA374" s="267"/>
      <c r="BB374" s="267"/>
      <c r="BC374" s="267"/>
      <c r="BD374" s="267"/>
      <c r="BE374" s="204"/>
      <c r="BF374" s="205"/>
      <c r="BG374" s="205"/>
      <c r="BH374" s="205"/>
      <c r="BI374" s="205"/>
      <c r="BJ374" s="205"/>
      <c r="BK374" s="241"/>
      <c r="BL374" s="240"/>
      <c r="BM374" s="240"/>
      <c r="BN374" s="240"/>
      <c r="BO374" s="240"/>
      <c r="BP374" s="240"/>
      <c r="BQ374" s="223"/>
      <c r="BW374" s="268"/>
      <c r="BX374" s="267"/>
      <c r="BY374" s="267"/>
      <c r="BZ374" s="267"/>
      <c r="CA374" s="267"/>
      <c r="CB374" s="267"/>
      <c r="CC374" s="241"/>
      <c r="CD374" s="214"/>
      <c r="CE374" s="240"/>
      <c r="CF374" s="240"/>
      <c r="CG374" s="240"/>
      <c r="CH374" s="5"/>
    </row>
    <row r="375" spans="1:86" hidden="1" x14ac:dyDescent="0.2">
      <c r="A375" s="22"/>
      <c r="B375" s="23"/>
      <c r="C375" s="51"/>
      <c r="D375" s="33"/>
      <c r="E375" s="22"/>
      <c r="F375" s="34"/>
      <c r="G375" s="48"/>
      <c r="H375" s="75"/>
      <c r="I375" s="52"/>
      <c r="J375" s="204"/>
      <c r="K375" s="204"/>
      <c r="L375" s="205"/>
      <c r="M375" s="205"/>
      <c r="N375" s="205"/>
      <c r="O375" s="214"/>
      <c r="P375" s="214"/>
      <c r="Q375" s="213"/>
      <c r="R375" s="213"/>
      <c r="S375" s="213"/>
      <c r="T375" s="213"/>
      <c r="U375" s="223"/>
      <c r="V375" s="222"/>
      <c r="W375" s="222"/>
      <c r="X375" s="222"/>
      <c r="Y375" s="222"/>
      <c r="Z375" s="222"/>
      <c r="AA375" s="232"/>
      <c r="AB375" s="231"/>
      <c r="AC375" s="231"/>
      <c r="AD375" s="231"/>
      <c r="AE375" s="231"/>
      <c r="AF375" s="231"/>
      <c r="AG375" s="250"/>
      <c r="AH375" s="249"/>
      <c r="AI375" s="249"/>
      <c r="AJ375" s="249"/>
      <c r="AK375" s="249"/>
      <c r="AL375" s="249"/>
      <c r="AM375" s="204"/>
      <c r="AN375" s="205"/>
      <c r="AO375" s="205"/>
      <c r="AP375" s="205"/>
      <c r="AQ375" s="205"/>
      <c r="AR375" s="205"/>
      <c r="AS375" s="259"/>
      <c r="AT375" s="258"/>
      <c r="AU375" s="258"/>
      <c r="AV375" s="258"/>
      <c r="AW375" s="258"/>
      <c r="AX375" s="258"/>
      <c r="AY375" s="268"/>
      <c r="AZ375" s="267"/>
      <c r="BA375" s="267"/>
      <c r="BB375" s="267"/>
      <c r="BC375" s="267"/>
      <c r="BD375" s="267"/>
      <c r="BE375" s="204"/>
      <c r="BF375" s="205"/>
      <c r="BG375" s="205"/>
      <c r="BH375" s="205"/>
      <c r="BI375" s="205"/>
      <c r="BJ375" s="205"/>
      <c r="BK375" s="241"/>
      <c r="BL375" s="240"/>
      <c r="BM375" s="240"/>
      <c r="BN375" s="240"/>
      <c r="BO375" s="240"/>
      <c r="BP375" s="240"/>
      <c r="BQ375" s="223"/>
      <c r="BW375" s="268"/>
      <c r="BX375" s="267"/>
      <c r="BY375" s="267"/>
      <c r="BZ375" s="267"/>
      <c r="CA375" s="267"/>
      <c r="CB375" s="267"/>
      <c r="CC375" s="241"/>
      <c r="CD375" s="214"/>
      <c r="CE375" s="240"/>
      <c r="CF375" s="240"/>
      <c r="CG375" s="240"/>
      <c r="CH375" s="5"/>
    </row>
    <row r="376" spans="1:86" hidden="1" x14ac:dyDescent="0.2">
      <c r="A376" s="22"/>
      <c r="B376" s="22"/>
      <c r="C376" s="93"/>
      <c r="D376" s="34"/>
      <c r="E376" s="22"/>
      <c r="F376" s="34"/>
      <c r="G376" s="48"/>
      <c r="H376" s="36"/>
      <c r="I376" s="27"/>
      <c r="J376" s="204"/>
      <c r="K376" s="204"/>
      <c r="L376" s="205"/>
      <c r="M376" s="205"/>
      <c r="N376" s="204"/>
      <c r="O376" s="214"/>
      <c r="P376" s="214"/>
      <c r="Q376" s="213"/>
      <c r="R376" s="214"/>
      <c r="S376" s="213"/>
      <c r="T376" s="214"/>
      <c r="U376" s="223"/>
      <c r="V376" s="223"/>
      <c r="W376" s="222"/>
      <c r="X376" s="223"/>
      <c r="Y376" s="222"/>
      <c r="Z376" s="223"/>
      <c r="AA376" s="232"/>
      <c r="AB376" s="232"/>
      <c r="AC376" s="231"/>
      <c r="AD376" s="232"/>
      <c r="AE376" s="231"/>
      <c r="AF376" s="232"/>
      <c r="AG376" s="250"/>
      <c r="AH376" s="250"/>
      <c r="AI376" s="249"/>
      <c r="AJ376" s="250"/>
      <c r="AK376" s="249"/>
      <c r="AL376" s="250"/>
      <c r="AM376" s="204"/>
      <c r="AN376" s="204"/>
      <c r="AO376" s="205"/>
      <c r="AP376" s="204"/>
      <c r="AQ376" s="205"/>
      <c r="AR376" s="204"/>
      <c r="AS376" s="259"/>
      <c r="AT376" s="259"/>
      <c r="AU376" s="258"/>
      <c r="AV376" s="259"/>
      <c r="AW376" s="258"/>
      <c r="AX376" s="259"/>
      <c r="AY376" s="268"/>
      <c r="AZ376" s="268"/>
      <c r="BA376" s="267"/>
      <c r="BB376" s="268"/>
      <c r="BC376" s="267"/>
      <c r="BD376" s="268"/>
      <c r="BE376" s="204"/>
      <c r="BF376" s="204"/>
      <c r="BG376" s="205"/>
      <c r="BH376" s="204"/>
      <c r="BI376" s="205"/>
      <c r="BJ376" s="204"/>
      <c r="BK376" s="241"/>
      <c r="BL376" s="241"/>
      <c r="BM376" s="240"/>
      <c r="BN376" s="241"/>
      <c r="BO376" s="240"/>
      <c r="BP376" s="241"/>
      <c r="BQ376" s="223"/>
      <c r="BR376" s="579"/>
      <c r="BT376" s="579"/>
      <c r="BV376" s="579"/>
      <c r="BW376" s="268"/>
      <c r="BX376" s="268"/>
      <c r="BY376" s="267"/>
      <c r="BZ376" s="268"/>
      <c r="CA376" s="267"/>
      <c r="CB376" s="268"/>
      <c r="CC376" s="241"/>
      <c r="CD376" s="214"/>
      <c r="CE376" s="240"/>
      <c r="CF376" s="240"/>
      <c r="CG376" s="241"/>
      <c r="CH376" s="5"/>
    </row>
    <row r="377" spans="1:86" hidden="1" x14ac:dyDescent="0.2">
      <c r="A377" s="157"/>
      <c r="B377" s="105"/>
      <c r="C377" s="105"/>
      <c r="D377" s="107"/>
      <c r="E377" s="105"/>
      <c r="F377" s="107"/>
      <c r="G377" s="108"/>
      <c r="H377" s="91"/>
      <c r="I377" s="59"/>
      <c r="J377" s="206"/>
      <c r="K377" s="206"/>
      <c r="L377" s="206"/>
      <c r="M377" s="206"/>
      <c r="N377" s="206"/>
      <c r="O377" s="215"/>
      <c r="P377" s="215"/>
      <c r="Q377" s="215"/>
      <c r="R377" s="215"/>
      <c r="S377" s="215"/>
      <c r="T377" s="215"/>
      <c r="U377" s="224"/>
      <c r="V377" s="224"/>
      <c r="W377" s="224"/>
      <c r="X377" s="224"/>
      <c r="Y377" s="224"/>
      <c r="Z377" s="224"/>
      <c r="AA377" s="233"/>
      <c r="AB377" s="233"/>
      <c r="AC377" s="233"/>
      <c r="AD377" s="233"/>
      <c r="AE377" s="233"/>
      <c r="AF377" s="233"/>
      <c r="AG377" s="251"/>
      <c r="AH377" s="251"/>
      <c r="AI377" s="251"/>
      <c r="AJ377" s="251"/>
      <c r="AK377" s="251"/>
      <c r="AL377" s="251"/>
      <c r="AM377" s="206"/>
      <c r="AN377" s="206"/>
      <c r="AO377" s="206"/>
      <c r="AP377" s="206"/>
      <c r="AQ377" s="206"/>
      <c r="AR377" s="206"/>
      <c r="AS377" s="260"/>
      <c r="AT377" s="260"/>
      <c r="AU377" s="260"/>
      <c r="AV377" s="260"/>
      <c r="AW377" s="260"/>
      <c r="AX377" s="260"/>
      <c r="AY377" s="269"/>
      <c r="AZ377" s="269"/>
      <c r="BA377" s="269"/>
      <c r="BB377" s="269"/>
      <c r="BC377" s="269"/>
      <c r="BD377" s="269"/>
      <c r="BE377" s="206"/>
      <c r="BF377" s="206"/>
      <c r="BG377" s="206"/>
      <c r="BH377" s="206"/>
      <c r="BI377" s="206"/>
      <c r="BJ377" s="206"/>
      <c r="BK377" s="242"/>
      <c r="BL377" s="242"/>
      <c r="BM377" s="242"/>
      <c r="BN377" s="242"/>
      <c r="BO377" s="242"/>
      <c r="BP377" s="242"/>
      <c r="BQ377" s="224"/>
      <c r="BR377" s="629"/>
      <c r="BS377" s="629"/>
      <c r="BT377" s="629"/>
      <c r="BU377" s="629"/>
      <c r="BV377" s="629"/>
      <c r="BW377" s="269"/>
      <c r="BX377" s="269"/>
      <c r="BY377" s="269"/>
      <c r="BZ377" s="269"/>
      <c r="CA377" s="269"/>
      <c r="CB377" s="269"/>
      <c r="CC377" s="242"/>
      <c r="CD377" s="215"/>
      <c r="CE377" s="242"/>
      <c r="CF377" s="242"/>
      <c r="CG377" s="242"/>
      <c r="CH377" s="5"/>
    </row>
    <row r="378" spans="1:86" hidden="1" x14ac:dyDescent="0.2">
      <c r="A378" s="132"/>
      <c r="B378" s="7"/>
      <c r="C378" s="151"/>
      <c r="D378" s="56"/>
      <c r="E378" s="7"/>
      <c r="F378" s="56"/>
      <c r="G378" s="57"/>
      <c r="H378" s="61"/>
      <c r="I378" s="134"/>
      <c r="J378" s="204"/>
      <c r="K378" s="204"/>
      <c r="L378" s="205"/>
      <c r="M378" s="205"/>
      <c r="N378" s="205"/>
      <c r="O378" s="214"/>
      <c r="P378" s="214"/>
      <c r="Q378" s="213"/>
      <c r="R378" s="213"/>
      <c r="S378" s="213"/>
      <c r="T378" s="213"/>
      <c r="U378" s="223"/>
      <c r="V378" s="222"/>
      <c r="W378" s="222"/>
      <c r="X378" s="222"/>
      <c r="Y378" s="222"/>
      <c r="Z378" s="222"/>
      <c r="AA378" s="232"/>
      <c r="AB378" s="231"/>
      <c r="AC378" s="231"/>
      <c r="AD378" s="231"/>
      <c r="AE378" s="231"/>
      <c r="AF378" s="231"/>
      <c r="AG378" s="250"/>
      <c r="AH378" s="249"/>
      <c r="AI378" s="249"/>
      <c r="AJ378" s="249"/>
      <c r="AK378" s="249"/>
      <c r="AL378" s="249"/>
      <c r="AM378" s="204"/>
      <c r="AN378" s="205"/>
      <c r="AO378" s="205"/>
      <c r="AP378" s="205"/>
      <c r="AQ378" s="205"/>
      <c r="AR378" s="205"/>
      <c r="AS378" s="259"/>
      <c r="AT378" s="258"/>
      <c r="AU378" s="258"/>
      <c r="AV378" s="258"/>
      <c r="AW378" s="258"/>
      <c r="AX378" s="258"/>
      <c r="AY378" s="268"/>
      <c r="AZ378" s="267"/>
      <c r="BA378" s="267"/>
      <c r="BB378" s="267"/>
      <c r="BC378" s="267"/>
      <c r="BD378" s="267"/>
      <c r="BE378" s="204"/>
      <c r="BF378" s="205"/>
      <c r="BG378" s="205"/>
      <c r="BH378" s="205"/>
      <c r="BI378" s="205"/>
      <c r="BJ378" s="205"/>
      <c r="BK378" s="241"/>
      <c r="BL378" s="240"/>
      <c r="BM378" s="240"/>
      <c r="BN378" s="240"/>
      <c r="BO378" s="240"/>
      <c r="BP378" s="240"/>
      <c r="BQ378" s="223"/>
      <c r="BW378" s="268"/>
      <c r="BX378" s="267"/>
      <c r="BY378" s="267"/>
      <c r="BZ378" s="267"/>
      <c r="CA378" s="267"/>
      <c r="CB378" s="267"/>
      <c r="CC378" s="241"/>
      <c r="CD378" s="214"/>
      <c r="CE378" s="240"/>
      <c r="CF378" s="240"/>
      <c r="CG378" s="240"/>
      <c r="CH378" s="5"/>
    </row>
    <row r="379" spans="1:86" hidden="1" x14ac:dyDescent="0.2">
      <c r="A379" s="127"/>
      <c r="B379" s="11"/>
      <c r="C379" s="141"/>
      <c r="D379" s="64"/>
      <c r="E379" s="11"/>
      <c r="F379" s="64"/>
      <c r="G379" s="12"/>
      <c r="H379" s="65"/>
      <c r="I379" s="66"/>
      <c r="J379" s="204"/>
      <c r="K379" s="204"/>
      <c r="L379" s="205"/>
      <c r="M379" s="205"/>
      <c r="N379" s="205"/>
      <c r="O379" s="214"/>
      <c r="P379" s="214"/>
      <c r="Q379" s="213"/>
      <c r="R379" s="213"/>
      <c r="S379" s="213"/>
      <c r="T379" s="213"/>
      <c r="U379" s="223"/>
      <c r="V379" s="222"/>
      <c r="W379" s="222"/>
      <c r="X379" s="222"/>
      <c r="Y379" s="222"/>
      <c r="Z379" s="222"/>
      <c r="AA379" s="232"/>
      <c r="AB379" s="231"/>
      <c r="AC379" s="231"/>
      <c r="AD379" s="231"/>
      <c r="AE379" s="231"/>
      <c r="AF379" s="231"/>
      <c r="AG379" s="250"/>
      <c r="AH379" s="249"/>
      <c r="AI379" s="249"/>
      <c r="AJ379" s="249"/>
      <c r="AK379" s="249"/>
      <c r="AL379" s="249"/>
      <c r="AM379" s="204"/>
      <c r="AN379" s="205"/>
      <c r="AO379" s="205"/>
      <c r="AP379" s="205"/>
      <c r="AQ379" s="205"/>
      <c r="AR379" s="205"/>
      <c r="AS379" s="259"/>
      <c r="AT379" s="258"/>
      <c r="AU379" s="258"/>
      <c r="AV379" s="258"/>
      <c r="AW379" s="258"/>
      <c r="AX379" s="258"/>
      <c r="AY379" s="268"/>
      <c r="AZ379" s="267"/>
      <c r="BA379" s="267"/>
      <c r="BB379" s="267"/>
      <c r="BC379" s="267"/>
      <c r="BD379" s="267"/>
      <c r="BE379" s="204"/>
      <c r="BF379" s="205"/>
      <c r="BG379" s="205"/>
      <c r="BH379" s="205"/>
      <c r="BI379" s="205"/>
      <c r="BJ379" s="205"/>
      <c r="BK379" s="241"/>
      <c r="BL379" s="240"/>
      <c r="BM379" s="240"/>
      <c r="BN379" s="240"/>
      <c r="BO379" s="240"/>
      <c r="BP379" s="240"/>
      <c r="BQ379" s="223"/>
      <c r="BW379" s="268"/>
      <c r="BX379" s="267"/>
      <c r="BY379" s="267"/>
      <c r="BZ379" s="267"/>
      <c r="CA379" s="267"/>
      <c r="CB379" s="267"/>
      <c r="CC379" s="241"/>
      <c r="CD379" s="214"/>
      <c r="CE379" s="240"/>
      <c r="CF379" s="240"/>
      <c r="CG379" s="240"/>
      <c r="CH379" s="5"/>
    </row>
    <row r="380" spans="1:86" hidden="1" x14ac:dyDescent="0.2">
      <c r="A380" s="127"/>
      <c r="B380" s="11"/>
      <c r="C380" s="141"/>
      <c r="D380" s="64"/>
      <c r="E380" s="11"/>
      <c r="F380" s="64"/>
      <c r="G380" s="12"/>
      <c r="H380" s="69"/>
      <c r="I380" s="66"/>
      <c r="J380" s="204"/>
      <c r="K380" s="204"/>
      <c r="L380" s="205"/>
      <c r="M380" s="205"/>
      <c r="N380" s="205"/>
      <c r="O380" s="214"/>
      <c r="P380" s="214"/>
      <c r="Q380" s="213"/>
      <c r="R380" s="213"/>
      <c r="S380" s="213"/>
      <c r="T380" s="213"/>
      <c r="U380" s="223"/>
      <c r="V380" s="222"/>
      <c r="W380" s="222"/>
      <c r="X380" s="222"/>
      <c r="Y380" s="222"/>
      <c r="Z380" s="222"/>
      <c r="AA380" s="232"/>
      <c r="AB380" s="231"/>
      <c r="AC380" s="231"/>
      <c r="AD380" s="231"/>
      <c r="AE380" s="231"/>
      <c r="AF380" s="231"/>
      <c r="AG380" s="250"/>
      <c r="AH380" s="249"/>
      <c r="AI380" s="249"/>
      <c r="AJ380" s="249"/>
      <c r="AK380" s="249"/>
      <c r="AL380" s="249"/>
      <c r="AM380" s="204"/>
      <c r="AN380" s="205"/>
      <c r="AO380" s="205"/>
      <c r="AP380" s="205"/>
      <c r="AQ380" s="205"/>
      <c r="AR380" s="205"/>
      <c r="AS380" s="259"/>
      <c r="AT380" s="258"/>
      <c r="AU380" s="258"/>
      <c r="AV380" s="258"/>
      <c r="AW380" s="258"/>
      <c r="AX380" s="258"/>
      <c r="AY380" s="268"/>
      <c r="AZ380" s="267"/>
      <c r="BA380" s="267"/>
      <c r="BB380" s="267"/>
      <c r="BC380" s="267"/>
      <c r="BD380" s="267"/>
      <c r="BE380" s="204"/>
      <c r="BF380" s="205"/>
      <c r="BG380" s="205"/>
      <c r="BH380" s="205"/>
      <c r="BI380" s="205"/>
      <c r="BJ380" s="205"/>
      <c r="BK380" s="241"/>
      <c r="BL380" s="240"/>
      <c r="BM380" s="240"/>
      <c r="BN380" s="240"/>
      <c r="BO380" s="240"/>
      <c r="BP380" s="240"/>
      <c r="BQ380" s="223"/>
      <c r="BW380" s="268"/>
      <c r="BX380" s="267"/>
      <c r="BY380" s="267"/>
      <c r="BZ380" s="267"/>
      <c r="CA380" s="267"/>
      <c r="CB380" s="267"/>
      <c r="CC380" s="241"/>
      <c r="CD380" s="214"/>
      <c r="CE380" s="240"/>
      <c r="CF380" s="240"/>
      <c r="CG380" s="240"/>
      <c r="CH380" s="5"/>
    </row>
    <row r="381" spans="1:86" hidden="1" x14ac:dyDescent="0.2">
      <c r="A381" s="127"/>
      <c r="B381" s="11"/>
      <c r="C381" s="141"/>
      <c r="D381" s="64"/>
      <c r="E381" s="11"/>
      <c r="F381" s="64"/>
      <c r="G381" s="109"/>
      <c r="H381" s="69"/>
      <c r="I381" s="66"/>
      <c r="J381" s="204"/>
      <c r="K381" s="204"/>
      <c r="L381" s="205"/>
      <c r="M381" s="205"/>
      <c r="N381" s="205"/>
      <c r="O381" s="214"/>
      <c r="P381" s="214"/>
      <c r="Q381" s="213"/>
      <c r="R381" s="213"/>
      <c r="S381" s="213"/>
      <c r="T381" s="213"/>
      <c r="U381" s="223"/>
      <c r="V381" s="222"/>
      <c r="W381" s="222"/>
      <c r="X381" s="222"/>
      <c r="Y381" s="222"/>
      <c r="Z381" s="222"/>
      <c r="AA381" s="232"/>
      <c r="AB381" s="231"/>
      <c r="AC381" s="231"/>
      <c r="AD381" s="231"/>
      <c r="AE381" s="231"/>
      <c r="AF381" s="231"/>
      <c r="AG381" s="250"/>
      <c r="AH381" s="249"/>
      <c r="AI381" s="249"/>
      <c r="AJ381" s="249"/>
      <c r="AK381" s="249"/>
      <c r="AL381" s="249"/>
      <c r="AM381" s="204"/>
      <c r="AN381" s="205"/>
      <c r="AO381" s="205"/>
      <c r="AP381" s="205"/>
      <c r="AQ381" s="205"/>
      <c r="AR381" s="205"/>
      <c r="AS381" s="259"/>
      <c r="AT381" s="258"/>
      <c r="AU381" s="258"/>
      <c r="AV381" s="258"/>
      <c r="AW381" s="258"/>
      <c r="AX381" s="258"/>
      <c r="AY381" s="268"/>
      <c r="AZ381" s="267"/>
      <c r="BA381" s="267"/>
      <c r="BB381" s="267"/>
      <c r="BC381" s="267"/>
      <c r="BD381" s="267"/>
      <c r="BE381" s="204"/>
      <c r="BF381" s="205"/>
      <c r="BG381" s="205"/>
      <c r="BH381" s="205"/>
      <c r="BI381" s="205"/>
      <c r="BJ381" s="205"/>
      <c r="BK381" s="241"/>
      <c r="BL381" s="240"/>
      <c r="BM381" s="240"/>
      <c r="BN381" s="240"/>
      <c r="BO381" s="240"/>
      <c r="BP381" s="240"/>
      <c r="BQ381" s="223"/>
      <c r="BW381" s="268"/>
      <c r="BX381" s="267"/>
      <c r="BY381" s="267"/>
      <c r="BZ381" s="267"/>
      <c r="CA381" s="267"/>
      <c r="CB381" s="267"/>
      <c r="CC381" s="241"/>
      <c r="CD381" s="214"/>
      <c r="CE381" s="240"/>
      <c r="CF381" s="240"/>
      <c r="CG381" s="240"/>
      <c r="CH381" s="5"/>
    </row>
    <row r="382" spans="1:86" hidden="1" x14ac:dyDescent="0.2">
      <c r="A382" s="127"/>
      <c r="B382" s="11"/>
      <c r="C382" s="141"/>
      <c r="D382" s="64"/>
      <c r="E382" s="11"/>
      <c r="F382" s="64"/>
      <c r="G382" s="109"/>
      <c r="H382" s="65"/>
      <c r="I382" s="66"/>
      <c r="J382" s="204"/>
      <c r="K382" s="204"/>
      <c r="L382" s="205"/>
      <c r="M382" s="205"/>
      <c r="N382" s="205"/>
      <c r="O382" s="214"/>
      <c r="P382" s="214"/>
      <c r="Q382" s="213"/>
      <c r="R382" s="213"/>
      <c r="S382" s="213"/>
      <c r="T382" s="213"/>
      <c r="U382" s="223"/>
      <c r="V382" s="222"/>
      <c r="W382" s="222"/>
      <c r="X382" s="222"/>
      <c r="Y382" s="222"/>
      <c r="Z382" s="222"/>
      <c r="AA382" s="232"/>
      <c r="AB382" s="231"/>
      <c r="AC382" s="231"/>
      <c r="AD382" s="231"/>
      <c r="AE382" s="231"/>
      <c r="AF382" s="231"/>
      <c r="AG382" s="250"/>
      <c r="AH382" s="249"/>
      <c r="AI382" s="249"/>
      <c r="AJ382" s="249"/>
      <c r="AK382" s="249"/>
      <c r="AL382" s="249"/>
      <c r="AM382" s="204"/>
      <c r="AN382" s="205"/>
      <c r="AO382" s="205"/>
      <c r="AP382" s="205"/>
      <c r="AQ382" s="205"/>
      <c r="AR382" s="205"/>
      <c r="AS382" s="259"/>
      <c r="AT382" s="258"/>
      <c r="AU382" s="258"/>
      <c r="AV382" s="258"/>
      <c r="AW382" s="258"/>
      <c r="AX382" s="258"/>
      <c r="AY382" s="268"/>
      <c r="AZ382" s="267"/>
      <c r="BA382" s="267"/>
      <c r="BB382" s="267"/>
      <c r="BC382" s="267"/>
      <c r="BD382" s="267"/>
      <c r="BE382" s="204"/>
      <c r="BF382" s="205"/>
      <c r="BG382" s="205"/>
      <c r="BH382" s="205"/>
      <c r="BI382" s="205"/>
      <c r="BJ382" s="205"/>
      <c r="BK382" s="241"/>
      <c r="BL382" s="240"/>
      <c r="BM382" s="240"/>
      <c r="BN382" s="240"/>
      <c r="BO382" s="240"/>
      <c r="BP382" s="240"/>
      <c r="BQ382" s="223"/>
      <c r="BW382" s="268"/>
      <c r="BX382" s="267"/>
      <c r="BY382" s="267"/>
      <c r="BZ382" s="267"/>
      <c r="CA382" s="267"/>
      <c r="CB382" s="267"/>
      <c r="CC382" s="241"/>
      <c r="CD382" s="214"/>
      <c r="CE382" s="240"/>
      <c r="CF382" s="240"/>
      <c r="CG382" s="240"/>
      <c r="CH382" s="5"/>
    </row>
    <row r="383" spans="1:86" hidden="1" x14ac:dyDescent="0.2">
      <c r="A383" s="135"/>
      <c r="B383" s="17"/>
      <c r="C383" s="146"/>
      <c r="D383" s="71"/>
      <c r="E383" s="17"/>
      <c r="F383" s="71"/>
      <c r="G383" s="148"/>
      <c r="H383" s="72"/>
      <c r="I383" s="73"/>
      <c r="J383" s="204"/>
      <c r="K383" s="204"/>
      <c r="L383" s="205"/>
      <c r="M383" s="205"/>
      <c r="N383" s="205"/>
      <c r="O383" s="214"/>
      <c r="P383" s="214"/>
      <c r="Q383" s="213"/>
      <c r="R383" s="213"/>
      <c r="S383" s="213"/>
      <c r="T383" s="213"/>
      <c r="U383" s="223"/>
      <c r="V383" s="222"/>
      <c r="W383" s="222"/>
      <c r="X383" s="222"/>
      <c r="Y383" s="222"/>
      <c r="Z383" s="222"/>
      <c r="AA383" s="232"/>
      <c r="AB383" s="231"/>
      <c r="AC383" s="231"/>
      <c r="AD383" s="231"/>
      <c r="AE383" s="231"/>
      <c r="AF383" s="231"/>
      <c r="AG383" s="250"/>
      <c r="AH383" s="249"/>
      <c r="AI383" s="249"/>
      <c r="AJ383" s="249"/>
      <c r="AK383" s="249"/>
      <c r="AL383" s="249"/>
      <c r="AM383" s="204"/>
      <c r="AN383" s="205"/>
      <c r="AO383" s="205"/>
      <c r="AP383" s="205"/>
      <c r="AQ383" s="205"/>
      <c r="AR383" s="205"/>
      <c r="AS383" s="259"/>
      <c r="AT383" s="258"/>
      <c r="AU383" s="258"/>
      <c r="AV383" s="258"/>
      <c r="AW383" s="258"/>
      <c r="AX383" s="258"/>
      <c r="AY383" s="268"/>
      <c r="AZ383" s="267"/>
      <c r="BA383" s="267"/>
      <c r="BB383" s="267"/>
      <c r="BC383" s="267"/>
      <c r="BD383" s="267"/>
      <c r="BE383" s="204"/>
      <c r="BF383" s="205"/>
      <c r="BG383" s="205"/>
      <c r="BH383" s="205"/>
      <c r="BI383" s="205"/>
      <c r="BJ383" s="205"/>
      <c r="BK383" s="241"/>
      <c r="BL383" s="240"/>
      <c r="BM383" s="240"/>
      <c r="BN383" s="240"/>
      <c r="BO383" s="240"/>
      <c r="BP383" s="240"/>
      <c r="BQ383" s="223"/>
      <c r="BW383" s="268"/>
      <c r="BX383" s="267"/>
      <c r="BY383" s="267"/>
      <c r="BZ383" s="267"/>
      <c r="CA383" s="267"/>
      <c r="CB383" s="267"/>
      <c r="CC383" s="241"/>
      <c r="CD383" s="214"/>
      <c r="CE383" s="240"/>
      <c r="CF383" s="240"/>
      <c r="CG383" s="240"/>
      <c r="CH383" s="5"/>
    </row>
    <row r="384" spans="1:86" hidden="1" x14ac:dyDescent="0.2">
      <c r="A384" s="146"/>
      <c r="B384" s="146"/>
      <c r="C384" s="146"/>
      <c r="D384" s="147"/>
      <c r="E384" s="146"/>
      <c r="F384" s="147"/>
      <c r="G384" s="148"/>
      <c r="H384" s="72"/>
      <c r="I384" s="73"/>
      <c r="J384" s="204"/>
      <c r="K384" s="204"/>
      <c r="L384" s="205"/>
      <c r="M384" s="205"/>
      <c r="N384" s="205"/>
      <c r="O384" s="214"/>
      <c r="P384" s="214"/>
      <c r="Q384" s="213"/>
      <c r="R384" s="213"/>
      <c r="S384" s="213"/>
      <c r="T384" s="213"/>
      <c r="U384" s="223"/>
      <c r="V384" s="222"/>
      <c r="W384" s="222"/>
      <c r="X384" s="222"/>
      <c r="Y384" s="222"/>
      <c r="Z384" s="222"/>
      <c r="AA384" s="232"/>
      <c r="AB384" s="231"/>
      <c r="AC384" s="231"/>
      <c r="AD384" s="231"/>
      <c r="AE384" s="231"/>
      <c r="AF384" s="231"/>
      <c r="AG384" s="250"/>
      <c r="AH384" s="249"/>
      <c r="AI384" s="249"/>
      <c r="AJ384" s="249"/>
      <c r="AK384" s="249"/>
      <c r="AL384" s="249"/>
      <c r="AM384" s="204"/>
      <c r="AN384" s="205"/>
      <c r="AO384" s="205"/>
      <c r="AP384" s="205"/>
      <c r="AQ384" s="205"/>
      <c r="AR384" s="205"/>
      <c r="AS384" s="259"/>
      <c r="AT384" s="258"/>
      <c r="AU384" s="258"/>
      <c r="AV384" s="258"/>
      <c r="AW384" s="258"/>
      <c r="AX384" s="258"/>
      <c r="AY384" s="268"/>
      <c r="AZ384" s="267"/>
      <c r="BA384" s="267"/>
      <c r="BB384" s="267"/>
      <c r="BC384" s="267"/>
      <c r="BD384" s="267"/>
      <c r="BE384" s="204"/>
      <c r="BF384" s="205"/>
      <c r="BG384" s="205"/>
      <c r="BH384" s="205"/>
      <c r="BI384" s="205"/>
      <c r="BJ384" s="205"/>
      <c r="BK384" s="241"/>
      <c r="BL384" s="240"/>
      <c r="BM384" s="240"/>
      <c r="BN384" s="240"/>
      <c r="BO384" s="240"/>
      <c r="BP384" s="240"/>
      <c r="BQ384" s="223"/>
      <c r="BW384" s="268"/>
      <c r="BX384" s="267"/>
      <c r="BY384" s="267"/>
      <c r="BZ384" s="267"/>
      <c r="CA384" s="267"/>
      <c r="CB384" s="267"/>
      <c r="CC384" s="241"/>
      <c r="CD384" s="214"/>
      <c r="CE384" s="240"/>
      <c r="CF384" s="240"/>
      <c r="CG384" s="240"/>
      <c r="CH384" s="5"/>
    </row>
    <row r="385" spans="1:86" hidden="1" x14ac:dyDescent="0.2">
      <c r="A385" s="22"/>
      <c r="B385" s="22"/>
      <c r="C385" s="51"/>
      <c r="D385" s="28"/>
      <c r="E385" s="22"/>
      <c r="F385" s="28"/>
      <c r="G385" s="128"/>
      <c r="H385" s="26"/>
      <c r="I385" s="112"/>
      <c r="J385" s="204"/>
      <c r="K385" s="204"/>
      <c r="L385" s="205"/>
      <c r="M385" s="205"/>
      <c r="N385" s="205"/>
      <c r="O385" s="214"/>
      <c r="P385" s="214"/>
      <c r="Q385" s="213"/>
      <c r="R385" s="213"/>
      <c r="S385" s="213"/>
      <c r="T385" s="213"/>
      <c r="U385" s="223"/>
      <c r="V385" s="222"/>
      <c r="W385" s="222"/>
      <c r="X385" s="222"/>
      <c r="Y385" s="222"/>
      <c r="Z385" s="222"/>
      <c r="AA385" s="232"/>
      <c r="AB385" s="231"/>
      <c r="AC385" s="231"/>
      <c r="AD385" s="231"/>
      <c r="AE385" s="231"/>
      <c r="AF385" s="231"/>
      <c r="AG385" s="250"/>
      <c r="AH385" s="249"/>
      <c r="AI385" s="249"/>
      <c r="AJ385" s="249"/>
      <c r="AK385" s="249"/>
      <c r="AL385" s="249"/>
      <c r="AM385" s="204"/>
      <c r="AN385" s="205"/>
      <c r="AO385" s="205"/>
      <c r="AP385" s="205"/>
      <c r="AQ385" s="205"/>
      <c r="AR385" s="205"/>
      <c r="AS385" s="259"/>
      <c r="AT385" s="258"/>
      <c r="AU385" s="258"/>
      <c r="AV385" s="258"/>
      <c r="AW385" s="258"/>
      <c r="AX385" s="258"/>
      <c r="AY385" s="268"/>
      <c r="AZ385" s="267"/>
      <c r="BA385" s="267"/>
      <c r="BB385" s="267"/>
      <c r="BC385" s="267"/>
      <c r="BD385" s="267"/>
      <c r="BE385" s="204"/>
      <c r="BF385" s="205"/>
      <c r="BG385" s="205"/>
      <c r="BH385" s="205"/>
      <c r="BI385" s="205"/>
      <c r="BJ385" s="205"/>
      <c r="BK385" s="241"/>
      <c r="BL385" s="240"/>
      <c r="BM385" s="240"/>
      <c r="BN385" s="240"/>
      <c r="BO385" s="240"/>
      <c r="BP385" s="240"/>
      <c r="BQ385" s="223"/>
      <c r="BW385" s="268"/>
      <c r="BX385" s="267"/>
      <c r="BY385" s="267"/>
      <c r="BZ385" s="267"/>
      <c r="CA385" s="267"/>
      <c r="CB385" s="267"/>
      <c r="CC385" s="241"/>
      <c r="CD385" s="214"/>
      <c r="CE385" s="240"/>
      <c r="CF385" s="240"/>
      <c r="CG385" s="240"/>
      <c r="CH385" s="5"/>
    </row>
    <row r="386" spans="1:86" hidden="1" x14ac:dyDescent="0.2">
      <c r="A386" s="22"/>
      <c r="B386" s="22"/>
      <c r="C386" s="51"/>
      <c r="D386" s="28"/>
      <c r="E386" s="22"/>
      <c r="F386" s="28"/>
      <c r="G386" s="128"/>
      <c r="H386" s="26"/>
      <c r="I386" s="112"/>
      <c r="J386" s="204"/>
      <c r="K386" s="204"/>
      <c r="L386" s="205"/>
      <c r="M386" s="205"/>
      <c r="N386" s="205"/>
      <c r="O386" s="214"/>
      <c r="P386" s="214"/>
      <c r="Q386" s="213"/>
      <c r="R386" s="213"/>
      <c r="S386" s="213"/>
      <c r="T386" s="213"/>
      <c r="U386" s="223"/>
      <c r="V386" s="222"/>
      <c r="W386" s="222"/>
      <c r="X386" s="222"/>
      <c r="Y386" s="222"/>
      <c r="Z386" s="222"/>
      <c r="AA386" s="232"/>
      <c r="AB386" s="231"/>
      <c r="AC386" s="231"/>
      <c r="AD386" s="231"/>
      <c r="AE386" s="231"/>
      <c r="AF386" s="231"/>
      <c r="AG386" s="250"/>
      <c r="AH386" s="249"/>
      <c r="AI386" s="249"/>
      <c r="AJ386" s="249"/>
      <c r="AK386" s="249"/>
      <c r="AL386" s="249"/>
      <c r="AM386" s="204"/>
      <c r="AN386" s="205"/>
      <c r="AO386" s="205"/>
      <c r="AP386" s="205"/>
      <c r="AQ386" s="205"/>
      <c r="AR386" s="205"/>
      <c r="AS386" s="259"/>
      <c r="AT386" s="258"/>
      <c r="AU386" s="258"/>
      <c r="AV386" s="258"/>
      <c r="AW386" s="258"/>
      <c r="AX386" s="258"/>
      <c r="AY386" s="268"/>
      <c r="AZ386" s="267"/>
      <c r="BA386" s="267"/>
      <c r="BB386" s="267"/>
      <c r="BC386" s="267"/>
      <c r="BD386" s="267"/>
      <c r="BE386" s="204"/>
      <c r="BF386" s="205"/>
      <c r="BG386" s="205"/>
      <c r="BH386" s="205"/>
      <c r="BI386" s="205"/>
      <c r="BJ386" s="205"/>
      <c r="BK386" s="241"/>
      <c r="BL386" s="240"/>
      <c r="BM386" s="240"/>
      <c r="BN386" s="240"/>
      <c r="BO386" s="240"/>
      <c r="BP386" s="240"/>
      <c r="BQ386" s="223"/>
      <c r="BW386" s="268"/>
      <c r="BX386" s="267"/>
      <c r="BY386" s="267"/>
      <c r="BZ386" s="267"/>
      <c r="CA386" s="267"/>
      <c r="CB386" s="267"/>
      <c r="CC386" s="241"/>
      <c r="CD386" s="214"/>
      <c r="CE386" s="240"/>
      <c r="CF386" s="240"/>
      <c r="CG386" s="240"/>
      <c r="CH386" s="5"/>
    </row>
    <row r="387" spans="1:86" hidden="1" x14ac:dyDescent="0.2">
      <c r="A387" s="22"/>
      <c r="B387" s="22"/>
      <c r="C387" s="51"/>
      <c r="D387" s="31"/>
      <c r="E387" s="22"/>
      <c r="F387" s="28"/>
      <c r="G387" s="128"/>
      <c r="H387" s="26"/>
      <c r="I387" s="112"/>
      <c r="J387" s="204"/>
      <c r="K387" s="204"/>
      <c r="L387" s="205"/>
      <c r="M387" s="205"/>
      <c r="N387" s="205"/>
      <c r="O387" s="214"/>
      <c r="P387" s="214"/>
      <c r="Q387" s="213"/>
      <c r="R387" s="213"/>
      <c r="S387" s="213"/>
      <c r="T387" s="213"/>
      <c r="U387" s="223"/>
      <c r="V387" s="222"/>
      <c r="W387" s="222"/>
      <c r="X387" s="222"/>
      <c r="Y387" s="222"/>
      <c r="Z387" s="222"/>
      <c r="AA387" s="232"/>
      <c r="AB387" s="231"/>
      <c r="AC387" s="231"/>
      <c r="AD387" s="231"/>
      <c r="AE387" s="231"/>
      <c r="AF387" s="231"/>
      <c r="AG387" s="250"/>
      <c r="AH387" s="249"/>
      <c r="AI387" s="249"/>
      <c r="AJ387" s="249"/>
      <c r="AK387" s="249"/>
      <c r="AL387" s="249"/>
      <c r="AM387" s="204"/>
      <c r="AN387" s="205"/>
      <c r="AO387" s="205"/>
      <c r="AP387" s="205"/>
      <c r="AQ387" s="205"/>
      <c r="AR387" s="205"/>
      <c r="AS387" s="259"/>
      <c r="AT387" s="258"/>
      <c r="AU387" s="258"/>
      <c r="AV387" s="258"/>
      <c r="AW387" s="258"/>
      <c r="AX387" s="258"/>
      <c r="AY387" s="268"/>
      <c r="AZ387" s="267"/>
      <c r="BA387" s="267"/>
      <c r="BB387" s="267"/>
      <c r="BC387" s="267"/>
      <c r="BD387" s="267"/>
      <c r="BE387" s="204"/>
      <c r="BF387" s="205"/>
      <c r="BG387" s="205"/>
      <c r="BH387" s="205"/>
      <c r="BI387" s="205"/>
      <c r="BJ387" s="205"/>
      <c r="BK387" s="241"/>
      <c r="BL387" s="240"/>
      <c r="BM387" s="240"/>
      <c r="BN387" s="240"/>
      <c r="BO387" s="240"/>
      <c r="BP387" s="240"/>
      <c r="BQ387" s="223"/>
      <c r="BW387" s="268"/>
      <c r="BX387" s="267"/>
      <c r="BY387" s="267"/>
      <c r="BZ387" s="267"/>
      <c r="CA387" s="267"/>
      <c r="CB387" s="267"/>
      <c r="CC387" s="241"/>
      <c r="CD387" s="214"/>
      <c r="CE387" s="240"/>
      <c r="CF387" s="240"/>
      <c r="CG387" s="240"/>
      <c r="CH387" s="5"/>
    </row>
    <row r="388" spans="1:86" hidden="1" x14ac:dyDescent="0.2">
      <c r="A388" s="22"/>
      <c r="B388" s="22"/>
      <c r="C388" s="51"/>
      <c r="D388" s="33"/>
      <c r="E388" s="22"/>
      <c r="F388" s="28"/>
      <c r="G388" s="128"/>
      <c r="H388" s="75"/>
      <c r="I388" s="52"/>
      <c r="J388" s="204"/>
      <c r="K388" s="204"/>
      <c r="L388" s="205"/>
      <c r="M388" s="205"/>
      <c r="N388" s="205"/>
      <c r="O388" s="214"/>
      <c r="P388" s="214"/>
      <c r="Q388" s="213"/>
      <c r="R388" s="213"/>
      <c r="S388" s="213"/>
      <c r="T388" s="213"/>
      <c r="U388" s="223"/>
      <c r="V388" s="222"/>
      <c r="W388" s="222"/>
      <c r="X388" s="222"/>
      <c r="Y388" s="222"/>
      <c r="Z388" s="222"/>
      <c r="AA388" s="232"/>
      <c r="AB388" s="231"/>
      <c r="AC388" s="231"/>
      <c r="AD388" s="231"/>
      <c r="AE388" s="231"/>
      <c r="AF388" s="231"/>
      <c r="AG388" s="250"/>
      <c r="AH388" s="249"/>
      <c r="AI388" s="249"/>
      <c r="AJ388" s="249"/>
      <c r="AK388" s="249"/>
      <c r="AL388" s="249"/>
      <c r="AM388" s="204"/>
      <c r="AN388" s="205"/>
      <c r="AO388" s="205"/>
      <c r="AP388" s="205"/>
      <c r="AQ388" s="205"/>
      <c r="AR388" s="205"/>
      <c r="AS388" s="259"/>
      <c r="AT388" s="258"/>
      <c r="AU388" s="258"/>
      <c r="AV388" s="258"/>
      <c r="AW388" s="258"/>
      <c r="AX388" s="258"/>
      <c r="AY388" s="268"/>
      <c r="AZ388" s="267"/>
      <c r="BA388" s="267"/>
      <c r="BB388" s="267"/>
      <c r="BC388" s="267"/>
      <c r="BD388" s="267"/>
      <c r="BE388" s="204"/>
      <c r="BF388" s="205"/>
      <c r="BG388" s="205"/>
      <c r="BH388" s="205"/>
      <c r="BI388" s="205"/>
      <c r="BJ388" s="205"/>
      <c r="BK388" s="241"/>
      <c r="BL388" s="240"/>
      <c r="BM388" s="240"/>
      <c r="BN388" s="240"/>
      <c r="BO388" s="240"/>
      <c r="BP388" s="240"/>
      <c r="BQ388" s="223"/>
      <c r="BW388" s="268"/>
      <c r="BX388" s="267"/>
      <c r="BY388" s="267"/>
      <c r="BZ388" s="267"/>
      <c r="CA388" s="267"/>
      <c r="CB388" s="267"/>
      <c r="CC388" s="241"/>
      <c r="CD388" s="214"/>
      <c r="CE388" s="240"/>
      <c r="CF388" s="240"/>
      <c r="CG388" s="240"/>
      <c r="CH388" s="5"/>
    </row>
    <row r="389" spans="1:86" hidden="1" x14ac:dyDescent="0.2">
      <c r="A389" s="22"/>
      <c r="B389" s="22"/>
      <c r="C389" s="51"/>
      <c r="D389" s="33"/>
      <c r="E389" s="22"/>
      <c r="F389" s="34"/>
      <c r="G389" s="128"/>
      <c r="H389" s="158"/>
      <c r="I389" s="27"/>
      <c r="J389" s="204"/>
      <c r="K389" s="204"/>
      <c r="L389" s="205"/>
      <c r="M389" s="205"/>
      <c r="N389" s="204"/>
      <c r="O389" s="214"/>
      <c r="P389" s="214"/>
      <c r="Q389" s="213"/>
      <c r="R389" s="214"/>
      <c r="S389" s="213"/>
      <c r="T389" s="214"/>
      <c r="U389" s="223"/>
      <c r="V389" s="223"/>
      <c r="W389" s="222"/>
      <c r="X389" s="223"/>
      <c r="Y389" s="222"/>
      <c r="Z389" s="223"/>
      <c r="AA389" s="232"/>
      <c r="AB389" s="232"/>
      <c r="AC389" s="231"/>
      <c r="AD389" s="232"/>
      <c r="AE389" s="231"/>
      <c r="AF389" s="232"/>
      <c r="AG389" s="250"/>
      <c r="AH389" s="250"/>
      <c r="AI389" s="249"/>
      <c r="AJ389" s="250"/>
      <c r="AK389" s="249"/>
      <c r="AL389" s="250"/>
      <c r="AM389" s="204"/>
      <c r="AN389" s="204"/>
      <c r="AO389" s="205"/>
      <c r="AP389" s="204"/>
      <c r="AQ389" s="205"/>
      <c r="AR389" s="204"/>
      <c r="AS389" s="259"/>
      <c r="AT389" s="259"/>
      <c r="AU389" s="258"/>
      <c r="AV389" s="259"/>
      <c r="AW389" s="258"/>
      <c r="AX389" s="259"/>
      <c r="AY389" s="268"/>
      <c r="AZ389" s="268"/>
      <c r="BA389" s="267"/>
      <c r="BB389" s="268"/>
      <c r="BC389" s="267"/>
      <c r="BD389" s="268"/>
      <c r="BE389" s="204"/>
      <c r="BF389" s="204"/>
      <c r="BG389" s="205"/>
      <c r="BH389" s="204"/>
      <c r="BI389" s="205"/>
      <c r="BJ389" s="204"/>
      <c r="BK389" s="241"/>
      <c r="BL389" s="241"/>
      <c r="BM389" s="240"/>
      <c r="BN389" s="241"/>
      <c r="BO389" s="240"/>
      <c r="BP389" s="241"/>
      <c r="BQ389" s="223"/>
      <c r="BR389" s="579"/>
      <c r="BT389" s="579"/>
      <c r="BV389" s="579"/>
      <c r="BW389" s="268"/>
      <c r="BX389" s="268"/>
      <c r="BY389" s="267"/>
      <c r="BZ389" s="268"/>
      <c r="CA389" s="267"/>
      <c r="CB389" s="268"/>
      <c r="CC389" s="241"/>
      <c r="CD389" s="214"/>
      <c r="CE389" s="240"/>
      <c r="CF389" s="240"/>
      <c r="CG389" s="241"/>
      <c r="CH389" s="5"/>
    </row>
    <row r="390" spans="1:86" hidden="1" x14ac:dyDescent="0.2">
      <c r="A390" s="22"/>
      <c r="B390" s="22"/>
      <c r="C390" s="51"/>
      <c r="D390" s="33"/>
      <c r="E390" s="22"/>
      <c r="F390" s="34"/>
      <c r="G390" s="128"/>
      <c r="H390" s="158"/>
      <c r="I390" s="27"/>
      <c r="J390" s="204"/>
      <c r="K390" s="204"/>
      <c r="L390" s="205"/>
      <c r="M390" s="205"/>
      <c r="N390" s="204"/>
      <c r="O390" s="214"/>
      <c r="P390" s="214"/>
      <c r="Q390" s="213"/>
      <c r="R390" s="214"/>
      <c r="S390" s="213"/>
      <c r="T390" s="214"/>
      <c r="U390" s="223"/>
      <c r="V390" s="223"/>
      <c r="W390" s="222"/>
      <c r="X390" s="223"/>
      <c r="Y390" s="222"/>
      <c r="Z390" s="223"/>
      <c r="AA390" s="232"/>
      <c r="AB390" s="232"/>
      <c r="AC390" s="231"/>
      <c r="AD390" s="232"/>
      <c r="AE390" s="231"/>
      <c r="AF390" s="232"/>
      <c r="AG390" s="250"/>
      <c r="AH390" s="250"/>
      <c r="AI390" s="249"/>
      <c r="AJ390" s="250"/>
      <c r="AK390" s="249"/>
      <c r="AL390" s="250"/>
      <c r="AM390" s="204"/>
      <c r="AN390" s="204"/>
      <c r="AO390" s="205"/>
      <c r="AP390" s="204"/>
      <c r="AQ390" s="205"/>
      <c r="AR390" s="204"/>
      <c r="AS390" s="259"/>
      <c r="AT390" s="259"/>
      <c r="AU390" s="258"/>
      <c r="AV390" s="259"/>
      <c r="AW390" s="258"/>
      <c r="AX390" s="259"/>
      <c r="AY390" s="268"/>
      <c r="AZ390" s="268"/>
      <c r="BA390" s="267"/>
      <c r="BB390" s="268"/>
      <c r="BC390" s="267"/>
      <c r="BD390" s="268"/>
      <c r="BE390" s="204"/>
      <c r="BF390" s="204"/>
      <c r="BG390" s="205"/>
      <c r="BH390" s="204"/>
      <c r="BI390" s="205"/>
      <c r="BJ390" s="204"/>
      <c r="BK390" s="241"/>
      <c r="BL390" s="241"/>
      <c r="BM390" s="240"/>
      <c r="BN390" s="241"/>
      <c r="BO390" s="240"/>
      <c r="BP390" s="241"/>
      <c r="BQ390" s="223"/>
      <c r="BR390" s="579"/>
      <c r="BT390" s="579"/>
      <c r="BV390" s="579"/>
      <c r="BW390" s="268"/>
      <c r="BX390" s="268"/>
      <c r="BY390" s="267"/>
      <c r="BZ390" s="268"/>
      <c r="CA390" s="267"/>
      <c r="CB390" s="268"/>
      <c r="CC390" s="241"/>
      <c r="CD390" s="214"/>
      <c r="CE390" s="240"/>
      <c r="CF390" s="240"/>
      <c r="CG390" s="241"/>
      <c r="CH390" s="5"/>
    </row>
    <row r="391" spans="1:86" hidden="1" x14ac:dyDescent="0.2">
      <c r="A391" s="22"/>
      <c r="B391" s="22"/>
      <c r="C391" s="93"/>
      <c r="D391" s="34"/>
      <c r="E391" s="22"/>
      <c r="F391" s="34"/>
      <c r="G391" s="48"/>
      <c r="H391" s="36"/>
      <c r="I391" s="27"/>
      <c r="J391" s="204"/>
      <c r="K391" s="204"/>
      <c r="L391" s="205"/>
      <c r="M391" s="205"/>
      <c r="N391" s="204"/>
      <c r="O391" s="214"/>
      <c r="P391" s="214"/>
      <c r="Q391" s="213"/>
      <c r="R391" s="214"/>
      <c r="S391" s="213"/>
      <c r="T391" s="214"/>
      <c r="U391" s="223"/>
      <c r="V391" s="223"/>
      <c r="W391" s="222"/>
      <c r="X391" s="223"/>
      <c r="Y391" s="222"/>
      <c r="Z391" s="223"/>
      <c r="AA391" s="232"/>
      <c r="AB391" s="232"/>
      <c r="AC391" s="231"/>
      <c r="AD391" s="232"/>
      <c r="AE391" s="231"/>
      <c r="AF391" s="232"/>
      <c r="AG391" s="250"/>
      <c r="AH391" s="250"/>
      <c r="AI391" s="249"/>
      <c r="AJ391" s="250"/>
      <c r="AK391" s="249"/>
      <c r="AL391" s="250"/>
      <c r="AM391" s="204"/>
      <c r="AN391" s="204"/>
      <c r="AO391" s="205"/>
      <c r="AP391" s="204"/>
      <c r="AQ391" s="205"/>
      <c r="AR391" s="204"/>
      <c r="AS391" s="259"/>
      <c r="AT391" s="259"/>
      <c r="AU391" s="258"/>
      <c r="AV391" s="259"/>
      <c r="AW391" s="258"/>
      <c r="AX391" s="259"/>
      <c r="AY391" s="268"/>
      <c r="AZ391" s="268"/>
      <c r="BA391" s="267"/>
      <c r="BB391" s="268"/>
      <c r="BC391" s="267"/>
      <c r="BD391" s="268"/>
      <c r="BE391" s="204"/>
      <c r="BF391" s="204"/>
      <c r="BG391" s="205"/>
      <c r="BH391" s="204"/>
      <c r="BI391" s="205"/>
      <c r="BJ391" s="204"/>
      <c r="BK391" s="241"/>
      <c r="BL391" s="241"/>
      <c r="BM391" s="240"/>
      <c r="BN391" s="241"/>
      <c r="BO391" s="240"/>
      <c r="BP391" s="241"/>
      <c r="BQ391" s="223"/>
      <c r="BR391" s="579"/>
      <c r="BT391" s="579"/>
      <c r="BV391" s="579"/>
      <c r="BW391" s="268"/>
      <c r="BX391" s="268"/>
      <c r="BY391" s="267"/>
      <c r="BZ391" s="268"/>
      <c r="CA391" s="267"/>
      <c r="CB391" s="268"/>
      <c r="CC391" s="241"/>
      <c r="CD391" s="214"/>
      <c r="CE391" s="240"/>
      <c r="CF391" s="240"/>
      <c r="CG391" s="241"/>
      <c r="CH391" s="5"/>
    </row>
    <row r="392" spans="1:86" hidden="1" x14ac:dyDescent="0.2">
      <c r="A392" s="105"/>
      <c r="B392" s="105"/>
      <c r="C392" s="105"/>
      <c r="D392" s="106"/>
      <c r="E392" s="105"/>
      <c r="F392" s="107"/>
      <c r="G392" s="108"/>
      <c r="H392" s="91"/>
      <c r="I392" s="59"/>
      <c r="J392" s="206"/>
      <c r="K392" s="206"/>
      <c r="L392" s="206"/>
      <c r="M392" s="206"/>
      <c r="N392" s="206"/>
      <c r="O392" s="215"/>
      <c r="P392" s="215"/>
      <c r="Q392" s="215"/>
      <c r="R392" s="215"/>
      <c r="S392" s="215"/>
      <c r="T392" s="215"/>
      <c r="U392" s="224"/>
      <c r="V392" s="224"/>
      <c r="W392" s="224"/>
      <c r="X392" s="224"/>
      <c r="Y392" s="224"/>
      <c r="Z392" s="224"/>
      <c r="AA392" s="233"/>
      <c r="AB392" s="233"/>
      <c r="AC392" s="233"/>
      <c r="AD392" s="233"/>
      <c r="AE392" s="233"/>
      <c r="AF392" s="233"/>
      <c r="AG392" s="251"/>
      <c r="AH392" s="251"/>
      <c r="AI392" s="251"/>
      <c r="AJ392" s="251"/>
      <c r="AK392" s="251"/>
      <c r="AL392" s="251"/>
      <c r="AM392" s="206"/>
      <c r="AN392" s="206"/>
      <c r="AO392" s="206"/>
      <c r="AP392" s="206"/>
      <c r="AQ392" s="206"/>
      <c r="AR392" s="206"/>
      <c r="AS392" s="260"/>
      <c r="AT392" s="260"/>
      <c r="AU392" s="260"/>
      <c r="AV392" s="260"/>
      <c r="AW392" s="260"/>
      <c r="AX392" s="260"/>
      <c r="AY392" s="269"/>
      <c r="AZ392" s="269"/>
      <c r="BA392" s="269"/>
      <c r="BB392" s="269"/>
      <c r="BC392" s="269"/>
      <c r="BD392" s="269"/>
      <c r="BE392" s="206"/>
      <c r="BF392" s="206"/>
      <c r="BG392" s="206"/>
      <c r="BH392" s="206"/>
      <c r="BI392" s="206"/>
      <c r="BJ392" s="206"/>
      <c r="BK392" s="242"/>
      <c r="BL392" s="242"/>
      <c r="BM392" s="242"/>
      <c r="BN392" s="242"/>
      <c r="BO392" s="242"/>
      <c r="BP392" s="242"/>
      <c r="BQ392" s="224"/>
      <c r="BR392" s="629"/>
      <c r="BS392" s="629"/>
      <c r="BT392" s="629"/>
      <c r="BU392" s="629"/>
      <c r="BV392" s="629"/>
      <c r="BW392" s="269"/>
      <c r="BX392" s="269"/>
      <c r="BY392" s="269"/>
      <c r="BZ392" s="269"/>
      <c r="CA392" s="269"/>
      <c r="CB392" s="269"/>
      <c r="CC392" s="242"/>
      <c r="CD392" s="215"/>
      <c r="CE392" s="242"/>
      <c r="CF392" s="242"/>
      <c r="CG392" s="242"/>
      <c r="CH392" s="5"/>
    </row>
    <row r="393" spans="1:86" hidden="1" x14ac:dyDescent="0.2">
      <c r="A393" s="151"/>
      <c r="B393" s="151"/>
      <c r="C393" s="151"/>
      <c r="D393" s="106"/>
      <c r="E393" s="151"/>
      <c r="F393" s="106"/>
      <c r="G393" s="133"/>
      <c r="H393" s="61"/>
      <c r="I393" s="134"/>
      <c r="J393" s="204"/>
      <c r="K393" s="204"/>
      <c r="L393" s="205"/>
      <c r="M393" s="205"/>
      <c r="N393" s="205"/>
      <c r="O393" s="214"/>
      <c r="P393" s="214"/>
      <c r="Q393" s="213"/>
      <c r="R393" s="213"/>
      <c r="S393" s="213"/>
      <c r="T393" s="213"/>
      <c r="U393" s="223"/>
      <c r="V393" s="222"/>
      <c r="W393" s="222"/>
      <c r="X393" s="222"/>
      <c r="Y393" s="222"/>
      <c r="Z393" s="222"/>
      <c r="AA393" s="232"/>
      <c r="AB393" s="231"/>
      <c r="AC393" s="231"/>
      <c r="AD393" s="231"/>
      <c r="AE393" s="231"/>
      <c r="AF393" s="231"/>
      <c r="AG393" s="250"/>
      <c r="AH393" s="249"/>
      <c r="AI393" s="249"/>
      <c r="AJ393" s="249"/>
      <c r="AK393" s="249"/>
      <c r="AL393" s="249"/>
      <c r="AM393" s="204"/>
      <c r="AN393" s="205"/>
      <c r="AO393" s="205"/>
      <c r="AP393" s="205"/>
      <c r="AQ393" s="205"/>
      <c r="AR393" s="205"/>
      <c r="AS393" s="259"/>
      <c r="AT393" s="258"/>
      <c r="AU393" s="258"/>
      <c r="AV393" s="258"/>
      <c r="AW393" s="258"/>
      <c r="AX393" s="258"/>
      <c r="AY393" s="268"/>
      <c r="AZ393" s="267"/>
      <c r="BA393" s="267"/>
      <c r="BB393" s="267"/>
      <c r="BC393" s="267"/>
      <c r="BD393" s="267"/>
      <c r="BE393" s="204"/>
      <c r="BF393" s="205"/>
      <c r="BG393" s="205"/>
      <c r="BH393" s="205"/>
      <c r="BI393" s="205"/>
      <c r="BJ393" s="205"/>
      <c r="BK393" s="241"/>
      <c r="BL393" s="240"/>
      <c r="BM393" s="240"/>
      <c r="BN393" s="240"/>
      <c r="BO393" s="240"/>
      <c r="BP393" s="240"/>
      <c r="BQ393" s="223"/>
      <c r="BW393" s="268"/>
      <c r="BX393" s="267"/>
      <c r="BY393" s="267"/>
      <c r="BZ393" s="267"/>
      <c r="CA393" s="267"/>
      <c r="CB393" s="267"/>
      <c r="CC393" s="241"/>
      <c r="CD393" s="214"/>
      <c r="CE393" s="240"/>
      <c r="CF393" s="240"/>
      <c r="CG393" s="240"/>
      <c r="CH393" s="5"/>
    </row>
    <row r="394" spans="1:86" hidden="1" x14ac:dyDescent="0.2">
      <c r="A394" s="141"/>
      <c r="B394" s="141"/>
      <c r="C394" s="141"/>
      <c r="D394" s="142"/>
      <c r="E394" s="141"/>
      <c r="F394" s="142"/>
      <c r="G394" s="109"/>
      <c r="H394" s="65"/>
      <c r="I394" s="66"/>
      <c r="J394" s="204"/>
      <c r="K394" s="204"/>
      <c r="L394" s="205"/>
      <c r="M394" s="205"/>
      <c r="N394" s="205"/>
      <c r="O394" s="214"/>
      <c r="P394" s="214"/>
      <c r="Q394" s="213"/>
      <c r="R394" s="213"/>
      <c r="S394" s="213"/>
      <c r="T394" s="213"/>
      <c r="U394" s="223"/>
      <c r="V394" s="222"/>
      <c r="W394" s="222"/>
      <c r="X394" s="222"/>
      <c r="Y394" s="222"/>
      <c r="Z394" s="222"/>
      <c r="AA394" s="232"/>
      <c r="AB394" s="231"/>
      <c r="AC394" s="231"/>
      <c r="AD394" s="231"/>
      <c r="AE394" s="231"/>
      <c r="AF394" s="231"/>
      <c r="AG394" s="250"/>
      <c r="AH394" s="249"/>
      <c r="AI394" s="249"/>
      <c r="AJ394" s="249"/>
      <c r="AK394" s="249"/>
      <c r="AL394" s="249"/>
      <c r="AM394" s="204"/>
      <c r="AN394" s="205"/>
      <c r="AO394" s="205"/>
      <c r="AP394" s="205"/>
      <c r="AQ394" s="205"/>
      <c r="AR394" s="205"/>
      <c r="AS394" s="259"/>
      <c r="AT394" s="258"/>
      <c r="AU394" s="258"/>
      <c r="AV394" s="258"/>
      <c r="AW394" s="258"/>
      <c r="AX394" s="258"/>
      <c r="AY394" s="268"/>
      <c r="AZ394" s="267"/>
      <c r="BA394" s="267"/>
      <c r="BB394" s="267"/>
      <c r="BC394" s="267"/>
      <c r="BD394" s="267"/>
      <c r="BE394" s="204"/>
      <c r="BF394" s="205"/>
      <c r="BG394" s="205"/>
      <c r="BH394" s="205"/>
      <c r="BI394" s="205"/>
      <c r="BJ394" s="205"/>
      <c r="BK394" s="241"/>
      <c r="BL394" s="240"/>
      <c r="BM394" s="240"/>
      <c r="BN394" s="240"/>
      <c r="BO394" s="240"/>
      <c r="BP394" s="240"/>
      <c r="BQ394" s="223"/>
      <c r="BW394" s="268"/>
      <c r="BX394" s="267"/>
      <c r="BY394" s="267"/>
      <c r="BZ394" s="267"/>
      <c r="CA394" s="267"/>
      <c r="CB394" s="267"/>
      <c r="CC394" s="241"/>
      <c r="CD394" s="214"/>
      <c r="CE394" s="240"/>
      <c r="CF394" s="240"/>
      <c r="CG394" s="240"/>
      <c r="CH394" s="5"/>
    </row>
    <row r="395" spans="1:86" hidden="1" x14ac:dyDescent="0.2">
      <c r="A395" s="141"/>
      <c r="B395" s="141"/>
      <c r="C395" s="141"/>
      <c r="D395" s="142"/>
      <c r="E395" s="141"/>
      <c r="F395" s="142"/>
      <c r="G395" s="109"/>
      <c r="H395" s="69"/>
      <c r="I395" s="66"/>
      <c r="J395" s="204"/>
      <c r="K395" s="204"/>
      <c r="L395" s="205"/>
      <c r="M395" s="205"/>
      <c r="N395" s="205"/>
      <c r="O395" s="214"/>
      <c r="P395" s="214"/>
      <c r="Q395" s="213"/>
      <c r="R395" s="213"/>
      <c r="S395" s="213"/>
      <c r="T395" s="213"/>
      <c r="U395" s="223"/>
      <c r="V395" s="222"/>
      <c r="W395" s="222"/>
      <c r="X395" s="222"/>
      <c r="Y395" s="222"/>
      <c r="Z395" s="222"/>
      <c r="AA395" s="232"/>
      <c r="AB395" s="231"/>
      <c r="AC395" s="231"/>
      <c r="AD395" s="231"/>
      <c r="AE395" s="231"/>
      <c r="AF395" s="231"/>
      <c r="AG395" s="250"/>
      <c r="AH395" s="249"/>
      <c r="AI395" s="249"/>
      <c r="AJ395" s="249"/>
      <c r="AK395" s="249"/>
      <c r="AL395" s="249"/>
      <c r="AM395" s="204"/>
      <c r="AN395" s="205"/>
      <c r="AO395" s="205"/>
      <c r="AP395" s="205"/>
      <c r="AQ395" s="205"/>
      <c r="AR395" s="205"/>
      <c r="AS395" s="259"/>
      <c r="AT395" s="258"/>
      <c r="AU395" s="258"/>
      <c r="AV395" s="258"/>
      <c r="AW395" s="258"/>
      <c r="AX395" s="258"/>
      <c r="AY395" s="268"/>
      <c r="AZ395" s="267"/>
      <c r="BA395" s="267"/>
      <c r="BB395" s="267"/>
      <c r="BC395" s="267"/>
      <c r="BD395" s="267"/>
      <c r="BE395" s="204"/>
      <c r="BF395" s="205"/>
      <c r="BG395" s="205"/>
      <c r="BH395" s="205"/>
      <c r="BI395" s="205"/>
      <c r="BJ395" s="205"/>
      <c r="BK395" s="241"/>
      <c r="BL395" s="240"/>
      <c r="BM395" s="240"/>
      <c r="BN395" s="240"/>
      <c r="BO395" s="240"/>
      <c r="BP395" s="240"/>
      <c r="BQ395" s="223"/>
      <c r="BW395" s="268"/>
      <c r="BX395" s="267"/>
      <c r="BY395" s="267"/>
      <c r="BZ395" s="267"/>
      <c r="CA395" s="267"/>
      <c r="CB395" s="267"/>
      <c r="CC395" s="241"/>
      <c r="CD395" s="214"/>
      <c r="CE395" s="240"/>
      <c r="CF395" s="240"/>
      <c r="CG395" s="240"/>
      <c r="CH395" s="5"/>
    </row>
    <row r="396" spans="1:86" hidden="1" x14ac:dyDescent="0.2">
      <c r="A396" s="141"/>
      <c r="B396" s="141"/>
      <c r="C396" s="141"/>
      <c r="D396" s="142"/>
      <c r="E396" s="141"/>
      <c r="F396" s="142"/>
      <c r="G396" s="109"/>
      <c r="H396" s="69"/>
      <c r="I396" s="66"/>
      <c r="J396" s="204"/>
      <c r="K396" s="204"/>
      <c r="L396" s="205"/>
      <c r="M396" s="205"/>
      <c r="N396" s="205"/>
      <c r="O396" s="214"/>
      <c r="P396" s="214"/>
      <c r="Q396" s="213"/>
      <c r="R396" s="213"/>
      <c r="S396" s="213"/>
      <c r="T396" s="213"/>
      <c r="U396" s="223"/>
      <c r="V396" s="222"/>
      <c r="W396" s="222"/>
      <c r="X396" s="222"/>
      <c r="Y396" s="222"/>
      <c r="Z396" s="222"/>
      <c r="AA396" s="232"/>
      <c r="AB396" s="231"/>
      <c r="AC396" s="231"/>
      <c r="AD396" s="231"/>
      <c r="AE396" s="231"/>
      <c r="AF396" s="231"/>
      <c r="AG396" s="250"/>
      <c r="AH396" s="249"/>
      <c r="AI396" s="249"/>
      <c r="AJ396" s="249"/>
      <c r="AK396" s="249"/>
      <c r="AL396" s="249"/>
      <c r="AM396" s="204"/>
      <c r="AN396" s="205"/>
      <c r="AO396" s="205"/>
      <c r="AP396" s="205"/>
      <c r="AQ396" s="205"/>
      <c r="AR396" s="205"/>
      <c r="AS396" s="259"/>
      <c r="AT396" s="258"/>
      <c r="AU396" s="258"/>
      <c r="AV396" s="258"/>
      <c r="AW396" s="258"/>
      <c r="AX396" s="258"/>
      <c r="AY396" s="268"/>
      <c r="AZ396" s="267"/>
      <c r="BA396" s="267"/>
      <c r="BB396" s="267"/>
      <c r="BC396" s="267"/>
      <c r="BD396" s="267"/>
      <c r="BE396" s="204"/>
      <c r="BF396" s="205"/>
      <c r="BG396" s="205"/>
      <c r="BH396" s="205"/>
      <c r="BI396" s="205"/>
      <c r="BJ396" s="205"/>
      <c r="BK396" s="241"/>
      <c r="BL396" s="240"/>
      <c r="BM396" s="240"/>
      <c r="BN396" s="240"/>
      <c r="BO396" s="240"/>
      <c r="BP396" s="240"/>
      <c r="BQ396" s="223"/>
      <c r="BW396" s="268"/>
      <c r="BX396" s="267"/>
      <c r="BY396" s="267"/>
      <c r="BZ396" s="267"/>
      <c r="CA396" s="267"/>
      <c r="CB396" s="267"/>
      <c r="CC396" s="241"/>
      <c r="CD396" s="214"/>
      <c r="CE396" s="240"/>
      <c r="CF396" s="240"/>
      <c r="CG396" s="240"/>
      <c r="CH396" s="5"/>
    </row>
    <row r="397" spans="1:86" hidden="1" x14ac:dyDescent="0.2">
      <c r="A397" s="141"/>
      <c r="B397" s="141"/>
      <c r="C397" s="141"/>
      <c r="D397" s="142"/>
      <c r="E397" s="141"/>
      <c r="F397" s="142"/>
      <c r="G397" s="109"/>
      <c r="H397" s="65"/>
      <c r="I397" s="66"/>
      <c r="J397" s="204"/>
      <c r="K397" s="204"/>
      <c r="L397" s="205"/>
      <c r="M397" s="205"/>
      <c r="N397" s="205"/>
      <c r="O397" s="214"/>
      <c r="P397" s="214"/>
      <c r="Q397" s="213"/>
      <c r="R397" s="213"/>
      <c r="S397" s="213"/>
      <c r="T397" s="213"/>
      <c r="U397" s="223"/>
      <c r="V397" s="222"/>
      <c r="W397" s="222"/>
      <c r="X397" s="222"/>
      <c r="Y397" s="222"/>
      <c r="Z397" s="222"/>
      <c r="AA397" s="232"/>
      <c r="AB397" s="231"/>
      <c r="AC397" s="231"/>
      <c r="AD397" s="231"/>
      <c r="AE397" s="231"/>
      <c r="AF397" s="231"/>
      <c r="AG397" s="250"/>
      <c r="AH397" s="249"/>
      <c r="AI397" s="249"/>
      <c r="AJ397" s="249"/>
      <c r="AK397" s="249"/>
      <c r="AL397" s="249"/>
      <c r="AM397" s="204"/>
      <c r="AN397" s="205"/>
      <c r="AO397" s="205"/>
      <c r="AP397" s="205"/>
      <c r="AQ397" s="205"/>
      <c r="AR397" s="205"/>
      <c r="AS397" s="259"/>
      <c r="AT397" s="258"/>
      <c r="AU397" s="258"/>
      <c r="AV397" s="258"/>
      <c r="AW397" s="258"/>
      <c r="AX397" s="258"/>
      <c r="AY397" s="268"/>
      <c r="AZ397" s="267"/>
      <c r="BA397" s="267"/>
      <c r="BB397" s="267"/>
      <c r="BC397" s="267"/>
      <c r="BD397" s="267"/>
      <c r="BE397" s="204"/>
      <c r="BF397" s="205"/>
      <c r="BG397" s="205"/>
      <c r="BH397" s="205"/>
      <c r="BI397" s="205"/>
      <c r="BJ397" s="205"/>
      <c r="BK397" s="241"/>
      <c r="BL397" s="240"/>
      <c r="BM397" s="240"/>
      <c r="BN397" s="240"/>
      <c r="BO397" s="240"/>
      <c r="BP397" s="240"/>
      <c r="BQ397" s="223"/>
      <c r="BW397" s="268"/>
      <c r="BX397" s="267"/>
      <c r="BY397" s="267"/>
      <c r="BZ397" s="267"/>
      <c r="CA397" s="267"/>
      <c r="CB397" s="267"/>
      <c r="CC397" s="241"/>
      <c r="CD397" s="214"/>
      <c r="CE397" s="240"/>
      <c r="CF397" s="240"/>
      <c r="CG397" s="240"/>
      <c r="CH397" s="5"/>
    </row>
    <row r="398" spans="1:86" hidden="1" x14ac:dyDescent="0.2">
      <c r="A398" s="146"/>
      <c r="B398" s="146"/>
      <c r="C398" s="146"/>
      <c r="D398" s="147"/>
      <c r="E398" s="146"/>
      <c r="F398" s="147"/>
      <c r="G398" s="148"/>
      <c r="H398" s="72"/>
      <c r="I398" s="73"/>
      <c r="J398" s="204"/>
      <c r="K398" s="204"/>
      <c r="L398" s="205"/>
      <c r="M398" s="205"/>
      <c r="N398" s="205"/>
      <c r="O398" s="214"/>
      <c r="P398" s="214"/>
      <c r="Q398" s="213"/>
      <c r="R398" s="213"/>
      <c r="S398" s="213"/>
      <c r="T398" s="213"/>
      <c r="U398" s="223"/>
      <c r="V398" s="222"/>
      <c r="W398" s="222"/>
      <c r="X398" s="222"/>
      <c r="Y398" s="222"/>
      <c r="Z398" s="222"/>
      <c r="AA398" s="232"/>
      <c r="AB398" s="231"/>
      <c r="AC398" s="231"/>
      <c r="AD398" s="231"/>
      <c r="AE398" s="231"/>
      <c r="AF398" s="231"/>
      <c r="AG398" s="250"/>
      <c r="AH398" s="249"/>
      <c r="AI398" s="249"/>
      <c r="AJ398" s="249"/>
      <c r="AK398" s="249"/>
      <c r="AL398" s="249"/>
      <c r="AM398" s="204"/>
      <c r="AN398" s="205"/>
      <c r="AO398" s="205"/>
      <c r="AP398" s="205"/>
      <c r="AQ398" s="205"/>
      <c r="AR398" s="205"/>
      <c r="AS398" s="259"/>
      <c r="AT398" s="258"/>
      <c r="AU398" s="258"/>
      <c r="AV398" s="258"/>
      <c r="AW398" s="258"/>
      <c r="AX398" s="258"/>
      <c r="AY398" s="268"/>
      <c r="AZ398" s="267"/>
      <c r="BA398" s="267"/>
      <c r="BB398" s="267"/>
      <c r="BC398" s="267"/>
      <c r="BD398" s="267"/>
      <c r="BE398" s="204"/>
      <c r="BF398" s="205"/>
      <c r="BG398" s="205"/>
      <c r="BH398" s="205"/>
      <c r="BI398" s="205"/>
      <c r="BJ398" s="205"/>
      <c r="BK398" s="241"/>
      <c r="BL398" s="240"/>
      <c r="BM398" s="240"/>
      <c r="BN398" s="240"/>
      <c r="BO398" s="240"/>
      <c r="BP398" s="240"/>
      <c r="BQ398" s="223"/>
      <c r="BW398" s="268"/>
      <c r="BX398" s="267"/>
      <c r="BY398" s="267"/>
      <c r="BZ398" s="267"/>
      <c r="CA398" s="267"/>
      <c r="CB398" s="267"/>
      <c r="CC398" s="241"/>
      <c r="CD398" s="214"/>
      <c r="CE398" s="240"/>
      <c r="CF398" s="240"/>
      <c r="CG398" s="240"/>
      <c r="CH398" s="5"/>
    </row>
    <row r="399" spans="1:86" hidden="1" x14ac:dyDescent="0.2">
      <c r="A399" s="141"/>
      <c r="B399" s="141"/>
      <c r="C399" s="141"/>
      <c r="D399" s="142"/>
      <c r="E399" s="141"/>
      <c r="F399" s="142"/>
      <c r="G399" s="143"/>
      <c r="H399" s="69"/>
      <c r="I399" s="74"/>
      <c r="J399" s="204"/>
      <c r="K399" s="204"/>
      <c r="L399" s="205"/>
      <c r="M399" s="205"/>
      <c r="N399" s="205"/>
      <c r="O399" s="214"/>
      <c r="P399" s="214"/>
      <c r="Q399" s="213"/>
      <c r="R399" s="213"/>
      <c r="S399" s="213"/>
      <c r="T399" s="213"/>
      <c r="U399" s="223"/>
      <c r="V399" s="222"/>
      <c r="W399" s="222"/>
      <c r="X399" s="222"/>
      <c r="Y399" s="222"/>
      <c r="Z399" s="222"/>
      <c r="AA399" s="232"/>
      <c r="AB399" s="231"/>
      <c r="AC399" s="231"/>
      <c r="AD399" s="231"/>
      <c r="AE399" s="231"/>
      <c r="AF399" s="231"/>
      <c r="AG399" s="250"/>
      <c r="AH399" s="249"/>
      <c r="AI399" s="249"/>
      <c r="AJ399" s="249"/>
      <c r="AK399" s="249"/>
      <c r="AL399" s="249"/>
      <c r="AM399" s="204"/>
      <c r="AN399" s="205"/>
      <c r="AO399" s="205"/>
      <c r="AP399" s="205"/>
      <c r="AQ399" s="205"/>
      <c r="AR399" s="205"/>
      <c r="AS399" s="259"/>
      <c r="AT399" s="258"/>
      <c r="AU399" s="258"/>
      <c r="AV399" s="258"/>
      <c r="AW399" s="258"/>
      <c r="AX399" s="258"/>
      <c r="AY399" s="268"/>
      <c r="AZ399" s="267"/>
      <c r="BA399" s="267"/>
      <c r="BB399" s="267"/>
      <c r="BC399" s="267"/>
      <c r="BD399" s="267"/>
      <c r="BE399" s="204"/>
      <c r="BF399" s="205"/>
      <c r="BG399" s="205"/>
      <c r="BH399" s="205"/>
      <c r="BI399" s="205"/>
      <c r="BJ399" s="205"/>
      <c r="BK399" s="241"/>
      <c r="BL399" s="240"/>
      <c r="BM399" s="240"/>
      <c r="BN399" s="240"/>
      <c r="BO399" s="240"/>
      <c r="BP399" s="240"/>
      <c r="BQ399" s="223"/>
      <c r="BW399" s="268"/>
      <c r="BX399" s="267"/>
      <c r="BY399" s="267"/>
      <c r="BZ399" s="267"/>
      <c r="CA399" s="267"/>
      <c r="CB399" s="267"/>
      <c r="CC399" s="241"/>
      <c r="CD399" s="214"/>
      <c r="CE399" s="240"/>
      <c r="CF399" s="240"/>
      <c r="CG399" s="240"/>
      <c r="CH399" s="5"/>
    </row>
    <row r="400" spans="1:86" hidden="1" x14ac:dyDescent="0.2">
      <c r="A400" s="22"/>
      <c r="B400" s="22"/>
      <c r="C400" s="51"/>
      <c r="D400" s="28"/>
      <c r="E400" s="22"/>
      <c r="F400" s="28"/>
      <c r="G400" s="128"/>
      <c r="H400" s="26"/>
      <c r="I400" s="112"/>
      <c r="J400" s="204"/>
      <c r="K400" s="204"/>
      <c r="L400" s="205"/>
      <c r="M400" s="205"/>
      <c r="N400" s="205"/>
      <c r="O400" s="214"/>
      <c r="P400" s="214"/>
      <c r="Q400" s="213"/>
      <c r="R400" s="213"/>
      <c r="S400" s="213"/>
      <c r="T400" s="213"/>
      <c r="U400" s="223"/>
      <c r="V400" s="222"/>
      <c r="W400" s="222"/>
      <c r="X400" s="222"/>
      <c r="Y400" s="222"/>
      <c r="Z400" s="222"/>
      <c r="AA400" s="232"/>
      <c r="AB400" s="231"/>
      <c r="AC400" s="231"/>
      <c r="AD400" s="231"/>
      <c r="AE400" s="231"/>
      <c r="AF400" s="231"/>
      <c r="AG400" s="250"/>
      <c r="AH400" s="249"/>
      <c r="AI400" s="249"/>
      <c r="AJ400" s="249"/>
      <c r="AK400" s="249"/>
      <c r="AL400" s="249"/>
      <c r="AM400" s="204"/>
      <c r="AN400" s="205"/>
      <c r="AO400" s="205"/>
      <c r="AP400" s="205"/>
      <c r="AQ400" s="205"/>
      <c r="AR400" s="205"/>
      <c r="AS400" s="259"/>
      <c r="AT400" s="258"/>
      <c r="AU400" s="258"/>
      <c r="AV400" s="258"/>
      <c r="AW400" s="258"/>
      <c r="AX400" s="258"/>
      <c r="AY400" s="268"/>
      <c r="AZ400" s="267"/>
      <c r="BA400" s="267"/>
      <c r="BB400" s="267"/>
      <c r="BC400" s="267"/>
      <c r="BD400" s="267"/>
      <c r="BE400" s="204"/>
      <c r="BF400" s="205"/>
      <c r="BG400" s="205"/>
      <c r="BH400" s="205"/>
      <c r="BI400" s="205"/>
      <c r="BJ400" s="205"/>
      <c r="BK400" s="241"/>
      <c r="BL400" s="240"/>
      <c r="BM400" s="240"/>
      <c r="BN400" s="240"/>
      <c r="BO400" s="240"/>
      <c r="BP400" s="240"/>
      <c r="BQ400" s="223"/>
      <c r="BW400" s="268"/>
      <c r="BX400" s="267"/>
      <c r="BY400" s="267"/>
      <c r="BZ400" s="267"/>
      <c r="CA400" s="267"/>
      <c r="CB400" s="267"/>
      <c r="CC400" s="241"/>
      <c r="CD400" s="214"/>
      <c r="CE400" s="240"/>
      <c r="CF400" s="240"/>
      <c r="CG400" s="240"/>
      <c r="CH400" s="5"/>
    </row>
    <row r="401" spans="1:86" hidden="1" x14ac:dyDescent="0.2">
      <c r="A401" s="22"/>
      <c r="B401" s="22"/>
      <c r="C401" s="51"/>
      <c r="D401" s="28"/>
      <c r="E401" s="22"/>
      <c r="F401" s="28"/>
      <c r="G401" s="128"/>
      <c r="H401" s="26"/>
      <c r="I401" s="112"/>
      <c r="J401" s="204"/>
      <c r="K401" s="204"/>
      <c r="L401" s="205"/>
      <c r="M401" s="205"/>
      <c r="N401" s="205"/>
      <c r="O401" s="214"/>
      <c r="P401" s="214"/>
      <c r="Q401" s="213"/>
      <c r="R401" s="213"/>
      <c r="S401" s="213"/>
      <c r="T401" s="213"/>
      <c r="U401" s="223"/>
      <c r="V401" s="222"/>
      <c r="W401" s="222"/>
      <c r="X401" s="222"/>
      <c r="Y401" s="222"/>
      <c r="Z401" s="222"/>
      <c r="AA401" s="232"/>
      <c r="AB401" s="231"/>
      <c r="AC401" s="231"/>
      <c r="AD401" s="231"/>
      <c r="AE401" s="231"/>
      <c r="AF401" s="231"/>
      <c r="AG401" s="250"/>
      <c r="AH401" s="249"/>
      <c r="AI401" s="249"/>
      <c r="AJ401" s="249"/>
      <c r="AK401" s="249"/>
      <c r="AL401" s="249"/>
      <c r="AM401" s="204"/>
      <c r="AN401" s="205"/>
      <c r="AO401" s="205"/>
      <c r="AP401" s="205"/>
      <c r="AQ401" s="205"/>
      <c r="AR401" s="205"/>
      <c r="AS401" s="259"/>
      <c r="AT401" s="258"/>
      <c r="AU401" s="258"/>
      <c r="AV401" s="258"/>
      <c r="AW401" s="258"/>
      <c r="AX401" s="258"/>
      <c r="AY401" s="268"/>
      <c r="AZ401" s="267"/>
      <c r="BA401" s="267"/>
      <c r="BB401" s="267"/>
      <c r="BC401" s="267"/>
      <c r="BD401" s="267"/>
      <c r="BE401" s="204"/>
      <c r="BF401" s="205"/>
      <c r="BG401" s="205"/>
      <c r="BH401" s="205"/>
      <c r="BI401" s="205"/>
      <c r="BJ401" s="205"/>
      <c r="BK401" s="241"/>
      <c r="BL401" s="240"/>
      <c r="BM401" s="240"/>
      <c r="BN401" s="240"/>
      <c r="BO401" s="240"/>
      <c r="BP401" s="240"/>
      <c r="BQ401" s="223"/>
      <c r="BW401" s="268"/>
      <c r="BX401" s="267"/>
      <c r="BY401" s="267"/>
      <c r="BZ401" s="267"/>
      <c r="CA401" s="267"/>
      <c r="CB401" s="267"/>
      <c r="CC401" s="241"/>
      <c r="CD401" s="214"/>
      <c r="CE401" s="240"/>
      <c r="CF401" s="240"/>
      <c r="CG401" s="240"/>
      <c r="CH401" s="5"/>
    </row>
    <row r="402" spans="1:86" hidden="1" x14ac:dyDescent="0.2">
      <c r="A402" s="22"/>
      <c r="B402" s="22"/>
      <c r="C402" s="51"/>
      <c r="D402" s="31"/>
      <c r="E402" s="22"/>
      <c r="F402" s="28"/>
      <c r="G402" s="128"/>
      <c r="H402" s="26"/>
      <c r="I402" s="112"/>
      <c r="J402" s="204"/>
      <c r="K402" s="204"/>
      <c r="L402" s="205"/>
      <c r="M402" s="205"/>
      <c r="N402" s="205"/>
      <c r="O402" s="214"/>
      <c r="P402" s="214"/>
      <c r="Q402" s="213"/>
      <c r="R402" s="213"/>
      <c r="S402" s="213"/>
      <c r="T402" s="213"/>
      <c r="U402" s="223"/>
      <c r="V402" s="222"/>
      <c r="W402" s="222"/>
      <c r="X402" s="222"/>
      <c r="Y402" s="222"/>
      <c r="Z402" s="222"/>
      <c r="AA402" s="232"/>
      <c r="AB402" s="231"/>
      <c r="AC402" s="231"/>
      <c r="AD402" s="231"/>
      <c r="AE402" s="231"/>
      <c r="AF402" s="231"/>
      <c r="AG402" s="250"/>
      <c r="AH402" s="249"/>
      <c r="AI402" s="249"/>
      <c r="AJ402" s="249"/>
      <c r="AK402" s="249"/>
      <c r="AL402" s="249"/>
      <c r="AM402" s="204"/>
      <c r="AN402" s="205"/>
      <c r="AO402" s="205"/>
      <c r="AP402" s="205"/>
      <c r="AQ402" s="205"/>
      <c r="AR402" s="205"/>
      <c r="AS402" s="259"/>
      <c r="AT402" s="258"/>
      <c r="AU402" s="258"/>
      <c r="AV402" s="258"/>
      <c r="AW402" s="258"/>
      <c r="AX402" s="258"/>
      <c r="AY402" s="268"/>
      <c r="AZ402" s="267"/>
      <c r="BA402" s="267"/>
      <c r="BB402" s="267"/>
      <c r="BC402" s="267"/>
      <c r="BD402" s="267"/>
      <c r="BE402" s="204"/>
      <c r="BF402" s="205"/>
      <c r="BG402" s="205"/>
      <c r="BH402" s="205"/>
      <c r="BI402" s="205"/>
      <c r="BJ402" s="205"/>
      <c r="BK402" s="241"/>
      <c r="BL402" s="240"/>
      <c r="BM402" s="240"/>
      <c r="BN402" s="240"/>
      <c r="BO402" s="240"/>
      <c r="BP402" s="240"/>
      <c r="BQ402" s="223"/>
      <c r="BW402" s="268"/>
      <c r="BX402" s="267"/>
      <c r="BY402" s="267"/>
      <c r="BZ402" s="267"/>
      <c r="CA402" s="267"/>
      <c r="CB402" s="267"/>
      <c r="CC402" s="241"/>
      <c r="CD402" s="214"/>
      <c r="CE402" s="240"/>
      <c r="CF402" s="240"/>
      <c r="CG402" s="240"/>
      <c r="CH402" s="5"/>
    </row>
    <row r="403" spans="1:86" hidden="1" x14ac:dyDescent="0.2">
      <c r="A403" s="22"/>
      <c r="B403" s="22"/>
      <c r="C403" s="51"/>
      <c r="D403" s="33"/>
      <c r="E403" s="22"/>
      <c r="F403" s="28"/>
      <c r="G403" s="128"/>
      <c r="H403" s="75"/>
      <c r="I403" s="52"/>
      <c r="J403" s="204"/>
      <c r="K403" s="204"/>
      <c r="L403" s="205"/>
      <c r="M403" s="205"/>
      <c r="N403" s="205"/>
      <c r="O403" s="214"/>
      <c r="P403" s="214"/>
      <c r="Q403" s="213"/>
      <c r="R403" s="213"/>
      <c r="S403" s="213"/>
      <c r="T403" s="213"/>
      <c r="U403" s="223"/>
      <c r="V403" s="222"/>
      <c r="W403" s="222"/>
      <c r="X403" s="222"/>
      <c r="Y403" s="222"/>
      <c r="Z403" s="222"/>
      <c r="AA403" s="232"/>
      <c r="AB403" s="231"/>
      <c r="AC403" s="231"/>
      <c r="AD403" s="231"/>
      <c r="AE403" s="231"/>
      <c r="AF403" s="231"/>
      <c r="AG403" s="250"/>
      <c r="AH403" s="249"/>
      <c r="AI403" s="249"/>
      <c r="AJ403" s="249"/>
      <c r="AK403" s="249"/>
      <c r="AL403" s="249"/>
      <c r="AM403" s="204"/>
      <c r="AN403" s="205"/>
      <c r="AO403" s="205"/>
      <c r="AP403" s="205"/>
      <c r="AQ403" s="205"/>
      <c r="AR403" s="205"/>
      <c r="AS403" s="259"/>
      <c r="AT403" s="258"/>
      <c r="AU403" s="258"/>
      <c r="AV403" s="258"/>
      <c r="AW403" s="258"/>
      <c r="AX403" s="258"/>
      <c r="AY403" s="268"/>
      <c r="AZ403" s="267"/>
      <c r="BA403" s="267"/>
      <c r="BB403" s="267"/>
      <c r="BC403" s="267"/>
      <c r="BD403" s="267"/>
      <c r="BE403" s="204"/>
      <c r="BF403" s="205"/>
      <c r="BG403" s="205"/>
      <c r="BH403" s="205"/>
      <c r="BI403" s="205"/>
      <c r="BJ403" s="205"/>
      <c r="BK403" s="241"/>
      <c r="BL403" s="240"/>
      <c r="BM403" s="240"/>
      <c r="BN403" s="240"/>
      <c r="BO403" s="240"/>
      <c r="BP403" s="240"/>
      <c r="BQ403" s="223"/>
      <c r="BW403" s="268"/>
      <c r="BX403" s="267"/>
      <c r="BY403" s="267"/>
      <c r="BZ403" s="267"/>
      <c r="CA403" s="267"/>
      <c r="CB403" s="267"/>
      <c r="CC403" s="241"/>
      <c r="CD403" s="214"/>
      <c r="CE403" s="240"/>
      <c r="CF403" s="240"/>
      <c r="CG403" s="240"/>
      <c r="CH403" s="5"/>
    </row>
    <row r="404" spans="1:86" hidden="1" x14ac:dyDescent="0.2">
      <c r="A404" s="22"/>
      <c r="B404" s="22"/>
      <c r="C404" s="93"/>
      <c r="D404" s="34"/>
      <c r="E404" s="22"/>
      <c r="F404" s="34"/>
      <c r="G404" s="48"/>
      <c r="H404" s="36"/>
      <c r="I404" s="27"/>
      <c r="J404" s="204"/>
      <c r="K404" s="204"/>
      <c r="L404" s="205"/>
      <c r="M404" s="205"/>
      <c r="N404" s="204"/>
      <c r="O404" s="214"/>
      <c r="P404" s="214"/>
      <c r="Q404" s="213"/>
      <c r="R404" s="214"/>
      <c r="S404" s="213"/>
      <c r="T404" s="214"/>
      <c r="U404" s="223"/>
      <c r="V404" s="223"/>
      <c r="W404" s="222"/>
      <c r="X404" s="223"/>
      <c r="Y404" s="222"/>
      <c r="Z404" s="223"/>
      <c r="AA404" s="232"/>
      <c r="AB404" s="232"/>
      <c r="AC404" s="231"/>
      <c r="AD404" s="232"/>
      <c r="AE404" s="231"/>
      <c r="AF404" s="232"/>
      <c r="AG404" s="250"/>
      <c r="AH404" s="250"/>
      <c r="AI404" s="249"/>
      <c r="AJ404" s="250"/>
      <c r="AK404" s="249"/>
      <c r="AL404" s="250"/>
      <c r="AM404" s="204"/>
      <c r="AN404" s="204"/>
      <c r="AO404" s="205"/>
      <c r="AP404" s="204"/>
      <c r="AQ404" s="205"/>
      <c r="AR404" s="204"/>
      <c r="AS404" s="259"/>
      <c r="AT404" s="259"/>
      <c r="AU404" s="258"/>
      <c r="AV404" s="259"/>
      <c r="AW404" s="258"/>
      <c r="AX404" s="259"/>
      <c r="AY404" s="268"/>
      <c r="AZ404" s="268"/>
      <c r="BA404" s="267"/>
      <c r="BB404" s="268"/>
      <c r="BC404" s="267"/>
      <c r="BD404" s="268"/>
      <c r="BE404" s="204"/>
      <c r="BF404" s="204"/>
      <c r="BG404" s="205"/>
      <c r="BH404" s="204"/>
      <c r="BI404" s="205"/>
      <c r="BJ404" s="204"/>
      <c r="BK404" s="241"/>
      <c r="BL404" s="241"/>
      <c r="BM404" s="240"/>
      <c r="BN404" s="241"/>
      <c r="BO404" s="240"/>
      <c r="BP404" s="241"/>
      <c r="BQ404" s="223"/>
      <c r="BR404" s="579"/>
      <c r="BT404" s="579"/>
      <c r="BV404" s="579"/>
      <c r="BW404" s="268"/>
      <c r="BX404" s="268"/>
      <c r="BY404" s="267"/>
      <c r="BZ404" s="268"/>
      <c r="CA404" s="267"/>
      <c r="CB404" s="268"/>
      <c r="CC404" s="241"/>
      <c r="CD404" s="214"/>
      <c r="CE404" s="240"/>
      <c r="CF404" s="240"/>
      <c r="CG404" s="241"/>
      <c r="CH404" s="5"/>
    </row>
    <row r="405" spans="1:86" hidden="1" x14ac:dyDescent="0.2">
      <c r="A405" s="105"/>
      <c r="B405" s="105"/>
      <c r="C405" s="105"/>
      <c r="D405" s="106"/>
      <c r="E405" s="105"/>
      <c r="F405" s="107"/>
      <c r="G405" s="108"/>
      <c r="H405" s="91"/>
      <c r="I405" s="59"/>
      <c r="J405" s="206"/>
      <c r="K405" s="206"/>
      <c r="L405" s="206"/>
      <c r="M405" s="206"/>
      <c r="N405" s="206"/>
      <c r="O405" s="215"/>
      <c r="P405" s="215"/>
      <c r="Q405" s="215"/>
      <c r="R405" s="215"/>
      <c r="S405" s="215"/>
      <c r="T405" s="215"/>
      <c r="U405" s="224"/>
      <c r="V405" s="224"/>
      <c r="W405" s="224"/>
      <c r="X405" s="224"/>
      <c r="Y405" s="224"/>
      <c r="Z405" s="224"/>
      <c r="AA405" s="233"/>
      <c r="AB405" s="233"/>
      <c r="AC405" s="233"/>
      <c r="AD405" s="233"/>
      <c r="AE405" s="233"/>
      <c r="AF405" s="233"/>
      <c r="AG405" s="251"/>
      <c r="AH405" s="251"/>
      <c r="AI405" s="251"/>
      <c r="AJ405" s="251"/>
      <c r="AK405" s="251"/>
      <c r="AL405" s="251"/>
      <c r="AM405" s="206"/>
      <c r="AN405" s="206"/>
      <c r="AO405" s="206"/>
      <c r="AP405" s="206"/>
      <c r="AQ405" s="206"/>
      <c r="AR405" s="206"/>
      <c r="AS405" s="260"/>
      <c r="AT405" s="260"/>
      <c r="AU405" s="260"/>
      <c r="AV405" s="260"/>
      <c r="AW405" s="260"/>
      <c r="AX405" s="260"/>
      <c r="AY405" s="269"/>
      <c r="AZ405" s="269"/>
      <c r="BA405" s="269"/>
      <c r="BB405" s="269"/>
      <c r="BC405" s="269"/>
      <c r="BD405" s="269"/>
      <c r="BE405" s="206"/>
      <c r="BF405" s="206"/>
      <c r="BG405" s="206"/>
      <c r="BH405" s="206"/>
      <c r="BI405" s="206"/>
      <c r="BJ405" s="206"/>
      <c r="BK405" s="242"/>
      <c r="BL405" s="242"/>
      <c r="BM405" s="242"/>
      <c r="BN405" s="242"/>
      <c r="BO405" s="242"/>
      <c r="BP405" s="242"/>
      <c r="BQ405" s="224"/>
      <c r="BR405" s="629"/>
      <c r="BS405" s="629"/>
      <c r="BT405" s="629"/>
      <c r="BU405" s="629"/>
      <c r="BV405" s="629"/>
      <c r="BW405" s="269"/>
      <c r="BX405" s="269"/>
      <c r="BY405" s="269"/>
      <c r="BZ405" s="269"/>
      <c r="CA405" s="269"/>
      <c r="CB405" s="269"/>
      <c r="CC405" s="242"/>
      <c r="CD405" s="215"/>
      <c r="CE405" s="242"/>
      <c r="CF405" s="242"/>
      <c r="CG405" s="242"/>
      <c r="CH405" s="5"/>
    </row>
    <row r="406" spans="1:86" hidden="1" x14ac:dyDescent="0.2">
      <c r="A406" s="151"/>
      <c r="B406" s="151"/>
      <c r="C406" s="151"/>
      <c r="D406" s="106"/>
      <c r="E406" s="151"/>
      <c r="F406" s="106"/>
      <c r="G406" s="133"/>
      <c r="H406" s="61"/>
      <c r="I406" s="134"/>
      <c r="J406" s="204"/>
      <c r="K406" s="204"/>
      <c r="L406" s="205"/>
      <c r="M406" s="205"/>
      <c r="N406" s="205"/>
      <c r="O406" s="214"/>
      <c r="P406" s="214"/>
      <c r="Q406" s="213"/>
      <c r="R406" s="213"/>
      <c r="S406" s="213"/>
      <c r="T406" s="213"/>
      <c r="U406" s="223"/>
      <c r="V406" s="222"/>
      <c r="W406" s="222"/>
      <c r="X406" s="222"/>
      <c r="Y406" s="222"/>
      <c r="Z406" s="222"/>
      <c r="AA406" s="232"/>
      <c r="AB406" s="231"/>
      <c r="AC406" s="231"/>
      <c r="AD406" s="231"/>
      <c r="AE406" s="231"/>
      <c r="AF406" s="231"/>
      <c r="AG406" s="250"/>
      <c r="AH406" s="249"/>
      <c r="AI406" s="249"/>
      <c r="AJ406" s="249"/>
      <c r="AK406" s="249"/>
      <c r="AL406" s="249"/>
      <c r="AM406" s="204"/>
      <c r="AN406" s="205"/>
      <c r="AO406" s="205"/>
      <c r="AP406" s="205"/>
      <c r="AQ406" s="205"/>
      <c r="AR406" s="205"/>
      <c r="AS406" s="259"/>
      <c r="AT406" s="258"/>
      <c r="AU406" s="258"/>
      <c r="AV406" s="258"/>
      <c r="AW406" s="258"/>
      <c r="AX406" s="258"/>
      <c r="AY406" s="268"/>
      <c r="AZ406" s="267"/>
      <c r="BA406" s="267"/>
      <c r="BB406" s="267"/>
      <c r="BC406" s="267"/>
      <c r="BD406" s="267"/>
      <c r="BE406" s="204"/>
      <c r="BF406" s="205"/>
      <c r="BG406" s="205"/>
      <c r="BH406" s="205"/>
      <c r="BI406" s="205"/>
      <c r="BJ406" s="205"/>
      <c r="BK406" s="241"/>
      <c r="BL406" s="240"/>
      <c r="BM406" s="240"/>
      <c r="BN406" s="240"/>
      <c r="BO406" s="240"/>
      <c r="BP406" s="240"/>
      <c r="BQ406" s="223"/>
      <c r="BW406" s="268"/>
      <c r="BX406" s="267"/>
      <c r="BY406" s="267"/>
      <c r="BZ406" s="267"/>
      <c r="CA406" s="267"/>
      <c r="CB406" s="267"/>
      <c r="CC406" s="241"/>
      <c r="CD406" s="214"/>
      <c r="CE406" s="240"/>
      <c r="CF406" s="240"/>
      <c r="CG406" s="240"/>
      <c r="CH406" s="5"/>
    </row>
    <row r="407" spans="1:86" hidden="1" x14ac:dyDescent="0.2">
      <c r="A407" s="141"/>
      <c r="B407" s="141"/>
      <c r="C407" s="141"/>
      <c r="D407" s="142"/>
      <c r="E407" s="141"/>
      <c r="F407" s="142"/>
      <c r="G407" s="109"/>
      <c r="H407" s="65"/>
      <c r="I407" s="66"/>
      <c r="J407" s="204"/>
      <c r="K407" s="204"/>
      <c r="L407" s="205"/>
      <c r="M407" s="205"/>
      <c r="N407" s="205"/>
      <c r="O407" s="214"/>
      <c r="P407" s="214"/>
      <c r="Q407" s="213"/>
      <c r="R407" s="213"/>
      <c r="S407" s="213"/>
      <c r="T407" s="213"/>
      <c r="U407" s="223"/>
      <c r="V407" s="222"/>
      <c r="W407" s="222"/>
      <c r="X407" s="222"/>
      <c r="Y407" s="222"/>
      <c r="Z407" s="222"/>
      <c r="AA407" s="232"/>
      <c r="AB407" s="231"/>
      <c r="AC407" s="231"/>
      <c r="AD407" s="231"/>
      <c r="AE407" s="231"/>
      <c r="AF407" s="231"/>
      <c r="AG407" s="250"/>
      <c r="AH407" s="249"/>
      <c r="AI407" s="249"/>
      <c r="AJ407" s="249"/>
      <c r="AK407" s="249"/>
      <c r="AL407" s="249"/>
      <c r="AM407" s="204"/>
      <c r="AN407" s="205"/>
      <c r="AO407" s="205"/>
      <c r="AP407" s="205"/>
      <c r="AQ407" s="205"/>
      <c r="AR407" s="205"/>
      <c r="AS407" s="259"/>
      <c r="AT407" s="258"/>
      <c r="AU407" s="258"/>
      <c r="AV407" s="258"/>
      <c r="AW407" s="258"/>
      <c r="AX407" s="258"/>
      <c r="AY407" s="268"/>
      <c r="AZ407" s="267"/>
      <c r="BA407" s="267"/>
      <c r="BB407" s="267"/>
      <c r="BC407" s="267"/>
      <c r="BD407" s="267"/>
      <c r="BE407" s="204"/>
      <c r="BF407" s="205"/>
      <c r="BG407" s="205"/>
      <c r="BH407" s="205"/>
      <c r="BI407" s="205"/>
      <c r="BJ407" s="205"/>
      <c r="BK407" s="241"/>
      <c r="BL407" s="240"/>
      <c r="BM407" s="240"/>
      <c r="BN407" s="240"/>
      <c r="BO407" s="240"/>
      <c r="BP407" s="240"/>
      <c r="BQ407" s="223"/>
      <c r="BW407" s="268"/>
      <c r="BX407" s="267"/>
      <c r="BY407" s="267"/>
      <c r="BZ407" s="267"/>
      <c r="CA407" s="267"/>
      <c r="CB407" s="267"/>
      <c r="CC407" s="241"/>
      <c r="CD407" s="214"/>
      <c r="CE407" s="240"/>
      <c r="CF407" s="240"/>
      <c r="CG407" s="240"/>
      <c r="CH407" s="5"/>
    </row>
    <row r="408" spans="1:86" hidden="1" x14ac:dyDescent="0.2">
      <c r="A408" s="141"/>
      <c r="B408" s="141"/>
      <c r="C408" s="141"/>
      <c r="D408" s="142"/>
      <c r="E408" s="141"/>
      <c r="F408" s="142"/>
      <c r="G408" s="109"/>
      <c r="H408" s="69"/>
      <c r="I408" s="66"/>
      <c r="J408" s="204"/>
      <c r="K408" s="204"/>
      <c r="L408" s="205"/>
      <c r="M408" s="205"/>
      <c r="N408" s="205"/>
      <c r="O408" s="214"/>
      <c r="P408" s="214"/>
      <c r="Q408" s="213"/>
      <c r="R408" s="213"/>
      <c r="S408" s="213"/>
      <c r="T408" s="213"/>
      <c r="U408" s="223"/>
      <c r="V408" s="222"/>
      <c r="W408" s="222"/>
      <c r="X408" s="222"/>
      <c r="Y408" s="222"/>
      <c r="Z408" s="222"/>
      <c r="AA408" s="232"/>
      <c r="AB408" s="231"/>
      <c r="AC408" s="231"/>
      <c r="AD408" s="231"/>
      <c r="AE408" s="231"/>
      <c r="AF408" s="231"/>
      <c r="AG408" s="250"/>
      <c r="AH408" s="249"/>
      <c r="AI408" s="249"/>
      <c r="AJ408" s="249"/>
      <c r="AK408" s="249"/>
      <c r="AL408" s="249"/>
      <c r="AM408" s="204"/>
      <c r="AN408" s="205"/>
      <c r="AO408" s="205"/>
      <c r="AP408" s="205"/>
      <c r="AQ408" s="205"/>
      <c r="AR408" s="205"/>
      <c r="AS408" s="259"/>
      <c r="AT408" s="258"/>
      <c r="AU408" s="258"/>
      <c r="AV408" s="258"/>
      <c r="AW408" s="258"/>
      <c r="AX408" s="258"/>
      <c r="AY408" s="268"/>
      <c r="AZ408" s="267"/>
      <c r="BA408" s="267"/>
      <c r="BB408" s="267"/>
      <c r="BC408" s="267"/>
      <c r="BD408" s="267"/>
      <c r="BE408" s="204"/>
      <c r="BF408" s="205"/>
      <c r="BG408" s="205"/>
      <c r="BH408" s="205"/>
      <c r="BI408" s="205"/>
      <c r="BJ408" s="205"/>
      <c r="BK408" s="241"/>
      <c r="BL408" s="240"/>
      <c r="BM408" s="240"/>
      <c r="BN408" s="240"/>
      <c r="BO408" s="240"/>
      <c r="BP408" s="240"/>
      <c r="BQ408" s="223"/>
      <c r="BW408" s="268"/>
      <c r="BX408" s="267"/>
      <c r="BY408" s="267"/>
      <c r="BZ408" s="267"/>
      <c r="CA408" s="267"/>
      <c r="CB408" s="267"/>
      <c r="CC408" s="241"/>
      <c r="CD408" s="214"/>
      <c r="CE408" s="240"/>
      <c r="CF408" s="240"/>
      <c r="CG408" s="240"/>
      <c r="CH408" s="5"/>
    </row>
    <row r="409" spans="1:86" hidden="1" x14ac:dyDescent="0.2">
      <c r="A409" s="141"/>
      <c r="B409" s="141"/>
      <c r="C409" s="141"/>
      <c r="D409" s="142"/>
      <c r="E409" s="141"/>
      <c r="F409" s="142"/>
      <c r="G409" s="109"/>
      <c r="H409" s="69"/>
      <c r="I409" s="66"/>
      <c r="J409" s="204"/>
      <c r="K409" s="204"/>
      <c r="L409" s="205"/>
      <c r="M409" s="205"/>
      <c r="N409" s="205"/>
      <c r="O409" s="214"/>
      <c r="P409" s="214"/>
      <c r="Q409" s="213"/>
      <c r="R409" s="213"/>
      <c r="S409" s="213"/>
      <c r="T409" s="213"/>
      <c r="U409" s="223"/>
      <c r="V409" s="222"/>
      <c r="W409" s="222"/>
      <c r="X409" s="222"/>
      <c r="Y409" s="222"/>
      <c r="Z409" s="222"/>
      <c r="AA409" s="232"/>
      <c r="AB409" s="231"/>
      <c r="AC409" s="231"/>
      <c r="AD409" s="231"/>
      <c r="AE409" s="231"/>
      <c r="AF409" s="231"/>
      <c r="AG409" s="250"/>
      <c r="AH409" s="249"/>
      <c r="AI409" s="249"/>
      <c r="AJ409" s="249"/>
      <c r="AK409" s="249"/>
      <c r="AL409" s="249"/>
      <c r="AM409" s="204"/>
      <c r="AN409" s="205"/>
      <c r="AO409" s="205"/>
      <c r="AP409" s="205"/>
      <c r="AQ409" s="205"/>
      <c r="AR409" s="205"/>
      <c r="AS409" s="259"/>
      <c r="AT409" s="258"/>
      <c r="AU409" s="258"/>
      <c r="AV409" s="258"/>
      <c r="AW409" s="258"/>
      <c r="AX409" s="258"/>
      <c r="AY409" s="268"/>
      <c r="AZ409" s="267"/>
      <c r="BA409" s="267"/>
      <c r="BB409" s="267"/>
      <c r="BC409" s="267"/>
      <c r="BD409" s="267"/>
      <c r="BE409" s="204"/>
      <c r="BF409" s="205"/>
      <c r="BG409" s="205"/>
      <c r="BH409" s="205"/>
      <c r="BI409" s="205"/>
      <c r="BJ409" s="205"/>
      <c r="BK409" s="241"/>
      <c r="BL409" s="240"/>
      <c r="BM409" s="240"/>
      <c r="BN409" s="240"/>
      <c r="BO409" s="240"/>
      <c r="BP409" s="240"/>
      <c r="BQ409" s="223"/>
      <c r="BW409" s="268"/>
      <c r="BX409" s="267"/>
      <c r="BY409" s="267"/>
      <c r="BZ409" s="267"/>
      <c r="CA409" s="267"/>
      <c r="CB409" s="267"/>
      <c r="CC409" s="241"/>
      <c r="CD409" s="214"/>
      <c r="CE409" s="240"/>
      <c r="CF409" s="240"/>
      <c r="CG409" s="240"/>
      <c r="CH409" s="5"/>
    </row>
    <row r="410" spans="1:86" hidden="1" x14ac:dyDescent="0.2">
      <c r="A410" s="141"/>
      <c r="B410" s="141"/>
      <c r="C410" s="141"/>
      <c r="D410" s="142"/>
      <c r="E410" s="141"/>
      <c r="F410" s="142"/>
      <c r="G410" s="109"/>
      <c r="H410" s="65"/>
      <c r="I410" s="66"/>
      <c r="J410" s="204"/>
      <c r="K410" s="204"/>
      <c r="L410" s="205"/>
      <c r="M410" s="205"/>
      <c r="N410" s="205"/>
      <c r="O410" s="214"/>
      <c r="P410" s="214"/>
      <c r="Q410" s="213"/>
      <c r="R410" s="213"/>
      <c r="S410" s="213"/>
      <c r="T410" s="213"/>
      <c r="U410" s="223"/>
      <c r="V410" s="222"/>
      <c r="W410" s="222"/>
      <c r="X410" s="222"/>
      <c r="Y410" s="222"/>
      <c r="Z410" s="222"/>
      <c r="AA410" s="232"/>
      <c r="AB410" s="231"/>
      <c r="AC410" s="231"/>
      <c r="AD410" s="231"/>
      <c r="AE410" s="231"/>
      <c r="AF410" s="231"/>
      <c r="AG410" s="250"/>
      <c r="AH410" s="249"/>
      <c r="AI410" s="249"/>
      <c r="AJ410" s="249"/>
      <c r="AK410" s="249"/>
      <c r="AL410" s="249"/>
      <c r="AM410" s="204"/>
      <c r="AN410" s="205"/>
      <c r="AO410" s="205"/>
      <c r="AP410" s="205"/>
      <c r="AQ410" s="205"/>
      <c r="AR410" s="205"/>
      <c r="AS410" s="259"/>
      <c r="AT410" s="258"/>
      <c r="AU410" s="258"/>
      <c r="AV410" s="258"/>
      <c r="AW410" s="258"/>
      <c r="AX410" s="258"/>
      <c r="AY410" s="268"/>
      <c r="AZ410" s="267"/>
      <c r="BA410" s="267"/>
      <c r="BB410" s="267"/>
      <c r="BC410" s="267"/>
      <c r="BD410" s="267"/>
      <c r="BE410" s="204"/>
      <c r="BF410" s="205"/>
      <c r="BG410" s="205"/>
      <c r="BH410" s="205"/>
      <c r="BI410" s="205"/>
      <c r="BJ410" s="205"/>
      <c r="BK410" s="241"/>
      <c r="BL410" s="240"/>
      <c r="BM410" s="240"/>
      <c r="BN410" s="240"/>
      <c r="BO410" s="240"/>
      <c r="BP410" s="240"/>
      <c r="BQ410" s="223"/>
      <c r="BW410" s="268"/>
      <c r="BX410" s="267"/>
      <c r="BY410" s="267"/>
      <c r="BZ410" s="267"/>
      <c r="CA410" s="267"/>
      <c r="CB410" s="267"/>
      <c r="CC410" s="241"/>
      <c r="CD410" s="214"/>
      <c r="CE410" s="240"/>
      <c r="CF410" s="240"/>
      <c r="CG410" s="240"/>
      <c r="CH410" s="5"/>
    </row>
    <row r="411" spans="1:86" hidden="1" x14ac:dyDescent="0.2">
      <c r="A411" s="146"/>
      <c r="B411" s="146"/>
      <c r="C411" s="146"/>
      <c r="D411" s="147"/>
      <c r="E411" s="146"/>
      <c r="F411" s="147"/>
      <c r="G411" s="148"/>
      <c r="H411" s="72"/>
      <c r="I411" s="73"/>
      <c r="J411" s="204"/>
      <c r="K411" s="204"/>
      <c r="L411" s="205"/>
      <c r="M411" s="205"/>
      <c r="N411" s="205"/>
      <c r="O411" s="214"/>
      <c r="P411" s="214"/>
      <c r="Q411" s="213"/>
      <c r="R411" s="213"/>
      <c r="S411" s="213"/>
      <c r="T411" s="213"/>
      <c r="U411" s="223"/>
      <c r="V411" s="222"/>
      <c r="W411" s="222"/>
      <c r="X411" s="222"/>
      <c r="Y411" s="222"/>
      <c r="Z411" s="222"/>
      <c r="AA411" s="232"/>
      <c r="AB411" s="231"/>
      <c r="AC411" s="231"/>
      <c r="AD411" s="231"/>
      <c r="AE411" s="231"/>
      <c r="AF411" s="231"/>
      <c r="AG411" s="250"/>
      <c r="AH411" s="249"/>
      <c r="AI411" s="249"/>
      <c r="AJ411" s="249"/>
      <c r="AK411" s="249"/>
      <c r="AL411" s="249"/>
      <c r="AM411" s="204"/>
      <c r="AN411" s="205"/>
      <c r="AO411" s="205"/>
      <c r="AP411" s="205"/>
      <c r="AQ411" s="205"/>
      <c r="AR411" s="205"/>
      <c r="AS411" s="259"/>
      <c r="AT411" s="258"/>
      <c r="AU411" s="258"/>
      <c r="AV411" s="258"/>
      <c r="AW411" s="258"/>
      <c r="AX411" s="258"/>
      <c r="AY411" s="268"/>
      <c r="AZ411" s="267"/>
      <c r="BA411" s="267"/>
      <c r="BB411" s="267"/>
      <c r="BC411" s="267"/>
      <c r="BD411" s="267"/>
      <c r="BE411" s="204"/>
      <c r="BF411" s="205"/>
      <c r="BG411" s="205"/>
      <c r="BH411" s="205"/>
      <c r="BI411" s="205"/>
      <c r="BJ411" s="205"/>
      <c r="BK411" s="241"/>
      <c r="BL411" s="240"/>
      <c r="BM411" s="240"/>
      <c r="BN411" s="240"/>
      <c r="BO411" s="240"/>
      <c r="BP411" s="240"/>
      <c r="BQ411" s="223"/>
      <c r="BW411" s="268"/>
      <c r="BX411" s="267"/>
      <c r="BY411" s="267"/>
      <c r="BZ411" s="267"/>
      <c r="CA411" s="267"/>
      <c r="CB411" s="267"/>
      <c r="CC411" s="241"/>
      <c r="CD411" s="214"/>
      <c r="CE411" s="240"/>
      <c r="CF411" s="240"/>
      <c r="CG411" s="240"/>
      <c r="CH411" s="5"/>
    </row>
    <row r="412" spans="1:86" hidden="1" x14ac:dyDescent="0.2">
      <c r="A412" s="22"/>
      <c r="B412" s="22"/>
      <c r="C412" s="51"/>
      <c r="D412" s="121"/>
      <c r="E412" s="29"/>
      <c r="F412" s="34"/>
      <c r="G412" s="48"/>
      <c r="H412" s="26"/>
      <c r="I412" s="27"/>
      <c r="J412" s="204"/>
      <c r="K412" s="204"/>
      <c r="L412" s="205"/>
      <c r="M412" s="205"/>
      <c r="N412" s="205"/>
      <c r="O412" s="214"/>
      <c r="P412" s="214"/>
      <c r="Q412" s="213"/>
      <c r="R412" s="213"/>
      <c r="S412" s="213"/>
      <c r="T412" s="213"/>
      <c r="U412" s="223"/>
      <c r="V412" s="222"/>
      <c r="W412" s="222"/>
      <c r="X412" s="222"/>
      <c r="Y412" s="222"/>
      <c r="Z412" s="222"/>
      <c r="AA412" s="232"/>
      <c r="AB412" s="231"/>
      <c r="AC412" s="231"/>
      <c r="AD412" s="231"/>
      <c r="AE412" s="231"/>
      <c r="AF412" s="231"/>
      <c r="AG412" s="250"/>
      <c r="AH412" s="249"/>
      <c r="AI412" s="249"/>
      <c r="AJ412" s="249"/>
      <c r="AK412" s="249"/>
      <c r="AL412" s="249"/>
      <c r="AM412" s="204"/>
      <c r="AN412" s="205"/>
      <c r="AO412" s="205"/>
      <c r="AP412" s="205"/>
      <c r="AQ412" s="205"/>
      <c r="AR412" s="205"/>
      <c r="AS412" s="259"/>
      <c r="AT412" s="258"/>
      <c r="AU412" s="258"/>
      <c r="AV412" s="258"/>
      <c r="AW412" s="258"/>
      <c r="AX412" s="258"/>
      <c r="AY412" s="268"/>
      <c r="AZ412" s="267"/>
      <c r="BA412" s="267"/>
      <c r="BB412" s="267"/>
      <c r="BC412" s="267"/>
      <c r="BD412" s="267"/>
      <c r="BE412" s="204"/>
      <c r="BF412" s="205"/>
      <c r="BG412" s="205"/>
      <c r="BH412" s="205"/>
      <c r="BI412" s="205"/>
      <c r="BJ412" s="205"/>
      <c r="BK412" s="241"/>
      <c r="BL412" s="240"/>
      <c r="BM412" s="240"/>
      <c r="BN412" s="240"/>
      <c r="BO412" s="240"/>
      <c r="BP412" s="240"/>
      <c r="BQ412" s="223"/>
      <c r="BW412" s="268"/>
      <c r="BX412" s="267"/>
      <c r="BY412" s="267"/>
      <c r="BZ412" s="267"/>
      <c r="CA412" s="267"/>
      <c r="CB412" s="267"/>
      <c r="CC412" s="241"/>
      <c r="CD412" s="214"/>
      <c r="CE412" s="240"/>
      <c r="CF412" s="240"/>
      <c r="CG412" s="240"/>
      <c r="CH412" s="5"/>
    </row>
    <row r="413" spans="1:86" hidden="1" x14ac:dyDescent="0.2">
      <c r="A413" s="22"/>
      <c r="B413" s="22"/>
      <c r="C413" s="51"/>
      <c r="D413" s="121"/>
      <c r="E413" s="29"/>
      <c r="F413" s="34"/>
      <c r="G413" s="48"/>
      <c r="H413" s="26"/>
      <c r="I413" s="27"/>
      <c r="J413" s="204"/>
      <c r="K413" s="204"/>
      <c r="L413" s="205"/>
      <c r="M413" s="205"/>
      <c r="N413" s="205"/>
      <c r="O413" s="214"/>
      <c r="P413" s="214"/>
      <c r="Q413" s="213"/>
      <c r="R413" s="213"/>
      <c r="S413" s="213"/>
      <c r="T413" s="213"/>
      <c r="U413" s="223"/>
      <c r="V413" s="222"/>
      <c r="W413" s="222"/>
      <c r="X413" s="222"/>
      <c r="Y413" s="222"/>
      <c r="Z413" s="222"/>
      <c r="AA413" s="232"/>
      <c r="AB413" s="231"/>
      <c r="AC413" s="231"/>
      <c r="AD413" s="231"/>
      <c r="AE413" s="231"/>
      <c r="AF413" s="231"/>
      <c r="AG413" s="250"/>
      <c r="AH413" s="249"/>
      <c r="AI413" s="249"/>
      <c r="AJ413" s="249"/>
      <c r="AK413" s="249"/>
      <c r="AL413" s="249"/>
      <c r="AM413" s="204"/>
      <c r="AN413" s="205"/>
      <c r="AO413" s="205"/>
      <c r="AP413" s="205"/>
      <c r="AQ413" s="205"/>
      <c r="AR413" s="205"/>
      <c r="AS413" s="259"/>
      <c r="AT413" s="258"/>
      <c r="AU413" s="258"/>
      <c r="AV413" s="258"/>
      <c r="AW413" s="258"/>
      <c r="AX413" s="258"/>
      <c r="AY413" s="268"/>
      <c r="AZ413" s="267"/>
      <c r="BA413" s="267"/>
      <c r="BB413" s="267"/>
      <c r="BC413" s="267"/>
      <c r="BD413" s="267"/>
      <c r="BE413" s="204"/>
      <c r="BF413" s="205"/>
      <c r="BG413" s="205"/>
      <c r="BH413" s="205"/>
      <c r="BI413" s="205"/>
      <c r="BJ413" s="205"/>
      <c r="BK413" s="241"/>
      <c r="BL413" s="240"/>
      <c r="BM413" s="240"/>
      <c r="BN413" s="240"/>
      <c r="BO413" s="240"/>
      <c r="BP413" s="240"/>
      <c r="BQ413" s="223"/>
      <c r="BW413" s="268"/>
      <c r="BX413" s="267"/>
      <c r="BY413" s="267"/>
      <c r="BZ413" s="267"/>
      <c r="CA413" s="267"/>
      <c r="CB413" s="267"/>
      <c r="CC413" s="241"/>
      <c r="CD413" s="214"/>
      <c r="CE413" s="240"/>
      <c r="CF413" s="240"/>
      <c r="CG413" s="240"/>
      <c r="CH413" s="5"/>
    </row>
    <row r="414" spans="1:86" hidden="1" x14ac:dyDescent="0.2">
      <c r="A414" s="22"/>
      <c r="B414" s="22"/>
      <c r="C414" s="51"/>
      <c r="D414" s="121"/>
      <c r="E414" s="29"/>
      <c r="F414" s="34"/>
      <c r="G414" s="48"/>
      <c r="H414" s="32"/>
      <c r="I414" s="27"/>
      <c r="J414" s="204"/>
      <c r="K414" s="204"/>
      <c r="L414" s="205"/>
      <c r="M414" s="205"/>
      <c r="N414" s="205"/>
      <c r="O414" s="214"/>
      <c r="P414" s="214"/>
      <c r="Q414" s="213"/>
      <c r="R414" s="213"/>
      <c r="S414" s="213"/>
      <c r="T414" s="213"/>
      <c r="U414" s="223"/>
      <c r="V414" s="222"/>
      <c r="W414" s="222"/>
      <c r="X414" s="222"/>
      <c r="Y414" s="222"/>
      <c r="Z414" s="222"/>
      <c r="AA414" s="232"/>
      <c r="AB414" s="231"/>
      <c r="AC414" s="231"/>
      <c r="AD414" s="231"/>
      <c r="AE414" s="231"/>
      <c r="AF414" s="231"/>
      <c r="AG414" s="250"/>
      <c r="AH414" s="249"/>
      <c r="AI414" s="249"/>
      <c r="AJ414" s="249"/>
      <c r="AK414" s="249"/>
      <c r="AL414" s="249"/>
      <c r="AM414" s="204"/>
      <c r="AN414" s="205"/>
      <c r="AO414" s="205"/>
      <c r="AP414" s="205"/>
      <c r="AQ414" s="205"/>
      <c r="AR414" s="205"/>
      <c r="AS414" s="259"/>
      <c r="AT414" s="258"/>
      <c r="AU414" s="258"/>
      <c r="AV414" s="258"/>
      <c r="AW414" s="258"/>
      <c r="AX414" s="258"/>
      <c r="AY414" s="268"/>
      <c r="AZ414" s="267"/>
      <c r="BA414" s="267"/>
      <c r="BB414" s="267"/>
      <c r="BC414" s="267"/>
      <c r="BD414" s="267"/>
      <c r="BE414" s="204"/>
      <c r="BF414" s="205"/>
      <c r="BG414" s="205"/>
      <c r="BH414" s="205"/>
      <c r="BI414" s="205"/>
      <c r="BJ414" s="205"/>
      <c r="BK414" s="241"/>
      <c r="BL414" s="240"/>
      <c r="BM414" s="240"/>
      <c r="BN414" s="240"/>
      <c r="BO414" s="240"/>
      <c r="BP414" s="240"/>
      <c r="BQ414" s="223"/>
      <c r="BW414" s="268"/>
      <c r="BX414" s="267"/>
      <c r="BY414" s="267"/>
      <c r="BZ414" s="267"/>
      <c r="CA414" s="267"/>
      <c r="CB414" s="267"/>
      <c r="CC414" s="241"/>
      <c r="CD414" s="214"/>
      <c r="CE414" s="240"/>
      <c r="CF414" s="240"/>
      <c r="CG414" s="240"/>
      <c r="CH414" s="5"/>
    </row>
    <row r="415" spans="1:86" hidden="1" x14ac:dyDescent="0.2">
      <c r="A415" s="22"/>
      <c r="B415" s="22"/>
      <c r="C415" s="51"/>
      <c r="D415" s="121"/>
      <c r="E415" s="29"/>
      <c r="F415" s="34"/>
      <c r="G415" s="48"/>
      <c r="H415" s="159"/>
      <c r="I415" s="27"/>
      <c r="J415" s="204"/>
      <c r="K415" s="204"/>
      <c r="L415" s="205"/>
      <c r="M415" s="205"/>
      <c r="N415" s="204"/>
      <c r="O415" s="214"/>
      <c r="P415" s="214"/>
      <c r="Q415" s="213"/>
      <c r="R415" s="214"/>
      <c r="S415" s="213"/>
      <c r="T415" s="214"/>
      <c r="U415" s="223"/>
      <c r="V415" s="223"/>
      <c r="W415" s="222"/>
      <c r="X415" s="223"/>
      <c r="Y415" s="222"/>
      <c r="Z415" s="223"/>
      <c r="AA415" s="232"/>
      <c r="AB415" s="232"/>
      <c r="AC415" s="231"/>
      <c r="AD415" s="232"/>
      <c r="AE415" s="231"/>
      <c r="AF415" s="232"/>
      <c r="AG415" s="250"/>
      <c r="AH415" s="250"/>
      <c r="AI415" s="249"/>
      <c r="AJ415" s="250"/>
      <c r="AK415" s="249"/>
      <c r="AL415" s="250"/>
      <c r="AM415" s="204"/>
      <c r="AN415" s="204"/>
      <c r="AO415" s="205"/>
      <c r="AP415" s="204"/>
      <c r="AQ415" s="205"/>
      <c r="AR415" s="204"/>
      <c r="AS415" s="259"/>
      <c r="AT415" s="259"/>
      <c r="AU415" s="258"/>
      <c r="AV415" s="259"/>
      <c r="AW415" s="258"/>
      <c r="AX415" s="259"/>
      <c r="AY415" s="268"/>
      <c r="AZ415" s="268"/>
      <c r="BA415" s="267"/>
      <c r="BB415" s="268"/>
      <c r="BC415" s="267"/>
      <c r="BD415" s="268"/>
      <c r="BE415" s="204"/>
      <c r="BF415" s="204"/>
      <c r="BG415" s="205"/>
      <c r="BH415" s="204"/>
      <c r="BI415" s="205"/>
      <c r="BJ415" s="204"/>
      <c r="BK415" s="241"/>
      <c r="BL415" s="241"/>
      <c r="BM415" s="240"/>
      <c r="BN415" s="241"/>
      <c r="BO415" s="240"/>
      <c r="BP415" s="241"/>
      <c r="BQ415" s="223"/>
      <c r="BR415" s="579"/>
      <c r="BT415" s="579"/>
      <c r="BV415" s="579"/>
      <c r="BW415" s="268"/>
      <c r="BX415" s="268"/>
      <c r="BY415" s="267"/>
      <c r="BZ415" s="268"/>
      <c r="CA415" s="267"/>
      <c r="CB415" s="268"/>
      <c r="CC415" s="241"/>
      <c r="CD415" s="214"/>
      <c r="CE415" s="240"/>
      <c r="CF415" s="240"/>
      <c r="CG415" s="241"/>
      <c r="CH415" s="5"/>
    </row>
    <row r="416" spans="1:86" hidden="1" x14ac:dyDescent="0.2">
      <c r="A416" s="22"/>
      <c r="B416" s="22"/>
      <c r="C416" s="51"/>
      <c r="D416" s="34"/>
      <c r="E416" s="22"/>
      <c r="F416" s="34"/>
      <c r="G416" s="48"/>
      <c r="H416" s="36"/>
      <c r="I416" s="27"/>
      <c r="J416" s="204"/>
      <c r="K416" s="204"/>
      <c r="L416" s="205"/>
      <c r="M416" s="205"/>
      <c r="N416" s="204"/>
      <c r="O416" s="214"/>
      <c r="P416" s="214"/>
      <c r="Q416" s="213"/>
      <c r="R416" s="214"/>
      <c r="S416" s="213"/>
      <c r="T416" s="214"/>
      <c r="U416" s="223"/>
      <c r="V416" s="223"/>
      <c r="W416" s="222"/>
      <c r="X416" s="223"/>
      <c r="Y416" s="222"/>
      <c r="Z416" s="223"/>
      <c r="AA416" s="232"/>
      <c r="AB416" s="232"/>
      <c r="AC416" s="231"/>
      <c r="AD416" s="232"/>
      <c r="AE416" s="231"/>
      <c r="AF416" s="232"/>
      <c r="AG416" s="250"/>
      <c r="AH416" s="250"/>
      <c r="AI416" s="249"/>
      <c r="AJ416" s="250"/>
      <c r="AK416" s="249"/>
      <c r="AL416" s="250"/>
      <c r="AM416" s="204"/>
      <c r="AN416" s="204"/>
      <c r="AO416" s="205"/>
      <c r="AP416" s="204"/>
      <c r="AQ416" s="205"/>
      <c r="AR416" s="204"/>
      <c r="AS416" s="259"/>
      <c r="AT416" s="259"/>
      <c r="AU416" s="258"/>
      <c r="AV416" s="259"/>
      <c r="AW416" s="258"/>
      <c r="AX416" s="259"/>
      <c r="AY416" s="268"/>
      <c r="AZ416" s="268"/>
      <c r="BA416" s="267"/>
      <c r="BB416" s="268"/>
      <c r="BC416" s="267"/>
      <c r="BD416" s="268"/>
      <c r="BE416" s="204"/>
      <c r="BF416" s="204"/>
      <c r="BG416" s="205"/>
      <c r="BH416" s="204"/>
      <c r="BI416" s="205"/>
      <c r="BJ416" s="204"/>
      <c r="BK416" s="241"/>
      <c r="BL416" s="241"/>
      <c r="BM416" s="240"/>
      <c r="BN416" s="241"/>
      <c r="BO416" s="240"/>
      <c r="BP416" s="241"/>
      <c r="BQ416" s="223"/>
      <c r="BR416" s="579"/>
      <c r="BT416" s="579"/>
      <c r="BV416" s="579"/>
      <c r="BW416" s="268"/>
      <c r="BX416" s="268"/>
      <c r="BY416" s="267"/>
      <c r="BZ416" s="268"/>
      <c r="CA416" s="267"/>
      <c r="CB416" s="268"/>
      <c r="CC416" s="241"/>
      <c r="CD416" s="214"/>
      <c r="CE416" s="240"/>
      <c r="CF416" s="240"/>
      <c r="CG416" s="241"/>
      <c r="CH416" s="5"/>
    </row>
    <row r="417" spans="1:86" hidden="1" x14ac:dyDescent="0.2">
      <c r="A417" s="22"/>
      <c r="B417" s="22"/>
      <c r="C417" s="51"/>
      <c r="D417" s="34"/>
      <c r="E417" s="22"/>
      <c r="F417" s="34"/>
      <c r="G417" s="48"/>
      <c r="H417" s="156"/>
      <c r="I417" s="27"/>
      <c r="J417" s="204"/>
      <c r="K417" s="204"/>
      <c r="L417" s="205"/>
      <c r="M417" s="205"/>
      <c r="N417" s="204"/>
      <c r="O417" s="214"/>
      <c r="P417" s="214"/>
      <c r="Q417" s="213"/>
      <c r="R417" s="214"/>
      <c r="S417" s="213"/>
      <c r="T417" s="214"/>
      <c r="U417" s="223"/>
      <c r="V417" s="223"/>
      <c r="W417" s="222"/>
      <c r="X417" s="223"/>
      <c r="Y417" s="222"/>
      <c r="Z417" s="223"/>
      <c r="AA417" s="232"/>
      <c r="AB417" s="232"/>
      <c r="AC417" s="231"/>
      <c r="AD417" s="232"/>
      <c r="AE417" s="231"/>
      <c r="AF417" s="232"/>
      <c r="AG417" s="250"/>
      <c r="AH417" s="250"/>
      <c r="AI417" s="249"/>
      <c r="AJ417" s="250"/>
      <c r="AK417" s="249"/>
      <c r="AL417" s="250"/>
      <c r="AM417" s="204"/>
      <c r="AN417" s="204"/>
      <c r="AO417" s="205"/>
      <c r="AP417" s="204"/>
      <c r="AQ417" s="205"/>
      <c r="AR417" s="204"/>
      <c r="AS417" s="259"/>
      <c r="AT417" s="259"/>
      <c r="AU417" s="258"/>
      <c r="AV417" s="259"/>
      <c r="AW417" s="258"/>
      <c r="AX417" s="259"/>
      <c r="AY417" s="268"/>
      <c r="AZ417" s="268"/>
      <c r="BA417" s="267"/>
      <c r="BB417" s="268"/>
      <c r="BC417" s="267"/>
      <c r="BD417" s="268"/>
      <c r="BE417" s="204"/>
      <c r="BF417" s="204"/>
      <c r="BG417" s="205"/>
      <c r="BH417" s="204"/>
      <c r="BI417" s="205"/>
      <c r="BJ417" s="204"/>
      <c r="BK417" s="241"/>
      <c r="BL417" s="241"/>
      <c r="BM417" s="240"/>
      <c r="BN417" s="241"/>
      <c r="BO417" s="240"/>
      <c r="BP417" s="241"/>
      <c r="BQ417" s="223"/>
      <c r="BR417" s="579"/>
      <c r="BT417" s="579"/>
      <c r="BV417" s="579"/>
      <c r="BW417" s="268"/>
      <c r="BX417" s="268"/>
      <c r="BY417" s="267"/>
      <c r="BZ417" s="268"/>
      <c r="CA417" s="267"/>
      <c r="CB417" s="268"/>
      <c r="CC417" s="241"/>
      <c r="CD417" s="214"/>
      <c r="CE417" s="240"/>
      <c r="CF417" s="240"/>
      <c r="CG417" s="241"/>
      <c r="CH417" s="5"/>
    </row>
    <row r="418" spans="1:86" hidden="1" x14ac:dyDescent="0.2">
      <c r="A418" s="22"/>
      <c r="B418" s="22"/>
      <c r="C418" s="51"/>
      <c r="D418" s="34"/>
      <c r="E418" s="22"/>
      <c r="F418" s="34"/>
      <c r="G418" s="48"/>
      <c r="H418" s="36"/>
      <c r="I418" s="27"/>
      <c r="J418" s="204"/>
      <c r="K418" s="204"/>
      <c r="L418" s="205"/>
      <c r="M418" s="205"/>
      <c r="N418" s="204"/>
      <c r="O418" s="214"/>
      <c r="P418" s="214"/>
      <c r="Q418" s="213"/>
      <c r="R418" s="214"/>
      <c r="S418" s="213"/>
      <c r="T418" s="214"/>
      <c r="U418" s="223"/>
      <c r="V418" s="223"/>
      <c r="W418" s="222"/>
      <c r="X418" s="223"/>
      <c r="Y418" s="222"/>
      <c r="Z418" s="223"/>
      <c r="AA418" s="232"/>
      <c r="AB418" s="232"/>
      <c r="AC418" s="231"/>
      <c r="AD418" s="232"/>
      <c r="AE418" s="231"/>
      <c r="AF418" s="232"/>
      <c r="AG418" s="250"/>
      <c r="AH418" s="250"/>
      <c r="AI418" s="249"/>
      <c r="AJ418" s="250"/>
      <c r="AK418" s="249"/>
      <c r="AL418" s="250"/>
      <c r="AM418" s="204"/>
      <c r="AN418" s="204"/>
      <c r="AO418" s="205"/>
      <c r="AP418" s="204"/>
      <c r="AQ418" s="205"/>
      <c r="AR418" s="204"/>
      <c r="AS418" s="259"/>
      <c r="AT418" s="259"/>
      <c r="AU418" s="258"/>
      <c r="AV418" s="259"/>
      <c r="AW418" s="258"/>
      <c r="AX418" s="259"/>
      <c r="AY418" s="268"/>
      <c r="AZ418" s="268"/>
      <c r="BA418" s="267"/>
      <c r="BB418" s="268"/>
      <c r="BC418" s="267"/>
      <c r="BD418" s="268"/>
      <c r="BE418" s="204"/>
      <c r="BF418" s="204"/>
      <c r="BG418" s="205"/>
      <c r="BH418" s="204"/>
      <c r="BI418" s="205"/>
      <c r="BJ418" s="204"/>
      <c r="BK418" s="241"/>
      <c r="BL418" s="241"/>
      <c r="BM418" s="240"/>
      <c r="BN418" s="241"/>
      <c r="BO418" s="240"/>
      <c r="BP418" s="241"/>
      <c r="BQ418" s="223"/>
      <c r="BR418" s="579"/>
      <c r="BT418" s="579"/>
      <c r="BV418" s="579"/>
      <c r="BW418" s="268"/>
      <c r="BX418" s="268"/>
      <c r="BY418" s="267"/>
      <c r="BZ418" s="268"/>
      <c r="CA418" s="267"/>
      <c r="CB418" s="268"/>
      <c r="CC418" s="241"/>
      <c r="CD418" s="214"/>
      <c r="CE418" s="240"/>
      <c r="CF418" s="240"/>
      <c r="CG418" s="241"/>
      <c r="CH418" s="5"/>
    </row>
    <row r="419" spans="1:86" hidden="1" x14ac:dyDescent="0.2">
      <c r="A419" s="22"/>
      <c r="B419" s="22"/>
      <c r="C419" s="51"/>
      <c r="D419" s="23"/>
      <c r="E419" s="22"/>
      <c r="F419" s="34"/>
      <c r="G419" s="48"/>
      <c r="H419" s="36"/>
      <c r="I419" s="27"/>
      <c r="J419" s="204"/>
      <c r="K419" s="204"/>
      <c r="L419" s="205"/>
      <c r="M419" s="205"/>
      <c r="N419" s="204"/>
      <c r="O419" s="214"/>
      <c r="P419" s="214"/>
      <c r="Q419" s="213"/>
      <c r="R419" s="214"/>
      <c r="S419" s="213"/>
      <c r="T419" s="214"/>
      <c r="U419" s="223"/>
      <c r="V419" s="223"/>
      <c r="W419" s="222"/>
      <c r="X419" s="223"/>
      <c r="Y419" s="222"/>
      <c r="Z419" s="223"/>
      <c r="AA419" s="232"/>
      <c r="AB419" s="232"/>
      <c r="AC419" s="231"/>
      <c r="AD419" s="232"/>
      <c r="AE419" s="231"/>
      <c r="AF419" s="232"/>
      <c r="AG419" s="250"/>
      <c r="AH419" s="250"/>
      <c r="AI419" s="249"/>
      <c r="AJ419" s="250"/>
      <c r="AK419" s="249"/>
      <c r="AL419" s="250"/>
      <c r="AM419" s="204"/>
      <c r="AN419" s="204"/>
      <c r="AO419" s="205"/>
      <c r="AP419" s="204"/>
      <c r="AQ419" s="205"/>
      <c r="AR419" s="204"/>
      <c r="AS419" s="259"/>
      <c r="AT419" s="259"/>
      <c r="AU419" s="258"/>
      <c r="AV419" s="259"/>
      <c r="AW419" s="258"/>
      <c r="AX419" s="259"/>
      <c r="AY419" s="268"/>
      <c r="AZ419" s="268"/>
      <c r="BA419" s="267"/>
      <c r="BB419" s="268"/>
      <c r="BC419" s="267"/>
      <c r="BD419" s="268"/>
      <c r="BE419" s="204"/>
      <c r="BF419" s="204"/>
      <c r="BG419" s="205"/>
      <c r="BH419" s="204"/>
      <c r="BI419" s="205"/>
      <c r="BJ419" s="204"/>
      <c r="BK419" s="241"/>
      <c r="BL419" s="241"/>
      <c r="BM419" s="240"/>
      <c r="BN419" s="241"/>
      <c r="BO419" s="240"/>
      <c r="BP419" s="241"/>
      <c r="BQ419" s="223"/>
      <c r="BR419" s="579"/>
      <c r="BT419" s="579"/>
      <c r="BV419" s="579"/>
      <c r="BW419" s="268"/>
      <c r="BX419" s="268"/>
      <c r="BY419" s="267"/>
      <c r="BZ419" s="268"/>
      <c r="CA419" s="267"/>
      <c r="CB419" s="268"/>
      <c r="CC419" s="241"/>
      <c r="CD419" s="214"/>
      <c r="CE419" s="240"/>
      <c r="CF419" s="240"/>
      <c r="CG419" s="241"/>
      <c r="CH419" s="5"/>
    </row>
    <row r="420" spans="1:86" hidden="1" x14ac:dyDescent="0.2">
      <c r="A420" s="105"/>
      <c r="B420" s="105"/>
      <c r="C420" s="105"/>
      <c r="D420" s="107"/>
      <c r="E420" s="105"/>
      <c r="F420" s="107"/>
      <c r="G420" s="108"/>
      <c r="H420" s="91"/>
      <c r="I420" s="59"/>
      <c r="J420" s="206"/>
      <c r="K420" s="206"/>
      <c r="L420" s="206"/>
      <c r="M420" s="206"/>
      <c r="N420" s="206"/>
      <c r="O420" s="215"/>
      <c r="P420" s="215"/>
      <c r="Q420" s="215"/>
      <c r="R420" s="215"/>
      <c r="S420" s="215"/>
      <c r="T420" s="215"/>
      <c r="U420" s="224"/>
      <c r="V420" s="224"/>
      <c r="W420" s="224"/>
      <c r="X420" s="224"/>
      <c r="Y420" s="224"/>
      <c r="Z420" s="224"/>
      <c r="AA420" s="233"/>
      <c r="AB420" s="233"/>
      <c r="AC420" s="233"/>
      <c r="AD420" s="233"/>
      <c r="AE420" s="233"/>
      <c r="AF420" s="233"/>
      <c r="AG420" s="251"/>
      <c r="AH420" s="251"/>
      <c r="AI420" s="251"/>
      <c r="AJ420" s="251"/>
      <c r="AK420" s="251"/>
      <c r="AL420" s="251"/>
      <c r="AM420" s="206"/>
      <c r="AN420" s="206"/>
      <c r="AO420" s="206"/>
      <c r="AP420" s="206"/>
      <c r="AQ420" s="206"/>
      <c r="AR420" s="206"/>
      <c r="AS420" s="260"/>
      <c r="AT420" s="260"/>
      <c r="AU420" s="260"/>
      <c r="AV420" s="260"/>
      <c r="AW420" s="260"/>
      <c r="AX420" s="260"/>
      <c r="AY420" s="269"/>
      <c r="AZ420" s="269"/>
      <c r="BA420" s="269"/>
      <c r="BB420" s="269"/>
      <c r="BC420" s="269"/>
      <c r="BD420" s="269"/>
      <c r="BE420" s="206"/>
      <c r="BF420" s="206"/>
      <c r="BG420" s="206"/>
      <c r="BH420" s="206"/>
      <c r="BI420" s="206"/>
      <c r="BJ420" s="206"/>
      <c r="BK420" s="242"/>
      <c r="BL420" s="242"/>
      <c r="BM420" s="242"/>
      <c r="BN420" s="242"/>
      <c r="BO420" s="242"/>
      <c r="BP420" s="242"/>
      <c r="BQ420" s="224"/>
      <c r="BR420" s="629"/>
      <c r="BS420" s="629"/>
      <c r="BT420" s="629"/>
      <c r="BU420" s="629"/>
      <c r="BV420" s="629"/>
      <c r="BW420" s="269"/>
      <c r="BX420" s="269"/>
      <c r="BY420" s="269"/>
      <c r="BZ420" s="269"/>
      <c r="CA420" s="269"/>
      <c r="CB420" s="269"/>
      <c r="CC420" s="242"/>
      <c r="CD420" s="215"/>
      <c r="CE420" s="242"/>
      <c r="CF420" s="242"/>
      <c r="CG420" s="242"/>
      <c r="CH420" s="5"/>
    </row>
    <row r="421" spans="1:86" hidden="1" x14ac:dyDescent="0.2">
      <c r="A421" s="141"/>
      <c r="B421" s="141"/>
      <c r="C421" s="141"/>
      <c r="D421" s="142"/>
      <c r="E421" s="141"/>
      <c r="F421" s="142"/>
      <c r="G421" s="109"/>
      <c r="H421" s="69"/>
      <c r="I421" s="66"/>
      <c r="J421" s="204"/>
      <c r="K421" s="204"/>
      <c r="L421" s="205"/>
      <c r="M421" s="205"/>
      <c r="N421" s="205"/>
      <c r="O421" s="214"/>
      <c r="P421" s="214"/>
      <c r="Q421" s="213"/>
      <c r="R421" s="213"/>
      <c r="S421" s="213"/>
      <c r="T421" s="213"/>
      <c r="U421" s="223"/>
      <c r="V421" s="222"/>
      <c r="W421" s="222"/>
      <c r="X421" s="222"/>
      <c r="Y421" s="222"/>
      <c r="Z421" s="222"/>
      <c r="AA421" s="232"/>
      <c r="AB421" s="231"/>
      <c r="AC421" s="231"/>
      <c r="AD421" s="231"/>
      <c r="AE421" s="231"/>
      <c r="AF421" s="231"/>
      <c r="AG421" s="250"/>
      <c r="AH421" s="249"/>
      <c r="AI421" s="249"/>
      <c r="AJ421" s="249"/>
      <c r="AK421" s="249"/>
      <c r="AL421" s="249"/>
      <c r="AM421" s="204"/>
      <c r="AN421" s="205"/>
      <c r="AO421" s="205"/>
      <c r="AP421" s="205"/>
      <c r="AQ421" s="205"/>
      <c r="AR421" s="205"/>
      <c r="AS421" s="259"/>
      <c r="AT421" s="258"/>
      <c r="AU421" s="258"/>
      <c r="AV421" s="258"/>
      <c r="AW421" s="258"/>
      <c r="AX421" s="258"/>
      <c r="AY421" s="268"/>
      <c r="AZ421" s="267"/>
      <c r="BA421" s="267"/>
      <c r="BB421" s="267"/>
      <c r="BC421" s="267"/>
      <c r="BD421" s="267"/>
      <c r="BE421" s="204"/>
      <c r="BF421" s="205"/>
      <c r="BG421" s="205"/>
      <c r="BH421" s="205"/>
      <c r="BI421" s="205"/>
      <c r="BJ421" s="205"/>
      <c r="BK421" s="241"/>
      <c r="BL421" s="240"/>
      <c r="BM421" s="240"/>
      <c r="BN421" s="240"/>
      <c r="BO421" s="240"/>
      <c r="BP421" s="240"/>
      <c r="BQ421" s="223"/>
      <c r="BW421" s="268"/>
      <c r="BX421" s="267"/>
      <c r="BY421" s="267"/>
      <c r="BZ421" s="267"/>
      <c r="CA421" s="267"/>
      <c r="CB421" s="267"/>
      <c r="CC421" s="241"/>
      <c r="CD421" s="214"/>
      <c r="CE421" s="240"/>
      <c r="CF421" s="240"/>
      <c r="CG421" s="240"/>
      <c r="CH421" s="5"/>
    </row>
    <row r="422" spans="1:86" hidden="1" x14ac:dyDescent="0.2">
      <c r="A422" s="141"/>
      <c r="B422" s="141"/>
      <c r="C422" s="141"/>
      <c r="D422" s="142"/>
      <c r="E422" s="141"/>
      <c r="F422" s="142"/>
      <c r="G422" s="109"/>
      <c r="H422" s="65"/>
      <c r="I422" s="66"/>
      <c r="J422" s="204"/>
      <c r="K422" s="204"/>
      <c r="L422" s="205"/>
      <c r="M422" s="205"/>
      <c r="N422" s="205"/>
      <c r="O422" s="214"/>
      <c r="P422" s="214"/>
      <c r="Q422" s="213"/>
      <c r="R422" s="213"/>
      <c r="S422" s="213"/>
      <c r="T422" s="213"/>
      <c r="U422" s="223"/>
      <c r="V422" s="222"/>
      <c r="W422" s="222"/>
      <c r="X422" s="222"/>
      <c r="Y422" s="222"/>
      <c r="Z422" s="222"/>
      <c r="AA422" s="232"/>
      <c r="AB422" s="231"/>
      <c r="AC422" s="231"/>
      <c r="AD422" s="231"/>
      <c r="AE422" s="231"/>
      <c r="AF422" s="231"/>
      <c r="AG422" s="250"/>
      <c r="AH422" s="249"/>
      <c r="AI422" s="249"/>
      <c r="AJ422" s="249"/>
      <c r="AK422" s="249"/>
      <c r="AL422" s="249"/>
      <c r="AM422" s="204"/>
      <c r="AN422" s="205"/>
      <c r="AO422" s="205"/>
      <c r="AP422" s="205"/>
      <c r="AQ422" s="205"/>
      <c r="AR422" s="205"/>
      <c r="AS422" s="259"/>
      <c r="AT422" s="258"/>
      <c r="AU422" s="258"/>
      <c r="AV422" s="258"/>
      <c r="AW422" s="258"/>
      <c r="AX422" s="258"/>
      <c r="AY422" s="268"/>
      <c r="AZ422" s="267"/>
      <c r="BA422" s="267"/>
      <c r="BB422" s="267"/>
      <c r="BC422" s="267"/>
      <c r="BD422" s="267"/>
      <c r="BE422" s="204"/>
      <c r="BF422" s="205"/>
      <c r="BG422" s="205"/>
      <c r="BH422" s="205"/>
      <c r="BI422" s="205"/>
      <c r="BJ422" s="205"/>
      <c r="BK422" s="241"/>
      <c r="BL422" s="240"/>
      <c r="BM422" s="240"/>
      <c r="BN422" s="240"/>
      <c r="BO422" s="240"/>
      <c r="BP422" s="240"/>
      <c r="BQ422" s="223"/>
      <c r="BW422" s="268"/>
      <c r="BX422" s="267"/>
      <c r="BY422" s="267"/>
      <c r="BZ422" s="267"/>
      <c r="CA422" s="267"/>
      <c r="CB422" s="267"/>
      <c r="CC422" s="241"/>
      <c r="CD422" s="214"/>
      <c r="CE422" s="240"/>
      <c r="CF422" s="240"/>
      <c r="CG422" s="240"/>
      <c r="CH422" s="5"/>
    </row>
    <row r="423" spans="1:86" hidden="1" x14ac:dyDescent="0.2">
      <c r="A423" s="141"/>
      <c r="B423" s="141"/>
      <c r="C423" s="141"/>
      <c r="D423" s="142"/>
      <c r="E423" s="141"/>
      <c r="F423" s="142"/>
      <c r="G423" s="109"/>
      <c r="H423" s="69"/>
      <c r="I423" s="66"/>
      <c r="J423" s="204"/>
      <c r="K423" s="204"/>
      <c r="L423" s="205"/>
      <c r="M423" s="205"/>
      <c r="N423" s="205"/>
      <c r="O423" s="214"/>
      <c r="P423" s="214"/>
      <c r="Q423" s="213"/>
      <c r="R423" s="213"/>
      <c r="S423" s="213"/>
      <c r="T423" s="213"/>
      <c r="U423" s="223"/>
      <c r="V423" s="222"/>
      <c r="W423" s="222"/>
      <c r="X423" s="222"/>
      <c r="Y423" s="222"/>
      <c r="Z423" s="222"/>
      <c r="AA423" s="232"/>
      <c r="AB423" s="231"/>
      <c r="AC423" s="231"/>
      <c r="AD423" s="231"/>
      <c r="AE423" s="231"/>
      <c r="AF423" s="231"/>
      <c r="AG423" s="250"/>
      <c r="AH423" s="249"/>
      <c r="AI423" s="249"/>
      <c r="AJ423" s="249"/>
      <c r="AK423" s="249"/>
      <c r="AL423" s="249"/>
      <c r="AM423" s="204"/>
      <c r="AN423" s="205"/>
      <c r="AO423" s="205"/>
      <c r="AP423" s="205"/>
      <c r="AQ423" s="205"/>
      <c r="AR423" s="205"/>
      <c r="AS423" s="259"/>
      <c r="AT423" s="258"/>
      <c r="AU423" s="258"/>
      <c r="AV423" s="258"/>
      <c r="AW423" s="258"/>
      <c r="AX423" s="258"/>
      <c r="AY423" s="268"/>
      <c r="AZ423" s="267"/>
      <c r="BA423" s="267"/>
      <c r="BB423" s="267"/>
      <c r="BC423" s="267"/>
      <c r="BD423" s="267"/>
      <c r="BE423" s="204"/>
      <c r="BF423" s="205"/>
      <c r="BG423" s="205"/>
      <c r="BH423" s="205"/>
      <c r="BI423" s="205"/>
      <c r="BJ423" s="205"/>
      <c r="BK423" s="241"/>
      <c r="BL423" s="240"/>
      <c r="BM423" s="240"/>
      <c r="BN423" s="240"/>
      <c r="BO423" s="240"/>
      <c r="BP423" s="240"/>
      <c r="BQ423" s="223"/>
      <c r="BW423" s="268"/>
      <c r="BX423" s="267"/>
      <c r="BY423" s="267"/>
      <c r="BZ423" s="267"/>
      <c r="CA423" s="267"/>
      <c r="CB423" s="267"/>
      <c r="CC423" s="241"/>
      <c r="CD423" s="214"/>
      <c r="CE423" s="240"/>
      <c r="CF423" s="240"/>
      <c r="CG423" s="240"/>
      <c r="CH423" s="5"/>
    </row>
    <row r="424" spans="1:86" hidden="1" x14ac:dyDescent="0.2">
      <c r="A424" s="141"/>
      <c r="B424" s="141"/>
      <c r="C424" s="141"/>
      <c r="D424" s="142"/>
      <c r="E424" s="141"/>
      <c r="F424" s="142"/>
      <c r="G424" s="109"/>
      <c r="H424" s="69"/>
      <c r="I424" s="74"/>
      <c r="J424" s="204"/>
      <c r="K424" s="204"/>
      <c r="L424" s="205"/>
      <c r="M424" s="205"/>
      <c r="N424" s="205"/>
      <c r="O424" s="214"/>
      <c r="P424" s="214"/>
      <c r="Q424" s="213"/>
      <c r="R424" s="213"/>
      <c r="S424" s="213"/>
      <c r="T424" s="213"/>
      <c r="U424" s="223"/>
      <c r="V424" s="222"/>
      <c r="W424" s="222"/>
      <c r="X424" s="222"/>
      <c r="Y424" s="222"/>
      <c r="Z424" s="222"/>
      <c r="AA424" s="232"/>
      <c r="AB424" s="231"/>
      <c r="AC424" s="231"/>
      <c r="AD424" s="231"/>
      <c r="AE424" s="231"/>
      <c r="AF424" s="231"/>
      <c r="AG424" s="250"/>
      <c r="AH424" s="249"/>
      <c r="AI424" s="249"/>
      <c r="AJ424" s="249"/>
      <c r="AK424" s="249"/>
      <c r="AL424" s="249"/>
      <c r="AM424" s="204"/>
      <c r="AN424" s="205"/>
      <c r="AO424" s="205"/>
      <c r="AP424" s="205"/>
      <c r="AQ424" s="205"/>
      <c r="AR424" s="205"/>
      <c r="AS424" s="259"/>
      <c r="AT424" s="258"/>
      <c r="AU424" s="258"/>
      <c r="AV424" s="258"/>
      <c r="AW424" s="258"/>
      <c r="AX424" s="258"/>
      <c r="AY424" s="268"/>
      <c r="AZ424" s="267"/>
      <c r="BA424" s="267"/>
      <c r="BB424" s="267"/>
      <c r="BC424" s="267"/>
      <c r="BD424" s="267"/>
      <c r="BE424" s="204"/>
      <c r="BF424" s="205"/>
      <c r="BG424" s="205"/>
      <c r="BH424" s="205"/>
      <c r="BI424" s="205"/>
      <c r="BJ424" s="205"/>
      <c r="BK424" s="241"/>
      <c r="BL424" s="240"/>
      <c r="BM424" s="240"/>
      <c r="BN424" s="240"/>
      <c r="BO424" s="240"/>
      <c r="BP424" s="240"/>
      <c r="BQ424" s="223"/>
      <c r="BW424" s="268"/>
      <c r="BX424" s="267"/>
      <c r="BY424" s="267"/>
      <c r="BZ424" s="267"/>
      <c r="CA424" s="267"/>
      <c r="CB424" s="267"/>
      <c r="CC424" s="241"/>
      <c r="CD424" s="214"/>
      <c r="CE424" s="240"/>
      <c r="CF424" s="240"/>
      <c r="CG424" s="240"/>
      <c r="CH424" s="5"/>
    </row>
    <row r="425" spans="1:86" hidden="1" x14ac:dyDescent="0.2">
      <c r="A425" s="141"/>
      <c r="B425" s="141"/>
      <c r="C425" s="141"/>
      <c r="D425" s="142"/>
      <c r="E425" s="141"/>
      <c r="F425" s="142"/>
      <c r="G425" s="109"/>
      <c r="H425" s="65"/>
      <c r="I425" s="160"/>
      <c r="J425" s="204"/>
      <c r="K425" s="204"/>
      <c r="L425" s="205"/>
      <c r="M425" s="205"/>
      <c r="N425" s="205"/>
      <c r="O425" s="214"/>
      <c r="P425" s="214"/>
      <c r="Q425" s="213"/>
      <c r="R425" s="213"/>
      <c r="S425" s="213"/>
      <c r="T425" s="213"/>
      <c r="U425" s="223"/>
      <c r="V425" s="222"/>
      <c r="W425" s="222"/>
      <c r="X425" s="222"/>
      <c r="Y425" s="222"/>
      <c r="Z425" s="222"/>
      <c r="AA425" s="232"/>
      <c r="AB425" s="231"/>
      <c r="AC425" s="231"/>
      <c r="AD425" s="231"/>
      <c r="AE425" s="231"/>
      <c r="AF425" s="231"/>
      <c r="AG425" s="250"/>
      <c r="AH425" s="249"/>
      <c r="AI425" s="249"/>
      <c r="AJ425" s="249"/>
      <c r="AK425" s="249"/>
      <c r="AL425" s="249"/>
      <c r="AM425" s="204"/>
      <c r="AN425" s="205"/>
      <c r="AO425" s="205"/>
      <c r="AP425" s="205"/>
      <c r="AQ425" s="205"/>
      <c r="AR425" s="205"/>
      <c r="AS425" s="259"/>
      <c r="AT425" s="258"/>
      <c r="AU425" s="258"/>
      <c r="AV425" s="258"/>
      <c r="AW425" s="258"/>
      <c r="AX425" s="258"/>
      <c r="AY425" s="268"/>
      <c r="AZ425" s="267"/>
      <c r="BA425" s="267"/>
      <c r="BB425" s="267"/>
      <c r="BC425" s="267"/>
      <c r="BD425" s="267"/>
      <c r="BE425" s="204"/>
      <c r="BF425" s="205"/>
      <c r="BG425" s="205"/>
      <c r="BH425" s="205"/>
      <c r="BI425" s="205"/>
      <c r="BJ425" s="205"/>
      <c r="BK425" s="241"/>
      <c r="BL425" s="240"/>
      <c r="BM425" s="240"/>
      <c r="BN425" s="240"/>
      <c r="BO425" s="240"/>
      <c r="BP425" s="240"/>
      <c r="BQ425" s="223"/>
      <c r="BW425" s="268"/>
      <c r="BX425" s="267"/>
      <c r="BY425" s="267"/>
      <c r="BZ425" s="267"/>
      <c r="CA425" s="267"/>
      <c r="CB425" s="267"/>
      <c r="CC425" s="241"/>
      <c r="CD425" s="214"/>
      <c r="CE425" s="240"/>
      <c r="CF425" s="240"/>
      <c r="CG425" s="240"/>
      <c r="CH425" s="5"/>
    </row>
    <row r="426" spans="1:86" hidden="1" x14ac:dyDescent="0.2">
      <c r="A426" s="141"/>
      <c r="B426" s="141"/>
      <c r="C426" s="141"/>
      <c r="D426" s="142"/>
      <c r="E426" s="141"/>
      <c r="F426" s="142"/>
      <c r="G426" s="143"/>
      <c r="H426" s="69"/>
      <c r="I426" s="73"/>
      <c r="J426" s="204"/>
      <c r="K426" s="204"/>
      <c r="L426" s="205"/>
      <c r="M426" s="205"/>
      <c r="N426" s="205"/>
      <c r="O426" s="214"/>
      <c r="P426" s="214"/>
      <c r="Q426" s="213"/>
      <c r="R426" s="213"/>
      <c r="S426" s="213"/>
      <c r="T426" s="213"/>
      <c r="U426" s="223"/>
      <c r="V426" s="222"/>
      <c r="W426" s="222"/>
      <c r="X426" s="222"/>
      <c r="Y426" s="222"/>
      <c r="Z426" s="222"/>
      <c r="AA426" s="232"/>
      <c r="AB426" s="231"/>
      <c r="AC426" s="231"/>
      <c r="AD426" s="231"/>
      <c r="AE426" s="231"/>
      <c r="AF426" s="231"/>
      <c r="AG426" s="250"/>
      <c r="AH426" s="249"/>
      <c r="AI426" s="249"/>
      <c r="AJ426" s="249"/>
      <c r="AK426" s="249"/>
      <c r="AL426" s="249"/>
      <c r="AM426" s="204"/>
      <c r="AN426" s="205"/>
      <c r="AO426" s="205"/>
      <c r="AP426" s="205"/>
      <c r="AQ426" s="205"/>
      <c r="AR426" s="205"/>
      <c r="AS426" s="259"/>
      <c r="AT426" s="258"/>
      <c r="AU426" s="258"/>
      <c r="AV426" s="258"/>
      <c r="AW426" s="258"/>
      <c r="AX426" s="258"/>
      <c r="AY426" s="268"/>
      <c r="AZ426" s="267"/>
      <c r="BA426" s="267"/>
      <c r="BB426" s="267"/>
      <c r="BC426" s="267"/>
      <c r="BD426" s="267"/>
      <c r="BE426" s="204"/>
      <c r="BF426" s="205"/>
      <c r="BG426" s="205"/>
      <c r="BH426" s="205"/>
      <c r="BI426" s="205"/>
      <c r="BJ426" s="205"/>
      <c r="BK426" s="241"/>
      <c r="BL426" s="240"/>
      <c r="BM426" s="240"/>
      <c r="BN426" s="240"/>
      <c r="BO426" s="240"/>
      <c r="BP426" s="240"/>
      <c r="BQ426" s="223"/>
      <c r="BW426" s="268"/>
      <c r="BX426" s="267"/>
      <c r="BY426" s="267"/>
      <c r="BZ426" s="267"/>
      <c r="CA426" s="267"/>
      <c r="CB426" s="267"/>
      <c r="CC426" s="241"/>
      <c r="CD426" s="214"/>
      <c r="CE426" s="240"/>
      <c r="CF426" s="240"/>
      <c r="CG426" s="240"/>
      <c r="CH426" s="5"/>
    </row>
    <row r="427" spans="1:86" hidden="1" x14ac:dyDescent="0.2">
      <c r="A427" s="105"/>
      <c r="B427" s="105"/>
      <c r="C427" s="105"/>
      <c r="D427" s="107"/>
      <c r="E427" s="105"/>
      <c r="F427" s="107"/>
      <c r="G427" s="108"/>
      <c r="H427" s="161"/>
      <c r="I427" s="74"/>
      <c r="J427" s="204"/>
      <c r="K427" s="204"/>
      <c r="L427" s="205"/>
      <c r="M427" s="205"/>
      <c r="N427" s="205"/>
      <c r="O427" s="214"/>
      <c r="P427" s="214"/>
      <c r="Q427" s="213"/>
      <c r="R427" s="213"/>
      <c r="S427" s="213"/>
      <c r="T427" s="213"/>
      <c r="U427" s="223"/>
      <c r="V427" s="222"/>
      <c r="W427" s="222"/>
      <c r="X427" s="222"/>
      <c r="Y427" s="222"/>
      <c r="Z427" s="222"/>
      <c r="AA427" s="232"/>
      <c r="AB427" s="231"/>
      <c r="AC427" s="231"/>
      <c r="AD427" s="231"/>
      <c r="AE427" s="231"/>
      <c r="AF427" s="231"/>
      <c r="AG427" s="250"/>
      <c r="AH427" s="249"/>
      <c r="AI427" s="249"/>
      <c r="AJ427" s="249"/>
      <c r="AK427" s="249"/>
      <c r="AL427" s="249"/>
      <c r="AM427" s="204"/>
      <c r="AN427" s="205"/>
      <c r="AO427" s="205"/>
      <c r="AP427" s="205"/>
      <c r="AQ427" s="205"/>
      <c r="AR427" s="205"/>
      <c r="AS427" s="259"/>
      <c r="AT427" s="258"/>
      <c r="AU427" s="258"/>
      <c r="AV427" s="258"/>
      <c r="AW427" s="258"/>
      <c r="AX427" s="258"/>
      <c r="AY427" s="268"/>
      <c r="AZ427" s="267"/>
      <c r="BA427" s="267"/>
      <c r="BB427" s="267"/>
      <c r="BC427" s="267"/>
      <c r="BD427" s="267"/>
      <c r="BE427" s="204"/>
      <c r="BF427" s="205"/>
      <c r="BG427" s="205"/>
      <c r="BH427" s="205"/>
      <c r="BI427" s="205"/>
      <c r="BJ427" s="205"/>
      <c r="BK427" s="241"/>
      <c r="BL427" s="240"/>
      <c r="BM427" s="240"/>
      <c r="BN427" s="240"/>
      <c r="BO427" s="240"/>
      <c r="BP427" s="240"/>
      <c r="BQ427" s="223"/>
      <c r="BW427" s="268"/>
      <c r="BX427" s="267"/>
      <c r="BY427" s="267"/>
      <c r="BZ427" s="267"/>
      <c r="CA427" s="267"/>
      <c r="CB427" s="267"/>
      <c r="CC427" s="241"/>
      <c r="CD427" s="214"/>
      <c r="CE427" s="240"/>
      <c r="CF427" s="240"/>
      <c r="CG427" s="240"/>
      <c r="CH427" s="5"/>
    </row>
    <row r="428" spans="1:86" hidden="1" x14ac:dyDescent="0.2">
      <c r="A428" s="22"/>
      <c r="B428" s="22"/>
      <c r="C428" s="23"/>
      <c r="D428" s="23"/>
      <c r="E428" s="23"/>
      <c r="F428" s="23"/>
      <c r="G428" s="23"/>
      <c r="H428" s="162"/>
      <c r="I428" s="27"/>
      <c r="J428" s="204"/>
      <c r="K428" s="204"/>
      <c r="L428" s="205"/>
      <c r="M428" s="205"/>
      <c r="N428" s="205"/>
      <c r="O428" s="214"/>
      <c r="P428" s="214"/>
      <c r="Q428" s="213"/>
      <c r="R428" s="213"/>
      <c r="S428" s="213"/>
      <c r="T428" s="213"/>
      <c r="U428" s="223"/>
      <c r="V428" s="222"/>
      <c r="W428" s="222"/>
      <c r="X428" s="222"/>
      <c r="Y428" s="222"/>
      <c r="Z428" s="222"/>
      <c r="AA428" s="232"/>
      <c r="AB428" s="231"/>
      <c r="AC428" s="231"/>
      <c r="AD428" s="231"/>
      <c r="AE428" s="231"/>
      <c r="AF428" s="231"/>
      <c r="AG428" s="250"/>
      <c r="AH428" s="249"/>
      <c r="AI428" s="249"/>
      <c r="AJ428" s="249"/>
      <c r="AK428" s="249"/>
      <c r="AL428" s="249"/>
      <c r="AM428" s="204"/>
      <c r="AN428" s="205"/>
      <c r="AO428" s="205"/>
      <c r="AP428" s="205"/>
      <c r="AQ428" s="205"/>
      <c r="AR428" s="205"/>
      <c r="AS428" s="259"/>
      <c r="AT428" s="258"/>
      <c r="AU428" s="258"/>
      <c r="AV428" s="258"/>
      <c r="AW428" s="258"/>
      <c r="AX428" s="258"/>
      <c r="AY428" s="268"/>
      <c r="AZ428" s="267"/>
      <c r="BA428" s="267"/>
      <c r="BB428" s="267"/>
      <c r="BC428" s="267"/>
      <c r="BD428" s="267"/>
      <c r="BE428" s="204"/>
      <c r="BF428" s="205"/>
      <c r="BG428" s="205"/>
      <c r="BH428" s="205"/>
      <c r="BI428" s="205"/>
      <c r="BJ428" s="205"/>
      <c r="BK428" s="241"/>
      <c r="BL428" s="240"/>
      <c r="BM428" s="240"/>
      <c r="BN428" s="240"/>
      <c r="BO428" s="240"/>
      <c r="BP428" s="240"/>
      <c r="BQ428" s="223"/>
      <c r="BW428" s="268"/>
      <c r="BX428" s="267"/>
      <c r="BY428" s="267"/>
      <c r="BZ428" s="267"/>
      <c r="CA428" s="267"/>
      <c r="CB428" s="267"/>
      <c r="CC428" s="241"/>
      <c r="CD428" s="214"/>
      <c r="CE428" s="240"/>
      <c r="CF428" s="240"/>
      <c r="CG428" s="240"/>
      <c r="CH428" s="5"/>
    </row>
    <row r="429" spans="1:86" hidden="1" x14ac:dyDescent="0.2">
      <c r="A429" s="22"/>
      <c r="B429" s="22"/>
      <c r="C429" s="51"/>
      <c r="D429" s="121"/>
      <c r="E429" s="29"/>
      <c r="F429" s="34"/>
      <c r="G429" s="48"/>
      <c r="H429" s="26"/>
      <c r="I429" s="27"/>
      <c r="J429" s="204"/>
      <c r="K429" s="204"/>
      <c r="L429" s="205"/>
      <c r="M429" s="205"/>
      <c r="N429" s="205"/>
      <c r="O429" s="214"/>
      <c r="P429" s="214"/>
      <c r="Q429" s="213"/>
      <c r="R429" s="213"/>
      <c r="S429" s="213"/>
      <c r="T429" s="213"/>
      <c r="U429" s="223"/>
      <c r="V429" s="222"/>
      <c r="W429" s="222"/>
      <c r="X429" s="222"/>
      <c r="Y429" s="222"/>
      <c r="Z429" s="222"/>
      <c r="AA429" s="232"/>
      <c r="AB429" s="231"/>
      <c r="AC429" s="231"/>
      <c r="AD429" s="231"/>
      <c r="AE429" s="231"/>
      <c r="AF429" s="231"/>
      <c r="AG429" s="250"/>
      <c r="AH429" s="249"/>
      <c r="AI429" s="249"/>
      <c r="AJ429" s="249"/>
      <c r="AK429" s="249"/>
      <c r="AL429" s="249"/>
      <c r="AM429" s="204"/>
      <c r="AN429" s="205"/>
      <c r="AO429" s="205"/>
      <c r="AP429" s="205"/>
      <c r="AQ429" s="205"/>
      <c r="AR429" s="205"/>
      <c r="AS429" s="259"/>
      <c r="AT429" s="258"/>
      <c r="AU429" s="258"/>
      <c r="AV429" s="258"/>
      <c r="AW429" s="258"/>
      <c r="AX429" s="258"/>
      <c r="AY429" s="268"/>
      <c r="AZ429" s="267"/>
      <c r="BA429" s="267"/>
      <c r="BB429" s="267"/>
      <c r="BC429" s="267"/>
      <c r="BD429" s="267"/>
      <c r="BE429" s="204"/>
      <c r="BF429" s="205"/>
      <c r="BG429" s="205"/>
      <c r="BH429" s="205"/>
      <c r="BI429" s="205"/>
      <c r="BJ429" s="205"/>
      <c r="BK429" s="241"/>
      <c r="BL429" s="240"/>
      <c r="BM429" s="240"/>
      <c r="BN429" s="240"/>
      <c r="BO429" s="240"/>
      <c r="BP429" s="240"/>
      <c r="BQ429" s="223"/>
      <c r="BW429" s="268"/>
      <c r="BX429" s="267"/>
      <c r="BY429" s="267"/>
      <c r="BZ429" s="267"/>
      <c r="CA429" s="267"/>
      <c r="CB429" s="267"/>
      <c r="CC429" s="241"/>
      <c r="CD429" s="214"/>
      <c r="CE429" s="240"/>
      <c r="CF429" s="240"/>
      <c r="CG429" s="240"/>
      <c r="CH429" s="5"/>
    </row>
    <row r="430" spans="1:86" hidden="1" x14ac:dyDescent="0.2">
      <c r="A430" s="22"/>
      <c r="B430" s="22"/>
      <c r="C430" s="51"/>
      <c r="D430" s="121"/>
      <c r="E430" s="29"/>
      <c r="F430" s="34"/>
      <c r="G430" s="48"/>
      <c r="H430" s="26"/>
      <c r="I430" s="27"/>
      <c r="J430" s="204"/>
      <c r="K430" s="204"/>
      <c r="L430" s="205"/>
      <c r="M430" s="205"/>
      <c r="N430" s="205"/>
      <c r="O430" s="214"/>
      <c r="P430" s="214"/>
      <c r="Q430" s="213"/>
      <c r="R430" s="213"/>
      <c r="S430" s="213"/>
      <c r="T430" s="213"/>
      <c r="U430" s="223"/>
      <c r="V430" s="222"/>
      <c r="W430" s="222"/>
      <c r="X430" s="222"/>
      <c r="Y430" s="222"/>
      <c r="Z430" s="222"/>
      <c r="AA430" s="232"/>
      <c r="AB430" s="231"/>
      <c r="AC430" s="231"/>
      <c r="AD430" s="231"/>
      <c r="AE430" s="231"/>
      <c r="AF430" s="231"/>
      <c r="AG430" s="250"/>
      <c r="AH430" s="249"/>
      <c r="AI430" s="249"/>
      <c r="AJ430" s="249"/>
      <c r="AK430" s="249"/>
      <c r="AL430" s="249"/>
      <c r="AM430" s="204"/>
      <c r="AN430" s="205"/>
      <c r="AO430" s="205"/>
      <c r="AP430" s="205"/>
      <c r="AQ430" s="205"/>
      <c r="AR430" s="205"/>
      <c r="AS430" s="259"/>
      <c r="AT430" s="258"/>
      <c r="AU430" s="258"/>
      <c r="AV430" s="258"/>
      <c r="AW430" s="258"/>
      <c r="AX430" s="258"/>
      <c r="AY430" s="268"/>
      <c r="AZ430" s="267"/>
      <c r="BA430" s="267"/>
      <c r="BB430" s="267"/>
      <c r="BC430" s="267"/>
      <c r="BD430" s="267"/>
      <c r="BE430" s="204"/>
      <c r="BF430" s="205"/>
      <c r="BG430" s="205"/>
      <c r="BH430" s="205"/>
      <c r="BI430" s="205"/>
      <c r="BJ430" s="205"/>
      <c r="BK430" s="241"/>
      <c r="BL430" s="240"/>
      <c r="BM430" s="240"/>
      <c r="BN430" s="240"/>
      <c r="BO430" s="240"/>
      <c r="BP430" s="240"/>
      <c r="BQ430" s="223"/>
      <c r="BW430" s="268"/>
      <c r="BX430" s="267"/>
      <c r="BY430" s="267"/>
      <c r="BZ430" s="267"/>
      <c r="CA430" s="267"/>
      <c r="CB430" s="267"/>
      <c r="CC430" s="241"/>
      <c r="CD430" s="214"/>
      <c r="CE430" s="240"/>
      <c r="CF430" s="240"/>
      <c r="CG430" s="240"/>
      <c r="CH430" s="5"/>
    </row>
    <row r="431" spans="1:86" hidden="1" x14ac:dyDescent="0.2">
      <c r="A431" s="22"/>
      <c r="B431" s="22"/>
      <c r="C431" s="51"/>
      <c r="D431" s="121"/>
      <c r="E431" s="29"/>
      <c r="F431" s="34"/>
      <c r="G431" s="48"/>
      <c r="H431" s="32"/>
      <c r="I431" s="27"/>
      <c r="J431" s="204"/>
      <c r="K431" s="204"/>
      <c r="L431" s="205"/>
      <c r="M431" s="205"/>
      <c r="N431" s="205"/>
      <c r="O431" s="214"/>
      <c r="P431" s="214"/>
      <c r="Q431" s="213"/>
      <c r="R431" s="213"/>
      <c r="S431" s="213"/>
      <c r="T431" s="213"/>
      <c r="U431" s="223"/>
      <c r="V431" s="222"/>
      <c r="W431" s="222"/>
      <c r="X431" s="222"/>
      <c r="Y431" s="222"/>
      <c r="Z431" s="222"/>
      <c r="AA431" s="232"/>
      <c r="AB431" s="231"/>
      <c r="AC431" s="231"/>
      <c r="AD431" s="231"/>
      <c r="AE431" s="231"/>
      <c r="AF431" s="231"/>
      <c r="AG431" s="250"/>
      <c r="AH431" s="249"/>
      <c r="AI431" s="249"/>
      <c r="AJ431" s="249"/>
      <c r="AK431" s="249"/>
      <c r="AL431" s="249"/>
      <c r="AM431" s="204"/>
      <c r="AN431" s="205"/>
      <c r="AO431" s="205"/>
      <c r="AP431" s="205"/>
      <c r="AQ431" s="205"/>
      <c r="AR431" s="205"/>
      <c r="AS431" s="259"/>
      <c r="AT431" s="258"/>
      <c r="AU431" s="258"/>
      <c r="AV431" s="258"/>
      <c r="AW431" s="258"/>
      <c r="AX431" s="258"/>
      <c r="AY431" s="268"/>
      <c r="AZ431" s="267"/>
      <c r="BA431" s="267"/>
      <c r="BB431" s="267"/>
      <c r="BC431" s="267"/>
      <c r="BD431" s="267"/>
      <c r="BE431" s="204"/>
      <c r="BF431" s="205"/>
      <c r="BG431" s="205"/>
      <c r="BH431" s="205"/>
      <c r="BI431" s="205"/>
      <c r="BJ431" s="205"/>
      <c r="BK431" s="241"/>
      <c r="BL431" s="240"/>
      <c r="BM431" s="240"/>
      <c r="BN431" s="240"/>
      <c r="BO431" s="240"/>
      <c r="BP431" s="240"/>
      <c r="BQ431" s="223"/>
      <c r="BW431" s="268"/>
      <c r="BX431" s="267"/>
      <c r="BY431" s="267"/>
      <c r="BZ431" s="267"/>
      <c r="CA431" s="267"/>
      <c r="CB431" s="267"/>
      <c r="CC431" s="241"/>
      <c r="CD431" s="214"/>
      <c r="CE431" s="240"/>
      <c r="CF431" s="240"/>
      <c r="CG431" s="240"/>
      <c r="CH431" s="5"/>
    </row>
    <row r="432" spans="1:86" hidden="1" x14ac:dyDescent="0.2">
      <c r="A432" s="22"/>
      <c r="B432" s="22"/>
      <c r="C432" s="51"/>
      <c r="D432" s="121"/>
      <c r="E432" s="29"/>
      <c r="F432" s="34"/>
      <c r="G432" s="48"/>
      <c r="H432" s="36"/>
      <c r="I432" s="27"/>
      <c r="J432" s="204"/>
      <c r="K432" s="204"/>
      <c r="L432" s="205"/>
      <c r="M432" s="205"/>
      <c r="N432" s="204"/>
      <c r="O432" s="214"/>
      <c r="P432" s="214"/>
      <c r="Q432" s="213"/>
      <c r="R432" s="214"/>
      <c r="S432" s="213"/>
      <c r="T432" s="214"/>
      <c r="U432" s="223"/>
      <c r="V432" s="223"/>
      <c r="W432" s="222"/>
      <c r="X432" s="223"/>
      <c r="Y432" s="222"/>
      <c r="Z432" s="223"/>
      <c r="AA432" s="232"/>
      <c r="AB432" s="232"/>
      <c r="AC432" s="231"/>
      <c r="AD432" s="232"/>
      <c r="AE432" s="231"/>
      <c r="AF432" s="232"/>
      <c r="AG432" s="250"/>
      <c r="AH432" s="250"/>
      <c r="AI432" s="249"/>
      <c r="AJ432" s="250"/>
      <c r="AK432" s="249"/>
      <c r="AL432" s="250"/>
      <c r="AM432" s="204"/>
      <c r="AN432" s="204"/>
      <c r="AO432" s="205"/>
      <c r="AP432" s="204"/>
      <c r="AQ432" s="205"/>
      <c r="AR432" s="204"/>
      <c r="AS432" s="259"/>
      <c r="AT432" s="259"/>
      <c r="AU432" s="258"/>
      <c r="AV432" s="259"/>
      <c r="AW432" s="258"/>
      <c r="AX432" s="259"/>
      <c r="AY432" s="268"/>
      <c r="AZ432" s="268"/>
      <c r="BA432" s="267"/>
      <c r="BB432" s="268"/>
      <c r="BC432" s="267"/>
      <c r="BD432" s="268"/>
      <c r="BE432" s="204"/>
      <c r="BF432" s="204"/>
      <c r="BG432" s="205"/>
      <c r="BH432" s="204"/>
      <c r="BI432" s="205"/>
      <c r="BJ432" s="204"/>
      <c r="BK432" s="241"/>
      <c r="BL432" s="241"/>
      <c r="BM432" s="240"/>
      <c r="BN432" s="241"/>
      <c r="BO432" s="240"/>
      <c r="BP432" s="241"/>
      <c r="BQ432" s="223"/>
      <c r="BR432" s="579"/>
      <c r="BT432" s="579"/>
      <c r="BV432" s="579"/>
      <c r="BW432" s="268"/>
      <c r="BX432" s="268"/>
      <c r="BY432" s="267"/>
      <c r="BZ432" s="268"/>
      <c r="CA432" s="267"/>
      <c r="CB432" s="268"/>
      <c r="CC432" s="241"/>
      <c r="CD432" s="214"/>
      <c r="CE432" s="240"/>
      <c r="CF432" s="240"/>
      <c r="CG432" s="241"/>
      <c r="CH432" s="5"/>
    </row>
    <row r="433" spans="1:86" hidden="1" x14ac:dyDescent="0.2">
      <c r="A433" s="105"/>
      <c r="B433" s="105"/>
      <c r="C433" s="105"/>
      <c r="D433" s="107"/>
      <c r="E433" s="105"/>
      <c r="F433" s="107"/>
      <c r="G433" s="108"/>
      <c r="H433" s="91"/>
      <c r="I433" s="59"/>
      <c r="J433" s="206"/>
      <c r="K433" s="206"/>
      <c r="L433" s="206"/>
      <c r="M433" s="206"/>
      <c r="N433" s="206"/>
      <c r="O433" s="215"/>
      <c r="P433" s="215"/>
      <c r="Q433" s="215"/>
      <c r="R433" s="215"/>
      <c r="S433" s="215"/>
      <c r="T433" s="215"/>
      <c r="U433" s="224"/>
      <c r="V433" s="224"/>
      <c r="W433" s="224"/>
      <c r="X433" s="224"/>
      <c r="Y433" s="224"/>
      <c r="Z433" s="224"/>
      <c r="AA433" s="233"/>
      <c r="AB433" s="233"/>
      <c r="AC433" s="233"/>
      <c r="AD433" s="233"/>
      <c r="AE433" s="233"/>
      <c r="AF433" s="233"/>
      <c r="AG433" s="251"/>
      <c r="AH433" s="251"/>
      <c r="AI433" s="251"/>
      <c r="AJ433" s="251"/>
      <c r="AK433" s="251"/>
      <c r="AL433" s="251"/>
      <c r="AM433" s="206"/>
      <c r="AN433" s="206"/>
      <c r="AO433" s="206"/>
      <c r="AP433" s="206"/>
      <c r="AQ433" s="206"/>
      <c r="AR433" s="206"/>
      <c r="AS433" s="260"/>
      <c r="AT433" s="260"/>
      <c r="AU433" s="260"/>
      <c r="AV433" s="260"/>
      <c r="AW433" s="260"/>
      <c r="AX433" s="260"/>
      <c r="AY433" s="269"/>
      <c r="AZ433" s="269"/>
      <c r="BA433" s="269"/>
      <c r="BB433" s="269"/>
      <c r="BC433" s="269"/>
      <c r="BD433" s="269"/>
      <c r="BE433" s="206"/>
      <c r="BF433" s="206"/>
      <c r="BG433" s="206"/>
      <c r="BH433" s="206"/>
      <c r="BI433" s="206"/>
      <c r="BJ433" s="206"/>
      <c r="BK433" s="242"/>
      <c r="BL433" s="242"/>
      <c r="BM433" s="242"/>
      <c r="BN433" s="242"/>
      <c r="BO433" s="242"/>
      <c r="BP433" s="242"/>
      <c r="BQ433" s="224"/>
      <c r="BR433" s="629"/>
      <c r="BS433" s="629"/>
      <c r="BT433" s="629"/>
      <c r="BU433" s="629"/>
      <c r="BV433" s="629"/>
      <c r="BW433" s="269"/>
      <c r="BX433" s="269"/>
      <c r="BY433" s="269"/>
      <c r="BZ433" s="269"/>
      <c r="CA433" s="269"/>
      <c r="CB433" s="269"/>
      <c r="CC433" s="242"/>
      <c r="CD433" s="215"/>
      <c r="CE433" s="242"/>
      <c r="CF433" s="242"/>
      <c r="CG433" s="242"/>
      <c r="CH433" s="5"/>
    </row>
    <row r="434" spans="1:86" hidden="1" x14ac:dyDescent="0.2">
      <c r="A434" s="141"/>
      <c r="B434" s="141"/>
      <c r="C434" s="141"/>
      <c r="D434" s="142"/>
      <c r="E434" s="141"/>
      <c r="F434" s="142"/>
      <c r="G434" s="109"/>
      <c r="H434" s="69"/>
      <c r="I434" s="66"/>
      <c r="J434" s="204"/>
      <c r="K434" s="204"/>
      <c r="L434" s="205"/>
      <c r="M434" s="205"/>
      <c r="N434" s="205"/>
      <c r="O434" s="214"/>
      <c r="P434" s="214"/>
      <c r="Q434" s="213"/>
      <c r="R434" s="213"/>
      <c r="S434" s="213"/>
      <c r="T434" s="213"/>
      <c r="U434" s="223"/>
      <c r="V434" s="222"/>
      <c r="W434" s="222"/>
      <c r="X434" s="222"/>
      <c r="Y434" s="222"/>
      <c r="Z434" s="222"/>
      <c r="AA434" s="232"/>
      <c r="AB434" s="231"/>
      <c r="AC434" s="231"/>
      <c r="AD434" s="231"/>
      <c r="AE434" s="231"/>
      <c r="AF434" s="231"/>
      <c r="AG434" s="250"/>
      <c r="AH434" s="249"/>
      <c r="AI434" s="249"/>
      <c r="AJ434" s="249"/>
      <c r="AK434" s="249"/>
      <c r="AL434" s="249"/>
      <c r="AM434" s="204"/>
      <c r="AN434" s="205"/>
      <c r="AO434" s="205"/>
      <c r="AP434" s="205"/>
      <c r="AQ434" s="205"/>
      <c r="AR434" s="205"/>
      <c r="AS434" s="259"/>
      <c r="AT434" s="258"/>
      <c r="AU434" s="258"/>
      <c r="AV434" s="258"/>
      <c r="AW434" s="258"/>
      <c r="AX434" s="258"/>
      <c r="AY434" s="268"/>
      <c r="AZ434" s="267"/>
      <c r="BA434" s="267"/>
      <c r="BB434" s="267"/>
      <c r="BC434" s="267"/>
      <c r="BD434" s="267"/>
      <c r="BE434" s="204"/>
      <c r="BF434" s="205"/>
      <c r="BG434" s="205"/>
      <c r="BH434" s="205"/>
      <c r="BI434" s="205"/>
      <c r="BJ434" s="205"/>
      <c r="BK434" s="241"/>
      <c r="BL434" s="240"/>
      <c r="BM434" s="240"/>
      <c r="BN434" s="240"/>
      <c r="BO434" s="240"/>
      <c r="BP434" s="240"/>
      <c r="BQ434" s="223"/>
      <c r="BW434" s="268"/>
      <c r="BX434" s="267"/>
      <c r="BY434" s="267"/>
      <c r="BZ434" s="267"/>
      <c r="CA434" s="267"/>
      <c r="CB434" s="267"/>
      <c r="CC434" s="241"/>
      <c r="CD434" s="214"/>
      <c r="CE434" s="240"/>
      <c r="CF434" s="240"/>
      <c r="CG434" s="240"/>
      <c r="CH434" s="5"/>
    </row>
    <row r="435" spans="1:86" hidden="1" x14ac:dyDescent="0.2">
      <c r="A435" s="141"/>
      <c r="B435" s="141"/>
      <c r="C435" s="141"/>
      <c r="D435" s="142"/>
      <c r="E435" s="141"/>
      <c r="F435" s="142"/>
      <c r="G435" s="109"/>
      <c r="H435" s="65"/>
      <c r="I435" s="66"/>
      <c r="J435" s="204"/>
      <c r="K435" s="204"/>
      <c r="L435" s="205"/>
      <c r="M435" s="205"/>
      <c r="N435" s="205"/>
      <c r="O435" s="214"/>
      <c r="P435" s="214"/>
      <c r="Q435" s="213"/>
      <c r="R435" s="213"/>
      <c r="S435" s="213"/>
      <c r="T435" s="213"/>
      <c r="U435" s="223"/>
      <c r="V435" s="222"/>
      <c r="W435" s="222"/>
      <c r="X435" s="222"/>
      <c r="Y435" s="222"/>
      <c r="Z435" s="222"/>
      <c r="AA435" s="232"/>
      <c r="AB435" s="231"/>
      <c r="AC435" s="231"/>
      <c r="AD435" s="231"/>
      <c r="AE435" s="231"/>
      <c r="AF435" s="231"/>
      <c r="AG435" s="250"/>
      <c r="AH435" s="249"/>
      <c r="AI435" s="249"/>
      <c r="AJ435" s="249"/>
      <c r="AK435" s="249"/>
      <c r="AL435" s="249"/>
      <c r="AM435" s="204"/>
      <c r="AN435" s="205"/>
      <c r="AO435" s="205"/>
      <c r="AP435" s="205"/>
      <c r="AQ435" s="205"/>
      <c r="AR435" s="205"/>
      <c r="AS435" s="259"/>
      <c r="AT435" s="258"/>
      <c r="AU435" s="258"/>
      <c r="AV435" s="258"/>
      <c r="AW435" s="258"/>
      <c r="AX435" s="258"/>
      <c r="AY435" s="268"/>
      <c r="AZ435" s="267"/>
      <c r="BA435" s="267"/>
      <c r="BB435" s="267"/>
      <c r="BC435" s="267"/>
      <c r="BD435" s="267"/>
      <c r="BE435" s="204"/>
      <c r="BF435" s="205"/>
      <c r="BG435" s="205"/>
      <c r="BH435" s="205"/>
      <c r="BI435" s="205"/>
      <c r="BJ435" s="205"/>
      <c r="BK435" s="241"/>
      <c r="BL435" s="240"/>
      <c r="BM435" s="240"/>
      <c r="BN435" s="240"/>
      <c r="BO435" s="240"/>
      <c r="BP435" s="240"/>
      <c r="BQ435" s="223"/>
      <c r="BW435" s="268"/>
      <c r="BX435" s="267"/>
      <c r="BY435" s="267"/>
      <c r="BZ435" s="267"/>
      <c r="CA435" s="267"/>
      <c r="CB435" s="267"/>
      <c r="CC435" s="241"/>
      <c r="CD435" s="214"/>
      <c r="CE435" s="240"/>
      <c r="CF435" s="240"/>
      <c r="CG435" s="240"/>
      <c r="CH435" s="5"/>
    </row>
    <row r="436" spans="1:86" hidden="1" x14ac:dyDescent="0.2">
      <c r="A436" s="141"/>
      <c r="B436" s="141"/>
      <c r="C436" s="141"/>
      <c r="D436" s="142"/>
      <c r="E436" s="141"/>
      <c r="F436" s="142"/>
      <c r="G436" s="109"/>
      <c r="H436" s="65"/>
      <c r="I436" s="66"/>
      <c r="J436" s="204"/>
      <c r="K436" s="204"/>
      <c r="L436" s="205"/>
      <c r="M436" s="205"/>
      <c r="N436" s="205"/>
      <c r="O436" s="214"/>
      <c r="P436" s="214"/>
      <c r="Q436" s="213"/>
      <c r="R436" s="213"/>
      <c r="S436" s="213"/>
      <c r="T436" s="213"/>
      <c r="U436" s="223"/>
      <c r="V436" s="222"/>
      <c r="W436" s="222"/>
      <c r="X436" s="222"/>
      <c r="Y436" s="222"/>
      <c r="Z436" s="222"/>
      <c r="AA436" s="232"/>
      <c r="AB436" s="231"/>
      <c r="AC436" s="231"/>
      <c r="AD436" s="231"/>
      <c r="AE436" s="231"/>
      <c r="AF436" s="231"/>
      <c r="AG436" s="250"/>
      <c r="AH436" s="249"/>
      <c r="AI436" s="249"/>
      <c r="AJ436" s="249"/>
      <c r="AK436" s="249"/>
      <c r="AL436" s="249"/>
      <c r="AM436" s="204"/>
      <c r="AN436" s="205"/>
      <c r="AO436" s="205"/>
      <c r="AP436" s="205"/>
      <c r="AQ436" s="205"/>
      <c r="AR436" s="205"/>
      <c r="AS436" s="259"/>
      <c r="AT436" s="258"/>
      <c r="AU436" s="258"/>
      <c r="AV436" s="258"/>
      <c r="AW436" s="258"/>
      <c r="AX436" s="258"/>
      <c r="AY436" s="268"/>
      <c r="AZ436" s="267"/>
      <c r="BA436" s="267"/>
      <c r="BB436" s="267"/>
      <c r="BC436" s="267"/>
      <c r="BD436" s="267"/>
      <c r="BE436" s="204"/>
      <c r="BF436" s="205"/>
      <c r="BG436" s="205"/>
      <c r="BH436" s="205"/>
      <c r="BI436" s="205"/>
      <c r="BJ436" s="205"/>
      <c r="BK436" s="241"/>
      <c r="BL436" s="240"/>
      <c r="BM436" s="240"/>
      <c r="BN436" s="240"/>
      <c r="BO436" s="240"/>
      <c r="BP436" s="240"/>
      <c r="BQ436" s="223"/>
      <c r="BW436" s="268"/>
      <c r="BX436" s="267"/>
      <c r="BY436" s="267"/>
      <c r="BZ436" s="267"/>
      <c r="CA436" s="267"/>
      <c r="CB436" s="267"/>
      <c r="CC436" s="241"/>
      <c r="CD436" s="214"/>
      <c r="CE436" s="240"/>
      <c r="CF436" s="240"/>
      <c r="CG436" s="240"/>
      <c r="CH436" s="5"/>
    </row>
    <row r="437" spans="1:86" hidden="1" x14ac:dyDescent="0.2">
      <c r="A437" s="141"/>
      <c r="B437" s="141"/>
      <c r="C437" s="141"/>
      <c r="D437" s="142"/>
      <c r="E437" s="141"/>
      <c r="F437" s="142"/>
      <c r="G437" s="109"/>
      <c r="H437" s="65"/>
      <c r="I437" s="66"/>
      <c r="J437" s="204"/>
      <c r="K437" s="204"/>
      <c r="L437" s="205"/>
      <c r="M437" s="205"/>
      <c r="N437" s="205"/>
      <c r="O437" s="214"/>
      <c r="P437" s="214"/>
      <c r="Q437" s="213"/>
      <c r="R437" s="213"/>
      <c r="S437" s="213"/>
      <c r="T437" s="213"/>
      <c r="U437" s="223"/>
      <c r="V437" s="222"/>
      <c r="W437" s="222"/>
      <c r="X437" s="222"/>
      <c r="Y437" s="222"/>
      <c r="Z437" s="222"/>
      <c r="AA437" s="232"/>
      <c r="AB437" s="231"/>
      <c r="AC437" s="231"/>
      <c r="AD437" s="231"/>
      <c r="AE437" s="231"/>
      <c r="AF437" s="231"/>
      <c r="AG437" s="250"/>
      <c r="AH437" s="249"/>
      <c r="AI437" s="249"/>
      <c r="AJ437" s="249"/>
      <c r="AK437" s="249"/>
      <c r="AL437" s="249"/>
      <c r="AM437" s="204"/>
      <c r="AN437" s="205"/>
      <c r="AO437" s="205"/>
      <c r="AP437" s="205"/>
      <c r="AQ437" s="205"/>
      <c r="AR437" s="205"/>
      <c r="AS437" s="259"/>
      <c r="AT437" s="258"/>
      <c r="AU437" s="258"/>
      <c r="AV437" s="258"/>
      <c r="AW437" s="258"/>
      <c r="AX437" s="258"/>
      <c r="AY437" s="268"/>
      <c r="AZ437" s="267"/>
      <c r="BA437" s="267"/>
      <c r="BB437" s="267"/>
      <c r="BC437" s="267"/>
      <c r="BD437" s="267"/>
      <c r="BE437" s="204"/>
      <c r="BF437" s="205"/>
      <c r="BG437" s="205"/>
      <c r="BH437" s="205"/>
      <c r="BI437" s="205"/>
      <c r="BJ437" s="205"/>
      <c r="BK437" s="241"/>
      <c r="BL437" s="240"/>
      <c r="BM437" s="240"/>
      <c r="BN437" s="240"/>
      <c r="BO437" s="240"/>
      <c r="BP437" s="240"/>
      <c r="BQ437" s="223"/>
      <c r="BW437" s="268"/>
      <c r="BX437" s="267"/>
      <c r="BY437" s="267"/>
      <c r="BZ437" s="267"/>
      <c r="CA437" s="267"/>
      <c r="CB437" s="267"/>
      <c r="CC437" s="241"/>
      <c r="CD437" s="214"/>
      <c r="CE437" s="240"/>
      <c r="CF437" s="240"/>
      <c r="CG437" s="240"/>
      <c r="CH437" s="5"/>
    </row>
    <row r="438" spans="1:86" hidden="1" x14ac:dyDescent="0.2">
      <c r="A438" s="141"/>
      <c r="B438" s="141"/>
      <c r="C438" s="141"/>
      <c r="D438" s="142"/>
      <c r="E438" s="141"/>
      <c r="F438" s="142"/>
      <c r="G438" s="109"/>
      <c r="H438" s="69"/>
      <c r="I438" s="66"/>
      <c r="J438" s="204"/>
      <c r="K438" s="204"/>
      <c r="L438" s="205"/>
      <c r="M438" s="205"/>
      <c r="N438" s="205"/>
      <c r="O438" s="214"/>
      <c r="P438" s="214"/>
      <c r="Q438" s="213"/>
      <c r="R438" s="213"/>
      <c r="S438" s="213"/>
      <c r="T438" s="213"/>
      <c r="U438" s="223"/>
      <c r="V438" s="222"/>
      <c r="W438" s="222"/>
      <c r="X438" s="222"/>
      <c r="Y438" s="222"/>
      <c r="Z438" s="222"/>
      <c r="AA438" s="232"/>
      <c r="AB438" s="231"/>
      <c r="AC438" s="231"/>
      <c r="AD438" s="231"/>
      <c r="AE438" s="231"/>
      <c r="AF438" s="231"/>
      <c r="AG438" s="250"/>
      <c r="AH438" s="249"/>
      <c r="AI438" s="249"/>
      <c r="AJ438" s="249"/>
      <c r="AK438" s="249"/>
      <c r="AL438" s="249"/>
      <c r="AM438" s="204"/>
      <c r="AN438" s="205"/>
      <c r="AO438" s="205"/>
      <c r="AP438" s="205"/>
      <c r="AQ438" s="205"/>
      <c r="AR438" s="205"/>
      <c r="AS438" s="259"/>
      <c r="AT438" s="258"/>
      <c r="AU438" s="258"/>
      <c r="AV438" s="258"/>
      <c r="AW438" s="258"/>
      <c r="AX438" s="258"/>
      <c r="AY438" s="268"/>
      <c r="AZ438" s="267"/>
      <c r="BA438" s="267"/>
      <c r="BB438" s="267"/>
      <c r="BC438" s="267"/>
      <c r="BD438" s="267"/>
      <c r="BE438" s="204"/>
      <c r="BF438" s="205"/>
      <c r="BG438" s="205"/>
      <c r="BH438" s="205"/>
      <c r="BI438" s="205"/>
      <c r="BJ438" s="205"/>
      <c r="BK438" s="241"/>
      <c r="BL438" s="240"/>
      <c r="BM438" s="240"/>
      <c r="BN438" s="240"/>
      <c r="BO438" s="240"/>
      <c r="BP438" s="240"/>
      <c r="BQ438" s="223"/>
      <c r="BW438" s="268"/>
      <c r="BX438" s="267"/>
      <c r="BY438" s="267"/>
      <c r="BZ438" s="267"/>
      <c r="CA438" s="267"/>
      <c r="CB438" s="267"/>
      <c r="CC438" s="241"/>
      <c r="CD438" s="214"/>
      <c r="CE438" s="240"/>
      <c r="CF438" s="240"/>
      <c r="CG438" s="240"/>
      <c r="CH438" s="5"/>
    </row>
    <row r="439" spans="1:86" hidden="1" x14ac:dyDescent="0.2">
      <c r="A439" s="141"/>
      <c r="B439" s="141"/>
      <c r="C439" s="141"/>
      <c r="D439" s="142"/>
      <c r="E439" s="141"/>
      <c r="F439" s="142"/>
      <c r="G439" s="109"/>
      <c r="H439" s="69"/>
      <c r="I439" s="74"/>
      <c r="J439" s="204"/>
      <c r="K439" s="204"/>
      <c r="L439" s="205"/>
      <c r="M439" s="205"/>
      <c r="N439" s="205"/>
      <c r="O439" s="214"/>
      <c r="P439" s="214"/>
      <c r="Q439" s="213"/>
      <c r="R439" s="213"/>
      <c r="S439" s="213"/>
      <c r="T439" s="213"/>
      <c r="U439" s="223"/>
      <c r="V439" s="222"/>
      <c r="W439" s="222"/>
      <c r="X439" s="222"/>
      <c r="Y439" s="222"/>
      <c r="Z439" s="222"/>
      <c r="AA439" s="232"/>
      <c r="AB439" s="231"/>
      <c r="AC439" s="231"/>
      <c r="AD439" s="231"/>
      <c r="AE439" s="231"/>
      <c r="AF439" s="231"/>
      <c r="AG439" s="250"/>
      <c r="AH439" s="249"/>
      <c r="AI439" s="249"/>
      <c r="AJ439" s="249"/>
      <c r="AK439" s="249"/>
      <c r="AL439" s="249"/>
      <c r="AM439" s="204"/>
      <c r="AN439" s="205"/>
      <c r="AO439" s="205"/>
      <c r="AP439" s="205"/>
      <c r="AQ439" s="205"/>
      <c r="AR439" s="205"/>
      <c r="AS439" s="259"/>
      <c r="AT439" s="258"/>
      <c r="AU439" s="258"/>
      <c r="AV439" s="258"/>
      <c r="AW439" s="258"/>
      <c r="AX439" s="258"/>
      <c r="AY439" s="268"/>
      <c r="AZ439" s="267"/>
      <c r="BA439" s="267"/>
      <c r="BB439" s="267"/>
      <c r="BC439" s="267"/>
      <c r="BD439" s="267"/>
      <c r="BE439" s="204"/>
      <c r="BF439" s="205"/>
      <c r="BG439" s="205"/>
      <c r="BH439" s="205"/>
      <c r="BI439" s="205"/>
      <c r="BJ439" s="205"/>
      <c r="BK439" s="241"/>
      <c r="BL439" s="240"/>
      <c r="BM439" s="240"/>
      <c r="BN439" s="240"/>
      <c r="BO439" s="240"/>
      <c r="BP439" s="240"/>
      <c r="BQ439" s="223"/>
      <c r="BW439" s="268"/>
      <c r="BX439" s="267"/>
      <c r="BY439" s="267"/>
      <c r="BZ439" s="267"/>
      <c r="CA439" s="267"/>
      <c r="CB439" s="267"/>
      <c r="CC439" s="241"/>
      <c r="CD439" s="214"/>
      <c r="CE439" s="240"/>
      <c r="CF439" s="240"/>
      <c r="CG439" s="240"/>
      <c r="CH439" s="5"/>
    </row>
    <row r="440" spans="1:86" hidden="1" x14ac:dyDescent="0.2">
      <c r="A440" s="141"/>
      <c r="B440" s="141"/>
      <c r="C440" s="141"/>
      <c r="D440" s="142"/>
      <c r="E440" s="141"/>
      <c r="F440" s="142"/>
      <c r="G440" s="109"/>
      <c r="H440" s="65"/>
      <c r="I440" s="160"/>
      <c r="J440" s="204"/>
      <c r="K440" s="204"/>
      <c r="L440" s="205"/>
      <c r="M440" s="205"/>
      <c r="N440" s="205"/>
      <c r="O440" s="214"/>
      <c r="P440" s="214"/>
      <c r="Q440" s="213"/>
      <c r="R440" s="213"/>
      <c r="S440" s="213"/>
      <c r="T440" s="213"/>
      <c r="U440" s="223"/>
      <c r="V440" s="222"/>
      <c r="W440" s="222"/>
      <c r="X440" s="222"/>
      <c r="Y440" s="222"/>
      <c r="Z440" s="222"/>
      <c r="AA440" s="232"/>
      <c r="AB440" s="231"/>
      <c r="AC440" s="231"/>
      <c r="AD440" s="231"/>
      <c r="AE440" s="231"/>
      <c r="AF440" s="231"/>
      <c r="AG440" s="250"/>
      <c r="AH440" s="249"/>
      <c r="AI440" s="249"/>
      <c r="AJ440" s="249"/>
      <c r="AK440" s="249"/>
      <c r="AL440" s="249"/>
      <c r="AM440" s="204"/>
      <c r="AN440" s="205"/>
      <c r="AO440" s="205"/>
      <c r="AP440" s="205"/>
      <c r="AQ440" s="205"/>
      <c r="AR440" s="205"/>
      <c r="AS440" s="259"/>
      <c r="AT440" s="258"/>
      <c r="AU440" s="258"/>
      <c r="AV440" s="258"/>
      <c r="AW440" s="258"/>
      <c r="AX440" s="258"/>
      <c r="AY440" s="268"/>
      <c r="AZ440" s="267"/>
      <c r="BA440" s="267"/>
      <c r="BB440" s="267"/>
      <c r="BC440" s="267"/>
      <c r="BD440" s="267"/>
      <c r="BE440" s="204"/>
      <c r="BF440" s="205"/>
      <c r="BG440" s="205"/>
      <c r="BH440" s="205"/>
      <c r="BI440" s="205"/>
      <c r="BJ440" s="205"/>
      <c r="BK440" s="241"/>
      <c r="BL440" s="240"/>
      <c r="BM440" s="240"/>
      <c r="BN440" s="240"/>
      <c r="BO440" s="240"/>
      <c r="BP440" s="240"/>
      <c r="BQ440" s="223"/>
      <c r="BW440" s="268"/>
      <c r="BX440" s="267"/>
      <c r="BY440" s="267"/>
      <c r="BZ440" s="267"/>
      <c r="CA440" s="267"/>
      <c r="CB440" s="267"/>
      <c r="CC440" s="241"/>
      <c r="CD440" s="214"/>
      <c r="CE440" s="240"/>
      <c r="CF440" s="240"/>
      <c r="CG440" s="240"/>
      <c r="CH440" s="5"/>
    </row>
    <row r="441" spans="1:86" hidden="1" x14ac:dyDescent="0.2">
      <c r="A441" s="141"/>
      <c r="B441" s="141"/>
      <c r="C441" s="141"/>
      <c r="D441" s="142"/>
      <c r="E441" s="141"/>
      <c r="F441" s="142"/>
      <c r="G441" s="109"/>
      <c r="H441" s="65"/>
      <c r="I441" s="160"/>
      <c r="J441" s="204"/>
      <c r="K441" s="204"/>
      <c r="L441" s="205"/>
      <c r="M441" s="205"/>
      <c r="N441" s="205"/>
      <c r="O441" s="214"/>
      <c r="P441" s="214"/>
      <c r="Q441" s="213"/>
      <c r="R441" s="213"/>
      <c r="S441" s="213"/>
      <c r="T441" s="213"/>
      <c r="U441" s="223"/>
      <c r="V441" s="222"/>
      <c r="W441" s="222"/>
      <c r="X441" s="222"/>
      <c r="Y441" s="222"/>
      <c r="Z441" s="222"/>
      <c r="AA441" s="232"/>
      <c r="AB441" s="231"/>
      <c r="AC441" s="231"/>
      <c r="AD441" s="231"/>
      <c r="AE441" s="231"/>
      <c r="AF441" s="231"/>
      <c r="AG441" s="250"/>
      <c r="AH441" s="249"/>
      <c r="AI441" s="249"/>
      <c r="AJ441" s="249"/>
      <c r="AK441" s="249"/>
      <c r="AL441" s="249"/>
      <c r="AM441" s="204"/>
      <c r="AN441" s="205"/>
      <c r="AO441" s="205"/>
      <c r="AP441" s="205"/>
      <c r="AQ441" s="205"/>
      <c r="AR441" s="205"/>
      <c r="AS441" s="259"/>
      <c r="AT441" s="258"/>
      <c r="AU441" s="258"/>
      <c r="AV441" s="258"/>
      <c r="AW441" s="258"/>
      <c r="AX441" s="258"/>
      <c r="AY441" s="268"/>
      <c r="AZ441" s="267"/>
      <c r="BA441" s="267"/>
      <c r="BB441" s="267"/>
      <c r="BC441" s="267"/>
      <c r="BD441" s="267"/>
      <c r="BE441" s="204"/>
      <c r="BF441" s="205"/>
      <c r="BG441" s="205"/>
      <c r="BH441" s="205"/>
      <c r="BI441" s="205"/>
      <c r="BJ441" s="205"/>
      <c r="BK441" s="241"/>
      <c r="BL441" s="240"/>
      <c r="BM441" s="240"/>
      <c r="BN441" s="240"/>
      <c r="BO441" s="240"/>
      <c r="BP441" s="240"/>
      <c r="BQ441" s="223"/>
      <c r="BW441" s="268"/>
      <c r="BX441" s="267"/>
      <c r="BY441" s="267"/>
      <c r="BZ441" s="267"/>
      <c r="CA441" s="267"/>
      <c r="CB441" s="267"/>
      <c r="CC441" s="241"/>
      <c r="CD441" s="214"/>
      <c r="CE441" s="240"/>
      <c r="CF441" s="240"/>
      <c r="CG441" s="240"/>
      <c r="CH441" s="5"/>
    </row>
    <row r="442" spans="1:86" hidden="1" x14ac:dyDescent="0.2">
      <c r="A442" s="141"/>
      <c r="B442" s="141"/>
      <c r="C442" s="141"/>
      <c r="D442" s="142"/>
      <c r="E442" s="141"/>
      <c r="F442" s="142"/>
      <c r="G442" s="109"/>
      <c r="H442" s="65"/>
      <c r="I442" s="160"/>
      <c r="J442" s="204"/>
      <c r="K442" s="204"/>
      <c r="L442" s="205"/>
      <c r="M442" s="205"/>
      <c r="N442" s="205"/>
      <c r="O442" s="214"/>
      <c r="P442" s="214"/>
      <c r="Q442" s="213"/>
      <c r="R442" s="213"/>
      <c r="S442" s="213"/>
      <c r="T442" s="213"/>
      <c r="U442" s="223"/>
      <c r="V442" s="222"/>
      <c r="W442" s="222"/>
      <c r="X442" s="222"/>
      <c r="Y442" s="222"/>
      <c r="Z442" s="222"/>
      <c r="AA442" s="232"/>
      <c r="AB442" s="231"/>
      <c r="AC442" s="231"/>
      <c r="AD442" s="231"/>
      <c r="AE442" s="231"/>
      <c r="AF442" s="231"/>
      <c r="AG442" s="250"/>
      <c r="AH442" s="249"/>
      <c r="AI442" s="249"/>
      <c r="AJ442" s="249"/>
      <c r="AK442" s="249"/>
      <c r="AL442" s="249"/>
      <c r="AM442" s="204"/>
      <c r="AN442" s="205"/>
      <c r="AO442" s="205"/>
      <c r="AP442" s="205"/>
      <c r="AQ442" s="205"/>
      <c r="AR442" s="205"/>
      <c r="AS442" s="259"/>
      <c r="AT442" s="258"/>
      <c r="AU442" s="258"/>
      <c r="AV442" s="258"/>
      <c r="AW442" s="258"/>
      <c r="AX442" s="258"/>
      <c r="AY442" s="268"/>
      <c r="AZ442" s="267"/>
      <c r="BA442" s="267"/>
      <c r="BB442" s="267"/>
      <c r="BC442" s="267"/>
      <c r="BD442" s="267"/>
      <c r="BE442" s="204"/>
      <c r="BF442" s="205"/>
      <c r="BG442" s="205"/>
      <c r="BH442" s="205"/>
      <c r="BI442" s="205"/>
      <c r="BJ442" s="205"/>
      <c r="BK442" s="241"/>
      <c r="BL442" s="240"/>
      <c r="BM442" s="240"/>
      <c r="BN442" s="240"/>
      <c r="BO442" s="240"/>
      <c r="BP442" s="240"/>
      <c r="BQ442" s="223"/>
      <c r="BW442" s="268"/>
      <c r="BX442" s="267"/>
      <c r="BY442" s="267"/>
      <c r="BZ442" s="267"/>
      <c r="CA442" s="267"/>
      <c r="CB442" s="267"/>
      <c r="CC442" s="241"/>
      <c r="CD442" s="214"/>
      <c r="CE442" s="240"/>
      <c r="CF442" s="240"/>
      <c r="CG442" s="240"/>
      <c r="CH442" s="5"/>
    </row>
    <row r="443" spans="1:86" hidden="1" x14ac:dyDescent="0.2">
      <c r="A443" s="146"/>
      <c r="B443" s="146"/>
      <c r="C443" s="146"/>
      <c r="D443" s="147"/>
      <c r="E443" s="146"/>
      <c r="F443" s="147"/>
      <c r="G443" s="148"/>
      <c r="H443" s="72"/>
      <c r="I443" s="73"/>
      <c r="J443" s="204"/>
      <c r="K443" s="204"/>
      <c r="L443" s="205"/>
      <c r="M443" s="205"/>
      <c r="N443" s="205"/>
      <c r="O443" s="214"/>
      <c r="P443" s="214"/>
      <c r="Q443" s="213"/>
      <c r="R443" s="213"/>
      <c r="S443" s="213"/>
      <c r="T443" s="213"/>
      <c r="U443" s="223"/>
      <c r="V443" s="222"/>
      <c r="W443" s="222"/>
      <c r="X443" s="222"/>
      <c r="Y443" s="222"/>
      <c r="Z443" s="222"/>
      <c r="AA443" s="232"/>
      <c r="AB443" s="231"/>
      <c r="AC443" s="231"/>
      <c r="AD443" s="231"/>
      <c r="AE443" s="231"/>
      <c r="AF443" s="231"/>
      <c r="AG443" s="250"/>
      <c r="AH443" s="249"/>
      <c r="AI443" s="249"/>
      <c r="AJ443" s="249"/>
      <c r="AK443" s="249"/>
      <c r="AL443" s="249"/>
      <c r="AM443" s="204"/>
      <c r="AN443" s="205"/>
      <c r="AO443" s="205"/>
      <c r="AP443" s="205"/>
      <c r="AQ443" s="205"/>
      <c r="AR443" s="205"/>
      <c r="AS443" s="259"/>
      <c r="AT443" s="258"/>
      <c r="AU443" s="258"/>
      <c r="AV443" s="258"/>
      <c r="AW443" s="258"/>
      <c r="AX443" s="258"/>
      <c r="AY443" s="268"/>
      <c r="AZ443" s="267"/>
      <c r="BA443" s="267"/>
      <c r="BB443" s="267"/>
      <c r="BC443" s="267"/>
      <c r="BD443" s="267"/>
      <c r="BE443" s="204"/>
      <c r="BF443" s="205"/>
      <c r="BG443" s="205"/>
      <c r="BH443" s="205"/>
      <c r="BI443" s="205"/>
      <c r="BJ443" s="205"/>
      <c r="BK443" s="241"/>
      <c r="BL443" s="240"/>
      <c r="BM443" s="240"/>
      <c r="BN443" s="240"/>
      <c r="BO443" s="240"/>
      <c r="BP443" s="240"/>
      <c r="BQ443" s="223"/>
      <c r="BW443" s="268"/>
      <c r="BX443" s="267"/>
      <c r="BY443" s="267"/>
      <c r="BZ443" s="267"/>
      <c r="CA443" s="267"/>
      <c r="CB443" s="267"/>
      <c r="CC443" s="241"/>
      <c r="CD443" s="214"/>
      <c r="CE443" s="240"/>
      <c r="CF443" s="240"/>
      <c r="CG443" s="240"/>
      <c r="CH443" s="5"/>
    </row>
    <row r="444" spans="1:86" hidden="1" x14ac:dyDescent="0.2">
      <c r="A444" s="105"/>
      <c r="B444" s="105"/>
      <c r="C444" s="105"/>
      <c r="D444" s="107"/>
      <c r="E444" s="105"/>
      <c r="F444" s="107"/>
      <c r="G444" s="108"/>
      <c r="H444" s="161"/>
      <c r="I444" s="73"/>
      <c r="J444" s="204"/>
      <c r="K444" s="204"/>
      <c r="L444" s="205"/>
      <c r="M444" s="205"/>
      <c r="N444" s="205"/>
      <c r="O444" s="214"/>
      <c r="P444" s="214"/>
      <c r="Q444" s="213"/>
      <c r="R444" s="213"/>
      <c r="S444" s="213"/>
      <c r="T444" s="213"/>
      <c r="U444" s="223"/>
      <c r="V444" s="222"/>
      <c r="W444" s="222"/>
      <c r="X444" s="222"/>
      <c r="Y444" s="222"/>
      <c r="Z444" s="222"/>
      <c r="AA444" s="232"/>
      <c r="AB444" s="231"/>
      <c r="AC444" s="231"/>
      <c r="AD444" s="231"/>
      <c r="AE444" s="231"/>
      <c r="AF444" s="231"/>
      <c r="AG444" s="250"/>
      <c r="AH444" s="249"/>
      <c r="AI444" s="249"/>
      <c r="AJ444" s="249"/>
      <c r="AK444" s="249"/>
      <c r="AL444" s="249"/>
      <c r="AM444" s="204"/>
      <c r="AN444" s="205"/>
      <c r="AO444" s="205"/>
      <c r="AP444" s="205"/>
      <c r="AQ444" s="205"/>
      <c r="AR444" s="205"/>
      <c r="AS444" s="259"/>
      <c r="AT444" s="258"/>
      <c r="AU444" s="258"/>
      <c r="AV444" s="258"/>
      <c r="AW444" s="258"/>
      <c r="AX444" s="258"/>
      <c r="AY444" s="268"/>
      <c r="AZ444" s="267"/>
      <c r="BA444" s="267"/>
      <c r="BB444" s="267"/>
      <c r="BC444" s="267"/>
      <c r="BD444" s="267"/>
      <c r="BE444" s="204"/>
      <c r="BF444" s="205"/>
      <c r="BG444" s="205"/>
      <c r="BH444" s="205"/>
      <c r="BI444" s="205"/>
      <c r="BJ444" s="205"/>
      <c r="BK444" s="241"/>
      <c r="BL444" s="240"/>
      <c r="BM444" s="240"/>
      <c r="BN444" s="240"/>
      <c r="BO444" s="240"/>
      <c r="BP444" s="240"/>
      <c r="BQ444" s="223"/>
      <c r="BW444" s="268"/>
      <c r="BX444" s="267"/>
      <c r="BY444" s="267"/>
      <c r="BZ444" s="267"/>
      <c r="CA444" s="267"/>
      <c r="CB444" s="267"/>
      <c r="CC444" s="241"/>
      <c r="CD444" s="214"/>
      <c r="CE444" s="240"/>
      <c r="CF444" s="240"/>
      <c r="CG444" s="240"/>
      <c r="CH444" s="5"/>
    </row>
    <row r="445" spans="1:86" hidden="1" x14ac:dyDescent="0.2">
      <c r="A445" s="22"/>
      <c r="B445" s="22"/>
      <c r="C445" s="22"/>
      <c r="D445" s="28"/>
      <c r="E445" s="22"/>
      <c r="F445" s="28"/>
      <c r="G445" s="128"/>
      <c r="H445" s="26"/>
      <c r="I445" s="112"/>
      <c r="J445" s="204"/>
      <c r="K445" s="204"/>
      <c r="L445" s="205"/>
      <c r="M445" s="205"/>
      <c r="N445" s="205"/>
      <c r="O445" s="214"/>
      <c r="P445" s="214"/>
      <c r="Q445" s="213"/>
      <c r="R445" s="213"/>
      <c r="S445" s="213"/>
      <c r="T445" s="213"/>
      <c r="U445" s="223"/>
      <c r="V445" s="222"/>
      <c r="W445" s="222"/>
      <c r="X445" s="222"/>
      <c r="Y445" s="222"/>
      <c r="Z445" s="222"/>
      <c r="AA445" s="232"/>
      <c r="AB445" s="231"/>
      <c r="AC445" s="231"/>
      <c r="AD445" s="231"/>
      <c r="AE445" s="231"/>
      <c r="AF445" s="231"/>
      <c r="AG445" s="250"/>
      <c r="AH445" s="249"/>
      <c r="AI445" s="249"/>
      <c r="AJ445" s="249"/>
      <c r="AK445" s="249"/>
      <c r="AL445" s="249"/>
      <c r="AM445" s="204"/>
      <c r="AN445" s="205"/>
      <c r="AO445" s="205"/>
      <c r="AP445" s="205"/>
      <c r="AQ445" s="205"/>
      <c r="AR445" s="205"/>
      <c r="AS445" s="259"/>
      <c r="AT445" s="258"/>
      <c r="AU445" s="258"/>
      <c r="AV445" s="258"/>
      <c r="AW445" s="258"/>
      <c r="AX445" s="258"/>
      <c r="AY445" s="268"/>
      <c r="AZ445" s="267"/>
      <c r="BA445" s="267"/>
      <c r="BB445" s="267"/>
      <c r="BC445" s="267"/>
      <c r="BD445" s="267"/>
      <c r="BE445" s="204"/>
      <c r="BF445" s="205"/>
      <c r="BG445" s="205"/>
      <c r="BH445" s="205"/>
      <c r="BI445" s="205"/>
      <c r="BJ445" s="205"/>
      <c r="BK445" s="241"/>
      <c r="BL445" s="240"/>
      <c r="BM445" s="240"/>
      <c r="BN445" s="240"/>
      <c r="BO445" s="240"/>
      <c r="BP445" s="240"/>
      <c r="BQ445" s="223"/>
      <c r="BW445" s="268"/>
      <c r="BX445" s="267"/>
      <c r="BY445" s="267"/>
      <c r="BZ445" s="267"/>
      <c r="CA445" s="267"/>
      <c r="CB445" s="267"/>
      <c r="CC445" s="241"/>
      <c r="CD445" s="214"/>
      <c r="CE445" s="240"/>
      <c r="CF445" s="240"/>
      <c r="CG445" s="240"/>
      <c r="CH445" s="5"/>
    </row>
    <row r="446" spans="1:86" hidden="1" x14ac:dyDescent="0.2">
      <c r="A446" s="22"/>
      <c r="B446" s="22"/>
      <c r="C446" s="51"/>
      <c r="D446" s="23"/>
      <c r="E446" s="22"/>
      <c r="F446" s="23"/>
      <c r="G446" s="124"/>
      <c r="H446" s="26"/>
      <c r="I446" s="112"/>
      <c r="J446" s="204"/>
      <c r="K446" s="204"/>
      <c r="L446" s="205"/>
      <c r="M446" s="205"/>
      <c r="N446" s="205"/>
      <c r="O446" s="214"/>
      <c r="P446" s="214"/>
      <c r="Q446" s="213"/>
      <c r="R446" s="213"/>
      <c r="S446" s="213"/>
      <c r="T446" s="213"/>
      <c r="U446" s="223"/>
      <c r="V446" s="222"/>
      <c r="W446" s="222"/>
      <c r="X446" s="222"/>
      <c r="Y446" s="222"/>
      <c r="Z446" s="222"/>
      <c r="AA446" s="232"/>
      <c r="AB446" s="231"/>
      <c r="AC446" s="231"/>
      <c r="AD446" s="231"/>
      <c r="AE446" s="231"/>
      <c r="AF446" s="231"/>
      <c r="AG446" s="250"/>
      <c r="AH446" s="249"/>
      <c r="AI446" s="249"/>
      <c r="AJ446" s="249"/>
      <c r="AK446" s="249"/>
      <c r="AL446" s="249"/>
      <c r="AM446" s="204"/>
      <c r="AN446" s="205"/>
      <c r="AO446" s="205"/>
      <c r="AP446" s="205"/>
      <c r="AQ446" s="205"/>
      <c r="AR446" s="205"/>
      <c r="AS446" s="259"/>
      <c r="AT446" s="258"/>
      <c r="AU446" s="258"/>
      <c r="AV446" s="258"/>
      <c r="AW446" s="258"/>
      <c r="AX446" s="258"/>
      <c r="AY446" s="268"/>
      <c r="AZ446" s="267"/>
      <c r="BA446" s="267"/>
      <c r="BB446" s="267"/>
      <c r="BC446" s="267"/>
      <c r="BD446" s="267"/>
      <c r="BE446" s="204"/>
      <c r="BF446" s="205"/>
      <c r="BG446" s="205"/>
      <c r="BH446" s="205"/>
      <c r="BI446" s="205"/>
      <c r="BJ446" s="205"/>
      <c r="BK446" s="241"/>
      <c r="BL446" s="240"/>
      <c r="BM446" s="240"/>
      <c r="BN446" s="240"/>
      <c r="BO446" s="240"/>
      <c r="BP446" s="240"/>
      <c r="BQ446" s="223"/>
      <c r="BW446" s="268"/>
      <c r="BX446" s="267"/>
      <c r="BY446" s="267"/>
      <c r="BZ446" s="267"/>
      <c r="CA446" s="267"/>
      <c r="CB446" s="267"/>
      <c r="CC446" s="241"/>
      <c r="CD446" s="214"/>
      <c r="CE446" s="240"/>
      <c r="CF446" s="240"/>
      <c r="CG446" s="240"/>
      <c r="CH446" s="5"/>
    </row>
    <row r="447" spans="1:86" hidden="1" x14ac:dyDescent="0.2">
      <c r="A447" s="22"/>
      <c r="B447" s="22"/>
      <c r="C447" s="51"/>
      <c r="D447" s="121"/>
      <c r="E447" s="22"/>
      <c r="F447" s="23"/>
      <c r="G447" s="124"/>
      <c r="H447" s="26"/>
      <c r="I447" s="112"/>
      <c r="J447" s="204"/>
      <c r="K447" s="204"/>
      <c r="L447" s="205"/>
      <c r="M447" s="205"/>
      <c r="N447" s="205"/>
      <c r="O447" s="214"/>
      <c r="P447" s="214"/>
      <c r="Q447" s="213"/>
      <c r="R447" s="213"/>
      <c r="S447" s="213"/>
      <c r="T447" s="213"/>
      <c r="U447" s="223"/>
      <c r="V447" s="222"/>
      <c r="W447" s="222"/>
      <c r="X447" s="222"/>
      <c r="Y447" s="222"/>
      <c r="Z447" s="222"/>
      <c r="AA447" s="232"/>
      <c r="AB447" s="231"/>
      <c r="AC447" s="231"/>
      <c r="AD447" s="231"/>
      <c r="AE447" s="231"/>
      <c r="AF447" s="231"/>
      <c r="AG447" s="250"/>
      <c r="AH447" s="249"/>
      <c r="AI447" s="249"/>
      <c r="AJ447" s="249"/>
      <c r="AK447" s="249"/>
      <c r="AL447" s="249"/>
      <c r="AM447" s="204"/>
      <c r="AN447" s="205"/>
      <c r="AO447" s="205"/>
      <c r="AP447" s="205"/>
      <c r="AQ447" s="205"/>
      <c r="AR447" s="205"/>
      <c r="AS447" s="259"/>
      <c r="AT447" s="258"/>
      <c r="AU447" s="258"/>
      <c r="AV447" s="258"/>
      <c r="AW447" s="258"/>
      <c r="AX447" s="258"/>
      <c r="AY447" s="268"/>
      <c r="AZ447" s="267"/>
      <c r="BA447" s="267"/>
      <c r="BB447" s="267"/>
      <c r="BC447" s="267"/>
      <c r="BD447" s="267"/>
      <c r="BE447" s="204"/>
      <c r="BF447" s="205"/>
      <c r="BG447" s="205"/>
      <c r="BH447" s="205"/>
      <c r="BI447" s="205"/>
      <c r="BJ447" s="205"/>
      <c r="BK447" s="241"/>
      <c r="BL447" s="240"/>
      <c r="BM447" s="240"/>
      <c r="BN447" s="240"/>
      <c r="BO447" s="240"/>
      <c r="BP447" s="240"/>
      <c r="BQ447" s="223"/>
      <c r="BW447" s="268"/>
      <c r="BX447" s="267"/>
      <c r="BY447" s="267"/>
      <c r="BZ447" s="267"/>
      <c r="CA447" s="267"/>
      <c r="CB447" s="267"/>
      <c r="CC447" s="241"/>
      <c r="CD447" s="214"/>
      <c r="CE447" s="240"/>
      <c r="CF447" s="240"/>
      <c r="CG447" s="240"/>
      <c r="CH447" s="5"/>
    </row>
    <row r="448" spans="1:86" hidden="1" x14ac:dyDescent="0.2">
      <c r="A448" s="22"/>
      <c r="B448" s="22"/>
      <c r="C448" s="51"/>
      <c r="D448" s="33"/>
      <c r="E448" s="22"/>
      <c r="F448" s="23"/>
      <c r="G448" s="124"/>
      <c r="H448" s="75"/>
      <c r="I448" s="52"/>
      <c r="J448" s="204"/>
      <c r="K448" s="204"/>
      <c r="L448" s="205"/>
      <c r="M448" s="205"/>
      <c r="N448" s="205"/>
      <c r="O448" s="214"/>
      <c r="P448" s="214"/>
      <c r="Q448" s="213"/>
      <c r="R448" s="213"/>
      <c r="S448" s="213"/>
      <c r="T448" s="213"/>
      <c r="U448" s="223"/>
      <c r="V448" s="222"/>
      <c r="W448" s="222"/>
      <c r="X448" s="222"/>
      <c r="Y448" s="222"/>
      <c r="Z448" s="222"/>
      <c r="AA448" s="232"/>
      <c r="AB448" s="231"/>
      <c r="AC448" s="231"/>
      <c r="AD448" s="231"/>
      <c r="AE448" s="231"/>
      <c r="AF448" s="231"/>
      <c r="AG448" s="250"/>
      <c r="AH448" s="249"/>
      <c r="AI448" s="249"/>
      <c r="AJ448" s="249"/>
      <c r="AK448" s="249"/>
      <c r="AL448" s="249"/>
      <c r="AM448" s="204"/>
      <c r="AN448" s="205"/>
      <c r="AO448" s="205"/>
      <c r="AP448" s="205"/>
      <c r="AQ448" s="205"/>
      <c r="AR448" s="205"/>
      <c r="AS448" s="259"/>
      <c r="AT448" s="258"/>
      <c r="AU448" s="258"/>
      <c r="AV448" s="258"/>
      <c r="AW448" s="258"/>
      <c r="AX448" s="258"/>
      <c r="AY448" s="268"/>
      <c r="AZ448" s="267"/>
      <c r="BA448" s="267"/>
      <c r="BB448" s="267"/>
      <c r="BC448" s="267"/>
      <c r="BD448" s="267"/>
      <c r="BE448" s="204"/>
      <c r="BF448" s="205"/>
      <c r="BG448" s="205"/>
      <c r="BH448" s="205"/>
      <c r="BI448" s="205"/>
      <c r="BJ448" s="205"/>
      <c r="BK448" s="241"/>
      <c r="BL448" s="240"/>
      <c r="BM448" s="240"/>
      <c r="BN448" s="240"/>
      <c r="BO448" s="240"/>
      <c r="BP448" s="240"/>
      <c r="BQ448" s="223"/>
      <c r="BW448" s="268"/>
      <c r="BX448" s="267"/>
      <c r="BY448" s="267"/>
      <c r="BZ448" s="267"/>
      <c r="CA448" s="267"/>
      <c r="CB448" s="267"/>
      <c r="CC448" s="241"/>
      <c r="CD448" s="214"/>
      <c r="CE448" s="240"/>
      <c r="CF448" s="240"/>
      <c r="CG448" s="240"/>
      <c r="CH448" s="5"/>
    </row>
    <row r="449" spans="1:86" hidden="1" x14ac:dyDescent="0.2">
      <c r="A449" s="22"/>
      <c r="B449" s="22"/>
      <c r="C449" s="22"/>
      <c r="D449" s="34"/>
      <c r="E449" s="22"/>
      <c r="F449" s="34"/>
      <c r="G449" s="48"/>
      <c r="H449" s="36"/>
      <c r="I449" s="27"/>
      <c r="J449" s="204"/>
      <c r="K449" s="204"/>
      <c r="L449" s="205"/>
      <c r="M449" s="205"/>
      <c r="N449" s="204"/>
      <c r="O449" s="214"/>
      <c r="P449" s="214"/>
      <c r="Q449" s="213"/>
      <c r="R449" s="214"/>
      <c r="S449" s="213"/>
      <c r="T449" s="214"/>
      <c r="U449" s="223"/>
      <c r="V449" s="223"/>
      <c r="W449" s="222"/>
      <c r="X449" s="223"/>
      <c r="Y449" s="222"/>
      <c r="Z449" s="223"/>
      <c r="AA449" s="232"/>
      <c r="AB449" s="232"/>
      <c r="AC449" s="231"/>
      <c r="AD449" s="232"/>
      <c r="AE449" s="231"/>
      <c r="AF449" s="232"/>
      <c r="AG449" s="250"/>
      <c r="AH449" s="250"/>
      <c r="AI449" s="249"/>
      <c r="AJ449" s="250"/>
      <c r="AK449" s="249"/>
      <c r="AL449" s="250"/>
      <c r="AM449" s="204"/>
      <c r="AN449" s="204"/>
      <c r="AO449" s="205"/>
      <c r="AP449" s="204"/>
      <c r="AQ449" s="205"/>
      <c r="AR449" s="204"/>
      <c r="AS449" s="259"/>
      <c r="AT449" s="259"/>
      <c r="AU449" s="258"/>
      <c r="AV449" s="259"/>
      <c r="AW449" s="258"/>
      <c r="AX449" s="259"/>
      <c r="AY449" s="268"/>
      <c r="AZ449" s="268"/>
      <c r="BA449" s="267"/>
      <c r="BB449" s="268"/>
      <c r="BC449" s="267"/>
      <c r="BD449" s="268"/>
      <c r="BE449" s="204"/>
      <c r="BF449" s="204"/>
      <c r="BG449" s="205"/>
      <c r="BH449" s="204"/>
      <c r="BI449" s="205"/>
      <c r="BJ449" s="204"/>
      <c r="BK449" s="241"/>
      <c r="BL449" s="241"/>
      <c r="BM449" s="240"/>
      <c r="BN449" s="241"/>
      <c r="BO449" s="240"/>
      <c r="BP449" s="241"/>
      <c r="BQ449" s="223"/>
      <c r="BR449" s="579"/>
      <c r="BT449" s="579"/>
      <c r="BV449" s="579"/>
      <c r="BW449" s="268"/>
      <c r="BX449" s="268"/>
      <c r="BY449" s="267"/>
      <c r="BZ449" s="268"/>
      <c r="CA449" s="267"/>
      <c r="CB449" s="268"/>
      <c r="CC449" s="241"/>
      <c r="CD449" s="214"/>
      <c r="CE449" s="240"/>
      <c r="CF449" s="240"/>
      <c r="CG449" s="241"/>
      <c r="CH449" s="5"/>
    </row>
    <row r="450" spans="1:86" hidden="1" x14ac:dyDescent="0.2">
      <c r="A450" s="157"/>
      <c r="B450" s="105"/>
      <c r="C450" s="105"/>
      <c r="D450" s="107"/>
      <c r="E450" s="105"/>
      <c r="F450" s="107"/>
      <c r="G450" s="108"/>
      <c r="H450" s="91"/>
      <c r="I450" s="59"/>
      <c r="J450" s="206"/>
      <c r="K450" s="206"/>
      <c r="L450" s="206"/>
      <c r="M450" s="206"/>
      <c r="N450" s="206"/>
      <c r="O450" s="215"/>
      <c r="P450" s="215"/>
      <c r="Q450" s="215"/>
      <c r="R450" s="215"/>
      <c r="S450" s="215"/>
      <c r="T450" s="215"/>
      <c r="U450" s="224"/>
      <c r="V450" s="224"/>
      <c r="W450" s="224"/>
      <c r="X450" s="224"/>
      <c r="Y450" s="224"/>
      <c r="Z450" s="224"/>
      <c r="AA450" s="233"/>
      <c r="AB450" s="233"/>
      <c r="AC450" s="233"/>
      <c r="AD450" s="233"/>
      <c r="AE450" s="233"/>
      <c r="AF450" s="233"/>
      <c r="AG450" s="251"/>
      <c r="AH450" s="251"/>
      <c r="AI450" s="251"/>
      <c r="AJ450" s="251"/>
      <c r="AK450" s="251"/>
      <c r="AL450" s="251"/>
      <c r="AM450" s="206"/>
      <c r="AN450" s="206"/>
      <c r="AO450" s="206"/>
      <c r="AP450" s="206"/>
      <c r="AQ450" s="206"/>
      <c r="AR450" s="206"/>
      <c r="AS450" s="260"/>
      <c r="AT450" s="260"/>
      <c r="AU450" s="260"/>
      <c r="AV450" s="260"/>
      <c r="AW450" s="260"/>
      <c r="AX450" s="260"/>
      <c r="AY450" s="269"/>
      <c r="AZ450" s="269"/>
      <c r="BA450" s="269"/>
      <c r="BB450" s="269"/>
      <c r="BC450" s="269"/>
      <c r="BD450" s="269"/>
      <c r="BE450" s="206"/>
      <c r="BF450" s="206"/>
      <c r="BG450" s="206"/>
      <c r="BH450" s="206"/>
      <c r="BI450" s="206"/>
      <c r="BJ450" s="206"/>
      <c r="BK450" s="242"/>
      <c r="BL450" s="242"/>
      <c r="BM450" s="242"/>
      <c r="BN450" s="242"/>
      <c r="BO450" s="242"/>
      <c r="BP450" s="242"/>
      <c r="BQ450" s="224"/>
      <c r="BR450" s="629"/>
      <c r="BS450" s="629"/>
      <c r="BT450" s="629"/>
      <c r="BU450" s="629"/>
      <c r="BV450" s="629"/>
      <c r="BW450" s="269"/>
      <c r="BX450" s="269"/>
      <c r="BY450" s="269"/>
      <c r="BZ450" s="269"/>
      <c r="CA450" s="269"/>
      <c r="CB450" s="269"/>
      <c r="CC450" s="242"/>
      <c r="CD450" s="215"/>
      <c r="CE450" s="242"/>
      <c r="CF450" s="242"/>
      <c r="CG450" s="242"/>
      <c r="CH450" s="5"/>
    </row>
    <row r="451" spans="1:86" hidden="1" x14ac:dyDescent="0.2">
      <c r="A451" s="132"/>
      <c r="B451" s="7"/>
      <c r="C451" s="7"/>
      <c r="D451" s="56"/>
      <c r="E451" s="7"/>
      <c r="F451" s="56"/>
      <c r="G451" s="133"/>
      <c r="H451" s="61"/>
      <c r="I451" s="163"/>
      <c r="J451" s="204"/>
      <c r="K451" s="204"/>
      <c r="L451" s="205"/>
      <c r="M451" s="205"/>
      <c r="N451" s="205"/>
      <c r="O451" s="214"/>
      <c r="P451" s="214"/>
      <c r="Q451" s="213"/>
      <c r="R451" s="213"/>
      <c r="S451" s="213"/>
      <c r="T451" s="213"/>
      <c r="U451" s="223"/>
      <c r="V451" s="222"/>
      <c r="W451" s="222"/>
      <c r="X451" s="222"/>
      <c r="Y451" s="222"/>
      <c r="Z451" s="222"/>
      <c r="AA451" s="232"/>
      <c r="AB451" s="231"/>
      <c r="AC451" s="231"/>
      <c r="AD451" s="231"/>
      <c r="AE451" s="231"/>
      <c r="AF451" s="231"/>
      <c r="AG451" s="250"/>
      <c r="AH451" s="249"/>
      <c r="AI451" s="249"/>
      <c r="AJ451" s="249"/>
      <c r="AK451" s="249"/>
      <c r="AL451" s="249"/>
      <c r="AM451" s="204"/>
      <c r="AN451" s="205"/>
      <c r="AO451" s="205"/>
      <c r="AP451" s="205"/>
      <c r="AQ451" s="205"/>
      <c r="AR451" s="205"/>
      <c r="AS451" s="259"/>
      <c r="AT451" s="258"/>
      <c r="AU451" s="258"/>
      <c r="AV451" s="258"/>
      <c r="AW451" s="258"/>
      <c r="AX451" s="258"/>
      <c r="AY451" s="268"/>
      <c r="AZ451" s="267"/>
      <c r="BA451" s="267"/>
      <c r="BB451" s="267"/>
      <c r="BC451" s="267"/>
      <c r="BD451" s="267"/>
      <c r="BE451" s="204"/>
      <c r="BF451" s="205"/>
      <c r="BG451" s="205"/>
      <c r="BH451" s="205"/>
      <c r="BI451" s="205"/>
      <c r="BJ451" s="205"/>
      <c r="BK451" s="241"/>
      <c r="BL451" s="240"/>
      <c r="BM451" s="240"/>
      <c r="BN451" s="240"/>
      <c r="BO451" s="240"/>
      <c r="BP451" s="240"/>
      <c r="BQ451" s="223"/>
      <c r="BW451" s="268"/>
      <c r="BX451" s="267"/>
      <c r="BY451" s="267"/>
      <c r="BZ451" s="267"/>
      <c r="CA451" s="267"/>
      <c r="CB451" s="267"/>
      <c r="CC451" s="241"/>
      <c r="CD451" s="214"/>
      <c r="CE451" s="240"/>
      <c r="CF451" s="240"/>
      <c r="CG451" s="240"/>
      <c r="CH451" s="5"/>
    </row>
    <row r="452" spans="1:86" hidden="1" x14ac:dyDescent="0.2">
      <c r="A452" s="127"/>
      <c r="B452" s="11"/>
      <c r="C452" s="11"/>
      <c r="D452" s="64"/>
      <c r="E452" s="11"/>
      <c r="F452" s="64"/>
      <c r="G452" s="109"/>
      <c r="H452" s="65"/>
      <c r="I452" s="145"/>
      <c r="J452" s="204"/>
      <c r="K452" s="204"/>
      <c r="L452" s="205"/>
      <c r="M452" s="205"/>
      <c r="N452" s="205"/>
      <c r="O452" s="214"/>
      <c r="P452" s="214"/>
      <c r="Q452" s="213"/>
      <c r="R452" s="213"/>
      <c r="S452" s="213"/>
      <c r="T452" s="213"/>
      <c r="U452" s="223"/>
      <c r="V452" s="222"/>
      <c r="W452" s="222"/>
      <c r="X452" s="222"/>
      <c r="Y452" s="222"/>
      <c r="Z452" s="222"/>
      <c r="AA452" s="232"/>
      <c r="AB452" s="231"/>
      <c r="AC452" s="231"/>
      <c r="AD452" s="231"/>
      <c r="AE452" s="231"/>
      <c r="AF452" s="231"/>
      <c r="AG452" s="250"/>
      <c r="AH452" s="249"/>
      <c r="AI452" s="249"/>
      <c r="AJ452" s="249"/>
      <c r="AK452" s="249"/>
      <c r="AL452" s="249"/>
      <c r="AM452" s="204"/>
      <c r="AN452" s="205"/>
      <c r="AO452" s="205"/>
      <c r="AP452" s="205"/>
      <c r="AQ452" s="205"/>
      <c r="AR452" s="205"/>
      <c r="AS452" s="259"/>
      <c r="AT452" s="258"/>
      <c r="AU452" s="258"/>
      <c r="AV452" s="258"/>
      <c r="AW452" s="258"/>
      <c r="AX452" s="258"/>
      <c r="AY452" s="268"/>
      <c r="AZ452" s="267"/>
      <c r="BA452" s="267"/>
      <c r="BB452" s="267"/>
      <c r="BC452" s="267"/>
      <c r="BD452" s="267"/>
      <c r="BE452" s="204"/>
      <c r="BF452" s="205"/>
      <c r="BG452" s="205"/>
      <c r="BH452" s="205"/>
      <c r="BI452" s="205"/>
      <c r="BJ452" s="205"/>
      <c r="BK452" s="241"/>
      <c r="BL452" s="240"/>
      <c r="BM452" s="240"/>
      <c r="BN452" s="240"/>
      <c r="BO452" s="240"/>
      <c r="BP452" s="240"/>
      <c r="BQ452" s="223"/>
      <c r="BW452" s="268"/>
      <c r="BX452" s="267"/>
      <c r="BY452" s="267"/>
      <c r="BZ452" s="267"/>
      <c r="CA452" s="267"/>
      <c r="CB452" s="267"/>
      <c r="CC452" s="241"/>
      <c r="CD452" s="214"/>
      <c r="CE452" s="240"/>
      <c r="CF452" s="240"/>
      <c r="CG452" s="240"/>
      <c r="CH452" s="5"/>
    </row>
    <row r="453" spans="1:86" hidden="1" x14ac:dyDescent="0.2">
      <c r="A453" s="127"/>
      <c r="B453" s="11"/>
      <c r="C453" s="11"/>
      <c r="D453" s="64"/>
      <c r="E453" s="11"/>
      <c r="F453" s="64"/>
      <c r="G453" s="109"/>
      <c r="H453" s="69"/>
      <c r="I453" s="144"/>
      <c r="J453" s="204"/>
      <c r="K453" s="204"/>
      <c r="L453" s="205"/>
      <c r="M453" s="205"/>
      <c r="N453" s="205"/>
      <c r="O453" s="214"/>
      <c r="P453" s="214"/>
      <c r="Q453" s="213"/>
      <c r="R453" s="213"/>
      <c r="S453" s="213"/>
      <c r="T453" s="213"/>
      <c r="U453" s="223"/>
      <c r="V453" s="222"/>
      <c r="W453" s="222"/>
      <c r="X453" s="222"/>
      <c r="Y453" s="222"/>
      <c r="Z453" s="222"/>
      <c r="AA453" s="232"/>
      <c r="AB453" s="231"/>
      <c r="AC453" s="231"/>
      <c r="AD453" s="231"/>
      <c r="AE453" s="231"/>
      <c r="AF453" s="231"/>
      <c r="AG453" s="250"/>
      <c r="AH453" s="249"/>
      <c r="AI453" s="249"/>
      <c r="AJ453" s="249"/>
      <c r="AK453" s="249"/>
      <c r="AL453" s="249"/>
      <c r="AM453" s="204"/>
      <c r="AN453" s="205"/>
      <c r="AO453" s="205"/>
      <c r="AP453" s="205"/>
      <c r="AQ453" s="205"/>
      <c r="AR453" s="205"/>
      <c r="AS453" s="259"/>
      <c r="AT453" s="258"/>
      <c r="AU453" s="258"/>
      <c r="AV453" s="258"/>
      <c r="AW453" s="258"/>
      <c r="AX453" s="258"/>
      <c r="AY453" s="268"/>
      <c r="AZ453" s="267"/>
      <c r="BA453" s="267"/>
      <c r="BB453" s="267"/>
      <c r="BC453" s="267"/>
      <c r="BD453" s="267"/>
      <c r="BE453" s="204"/>
      <c r="BF453" s="205"/>
      <c r="BG453" s="205"/>
      <c r="BH453" s="205"/>
      <c r="BI453" s="205"/>
      <c r="BJ453" s="205"/>
      <c r="BK453" s="241"/>
      <c r="BL453" s="240"/>
      <c r="BM453" s="240"/>
      <c r="BN453" s="240"/>
      <c r="BO453" s="240"/>
      <c r="BP453" s="240"/>
      <c r="BQ453" s="223"/>
      <c r="BW453" s="268"/>
      <c r="BX453" s="267"/>
      <c r="BY453" s="267"/>
      <c r="BZ453" s="267"/>
      <c r="CA453" s="267"/>
      <c r="CB453" s="267"/>
      <c r="CC453" s="241"/>
      <c r="CD453" s="214"/>
      <c r="CE453" s="240"/>
      <c r="CF453" s="240"/>
      <c r="CG453" s="240"/>
      <c r="CH453" s="5"/>
    </row>
    <row r="454" spans="1:86" hidden="1" x14ac:dyDescent="0.2">
      <c r="A454" s="127"/>
      <c r="B454" s="11"/>
      <c r="C454" s="11"/>
      <c r="D454" s="64"/>
      <c r="E454" s="11"/>
      <c r="F454" s="64"/>
      <c r="G454" s="109"/>
      <c r="H454" s="69"/>
      <c r="I454" s="66"/>
      <c r="J454" s="204"/>
      <c r="K454" s="204"/>
      <c r="L454" s="205"/>
      <c r="M454" s="205"/>
      <c r="N454" s="205"/>
      <c r="O454" s="214"/>
      <c r="P454" s="214"/>
      <c r="Q454" s="213"/>
      <c r="R454" s="213"/>
      <c r="S454" s="213"/>
      <c r="T454" s="213"/>
      <c r="U454" s="223"/>
      <c r="V454" s="222"/>
      <c r="W454" s="222"/>
      <c r="X454" s="222"/>
      <c r="Y454" s="222"/>
      <c r="Z454" s="222"/>
      <c r="AA454" s="232"/>
      <c r="AB454" s="231"/>
      <c r="AC454" s="231"/>
      <c r="AD454" s="231"/>
      <c r="AE454" s="231"/>
      <c r="AF454" s="231"/>
      <c r="AG454" s="250"/>
      <c r="AH454" s="249"/>
      <c r="AI454" s="249"/>
      <c r="AJ454" s="249"/>
      <c r="AK454" s="249"/>
      <c r="AL454" s="249"/>
      <c r="AM454" s="204"/>
      <c r="AN454" s="205"/>
      <c r="AO454" s="205"/>
      <c r="AP454" s="205"/>
      <c r="AQ454" s="205"/>
      <c r="AR454" s="205"/>
      <c r="AS454" s="259"/>
      <c r="AT454" s="258"/>
      <c r="AU454" s="258"/>
      <c r="AV454" s="258"/>
      <c r="AW454" s="258"/>
      <c r="AX454" s="258"/>
      <c r="AY454" s="268"/>
      <c r="AZ454" s="267"/>
      <c r="BA454" s="267"/>
      <c r="BB454" s="267"/>
      <c r="BC454" s="267"/>
      <c r="BD454" s="267"/>
      <c r="BE454" s="204"/>
      <c r="BF454" s="205"/>
      <c r="BG454" s="205"/>
      <c r="BH454" s="205"/>
      <c r="BI454" s="205"/>
      <c r="BJ454" s="205"/>
      <c r="BK454" s="241"/>
      <c r="BL454" s="240"/>
      <c r="BM454" s="240"/>
      <c r="BN454" s="240"/>
      <c r="BO454" s="240"/>
      <c r="BP454" s="240"/>
      <c r="BQ454" s="223"/>
      <c r="BW454" s="268"/>
      <c r="BX454" s="267"/>
      <c r="BY454" s="267"/>
      <c r="BZ454" s="267"/>
      <c r="CA454" s="267"/>
      <c r="CB454" s="267"/>
      <c r="CC454" s="241"/>
      <c r="CD454" s="214"/>
      <c r="CE454" s="240"/>
      <c r="CF454" s="240"/>
      <c r="CG454" s="240"/>
      <c r="CH454" s="5"/>
    </row>
    <row r="455" spans="1:86" hidden="1" x14ac:dyDescent="0.2">
      <c r="A455" s="127"/>
      <c r="B455" s="11"/>
      <c r="C455" s="11"/>
      <c r="D455" s="64"/>
      <c r="E455" s="11"/>
      <c r="F455" s="64"/>
      <c r="G455" s="109"/>
      <c r="H455" s="65"/>
      <c r="I455" s="66"/>
      <c r="J455" s="204"/>
      <c r="K455" s="204"/>
      <c r="L455" s="205"/>
      <c r="M455" s="205"/>
      <c r="N455" s="205"/>
      <c r="O455" s="214"/>
      <c r="P455" s="214"/>
      <c r="Q455" s="213"/>
      <c r="R455" s="213"/>
      <c r="S455" s="213"/>
      <c r="T455" s="213"/>
      <c r="U455" s="223"/>
      <c r="V455" s="222"/>
      <c r="W455" s="222"/>
      <c r="X455" s="222"/>
      <c r="Y455" s="222"/>
      <c r="Z455" s="222"/>
      <c r="AA455" s="232"/>
      <c r="AB455" s="231"/>
      <c r="AC455" s="231"/>
      <c r="AD455" s="231"/>
      <c r="AE455" s="231"/>
      <c r="AF455" s="231"/>
      <c r="AG455" s="250"/>
      <c r="AH455" s="249"/>
      <c r="AI455" s="249"/>
      <c r="AJ455" s="249"/>
      <c r="AK455" s="249"/>
      <c r="AL455" s="249"/>
      <c r="AM455" s="204"/>
      <c r="AN455" s="205"/>
      <c r="AO455" s="205"/>
      <c r="AP455" s="205"/>
      <c r="AQ455" s="205"/>
      <c r="AR455" s="205"/>
      <c r="AS455" s="259"/>
      <c r="AT455" s="258"/>
      <c r="AU455" s="258"/>
      <c r="AV455" s="258"/>
      <c r="AW455" s="258"/>
      <c r="AX455" s="258"/>
      <c r="AY455" s="268"/>
      <c r="AZ455" s="267"/>
      <c r="BA455" s="267"/>
      <c r="BB455" s="267"/>
      <c r="BC455" s="267"/>
      <c r="BD455" s="267"/>
      <c r="BE455" s="204"/>
      <c r="BF455" s="205"/>
      <c r="BG455" s="205"/>
      <c r="BH455" s="205"/>
      <c r="BI455" s="205"/>
      <c r="BJ455" s="205"/>
      <c r="BK455" s="241"/>
      <c r="BL455" s="240"/>
      <c r="BM455" s="240"/>
      <c r="BN455" s="240"/>
      <c r="BO455" s="240"/>
      <c r="BP455" s="240"/>
      <c r="BQ455" s="223"/>
      <c r="BW455" s="268"/>
      <c r="BX455" s="267"/>
      <c r="BY455" s="267"/>
      <c r="BZ455" s="267"/>
      <c r="CA455" s="267"/>
      <c r="CB455" s="267"/>
      <c r="CC455" s="241"/>
      <c r="CD455" s="214"/>
      <c r="CE455" s="240"/>
      <c r="CF455" s="240"/>
      <c r="CG455" s="240"/>
      <c r="CH455" s="5"/>
    </row>
    <row r="456" spans="1:86" hidden="1" x14ac:dyDescent="0.2">
      <c r="A456" s="135"/>
      <c r="B456" s="17"/>
      <c r="C456" s="17"/>
      <c r="D456" s="71"/>
      <c r="E456" s="17"/>
      <c r="F456" s="71"/>
      <c r="G456" s="148"/>
      <c r="H456" s="72"/>
      <c r="I456" s="73"/>
      <c r="J456" s="204"/>
      <c r="K456" s="204"/>
      <c r="L456" s="205"/>
      <c r="M456" s="205"/>
      <c r="N456" s="205"/>
      <c r="O456" s="214"/>
      <c r="P456" s="214"/>
      <c r="Q456" s="213"/>
      <c r="R456" s="213"/>
      <c r="S456" s="213"/>
      <c r="T456" s="213"/>
      <c r="U456" s="223"/>
      <c r="V456" s="222"/>
      <c r="W456" s="222"/>
      <c r="X456" s="222"/>
      <c r="Y456" s="222"/>
      <c r="Z456" s="222"/>
      <c r="AA456" s="232"/>
      <c r="AB456" s="231"/>
      <c r="AC456" s="231"/>
      <c r="AD456" s="231"/>
      <c r="AE456" s="231"/>
      <c r="AF456" s="231"/>
      <c r="AG456" s="250"/>
      <c r="AH456" s="249"/>
      <c r="AI456" s="249"/>
      <c r="AJ456" s="249"/>
      <c r="AK456" s="249"/>
      <c r="AL456" s="249"/>
      <c r="AM456" s="204"/>
      <c r="AN456" s="205"/>
      <c r="AO456" s="205"/>
      <c r="AP456" s="205"/>
      <c r="AQ456" s="205"/>
      <c r="AR456" s="205"/>
      <c r="AS456" s="259"/>
      <c r="AT456" s="258"/>
      <c r="AU456" s="258"/>
      <c r="AV456" s="258"/>
      <c r="AW456" s="258"/>
      <c r="AX456" s="258"/>
      <c r="AY456" s="268"/>
      <c r="AZ456" s="267"/>
      <c r="BA456" s="267"/>
      <c r="BB456" s="267"/>
      <c r="BC456" s="267"/>
      <c r="BD456" s="267"/>
      <c r="BE456" s="204"/>
      <c r="BF456" s="205"/>
      <c r="BG456" s="205"/>
      <c r="BH456" s="205"/>
      <c r="BI456" s="205"/>
      <c r="BJ456" s="205"/>
      <c r="BK456" s="241"/>
      <c r="BL456" s="240"/>
      <c r="BM456" s="240"/>
      <c r="BN456" s="240"/>
      <c r="BO456" s="240"/>
      <c r="BP456" s="240"/>
      <c r="BQ456" s="223"/>
      <c r="BW456" s="268"/>
      <c r="BX456" s="267"/>
      <c r="BY456" s="267"/>
      <c r="BZ456" s="267"/>
      <c r="CA456" s="267"/>
      <c r="CB456" s="267"/>
      <c r="CC456" s="241"/>
      <c r="CD456" s="214"/>
      <c r="CE456" s="240"/>
      <c r="CF456" s="240"/>
      <c r="CG456" s="240"/>
      <c r="CH456" s="5"/>
    </row>
    <row r="457" spans="1:86" hidden="1" x14ac:dyDescent="0.2">
      <c r="A457" s="135"/>
      <c r="B457" s="17"/>
      <c r="C457" s="17"/>
      <c r="D457" s="71"/>
      <c r="E457" s="17"/>
      <c r="F457" s="71"/>
      <c r="G457" s="148"/>
      <c r="H457" s="72"/>
      <c r="I457" s="73"/>
      <c r="J457" s="204"/>
      <c r="K457" s="204"/>
      <c r="L457" s="205"/>
      <c r="M457" s="205"/>
      <c r="N457" s="205"/>
      <c r="O457" s="214"/>
      <c r="P457" s="214"/>
      <c r="Q457" s="213"/>
      <c r="R457" s="213"/>
      <c r="S457" s="213"/>
      <c r="T457" s="213"/>
      <c r="U457" s="223"/>
      <c r="V457" s="222"/>
      <c r="W457" s="222"/>
      <c r="X457" s="222"/>
      <c r="Y457" s="222"/>
      <c r="Z457" s="222"/>
      <c r="AA457" s="232"/>
      <c r="AB457" s="231"/>
      <c r="AC457" s="231"/>
      <c r="AD457" s="231"/>
      <c r="AE457" s="231"/>
      <c r="AF457" s="231"/>
      <c r="AG457" s="250"/>
      <c r="AH457" s="249"/>
      <c r="AI457" s="249"/>
      <c r="AJ457" s="249"/>
      <c r="AK457" s="249"/>
      <c r="AL457" s="249"/>
      <c r="AM457" s="204"/>
      <c r="AN457" s="205"/>
      <c r="AO457" s="205"/>
      <c r="AP457" s="205"/>
      <c r="AQ457" s="205"/>
      <c r="AR457" s="205"/>
      <c r="AS457" s="259"/>
      <c r="AT457" s="258"/>
      <c r="AU457" s="258"/>
      <c r="AV457" s="258"/>
      <c r="AW457" s="258"/>
      <c r="AX457" s="258"/>
      <c r="AY457" s="268"/>
      <c r="AZ457" s="267"/>
      <c r="BA457" s="267"/>
      <c r="BB457" s="267"/>
      <c r="BC457" s="267"/>
      <c r="BD457" s="267"/>
      <c r="BE457" s="204"/>
      <c r="BF457" s="205"/>
      <c r="BG457" s="205"/>
      <c r="BH457" s="205"/>
      <c r="BI457" s="205"/>
      <c r="BJ457" s="205"/>
      <c r="BK457" s="241"/>
      <c r="BL457" s="240"/>
      <c r="BM457" s="240"/>
      <c r="BN457" s="240"/>
      <c r="BO457" s="240"/>
      <c r="BP457" s="240"/>
      <c r="BQ457" s="223"/>
      <c r="BW457" s="268"/>
      <c r="BX457" s="267"/>
      <c r="BY457" s="267"/>
      <c r="BZ457" s="267"/>
      <c r="CA457" s="267"/>
      <c r="CB457" s="267"/>
      <c r="CC457" s="241"/>
      <c r="CD457" s="214"/>
      <c r="CE457" s="240"/>
      <c r="CF457" s="240"/>
      <c r="CG457" s="240"/>
      <c r="CH457" s="5"/>
    </row>
    <row r="458" spans="1:86" hidden="1" x14ac:dyDescent="0.2">
      <c r="A458" s="22"/>
      <c r="B458" s="22"/>
      <c r="C458" s="93"/>
      <c r="D458" s="34"/>
      <c r="E458" s="22"/>
      <c r="F458" s="34"/>
      <c r="G458" s="48"/>
      <c r="H458" s="26"/>
      <c r="I458" s="112"/>
      <c r="J458" s="204"/>
      <c r="K458" s="204"/>
      <c r="L458" s="205"/>
      <c r="M458" s="205"/>
      <c r="N458" s="205"/>
      <c r="O458" s="214"/>
      <c r="P458" s="214"/>
      <c r="Q458" s="213"/>
      <c r="R458" s="213"/>
      <c r="S458" s="213"/>
      <c r="T458" s="213"/>
      <c r="U458" s="223"/>
      <c r="V458" s="222"/>
      <c r="W458" s="222"/>
      <c r="X458" s="222"/>
      <c r="Y458" s="222"/>
      <c r="Z458" s="222"/>
      <c r="AA458" s="232"/>
      <c r="AB458" s="231"/>
      <c r="AC458" s="231"/>
      <c r="AD458" s="231"/>
      <c r="AE458" s="231"/>
      <c r="AF458" s="231"/>
      <c r="AG458" s="250"/>
      <c r="AH458" s="249"/>
      <c r="AI458" s="249"/>
      <c r="AJ458" s="249"/>
      <c r="AK458" s="249"/>
      <c r="AL458" s="249"/>
      <c r="AM458" s="204"/>
      <c r="AN458" s="205"/>
      <c r="AO458" s="205"/>
      <c r="AP458" s="205"/>
      <c r="AQ458" s="205"/>
      <c r="AR458" s="205"/>
      <c r="AS458" s="259"/>
      <c r="AT458" s="258"/>
      <c r="AU458" s="258"/>
      <c r="AV458" s="258"/>
      <c r="AW458" s="258"/>
      <c r="AX458" s="258"/>
      <c r="AY458" s="268"/>
      <c r="AZ458" s="267"/>
      <c r="BA458" s="267"/>
      <c r="BB458" s="267"/>
      <c r="BC458" s="267"/>
      <c r="BD458" s="267"/>
      <c r="BE458" s="204"/>
      <c r="BF458" s="205"/>
      <c r="BG458" s="205"/>
      <c r="BH458" s="205"/>
      <c r="BI458" s="205"/>
      <c r="BJ458" s="205"/>
      <c r="BK458" s="241"/>
      <c r="BL458" s="240"/>
      <c r="BM458" s="240"/>
      <c r="BN458" s="240"/>
      <c r="BO458" s="240"/>
      <c r="BP458" s="240"/>
      <c r="BQ458" s="223"/>
      <c r="BW458" s="268"/>
      <c r="BX458" s="267"/>
      <c r="BY458" s="267"/>
      <c r="BZ458" s="267"/>
      <c r="CA458" s="267"/>
      <c r="CB458" s="267"/>
      <c r="CC458" s="241"/>
      <c r="CD458" s="214"/>
      <c r="CE458" s="240"/>
      <c r="CF458" s="240"/>
      <c r="CG458" s="240"/>
      <c r="CH458" s="5"/>
    </row>
    <row r="459" spans="1:86" hidden="1" x14ac:dyDescent="0.2">
      <c r="A459" s="22"/>
      <c r="B459" s="22"/>
      <c r="C459" s="51"/>
      <c r="D459" s="34"/>
      <c r="E459" s="22"/>
      <c r="F459" s="34"/>
      <c r="G459" s="48"/>
      <c r="H459" s="26"/>
      <c r="I459" s="112"/>
      <c r="J459" s="204"/>
      <c r="K459" s="204"/>
      <c r="L459" s="205"/>
      <c r="M459" s="205"/>
      <c r="N459" s="205"/>
      <c r="O459" s="214"/>
      <c r="P459" s="214"/>
      <c r="Q459" s="213"/>
      <c r="R459" s="213"/>
      <c r="S459" s="213"/>
      <c r="T459" s="213"/>
      <c r="U459" s="223"/>
      <c r="V459" s="222"/>
      <c r="W459" s="222"/>
      <c r="X459" s="222"/>
      <c r="Y459" s="222"/>
      <c r="Z459" s="222"/>
      <c r="AA459" s="232"/>
      <c r="AB459" s="231"/>
      <c r="AC459" s="231"/>
      <c r="AD459" s="231"/>
      <c r="AE459" s="231"/>
      <c r="AF459" s="231"/>
      <c r="AG459" s="250"/>
      <c r="AH459" s="249"/>
      <c r="AI459" s="249"/>
      <c r="AJ459" s="249"/>
      <c r="AK459" s="249"/>
      <c r="AL459" s="249"/>
      <c r="AM459" s="204"/>
      <c r="AN459" s="205"/>
      <c r="AO459" s="205"/>
      <c r="AP459" s="205"/>
      <c r="AQ459" s="205"/>
      <c r="AR459" s="205"/>
      <c r="AS459" s="259"/>
      <c r="AT459" s="258"/>
      <c r="AU459" s="258"/>
      <c r="AV459" s="258"/>
      <c r="AW459" s="258"/>
      <c r="AX459" s="258"/>
      <c r="AY459" s="268"/>
      <c r="AZ459" s="267"/>
      <c r="BA459" s="267"/>
      <c r="BB459" s="267"/>
      <c r="BC459" s="267"/>
      <c r="BD459" s="267"/>
      <c r="BE459" s="204"/>
      <c r="BF459" s="205"/>
      <c r="BG459" s="205"/>
      <c r="BH459" s="205"/>
      <c r="BI459" s="205"/>
      <c r="BJ459" s="205"/>
      <c r="BK459" s="241"/>
      <c r="BL459" s="240"/>
      <c r="BM459" s="240"/>
      <c r="BN459" s="240"/>
      <c r="BO459" s="240"/>
      <c r="BP459" s="240"/>
      <c r="BQ459" s="223"/>
      <c r="BW459" s="268"/>
      <c r="BX459" s="267"/>
      <c r="BY459" s="267"/>
      <c r="BZ459" s="267"/>
      <c r="CA459" s="267"/>
      <c r="CB459" s="267"/>
      <c r="CC459" s="241"/>
      <c r="CD459" s="214"/>
      <c r="CE459" s="240"/>
      <c r="CF459" s="240"/>
      <c r="CG459" s="240"/>
      <c r="CH459" s="5"/>
    </row>
    <row r="460" spans="1:86" hidden="1" x14ac:dyDescent="0.2">
      <c r="A460" s="22"/>
      <c r="B460" s="22"/>
      <c r="C460" s="51"/>
      <c r="D460" s="35"/>
      <c r="E460" s="22"/>
      <c r="F460" s="34"/>
      <c r="G460" s="48"/>
      <c r="H460" s="26"/>
      <c r="I460" s="112"/>
      <c r="J460" s="204"/>
      <c r="K460" s="204"/>
      <c r="L460" s="205"/>
      <c r="M460" s="205"/>
      <c r="N460" s="205"/>
      <c r="O460" s="214"/>
      <c r="P460" s="214"/>
      <c r="Q460" s="213"/>
      <c r="R460" s="213"/>
      <c r="S460" s="213"/>
      <c r="T460" s="213"/>
      <c r="U460" s="223"/>
      <c r="V460" s="222"/>
      <c r="W460" s="222"/>
      <c r="X460" s="222"/>
      <c r="Y460" s="222"/>
      <c r="Z460" s="222"/>
      <c r="AA460" s="232"/>
      <c r="AB460" s="231"/>
      <c r="AC460" s="231"/>
      <c r="AD460" s="231"/>
      <c r="AE460" s="231"/>
      <c r="AF460" s="231"/>
      <c r="AG460" s="250"/>
      <c r="AH460" s="249"/>
      <c r="AI460" s="249"/>
      <c r="AJ460" s="249"/>
      <c r="AK460" s="249"/>
      <c r="AL460" s="249"/>
      <c r="AM460" s="204"/>
      <c r="AN460" s="205"/>
      <c r="AO460" s="205"/>
      <c r="AP460" s="205"/>
      <c r="AQ460" s="205"/>
      <c r="AR460" s="205"/>
      <c r="AS460" s="259"/>
      <c r="AT460" s="258"/>
      <c r="AU460" s="258"/>
      <c r="AV460" s="258"/>
      <c r="AW460" s="258"/>
      <c r="AX460" s="258"/>
      <c r="AY460" s="268"/>
      <c r="AZ460" s="267"/>
      <c r="BA460" s="267"/>
      <c r="BB460" s="267"/>
      <c r="BC460" s="267"/>
      <c r="BD460" s="267"/>
      <c r="BE460" s="204"/>
      <c r="BF460" s="205"/>
      <c r="BG460" s="205"/>
      <c r="BH460" s="205"/>
      <c r="BI460" s="205"/>
      <c r="BJ460" s="205"/>
      <c r="BK460" s="241"/>
      <c r="BL460" s="240"/>
      <c r="BM460" s="240"/>
      <c r="BN460" s="240"/>
      <c r="BO460" s="240"/>
      <c r="BP460" s="240"/>
      <c r="BQ460" s="223"/>
      <c r="BW460" s="268"/>
      <c r="BX460" s="267"/>
      <c r="BY460" s="267"/>
      <c r="BZ460" s="267"/>
      <c r="CA460" s="267"/>
      <c r="CB460" s="267"/>
      <c r="CC460" s="241"/>
      <c r="CD460" s="214"/>
      <c r="CE460" s="240"/>
      <c r="CF460" s="240"/>
      <c r="CG460" s="240"/>
      <c r="CH460" s="5"/>
    </row>
    <row r="461" spans="1:86" hidden="1" x14ac:dyDescent="0.2">
      <c r="A461" s="22"/>
      <c r="B461" s="22"/>
      <c r="C461" s="51"/>
      <c r="D461" s="33"/>
      <c r="E461" s="22"/>
      <c r="F461" s="34"/>
      <c r="G461" s="48"/>
      <c r="H461" s="75"/>
      <c r="I461" s="52"/>
      <c r="J461" s="204"/>
      <c r="K461" s="204"/>
      <c r="L461" s="205"/>
      <c r="M461" s="205"/>
      <c r="N461" s="205"/>
      <c r="O461" s="214"/>
      <c r="P461" s="214"/>
      <c r="Q461" s="213"/>
      <c r="R461" s="213"/>
      <c r="S461" s="213"/>
      <c r="T461" s="213"/>
      <c r="U461" s="223"/>
      <c r="V461" s="222"/>
      <c r="W461" s="222"/>
      <c r="X461" s="222"/>
      <c r="Y461" s="222"/>
      <c r="Z461" s="222"/>
      <c r="AA461" s="232"/>
      <c r="AB461" s="231"/>
      <c r="AC461" s="231"/>
      <c r="AD461" s="231"/>
      <c r="AE461" s="231"/>
      <c r="AF461" s="231"/>
      <c r="AG461" s="250"/>
      <c r="AH461" s="249"/>
      <c r="AI461" s="249"/>
      <c r="AJ461" s="249"/>
      <c r="AK461" s="249"/>
      <c r="AL461" s="249"/>
      <c r="AM461" s="204"/>
      <c r="AN461" s="205"/>
      <c r="AO461" s="205"/>
      <c r="AP461" s="205"/>
      <c r="AQ461" s="205"/>
      <c r="AR461" s="205"/>
      <c r="AS461" s="259"/>
      <c r="AT461" s="258"/>
      <c r="AU461" s="258"/>
      <c r="AV461" s="258"/>
      <c r="AW461" s="258"/>
      <c r="AX461" s="258"/>
      <c r="AY461" s="268"/>
      <c r="AZ461" s="267"/>
      <c r="BA461" s="267"/>
      <c r="BB461" s="267"/>
      <c r="BC461" s="267"/>
      <c r="BD461" s="267"/>
      <c r="BE461" s="204"/>
      <c r="BF461" s="205"/>
      <c r="BG461" s="205"/>
      <c r="BH461" s="205"/>
      <c r="BI461" s="205"/>
      <c r="BJ461" s="205"/>
      <c r="BK461" s="241"/>
      <c r="BL461" s="240"/>
      <c r="BM461" s="240"/>
      <c r="BN461" s="240"/>
      <c r="BO461" s="240"/>
      <c r="BP461" s="240"/>
      <c r="BQ461" s="223"/>
      <c r="BW461" s="268"/>
      <c r="BX461" s="267"/>
      <c r="BY461" s="267"/>
      <c r="BZ461" s="267"/>
      <c r="CA461" s="267"/>
      <c r="CB461" s="267"/>
      <c r="CC461" s="241"/>
      <c r="CD461" s="214"/>
      <c r="CE461" s="240"/>
      <c r="CF461" s="240"/>
      <c r="CG461" s="240"/>
      <c r="CH461" s="5"/>
    </row>
    <row r="462" spans="1:86" hidden="1" x14ac:dyDescent="0.2">
      <c r="A462" s="22"/>
      <c r="B462" s="22"/>
      <c r="C462" s="164"/>
      <c r="D462" s="44"/>
      <c r="E462" s="43"/>
      <c r="F462" s="44"/>
      <c r="G462" s="97"/>
      <c r="H462" s="165"/>
      <c r="I462" s="46"/>
      <c r="J462" s="204"/>
      <c r="K462" s="204"/>
      <c r="L462" s="205"/>
      <c r="M462" s="205"/>
      <c r="N462" s="204"/>
      <c r="O462" s="214"/>
      <c r="P462" s="214"/>
      <c r="Q462" s="213"/>
      <c r="R462" s="214"/>
      <c r="S462" s="213"/>
      <c r="T462" s="214"/>
      <c r="U462" s="223"/>
      <c r="V462" s="223"/>
      <c r="W462" s="222"/>
      <c r="X462" s="223"/>
      <c r="Y462" s="222"/>
      <c r="Z462" s="223"/>
      <c r="AA462" s="232"/>
      <c r="AB462" s="232"/>
      <c r="AC462" s="231"/>
      <c r="AD462" s="232"/>
      <c r="AE462" s="231"/>
      <c r="AF462" s="232"/>
      <c r="AG462" s="250"/>
      <c r="AH462" s="250"/>
      <c r="AI462" s="249"/>
      <c r="AJ462" s="250"/>
      <c r="AK462" s="249"/>
      <c r="AL462" s="250"/>
      <c r="AM462" s="204"/>
      <c r="AN462" s="204"/>
      <c r="AO462" s="205"/>
      <c r="AP462" s="204"/>
      <c r="AQ462" s="205"/>
      <c r="AR462" s="204"/>
      <c r="AS462" s="259"/>
      <c r="AT462" s="259"/>
      <c r="AU462" s="258"/>
      <c r="AV462" s="259"/>
      <c r="AW462" s="258"/>
      <c r="AX462" s="259"/>
      <c r="AY462" s="268"/>
      <c r="AZ462" s="268"/>
      <c r="BA462" s="267"/>
      <c r="BB462" s="268"/>
      <c r="BC462" s="267"/>
      <c r="BD462" s="268"/>
      <c r="BE462" s="204"/>
      <c r="BF462" s="204"/>
      <c r="BG462" s="205"/>
      <c r="BH462" s="204"/>
      <c r="BI462" s="205"/>
      <c r="BJ462" s="204"/>
      <c r="BK462" s="241"/>
      <c r="BL462" s="241"/>
      <c r="BM462" s="240"/>
      <c r="BN462" s="241"/>
      <c r="BO462" s="240"/>
      <c r="BP462" s="241"/>
      <c r="BQ462" s="223"/>
      <c r="BR462" s="579"/>
      <c r="BT462" s="579"/>
      <c r="BV462" s="579"/>
      <c r="BW462" s="268"/>
      <c r="BX462" s="268"/>
      <c r="BY462" s="267"/>
      <c r="BZ462" s="268"/>
      <c r="CA462" s="267"/>
      <c r="CB462" s="268"/>
      <c r="CC462" s="241"/>
      <c r="CD462" s="214"/>
      <c r="CE462" s="240"/>
      <c r="CF462" s="240"/>
      <c r="CG462" s="241"/>
      <c r="CH462" s="5"/>
    </row>
    <row r="463" spans="1:86" hidden="1" x14ac:dyDescent="0.2">
      <c r="A463" s="22"/>
      <c r="B463" s="22"/>
      <c r="C463" s="164"/>
      <c r="D463" s="44"/>
      <c r="E463" s="43"/>
      <c r="F463" s="44"/>
      <c r="G463" s="97"/>
      <c r="H463" s="36"/>
      <c r="I463" s="46"/>
      <c r="J463" s="204"/>
      <c r="K463" s="204"/>
      <c r="L463" s="205"/>
      <c r="M463" s="205"/>
      <c r="N463" s="204"/>
      <c r="O463" s="214"/>
      <c r="P463" s="214"/>
      <c r="Q463" s="213"/>
      <c r="R463" s="214"/>
      <c r="S463" s="213"/>
      <c r="T463" s="214"/>
      <c r="U463" s="223"/>
      <c r="V463" s="223"/>
      <c r="W463" s="222"/>
      <c r="X463" s="223"/>
      <c r="Y463" s="222"/>
      <c r="Z463" s="223"/>
      <c r="AA463" s="232"/>
      <c r="AB463" s="232"/>
      <c r="AC463" s="231"/>
      <c r="AD463" s="232"/>
      <c r="AE463" s="231"/>
      <c r="AF463" s="232"/>
      <c r="AG463" s="250"/>
      <c r="AH463" s="250"/>
      <c r="AI463" s="249"/>
      <c r="AJ463" s="250"/>
      <c r="AK463" s="249"/>
      <c r="AL463" s="250"/>
      <c r="AM463" s="204"/>
      <c r="AN463" s="204"/>
      <c r="AO463" s="205"/>
      <c r="AP463" s="204"/>
      <c r="AQ463" s="205"/>
      <c r="AR463" s="204"/>
      <c r="AS463" s="259"/>
      <c r="AT463" s="259"/>
      <c r="AU463" s="258"/>
      <c r="AV463" s="259"/>
      <c r="AW463" s="258"/>
      <c r="AX463" s="259"/>
      <c r="AY463" s="268"/>
      <c r="AZ463" s="268"/>
      <c r="BA463" s="267"/>
      <c r="BB463" s="268"/>
      <c r="BC463" s="267"/>
      <c r="BD463" s="268"/>
      <c r="BE463" s="204"/>
      <c r="BF463" s="204"/>
      <c r="BG463" s="205"/>
      <c r="BH463" s="204"/>
      <c r="BI463" s="205"/>
      <c r="BJ463" s="204"/>
      <c r="BK463" s="241"/>
      <c r="BL463" s="241"/>
      <c r="BM463" s="240"/>
      <c r="BN463" s="241"/>
      <c r="BO463" s="240"/>
      <c r="BP463" s="241"/>
      <c r="BQ463" s="223"/>
      <c r="BR463" s="579"/>
      <c r="BT463" s="579"/>
      <c r="BV463" s="579"/>
      <c r="BW463" s="268"/>
      <c r="BX463" s="268"/>
      <c r="BY463" s="267"/>
      <c r="BZ463" s="268"/>
      <c r="CA463" s="267"/>
      <c r="CB463" s="268"/>
      <c r="CC463" s="241"/>
      <c r="CD463" s="214"/>
      <c r="CE463" s="240"/>
      <c r="CF463" s="240"/>
      <c r="CG463" s="241"/>
      <c r="CH463" s="5"/>
    </row>
    <row r="464" spans="1:86" hidden="1" x14ac:dyDescent="0.2">
      <c r="A464" s="22"/>
      <c r="B464" s="22"/>
      <c r="C464" s="93"/>
      <c r="D464" s="34"/>
      <c r="E464" s="43"/>
      <c r="F464" s="34"/>
      <c r="G464" s="48"/>
      <c r="H464" s="36"/>
      <c r="I464" s="27"/>
      <c r="J464" s="204"/>
      <c r="K464" s="204"/>
      <c r="L464" s="205"/>
      <c r="M464" s="205"/>
      <c r="N464" s="204"/>
      <c r="O464" s="214"/>
      <c r="P464" s="214"/>
      <c r="Q464" s="213"/>
      <c r="R464" s="214"/>
      <c r="S464" s="213"/>
      <c r="T464" s="214"/>
      <c r="U464" s="223"/>
      <c r="V464" s="223"/>
      <c r="W464" s="222"/>
      <c r="X464" s="223"/>
      <c r="Y464" s="222"/>
      <c r="Z464" s="223"/>
      <c r="AA464" s="232"/>
      <c r="AB464" s="232"/>
      <c r="AC464" s="231"/>
      <c r="AD464" s="232"/>
      <c r="AE464" s="231"/>
      <c r="AF464" s="232"/>
      <c r="AG464" s="250"/>
      <c r="AH464" s="250"/>
      <c r="AI464" s="249"/>
      <c r="AJ464" s="250"/>
      <c r="AK464" s="249"/>
      <c r="AL464" s="250"/>
      <c r="AM464" s="204"/>
      <c r="AN464" s="204"/>
      <c r="AO464" s="205"/>
      <c r="AP464" s="204"/>
      <c r="AQ464" s="205"/>
      <c r="AR464" s="204"/>
      <c r="AS464" s="259"/>
      <c r="AT464" s="259"/>
      <c r="AU464" s="258"/>
      <c r="AV464" s="259"/>
      <c r="AW464" s="258"/>
      <c r="AX464" s="259"/>
      <c r="AY464" s="268"/>
      <c r="AZ464" s="268"/>
      <c r="BA464" s="267"/>
      <c r="BB464" s="268"/>
      <c r="BC464" s="267"/>
      <c r="BD464" s="268"/>
      <c r="BE464" s="204"/>
      <c r="BF464" s="204"/>
      <c r="BG464" s="205"/>
      <c r="BH464" s="204"/>
      <c r="BI464" s="205"/>
      <c r="BJ464" s="204"/>
      <c r="BK464" s="241"/>
      <c r="BL464" s="241"/>
      <c r="BM464" s="240"/>
      <c r="BN464" s="241"/>
      <c r="BO464" s="240"/>
      <c r="BP464" s="241"/>
      <c r="BQ464" s="223"/>
      <c r="BR464" s="579"/>
      <c r="BT464" s="579"/>
      <c r="BV464" s="579"/>
      <c r="BW464" s="268"/>
      <c r="BX464" s="268"/>
      <c r="BY464" s="267"/>
      <c r="BZ464" s="268"/>
      <c r="CA464" s="267"/>
      <c r="CB464" s="268"/>
      <c r="CC464" s="241"/>
      <c r="CD464" s="214"/>
      <c r="CE464" s="240"/>
      <c r="CF464" s="240"/>
      <c r="CG464" s="241"/>
      <c r="CH464" s="5"/>
    </row>
    <row r="465" spans="1:86" hidden="1" x14ac:dyDescent="0.2">
      <c r="A465" s="105"/>
      <c r="B465" s="105"/>
      <c r="C465" s="105"/>
      <c r="D465" s="106"/>
      <c r="E465" s="105"/>
      <c r="F465" s="107"/>
      <c r="G465" s="108"/>
      <c r="H465" s="91"/>
      <c r="I465" s="59"/>
      <c r="J465" s="206"/>
      <c r="K465" s="206"/>
      <c r="L465" s="206"/>
      <c r="M465" s="206"/>
      <c r="N465" s="206"/>
      <c r="O465" s="215"/>
      <c r="P465" s="215"/>
      <c r="Q465" s="215"/>
      <c r="R465" s="215"/>
      <c r="S465" s="215"/>
      <c r="T465" s="215"/>
      <c r="U465" s="224"/>
      <c r="V465" s="224"/>
      <c r="W465" s="224"/>
      <c r="X465" s="224"/>
      <c r="Y465" s="224"/>
      <c r="Z465" s="224"/>
      <c r="AA465" s="233"/>
      <c r="AB465" s="233"/>
      <c r="AC465" s="233"/>
      <c r="AD465" s="233"/>
      <c r="AE465" s="233"/>
      <c r="AF465" s="233"/>
      <c r="AG465" s="251"/>
      <c r="AH465" s="251"/>
      <c r="AI465" s="251"/>
      <c r="AJ465" s="251"/>
      <c r="AK465" s="251"/>
      <c r="AL465" s="251"/>
      <c r="AM465" s="206"/>
      <c r="AN465" s="206"/>
      <c r="AO465" s="206"/>
      <c r="AP465" s="206"/>
      <c r="AQ465" s="206"/>
      <c r="AR465" s="206"/>
      <c r="AS465" s="260"/>
      <c r="AT465" s="260"/>
      <c r="AU465" s="260"/>
      <c r="AV465" s="260"/>
      <c r="AW465" s="260"/>
      <c r="AX465" s="260"/>
      <c r="AY465" s="269"/>
      <c r="AZ465" s="269"/>
      <c r="BA465" s="269"/>
      <c r="BB465" s="269"/>
      <c r="BC465" s="269"/>
      <c r="BD465" s="269"/>
      <c r="BE465" s="206"/>
      <c r="BF465" s="206"/>
      <c r="BG465" s="206"/>
      <c r="BH465" s="206"/>
      <c r="BI465" s="206"/>
      <c r="BJ465" s="206"/>
      <c r="BK465" s="242"/>
      <c r="BL465" s="242"/>
      <c r="BM465" s="242"/>
      <c r="BN465" s="242"/>
      <c r="BO465" s="242"/>
      <c r="BP465" s="242"/>
      <c r="BQ465" s="224"/>
      <c r="BR465" s="629"/>
      <c r="BS465" s="629"/>
      <c r="BT465" s="629"/>
      <c r="BU465" s="629"/>
      <c r="BV465" s="629"/>
      <c r="BW465" s="269"/>
      <c r="BX465" s="269"/>
      <c r="BY465" s="269"/>
      <c r="BZ465" s="269"/>
      <c r="CA465" s="269"/>
      <c r="CB465" s="269"/>
      <c r="CC465" s="242"/>
      <c r="CD465" s="215"/>
      <c r="CE465" s="242"/>
      <c r="CF465" s="242"/>
      <c r="CG465" s="242"/>
      <c r="CH465" s="5"/>
    </row>
    <row r="466" spans="1:86" hidden="1" x14ac:dyDescent="0.2">
      <c r="A466" s="151"/>
      <c r="B466" s="151"/>
      <c r="C466" s="151"/>
      <c r="D466" s="106"/>
      <c r="E466" s="151"/>
      <c r="F466" s="106"/>
      <c r="G466" s="133"/>
      <c r="H466" s="61"/>
      <c r="I466" s="134"/>
      <c r="J466" s="204"/>
      <c r="K466" s="204"/>
      <c r="L466" s="205"/>
      <c r="M466" s="205"/>
      <c r="N466" s="205"/>
      <c r="O466" s="214"/>
      <c r="P466" s="214"/>
      <c r="Q466" s="213"/>
      <c r="R466" s="213"/>
      <c r="S466" s="213"/>
      <c r="T466" s="213"/>
      <c r="U466" s="223"/>
      <c r="V466" s="222"/>
      <c r="W466" s="222"/>
      <c r="X466" s="222"/>
      <c r="Y466" s="222"/>
      <c r="Z466" s="222"/>
      <c r="AA466" s="232"/>
      <c r="AB466" s="231"/>
      <c r="AC466" s="231"/>
      <c r="AD466" s="231"/>
      <c r="AE466" s="231"/>
      <c r="AF466" s="231"/>
      <c r="AG466" s="250"/>
      <c r="AH466" s="249"/>
      <c r="AI466" s="249"/>
      <c r="AJ466" s="249"/>
      <c r="AK466" s="249"/>
      <c r="AL466" s="249"/>
      <c r="AM466" s="204"/>
      <c r="AN466" s="205"/>
      <c r="AO466" s="205"/>
      <c r="AP466" s="205"/>
      <c r="AQ466" s="205"/>
      <c r="AR466" s="205"/>
      <c r="AS466" s="259"/>
      <c r="AT466" s="258"/>
      <c r="AU466" s="258"/>
      <c r="AV466" s="258"/>
      <c r="AW466" s="258"/>
      <c r="AX466" s="258"/>
      <c r="AY466" s="268"/>
      <c r="AZ466" s="267"/>
      <c r="BA466" s="267"/>
      <c r="BB466" s="267"/>
      <c r="BC466" s="267"/>
      <c r="BD466" s="267"/>
      <c r="BE466" s="204"/>
      <c r="BF466" s="205"/>
      <c r="BG466" s="205"/>
      <c r="BH466" s="205"/>
      <c r="BI466" s="205"/>
      <c r="BJ466" s="205"/>
      <c r="BK466" s="241"/>
      <c r="BL466" s="240"/>
      <c r="BM466" s="240"/>
      <c r="BN466" s="240"/>
      <c r="BO466" s="240"/>
      <c r="BP466" s="240"/>
      <c r="BQ466" s="223"/>
      <c r="BW466" s="268"/>
      <c r="BX466" s="267"/>
      <c r="BY466" s="267"/>
      <c r="BZ466" s="267"/>
      <c r="CA466" s="267"/>
      <c r="CB466" s="267"/>
      <c r="CC466" s="241"/>
      <c r="CD466" s="214"/>
      <c r="CE466" s="240"/>
      <c r="CF466" s="240"/>
      <c r="CG466" s="240"/>
      <c r="CH466" s="5"/>
    </row>
    <row r="467" spans="1:86" hidden="1" x14ac:dyDescent="0.2">
      <c r="A467" s="141"/>
      <c r="B467" s="141"/>
      <c r="C467" s="141"/>
      <c r="D467" s="142"/>
      <c r="E467" s="141"/>
      <c r="F467" s="142"/>
      <c r="G467" s="109"/>
      <c r="H467" s="65"/>
      <c r="I467" s="66"/>
      <c r="J467" s="204"/>
      <c r="K467" s="204"/>
      <c r="L467" s="205"/>
      <c r="M467" s="205"/>
      <c r="N467" s="205"/>
      <c r="O467" s="214"/>
      <c r="P467" s="214"/>
      <c r="Q467" s="213"/>
      <c r="R467" s="213"/>
      <c r="S467" s="213"/>
      <c r="T467" s="213"/>
      <c r="U467" s="223"/>
      <c r="V467" s="222"/>
      <c r="W467" s="222"/>
      <c r="X467" s="222"/>
      <c r="Y467" s="222"/>
      <c r="Z467" s="222"/>
      <c r="AA467" s="232"/>
      <c r="AB467" s="231"/>
      <c r="AC467" s="231"/>
      <c r="AD467" s="231"/>
      <c r="AE467" s="231"/>
      <c r="AF467" s="231"/>
      <c r="AG467" s="250"/>
      <c r="AH467" s="249"/>
      <c r="AI467" s="249"/>
      <c r="AJ467" s="249"/>
      <c r="AK467" s="249"/>
      <c r="AL467" s="249"/>
      <c r="AM467" s="204"/>
      <c r="AN467" s="205"/>
      <c r="AO467" s="205"/>
      <c r="AP467" s="205"/>
      <c r="AQ467" s="205"/>
      <c r="AR467" s="205"/>
      <c r="AS467" s="259"/>
      <c r="AT467" s="258"/>
      <c r="AU467" s="258"/>
      <c r="AV467" s="258"/>
      <c r="AW467" s="258"/>
      <c r="AX467" s="258"/>
      <c r="AY467" s="268"/>
      <c r="AZ467" s="267"/>
      <c r="BA467" s="267"/>
      <c r="BB467" s="267"/>
      <c r="BC467" s="267"/>
      <c r="BD467" s="267"/>
      <c r="BE467" s="204"/>
      <c r="BF467" s="205"/>
      <c r="BG467" s="205"/>
      <c r="BH467" s="205"/>
      <c r="BI467" s="205"/>
      <c r="BJ467" s="205"/>
      <c r="BK467" s="241"/>
      <c r="BL467" s="240"/>
      <c r="BM467" s="240"/>
      <c r="BN467" s="240"/>
      <c r="BO467" s="240"/>
      <c r="BP467" s="240"/>
      <c r="BQ467" s="223"/>
      <c r="BW467" s="268"/>
      <c r="BX467" s="267"/>
      <c r="BY467" s="267"/>
      <c r="BZ467" s="267"/>
      <c r="CA467" s="267"/>
      <c r="CB467" s="267"/>
      <c r="CC467" s="241"/>
      <c r="CD467" s="214"/>
      <c r="CE467" s="240"/>
      <c r="CF467" s="240"/>
      <c r="CG467" s="240"/>
      <c r="CH467" s="5"/>
    </row>
    <row r="468" spans="1:86" hidden="1" x14ac:dyDescent="0.2">
      <c r="A468" s="141"/>
      <c r="B468" s="141"/>
      <c r="C468" s="141"/>
      <c r="D468" s="142"/>
      <c r="E468" s="141"/>
      <c r="F468" s="142"/>
      <c r="G468" s="109"/>
      <c r="H468" s="69"/>
      <c r="I468" s="66"/>
      <c r="J468" s="204"/>
      <c r="K468" s="204"/>
      <c r="L468" s="205"/>
      <c r="M468" s="205"/>
      <c r="N468" s="205"/>
      <c r="O468" s="214"/>
      <c r="P468" s="214"/>
      <c r="Q468" s="213"/>
      <c r="R468" s="213"/>
      <c r="S468" s="213"/>
      <c r="T468" s="213"/>
      <c r="U468" s="223"/>
      <c r="V468" s="222"/>
      <c r="W468" s="222"/>
      <c r="X468" s="222"/>
      <c r="Y468" s="222"/>
      <c r="Z468" s="222"/>
      <c r="AA468" s="232"/>
      <c r="AB468" s="231"/>
      <c r="AC468" s="231"/>
      <c r="AD468" s="231"/>
      <c r="AE468" s="231"/>
      <c r="AF468" s="231"/>
      <c r="AG468" s="250"/>
      <c r="AH468" s="249"/>
      <c r="AI468" s="249"/>
      <c r="AJ468" s="249"/>
      <c r="AK468" s="249"/>
      <c r="AL468" s="249"/>
      <c r="AM468" s="204"/>
      <c r="AN468" s="205"/>
      <c r="AO468" s="205"/>
      <c r="AP468" s="205"/>
      <c r="AQ468" s="205"/>
      <c r="AR468" s="205"/>
      <c r="AS468" s="259"/>
      <c r="AT468" s="258"/>
      <c r="AU468" s="258"/>
      <c r="AV468" s="258"/>
      <c r="AW468" s="258"/>
      <c r="AX468" s="258"/>
      <c r="AY468" s="268"/>
      <c r="AZ468" s="267"/>
      <c r="BA468" s="267"/>
      <c r="BB468" s="267"/>
      <c r="BC468" s="267"/>
      <c r="BD468" s="267"/>
      <c r="BE468" s="204"/>
      <c r="BF468" s="205"/>
      <c r="BG468" s="205"/>
      <c r="BH468" s="205"/>
      <c r="BI468" s="205"/>
      <c r="BJ468" s="205"/>
      <c r="BK468" s="241"/>
      <c r="BL468" s="240"/>
      <c r="BM468" s="240"/>
      <c r="BN468" s="240"/>
      <c r="BO468" s="240"/>
      <c r="BP468" s="240"/>
      <c r="BQ468" s="223"/>
      <c r="BW468" s="268"/>
      <c r="BX468" s="267"/>
      <c r="BY468" s="267"/>
      <c r="BZ468" s="267"/>
      <c r="CA468" s="267"/>
      <c r="CB468" s="267"/>
      <c r="CC468" s="241"/>
      <c r="CD468" s="214"/>
      <c r="CE468" s="240"/>
      <c r="CF468" s="240"/>
      <c r="CG468" s="240"/>
      <c r="CH468" s="5"/>
    </row>
    <row r="469" spans="1:86" hidden="1" x14ac:dyDescent="0.2">
      <c r="A469" s="141"/>
      <c r="B469" s="141"/>
      <c r="C469" s="141"/>
      <c r="D469" s="142"/>
      <c r="E469" s="141"/>
      <c r="F469" s="142"/>
      <c r="G469" s="109"/>
      <c r="H469" s="69"/>
      <c r="I469" s="66"/>
      <c r="J469" s="204"/>
      <c r="K469" s="204"/>
      <c r="L469" s="205"/>
      <c r="M469" s="205"/>
      <c r="N469" s="205"/>
      <c r="O469" s="214"/>
      <c r="P469" s="214"/>
      <c r="Q469" s="213"/>
      <c r="R469" s="213"/>
      <c r="S469" s="213"/>
      <c r="T469" s="213"/>
      <c r="U469" s="223"/>
      <c r="V469" s="222"/>
      <c r="W469" s="222"/>
      <c r="X469" s="222"/>
      <c r="Y469" s="222"/>
      <c r="Z469" s="222"/>
      <c r="AA469" s="232"/>
      <c r="AB469" s="231"/>
      <c r="AC469" s="231"/>
      <c r="AD469" s="231"/>
      <c r="AE469" s="231"/>
      <c r="AF469" s="231"/>
      <c r="AG469" s="250"/>
      <c r="AH469" s="249"/>
      <c r="AI469" s="249"/>
      <c r="AJ469" s="249"/>
      <c r="AK469" s="249"/>
      <c r="AL469" s="249"/>
      <c r="AM469" s="204"/>
      <c r="AN469" s="205"/>
      <c r="AO469" s="205"/>
      <c r="AP469" s="205"/>
      <c r="AQ469" s="205"/>
      <c r="AR469" s="205"/>
      <c r="AS469" s="259"/>
      <c r="AT469" s="258"/>
      <c r="AU469" s="258"/>
      <c r="AV469" s="258"/>
      <c r="AW469" s="258"/>
      <c r="AX469" s="258"/>
      <c r="AY469" s="268"/>
      <c r="AZ469" s="267"/>
      <c r="BA469" s="267"/>
      <c r="BB469" s="267"/>
      <c r="BC469" s="267"/>
      <c r="BD469" s="267"/>
      <c r="BE469" s="204"/>
      <c r="BF469" s="205"/>
      <c r="BG469" s="205"/>
      <c r="BH469" s="205"/>
      <c r="BI469" s="205"/>
      <c r="BJ469" s="205"/>
      <c r="BK469" s="241"/>
      <c r="BL469" s="240"/>
      <c r="BM469" s="240"/>
      <c r="BN469" s="240"/>
      <c r="BO469" s="240"/>
      <c r="BP469" s="240"/>
      <c r="BQ469" s="223"/>
      <c r="BW469" s="268"/>
      <c r="BX469" s="267"/>
      <c r="BY469" s="267"/>
      <c r="BZ469" s="267"/>
      <c r="CA469" s="267"/>
      <c r="CB469" s="267"/>
      <c r="CC469" s="241"/>
      <c r="CD469" s="214"/>
      <c r="CE469" s="240"/>
      <c r="CF469" s="240"/>
      <c r="CG469" s="240"/>
      <c r="CH469" s="5"/>
    </row>
    <row r="470" spans="1:86" hidden="1" x14ac:dyDescent="0.2">
      <c r="A470" s="141"/>
      <c r="B470" s="141"/>
      <c r="C470" s="141"/>
      <c r="D470" s="142"/>
      <c r="E470" s="141"/>
      <c r="F470" s="142"/>
      <c r="G470" s="109"/>
      <c r="H470" s="65"/>
      <c r="I470" s="66"/>
      <c r="J470" s="204"/>
      <c r="K470" s="204"/>
      <c r="L470" s="205"/>
      <c r="M470" s="205"/>
      <c r="N470" s="205"/>
      <c r="O470" s="214"/>
      <c r="P470" s="214"/>
      <c r="Q470" s="213"/>
      <c r="R470" s="213"/>
      <c r="S470" s="213"/>
      <c r="T470" s="213"/>
      <c r="U470" s="223"/>
      <c r="V470" s="222"/>
      <c r="W470" s="222"/>
      <c r="X470" s="222"/>
      <c r="Y470" s="222"/>
      <c r="Z470" s="222"/>
      <c r="AA470" s="232"/>
      <c r="AB470" s="231"/>
      <c r="AC470" s="231"/>
      <c r="AD470" s="231"/>
      <c r="AE470" s="231"/>
      <c r="AF470" s="231"/>
      <c r="AG470" s="250"/>
      <c r="AH470" s="249"/>
      <c r="AI470" s="249"/>
      <c r="AJ470" s="249"/>
      <c r="AK470" s="249"/>
      <c r="AL470" s="249"/>
      <c r="AM470" s="204"/>
      <c r="AN470" s="205"/>
      <c r="AO470" s="205"/>
      <c r="AP470" s="205"/>
      <c r="AQ470" s="205"/>
      <c r="AR470" s="205"/>
      <c r="AS470" s="259"/>
      <c r="AT470" s="258"/>
      <c r="AU470" s="258"/>
      <c r="AV470" s="258"/>
      <c r="AW470" s="258"/>
      <c r="AX470" s="258"/>
      <c r="AY470" s="268"/>
      <c r="AZ470" s="267"/>
      <c r="BA470" s="267"/>
      <c r="BB470" s="267"/>
      <c r="BC470" s="267"/>
      <c r="BD470" s="267"/>
      <c r="BE470" s="204"/>
      <c r="BF470" s="205"/>
      <c r="BG470" s="205"/>
      <c r="BH470" s="205"/>
      <c r="BI470" s="205"/>
      <c r="BJ470" s="205"/>
      <c r="BK470" s="241"/>
      <c r="BL470" s="240"/>
      <c r="BM470" s="240"/>
      <c r="BN470" s="240"/>
      <c r="BO470" s="240"/>
      <c r="BP470" s="240"/>
      <c r="BQ470" s="223"/>
      <c r="BW470" s="268"/>
      <c r="BX470" s="267"/>
      <c r="BY470" s="267"/>
      <c r="BZ470" s="267"/>
      <c r="CA470" s="267"/>
      <c r="CB470" s="267"/>
      <c r="CC470" s="241"/>
      <c r="CD470" s="214"/>
      <c r="CE470" s="240"/>
      <c r="CF470" s="240"/>
      <c r="CG470" s="240"/>
      <c r="CH470" s="5"/>
    </row>
    <row r="471" spans="1:86" hidden="1" x14ac:dyDescent="0.2">
      <c r="A471" s="146"/>
      <c r="B471" s="146"/>
      <c r="C471" s="146"/>
      <c r="D471" s="147"/>
      <c r="E471" s="146"/>
      <c r="F471" s="147"/>
      <c r="G471" s="148"/>
      <c r="H471" s="72"/>
      <c r="I471" s="73"/>
      <c r="J471" s="204"/>
      <c r="K471" s="204"/>
      <c r="L471" s="205"/>
      <c r="M471" s="205"/>
      <c r="N471" s="205"/>
      <c r="O471" s="214"/>
      <c r="P471" s="214"/>
      <c r="Q471" s="213"/>
      <c r="R471" s="213"/>
      <c r="S471" s="213"/>
      <c r="T471" s="213"/>
      <c r="U471" s="223"/>
      <c r="V471" s="222"/>
      <c r="W471" s="222"/>
      <c r="X471" s="222"/>
      <c r="Y471" s="222"/>
      <c r="Z471" s="222"/>
      <c r="AA471" s="232"/>
      <c r="AB471" s="231"/>
      <c r="AC471" s="231"/>
      <c r="AD471" s="231"/>
      <c r="AE471" s="231"/>
      <c r="AF471" s="231"/>
      <c r="AG471" s="250"/>
      <c r="AH471" s="249"/>
      <c r="AI471" s="249"/>
      <c r="AJ471" s="249"/>
      <c r="AK471" s="249"/>
      <c r="AL471" s="249"/>
      <c r="AM471" s="204"/>
      <c r="AN471" s="205"/>
      <c r="AO471" s="205"/>
      <c r="AP471" s="205"/>
      <c r="AQ471" s="205"/>
      <c r="AR471" s="205"/>
      <c r="AS471" s="259"/>
      <c r="AT471" s="258"/>
      <c r="AU471" s="258"/>
      <c r="AV471" s="258"/>
      <c r="AW471" s="258"/>
      <c r="AX471" s="258"/>
      <c r="AY471" s="268"/>
      <c r="AZ471" s="267"/>
      <c r="BA471" s="267"/>
      <c r="BB471" s="267"/>
      <c r="BC471" s="267"/>
      <c r="BD471" s="267"/>
      <c r="BE471" s="204"/>
      <c r="BF471" s="205"/>
      <c r="BG471" s="205"/>
      <c r="BH471" s="205"/>
      <c r="BI471" s="205"/>
      <c r="BJ471" s="205"/>
      <c r="BK471" s="241"/>
      <c r="BL471" s="240"/>
      <c r="BM471" s="240"/>
      <c r="BN471" s="240"/>
      <c r="BO471" s="240"/>
      <c r="BP471" s="240"/>
      <c r="BQ471" s="223"/>
      <c r="BW471" s="268"/>
      <c r="BX471" s="267"/>
      <c r="BY471" s="267"/>
      <c r="BZ471" s="267"/>
      <c r="CA471" s="267"/>
      <c r="CB471" s="267"/>
      <c r="CC471" s="241"/>
      <c r="CD471" s="214"/>
      <c r="CE471" s="240"/>
      <c r="CF471" s="240"/>
      <c r="CG471" s="240"/>
      <c r="CH471" s="5"/>
    </row>
    <row r="472" spans="1:86" hidden="1" x14ac:dyDescent="0.2">
      <c r="A472" s="146"/>
      <c r="B472" s="146"/>
      <c r="C472" s="146"/>
      <c r="D472" s="147"/>
      <c r="E472" s="146"/>
      <c r="F472" s="147"/>
      <c r="G472" s="148"/>
      <c r="H472" s="72"/>
      <c r="I472" s="73"/>
      <c r="J472" s="204"/>
      <c r="K472" s="204"/>
      <c r="L472" s="205"/>
      <c r="M472" s="205"/>
      <c r="N472" s="205"/>
      <c r="O472" s="214"/>
      <c r="P472" s="214"/>
      <c r="Q472" s="213"/>
      <c r="R472" s="213"/>
      <c r="S472" s="213"/>
      <c r="T472" s="213"/>
      <c r="U472" s="223"/>
      <c r="V472" s="222"/>
      <c r="W472" s="222"/>
      <c r="X472" s="222"/>
      <c r="Y472" s="222"/>
      <c r="Z472" s="222"/>
      <c r="AA472" s="232"/>
      <c r="AB472" s="231"/>
      <c r="AC472" s="231"/>
      <c r="AD472" s="231"/>
      <c r="AE472" s="231"/>
      <c r="AF472" s="231"/>
      <c r="AG472" s="250"/>
      <c r="AH472" s="249"/>
      <c r="AI472" s="249"/>
      <c r="AJ472" s="249"/>
      <c r="AK472" s="249"/>
      <c r="AL472" s="249"/>
      <c r="AM472" s="204"/>
      <c r="AN472" s="205"/>
      <c r="AO472" s="205"/>
      <c r="AP472" s="205"/>
      <c r="AQ472" s="205"/>
      <c r="AR472" s="205"/>
      <c r="AS472" s="259"/>
      <c r="AT472" s="258"/>
      <c r="AU472" s="258"/>
      <c r="AV472" s="258"/>
      <c r="AW472" s="258"/>
      <c r="AX472" s="258"/>
      <c r="AY472" s="268"/>
      <c r="AZ472" s="267"/>
      <c r="BA472" s="267"/>
      <c r="BB472" s="267"/>
      <c r="BC472" s="267"/>
      <c r="BD472" s="267"/>
      <c r="BE472" s="204"/>
      <c r="BF472" s="205"/>
      <c r="BG472" s="205"/>
      <c r="BH472" s="205"/>
      <c r="BI472" s="205"/>
      <c r="BJ472" s="205"/>
      <c r="BK472" s="241"/>
      <c r="BL472" s="240"/>
      <c r="BM472" s="240"/>
      <c r="BN472" s="240"/>
      <c r="BO472" s="240"/>
      <c r="BP472" s="240"/>
      <c r="BQ472" s="223"/>
      <c r="BW472" s="268"/>
      <c r="BX472" s="267"/>
      <c r="BY472" s="267"/>
      <c r="BZ472" s="267"/>
      <c r="CA472" s="267"/>
      <c r="CB472" s="267"/>
      <c r="CC472" s="241"/>
      <c r="CD472" s="214"/>
      <c r="CE472" s="240"/>
      <c r="CF472" s="240"/>
      <c r="CG472" s="240"/>
      <c r="CH472" s="5"/>
    </row>
    <row r="473" spans="1:86" hidden="1" x14ac:dyDescent="0.2">
      <c r="A473" s="166"/>
      <c r="B473" s="146"/>
      <c r="C473" s="146"/>
      <c r="D473" s="147"/>
      <c r="E473" s="146"/>
      <c r="F473" s="147"/>
      <c r="G473" s="148"/>
      <c r="H473" s="72"/>
      <c r="I473" s="73"/>
      <c r="J473" s="204"/>
      <c r="K473" s="204"/>
      <c r="L473" s="205"/>
      <c r="M473" s="205"/>
      <c r="N473" s="205"/>
      <c r="O473" s="214"/>
      <c r="P473" s="214"/>
      <c r="Q473" s="213"/>
      <c r="R473" s="213"/>
      <c r="S473" s="213"/>
      <c r="T473" s="213"/>
      <c r="U473" s="223"/>
      <c r="V473" s="222"/>
      <c r="W473" s="222"/>
      <c r="X473" s="222"/>
      <c r="Y473" s="222"/>
      <c r="Z473" s="222"/>
      <c r="AA473" s="232"/>
      <c r="AB473" s="231"/>
      <c r="AC473" s="231"/>
      <c r="AD473" s="231"/>
      <c r="AE473" s="231"/>
      <c r="AF473" s="231"/>
      <c r="AG473" s="250"/>
      <c r="AH473" s="249"/>
      <c r="AI473" s="249"/>
      <c r="AJ473" s="249"/>
      <c r="AK473" s="249"/>
      <c r="AL473" s="249"/>
      <c r="AM473" s="204"/>
      <c r="AN473" s="205"/>
      <c r="AO473" s="205"/>
      <c r="AP473" s="205"/>
      <c r="AQ473" s="205"/>
      <c r="AR473" s="205"/>
      <c r="AS473" s="259"/>
      <c r="AT473" s="258"/>
      <c r="AU473" s="258"/>
      <c r="AV473" s="258"/>
      <c r="AW473" s="258"/>
      <c r="AX473" s="258"/>
      <c r="AY473" s="268"/>
      <c r="AZ473" s="267"/>
      <c r="BA473" s="267"/>
      <c r="BB473" s="267"/>
      <c r="BC473" s="267"/>
      <c r="BD473" s="267"/>
      <c r="BE473" s="204"/>
      <c r="BF473" s="205"/>
      <c r="BG473" s="205"/>
      <c r="BH473" s="205"/>
      <c r="BI473" s="205"/>
      <c r="BJ473" s="205"/>
      <c r="BK473" s="241"/>
      <c r="BL473" s="240"/>
      <c r="BM473" s="240"/>
      <c r="BN473" s="240"/>
      <c r="BO473" s="240"/>
      <c r="BP473" s="240"/>
      <c r="BQ473" s="223"/>
      <c r="BW473" s="268"/>
      <c r="BX473" s="267"/>
      <c r="BY473" s="267"/>
      <c r="BZ473" s="267"/>
      <c r="CA473" s="267"/>
      <c r="CB473" s="267"/>
      <c r="CC473" s="241"/>
      <c r="CD473" s="214"/>
      <c r="CE473" s="240"/>
      <c r="CF473" s="240"/>
      <c r="CG473" s="240"/>
      <c r="CH473" s="5"/>
    </row>
    <row r="474" spans="1:86" hidden="1" x14ac:dyDescent="0.2">
      <c r="A474" s="22"/>
      <c r="B474" s="22"/>
      <c r="C474" s="22"/>
      <c r="D474" s="28"/>
      <c r="E474" s="22"/>
      <c r="F474" s="28"/>
      <c r="G474" s="128"/>
      <c r="H474" s="26"/>
      <c r="I474" s="112"/>
      <c r="J474" s="204"/>
      <c r="K474" s="204"/>
      <c r="L474" s="205"/>
      <c r="M474" s="205"/>
      <c r="N474" s="205"/>
      <c r="O474" s="214"/>
      <c r="P474" s="214"/>
      <c r="Q474" s="213"/>
      <c r="R474" s="213"/>
      <c r="S474" s="213"/>
      <c r="T474" s="213"/>
      <c r="U474" s="223"/>
      <c r="V474" s="222"/>
      <c r="W474" s="222"/>
      <c r="X474" s="222"/>
      <c r="Y474" s="222"/>
      <c r="Z474" s="222"/>
      <c r="AA474" s="232"/>
      <c r="AB474" s="231"/>
      <c r="AC474" s="231"/>
      <c r="AD474" s="231"/>
      <c r="AE474" s="231"/>
      <c r="AF474" s="231"/>
      <c r="AG474" s="250"/>
      <c r="AH474" s="249"/>
      <c r="AI474" s="249"/>
      <c r="AJ474" s="249"/>
      <c r="AK474" s="249"/>
      <c r="AL474" s="249"/>
      <c r="AM474" s="204"/>
      <c r="AN474" s="205"/>
      <c r="AO474" s="205"/>
      <c r="AP474" s="205"/>
      <c r="AQ474" s="205"/>
      <c r="AR474" s="205"/>
      <c r="AS474" s="259"/>
      <c r="AT474" s="258"/>
      <c r="AU474" s="258"/>
      <c r="AV474" s="258"/>
      <c r="AW474" s="258"/>
      <c r="AX474" s="258"/>
      <c r="AY474" s="268"/>
      <c r="AZ474" s="267"/>
      <c r="BA474" s="267"/>
      <c r="BB474" s="267"/>
      <c r="BC474" s="267"/>
      <c r="BD474" s="267"/>
      <c r="BE474" s="204"/>
      <c r="BF474" s="205"/>
      <c r="BG474" s="205"/>
      <c r="BH474" s="205"/>
      <c r="BI474" s="205"/>
      <c r="BJ474" s="205"/>
      <c r="BK474" s="241"/>
      <c r="BL474" s="240"/>
      <c r="BM474" s="240"/>
      <c r="BN474" s="240"/>
      <c r="BO474" s="240"/>
      <c r="BP474" s="240"/>
      <c r="BQ474" s="223"/>
      <c r="BW474" s="268"/>
      <c r="BX474" s="267"/>
      <c r="BY474" s="267"/>
      <c r="BZ474" s="267"/>
      <c r="CA474" s="267"/>
      <c r="CB474" s="267"/>
      <c r="CC474" s="241"/>
      <c r="CD474" s="214"/>
      <c r="CE474" s="240"/>
      <c r="CF474" s="240"/>
      <c r="CG474" s="240"/>
      <c r="CH474" s="5"/>
    </row>
    <row r="475" spans="1:86" hidden="1" x14ac:dyDescent="0.2">
      <c r="A475" s="22"/>
      <c r="B475" s="22"/>
      <c r="C475" s="51"/>
      <c r="D475" s="23"/>
      <c r="E475" s="22"/>
      <c r="F475" s="23"/>
      <c r="G475" s="124"/>
      <c r="H475" s="26"/>
      <c r="I475" s="112"/>
      <c r="J475" s="204"/>
      <c r="K475" s="204"/>
      <c r="L475" s="205"/>
      <c r="M475" s="205"/>
      <c r="N475" s="205"/>
      <c r="O475" s="214"/>
      <c r="P475" s="214"/>
      <c r="Q475" s="213"/>
      <c r="R475" s="213"/>
      <c r="S475" s="213"/>
      <c r="T475" s="213"/>
      <c r="U475" s="223"/>
      <c r="V475" s="222"/>
      <c r="W475" s="222"/>
      <c r="X475" s="222"/>
      <c r="Y475" s="222"/>
      <c r="Z475" s="222"/>
      <c r="AA475" s="232"/>
      <c r="AB475" s="231"/>
      <c r="AC475" s="231"/>
      <c r="AD475" s="231"/>
      <c r="AE475" s="231"/>
      <c r="AF475" s="231"/>
      <c r="AG475" s="250"/>
      <c r="AH475" s="249"/>
      <c r="AI475" s="249"/>
      <c r="AJ475" s="249"/>
      <c r="AK475" s="249"/>
      <c r="AL475" s="249"/>
      <c r="AM475" s="204"/>
      <c r="AN475" s="205"/>
      <c r="AO475" s="205"/>
      <c r="AP475" s="205"/>
      <c r="AQ475" s="205"/>
      <c r="AR475" s="205"/>
      <c r="AS475" s="259"/>
      <c r="AT475" s="258"/>
      <c r="AU475" s="258"/>
      <c r="AV475" s="258"/>
      <c r="AW475" s="258"/>
      <c r="AX475" s="258"/>
      <c r="AY475" s="268"/>
      <c r="AZ475" s="267"/>
      <c r="BA475" s="267"/>
      <c r="BB475" s="267"/>
      <c r="BC475" s="267"/>
      <c r="BD475" s="267"/>
      <c r="BE475" s="204"/>
      <c r="BF475" s="205"/>
      <c r="BG475" s="205"/>
      <c r="BH475" s="205"/>
      <c r="BI475" s="205"/>
      <c r="BJ475" s="205"/>
      <c r="BK475" s="241"/>
      <c r="BL475" s="240"/>
      <c r="BM475" s="240"/>
      <c r="BN475" s="240"/>
      <c r="BO475" s="240"/>
      <c r="BP475" s="240"/>
      <c r="BQ475" s="223"/>
      <c r="BW475" s="268"/>
      <c r="BX475" s="267"/>
      <c r="BY475" s="267"/>
      <c r="BZ475" s="267"/>
      <c r="CA475" s="267"/>
      <c r="CB475" s="267"/>
      <c r="CC475" s="241"/>
      <c r="CD475" s="214"/>
      <c r="CE475" s="240"/>
      <c r="CF475" s="240"/>
      <c r="CG475" s="240"/>
      <c r="CH475" s="5"/>
    </row>
    <row r="476" spans="1:86" hidden="1" x14ac:dyDescent="0.2">
      <c r="A476" s="22"/>
      <c r="B476" s="22"/>
      <c r="C476" s="51"/>
      <c r="D476" s="121"/>
      <c r="E476" s="22"/>
      <c r="F476" s="23"/>
      <c r="G476" s="124"/>
      <c r="H476" s="26"/>
      <c r="I476" s="112"/>
      <c r="J476" s="204"/>
      <c r="K476" s="204"/>
      <c r="L476" s="205"/>
      <c r="M476" s="205"/>
      <c r="N476" s="205"/>
      <c r="O476" s="214"/>
      <c r="P476" s="214"/>
      <c r="Q476" s="213"/>
      <c r="R476" s="213"/>
      <c r="S476" s="213"/>
      <c r="T476" s="213"/>
      <c r="U476" s="223"/>
      <c r="V476" s="222"/>
      <c r="W476" s="222"/>
      <c r="X476" s="222"/>
      <c r="Y476" s="222"/>
      <c r="Z476" s="222"/>
      <c r="AA476" s="232"/>
      <c r="AB476" s="231"/>
      <c r="AC476" s="231"/>
      <c r="AD476" s="231"/>
      <c r="AE476" s="231"/>
      <c r="AF476" s="231"/>
      <c r="AG476" s="250"/>
      <c r="AH476" s="249"/>
      <c r="AI476" s="249"/>
      <c r="AJ476" s="249"/>
      <c r="AK476" s="249"/>
      <c r="AL476" s="249"/>
      <c r="AM476" s="204"/>
      <c r="AN476" s="205"/>
      <c r="AO476" s="205"/>
      <c r="AP476" s="205"/>
      <c r="AQ476" s="205"/>
      <c r="AR476" s="205"/>
      <c r="AS476" s="259"/>
      <c r="AT476" s="258"/>
      <c r="AU476" s="258"/>
      <c r="AV476" s="258"/>
      <c r="AW476" s="258"/>
      <c r="AX476" s="258"/>
      <c r="AY476" s="268"/>
      <c r="AZ476" s="267"/>
      <c r="BA476" s="267"/>
      <c r="BB476" s="267"/>
      <c r="BC476" s="267"/>
      <c r="BD476" s="267"/>
      <c r="BE476" s="204"/>
      <c r="BF476" s="205"/>
      <c r="BG476" s="205"/>
      <c r="BH476" s="205"/>
      <c r="BI476" s="205"/>
      <c r="BJ476" s="205"/>
      <c r="BK476" s="241"/>
      <c r="BL476" s="240"/>
      <c r="BM476" s="240"/>
      <c r="BN476" s="240"/>
      <c r="BO476" s="240"/>
      <c r="BP476" s="240"/>
      <c r="BQ476" s="223"/>
      <c r="BW476" s="268"/>
      <c r="BX476" s="267"/>
      <c r="BY476" s="267"/>
      <c r="BZ476" s="267"/>
      <c r="CA476" s="267"/>
      <c r="CB476" s="267"/>
      <c r="CC476" s="241"/>
      <c r="CD476" s="214"/>
      <c r="CE476" s="240"/>
      <c r="CF476" s="240"/>
      <c r="CG476" s="240"/>
      <c r="CH476" s="5"/>
    </row>
    <row r="477" spans="1:86" hidden="1" x14ac:dyDescent="0.2">
      <c r="A477" s="22"/>
      <c r="B477" s="22"/>
      <c r="C477" s="51"/>
      <c r="D477" s="33"/>
      <c r="E477" s="22"/>
      <c r="F477" s="23"/>
      <c r="G477" s="124"/>
      <c r="H477" s="75"/>
      <c r="I477" s="52"/>
      <c r="J477" s="204"/>
      <c r="K477" s="204"/>
      <c r="L477" s="205"/>
      <c r="M477" s="205"/>
      <c r="N477" s="205"/>
      <c r="O477" s="214"/>
      <c r="P477" s="214"/>
      <c r="Q477" s="213"/>
      <c r="R477" s="213"/>
      <c r="S477" s="213"/>
      <c r="T477" s="213"/>
      <c r="U477" s="223"/>
      <c r="V477" s="222"/>
      <c r="W477" s="222"/>
      <c r="X477" s="222"/>
      <c r="Y477" s="222"/>
      <c r="Z477" s="222"/>
      <c r="AA477" s="232"/>
      <c r="AB477" s="231"/>
      <c r="AC477" s="231"/>
      <c r="AD477" s="231"/>
      <c r="AE477" s="231"/>
      <c r="AF477" s="231"/>
      <c r="AG477" s="250"/>
      <c r="AH477" s="249"/>
      <c r="AI477" s="249"/>
      <c r="AJ477" s="249"/>
      <c r="AK477" s="249"/>
      <c r="AL477" s="249"/>
      <c r="AM477" s="204"/>
      <c r="AN477" s="205"/>
      <c r="AO477" s="205"/>
      <c r="AP477" s="205"/>
      <c r="AQ477" s="205"/>
      <c r="AR477" s="205"/>
      <c r="AS477" s="259"/>
      <c r="AT477" s="258"/>
      <c r="AU477" s="258"/>
      <c r="AV477" s="258"/>
      <c r="AW477" s="258"/>
      <c r="AX477" s="258"/>
      <c r="AY477" s="268"/>
      <c r="AZ477" s="267"/>
      <c r="BA477" s="267"/>
      <c r="BB477" s="267"/>
      <c r="BC477" s="267"/>
      <c r="BD477" s="267"/>
      <c r="BE477" s="204"/>
      <c r="BF477" s="205"/>
      <c r="BG477" s="205"/>
      <c r="BH477" s="205"/>
      <c r="BI477" s="205"/>
      <c r="BJ477" s="205"/>
      <c r="BK477" s="241"/>
      <c r="BL477" s="240"/>
      <c r="BM477" s="240"/>
      <c r="BN477" s="240"/>
      <c r="BO477" s="240"/>
      <c r="BP477" s="240"/>
      <c r="BQ477" s="223"/>
      <c r="BW477" s="268"/>
      <c r="BX477" s="267"/>
      <c r="BY477" s="267"/>
      <c r="BZ477" s="267"/>
      <c r="CA477" s="267"/>
      <c r="CB477" s="267"/>
      <c r="CC477" s="241"/>
      <c r="CD477" s="214"/>
      <c r="CE477" s="240"/>
      <c r="CF477" s="240"/>
      <c r="CG477" s="240"/>
      <c r="CH477" s="5"/>
    </row>
    <row r="478" spans="1:86" hidden="1" x14ac:dyDescent="0.2">
      <c r="A478" s="22"/>
      <c r="B478" s="22"/>
      <c r="C478" s="51"/>
      <c r="D478" s="34"/>
      <c r="E478" s="22"/>
      <c r="F478" s="34"/>
      <c r="G478" s="48"/>
      <c r="H478" s="36"/>
      <c r="I478" s="138"/>
      <c r="J478" s="204"/>
      <c r="K478" s="204"/>
      <c r="L478" s="205"/>
      <c r="M478" s="205"/>
      <c r="N478" s="204"/>
      <c r="O478" s="214"/>
      <c r="P478" s="214"/>
      <c r="Q478" s="213"/>
      <c r="R478" s="214"/>
      <c r="S478" s="213"/>
      <c r="T478" s="214"/>
      <c r="U478" s="223"/>
      <c r="V478" s="223"/>
      <c r="W478" s="222"/>
      <c r="X478" s="223"/>
      <c r="Y478" s="222"/>
      <c r="Z478" s="223"/>
      <c r="AA478" s="232"/>
      <c r="AB478" s="232"/>
      <c r="AC478" s="231"/>
      <c r="AD478" s="232"/>
      <c r="AE478" s="231"/>
      <c r="AF478" s="232"/>
      <c r="AG478" s="250"/>
      <c r="AH478" s="250"/>
      <c r="AI478" s="249"/>
      <c r="AJ478" s="250"/>
      <c r="AK478" s="249"/>
      <c r="AL478" s="250"/>
      <c r="AM478" s="204"/>
      <c r="AN478" s="204"/>
      <c r="AO478" s="205"/>
      <c r="AP478" s="204"/>
      <c r="AQ478" s="205"/>
      <c r="AR478" s="204"/>
      <c r="AS478" s="259"/>
      <c r="AT478" s="259"/>
      <c r="AU478" s="258"/>
      <c r="AV478" s="259"/>
      <c r="AW478" s="258"/>
      <c r="AX478" s="259"/>
      <c r="AY478" s="268"/>
      <c r="AZ478" s="268"/>
      <c r="BA478" s="267"/>
      <c r="BB478" s="268"/>
      <c r="BC478" s="267"/>
      <c r="BD478" s="268"/>
      <c r="BE478" s="204"/>
      <c r="BF478" s="204"/>
      <c r="BG478" s="205"/>
      <c r="BH478" s="204"/>
      <c r="BI478" s="205"/>
      <c r="BJ478" s="204"/>
      <c r="BK478" s="241"/>
      <c r="BL478" s="241"/>
      <c r="BM478" s="240"/>
      <c r="BN478" s="241"/>
      <c r="BO478" s="240"/>
      <c r="BP478" s="241"/>
      <c r="BQ478" s="223"/>
      <c r="BR478" s="579"/>
      <c r="BT478" s="579"/>
      <c r="BV478" s="579"/>
      <c r="BW478" s="268"/>
      <c r="BX478" s="268"/>
      <c r="BY478" s="267"/>
      <c r="BZ478" s="268"/>
      <c r="CA478" s="267"/>
      <c r="CB478" s="268"/>
      <c r="CC478" s="241"/>
      <c r="CD478" s="214"/>
      <c r="CE478" s="240"/>
      <c r="CF478" s="240"/>
      <c r="CG478" s="241"/>
      <c r="CH478" s="5"/>
    </row>
    <row r="479" spans="1:86" hidden="1" x14ac:dyDescent="0.2">
      <c r="A479" s="157"/>
      <c r="B479" s="105"/>
      <c r="C479" s="105"/>
      <c r="D479" s="107"/>
      <c r="E479" s="105"/>
      <c r="F479" s="107"/>
      <c r="G479" s="108"/>
      <c r="H479" s="91"/>
      <c r="I479" s="59"/>
      <c r="J479" s="206"/>
      <c r="K479" s="206"/>
      <c r="L479" s="206"/>
      <c r="M479" s="206"/>
      <c r="N479" s="206"/>
      <c r="O479" s="215"/>
      <c r="P479" s="215"/>
      <c r="Q479" s="215"/>
      <c r="R479" s="215"/>
      <c r="S479" s="215"/>
      <c r="T479" s="215"/>
      <c r="U479" s="224"/>
      <c r="V479" s="224"/>
      <c r="W479" s="224"/>
      <c r="X479" s="224"/>
      <c r="Y479" s="224"/>
      <c r="Z479" s="224"/>
      <c r="AA479" s="233"/>
      <c r="AB479" s="233"/>
      <c r="AC479" s="233"/>
      <c r="AD479" s="233"/>
      <c r="AE479" s="233"/>
      <c r="AF479" s="233"/>
      <c r="AG479" s="251"/>
      <c r="AH479" s="251"/>
      <c r="AI479" s="251"/>
      <c r="AJ479" s="251"/>
      <c r="AK479" s="251"/>
      <c r="AL479" s="251"/>
      <c r="AM479" s="206"/>
      <c r="AN479" s="206"/>
      <c r="AO479" s="206"/>
      <c r="AP479" s="206"/>
      <c r="AQ479" s="206"/>
      <c r="AR479" s="206"/>
      <c r="AS479" s="260"/>
      <c r="AT479" s="260"/>
      <c r="AU479" s="260"/>
      <c r="AV479" s="260"/>
      <c r="AW479" s="260"/>
      <c r="AX479" s="260"/>
      <c r="AY479" s="269"/>
      <c r="AZ479" s="269"/>
      <c r="BA479" s="269"/>
      <c r="BB479" s="269"/>
      <c r="BC479" s="269"/>
      <c r="BD479" s="269"/>
      <c r="BE479" s="206"/>
      <c r="BF479" s="206"/>
      <c r="BG479" s="206"/>
      <c r="BH479" s="206"/>
      <c r="BI479" s="206"/>
      <c r="BJ479" s="206"/>
      <c r="BK479" s="242"/>
      <c r="BL479" s="242"/>
      <c r="BM479" s="242"/>
      <c r="BN479" s="242"/>
      <c r="BO479" s="242"/>
      <c r="BP479" s="242"/>
      <c r="BQ479" s="224"/>
      <c r="BR479" s="629"/>
      <c r="BS479" s="629"/>
      <c r="BT479" s="629"/>
      <c r="BU479" s="629"/>
      <c r="BV479" s="629"/>
      <c r="BW479" s="269"/>
      <c r="BX479" s="269"/>
      <c r="BY479" s="269"/>
      <c r="BZ479" s="269"/>
      <c r="CA479" s="269"/>
      <c r="CB479" s="269"/>
      <c r="CC479" s="242"/>
      <c r="CD479" s="215"/>
      <c r="CE479" s="242"/>
      <c r="CF479" s="242"/>
      <c r="CG479" s="242"/>
      <c r="CH479" s="5"/>
    </row>
    <row r="480" spans="1:86" hidden="1" x14ac:dyDescent="0.2">
      <c r="A480" s="132"/>
      <c r="B480" s="7"/>
      <c r="C480" s="167"/>
      <c r="D480" s="56"/>
      <c r="E480" s="7"/>
      <c r="F480" s="56"/>
      <c r="G480" s="168"/>
      <c r="H480" s="61"/>
      <c r="I480" s="163"/>
      <c r="J480" s="204"/>
      <c r="K480" s="204"/>
      <c r="L480" s="205"/>
      <c r="M480" s="205"/>
      <c r="N480" s="205"/>
      <c r="O480" s="214"/>
      <c r="P480" s="214"/>
      <c r="Q480" s="213"/>
      <c r="R480" s="213"/>
      <c r="S480" s="213"/>
      <c r="T480" s="213"/>
      <c r="U480" s="223"/>
      <c r="V480" s="222"/>
      <c r="W480" s="222"/>
      <c r="X480" s="222"/>
      <c r="Y480" s="222"/>
      <c r="Z480" s="222"/>
      <c r="AA480" s="232"/>
      <c r="AB480" s="231"/>
      <c r="AC480" s="231"/>
      <c r="AD480" s="231"/>
      <c r="AE480" s="231"/>
      <c r="AF480" s="231"/>
      <c r="AG480" s="250"/>
      <c r="AH480" s="249"/>
      <c r="AI480" s="249"/>
      <c r="AJ480" s="249"/>
      <c r="AK480" s="249"/>
      <c r="AL480" s="249"/>
      <c r="AM480" s="204"/>
      <c r="AN480" s="205"/>
      <c r="AO480" s="205"/>
      <c r="AP480" s="205"/>
      <c r="AQ480" s="205"/>
      <c r="AR480" s="205"/>
      <c r="AS480" s="259"/>
      <c r="AT480" s="258"/>
      <c r="AU480" s="258"/>
      <c r="AV480" s="258"/>
      <c r="AW480" s="258"/>
      <c r="AX480" s="258"/>
      <c r="AY480" s="268"/>
      <c r="AZ480" s="267"/>
      <c r="BA480" s="267"/>
      <c r="BB480" s="267"/>
      <c r="BC480" s="267"/>
      <c r="BD480" s="267"/>
      <c r="BE480" s="204"/>
      <c r="BF480" s="205"/>
      <c r="BG480" s="205"/>
      <c r="BH480" s="205"/>
      <c r="BI480" s="205"/>
      <c r="BJ480" s="205"/>
      <c r="BK480" s="241"/>
      <c r="BL480" s="240"/>
      <c r="BM480" s="240"/>
      <c r="BN480" s="240"/>
      <c r="BO480" s="240"/>
      <c r="BP480" s="240"/>
      <c r="BQ480" s="223"/>
      <c r="BW480" s="268"/>
      <c r="BX480" s="267"/>
      <c r="BY480" s="267"/>
      <c r="BZ480" s="267"/>
      <c r="CA480" s="267"/>
      <c r="CB480" s="267"/>
      <c r="CC480" s="241"/>
      <c r="CD480" s="214"/>
      <c r="CE480" s="240"/>
      <c r="CF480" s="240"/>
      <c r="CG480" s="240"/>
      <c r="CH480" s="5"/>
    </row>
    <row r="481" spans="1:86" hidden="1" x14ac:dyDescent="0.2">
      <c r="A481" s="127"/>
      <c r="B481" s="11"/>
      <c r="C481" s="169"/>
      <c r="D481" s="64"/>
      <c r="E481" s="11"/>
      <c r="F481" s="64"/>
      <c r="G481" s="109"/>
      <c r="H481" s="65"/>
      <c r="I481" s="145"/>
      <c r="J481" s="204"/>
      <c r="K481" s="204"/>
      <c r="L481" s="205"/>
      <c r="M481" s="205"/>
      <c r="N481" s="205"/>
      <c r="O481" s="214"/>
      <c r="P481" s="214"/>
      <c r="Q481" s="213"/>
      <c r="R481" s="213"/>
      <c r="S481" s="213"/>
      <c r="T481" s="213"/>
      <c r="U481" s="223"/>
      <c r="V481" s="222"/>
      <c r="W481" s="222"/>
      <c r="X481" s="222"/>
      <c r="Y481" s="222"/>
      <c r="Z481" s="222"/>
      <c r="AA481" s="232"/>
      <c r="AB481" s="231"/>
      <c r="AC481" s="231"/>
      <c r="AD481" s="231"/>
      <c r="AE481" s="231"/>
      <c r="AF481" s="231"/>
      <c r="AG481" s="250"/>
      <c r="AH481" s="249"/>
      <c r="AI481" s="249"/>
      <c r="AJ481" s="249"/>
      <c r="AK481" s="249"/>
      <c r="AL481" s="249"/>
      <c r="AM481" s="204"/>
      <c r="AN481" s="205"/>
      <c r="AO481" s="205"/>
      <c r="AP481" s="205"/>
      <c r="AQ481" s="205"/>
      <c r="AR481" s="205"/>
      <c r="AS481" s="259"/>
      <c r="AT481" s="258"/>
      <c r="AU481" s="258"/>
      <c r="AV481" s="258"/>
      <c r="AW481" s="258"/>
      <c r="AX481" s="258"/>
      <c r="AY481" s="268"/>
      <c r="AZ481" s="267"/>
      <c r="BA481" s="267"/>
      <c r="BB481" s="267"/>
      <c r="BC481" s="267"/>
      <c r="BD481" s="267"/>
      <c r="BE481" s="204"/>
      <c r="BF481" s="205"/>
      <c r="BG481" s="205"/>
      <c r="BH481" s="205"/>
      <c r="BI481" s="205"/>
      <c r="BJ481" s="205"/>
      <c r="BK481" s="241"/>
      <c r="BL481" s="240"/>
      <c r="BM481" s="240"/>
      <c r="BN481" s="240"/>
      <c r="BO481" s="240"/>
      <c r="BP481" s="240"/>
      <c r="BQ481" s="223"/>
      <c r="BW481" s="268"/>
      <c r="BX481" s="267"/>
      <c r="BY481" s="267"/>
      <c r="BZ481" s="267"/>
      <c r="CA481" s="267"/>
      <c r="CB481" s="267"/>
      <c r="CC481" s="241"/>
      <c r="CD481" s="214"/>
      <c r="CE481" s="240"/>
      <c r="CF481" s="240"/>
      <c r="CG481" s="240"/>
      <c r="CH481" s="5"/>
    </row>
    <row r="482" spans="1:86" hidden="1" x14ac:dyDescent="0.2">
      <c r="A482" s="127"/>
      <c r="B482" s="11"/>
      <c r="C482" s="169"/>
      <c r="D482" s="64"/>
      <c r="E482" s="11"/>
      <c r="F482" s="64"/>
      <c r="G482" s="143"/>
      <c r="H482" s="69"/>
      <c r="I482" s="66"/>
      <c r="J482" s="204"/>
      <c r="K482" s="204"/>
      <c r="L482" s="205"/>
      <c r="M482" s="205"/>
      <c r="N482" s="205"/>
      <c r="O482" s="214"/>
      <c r="P482" s="214"/>
      <c r="Q482" s="213"/>
      <c r="R482" s="213"/>
      <c r="S482" s="213"/>
      <c r="T482" s="213"/>
      <c r="U482" s="223"/>
      <c r="V482" s="222"/>
      <c r="W482" s="222"/>
      <c r="X482" s="222"/>
      <c r="Y482" s="222"/>
      <c r="Z482" s="222"/>
      <c r="AA482" s="232"/>
      <c r="AB482" s="231"/>
      <c r="AC482" s="231"/>
      <c r="AD482" s="231"/>
      <c r="AE482" s="231"/>
      <c r="AF482" s="231"/>
      <c r="AG482" s="250"/>
      <c r="AH482" s="249"/>
      <c r="AI482" s="249"/>
      <c r="AJ482" s="249"/>
      <c r="AK482" s="249"/>
      <c r="AL482" s="249"/>
      <c r="AM482" s="204"/>
      <c r="AN482" s="205"/>
      <c r="AO482" s="205"/>
      <c r="AP482" s="205"/>
      <c r="AQ482" s="205"/>
      <c r="AR482" s="205"/>
      <c r="AS482" s="259"/>
      <c r="AT482" s="258"/>
      <c r="AU482" s="258"/>
      <c r="AV482" s="258"/>
      <c r="AW482" s="258"/>
      <c r="AX482" s="258"/>
      <c r="AY482" s="268"/>
      <c r="AZ482" s="267"/>
      <c r="BA482" s="267"/>
      <c r="BB482" s="267"/>
      <c r="BC482" s="267"/>
      <c r="BD482" s="267"/>
      <c r="BE482" s="204"/>
      <c r="BF482" s="205"/>
      <c r="BG482" s="205"/>
      <c r="BH482" s="205"/>
      <c r="BI482" s="205"/>
      <c r="BJ482" s="205"/>
      <c r="BK482" s="241"/>
      <c r="BL482" s="240"/>
      <c r="BM482" s="240"/>
      <c r="BN482" s="240"/>
      <c r="BO482" s="240"/>
      <c r="BP482" s="240"/>
      <c r="BQ482" s="223"/>
      <c r="BW482" s="268"/>
      <c r="BX482" s="267"/>
      <c r="BY482" s="267"/>
      <c r="BZ482" s="267"/>
      <c r="CA482" s="267"/>
      <c r="CB482" s="267"/>
      <c r="CC482" s="241"/>
      <c r="CD482" s="214"/>
      <c r="CE482" s="240"/>
      <c r="CF482" s="240"/>
      <c r="CG482" s="240"/>
      <c r="CH482" s="5"/>
    </row>
    <row r="483" spans="1:86" hidden="1" x14ac:dyDescent="0.2">
      <c r="A483" s="127"/>
      <c r="B483" s="11"/>
      <c r="C483" s="169"/>
      <c r="D483" s="64"/>
      <c r="E483" s="11"/>
      <c r="F483" s="64"/>
      <c r="G483" s="109"/>
      <c r="H483" s="69"/>
      <c r="I483" s="66"/>
      <c r="J483" s="204"/>
      <c r="K483" s="204"/>
      <c r="L483" s="205"/>
      <c r="M483" s="205"/>
      <c r="N483" s="205"/>
      <c r="O483" s="214"/>
      <c r="P483" s="214"/>
      <c r="Q483" s="213"/>
      <c r="R483" s="213"/>
      <c r="S483" s="213"/>
      <c r="T483" s="213"/>
      <c r="U483" s="223"/>
      <c r="V483" s="222"/>
      <c r="W483" s="222"/>
      <c r="X483" s="222"/>
      <c r="Y483" s="222"/>
      <c r="Z483" s="222"/>
      <c r="AA483" s="232"/>
      <c r="AB483" s="231"/>
      <c r="AC483" s="231"/>
      <c r="AD483" s="231"/>
      <c r="AE483" s="231"/>
      <c r="AF483" s="231"/>
      <c r="AG483" s="250"/>
      <c r="AH483" s="249"/>
      <c r="AI483" s="249"/>
      <c r="AJ483" s="249"/>
      <c r="AK483" s="249"/>
      <c r="AL483" s="249"/>
      <c r="AM483" s="204"/>
      <c r="AN483" s="205"/>
      <c r="AO483" s="205"/>
      <c r="AP483" s="205"/>
      <c r="AQ483" s="205"/>
      <c r="AR483" s="205"/>
      <c r="AS483" s="259"/>
      <c r="AT483" s="258"/>
      <c r="AU483" s="258"/>
      <c r="AV483" s="258"/>
      <c r="AW483" s="258"/>
      <c r="AX483" s="258"/>
      <c r="AY483" s="268"/>
      <c r="AZ483" s="267"/>
      <c r="BA483" s="267"/>
      <c r="BB483" s="267"/>
      <c r="BC483" s="267"/>
      <c r="BD483" s="267"/>
      <c r="BE483" s="204"/>
      <c r="BF483" s="205"/>
      <c r="BG483" s="205"/>
      <c r="BH483" s="205"/>
      <c r="BI483" s="205"/>
      <c r="BJ483" s="205"/>
      <c r="BK483" s="241"/>
      <c r="BL483" s="240"/>
      <c r="BM483" s="240"/>
      <c r="BN483" s="240"/>
      <c r="BO483" s="240"/>
      <c r="BP483" s="240"/>
      <c r="BQ483" s="223"/>
      <c r="BW483" s="268"/>
      <c r="BX483" s="267"/>
      <c r="BY483" s="267"/>
      <c r="BZ483" s="267"/>
      <c r="CA483" s="267"/>
      <c r="CB483" s="267"/>
      <c r="CC483" s="241"/>
      <c r="CD483" s="214"/>
      <c r="CE483" s="240"/>
      <c r="CF483" s="240"/>
      <c r="CG483" s="240"/>
      <c r="CH483" s="5"/>
    </row>
    <row r="484" spans="1:86" hidden="1" x14ac:dyDescent="0.2">
      <c r="A484" s="127"/>
      <c r="B484" s="11"/>
      <c r="C484" s="169"/>
      <c r="D484" s="64"/>
      <c r="E484" s="11"/>
      <c r="F484" s="64"/>
      <c r="G484" s="109"/>
      <c r="H484" s="65"/>
      <c r="I484" s="66"/>
      <c r="J484" s="204"/>
      <c r="K484" s="204"/>
      <c r="L484" s="205"/>
      <c r="M484" s="205"/>
      <c r="N484" s="205"/>
      <c r="O484" s="214"/>
      <c r="P484" s="214"/>
      <c r="Q484" s="213"/>
      <c r="R484" s="213"/>
      <c r="S484" s="213"/>
      <c r="T484" s="213"/>
      <c r="U484" s="223"/>
      <c r="V484" s="222"/>
      <c r="W484" s="222"/>
      <c r="X484" s="222"/>
      <c r="Y484" s="222"/>
      <c r="Z484" s="222"/>
      <c r="AA484" s="232"/>
      <c r="AB484" s="231"/>
      <c r="AC484" s="231"/>
      <c r="AD484" s="231"/>
      <c r="AE484" s="231"/>
      <c r="AF484" s="231"/>
      <c r="AG484" s="250"/>
      <c r="AH484" s="249"/>
      <c r="AI484" s="249"/>
      <c r="AJ484" s="249"/>
      <c r="AK484" s="249"/>
      <c r="AL484" s="249"/>
      <c r="AM484" s="204"/>
      <c r="AN484" s="205"/>
      <c r="AO484" s="205"/>
      <c r="AP484" s="205"/>
      <c r="AQ484" s="205"/>
      <c r="AR484" s="205"/>
      <c r="AS484" s="259"/>
      <c r="AT484" s="258"/>
      <c r="AU484" s="258"/>
      <c r="AV484" s="258"/>
      <c r="AW484" s="258"/>
      <c r="AX484" s="258"/>
      <c r="AY484" s="268"/>
      <c r="AZ484" s="267"/>
      <c r="BA484" s="267"/>
      <c r="BB484" s="267"/>
      <c r="BC484" s="267"/>
      <c r="BD484" s="267"/>
      <c r="BE484" s="204"/>
      <c r="BF484" s="205"/>
      <c r="BG484" s="205"/>
      <c r="BH484" s="205"/>
      <c r="BI484" s="205"/>
      <c r="BJ484" s="205"/>
      <c r="BK484" s="241"/>
      <c r="BL484" s="240"/>
      <c r="BM484" s="240"/>
      <c r="BN484" s="240"/>
      <c r="BO484" s="240"/>
      <c r="BP484" s="240"/>
      <c r="BQ484" s="223"/>
      <c r="BW484" s="268"/>
      <c r="BX484" s="267"/>
      <c r="BY484" s="267"/>
      <c r="BZ484" s="267"/>
      <c r="CA484" s="267"/>
      <c r="CB484" s="267"/>
      <c r="CC484" s="241"/>
      <c r="CD484" s="214"/>
      <c r="CE484" s="240"/>
      <c r="CF484" s="240"/>
      <c r="CG484" s="240"/>
      <c r="CH484" s="5"/>
    </row>
    <row r="485" spans="1:86" hidden="1" x14ac:dyDescent="0.2">
      <c r="A485" s="135"/>
      <c r="B485" s="17"/>
      <c r="C485" s="170"/>
      <c r="D485" s="71"/>
      <c r="E485" s="17"/>
      <c r="F485" s="71"/>
      <c r="G485" s="148"/>
      <c r="H485" s="72"/>
      <c r="I485" s="73"/>
      <c r="J485" s="204"/>
      <c r="K485" s="204"/>
      <c r="L485" s="205"/>
      <c r="M485" s="205"/>
      <c r="N485" s="205"/>
      <c r="O485" s="214"/>
      <c r="P485" s="214"/>
      <c r="Q485" s="213"/>
      <c r="R485" s="213"/>
      <c r="S485" s="213"/>
      <c r="T485" s="213"/>
      <c r="U485" s="223"/>
      <c r="V485" s="222"/>
      <c r="W485" s="222"/>
      <c r="X485" s="222"/>
      <c r="Y485" s="222"/>
      <c r="Z485" s="222"/>
      <c r="AA485" s="232"/>
      <c r="AB485" s="231"/>
      <c r="AC485" s="231"/>
      <c r="AD485" s="231"/>
      <c r="AE485" s="231"/>
      <c r="AF485" s="231"/>
      <c r="AG485" s="250"/>
      <c r="AH485" s="249"/>
      <c r="AI485" s="249"/>
      <c r="AJ485" s="249"/>
      <c r="AK485" s="249"/>
      <c r="AL485" s="249"/>
      <c r="AM485" s="204"/>
      <c r="AN485" s="205"/>
      <c r="AO485" s="205"/>
      <c r="AP485" s="205"/>
      <c r="AQ485" s="205"/>
      <c r="AR485" s="205"/>
      <c r="AS485" s="259"/>
      <c r="AT485" s="258"/>
      <c r="AU485" s="258"/>
      <c r="AV485" s="258"/>
      <c r="AW485" s="258"/>
      <c r="AX485" s="258"/>
      <c r="AY485" s="268"/>
      <c r="AZ485" s="267"/>
      <c r="BA485" s="267"/>
      <c r="BB485" s="267"/>
      <c r="BC485" s="267"/>
      <c r="BD485" s="267"/>
      <c r="BE485" s="204"/>
      <c r="BF485" s="205"/>
      <c r="BG485" s="205"/>
      <c r="BH485" s="205"/>
      <c r="BI485" s="205"/>
      <c r="BJ485" s="205"/>
      <c r="BK485" s="241"/>
      <c r="BL485" s="240"/>
      <c r="BM485" s="240"/>
      <c r="BN485" s="240"/>
      <c r="BO485" s="240"/>
      <c r="BP485" s="240"/>
      <c r="BQ485" s="223"/>
      <c r="BW485" s="268"/>
      <c r="BX485" s="267"/>
      <c r="BY485" s="267"/>
      <c r="BZ485" s="267"/>
      <c r="CA485" s="267"/>
      <c r="CB485" s="267"/>
      <c r="CC485" s="241"/>
      <c r="CD485" s="214"/>
      <c r="CE485" s="240"/>
      <c r="CF485" s="240"/>
      <c r="CG485" s="240"/>
      <c r="CH485" s="5"/>
    </row>
    <row r="486" spans="1:86" hidden="1" x14ac:dyDescent="0.2">
      <c r="A486" s="11"/>
      <c r="B486" s="11"/>
      <c r="C486" s="169"/>
      <c r="D486" s="64"/>
      <c r="E486" s="11"/>
      <c r="F486" s="64"/>
      <c r="G486" s="70"/>
      <c r="H486" s="113"/>
      <c r="I486" s="63"/>
      <c r="J486" s="204"/>
      <c r="K486" s="204"/>
      <c r="L486" s="205"/>
      <c r="M486" s="205"/>
      <c r="N486" s="205"/>
      <c r="O486" s="214"/>
      <c r="P486" s="214"/>
      <c r="Q486" s="213"/>
      <c r="R486" s="213"/>
      <c r="S486" s="213"/>
      <c r="T486" s="213"/>
      <c r="U486" s="223"/>
      <c r="V486" s="222"/>
      <c r="W486" s="222"/>
      <c r="X486" s="222"/>
      <c r="Y486" s="222"/>
      <c r="Z486" s="222"/>
      <c r="AA486" s="232"/>
      <c r="AB486" s="231"/>
      <c r="AC486" s="231"/>
      <c r="AD486" s="231"/>
      <c r="AE486" s="231"/>
      <c r="AF486" s="231"/>
      <c r="AG486" s="250"/>
      <c r="AH486" s="249"/>
      <c r="AI486" s="249"/>
      <c r="AJ486" s="249"/>
      <c r="AK486" s="249"/>
      <c r="AL486" s="249"/>
      <c r="AM486" s="204"/>
      <c r="AN486" s="205"/>
      <c r="AO486" s="205"/>
      <c r="AP486" s="205"/>
      <c r="AQ486" s="205"/>
      <c r="AR486" s="205"/>
      <c r="AS486" s="259"/>
      <c r="AT486" s="258"/>
      <c r="AU486" s="258"/>
      <c r="AV486" s="258"/>
      <c r="AW486" s="258"/>
      <c r="AX486" s="258"/>
      <c r="AY486" s="268"/>
      <c r="AZ486" s="267"/>
      <c r="BA486" s="267"/>
      <c r="BB486" s="267"/>
      <c r="BC486" s="267"/>
      <c r="BD486" s="267"/>
      <c r="BE486" s="204"/>
      <c r="BF486" s="205"/>
      <c r="BG486" s="205"/>
      <c r="BH486" s="205"/>
      <c r="BI486" s="205"/>
      <c r="BJ486" s="205"/>
      <c r="BK486" s="241"/>
      <c r="BL486" s="240"/>
      <c r="BM486" s="240"/>
      <c r="BN486" s="240"/>
      <c r="BO486" s="240"/>
      <c r="BP486" s="240"/>
      <c r="BQ486" s="223"/>
      <c r="BW486" s="268"/>
      <c r="BX486" s="267"/>
      <c r="BY486" s="267"/>
      <c r="BZ486" s="267"/>
      <c r="CA486" s="267"/>
      <c r="CB486" s="267"/>
      <c r="CC486" s="241"/>
      <c r="CD486" s="214"/>
      <c r="CE486" s="240"/>
      <c r="CF486" s="240"/>
      <c r="CG486" s="240"/>
      <c r="CH486" s="5"/>
    </row>
    <row r="487" spans="1:86" hidden="1" x14ac:dyDescent="0.2">
      <c r="A487" s="28"/>
      <c r="B487" s="22"/>
      <c r="C487" s="22"/>
      <c r="D487" s="34"/>
      <c r="E487" s="28"/>
      <c r="F487" s="34"/>
      <c r="G487" s="48"/>
      <c r="H487" s="26"/>
      <c r="I487" s="27"/>
      <c r="J487" s="204"/>
      <c r="K487" s="204"/>
      <c r="L487" s="205"/>
      <c r="M487" s="205"/>
      <c r="N487" s="205"/>
      <c r="O487" s="214"/>
      <c r="P487" s="214"/>
      <c r="Q487" s="213"/>
      <c r="R487" s="213"/>
      <c r="S487" s="213"/>
      <c r="T487" s="213"/>
      <c r="U487" s="223"/>
      <c r="V487" s="222"/>
      <c r="W487" s="222"/>
      <c r="X487" s="222"/>
      <c r="Y487" s="222"/>
      <c r="Z487" s="222"/>
      <c r="AA487" s="232"/>
      <c r="AB487" s="231"/>
      <c r="AC487" s="231"/>
      <c r="AD487" s="231"/>
      <c r="AE487" s="231"/>
      <c r="AF487" s="231"/>
      <c r="AG487" s="250"/>
      <c r="AH487" s="249"/>
      <c r="AI487" s="249"/>
      <c r="AJ487" s="249"/>
      <c r="AK487" s="249"/>
      <c r="AL487" s="249"/>
      <c r="AM487" s="204"/>
      <c r="AN487" s="205"/>
      <c r="AO487" s="205"/>
      <c r="AP487" s="205"/>
      <c r="AQ487" s="205"/>
      <c r="AR487" s="205"/>
      <c r="AS487" s="259"/>
      <c r="AT487" s="258"/>
      <c r="AU487" s="258"/>
      <c r="AV487" s="258"/>
      <c r="AW487" s="258"/>
      <c r="AX487" s="258"/>
      <c r="AY487" s="268"/>
      <c r="AZ487" s="267"/>
      <c r="BA487" s="267"/>
      <c r="BB487" s="267"/>
      <c r="BC487" s="267"/>
      <c r="BD487" s="267"/>
      <c r="BE487" s="204"/>
      <c r="BF487" s="205"/>
      <c r="BG487" s="205"/>
      <c r="BH487" s="205"/>
      <c r="BI487" s="205"/>
      <c r="BJ487" s="205"/>
      <c r="BK487" s="241"/>
      <c r="BL487" s="240"/>
      <c r="BM487" s="240"/>
      <c r="BN487" s="240"/>
      <c r="BO487" s="240"/>
      <c r="BP487" s="240"/>
      <c r="BQ487" s="223"/>
      <c r="BW487" s="268"/>
      <c r="BX487" s="267"/>
      <c r="BY487" s="267"/>
      <c r="BZ487" s="267"/>
      <c r="CA487" s="267"/>
      <c r="CB487" s="267"/>
      <c r="CC487" s="241"/>
      <c r="CD487" s="214"/>
      <c r="CE487" s="240"/>
      <c r="CF487" s="240"/>
      <c r="CG487" s="240"/>
      <c r="CH487" s="5"/>
    </row>
    <row r="488" spans="1:86" hidden="1" x14ac:dyDescent="0.2">
      <c r="A488" s="28"/>
      <c r="B488" s="22"/>
      <c r="C488" s="22"/>
      <c r="D488" s="34"/>
      <c r="E488" s="28"/>
      <c r="F488" s="34"/>
      <c r="G488" s="48"/>
      <c r="H488" s="26"/>
      <c r="I488" s="27"/>
      <c r="J488" s="204"/>
      <c r="K488" s="204"/>
      <c r="L488" s="205"/>
      <c r="M488" s="205"/>
      <c r="N488" s="205"/>
      <c r="O488" s="214"/>
      <c r="P488" s="214"/>
      <c r="Q488" s="213"/>
      <c r="R488" s="213"/>
      <c r="S488" s="213"/>
      <c r="T488" s="213"/>
      <c r="U488" s="223"/>
      <c r="V488" s="222"/>
      <c r="W488" s="222"/>
      <c r="X488" s="222"/>
      <c r="Y488" s="222"/>
      <c r="Z488" s="222"/>
      <c r="AA488" s="232"/>
      <c r="AB488" s="231"/>
      <c r="AC488" s="231"/>
      <c r="AD488" s="231"/>
      <c r="AE488" s="231"/>
      <c r="AF488" s="231"/>
      <c r="AG488" s="250"/>
      <c r="AH488" s="249"/>
      <c r="AI488" s="249"/>
      <c r="AJ488" s="249"/>
      <c r="AK488" s="249"/>
      <c r="AL488" s="249"/>
      <c r="AM488" s="204"/>
      <c r="AN488" s="205"/>
      <c r="AO488" s="205"/>
      <c r="AP488" s="205"/>
      <c r="AQ488" s="205"/>
      <c r="AR488" s="205"/>
      <c r="AS488" s="259"/>
      <c r="AT488" s="258"/>
      <c r="AU488" s="258"/>
      <c r="AV488" s="258"/>
      <c r="AW488" s="258"/>
      <c r="AX488" s="258"/>
      <c r="AY488" s="268"/>
      <c r="AZ488" s="267"/>
      <c r="BA488" s="267"/>
      <c r="BB488" s="267"/>
      <c r="BC488" s="267"/>
      <c r="BD488" s="267"/>
      <c r="BE488" s="204"/>
      <c r="BF488" s="205"/>
      <c r="BG488" s="205"/>
      <c r="BH488" s="205"/>
      <c r="BI488" s="205"/>
      <c r="BJ488" s="205"/>
      <c r="BK488" s="241"/>
      <c r="BL488" s="240"/>
      <c r="BM488" s="240"/>
      <c r="BN488" s="240"/>
      <c r="BO488" s="240"/>
      <c r="BP488" s="240"/>
      <c r="BQ488" s="223"/>
      <c r="BW488" s="268"/>
      <c r="BX488" s="267"/>
      <c r="BY488" s="267"/>
      <c r="BZ488" s="267"/>
      <c r="CA488" s="267"/>
      <c r="CB488" s="267"/>
      <c r="CC488" s="241"/>
      <c r="CD488" s="214"/>
      <c r="CE488" s="240"/>
      <c r="CF488" s="240"/>
      <c r="CG488" s="240"/>
      <c r="CH488" s="5"/>
    </row>
    <row r="489" spans="1:86" hidden="1" x14ac:dyDescent="0.2">
      <c r="A489" s="28"/>
      <c r="B489" s="22"/>
      <c r="C489" s="22"/>
      <c r="D489" s="31"/>
      <c r="E489" s="28"/>
      <c r="F489" s="34"/>
      <c r="G489" s="25"/>
      <c r="H489" s="32"/>
      <c r="I489" s="27"/>
      <c r="J489" s="204"/>
      <c r="K489" s="204"/>
      <c r="L489" s="205"/>
      <c r="M489" s="205"/>
      <c r="N489" s="205"/>
      <c r="O489" s="214"/>
      <c r="P489" s="214"/>
      <c r="Q489" s="213"/>
      <c r="R489" s="213"/>
      <c r="S489" s="213"/>
      <c r="T489" s="213"/>
      <c r="U489" s="223"/>
      <c r="V489" s="222"/>
      <c r="W489" s="222"/>
      <c r="X489" s="222"/>
      <c r="Y489" s="222"/>
      <c r="Z489" s="222"/>
      <c r="AA489" s="232"/>
      <c r="AB489" s="231"/>
      <c r="AC489" s="231"/>
      <c r="AD489" s="231"/>
      <c r="AE489" s="231"/>
      <c r="AF489" s="231"/>
      <c r="AG489" s="250"/>
      <c r="AH489" s="249"/>
      <c r="AI489" s="249"/>
      <c r="AJ489" s="249"/>
      <c r="AK489" s="249"/>
      <c r="AL489" s="249"/>
      <c r="AM489" s="204"/>
      <c r="AN489" s="205"/>
      <c r="AO489" s="205"/>
      <c r="AP489" s="205"/>
      <c r="AQ489" s="205"/>
      <c r="AR489" s="205"/>
      <c r="AS489" s="259"/>
      <c r="AT489" s="258"/>
      <c r="AU489" s="258"/>
      <c r="AV489" s="258"/>
      <c r="AW489" s="258"/>
      <c r="AX489" s="258"/>
      <c r="AY489" s="268"/>
      <c r="AZ489" s="267"/>
      <c r="BA489" s="267"/>
      <c r="BB489" s="267"/>
      <c r="BC489" s="267"/>
      <c r="BD489" s="267"/>
      <c r="BE489" s="204"/>
      <c r="BF489" s="205"/>
      <c r="BG489" s="205"/>
      <c r="BH489" s="205"/>
      <c r="BI489" s="205"/>
      <c r="BJ489" s="205"/>
      <c r="BK489" s="241"/>
      <c r="BL489" s="240"/>
      <c r="BM489" s="240"/>
      <c r="BN489" s="240"/>
      <c r="BO489" s="240"/>
      <c r="BP489" s="240"/>
      <c r="BQ489" s="223"/>
      <c r="BW489" s="268"/>
      <c r="BX489" s="267"/>
      <c r="BY489" s="267"/>
      <c r="BZ489" s="267"/>
      <c r="CA489" s="267"/>
      <c r="CB489" s="267"/>
      <c r="CC489" s="241"/>
      <c r="CD489" s="214"/>
      <c r="CE489" s="240"/>
      <c r="CF489" s="240"/>
      <c r="CG489" s="240"/>
      <c r="CH489" s="5"/>
    </row>
    <row r="490" spans="1:86" hidden="1" x14ac:dyDescent="0.2">
      <c r="A490" s="28"/>
      <c r="B490" s="22"/>
      <c r="C490" s="22"/>
      <c r="D490" s="33"/>
      <c r="E490" s="28"/>
      <c r="F490" s="34"/>
      <c r="G490" s="25"/>
      <c r="H490" s="32"/>
      <c r="I490" s="27"/>
      <c r="J490" s="204"/>
      <c r="K490" s="204"/>
      <c r="L490" s="205"/>
      <c r="M490" s="205"/>
      <c r="N490" s="205"/>
      <c r="O490" s="214"/>
      <c r="P490" s="214"/>
      <c r="Q490" s="213"/>
      <c r="R490" s="213"/>
      <c r="S490" s="213"/>
      <c r="T490" s="213"/>
      <c r="U490" s="223"/>
      <c r="V490" s="222"/>
      <c r="W490" s="222"/>
      <c r="X490" s="222"/>
      <c r="Y490" s="222"/>
      <c r="Z490" s="222"/>
      <c r="AA490" s="232"/>
      <c r="AB490" s="231"/>
      <c r="AC490" s="231"/>
      <c r="AD490" s="231"/>
      <c r="AE490" s="231"/>
      <c r="AF490" s="231"/>
      <c r="AG490" s="250"/>
      <c r="AH490" s="249"/>
      <c r="AI490" s="249"/>
      <c r="AJ490" s="249"/>
      <c r="AK490" s="249"/>
      <c r="AL490" s="249"/>
      <c r="AM490" s="204"/>
      <c r="AN490" s="205"/>
      <c r="AO490" s="205"/>
      <c r="AP490" s="205"/>
      <c r="AQ490" s="205"/>
      <c r="AR490" s="205"/>
      <c r="AS490" s="259"/>
      <c r="AT490" s="258"/>
      <c r="AU490" s="258"/>
      <c r="AV490" s="258"/>
      <c r="AW490" s="258"/>
      <c r="AX490" s="258"/>
      <c r="AY490" s="268"/>
      <c r="AZ490" s="267"/>
      <c r="BA490" s="267"/>
      <c r="BB490" s="267"/>
      <c r="BC490" s="267"/>
      <c r="BD490" s="267"/>
      <c r="BE490" s="204"/>
      <c r="BF490" s="205"/>
      <c r="BG490" s="205"/>
      <c r="BH490" s="205"/>
      <c r="BI490" s="205"/>
      <c r="BJ490" s="205"/>
      <c r="BK490" s="241"/>
      <c r="BL490" s="240"/>
      <c r="BM490" s="240"/>
      <c r="BN490" s="240"/>
      <c r="BO490" s="240"/>
      <c r="BP490" s="240"/>
      <c r="BQ490" s="223"/>
      <c r="BW490" s="268"/>
      <c r="BX490" s="267"/>
      <c r="BY490" s="267"/>
      <c r="BZ490" s="267"/>
      <c r="CA490" s="267"/>
      <c r="CB490" s="267"/>
      <c r="CC490" s="241"/>
      <c r="CD490" s="214"/>
      <c r="CE490" s="240"/>
      <c r="CF490" s="240"/>
      <c r="CG490" s="240"/>
      <c r="CH490" s="5"/>
    </row>
    <row r="491" spans="1:86" hidden="1" x14ac:dyDescent="0.2">
      <c r="A491" s="22"/>
      <c r="B491" s="22"/>
      <c r="C491" s="93"/>
      <c r="D491" s="34"/>
      <c r="E491" s="22"/>
      <c r="F491" s="34"/>
      <c r="G491" s="48"/>
      <c r="H491" s="36"/>
      <c r="I491" s="27"/>
      <c r="J491" s="204"/>
      <c r="K491" s="204"/>
      <c r="L491" s="205"/>
      <c r="M491" s="205"/>
      <c r="N491" s="204"/>
      <c r="O491" s="214"/>
      <c r="P491" s="214"/>
      <c r="Q491" s="213"/>
      <c r="R491" s="214"/>
      <c r="S491" s="213"/>
      <c r="T491" s="214"/>
      <c r="U491" s="223"/>
      <c r="V491" s="223"/>
      <c r="W491" s="222"/>
      <c r="X491" s="223"/>
      <c r="Y491" s="222"/>
      <c r="Z491" s="223"/>
      <c r="AA491" s="232"/>
      <c r="AB491" s="232"/>
      <c r="AC491" s="231"/>
      <c r="AD491" s="232"/>
      <c r="AE491" s="231"/>
      <c r="AF491" s="232"/>
      <c r="AG491" s="250"/>
      <c r="AH491" s="250"/>
      <c r="AI491" s="249"/>
      <c r="AJ491" s="250"/>
      <c r="AK491" s="249"/>
      <c r="AL491" s="250"/>
      <c r="AM491" s="204"/>
      <c r="AN491" s="204"/>
      <c r="AO491" s="205"/>
      <c r="AP491" s="204"/>
      <c r="AQ491" s="205"/>
      <c r="AR491" s="204"/>
      <c r="AS491" s="259"/>
      <c r="AT491" s="259"/>
      <c r="AU491" s="258"/>
      <c r="AV491" s="259"/>
      <c r="AW491" s="258"/>
      <c r="AX491" s="259"/>
      <c r="AY491" s="268"/>
      <c r="AZ491" s="268"/>
      <c r="BA491" s="267"/>
      <c r="BB491" s="268"/>
      <c r="BC491" s="267"/>
      <c r="BD491" s="268"/>
      <c r="BE491" s="204"/>
      <c r="BF491" s="204"/>
      <c r="BG491" s="205"/>
      <c r="BH491" s="204"/>
      <c r="BI491" s="205"/>
      <c r="BJ491" s="204"/>
      <c r="BK491" s="241"/>
      <c r="BL491" s="241"/>
      <c r="BM491" s="240"/>
      <c r="BN491" s="241"/>
      <c r="BO491" s="240"/>
      <c r="BP491" s="241"/>
      <c r="BQ491" s="223"/>
      <c r="BR491" s="579"/>
      <c r="BT491" s="579"/>
      <c r="BV491" s="579"/>
      <c r="BW491" s="268"/>
      <c r="BX491" s="268"/>
      <c r="BY491" s="267"/>
      <c r="BZ491" s="268"/>
      <c r="CA491" s="267"/>
      <c r="CB491" s="268"/>
      <c r="CC491" s="241"/>
      <c r="CD491" s="214"/>
      <c r="CE491" s="240"/>
      <c r="CF491" s="240"/>
      <c r="CG491" s="241"/>
      <c r="CH491" s="5"/>
    </row>
    <row r="492" spans="1:86" hidden="1" x14ac:dyDescent="0.2">
      <c r="A492" s="22"/>
      <c r="B492" s="22"/>
      <c r="C492" s="93"/>
      <c r="D492" s="34"/>
      <c r="E492" s="22"/>
      <c r="F492" s="34"/>
      <c r="G492" s="48"/>
      <c r="H492" s="36"/>
      <c r="I492" s="27"/>
      <c r="J492" s="204"/>
      <c r="K492" s="204"/>
      <c r="L492" s="205"/>
      <c r="M492" s="205"/>
      <c r="N492" s="204"/>
      <c r="O492" s="214"/>
      <c r="P492" s="214"/>
      <c r="Q492" s="213"/>
      <c r="R492" s="214"/>
      <c r="S492" s="213"/>
      <c r="T492" s="214"/>
      <c r="U492" s="223"/>
      <c r="V492" s="223"/>
      <c r="W492" s="222"/>
      <c r="X492" s="223"/>
      <c r="Y492" s="222"/>
      <c r="Z492" s="223"/>
      <c r="AA492" s="232"/>
      <c r="AB492" s="232"/>
      <c r="AC492" s="231"/>
      <c r="AD492" s="232"/>
      <c r="AE492" s="231"/>
      <c r="AF492" s="232"/>
      <c r="AG492" s="250"/>
      <c r="AH492" s="250"/>
      <c r="AI492" s="249"/>
      <c r="AJ492" s="250"/>
      <c r="AK492" s="249"/>
      <c r="AL492" s="250"/>
      <c r="AM492" s="204"/>
      <c r="AN492" s="204"/>
      <c r="AO492" s="205"/>
      <c r="AP492" s="204"/>
      <c r="AQ492" s="205"/>
      <c r="AR492" s="204"/>
      <c r="AS492" s="259"/>
      <c r="AT492" s="259"/>
      <c r="AU492" s="258"/>
      <c r="AV492" s="259"/>
      <c r="AW492" s="258"/>
      <c r="AX492" s="259"/>
      <c r="AY492" s="268"/>
      <c r="AZ492" s="268"/>
      <c r="BA492" s="267"/>
      <c r="BB492" s="268"/>
      <c r="BC492" s="267"/>
      <c r="BD492" s="268"/>
      <c r="BE492" s="204"/>
      <c r="BF492" s="204"/>
      <c r="BG492" s="205"/>
      <c r="BH492" s="204"/>
      <c r="BI492" s="205"/>
      <c r="BJ492" s="204"/>
      <c r="BK492" s="241"/>
      <c r="BL492" s="241"/>
      <c r="BM492" s="240"/>
      <c r="BN492" s="241"/>
      <c r="BO492" s="240"/>
      <c r="BP492" s="241"/>
      <c r="BQ492" s="223"/>
      <c r="BR492" s="579"/>
      <c r="BT492" s="579"/>
      <c r="BV492" s="579"/>
      <c r="BW492" s="268"/>
      <c r="BX492" s="268"/>
      <c r="BY492" s="267"/>
      <c r="BZ492" s="268"/>
      <c r="CA492" s="267"/>
      <c r="CB492" s="268"/>
      <c r="CC492" s="241"/>
      <c r="CD492" s="214"/>
      <c r="CE492" s="240"/>
      <c r="CF492" s="240"/>
      <c r="CG492" s="241"/>
      <c r="CH492" s="5"/>
    </row>
    <row r="493" spans="1:86" hidden="1" x14ac:dyDescent="0.2">
      <c r="A493" s="146"/>
      <c r="B493" s="146"/>
      <c r="C493" s="146"/>
      <c r="D493" s="147"/>
      <c r="E493" s="146"/>
      <c r="F493" s="147"/>
      <c r="G493" s="148"/>
      <c r="H493" s="72"/>
      <c r="I493" s="149"/>
      <c r="J493" s="204"/>
      <c r="K493" s="204"/>
      <c r="L493" s="205"/>
      <c r="M493" s="205"/>
      <c r="N493" s="205"/>
      <c r="O493" s="214"/>
      <c r="P493" s="214"/>
      <c r="Q493" s="213"/>
      <c r="R493" s="213"/>
      <c r="S493" s="213"/>
      <c r="T493" s="213"/>
      <c r="U493" s="223"/>
      <c r="V493" s="222"/>
      <c r="W493" s="222"/>
      <c r="X493" s="222"/>
      <c r="Y493" s="222"/>
      <c r="Z493" s="222"/>
      <c r="AA493" s="232"/>
      <c r="AB493" s="231"/>
      <c r="AC493" s="231"/>
      <c r="AD493" s="231"/>
      <c r="AE493" s="231"/>
      <c r="AF493" s="231"/>
      <c r="AG493" s="250"/>
      <c r="AH493" s="249"/>
      <c r="AI493" s="249"/>
      <c r="AJ493" s="249"/>
      <c r="AK493" s="249"/>
      <c r="AL493" s="249"/>
      <c r="AM493" s="204"/>
      <c r="AN493" s="205"/>
      <c r="AO493" s="205"/>
      <c r="AP493" s="205"/>
      <c r="AQ493" s="205"/>
      <c r="AR493" s="205"/>
      <c r="AS493" s="259"/>
      <c r="AT493" s="258"/>
      <c r="AU493" s="258"/>
      <c r="AV493" s="258"/>
      <c r="AW493" s="258"/>
      <c r="AX493" s="258"/>
      <c r="AY493" s="268"/>
      <c r="AZ493" s="267"/>
      <c r="BA493" s="267"/>
      <c r="BB493" s="267"/>
      <c r="BC493" s="267"/>
      <c r="BD493" s="267"/>
      <c r="BE493" s="204"/>
      <c r="BF493" s="205"/>
      <c r="BG493" s="205"/>
      <c r="BH493" s="205"/>
      <c r="BI493" s="205"/>
      <c r="BJ493" s="205"/>
      <c r="BK493" s="241"/>
      <c r="BL493" s="240"/>
      <c r="BM493" s="240"/>
      <c r="BN493" s="240"/>
      <c r="BO493" s="240"/>
      <c r="BP493" s="240"/>
      <c r="BQ493" s="223"/>
      <c r="BW493" s="268"/>
      <c r="BX493" s="267"/>
      <c r="BY493" s="267"/>
      <c r="BZ493" s="267"/>
      <c r="CA493" s="267"/>
      <c r="CB493" s="267"/>
      <c r="CC493" s="241"/>
      <c r="CD493" s="214"/>
      <c r="CE493" s="240"/>
      <c r="CF493" s="240"/>
      <c r="CG493" s="240"/>
      <c r="CH493" s="5"/>
    </row>
    <row r="494" spans="1:86" hidden="1" x14ac:dyDescent="0.2">
      <c r="A494" s="22"/>
      <c r="B494" s="22"/>
      <c r="C494" s="22"/>
      <c r="D494" s="34"/>
      <c r="E494" s="22"/>
      <c r="F494" s="34"/>
      <c r="G494" s="48"/>
      <c r="H494" s="26"/>
      <c r="I494" s="27"/>
      <c r="J494" s="204"/>
      <c r="K494" s="204"/>
      <c r="L494" s="205"/>
      <c r="M494" s="205"/>
      <c r="N494" s="205"/>
      <c r="O494" s="214"/>
      <c r="P494" s="214"/>
      <c r="Q494" s="213"/>
      <c r="R494" s="213"/>
      <c r="S494" s="213"/>
      <c r="T494" s="213"/>
      <c r="U494" s="223"/>
      <c r="V494" s="222"/>
      <c r="W494" s="222"/>
      <c r="X494" s="222"/>
      <c r="Y494" s="222"/>
      <c r="Z494" s="222"/>
      <c r="AA494" s="232"/>
      <c r="AB494" s="231"/>
      <c r="AC494" s="231"/>
      <c r="AD494" s="231"/>
      <c r="AE494" s="231"/>
      <c r="AF494" s="231"/>
      <c r="AG494" s="250"/>
      <c r="AH494" s="249"/>
      <c r="AI494" s="249"/>
      <c r="AJ494" s="249"/>
      <c r="AK494" s="249"/>
      <c r="AL494" s="249"/>
      <c r="AM494" s="204"/>
      <c r="AN494" s="205"/>
      <c r="AO494" s="205"/>
      <c r="AP494" s="205"/>
      <c r="AQ494" s="205"/>
      <c r="AR494" s="205"/>
      <c r="AS494" s="259"/>
      <c r="AT494" s="258"/>
      <c r="AU494" s="258"/>
      <c r="AV494" s="258"/>
      <c r="AW494" s="258"/>
      <c r="AX494" s="258"/>
      <c r="AY494" s="268"/>
      <c r="AZ494" s="267"/>
      <c r="BA494" s="267"/>
      <c r="BB494" s="267"/>
      <c r="BC494" s="267"/>
      <c r="BD494" s="267"/>
      <c r="BE494" s="204"/>
      <c r="BF494" s="205"/>
      <c r="BG494" s="205"/>
      <c r="BH494" s="205"/>
      <c r="BI494" s="205"/>
      <c r="BJ494" s="205"/>
      <c r="BK494" s="241"/>
      <c r="BL494" s="240"/>
      <c r="BM494" s="240"/>
      <c r="BN494" s="240"/>
      <c r="BO494" s="240"/>
      <c r="BP494" s="240"/>
      <c r="BQ494" s="223"/>
      <c r="BW494" s="268"/>
      <c r="BX494" s="267"/>
      <c r="BY494" s="267"/>
      <c r="BZ494" s="267"/>
      <c r="CA494" s="267"/>
      <c r="CB494" s="267"/>
      <c r="CC494" s="241"/>
      <c r="CD494" s="214"/>
      <c r="CE494" s="240"/>
      <c r="CF494" s="240"/>
      <c r="CG494" s="240"/>
      <c r="CH494" s="5"/>
    </row>
    <row r="495" spans="1:86" hidden="1" x14ac:dyDescent="0.2">
      <c r="A495" s="22"/>
      <c r="B495" s="22"/>
      <c r="C495" s="51"/>
      <c r="D495" s="23"/>
      <c r="E495" s="22"/>
      <c r="F495" s="23"/>
      <c r="G495" s="124"/>
      <c r="H495" s="26"/>
      <c r="I495" s="27"/>
      <c r="J495" s="204"/>
      <c r="K495" s="204"/>
      <c r="L495" s="205"/>
      <c r="M495" s="205"/>
      <c r="N495" s="205"/>
      <c r="O495" s="214"/>
      <c r="P495" s="214"/>
      <c r="Q495" s="213"/>
      <c r="R495" s="213"/>
      <c r="S495" s="213"/>
      <c r="T495" s="213"/>
      <c r="U495" s="223"/>
      <c r="V495" s="222"/>
      <c r="W495" s="222"/>
      <c r="X495" s="222"/>
      <c r="Y495" s="222"/>
      <c r="Z495" s="222"/>
      <c r="AA495" s="232"/>
      <c r="AB495" s="231"/>
      <c r="AC495" s="231"/>
      <c r="AD495" s="231"/>
      <c r="AE495" s="231"/>
      <c r="AF495" s="231"/>
      <c r="AG495" s="250"/>
      <c r="AH495" s="249"/>
      <c r="AI495" s="249"/>
      <c r="AJ495" s="249"/>
      <c r="AK495" s="249"/>
      <c r="AL495" s="249"/>
      <c r="AM495" s="204"/>
      <c r="AN495" s="205"/>
      <c r="AO495" s="205"/>
      <c r="AP495" s="205"/>
      <c r="AQ495" s="205"/>
      <c r="AR495" s="205"/>
      <c r="AS495" s="259"/>
      <c r="AT495" s="258"/>
      <c r="AU495" s="258"/>
      <c r="AV495" s="258"/>
      <c r="AW495" s="258"/>
      <c r="AX495" s="258"/>
      <c r="AY495" s="268"/>
      <c r="AZ495" s="267"/>
      <c r="BA495" s="267"/>
      <c r="BB495" s="267"/>
      <c r="BC495" s="267"/>
      <c r="BD495" s="267"/>
      <c r="BE495" s="204"/>
      <c r="BF495" s="205"/>
      <c r="BG495" s="205"/>
      <c r="BH495" s="205"/>
      <c r="BI495" s="205"/>
      <c r="BJ495" s="205"/>
      <c r="BK495" s="241"/>
      <c r="BL495" s="240"/>
      <c r="BM495" s="240"/>
      <c r="BN495" s="240"/>
      <c r="BO495" s="240"/>
      <c r="BP495" s="240"/>
      <c r="BQ495" s="223"/>
      <c r="BW495" s="268"/>
      <c r="BX495" s="267"/>
      <c r="BY495" s="267"/>
      <c r="BZ495" s="267"/>
      <c r="CA495" s="267"/>
      <c r="CB495" s="267"/>
      <c r="CC495" s="241"/>
      <c r="CD495" s="214"/>
      <c r="CE495" s="240"/>
      <c r="CF495" s="240"/>
      <c r="CG495" s="240"/>
      <c r="CH495" s="5"/>
    </row>
    <row r="496" spans="1:86" hidden="1" x14ac:dyDescent="0.2">
      <c r="A496" s="22"/>
      <c r="B496" s="22"/>
      <c r="C496" s="51"/>
      <c r="D496" s="121"/>
      <c r="E496" s="22"/>
      <c r="F496" s="23"/>
      <c r="G496" s="124"/>
      <c r="H496" s="26"/>
      <c r="I496" s="27"/>
      <c r="J496" s="204"/>
      <c r="K496" s="204"/>
      <c r="L496" s="205"/>
      <c r="M496" s="205"/>
      <c r="N496" s="205"/>
      <c r="O496" s="214"/>
      <c r="P496" s="214"/>
      <c r="Q496" s="213"/>
      <c r="R496" s="213"/>
      <c r="S496" s="213"/>
      <c r="T496" s="213"/>
      <c r="U496" s="223"/>
      <c r="V496" s="222"/>
      <c r="W496" s="222"/>
      <c r="X496" s="222"/>
      <c r="Y496" s="222"/>
      <c r="Z496" s="222"/>
      <c r="AA496" s="232"/>
      <c r="AB496" s="231"/>
      <c r="AC496" s="231"/>
      <c r="AD496" s="231"/>
      <c r="AE496" s="231"/>
      <c r="AF496" s="231"/>
      <c r="AG496" s="250"/>
      <c r="AH496" s="249"/>
      <c r="AI496" s="249"/>
      <c r="AJ496" s="249"/>
      <c r="AK496" s="249"/>
      <c r="AL496" s="249"/>
      <c r="AM496" s="204"/>
      <c r="AN496" s="205"/>
      <c r="AO496" s="205"/>
      <c r="AP496" s="205"/>
      <c r="AQ496" s="205"/>
      <c r="AR496" s="205"/>
      <c r="AS496" s="259"/>
      <c r="AT496" s="258"/>
      <c r="AU496" s="258"/>
      <c r="AV496" s="258"/>
      <c r="AW496" s="258"/>
      <c r="AX496" s="258"/>
      <c r="AY496" s="268"/>
      <c r="AZ496" s="267"/>
      <c r="BA496" s="267"/>
      <c r="BB496" s="267"/>
      <c r="BC496" s="267"/>
      <c r="BD496" s="267"/>
      <c r="BE496" s="204"/>
      <c r="BF496" s="205"/>
      <c r="BG496" s="205"/>
      <c r="BH496" s="205"/>
      <c r="BI496" s="205"/>
      <c r="BJ496" s="205"/>
      <c r="BK496" s="241"/>
      <c r="BL496" s="240"/>
      <c r="BM496" s="240"/>
      <c r="BN496" s="240"/>
      <c r="BO496" s="240"/>
      <c r="BP496" s="240"/>
      <c r="BQ496" s="223"/>
      <c r="BW496" s="268"/>
      <c r="BX496" s="267"/>
      <c r="BY496" s="267"/>
      <c r="BZ496" s="267"/>
      <c r="CA496" s="267"/>
      <c r="CB496" s="267"/>
      <c r="CC496" s="241"/>
      <c r="CD496" s="214"/>
      <c r="CE496" s="240"/>
      <c r="CF496" s="240"/>
      <c r="CG496" s="240"/>
      <c r="CH496" s="5"/>
    </row>
    <row r="497" spans="1:86" hidden="1" x14ac:dyDescent="0.2">
      <c r="A497" s="22"/>
      <c r="B497" s="22"/>
      <c r="C497" s="51"/>
      <c r="D497" s="33"/>
      <c r="E497" s="22"/>
      <c r="F497" s="23"/>
      <c r="G497" s="124"/>
      <c r="H497" s="75"/>
      <c r="I497" s="27"/>
      <c r="J497" s="204"/>
      <c r="K497" s="204"/>
      <c r="L497" s="205"/>
      <c r="M497" s="205"/>
      <c r="N497" s="205"/>
      <c r="O497" s="214"/>
      <c r="P497" s="214"/>
      <c r="Q497" s="213"/>
      <c r="R497" s="213"/>
      <c r="S497" s="213"/>
      <c r="T497" s="213"/>
      <c r="U497" s="223"/>
      <c r="V497" s="222"/>
      <c r="W497" s="222"/>
      <c r="X497" s="222"/>
      <c r="Y497" s="222"/>
      <c r="Z497" s="222"/>
      <c r="AA497" s="232"/>
      <c r="AB497" s="231"/>
      <c r="AC497" s="231"/>
      <c r="AD497" s="231"/>
      <c r="AE497" s="231"/>
      <c r="AF497" s="231"/>
      <c r="AG497" s="250"/>
      <c r="AH497" s="249"/>
      <c r="AI497" s="249"/>
      <c r="AJ497" s="249"/>
      <c r="AK497" s="249"/>
      <c r="AL497" s="249"/>
      <c r="AM497" s="204"/>
      <c r="AN497" s="205"/>
      <c r="AO497" s="205"/>
      <c r="AP497" s="205"/>
      <c r="AQ497" s="205"/>
      <c r="AR497" s="205"/>
      <c r="AS497" s="259"/>
      <c r="AT497" s="258"/>
      <c r="AU497" s="258"/>
      <c r="AV497" s="258"/>
      <c r="AW497" s="258"/>
      <c r="AX497" s="258"/>
      <c r="AY497" s="268"/>
      <c r="AZ497" s="267"/>
      <c r="BA497" s="267"/>
      <c r="BB497" s="267"/>
      <c r="BC497" s="267"/>
      <c r="BD497" s="267"/>
      <c r="BE497" s="204"/>
      <c r="BF497" s="205"/>
      <c r="BG497" s="205"/>
      <c r="BH497" s="205"/>
      <c r="BI497" s="205"/>
      <c r="BJ497" s="205"/>
      <c r="BK497" s="241"/>
      <c r="BL497" s="240"/>
      <c r="BM497" s="240"/>
      <c r="BN497" s="240"/>
      <c r="BO497" s="240"/>
      <c r="BP497" s="240"/>
      <c r="BQ497" s="223"/>
      <c r="BW497" s="268"/>
      <c r="BX497" s="267"/>
      <c r="BY497" s="267"/>
      <c r="BZ497" s="267"/>
      <c r="CA497" s="267"/>
      <c r="CB497" s="267"/>
      <c r="CC497" s="241"/>
      <c r="CD497" s="214"/>
      <c r="CE497" s="240"/>
      <c r="CF497" s="240"/>
      <c r="CG497" s="240"/>
      <c r="CH497" s="5"/>
    </row>
    <row r="498" spans="1:86" hidden="1" x14ac:dyDescent="0.2">
      <c r="A498" s="22"/>
      <c r="B498" s="22"/>
      <c r="C498" s="22"/>
      <c r="D498" s="34"/>
      <c r="E498" s="22"/>
      <c r="F498" s="34"/>
      <c r="G498" s="48"/>
      <c r="H498" s="36"/>
      <c r="I498" s="27"/>
      <c r="J498" s="204"/>
      <c r="K498" s="204"/>
      <c r="L498" s="205"/>
      <c r="M498" s="205"/>
      <c r="N498" s="204"/>
      <c r="O498" s="214"/>
      <c r="P498" s="214"/>
      <c r="Q498" s="213"/>
      <c r="R498" s="214"/>
      <c r="S498" s="213"/>
      <c r="T498" s="214"/>
      <c r="U498" s="223"/>
      <c r="V498" s="223"/>
      <c r="W498" s="222"/>
      <c r="X498" s="223"/>
      <c r="Y498" s="222"/>
      <c r="Z498" s="223"/>
      <c r="AA498" s="232"/>
      <c r="AB498" s="232"/>
      <c r="AC498" s="231"/>
      <c r="AD498" s="232"/>
      <c r="AE498" s="231"/>
      <c r="AF498" s="232"/>
      <c r="AG498" s="250"/>
      <c r="AH498" s="250"/>
      <c r="AI498" s="249"/>
      <c r="AJ498" s="250"/>
      <c r="AK498" s="249"/>
      <c r="AL498" s="250"/>
      <c r="AM498" s="204"/>
      <c r="AN498" s="204"/>
      <c r="AO498" s="205"/>
      <c r="AP498" s="204"/>
      <c r="AQ498" s="205"/>
      <c r="AR498" s="204"/>
      <c r="AS498" s="259"/>
      <c r="AT498" s="259"/>
      <c r="AU498" s="258"/>
      <c r="AV498" s="259"/>
      <c r="AW498" s="258"/>
      <c r="AX498" s="259"/>
      <c r="AY498" s="268"/>
      <c r="AZ498" s="268"/>
      <c r="BA498" s="267"/>
      <c r="BB498" s="268"/>
      <c r="BC498" s="267"/>
      <c r="BD498" s="268"/>
      <c r="BE498" s="204"/>
      <c r="BF498" s="204"/>
      <c r="BG498" s="205"/>
      <c r="BH498" s="204"/>
      <c r="BI498" s="205"/>
      <c r="BJ498" s="204"/>
      <c r="BK498" s="241"/>
      <c r="BL498" s="241"/>
      <c r="BM498" s="240"/>
      <c r="BN498" s="241"/>
      <c r="BO498" s="240"/>
      <c r="BP498" s="241"/>
      <c r="BQ498" s="223"/>
      <c r="BR498" s="579"/>
      <c r="BT498" s="579"/>
      <c r="BV498" s="579"/>
      <c r="BW498" s="268"/>
      <c r="BX498" s="268"/>
      <c r="BY498" s="267"/>
      <c r="BZ498" s="268"/>
      <c r="CA498" s="267"/>
      <c r="CB498" s="268"/>
      <c r="CC498" s="241"/>
      <c r="CD498" s="214"/>
      <c r="CE498" s="240"/>
      <c r="CF498" s="240"/>
      <c r="CG498" s="241"/>
      <c r="CH498" s="5"/>
    </row>
    <row r="499" spans="1:86" hidden="1" x14ac:dyDescent="0.2">
      <c r="A499" s="22"/>
      <c r="B499" s="22"/>
      <c r="C499" s="22"/>
      <c r="D499" s="34"/>
      <c r="E499" s="22"/>
      <c r="F499" s="34"/>
      <c r="G499" s="48"/>
      <c r="H499" s="36"/>
      <c r="I499" s="27"/>
      <c r="J499" s="204"/>
      <c r="K499" s="204"/>
      <c r="L499" s="205"/>
      <c r="M499" s="205"/>
      <c r="N499" s="205"/>
      <c r="O499" s="214"/>
      <c r="P499" s="214"/>
      <c r="Q499" s="213"/>
      <c r="R499" s="213"/>
      <c r="S499" s="213"/>
      <c r="T499" s="213"/>
      <c r="U499" s="223"/>
      <c r="V499" s="222"/>
      <c r="W499" s="222"/>
      <c r="X499" s="222"/>
      <c r="Y499" s="222"/>
      <c r="Z499" s="222"/>
      <c r="AA499" s="232"/>
      <c r="AB499" s="231"/>
      <c r="AC499" s="231"/>
      <c r="AD499" s="231"/>
      <c r="AE499" s="231"/>
      <c r="AF499" s="231"/>
      <c r="AG499" s="250"/>
      <c r="AH499" s="249"/>
      <c r="AI499" s="249"/>
      <c r="AJ499" s="249"/>
      <c r="AK499" s="249"/>
      <c r="AL499" s="249"/>
      <c r="AM499" s="204"/>
      <c r="AN499" s="205"/>
      <c r="AO499" s="205"/>
      <c r="AP499" s="205"/>
      <c r="AQ499" s="205"/>
      <c r="AR499" s="205"/>
      <c r="AS499" s="259"/>
      <c r="AT499" s="258"/>
      <c r="AU499" s="258"/>
      <c r="AV499" s="258"/>
      <c r="AW499" s="258"/>
      <c r="AX499" s="258"/>
      <c r="AY499" s="268"/>
      <c r="AZ499" s="267"/>
      <c r="BA499" s="267"/>
      <c r="BB499" s="267"/>
      <c r="BC499" s="267"/>
      <c r="BD499" s="267"/>
      <c r="BE499" s="204"/>
      <c r="BF499" s="205"/>
      <c r="BG499" s="205"/>
      <c r="BH499" s="205"/>
      <c r="BI499" s="205"/>
      <c r="BJ499" s="205"/>
      <c r="BK499" s="241"/>
      <c r="BL499" s="240"/>
      <c r="BM499" s="240"/>
      <c r="BN499" s="240"/>
      <c r="BO499" s="240"/>
      <c r="BP499" s="240"/>
      <c r="BQ499" s="223"/>
      <c r="BW499" s="268"/>
      <c r="BX499" s="267"/>
      <c r="BY499" s="267"/>
      <c r="BZ499" s="267"/>
      <c r="CA499" s="267"/>
      <c r="CB499" s="267"/>
      <c r="CC499" s="241"/>
      <c r="CD499" s="214"/>
      <c r="CE499" s="240"/>
      <c r="CF499" s="240"/>
      <c r="CG499" s="240"/>
      <c r="CH499" s="5"/>
    </row>
    <row r="500" spans="1:86" hidden="1" x14ac:dyDescent="0.2">
      <c r="A500" s="22"/>
      <c r="B500" s="22"/>
      <c r="C500" s="22"/>
      <c r="D500" s="28"/>
      <c r="E500" s="22"/>
      <c r="F500" s="28"/>
      <c r="G500" s="128"/>
      <c r="H500" s="26"/>
      <c r="I500" s="27"/>
      <c r="J500" s="204"/>
      <c r="K500" s="204"/>
      <c r="L500" s="205"/>
      <c r="M500" s="205"/>
      <c r="N500" s="205"/>
      <c r="O500" s="214"/>
      <c r="P500" s="214"/>
      <c r="Q500" s="213"/>
      <c r="R500" s="213"/>
      <c r="S500" s="213"/>
      <c r="T500" s="213"/>
      <c r="U500" s="223"/>
      <c r="V500" s="222"/>
      <c r="W500" s="222"/>
      <c r="X500" s="222"/>
      <c r="Y500" s="222"/>
      <c r="Z500" s="222"/>
      <c r="AA500" s="232"/>
      <c r="AB500" s="231"/>
      <c r="AC500" s="231"/>
      <c r="AD500" s="231"/>
      <c r="AE500" s="231"/>
      <c r="AF500" s="231"/>
      <c r="AG500" s="250"/>
      <c r="AH500" s="249"/>
      <c r="AI500" s="249"/>
      <c r="AJ500" s="249"/>
      <c r="AK500" s="249"/>
      <c r="AL500" s="249"/>
      <c r="AM500" s="204"/>
      <c r="AN500" s="205"/>
      <c r="AO500" s="205"/>
      <c r="AP500" s="205"/>
      <c r="AQ500" s="205"/>
      <c r="AR500" s="205"/>
      <c r="AS500" s="259"/>
      <c r="AT500" s="258"/>
      <c r="AU500" s="258"/>
      <c r="AV500" s="258"/>
      <c r="AW500" s="258"/>
      <c r="AX500" s="258"/>
      <c r="AY500" s="268"/>
      <c r="AZ500" s="267"/>
      <c r="BA500" s="267"/>
      <c r="BB500" s="267"/>
      <c r="BC500" s="267"/>
      <c r="BD500" s="267"/>
      <c r="BE500" s="204"/>
      <c r="BF500" s="205"/>
      <c r="BG500" s="205"/>
      <c r="BH500" s="205"/>
      <c r="BI500" s="205"/>
      <c r="BJ500" s="205"/>
      <c r="BK500" s="241"/>
      <c r="BL500" s="240"/>
      <c r="BM500" s="240"/>
      <c r="BN500" s="240"/>
      <c r="BO500" s="240"/>
      <c r="BP500" s="240"/>
      <c r="BQ500" s="223"/>
      <c r="BW500" s="268"/>
      <c r="BX500" s="267"/>
      <c r="BY500" s="267"/>
      <c r="BZ500" s="267"/>
      <c r="CA500" s="267"/>
      <c r="CB500" s="267"/>
      <c r="CC500" s="241"/>
      <c r="CD500" s="214"/>
      <c r="CE500" s="240"/>
      <c r="CF500" s="240"/>
      <c r="CG500" s="240"/>
      <c r="CH500" s="5"/>
    </row>
    <row r="501" spans="1:86" hidden="1" x14ac:dyDescent="0.2">
      <c r="A501" s="22"/>
      <c r="B501" s="22"/>
      <c r="C501" s="51"/>
      <c r="D501" s="23"/>
      <c r="E501" s="22"/>
      <c r="F501" s="23"/>
      <c r="G501" s="124"/>
      <c r="H501" s="26"/>
      <c r="I501" s="27"/>
      <c r="J501" s="204"/>
      <c r="K501" s="204"/>
      <c r="L501" s="205"/>
      <c r="M501" s="205"/>
      <c r="N501" s="205"/>
      <c r="O501" s="214"/>
      <c r="P501" s="214"/>
      <c r="Q501" s="213"/>
      <c r="R501" s="213"/>
      <c r="S501" s="213"/>
      <c r="T501" s="213"/>
      <c r="U501" s="223"/>
      <c r="V501" s="222"/>
      <c r="W501" s="222"/>
      <c r="X501" s="222"/>
      <c r="Y501" s="222"/>
      <c r="Z501" s="222"/>
      <c r="AA501" s="232"/>
      <c r="AB501" s="231"/>
      <c r="AC501" s="231"/>
      <c r="AD501" s="231"/>
      <c r="AE501" s="231"/>
      <c r="AF501" s="231"/>
      <c r="AG501" s="250"/>
      <c r="AH501" s="249"/>
      <c r="AI501" s="249"/>
      <c r="AJ501" s="249"/>
      <c r="AK501" s="249"/>
      <c r="AL501" s="249"/>
      <c r="AM501" s="204"/>
      <c r="AN501" s="205"/>
      <c r="AO501" s="205"/>
      <c r="AP501" s="205"/>
      <c r="AQ501" s="205"/>
      <c r="AR501" s="205"/>
      <c r="AS501" s="259"/>
      <c r="AT501" s="258"/>
      <c r="AU501" s="258"/>
      <c r="AV501" s="258"/>
      <c r="AW501" s="258"/>
      <c r="AX501" s="258"/>
      <c r="AY501" s="268"/>
      <c r="AZ501" s="267"/>
      <c r="BA501" s="267"/>
      <c r="BB501" s="267"/>
      <c r="BC501" s="267"/>
      <c r="BD501" s="267"/>
      <c r="BE501" s="204"/>
      <c r="BF501" s="205"/>
      <c r="BG501" s="205"/>
      <c r="BH501" s="205"/>
      <c r="BI501" s="205"/>
      <c r="BJ501" s="205"/>
      <c r="BK501" s="241"/>
      <c r="BL501" s="240"/>
      <c r="BM501" s="240"/>
      <c r="BN501" s="240"/>
      <c r="BO501" s="240"/>
      <c r="BP501" s="240"/>
      <c r="BQ501" s="223"/>
      <c r="BW501" s="268"/>
      <c r="BX501" s="267"/>
      <c r="BY501" s="267"/>
      <c r="BZ501" s="267"/>
      <c r="CA501" s="267"/>
      <c r="CB501" s="267"/>
      <c r="CC501" s="241"/>
      <c r="CD501" s="214"/>
      <c r="CE501" s="240"/>
      <c r="CF501" s="240"/>
      <c r="CG501" s="240"/>
      <c r="CH501" s="5"/>
    </row>
    <row r="502" spans="1:86" hidden="1" x14ac:dyDescent="0.2">
      <c r="A502" s="22"/>
      <c r="B502" s="22"/>
      <c r="C502" s="51"/>
      <c r="D502" s="31"/>
      <c r="E502" s="22"/>
      <c r="F502" s="23"/>
      <c r="G502" s="124"/>
      <c r="H502" s="32"/>
      <c r="I502" s="27"/>
      <c r="J502" s="204"/>
      <c r="K502" s="204"/>
      <c r="L502" s="205"/>
      <c r="M502" s="205"/>
      <c r="N502" s="205"/>
      <c r="O502" s="214"/>
      <c r="P502" s="214"/>
      <c r="Q502" s="213"/>
      <c r="R502" s="213"/>
      <c r="S502" s="213"/>
      <c r="T502" s="213"/>
      <c r="U502" s="223"/>
      <c r="V502" s="222"/>
      <c r="W502" s="222"/>
      <c r="X502" s="222"/>
      <c r="Y502" s="222"/>
      <c r="Z502" s="222"/>
      <c r="AA502" s="232"/>
      <c r="AB502" s="231"/>
      <c r="AC502" s="231"/>
      <c r="AD502" s="231"/>
      <c r="AE502" s="231"/>
      <c r="AF502" s="231"/>
      <c r="AG502" s="250"/>
      <c r="AH502" s="249"/>
      <c r="AI502" s="249"/>
      <c r="AJ502" s="249"/>
      <c r="AK502" s="249"/>
      <c r="AL502" s="249"/>
      <c r="AM502" s="204"/>
      <c r="AN502" s="205"/>
      <c r="AO502" s="205"/>
      <c r="AP502" s="205"/>
      <c r="AQ502" s="205"/>
      <c r="AR502" s="205"/>
      <c r="AS502" s="259"/>
      <c r="AT502" s="258"/>
      <c r="AU502" s="258"/>
      <c r="AV502" s="258"/>
      <c r="AW502" s="258"/>
      <c r="AX502" s="258"/>
      <c r="AY502" s="268"/>
      <c r="AZ502" s="267"/>
      <c r="BA502" s="267"/>
      <c r="BB502" s="267"/>
      <c r="BC502" s="267"/>
      <c r="BD502" s="267"/>
      <c r="BE502" s="204"/>
      <c r="BF502" s="205"/>
      <c r="BG502" s="205"/>
      <c r="BH502" s="205"/>
      <c r="BI502" s="205"/>
      <c r="BJ502" s="205"/>
      <c r="BK502" s="241"/>
      <c r="BL502" s="240"/>
      <c r="BM502" s="240"/>
      <c r="BN502" s="240"/>
      <c r="BO502" s="240"/>
      <c r="BP502" s="240"/>
      <c r="BQ502" s="223"/>
      <c r="BW502" s="268"/>
      <c r="BX502" s="267"/>
      <c r="BY502" s="267"/>
      <c r="BZ502" s="267"/>
      <c r="CA502" s="267"/>
      <c r="CB502" s="267"/>
      <c r="CC502" s="241"/>
      <c r="CD502" s="214"/>
      <c r="CE502" s="240"/>
      <c r="CF502" s="240"/>
      <c r="CG502" s="240"/>
      <c r="CH502" s="5"/>
    </row>
    <row r="503" spans="1:86" hidden="1" x14ac:dyDescent="0.2">
      <c r="A503" s="22"/>
      <c r="B503" s="22"/>
      <c r="C503" s="51"/>
      <c r="D503" s="33"/>
      <c r="E503" s="22"/>
      <c r="F503" s="23"/>
      <c r="G503" s="124"/>
      <c r="H503" s="32"/>
      <c r="I503" s="27"/>
      <c r="J503" s="204"/>
      <c r="K503" s="204"/>
      <c r="L503" s="205"/>
      <c r="M503" s="205"/>
      <c r="N503" s="205"/>
      <c r="O503" s="214"/>
      <c r="P503" s="214"/>
      <c r="Q503" s="213"/>
      <c r="R503" s="213"/>
      <c r="S503" s="213"/>
      <c r="T503" s="213"/>
      <c r="U503" s="223"/>
      <c r="V503" s="222"/>
      <c r="W503" s="222"/>
      <c r="X503" s="222"/>
      <c r="Y503" s="222"/>
      <c r="Z503" s="222"/>
      <c r="AA503" s="232"/>
      <c r="AB503" s="231"/>
      <c r="AC503" s="231"/>
      <c r="AD503" s="231"/>
      <c r="AE503" s="231"/>
      <c r="AF503" s="231"/>
      <c r="AG503" s="250"/>
      <c r="AH503" s="249"/>
      <c r="AI503" s="249"/>
      <c r="AJ503" s="249"/>
      <c r="AK503" s="249"/>
      <c r="AL503" s="249"/>
      <c r="AM503" s="204"/>
      <c r="AN503" s="205"/>
      <c r="AO503" s="205"/>
      <c r="AP503" s="205"/>
      <c r="AQ503" s="205"/>
      <c r="AR503" s="205"/>
      <c r="AS503" s="259"/>
      <c r="AT503" s="258"/>
      <c r="AU503" s="258"/>
      <c r="AV503" s="258"/>
      <c r="AW503" s="258"/>
      <c r="AX503" s="258"/>
      <c r="AY503" s="268"/>
      <c r="AZ503" s="267"/>
      <c r="BA503" s="267"/>
      <c r="BB503" s="267"/>
      <c r="BC503" s="267"/>
      <c r="BD503" s="267"/>
      <c r="BE503" s="204"/>
      <c r="BF503" s="205"/>
      <c r="BG503" s="205"/>
      <c r="BH503" s="205"/>
      <c r="BI503" s="205"/>
      <c r="BJ503" s="205"/>
      <c r="BK503" s="241"/>
      <c r="BL503" s="240"/>
      <c r="BM503" s="240"/>
      <c r="BN503" s="240"/>
      <c r="BO503" s="240"/>
      <c r="BP503" s="240"/>
      <c r="BQ503" s="223"/>
      <c r="BW503" s="268"/>
      <c r="BX503" s="267"/>
      <c r="BY503" s="267"/>
      <c r="BZ503" s="267"/>
      <c r="CA503" s="267"/>
      <c r="CB503" s="267"/>
      <c r="CC503" s="241"/>
      <c r="CD503" s="214"/>
      <c r="CE503" s="240"/>
      <c r="CF503" s="240"/>
      <c r="CG503" s="240"/>
      <c r="CH503" s="5"/>
    </row>
    <row r="504" spans="1:86" hidden="1" x14ac:dyDescent="0.2">
      <c r="A504" s="22"/>
      <c r="B504" s="22"/>
      <c r="C504" s="22"/>
      <c r="D504" s="34"/>
      <c r="E504" s="22"/>
      <c r="F504" s="34"/>
      <c r="G504" s="48"/>
      <c r="H504" s="36"/>
      <c r="I504" s="27"/>
      <c r="J504" s="204"/>
      <c r="K504" s="204"/>
      <c r="L504" s="205"/>
      <c r="M504" s="205"/>
      <c r="N504" s="204"/>
      <c r="O504" s="214"/>
      <c r="P504" s="214"/>
      <c r="Q504" s="213"/>
      <c r="R504" s="214"/>
      <c r="S504" s="213"/>
      <c r="T504" s="214"/>
      <c r="U504" s="223"/>
      <c r="V504" s="223"/>
      <c r="W504" s="222"/>
      <c r="X504" s="223"/>
      <c r="Y504" s="222"/>
      <c r="Z504" s="223"/>
      <c r="AA504" s="232"/>
      <c r="AB504" s="232"/>
      <c r="AC504" s="231"/>
      <c r="AD504" s="232"/>
      <c r="AE504" s="231"/>
      <c r="AF504" s="232"/>
      <c r="AG504" s="250"/>
      <c r="AH504" s="250"/>
      <c r="AI504" s="249"/>
      <c r="AJ504" s="250"/>
      <c r="AK504" s="249"/>
      <c r="AL504" s="250"/>
      <c r="AM504" s="204"/>
      <c r="AN504" s="204"/>
      <c r="AO504" s="205"/>
      <c r="AP504" s="204"/>
      <c r="AQ504" s="205"/>
      <c r="AR504" s="204"/>
      <c r="AS504" s="259"/>
      <c r="AT504" s="259"/>
      <c r="AU504" s="258"/>
      <c r="AV504" s="259"/>
      <c r="AW504" s="258"/>
      <c r="AX504" s="259"/>
      <c r="AY504" s="268"/>
      <c r="AZ504" s="268"/>
      <c r="BA504" s="267"/>
      <c r="BB504" s="268"/>
      <c r="BC504" s="267"/>
      <c r="BD504" s="268"/>
      <c r="BE504" s="204"/>
      <c r="BF504" s="204"/>
      <c r="BG504" s="205"/>
      <c r="BH504" s="204"/>
      <c r="BI504" s="205"/>
      <c r="BJ504" s="204"/>
      <c r="BK504" s="241"/>
      <c r="BL504" s="241"/>
      <c r="BM504" s="240"/>
      <c r="BN504" s="241"/>
      <c r="BO504" s="240"/>
      <c r="BP504" s="241"/>
      <c r="BQ504" s="223"/>
      <c r="BR504" s="579"/>
      <c r="BT504" s="579"/>
      <c r="BV504" s="579"/>
      <c r="BW504" s="268"/>
      <c r="BX504" s="268"/>
      <c r="BY504" s="267"/>
      <c r="BZ504" s="268"/>
      <c r="CA504" s="267"/>
      <c r="CB504" s="268"/>
      <c r="CC504" s="241"/>
      <c r="CD504" s="214"/>
      <c r="CE504" s="240"/>
      <c r="CF504" s="240"/>
      <c r="CG504" s="241"/>
      <c r="CH504" s="5"/>
    </row>
    <row r="505" spans="1:86" hidden="1" x14ac:dyDescent="0.2">
      <c r="A505" s="105"/>
      <c r="B505" s="105"/>
      <c r="C505" s="105"/>
      <c r="D505" s="107"/>
      <c r="E505" s="105"/>
      <c r="F505" s="107"/>
      <c r="G505" s="108"/>
      <c r="H505" s="91"/>
      <c r="I505" s="59"/>
      <c r="J505" s="206"/>
      <c r="K505" s="206"/>
      <c r="L505" s="206"/>
      <c r="M505" s="206"/>
      <c r="N505" s="206"/>
      <c r="O505" s="215"/>
      <c r="P505" s="215"/>
      <c r="Q505" s="215"/>
      <c r="R505" s="215"/>
      <c r="S505" s="215"/>
      <c r="T505" s="215"/>
      <c r="U505" s="224"/>
      <c r="V505" s="224"/>
      <c r="W505" s="224"/>
      <c r="X505" s="224"/>
      <c r="Y505" s="224"/>
      <c r="Z505" s="224"/>
      <c r="AA505" s="233"/>
      <c r="AB505" s="233"/>
      <c r="AC505" s="233"/>
      <c r="AD505" s="233"/>
      <c r="AE505" s="233"/>
      <c r="AF505" s="233"/>
      <c r="AG505" s="251"/>
      <c r="AH505" s="251"/>
      <c r="AI505" s="251"/>
      <c r="AJ505" s="251"/>
      <c r="AK505" s="251"/>
      <c r="AL505" s="251"/>
      <c r="AM505" s="206"/>
      <c r="AN505" s="206"/>
      <c r="AO505" s="206"/>
      <c r="AP505" s="206"/>
      <c r="AQ505" s="206"/>
      <c r="AR505" s="206"/>
      <c r="AS505" s="260"/>
      <c r="AT505" s="260"/>
      <c r="AU505" s="260"/>
      <c r="AV505" s="260"/>
      <c r="AW505" s="260"/>
      <c r="AX505" s="260"/>
      <c r="AY505" s="269"/>
      <c r="AZ505" s="269"/>
      <c r="BA505" s="269"/>
      <c r="BB505" s="269"/>
      <c r="BC505" s="269"/>
      <c r="BD505" s="269"/>
      <c r="BE505" s="206"/>
      <c r="BF505" s="206"/>
      <c r="BG505" s="206"/>
      <c r="BH505" s="206"/>
      <c r="BI505" s="206"/>
      <c r="BJ505" s="206"/>
      <c r="BK505" s="242"/>
      <c r="BL505" s="242"/>
      <c r="BM505" s="242"/>
      <c r="BN505" s="242"/>
      <c r="BO505" s="242"/>
      <c r="BP505" s="242"/>
      <c r="BQ505" s="224"/>
      <c r="BR505" s="629"/>
      <c r="BS505" s="629"/>
      <c r="BT505" s="629"/>
      <c r="BU505" s="629"/>
      <c r="BV505" s="629"/>
      <c r="BW505" s="269"/>
      <c r="BX505" s="269"/>
      <c r="BY505" s="269"/>
      <c r="BZ505" s="269"/>
      <c r="CA505" s="269"/>
      <c r="CB505" s="269"/>
      <c r="CC505" s="242"/>
      <c r="CD505" s="215"/>
      <c r="CE505" s="242"/>
      <c r="CF505" s="242"/>
      <c r="CG505" s="242"/>
      <c r="CH505" s="5"/>
    </row>
    <row r="506" spans="1:86" hidden="1" x14ac:dyDescent="0.2">
      <c r="A506" s="143"/>
      <c r="B506" s="74"/>
      <c r="C506" s="141"/>
      <c r="D506" s="142"/>
      <c r="E506" s="141"/>
      <c r="F506" s="142"/>
      <c r="G506" s="109"/>
      <c r="H506" s="69"/>
      <c r="I506" s="74"/>
      <c r="J506" s="204"/>
      <c r="K506" s="204"/>
      <c r="L506" s="205"/>
      <c r="M506" s="205"/>
      <c r="N506" s="205"/>
      <c r="O506" s="214"/>
      <c r="P506" s="214"/>
      <c r="Q506" s="213"/>
      <c r="R506" s="213"/>
      <c r="S506" s="213"/>
      <c r="T506" s="213"/>
      <c r="U506" s="223"/>
      <c r="V506" s="222"/>
      <c r="W506" s="222"/>
      <c r="X506" s="222"/>
      <c r="Y506" s="222"/>
      <c r="Z506" s="222"/>
      <c r="AA506" s="232"/>
      <c r="AB506" s="231"/>
      <c r="AC506" s="231"/>
      <c r="AD506" s="231"/>
      <c r="AE506" s="231"/>
      <c r="AF506" s="231"/>
      <c r="AG506" s="250"/>
      <c r="AH506" s="249"/>
      <c r="AI506" s="249"/>
      <c r="AJ506" s="249"/>
      <c r="AK506" s="249"/>
      <c r="AL506" s="249"/>
      <c r="AM506" s="204"/>
      <c r="AN506" s="205"/>
      <c r="AO506" s="205"/>
      <c r="AP506" s="205"/>
      <c r="AQ506" s="205"/>
      <c r="AR506" s="205"/>
      <c r="AS506" s="259"/>
      <c r="AT506" s="258"/>
      <c r="AU506" s="258"/>
      <c r="AV506" s="258"/>
      <c r="AW506" s="258"/>
      <c r="AX506" s="258"/>
      <c r="AY506" s="268"/>
      <c r="AZ506" s="267"/>
      <c r="BA506" s="267"/>
      <c r="BB506" s="267"/>
      <c r="BC506" s="267"/>
      <c r="BD506" s="267"/>
      <c r="BE506" s="204"/>
      <c r="BF506" s="205"/>
      <c r="BG506" s="205"/>
      <c r="BH506" s="205"/>
      <c r="BI506" s="205"/>
      <c r="BJ506" s="205"/>
      <c r="BK506" s="241"/>
      <c r="BL506" s="240"/>
      <c r="BM506" s="240"/>
      <c r="BN506" s="240"/>
      <c r="BO506" s="240"/>
      <c r="BP506" s="240"/>
      <c r="BQ506" s="223"/>
      <c r="BW506" s="268"/>
      <c r="BX506" s="267"/>
      <c r="BY506" s="267"/>
      <c r="BZ506" s="267"/>
      <c r="CA506" s="267"/>
      <c r="CB506" s="267"/>
      <c r="CC506" s="241"/>
      <c r="CD506" s="214"/>
      <c r="CE506" s="240"/>
      <c r="CF506" s="240"/>
      <c r="CG506" s="240"/>
      <c r="CH506" s="5"/>
    </row>
    <row r="507" spans="1:86" hidden="1" x14ac:dyDescent="0.2">
      <c r="A507" s="109"/>
      <c r="B507" s="64"/>
      <c r="C507" s="141"/>
      <c r="D507" s="142"/>
      <c r="E507" s="141"/>
      <c r="F507" s="142"/>
      <c r="G507" s="109"/>
      <c r="H507" s="65"/>
      <c r="I507" s="145"/>
      <c r="J507" s="204"/>
      <c r="K507" s="204"/>
      <c r="L507" s="205"/>
      <c r="M507" s="205"/>
      <c r="N507" s="205"/>
      <c r="O507" s="214"/>
      <c r="P507" s="214"/>
      <c r="Q507" s="213"/>
      <c r="R507" s="213"/>
      <c r="S507" s="213"/>
      <c r="T507" s="213"/>
      <c r="U507" s="223"/>
      <c r="V507" s="222"/>
      <c r="W507" s="222"/>
      <c r="X507" s="222"/>
      <c r="Y507" s="222"/>
      <c r="Z507" s="222"/>
      <c r="AA507" s="232"/>
      <c r="AB507" s="231"/>
      <c r="AC507" s="231"/>
      <c r="AD507" s="231"/>
      <c r="AE507" s="231"/>
      <c r="AF507" s="231"/>
      <c r="AG507" s="250"/>
      <c r="AH507" s="249"/>
      <c r="AI507" s="249"/>
      <c r="AJ507" s="249"/>
      <c r="AK507" s="249"/>
      <c r="AL507" s="249"/>
      <c r="AM507" s="204"/>
      <c r="AN507" s="205"/>
      <c r="AO507" s="205"/>
      <c r="AP507" s="205"/>
      <c r="AQ507" s="205"/>
      <c r="AR507" s="205"/>
      <c r="AS507" s="259"/>
      <c r="AT507" s="258"/>
      <c r="AU507" s="258"/>
      <c r="AV507" s="258"/>
      <c r="AW507" s="258"/>
      <c r="AX507" s="258"/>
      <c r="AY507" s="268"/>
      <c r="AZ507" s="267"/>
      <c r="BA507" s="267"/>
      <c r="BB507" s="267"/>
      <c r="BC507" s="267"/>
      <c r="BD507" s="267"/>
      <c r="BE507" s="204"/>
      <c r="BF507" s="205"/>
      <c r="BG507" s="205"/>
      <c r="BH507" s="205"/>
      <c r="BI507" s="205"/>
      <c r="BJ507" s="205"/>
      <c r="BK507" s="241"/>
      <c r="BL507" s="240"/>
      <c r="BM507" s="240"/>
      <c r="BN507" s="240"/>
      <c r="BO507" s="240"/>
      <c r="BP507" s="240"/>
      <c r="BQ507" s="223"/>
      <c r="BW507" s="268"/>
      <c r="BX507" s="267"/>
      <c r="BY507" s="267"/>
      <c r="BZ507" s="267"/>
      <c r="CA507" s="267"/>
      <c r="CB507" s="267"/>
      <c r="CC507" s="241"/>
      <c r="CD507" s="214"/>
      <c r="CE507" s="240"/>
      <c r="CF507" s="240"/>
      <c r="CG507" s="240"/>
      <c r="CH507" s="5"/>
    </row>
    <row r="508" spans="1:86" hidden="1" x14ac:dyDescent="0.2">
      <c r="A508" s="109"/>
      <c r="B508" s="64"/>
      <c r="C508" s="141"/>
      <c r="D508" s="142"/>
      <c r="E508" s="141"/>
      <c r="F508" s="142"/>
      <c r="G508" s="12"/>
      <c r="H508" s="65"/>
      <c r="I508" s="145"/>
      <c r="J508" s="204"/>
      <c r="K508" s="204"/>
      <c r="L508" s="205"/>
      <c r="M508" s="205"/>
      <c r="N508" s="205"/>
      <c r="O508" s="214"/>
      <c r="P508" s="214"/>
      <c r="Q508" s="213"/>
      <c r="R508" s="213"/>
      <c r="S508" s="213"/>
      <c r="T508" s="213"/>
      <c r="U508" s="223"/>
      <c r="V508" s="222"/>
      <c r="W508" s="222"/>
      <c r="X508" s="222"/>
      <c r="Y508" s="222"/>
      <c r="Z508" s="222"/>
      <c r="AA508" s="232"/>
      <c r="AB508" s="231"/>
      <c r="AC508" s="231"/>
      <c r="AD508" s="231"/>
      <c r="AE508" s="231"/>
      <c r="AF508" s="231"/>
      <c r="AG508" s="250"/>
      <c r="AH508" s="249"/>
      <c r="AI508" s="249"/>
      <c r="AJ508" s="249"/>
      <c r="AK508" s="249"/>
      <c r="AL508" s="249"/>
      <c r="AM508" s="204"/>
      <c r="AN508" s="205"/>
      <c r="AO508" s="205"/>
      <c r="AP508" s="205"/>
      <c r="AQ508" s="205"/>
      <c r="AR508" s="205"/>
      <c r="AS508" s="259"/>
      <c r="AT508" s="258"/>
      <c r="AU508" s="258"/>
      <c r="AV508" s="258"/>
      <c r="AW508" s="258"/>
      <c r="AX508" s="258"/>
      <c r="AY508" s="268"/>
      <c r="AZ508" s="267"/>
      <c r="BA508" s="267"/>
      <c r="BB508" s="267"/>
      <c r="BC508" s="267"/>
      <c r="BD508" s="267"/>
      <c r="BE508" s="204"/>
      <c r="BF508" s="205"/>
      <c r="BG508" s="205"/>
      <c r="BH508" s="205"/>
      <c r="BI508" s="205"/>
      <c r="BJ508" s="205"/>
      <c r="BK508" s="241"/>
      <c r="BL508" s="240"/>
      <c r="BM508" s="240"/>
      <c r="BN508" s="240"/>
      <c r="BO508" s="240"/>
      <c r="BP508" s="240"/>
      <c r="BQ508" s="223"/>
      <c r="BW508" s="268"/>
      <c r="BX508" s="267"/>
      <c r="BY508" s="267"/>
      <c r="BZ508" s="267"/>
      <c r="CA508" s="267"/>
      <c r="CB508" s="267"/>
      <c r="CC508" s="241"/>
      <c r="CD508" s="214"/>
      <c r="CE508" s="240"/>
      <c r="CF508" s="240"/>
      <c r="CG508" s="240"/>
      <c r="CH508" s="5"/>
    </row>
    <row r="509" spans="1:86" hidden="1" x14ac:dyDescent="0.2">
      <c r="A509" s="109"/>
      <c r="B509" s="64"/>
      <c r="C509" s="141"/>
      <c r="D509" s="142"/>
      <c r="E509" s="141"/>
      <c r="F509" s="142"/>
      <c r="G509" s="109"/>
      <c r="H509" s="69"/>
      <c r="I509" s="66"/>
      <c r="J509" s="204"/>
      <c r="K509" s="204"/>
      <c r="L509" s="205"/>
      <c r="M509" s="205"/>
      <c r="N509" s="205"/>
      <c r="O509" s="214"/>
      <c r="P509" s="214"/>
      <c r="Q509" s="213"/>
      <c r="R509" s="213"/>
      <c r="S509" s="213"/>
      <c r="T509" s="213"/>
      <c r="U509" s="223"/>
      <c r="V509" s="222"/>
      <c r="W509" s="222"/>
      <c r="X509" s="222"/>
      <c r="Y509" s="222"/>
      <c r="Z509" s="222"/>
      <c r="AA509" s="232"/>
      <c r="AB509" s="231"/>
      <c r="AC509" s="231"/>
      <c r="AD509" s="231"/>
      <c r="AE509" s="231"/>
      <c r="AF509" s="231"/>
      <c r="AG509" s="250"/>
      <c r="AH509" s="249"/>
      <c r="AI509" s="249"/>
      <c r="AJ509" s="249"/>
      <c r="AK509" s="249"/>
      <c r="AL509" s="249"/>
      <c r="AM509" s="204"/>
      <c r="AN509" s="205"/>
      <c r="AO509" s="205"/>
      <c r="AP509" s="205"/>
      <c r="AQ509" s="205"/>
      <c r="AR509" s="205"/>
      <c r="AS509" s="259"/>
      <c r="AT509" s="258"/>
      <c r="AU509" s="258"/>
      <c r="AV509" s="258"/>
      <c r="AW509" s="258"/>
      <c r="AX509" s="258"/>
      <c r="AY509" s="268"/>
      <c r="AZ509" s="267"/>
      <c r="BA509" s="267"/>
      <c r="BB509" s="267"/>
      <c r="BC509" s="267"/>
      <c r="BD509" s="267"/>
      <c r="BE509" s="204"/>
      <c r="BF509" s="205"/>
      <c r="BG509" s="205"/>
      <c r="BH509" s="205"/>
      <c r="BI509" s="205"/>
      <c r="BJ509" s="205"/>
      <c r="BK509" s="241"/>
      <c r="BL509" s="240"/>
      <c r="BM509" s="240"/>
      <c r="BN509" s="240"/>
      <c r="BO509" s="240"/>
      <c r="BP509" s="240"/>
      <c r="BQ509" s="223"/>
      <c r="BW509" s="268"/>
      <c r="BX509" s="267"/>
      <c r="BY509" s="267"/>
      <c r="BZ509" s="267"/>
      <c r="CA509" s="267"/>
      <c r="CB509" s="267"/>
      <c r="CC509" s="241"/>
      <c r="CD509" s="214"/>
      <c r="CE509" s="240"/>
      <c r="CF509" s="240"/>
      <c r="CG509" s="240"/>
      <c r="CH509" s="5"/>
    </row>
    <row r="510" spans="1:86" hidden="1" x14ac:dyDescent="0.2">
      <c r="A510" s="109"/>
      <c r="B510" s="74"/>
      <c r="C510" s="141"/>
      <c r="D510" s="142"/>
      <c r="E510" s="141"/>
      <c r="F510" s="142"/>
      <c r="G510" s="109"/>
      <c r="H510" s="69"/>
      <c r="I510" s="66"/>
      <c r="J510" s="204"/>
      <c r="K510" s="204"/>
      <c r="L510" s="205"/>
      <c r="M510" s="205"/>
      <c r="N510" s="205"/>
      <c r="O510" s="214"/>
      <c r="P510" s="214"/>
      <c r="Q510" s="213"/>
      <c r="R510" s="213"/>
      <c r="S510" s="213"/>
      <c r="T510" s="213"/>
      <c r="U510" s="223"/>
      <c r="V510" s="222"/>
      <c r="W510" s="222"/>
      <c r="X510" s="222"/>
      <c r="Y510" s="222"/>
      <c r="Z510" s="222"/>
      <c r="AA510" s="232"/>
      <c r="AB510" s="231"/>
      <c r="AC510" s="231"/>
      <c r="AD510" s="231"/>
      <c r="AE510" s="231"/>
      <c r="AF510" s="231"/>
      <c r="AG510" s="250"/>
      <c r="AH510" s="249"/>
      <c r="AI510" s="249"/>
      <c r="AJ510" s="249"/>
      <c r="AK510" s="249"/>
      <c r="AL510" s="249"/>
      <c r="AM510" s="204"/>
      <c r="AN510" s="205"/>
      <c r="AO510" s="205"/>
      <c r="AP510" s="205"/>
      <c r="AQ510" s="205"/>
      <c r="AR510" s="205"/>
      <c r="AS510" s="259"/>
      <c r="AT510" s="258"/>
      <c r="AU510" s="258"/>
      <c r="AV510" s="258"/>
      <c r="AW510" s="258"/>
      <c r="AX510" s="258"/>
      <c r="AY510" s="268"/>
      <c r="AZ510" s="267"/>
      <c r="BA510" s="267"/>
      <c r="BB510" s="267"/>
      <c r="BC510" s="267"/>
      <c r="BD510" s="267"/>
      <c r="BE510" s="204"/>
      <c r="BF510" s="205"/>
      <c r="BG510" s="205"/>
      <c r="BH510" s="205"/>
      <c r="BI510" s="205"/>
      <c r="BJ510" s="205"/>
      <c r="BK510" s="241"/>
      <c r="BL510" s="240"/>
      <c r="BM510" s="240"/>
      <c r="BN510" s="240"/>
      <c r="BO510" s="240"/>
      <c r="BP510" s="240"/>
      <c r="BQ510" s="223"/>
      <c r="BW510" s="268"/>
      <c r="BX510" s="267"/>
      <c r="BY510" s="267"/>
      <c r="BZ510" s="267"/>
      <c r="CA510" s="267"/>
      <c r="CB510" s="267"/>
      <c r="CC510" s="241"/>
      <c r="CD510" s="214"/>
      <c r="CE510" s="240"/>
      <c r="CF510" s="240"/>
      <c r="CG510" s="240"/>
      <c r="CH510" s="5"/>
    </row>
    <row r="511" spans="1:86" hidden="1" x14ac:dyDescent="0.2">
      <c r="A511" s="141"/>
      <c r="B511" s="141"/>
      <c r="C511" s="141"/>
      <c r="D511" s="142"/>
      <c r="E511" s="141"/>
      <c r="F511" s="142"/>
      <c r="G511" s="109"/>
      <c r="H511" s="65"/>
      <c r="I511" s="66"/>
      <c r="J511" s="204"/>
      <c r="K511" s="204"/>
      <c r="L511" s="205"/>
      <c r="M511" s="205"/>
      <c r="N511" s="205"/>
      <c r="O511" s="214"/>
      <c r="P511" s="214"/>
      <c r="Q511" s="213"/>
      <c r="R511" s="213"/>
      <c r="S511" s="213"/>
      <c r="T511" s="213"/>
      <c r="U511" s="223"/>
      <c r="V511" s="222"/>
      <c r="W511" s="222"/>
      <c r="X511" s="222"/>
      <c r="Y511" s="222"/>
      <c r="Z511" s="222"/>
      <c r="AA511" s="232"/>
      <c r="AB511" s="231"/>
      <c r="AC511" s="231"/>
      <c r="AD511" s="231"/>
      <c r="AE511" s="231"/>
      <c r="AF511" s="231"/>
      <c r="AG511" s="250"/>
      <c r="AH511" s="249"/>
      <c r="AI511" s="249"/>
      <c r="AJ511" s="249"/>
      <c r="AK511" s="249"/>
      <c r="AL511" s="249"/>
      <c r="AM511" s="204"/>
      <c r="AN511" s="205"/>
      <c r="AO511" s="205"/>
      <c r="AP511" s="205"/>
      <c r="AQ511" s="205"/>
      <c r="AR511" s="205"/>
      <c r="AS511" s="259"/>
      <c r="AT511" s="258"/>
      <c r="AU511" s="258"/>
      <c r="AV511" s="258"/>
      <c r="AW511" s="258"/>
      <c r="AX511" s="258"/>
      <c r="AY511" s="268"/>
      <c r="AZ511" s="267"/>
      <c r="BA511" s="267"/>
      <c r="BB511" s="267"/>
      <c r="BC511" s="267"/>
      <c r="BD511" s="267"/>
      <c r="BE511" s="204"/>
      <c r="BF511" s="205"/>
      <c r="BG511" s="205"/>
      <c r="BH511" s="205"/>
      <c r="BI511" s="205"/>
      <c r="BJ511" s="205"/>
      <c r="BK511" s="241"/>
      <c r="BL511" s="240"/>
      <c r="BM511" s="240"/>
      <c r="BN511" s="240"/>
      <c r="BO511" s="240"/>
      <c r="BP511" s="240"/>
      <c r="BQ511" s="223"/>
      <c r="BW511" s="268"/>
      <c r="BX511" s="267"/>
      <c r="BY511" s="267"/>
      <c r="BZ511" s="267"/>
      <c r="CA511" s="267"/>
      <c r="CB511" s="267"/>
      <c r="CC511" s="241"/>
      <c r="CD511" s="214"/>
      <c r="CE511" s="240"/>
      <c r="CF511" s="240"/>
      <c r="CG511" s="240"/>
      <c r="CH511" s="5"/>
    </row>
    <row r="512" spans="1:86" hidden="1" x14ac:dyDescent="0.2">
      <c r="A512" s="141"/>
      <c r="B512" s="141"/>
      <c r="C512" s="141"/>
      <c r="D512" s="142"/>
      <c r="E512" s="141"/>
      <c r="F512" s="142"/>
      <c r="G512" s="12"/>
      <c r="H512" s="65"/>
      <c r="I512" s="66"/>
      <c r="J512" s="204"/>
      <c r="K512" s="204"/>
      <c r="L512" s="205"/>
      <c r="M512" s="205"/>
      <c r="N512" s="205"/>
      <c r="O512" s="214"/>
      <c r="P512" s="214"/>
      <c r="Q512" s="213"/>
      <c r="R512" s="213"/>
      <c r="S512" s="213"/>
      <c r="T512" s="213"/>
      <c r="U512" s="223"/>
      <c r="V512" s="222"/>
      <c r="W512" s="222"/>
      <c r="X512" s="222"/>
      <c r="Y512" s="222"/>
      <c r="Z512" s="222"/>
      <c r="AA512" s="232"/>
      <c r="AB512" s="231"/>
      <c r="AC512" s="231"/>
      <c r="AD512" s="231"/>
      <c r="AE512" s="231"/>
      <c r="AF512" s="231"/>
      <c r="AG512" s="250"/>
      <c r="AH512" s="249"/>
      <c r="AI512" s="249"/>
      <c r="AJ512" s="249"/>
      <c r="AK512" s="249"/>
      <c r="AL512" s="249"/>
      <c r="AM512" s="204"/>
      <c r="AN512" s="205"/>
      <c r="AO512" s="205"/>
      <c r="AP512" s="205"/>
      <c r="AQ512" s="205"/>
      <c r="AR512" s="205"/>
      <c r="AS512" s="259"/>
      <c r="AT512" s="258"/>
      <c r="AU512" s="258"/>
      <c r="AV512" s="258"/>
      <c r="AW512" s="258"/>
      <c r="AX512" s="258"/>
      <c r="AY512" s="268"/>
      <c r="AZ512" s="267"/>
      <c r="BA512" s="267"/>
      <c r="BB512" s="267"/>
      <c r="BC512" s="267"/>
      <c r="BD512" s="267"/>
      <c r="BE512" s="204"/>
      <c r="BF512" s="205"/>
      <c r="BG512" s="205"/>
      <c r="BH512" s="205"/>
      <c r="BI512" s="205"/>
      <c r="BJ512" s="205"/>
      <c r="BK512" s="241"/>
      <c r="BL512" s="240"/>
      <c r="BM512" s="240"/>
      <c r="BN512" s="240"/>
      <c r="BO512" s="240"/>
      <c r="BP512" s="240"/>
      <c r="BQ512" s="223"/>
      <c r="BW512" s="268"/>
      <c r="BX512" s="267"/>
      <c r="BY512" s="267"/>
      <c r="BZ512" s="267"/>
      <c r="CA512" s="267"/>
      <c r="CB512" s="267"/>
      <c r="CC512" s="241"/>
      <c r="CD512" s="214"/>
      <c r="CE512" s="240"/>
      <c r="CF512" s="240"/>
      <c r="CG512" s="240"/>
      <c r="CH512" s="5"/>
    </row>
    <row r="513" spans="1:86" hidden="1" x14ac:dyDescent="0.2">
      <c r="A513" s="146"/>
      <c r="B513" s="146"/>
      <c r="C513" s="141"/>
      <c r="D513" s="142"/>
      <c r="E513" s="146"/>
      <c r="F513" s="147"/>
      <c r="G513" s="148"/>
      <c r="H513" s="72"/>
      <c r="I513" s="73"/>
      <c r="J513" s="204"/>
      <c r="K513" s="204"/>
      <c r="L513" s="205"/>
      <c r="M513" s="205"/>
      <c r="N513" s="205"/>
      <c r="O513" s="214"/>
      <c r="P513" s="214"/>
      <c r="Q513" s="213"/>
      <c r="R513" s="213"/>
      <c r="S513" s="213"/>
      <c r="T513" s="213"/>
      <c r="U513" s="223"/>
      <c r="V513" s="222"/>
      <c r="W513" s="222"/>
      <c r="X513" s="222"/>
      <c r="Y513" s="222"/>
      <c r="Z513" s="222"/>
      <c r="AA513" s="232"/>
      <c r="AB513" s="231"/>
      <c r="AC513" s="231"/>
      <c r="AD513" s="231"/>
      <c r="AE513" s="231"/>
      <c r="AF513" s="231"/>
      <c r="AG513" s="250"/>
      <c r="AH513" s="249"/>
      <c r="AI513" s="249"/>
      <c r="AJ513" s="249"/>
      <c r="AK513" s="249"/>
      <c r="AL513" s="249"/>
      <c r="AM513" s="204"/>
      <c r="AN513" s="205"/>
      <c r="AO513" s="205"/>
      <c r="AP513" s="205"/>
      <c r="AQ513" s="205"/>
      <c r="AR513" s="205"/>
      <c r="AS513" s="259"/>
      <c r="AT513" s="258"/>
      <c r="AU513" s="258"/>
      <c r="AV513" s="258"/>
      <c r="AW513" s="258"/>
      <c r="AX513" s="258"/>
      <c r="AY513" s="268"/>
      <c r="AZ513" s="267"/>
      <c r="BA513" s="267"/>
      <c r="BB513" s="267"/>
      <c r="BC513" s="267"/>
      <c r="BD513" s="267"/>
      <c r="BE513" s="204"/>
      <c r="BF513" s="205"/>
      <c r="BG513" s="205"/>
      <c r="BH513" s="205"/>
      <c r="BI513" s="205"/>
      <c r="BJ513" s="205"/>
      <c r="BK513" s="241"/>
      <c r="BL513" s="240"/>
      <c r="BM513" s="240"/>
      <c r="BN513" s="240"/>
      <c r="BO513" s="240"/>
      <c r="BP513" s="240"/>
      <c r="BQ513" s="223"/>
      <c r="BW513" s="268"/>
      <c r="BX513" s="267"/>
      <c r="BY513" s="267"/>
      <c r="BZ513" s="267"/>
      <c r="CA513" s="267"/>
      <c r="CB513" s="267"/>
      <c r="CC513" s="241"/>
      <c r="CD513" s="214"/>
      <c r="CE513" s="240"/>
      <c r="CF513" s="240"/>
      <c r="CG513" s="240"/>
      <c r="CH513" s="5"/>
    </row>
    <row r="514" spans="1:86" hidden="1" x14ac:dyDescent="0.2">
      <c r="C514" s="171"/>
      <c r="D514" s="171"/>
      <c r="I514" s="172"/>
      <c r="J514" s="204"/>
      <c r="K514" s="204"/>
      <c r="L514" s="205"/>
      <c r="M514" s="205"/>
      <c r="N514" s="205"/>
      <c r="O514" s="214"/>
      <c r="P514" s="214"/>
      <c r="Q514" s="213"/>
      <c r="R514" s="213"/>
      <c r="S514" s="213"/>
      <c r="T514" s="213"/>
      <c r="U514" s="223"/>
      <c r="V514" s="222"/>
      <c r="W514" s="222"/>
      <c r="X514" s="222"/>
      <c r="Y514" s="222"/>
      <c r="Z514" s="222"/>
      <c r="AA514" s="232"/>
      <c r="AB514" s="231"/>
      <c r="AC514" s="231"/>
      <c r="AD514" s="231"/>
      <c r="AE514" s="231"/>
      <c r="AF514" s="231"/>
      <c r="AG514" s="250"/>
      <c r="AH514" s="249"/>
      <c r="AI514" s="249"/>
      <c r="AJ514" s="249"/>
      <c r="AK514" s="249"/>
      <c r="AL514" s="249"/>
      <c r="AM514" s="204"/>
      <c r="AN514" s="205"/>
      <c r="AO514" s="205"/>
      <c r="AP514" s="205"/>
      <c r="AQ514" s="205"/>
      <c r="AR514" s="205"/>
      <c r="AS514" s="259"/>
      <c r="AT514" s="258"/>
      <c r="AU514" s="258"/>
      <c r="AV514" s="258"/>
      <c r="AW514" s="258"/>
      <c r="AX514" s="258"/>
      <c r="AY514" s="268"/>
      <c r="AZ514" s="267"/>
      <c r="BA514" s="267"/>
      <c r="BB514" s="267"/>
      <c r="BC514" s="267"/>
      <c r="BD514" s="267"/>
      <c r="BE514" s="204"/>
      <c r="BF514" s="205"/>
      <c r="BG514" s="205"/>
      <c r="BH514" s="205"/>
      <c r="BI514" s="205"/>
      <c r="BJ514" s="205"/>
      <c r="BK514" s="241"/>
      <c r="BL514" s="240"/>
      <c r="BM514" s="240"/>
      <c r="BN514" s="240"/>
      <c r="BO514" s="240"/>
      <c r="BP514" s="240"/>
      <c r="BQ514" s="223"/>
      <c r="BW514" s="268"/>
      <c r="BX514" s="267"/>
      <c r="BY514" s="267"/>
      <c r="BZ514" s="267"/>
      <c r="CA514" s="267"/>
      <c r="CB514" s="267"/>
      <c r="CC514" s="241"/>
      <c r="CD514" s="214"/>
      <c r="CE514" s="240"/>
      <c r="CF514" s="240"/>
      <c r="CG514" s="240"/>
      <c r="CH514" s="5"/>
    </row>
    <row r="515" spans="1:86" hidden="1" x14ac:dyDescent="0.2">
      <c r="A515" s="23"/>
      <c r="B515" s="22"/>
      <c r="C515" s="23"/>
      <c r="D515" s="23"/>
      <c r="E515" s="23"/>
      <c r="F515" s="23"/>
      <c r="G515" s="25"/>
      <c r="H515" s="32"/>
      <c r="I515" s="88"/>
      <c r="J515" s="204"/>
      <c r="K515" s="204"/>
      <c r="L515" s="205"/>
      <c r="M515" s="205"/>
      <c r="N515" s="205"/>
      <c r="O515" s="214"/>
      <c r="P515" s="214"/>
      <c r="Q515" s="213"/>
      <c r="R515" s="213"/>
      <c r="S515" s="213"/>
      <c r="T515" s="213"/>
      <c r="U515" s="223"/>
      <c r="V515" s="222"/>
      <c r="W515" s="222"/>
      <c r="X515" s="222"/>
      <c r="Y515" s="222"/>
      <c r="Z515" s="222"/>
      <c r="AA515" s="232"/>
      <c r="AB515" s="231"/>
      <c r="AC515" s="231"/>
      <c r="AD515" s="231"/>
      <c r="AE515" s="231"/>
      <c r="AF515" s="231"/>
      <c r="AG515" s="250"/>
      <c r="AH515" s="249"/>
      <c r="AI515" s="249"/>
      <c r="AJ515" s="249"/>
      <c r="AK515" s="249"/>
      <c r="AL515" s="249"/>
      <c r="AM515" s="204"/>
      <c r="AN515" s="205"/>
      <c r="AO515" s="205"/>
      <c r="AP515" s="205"/>
      <c r="AQ515" s="205"/>
      <c r="AR515" s="205"/>
      <c r="AS515" s="259"/>
      <c r="AT515" s="258"/>
      <c r="AU515" s="258"/>
      <c r="AV515" s="258"/>
      <c r="AW515" s="258"/>
      <c r="AX515" s="258"/>
      <c r="AY515" s="268"/>
      <c r="AZ515" s="267"/>
      <c r="BA515" s="267"/>
      <c r="BB515" s="267"/>
      <c r="BC515" s="267"/>
      <c r="BD515" s="267"/>
      <c r="BE515" s="204"/>
      <c r="BF515" s="205"/>
      <c r="BG515" s="205"/>
      <c r="BH515" s="205"/>
      <c r="BI515" s="205"/>
      <c r="BJ515" s="205"/>
      <c r="BK515" s="241"/>
      <c r="BL515" s="240"/>
      <c r="BM515" s="240"/>
      <c r="BN515" s="240"/>
      <c r="BO515" s="240"/>
      <c r="BP515" s="240"/>
      <c r="BQ515" s="223"/>
      <c r="BW515" s="268"/>
      <c r="BX515" s="267"/>
      <c r="BY515" s="267"/>
      <c r="BZ515" s="267"/>
      <c r="CA515" s="267"/>
      <c r="CB515" s="267"/>
      <c r="CC515" s="241"/>
      <c r="CD515" s="214"/>
      <c r="CE515" s="240"/>
      <c r="CF515" s="240"/>
      <c r="CG515" s="240"/>
      <c r="CH515" s="5"/>
    </row>
    <row r="516" spans="1:86" hidden="1" x14ac:dyDescent="0.2">
      <c r="A516" s="23"/>
      <c r="B516" s="29"/>
      <c r="C516" s="51"/>
      <c r="D516" s="23"/>
      <c r="E516" s="23"/>
      <c r="F516" s="23"/>
      <c r="G516" s="25"/>
      <c r="H516" s="32"/>
      <c r="I516" s="88"/>
      <c r="J516" s="204"/>
      <c r="K516" s="204"/>
      <c r="L516" s="205"/>
      <c r="M516" s="205"/>
      <c r="N516" s="205"/>
      <c r="O516" s="214"/>
      <c r="P516" s="214"/>
      <c r="Q516" s="213"/>
      <c r="R516" s="213"/>
      <c r="S516" s="213"/>
      <c r="T516" s="213"/>
      <c r="U516" s="223"/>
      <c r="V516" s="222"/>
      <c r="W516" s="222"/>
      <c r="X516" s="222"/>
      <c r="Y516" s="222"/>
      <c r="Z516" s="222"/>
      <c r="AA516" s="232"/>
      <c r="AB516" s="231"/>
      <c r="AC516" s="231"/>
      <c r="AD516" s="231"/>
      <c r="AE516" s="231"/>
      <c r="AF516" s="231"/>
      <c r="AG516" s="250"/>
      <c r="AH516" s="249"/>
      <c r="AI516" s="249"/>
      <c r="AJ516" s="249"/>
      <c r="AK516" s="249"/>
      <c r="AL516" s="249"/>
      <c r="AM516" s="204"/>
      <c r="AN516" s="205"/>
      <c r="AO516" s="205"/>
      <c r="AP516" s="205"/>
      <c r="AQ516" s="205"/>
      <c r="AR516" s="205"/>
      <c r="AS516" s="259"/>
      <c r="AT516" s="258"/>
      <c r="AU516" s="258"/>
      <c r="AV516" s="258"/>
      <c r="AW516" s="258"/>
      <c r="AX516" s="258"/>
      <c r="AY516" s="268"/>
      <c r="AZ516" s="267"/>
      <c r="BA516" s="267"/>
      <c r="BB516" s="267"/>
      <c r="BC516" s="267"/>
      <c r="BD516" s="267"/>
      <c r="BE516" s="204"/>
      <c r="BF516" s="205"/>
      <c r="BG516" s="205"/>
      <c r="BH516" s="205"/>
      <c r="BI516" s="205"/>
      <c r="BJ516" s="205"/>
      <c r="BK516" s="241"/>
      <c r="BL516" s="240"/>
      <c r="BM516" s="240"/>
      <c r="BN516" s="240"/>
      <c r="BO516" s="240"/>
      <c r="BP516" s="240"/>
      <c r="BQ516" s="223"/>
      <c r="BW516" s="268"/>
      <c r="BX516" s="267"/>
      <c r="BY516" s="267"/>
      <c r="BZ516" s="267"/>
      <c r="CA516" s="267"/>
      <c r="CB516" s="267"/>
      <c r="CC516" s="241"/>
      <c r="CD516" s="214"/>
      <c r="CE516" s="240"/>
      <c r="CF516" s="240"/>
      <c r="CG516" s="240"/>
      <c r="CH516" s="5"/>
    </row>
    <row r="517" spans="1:86" hidden="1" x14ac:dyDescent="0.2">
      <c r="A517" s="23"/>
      <c r="B517" s="29"/>
      <c r="C517" s="51"/>
      <c r="D517" s="121"/>
      <c r="E517" s="23"/>
      <c r="F517" s="23"/>
      <c r="G517" s="25"/>
      <c r="H517" s="32"/>
      <c r="I517" s="88"/>
      <c r="J517" s="204"/>
      <c r="K517" s="204"/>
      <c r="L517" s="205"/>
      <c r="M517" s="205"/>
      <c r="N517" s="205"/>
      <c r="O517" s="214"/>
      <c r="P517" s="214"/>
      <c r="Q517" s="213"/>
      <c r="R517" s="213"/>
      <c r="S517" s="213"/>
      <c r="T517" s="213"/>
      <c r="U517" s="223"/>
      <c r="V517" s="222"/>
      <c r="W517" s="222"/>
      <c r="X517" s="222"/>
      <c r="Y517" s="222"/>
      <c r="Z517" s="222"/>
      <c r="AA517" s="232"/>
      <c r="AB517" s="231"/>
      <c r="AC517" s="231"/>
      <c r="AD517" s="231"/>
      <c r="AE517" s="231"/>
      <c r="AF517" s="231"/>
      <c r="AG517" s="250"/>
      <c r="AH517" s="249"/>
      <c r="AI517" s="249"/>
      <c r="AJ517" s="249"/>
      <c r="AK517" s="249"/>
      <c r="AL517" s="249"/>
      <c r="AM517" s="204"/>
      <c r="AN517" s="205"/>
      <c r="AO517" s="205"/>
      <c r="AP517" s="205"/>
      <c r="AQ517" s="205"/>
      <c r="AR517" s="205"/>
      <c r="AS517" s="259"/>
      <c r="AT517" s="258"/>
      <c r="AU517" s="258"/>
      <c r="AV517" s="258"/>
      <c r="AW517" s="258"/>
      <c r="AX517" s="258"/>
      <c r="AY517" s="268"/>
      <c r="AZ517" s="267"/>
      <c r="BA517" s="267"/>
      <c r="BB517" s="267"/>
      <c r="BC517" s="267"/>
      <c r="BD517" s="267"/>
      <c r="BE517" s="204"/>
      <c r="BF517" s="205"/>
      <c r="BG517" s="205"/>
      <c r="BH517" s="205"/>
      <c r="BI517" s="205"/>
      <c r="BJ517" s="205"/>
      <c r="BK517" s="241"/>
      <c r="BL517" s="240"/>
      <c r="BM517" s="240"/>
      <c r="BN517" s="240"/>
      <c r="BO517" s="240"/>
      <c r="BP517" s="240"/>
      <c r="BQ517" s="223"/>
      <c r="BW517" s="268"/>
      <c r="BX517" s="267"/>
      <c r="BY517" s="267"/>
      <c r="BZ517" s="267"/>
      <c r="CA517" s="267"/>
      <c r="CB517" s="267"/>
      <c r="CC517" s="241"/>
      <c r="CD517" s="214"/>
      <c r="CE517" s="240"/>
      <c r="CF517" s="240"/>
      <c r="CG517" s="240"/>
      <c r="CH517" s="5"/>
    </row>
    <row r="518" spans="1:86" hidden="1" x14ac:dyDescent="0.2">
      <c r="A518" s="23"/>
      <c r="B518" s="29"/>
      <c r="C518" s="51"/>
      <c r="D518" s="33"/>
      <c r="E518" s="23"/>
      <c r="F518" s="23"/>
      <c r="G518" s="25"/>
      <c r="H518" s="75"/>
      <c r="I518" s="52"/>
      <c r="J518" s="204"/>
      <c r="K518" s="204"/>
      <c r="L518" s="205"/>
      <c r="M518" s="205"/>
      <c r="N518" s="205"/>
      <c r="O518" s="214"/>
      <c r="P518" s="214"/>
      <c r="Q518" s="213"/>
      <c r="R518" s="213"/>
      <c r="S518" s="213"/>
      <c r="T518" s="213"/>
      <c r="U518" s="223"/>
      <c r="V518" s="222"/>
      <c r="W518" s="222"/>
      <c r="X518" s="222"/>
      <c r="Y518" s="222"/>
      <c r="Z518" s="222"/>
      <c r="AA518" s="232"/>
      <c r="AB518" s="231"/>
      <c r="AC518" s="231"/>
      <c r="AD518" s="231"/>
      <c r="AE518" s="231"/>
      <c r="AF518" s="231"/>
      <c r="AG518" s="250"/>
      <c r="AH518" s="249"/>
      <c r="AI518" s="249"/>
      <c r="AJ518" s="249"/>
      <c r="AK518" s="249"/>
      <c r="AL518" s="249"/>
      <c r="AM518" s="204"/>
      <c r="AN518" s="205"/>
      <c r="AO518" s="205"/>
      <c r="AP518" s="205"/>
      <c r="AQ518" s="205"/>
      <c r="AR518" s="205"/>
      <c r="AS518" s="259"/>
      <c r="AT518" s="258"/>
      <c r="AU518" s="258"/>
      <c r="AV518" s="258"/>
      <c r="AW518" s="258"/>
      <c r="AX518" s="258"/>
      <c r="AY518" s="268"/>
      <c r="AZ518" s="267"/>
      <c r="BA518" s="267"/>
      <c r="BB518" s="267"/>
      <c r="BC518" s="267"/>
      <c r="BD518" s="267"/>
      <c r="BE518" s="204"/>
      <c r="BF518" s="205"/>
      <c r="BG518" s="205"/>
      <c r="BH518" s="205"/>
      <c r="BI518" s="205"/>
      <c r="BJ518" s="205"/>
      <c r="BK518" s="241"/>
      <c r="BL518" s="240"/>
      <c r="BM518" s="240"/>
      <c r="BN518" s="240"/>
      <c r="BO518" s="240"/>
      <c r="BP518" s="240"/>
      <c r="BQ518" s="223"/>
      <c r="BW518" s="268"/>
      <c r="BX518" s="267"/>
      <c r="BY518" s="267"/>
      <c r="BZ518" s="267"/>
      <c r="CA518" s="267"/>
      <c r="CB518" s="267"/>
      <c r="CC518" s="241"/>
      <c r="CD518" s="214"/>
      <c r="CE518" s="240"/>
      <c r="CF518" s="240"/>
      <c r="CG518" s="240"/>
      <c r="CH518" s="5"/>
    </row>
    <row r="519" spans="1:86" hidden="1" x14ac:dyDescent="0.2">
      <c r="A519" s="22"/>
      <c r="B519" s="22"/>
      <c r="C519" s="51"/>
      <c r="D519" s="34"/>
      <c r="E519" s="22"/>
      <c r="F519" s="34"/>
      <c r="G519" s="48"/>
      <c r="H519" s="36"/>
      <c r="I519" s="27"/>
      <c r="J519" s="204"/>
      <c r="K519" s="204"/>
      <c r="L519" s="205"/>
      <c r="M519" s="205"/>
      <c r="N519" s="204"/>
      <c r="O519" s="214"/>
      <c r="P519" s="214"/>
      <c r="Q519" s="213"/>
      <c r="R519" s="214"/>
      <c r="S519" s="213"/>
      <c r="T519" s="214"/>
      <c r="U519" s="223"/>
      <c r="V519" s="223"/>
      <c r="W519" s="222"/>
      <c r="X519" s="223"/>
      <c r="Y519" s="222"/>
      <c r="Z519" s="223"/>
      <c r="AA519" s="232"/>
      <c r="AB519" s="232"/>
      <c r="AC519" s="231"/>
      <c r="AD519" s="232"/>
      <c r="AE519" s="231"/>
      <c r="AF519" s="232"/>
      <c r="AG519" s="250"/>
      <c r="AH519" s="250"/>
      <c r="AI519" s="249"/>
      <c r="AJ519" s="250"/>
      <c r="AK519" s="249"/>
      <c r="AL519" s="250"/>
      <c r="AM519" s="204"/>
      <c r="AN519" s="204"/>
      <c r="AO519" s="205"/>
      <c r="AP519" s="204"/>
      <c r="AQ519" s="205"/>
      <c r="AR519" s="204"/>
      <c r="AS519" s="259"/>
      <c r="AT519" s="259"/>
      <c r="AU519" s="258"/>
      <c r="AV519" s="259"/>
      <c r="AW519" s="258"/>
      <c r="AX519" s="259"/>
      <c r="AY519" s="268"/>
      <c r="AZ519" s="268"/>
      <c r="BA519" s="267"/>
      <c r="BB519" s="268"/>
      <c r="BC519" s="267"/>
      <c r="BD519" s="268"/>
      <c r="BE519" s="204"/>
      <c r="BF519" s="204"/>
      <c r="BG519" s="205"/>
      <c r="BH519" s="204"/>
      <c r="BI519" s="205"/>
      <c r="BJ519" s="204"/>
      <c r="BK519" s="241"/>
      <c r="BL519" s="241"/>
      <c r="BM519" s="240"/>
      <c r="BN519" s="241"/>
      <c r="BO519" s="240"/>
      <c r="BP519" s="241"/>
      <c r="BQ519" s="223"/>
      <c r="BR519" s="579"/>
      <c r="BT519" s="579"/>
      <c r="BV519" s="579"/>
      <c r="BW519" s="268"/>
      <c r="BX519" s="268"/>
      <c r="BY519" s="267"/>
      <c r="BZ519" s="268"/>
      <c r="CA519" s="267"/>
      <c r="CB519" s="268"/>
      <c r="CC519" s="241"/>
      <c r="CD519" s="214"/>
      <c r="CE519" s="240"/>
      <c r="CF519" s="240"/>
      <c r="CG519" s="241"/>
      <c r="CH519" s="5"/>
    </row>
    <row r="520" spans="1:86" hidden="1" x14ac:dyDescent="0.2">
      <c r="A520" s="157"/>
      <c r="B520" s="105"/>
      <c r="C520" s="105"/>
      <c r="D520" s="107"/>
      <c r="E520" s="105"/>
      <c r="F520" s="107"/>
      <c r="G520" s="108"/>
      <c r="H520" s="91"/>
      <c r="I520" s="59"/>
      <c r="J520" s="206"/>
      <c r="K520" s="206"/>
      <c r="L520" s="206"/>
      <c r="M520" s="206"/>
      <c r="N520" s="206"/>
      <c r="O520" s="215"/>
      <c r="P520" s="215"/>
      <c r="Q520" s="215"/>
      <c r="R520" s="215"/>
      <c r="S520" s="215"/>
      <c r="T520" s="215"/>
      <c r="U520" s="224"/>
      <c r="V520" s="224"/>
      <c r="W520" s="224"/>
      <c r="X520" s="224"/>
      <c r="Y520" s="224"/>
      <c r="Z520" s="224"/>
      <c r="AA520" s="233"/>
      <c r="AB520" s="233"/>
      <c r="AC520" s="233"/>
      <c r="AD520" s="233"/>
      <c r="AE520" s="233"/>
      <c r="AF520" s="233"/>
      <c r="AG520" s="251"/>
      <c r="AH520" s="251"/>
      <c r="AI520" s="251"/>
      <c r="AJ520" s="251"/>
      <c r="AK520" s="251"/>
      <c r="AL520" s="251"/>
      <c r="AM520" s="206"/>
      <c r="AN520" s="206"/>
      <c r="AO520" s="206"/>
      <c r="AP520" s="206"/>
      <c r="AQ520" s="206"/>
      <c r="AR520" s="206"/>
      <c r="AS520" s="260"/>
      <c r="AT520" s="260"/>
      <c r="AU520" s="260"/>
      <c r="AV520" s="260"/>
      <c r="AW520" s="260"/>
      <c r="AX520" s="260"/>
      <c r="AY520" s="269"/>
      <c r="AZ520" s="269"/>
      <c r="BA520" s="269"/>
      <c r="BB520" s="269"/>
      <c r="BC520" s="269"/>
      <c r="BD520" s="269"/>
      <c r="BE520" s="206"/>
      <c r="BF520" s="206"/>
      <c r="BG520" s="206"/>
      <c r="BH520" s="206"/>
      <c r="BI520" s="206"/>
      <c r="BJ520" s="206"/>
      <c r="BK520" s="242"/>
      <c r="BL520" s="242"/>
      <c r="BM520" s="242"/>
      <c r="BN520" s="242"/>
      <c r="BO520" s="242"/>
      <c r="BP520" s="242"/>
      <c r="BQ520" s="224"/>
      <c r="BR520" s="629"/>
      <c r="BS520" s="629"/>
      <c r="BT520" s="629"/>
      <c r="BU520" s="629"/>
      <c r="BV520" s="629"/>
      <c r="BW520" s="269"/>
      <c r="BX520" s="269"/>
      <c r="BY520" s="269"/>
      <c r="BZ520" s="269"/>
      <c r="CA520" s="269"/>
      <c r="CB520" s="269"/>
      <c r="CC520" s="242"/>
      <c r="CD520" s="215"/>
      <c r="CE520" s="242"/>
      <c r="CF520" s="242"/>
      <c r="CG520" s="242"/>
      <c r="CH520" s="5"/>
    </row>
    <row r="521" spans="1:86" hidden="1" x14ac:dyDescent="0.2">
      <c r="A521" s="132"/>
      <c r="B521" s="7"/>
      <c r="C521" s="167"/>
      <c r="D521" s="56"/>
      <c r="E521" s="7"/>
      <c r="F521" s="56"/>
      <c r="G521" s="57"/>
      <c r="H521" s="61"/>
      <c r="I521" s="134"/>
      <c r="J521" s="204"/>
      <c r="K521" s="204"/>
      <c r="L521" s="205"/>
      <c r="M521" s="205"/>
      <c r="N521" s="205"/>
      <c r="O521" s="214"/>
      <c r="P521" s="214"/>
      <c r="Q521" s="213"/>
      <c r="R521" s="213"/>
      <c r="S521" s="213"/>
      <c r="T521" s="213"/>
      <c r="U521" s="223"/>
      <c r="V521" s="222"/>
      <c r="W521" s="222"/>
      <c r="X521" s="222"/>
      <c r="Y521" s="222"/>
      <c r="Z521" s="222"/>
      <c r="AA521" s="232"/>
      <c r="AB521" s="231"/>
      <c r="AC521" s="231"/>
      <c r="AD521" s="231"/>
      <c r="AE521" s="231"/>
      <c r="AF521" s="231"/>
      <c r="AG521" s="250"/>
      <c r="AH521" s="249"/>
      <c r="AI521" s="249"/>
      <c r="AJ521" s="249"/>
      <c r="AK521" s="249"/>
      <c r="AL521" s="249"/>
      <c r="AM521" s="204"/>
      <c r="AN521" s="205"/>
      <c r="AO521" s="205"/>
      <c r="AP521" s="205"/>
      <c r="AQ521" s="205"/>
      <c r="AR521" s="205"/>
      <c r="AS521" s="259"/>
      <c r="AT521" s="258"/>
      <c r="AU521" s="258"/>
      <c r="AV521" s="258"/>
      <c r="AW521" s="258"/>
      <c r="AX521" s="258"/>
      <c r="AY521" s="268"/>
      <c r="AZ521" s="267"/>
      <c r="BA521" s="267"/>
      <c r="BB521" s="267"/>
      <c r="BC521" s="267"/>
      <c r="BD521" s="267"/>
      <c r="BE521" s="204"/>
      <c r="BF521" s="205"/>
      <c r="BG521" s="205"/>
      <c r="BH521" s="205"/>
      <c r="BI521" s="205"/>
      <c r="BJ521" s="205"/>
      <c r="BK521" s="241"/>
      <c r="BL521" s="240"/>
      <c r="BM521" s="240"/>
      <c r="BN521" s="240"/>
      <c r="BO521" s="240"/>
      <c r="BP521" s="240"/>
      <c r="BQ521" s="223"/>
      <c r="BW521" s="268"/>
      <c r="BX521" s="267"/>
      <c r="BY521" s="267"/>
      <c r="BZ521" s="267"/>
      <c r="CA521" s="267"/>
      <c r="CB521" s="267"/>
      <c r="CC521" s="241"/>
      <c r="CD521" s="214"/>
      <c r="CE521" s="240"/>
      <c r="CF521" s="240"/>
      <c r="CG521" s="240"/>
      <c r="CH521" s="5"/>
    </row>
    <row r="522" spans="1:86" hidden="1" x14ac:dyDescent="0.2">
      <c r="A522" s="127"/>
      <c r="B522" s="11"/>
      <c r="C522" s="169"/>
      <c r="D522" s="64"/>
      <c r="E522" s="11"/>
      <c r="F522" s="64"/>
      <c r="G522" s="12"/>
      <c r="H522" s="65"/>
      <c r="I522" s="66"/>
      <c r="J522" s="204"/>
      <c r="K522" s="204"/>
      <c r="L522" s="205"/>
      <c r="M522" s="205"/>
      <c r="N522" s="205"/>
      <c r="O522" s="214"/>
      <c r="P522" s="214"/>
      <c r="Q522" s="213"/>
      <c r="R522" s="213"/>
      <c r="S522" s="213"/>
      <c r="T522" s="213"/>
      <c r="U522" s="223"/>
      <c r="V522" s="222"/>
      <c r="W522" s="222"/>
      <c r="X522" s="222"/>
      <c r="Y522" s="222"/>
      <c r="Z522" s="222"/>
      <c r="AA522" s="232"/>
      <c r="AB522" s="231"/>
      <c r="AC522" s="231"/>
      <c r="AD522" s="231"/>
      <c r="AE522" s="231"/>
      <c r="AF522" s="231"/>
      <c r="AG522" s="250"/>
      <c r="AH522" s="249"/>
      <c r="AI522" s="249"/>
      <c r="AJ522" s="249"/>
      <c r="AK522" s="249"/>
      <c r="AL522" s="249"/>
      <c r="AM522" s="204"/>
      <c r="AN522" s="205"/>
      <c r="AO522" s="205"/>
      <c r="AP522" s="205"/>
      <c r="AQ522" s="205"/>
      <c r="AR522" s="205"/>
      <c r="AS522" s="259"/>
      <c r="AT522" s="258"/>
      <c r="AU522" s="258"/>
      <c r="AV522" s="258"/>
      <c r="AW522" s="258"/>
      <c r="AX522" s="258"/>
      <c r="AY522" s="268"/>
      <c r="AZ522" s="267"/>
      <c r="BA522" s="267"/>
      <c r="BB522" s="267"/>
      <c r="BC522" s="267"/>
      <c r="BD522" s="267"/>
      <c r="BE522" s="204"/>
      <c r="BF522" s="205"/>
      <c r="BG522" s="205"/>
      <c r="BH522" s="205"/>
      <c r="BI522" s="205"/>
      <c r="BJ522" s="205"/>
      <c r="BK522" s="241"/>
      <c r="BL522" s="240"/>
      <c r="BM522" s="240"/>
      <c r="BN522" s="240"/>
      <c r="BO522" s="240"/>
      <c r="BP522" s="240"/>
      <c r="BQ522" s="223"/>
      <c r="BW522" s="268"/>
      <c r="BX522" s="267"/>
      <c r="BY522" s="267"/>
      <c r="BZ522" s="267"/>
      <c r="CA522" s="267"/>
      <c r="CB522" s="267"/>
      <c r="CC522" s="241"/>
      <c r="CD522" s="214"/>
      <c r="CE522" s="240"/>
      <c r="CF522" s="240"/>
      <c r="CG522" s="240"/>
      <c r="CH522" s="5"/>
    </row>
    <row r="523" spans="1:86" hidden="1" x14ac:dyDescent="0.2">
      <c r="A523" s="127"/>
      <c r="B523" s="11"/>
      <c r="C523" s="169"/>
      <c r="D523" s="64"/>
      <c r="E523" s="11"/>
      <c r="F523" s="64"/>
      <c r="G523" s="12"/>
      <c r="H523" s="65"/>
      <c r="I523" s="66"/>
      <c r="J523" s="204"/>
      <c r="K523" s="204"/>
      <c r="L523" s="205"/>
      <c r="M523" s="205"/>
      <c r="N523" s="205"/>
      <c r="O523" s="214"/>
      <c r="P523" s="214"/>
      <c r="Q523" s="213"/>
      <c r="R523" s="213"/>
      <c r="S523" s="213"/>
      <c r="T523" s="213"/>
      <c r="U523" s="223"/>
      <c r="V523" s="222"/>
      <c r="W523" s="222"/>
      <c r="X523" s="222"/>
      <c r="Y523" s="222"/>
      <c r="Z523" s="222"/>
      <c r="AA523" s="232"/>
      <c r="AB523" s="231"/>
      <c r="AC523" s="231"/>
      <c r="AD523" s="231"/>
      <c r="AE523" s="231"/>
      <c r="AF523" s="231"/>
      <c r="AG523" s="250"/>
      <c r="AH523" s="249"/>
      <c r="AI523" s="249"/>
      <c r="AJ523" s="249"/>
      <c r="AK523" s="249"/>
      <c r="AL523" s="249"/>
      <c r="AM523" s="204"/>
      <c r="AN523" s="205"/>
      <c r="AO523" s="205"/>
      <c r="AP523" s="205"/>
      <c r="AQ523" s="205"/>
      <c r="AR523" s="205"/>
      <c r="AS523" s="259"/>
      <c r="AT523" s="258"/>
      <c r="AU523" s="258"/>
      <c r="AV523" s="258"/>
      <c r="AW523" s="258"/>
      <c r="AX523" s="258"/>
      <c r="AY523" s="268"/>
      <c r="AZ523" s="267"/>
      <c r="BA523" s="267"/>
      <c r="BB523" s="267"/>
      <c r="BC523" s="267"/>
      <c r="BD523" s="267"/>
      <c r="BE523" s="204"/>
      <c r="BF523" s="205"/>
      <c r="BG523" s="205"/>
      <c r="BH523" s="205"/>
      <c r="BI523" s="205"/>
      <c r="BJ523" s="205"/>
      <c r="BK523" s="241"/>
      <c r="BL523" s="240"/>
      <c r="BM523" s="240"/>
      <c r="BN523" s="240"/>
      <c r="BO523" s="240"/>
      <c r="BP523" s="240"/>
      <c r="BQ523" s="223"/>
      <c r="BW523" s="268"/>
      <c r="BX523" s="267"/>
      <c r="BY523" s="267"/>
      <c r="BZ523" s="267"/>
      <c r="CA523" s="267"/>
      <c r="CB523" s="267"/>
      <c r="CC523" s="241"/>
      <c r="CD523" s="214"/>
      <c r="CE523" s="240"/>
      <c r="CF523" s="240"/>
      <c r="CG523" s="240"/>
      <c r="CH523" s="5"/>
    </row>
    <row r="524" spans="1:86" hidden="1" x14ac:dyDescent="0.2">
      <c r="A524" s="127"/>
      <c r="B524" s="11"/>
      <c r="C524" s="169"/>
      <c r="D524" s="64"/>
      <c r="E524" s="11"/>
      <c r="F524" s="64"/>
      <c r="G524" s="12"/>
      <c r="H524" s="69"/>
      <c r="I524" s="66"/>
      <c r="J524" s="204"/>
      <c r="K524" s="204"/>
      <c r="L524" s="205"/>
      <c r="M524" s="205"/>
      <c r="N524" s="205"/>
      <c r="O524" s="214"/>
      <c r="P524" s="214"/>
      <c r="Q524" s="213"/>
      <c r="R524" s="213"/>
      <c r="S524" s="213"/>
      <c r="T524" s="213"/>
      <c r="U524" s="223"/>
      <c r="V524" s="222"/>
      <c r="W524" s="222"/>
      <c r="X524" s="222"/>
      <c r="Y524" s="222"/>
      <c r="Z524" s="222"/>
      <c r="AA524" s="232"/>
      <c r="AB524" s="231"/>
      <c r="AC524" s="231"/>
      <c r="AD524" s="231"/>
      <c r="AE524" s="231"/>
      <c r="AF524" s="231"/>
      <c r="AG524" s="250"/>
      <c r="AH524" s="249"/>
      <c r="AI524" s="249"/>
      <c r="AJ524" s="249"/>
      <c r="AK524" s="249"/>
      <c r="AL524" s="249"/>
      <c r="AM524" s="204"/>
      <c r="AN524" s="205"/>
      <c r="AO524" s="205"/>
      <c r="AP524" s="205"/>
      <c r="AQ524" s="205"/>
      <c r="AR524" s="205"/>
      <c r="AS524" s="259"/>
      <c r="AT524" s="258"/>
      <c r="AU524" s="258"/>
      <c r="AV524" s="258"/>
      <c r="AW524" s="258"/>
      <c r="AX524" s="258"/>
      <c r="AY524" s="268"/>
      <c r="AZ524" s="267"/>
      <c r="BA524" s="267"/>
      <c r="BB524" s="267"/>
      <c r="BC524" s="267"/>
      <c r="BD524" s="267"/>
      <c r="BE524" s="204"/>
      <c r="BF524" s="205"/>
      <c r="BG524" s="205"/>
      <c r="BH524" s="205"/>
      <c r="BI524" s="205"/>
      <c r="BJ524" s="205"/>
      <c r="BK524" s="241"/>
      <c r="BL524" s="240"/>
      <c r="BM524" s="240"/>
      <c r="BN524" s="240"/>
      <c r="BO524" s="240"/>
      <c r="BP524" s="240"/>
      <c r="BQ524" s="223"/>
      <c r="BW524" s="268"/>
      <c r="BX524" s="267"/>
      <c r="BY524" s="267"/>
      <c r="BZ524" s="267"/>
      <c r="CA524" s="267"/>
      <c r="CB524" s="267"/>
      <c r="CC524" s="241"/>
      <c r="CD524" s="214"/>
      <c r="CE524" s="240"/>
      <c r="CF524" s="240"/>
      <c r="CG524" s="240"/>
      <c r="CH524" s="5"/>
    </row>
    <row r="525" spans="1:86" hidden="1" x14ac:dyDescent="0.2">
      <c r="A525" s="127"/>
      <c r="B525" s="11"/>
      <c r="C525" s="169"/>
      <c r="D525" s="64"/>
      <c r="E525" s="11"/>
      <c r="F525" s="64"/>
      <c r="G525" s="109"/>
      <c r="H525" s="69"/>
      <c r="I525" s="66"/>
      <c r="J525" s="204"/>
      <c r="K525" s="204"/>
      <c r="L525" s="205"/>
      <c r="M525" s="205"/>
      <c r="N525" s="205"/>
      <c r="O525" s="214"/>
      <c r="P525" s="214"/>
      <c r="Q525" s="213"/>
      <c r="R525" s="213"/>
      <c r="S525" s="213"/>
      <c r="T525" s="213"/>
      <c r="U525" s="223"/>
      <c r="V525" s="222"/>
      <c r="W525" s="222"/>
      <c r="X525" s="222"/>
      <c r="Y525" s="222"/>
      <c r="Z525" s="222"/>
      <c r="AA525" s="232"/>
      <c r="AB525" s="231"/>
      <c r="AC525" s="231"/>
      <c r="AD525" s="231"/>
      <c r="AE525" s="231"/>
      <c r="AF525" s="231"/>
      <c r="AG525" s="250"/>
      <c r="AH525" s="249"/>
      <c r="AI525" s="249"/>
      <c r="AJ525" s="249"/>
      <c r="AK525" s="249"/>
      <c r="AL525" s="249"/>
      <c r="AM525" s="204"/>
      <c r="AN525" s="205"/>
      <c r="AO525" s="205"/>
      <c r="AP525" s="205"/>
      <c r="AQ525" s="205"/>
      <c r="AR525" s="205"/>
      <c r="AS525" s="259"/>
      <c r="AT525" s="258"/>
      <c r="AU525" s="258"/>
      <c r="AV525" s="258"/>
      <c r="AW525" s="258"/>
      <c r="AX525" s="258"/>
      <c r="AY525" s="268"/>
      <c r="AZ525" s="267"/>
      <c r="BA525" s="267"/>
      <c r="BB525" s="267"/>
      <c r="BC525" s="267"/>
      <c r="BD525" s="267"/>
      <c r="BE525" s="204"/>
      <c r="BF525" s="205"/>
      <c r="BG525" s="205"/>
      <c r="BH525" s="205"/>
      <c r="BI525" s="205"/>
      <c r="BJ525" s="205"/>
      <c r="BK525" s="241"/>
      <c r="BL525" s="240"/>
      <c r="BM525" s="240"/>
      <c r="BN525" s="240"/>
      <c r="BO525" s="240"/>
      <c r="BP525" s="240"/>
      <c r="BQ525" s="223"/>
      <c r="BW525" s="268"/>
      <c r="BX525" s="267"/>
      <c r="BY525" s="267"/>
      <c r="BZ525" s="267"/>
      <c r="CA525" s="267"/>
      <c r="CB525" s="267"/>
      <c r="CC525" s="241"/>
      <c r="CD525" s="214"/>
      <c r="CE525" s="240"/>
      <c r="CF525" s="240"/>
      <c r="CG525" s="240"/>
      <c r="CH525" s="5"/>
    </row>
    <row r="526" spans="1:86" hidden="1" x14ac:dyDescent="0.2">
      <c r="A526" s="127"/>
      <c r="B526" s="11"/>
      <c r="C526" s="169"/>
      <c r="D526" s="64"/>
      <c r="E526" s="11"/>
      <c r="F526" s="64"/>
      <c r="G526" s="109"/>
      <c r="H526" s="65"/>
      <c r="I526" s="66"/>
      <c r="J526" s="204"/>
      <c r="K526" s="204"/>
      <c r="L526" s="205"/>
      <c r="M526" s="205"/>
      <c r="N526" s="205"/>
      <c r="O526" s="214"/>
      <c r="P526" s="214"/>
      <c r="Q526" s="213"/>
      <c r="R526" s="213"/>
      <c r="S526" s="213"/>
      <c r="T526" s="213"/>
      <c r="U526" s="223"/>
      <c r="V526" s="222"/>
      <c r="W526" s="222"/>
      <c r="X526" s="222"/>
      <c r="Y526" s="222"/>
      <c r="Z526" s="222"/>
      <c r="AA526" s="232"/>
      <c r="AB526" s="231"/>
      <c r="AC526" s="231"/>
      <c r="AD526" s="231"/>
      <c r="AE526" s="231"/>
      <c r="AF526" s="231"/>
      <c r="AG526" s="250"/>
      <c r="AH526" s="249"/>
      <c r="AI526" s="249"/>
      <c r="AJ526" s="249"/>
      <c r="AK526" s="249"/>
      <c r="AL526" s="249"/>
      <c r="AM526" s="204"/>
      <c r="AN526" s="205"/>
      <c r="AO526" s="205"/>
      <c r="AP526" s="205"/>
      <c r="AQ526" s="205"/>
      <c r="AR526" s="205"/>
      <c r="AS526" s="259"/>
      <c r="AT526" s="258"/>
      <c r="AU526" s="258"/>
      <c r="AV526" s="258"/>
      <c r="AW526" s="258"/>
      <c r="AX526" s="258"/>
      <c r="AY526" s="268"/>
      <c r="AZ526" s="267"/>
      <c r="BA526" s="267"/>
      <c r="BB526" s="267"/>
      <c r="BC526" s="267"/>
      <c r="BD526" s="267"/>
      <c r="BE526" s="204"/>
      <c r="BF526" s="205"/>
      <c r="BG526" s="205"/>
      <c r="BH526" s="205"/>
      <c r="BI526" s="205"/>
      <c r="BJ526" s="205"/>
      <c r="BK526" s="241"/>
      <c r="BL526" s="240"/>
      <c r="BM526" s="240"/>
      <c r="BN526" s="240"/>
      <c r="BO526" s="240"/>
      <c r="BP526" s="240"/>
      <c r="BQ526" s="223"/>
      <c r="BW526" s="268"/>
      <c r="BX526" s="267"/>
      <c r="BY526" s="267"/>
      <c r="BZ526" s="267"/>
      <c r="CA526" s="267"/>
      <c r="CB526" s="267"/>
      <c r="CC526" s="241"/>
      <c r="CD526" s="214"/>
      <c r="CE526" s="240"/>
      <c r="CF526" s="240"/>
      <c r="CG526" s="240"/>
      <c r="CH526" s="5"/>
    </row>
    <row r="527" spans="1:86" hidden="1" x14ac:dyDescent="0.2">
      <c r="A527" s="127"/>
      <c r="B527" s="11"/>
      <c r="C527" s="169"/>
      <c r="D527" s="64"/>
      <c r="E527" s="11"/>
      <c r="F527" s="64"/>
      <c r="G527" s="12"/>
      <c r="H527" s="65"/>
      <c r="I527" s="66"/>
      <c r="J527" s="204"/>
      <c r="K527" s="204"/>
      <c r="L527" s="205"/>
      <c r="M527" s="205"/>
      <c r="N527" s="205"/>
      <c r="O527" s="214"/>
      <c r="P527" s="214"/>
      <c r="Q527" s="213"/>
      <c r="R527" s="213"/>
      <c r="S527" s="213"/>
      <c r="T527" s="213"/>
      <c r="U527" s="223"/>
      <c r="V527" s="222"/>
      <c r="W527" s="222"/>
      <c r="X527" s="222"/>
      <c r="Y527" s="222"/>
      <c r="Z527" s="222"/>
      <c r="AA527" s="232"/>
      <c r="AB527" s="231"/>
      <c r="AC527" s="231"/>
      <c r="AD527" s="231"/>
      <c r="AE527" s="231"/>
      <c r="AF527" s="231"/>
      <c r="AG527" s="250"/>
      <c r="AH527" s="249"/>
      <c r="AI527" s="249"/>
      <c r="AJ527" s="249"/>
      <c r="AK527" s="249"/>
      <c r="AL527" s="249"/>
      <c r="AM527" s="204"/>
      <c r="AN527" s="205"/>
      <c r="AO527" s="205"/>
      <c r="AP527" s="205"/>
      <c r="AQ527" s="205"/>
      <c r="AR527" s="205"/>
      <c r="AS527" s="259"/>
      <c r="AT527" s="258"/>
      <c r="AU527" s="258"/>
      <c r="AV527" s="258"/>
      <c r="AW527" s="258"/>
      <c r="AX527" s="258"/>
      <c r="AY527" s="268"/>
      <c r="AZ527" s="267"/>
      <c r="BA527" s="267"/>
      <c r="BB527" s="267"/>
      <c r="BC527" s="267"/>
      <c r="BD527" s="267"/>
      <c r="BE527" s="204"/>
      <c r="BF527" s="205"/>
      <c r="BG527" s="205"/>
      <c r="BH527" s="205"/>
      <c r="BI527" s="205"/>
      <c r="BJ527" s="205"/>
      <c r="BK527" s="241"/>
      <c r="BL527" s="240"/>
      <c r="BM527" s="240"/>
      <c r="BN527" s="240"/>
      <c r="BO527" s="240"/>
      <c r="BP527" s="240"/>
      <c r="BQ527" s="223"/>
      <c r="BW527" s="268"/>
      <c r="BX527" s="267"/>
      <c r="BY527" s="267"/>
      <c r="BZ527" s="267"/>
      <c r="CA527" s="267"/>
      <c r="CB527" s="267"/>
      <c r="CC527" s="241"/>
      <c r="CD527" s="214"/>
      <c r="CE527" s="240"/>
      <c r="CF527" s="240"/>
      <c r="CG527" s="240"/>
      <c r="CH527" s="5"/>
    </row>
    <row r="528" spans="1:86" hidden="1" x14ac:dyDescent="0.2">
      <c r="A528" s="135"/>
      <c r="B528" s="17"/>
      <c r="C528" s="170"/>
      <c r="D528" s="71"/>
      <c r="E528" s="17"/>
      <c r="F528" s="71"/>
      <c r="G528" s="148"/>
      <c r="H528" s="72"/>
      <c r="I528" s="73"/>
      <c r="J528" s="204"/>
      <c r="K528" s="204"/>
      <c r="L528" s="205"/>
      <c r="M528" s="205"/>
      <c r="N528" s="205"/>
      <c r="O528" s="214"/>
      <c r="P528" s="214"/>
      <c r="Q528" s="213"/>
      <c r="R528" s="213"/>
      <c r="S528" s="213"/>
      <c r="T528" s="213"/>
      <c r="U528" s="223"/>
      <c r="V528" s="222"/>
      <c r="W528" s="222"/>
      <c r="X528" s="222"/>
      <c r="Y528" s="222"/>
      <c r="Z528" s="222"/>
      <c r="AA528" s="232"/>
      <c r="AB528" s="231"/>
      <c r="AC528" s="231"/>
      <c r="AD528" s="231"/>
      <c r="AE528" s="231"/>
      <c r="AF528" s="231"/>
      <c r="AG528" s="250"/>
      <c r="AH528" s="249"/>
      <c r="AI528" s="249"/>
      <c r="AJ528" s="249"/>
      <c r="AK528" s="249"/>
      <c r="AL528" s="249"/>
      <c r="AM528" s="204"/>
      <c r="AN528" s="205"/>
      <c r="AO528" s="205"/>
      <c r="AP528" s="205"/>
      <c r="AQ528" s="205"/>
      <c r="AR528" s="205"/>
      <c r="AS528" s="259"/>
      <c r="AT528" s="258"/>
      <c r="AU528" s="258"/>
      <c r="AV528" s="258"/>
      <c r="AW528" s="258"/>
      <c r="AX528" s="258"/>
      <c r="AY528" s="268"/>
      <c r="AZ528" s="267"/>
      <c r="BA528" s="267"/>
      <c r="BB528" s="267"/>
      <c r="BC528" s="267"/>
      <c r="BD528" s="267"/>
      <c r="BE528" s="204"/>
      <c r="BF528" s="205"/>
      <c r="BG528" s="205"/>
      <c r="BH528" s="205"/>
      <c r="BI528" s="205"/>
      <c r="BJ528" s="205"/>
      <c r="BK528" s="241"/>
      <c r="BL528" s="240"/>
      <c r="BM528" s="240"/>
      <c r="BN528" s="240"/>
      <c r="BO528" s="240"/>
      <c r="BP528" s="240"/>
      <c r="BQ528" s="223"/>
      <c r="BW528" s="268"/>
      <c r="BX528" s="267"/>
      <c r="BY528" s="267"/>
      <c r="BZ528" s="267"/>
      <c r="CA528" s="267"/>
      <c r="CB528" s="267"/>
      <c r="CC528" s="241"/>
      <c r="CD528" s="214"/>
      <c r="CE528" s="240"/>
      <c r="CF528" s="240"/>
      <c r="CG528" s="240"/>
      <c r="CH528" s="5"/>
    </row>
    <row r="529" spans="1:86" hidden="1" x14ac:dyDescent="0.2">
      <c r="A529" s="17"/>
      <c r="B529" s="17"/>
      <c r="C529" s="170"/>
      <c r="D529" s="71"/>
      <c r="E529" s="17"/>
      <c r="F529" s="71"/>
      <c r="G529" s="148"/>
      <c r="H529" s="72"/>
      <c r="I529" s="73"/>
      <c r="J529" s="204"/>
      <c r="K529" s="204"/>
      <c r="L529" s="205"/>
      <c r="M529" s="205"/>
      <c r="N529" s="205"/>
      <c r="O529" s="214"/>
      <c r="P529" s="214"/>
      <c r="Q529" s="213"/>
      <c r="R529" s="213"/>
      <c r="S529" s="213"/>
      <c r="T529" s="213"/>
      <c r="U529" s="223"/>
      <c r="V529" s="222"/>
      <c r="W529" s="222"/>
      <c r="X529" s="222"/>
      <c r="Y529" s="222"/>
      <c r="Z529" s="222"/>
      <c r="AA529" s="232"/>
      <c r="AB529" s="231"/>
      <c r="AC529" s="231"/>
      <c r="AD529" s="231"/>
      <c r="AE529" s="231"/>
      <c r="AF529" s="231"/>
      <c r="AG529" s="250"/>
      <c r="AH529" s="249"/>
      <c r="AI529" s="249"/>
      <c r="AJ529" s="249"/>
      <c r="AK529" s="249"/>
      <c r="AL529" s="249"/>
      <c r="AM529" s="204"/>
      <c r="AN529" s="205"/>
      <c r="AO529" s="205"/>
      <c r="AP529" s="205"/>
      <c r="AQ529" s="205"/>
      <c r="AR529" s="205"/>
      <c r="AS529" s="259"/>
      <c r="AT529" s="258"/>
      <c r="AU529" s="258"/>
      <c r="AV529" s="258"/>
      <c r="AW529" s="258"/>
      <c r="AX529" s="258"/>
      <c r="AY529" s="268"/>
      <c r="AZ529" s="267"/>
      <c r="BA529" s="267"/>
      <c r="BB529" s="267"/>
      <c r="BC529" s="267"/>
      <c r="BD529" s="267"/>
      <c r="BE529" s="204"/>
      <c r="BF529" s="205"/>
      <c r="BG529" s="205"/>
      <c r="BH529" s="205"/>
      <c r="BI529" s="205"/>
      <c r="BJ529" s="205"/>
      <c r="BK529" s="241"/>
      <c r="BL529" s="240"/>
      <c r="BM529" s="240"/>
      <c r="BN529" s="240"/>
      <c r="BO529" s="240"/>
      <c r="BP529" s="240"/>
      <c r="BQ529" s="223"/>
      <c r="BW529" s="268"/>
      <c r="BX529" s="267"/>
      <c r="BY529" s="267"/>
      <c r="BZ529" s="267"/>
      <c r="CA529" s="267"/>
      <c r="CB529" s="267"/>
      <c r="CC529" s="241"/>
      <c r="CD529" s="214"/>
      <c r="CE529" s="240"/>
      <c r="CF529" s="240"/>
      <c r="CG529" s="240"/>
      <c r="CH529" s="5"/>
    </row>
    <row r="530" spans="1:86" hidden="1" x14ac:dyDescent="0.2">
      <c r="A530" s="17"/>
      <c r="B530" s="22"/>
      <c r="C530" s="51"/>
      <c r="D530" s="34"/>
      <c r="E530" s="22"/>
      <c r="F530" s="34"/>
      <c r="G530" s="124"/>
      <c r="H530" s="26"/>
      <c r="I530" s="173"/>
      <c r="J530" s="204"/>
      <c r="K530" s="204"/>
      <c r="L530" s="205"/>
      <c r="M530" s="205"/>
      <c r="N530" s="205"/>
      <c r="O530" s="214"/>
      <c r="P530" s="214"/>
      <c r="Q530" s="213"/>
      <c r="R530" s="213"/>
      <c r="S530" s="213"/>
      <c r="T530" s="213"/>
      <c r="U530" s="223"/>
      <c r="V530" s="222"/>
      <c r="W530" s="222"/>
      <c r="X530" s="222"/>
      <c r="Y530" s="222"/>
      <c r="Z530" s="222"/>
      <c r="AA530" s="232"/>
      <c r="AB530" s="231"/>
      <c r="AC530" s="231"/>
      <c r="AD530" s="231"/>
      <c r="AE530" s="231"/>
      <c r="AF530" s="231"/>
      <c r="AG530" s="250"/>
      <c r="AH530" s="249"/>
      <c r="AI530" s="249"/>
      <c r="AJ530" s="249"/>
      <c r="AK530" s="249"/>
      <c r="AL530" s="249"/>
      <c r="AM530" s="204"/>
      <c r="AN530" s="205"/>
      <c r="AO530" s="205"/>
      <c r="AP530" s="205"/>
      <c r="AQ530" s="205"/>
      <c r="AR530" s="205"/>
      <c r="AS530" s="259"/>
      <c r="AT530" s="258"/>
      <c r="AU530" s="258"/>
      <c r="AV530" s="258"/>
      <c r="AW530" s="258"/>
      <c r="AX530" s="258"/>
      <c r="AY530" s="268"/>
      <c r="AZ530" s="267"/>
      <c r="BA530" s="267"/>
      <c r="BB530" s="267"/>
      <c r="BC530" s="267"/>
      <c r="BD530" s="267"/>
      <c r="BE530" s="204"/>
      <c r="BF530" s="205"/>
      <c r="BG530" s="205"/>
      <c r="BH530" s="205"/>
      <c r="BI530" s="205"/>
      <c r="BJ530" s="205"/>
      <c r="BK530" s="241"/>
      <c r="BL530" s="240"/>
      <c r="BM530" s="240"/>
      <c r="BN530" s="240"/>
      <c r="BO530" s="240"/>
      <c r="BP530" s="240"/>
      <c r="BQ530" s="223"/>
      <c r="BW530" s="268"/>
      <c r="BX530" s="267"/>
      <c r="BY530" s="267"/>
      <c r="BZ530" s="267"/>
      <c r="CA530" s="267"/>
      <c r="CB530" s="267"/>
      <c r="CC530" s="241"/>
      <c r="CD530" s="214"/>
      <c r="CE530" s="240"/>
      <c r="CF530" s="240"/>
      <c r="CG530" s="240"/>
      <c r="CH530" s="5"/>
    </row>
    <row r="531" spans="1:86" hidden="1" x14ac:dyDescent="0.2">
      <c r="A531" s="82"/>
      <c r="B531" s="22"/>
      <c r="C531" s="22"/>
      <c r="D531" s="34"/>
      <c r="E531" s="22"/>
      <c r="F531" s="34"/>
      <c r="G531" s="48"/>
      <c r="H531" s="26"/>
      <c r="I531" s="174"/>
      <c r="J531" s="204"/>
      <c r="K531" s="204"/>
      <c r="L531" s="205"/>
      <c r="M531" s="205"/>
      <c r="N531" s="205"/>
      <c r="O531" s="214"/>
      <c r="P531" s="214"/>
      <c r="Q531" s="213"/>
      <c r="R531" s="213"/>
      <c r="S531" s="213"/>
      <c r="T531" s="213"/>
      <c r="U531" s="223"/>
      <c r="V531" s="222"/>
      <c r="W531" s="222"/>
      <c r="X531" s="222"/>
      <c r="Y531" s="222"/>
      <c r="Z531" s="222"/>
      <c r="AA531" s="232"/>
      <c r="AB531" s="231"/>
      <c r="AC531" s="231"/>
      <c r="AD531" s="231"/>
      <c r="AE531" s="231"/>
      <c r="AF531" s="231"/>
      <c r="AG531" s="250"/>
      <c r="AH531" s="249"/>
      <c r="AI531" s="249"/>
      <c r="AJ531" s="249"/>
      <c r="AK531" s="249"/>
      <c r="AL531" s="249"/>
      <c r="AM531" s="204"/>
      <c r="AN531" s="205"/>
      <c r="AO531" s="205"/>
      <c r="AP531" s="205"/>
      <c r="AQ531" s="205"/>
      <c r="AR531" s="205"/>
      <c r="AS531" s="259"/>
      <c r="AT531" s="258"/>
      <c r="AU531" s="258"/>
      <c r="AV531" s="258"/>
      <c r="AW531" s="258"/>
      <c r="AX531" s="258"/>
      <c r="AY531" s="268"/>
      <c r="AZ531" s="267"/>
      <c r="BA531" s="267"/>
      <c r="BB531" s="267"/>
      <c r="BC531" s="267"/>
      <c r="BD531" s="267"/>
      <c r="BE531" s="204"/>
      <c r="BF531" s="205"/>
      <c r="BG531" s="205"/>
      <c r="BH531" s="205"/>
      <c r="BI531" s="205"/>
      <c r="BJ531" s="205"/>
      <c r="BK531" s="241"/>
      <c r="BL531" s="240"/>
      <c r="BM531" s="240"/>
      <c r="BN531" s="240"/>
      <c r="BO531" s="240"/>
      <c r="BP531" s="240"/>
      <c r="BQ531" s="223"/>
      <c r="BW531" s="268"/>
      <c r="BX531" s="267"/>
      <c r="BY531" s="267"/>
      <c r="BZ531" s="267"/>
      <c r="CA531" s="267"/>
      <c r="CB531" s="267"/>
      <c r="CC531" s="241"/>
      <c r="CD531" s="214"/>
      <c r="CE531" s="240"/>
      <c r="CF531" s="240"/>
      <c r="CG531" s="240"/>
      <c r="CH531" s="5"/>
    </row>
    <row r="532" spans="1:86" hidden="1" x14ac:dyDescent="0.2">
      <c r="A532" s="82"/>
      <c r="B532" s="22"/>
      <c r="C532" s="28"/>
      <c r="D532" s="33"/>
      <c r="E532" s="22"/>
      <c r="F532" s="34"/>
      <c r="G532" s="48"/>
      <c r="H532" s="26"/>
      <c r="I532" s="112"/>
      <c r="J532" s="204"/>
      <c r="K532" s="204"/>
      <c r="L532" s="205"/>
      <c r="M532" s="205"/>
      <c r="N532" s="205"/>
      <c r="O532" s="214"/>
      <c r="P532" s="214"/>
      <c r="Q532" s="213"/>
      <c r="R532" s="213"/>
      <c r="S532" s="213"/>
      <c r="T532" s="213"/>
      <c r="U532" s="223"/>
      <c r="V532" s="222"/>
      <c r="W532" s="222"/>
      <c r="X532" s="222"/>
      <c r="Y532" s="222"/>
      <c r="Z532" s="222"/>
      <c r="AA532" s="232"/>
      <c r="AB532" s="231"/>
      <c r="AC532" s="231"/>
      <c r="AD532" s="231"/>
      <c r="AE532" s="231"/>
      <c r="AF532" s="231"/>
      <c r="AG532" s="250"/>
      <c r="AH532" s="249"/>
      <c r="AI532" s="249"/>
      <c r="AJ532" s="249"/>
      <c r="AK532" s="249"/>
      <c r="AL532" s="249"/>
      <c r="AM532" s="204"/>
      <c r="AN532" s="205"/>
      <c r="AO532" s="205"/>
      <c r="AP532" s="205"/>
      <c r="AQ532" s="205"/>
      <c r="AR532" s="205"/>
      <c r="AS532" s="259"/>
      <c r="AT532" s="258"/>
      <c r="AU532" s="258"/>
      <c r="AV532" s="258"/>
      <c r="AW532" s="258"/>
      <c r="AX532" s="258"/>
      <c r="AY532" s="268"/>
      <c r="AZ532" s="267"/>
      <c r="BA532" s="267"/>
      <c r="BB532" s="267"/>
      <c r="BC532" s="267"/>
      <c r="BD532" s="267"/>
      <c r="BE532" s="204"/>
      <c r="BF532" s="205"/>
      <c r="BG532" s="205"/>
      <c r="BH532" s="205"/>
      <c r="BI532" s="205"/>
      <c r="BJ532" s="205"/>
      <c r="BK532" s="241"/>
      <c r="BL532" s="240"/>
      <c r="BM532" s="240"/>
      <c r="BN532" s="240"/>
      <c r="BO532" s="240"/>
      <c r="BP532" s="240"/>
      <c r="BQ532" s="223"/>
      <c r="BW532" s="268"/>
      <c r="BX532" s="267"/>
      <c r="BY532" s="267"/>
      <c r="BZ532" s="267"/>
      <c r="CA532" s="267"/>
      <c r="CB532" s="267"/>
      <c r="CC532" s="241"/>
      <c r="CD532" s="214"/>
      <c r="CE532" s="240"/>
      <c r="CF532" s="240"/>
      <c r="CG532" s="240"/>
      <c r="CH532" s="5"/>
    </row>
    <row r="533" spans="1:86" hidden="1" x14ac:dyDescent="0.2">
      <c r="A533" s="82"/>
      <c r="B533" s="22"/>
      <c r="C533" s="28"/>
      <c r="D533" s="33"/>
      <c r="E533" s="22"/>
      <c r="F533" s="34"/>
      <c r="G533" s="48"/>
      <c r="H533" s="75"/>
      <c r="I533" s="52"/>
      <c r="J533" s="204"/>
      <c r="K533" s="204"/>
      <c r="L533" s="205"/>
      <c r="M533" s="205"/>
      <c r="N533" s="205"/>
      <c r="O533" s="214"/>
      <c r="P533" s="214"/>
      <c r="Q533" s="213"/>
      <c r="R533" s="213"/>
      <c r="S533" s="213"/>
      <c r="T533" s="213"/>
      <c r="U533" s="223"/>
      <c r="V533" s="222"/>
      <c r="W533" s="222"/>
      <c r="X533" s="222"/>
      <c r="Y533" s="222"/>
      <c r="Z533" s="222"/>
      <c r="AA533" s="232"/>
      <c r="AB533" s="231"/>
      <c r="AC533" s="231"/>
      <c r="AD533" s="231"/>
      <c r="AE533" s="231"/>
      <c r="AF533" s="231"/>
      <c r="AG533" s="250"/>
      <c r="AH533" s="249"/>
      <c r="AI533" s="249"/>
      <c r="AJ533" s="249"/>
      <c r="AK533" s="249"/>
      <c r="AL533" s="249"/>
      <c r="AM533" s="204"/>
      <c r="AN533" s="205"/>
      <c r="AO533" s="205"/>
      <c r="AP533" s="205"/>
      <c r="AQ533" s="205"/>
      <c r="AR533" s="205"/>
      <c r="AS533" s="259"/>
      <c r="AT533" s="258"/>
      <c r="AU533" s="258"/>
      <c r="AV533" s="258"/>
      <c r="AW533" s="258"/>
      <c r="AX533" s="258"/>
      <c r="AY533" s="268"/>
      <c r="AZ533" s="267"/>
      <c r="BA533" s="267"/>
      <c r="BB533" s="267"/>
      <c r="BC533" s="267"/>
      <c r="BD533" s="267"/>
      <c r="BE533" s="204"/>
      <c r="BF533" s="205"/>
      <c r="BG533" s="205"/>
      <c r="BH533" s="205"/>
      <c r="BI533" s="205"/>
      <c r="BJ533" s="205"/>
      <c r="BK533" s="241"/>
      <c r="BL533" s="240"/>
      <c r="BM533" s="240"/>
      <c r="BN533" s="240"/>
      <c r="BO533" s="240"/>
      <c r="BP533" s="240"/>
      <c r="BQ533" s="223"/>
      <c r="BW533" s="268"/>
      <c r="BX533" s="267"/>
      <c r="BY533" s="267"/>
      <c r="BZ533" s="267"/>
      <c r="CA533" s="267"/>
      <c r="CB533" s="267"/>
      <c r="CC533" s="241"/>
      <c r="CD533" s="214"/>
      <c r="CE533" s="240"/>
      <c r="CF533" s="240"/>
      <c r="CG533" s="240"/>
      <c r="CH533" s="5"/>
    </row>
    <row r="534" spans="1:86" hidden="1" x14ac:dyDescent="0.2">
      <c r="A534" s="82"/>
      <c r="B534" s="22"/>
      <c r="C534" s="28"/>
      <c r="D534" s="33"/>
      <c r="E534" s="22"/>
      <c r="F534" s="34"/>
      <c r="G534" s="48"/>
      <c r="H534" s="175"/>
      <c r="I534" s="27"/>
      <c r="J534" s="204"/>
      <c r="K534" s="204"/>
      <c r="L534" s="205"/>
      <c r="M534" s="205"/>
      <c r="N534" s="204"/>
      <c r="O534" s="214"/>
      <c r="P534" s="214"/>
      <c r="Q534" s="213"/>
      <c r="R534" s="214"/>
      <c r="S534" s="213"/>
      <c r="T534" s="214"/>
      <c r="U534" s="223"/>
      <c r="V534" s="223"/>
      <c r="W534" s="222"/>
      <c r="X534" s="223"/>
      <c r="Y534" s="222"/>
      <c r="Z534" s="223"/>
      <c r="AA534" s="232"/>
      <c r="AB534" s="232"/>
      <c r="AC534" s="231"/>
      <c r="AD534" s="232"/>
      <c r="AE534" s="231"/>
      <c r="AF534" s="232"/>
      <c r="AG534" s="250"/>
      <c r="AH534" s="250"/>
      <c r="AI534" s="249"/>
      <c r="AJ534" s="250"/>
      <c r="AK534" s="249"/>
      <c r="AL534" s="250"/>
      <c r="AM534" s="204"/>
      <c r="AN534" s="204"/>
      <c r="AO534" s="205"/>
      <c r="AP534" s="204"/>
      <c r="AQ534" s="205"/>
      <c r="AR534" s="204"/>
      <c r="AS534" s="259"/>
      <c r="AT534" s="259"/>
      <c r="AU534" s="258"/>
      <c r="AV534" s="259"/>
      <c r="AW534" s="258"/>
      <c r="AX534" s="259"/>
      <c r="AY534" s="268"/>
      <c r="AZ534" s="268"/>
      <c r="BA534" s="267"/>
      <c r="BB534" s="268"/>
      <c r="BC534" s="267"/>
      <c r="BD534" s="268"/>
      <c r="BE534" s="204"/>
      <c r="BF534" s="204"/>
      <c r="BG534" s="205"/>
      <c r="BH534" s="204"/>
      <c r="BI534" s="205"/>
      <c r="BJ534" s="204"/>
      <c r="BK534" s="241"/>
      <c r="BL534" s="241"/>
      <c r="BM534" s="240"/>
      <c r="BN534" s="241"/>
      <c r="BO534" s="240"/>
      <c r="BP534" s="241"/>
      <c r="BQ534" s="223"/>
      <c r="BR534" s="579"/>
      <c r="BT534" s="579"/>
      <c r="BV534" s="579"/>
      <c r="BW534" s="268"/>
      <c r="BX534" s="268"/>
      <c r="BY534" s="267"/>
      <c r="BZ534" s="268"/>
      <c r="CA534" s="267"/>
      <c r="CB534" s="268"/>
      <c r="CC534" s="241"/>
      <c r="CD534" s="214"/>
      <c r="CE534" s="240"/>
      <c r="CF534" s="240"/>
      <c r="CG534" s="241"/>
      <c r="CH534" s="5"/>
    </row>
    <row r="535" spans="1:86" hidden="1" x14ac:dyDescent="0.2">
      <c r="A535" s="82"/>
      <c r="B535" s="22"/>
      <c r="C535" s="28"/>
      <c r="D535" s="34"/>
      <c r="E535" s="43"/>
      <c r="F535" s="34"/>
      <c r="G535" s="48"/>
      <c r="H535" s="36"/>
      <c r="I535" s="27"/>
      <c r="J535" s="204"/>
      <c r="K535" s="204"/>
      <c r="L535" s="205"/>
      <c r="M535" s="205"/>
      <c r="N535" s="205"/>
      <c r="O535" s="214"/>
      <c r="P535" s="214"/>
      <c r="Q535" s="213"/>
      <c r="R535" s="213"/>
      <c r="S535" s="213"/>
      <c r="T535" s="213"/>
      <c r="U535" s="223"/>
      <c r="V535" s="222"/>
      <c r="W535" s="222"/>
      <c r="X535" s="222"/>
      <c r="Y535" s="222"/>
      <c r="Z535" s="222"/>
      <c r="AA535" s="232"/>
      <c r="AB535" s="231"/>
      <c r="AC535" s="231"/>
      <c r="AD535" s="231"/>
      <c r="AE535" s="231"/>
      <c r="AF535" s="231"/>
      <c r="AG535" s="250"/>
      <c r="AH535" s="249"/>
      <c r="AI535" s="249"/>
      <c r="AJ535" s="249"/>
      <c r="AK535" s="249"/>
      <c r="AL535" s="249"/>
      <c r="AM535" s="204"/>
      <c r="AN535" s="205"/>
      <c r="AO535" s="205"/>
      <c r="AP535" s="205"/>
      <c r="AQ535" s="205"/>
      <c r="AR535" s="205"/>
      <c r="AS535" s="259"/>
      <c r="AT535" s="258"/>
      <c r="AU535" s="258"/>
      <c r="AV535" s="258"/>
      <c r="AW535" s="258"/>
      <c r="AX535" s="258"/>
      <c r="AY535" s="268"/>
      <c r="AZ535" s="267"/>
      <c r="BA535" s="267"/>
      <c r="BB535" s="267"/>
      <c r="BC535" s="267"/>
      <c r="BD535" s="267"/>
      <c r="BE535" s="204"/>
      <c r="BF535" s="205"/>
      <c r="BG535" s="205"/>
      <c r="BH535" s="205"/>
      <c r="BI535" s="205"/>
      <c r="BJ535" s="205"/>
      <c r="BK535" s="241"/>
      <c r="BL535" s="240"/>
      <c r="BM535" s="240"/>
      <c r="BN535" s="240"/>
      <c r="BO535" s="240"/>
      <c r="BP535" s="240"/>
      <c r="BQ535" s="223"/>
      <c r="BW535" s="268"/>
      <c r="BX535" s="267"/>
      <c r="BY535" s="267"/>
      <c r="BZ535" s="267"/>
      <c r="CA535" s="267"/>
      <c r="CB535" s="267"/>
      <c r="CC535" s="241"/>
      <c r="CD535" s="214"/>
      <c r="CE535" s="240"/>
      <c r="CF535" s="240"/>
      <c r="CG535" s="240"/>
      <c r="CH535" s="5"/>
    </row>
    <row r="536" spans="1:86" hidden="1" x14ac:dyDescent="0.2">
      <c r="A536" s="7"/>
      <c r="B536" s="43"/>
      <c r="C536" s="131"/>
      <c r="D536" s="44"/>
      <c r="E536" s="43"/>
      <c r="F536" s="44"/>
      <c r="G536" s="97"/>
      <c r="H536" s="47"/>
      <c r="I536" s="46"/>
      <c r="J536" s="204"/>
      <c r="K536" s="204"/>
      <c r="L536" s="205"/>
      <c r="M536" s="205"/>
      <c r="N536" s="205"/>
      <c r="O536" s="214"/>
      <c r="P536" s="214"/>
      <c r="Q536" s="213"/>
      <c r="R536" s="213"/>
      <c r="S536" s="213"/>
      <c r="T536" s="213"/>
      <c r="U536" s="223"/>
      <c r="V536" s="222"/>
      <c r="W536" s="222"/>
      <c r="X536" s="222"/>
      <c r="Y536" s="222"/>
      <c r="Z536" s="222"/>
      <c r="AA536" s="232"/>
      <c r="AB536" s="231"/>
      <c r="AC536" s="231"/>
      <c r="AD536" s="231"/>
      <c r="AE536" s="231"/>
      <c r="AF536" s="231"/>
      <c r="AG536" s="250"/>
      <c r="AH536" s="249"/>
      <c r="AI536" s="249"/>
      <c r="AJ536" s="249"/>
      <c r="AK536" s="249"/>
      <c r="AL536" s="249"/>
      <c r="AM536" s="204"/>
      <c r="AN536" s="205"/>
      <c r="AO536" s="205"/>
      <c r="AP536" s="205"/>
      <c r="AQ536" s="205"/>
      <c r="AR536" s="205"/>
      <c r="AS536" s="259"/>
      <c r="AT536" s="258"/>
      <c r="AU536" s="258"/>
      <c r="AV536" s="258"/>
      <c r="AW536" s="258"/>
      <c r="AX536" s="258"/>
      <c r="AY536" s="268"/>
      <c r="AZ536" s="267"/>
      <c r="BA536" s="267"/>
      <c r="BB536" s="267"/>
      <c r="BC536" s="267"/>
      <c r="BD536" s="267"/>
      <c r="BE536" s="204"/>
      <c r="BF536" s="205"/>
      <c r="BG536" s="205"/>
      <c r="BH536" s="205"/>
      <c r="BI536" s="205"/>
      <c r="BJ536" s="205"/>
      <c r="BK536" s="241"/>
      <c r="BL536" s="240"/>
      <c r="BM536" s="240"/>
      <c r="BN536" s="240"/>
      <c r="BO536" s="240"/>
      <c r="BP536" s="240"/>
      <c r="BQ536" s="223"/>
      <c r="BW536" s="268"/>
      <c r="BX536" s="267"/>
      <c r="BY536" s="267"/>
      <c r="BZ536" s="267"/>
      <c r="CA536" s="267"/>
      <c r="CB536" s="267"/>
      <c r="CC536" s="241"/>
      <c r="CD536" s="214"/>
      <c r="CE536" s="240"/>
      <c r="CF536" s="240"/>
      <c r="CG536" s="240"/>
      <c r="CH536" s="5"/>
    </row>
    <row r="537" spans="1:86" hidden="1" x14ac:dyDescent="0.2">
      <c r="A537" s="22"/>
      <c r="B537" s="22"/>
      <c r="C537" s="28"/>
      <c r="D537" s="34"/>
      <c r="E537" s="43"/>
      <c r="F537" s="34"/>
      <c r="G537" s="48"/>
      <c r="H537" s="100"/>
      <c r="I537" s="46"/>
      <c r="J537" s="204"/>
      <c r="K537" s="204"/>
      <c r="L537" s="205"/>
      <c r="M537" s="205"/>
      <c r="N537" s="204"/>
      <c r="O537" s="214"/>
      <c r="P537" s="214"/>
      <c r="Q537" s="213"/>
      <c r="R537" s="214"/>
      <c r="S537" s="213"/>
      <c r="T537" s="214"/>
      <c r="U537" s="223"/>
      <c r="V537" s="223"/>
      <c r="W537" s="222"/>
      <c r="X537" s="223"/>
      <c r="Y537" s="222"/>
      <c r="Z537" s="223"/>
      <c r="AA537" s="232"/>
      <c r="AB537" s="232"/>
      <c r="AC537" s="231"/>
      <c r="AD537" s="232"/>
      <c r="AE537" s="231"/>
      <c r="AF537" s="232"/>
      <c r="AG537" s="250"/>
      <c r="AH537" s="250"/>
      <c r="AI537" s="249"/>
      <c r="AJ537" s="250"/>
      <c r="AK537" s="249"/>
      <c r="AL537" s="250"/>
      <c r="AM537" s="204"/>
      <c r="AN537" s="204"/>
      <c r="AO537" s="205"/>
      <c r="AP537" s="204"/>
      <c r="AQ537" s="205"/>
      <c r="AR537" s="204"/>
      <c r="AS537" s="259"/>
      <c r="AT537" s="259"/>
      <c r="AU537" s="258"/>
      <c r="AV537" s="259"/>
      <c r="AW537" s="258"/>
      <c r="AX537" s="259"/>
      <c r="AY537" s="268"/>
      <c r="AZ537" s="268"/>
      <c r="BA537" s="267"/>
      <c r="BB537" s="268"/>
      <c r="BC537" s="267"/>
      <c r="BD537" s="268"/>
      <c r="BE537" s="204"/>
      <c r="BF537" s="204"/>
      <c r="BG537" s="205"/>
      <c r="BH537" s="204"/>
      <c r="BI537" s="205"/>
      <c r="BJ537" s="204"/>
      <c r="BK537" s="241"/>
      <c r="BL537" s="241"/>
      <c r="BM537" s="240"/>
      <c r="BN537" s="241"/>
      <c r="BO537" s="240"/>
      <c r="BP537" s="241"/>
      <c r="BQ537" s="223"/>
      <c r="BR537" s="579"/>
      <c r="BT537" s="579"/>
      <c r="BV537" s="579"/>
      <c r="BW537" s="268"/>
      <c r="BX537" s="268"/>
      <c r="BY537" s="267"/>
      <c r="BZ537" s="268"/>
      <c r="CA537" s="267"/>
      <c r="CB537" s="268"/>
      <c r="CC537" s="241"/>
      <c r="CD537" s="214"/>
      <c r="CE537" s="240"/>
      <c r="CF537" s="240"/>
      <c r="CG537" s="241"/>
      <c r="CH537" s="5"/>
    </row>
    <row r="538" spans="1:86" hidden="1" x14ac:dyDescent="0.2">
      <c r="A538" s="157"/>
      <c r="B538" s="105"/>
      <c r="C538" s="105"/>
      <c r="D538" s="107"/>
      <c r="E538" s="105"/>
      <c r="F538" s="107"/>
      <c r="G538" s="108"/>
      <c r="H538" s="91"/>
      <c r="I538" s="59"/>
      <c r="J538" s="206"/>
      <c r="K538" s="206"/>
      <c r="L538" s="206"/>
      <c r="M538" s="206"/>
      <c r="N538" s="206"/>
      <c r="O538" s="215"/>
      <c r="P538" s="215"/>
      <c r="Q538" s="215"/>
      <c r="R538" s="215"/>
      <c r="S538" s="215"/>
      <c r="T538" s="215"/>
      <c r="U538" s="224"/>
      <c r="V538" s="224"/>
      <c r="W538" s="224"/>
      <c r="X538" s="224"/>
      <c r="Y538" s="224"/>
      <c r="Z538" s="224"/>
      <c r="AA538" s="233"/>
      <c r="AB538" s="233"/>
      <c r="AC538" s="233"/>
      <c r="AD538" s="233"/>
      <c r="AE538" s="233"/>
      <c r="AF538" s="233"/>
      <c r="AG538" s="251"/>
      <c r="AH538" s="251"/>
      <c r="AI538" s="251"/>
      <c r="AJ538" s="251"/>
      <c r="AK538" s="251"/>
      <c r="AL538" s="251"/>
      <c r="AM538" s="206"/>
      <c r="AN538" s="206"/>
      <c r="AO538" s="206"/>
      <c r="AP538" s="206"/>
      <c r="AQ538" s="206"/>
      <c r="AR538" s="206"/>
      <c r="AS538" s="260"/>
      <c r="AT538" s="260"/>
      <c r="AU538" s="260"/>
      <c r="AV538" s="260"/>
      <c r="AW538" s="260"/>
      <c r="AX538" s="260"/>
      <c r="AY538" s="269"/>
      <c r="AZ538" s="269"/>
      <c r="BA538" s="269"/>
      <c r="BB538" s="269"/>
      <c r="BC538" s="269"/>
      <c r="BD538" s="269"/>
      <c r="BE538" s="206"/>
      <c r="BF538" s="206"/>
      <c r="BG538" s="206"/>
      <c r="BH538" s="206"/>
      <c r="BI538" s="206"/>
      <c r="BJ538" s="206"/>
      <c r="BK538" s="242"/>
      <c r="BL538" s="242"/>
      <c r="BM538" s="242"/>
      <c r="BN538" s="242"/>
      <c r="BO538" s="242"/>
      <c r="BP538" s="242"/>
      <c r="BQ538" s="224"/>
      <c r="BR538" s="629"/>
      <c r="BS538" s="629"/>
      <c r="BT538" s="629"/>
      <c r="BU538" s="629"/>
      <c r="BV538" s="629"/>
      <c r="BW538" s="269"/>
      <c r="BX538" s="269"/>
      <c r="BY538" s="269"/>
      <c r="BZ538" s="269"/>
      <c r="CA538" s="269"/>
      <c r="CB538" s="269"/>
      <c r="CC538" s="242"/>
      <c r="CD538" s="215"/>
      <c r="CE538" s="242"/>
      <c r="CF538" s="242"/>
      <c r="CG538" s="242"/>
      <c r="CH538" s="5"/>
    </row>
    <row r="539" spans="1:86" hidden="1" x14ac:dyDescent="0.2">
      <c r="A539" s="132"/>
      <c r="B539" s="7"/>
      <c r="C539" s="60"/>
      <c r="D539" s="56"/>
      <c r="E539" s="7"/>
      <c r="F539" s="56"/>
      <c r="G539" s="176"/>
      <c r="H539" s="61"/>
      <c r="I539" s="163"/>
      <c r="J539" s="204"/>
      <c r="K539" s="204"/>
      <c r="L539" s="205"/>
      <c r="M539" s="205"/>
      <c r="N539" s="205"/>
      <c r="O539" s="214"/>
      <c r="P539" s="214"/>
      <c r="Q539" s="213"/>
      <c r="R539" s="213"/>
      <c r="S539" s="213"/>
      <c r="T539" s="213"/>
      <c r="U539" s="223"/>
      <c r="V539" s="222"/>
      <c r="W539" s="222"/>
      <c r="X539" s="222"/>
      <c r="Y539" s="222"/>
      <c r="Z539" s="222"/>
      <c r="AA539" s="232"/>
      <c r="AB539" s="231"/>
      <c r="AC539" s="231"/>
      <c r="AD539" s="231"/>
      <c r="AE539" s="231"/>
      <c r="AF539" s="231"/>
      <c r="AG539" s="250"/>
      <c r="AH539" s="249"/>
      <c r="AI539" s="249"/>
      <c r="AJ539" s="249"/>
      <c r="AK539" s="249"/>
      <c r="AL539" s="249"/>
      <c r="AM539" s="204"/>
      <c r="AN539" s="205"/>
      <c r="AO539" s="205"/>
      <c r="AP539" s="205"/>
      <c r="AQ539" s="205"/>
      <c r="AR539" s="205"/>
      <c r="AS539" s="259"/>
      <c r="AT539" s="258"/>
      <c r="AU539" s="258"/>
      <c r="AV539" s="258"/>
      <c r="AW539" s="258"/>
      <c r="AX539" s="258"/>
      <c r="AY539" s="268"/>
      <c r="AZ539" s="267"/>
      <c r="BA539" s="267"/>
      <c r="BB539" s="267"/>
      <c r="BC539" s="267"/>
      <c r="BD539" s="267"/>
      <c r="BE539" s="204"/>
      <c r="BF539" s="205"/>
      <c r="BG539" s="205"/>
      <c r="BH539" s="205"/>
      <c r="BI539" s="205"/>
      <c r="BJ539" s="205"/>
      <c r="BK539" s="241"/>
      <c r="BL539" s="240"/>
      <c r="BM539" s="240"/>
      <c r="BN539" s="240"/>
      <c r="BO539" s="240"/>
      <c r="BP539" s="240"/>
      <c r="BQ539" s="223"/>
      <c r="BW539" s="268"/>
      <c r="BX539" s="267"/>
      <c r="BY539" s="267"/>
      <c r="BZ539" s="267"/>
      <c r="CA539" s="267"/>
      <c r="CB539" s="267"/>
      <c r="CC539" s="241"/>
      <c r="CD539" s="214"/>
      <c r="CE539" s="240"/>
      <c r="CF539" s="240"/>
      <c r="CG539" s="240"/>
      <c r="CH539" s="5"/>
    </row>
    <row r="540" spans="1:86" hidden="1" x14ac:dyDescent="0.2">
      <c r="A540" s="127"/>
      <c r="B540" s="11"/>
      <c r="C540" s="63"/>
      <c r="D540" s="64"/>
      <c r="E540" s="11"/>
      <c r="F540" s="64"/>
      <c r="G540" s="117"/>
      <c r="H540" s="65"/>
      <c r="I540" s="145"/>
      <c r="J540" s="204"/>
      <c r="K540" s="204"/>
      <c r="L540" s="205"/>
      <c r="M540" s="205"/>
      <c r="N540" s="205"/>
      <c r="O540" s="214"/>
      <c r="P540" s="214"/>
      <c r="Q540" s="213"/>
      <c r="R540" s="213"/>
      <c r="S540" s="213"/>
      <c r="T540" s="213"/>
      <c r="U540" s="223"/>
      <c r="V540" s="222"/>
      <c r="W540" s="222"/>
      <c r="X540" s="222"/>
      <c r="Y540" s="222"/>
      <c r="Z540" s="222"/>
      <c r="AA540" s="232"/>
      <c r="AB540" s="231"/>
      <c r="AC540" s="231"/>
      <c r="AD540" s="231"/>
      <c r="AE540" s="231"/>
      <c r="AF540" s="231"/>
      <c r="AG540" s="250"/>
      <c r="AH540" s="249"/>
      <c r="AI540" s="249"/>
      <c r="AJ540" s="249"/>
      <c r="AK540" s="249"/>
      <c r="AL540" s="249"/>
      <c r="AM540" s="204"/>
      <c r="AN540" s="205"/>
      <c r="AO540" s="205"/>
      <c r="AP540" s="205"/>
      <c r="AQ540" s="205"/>
      <c r="AR540" s="205"/>
      <c r="AS540" s="259"/>
      <c r="AT540" s="258"/>
      <c r="AU540" s="258"/>
      <c r="AV540" s="258"/>
      <c r="AW540" s="258"/>
      <c r="AX540" s="258"/>
      <c r="AY540" s="268"/>
      <c r="AZ540" s="267"/>
      <c r="BA540" s="267"/>
      <c r="BB540" s="267"/>
      <c r="BC540" s="267"/>
      <c r="BD540" s="267"/>
      <c r="BE540" s="204"/>
      <c r="BF540" s="205"/>
      <c r="BG540" s="205"/>
      <c r="BH540" s="205"/>
      <c r="BI540" s="205"/>
      <c r="BJ540" s="205"/>
      <c r="BK540" s="241"/>
      <c r="BL540" s="240"/>
      <c r="BM540" s="240"/>
      <c r="BN540" s="240"/>
      <c r="BO540" s="240"/>
      <c r="BP540" s="240"/>
      <c r="BQ540" s="223"/>
      <c r="BW540" s="268"/>
      <c r="BX540" s="267"/>
      <c r="BY540" s="267"/>
      <c r="BZ540" s="267"/>
      <c r="CA540" s="267"/>
      <c r="CB540" s="267"/>
      <c r="CC540" s="241"/>
      <c r="CD540" s="214"/>
      <c r="CE540" s="240"/>
      <c r="CF540" s="240"/>
      <c r="CG540" s="240"/>
      <c r="CH540" s="5"/>
    </row>
    <row r="541" spans="1:86" hidden="1" x14ac:dyDescent="0.2">
      <c r="A541" s="127"/>
      <c r="B541" s="11"/>
      <c r="C541" s="63"/>
      <c r="D541" s="64"/>
      <c r="E541" s="11"/>
      <c r="F541" s="64"/>
      <c r="G541" s="117"/>
      <c r="H541" s="69"/>
      <c r="I541" s="144"/>
      <c r="J541" s="204"/>
      <c r="K541" s="204"/>
      <c r="L541" s="205"/>
      <c r="M541" s="205"/>
      <c r="N541" s="205"/>
      <c r="O541" s="214"/>
      <c r="P541" s="214"/>
      <c r="Q541" s="213"/>
      <c r="R541" s="213"/>
      <c r="S541" s="213"/>
      <c r="T541" s="213"/>
      <c r="U541" s="223"/>
      <c r="V541" s="222"/>
      <c r="W541" s="222"/>
      <c r="X541" s="222"/>
      <c r="Y541" s="222"/>
      <c r="Z541" s="222"/>
      <c r="AA541" s="232"/>
      <c r="AB541" s="231"/>
      <c r="AC541" s="231"/>
      <c r="AD541" s="231"/>
      <c r="AE541" s="231"/>
      <c r="AF541" s="231"/>
      <c r="AG541" s="250"/>
      <c r="AH541" s="249"/>
      <c r="AI541" s="249"/>
      <c r="AJ541" s="249"/>
      <c r="AK541" s="249"/>
      <c r="AL541" s="249"/>
      <c r="AM541" s="204"/>
      <c r="AN541" s="205"/>
      <c r="AO541" s="205"/>
      <c r="AP541" s="205"/>
      <c r="AQ541" s="205"/>
      <c r="AR541" s="205"/>
      <c r="AS541" s="259"/>
      <c r="AT541" s="258"/>
      <c r="AU541" s="258"/>
      <c r="AV541" s="258"/>
      <c r="AW541" s="258"/>
      <c r="AX541" s="258"/>
      <c r="AY541" s="268"/>
      <c r="AZ541" s="267"/>
      <c r="BA541" s="267"/>
      <c r="BB541" s="267"/>
      <c r="BC541" s="267"/>
      <c r="BD541" s="267"/>
      <c r="BE541" s="204"/>
      <c r="BF541" s="205"/>
      <c r="BG541" s="205"/>
      <c r="BH541" s="205"/>
      <c r="BI541" s="205"/>
      <c r="BJ541" s="205"/>
      <c r="BK541" s="241"/>
      <c r="BL541" s="240"/>
      <c r="BM541" s="240"/>
      <c r="BN541" s="240"/>
      <c r="BO541" s="240"/>
      <c r="BP541" s="240"/>
      <c r="BQ541" s="223"/>
      <c r="BW541" s="268"/>
      <c r="BX541" s="267"/>
      <c r="BY541" s="267"/>
      <c r="BZ541" s="267"/>
      <c r="CA541" s="267"/>
      <c r="CB541" s="267"/>
      <c r="CC541" s="241"/>
      <c r="CD541" s="214"/>
      <c r="CE541" s="240"/>
      <c r="CF541" s="240"/>
      <c r="CG541" s="240"/>
      <c r="CH541" s="5"/>
    </row>
    <row r="542" spans="1:86" hidden="1" x14ac:dyDescent="0.2">
      <c r="A542" s="127"/>
      <c r="B542" s="11"/>
      <c r="C542" s="63"/>
      <c r="D542" s="64"/>
      <c r="E542" s="11"/>
      <c r="F542" s="64"/>
      <c r="G542" s="109"/>
      <c r="H542" s="69"/>
      <c r="I542" s="66"/>
      <c r="J542" s="204"/>
      <c r="K542" s="204"/>
      <c r="L542" s="205"/>
      <c r="M542" s="205"/>
      <c r="N542" s="205"/>
      <c r="O542" s="214"/>
      <c r="P542" s="214"/>
      <c r="Q542" s="213"/>
      <c r="R542" s="213"/>
      <c r="S542" s="213"/>
      <c r="T542" s="213"/>
      <c r="U542" s="223"/>
      <c r="V542" s="222"/>
      <c r="W542" s="222"/>
      <c r="X542" s="222"/>
      <c r="Y542" s="222"/>
      <c r="Z542" s="222"/>
      <c r="AA542" s="232"/>
      <c r="AB542" s="231"/>
      <c r="AC542" s="231"/>
      <c r="AD542" s="231"/>
      <c r="AE542" s="231"/>
      <c r="AF542" s="231"/>
      <c r="AG542" s="250"/>
      <c r="AH542" s="249"/>
      <c r="AI542" s="249"/>
      <c r="AJ542" s="249"/>
      <c r="AK542" s="249"/>
      <c r="AL542" s="249"/>
      <c r="AM542" s="204"/>
      <c r="AN542" s="205"/>
      <c r="AO542" s="205"/>
      <c r="AP542" s="205"/>
      <c r="AQ542" s="205"/>
      <c r="AR542" s="205"/>
      <c r="AS542" s="259"/>
      <c r="AT542" s="258"/>
      <c r="AU542" s="258"/>
      <c r="AV542" s="258"/>
      <c r="AW542" s="258"/>
      <c r="AX542" s="258"/>
      <c r="AY542" s="268"/>
      <c r="AZ542" s="267"/>
      <c r="BA542" s="267"/>
      <c r="BB542" s="267"/>
      <c r="BC542" s="267"/>
      <c r="BD542" s="267"/>
      <c r="BE542" s="204"/>
      <c r="BF542" s="205"/>
      <c r="BG542" s="205"/>
      <c r="BH542" s="205"/>
      <c r="BI542" s="205"/>
      <c r="BJ542" s="205"/>
      <c r="BK542" s="241"/>
      <c r="BL542" s="240"/>
      <c r="BM542" s="240"/>
      <c r="BN542" s="240"/>
      <c r="BO542" s="240"/>
      <c r="BP542" s="240"/>
      <c r="BQ542" s="223"/>
      <c r="BW542" s="268"/>
      <c r="BX542" s="267"/>
      <c r="BY542" s="267"/>
      <c r="BZ542" s="267"/>
      <c r="CA542" s="267"/>
      <c r="CB542" s="267"/>
      <c r="CC542" s="241"/>
      <c r="CD542" s="214"/>
      <c r="CE542" s="240"/>
      <c r="CF542" s="240"/>
      <c r="CG542" s="240"/>
      <c r="CH542" s="5"/>
    </row>
    <row r="543" spans="1:86" hidden="1" x14ac:dyDescent="0.2">
      <c r="A543" s="127"/>
      <c r="B543" s="11"/>
      <c r="C543" s="63"/>
      <c r="D543" s="64"/>
      <c r="E543" s="11"/>
      <c r="F543" s="64"/>
      <c r="G543" s="109"/>
      <c r="H543" s="65"/>
      <c r="I543" s="66"/>
      <c r="J543" s="204"/>
      <c r="K543" s="204"/>
      <c r="L543" s="205"/>
      <c r="M543" s="205"/>
      <c r="N543" s="205"/>
      <c r="O543" s="214"/>
      <c r="P543" s="214"/>
      <c r="Q543" s="213"/>
      <c r="R543" s="213"/>
      <c r="S543" s="213"/>
      <c r="T543" s="213"/>
      <c r="U543" s="223"/>
      <c r="V543" s="222"/>
      <c r="W543" s="222"/>
      <c r="X543" s="222"/>
      <c r="Y543" s="222"/>
      <c r="Z543" s="222"/>
      <c r="AA543" s="232"/>
      <c r="AB543" s="231"/>
      <c r="AC543" s="231"/>
      <c r="AD543" s="231"/>
      <c r="AE543" s="231"/>
      <c r="AF543" s="231"/>
      <c r="AG543" s="250"/>
      <c r="AH543" s="249"/>
      <c r="AI543" s="249"/>
      <c r="AJ543" s="249"/>
      <c r="AK543" s="249"/>
      <c r="AL543" s="249"/>
      <c r="AM543" s="204"/>
      <c r="AN543" s="205"/>
      <c r="AO543" s="205"/>
      <c r="AP543" s="205"/>
      <c r="AQ543" s="205"/>
      <c r="AR543" s="205"/>
      <c r="AS543" s="259"/>
      <c r="AT543" s="258"/>
      <c r="AU543" s="258"/>
      <c r="AV543" s="258"/>
      <c r="AW543" s="258"/>
      <c r="AX543" s="258"/>
      <c r="AY543" s="268"/>
      <c r="AZ543" s="267"/>
      <c r="BA543" s="267"/>
      <c r="BB543" s="267"/>
      <c r="BC543" s="267"/>
      <c r="BD543" s="267"/>
      <c r="BE543" s="204"/>
      <c r="BF543" s="205"/>
      <c r="BG543" s="205"/>
      <c r="BH543" s="205"/>
      <c r="BI543" s="205"/>
      <c r="BJ543" s="205"/>
      <c r="BK543" s="241"/>
      <c r="BL543" s="240"/>
      <c r="BM543" s="240"/>
      <c r="BN543" s="240"/>
      <c r="BO543" s="240"/>
      <c r="BP543" s="240"/>
      <c r="BQ543" s="223"/>
      <c r="BW543" s="268"/>
      <c r="BX543" s="267"/>
      <c r="BY543" s="267"/>
      <c r="BZ543" s="267"/>
      <c r="CA543" s="267"/>
      <c r="CB543" s="267"/>
      <c r="CC543" s="241"/>
      <c r="CD543" s="214"/>
      <c r="CE543" s="240"/>
      <c r="CF543" s="240"/>
      <c r="CG543" s="240"/>
      <c r="CH543" s="5"/>
    </row>
    <row r="544" spans="1:86" hidden="1" x14ac:dyDescent="0.2">
      <c r="A544" s="135"/>
      <c r="B544" s="17"/>
      <c r="C544" s="16"/>
      <c r="D544" s="71"/>
      <c r="E544" s="17"/>
      <c r="F544" s="71"/>
      <c r="G544" s="148"/>
      <c r="H544" s="72"/>
      <c r="I544" s="73"/>
      <c r="J544" s="204"/>
      <c r="K544" s="204"/>
      <c r="L544" s="205"/>
      <c r="M544" s="205"/>
      <c r="N544" s="205"/>
      <c r="O544" s="214"/>
      <c r="P544" s="214"/>
      <c r="Q544" s="213"/>
      <c r="R544" s="213"/>
      <c r="S544" s="213"/>
      <c r="T544" s="213"/>
      <c r="U544" s="223"/>
      <c r="V544" s="222"/>
      <c r="W544" s="222"/>
      <c r="X544" s="222"/>
      <c r="Y544" s="222"/>
      <c r="Z544" s="222"/>
      <c r="AA544" s="232"/>
      <c r="AB544" s="231"/>
      <c r="AC544" s="231"/>
      <c r="AD544" s="231"/>
      <c r="AE544" s="231"/>
      <c r="AF544" s="231"/>
      <c r="AG544" s="250"/>
      <c r="AH544" s="249"/>
      <c r="AI544" s="249"/>
      <c r="AJ544" s="249"/>
      <c r="AK544" s="249"/>
      <c r="AL544" s="249"/>
      <c r="AM544" s="204"/>
      <c r="AN544" s="205"/>
      <c r="AO544" s="205"/>
      <c r="AP544" s="205"/>
      <c r="AQ544" s="205"/>
      <c r="AR544" s="205"/>
      <c r="AS544" s="259"/>
      <c r="AT544" s="258"/>
      <c r="AU544" s="258"/>
      <c r="AV544" s="258"/>
      <c r="AW544" s="258"/>
      <c r="AX544" s="258"/>
      <c r="AY544" s="268"/>
      <c r="AZ544" s="267"/>
      <c r="BA544" s="267"/>
      <c r="BB544" s="267"/>
      <c r="BC544" s="267"/>
      <c r="BD544" s="267"/>
      <c r="BE544" s="204"/>
      <c r="BF544" s="205"/>
      <c r="BG544" s="205"/>
      <c r="BH544" s="205"/>
      <c r="BI544" s="205"/>
      <c r="BJ544" s="205"/>
      <c r="BK544" s="241"/>
      <c r="BL544" s="240"/>
      <c r="BM544" s="240"/>
      <c r="BN544" s="240"/>
      <c r="BO544" s="240"/>
      <c r="BP544" s="240"/>
      <c r="BQ544" s="223"/>
      <c r="BW544" s="268"/>
      <c r="BX544" s="267"/>
      <c r="BY544" s="267"/>
      <c r="BZ544" s="267"/>
      <c r="CA544" s="267"/>
      <c r="CB544" s="267"/>
      <c r="CC544" s="241"/>
      <c r="CD544" s="214"/>
      <c r="CE544" s="240"/>
      <c r="CF544" s="240"/>
      <c r="CG544" s="240"/>
      <c r="CH544" s="5"/>
    </row>
    <row r="545" spans="1:86" hidden="1" x14ac:dyDescent="0.2">
      <c r="A545" s="102"/>
      <c r="B545" s="82"/>
      <c r="C545" s="177"/>
      <c r="D545" s="83"/>
      <c r="E545" s="82"/>
      <c r="F545" s="83"/>
      <c r="G545" s="84"/>
      <c r="H545" s="140"/>
      <c r="I545" s="178"/>
      <c r="J545" s="204"/>
      <c r="K545" s="204"/>
      <c r="L545" s="205"/>
      <c r="M545" s="205"/>
      <c r="N545" s="205"/>
      <c r="O545" s="214"/>
      <c r="P545" s="214"/>
      <c r="Q545" s="213"/>
      <c r="R545" s="213"/>
      <c r="S545" s="213"/>
      <c r="T545" s="213"/>
      <c r="U545" s="223"/>
      <c r="V545" s="222"/>
      <c r="W545" s="222"/>
      <c r="X545" s="222"/>
      <c r="Y545" s="222"/>
      <c r="Z545" s="222"/>
      <c r="AA545" s="232"/>
      <c r="AB545" s="231"/>
      <c r="AC545" s="231"/>
      <c r="AD545" s="231"/>
      <c r="AE545" s="231"/>
      <c r="AF545" s="231"/>
      <c r="AG545" s="250"/>
      <c r="AH545" s="249"/>
      <c r="AI545" s="249"/>
      <c r="AJ545" s="249"/>
      <c r="AK545" s="249"/>
      <c r="AL545" s="249"/>
      <c r="AM545" s="204"/>
      <c r="AN545" s="205"/>
      <c r="AO545" s="205"/>
      <c r="AP545" s="205"/>
      <c r="AQ545" s="205"/>
      <c r="AR545" s="205"/>
      <c r="AS545" s="259"/>
      <c r="AT545" s="258"/>
      <c r="AU545" s="258"/>
      <c r="AV545" s="258"/>
      <c r="AW545" s="258"/>
      <c r="AX545" s="258"/>
      <c r="AY545" s="268"/>
      <c r="AZ545" s="267"/>
      <c r="BA545" s="267"/>
      <c r="BB545" s="267"/>
      <c r="BC545" s="267"/>
      <c r="BD545" s="267"/>
      <c r="BE545" s="204"/>
      <c r="BF545" s="205"/>
      <c r="BG545" s="205"/>
      <c r="BH545" s="205"/>
      <c r="BI545" s="205"/>
      <c r="BJ545" s="205"/>
      <c r="BK545" s="241"/>
      <c r="BL545" s="240"/>
      <c r="BM545" s="240"/>
      <c r="BN545" s="240"/>
      <c r="BO545" s="240"/>
      <c r="BP545" s="240"/>
      <c r="BQ545" s="223"/>
      <c r="BW545" s="268"/>
      <c r="BX545" s="267"/>
      <c r="BY545" s="267"/>
      <c r="BZ545" s="267"/>
      <c r="CA545" s="267"/>
      <c r="CB545" s="267"/>
      <c r="CC545" s="241"/>
      <c r="CD545" s="214"/>
      <c r="CE545" s="240"/>
      <c r="CF545" s="240"/>
      <c r="CG545" s="240"/>
      <c r="CH545" s="5"/>
    </row>
    <row r="546" spans="1:86" hidden="1" x14ac:dyDescent="0.2">
      <c r="A546" s="24"/>
      <c r="B546" s="24"/>
      <c r="C546" s="24"/>
      <c r="D546" s="87"/>
      <c r="E546" s="24"/>
      <c r="F546" s="87"/>
      <c r="G546" s="179"/>
      <c r="H546" s="180"/>
      <c r="I546" s="181"/>
      <c r="J546" s="204"/>
      <c r="K546" s="204"/>
      <c r="L546" s="205"/>
      <c r="M546" s="205"/>
      <c r="N546" s="205"/>
      <c r="O546" s="214"/>
      <c r="P546" s="214"/>
      <c r="Q546" s="213"/>
      <c r="R546" s="213"/>
      <c r="S546" s="213"/>
      <c r="T546" s="213"/>
      <c r="U546" s="223"/>
      <c r="V546" s="222"/>
      <c r="W546" s="222"/>
      <c r="X546" s="222"/>
      <c r="Y546" s="222"/>
      <c r="Z546" s="222"/>
      <c r="AA546" s="232"/>
      <c r="AB546" s="231"/>
      <c r="AC546" s="231"/>
      <c r="AD546" s="231"/>
      <c r="AE546" s="231"/>
      <c r="AF546" s="231"/>
      <c r="AG546" s="250"/>
      <c r="AH546" s="249"/>
      <c r="AI546" s="249"/>
      <c r="AJ546" s="249"/>
      <c r="AK546" s="249"/>
      <c r="AL546" s="249"/>
      <c r="AM546" s="204"/>
      <c r="AN546" s="205"/>
      <c r="AO546" s="205"/>
      <c r="AP546" s="205"/>
      <c r="AQ546" s="205"/>
      <c r="AR546" s="205"/>
      <c r="AS546" s="259"/>
      <c r="AT546" s="258"/>
      <c r="AU546" s="258"/>
      <c r="AV546" s="258"/>
      <c r="AW546" s="258"/>
      <c r="AX546" s="258"/>
      <c r="AY546" s="268"/>
      <c r="AZ546" s="267"/>
      <c r="BA546" s="267"/>
      <c r="BB546" s="267"/>
      <c r="BC546" s="267"/>
      <c r="BD546" s="267"/>
      <c r="BE546" s="204"/>
      <c r="BF546" s="205"/>
      <c r="BG546" s="205"/>
      <c r="BH546" s="205"/>
      <c r="BI546" s="205"/>
      <c r="BJ546" s="205"/>
      <c r="BK546" s="241"/>
      <c r="BL546" s="240"/>
      <c r="BM546" s="240"/>
      <c r="BN546" s="240"/>
      <c r="BO546" s="240"/>
      <c r="BP546" s="240"/>
      <c r="BQ546" s="223"/>
      <c r="BW546" s="268"/>
      <c r="BX546" s="267"/>
      <c r="BY546" s="267"/>
      <c r="BZ546" s="267"/>
      <c r="CA546" s="267"/>
      <c r="CB546" s="267"/>
      <c r="CC546" s="241"/>
      <c r="CD546" s="214"/>
      <c r="CE546" s="240"/>
      <c r="CF546" s="240"/>
      <c r="CG546" s="240"/>
      <c r="CH546" s="5"/>
    </row>
    <row r="547" spans="1:86" hidden="1" x14ac:dyDescent="0.2">
      <c r="A547" s="22"/>
      <c r="B547" s="22"/>
      <c r="C547" s="22"/>
      <c r="D547" s="34"/>
      <c r="E547" s="22"/>
      <c r="F547" s="34"/>
      <c r="G547" s="48"/>
      <c r="H547" s="26"/>
      <c r="I547" s="96"/>
      <c r="J547" s="204"/>
      <c r="K547" s="204"/>
      <c r="L547" s="205"/>
      <c r="M547" s="205"/>
      <c r="N547" s="205"/>
      <c r="O547" s="214"/>
      <c r="P547" s="214"/>
      <c r="Q547" s="213"/>
      <c r="R547" s="213"/>
      <c r="S547" s="213"/>
      <c r="T547" s="213"/>
      <c r="U547" s="223"/>
      <c r="V547" s="222"/>
      <c r="W547" s="222"/>
      <c r="X547" s="222"/>
      <c r="Y547" s="222"/>
      <c r="Z547" s="222"/>
      <c r="AA547" s="232"/>
      <c r="AB547" s="231"/>
      <c r="AC547" s="231"/>
      <c r="AD547" s="231"/>
      <c r="AE547" s="231"/>
      <c r="AF547" s="231"/>
      <c r="AG547" s="250"/>
      <c r="AH547" s="249"/>
      <c r="AI547" s="249"/>
      <c r="AJ547" s="249"/>
      <c r="AK547" s="249"/>
      <c r="AL547" s="249"/>
      <c r="AM547" s="204"/>
      <c r="AN547" s="205"/>
      <c r="AO547" s="205"/>
      <c r="AP547" s="205"/>
      <c r="AQ547" s="205"/>
      <c r="AR547" s="205"/>
      <c r="AS547" s="259"/>
      <c r="AT547" s="258"/>
      <c r="AU547" s="258"/>
      <c r="AV547" s="258"/>
      <c r="AW547" s="258"/>
      <c r="AX547" s="258"/>
      <c r="AY547" s="268"/>
      <c r="AZ547" s="267"/>
      <c r="BA547" s="267"/>
      <c r="BB547" s="267"/>
      <c r="BC547" s="267"/>
      <c r="BD547" s="267"/>
      <c r="BE547" s="204"/>
      <c r="BF547" s="205"/>
      <c r="BG547" s="205"/>
      <c r="BH547" s="205"/>
      <c r="BI547" s="205"/>
      <c r="BJ547" s="205"/>
      <c r="BK547" s="241"/>
      <c r="BL547" s="240"/>
      <c r="BM547" s="240"/>
      <c r="BN547" s="240"/>
      <c r="BO547" s="240"/>
      <c r="BP547" s="240"/>
      <c r="BQ547" s="223"/>
      <c r="BW547" s="268"/>
      <c r="BX547" s="267"/>
      <c r="BY547" s="267"/>
      <c r="BZ547" s="267"/>
      <c r="CA547" s="267"/>
      <c r="CB547" s="267"/>
      <c r="CC547" s="241"/>
      <c r="CD547" s="214"/>
      <c r="CE547" s="240"/>
      <c r="CF547" s="240"/>
      <c r="CG547" s="240"/>
      <c r="CH547" s="5"/>
    </row>
    <row r="548" spans="1:86" hidden="1" x14ac:dyDescent="0.2">
      <c r="A548" s="22"/>
      <c r="B548" s="22"/>
      <c r="C548" s="22"/>
      <c r="D548" s="121"/>
      <c r="E548" s="22"/>
      <c r="F548" s="34"/>
      <c r="G548" s="48"/>
      <c r="H548" s="26"/>
      <c r="I548" s="112"/>
      <c r="J548" s="204"/>
      <c r="K548" s="204"/>
      <c r="L548" s="205"/>
      <c r="M548" s="205"/>
      <c r="N548" s="205"/>
      <c r="O548" s="214"/>
      <c r="P548" s="214"/>
      <c r="Q548" s="213"/>
      <c r="R548" s="213"/>
      <c r="S548" s="213"/>
      <c r="T548" s="213"/>
      <c r="U548" s="223"/>
      <c r="V548" s="222"/>
      <c r="W548" s="222"/>
      <c r="X548" s="222"/>
      <c r="Y548" s="222"/>
      <c r="Z548" s="222"/>
      <c r="AA548" s="232"/>
      <c r="AB548" s="231"/>
      <c r="AC548" s="231"/>
      <c r="AD548" s="231"/>
      <c r="AE548" s="231"/>
      <c r="AF548" s="231"/>
      <c r="AG548" s="250"/>
      <c r="AH548" s="249"/>
      <c r="AI548" s="249"/>
      <c r="AJ548" s="249"/>
      <c r="AK548" s="249"/>
      <c r="AL548" s="249"/>
      <c r="AM548" s="204"/>
      <c r="AN548" s="205"/>
      <c r="AO548" s="205"/>
      <c r="AP548" s="205"/>
      <c r="AQ548" s="205"/>
      <c r="AR548" s="205"/>
      <c r="AS548" s="259"/>
      <c r="AT548" s="258"/>
      <c r="AU548" s="258"/>
      <c r="AV548" s="258"/>
      <c r="AW548" s="258"/>
      <c r="AX548" s="258"/>
      <c r="AY548" s="268"/>
      <c r="AZ548" s="267"/>
      <c r="BA548" s="267"/>
      <c r="BB548" s="267"/>
      <c r="BC548" s="267"/>
      <c r="BD548" s="267"/>
      <c r="BE548" s="204"/>
      <c r="BF548" s="205"/>
      <c r="BG548" s="205"/>
      <c r="BH548" s="205"/>
      <c r="BI548" s="205"/>
      <c r="BJ548" s="205"/>
      <c r="BK548" s="241"/>
      <c r="BL548" s="240"/>
      <c r="BM548" s="240"/>
      <c r="BN548" s="240"/>
      <c r="BO548" s="240"/>
      <c r="BP548" s="240"/>
      <c r="BQ548" s="223"/>
      <c r="BW548" s="268"/>
      <c r="BX548" s="267"/>
      <c r="BY548" s="267"/>
      <c r="BZ548" s="267"/>
      <c r="CA548" s="267"/>
      <c r="CB548" s="267"/>
      <c r="CC548" s="241"/>
      <c r="CD548" s="214"/>
      <c r="CE548" s="240"/>
      <c r="CF548" s="240"/>
      <c r="CG548" s="240"/>
      <c r="CH548" s="5"/>
    </row>
    <row r="549" spans="1:86" hidden="1" x14ac:dyDescent="0.2">
      <c r="A549" s="22"/>
      <c r="B549" s="22"/>
      <c r="C549" s="22"/>
      <c r="D549" s="33"/>
      <c r="E549" s="22"/>
      <c r="F549" s="34"/>
      <c r="G549" s="48"/>
      <c r="H549" s="75"/>
      <c r="I549" s="52"/>
      <c r="J549" s="204"/>
      <c r="K549" s="204"/>
      <c r="L549" s="205"/>
      <c r="M549" s="205"/>
      <c r="N549" s="205"/>
      <c r="O549" s="214"/>
      <c r="P549" s="214"/>
      <c r="Q549" s="213"/>
      <c r="R549" s="213"/>
      <c r="S549" s="213"/>
      <c r="T549" s="213"/>
      <c r="U549" s="223"/>
      <c r="V549" s="222"/>
      <c r="W549" s="222"/>
      <c r="X549" s="222"/>
      <c r="Y549" s="222"/>
      <c r="Z549" s="222"/>
      <c r="AA549" s="232"/>
      <c r="AB549" s="231"/>
      <c r="AC549" s="231"/>
      <c r="AD549" s="231"/>
      <c r="AE549" s="231"/>
      <c r="AF549" s="231"/>
      <c r="AG549" s="250"/>
      <c r="AH549" s="249"/>
      <c r="AI549" s="249"/>
      <c r="AJ549" s="249"/>
      <c r="AK549" s="249"/>
      <c r="AL549" s="249"/>
      <c r="AM549" s="204"/>
      <c r="AN549" s="205"/>
      <c r="AO549" s="205"/>
      <c r="AP549" s="205"/>
      <c r="AQ549" s="205"/>
      <c r="AR549" s="205"/>
      <c r="AS549" s="259"/>
      <c r="AT549" s="258"/>
      <c r="AU549" s="258"/>
      <c r="AV549" s="258"/>
      <c r="AW549" s="258"/>
      <c r="AX549" s="258"/>
      <c r="AY549" s="268"/>
      <c r="AZ549" s="267"/>
      <c r="BA549" s="267"/>
      <c r="BB549" s="267"/>
      <c r="BC549" s="267"/>
      <c r="BD549" s="267"/>
      <c r="BE549" s="204"/>
      <c r="BF549" s="205"/>
      <c r="BG549" s="205"/>
      <c r="BH549" s="205"/>
      <c r="BI549" s="205"/>
      <c r="BJ549" s="205"/>
      <c r="BK549" s="241"/>
      <c r="BL549" s="240"/>
      <c r="BM549" s="240"/>
      <c r="BN549" s="240"/>
      <c r="BO549" s="240"/>
      <c r="BP549" s="240"/>
      <c r="BQ549" s="223"/>
      <c r="BW549" s="268"/>
      <c r="BX549" s="267"/>
      <c r="BY549" s="267"/>
      <c r="BZ549" s="267"/>
      <c r="CA549" s="267"/>
      <c r="CB549" s="267"/>
      <c r="CC549" s="241"/>
      <c r="CD549" s="214"/>
      <c r="CE549" s="240"/>
      <c r="CF549" s="240"/>
      <c r="CG549" s="240"/>
      <c r="CH549" s="5"/>
    </row>
    <row r="550" spans="1:86" hidden="1" x14ac:dyDescent="0.2">
      <c r="A550" s="22"/>
      <c r="B550" s="22"/>
      <c r="C550" s="22"/>
      <c r="D550" s="34"/>
      <c r="E550" s="22"/>
      <c r="F550" s="34"/>
      <c r="G550" s="48"/>
      <c r="H550" s="36"/>
      <c r="I550" s="27"/>
      <c r="J550" s="204"/>
      <c r="K550" s="204"/>
      <c r="L550" s="205"/>
      <c r="M550" s="205"/>
      <c r="N550" s="204"/>
      <c r="O550" s="214"/>
      <c r="P550" s="214"/>
      <c r="Q550" s="213"/>
      <c r="R550" s="214"/>
      <c r="S550" s="213"/>
      <c r="T550" s="214"/>
      <c r="U550" s="223"/>
      <c r="V550" s="223"/>
      <c r="W550" s="222"/>
      <c r="X550" s="223"/>
      <c r="Y550" s="222"/>
      <c r="Z550" s="223"/>
      <c r="AA550" s="232"/>
      <c r="AB550" s="232"/>
      <c r="AC550" s="231"/>
      <c r="AD550" s="232"/>
      <c r="AE550" s="231"/>
      <c r="AF550" s="232"/>
      <c r="AG550" s="250"/>
      <c r="AH550" s="250"/>
      <c r="AI550" s="249"/>
      <c r="AJ550" s="250"/>
      <c r="AK550" s="249"/>
      <c r="AL550" s="250"/>
      <c r="AM550" s="204"/>
      <c r="AN550" s="204"/>
      <c r="AO550" s="205"/>
      <c r="AP550" s="204"/>
      <c r="AQ550" s="205"/>
      <c r="AR550" s="204"/>
      <c r="AS550" s="259"/>
      <c r="AT550" s="259"/>
      <c r="AU550" s="258"/>
      <c r="AV550" s="259"/>
      <c r="AW550" s="258"/>
      <c r="AX550" s="259"/>
      <c r="AY550" s="268"/>
      <c r="AZ550" s="268"/>
      <c r="BA550" s="267"/>
      <c r="BB550" s="268"/>
      <c r="BC550" s="267"/>
      <c r="BD550" s="268"/>
      <c r="BE550" s="204"/>
      <c r="BF550" s="204"/>
      <c r="BG550" s="205"/>
      <c r="BH550" s="204"/>
      <c r="BI550" s="205"/>
      <c r="BJ550" s="204"/>
      <c r="BK550" s="241"/>
      <c r="BL550" s="241"/>
      <c r="BM550" s="240"/>
      <c r="BN550" s="241"/>
      <c r="BO550" s="240"/>
      <c r="BP550" s="241"/>
      <c r="BQ550" s="223"/>
      <c r="BR550" s="579"/>
      <c r="BT550" s="579"/>
      <c r="BV550" s="579"/>
      <c r="BW550" s="268"/>
      <c r="BX550" s="268"/>
      <c r="BY550" s="267"/>
      <c r="BZ550" s="268"/>
      <c r="CA550" s="267"/>
      <c r="CB550" s="268"/>
      <c r="CC550" s="241"/>
      <c r="CD550" s="214"/>
      <c r="CE550" s="240"/>
      <c r="CF550" s="240"/>
      <c r="CG550" s="241"/>
      <c r="CH550" s="5"/>
    </row>
    <row r="551" spans="1:86" hidden="1" x14ac:dyDescent="0.2">
      <c r="A551" s="11"/>
      <c r="B551" s="11"/>
      <c r="C551" s="169"/>
      <c r="D551" s="64"/>
      <c r="E551" s="11"/>
      <c r="F551" s="64"/>
      <c r="G551" s="70"/>
      <c r="H551" s="113"/>
      <c r="I551" s="66"/>
      <c r="J551" s="204"/>
      <c r="K551" s="204"/>
      <c r="L551" s="205"/>
      <c r="M551" s="205"/>
      <c r="N551" s="205"/>
      <c r="O551" s="214"/>
      <c r="P551" s="214"/>
      <c r="Q551" s="213"/>
      <c r="R551" s="213"/>
      <c r="S551" s="213"/>
      <c r="T551" s="213"/>
      <c r="U551" s="223"/>
      <c r="V551" s="222"/>
      <c r="W551" s="222"/>
      <c r="X551" s="222"/>
      <c r="Y551" s="222"/>
      <c r="Z551" s="222"/>
      <c r="AA551" s="232"/>
      <c r="AB551" s="231"/>
      <c r="AC551" s="231"/>
      <c r="AD551" s="231"/>
      <c r="AE551" s="231"/>
      <c r="AF551" s="231"/>
      <c r="AG551" s="250"/>
      <c r="AH551" s="249"/>
      <c r="AI551" s="249"/>
      <c r="AJ551" s="249"/>
      <c r="AK551" s="249"/>
      <c r="AL551" s="249"/>
      <c r="AM551" s="204"/>
      <c r="AN551" s="205"/>
      <c r="AO551" s="205"/>
      <c r="AP551" s="205"/>
      <c r="AQ551" s="205"/>
      <c r="AR551" s="205"/>
      <c r="AS551" s="259"/>
      <c r="AT551" s="258"/>
      <c r="AU551" s="258"/>
      <c r="AV551" s="258"/>
      <c r="AW551" s="258"/>
      <c r="AX551" s="258"/>
      <c r="AY551" s="268"/>
      <c r="AZ551" s="267"/>
      <c r="BA551" s="267"/>
      <c r="BB551" s="267"/>
      <c r="BC551" s="267"/>
      <c r="BD551" s="267"/>
      <c r="BE551" s="204"/>
      <c r="BF551" s="205"/>
      <c r="BG551" s="205"/>
      <c r="BH551" s="205"/>
      <c r="BI551" s="205"/>
      <c r="BJ551" s="205"/>
      <c r="BK551" s="241"/>
      <c r="BL551" s="240"/>
      <c r="BM551" s="240"/>
      <c r="BN551" s="240"/>
      <c r="BO551" s="240"/>
      <c r="BP551" s="240"/>
      <c r="BQ551" s="223"/>
      <c r="BW551" s="268"/>
      <c r="BX551" s="267"/>
      <c r="BY551" s="267"/>
      <c r="BZ551" s="267"/>
      <c r="CA551" s="267"/>
      <c r="CB551" s="267"/>
      <c r="CC551" s="241"/>
      <c r="CD551" s="214"/>
      <c r="CE551" s="240"/>
      <c r="CF551" s="240"/>
      <c r="CG551" s="240"/>
      <c r="CH551" s="5"/>
    </row>
    <row r="552" spans="1:86" hidden="1" x14ac:dyDescent="0.2">
      <c r="A552" s="28"/>
      <c r="B552" s="22"/>
      <c r="C552" s="93"/>
      <c r="D552" s="34"/>
      <c r="E552" s="28"/>
      <c r="F552" s="34"/>
      <c r="G552" s="48"/>
      <c r="H552" s="26"/>
      <c r="I552" s="27"/>
      <c r="J552" s="204"/>
      <c r="K552" s="204"/>
      <c r="L552" s="205"/>
      <c r="M552" s="205"/>
      <c r="N552" s="205"/>
      <c r="O552" s="214"/>
      <c r="P552" s="214"/>
      <c r="Q552" s="213"/>
      <c r="R552" s="213"/>
      <c r="S552" s="213"/>
      <c r="T552" s="213"/>
      <c r="U552" s="223"/>
      <c r="V552" s="222"/>
      <c r="W552" s="222"/>
      <c r="X552" s="222"/>
      <c r="Y552" s="222"/>
      <c r="Z552" s="222"/>
      <c r="AA552" s="232"/>
      <c r="AB552" s="231"/>
      <c r="AC552" s="231"/>
      <c r="AD552" s="231"/>
      <c r="AE552" s="231"/>
      <c r="AF552" s="231"/>
      <c r="AG552" s="250"/>
      <c r="AH552" s="249"/>
      <c r="AI552" s="249"/>
      <c r="AJ552" s="249"/>
      <c r="AK552" s="249"/>
      <c r="AL552" s="249"/>
      <c r="AM552" s="204"/>
      <c r="AN552" s="205"/>
      <c r="AO552" s="205"/>
      <c r="AP552" s="205"/>
      <c r="AQ552" s="205"/>
      <c r="AR552" s="205"/>
      <c r="AS552" s="259"/>
      <c r="AT552" s="258"/>
      <c r="AU552" s="258"/>
      <c r="AV552" s="258"/>
      <c r="AW552" s="258"/>
      <c r="AX552" s="258"/>
      <c r="AY552" s="268"/>
      <c r="AZ552" s="267"/>
      <c r="BA552" s="267"/>
      <c r="BB552" s="267"/>
      <c r="BC552" s="267"/>
      <c r="BD552" s="267"/>
      <c r="BE552" s="204"/>
      <c r="BF552" s="205"/>
      <c r="BG552" s="205"/>
      <c r="BH552" s="205"/>
      <c r="BI552" s="205"/>
      <c r="BJ552" s="205"/>
      <c r="BK552" s="241"/>
      <c r="BL552" s="240"/>
      <c r="BM552" s="240"/>
      <c r="BN552" s="240"/>
      <c r="BO552" s="240"/>
      <c r="BP552" s="240"/>
      <c r="BQ552" s="223"/>
      <c r="BW552" s="268"/>
      <c r="BX552" s="267"/>
      <c r="BY552" s="267"/>
      <c r="BZ552" s="267"/>
      <c r="CA552" s="267"/>
      <c r="CB552" s="267"/>
      <c r="CC552" s="241"/>
      <c r="CD552" s="214"/>
      <c r="CE552" s="240"/>
      <c r="CF552" s="240"/>
      <c r="CG552" s="240"/>
      <c r="CH552" s="5"/>
    </row>
    <row r="553" spans="1:86" hidden="1" x14ac:dyDescent="0.2">
      <c r="A553" s="28"/>
      <c r="B553" s="28"/>
      <c r="C553" s="51"/>
      <c r="D553" s="34"/>
      <c r="E553" s="28"/>
      <c r="F553" s="34"/>
      <c r="G553" s="48"/>
      <c r="H553" s="26"/>
      <c r="I553" s="27"/>
      <c r="J553" s="204"/>
      <c r="K553" s="204"/>
      <c r="L553" s="205"/>
      <c r="M553" s="205"/>
      <c r="N553" s="205"/>
      <c r="O553" s="214"/>
      <c r="P553" s="214"/>
      <c r="Q553" s="213"/>
      <c r="R553" s="213"/>
      <c r="S553" s="213"/>
      <c r="T553" s="213"/>
      <c r="U553" s="223"/>
      <c r="V553" s="222"/>
      <c r="W553" s="222"/>
      <c r="X553" s="222"/>
      <c r="Y553" s="222"/>
      <c r="Z553" s="222"/>
      <c r="AA553" s="232"/>
      <c r="AB553" s="231"/>
      <c r="AC553" s="231"/>
      <c r="AD553" s="231"/>
      <c r="AE553" s="231"/>
      <c r="AF553" s="231"/>
      <c r="AG553" s="250"/>
      <c r="AH553" s="249"/>
      <c r="AI553" s="249"/>
      <c r="AJ553" s="249"/>
      <c r="AK553" s="249"/>
      <c r="AL553" s="249"/>
      <c r="AM553" s="204"/>
      <c r="AN553" s="205"/>
      <c r="AO553" s="205"/>
      <c r="AP553" s="205"/>
      <c r="AQ553" s="205"/>
      <c r="AR553" s="205"/>
      <c r="AS553" s="259"/>
      <c r="AT553" s="258"/>
      <c r="AU553" s="258"/>
      <c r="AV553" s="258"/>
      <c r="AW553" s="258"/>
      <c r="AX553" s="258"/>
      <c r="AY553" s="268"/>
      <c r="AZ553" s="267"/>
      <c r="BA553" s="267"/>
      <c r="BB553" s="267"/>
      <c r="BC553" s="267"/>
      <c r="BD553" s="267"/>
      <c r="BE553" s="204"/>
      <c r="BF553" s="205"/>
      <c r="BG553" s="205"/>
      <c r="BH553" s="205"/>
      <c r="BI553" s="205"/>
      <c r="BJ553" s="205"/>
      <c r="BK553" s="241"/>
      <c r="BL553" s="240"/>
      <c r="BM553" s="240"/>
      <c r="BN553" s="240"/>
      <c r="BO553" s="240"/>
      <c r="BP553" s="240"/>
      <c r="BQ553" s="223"/>
      <c r="BW553" s="268"/>
      <c r="BX553" s="267"/>
      <c r="BY553" s="267"/>
      <c r="BZ553" s="267"/>
      <c r="CA553" s="267"/>
      <c r="CB553" s="267"/>
      <c r="CC553" s="241"/>
      <c r="CD553" s="214"/>
      <c r="CE553" s="240"/>
      <c r="CF553" s="240"/>
      <c r="CG553" s="240"/>
      <c r="CH553" s="5"/>
    </row>
    <row r="554" spans="1:86" hidden="1" x14ac:dyDescent="0.2">
      <c r="A554" s="28"/>
      <c r="B554" s="28"/>
      <c r="C554" s="51"/>
      <c r="D554" s="33"/>
      <c r="E554" s="28"/>
      <c r="F554" s="34"/>
      <c r="G554" s="48"/>
      <c r="H554" s="26"/>
      <c r="I554" s="27"/>
      <c r="J554" s="204"/>
      <c r="K554" s="204"/>
      <c r="L554" s="205"/>
      <c r="M554" s="205"/>
      <c r="N554" s="205"/>
      <c r="O554" s="214"/>
      <c r="P554" s="214"/>
      <c r="Q554" s="213"/>
      <c r="R554" s="213"/>
      <c r="S554" s="213"/>
      <c r="T554" s="213"/>
      <c r="U554" s="223"/>
      <c r="V554" s="222"/>
      <c r="W554" s="222"/>
      <c r="X554" s="222"/>
      <c r="Y554" s="222"/>
      <c r="Z554" s="222"/>
      <c r="AA554" s="232"/>
      <c r="AB554" s="231"/>
      <c r="AC554" s="231"/>
      <c r="AD554" s="231"/>
      <c r="AE554" s="231"/>
      <c r="AF554" s="231"/>
      <c r="AG554" s="250"/>
      <c r="AH554" s="249"/>
      <c r="AI554" s="249"/>
      <c r="AJ554" s="249"/>
      <c r="AK554" s="249"/>
      <c r="AL554" s="249"/>
      <c r="AM554" s="204"/>
      <c r="AN554" s="205"/>
      <c r="AO554" s="205"/>
      <c r="AP554" s="205"/>
      <c r="AQ554" s="205"/>
      <c r="AR554" s="205"/>
      <c r="AS554" s="259"/>
      <c r="AT554" s="258"/>
      <c r="AU554" s="258"/>
      <c r="AV554" s="258"/>
      <c r="AW554" s="258"/>
      <c r="AX554" s="258"/>
      <c r="AY554" s="268"/>
      <c r="AZ554" s="267"/>
      <c r="BA554" s="267"/>
      <c r="BB554" s="267"/>
      <c r="BC554" s="267"/>
      <c r="BD554" s="267"/>
      <c r="BE554" s="204"/>
      <c r="BF554" s="205"/>
      <c r="BG554" s="205"/>
      <c r="BH554" s="205"/>
      <c r="BI554" s="205"/>
      <c r="BJ554" s="205"/>
      <c r="BK554" s="241"/>
      <c r="BL554" s="240"/>
      <c r="BM554" s="240"/>
      <c r="BN554" s="240"/>
      <c r="BO554" s="240"/>
      <c r="BP554" s="240"/>
      <c r="BQ554" s="223"/>
      <c r="BW554" s="268"/>
      <c r="BX554" s="267"/>
      <c r="BY554" s="267"/>
      <c r="BZ554" s="267"/>
      <c r="CA554" s="267"/>
      <c r="CB554" s="267"/>
      <c r="CC554" s="241"/>
      <c r="CD554" s="214"/>
      <c r="CE554" s="240"/>
      <c r="CF554" s="240"/>
      <c r="CG554" s="240"/>
      <c r="CH554" s="5"/>
    </row>
    <row r="555" spans="1:86" hidden="1" x14ac:dyDescent="0.2">
      <c r="A555" s="28"/>
      <c r="B555" s="28"/>
      <c r="C555" s="51"/>
      <c r="D555" s="33"/>
      <c r="E555" s="28"/>
      <c r="F555" s="34"/>
      <c r="G555" s="48"/>
      <c r="H555" s="75"/>
      <c r="I555" s="27"/>
      <c r="J555" s="204"/>
      <c r="K555" s="204"/>
      <c r="L555" s="205"/>
      <c r="M555" s="205"/>
      <c r="N555" s="205"/>
      <c r="O555" s="214"/>
      <c r="P555" s="214"/>
      <c r="Q555" s="213"/>
      <c r="R555" s="213"/>
      <c r="S555" s="213"/>
      <c r="T555" s="213"/>
      <c r="U555" s="223"/>
      <c r="V555" s="222"/>
      <c r="W555" s="222"/>
      <c r="X555" s="222"/>
      <c r="Y555" s="222"/>
      <c r="Z555" s="222"/>
      <c r="AA555" s="232"/>
      <c r="AB555" s="231"/>
      <c r="AC555" s="231"/>
      <c r="AD555" s="231"/>
      <c r="AE555" s="231"/>
      <c r="AF555" s="231"/>
      <c r="AG555" s="250"/>
      <c r="AH555" s="249"/>
      <c r="AI555" s="249"/>
      <c r="AJ555" s="249"/>
      <c r="AK555" s="249"/>
      <c r="AL555" s="249"/>
      <c r="AM555" s="204"/>
      <c r="AN555" s="205"/>
      <c r="AO555" s="205"/>
      <c r="AP555" s="205"/>
      <c r="AQ555" s="205"/>
      <c r="AR555" s="205"/>
      <c r="AS555" s="259"/>
      <c r="AT555" s="258"/>
      <c r="AU555" s="258"/>
      <c r="AV555" s="258"/>
      <c r="AW555" s="258"/>
      <c r="AX555" s="258"/>
      <c r="AY555" s="268"/>
      <c r="AZ555" s="267"/>
      <c r="BA555" s="267"/>
      <c r="BB555" s="267"/>
      <c r="BC555" s="267"/>
      <c r="BD555" s="267"/>
      <c r="BE555" s="204"/>
      <c r="BF555" s="205"/>
      <c r="BG555" s="205"/>
      <c r="BH555" s="205"/>
      <c r="BI555" s="205"/>
      <c r="BJ555" s="205"/>
      <c r="BK555" s="241"/>
      <c r="BL555" s="240"/>
      <c r="BM555" s="240"/>
      <c r="BN555" s="240"/>
      <c r="BO555" s="240"/>
      <c r="BP555" s="240"/>
      <c r="BQ555" s="223"/>
      <c r="BW555" s="268"/>
      <c r="BX555" s="267"/>
      <c r="BY555" s="267"/>
      <c r="BZ555" s="267"/>
      <c r="CA555" s="267"/>
      <c r="CB555" s="267"/>
      <c r="CC555" s="241"/>
      <c r="CD555" s="214"/>
      <c r="CE555" s="240"/>
      <c r="CF555" s="240"/>
      <c r="CG555" s="240"/>
      <c r="CH555" s="5"/>
    </row>
    <row r="556" spans="1:86" hidden="1" x14ac:dyDescent="0.2">
      <c r="A556" s="22"/>
      <c r="B556" s="22"/>
      <c r="C556" s="93"/>
      <c r="D556" s="34"/>
      <c r="E556" s="22"/>
      <c r="F556" s="34"/>
      <c r="G556" s="48"/>
      <c r="H556" s="36"/>
      <c r="I556" s="27"/>
      <c r="J556" s="204"/>
      <c r="K556" s="204"/>
      <c r="L556" s="205"/>
      <c r="M556" s="205"/>
      <c r="N556" s="204"/>
      <c r="O556" s="214"/>
      <c r="P556" s="214"/>
      <c r="Q556" s="213"/>
      <c r="R556" s="214"/>
      <c r="S556" s="213"/>
      <c r="T556" s="214"/>
      <c r="U556" s="223"/>
      <c r="V556" s="223"/>
      <c r="W556" s="222"/>
      <c r="X556" s="223"/>
      <c r="Y556" s="222"/>
      <c r="Z556" s="223"/>
      <c r="AA556" s="232"/>
      <c r="AB556" s="232"/>
      <c r="AC556" s="231"/>
      <c r="AD556" s="232"/>
      <c r="AE556" s="231"/>
      <c r="AF556" s="232"/>
      <c r="AG556" s="250"/>
      <c r="AH556" s="250"/>
      <c r="AI556" s="249"/>
      <c r="AJ556" s="250"/>
      <c r="AK556" s="249"/>
      <c r="AL556" s="250"/>
      <c r="AM556" s="204"/>
      <c r="AN556" s="204"/>
      <c r="AO556" s="205"/>
      <c r="AP556" s="204"/>
      <c r="AQ556" s="205"/>
      <c r="AR556" s="204"/>
      <c r="AS556" s="259"/>
      <c r="AT556" s="259"/>
      <c r="AU556" s="258"/>
      <c r="AV556" s="259"/>
      <c r="AW556" s="258"/>
      <c r="AX556" s="259"/>
      <c r="AY556" s="268"/>
      <c r="AZ556" s="268"/>
      <c r="BA556" s="267"/>
      <c r="BB556" s="268"/>
      <c r="BC556" s="267"/>
      <c r="BD556" s="268"/>
      <c r="BE556" s="204"/>
      <c r="BF556" s="204"/>
      <c r="BG556" s="205"/>
      <c r="BH556" s="204"/>
      <c r="BI556" s="205"/>
      <c r="BJ556" s="204"/>
      <c r="BK556" s="241"/>
      <c r="BL556" s="241"/>
      <c r="BM556" s="240"/>
      <c r="BN556" s="241"/>
      <c r="BO556" s="240"/>
      <c r="BP556" s="241"/>
      <c r="BQ556" s="223"/>
      <c r="BR556" s="579"/>
      <c r="BT556" s="579"/>
      <c r="BV556" s="579"/>
      <c r="BW556" s="268"/>
      <c r="BX556" s="268"/>
      <c r="BY556" s="267"/>
      <c r="BZ556" s="268"/>
      <c r="CA556" s="267"/>
      <c r="CB556" s="268"/>
      <c r="CC556" s="241"/>
      <c r="CD556" s="214"/>
      <c r="CE556" s="240"/>
      <c r="CF556" s="240"/>
      <c r="CG556" s="241"/>
      <c r="CH556" s="5"/>
    </row>
    <row r="557" spans="1:86" hidden="1" x14ac:dyDescent="0.2">
      <c r="A557" s="22"/>
      <c r="B557" s="22"/>
      <c r="C557" s="93"/>
      <c r="D557" s="34"/>
      <c r="E557" s="22"/>
      <c r="F557" s="34"/>
      <c r="G557" s="48"/>
      <c r="H557" s="36"/>
      <c r="I557" s="27"/>
      <c r="J557" s="204"/>
      <c r="K557" s="204"/>
      <c r="L557" s="205"/>
      <c r="M557" s="205"/>
      <c r="N557" s="205"/>
      <c r="O557" s="214"/>
      <c r="P557" s="214"/>
      <c r="Q557" s="213"/>
      <c r="R557" s="213"/>
      <c r="S557" s="213"/>
      <c r="T557" s="213"/>
      <c r="U557" s="223"/>
      <c r="V557" s="222"/>
      <c r="W557" s="222"/>
      <c r="X557" s="222"/>
      <c r="Y557" s="222"/>
      <c r="Z557" s="222"/>
      <c r="AA557" s="232"/>
      <c r="AB557" s="231"/>
      <c r="AC557" s="231"/>
      <c r="AD557" s="231"/>
      <c r="AE557" s="231"/>
      <c r="AF557" s="231"/>
      <c r="AG557" s="250"/>
      <c r="AH557" s="249"/>
      <c r="AI557" s="249"/>
      <c r="AJ557" s="249"/>
      <c r="AK557" s="249"/>
      <c r="AL557" s="249"/>
      <c r="AM557" s="204"/>
      <c r="AN557" s="205"/>
      <c r="AO557" s="205"/>
      <c r="AP557" s="205"/>
      <c r="AQ557" s="205"/>
      <c r="AR557" s="205"/>
      <c r="AS557" s="259"/>
      <c r="AT557" s="258"/>
      <c r="AU557" s="258"/>
      <c r="AV557" s="258"/>
      <c r="AW557" s="258"/>
      <c r="AX557" s="258"/>
      <c r="AY557" s="268"/>
      <c r="AZ557" s="267"/>
      <c r="BA557" s="267"/>
      <c r="BB557" s="267"/>
      <c r="BC557" s="267"/>
      <c r="BD557" s="267"/>
      <c r="BE557" s="204"/>
      <c r="BF557" s="205"/>
      <c r="BG557" s="205"/>
      <c r="BH557" s="205"/>
      <c r="BI557" s="205"/>
      <c r="BJ557" s="205"/>
      <c r="BK557" s="241"/>
      <c r="BL557" s="240"/>
      <c r="BM557" s="240"/>
      <c r="BN557" s="240"/>
      <c r="BO557" s="240"/>
      <c r="BP557" s="240"/>
      <c r="BQ557" s="223"/>
      <c r="BW557" s="268"/>
      <c r="BX557" s="267"/>
      <c r="BY557" s="267"/>
      <c r="BZ557" s="267"/>
      <c r="CA557" s="267"/>
      <c r="CB557" s="267"/>
      <c r="CC557" s="241"/>
      <c r="CD557" s="214"/>
      <c r="CE557" s="240"/>
      <c r="CF557" s="240"/>
      <c r="CG557" s="240"/>
      <c r="CH557" s="5"/>
    </row>
    <row r="558" spans="1:86" hidden="1" x14ac:dyDescent="0.2">
      <c r="A558" s="22"/>
      <c r="B558" s="22"/>
      <c r="C558" s="93"/>
      <c r="D558" s="34"/>
      <c r="E558" s="22"/>
      <c r="F558" s="34"/>
      <c r="G558" s="48"/>
      <c r="H558" s="26"/>
      <c r="I558" s="27"/>
      <c r="J558" s="204"/>
      <c r="K558" s="204"/>
      <c r="L558" s="205"/>
      <c r="M558" s="205"/>
      <c r="N558" s="205"/>
      <c r="O558" s="214"/>
      <c r="P558" s="214"/>
      <c r="Q558" s="213"/>
      <c r="R558" s="213"/>
      <c r="S558" s="213"/>
      <c r="T558" s="213"/>
      <c r="U558" s="223"/>
      <c r="V558" s="222"/>
      <c r="W558" s="222"/>
      <c r="X558" s="222"/>
      <c r="Y558" s="222"/>
      <c r="Z558" s="222"/>
      <c r="AA558" s="232"/>
      <c r="AB558" s="231"/>
      <c r="AC558" s="231"/>
      <c r="AD558" s="231"/>
      <c r="AE558" s="231"/>
      <c r="AF558" s="231"/>
      <c r="AG558" s="250"/>
      <c r="AH558" s="249"/>
      <c r="AI558" s="249"/>
      <c r="AJ558" s="249"/>
      <c r="AK558" s="249"/>
      <c r="AL558" s="249"/>
      <c r="AM558" s="204"/>
      <c r="AN558" s="205"/>
      <c r="AO558" s="205"/>
      <c r="AP558" s="205"/>
      <c r="AQ558" s="205"/>
      <c r="AR558" s="205"/>
      <c r="AS558" s="259"/>
      <c r="AT558" s="258"/>
      <c r="AU558" s="258"/>
      <c r="AV558" s="258"/>
      <c r="AW558" s="258"/>
      <c r="AX558" s="258"/>
      <c r="AY558" s="268"/>
      <c r="AZ558" s="267"/>
      <c r="BA558" s="267"/>
      <c r="BB558" s="267"/>
      <c r="BC558" s="267"/>
      <c r="BD558" s="267"/>
      <c r="BE558" s="204"/>
      <c r="BF558" s="205"/>
      <c r="BG558" s="205"/>
      <c r="BH558" s="205"/>
      <c r="BI558" s="205"/>
      <c r="BJ558" s="205"/>
      <c r="BK558" s="241"/>
      <c r="BL558" s="240"/>
      <c r="BM558" s="240"/>
      <c r="BN558" s="240"/>
      <c r="BO558" s="240"/>
      <c r="BP558" s="240"/>
      <c r="BQ558" s="223"/>
      <c r="BW558" s="268"/>
      <c r="BX558" s="267"/>
      <c r="BY558" s="267"/>
      <c r="BZ558" s="267"/>
      <c r="CA558" s="267"/>
      <c r="CB558" s="267"/>
      <c r="CC558" s="241"/>
      <c r="CD558" s="214"/>
      <c r="CE558" s="240"/>
      <c r="CF558" s="240"/>
      <c r="CG558" s="240"/>
      <c r="CH558" s="5"/>
    </row>
    <row r="559" spans="1:86" hidden="1" x14ac:dyDescent="0.2">
      <c r="A559" s="22"/>
      <c r="B559" s="22"/>
      <c r="C559" s="51"/>
      <c r="D559" s="34"/>
      <c r="E559" s="28"/>
      <c r="F559" s="34"/>
      <c r="G559" s="48"/>
      <c r="H559" s="26"/>
      <c r="I559" s="27"/>
      <c r="J559" s="204"/>
      <c r="K559" s="204"/>
      <c r="L559" s="205"/>
      <c r="M559" s="205"/>
      <c r="N559" s="205"/>
      <c r="O559" s="214"/>
      <c r="P559" s="214"/>
      <c r="Q559" s="213"/>
      <c r="R559" s="213"/>
      <c r="S559" s="213"/>
      <c r="T559" s="213"/>
      <c r="U559" s="223"/>
      <c r="V559" s="222"/>
      <c r="W559" s="222"/>
      <c r="X559" s="222"/>
      <c r="Y559" s="222"/>
      <c r="Z559" s="222"/>
      <c r="AA559" s="232"/>
      <c r="AB559" s="231"/>
      <c r="AC559" s="231"/>
      <c r="AD559" s="231"/>
      <c r="AE559" s="231"/>
      <c r="AF559" s="231"/>
      <c r="AG559" s="250"/>
      <c r="AH559" s="249"/>
      <c r="AI559" s="249"/>
      <c r="AJ559" s="249"/>
      <c r="AK559" s="249"/>
      <c r="AL559" s="249"/>
      <c r="AM559" s="204"/>
      <c r="AN559" s="205"/>
      <c r="AO559" s="205"/>
      <c r="AP559" s="205"/>
      <c r="AQ559" s="205"/>
      <c r="AR559" s="205"/>
      <c r="AS559" s="259"/>
      <c r="AT559" s="258"/>
      <c r="AU559" s="258"/>
      <c r="AV559" s="258"/>
      <c r="AW559" s="258"/>
      <c r="AX559" s="258"/>
      <c r="AY559" s="268"/>
      <c r="AZ559" s="267"/>
      <c r="BA559" s="267"/>
      <c r="BB559" s="267"/>
      <c r="BC559" s="267"/>
      <c r="BD559" s="267"/>
      <c r="BE559" s="204"/>
      <c r="BF559" s="205"/>
      <c r="BG559" s="205"/>
      <c r="BH559" s="205"/>
      <c r="BI559" s="205"/>
      <c r="BJ559" s="205"/>
      <c r="BK559" s="241"/>
      <c r="BL559" s="240"/>
      <c r="BM559" s="240"/>
      <c r="BN559" s="240"/>
      <c r="BO559" s="240"/>
      <c r="BP559" s="240"/>
      <c r="BQ559" s="223"/>
      <c r="BW559" s="268"/>
      <c r="BX559" s="267"/>
      <c r="BY559" s="267"/>
      <c r="BZ559" s="267"/>
      <c r="CA559" s="267"/>
      <c r="CB559" s="267"/>
      <c r="CC559" s="241"/>
      <c r="CD559" s="214"/>
      <c r="CE559" s="240"/>
      <c r="CF559" s="240"/>
      <c r="CG559" s="240"/>
      <c r="CH559" s="5"/>
    </row>
    <row r="560" spans="1:86" hidden="1" x14ac:dyDescent="0.2">
      <c r="A560" s="22"/>
      <c r="B560" s="22"/>
      <c r="C560" s="93"/>
      <c r="D560" s="33"/>
      <c r="E560" s="28"/>
      <c r="F560" s="34"/>
      <c r="G560" s="48"/>
      <c r="H560" s="26"/>
      <c r="I560" s="27"/>
      <c r="J560" s="204"/>
      <c r="K560" s="204"/>
      <c r="L560" s="205"/>
      <c r="M560" s="205"/>
      <c r="N560" s="205"/>
      <c r="O560" s="214"/>
      <c r="P560" s="214"/>
      <c r="Q560" s="213"/>
      <c r="R560" s="213"/>
      <c r="S560" s="213"/>
      <c r="T560" s="213"/>
      <c r="U560" s="223"/>
      <c r="V560" s="222"/>
      <c r="W560" s="222"/>
      <c r="X560" s="222"/>
      <c r="Y560" s="222"/>
      <c r="Z560" s="222"/>
      <c r="AA560" s="232"/>
      <c r="AB560" s="231"/>
      <c r="AC560" s="231"/>
      <c r="AD560" s="231"/>
      <c r="AE560" s="231"/>
      <c r="AF560" s="231"/>
      <c r="AG560" s="250"/>
      <c r="AH560" s="249"/>
      <c r="AI560" s="249"/>
      <c r="AJ560" s="249"/>
      <c r="AK560" s="249"/>
      <c r="AL560" s="249"/>
      <c r="AM560" s="204"/>
      <c r="AN560" s="205"/>
      <c r="AO560" s="205"/>
      <c r="AP560" s="205"/>
      <c r="AQ560" s="205"/>
      <c r="AR560" s="205"/>
      <c r="AS560" s="259"/>
      <c r="AT560" s="258"/>
      <c r="AU560" s="258"/>
      <c r="AV560" s="258"/>
      <c r="AW560" s="258"/>
      <c r="AX560" s="258"/>
      <c r="AY560" s="268"/>
      <c r="AZ560" s="267"/>
      <c r="BA560" s="267"/>
      <c r="BB560" s="267"/>
      <c r="BC560" s="267"/>
      <c r="BD560" s="267"/>
      <c r="BE560" s="204"/>
      <c r="BF560" s="205"/>
      <c r="BG560" s="205"/>
      <c r="BH560" s="205"/>
      <c r="BI560" s="205"/>
      <c r="BJ560" s="205"/>
      <c r="BK560" s="241"/>
      <c r="BL560" s="240"/>
      <c r="BM560" s="240"/>
      <c r="BN560" s="240"/>
      <c r="BO560" s="240"/>
      <c r="BP560" s="240"/>
      <c r="BQ560" s="223"/>
      <c r="BW560" s="268"/>
      <c r="BX560" s="267"/>
      <c r="BY560" s="267"/>
      <c r="BZ560" s="267"/>
      <c r="CA560" s="267"/>
      <c r="CB560" s="267"/>
      <c r="CC560" s="241"/>
      <c r="CD560" s="214"/>
      <c r="CE560" s="240"/>
      <c r="CF560" s="240"/>
      <c r="CG560" s="240"/>
      <c r="CH560" s="5"/>
    </row>
    <row r="561" spans="1:86" hidden="1" x14ac:dyDescent="0.2">
      <c r="A561" s="22"/>
      <c r="B561" s="22"/>
      <c r="C561" s="93"/>
      <c r="D561" s="33"/>
      <c r="E561" s="22"/>
      <c r="F561" s="34"/>
      <c r="G561" s="48"/>
      <c r="H561" s="75"/>
      <c r="I561" s="27"/>
      <c r="J561" s="204"/>
      <c r="K561" s="204"/>
      <c r="L561" s="205"/>
      <c r="M561" s="205"/>
      <c r="N561" s="205"/>
      <c r="O561" s="214"/>
      <c r="P561" s="214"/>
      <c r="Q561" s="213"/>
      <c r="R561" s="213"/>
      <c r="S561" s="213"/>
      <c r="T561" s="213"/>
      <c r="U561" s="223"/>
      <c r="V561" s="222"/>
      <c r="W561" s="222"/>
      <c r="X561" s="222"/>
      <c r="Y561" s="222"/>
      <c r="Z561" s="222"/>
      <c r="AA561" s="232"/>
      <c r="AB561" s="231"/>
      <c r="AC561" s="231"/>
      <c r="AD561" s="231"/>
      <c r="AE561" s="231"/>
      <c r="AF561" s="231"/>
      <c r="AG561" s="250"/>
      <c r="AH561" s="249"/>
      <c r="AI561" s="249"/>
      <c r="AJ561" s="249"/>
      <c r="AK561" s="249"/>
      <c r="AL561" s="249"/>
      <c r="AM561" s="204"/>
      <c r="AN561" s="205"/>
      <c r="AO561" s="205"/>
      <c r="AP561" s="205"/>
      <c r="AQ561" s="205"/>
      <c r="AR561" s="205"/>
      <c r="AS561" s="259"/>
      <c r="AT561" s="258"/>
      <c r="AU561" s="258"/>
      <c r="AV561" s="258"/>
      <c r="AW561" s="258"/>
      <c r="AX561" s="258"/>
      <c r="AY561" s="268"/>
      <c r="AZ561" s="267"/>
      <c r="BA561" s="267"/>
      <c r="BB561" s="267"/>
      <c r="BC561" s="267"/>
      <c r="BD561" s="267"/>
      <c r="BE561" s="204"/>
      <c r="BF561" s="205"/>
      <c r="BG561" s="205"/>
      <c r="BH561" s="205"/>
      <c r="BI561" s="205"/>
      <c r="BJ561" s="205"/>
      <c r="BK561" s="241"/>
      <c r="BL561" s="240"/>
      <c r="BM561" s="240"/>
      <c r="BN561" s="240"/>
      <c r="BO561" s="240"/>
      <c r="BP561" s="240"/>
      <c r="BQ561" s="223"/>
      <c r="BW561" s="268"/>
      <c r="BX561" s="267"/>
      <c r="BY561" s="267"/>
      <c r="BZ561" s="267"/>
      <c r="CA561" s="267"/>
      <c r="CB561" s="267"/>
      <c r="CC561" s="241"/>
      <c r="CD561" s="214"/>
      <c r="CE561" s="240"/>
      <c r="CF561" s="240"/>
      <c r="CG561" s="240"/>
      <c r="CH561" s="5"/>
    </row>
    <row r="562" spans="1:86" hidden="1" x14ac:dyDescent="0.2">
      <c r="A562" s="22"/>
      <c r="B562" s="22"/>
      <c r="C562" s="28"/>
      <c r="D562" s="34"/>
      <c r="E562" s="22"/>
      <c r="F562" s="34"/>
      <c r="G562" s="48"/>
      <c r="H562" s="36"/>
      <c r="I562" s="27"/>
      <c r="J562" s="204"/>
      <c r="K562" s="204"/>
      <c r="L562" s="205"/>
      <c r="M562" s="205"/>
      <c r="N562" s="204"/>
      <c r="O562" s="214"/>
      <c r="P562" s="214"/>
      <c r="Q562" s="213"/>
      <c r="R562" s="214"/>
      <c r="S562" s="213"/>
      <c r="T562" s="214"/>
      <c r="U562" s="223"/>
      <c r="V562" s="223"/>
      <c r="W562" s="222"/>
      <c r="X562" s="223"/>
      <c r="Y562" s="222"/>
      <c r="Z562" s="223"/>
      <c r="AA562" s="232"/>
      <c r="AB562" s="232"/>
      <c r="AC562" s="231"/>
      <c r="AD562" s="232"/>
      <c r="AE562" s="231"/>
      <c r="AF562" s="232"/>
      <c r="AG562" s="250"/>
      <c r="AH562" s="250"/>
      <c r="AI562" s="249"/>
      <c r="AJ562" s="250"/>
      <c r="AK562" s="249"/>
      <c r="AL562" s="250"/>
      <c r="AM562" s="204"/>
      <c r="AN562" s="204"/>
      <c r="AO562" s="205"/>
      <c r="AP562" s="204"/>
      <c r="AQ562" s="205"/>
      <c r="AR562" s="204"/>
      <c r="AS562" s="259"/>
      <c r="AT562" s="259"/>
      <c r="AU562" s="258"/>
      <c r="AV562" s="259"/>
      <c r="AW562" s="258"/>
      <c r="AX562" s="259"/>
      <c r="AY562" s="268"/>
      <c r="AZ562" s="268"/>
      <c r="BA562" s="267"/>
      <c r="BB562" s="268"/>
      <c r="BC562" s="267"/>
      <c r="BD562" s="268"/>
      <c r="BE562" s="204"/>
      <c r="BF562" s="204"/>
      <c r="BG562" s="205"/>
      <c r="BH562" s="204"/>
      <c r="BI562" s="205"/>
      <c r="BJ562" s="204"/>
      <c r="BK562" s="241"/>
      <c r="BL562" s="241"/>
      <c r="BM562" s="240"/>
      <c r="BN562" s="241"/>
      <c r="BO562" s="240"/>
      <c r="BP562" s="241"/>
      <c r="BQ562" s="223"/>
      <c r="BR562" s="579"/>
      <c r="BT562" s="579"/>
      <c r="BV562" s="579"/>
      <c r="BW562" s="268"/>
      <c r="BX562" s="268"/>
      <c r="BY562" s="267"/>
      <c r="BZ562" s="268"/>
      <c r="CA562" s="267"/>
      <c r="CB562" s="268"/>
      <c r="CC562" s="241"/>
      <c r="CD562" s="214"/>
      <c r="CE562" s="240"/>
      <c r="CF562" s="240"/>
      <c r="CG562" s="241"/>
      <c r="CH562" s="5"/>
    </row>
    <row r="563" spans="1:86" hidden="1" x14ac:dyDescent="0.2">
      <c r="A563" s="105"/>
      <c r="B563" s="105"/>
      <c r="C563" s="105"/>
      <c r="D563" s="107"/>
      <c r="E563" s="105"/>
      <c r="F563" s="107"/>
      <c r="G563" s="108"/>
      <c r="H563" s="91"/>
      <c r="I563" s="59"/>
      <c r="J563" s="206"/>
      <c r="K563" s="206"/>
      <c r="L563" s="206"/>
      <c r="M563" s="206"/>
      <c r="N563" s="206"/>
      <c r="O563" s="215"/>
      <c r="P563" s="215"/>
      <c r="Q563" s="215"/>
      <c r="R563" s="215"/>
      <c r="S563" s="215"/>
      <c r="T563" s="215"/>
      <c r="U563" s="224"/>
      <c r="V563" s="224"/>
      <c r="W563" s="224"/>
      <c r="X563" s="224"/>
      <c r="Y563" s="224"/>
      <c r="Z563" s="224"/>
      <c r="AA563" s="233"/>
      <c r="AB563" s="233"/>
      <c r="AC563" s="233"/>
      <c r="AD563" s="233"/>
      <c r="AE563" s="233"/>
      <c r="AF563" s="233"/>
      <c r="AG563" s="251"/>
      <c r="AH563" s="251"/>
      <c r="AI563" s="251"/>
      <c r="AJ563" s="251"/>
      <c r="AK563" s="251"/>
      <c r="AL563" s="251"/>
      <c r="AM563" s="206"/>
      <c r="AN563" s="206"/>
      <c r="AO563" s="206"/>
      <c r="AP563" s="206"/>
      <c r="AQ563" s="206"/>
      <c r="AR563" s="206"/>
      <c r="AS563" s="260"/>
      <c r="AT563" s="260"/>
      <c r="AU563" s="260"/>
      <c r="AV563" s="260"/>
      <c r="AW563" s="260"/>
      <c r="AX563" s="260"/>
      <c r="AY563" s="269"/>
      <c r="AZ563" s="269"/>
      <c r="BA563" s="269"/>
      <c r="BB563" s="269"/>
      <c r="BC563" s="269"/>
      <c r="BD563" s="269"/>
      <c r="BE563" s="206"/>
      <c r="BF563" s="206"/>
      <c r="BG563" s="206"/>
      <c r="BH563" s="206"/>
      <c r="BI563" s="206"/>
      <c r="BJ563" s="206"/>
      <c r="BK563" s="242"/>
      <c r="BL563" s="242"/>
      <c r="BM563" s="242"/>
      <c r="BN563" s="242"/>
      <c r="BO563" s="242"/>
      <c r="BP563" s="242"/>
      <c r="BQ563" s="224"/>
      <c r="BR563" s="629"/>
      <c r="BS563" s="629"/>
      <c r="BT563" s="629"/>
      <c r="BU563" s="629"/>
      <c r="BV563" s="629"/>
      <c r="BW563" s="269"/>
      <c r="BX563" s="269"/>
      <c r="BY563" s="269"/>
      <c r="BZ563" s="269"/>
      <c r="CA563" s="269"/>
      <c r="CB563" s="269"/>
      <c r="CC563" s="242"/>
      <c r="CD563" s="215"/>
      <c r="CE563" s="242"/>
      <c r="CF563" s="242"/>
      <c r="CG563" s="242"/>
      <c r="CH563" s="5"/>
    </row>
    <row r="564" spans="1:86" hidden="1" x14ac:dyDescent="0.2">
      <c r="A564" s="15"/>
      <c r="B564" s="15"/>
      <c r="C564" s="15"/>
      <c r="D564" s="15"/>
      <c r="E564" s="15"/>
      <c r="F564" s="15"/>
      <c r="G564" s="115"/>
      <c r="H564" s="69"/>
      <c r="I564" s="15"/>
      <c r="J564" s="204"/>
      <c r="K564" s="204"/>
      <c r="L564" s="205"/>
      <c r="M564" s="205"/>
      <c r="N564" s="205"/>
      <c r="O564" s="214"/>
      <c r="P564" s="214"/>
      <c r="Q564" s="213"/>
      <c r="R564" s="213"/>
      <c r="S564" s="213"/>
      <c r="T564" s="213"/>
      <c r="U564" s="223"/>
      <c r="V564" s="222"/>
      <c r="W564" s="222"/>
      <c r="X564" s="222"/>
      <c r="Y564" s="222"/>
      <c r="Z564" s="222"/>
      <c r="AA564" s="232"/>
      <c r="AB564" s="231"/>
      <c r="AC564" s="231"/>
      <c r="AD564" s="231"/>
      <c r="AE564" s="231"/>
      <c r="AF564" s="231"/>
      <c r="AG564" s="250"/>
      <c r="AH564" s="249"/>
      <c r="AI564" s="249"/>
      <c r="AJ564" s="249"/>
      <c r="AK564" s="249"/>
      <c r="AL564" s="249"/>
      <c r="AM564" s="204"/>
      <c r="AN564" s="205"/>
      <c r="AO564" s="205"/>
      <c r="AP564" s="205"/>
      <c r="AQ564" s="205"/>
      <c r="AR564" s="205"/>
      <c r="AS564" s="259"/>
      <c r="AT564" s="258"/>
      <c r="AU564" s="258"/>
      <c r="AV564" s="258"/>
      <c r="AW564" s="258"/>
      <c r="AX564" s="258"/>
      <c r="AY564" s="268"/>
      <c r="AZ564" s="267"/>
      <c r="BA564" s="267"/>
      <c r="BB564" s="267"/>
      <c r="BC564" s="267"/>
      <c r="BD564" s="267"/>
      <c r="BE564" s="204"/>
      <c r="BF564" s="205"/>
      <c r="BG564" s="205"/>
      <c r="BH564" s="205"/>
      <c r="BI564" s="205"/>
      <c r="BJ564" s="205"/>
      <c r="BK564" s="241"/>
      <c r="BL564" s="240"/>
      <c r="BM564" s="240"/>
      <c r="BN564" s="240"/>
      <c r="BO564" s="240"/>
      <c r="BP564" s="240"/>
      <c r="BQ564" s="223"/>
      <c r="BW564" s="268"/>
      <c r="BX564" s="267"/>
      <c r="BY564" s="267"/>
      <c r="BZ564" s="267"/>
      <c r="CA564" s="267"/>
      <c r="CB564" s="267"/>
      <c r="CC564" s="241"/>
      <c r="CD564" s="214"/>
      <c r="CE564" s="240"/>
      <c r="CF564" s="240"/>
      <c r="CG564" s="240"/>
      <c r="CH564" s="5"/>
    </row>
    <row r="565" spans="1:86" hidden="1" x14ac:dyDescent="0.2">
      <c r="A565" s="15"/>
      <c r="B565" s="15"/>
      <c r="C565" s="15"/>
      <c r="D565" s="15"/>
      <c r="E565" s="15"/>
      <c r="F565" s="15"/>
      <c r="G565" s="117"/>
      <c r="H565" s="65"/>
      <c r="I565" s="116"/>
      <c r="J565" s="204"/>
      <c r="K565" s="204"/>
      <c r="L565" s="205"/>
      <c r="M565" s="205"/>
      <c r="N565" s="205"/>
      <c r="O565" s="214"/>
      <c r="P565" s="214"/>
      <c r="Q565" s="213"/>
      <c r="R565" s="213"/>
      <c r="S565" s="213"/>
      <c r="T565" s="213"/>
      <c r="U565" s="223"/>
      <c r="V565" s="222"/>
      <c r="W565" s="222"/>
      <c r="X565" s="222"/>
      <c r="Y565" s="222"/>
      <c r="Z565" s="222"/>
      <c r="AA565" s="232"/>
      <c r="AB565" s="231"/>
      <c r="AC565" s="231"/>
      <c r="AD565" s="231"/>
      <c r="AE565" s="231"/>
      <c r="AF565" s="231"/>
      <c r="AG565" s="250"/>
      <c r="AH565" s="249"/>
      <c r="AI565" s="249"/>
      <c r="AJ565" s="249"/>
      <c r="AK565" s="249"/>
      <c r="AL565" s="249"/>
      <c r="AM565" s="204"/>
      <c r="AN565" s="205"/>
      <c r="AO565" s="205"/>
      <c r="AP565" s="205"/>
      <c r="AQ565" s="205"/>
      <c r="AR565" s="205"/>
      <c r="AS565" s="259"/>
      <c r="AT565" s="258"/>
      <c r="AU565" s="258"/>
      <c r="AV565" s="258"/>
      <c r="AW565" s="258"/>
      <c r="AX565" s="258"/>
      <c r="AY565" s="268"/>
      <c r="AZ565" s="267"/>
      <c r="BA565" s="267"/>
      <c r="BB565" s="267"/>
      <c r="BC565" s="267"/>
      <c r="BD565" s="267"/>
      <c r="BE565" s="204"/>
      <c r="BF565" s="205"/>
      <c r="BG565" s="205"/>
      <c r="BH565" s="205"/>
      <c r="BI565" s="205"/>
      <c r="BJ565" s="205"/>
      <c r="BK565" s="241"/>
      <c r="BL565" s="240"/>
      <c r="BM565" s="240"/>
      <c r="BN565" s="240"/>
      <c r="BO565" s="240"/>
      <c r="BP565" s="240"/>
      <c r="BQ565" s="223"/>
      <c r="BW565" s="268"/>
      <c r="BX565" s="267"/>
      <c r="BY565" s="267"/>
      <c r="BZ565" s="267"/>
      <c r="CA565" s="267"/>
      <c r="CB565" s="267"/>
      <c r="CC565" s="241"/>
      <c r="CD565" s="214"/>
      <c r="CE565" s="240"/>
      <c r="CF565" s="240"/>
      <c r="CG565" s="240"/>
      <c r="CH565" s="5"/>
    </row>
    <row r="566" spans="1:86" hidden="1" x14ac:dyDescent="0.2">
      <c r="A566" s="15"/>
      <c r="B566" s="15"/>
      <c r="C566" s="15"/>
      <c r="D566" s="15"/>
      <c r="E566" s="15"/>
      <c r="F566" s="15"/>
      <c r="G566" s="109"/>
      <c r="H566" s="65"/>
      <c r="I566" s="116"/>
      <c r="J566" s="204"/>
      <c r="K566" s="204"/>
      <c r="L566" s="205"/>
      <c r="M566" s="205"/>
      <c r="N566" s="205"/>
      <c r="O566" s="214"/>
      <c r="P566" s="214"/>
      <c r="Q566" s="213"/>
      <c r="R566" s="213"/>
      <c r="S566" s="213"/>
      <c r="T566" s="213"/>
      <c r="U566" s="223"/>
      <c r="V566" s="222"/>
      <c r="W566" s="222"/>
      <c r="X566" s="222"/>
      <c r="Y566" s="222"/>
      <c r="Z566" s="222"/>
      <c r="AA566" s="232"/>
      <c r="AB566" s="231"/>
      <c r="AC566" s="231"/>
      <c r="AD566" s="231"/>
      <c r="AE566" s="231"/>
      <c r="AF566" s="231"/>
      <c r="AG566" s="250"/>
      <c r="AH566" s="249"/>
      <c r="AI566" s="249"/>
      <c r="AJ566" s="249"/>
      <c r="AK566" s="249"/>
      <c r="AL566" s="249"/>
      <c r="AM566" s="204"/>
      <c r="AN566" s="205"/>
      <c r="AO566" s="205"/>
      <c r="AP566" s="205"/>
      <c r="AQ566" s="205"/>
      <c r="AR566" s="205"/>
      <c r="AS566" s="259"/>
      <c r="AT566" s="258"/>
      <c r="AU566" s="258"/>
      <c r="AV566" s="258"/>
      <c r="AW566" s="258"/>
      <c r="AX566" s="258"/>
      <c r="AY566" s="268"/>
      <c r="AZ566" s="267"/>
      <c r="BA566" s="267"/>
      <c r="BB566" s="267"/>
      <c r="BC566" s="267"/>
      <c r="BD566" s="267"/>
      <c r="BE566" s="204"/>
      <c r="BF566" s="205"/>
      <c r="BG566" s="205"/>
      <c r="BH566" s="205"/>
      <c r="BI566" s="205"/>
      <c r="BJ566" s="205"/>
      <c r="BK566" s="241"/>
      <c r="BL566" s="240"/>
      <c r="BM566" s="240"/>
      <c r="BN566" s="240"/>
      <c r="BO566" s="240"/>
      <c r="BP566" s="240"/>
      <c r="BQ566" s="223"/>
      <c r="BW566" s="268"/>
      <c r="BX566" s="267"/>
      <c r="BY566" s="267"/>
      <c r="BZ566" s="267"/>
      <c r="CA566" s="267"/>
      <c r="CB566" s="267"/>
      <c r="CC566" s="241"/>
      <c r="CD566" s="214"/>
      <c r="CE566" s="240"/>
      <c r="CF566" s="240"/>
      <c r="CG566" s="240"/>
      <c r="CH566" s="5"/>
    </row>
    <row r="567" spans="1:86" hidden="1" x14ac:dyDescent="0.2">
      <c r="A567" s="15"/>
      <c r="B567" s="15"/>
      <c r="C567" s="15"/>
      <c r="D567" s="15"/>
      <c r="E567" s="15"/>
      <c r="F567" s="15"/>
      <c r="G567" s="117"/>
      <c r="H567" s="69"/>
      <c r="I567" s="116"/>
      <c r="J567" s="204"/>
      <c r="K567" s="204"/>
      <c r="L567" s="205"/>
      <c r="M567" s="205"/>
      <c r="N567" s="205"/>
      <c r="O567" s="214"/>
      <c r="P567" s="214"/>
      <c r="Q567" s="213"/>
      <c r="R567" s="213"/>
      <c r="S567" s="213"/>
      <c r="T567" s="213"/>
      <c r="U567" s="223"/>
      <c r="V567" s="222"/>
      <c r="W567" s="222"/>
      <c r="X567" s="222"/>
      <c r="Y567" s="222"/>
      <c r="Z567" s="222"/>
      <c r="AA567" s="232"/>
      <c r="AB567" s="231"/>
      <c r="AC567" s="231"/>
      <c r="AD567" s="231"/>
      <c r="AE567" s="231"/>
      <c r="AF567" s="231"/>
      <c r="AG567" s="250"/>
      <c r="AH567" s="249"/>
      <c r="AI567" s="249"/>
      <c r="AJ567" s="249"/>
      <c r="AK567" s="249"/>
      <c r="AL567" s="249"/>
      <c r="AM567" s="204"/>
      <c r="AN567" s="205"/>
      <c r="AO567" s="205"/>
      <c r="AP567" s="205"/>
      <c r="AQ567" s="205"/>
      <c r="AR567" s="205"/>
      <c r="AS567" s="259"/>
      <c r="AT567" s="258"/>
      <c r="AU567" s="258"/>
      <c r="AV567" s="258"/>
      <c r="AW567" s="258"/>
      <c r="AX567" s="258"/>
      <c r="AY567" s="268"/>
      <c r="AZ567" s="267"/>
      <c r="BA567" s="267"/>
      <c r="BB567" s="267"/>
      <c r="BC567" s="267"/>
      <c r="BD567" s="267"/>
      <c r="BE567" s="204"/>
      <c r="BF567" s="205"/>
      <c r="BG567" s="205"/>
      <c r="BH567" s="205"/>
      <c r="BI567" s="205"/>
      <c r="BJ567" s="205"/>
      <c r="BK567" s="241"/>
      <c r="BL567" s="240"/>
      <c r="BM567" s="240"/>
      <c r="BN567" s="240"/>
      <c r="BO567" s="240"/>
      <c r="BP567" s="240"/>
      <c r="BQ567" s="223"/>
      <c r="BW567" s="268"/>
      <c r="BX567" s="267"/>
      <c r="BY567" s="267"/>
      <c r="BZ567" s="267"/>
      <c r="CA567" s="267"/>
      <c r="CB567" s="267"/>
      <c r="CC567" s="241"/>
      <c r="CD567" s="214"/>
      <c r="CE567" s="240"/>
      <c r="CF567" s="240"/>
      <c r="CG567" s="240"/>
      <c r="CH567" s="5"/>
    </row>
    <row r="568" spans="1:86" hidden="1" x14ac:dyDescent="0.2">
      <c r="A568" s="15"/>
      <c r="B568" s="15"/>
      <c r="C568" s="15"/>
      <c r="D568" s="15"/>
      <c r="E568" s="15"/>
      <c r="F568" s="15"/>
      <c r="G568" s="109"/>
      <c r="H568" s="69"/>
      <c r="I568" s="66"/>
      <c r="J568" s="204"/>
      <c r="K568" s="204"/>
      <c r="L568" s="205"/>
      <c r="M568" s="205"/>
      <c r="N568" s="205"/>
      <c r="O568" s="214"/>
      <c r="P568" s="214"/>
      <c r="Q568" s="213"/>
      <c r="R568" s="213"/>
      <c r="S568" s="213"/>
      <c r="T568" s="213"/>
      <c r="U568" s="223"/>
      <c r="V568" s="222"/>
      <c r="W568" s="222"/>
      <c r="X568" s="222"/>
      <c r="Y568" s="222"/>
      <c r="Z568" s="222"/>
      <c r="AA568" s="232"/>
      <c r="AB568" s="231"/>
      <c r="AC568" s="231"/>
      <c r="AD568" s="231"/>
      <c r="AE568" s="231"/>
      <c r="AF568" s="231"/>
      <c r="AG568" s="250"/>
      <c r="AH568" s="249"/>
      <c r="AI568" s="249"/>
      <c r="AJ568" s="249"/>
      <c r="AK568" s="249"/>
      <c r="AL568" s="249"/>
      <c r="AM568" s="204"/>
      <c r="AN568" s="205"/>
      <c r="AO568" s="205"/>
      <c r="AP568" s="205"/>
      <c r="AQ568" s="205"/>
      <c r="AR568" s="205"/>
      <c r="AS568" s="259"/>
      <c r="AT568" s="258"/>
      <c r="AU568" s="258"/>
      <c r="AV568" s="258"/>
      <c r="AW568" s="258"/>
      <c r="AX568" s="258"/>
      <c r="AY568" s="268"/>
      <c r="AZ568" s="267"/>
      <c r="BA568" s="267"/>
      <c r="BB568" s="267"/>
      <c r="BC568" s="267"/>
      <c r="BD568" s="267"/>
      <c r="BE568" s="204"/>
      <c r="BF568" s="205"/>
      <c r="BG568" s="205"/>
      <c r="BH568" s="205"/>
      <c r="BI568" s="205"/>
      <c r="BJ568" s="205"/>
      <c r="BK568" s="241"/>
      <c r="BL568" s="240"/>
      <c r="BM568" s="240"/>
      <c r="BN568" s="240"/>
      <c r="BO568" s="240"/>
      <c r="BP568" s="240"/>
      <c r="BQ568" s="223"/>
      <c r="BW568" s="268"/>
      <c r="BX568" s="267"/>
      <c r="BY568" s="267"/>
      <c r="BZ568" s="267"/>
      <c r="CA568" s="267"/>
      <c r="CB568" s="267"/>
      <c r="CC568" s="241"/>
      <c r="CD568" s="214"/>
      <c r="CE568" s="240"/>
      <c r="CF568" s="240"/>
      <c r="CG568" s="240"/>
      <c r="CH568" s="5"/>
    </row>
    <row r="569" spans="1:86" hidden="1" x14ac:dyDescent="0.2">
      <c r="A569" s="15"/>
      <c r="B569" s="15"/>
      <c r="C569" s="15"/>
      <c r="D569" s="15"/>
      <c r="E569" s="15"/>
      <c r="F569" s="15"/>
      <c r="G569" s="109"/>
      <c r="H569" s="65"/>
      <c r="I569" s="66"/>
      <c r="J569" s="204"/>
      <c r="K569" s="204"/>
      <c r="L569" s="205"/>
      <c r="M569" s="205"/>
      <c r="N569" s="205"/>
      <c r="O569" s="214"/>
      <c r="P569" s="214"/>
      <c r="Q569" s="213"/>
      <c r="R569" s="213"/>
      <c r="S569" s="213"/>
      <c r="T569" s="213"/>
      <c r="U569" s="223"/>
      <c r="V569" s="222"/>
      <c r="W569" s="222"/>
      <c r="X569" s="222"/>
      <c r="Y569" s="222"/>
      <c r="Z569" s="222"/>
      <c r="AA569" s="232"/>
      <c r="AB569" s="231"/>
      <c r="AC569" s="231"/>
      <c r="AD569" s="231"/>
      <c r="AE569" s="231"/>
      <c r="AF569" s="231"/>
      <c r="AG569" s="250"/>
      <c r="AH569" s="249"/>
      <c r="AI569" s="249"/>
      <c r="AJ569" s="249"/>
      <c r="AK569" s="249"/>
      <c r="AL569" s="249"/>
      <c r="AM569" s="204"/>
      <c r="AN569" s="205"/>
      <c r="AO569" s="205"/>
      <c r="AP569" s="205"/>
      <c r="AQ569" s="205"/>
      <c r="AR569" s="205"/>
      <c r="AS569" s="259"/>
      <c r="AT569" s="258"/>
      <c r="AU569" s="258"/>
      <c r="AV569" s="258"/>
      <c r="AW569" s="258"/>
      <c r="AX569" s="258"/>
      <c r="AY569" s="268"/>
      <c r="AZ569" s="267"/>
      <c r="BA569" s="267"/>
      <c r="BB569" s="267"/>
      <c r="BC569" s="267"/>
      <c r="BD569" s="267"/>
      <c r="BE569" s="204"/>
      <c r="BF569" s="205"/>
      <c r="BG569" s="205"/>
      <c r="BH569" s="205"/>
      <c r="BI569" s="205"/>
      <c r="BJ569" s="205"/>
      <c r="BK569" s="241"/>
      <c r="BL569" s="240"/>
      <c r="BM569" s="240"/>
      <c r="BN569" s="240"/>
      <c r="BO569" s="240"/>
      <c r="BP569" s="240"/>
      <c r="BQ569" s="223"/>
      <c r="BW569" s="268"/>
      <c r="BX569" s="267"/>
      <c r="BY569" s="267"/>
      <c r="BZ569" s="267"/>
      <c r="CA569" s="267"/>
      <c r="CB569" s="267"/>
      <c r="CC569" s="241"/>
      <c r="CD569" s="214"/>
      <c r="CE569" s="240"/>
      <c r="CF569" s="240"/>
      <c r="CG569" s="240"/>
      <c r="CH569" s="5"/>
    </row>
    <row r="570" spans="1:86" hidden="1" x14ac:dyDescent="0.2">
      <c r="A570" s="15"/>
      <c r="B570" s="15"/>
      <c r="C570" s="15"/>
      <c r="D570" s="15"/>
      <c r="E570" s="15"/>
      <c r="F570" s="15"/>
      <c r="G570" s="109"/>
      <c r="H570" s="65"/>
      <c r="I570" s="66"/>
      <c r="J570" s="204"/>
      <c r="K570" s="204"/>
      <c r="L570" s="205"/>
      <c r="M570" s="205"/>
      <c r="N570" s="205"/>
      <c r="O570" s="214"/>
      <c r="P570" s="214"/>
      <c r="Q570" s="213"/>
      <c r="R570" s="213"/>
      <c r="S570" s="213"/>
      <c r="T570" s="213"/>
      <c r="U570" s="223"/>
      <c r="V570" s="222"/>
      <c r="W570" s="222"/>
      <c r="X570" s="222"/>
      <c r="Y570" s="222"/>
      <c r="Z570" s="222"/>
      <c r="AA570" s="232"/>
      <c r="AB570" s="231"/>
      <c r="AC570" s="231"/>
      <c r="AD570" s="231"/>
      <c r="AE570" s="231"/>
      <c r="AF570" s="231"/>
      <c r="AG570" s="250"/>
      <c r="AH570" s="249"/>
      <c r="AI570" s="249"/>
      <c r="AJ570" s="249"/>
      <c r="AK570" s="249"/>
      <c r="AL570" s="249"/>
      <c r="AM570" s="204"/>
      <c r="AN570" s="205"/>
      <c r="AO570" s="205"/>
      <c r="AP570" s="205"/>
      <c r="AQ570" s="205"/>
      <c r="AR570" s="205"/>
      <c r="AS570" s="259"/>
      <c r="AT570" s="258"/>
      <c r="AU570" s="258"/>
      <c r="AV570" s="258"/>
      <c r="AW570" s="258"/>
      <c r="AX570" s="258"/>
      <c r="AY570" s="268"/>
      <c r="AZ570" s="267"/>
      <c r="BA570" s="267"/>
      <c r="BB570" s="267"/>
      <c r="BC570" s="267"/>
      <c r="BD570" s="267"/>
      <c r="BE570" s="204"/>
      <c r="BF570" s="205"/>
      <c r="BG570" s="205"/>
      <c r="BH570" s="205"/>
      <c r="BI570" s="205"/>
      <c r="BJ570" s="205"/>
      <c r="BK570" s="241"/>
      <c r="BL570" s="240"/>
      <c r="BM570" s="240"/>
      <c r="BN570" s="240"/>
      <c r="BO570" s="240"/>
      <c r="BP570" s="240"/>
      <c r="BQ570" s="223"/>
      <c r="BW570" s="268"/>
      <c r="BX570" s="267"/>
      <c r="BY570" s="267"/>
      <c r="BZ570" s="267"/>
      <c r="CA570" s="267"/>
      <c r="CB570" s="267"/>
      <c r="CC570" s="241"/>
      <c r="CD570" s="214"/>
      <c r="CE570" s="240"/>
      <c r="CF570" s="240"/>
      <c r="CG570" s="240"/>
      <c r="CH570" s="5"/>
    </row>
    <row r="571" spans="1:86" hidden="1" x14ac:dyDescent="0.2">
      <c r="A571" s="20"/>
      <c r="B571" s="20"/>
      <c r="C571" s="20"/>
      <c r="D571" s="20"/>
      <c r="E571" s="20"/>
      <c r="F571" s="20"/>
      <c r="G571" s="148"/>
      <c r="H571" s="72"/>
      <c r="I571" s="73"/>
      <c r="J571" s="204"/>
      <c r="K571" s="204"/>
      <c r="L571" s="205"/>
      <c r="M571" s="205"/>
      <c r="N571" s="205"/>
      <c r="O571" s="214"/>
      <c r="P571" s="214"/>
      <c r="Q571" s="213"/>
      <c r="R571" s="213"/>
      <c r="S571" s="213"/>
      <c r="T571" s="213"/>
      <c r="U571" s="223"/>
      <c r="V571" s="222"/>
      <c r="W571" s="222"/>
      <c r="X571" s="222"/>
      <c r="Y571" s="222"/>
      <c r="Z571" s="222"/>
      <c r="AA571" s="232"/>
      <c r="AB571" s="231"/>
      <c r="AC571" s="231"/>
      <c r="AD571" s="231"/>
      <c r="AE571" s="231"/>
      <c r="AF571" s="231"/>
      <c r="AG571" s="250"/>
      <c r="AH571" s="249"/>
      <c r="AI571" s="249"/>
      <c r="AJ571" s="249"/>
      <c r="AK571" s="249"/>
      <c r="AL571" s="249"/>
      <c r="AM571" s="204"/>
      <c r="AN571" s="205"/>
      <c r="AO571" s="205"/>
      <c r="AP571" s="205"/>
      <c r="AQ571" s="205"/>
      <c r="AR571" s="205"/>
      <c r="AS571" s="259"/>
      <c r="AT571" s="258"/>
      <c r="AU571" s="258"/>
      <c r="AV571" s="258"/>
      <c r="AW571" s="258"/>
      <c r="AX571" s="258"/>
      <c r="AY571" s="268"/>
      <c r="AZ571" s="267"/>
      <c r="BA571" s="267"/>
      <c r="BB571" s="267"/>
      <c r="BC571" s="267"/>
      <c r="BD571" s="267"/>
      <c r="BE571" s="204"/>
      <c r="BF571" s="205"/>
      <c r="BG571" s="205"/>
      <c r="BH571" s="205"/>
      <c r="BI571" s="205"/>
      <c r="BJ571" s="205"/>
      <c r="BK571" s="241"/>
      <c r="BL571" s="240"/>
      <c r="BM571" s="240"/>
      <c r="BN571" s="240"/>
      <c r="BO571" s="240"/>
      <c r="BP571" s="240"/>
      <c r="BQ571" s="223"/>
      <c r="BW571" s="268"/>
      <c r="BX571" s="267"/>
      <c r="BY571" s="267"/>
      <c r="BZ571" s="267"/>
      <c r="CA571" s="267"/>
      <c r="CB571" s="267"/>
      <c r="CC571" s="241"/>
      <c r="CD571" s="214"/>
      <c r="CE571" s="240"/>
      <c r="CF571" s="240"/>
      <c r="CG571" s="240"/>
      <c r="CH571" s="5"/>
    </row>
    <row r="572" spans="1:86" hidden="1" x14ac:dyDescent="0.2">
      <c r="A572" s="11"/>
      <c r="B572" s="11"/>
      <c r="C572" s="169"/>
      <c r="D572" s="64"/>
      <c r="E572" s="11"/>
      <c r="F572" s="64"/>
      <c r="G572" s="70"/>
      <c r="H572" s="113"/>
      <c r="I572" s="63"/>
      <c r="J572" s="204"/>
      <c r="K572" s="204"/>
      <c r="L572" s="205"/>
      <c r="M572" s="205"/>
      <c r="N572" s="205"/>
      <c r="O572" s="214"/>
      <c r="P572" s="214"/>
      <c r="Q572" s="213"/>
      <c r="R572" s="213"/>
      <c r="S572" s="213"/>
      <c r="T572" s="213"/>
      <c r="U572" s="223"/>
      <c r="V572" s="222"/>
      <c r="W572" s="222"/>
      <c r="X572" s="222"/>
      <c r="Y572" s="222"/>
      <c r="Z572" s="222"/>
      <c r="AA572" s="232"/>
      <c r="AB572" s="231"/>
      <c r="AC572" s="231"/>
      <c r="AD572" s="231"/>
      <c r="AE572" s="231"/>
      <c r="AF572" s="231"/>
      <c r="AG572" s="250"/>
      <c r="AH572" s="249"/>
      <c r="AI572" s="249"/>
      <c r="AJ572" s="249"/>
      <c r="AK572" s="249"/>
      <c r="AL572" s="249"/>
      <c r="AM572" s="204"/>
      <c r="AN572" s="205"/>
      <c r="AO572" s="205"/>
      <c r="AP572" s="205"/>
      <c r="AQ572" s="205"/>
      <c r="AR572" s="205"/>
      <c r="AS572" s="259"/>
      <c r="AT572" s="258"/>
      <c r="AU572" s="258"/>
      <c r="AV572" s="258"/>
      <c r="AW572" s="258"/>
      <c r="AX572" s="258"/>
      <c r="AY572" s="268"/>
      <c r="AZ572" s="267"/>
      <c r="BA572" s="267"/>
      <c r="BB572" s="267"/>
      <c r="BC572" s="267"/>
      <c r="BD572" s="267"/>
      <c r="BE572" s="204"/>
      <c r="BF572" s="205"/>
      <c r="BG572" s="205"/>
      <c r="BH572" s="205"/>
      <c r="BI572" s="205"/>
      <c r="BJ572" s="205"/>
      <c r="BK572" s="241"/>
      <c r="BL572" s="240"/>
      <c r="BM572" s="240"/>
      <c r="BN572" s="240"/>
      <c r="BO572" s="240"/>
      <c r="BP572" s="240"/>
      <c r="BQ572" s="223"/>
      <c r="BW572" s="268"/>
      <c r="BX572" s="267"/>
      <c r="BY572" s="267"/>
      <c r="BZ572" s="267"/>
      <c r="CA572" s="267"/>
      <c r="CB572" s="267"/>
      <c r="CC572" s="241"/>
      <c r="CD572" s="214"/>
      <c r="CE572" s="240"/>
      <c r="CF572" s="240"/>
      <c r="CG572" s="240"/>
      <c r="CH572" s="5"/>
    </row>
    <row r="573" spans="1:86" hidden="1" x14ac:dyDescent="0.2">
      <c r="A573" s="22"/>
      <c r="B573" s="22"/>
      <c r="C573" s="51"/>
      <c r="D573" s="28"/>
      <c r="E573" s="22"/>
      <c r="F573" s="28"/>
      <c r="G573" s="128"/>
      <c r="H573" s="26"/>
      <c r="I573" s="112"/>
      <c r="J573" s="204"/>
      <c r="K573" s="204"/>
      <c r="L573" s="205"/>
      <c r="M573" s="205"/>
      <c r="N573" s="205"/>
      <c r="O573" s="214"/>
      <c r="P573" s="214"/>
      <c r="Q573" s="213"/>
      <c r="R573" s="213"/>
      <c r="S573" s="213"/>
      <c r="T573" s="213"/>
      <c r="U573" s="223"/>
      <c r="V573" s="222"/>
      <c r="W573" s="222"/>
      <c r="X573" s="222"/>
      <c r="Y573" s="222"/>
      <c r="Z573" s="222"/>
      <c r="AA573" s="232"/>
      <c r="AB573" s="231"/>
      <c r="AC573" s="231"/>
      <c r="AD573" s="231"/>
      <c r="AE573" s="231"/>
      <c r="AF573" s="231"/>
      <c r="AG573" s="250"/>
      <c r="AH573" s="249"/>
      <c r="AI573" s="249"/>
      <c r="AJ573" s="249"/>
      <c r="AK573" s="249"/>
      <c r="AL573" s="249"/>
      <c r="AM573" s="204"/>
      <c r="AN573" s="205"/>
      <c r="AO573" s="205"/>
      <c r="AP573" s="205"/>
      <c r="AQ573" s="205"/>
      <c r="AR573" s="205"/>
      <c r="AS573" s="259"/>
      <c r="AT573" s="258"/>
      <c r="AU573" s="258"/>
      <c r="AV573" s="258"/>
      <c r="AW573" s="258"/>
      <c r="AX573" s="258"/>
      <c r="AY573" s="268"/>
      <c r="AZ573" s="267"/>
      <c r="BA573" s="267"/>
      <c r="BB573" s="267"/>
      <c r="BC573" s="267"/>
      <c r="BD573" s="267"/>
      <c r="BE573" s="204"/>
      <c r="BF573" s="205"/>
      <c r="BG573" s="205"/>
      <c r="BH573" s="205"/>
      <c r="BI573" s="205"/>
      <c r="BJ573" s="205"/>
      <c r="BK573" s="241"/>
      <c r="BL573" s="240"/>
      <c r="BM573" s="240"/>
      <c r="BN573" s="240"/>
      <c r="BO573" s="240"/>
      <c r="BP573" s="240"/>
      <c r="BQ573" s="223"/>
      <c r="BW573" s="268"/>
      <c r="BX573" s="267"/>
      <c r="BY573" s="267"/>
      <c r="BZ573" s="267"/>
      <c r="CA573" s="267"/>
      <c r="CB573" s="267"/>
      <c r="CC573" s="241"/>
      <c r="CD573" s="214"/>
      <c r="CE573" s="240"/>
      <c r="CF573" s="240"/>
      <c r="CG573" s="240"/>
      <c r="CH573" s="5"/>
    </row>
    <row r="574" spans="1:86" hidden="1" x14ac:dyDescent="0.2">
      <c r="A574" s="22"/>
      <c r="B574" s="22"/>
      <c r="C574" s="51"/>
      <c r="D574" s="28"/>
      <c r="E574" s="22"/>
      <c r="F574" s="28"/>
      <c r="G574" s="128"/>
      <c r="H574" s="26"/>
      <c r="I574" s="112"/>
      <c r="J574" s="204"/>
      <c r="K574" s="204"/>
      <c r="L574" s="205"/>
      <c r="M574" s="205"/>
      <c r="N574" s="205"/>
      <c r="O574" s="214"/>
      <c r="P574" s="214"/>
      <c r="Q574" s="213"/>
      <c r="R574" s="213"/>
      <c r="S574" s="213"/>
      <c r="T574" s="213"/>
      <c r="U574" s="223"/>
      <c r="V574" s="222"/>
      <c r="W574" s="222"/>
      <c r="X574" s="222"/>
      <c r="Y574" s="222"/>
      <c r="Z574" s="222"/>
      <c r="AA574" s="232"/>
      <c r="AB574" s="231"/>
      <c r="AC574" s="231"/>
      <c r="AD574" s="231"/>
      <c r="AE574" s="231"/>
      <c r="AF574" s="231"/>
      <c r="AG574" s="250"/>
      <c r="AH574" s="249"/>
      <c r="AI574" s="249"/>
      <c r="AJ574" s="249"/>
      <c r="AK574" s="249"/>
      <c r="AL574" s="249"/>
      <c r="AM574" s="204"/>
      <c r="AN574" s="205"/>
      <c r="AO574" s="205"/>
      <c r="AP574" s="205"/>
      <c r="AQ574" s="205"/>
      <c r="AR574" s="205"/>
      <c r="AS574" s="259"/>
      <c r="AT574" s="258"/>
      <c r="AU574" s="258"/>
      <c r="AV574" s="258"/>
      <c r="AW574" s="258"/>
      <c r="AX574" s="258"/>
      <c r="AY574" s="268"/>
      <c r="AZ574" s="267"/>
      <c r="BA574" s="267"/>
      <c r="BB574" s="267"/>
      <c r="BC574" s="267"/>
      <c r="BD574" s="267"/>
      <c r="BE574" s="204"/>
      <c r="BF574" s="205"/>
      <c r="BG574" s="205"/>
      <c r="BH574" s="205"/>
      <c r="BI574" s="205"/>
      <c r="BJ574" s="205"/>
      <c r="BK574" s="241"/>
      <c r="BL574" s="240"/>
      <c r="BM574" s="240"/>
      <c r="BN574" s="240"/>
      <c r="BO574" s="240"/>
      <c r="BP574" s="240"/>
      <c r="BQ574" s="223"/>
      <c r="BW574" s="268"/>
      <c r="BX574" s="267"/>
      <c r="BY574" s="267"/>
      <c r="BZ574" s="267"/>
      <c r="CA574" s="267"/>
      <c r="CB574" s="267"/>
      <c r="CC574" s="241"/>
      <c r="CD574" s="214"/>
      <c r="CE574" s="240"/>
      <c r="CF574" s="240"/>
      <c r="CG574" s="240"/>
      <c r="CH574" s="5"/>
    </row>
    <row r="575" spans="1:86" hidden="1" x14ac:dyDescent="0.2">
      <c r="A575" s="22"/>
      <c r="B575" s="22"/>
      <c r="C575" s="51"/>
      <c r="D575" s="31"/>
      <c r="E575" s="22"/>
      <c r="F575" s="28"/>
      <c r="G575" s="128"/>
      <c r="H575" s="26"/>
      <c r="I575" s="112"/>
      <c r="J575" s="204"/>
      <c r="K575" s="204"/>
      <c r="L575" s="205"/>
      <c r="M575" s="205"/>
      <c r="N575" s="205"/>
      <c r="O575" s="214"/>
      <c r="P575" s="214"/>
      <c r="Q575" s="213"/>
      <c r="R575" s="213"/>
      <c r="S575" s="213"/>
      <c r="T575" s="213"/>
      <c r="U575" s="223"/>
      <c r="V575" s="222"/>
      <c r="W575" s="222"/>
      <c r="X575" s="222"/>
      <c r="Y575" s="222"/>
      <c r="Z575" s="222"/>
      <c r="AA575" s="232"/>
      <c r="AB575" s="231"/>
      <c r="AC575" s="231"/>
      <c r="AD575" s="231"/>
      <c r="AE575" s="231"/>
      <c r="AF575" s="231"/>
      <c r="AG575" s="250"/>
      <c r="AH575" s="249"/>
      <c r="AI575" s="249"/>
      <c r="AJ575" s="249"/>
      <c r="AK575" s="249"/>
      <c r="AL575" s="249"/>
      <c r="AM575" s="204"/>
      <c r="AN575" s="205"/>
      <c r="AO575" s="205"/>
      <c r="AP575" s="205"/>
      <c r="AQ575" s="205"/>
      <c r="AR575" s="205"/>
      <c r="AS575" s="259"/>
      <c r="AT575" s="258"/>
      <c r="AU575" s="258"/>
      <c r="AV575" s="258"/>
      <c r="AW575" s="258"/>
      <c r="AX575" s="258"/>
      <c r="AY575" s="268"/>
      <c r="AZ575" s="267"/>
      <c r="BA575" s="267"/>
      <c r="BB575" s="267"/>
      <c r="BC575" s="267"/>
      <c r="BD575" s="267"/>
      <c r="BE575" s="204"/>
      <c r="BF575" s="205"/>
      <c r="BG575" s="205"/>
      <c r="BH575" s="205"/>
      <c r="BI575" s="205"/>
      <c r="BJ575" s="205"/>
      <c r="BK575" s="241"/>
      <c r="BL575" s="240"/>
      <c r="BM575" s="240"/>
      <c r="BN575" s="240"/>
      <c r="BO575" s="240"/>
      <c r="BP575" s="240"/>
      <c r="BQ575" s="223"/>
      <c r="BW575" s="268"/>
      <c r="BX575" s="267"/>
      <c r="BY575" s="267"/>
      <c r="BZ575" s="267"/>
      <c r="CA575" s="267"/>
      <c r="CB575" s="267"/>
      <c r="CC575" s="241"/>
      <c r="CD575" s="214"/>
      <c r="CE575" s="240"/>
      <c r="CF575" s="240"/>
      <c r="CG575" s="240"/>
      <c r="CH575" s="5"/>
    </row>
    <row r="576" spans="1:86" hidden="1" x14ac:dyDescent="0.2">
      <c r="A576" s="22"/>
      <c r="B576" s="22"/>
      <c r="C576" s="51"/>
      <c r="D576" s="33"/>
      <c r="E576" s="22"/>
      <c r="F576" s="28"/>
      <c r="G576" s="128"/>
      <c r="H576" s="75"/>
      <c r="I576" s="52"/>
      <c r="J576" s="204"/>
      <c r="K576" s="204"/>
      <c r="L576" s="205"/>
      <c r="M576" s="205"/>
      <c r="N576" s="205"/>
      <c r="O576" s="214"/>
      <c r="P576" s="214"/>
      <c r="Q576" s="213"/>
      <c r="R576" s="213"/>
      <c r="S576" s="213"/>
      <c r="T576" s="213"/>
      <c r="U576" s="223"/>
      <c r="V576" s="222"/>
      <c r="W576" s="222"/>
      <c r="X576" s="222"/>
      <c r="Y576" s="222"/>
      <c r="Z576" s="222"/>
      <c r="AA576" s="232"/>
      <c r="AB576" s="231"/>
      <c r="AC576" s="231"/>
      <c r="AD576" s="231"/>
      <c r="AE576" s="231"/>
      <c r="AF576" s="231"/>
      <c r="AG576" s="250"/>
      <c r="AH576" s="249"/>
      <c r="AI576" s="249"/>
      <c r="AJ576" s="249"/>
      <c r="AK576" s="249"/>
      <c r="AL576" s="249"/>
      <c r="AM576" s="204"/>
      <c r="AN576" s="205"/>
      <c r="AO576" s="205"/>
      <c r="AP576" s="205"/>
      <c r="AQ576" s="205"/>
      <c r="AR576" s="205"/>
      <c r="AS576" s="259"/>
      <c r="AT576" s="258"/>
      <c r="AU576" s="258"/>
      <c r="AV576" s="258"/>
      <c r="AW576" s="258"/>
      <c r="AX576" s="258"/>
      <c r="AY576" s="268"/>
      <c r="AZ576" s="267"/>
      <c r="BA576" s="267"/>
      <c r="BB576" s="267"/>
      <c r="BC576" s="267"/>
      <c r="BD576" s="267"/>
      <c r="BE576" s="204"/>
      <c r="BF576" s="205"/>
      <c r="BG576" s="205"/>
      <c r="BH576" s="205"/>
      <c r="BI576" s="205"/>
      <c r="BJ576" s="205"/>
      <c r="BK576" s="241"/>
      <c r="BL576" s="240"/>
      <c r="BM576" s="240"/>
      <c r="BN576" s="240"/>
      <c r="BO576" s="240"/>
      <c r="BP576" s="240"/>
      <c r="BQ576" s="223"/>
      <c r="BW576" s="268"/>
      <c r="BX576" s="267"/>
      <c r="BY576" s="267"/>
      <c r="BZ576" s="267"/>
      <c r="CA576" s="267"/>
      <c r="CB576" s="267"/>
      <c r="CC576" s="241"/>
      <c r="CD576" s="214"/>
      <c r="CE576" s="240"/>
      <c r="CF576" s="240"/>
      <c r="CG576" s="240"/>
      <c r="CH576" s="5"/>
    </row>
    <row r="577" spans="1:86" hidden="1" x14ac:dyDescent="0.2">
      <c r="A577" s="22"/>
      <c r="B577" s="22"/>
      <c r="C577" s="22"/>
      <c r="D577" s="34"/>
      <c r="E577" s="22"/>
      <c r="F577" s="34"/>
      <c r="G577" s="48"/>
      <c r="H577" s="36"/>
      <c r="I577" s="27"/>
      <c r="J577" s="204"/>
      <c r="K577" s="204"/>
      <c r="L577" s="205"/>
      <c r="M577" s="205"/>
      <c r="N577" s="204"/>
      <c r="O577" s="214"/>
      <c r="P577" s="214"/>
      <c r="Q577" s="213"/>
      <c r="R577" s="214"/>
      <c r="S577" s="213"/>
      <c r="T577" s="214"/>
      <c r="U577" s="223"/>
      <c r="V577" s="223"/>
      <c r="W577" s="222"/>
      <c r="X577" s="223"/>
      <c r="Y577" s="222"/>
      <c r="Z577" s="223"/>
      <c r="AA577" s="232"/>
      <c r="AB577" s="232"/>
      <c r="AC577" s="231"/>
      <c r="AD577" s="232"/>
      <c r="AE577" s="231"/>
      <c r="AF577" s="232"/>
      <c r="AG577" s="250"/>
      <c r="AH577" s="250"/>
      <c r="AI577" s="249"/>
      <c r="AJ577" s="250"/>
      <c r="AK577" s="249"/>
      <c r="AL577" s="250"/>
      <c r="AM577" s="204"/>
      <c r="AN577" s="204"/>
      <c r="AO577" s="205"/>
      <c r="AP577" s="204"/>
      <c r="AQ577" s="205"/>
      <c r="AR577" s="204"/>
      <c r="AS577" s="259"/>
      <c r="AT577" s="259"/>
      <c r="AU577" s="258"/>
      <c r="AV577" s="259"/>
      <c r="AW577" s="258"/>
      <c r="AX577" s="259"/>
      <c r="AY577" s="268"/>
      <c r="AZ577" s="268"/>
      <c r="BA577" s="267"/>
      <c r="BB577" s="268"/>
      <c r="BC577" s="267"/>
      <c r="BD577" s="268"/>
      <c r="BE577" s="204"/>
      <c r="BF577" s="204"/>
      <c r="BG577" s="205"/>
      <c r="BH577" s="204"/>
      <c r="BI577" s="205"/>
      <c r="BJ577" s="204"/>
      <c r="BK577" s="241"/>
      <c r="BL577" s="241"/>
      <c r="BM577" s="240"/>
      <c r="BN577" s="241"/>
      <c r="BO577" s="240"/>
      <c r="BP577" s="241"/>
      <c r="BQ577" s="223"/>
      <c r="BR577" s="579"/>
      <c r="BT577" s="579"/>
      <c r="BV577" s="579"/>
      <c r="BW577" s="268"/>
      <c r="BX577" s="268"/>
      <c r="BY577" s="267"/>
      <c r="BZ577" s="268"/>
      <c r="CA577" s="267"/>
      <c r="CB577" s="268"/>
      <c r="CC577" s="241"/>
      <c r="CD577" s="214"/>
      <c r="CE577" s="240"/>
      <c r="CF577" s="240"/>
      <c r="CG577" s="241"/>
      <c r="CH577" s="5"/>
    </row>
    <row r="578" spans="1:86" hidden="1" x14ac:dyDescent="0.2">
      <c r="A578" s="22"/>
      <c r="B578" s="22"/>
      <c r="C578" s="22"/>
      <c r="D578" s="34"/>
      <c r="E578" s="22"/>
      <c r="F578" s="34"/>
      <c r="G578" s="48"/>
      <c r="H578" s="36"/>
      <c r="I578" s="46"/>
      <c r="J578" s="204"/>
      <c r="K578" s="204"/>
      <c r="L578" s="205"/>
      <c r="M578" s="205"/>
      <c r="N578" s="205"/>
      <c r="O578" s="214"/>
      <c r="P578" s="214"/>
      <c r="Q578" s="213"/>
      <c r="R578" s="213"/>
      <c r="S578" s="213"/>
      <c r="T578" s="213"/>
      <c r="U578" s="223"/>
      <c r="V578" s="222"/>
      <c r="W578" s="222"/>
      <c r="X578" s="222"/>
      <c r="Y578" s="222"/>
      <c r="Z578" s="222"/>
      <c r="AA578" s="232"/>
      <c r="AB578" s="231"/>
      <c r="AC578" s="231"/>
      <c r="AD578" s="231"/>
      <c r="AE578" s="231"/>
      <c r="AF578" s="231"/>
      <c r="AG578" s="250"/>
      <c r="AH578" s="249"/>
      <c r="AI578" s="249"/>
      <c r="AJ578" s="249"/>
      <c r="AK578" s="249"/>
      <c r="AL578" s="249"/>
      <c r="AM578" s="204"/>
      <c r="AN578" s="205"/>
      <c r="AO578" s="205"/>
      <c r="AP578" s="205"/>
      <c r="AQ578" s="205"/>
      <c r="AR578" s="205"/>
      <c r="AS578" s="259"/>
      <c r="AT578" s="258"/>
      <c r="AU578" s="258"/>
      <c r="AV578" s="258"/>
      <c r="AW578" s="258"/>
      <c r="AX578" s="258"/>
      <c r="AY578" s="268"/>
      <c r="AZ578" s="267"/>
      <c r="BA578" s="267"/>
      <c r="BB578" s="267"/>
      <c r="BC578" s="267"/>
      <c r="BD578" s="267"/>
      <c r="BE578" s="204"/>
      <c r="BF578" s="205"/>
      <c r="BG578" s="205"/>
      <c r="BH578" s="205"/>
      <c r="BI578" s="205"/>
      <c r="BJ578" s="205"/>
      <c r="BK578" s="241"/>
      <c r="BL578" s="240"/>
      <c r="BM578" s="240"/>
      <c r="BN578" s="240"/>
      <c r="BO578" s="240"/>
      <c r="BP578" s="240"/>
      <c r="BQ578" s="223"/>
      <c r="BW578" s="268"/>
      <c r="BX578" s="267"/>
      <c r="BY578" s="267"/>
      <c r="BZ578" s="267"/>
      <c r="CA578" s="267"/>
      <c r="CB578" s="267"/>
      <c r="CC578" s="241"/>
      <c r="CD578" s="214"/>
      <c r="CE578" s="240"/>
      <c r="CF578" s="240"/>
      <c r="CG578" s="240"/>
      <c r="CH578" s="5"/>
    </row>
    <row r="579" spans="1:86" hidden="1" x14ac:dyDescent="0.2">
      <c r="A579" s="22"/>
      <c r="B579" s="22"/>
      <c r="C579" s="51"/>
      <c r="D579" s="28"/>
      <c r="E579" s="22"/>
      <c r="F579" s="28"/>
      <c r="G579" s="128"/>
      <c r="H579" s="26"/>
      <c r="I579" s="46"/>
      <c r="J579" s="204"/>
      <c r="K579" s="204"/>
      <c r="L579" s="205"/>
      <c r="M579" s="205"/>
      <c r="N579" s="205"/>
      <c r="O579" s="214"/>
      <c r="P579" s="214"/>
      <c r="Q579" s="213"/>
      <c r="R579" s="213"/>
      <c r="S579" s="213"/>
      <c r="T579" s="213"/>
      <c r="U579" s="223"/>
      <c r="V579" s="222"/>
      <c r="W579" s="222"/>
      <c r="X579" s="222"/>
      <c r="Y579" s="222"/>
      <c r="Z579" s="222"/>
      <c r="AA579" s="232"/>
      <c r="AB579" s="231"/>
      <c r="AC579" s="231"/>
      <c r="AD579" s="231"/>
      <c r="AE579" s="231"/>
      <c r="AF579" s="231"/>
      <c r="AG579" s="250"/>
      <c r="AH579" s="249"/>
      <c r="AI579" s="249"/>
      <c r="AJ579" s="249"/>
      <c r="AK579" s="249"/>
      <c r="AL579" s="249"/>
      <c r="AM579" s="204"/>
      <c r="AN579" s="205"/>
      <c r="AO579" s="205"/>
      <c r="AP579" s="205"/>
      <c r="AQ579" s="205"/>
      <c r="AR579" s="205"/>
      <c r="AS579" s="259"/>
      <c r="AT579" s="258"/>
      <c r="AU579" s="258"/>
      <c r="AV579" s="258"/>
      <c r="AW579" s="258"/>
      <c r="AX579" s="258"/>
      <c r="AY579" s="268"/>
      <c r="AZ579" s="267"/>
      <c r="BA579" s="267"/>
      <c r="BB579" s="267"/>
      <c r="BC579" s="267"/>
      <c r="BD579" s="267"/>
      <c r="BE579" s="204"/>
      <c r="BF579" s="205"/>
      <c r="BG579" s="205"/>
      <c r="BH579" s="205"/>
      <c r="BI579" s="205"/>
      <c r="BJ579" s="205"/>
      <c r="BK579" s="241"/>
      <c r="BL579" s="240"/>
      <c r="BM579" s="240"/>
      <c r="BN579" s="240"/>
      <c r="BO579" s="240"/>
      <c r="BP579" s="240"/>
      <c r="BQ579" s="223"/>
      <c r="BW579" s="268"/>
      <c r="BX579" s="267"/>
      <c r="BY579" s="267"/>
      <c r="BZ579" s="267"/>
      <c r="CA579" s="267"/>
      <c r="CB579" s="267"/>
      <c r="CC579" s="241"/>
      <c r="CD579" s="214"/>
      <c r="CE579" s="240"/>
      <c r="CF579" s="240"/>
      <c r="CG579" s="240"/>
      <c r="CH579" s="5"/>
    </row>
    <row r="580" spans="1:86" hidden="1" x14ac:dyDescent="0.2">
      <c r="A580" s="22"/>
      <c r="B580" s="22"/>
      <c r="C580" s="22"/>
      <c r="D580" s="31"/>
      <c r="E580" s="22"/>
      <c r="F580" s="34"/>
      <c r="G580" s="128"/>
      <c r="H580" s="26"/>
      <c r="I580" s="46"/>
      <c r="J580" s="204"/>
      <c r="K580" s="204"/>
      <c r="L580" s="205"/>
      <c r="M580" s="205"/>
      <c r="N580" s="205"/>
      <c r="O580" s="214"/>
      <c r="P580" s="214"/>
      <c r="Q580" s="213"/>
      <c r="R580" s="213"/>
      <c r="S580" s="213"/>
      <c r="T580" s="213"/>
      <c r="U580" s="223"/>
      <c r="V580" s="222"/>
      <c r="W580" s="222"/>
      <c r="X580" s="222"/>
      <c r="Y580" s="222"/>
      <c r="Z580" s="222"/>
      <c r="AA580" s="232"/>
      <c r="AB580" s="231"/>
      <c r="AC580" s="231"/>
      <c r="AD580" s="231"/>
      <c r="AE580" s="231"/>
      <c r="AF580" s="231"/>
      <c r="AG580" s="250"/>
      <c r="AH580" s="249"/>
      <c r="AI580" s="249"/>
      <c r="AJ580" s="249"/>
      <c r="AK580" s="249"/>
      <c r="AL580" s="249"/>
      <c r="AM580" s="204"/>
      <c r="AN580" s="205"/>
      <c r="AO580" s="205"/>
      <c r="AP580" s="205"/>
      <c r="AQ580" s="205"/>
      <c r="AR580" s="205"/>
      <c r="AS580" s="259"/>
      <c r="AT580" s="258"/>
      <c r="AU580" s="258"/>
      <c r="AV580" s="258"/>
      <c r="AW580" s="258"/>
      <c r="AX580" s="258"/>
      <c r="AY580" s="268"/>
      <c r="AZ580" s="267"/>
      <c r="BA580" s="267"/>
      <c r="BB580" s="267"/>
      <c r="BC580" s="267"/>
      <c r="BD580" s="267"/>
      <c r="BE580" s="204"/>
      <c r="BF580" s="205"/>
      <c r="BG580" s="205"/>
      <c r="BH580" s="205"/>
      <c r="BI580" s="205"/>
      <c r="BJ580" s="205"/>
      <c r="BK580" s="241"/>
      <c r="BL580" s="240"/>
      <c r="BM580" s="240"/>
      <c r="BN580" s="240"/>
      <c r="BO580" s="240"/>
      <c r="BP580" s="240"/>
      <c r="BQ580" s="223"/>
      <c r="BW580" s="268"/>
      <c r="BX580" s="267"/>
      <c r="BY580" s="267"/>
      <c r="BZ580" s="267"/>
      <c r="CA580" s="267"/>
      <c r="CB580" s="267"/>
      <c r="CC580" s="241"/>
      <c r="CD580" s="214"/>
      <c r="CE580" s="240"/>
      <c r="CF580" s="240"/>
      <c r="CG580" s="240"/>
      <c r="CH580" s="5"/>
    </row>
    <row r="581" spans="1:86" hidden="1" x14ac:dyDescent="0.2">
      <c r="A581" s="22"/>
      <c r="B581" s="22"/>
      <c r="C581" s="22"/>
      <c r="D581" s="33"/>
      <c r="E581" s="22"/>
      <c r="F581" s="34"/>
      <c r="G581" s="48"/>
      <c r="H581" s="75"/>
      <c r="I581" s="46"/>
      <c r="J581" s="204"/>
      <c r="K581" s="204"/>
      <c r="L581" s="205"/>
      <c r="M581" s="205"/>
      <c r="N581" s="205"/>
      <c r="O581" s="214"/>
      <c r="P581" s="214"/>
      <c r="Q581" s="213"/>
      <c r="R581" s="213"/>
      <c r="S581" s="213"/>
      <c r="T581" s="213"/>
      <c r="U581" s="223"/>
      <c r="V581" s="222"/>
      <c r="W581" s="222"/>
      <c r="X581" s="222"/>
      <c r="Y581" s="222"/>
      <c r="Z581" s="222"/>
      <c r="AA581" s="232"/>
      <c r="AB581" s="231"/>
      <c r="AC581" s="231"/>
      <c r="AD581" s="231"/>
      <c r="AE581" s="231"/>
      <c r="AF581" s="231"/>
      <c r="AG581" s="250"/>
      <c r="AH581" s="249"/>
      <c r="AI581" s="249"/>
      <c r="AJ581" s="249"/>
      <c r="AK581" s="249"/>
      <c r="AL581" s="249"/>
      <c r="AM581" s="204"/>
      <c r="AN581" s="205"/>
      <c r="AO581" s="205"/>
      <c r="AP581" s="205"/>
      <c r="AQ581" s="205"/>
      <c r="AR581" s="205"/>
      <c r="AS581" s="259"/>
      <c r="AT581" s="258"/>
      <c r="AU581" s="258"/>
      <c r="AV581" s="258"/>
      <c r="AW581" s="258"/>
      <c r="AX581" s="258"/>
      <c r="AY581" s="268"/>
      <c r="AZ581" s="267"/>
      <c r="BA581" s="267"/>
      <c r="BB581" s="267"/>
      <c r="BC581" s="267"/>
      <c r="BD581" s="267"/>
      <c r="BE581" s="204"/>
      <c r="BF581" s="205"/>
      <c r="BG581" s="205"/>
      <c r="BH581" s="205"/>
      <c r="BI581" s="205"/>
      <c r="BJ581" s="205"/>
      <c r="BK581" s="241"/>
      <c r="BL581" s="240"/>
      <c r="BM581" s="240"/>
      <c r="BN581" s="240"/>
      <c r="BO581" s="240"/>
      <c r="BP581" s="240"/>
      <c r="BQ581" s="223"/>
      <c r="BW581" s="268"/>
      <c r="BX581" s="267"/>
      <c r="BY581" s="267"/>
      <c r="BZ581" s="267"/>
      <c r="CA581" s="267"/>
      <c r="CB581" s="267"/>
      <c r="CC581" s="241"/>
      <c r="CD581" s="214"/>
      <c r="CE581" s="240"/>
      <c r="CF581" s="240"/>
      <c r="CG581" s="240"/>
      <c r="CH581" s="5"/>
    </row>
    <row r="582" spans="1:86" hidden="1" x14ac:dyDescent="0.2">
      <c r="A582" s="22"/>
      <c r="B582" s="22"/>
      <c r="C582" s="22"/>
      <c r="D582" s="34"/>
      <c r="E582" s="22"/>
      <c r="F582" s="34"/>
      <c r="G582" s="48"/>
      <c r="H582" s="36"/>
      <c r="I582" s="46"/>
      <c r="J582" s="204"/>
      <c r="K582" s="204"/>
      <c r="L582" s="205"/>
      <c r="M582" s="205"/>
      <c r="N582" s="204"/>
      <c r="O582" s="214"/>
      <c r="P582" s="214"/>
      <c r="Q582" s="213"/>
      <c r="R582" s="214"/>
      <c r="S582" s="213"/>
      <c r="T582" s="214"/>
      <c r="U582" s="223"/>
      <c r="V582" s="223"/>
      <c r="W582" s="222"/>
      <c r="X582" s="223"/>
      <c r="Y582" s="222"/>
      <c r="Z582" s="223"/>
      <c r="AA582" s="232"/>
      <c r="AB582" s="232"/>
      <c r="AC582" s="231"/>
      <c r="AD582" s="232"/>
      <c r="AE582" s="231"/>
      <c r="AF582" s="232"/>
      <c r="AG582" s="250"/>
      <c r="AH582" s="250"/>
      <c r="AI582" s="249"/>
      <c r="AJ582" s="250"/>
      <c r="AK582" s="249"/>
      <c r="AL582" s="250"/>
      <c r="AM582" s="204"/>
      <c r="AN582" s="204"/>
      <c r="AO582" s="205"/>
      <c r="AP582" s="204"/>
      <c r="AQ582" s="205"/>
      <c r="AR582" s="204"/>
      <c r="AS582" s="259"/>
      <c r="AT582" s="259"/>
      <c r="AU582" s="258"/>
      <c r="AV582" s="259"/>
      <c r="AW582" s="258"/>
      <c r="AX582" s="259"/>
      <c r="AY582" s="268"/>
      <c r="AZ582" s="268"/>
      <c r="BA582" s="267"/>
      <c r="BB582" s="268"/>
      <c r="BC582" s="267"/>
      <c r="BD582" s="268"/>
      <c r="BE582" s="204"/>
      <c r="BF582" s="204"/>
      <c r="BG582" s="205"/>
      <c r="BH582" s="204"/>
      <c r="BI582" s="205"/>
      <c r="BJ582" s="204"/>
      <c r="BK582" s="241"/>
      <c r="BL582" s="241"/>
      <c r="BM582" s="240"/>
      <c r="BN582" s="241"/>
      <c r="BO582" s="240"/>
      <c r="BP582" s="241"/>
      <c r="BQ582" s="223"/>
      <c r="BR582" s="579"/>
      <c r="BT582" s="579"/>
      <c r="BV582" s="579"/>
      <c r="BW582" s="268"/>
      <c r="BX582" s="268"/>
      <c r="BY582" s="267"/>
      <c r="BZ582" s="268"/>
      <c r="CA582" s="267"/>
      <c r="CB582" s="268"/>
      <c r="CC582" s="241"/>
      <c r="CD582" s="214"/>
      <c r="CE582" s="240"/>
      <c r="CF582" s="240"/>
      <c r="CG582" s="241"/>
      <c r="CH582" s="5"/>
    </row>
    <row r="583" spans="1:86" hidden="1" x14ac:dyDescent="0.2">
      <c r="A583" s="105"/>
      <c r="B583" s="105"/>
      <c r="C583" s="105"/>
      <c r="D583" s="107"/>
      <c r="E583" s="105"/>
      <c r="F583" s="107"/>
      <c r="G583" s="108"/>
      <c r="H583" s="91"/>
      <c r="I583" s="59"/>
      <c r="J583" s="206"/>
      <c r="K583" s="206"/>
      <c r="L583" s="206"/>
      <c r="M583" s="206"/>
      <c r="N583" s="206"/>
      <c r="O583" s="215"/>
      <c r="P583" s="215"/>
      <c r="Q583" s="215"/>
      <c r="R583" s="215"/>
      <c r="S583" s="215"/>
      <c r="T583" s="215"/>
      <c r="U583" s="224"/>
      <c r="V583" s="224"/>
      <c r="W583" s="224"/>
      <c r="X583" s="224"/>
      <c r="Y583" s="224"/>
      <c r="Z583" s="224"/>
      <c r="AA583" s="233"/>
      <c r="AB583" s="233"/>
      <c r="AC583" s="233"/>
      <c r="AD583" s="233"/>
      <c r="AE583" s="233"/>
      <c r="AF583" s="233"/>
      <c r="AG583" s="251"/>
      <c r="AH583" s="251"/>
      <c r="AI583" s="251"/>
      <c r="AJ583" s="251"/>
      <c r="AK583" s="251"/>
      <c r="AL583" s="251"/>
      <c r="AM583" s="206"/>
      <c r="AN583" s="206"/>
      <c r="AO583" s="206"/>
      <c r="AP583" s="206"/>
      <c r="AQ583" s="206"/>
      <c r="AR583" s="206"/>
      <c r="AS583" s="260"/>
      <c r="AT583" s="260"/>
      <c r="AU583" s="260"/>
      <c r="AV583" s="260"/>
      <c r="AW583" s="260"/>
      <c r="AX583" s="260"/>
      <c r="AY583" s="269"/>
      <c r="AZ583" s="269"/>
      <c r="BA583" s="269"/>
      <c r="BB583" s="269"/>
      <c r="BC583" s="269"/>
      <c r="BD583" s="269"/>
      <c r="BE583" s="206"/>
      <c r="BF583" s="206"/>
      <c r="BG583" s="206"/>
      <c r="BH583" s="206"/>
      <c r="BI583" s="206"/>
      <c r="BJ583" s="206"/>
      <c r="BK583" s="242"/>
      <c r="BL583" s="242"/>
      <c r="BM583" s="242"/>
      <c r="BN583" s="242"/>
      <c r="BO583" s="242"/>
      <c r="BP583" s="242"/>
      <c r="BQ583" s="224"/>
      <c r="BR583" s="629"/>
      <c r="BS583" s="629"/>
      <c r="BT583" s="629"/>
      <c r="BU583" s="629"/>
      <c r="BV583" s="629"/>
      <c r="BW583" s="269"/>
      <c r="BX583" s="269"/>
      <c r="BY583" s="269"/>
      <c r="BZ583" s="269"/>
      <c r="CA583" s="269"/>
      <c r="CB583" s="269"/>
      <c r="CC583" s="242"/>
      <c r="CD583" s="215"/>
      <c r="CE583" s="242"/>
      <c r="CF583" s="242"/>
      <c r="CG583" s="242"/>
      <c r="CH583" s="5"/>
    </row>
    <row r="584" spans="1:86" hidden="1" x14ac:dyDescent="0.2">
      <c r="A584" s="132"/>
      <c r="B584" s="7"/>
      <c r="C584" s="7"/>
      <c r="D584" s="56"/>
      <c r="E584" s="7"/>
      <c r="F584" s="56"/>
      <c r="G584" s="8"/>
      <c r="H584" s="61"/>
      <c r="I584" s="134"/>
      <c r="J584" s="204"/>
      <c r="K584" s="204"/>
      <c r="L584" s="205"/>
      <c r="M584" s="205"/>
      <c r="N584" s="205"/>
      <c r="O584" s="214"/>
      <c r="P584" s="214"/>
      <c r="Q584" s="213"/>
      <c r="R584" s="213"/>
      <c r="S584" s="213"/>
      <c r="T584" s="213"/>
      <c r="U584" s="223"/>
      <c r="V584" s="222"/>
      <c r="W584" s="222"/>
      <c r="X584" s="222"/>
      <c r="Y584" s="222"/>
      <c r="Z584" s="222"/>
      <c r="AA584" s="232"/>
      <c r="AB584" s="231"/>
      <c r="AC584" s="231"/>
      <c r="AD584" s="231"/>
      <c r="AE584" s="231"/>
      <c r="AF584" s="231"/>
      <c r="AG584" s="250"/>
      <c r="AH584" s="249"/>
      <c r="AI584" s="249"/>
      <c r="AJ584" s="249"/>
      <c r="AK584" s="249"/>
      <c r="AL584" s="249"/>
      <c r="AM584" s="204"/>
      <c r="AN584" s="205"/>
      <c r="AO584" s="205"/>
      <c r="AP584" s="205"/>
      <c r="AQ584" s="205"/>
      <c r="AR584" s="205"/>
      <c r="AS584" s="259"/>
      <c r="AT584" s="258"/>
      <c r="AU584" s="258"/>
      <c r="AV584" s="258"/>
      <c r="AW584" s="258"/>
      <c r="AX584" s="258"/>
      <c r="AY584" s="268"/>
      <c r="AZ584" s="267"/>
      <c r="BA584" s="267"/>
      <c r="BB584" s="267"/>
      <c r="BC584" s="267"/>
      <c r="BD584" s="267"/>
      <c r="BE584" s="204"/>
      <c r="BF584" s="205"/>
      <c r="BG584" s="205"/>
      <c r="BH584" s="205"/>
      <c r="BI584" s="205"/>
      <c r="BJ584" s="205"/>
      <c r="BK584" s="241"/>
      <c r="BL584" s="240"/>
      <c r="BM584" s="240"/>
      <c r="BN584" s="240"/>
      <c r="BO584" s="240"/>
      <c r="BP584" s="240"/>
      <c r="BQ584" s="223"/>
      <c r="BW584" s="268"/>
      <c r="BX584" s="267"/>
      <c r="BY584" s="267"/>
      <c r="BZ584" s="267"/>
      <c r="CA584" s="267"/>
      <c r="CB584" s="267"/>
      <c r="CC584" s="241"/>
      <c r="CD584" s="214"/>
      <c r="CE584" s="240"/>
      <c r="CF584" s="240"/>
      <c r="CG584" s="240"/>
      <c r="CH584" s="5"/>
    </row>
    <row r="585" spans="1:86" hidden="1" x14ac:dyDescent="0.2">
      <c r="A585" s="127"/>
      <c r="B585" s="11"/>
      <c r="C585" s="11"/>
      <c r="D585" s="64"/>
      <c r="E585" s="11"/>
      <c r="F585" s="64"/>
      <c r="G585" s="12"/>
      <c r="H585" s="65"/>
      <c r="I585" s="66"/>
      <c r="J585" s="204"/>
      <c r="K585" s="204"/>
      <c r="L585" s="205"/>
      <c r="M585" s="205"/>
      <c r="N585" s="205"/>
      <c r="O585" s="214"/>
      <c r="P585" s="214"/>
      <c r="Q585" s="213"/>
      <c r="R585" s="213"/>
      <c r="S585" s="213"/>
      <c r="T585" s="213"/>
      <c r="U585" s="223"/>
      <c r="V585" s="222"/>
      <c r="W585" s="222"/>
      <c r="X585" s="222"/>
      <c r="Y585" s="222"/>
      <c r="Z585" s="222"/>
      <c r="AA585" s="232"/>
      <c r="AB585" s="231"/>
      <c r="AC585" s="231"/>
      <c r="AD585" s="231"/>
      <c r="AE585" s="231"/>
      <c r="AF585" s="231"/>
      <c r="AG585" s="250"/>
      <c r="AH585" s="249"/>
      <c r="AI585" s="249"/>
      <c r="AJ585" s="249"/>
      <c r="AK585" s="249"/>
      <c r="AL585" s="249"/>
      <c r="AM585" s="204"/>
      <c r="AN585" s="205"/>
      <c r="AO585" s="205"/>
      <c r="AP585" s="205"/>
      <c r="AQ585" s="205"/>
      <c r="AR585" s="205"/>
      <c r="AS585" s="259"/>
      <c r="AT585" s="258"/>
      <c r="AU585" s="258"/>
      <c r="AV585" s="258"/>
      <c r="AW585" s="258"/>
      <c r="AX585" s="258"/>
      <c r="AY585" s="268"/>
      <c r="AZ585" s="267"/>
      <c r="BA585" s="267"/>
      <c r="BB585" s="267"/>
      <c r="BC585" s="267"/>
      <c r="BD585" s="267"/>
      <c r="BE585" s="204"/>
      <c r="BF585" s="205"/>
      <c r="BG585" s="205"/>
      <c r="BH585" s="205"/>
      <c r="BI585" s="205"/>
      <c r="BJ585" s="205"/>
      <c r="BK585" s="241"/>
      <c r="BL585" s="240"/>
      <c r="BM585" s="240"/>
      <c r="BN585" s="240"/>
      <c r="BO585" s="240"/>
      <c r="BP585" s="240"/>
      <c r="BQ585" s="223"/>
      <c r="BW585" s="268"/>
      <c r="BX585" s="267"/>
      <c r="BY585" s="267"/>
      <c r="BZ585" s="267"/>
      <c r="CA585" s="267"/>
      <c r="CB585" s="267"/>
      <c r="CC585" s="241"/>
      <c r="CD585" s="214"/>
      <c r="CE585" s="240"/>
      <c r="CF585" s="240"/>
      <c r="CG585" s="240"/>
      <c r="CH585" s="5"/>
    </row>
    <row r="586" spans="1:86" hidden="1" x14ac:dyDescent="0.2">
      <c r="A586" s="127"/>
      <c r="B586" s="11"/>
      <c r="C586" s="11"/>
      <c r="D586" s="64"/>
      <c r="E586" s="11"/>
      <c r="F586" s="64"/>
      <c r="G586" s="12"/>
      <c r="H586" s="69"/>
      <c r="I586" s="66"/>
      <c r="J586" s="204"/>
      <c r="K586" s="204"/>
      <c r="L586" s="205"/>
      <c r="M586" s="205"/>
      <c r="N586" s="205"/>
      <c r="O586" s="214"/>
      <c r="P586" s="214"/>
      <c r="Q586" s="213"/>
      <c r="R586" s="213"/>
      <c r="S586" s="213"/>
      <c r="T586" s="213"/>
      <c r="U586" s="223"/>
      <c r="V586" s="222"/>
      <c r="W586" s="222"/>
      <c r="X586" s="222"/>
      <c r="Y586" s="222"/>
      <c r="Z586" s="222"/>
      <c r="AA586" s="232"/>
      <c r="AB586" s="231"/>
      <c r="AC586" s="231"/>
      <c r="AD586" s="231"/>
      <c r="AE586" s="231"/>
      <c r="AF586" s="231"/>
      <c r="AG586" s="250"/>
      <c r="AH586" s="249"/>
      <c r="AI586" s="249"/>
      <c r="AJ586" s="249"/>
      <c r="AK586" s="249"/>
      <c r="AL586" s="249"/>
      <c r="AM586" s="204"/>
      <c r="AN586" s="205"/>
      <c r="AO586" s="205"/>
      <c r="AP586" s="205"/>
      <c r="AQ586" s="205"/>
      <c r="AR586" s="205"/>
      <c r="AS586" s="259"/>
      <c r="AT586" s="258"/>
      <c r="AU586" s="258"/>
      <c r="AV586" s="258"/>
      <c r="AW586" s="258"/>
      <c r="AX586" s="258"/>
      <c r="AY586" s="268"/>
      <c r="AZ586" s="267"/>
      <c r="BA586" s="267"/>
      <c r="BB586" s="267"/>
      <c r="BC586" s="267"/>
      <c r="BD586" s="267"/>
      <c r="BE586" s="204"/>
      <c r="BF586" s="205"/>
      <c r="BG586" s="205"/>
      <c r="BH586" s="205"/>
      <c r="BI586" s="205"/>
      <c r="BJ586" s="205"/>
      <c r="BK586" s="241"/>
      <c r="BL586" s="240"/>
      <c r="BM586" s="240"/>
      <c r="BN586" s="240"/>
      <c r="BO586" s="240"/>
      <c r="BP586" s="240"/>
      <c r="BQ586" s="223"/>
      <c r="BW586" s="268"/>
      <c r="BX586" s="267"/>
      <c r="BY586" s="267"/>
      <c r="BZ586" s="267"/>
      <c r="CA586" s="267"/>
      <c r="CB586" s="267"/>
      <c r="CC586" s="241"/>
      <c r="CD586" s="214"/>
      <c r="CE586" s="240"/>
      <c r="CF586" s="240"/>
      <c r="CG586" s="240"/>
      <c r="CH586" s="5"/>
    </row>
    <row r="587" spans="1:86" hidden="1" x14ac:dyDescent="0.2">
      <c r="A587" s="127"/>
      <c r="B587" s="11"/>
      <c r="C587" s="11"/>
      <c r="D587" s="64"/>
      <c r="E587" s="11"/>
      <c r="F587" s="64"/>
      <c r="G587" s="109"/>
      <c r="H587" s="69"/>
      <c r="I587" s="66"/>
      <c r="J587" s="204"/>
      <c r="K587" s="204"/>
      <c r="L587" s="205"/>
      <c r="M587" s="205"/>
      <c r="N587" s="205"/>
      <c r="O587" s="214"/>
      <c r="P587" s="214"/>
      <c r="Q587" s="213"/>
      <c r="R587" s="213"/>
      <c r="S587" s="213"/>
      <c r="T587" s="213"/>
      <c r="U587" s="223"/>
      <c r="V587" s="222"/>
      <c r="W587" s="222"/>
      <c r="X587" s="222"/>
      <c r="Y587" s="222"/>
      <c r="Z587" s="222"/>
      <c r="AA587" s="232"/>
      <c r="AB587" s="231"/>
      <c r="AC587" s="231"/>
      <c r="AD587" s="231"/>
      <c r="AE587" s="231"/>
      <c r="AF587" s="231"/>
      <c r="AG587" s="250"/>
      <c r="AH587" s="249"/>
      <c r="AI587" s="249"/>
      <c r="AJ587" s="249"/>
      <c r="AK587" s="249"/>
      <c r="AL587" s="249"/>
      <c r="AM587" s="204"/>
      <c r="AN587" s="205"/>
      <c r="AO587" s="205"/>
      <c r="AP587" s="205"/>
      <c r="AQ587" s="205"/>
      <c r="AR587" s="205"/>
      <c r="AS587" s="259"/>
      <c r="AT587" s="258"/>
      <c r="AU587" s="258"/>
      <c r="AV587" s="258"/>
      <c r="AW587" s="258"/>
      <c r="AX587" s="258"/>
      <c r="AY587" s="268"/>
      <c r="AZ587" s="267"/>
      <c r="BA587" s="267"/>
      <c r="BB587" s="267"/>
      <c r="BC587" s="267"/>
      <c r="BD587" s="267"/>
      <c r="BE587" s="204"/>
      <c r="BF587" s="205"/>
      <c r="BG587" s="205"/>
      <c r="BH587" s="205"/>
      <c r="BI587" s="205"/>
      <c r="BJ587" s="205"/>
      <c r="BK587" s="241"/>
      <c r="BL587" s="240"/>
      <c r="BM587" s="240"/>
      <c r="BN587" s="240"/>
      <c r="BO587" s="240"/>
      <c r="BP587" s="240"/>
      <c r="BQ587" s="223"/>
      <c r="BW587" s="268"/>
      <c r="BX587" s="267"/>
      <c r="BY587" s="267"/>
      <c r="BZ587" s="267"/>
      <c r="CA587" s="267"/>
      <c r="CB587" s="267"/>
      <c r="CC587" s="241"/>
      <c r="CD587" s="214"/>
      <c r="CE587" s="240"/>
      <c r="CF587" s="240"/>
      <c r="CG587" s="240"/>
      <c r="CH587" s="5"/>
    </row>
    <row r="588" spans="1:86" hidden="1" x14ac:dyDescent="0.2">
      <c r="A588" s="127"/>
      <c r="B588" s="11"/>
      <c r="C588" s="11"/>
      <c r="D588" s="64"/>
      <c r="E588" s="11"/>
      <c r="F588" s="64"/>
      <c r="G588" s="109"/>
      <c r="H588" s="65"/>
      <c r="I588" s="66"/>
      <c r="J588" s="204"/>
      <c r="K588" s="204"/>
      <c r="L588" s="205"/>
      <c r="M588" s="205"/>
      <c r="N588" s="205"/>
      <c r="O588" s="214"/>
      <c r="P588" s="214"/>
      <c r="Q588" s="213"/>
      <c r="R588" s="213"/>
      <c r="S588" s="213"/>
      <c r="T588" s="213"/>
      <c r="U588" s="223"/>
      <c r="V588" s="222"/>
      <c r="W588" s="222"/>
      <c r="X588" s="222"/>
      <c r="Y588" s="222"/>
      <c r="Z588" s="222"/>
      <c r="AA588" s="232"/>
      <c r="AB588" s="231"/>
      <c r="AC588" s="231"/>
      <c r="AD588" s="231"/>
      <c r="AE588" s="231"/>
      <c r="AF588" s="231"/>
      <c r="AG588" s="250"/>
      <c r="AH588" s="249"/>
      <c r="AI588" s="249"/>
      <c r="AJ588" s="249"/>
      <c r="AK588" s="249"/>
      <c r="AL588" s="249"/>
      <c r="AM588" s="204"/>
      <c r="AN588" s="205"/>
      <c r="AO588" s="205"/>
      <c r="AP588" s="205"/>
      <c r="AQ588" s="205"/>
      <c r="AR588" s="205"/>
      <c r="AS588" s="259"/>
      <c r="AT588" s="258"/>
      <c r="AU588" s="258"/>
      <c r="AV588" s="258"/>
      <c r="AW588" s="258"/>
      <c r="AX588" s="258"/>
      <c r="AY588" s="268"/>
      <c r="AZ588" s="267"/>
      <c r="BA588" s="267"/>
      <c r="BB588" s="267"/>
      <c r="BC588" s="267"/>
      <c r="BD588" s="267"/>
      <c r="BE588" s="204"/>
      <c r="BF588" s="205"/>
      <c r="BG588" s="205"/>
      <c r="BH588" s="205"/>
      <c r="BI588" s="205"/>
      <c r="BJ588" s="205"/>
      <c r="BK588" s="241"/>
      <c r="BL588" s="240"/>
      <c r="BM588" s="240"/>
      <c r="BN588" s="240"/>
      <c r="BO588" s="240"/>
      <c r="BP588" s="240"/>
      <c r="BQ588" s="223"/>
      <c r="BW588" s="268"/>
      <c r="BX588" s="267"/>
      <c r="BY588" s="267"/>
      <c r="BZ588" s="267"/>
      <c r="CA588" s="267"/>
      <c r="CB588" s="267"/>
      <c r="CC588" s="241"/>
      <c r="CD588" s="214"/>
      <c r="CE588" s="240"/>
      <c r="CF588" s="240"/>
      <c r="CG588" s="240"/>
      <c r="CH588" s="5"/>
    </row>
    <row r="589" spans="1:86" hidden="1" x14ac:dyDescent="0.2">
      <c r="A589" s="135"/>
      <c r="B589" s="17"/>
      <c r="C589" s="17"/>
      <c r="D589" s="71"/>
      <c r="E589" s="17"/>
      <c r="F589" s="71"/>
      <c r="G589" s="148"/>
      <c r="H589" s="72"/>
      <c r="I589" s="73"/>
      <c r="J589" s="204"/>
      <c r="K589" s="204"/>
      <c r="L589" s="205"/>
      <c r="M589" s="205"/>
      <c r="N589" s="205"/>
      <c r="O589" s="214"/>
      <c r="P589" s="214"/>
      <c r="Q589" s="213"/>
      <c r="R589" s="213"/>
      <c r="S589" s="213"/>
      <c r="T589" s="213"/>
      <c r="U589" s="223"/>
      <c r="V589" s="222"/>
      <c r="W589" s="222"/>
      <c r="X589" s="222"/>
      <c r="Y589" s="222"/>
      <c r="Z589" s="222"/>
      <c r="AA589" s="232"/>
      <c r="AB589" s="231"/>
      <c r="AC589" s="231"/>
      <c r="AD589" s="231"/>
      <c r="AE589" s="231"/>
      <c r="AF589" s="231"/>
      <c r="AG589" s="250"/>
      <c r="AH589" s="249"/>
      <c r="AI589" s="249"/>
      <c r="AJ589" s="249"/>
      <c r="AK589" s="249"/>
      <c r="AL589" s="249"/>
      <c r="AM589" s="204"/>
      <c r="AN589" s="205"/>
      <c r="AO589" s="205"/>
      <c r="AP589" s="205"/>
      <c r="AQ589" s="205"/>
      <c r="AR589" s="205"/>
      <c r="AS589" s="259"/>
      <c r="AT589" s="258"/>
      <c r="AU589" s="258"/>
      <c r="AV589" s="258"/>
      <c r="AW589" s="258"/>
      <c r="AX589" s="258"/>
      <c r="AY589" s="268"/>
      <c r="AZ589" s="267"/>
      <c r="BA589" s="267"/>
      <c r="BB589" s="267"/>
      <c r="BC589" s="267"/>
      <c r="BD589" s="267"/>
      <c r="BE589" s="204"/>
      <c r="BF589" s="205"/>
      <c r="BG589" s="205"/>
      <c r="BH589" s="205"/>
      <c r="BI589" s="205"/>
      <c r="BJ589" s="205"/>
      <c r="BK589" s="241"/>
      <c r="BL589" s="240"/>
      <c r="BM589" s="240"/>
      <c r="BN589" s="240"/>
      <c r="BO589" s="240"/>
      <c r="BP589" s="240"/>
      <c r="BQ589" s="223"/>
      <c r="BW589" s="268"/>
      <c r="BX589" s="267"/>
      <c r="BY589" s="267"/>
      <c r="BZ589" s="267"/>
      <c r="CA589" s="267"/>
      <c r="CB589" s="267"/>
      <c r="CC589" s="241"/>
      <c r="CD589" s="214"/>
      <c r="CE589" s="240"/>
      <c r="CF589" s="240"/>
      <c r="CG589" s="240"/>
      <c r="CH589" s="5"/>
    </row>
    <row r="590" spans="1:86" hidden="1" x14ac:dyDescent="0.2">
      <c r="A590" s="135"/>
      <c r="B590" s="17"/>
      <c r="C590" s="17"/>
      <c r="D590" s="71"/>
      <c r="E590" s="17"/>
      <c r="F590" s="71"/>
      <c r="G590" s="148"/>
      <c r="H590" s="72"/>
      <c r="I590" s="73"/>
      <c r="J590" s="204"/>
      <c r="K590" s="204"/>
      <c r="L590" s="205"/>
      <c r="M590" s="205"/>
      <c r="N590" s="205"/>
      <c r="O590" s="214"/>
      <c r="P590" s="214"/>
      <c r="Q590" s="213"/>
      <c r="R590" s="213"/>
      <c r="S590" s="213"/>
      <c r="T590" s="213"/>
      <c r="U590" s="223"/>
      <c r="V590" s="222"/>
      <c r="W590" s="222"/>
      <c r="X590" s="222"/>
      <c r="Y590" s="222"/>
      <c r="Z590" s="222"/>
      <c r="AA590" s="232"/>
      <c r="AB590" s="231"/>
      <c r="AC590" s="231"/>
      <c r="AD590" s="231"/>
      <c r="AE590" s="231"/>
      <c r="AF590" s="231"/>
      <c r="AG590" s="250"/>
      <c r="AH590" s="249"/>
      <c r="AI590" s="249"/>
      <c r="AJ590" s="249"/>
      <c r="AK590" s="249"/>
      <c r="AL590" s="249"/>
      <c r="AM590" s="204"/>
      <c r="AN590" s="205"/>
      <c r="AO590" s="205"/>
      <c r="AP590" s="205"/>
      <c r="AQ590" s="205"/>
      <c r="AR590" s="205"/>
      <c r="AS590" s="259"/>
      <c r="AT590" s="258"/>
      <c r="AU590" s="258"/>
      <c r="AV590" s="258"/>
      <c r="AW590" s="258"/>
      <c r="AX590" s="258"/>
      <c r="AY590" s="268"/>
      <c r="AZ590" s="267"/>
      <c r="BA590" s="267"/>
      <c r="BB590" s="267"/>
      <c r="BC590" s="267"/>
      <c r="BD590" s="267"/>
      <c r="BE590" s="204"/>
      <c r="BF590" s="205"/>
      <c r="BG590" s="205"/>
      <c r="BH590" s="205"/>
      <c r="BI590" s="205"/>
      <c r="BJ590" s="205"/>
      <c r="BK590" s="241"/>
      <c r="BL590" s="240"/>
      <c r="BM590" s="240"/>
      <c r="BN590" s="240"/>
      <c r="BO590" s="240"/>
      <c r="BP590" s="240"/>
      <c r="BQ590" s="223"/>
      <c r="BW590" s="268"/>
      <c r="BX590" s="267"/>
      <c r="BY590" s="267"/>
      <c r="BZ590" s="267"/>
      <c r="CA590" s="267"/>
      <c r="CB590" s="267"/>
      <c r="CC590" s="241"/>
      <c r="CD590" s="214"/>
      <c r="CE590" s="240"/>
      <c r="CF590" s="240"/>
      <c r="CG590" s="240"/>
      <c r="CH590" s="5"/>
    </row>
    <row r="591" spans="1:86" hidden="1" x14ac:dyDescent="0.2">
      <c r="A591" s="22"/>
      <c r="B591" s="22"/>
      <c r="C591" s="22"/>
      <c r="D591" s="34"/>
      <c r="E591" s="22"/>
      <c r="F591" s="34"/>
      <c r="G591" s="48"/>
      <c r="H591" s="182"/>
      <c r="I591" s="183"/>
      <c r="J591" s="204"/>
      <c r="K591" s="204"/>
      <c r="L591" s="205"/>
      <c r="M591" s="205"/>
      <c r="N591" s="205"/>
      <c r="O591" s="214"/>
      <c r="P591" s="214"/>
      <c r="Q591" s="213"/>
      <c r="R591" s="213"/>
      <c r="S591" s="213"/>
      <c r="T591" s="213"/>
      <c r="U591" s="223"/>
      <c r="V591" s="222"/>
      <c r="W591" s="222"/>
      <c r="X591" s="222"/>
      <c r="Y591" s="222"/>
      <c r="Z591" s="222"/>
      <c r="AA591" s="232"/>
      <c r="AB591" s="231"/>
      <c r="AC591" s="231"/>
      <c r="AD591" s="231"/>
      <c r="AE591" s="231"/>
      <c r="AF591" s="231"/>
      <c r="AG591" s="250"/>
      <c r="AH591" s="249"/>
      <c r="AI591" s="249"/>
      <c r="AJ591" s="249"/>
      <c r="AK591" s="249"/>
      <c r="AL591" s="249"/>
      <c r="AM591" s="204"/>
      <c r="AN591" s="205"/>
      <c r="AO591" s="205"/>
      <c r="AP591" s="205"/>
      <c r="AQ591" s="205"/>
      <c r="AR591" s="205"/>
      <c r="AS591" s="259"/>
      <c r="AT591" s="258"/>
      <c r="AU591" s="258"/>
      <c r="AV591" s="258"/>
      <c r="AW591" s="258"/>
      <c r="AX591" s="258"/>
      <c r="AY591" s="268"/>
      <c r="AZ591" s="267"/>
      <c r="BA591" s="267"/>
      <c r="BB591" s="267"/>
      <c r="BC591" s="267"/>
      <c r="BD591" s="267"/>
      <c r="BE591" s="204"/>
      <c r="BF591" s="205"/>
      <c r="BG591" s="205"/>
      <c r="BH591" s="205"/>
      <c r="BI591" s="205"/>
      <c r="BJ591" s="205"/>
      <c r="BK591" s="241"/>
      <c r="BL591" s="240"/>
      <c r="BM591" s="240"/>
      <c r="BN591" s="240"/>
      <c r="BO591" s="240"/>
      <c r="BP591" s="240"/>
      <c r="BQ591" s="223"/>
      <c r="BW591" s="268"/>
      <c r="BX591" s="267"/>
      <c r="BY591" s="267"/>
      <c r="BZ591" s="267"/>
      <c r="CA591" s="267"/>
      <c r="CB591" s="267"/>
      <c r="CC591" s="241"/>
      <c r="CD591" s="214"/>
      <c r="CE591" s="240"/>
      <c r="CF591" s="240"/>
      <c r="CG591" s="240"/>
      <c r="CH591" s="5"/>
    </row>
    <row r="592" spans="1:86" hidden="1" x14ac:dyDescent="0.2">
      <c r="A592" s="22"/>
      <c r="B592" s="22"/>
      <c r="C592" s="22"/>
      <c r="D592" s="34"/>
      <c r="E592" s="22"/>
      <c r="F592" s="34"/>
      <c r="G592" s="48"/>
      <c r="H592" s="26"/>
      <c r="I592" s="96"/>
      <c r="J592" s="204"/>
      <c r="K592" s="204"/>
      <c r="L592" s="205"/>
      <c r="M592" s="205"/>
      <c r="N592" s="205"/>
      <c r="O592" s="214"/>
      <c r="P592" s="214"/>
      <c r="Q592" s="213"/>
      <c r="R592" s="213"/>
      <c r="S592" s="213"/>
      <c r="T592" s="213"/>
      <c r="U592" s="223"/>
      <c r="V592" s="222"/>
      <c r="W592" s="222"/>
      <c r="X592" s="222"/>
      <c r="Y592" s="222"/>
      <c r="Z592" s="222"/>
      <c r="AA592" s="232"/>
      <c r="AB592" s="231"/>
      <c r="AC592" s="231"/>
      <c r="AD592" s="231"/>
      <c r="AE592" s="231"/>
      <c r="AF592" s="231"/>
      <c r="AG592" s="250"/>
      <c r="AH592" s="249"/>
      <c r="AI592" s="249"/>
      <c r="AJ592" s="249"/>
      <c r="AK592" s="249"/>
      <c r="AL592" s="249"/>
      <c r="AM592" s="204"/>
      <c r="AN592" s="205"/>
      <c r="AO592" s="205"/>
      <c r="AP592" s="205"/>
      <c r="AQ592" s="205"/>
      <c r="AR592" s="205"/>
      <c r="AS592" s="259"/>
      <c r="AT592" s="258"/>
      <c r="AU592" s="258"/>
      <c r="AV592" s="258"/>
      <c r="AW592" s="258"/>
      <c r="AX592" s="258"/>
      <c r="AY592" s="268"/>
      <c r="AZ592" s="267"/>
      <c r="BA592" s="267"/>
      <c r="BB592" s="267"/>
      <c r="BC592" s="267"/>
      <c r="BD592" s="267"/>
      <c r="BE592" s="204"/>
      <c r="BF592" s="205"/>
      <c r="BG592" s="205"/>
      <c r="BH592" s="205"/>
      <c r="BI592" s="205"/>
      <c r="BJ592" s="205"/>
      <c r="BK592" s="241"/>
      <c r="BL592" s="240"/>
      <c r="BM592" s="240"/>
      <c r="BN592" s="240"/>
      <c r="BO592" s="240"/>
      <c r="BP592" s="240"/>
      <c r="BQ592" s="223"/>
      <c r="BW592" s="268"/>
      <c r="BX592" s="267"/>
      <c r="BY592" s="267"/>
      <c r="BZ592" s="267"/>
      <c r="CA592" s="267"/>
      <c r="CB592" s="267"/>
      <c r="CC592" s="241"/>
      <c r="CD592" s="214"/>
      <c r="CE592" s="240"/>
      <c r="CF592" s="240"/>
      <c r="CG592" s="240"/>
      <c r="CH592" s="5"/>
    </row>
    <row r="593" spans="1:86" hidden="1" x14ac:dyDescent="0.2">
      <c r="A593" s="22"/>
      <c r="B593" s="22"/>
      <c r="C593" s="22"/>
      <c r="D593" s="121"/>
      <c r="E593" s="22"/>
      <c r="F593" s="34"/>
      <c r="G593" s="48"/>
      <c r="H593" s="26"/>
      <c r="I593" s="96"/>
      <c r="J593" s="204"/>
      <c r="K593" s="204"/>
      <c r="L593" s="205"/>
      <c r="M593" s="205"/>
      <c r="N593" s="205"/>
      <c r="O593" s="214"/>
      <c r="P593" s="214"/>
      <c r="Q593" s="213"/>
      <c r="R593" s="213"/>
      <c r="S593" s="213"/>
      <c r="T593" s="213"/>
      <c r="U593" s="223"/>
      <c r="V593" s="222"/>
      <c r="W593" s="222"/>
      <c r="X593" s="222"/>
      <c r="Y593" s="222"/>
      <c r="Z593" s="222"/>
      <c r="AA593" s="232"/>
      <c r="AB593" s="231"/>
      <c r="AC593" s="231"/>
      <c r="AD593" s="231"/>
      <c r="AE593" s="231"/>
      <c r="AF593" s="231"/>
      <c r="AG593" s="250"/>
      <c r="AH593" s="249"/>
      <c r="AI593" s="249"/>
      <c r="AJ593" s="249"/>
      <c r="AK593" s="249"/>
      <c r="AL593" s="249"/>
      <c r="AM593" s="204"/>
      <c r="AN593" s="205"/>
      <c r="AO593" s="205"/>
      <c r="AP593" s="205"/>
      <c r="AQ593" s="205"/>
      <c r="AR593" s="205"/>
      <c r="AS593" s="259"/>
      <c r="AT593" s="258"/>
      <c r="AU593" s="258"/>
      <c r="AV593" s="258"/>
      <c r="AW593" s="258"/>
      <c r="AX593" s="258"/>
      <c r="AY593" s="268"/>
      <c r="AZ593" s="267"/>
      <c r="BA593" s="267"/>
      <c r="BB593" s="267"/>
      <c r="BC593" s="267"/>
      <c r="BD593" s="267"/>
      <c r="BE593" s="204"/>
      <c r="BF593" s="205"/>
      <c r="BG593" s="205"/>
      <c r="BH593" s="205"/>
      <c r="BI593" s="205"/>
      <c r="BJ593" s="205"/>
      <c r="BK593" s="241"/>
      <c r="BL593" s="240"/>
      <c r="BM593" s="240"/>
      <c r="BN593" s="240"/>
      <c r="BO593" s="240"/>
      <c r="BP593" s="240"/>
      <c r="BQ593" s="223"/>
      <c r="BW593" s="268"/>
      <c r="BX593" s="267"/>
      <c r="BY593" s="267"/>
      <c r="BZ593" s="267"/>
      <c r="CA593" s="267"/>
      <c r="CB593" s="267"/>
      <c r="CC593" s="241"/>
      <c r="CD593" s="214"/>
      <c r="CE593" s="240"/>
      <c r="CF593" s="240"/>
      <c r="CG593" s="240"/>
      <c r="CH593" s="5"/>
    </row>
    <row r="594" spans="1:86" hidden="1" x14ac:dyDescent="0.2">
      <c r="A594" s="22"/>
      <c r="B594" s="22"/>
      <c r="C594" s="22"/>
      <c r="D594" s="33"/>
      <c r="E594" s="22"/>
      <c r="F594" s="34"/>
      <c r="G594" s="48"/>
      <c r="H594" s="75"/>
      <c r="I594" s="52"/>
      <c r="J594" s="204"/>
      <c r="K594" s="204"/>
      <c r="L594" s="205"/>
      <c r="M594" s="205"/>
      <c r="N594" s="205"/>
      <c r="O594" s="214"/>
      <c r="P594" s="214"/>
      <c r="Q594" s="213"/>
      <c r="R594" s="213"/>
      <c r="S594" s="213"/>
      <c r="T594" s="213"/>
      <c r="U594" s="223"/>
      <c r="V594" s="222"/>
      <c r="W594" s="222"/>
      <c r="X594" s="222"/>
      <c r="Y594" s="222"/>
      <c r="Z594" s="222"/>
      <c r="AA594" s="232"/>
      <c r="AB594" s="231"/>
      <c r="AC594" s="231"/>
      <c r="AD594" s="231"/>
      <c r="AE594" s="231"/>
      <c r="AF594" s="231"/>
      <c r="AG594" s="250"/>
      <c r="AH594" s="249"/>
      <c r="AI594" s="249"/>
      <c r="AJ594" s="249"/>
      <c r="AK594" s="249"/>
      <c r="AL594" s="249"/>
      <c r="AM594" s="204"/>
      <c r="AN594" s="205"/>
      <c r="AO594" s="205"/>
      <c r="AP594" s="205"/>
      <c r="AQ594" s="205"/>
      <c r="AR594" s="205"/>
      <c r="AS594" s="259"/>
      <c r="AT594" s="258"/>
      <c r="AU594" s="258"/>
      <c r="AV594" s="258"/>
      <c r="AW594" s="258"/>
      <c r="AX594" s="258"/>
      <c r="AY594" s="268"/>
      <c r="AZ594" s="267"/>
      <c r="BA594" s="267"/>
      <c r="BB594" s="267"/>
      <c r="BC594" s="267"/>
      <c r="BD594" s="267"/>
      <c r="BE594" s="204"/>
      <c r="BF594" s="205"/>
      <c r="BG594" s="205"/>
      <c r="BH594" s="205"/>
      <c r="BI594" s="205"/>
      <c r="BJ594" s="205"/>
      <c r="BK594" s="241"/>
      <c r="BL594" s="240"/>
      <c r="BM594" s="240"/>
      <c r="BN594" s="240"/>
      <c r="BO594" s="240"/>
      <c r="BP594" s="240"/>
      <c r="BQ594" s="223"/>
      <c r="BW594" s="268"/>
      <c r="BX594" s="267"/>
      <c r="BY594" s="267"/>
      <c r="BZ594" s="267"/>
      <c r="CA594" s="267"/>
      <c r="CB594" s="267"/>
      <c r="CC594" s="241"/>
      <c r="CD594" s="214"/>
      <c r="CE594" s="240"/>
      <c r="CF594" s="240"/>
      <c r="CG594" s="240"/>
      <c r="CH594" s="5"/>
    </row>
    <row r="595" spans="1:86" hidden="1" x14ac:dyDescent="0.2">
      <c r="A595" s="22"/>
      <c r="B595" s="22"/>
      <c r="C595" s="22"/>
      <c r="D595" s="34"/>
      <c r="E595" s="22"/>
      <c r="F595" s="34"/>
      <c r="G595" s="48"/>
      <c r="H595" s="36"/>
      <c r="I595" s="27"/>
      <c r="J595" s="204"/>
      <c r="K595" s="204"/>
      <c r="L595" s="205"/>
      <c r="M595" s="205"/>
      <c r="N595" s="204"/>
      <c r="O595" s="214"/>
      <c r="P595" s="214"/>
      <c r="Q595" s="213"/>
      <c r="R595" s="214"/>
      <c r="S595" s="213"/>
      <c r="T595" s="214"/>
      <c r="U595" s="223"/>
      <c r="V595" s="223"/>
      <c r="W595" s="222"/>
      <c r="X595" s="223"/>
      <c r="Y595" s="222"/>
      <c r="Z595" s="223"/>
      <c r="AA595" s="232"/>
      <c r="AB595" s="232"/>
      <c r="AC595" s="231"/>
      <c r="AD595" s="232"/>
      <c r="AE595" s="231"/>
      <c r="AF595" s="232"/>
      <c r="AG595" s="250"/>
      <c r="AH595" s="250"/>
      <c r="AI595" s="249"/>
      <c r="AJ595" s="250"/>
      <c r="AK595" s="249"/>
      <c r="AL595" s="250"/>
      <c r="AM595" s="204"/>
      <c r="AN595" s="204"/>
      <c r="AO595" s="205"/>
      <c r="AP595" s="204"/>
      <c r="AQ595" s="205"/>
      <c r="AR595" s="204"/>
      <c r="AS595" s="259"/>
      <c r="AT595" s="259"/>
      <c r="AU595" s="258"/>
      <c r="AV595" s="259"/>
      <c r="AW595" s="258"/>
      <c r="AX595" s="259"/>
      <c r="AY595" s="268"/>
      <c r="AZ595" s="268"/>
      <c r="BA595" s="267"/>
      <c r="BB595" s="268"/>
      <c r="BC595" s="267"/>
      <c r="BD595" s="268"/>
      <c r="BE595" s="204"/>
      <c r="BF595" s="204"/>
      <c r="BG595" s="205"/>
      <c r="BH595" s="204"/>
      <c r="BI595" s="205"/>
      <c r="BJ595" s="204"/>
      <c r="BK595" s="241"/>
      <c r="BL595" s="241"/>
      <c r="BM595" s="240"/>
      <c r="BN595" s="241"/>
      <c r="BO595" s="240"/>
      <c r="BP595" s="241"/>
      <c r="BQ595" s="223"/>
      <c r="BR595" s="579"/>
      <c r="BT595" s="579"/>
      <c r="BV595" s="579"/>
      <c r="BW595" s="268"/>
      <c r="BX595" s="268"/>
      <c r="BY595" s="267"/>
      <c r="BZ595" s="268"/>
      <c r="CA595" s="267"/>
      <c r="CB595" s="268"/>
      <c r="CC595" s="241"/>
      <c r="CD595" s="214"/>
      <c r="CE595" s="240"/>
      <c r="CF595" s="240"/>
      <c r="CG595" s="241"/>
      <c r="CH595" s="5"/>
    </row>
    <row r="596" spans="1:86" hidden="1" x14ac:dyDescent="0.2">
      <c r="A596" s="141"/>
      <c r="B596" s="141"/>
      <c r="C596" s="141"/>
      <c r="D596" s="142"/>
      <c r="E596" s="141"/>
      <c r="F596" s="142"/>
      <c r="G596" s="15"/>
      <c r="H596" s="184"/>
      <c r="I596" s="15"/>
      <c r="J596" s="204"/>
      <c r="K596" s="204"/>
      <c r="L596" s="205"/>
      <c r="M596" s="205"/>
      <c r="N596" s="205"/>
      <c r="O596" s="214"/>
      <c r="P596" s="214"/>
      <c r="Q596" s="213"/>
      <c r="R596" s="213"/>
      <c r="S596" s="213"/>
      <c r="T596" s="213"/>
      <c r="U596" s="223"/>
      <c r="V596" s="222"/>
      <c r="W596" s="222"/>
      <c r="X596" s="222"/>
      <c r="Y596" s="222"/>
      <c r="Z596" s="222"/>
      <c r="AA596" s="232"/>
      <c r="AB596" s="231"/>
      <c r="AC596" s="231"/>
      <c r="AD596" s="231"/>
      <c r="AE596" s="231"/>
      <c r="AF596" s="231"/>
      <c r="AG596" s="250"/>
      <c r="AH596" s="249"/>
      <c r="AI596" s="249"/>
      <c r="AJ596" s="249"/>
      <c r="AK596" s="249"/>
      <c r="AL596" s="249"/>
      <c r="AM596" s="204"/>
      <c r="AN596" s="205"/>
      <c r="AO596" s="205"/>
      <c r="AP596" s="205"/>
      <c r="AQ596" s="205"/>
      <c r="AR596" s="205"/>
      <c r="AS596" s="259"/>
      <c r="AT596" s="258"/>
      <c r="AU596" s="258"/>
      <c r="AV596" s="258"/>
      <c r="AW596" s="258"/>
      <c r="AX596" s="258"/>
      <c r="AY596" s="268"/>
      <c r="AZ596" s="267"/>
      <c r="BA596" s="267"/>
      <c r="BB596" s="267"/>
      <c r="BC596" s="267"/>
      <c r="BD596" s="267"/>
      <c r="BE596" s="204"/>
      <c r="BF596" s="205"/>
      <c r="BG596" s="205"/>
      <c r="BH596" s="205"/>
      <c r="BI596" s="205"/>
      <c r="BJ596" s="205"/>
      <c r="BK596" s="241"/>
      <c r="BL596" s="240"/>
      <c r="BM596" s="240"/>
      <c r="BN596" s="240"/>
      <c r="BO596" s="240"/>
      <c r="BP596" s="240"/>
      <c r="BQ596" s="223"/>
      <c r="BW596" s="268"/>
      <c r="BX596" s="267"/>
      <c r="BY596" s="267"/>
      <c r="BZ596" s="267"/>
      <c r="CA596" s="267"/>
      <c r="CB596" s="267"/>
      <c r="CC596" s="241"/>
      <c r="CD596" s="214"/>
      <c r="CE596" s="240"/>
      <c r="CF596" s="240"/>
      <c r="CG596" s="240"/>
      <c r="CH596" s="5"/>
    </row>
    <row r="597" spans="1:86" hidden="1" x14ac:dyDescent="0.2">
      <c r="A597" s="22"/>
      <c r="B597" s="22"/>
      <c r="C597" s="51"/>
      <c r="D597" s="34"/>
      <c r="E597" s="22"/>
      <c r="F597" s="34"/>
      <c r="G597" s="48"/>
      <c r="H597" s="26"/>
      <c r="I597" s="27"/>
      <c r="J597" s="204"/>
      <c r="K597" s="204"/>
      <c r="L597" s="205"/>
      <c r="M597" s="205"/>
      <c r="N597" s="205"/>
      <c r="O597" s="214"/>
      <c r="P597" s="214"/>
      <c r="Q597" s="213"/>
      <c r="R597" s="213"/>
      <c r="S597" s="213"/>
      <c r="T597" s="213"/>
      <c r="U597" s="223"/>
      <c r="V597" s="222"/>
      <c r="W597" s="222"/>
      <c r="X597" s="222"/>
      <c r="Y597" s="222"/>
      <c r="Z597" s="222"/>
      <c r="AA597" s="232"/>
      <c r="AB597" s="231"/>
      <c r="AC597" s="231"/>
      <c r="AD597" s="231"/>
      <c r="AE597" s="231"/>
      <c r="AF597" s="231"/>
      <c r="AG597" s="250"/>
      <c r="AH597" s="249"/>
      <c r="AI597" s="249"/>
      <c r="AJ597" s="249"/>
      <c r="AK597" s="249"/>
      <c r="AL597" s="249"/>
      <c r="AM597" s="204"/>
      <c r="AN597" s="205"/>
      <c r="AO597" s="205"/>
      <c r="AP597" s="205"/>
      <c r="AQ597" s="205"/>
      <c r="AR597" s="205"/>
      <c r="AS597" s="259"/>
      <c r="AT597" s="258"/>
      <c r="AU597" s="258"/>
      <c r="AV597" s="258"/>
      <c r="AW597" s="258"/>
      <c r="AX597" s="258"/>
      <c r="AY597" s="268"/>
      <c r="AZ597" s="267"/>
      <c r="BA597" s="267"/>
      <c r="BB597" s="267"/>
      <c r="BC597" s="267"/>
      <c r="BD597" s="267"/>
      <c r="BE597" s="204"/>
      <c r="BF597" s="205"/>
      <c r="BG597" s="205"/>
      <c r="BH597" s="205"/>
      <c r="BI597" s="205"/>
      <c r="BJ597" s="205"/>
      <c r="BK597" s="241"/>
      <c r="BL597" s="240"/>
      <c r="BM597" s="240"/>
      <c r="BN597" s="240"/>
      <c r="BO597" s="240"/>
      <c r="BP597" s="240"/>
      <c r="BQ597" s="223"/>
      <c r="BW597" s="268"/>
      <c r="BX597" s="267"/>
      <c r="BY597" s="267"/>
      <c r="BZ597" s="267"/>
      <c r="CA597" s="267"/>
      <c r="CB597" s="267"/>
      <c r="CC597" s="241"/>
      <c r="CD597" s="214"/>
      <c r="CE597" s="240"/>
      <c r="CF597" s="240"/>
      <c r="CG597" s="240"/>
      <c r="CH597" s="5"/>
    </row>
    <row r="598" spans="1:86" hidden="1" x14ac:dyDescent="0.2">
      <c r="A598" s="22"/>
      <c r="B598" s="22"/>
      <c r="C598" s="51"/>
      <c r="D598" s="34"/>
      <c r="E598" s="22"/>
      <c r="F598" s="34"/>
      <c r="G598" s="48"/>
      <c r="H598" s="26"/>
      <c r="I598" s="27"/>
      <c r="J598" s="204"/>
      <c r="K598" s="204"/>
      <c r="L598" s="205"/>
      <c r="M598" s="205"/>
      <c r="N598" s="205"/>
      <c r="O598" s="214"/>
      <c r="P598" s="214"/>
      <c r="Q598" s="213"/>
      <c r="R598" s="213"/>
      <c r="S598" s="213"/>
      <c r="T598" s="213"/>
      <c r="U598" s="223"/>
      <c r="V598" s="222"/>
      <c r="W598" s="222"/>
      <c r="X598" s="222"/>
      <c r="Y598" s="222"/>
      <c r="Z598" s="222"/>
      <c r="AA598" s="232"/>
      <c r="AB598" s="231"/>
      <c r="AC598" s="231"/>
      <c r="AD598" s="231"/>
      <c r="AE598" s="231"/>
      <c r="AF598" s="231"/>
      <c r="AG598" s="250"/>
      <c r="AH598" s="249"/>
      <c r="AI598" s="249"/>
      <c r="AJ598" s="249"/>
      <c r="AK598" s="249"/>
      <c r="AL598" s="249"/>
      <c r="AM598" s="204"/>
      <c r="AN598" s="205"/>
      <c r="AO598" s="205"/>
      <c r="AP598" s="205"/>
      <c r="AQ598" s="205"/>
      <c r="AR598" s="205"/>
      <c r="AS598" s="259"/>
      <c r="AT598" s="258"/>
      <c r="AU598" s="258"/>
      <c r="AV598" s="258"/>
      <c r="AW598" s="258"/>
      <c r="AX598" s="258"/>
      <c r="AY598" s="268"/>
      <c r="AZ598" s="267"/>
      <c r="BA598" s="267"/>
      <c r="BB598" s="267"/>
      <c r="BC598" s="267"/>
      <c r="BD598" s="267"/>
      <c r="BE598" s="204"/>
      <c r="BF598" s="205"/>
      <c r="BG598" s="205"/>
      <c r="BH598" s="205"/>
      <c r="BI598" s="205"/>
      <c r="BJ598" s="205"/>
      <c r="BK598" s="241"/>
      <c r="BL598" s="240"/>
      <c r="BM598" s="240"/>
      <c r="BN598" s="240"/>
      <c r="BO598" s="240"/>
      <c r="BP598" s="240"/>
      <c r="BQ598" s="223"/>
      <c r="BW598" s="268"/>
      <c r="BX598" s="267"/>
      <c r="BY598" s="267"/>
      <c r="BZ598" s="267"/>
      <c r="CA598" s="267"/>
      <c r="CB598" s="267"/>
      <c r="CC598" s="241"/>
      <c r="CD598" s="214"/>
      <c r="CE598" s="240"/>
      <c r="CF598" s="240"/>
      <c r="CG598" s="240"/>
      <c r="CH598" s="5"/>
    </row>
    <row r="599" spans="1:86" hidden="1" x14ac:dyDescent="0.2">
      <c r="A599" s="22"/>
      <c r="B599" s="22"/>
      <c r="C599" s="51"/>
      <c r="D599" s="121"/>
      <c r="E599" s="22"/>
      <c r="F599" s="34"/>
      <c r="G599" s="48"/>
      <c r="H599" s="26"/>
      <c r="I599" s="27"/>
      <c r="J599" s="204"/>
      <c r="K599" s="204"/>
      <c r="L599" s="205"/>
      <c r="M599" s="205"/>
      <c r="N599" s="205"/>
      <c r="O599" s="214"/>
      <c r="P599" s="214"/>
      <c r="Q599" s="213"/>
      <c r="R599" s="213"/>
      <c r="S599" s="213"/>
      <c r="T599" s="213"/>
      <c r="U599" s="223"/>
      <c r="V599" s="222"/>
      <c r="W599" s="222"/>
      <c r="X599" s="222"/>
      <c r="Y599" s="222"/>
      <c r="Z599" s="222"/>
      <c r="AA599" s="232"/>
      <c r="AB599" s="231"/>
      <c r="AC599" s="231"/>
      <c r="AD599" s="231"/>
      <c r="AE599" s="231"/>
      <c r="AF599" s="231"/>
      <c r="AG599" s="250"/>
      <c r="AH599" s="249"/>
      <c r="AI599" s="249"/>
      <c r="AJ599" s="249"/>
      <c r="AK599" s="249"/>
      <c r="AL599" s="249"/>
      <c r="AM599" s="204"/>
      <c r="AN599" s="205"/>
      <c r="AO599" s="205"/>
      <c r="AP599" s="205"/>
      <c r="AQ599" s="205"/>
      <c r="AR599" s="205"/>
      <c r="AS599" s="259"/>
      <c r="AT599" s="258"/>
      <c r="AU599" s="258"/>
      <c r="AV599" s="258"/>
      <c r="AW599" s="258"/>
      <c r="AX599" s="258"/>
      <c r="AY599" s="268"/>
      <c r="AZ599" s="267"/>
      <c r="BA599" s="267"/>
      <c r="BB599" s="267"/>
      <c r="BC599" s="267"/>
      <c r="BD599" s="267"/>
      <c r="BE599" s="204"/>
      <c r="BF599" s="205"/>
      <c r="BG599" s="205"/>
      <c r="BH599" s="205"/>
      <c r="BI599" s="205"/>
      <c r="BJ599" s="205"/>
      <c r="BK599" s="241"/>
      <c r="BL599" s="240"/>
      <c r="BM599" s="240"/>
      <c r="BN599" s="240"/>
      <c r="BO599" s="240"/>
      <c r="BP599" s="240"/>
      <c r="BQ599" s="223"/>
      <c r="BW599" s="268"/>
      <c r="BX599" s="267"/>
      <c r="BY599" s="267"/>
      <c r="BZ599" s="267"/>
      <c r="CA599" s="267"/>
      <c r="CB599" s="267"/>
      <c r="CC599" s="241"/>
      <c r="CD599" s="214"/>
      <c r="CE599" s="240"/>
      <c r="CF599" s="240"/>
      <c r="CG599" s="240"/>
      <c r="CH599" s="5"/>
    </row>
    <row r="600" spans="1:86" hidden="1" x14ac:dyDescent="0.2">
      <c r="A600" s="22"/>
      <c r="B600" s="22"/>
      <c r="C600" s="51"/>
      <c r="D600" s="33"/>
      <c r="E600" s="22"/>
      <c r="F600" s="34"/>
      <c r="G600" s="48"/>
      <c r="H600" s="75"/>
      <c r="I600" s="27"/>
      <c r="J600" s="204"/>
      <c r="K600" s="204"/>
      <c r="L600" s="205"/>
      <c r="M600" s="205"/>
      <c r="N600" s="205"/>
      <c r="O600" s="214"/>
      <c r="P600" s="214"/>
      <c r="Q600" s="213"/>
      <c r="R600" s="213"/>
      <c r="S600" s="213"/>
      <c r="T600" s="213"/>
      <c r="U600" s="223"/>
      <c r="V600" s="222"/>
      <c r="W600" s="222"/>
      <c r="X600" s="222"/>
      <c r="Y600" s="222"/>
      <c r="Z600" s="222"/>
      <c r="AA600" s="232"/>
      <c r="AB600" s="231"/>
      <c r="AC600" s="231"/>
      <c r="AD600" s="231"/>
      <c r="AE600" s="231"/>
      <c r="AF600" s="231"/>
      <c r="AG600" s="250"/>
      <c r="AH600" s="249"/>
      <c r="AI600" s="249"/>
      <c r="AJ600" s="249"/>
      <c r="AK600" s="249"/>
      <c r="AL600" s="249"/>
      <c r="AM600" s="204"/>
      <c r="AN600" s="205"/>
      <c r="AO600" s="205"/>
      <c r="AP600" s="205"/>
      <c r="AQ600" s="205"/>
      <c r="AR600" s="205"/>
      <c r="AS600" s="259"/>
      <c r="AT600" s="258"/>
      <c r="AU600" s="258"/>
      <c r="AV600" s="258"/>
      <c r="AW600" s="258"/>
      <c r="AX600" s="258"/>
      <c r="AY600" s="268"/>
      <c r="AZ600" s="267"/>
      <c r="BA600" s="267"/>
      <c r="BB600" s="267"/>
      <c r="BC600" s="267"/>
      <c r="BD600" s="267"/>
      <c r="BE600" s="204"/>
      <c r="BF600" s="205"/>
      <c r="BG600" s="205"/>
      <c r="BH600" s="205"/>
      <c r="BI600" s="205"/>
      <c r="BJ600" s="205"/>
      <c r="BK600" s="241"/>
      <c r="BL600" s="240"/>
      <c r="BM600" s="240"/>
      <c r="BN600" s="240"/>
      <c r="BO600" s="240"/>
      <c r="BP600" s="240"/>
      <c r="BQ600" s="223"/>
      <c r="BW600" s="268"/>
      <c r="BX600" s="267"/>
      <c r="BY600" s="267"/>
      <c r="BZ600" s="267"/>
      <c r="CA600" s="267"/>
      <c r="CB600" s="267"/>
      <c r="CC600" s="241"/>
      <c r="CD600" s="214"/>
      <c r="CE600" s="240"/>
      <c r="CF600" s="240"/>
      <c r="CG600" s="240"/>
      <c r="CH600" s="5"/>
    </row>
    <row r="601" spans="1:86" hidden="1" x14ac:dyDescent="0.2">
      <c r="A601" s="22"/>
      <c r="B601" s="22"/>
      <c r="C601" s="28"/>
      <c r="D601" s="34"/>
      <c r="E601" s="22"/>
      <c r="F601" s="34"/>
      <c r="G601" s="48"/>
      <c r="H601" s="36"/>
      <c r="I601" s="27"/>
      <c r="J601" s="204"/>
      <c r="K601" s="204"/>
      <c r="L601" s="205"/>
      <c r="M601" s="205"/>
      <c r="N601" s="204"/>
      <c r="O601" s="214"/>
      <c r="P601" s="214"/>
      <c r="Q601" s="213"/>
      <c r="R601" s="214"/>
      <c r="S601" s="213"/>
      <c r="T601" s="214"/>
      <c r="U601" s="223"/>
      <c r="V601" s="223"/>
      <c r="W601" s="222"/>
      <c r="X601" s="223"/>
      <c r="Y601" s="222"/>
      <c r="Z601" s="223"/>
      <c r="AA601" s="232"/>
      <c r="AB601" s="232"/>
      <c r="AC601" s="231"/>
      <c r="AD601" s="232"/>
      <c r="AE601" s="231"/>
      <c r="AF601" s="232"/>
      <c r="AG601" s="250"/>
      <c r="AH601" s="250"/>
      <c r="AI601" s="249"/>
      <c r="AJ601" s="250"/>
      <c r="AK601" s="249"/>
      <c r="AL601" s="250"/>
      <c r="AM601" s="204"/>
      <c r="AN601" s="204"/>
      <c r="AO601" s="205"/>
      <c r="AP601" s="204"/>
      <c r="AQ601" s="205"/>
      <c r="AR601" s="204"/>
      <c r="AS601" s="259"/>
      <c r="AT601" s="259"/>
      <c r="AU601" s="258"/>
      <c r="AV601" s="259"/>
      <c r="AW601" s="258"/>
      <c r="AX601" s="259"/>
      <c r="AY601" s="268"/>
      <c r="AZ601" s="268"/>
      <c r="BA601" s="267"/>
      <c r="BB601" s="268"/>
      <c r="BC601" s="267"/>
      <c r="BD601" s="268"/>
      <c r="BE601" s="204"/>
      <c r="BF601" s="204"/>
      <c r="BG601" s="205"/>
      <c r="BH601" s="204"/>
      <c r="BI601" s="205"/>
      <c r="BJ601" s="204"/>
      <c r="BK601" s="241"/>
      <c r="BL601" s="241"/>
      <c r="BM601" s="240"/>
      <c r="BN601" s="241"/>
      <c r="BO601" s="240"/>
      <c r="BP601" s="241"/>
      <c r="BQ601" s="223"/>
      <c r="BR601" s="579"/>
      <c r="BT601" s="579"/>
      <c r="BV601" s="579"/>
      <c r="BW601" s="268"/>
      <c r="BX601" s="268"/>
      <c r="BY601" s="267"/>
      <c r="BZ601" s="268"/>
      <c r="CA601" s="267"/>
      <c r="CB601" s="268"/>
      <c r="CC601" s="241"/>
      <c r="CD601" s="214"/>
      <c r="CE601" s="240"/>
      <c r="CF601" s="240"/>
      <c r="CG601" s="241"/>
      <c r="CH601" s="5"/>
    </row>
    <row r="602" spans="1:86" hidden="1" x14ac:dyDescent="0.2">
      <c r="A602" s="105"/>
      <c r="B602" s="105"/>
      <c r="C602" s="105"/>
      <c r="D602" s="107"/>
      <c r="E602" s="105"/>
      <c r="F602" s="107"/>
      <c r="G602" s="108"/>
      <c r="H602" s="91"/>
      <c r="I602" s="59"/>
      <c r="J602" s="206"/>
      <c r="K602" s="206"/>
      <c r="L602" s="206"/>
      <c r="M602" s="206"/>
      <c r="N602" s="206"/>
      <c r="O602" s="215"/>
      <c r="P602" s="215"/>
      <c r="Q602" s="215"/>
      <c r="R602" s="215"/>
      <c r="S602" s="215"/>
      <c r="T602" s="215"/>
      <c r="U602" s="224"/>
      <c r="V602" s="224"/>
      <c r="W602" s="224"/>
      <c r="X602" s="224"/>
      <c r="Y602" s="224"/>
      <c r="Z602" s="224"/>
      <c r="AA602" s="233"/>
      <c r="AB602" s="233"/>
      <c r="AC602" s="233"/>
      <c r="AD602" s="233"/>
      <c r="AE602" s="233"/>
      <c r="AF602" s="233"/>
      <c r="AG602" s="251"/>
      <c r="AH602" s="251"/>
      <c r="AI602" s="251"/>
      <c r="AJ602" s="251"/>
      <c r="AK602" s="251"/>
      <c r="AL602" s="251"/>
      <c r="AM602" s="206"/>
      <c r="AN602" s="206"/>
      <c r="AO602" s="206"/>
      <c r="AP602" s="206"/>
      <c r="AQ602" s="206"/>
      <c r="AR602" s="206"/>
      <c r="AS602" s="260"/>
      <c r="AT602" s="260"/>
      <c r="AU602" s="260"/>
      <c r="AV602" s="260"/>
      <c r="AW602" s="260"/>
      <c r="AX602" s="260"/>
      <c r="AY602" s="269"/>
      <c r="AZ602" s="269"/>
      <c r="BA602" s="269"/>
      <c r="BB602" s="269"/>
      <c r="BC602" s="269"/>
      <c r="BD602" s="269"/>
      <c r="BE602" s="206"/>
      <c r="BF602" s="206"/>
      <c r="BG602" s="206"/>
      <c r="BH602" s="206"/>
      <c r="BI602" s="206"/>
      <c r="BJ602" s="206"/>
      <c r="BK602" s="242"/>
      <c r="BL602" s="242"/>
      <c r="BM602" s="242"/>
      <c r="BN602" s="242"/>
      <c r="BO602" s="242"/>
      <c r="BP602" s="242"/>
      <c r="BQ602" s="224"/>
      <c r="BR602" s="629"/>
      <c r="BS602" s="629"/>
      <c r="BT602" s="629"/>
      <c r="BU602" s="629"/>
      <c r="BV602" s="629"/>
      <c r="BW602" s="269"/>
      <c r="BX602" s="269"/>
      <c r="BY602" s="269"/>
      <c r="BZ602" s="269"/>
      <c r="CA602" s="269"/>
      <c r="CB602" s="269"/>
      <c r="CC602" s="242"/>
      <c r="CD602" s="215"/>
      <c r="CE602" s="242"/>
      <c r="CF602" s="242"/>
      <c r="CG602" s="242"/>
      <c r="CH602" s="5"/>
    </row>
    <row r="603" spans="1:86" hidden="1" x14ac:dyDescent="0.2">
      <c r="A603" s="132"/>
      <c r="B603" s="7"/>
      <c r="C603" s="60"/>
      <c r="D603" s="56"/>
      <c r="E603" s="7"/>
      <c r="F603" s="56"/>
      <c r="G603" s="8"/>
      <c r="H603" s="61"/>
      <c r="I603" s="134"/>
      <c r="J603" s="204"/>
      <c r="K603" s="204"/>
      <c r="L603" s="205"/>
      <c r="M603" s="205"/>
      <c r="N603" s="205"/>
      <c r="O603" s="214"/>
      <c r="P603" s="214"/>
      <c r="Q603" s="213"/>
      <c r="R603" s="213"/>
      <c r="S603" s="213"/>
      <c r="T603" s="213"/>
      <c r="U603" s="223"/>
      <c r="V603" s="222"/>
      <c r="W603" s="222"/>
      <c r="X603" s="222"/>
      <c r="Y603" s="222"/>
      <c r="Z603" s="222"/>
      <c r="AA603" s="232"/>
      <c r="AB603" s="231"/>
      <c r="AC603" s="231"/>
      <c r="AD603" s="231"/>
      <c r="AE603" s="231"/>
      <c r="AF603" s="231"/>
      <c r="AG603" s="250"/>
      <c r="AH603" s="249"/>
      <c r="AI603" s="249"/>
      <c r="AJ603" s="249"/>
      <c r="AK603" s="249"/>
      <c r="AL603" s="249"/>
      <c r="AM603" s="204"/>
      <c r="AN603" s="205"/>
      <c r="AO603" s="205"/>
      <c r="AP603" s="205"/>
      <c r="AQ603" s="205"/>
      <c r="AR603" s="205"/>
      <c r="AS603" s="259"/>
      <c r="AT603" s="258"/>
      <c r="AU603" s="258"/>
      <c r="AV603" s="258"/>
      <c r="AW603" s="258"/>
      <c r="AX603" s="258"/>
      <c r="AY603" s="268"/>
      <c r="AZ603" s="267"/>
      <c r="BA603" s="267"/>
      <c r="BB603" s="267"/>
      <c r="BC603" s="267"/>
      <c r="BD603" s="267"/>
      <c r="BE603" s="204"/>
      <c r="BF603" s="205"/>
      <c r="BG603" s="205"/>
      <c r="BH603" s="205"/>
      <c r="BI603" s="205"/>
      <c r="BJ603" s="205"/>
      <c r="BK603" s="241"/>
      <c r="BL603" s="240"/>
      <c r="BM603" s="240"/>
      <c r="BN603" s="240"/>
      <c r="BO603" s="240"/>
      <c r="BP603" s="240"/>
      <c r="BQ603" s="223"/>
      <c r="BW603" s="268"/>
      <c r="BX603" s="267"/>
      <c r="BY603" s="267"/>
      <c r="BZ603" s="267"/>
      <c r="CA603" s="267"/>
      <c r="CB603" s="267"/>
      <c r="CC603" s="241"/>
      <c r="CD603" s="214"/>
      <c r="CE603" s="240"/>
      <c r="CF603" s="240"/>
      <c r="CG603" s="240"/>
      <c r="CH603" s="5"/>
    </row>
    <row r="604" spans="1:86" hidden="1" x14ac:dyDescent="0.2">
      <c r="A604" s="127"/>
      <c r="B604" s="11"/>
      <c r="C604" s="63"/>
      <c r="D604" s="64"/>
      <c r="E604" s="11"/>
      <c r="F604" s="64"/>
      <c r="G604" s="12"/>
      <c r="H604" s="65"/>
      <c r="I604" s="66"/>
      <c r="J604" s="204"/>
      <c r="K604" s="204"/>
      <c r="L604" s="205"/>
      <c r="M604" s="205"/>
      <c r="N604" s="205"/>
      <c r="O604" s="214"/>
      <c r="P604" s="214"/>
      <c r="Q604" s="213"/>
      <c r="R604" s="213"/>
      <c r="S604" s="213"/>
      <c r="T604" s="213"/>
      <c r="U604" s="223"/>
      <c r="V604" s="222"/>
      <c r="W604" s="222"/>
      <c r="X604" s="222"/>
      <c r="Y604" s="222"/>
      <c r="Z604" s="222"/>
      <c r="AA604" s="232"/>
      <c r="AB604" s="231"/>
      <c r="AC604" s="231"/>
      <c r="AD604" s="231"/>
      <c r="AE604" s="231"/>
      <c r="AF604" s="231"/>
      <c r="AG604" s="250"/>
      <c r="AH604" s="249"/>
      <c r="AI604" s="249"/>
      <c r="AJ604" s="249"/>
      <c r="AK604" s="249"/>
      <c r="AL604" s="249"/>
      <c r="AM604" s="204"/>
      <c r="AN604" s="205"/>
      <c r="AO604" s="205"/>
      <c r="AP604" s="205"/>
      <c r="AQ604" s="205"/>
      <c r="AR604" s="205"/>
      <c r="AS604" s="259"/>
      <c r="AT604" s="258"/>
      <c r="AU604" s="258"/>
      <c r="AV604" s="258"/>
      <c r="AW604" s="258"/>
      <c r="AX604" s="258"/>
      <c r="AY604" s="268"/>
      <c r="AZ604" s="267"/>
      <c r="BA604" s="267"/>
      <c r="BB604" s="267"/>
      <c r="BC604" s="267"/>
      <c r="BD604" s="267"/>
      <c r="BE604" s="204"/>
      <c r="BF604" s="205"/>
      <c r="BG604" s="205"/>
      <c r="BH604" s="205"/>
      <c r="BI604" s="205"/>
      <c r="BJ604" s="205"/>
      <c r="BK604" s="241"/>
      <c r="BL604" s="240"/>
      <c r="BM604" s="240"/>
      <c r="BN604" s="240"/>
      <c r="BO604" s="240"/>
      <c r="BP604" s="240"/>
      <c r="BQ604" s="223"/>
      <c r="BW604" s="268"/>
      <c r="BX604" s="267"/>
      <c r="BY604" s="267"/>
      <c r="BZ604" s="267"/>
      <c r="CA604" s="267"/>
      <c r="CB604" s="267"/>
      <c r="CC604" s="241"/>
      <c r="CD604" s="214"/>
      <c r="CE604" s="240"/>
      <c r="CF604" s="240"/>
      <c r="CG604" s="240"/>
      <c r="CH604" s="5"/>
    </row>
    <row r="605" spans="1:86" hidden="1" x14ac:dyDescent="0.2">
      <c r="A605" s="127"/>
      <c r="B605" s="11"/>
      <c r="C605" s="63"/>
      <c r="D605" s="64"/>
      <c r="E605" s="11"/>
      <c r="F605" s="64"/>
      <c r="G605" s="109"/>
      <c r="H605" s="65"/>
      <c r="I605" s="66"/>
      <c r="J605" s="204"/>
      <c r="K605" s="204"/>
      <c r="L605" s="205"/>
      <c r="M605" s="205"/>
      <c r="N605" s="205"/>
      <c r="O605" s="214"/>
      <c r="P605" s="214"/>
      <c r="Q605" s="213"/>
      <c r="R605" s="213"/>
      <c r="S605" s="213"/>
      <c r="T605" s="213"/>
      <c r="U605" s="223"/>
      <c r="V605" s="222"/>
      <c r="W605" s="222"/>
      <c r="X605" s="222"/>
      <c r="Y605" s="222"/>
      <c r="Z605" s="222"/>
      <c r="AA605" s="232"/>
      <c r="AB605" s="231"/>
      <c r="AC605" s="231"/>
      <c r="AD605" s="231"/>
      <c r="AE605" s="231"/>
      <c r="AF605" s="231"/>
      <c r="AG605" s="250"/>
      <c r="AH605" s="249"/>
      <c r="AI605" s="249"/>
      <c r="AJ605" s="249"/>
      <c r="AK605" s="249"/>
      <c r="AL605" s="249"/>
      <c r="AM605" s="204"/>
      <c r="AN605" s="205"/>
      <c r="AO605" s="205"/>
      <c r="AP605" s="205"/>
      <c r="AQ605" s="205"/>
      <c r="AR605" s="205"/>
      <c r="AS605" s="259"/>
      <c r="AT605" s="258"/>
      <c r="AU605" s="258"/>
      <c r="AV605" s="258"/>
      <c r="AW605" s="258"/>
      <c r="AX605" s="258"/>
      <c r="AY605" s="268"/>
      <c r="AZ605" s="267"/>
      <c r="BA605" s="267"/>
      <c r="BB605" s="267"/>
      <c r="BC605" s="267"/>
      <c r="BD605" s="267"/>
      <c r="BE605" s="204"/>
      <c r="BF605" s="205"/>
      <c r="BG605" s="205"/>
      <c r="BH605" s="205"/>
      <c r="BI605" s="205"/>
      <c r="BJ605" s="205"/>
      <c r="BK605" s="241"/>
      <c r="BL605" s="240"/>
      <c r="BM605" s="240"/>
      <c r="BN605" s="240"/>
      <c r="BO605" s="240"/>
      <c r="BP605" s="240"/>
      <c r="BQ605" s="223"/>
      <c r="BW605" s="268"/>
      <c r="BX605" s="267"/>
      <c r="BY605" s="267"/>
      <c r="BZ605" s="267"/>
      <c r="CA605" s="267"/>
      <c r="CB605" s="267"/>
      <c r="CC605" s="241"/>
      <c r="CD605" s="214"/>
      <c r="CE605" s="240"/>
      <c r="CF605" s="240"/>
      <c r="CG605" s="240"/>
      <c r="CH605" s="5"/>
    </row>
    <row r="606" spans="1:86" hidden="1" x14ac:dyDescent="0.2">
      <c r="A606" s="127"/>
      <c r="B606" s="11"/>
      <c r="C606" s="63"/>
      <c r="D606" s="64"/>
      <c r="E606" s="11"/>
      <c r="F606" s="64"/>
      <c r="G606" s="12"/>
      <c r="H606" s="69"/>
      <c r="I606" s="66"/>
      <c r="J606" s="204"/>
      <c r="K606" s="204"/>
      <c r="L606" s="205"/>
      <c r="M606" s="205"/>
      <c r="N606" s="205"/>
      <c r="O606" s="214"/>
      <c r="P606" s="214"/>
      <c r="Q606" s="213"/>
      <c r="R606" s="213"/>
      <c r="S606" s="213"/>
      <c r="T606" s="213"/>
      <c r="U606" s="223"/>
      <c r="V606" s="222"/>
      <c r="W606" s="222"/>
      <c r="X606" s="222"/>
      <c r="Y606" s="222"/>
      <c r="Z606" s="222"/>
      <c r="AA606" s="232"/>
      <c r="AB606" s="231"/>
      <c r="AC606" s="231"/>
      <c r="AD606" s="231"/>
      <c r="AE606" s="231"/>
      <c r="AF606" s="231"/>
      <c r="AG606" s="250"/>
      <c r="AH606" s="249"/>
      <c r="AI606" s="249"/>
      <c r="AJ606" s="249"/>
      <c r="AK606" s="249"/>
      <c r="AL606" s="249"/>
      <c r="AM606" s="204"/>
      <c r="AN606" s="205"/>
      <c r="AO606" s="205"/>
      <c r="AP606" s="205"/>
      <c r="AQ606" s="205"/>
      <c r="AR606" s="205"/>
      <c r="AS606" s="259"/>
      <c r="AT606" s="258"/>
      <c r="AU606" s="258"/>
      <c r="AV606" s="258"/>
      <c r="AW606" s="258"/>
      <c r="AX606" s="258"/>
      <c r="AY606" s="268"/>
      <c r="AZ606" s="267"/>
      <c r="BA606" s="267"/>
      <c r="BB606" s="267"/>
      <c r="BC606" s="267"/>
      <c r="BD606" s="267"/>
      <c r="BE606" s="204"/>
      <c r="BF606" s="205"/>
      <c r="BG606" s="205"/>
      <c r="BH606" s="205"/>
      <c r="BI606" s="205"/>
      <c r="BJ606" s="205"/>
      <c r="BK606" s="241"/>
      <c r="BL606" s="240"/>
      <c r="BM606" s="240"/>
      <c r="BN606" s="240"/>
      <c r="BO606" s="240"/>
      <c r="BP606" s="240"/>
      <c r="BQ606" s="223"/>
      <c r="BW606" s="268"/>
      <c r="BX606" s="267"/>
      <c r="BY606" s="267"/>
      <c r="BZ606" s="267"/>
      <c r="CA606" s="267"/>
      <c r="CB606" s="267"/>
      <c r="CC606" s="241"/>
      <c r="CD606" s="214"/>
      <c r="CE606" s="240"/>
      <c r="CF606" s="240"/>
      <c r="CG606" s="240"/>
      <c r="CH606" s="5"/>
    </row>
    <row r="607" spans="1:86" hidden="1" x14ac:dyDescent="0.2">
      <c r="A607" s="127"/>
      <c r="B607" s="11"/>
      <c r="C607" s="63"/>
      <c r="D607" s="64"/>
      <c r="E607" s="11"/>
      <c r="F607" s="64"/>
      <c r="G607" s="109"/>
      <c r="H607" s="69"/>
      <c r="I607" s="66"/>
      <c r="J607" s="204"/>
      <c r="K607" s="204"/>
      <c r="L607" s="205"/>
      <c r="M607" s="205"/>
      <c r="N607" s="205"/>
      <c r="O607" s="214"/>
      <c r="P607" s="214"/>
      <c r="Q607" s="213"/>
      <c r="R607" s="213"/>
      <c r="S607" s="213"/>
      <c r="T607" s="213"/>
      <c r="U607" s="223"/>
      <c r="V607" s="222"/>
      <c r="W607" s="222"/>
      <c r="X607" s="222"/>
      <c r="Y607" s="222"/>
      <c r="Z607" s="222"/>
      <c r="AA607" s="232"/>
      <c r="AB607" s="231"/>
      <c r="AC607" s="231"/>
      <c r="AD607" s="231"/>
      <c r="AE607" s="231"/>
      <c r="AF607" s="231"/>
      <c r="AG607" s="250"/>
      <c r="AH607" s="249"/>
      <c r="AI607" s="249"/>
      <c r="AJ607" s="249"/>
      <c r="AK607" s="249"/>
      <c r="AL607" s="249"/>
      <c r="AM607" s="204"/>
      <c r="AN607" s="205"/>
      <c r="AO607" s="205"/>
      <c r="AP607" s="205"/>
      <c r="AQ607" s="205"/>
      <c r="AR607" s="205"/>
      <c r="AS607" s="259"/>
      <c r="AT607" s="258"/>
      <c r="AU607" s="258"/>
      <c r="AV607" s="258"/>
      <c r="AW607" s="258"/>
      <c r="AX607" s="258"/>
      <c r="AY607" s="268"/>
      <c r="AZ607" s="267"/>
      <c r="BA607" s="267"/>
      <c r="BB607" s="267"/>
      <c r="BC607" s="267"/>
      <c r="BD607" s="267"/>
      <c r="BE607" s="204"/>
      <c r="BF607" s="205"/>
      <c r="BG607" s="205"/>
      <c r="BH607" s="205"/>
      <c r="BI607" s="205"/>
      <c r="BJ607" s="205"/>
      <c r="BK607" s="241"/>
      <c r="BL607" s="240"/>
      <c r="BM607" s="240"/>
      <c r="BN607" s="240"/>
      <c r="BO607" s="240"/>
      <c r="BP607" s="240"/>
      <c r="BQ607" s="223"/>
      <c r="BW607" s="268"/>
      <c r="BX607" s="267"/>
      <c r="BY607" s="267"/>
      <c r="BZ607" s="267"/>
      <c r="CA607" s="267"/>
      <c r="CB607" s="267"/>
      <c r="CC607" s="241"/>
      <c r="CD607" s="214"/>
      <c r="CE607" s="240"/>
      <c r="CF607" s="240"/>
      <c r="CG607" s="240"/>
      <c r="CH607" s="5"/>
    </row>
    <row r="608" spans="1:86" hidden="1" x14ac:dyDescent="0.2">
      <c r="A608" s="127"/>
      <c r="B608" s="11"/>
      <c r="C608" s="63"/>
      <c r="D608" s="64"/>
      <c r="E608" s="11"/>
      <c r="F608" s="64"/>
      <c r="G608" s="109"/>
      <c r="H608" s="65"/>
      <c r="I608" s="66"/>
      <c r="J608" s="204"/>
      <c r="K608" s="204"/>
      <c r="L608" s="205"/>
      <c r="M608" s="205"/>
      <c r="N608" s="205"/>
      <c r="O608" s="214"/>
      <c r="P608" s="214"/>
      <c r="Q608" s="213"/>
      <c r="R608" s="213"/>
      <c r="S608" s="213"/>
      <c r="T608" s="213"/>
      <c r="U608" s="223"/>
      <c r="V608" s="222"/>
      <c r="W608" s="222"/>
      <c r="X608" s="222"/>
      <c r="Y608" s="222"/>
      <c r="Z608" s="222"/>
      <c r="AA608" s="232"/>
      <c r="AB608" s="231"/>
      <c r="AC608" s="231"/>
      <c r="AD608" s="231"/>
      <c r="AE608" s="231"/>
      <c r="AF608" s="231"/>
      <c r="AG608" s="250"/>
      <c r="AH608" s="249"/>
      <c r="AI608" s="249"/>
      <c r="AJ608" s="249"/>
      <c r="AK608" s="249"/>
      <c r="AL608" s="249"/>
      <c r="AM608" s="204"/>
      <c r="AN608" s="205"/>
      <c r="AO608" s="205"/>
      <c r="AP608" s="205"/>
      <c r="AQ608" s="205"/>
      <c r="AR608" s="205"/>
      <c r="AS608" s="259"/>
      <c r="AT608" s="258"/>
      <c r="AU608" s="258"/>
      <c r="AV608" s="258"/>
      <c r="AW608" s="258"/>
      <c r="AX608" s="258"/>
      <c r="AY608" s="268"/>
      <c r="AZ608" s="267"/>
      <c r="BA608" s="267"/>
      <c r="BB608" s="267"/>
      <c r="BC608" s="267"/>
      <c r="BD608" s="267"/>
      <c r="BE608" s="204"/>
      <c r="BF608" s="205"/>
      <c r="BG608" s="205"/>
      <c r="BH608" s="205"/>
      <c r="BI608" s="205"/>
      <c r="BJ608" s="205"/>
      <c r="BK608" s="241"/>
      <c r="BL608" s="240"/>
      <c r="BM608" s="240"/>
      <c r="BN608" s="240"/>
      <c r="BO608" s="240"/>
      <c r="BP608" s="240"/>
      <c r="BQ608" s="223"/>
      <c r="BW608" s="268"/>
      <c r="BX608" s="267"/>
      <c r="BY608" s="267"/>
      <c r="BZ608" s="267"/>
      <c r="CA608" s="267"/>
      <c r="CB608" s="267"/>
      <c r="CC608" s="241"/>
      <c r="CD608" s="214"/>
      <c r="CE608" s="240"/>
      <c r="CF608" s="240"/>
      <c r="CG608" s="240"/>
      <c r="CH608" s="5"/>
    </row>
    <row r="609" spans="1:86" hidden="1" x14ac:dyDescent="0.2">
      <c r="A609" s="127"/>
      <c r="B609" s="11"/>
      <c r="C609" s="63"/>
      <c r="D609" s="64"/>
      <c r="E609" s="11"/>
      <c r="F609" s="64"/>
      <c r="G609" s="109"/>
      <c r="H609" s="65"/>
      <c r="I609" s="66"/>
      <c r="J609" s="204"/>
      <c r="K609" s="204"/>
      <c r="L609" s="205"/>
      <c r="M609" s="205"/>
      <c r="N609" s="205"/>
      <c r="O609" s="214"/>
      <c r="P609" s="214"/>
      <c r="Q609" s="213"/>
      <c r="R609" s="213"/>
      <c r="S609" s="213"/>
      <c r="T609" s="213"/>
      <c r="U609" s="223"/>
      <c r="V609" s="222"/>
      <c r="W609" s="222"/>
      <c r="X609" s="222"/>
      <c r="Y609" s="222"/>
      <c r="Z609" s="222"/>
      <c r="AA609" s="232"/>
      <c r="AB609" s="231"/>
      <c r="AC609" s="231"/>
      <c r="AD609" s="231"/>
      <c r="AE609" s="231"/>
      <c r="AF609" s="231"/>
      <c r="AG609" s="250"/>
      <c r="AH609" s="249"/>
      <c r="AI609" s="249"/>
      <c r="AJ609" s="249"/>
      <c r="AK609" s="249"/>
      <c r="AL609" s="249"/>
      <c r="AM609" s="204"/>
      <c r="AN609" s="205"/>
      <c r="AO609" s="205"/>
      <c r="AP609" s="205"/>
      <c r="AQ609" s="205"/>
      <c r="AR609" s="205"/>
      <c r="AS609" s="259"/>
      <c r="AT609" s="258"/>
      <c r="AU609" s="258"/>
      <c r="AV609" s="258"/>
      <c r="AW609" s="258"/>
      <c r="AX609" s="258"/>
      <c r="AY609" s="268"/>
      <c r="AZ609" s="267"/>
      <c r="BA609" s="267"/>
      <c r="BB609" s="267"/>
      <c r="BC609" s="267"/>
      <c r="BD609" s="267"/>
      <c r="BE609" s="204"/>
      <c r="BF609" s="205"/>
      <c r="BG609" s="205"/>
      <c r="BH609" s="205"/>
      <c r="BI609" s="205"/>
      <c r="BJ609" s="205"/>
      <c r="BK609" s="241"/>
      <c r="BL609" s="240"/>
      <c r="BM609" s="240"/>
      <c r="BN609" s="240"/>
      <c r="BO609" s="240"/>
      <c r="BP609" s="240"/>
      <c r="BQ609" s="223"/>
      <c r="BW609" s="268"/>
      <c r="BX609" s="267"/>
      <c r="BY609" s="267"/>
      <c r="BZ609" s="267"/>
      <c r="CA609" s="267"/>
      <c r="CB609" s="267"/>
      <c r="CC609" s="241"/>
      <c r="CD609" s="214"/>
      <c r="CE609" s="240"/>
      <c r="CF609" s="240"/>
      <c r="CG609" s="240"/>
      <c r="CH609" s="5"/>
    </row>
    <row r="610" spans="1:86" hidden="1" x14ac:dyDescent="0.2">
      <c r="A610" s="135"/>
      <c r="B610" s="17"/>
      <c r="C610" s="16"/>
      <c r="D610" s="71"/>
      <c r="E610" s="17"/>
      <c r="F610" s="71"/>
      <c r="G610" s="148"/>
      <c r="H610" s="72"/>
      <c r="I610" s="73"/>
      <c r="J610" s="204"/>
      <c r="K610" s="204"/>
      <c r="L610" s="205"/>
      <c r="M610" s="205"/>
      <c r="N610" s="205"/>
      <c r="O610" s="214"/>
      <c r="P610" s="214"/>
      <c r="Q610" s="213"/>
      <c r="R610" s="213"/>
      <c r="S610" s="213"/>
      <c r="T610" s="213"/>
      <c r="U610" s="223"/>
      <c r="V610" s="222"/>
      <c r="W610" s="222"/>
      <c r="X610" s="222"/>
      <c r="Y610" s="222"/>
      <c r="Z610" s="222"/>
      <c r="AA610" s="232"/>
      <c r="AB610" s="231"/>
      <c r="AC610" s="231"/>
      <c r="AD610" s="231"/>
      <c r="AE610" s="231"/>
      <c r="AF610" s="231"/>
      <c r="AG610" s="250"/>
      <c r="AH610" s="249"/>
      <c r="AI610" s="249"/>
      <c r="AJ610" s="249"/>
      <c r="AK610" s="249"/>
      <c r="AL610" s="249"/>
      <c r="AM610" s="204"/>
      <c r="AN610" s="205"/>
      <c r="AO610" s="205"/>
      <c r="AP610" s="205"/>
      <c r="AQ610" s="205"/>
      <c r="AR610" s="205"/>
      <c r="AS610" s="259"/>
      <c r="AT610" s="258"/>
      <c r="AU610" s="258"/>
      <c r="AV610" s="258"/>
      <c r="AW610" s="258"/>
      <c r="AX610" s="258"/>
      <c r="AY610" s="268"/>
      <c r="AZ610" s="267"/>
      <c r="BA610" s="267"/>
      <c r="BB610" s="267"/>
      <c r="BC610" s="267"/>
      <c r="BD610" s="267"/>
      <c r="BE610" s="204"/>
      <c r="BF610" s="205"/>
      <c r="BG610" s="205"/>
      <c r="BH610" s="205"/>
      <c r="BI610" s="205"/>
      <c r="BJ610" s="205"/>
      <c r="BK610" s="241"/>
      <c r="BL610" s="240"/>
      <c r="BM610" s="240"/>
      <c r="BN610" s="240"/>
      <c r="BO610" s="240"/>
      <c r="BP610" s="240"/>
      <c r="BQ610" s="223"/>
      <c r="BW610" s="268"/>
      <c r="BX610" s="267"/>
      <c r="BY610" s="267"/>
      <c r="BZ610" s="267"/>
      <c r="CA610" s="267"/>
      <c r="CB610" s="267"/>
      <c r="CC610" s="241"/>
      <c r="CD610" s="214"/>
      <c r="CE610" s="240"/>
      <c r="CF610" s="240"/>
      <c r="CG610" s="240"/>
      <c r="CH610" s="5"/>
    </row>
    <row r="611" spans="1:86" hidden="1" x14ac:dyDescent="0.2">
      <c r="A611" s="11"/>
      <c r="B611" s="11"/>
      <c r="C611" s="169"/>
      <c r="D611" s="64"/>
      <c r="E611" s="11"/>
      <c r="F611" s="64"/>
      <c r="G611" s="70"/>
      <c r="H611" s="113"/>
      <c r="I611" s="63"/>
      <c r="J611" s="204"/>
      <c r="K611" s="204"/>
      <c r="L611" s="205"/>
      <c r="M611" s="205"/>
      <c r="N611" s="205"/>
      <c r="O611" s="214"/>
      <c r="P611" s="214"/>
      <c r="Q611" s="213"/>
      <c r="R611" s="213"/>
      <c r="S611" s="213"/>
      <c r="T611" s="213"/>
      <c r="U611" s="223"/>
      <c r="V611" s="222"/>
      <c r="W611" s="222"/>
      <c r="X611" s="222"/>
      <c r="Y611" s="222"/>
      <c r="Z611" s="222"/>
      <c r="AA611" s="232"/>
      <c r="AB611" s="231"/>
      <c r="AC611" s="231"/>
      <c r="AD611" s="231"/>
      <c r="AE611" s="231"/>
      <c r="AF611" s="231"/>
      <c r="AG611" s="250"/>
      <c r="AH611" s="249"/>
      <c r="AI611" s="249"/>
      <c r="AJ611" s="249"/>
      <c r="AK611" s="249"/>
      <c r="AL611" s="249"/>
      <c r="AM611" s="204"/>
      <c r="AN611" s="205"/>
      <c r="AO611" s="205"/>
      <c r="AP611" s="205"/>
      <c r="AQ611" s="205"/>
      <c r="AR611" s="205"/>
      <c r="AS611" s="259"/>
      <c r="AT611" s="258"/>
      <c r="AU611" s="258"/>
      <c r="AV611" s="258"/>
      <c r="AW611" s="258"/>
      <c r="AX611" s="258"/>
      <c r="AY611" s="268"/>
      <c r="AZ611" s="267"/>
      <c r="BA611" s="267"/>
      <c r="BB611" s="267"/>
      <c r="BC611" s="267"/>
      <c r="BD611" s="267"/>
      <c r="BE611" s="204"/>
      <c r="BF611" s="205"/>
      <c r="BG611" s="205"/>
      <c r="BH611" s="205"/>
      <c r="BI611" s="205"/>
      <c r="BJ611" s="205"/>
      <c r="BK611" s="241"/>
      <c r="BL611" s="240"/>
      <c r="BM611" s="240"/>
      <c r="BN611" s="240"/>
      <c r="BO611" s="240"/>
      <c r="BP611" s="240"/>
      <c r="BQ611" s="223"/>
      <c r="BW611" s="268"/>
      <c r="BX611" s="267"/>
      <c r="BY611" s="267"/>
      <c r="BZ611" s="267"/>
      <c r="CA611" s="267"/>
      <c r="CB611" s="267"/>
      <c r="CC611" s="241"/>
      <c r="CD611" s="214"/>
      <c r="CE611" s="240"/>
      <c r="CF611" s="240"/>
      <c r="CG611" s="240"/>
      <c r="CH611" s="5"/>
    </row>
    <row r="612" spans="1:86" hidden="1" x14ac:dyDescent="0.2">
      <c r="A612" s="28"/>
      <c r="B612" s="22"/>
      <c r="C612" s="93"/>
      <c r="D612" s="34"/>
      <c r="E612" s="28"/>
      <c r="F612" s="34"/>
      <c r="G612" s="48"/>
      <c r="H612" s="26"/>
      <c r="I612" s="112"/>
      <c r="J612" s="204"/>
      <c r="K612" s="204"/>
      <c r="L612" s="205"/>
      <c r="M612" s="205"/>
      <c r="N612" s="205"/>
      <c r="O612" s="214"/>
      <c r="P612" s="214"/>
      <c r="Q612" s="213"/>
      <c r="R612" s="213"/>
      <c r="S612" s="213"/>
      <c r="T612" s="213"/>
      <c r="U612" s="223"/>
      <c r="V612" s="222"/>
      <c r="W612" s="222"/>
      <c r="X612" s="222"/>
      <c r="Y612" s="222"/>
      <c r="Z612" s="222"/>
      <c r="AA612" s="232"/>
      <c r="AB612" s="231"/>
      <c r="AC612" s="231"/>
      <c r="AD612" s="231"/>
      <c r="AE612" s="231"/>
      <c r="AF612" s="231"/>
      <c r="AG612" s="250"/>
      <c r="AH612" s="249"/>
      <c r="AI612" s="249"/>
      <c r="AJ612" s="249"/>
      <c r="AK612" s="249"/>
      <c r="AL612" s="249"/>
      <c r="AM612" s="204"/>
      <c r="AN612" s="205"/>
      <c r="AO612" s="205"/>
      <c r="AP612" s="205"/>
      <c r="AQ612" s="205"/>
      <c r="AR612" s="205"/>
      <c r="AS612" s="259"/>
      <c r="AT612" s="258"/>
      <c r="AU612" s="258"/>
      <c r="AV612" s="258"/>
      <c r="AW612" s="258"/>
      <c r="AX612" s="258"/>
      <c r="AY612" s="268"/>
      <c r="AZ612" s="267"/>
      <c r="BA612" s="267"/>
      <c r="BB612" s="267"/>
      <c r="BC612" s="267"/>
      <c r="BD612" s="267"/>
      <c r="BE612" s="204"/>
      <c r="BF612" s="205"/>
      <c r="BG612" s="205"/>
      <c r="BH612" s="205"/>
      <c r="BI612" s="205"/>
      <c r="BJ612" s="205"/>
      <c r="BK612" s="241"/>
      <c r="BL612" s="240"/>
      <c r="BM612" s="240"/>
      <c r="BN612" s="240"/>
      <c r="BO612" s="240"/>
      <c r="BP612" s="240"/>
      <c r="BQ612" s="223"/>
      <c r="BW612" s="268"/>
      <c r="BX612" s="267"/>
      <c r="BY612" s="267"/>
      <c r="BZ612" s="267"/>
      <c r="CA612" s="267"/>
      <c r="CB612" s="267"/>
      <c r="CC612" s="241"/>
      <c r="CD612" s="214"/>
      <c r="CE612" s="240"/>
      <c r="CF612" s="240"/>
      <c r="CG612" s="240"/>
      <c r="CH612" s="5"/>
    </row>
    <row r="613" spans="1:86" hidden="1" x14ac:dyDescent="0.2">
      <c r="A613" s="28"/>
      <c r="B613" s="28"/>
      <c r="C613" s="51"/>
      <c r="D613" s="34"/>
      <c r="E613" s="28"/>
      <c r="F613" s="34"/>
      <c r="G613" s="48"/>
      <c r="H613" s="26"/>
      <c r="I613" s="112"/>
      <c r="J613" s="204"/>
      <c r="K613" s="204"/>
      <c r="L613" s="205"/>
      <c r="M613" s="205"/>
      <c r="N613" s="205"/>
      <c r="O613" s="214"/>
      <c r="P613" s="214"/>
      <c r="Q613" s="213"/>
      <c r="R613" s="213"/>
      <c r="S613" s="213"/>
      <c r="T613" s="213"/>
      <c r="U613" s="223"/>
      <c r="V613" s="222"/>
      <c r="W613" s="222"/>
      <c r="X613" s="222"/>
      <c r="Y613" s="222"/>
      <c r="Z613" s="222"/>
      <c r="AA613" s="232"/>
      <c r="AB613" s="231"/>
      <c r="AC613" s="231"/>
      <c r="AD613" s="231"/>
      <c r="AE613" s="231"/>
      <c r="AF613" s="231"/>
      <c r="AG613" s="250"/>
      <c r="AH613" s="249"/>
      <c r="AI613" s="249"/>
      <c r="AJ613" s="249"/>
      <c r="AK613" s="249"/>
      <c r="AL613" s="249"/>
      <c r="AM613" s="204"/>
      <c r="AN613" s="205"/>
      <c r="AO613" s="205"/>
      <c r="AP613" s="205"/>
      <c r="AQ613" s="205"/>
      <c r="AR613" s="205"/>
      <c r="AS613" s="259"/>
      <c r="AT613" s="258"/>
      <c r="AU613" s="258"/>
      <c r="AV613" s="258"/>
      <c r="AW613" s="258"/>
      <c r="AX613" s="258"/>
      <c r="AY613" s="268"/>
      <c r="AZ613" s="267"/>
      <c r="BA613" s="267"/>
      <c r="BB613" s="267"/>
      <c r="BC613" s="267"/>
      <c r="BD613" s="267"/>
      <c r="BE613" s="204"/>
      <c r="BF613" s="205"/>
      <c r="BG613" s="205"/>
      <c r="BH613" s="205"/>
      <c r="BI613" s="205"/>
      <c r="BJ613" s="205"/>
      <c r="BK613" s="241"/>
      <c r="BL613" s="240"/>
      <c r="BM613" s="240"/>
      <c r="BN613" s="240"/>
      <c r="BO613" s="240"/>
      <c r="BP613" s="240"/>
      <c r="BQ613" s="223"/>
      <c r="BW613" s="268"/>
      <c r="BX613" s="267"/>
      <c r="BY613" s="267"/>
      <c r="BZ613" s="267"/>
      <c r="CA613" s="267"/>
      <c r="CB613" s="267"/>
      <c r="CC613" s="241"/>
      <c r="CD613" s="214"/>
      <c r="CE613" s="240"/>
      <c r="CF613" s="240"/>
      <c r="CG613" s="240"/>
      <c r="CH613" s="5"/>
    </row>
    <row r="614" spans="1:86" hidden="1" x14ac:dyDescent="0.2">
      <c r="A614" s="28"/>
      <c r="B614" s="28"/>
      <c r="C614" s="51"/>
      <c r="D614" s="31"/>
      <c r="E614" s="28"/>
      <c r="F614" s="34"/>
      <c r="G614" s="25"/>
      <c r="H614" s="32"/>
      <c r="I614" s="76"/>
      <c r="J614" s="204"/>
      <c r="K614" s="204"/>
      <c r="L614" s="205"/>
      <c r="M614" s="205"/>
      <c r="N614" s="205"/>
      <c r="O614" s="214"/>
      <c r="P614" s="214"/>
      <c r="Q614" s="213"/>
      <c r="R614" s="213"/>
      <c r="S614" s="213"/>
      <c r="T614" s="213"/>
      <c r="U614" s="223"/>
      <c r="V614" s="222"/>
      <c r="W614" s="222"/>
      <c r="X614" s="222"/>
      <c r="Y614" s="222"/>
      <c r="Z614" s="222"/>
      <c r="AA614" s="232"/>
      <c r="AB614" s="231"/>
      <c r="AC614" s="231"/>
      <c r="AD614" s="231"/>
      <c r="AE614" s="231"/>
      <c r="AF614" s="231"/>
      <c r="AG614" s="250"/>
      <c r="AH614" s="249"/>
      <c r="AI614" s="249"/>
      <c r="AJ614" s="249"/>
      <c r="AK614" s="249"/>
      <c r="AL614" s="249"/>
      <c r="AM614" s="204"/>
      <c r="AN614" s="205"/>
      <c r="AO614" s="205"/>
      <c r="AP614" s="205"/>
      <c r="AQ614" s="205"/>
      <c r="AR614" s="205"/>
      <c r="AS614" s="259"/>
      <c r="AT614" s="258"/>
      <c r="AU614" s="258"/>
      <c r="AV614" s="258"/>
      <c r="AW614" s="258"/>
      <c r="AX614" s="258"/>
      <c r="AY614" s="268"/>
      <c r="AZ614" s="267"/>
      <c r="BA614" s="267"/>
      <c r="BB614" s="267"/>
      <c r="BC614" s="267"/>
      <c r="BD614" s="267"/>
      <c r="BE614" s="204"/>
      <c r="BF614" s="205"/>
      <c r="BG614" s="205"/>
      <c r="BH614" s="205"/>
      <c r="BI614" s="205"/>
      <c r="BJ614" s="205"/>
      <c r="BK614" s="241"/>
      <c r="BL614" s="240"/>
      <c r="BM614" s="240"/>
      <c r="BN614" s="240"/>
      <c r="BO614" s="240"/>
      <c r="BP614" s="240"/>
      <c r="BQ614" s="223"/>
      <c r="BW614" s="268"/>
      <c r="BX614" s="267"/>
      <c r="BY614" s="267"/>
      <c r="BZ614" s="267"/>
      <c r="CA614" s="267"/>
      <c r="CB614" s="267"/>
      <c r="CC614" s="241"/>
      <c r="CD614" s="214"/>
      <c r="CE614" s="240"/>
      <c r="CF614" s="240"/>
      <c r="CG614" s="240"/>
      <c r="CH614" s="5"/>
    </row>
    <row r="615" spans="1:86" hidden="1" x14ac:dyDescent="0.2">
      <c r="A615" s="28"/>
      <c r="B615" s="28"/>
      <c r="C615" s="51"/>
      <c r="D615" s="31"/>
      <c r="E615" s="28"/>
      <c r="F615" s="34"/>
      <c r="G615" s="25"/>
      <c r="H615" s="32"/>
      <c r="I615" s="76"/>
      <c r="J615" s="204"/>
      <c r="K615" s="204"/>
      <c r="L615" s="205"/>
      <c r="M615" s="205"/>
      <c r="N615" s="205"/>
      <c r="O615" s="214"/>
      <c r="P615" s="214"/>
      <c r="Q615" s="213"/>
      <c r="R615" s="213"/>
      <c r="S615" s="213"/>
      <c r="T615" s="213"/>
      <c r="U615" s="223"/>
      <c r="V615" s="222"/>
      <c r="W615" s="222"/>
      <c r="X615" s="222"/>
      <c r="Y615" s="222"/>
      <c r="Z615" s="222"/>
      <c r="AA615" s="232"/>
      <c r="AB615" s="231"/>
      <c r="AC615" s="231"/>
      <c r="AD615" s="231"/>
      <c r="AE615" s="231"/>
      <c r="AF615" s="231"/>
      <c r="AG615" s="250"/>
      <c r="AH615" s="249"/>
      <c r="AI615" s="249"/>
      <c r="AJ615" s="249"/>
      <c r="AK615" s="249"/>
      <c r="AL615" s="249"/>
      <c r="AM615" s="204"/>
      <c r="AN615" s="205"/>
      <c r="AO615" s="205"/>
      <c r="AP615" s="205"/>
      <c r="AQ615" s="205"/>
      <c r="AR615" s="205"/>
      <c r="AS615" s="259"/>
      <c r="AT615" s="258"/>
      <c r="AU615" s="258"/>
      <c r="AV615" s="258"/>
      <c r="AW615" s="258"/>
      <c r="AX615" s="258"/>
      <c r="AY615" s="268"/>
      <c r="AZ615" s="267"/>
      <c r="BA615" s="267"/>
      <c r="BB615" s="267"/>
      <c r="BC615" s="267"/>
      <c r="BD615" s="267"/>
      <c r="BE615" s="204"/>
      <c r="BF615" s="205"/>
      <c r="BG615" s="205"/>
      <c r="BH615" s="205"/>
      <c r="BI615" s="205"/>
      <c r="BJ615" s="205"/>
      <c r="BK615" s="241"/>
      <c r="BL615" s="240"/>
      <c r="BM615" s="240"/>
      <c r="BN615" s="240"/>
      <c r="BO615" s="240"/>
      <c r="BP615" s="240"/>
      <c r="BQ615" s="223"/>
      <c r="BW615" s="268"/>
      <c r="BX615" s="267"/>
      <c r="BY615" s="267"/>
      <c r="BZ615" s="267"/>
      <c r="CA615" s="267"/>
      <c r="CB615" s="267"/>
      <c r="CC615" s="241"/>
      <c r="CD615" s="214"/>
      <c r="CE615" s="240"/>
      <c r="CF615" s="240"/>
      <c r="CG615" s="240"/>
      <c r="CH615" s="5"/>
    </row>
    <row r="616" spans="1:86" hidden="1" x14ac:dyDescent="0.2">
      <c r="A616" s="22"/>
      <c r="B616" s="22"/>
      <c r="C616" s="28"/>
      <c r="D616" s="34"/>
      <c r="E616" s="22"/>
      <c r="F616" s="34"/>
      <c r="G616" s="48"/>
      <c r="H616" s="36"/>
      <c r="I616" s="27"/>
      <c r="J616" s="204"/>
      <c r="K616" s="204"/>
      <c r="L616" s="205"/>
      <c r="M616" s="205"/>
      <c r="N616" s="204"/>
      <c r="O616" s="214"/>
      <c r="P616" s="214"/>
      <c r="Q616" s="213"/>
      <c r="R616" s="214"/>
      <c r="S616" s="213"/>
      <c r="T616" s="214"/>
      <c r="U616" s="223"/>
      <c r="V616" s="223"/>
      <c r="W616" s="222"/>
      <c r="X616" s="223"/>
      <c r="Y616" s="222"/>
      <c r="Z616" s="223"/>
      <c r="AA616" s="232"/>
      <c r="AB616" s="232"/>
      <c r="AC616" s="231"/>
      <c r="AD616" s="232"/>
      <c r="AE616" s="231"/>
      <c r="AF616" s="232"/>
      <c r="AG616" s="250"/>
      <c r="AH616" s="250"/>
      <c r="AI616" s="249"/>
      <c r="AJ616" s="250"/>
      <c r="AK616" s="249"/>
      <c r="AL616" s="250"/>
      <c r="AM616" s="204"/>
      <c r="AN616" s="204"/>
      <c r="AO616" s="205"/>
      <c r="AP616" s="204"/>
      <c r="AQ616" s="205"/>
      <c r="AR616" s="204"/>
      <c r="AS616" s="259"/>
      <c r="AT616" s="259"/>
      <c r="AU616" s="258"/>
      <c r="AV616" s="259"/>
      <c r="AW616" s="258"/>
      <c r="AX616" s="259"/>
      <c r="AY616" s="268"/>
      <c r="AZ616" s="268"/>
      <c r="BA616" s="267"/>
      <c r="BB616" s="268"/>
      <c r="BC616" s="267"/>
      <c r="BD616" s="268"/>
      <c r="BE616" s="204"/>
      <c r="BF616" s="204"/>
      <c r="BG616" s="205"/>
      <c r="BH616" s="204"/>
      <c r="BI616" s="205"/>
      <c r="BJ616" s="204"/>
      <c r="BK616" s="241"/>
      <c r="BL616" s="241"/>
      <c r="BM616" s="240"/>
      <c r="BN616" s="241"/>
      <c r="BO616" s="240"/>
      <c r="BP616" s="241"/>
      <c r="BQ616" s="223"/>
      <c r="BR616" s="579"/>
      <c r="BT616" s="579"/>
      <c r="BV616" s="579"/>
      <c r="BW616" s="268"/>
      <c r="BX616" s="268"/>
      <c r="BY616" s="267"/>
      <c r="BZ616" s="268"/>
      <c r="CA616" s="267"/>
      <c r="CB616" s="268"/>
      <c r="CC616" s="241"/>
      <c r="CD616" s="214"/>
      <c r="CE616" s="240"/>
      <c r="CF616" s="240"/>
      <c r="CG616" s="241"/>
      <c r="CH616" s="5"/>
    </row>
    <row r="617" spans="1:86" hidden="1" x14ac:dyDescent="0.2">
      <c r="A617" s="157"/>
      <c r="B617" s="105"/>
      <c r="C617" s="105"/>
      <c r="D617" s="107"/>
      <c r="E617" s="105"/>
      <c r="F617" s="107"/>
      <c r="G617" s="108"/>
      <c r="H617" s="91"/>
      <c r="I617" s="59"/>
      <c r="J617" s="206"/>
      <c r="K617" s="206"/>
      <c r="L617" s="206"/>
      <c r="M617" s="206"/>
      <c r="N617" s="206"/>
      <c r="O617" s="215"/>
      <c r="P617" s="215"/>
      <c r="Q617" s="215"/>
      <c r="R617" s="215"/>
      <c r="S617" s="215"/>
      <c r="T617" s="215"/>
      <c r="U617" s="224"/>
      <c r="V617" s="224"/>
      <c r="W617" s="224"/>
      <c r="X617" s="224"/>
      <c r="Y617" s="224"/>
      <c r="Z617" s="224"/>
      <c r="AA617" s="233"/>
      <c r="AB617" s="233"/>
      <c r="AC617" s="233"/>
      <c r="AD617" s="233"/>
      <c r="AE617" s="233"/>
      <c r="AF617" s="233"/>
      <c r="AG617" s="251"/>
      <c r="AH617" s="251"/>
      <c r="AI617" s="251"/>
      <c r="AJ617" s="251"/>
      <c r="AK617" s="251"/>
      <c r="AL617" s="251"/>
      <c r="AM617" s="206"/>
      <c r="AN617" s="206"/>
      <c r="AO617" s="206"/>
      <c r="AP617" s="206"/>
      <c r="AQ617" s="206"/>
      <c r="AR617" s="206"/>
      <c r="AS617" s="260"/>
      <c r="AT617" s="260"/>
      <c r="AU617" s="260"/>
      <c r="AV617" s="260"/>
      <c r="AW617" s="260"/>
      <c r="AX617" s="260"/>
      <c r="AY617" s="269"/>
      <c r="AZ617" s="269"/>
      <c r="BA617" s="269"/>
      <c r="BB617" s="269"/>
      <c r="BC617" s="269"/>
      <c r="BD617" s="269"/>
      <c r="BE617" s="206"/>
      <c r="BF617" s="206"/>
      <c r="BG617" s="206"/>
      <c r="BH617" s="206"/>
      <c r="BI617" s="206"/>
      <c r="BJ617" s="206"/>
      <c r="BK617" s="242"/>
      <c r="BL617" s="242"/>
      <c r="BM617" s="242"/>
      <c r="BN617" s="242"/>
      <c r="BO617" s="242"/>
      <c r="BP617" s="242"/>
      <c r="BQ617" s="224"/>
      <c r="BR617" s="629"/>
      <c r="BS617" s="629"/>
      <c r="BT617" s="629"/>
      <c r="BU617" s="629"/>
      <c r="BV617" s="629"/>
      <c r="BW617" s="269"/>
      <c r="BX617" s="269"/>
      <c r="BY617" s="269"/>
      <c r="BZ617" s="269"/>
      <c r="CA617" s="269"/>
      <c r="CB617" s="269"/>
      <c r="CC617" s="242"/>
      <c r="CD617" s="215"/>
      <c r="CE617" s="242"/>
      <c r="CF617" s="242"/>
      <c r="CG617" s="242"/>
      <c r="CH617" s="5"/>
    </row>
    <row r="618" spans="1:86" hidden="1" x14ac:dyDescent="0.2">
      <c r="A618" s="132"/>
      <c r="B618" s="7"/>
      <c r="C618" s="60"/>
      <c r="D618" s="56"/>
      <c r="E618" s="7"/>
      <c r="F618" s="56"/>
      <c r="G618" s="8"/>
      <c r="H618" s="61"/>
      <c r="I618" s="134"/>
      <c r="J618" s="204"/>
      <c r="K618" s="204"/>
      <c r="L618" s="205"/>
      <c r="M618" s="205"/>
      <c r="N618" s="205"/>
      <c r="O618" s="214"/>
      <c r="P618" s="214"/>
      <c r="Q618" s="213"/>
      <c r="R618" s="213"/>
      <c r="S618" s="213"/>
      <c r="T618" s="213"/>
      <c r="U618" s="223"/>
      <c r="V618" s="222"/>
      <c r="W618" s="222"/>
      <c r="X618" s="222"/>
      <c r="Y618" s="222"/>
      <c r="Z618" s="222"/>
      <c r="AA618" s="232"/>
      <c r="AB618" s="231"/>
      <c r="AC618" s="231"/>
      <c r="AD618" s="231"/>
      <c r="AE618" s="231"/>
      <c r="AF618" s="231"/>
      <c r="AG618" s="250"/>
      <c r="AH618" s="249"/>
      <c r="AI618" s="249"/>
      <c r="AJ618" s="249"/>
      <c r="AK618" s="249"/>
      <c r="AL618" s="249"/>
      <c r="AM618" s="204"/>
      <c r="AN618" s="205"/>
      <c r="AO618" s="205"/>
      <c r="AP618" s="205"/>
      <c r="AQ618" s="205"/>
      <c r="AR618" s="205"/>
      <c r="AS618" s="259"/>
      <c r="AT618" s="258"/>
      <c r="AU618" s="258"/>
      <c r="AV618" s="258"/>
      <c r="AW618" s="258"/>
      <c r="AX618" s="258"/>
      <c r="AY618" s="268"/>
      <c r="AZ618" s="267"/>
      <c r="BA618" s="267"/>
      <c r="BB618" s="267"/>
      <c r="BC618" s="267"/>
      <c r="BD618" s="267"/>
      <c r="BE618" s="204"/>
      <c r="BF618" s="205"/>
      <c r="BG618" s="205"/>
      <c r="BH618" s="205"/>
      <c r="BI618" s="205"/>
      <c r="BJ618" s="205"/>
      <c r="BK618" s="241"/>
      <c r="BL618" s="240"/>
      <c r="BM618" s="240"/>
      <c r="BN618" s="240"/>
      <c r="BO618" s="240"/>
      <c r="BP618" s="240"/>
      <c r="BQ618" s="223"/>
      <c r="BW618" s="268"/>
      <c r="BX618" s="267"/>
      <c r="BY618" s="267"/>
      <c r="BZ618" s="267"/>
      <c r="CA618" s="267"/>
      <c r="CB618" s="267"/>
      <c r="CC618" s="241"/>
      <c r="CD618" s="214"/>
      <c r="CE618" s="240"/>
      <c r="CF618" s="240"/>
      <c r="CG618" s="240"/>
      <c r="CH618" s="5"/>
    </row>
    <row r="619" spans="1:86" hidden="1" x14ac:dyDescent="0.2">
      <c r="A619" s="127"/>
      <c r="B619" s="11"/>
      <c r="C619" s="63"/>
      <c r="D619" s="64"/>
      <c r="E619" s="11"/>
      <c r="F619" s="64"/>
      <c r="G619" s="12"/>
      <c r="H619" s="65"/>
      <c r="I619" s="66"/>
      <c r="J619" s="204"/>
      <c r="K619" s="204"/>
      <c r="L619" s="205"/>
      <c r="M619" s="205"/>
      <c r="N619" s="205"/>
      <c r="O619" s="214"/>
      <c r="P619" s="214"/>
      <c r="Q619" s="213"/>
      <c r="R619" s="213"/>
      <c r="S619" s="213"/>
      <c r="T619" s="213"/>
      <c r="U619" s="223"/>
      <c r="V619" s="222"/>
      <c r="W619" s="222"/>
      <c r="X619" s="222"/>
      <c r="Y619" s="222"/>
      <c r="Z619" s="222"/>
      <c r="AA619" s="232"/>
      <c r="AB619" s="231"/>
      <c r="AC619" s="231"/>
      <c r="AD619" s="231"/>
      <c r="AE619" s="231"/>
      <c r="AF619" s="231"/>
      <c r="AG619" s="250"/>
      <c r="AH619" s="249"/>
      <c r="AI619" s="249"/>
      <c r="AJ619" s="249"/>
      <c r="AK619" s="249"/>
      <c r="AL619" s="249"/>
      <c r="AM619" s="204"/>
      <c r="AN619" s="205"/>
      <c r="AO619" s="205"/>
      <c r="AP619" s="205"/>
      <c r="AQ619" s="205"/>
      <c r="AR619" s="205"/>
      <c r="AS619" s="259"/>
      <c r="AT619" s="258"/>
      <c r="AU619" s="258"/>
      <c r="AV619" s="258"/>
      <c r="AW619" s="258"/>
      <c r="AX619" s="258"/>
      <c r="AY619" s="268"/>
      <c r="AZ619" s="267"/>
      <c r="BA619" s="267"/>
      <c r="BB619" s="267"/>
      <c r="BC619" s="267"/>
      <c r="BD619" s="267"/>
      <c r="BE619" s="204"/>
      <c r="BF619" s="205"/>
      <c r="BG619" s="205"/>
      <c r="BH619" s="205"/>
      <c r="BI619" s="205"/>
      <c r="BJ619" s="205"/>
      <c r="BK619" s="241"/>
      <c r="BL619" s="240"/>
      <c r="BM619" s="240"/>
      <c r="BN619" s="240"/>
      <c r="BO619" s="240"/>
      <c r="BP619" s="240"/>
      <c r="BQ619" s="223"/>
      <c r="BW619" s="268"/>
      <c r="BX619" s="267"/>
      <c r="BY619" s="267"/>
      <c r="BZ619" s="267"/>
      <c r="CA619" s="267"/>
      <c r="CB619" s="267"/>
      <c r="CC619" s="241"/>
      <c r="CD619" s="214"/>
      <c r="CE619" s="240"/>
      <c r="CF619" s="240"/>
      <c r="CG619" s="240"/>
      <c r="CH619" s="5"/>
    </row>
    <row r="620" spans="1:86" hidden="1" x14ac:dyDescent="0.2">
      <c r="A620" s="127"/>
      <c r="B620" s="11"/>
      <c r="C620" s="63"/>
      <c r="D620" s="64"/>
      <c r="E620" s="11"/>
      <c r="F620" s="64"/>
      <c r="G620" s="12"/>
      <c r="H620" s="69"/>
      <c r="I620" s="66"/>
      <c r="J620" s="204"/>
      <c r="K620" s="204"/>
      <c r="L620" s="205"/>
      <c r="M620" s="205"/>
      <c r="N620" s="205"/>
      <c r="O620" s="214"/>
      <c r="P620" s="214"/>
      <c r="Q620" s="213"/>
      <c r="R620" s="213"/>
      <c r="S620" s="213"/>
      <c r="T620" s="213"/>
      <c r="U620" s="223"/>
      <c r="V620" s="222"/>
      <c r="W620" s="222"/>
      <c r="X620" s="222"/>
      <c r="Y620" s="222"/>
      <c r="Z620" s="222"/>
      <c r="AA620" s="232"/>
      <c r="AB620" s="231"/>
      <c r="AC620" s="231"/>
      <c r="AD620" s="231"/>
      <c r="AE620" s="231"/>
      <c r="AF620" s="231"/>
      <c r="AG620" s="250"/>
      <c r="AH620" s="249"/>
      <c r="AI620" s="249"/>
      <c r="AJ620" s="249"/>
      <c r="AK620" s="249"/>
      <c r="AL620" s="249"/>
      <c r="AM620" s="204"/>
      <c r="AN620" s="205"/>
      <c r="AO620" s="205"/>
      <c r="AP620" s="205"/>
      <c r="AQ620" s="205"/>
      <c r="AR620" s="205"/>
      <c r="AS620" s="259"/>
      <c r="AT620" s="258"/>
      <c r="AU620" s="258"/>
      <c r="AV620" s="258"/>
      <c r="AW620" s="258"/>
      <c r="AX620" s="258"/>
      <c r="AY620" s="268"/>
      <c r="AZ620" s="267"/>
      <c r="BA620" s="267"/>
      <c r="BB620" s="267"/>
      <c r="BC620" s="267"/>
      <c r="BD620" s="267"/>
      <c r="BE620" s="204"/>
      <c r="BF620" s="205"/>
      <c r="BG620" s="205"/>
      <c r="BH620" s="205"/>
      <c r="BI620" s="205"/>
      <c r="BJ620" s="205"/>
      <c r="BK620" s="241"/>
      <c r="BL620" s="240"/>
      <c r="BM620" s="240"/>
      <c r="BN620" s="240"/>
      <c r="BO620" s="240"/>
      <c r="BP620" s="240"/>
      <c r="BQ620" s="223"/>
      <c r="BW620" s="268"/>
      <c r="BX620" s="267"/>
      <c r="BY620" s="267"/>
      <c r="BZ620" s="267"/>
      <c r="CA620" s="267"/>
      <c r="CB620" s="267"/>
      <c r="CC620" s="241"/>
      <c r="CD620" s="214"/>
      <c r="CE620" s="240"/>
      <c r="CF620" s="240"/>
      <c r="CG620" s="240"/>
      <c r="CH620" s="5"/>
    </row>
    <row r="621" spans="1:86" hidden="1" x14ac:dyDescent="0.2">
      <c r="A621" s="127"/>
      <c r="B621" s="11"/>
      <c r="C621" s="63"/>
      <c r="D621" s="64"/>
      <c r="E621" s="11"/>
      <c r="F621" s="64"/>
      <c r="G621" s="109"/>
      <c r="H621" s="69"/>
      <c r="I621" s="66"/>
      <c r="J621" s="204"/>
      <c r="K621" s="204"/>
      <c r="L621" s="205"/>
      <c r="M621" s="205"/>
      <c r="N621" s="205"/>
      <c r="O621" s="214"/>
      <c r="P621" s="214"/>
      <c r="Q621" s="213"/>
      <c r="R621" s="213"/>
      <c r="S621" s="213"/>
      <c r="T621" s="213"/>
      <c r="U621" s="223"/>
      <c r="V621" s="222"/>
      <c r="W621" s="222"/>
      <c r="X621" s="222"/>
      <c r="Y621" s="222"/>
      <c r="Z621" s="222"/>
      <c r="AA621" s="232"/>
      <c r="AB621" s="231"/>
      <c r="AC621" s="231"/>
      <c r="AD621" s="231"/>
      <c r="AE621" s="231"/>
      <c r="AF621" s="231"/>
      <c r="AG621" s="250"/>
      <c r="AH621" s="249"/>
      <c r="AI621" s="249"/>
      <c r="AJ621" s="249"/>
      <c r="AK621" s="249"/>
      <c r="AL621" s="249"/>
      <c r="AM621" s="204"/>
      <c r="AN621" s="205"/>
      <c r="AO621" s="205"/>
      <c r="AP621" s="205"/>
      <c r="AQ621" s="205"/>
      <c r="AR621" s="205"/>
      <c r="AS621" s="259"/>
      <c r="AT621" s="258"/>
      <c r="AU621" s="258"/>
      <c r="AV621" s="258"/>
      <c r="AW621" s="258"/>
      <c r="AX621" s="258"/>
      <c r="AY621" s="268"/>
      <c r="AZ621" s="267"/>
      <c r="BA621" s="267"/>
      <c r="BB621" s="267"/>
      <c r="BC621" s="267"/>
      <c r="BD621" s="267"/>
      <c r="BE621" s="204"/>
      <c r="BF621" s="205"/>
      <c r="BG621" s="205"/>
      <c r="BH621" s="205"/>
      <c r="BI621" s="205"/>
      <c r="BJ621" s="205"/>
      <c r="BK621" s="241"/>
      <c r="BL621" s="240"/>
      <c r="BM621" s="240"/>
      <c r="BN621" s="240"/>
      <c r="BO621" s="240"/>
      <c r="BP621" s="240"/>
      <c r="BQ621" s="223"/>
      <c r="BW621" s="268"/>
      <c r="BX621" s="267"/>
      <c r="BY621" s="267"/>
      <c r="BZ621" s="267"/>
      <c r="CA621" s="267"/>
      <c r="CB621" s="267"/>
      <c r="CC621" s="241"/>
      <c r="CD621" s="214"/>
      <c r="CE621" s="240"/>
      <c r="CF621" s="240"/>
      <c r="CG621" s="240"/>
      <c r="CH621" s="5"/>
    </row>
    <row r="622" spans="1:86" hidden="1" x14ac:dyDescent="0.2">
      <c r="A622" s="127"/>
      <c r="B622" s="11"/>
      <c r="C622" s="63"/>
      <c r="D622" s="64"/>
      <c r="E622" s="11"/>
      <c r="F622" s="64"/>
      <c r="G622" s="109"/>
      <c r="H622" s="65"/>
      <c r="I622" s="66"/>
      <c r="J622" s="204"/>
      <c r="K622" s="204"/>
      <c r="L622" s="205"/>
      <c r="M622" s="205"/>
      <c r="N622" s="205"/>
      <c r="O622" s="214"/>
      <c r="P622" s="214"/>
      <c r="Q622" s="213"/>
      <c r="R622" s="213"/>
      <c r="S622" s="213"/>
      <c r="T622" s="213"/>
      <c r="U622" s="223"/>
      <c r="V622" s="222"/>
      <c r="W622" s="222"/>
      <c r="X622" s="222"/>
      <c r="Y622" s="222"/>
      <c r="Z622" s="222"/>
      <c r="AA622" s="232"/>
      <c r="AB622" s="231"/>
      <c r="AC622" s="231"/>
      <c r="AD622" s="231"/>
      <c r="AE622" s="231"/>
      <c r="AF622" s="231"/>
      <c r="AG622" s="250"/>
      <c r="AH622" s="249"/>
      <c r="AI622" s="249"/>
      <c r="AJ622" s="249"/>
      <c r="AK622" s="249"/>
      <c r="AL622" s="249"/>
      <c r="AM622" s="204"/>
      <c r="AN622" s="205"/>
      <c r="AO622" s="205"/>
      <c r="AP622" s="205"/>
      <c r="AQ622" s="205"/>
      <c r="AR622" s="205"/>
      <c r="AS622" s="259"/>
      <c r="AT622" s="258"/>
      <c r="AU622" s="258"/>
      <c r="AV622" s="258"/>
      <c r="AW622" s="258"/>
      <c r="AX622" s="258"/>
      <c r="AY622" s="268"/>
      <c r="AZ622" s="267"/>
      <c r="BA622" s="267"/>
      <c r="BB622" s="267"/>
      <c r="BC622" s="267"/>
      <c r="BD622" s="267"/>
      <c r="BE622" s="204"/>
      <c r="BF622" s="205"/>
      <c r="BG622" s="205"/>
      <c r="BH622" s="205"/>
      <c r="BI622" s="205"/>
      <c r="BJ622" s="205"/>
      <c r="BK622" s="241"/>
      <c r="BL622" s="240"/>
      <c r="BM622" s="240"/>
      <c r="BN622" s="240"/>
      <c r="BO622" s="240"/>
      <c r="BP622" s="240"/>
      <c r="BQ622" s="223"/>
      <c r="BW622" s="268"/>
      <c r="BX622" s="267"/>
      <c r="BY622" s="267"/>
      <c r="BZ622" s="267"/>
      <c r="CA622" s="267"/>
      <c r="CB622" s="267"/>
      <c r="CC622" s="241"/>
      <c r="CD622" s="214"/>
      <c r="CE622" s="240"/>
      <c r="CF622" s="240"/>
      <c r="CG622" s="240"/>
      <c r="CH622" s="5"/>
    </row>
    <row r="623" spans="1:86" hidden="1" x14ac:dyDescent="0.2">
      <c r="A623" s="135"/>
      <c r="B623" s="17"/>
      <c r="C623" s="16"/>
      <c r="D623" s="71"/>
      <c r="E623" s="17"/>
      <c r="F623" s="71"/>
      <c r="G623" s="148"/>
      <c r="H623" s="72"/>
      <c r="I623" s="149"/>
      <c r="J623" s="204"/>
      <c r="K623" s="204"/>
      <c r="L623" s="205"/>
      <c r="M623" s="205"/>
      <c r="N623" s="205"/>
      <c r="O623" s="214"/>
      <c r="P623" s="214"/>
      <c r="Q623" s="213"/>
      <c r="R623" s="213"/>
      <c r="S623" s="213"/>
      <c r="T623" s="213"/>
      <c r="U623" s="223"/>
      <c r="V623" s="222"/>
      <c r="W623" s="222"/>
      <c r="X623" s="222"/>
      <c r="Y623" s="222"/>
      <c r="Z623" s="222"/>
      <c r="AA623" s="232"/>
      <c r="AB623" s="231"/>
      <c r="AC623" s="231"/>
      <c r="AD623" s="231"/>
      <c r="AE623" s="231"/>
      <c r="AF623" s="231"/>
      <c r="AG623" s="250"/>
      <c r="AH623" s="249"/>
      <c r="AI623" s="249"/>
      <c r="AJ623" s="249"/>
      <c r="AK623" s="249"/>
      <c r="AL623" s="249"/>
      <c r="AM623" s="204"/>
      <c r="AN623" s="205"/>
      <c r="AO623" s="205"/>
      <c r="AP623" s="205"/>
      <c r="AQ623" s="205"/>
      <c r="AR623" s="205"/>
      <c r="AS623" s="259"/>
      <c r="AT623" s="258"/>
      <c r="AU623" s="258"/>
      <c r="AV623" s="258"/>
      <c r="AW623" s="258"/>
      <c r="AX623" s="258"/>
      <c r="AY623" s="268"/>
      <c r="AZ623" s="267"/>
      <c r="BA623" s="267"/>
      <c r="BB623" s="267"/>
      <c r="BC623" s="267"/>
      <c r="BD623" s="267"/>
      <c r="BE623" s="204"/>
      <c r="BF623" s="205"/>
      <c r="BG623" s="205"/>
      <c r="BH623" s="205"/>
      <c r="BI623" s="205"/>
      <c r="BJ623" s="205"/>
      <c r="BK623" s="241"/>
      <c r="BL623" s="240"/>
      <c r="BM623" s="240"/>
      <c r="BN623" s="240"/>
      <c r="BO623" s="240"/>
      <c r="BP623" s="240"/>
      <c r="BQ623" s="223"/>
      <c r="BW623" s="268"/>
      <c r="BX623" s="267"/>
      <c r="BY623" s="267"/>
      <c r="BZ623" s="267"/>
      <c r="CA623" s="267"/>
      <c r="CB623" s="267"/>
      <c r="CC623" s="241"/>
      <c r="CD623" s="214"/>
      <c r="CE623" s="240"/>
      <c r="CF623" s="240"/>
      <c r="CG623" s="240"/>
      <c r="CH623" s="5"/>
    </row>
    <row r="624" spans="1:86" hidden="1" x14ac:dyDescent="0.2">
      <c r="A624" s="135"/>
      <c r="B624" s="17"/>
      <c r="C624" s="146"/>
      <c r="D624" s="71"/>
      <c r="E624" s="17"/>
      <c r="F624" s="71"/>
      <c r="G624" s="148"/>
      <c r="H624" s="72"/>
      <c r="I624" s="73"/>
      <c r="J624" s="204"/>
      <c r="K624" s="204"/>
      <c r="L624" s="205"/>
      <c r="M624" s="205"/>
      <c r="N624" s="205"/>
      <c r="O624" s="214"/>
      <c r="P624" s="214"/>
      <c r="Q624" s="213"/>
      <c r="R624" s="213"/>
      <c r="S624" s="213"/>
      <c r="T624" s="213"/>
      <c r="U624" s="223"/>
      <c r="V624" s="222"/>
      <c r="W624" s="222"/>
      <c r="X624" s="222"/>
      <c r="Y624" s="222"/>
      <c r="Z624" s="222"/>
      <c r="AA624" s="232"/>
      <c r="AB624" s="231"/>
      <c r="AC624" s="231"/>
      <c r="AD624" s="231"/>
      <c r="AE624" s="231"/>
      <c r="AF624" s="231"/>
      <c r="AG624" s="250"/>
      <c r="AH624" s="249"/>
      <c r="AI624" s="249"/>
      <c r="AJ624" s="249"/>
      <c r="AK624" s="249"/>
      <c r="AL624" s="249"/>
      <c r="AM624" s="204"/>
      <c r="AN624" s="205"/>
      <c r="AO624" s="205"/>
      <c r="AP624" s="205"/>
      <c r="AQ624" s="205"/>
      <c r="AR624" s="205"/>
      <c r="AS624" s="259"/>
      <c r="AT624" s="258"/>
      <c r="AU624" s="258"/>
      <c r="AV624" s="258"/>
      <c r="AW624" s="258"/>
      <c r="AX624" s="258"/>
      <c r="AY624" s="268"/>
      <c r="AZ624" s="267"/>
      <c r="BA624" s="267"/>
      <c r="BB624" s="267"/>
      <c r="BC624" s="267"/>
      <c r="BD624" s="267"/>
      <c r="BE624" s="204"/>
      <c r="BF624" s="205"/>
      <c r="BG624" s="205"/>
      <c r="BH624" s="205"/>
      <c r="BI624" s="205"/>
      <c r="BJ624" s="205"/>
      <c r="BK624" s="241"/>
      <c r="BL624" s="240"/>
      <c r="BM624" s="240"/>
      <c r="BN624" s="240"/>
      <c r="BO624" s="240"/>
      <c r="BP624" s="240"/>
      <c r="BQ624" s="223"/>
      <c r="BW624" s="268"/>
      <c r="BX624" s="267"/>
      <c r="BY624" s="267"/>
      <c r="BZ624" s="267"/>
      <c r="CA624" s="267"/>
      <c r="CB624" s="267"/>
      <c r="CC624" s="241"/>
      <c r="CD624" s="214"/>
      <c r="CE624" s="240"/>
      <c r="CF624" s="240"/>
      <c r="CG624" s="240"/>
      <c r="CH624" s="5"/>
    </row>
    <row r="625" spans="1:86" hidden="1" x14ac:dyDescent="0.2">
      <c r="A625" s="22"/>
      <c r="B625" s="22"/>
      <c r="C625" s="51"/>
      <c r="D625" s="23"/>
      <c r="E625" s="22"/>
      <c r="F625" s="23"/>
      <c r="G625" s="124"/>
      <c r="H625" s="26"/>
      <c r="I625" s="112"/>
      <c r="J625" s="204"/>
      <c r="K625" s="204"/>
      <c r="L625" s="205"/>
      <c r="M625" s="205"/>
      <c r="N625" s="205"/>
      <c r="O625" s="214"/>
      <c r="P625" s="214"/>
      <c r="Q625" s="213"/>
      <c r="R625" s="213"/>
      <c r="S625" s="213"/>
      <c r="T625" s="213"/>
      <c r="U625" s="223"/>
      <c r="V625" s="222"/>
      <c r="W625" s="222"/>
      <c r="X625" s="222"/>
      <c r="Y625" s="222"/>
      <c r="Z625" s="222"/>
      <c r="AA625" s="232"/>
      <c r="AB625" s="231"/>
      <c r="AC625" s="231"/>
      <c r="AD625" s="231"/>
      <c r="AE625" s="231"/>
      <c r="AF625" s="231"/>
      <c r="AG625" s="250"/>
      <c r="AH625" s="249"/>
      <c r="AI625" s="249"/>
      <c r="AJ625" s="249"/>
      <c r="AK625" s="249"/>
      <c r="AL625" s="249"/>
      <c r="AM625" s="204"/>
      <c r="AN625" s="205"/>
      <c r="AO625" s="205"/>
      <c r="AP625" s="205"/>
      <c r="AQ625" s="205"/>
      <c r="AR625" s="205"/>
      <c r="AS625" s="259"/>
      <c r="AT625" s="258"/>
      <c r="AU625" s="258"/>
      <c r="AV625" s="258"/>
      <c r="AW625" s="258"/>
      <c r="AX625" s="258"/>
      <c r="AY625" s="268"/>
      <c r="AZ625" s="267"/>
      <c r="BA625" s="267"/>
      <c r="BB625" s="267"/>
      <c r="BC625" s="267"/>
      <c r="BD625" s="267"/>
      <c r="BE625" s="204"/>
      <c r="BF625" s="205"/>
      <c r="BG625" s="205"/>
      <c r="BH625" s="205"/>
      <c r="BI625" s="205"/>
      <c r="BJ625" s="205"/>
      <c r="BK625" s="241"/>
      <c r="BL625" s="240"/>
      <c r="BM625" s="240"/>
      <c r="BN625" s="240"/>
      <c r="BO625" s="240"/>
      <c r="BP625" s="240"/>
      <c r="BQ625" s="223"/>
      <c r="BW625" s="268"/>
      <c r="BX625" s="267"/>
      <c r="BY625" s="267"/>
      <c r="BZ625" s="267"/>
      <c r="CA625" s="267"/>
      <c r="CB625" s="267"/>
      <c r="CC625" s="241"/>
      <c r="CD625" s="214"/>
      <c r="CE625" s="240"/>
      <c r="CF625" s="240"/>
      <c r="CG625" s="240"/>
      <c r="CH625" s="5"/>
    </row>
    <row r="626" spans="1:86" hidden="1" x14ac:dyDescent="0.2">
      <c r="A626" s="22"/>
      <c r="B626" s="22"/>
      <c r="C626" s="51"/>
      <c r="D626" s="23"/>
      <c r="E626" s="22"/>
      <c r="F626" s="23"/>
      <c r="G626" s="124"/>
      <c r="H626" s="26"/>
      <c r="I626" s="112"/>
      <c r="J626" s="204"/>
      <c r="K626" s="204"/>
      <c r="L626" s="205"/>
      <c r="M626" s="205"/>
      <c r="N626" s="205"/>
      <c r="O626" s="214"/>
      <c r="P626" s="214"/>
      <c r="Q626" s="213"/>
      <c r="R626" s="213"/>
      <c r="S626" s="213"/>
      <c r="T626" s="213"/>
      <c r="U626" s="223"/>
      <c r="V626" s="222"/>
      <c r="W626" s="222"/>
      <c r="X626" s="222"/>
      <c r="Y626" s="222"/>
      <c r="Z626" s="222"/>
      <c r="AA626" s="232"/>
      <c r="AB626" s="231"/>
      <c r="AC626" s="231"/>
      <c r="AD626" s="231"/>
      <c r="AE626" s="231"/>
      <c r="AF626" s="231"/>
      <c r="AG626" s="250"/>
      <c r="AH626" s="249"/>
      <c r="AI626" s="249"/>
      <c r="AJ626" s="249"/>
      <c r="AK626" s="249"/>
      <c r="AL626" s="249"/>
      <c r="AM626" s="204"/>
      <c r="AN626" s="205"/>
      <c r="AO626" s="205"/>
      <c r="AP626" s="205"/>
      <c r="AQ626" s="205"/>
      <c r="AR626" s="205"/>
      <c r="AS626" s="259"/>
      <c r="AT626" s="258"/>
      <c r="AU626" s="258"/>
      <c r="AV626" s="258"/>
      <c r="AW626" s="258"/>
      <c r="AX626" s="258"/>
      <c r="AY626" s="268"/>
      <c r="AZ626" s="267"/>
      <c r="BA626" s="267"/>
      <c r="BB626" s="267"/>
      <c r="BC626" s="267"/>
      <c r="BD626" s="267"/>
      <c r="BE626" s="204"/>
      <c r="BF626" s="205"/>
      <c r="BG626" s="205"/>
      <c r="BH626" s="205"/>
      <c r="BI626" s="205"/>
      <c r="BJ626" s="205"/>
      <c r="BK626" s="241"/>
      <c r="BL626" s="240"/>
      <c r="BM626" s="240"/>
      <c r="BN626" s="240"/>
      <c r="BO626" s="240"/>
      <c r="BP626" s="240"/>
      <c r="BQ626" s="223"/>
      <c r="BW626" s="268"/>
      <c r="BX626" s="267"/>
      <c r="BY626" s="267"/>
      <c r="BZ626" s="267"/>
      <c r="CA626" s="267"/>
      <c r="CB626" s="267"/>
      <c r="CC626" s="241"/>
      <c r="CD626" s="214"/>
      <c r="CE626" s="240"/>
      <c r="CF626" s="240"/>
      <c r="CG626" s="240"/>
      <c r="CH626" s="5"/>
    </row>
    <row r="627" spans="1:86" hidden="1" x14ac:dyDescent="0.2">
      <c r="A627" s="22"/>
      <c r="B627" s="22"/>
      <c r="C627" s="51"/>
      <c r="D627" s="33"/>
      <c r="E627" s="22"/>
      <c r="F627" s="23"/>
      <c r="G627" s="124"/>
      <c r="H627" s="26"/>
      <c r="I627" s="112"/>
      <c r="J627" s="204"/>
      <c r="K627" s="204"/>
      <c r="L627" s="205"/>
      <c r="M627" s="205"/>
      <c r="N627" s="205"/>
      <c r="O627" s="214"/>
      <c r="P627" s="214"/>
      <c r="Q627" s="213"/>
      <c r="R627" s="213"/>
      <c r="S627" s="213"/>
      <c r="T627" s="213"/>
      <c r="U627" s="223"/>
      <c r="V627" s="222"/>
      <c r="W627" s="222"/>
      <c r="X627" s="222"/>
      <c r="Y627" s="222"/>
      <c r="Z627" s="222"/>
      <c r="AA627" s="232"/>
      <c r="AB627" s="231"/>
      <c r="AC627" s="231"/>
      <c r="AD627" s="231"/>
      <c r="AE627" s="231"/>
      <c r="AF627" s="231"/>
      <c r="AG627" s="250"/>
      <c r="AH627" s="249"/>
      <c r="AI627" s="249"/>
      <c r="AJ627" s="249"/>
      <c r="AK627" s="249"/>
      <c r="AL627" s="249"/>
      <c r="AM627" s="204"/>
      <c r="AN627" s="205"/>
      <c r="AO627" s="205"/>
      <c r="AP627" s="205"/>
      <c r="AQ627" s="205"/>
      <c r="AR627" s="205"/>
      <c r="AS627" s="259"/>
      <c r="AT627" s="258"/>
      <c r="AU627" s="258"/>
      <c r="AV627" s="258"/>
      <c r="AW627" s="258"/>
      <c r="AX627" s="258"/>
      <c r="AY627" s="268"/>
      <c r="AZ627" s="267"/>
      <c r="BA627" s="267"/>
      <c r="BB627" s="267"/>
      <c r="BC627" s="267"/>
      <c r="BD627" s="267"/>
      <c r="BE627" s="204"/>
      <c r="BF627" s="205"/>
      <c r="BG627" s="205"/>
      <c r="BH627" s="205"/>
      <c r="BI627" s="205"/>
      <c r="BJ627" s="205"/>
      <c r="BK627" s="241"/>
      <c r="BL627" s="240"/>
      <c r="BM627" s="240"/>
      <c r="BN627" s="240"/>
      <c r="BO627" s="240"/>
      <c r="BP627" s="240"/>
      <c r="BQ627" s="223"/>
      <c r="BW627" s="268"/>
      <c r="BX627" s="267"/>
      <c r="BY627" s="267"/>
      <c r="BZ627" s="267"/>
      <c r="CA627" s="267"/>
      <c r="CB627" s="267"/>
      <c r="CC627" s="241"/>
      <c r="CD627" s="214"/>
      <c r="CE627" s="240"/>
      <c r="CF627" s="240"/>
      <c r="CG627" s="240"/>
      <c r="CH627" s="5"/>
    </row>
    <row r="628" spans="1:86" hidden="1" x14ac:dyDescent="0.2">
      <c r="A628" s="22"/>
      <c r="B628" s="22"/>
      <c r="C628" s="51"/>
      <c r="D628" s="33"/>
      <c r="E628" s="22"/>
      <c r="F628" s="23"/>
      <c r="G628" s="124"/>
      <c r="H628" s="75"/>
      <c r="I628" s="52"/>
      <c r="J628" s="204"/>
      <c r="K628" s="204"/>
      <c r="L628" s="205"/>
      <c r="M628" s="205"/>
      <c r="N628" s="205"/>
      <c r="O628" s="214"/>
      <c r="P628" s="214"/>
      <c r="Q628" s="213"/>
      <c r="R628" s="213"/>
      <c r="S628" s="213"/>
      <c r="T628" s="213"/>
      <c r="U628" s="223"/>
      <c r="V628" s="222"/>
      <c r="W628" s="222"/>
      <c r="X628" s="222"/>
      <c r="Y628" s="222"/>
      <c r="Z628" s="222"/>
      <c r="AA628" s="232"/>
      <c r="AB628" s="231"/>
      <c r="AC628" s="231"/>
      <c r="AD628" s="231"/>
      <c r="AE628" s="231"/>
      <c r="AF628" s="231"/>
      <c r="AG628" s="250"/>
      <c r="AH628" s="249"/>
      <c r="AI628" s="249"/>
      <c r="AJ628" s="249"/>
      <c r="AK628" s="249"/>
      <c r="AL628" s="249"/>
      <c r="AM628" s="204"/>
      <c r="AN628" s="205"/>
      <c r="AO628" s="205"/>
      <c r="AP628" s="205"/>
      <c r="AQ628" s="205"/>
      <c r="AR628" s="205"/>
      <c r="AS628" s="259"/>
      <c r="AT628" s="258"/>
      <c r="AU628" s="258"/>
      <c r="AV628" s="258"/>
      <c r="AW628" s="258"/>
      <c r="AX628" s="258"/>
      <c r="AY628" s="268"/>
      <c r="AZ628" s="267"/>
      <c r="BA628" s="267"/>
      <c r="BB628" s="267"/>
      <c r="BC628" s="267"/>
      <c r="BD628" s="267"/>
      <c r="BE628" s="204"/>
      <c r="BF628" s="205"/>
      <c r="BG628" s="205"/>
      <c r="BH628" s="205"/>
      <c r="BI628" s="205"/>
      <c r="BJ628" s="205"/>
      <c r="BK628" s="241"/>
      <c r="BL628" s="240"/>
      <c r="BM628" s="240"/>
      <c r="BN628" s="240"/>
      <c r="BO628" s="240"/>
      <c r="BP628" s="240"/>
      <c r="BQ628" s="223"/>
      <c r="BW628" s="268"/>
      <c r="BX628" s="267"/>
      <c r="BY628" s="267"/>
      <c r="BZ628" s="267"/>
      <c r="CA628" s="267"/>
      <c r="CB628" s="267"/>
      <c r="CC628" s="241"/>
      <c r="CD628" s="214"/>
      <c r="CE628" s="240"/>
      <c r="CF628" s="240"/>
      <c r="CG628" s="240"/>
      <c r="CH628" s="5"/>
    </row>
    <row r="629" spans="1:86" hidden="1" x14ac:dyDescent="0.2">
      <c r="A629" s="22"/>
      <c r="B629" s="22"/>
      <c r="C629" s="22"/>
      <c r="D629" s="34"/>
      <c r="E629" s="22"/>
      <c r="F629" s="34"/>
      <c r="G629" s="48"/>
      <c r="H629" s="36"/>
      <c r="I629" s="27"/>
      <c r="J629" s="204"/>
      <c r="K629" s="204"/>
      <c r="L629" s="205"/>
      <c r="M629" s="205"/>
      <c r="N629" s="204"/>
      <c r="O629" s="214"/>
      <c r="P629" s="214"/>
      <c r="Q629" s="213"/>
      <c r="R629" s="214"/>
      <c r="S629" s="213"/>
      <c r="T629" s="214"/>
      <c r="U629" s="223"/>
      <c r="V629" s="223"/>
      <c r="W629" s="222"/>
      <c r="X629" s="223"/>
      <c r="Y629" s="222"/>
      <c r="Z629" s="223"/>
      <c r="AA629" s="232"/>
      <c r="AB629" s="232"/>
      <c r="AC629" s="231"/>
      <c r="AD629" s="232"/>
      <c r="AE629" s="231"/>
      <c r="AF629" s="232"/>
      <c r="AG629" s="250"/>
      <c r="AH629" s="250"/>
      <c r="AI629" s="249"/>
      <c r="AJ629" s="250"/>
      <c r="AK629" s="249"/>
      <c r="AL629" s="250"/>
      <c r="AM629" s="204"/>
      <c r="AN629" s="204"/>
      <c r="AO629" s="205"/>
      <c r="AP629" s="204"/>
      <c r="AQ629" s="205"/>
      <c r="AR629" s="204"/>
      <c r="AS629" s="259"/>
      <c r="AT629" s="259"/>
      <c r="AU629" s="258"/>
      <c r="AV629" s="259"/>
      <c r="AW629" s="258"/>
      <c r="AX629" s="259"/>
      <c r="AY629" s="268"/>
      <c r="AZ629" s="268"/>
      <c r="BA629" s="267"/>
      <c r="BB629" s="268"/>
      <c r="BC629" s="267"/>
      <c r="BD629" s="268"/>
      <c r="BE629" s="204"/>
      <c r="BF629" s="204"/>
      <c r="BG629" s="205"/>
      <c r="BH629" s="204"/>
      <c r="BI629" s="205"/>
      <c r="BJ629" s="204"/>
      <c r="BK629" s="241"/>
      <c r="BL629" s="241"/>
      <c r="BM629" s="240"/>
      <c r="BN629" s="241"/>
      <c r="BO629" s="240"/>
      <c r="BP629" s="241"/>
      <c r="BQ629" s="223"/>
      <c r="BR629" s="579"/>
      <c r="BT629" s="579"/>
      <c r="BV629" s="579"/>
      <c r="BW629" s="268"/>
      <c r="BX629" s="268"/>
      <c r="BY629" s="267"/>
      <c r="BZ629" s="268"/>
      <c r="CA629" s="267"/>
      <c r="CB629" s="268"/>
      <c r="CC629" s="241"/>
      <c r="CD629" s="214"/>
      <c r="CE629" s="240"/>
      <c r="CF629" s="240"/>
      <c r="CG629" s="241"/>
      <c r="CH629" s="5"/>
    </row>
    <row r="630" spans="1:86" hidden="1" x14ac:dyDescent="0.2">
      <c r="A630" s="105"/>
      <c r="B630" s="105"/>
      <c r="C630" s="105"/>
      <c r="D630" s="106"/>
      <c r="E630" s="105"/>
      <c r="F630" s="107"/>
      <c r="G630" s="108"/>
      <c r="H630" s="91"/>
      <c r="I630" s="59"/>
      <c r="J630" s="206"/>
      <c r="K630" s="206"/>
      <c r="L630" s="206"/>
      <c r="M630" s="206"/>
      <c r="N630" s="206"/>
      <c r="O630" s="215"/>
      <c r="P630" s="215"/>
      <c r="Q630" s="215"/>
      <c r="R630" s="215"/>
      <c r="S630" s="215"/>
      <c r="T630" s="215"/>
      <c r="U630" s="224"/>
      <c r="V630" s="224"/>
      <c r="W630" s="224"/>
      <c r="X630" s="224"/>
      <c r="Y630" s="224"/>
      <c r="Z630" s="224"/>
      <c r="AA630" s="233"/>
      <c r="AB630" s="233"/>
      <c r="AC630" s="233"/>
      <c r="AD630" s="233"/>
      <c r="AE630" s="233"/>
      <c r="AF630" s="233"/>
      <c r="AG630" s="251"/>
      <c r="AH630" s="251"/>
      <c r="AI630" s="251"/>
      <c r="AJ630" s="251"/>
      <c r="AK630" s="251"/>
      <c r="AL630" s="251"/>
      <c r="AM630" s="206"/>
      <c r="AN630" s="206"/>
      <c r="AO630" s="206"/>
      <c r="AP630" s="206"/>
      <c r="AQ630" s="206"/>
      <c r="AR630" s="206"/>
      <c r="AS630" s="260"/>
      <c r="AT630" s="260"/>
      <c r="AU630" s="260"/>
      <c r="AV630" s="260"/>
      <c r="AW630" s="260"/>
      <c r="AX630" s="260"/>
      <c r="AY630" s="269"/>
      <c r="AZ630" s="269"/>
      <c r="BA630" s="269"/>
      <c r="BB630" s="269"/>
      <c r="BC630" s="269"/>
      <c r="BD630" s="269"/>
      <c r="BE630" s="206"/>
      <c r="BF630" s="206"/>
      <c r="BG630" s="206"/>
      <c r="BH630" s="206"/>
      <c r="BI630" s="206"/>
      <c r="BJ630" s="206"/>
      <c r="BK630" s="242"/>
      <c r="BL630" s="242"/>
      <c r="BM630" s="242"/>
      <c r="BN630" s="242"/>
      <c r="BO630" s="242"/>
      <c r="BP630" s="242"/>
      <c r="BQ630" s="224"/>
      <c r="BR630" s="629"/>
      <c r="BS630" s="629"/>
      <c r="BT630" s="629"/>
      <c r="BU630" s="629"/>
      <c r="BV630" s="629"/>
      <c r="BW630" s="269"/>
      <c r="BX630" s="269"/>
      <c r="BY630" s="269"/>
      <c r="BZ630" s="269"/>
      <c r="CA630" s="269"/>
      <c r="CB630" s="269"/>
      <c r="CC630" s="242"/>
      <c r="CD630" s="215"/>
      <c r="CE630" s="242"/>
      <c r="CF630" s="242"/>
      <c r="CG630" s="242"/>
      <c r="CH630" s="5"/>
    </row>
    <row r="631" spans="1:86" hidden="1" x14ac:dyDescent="0.2">
      <c r="A631" s="151"/>
      <c r="B631" s="151"/>
      <c r="C631" s="151"/>
      <c r="D631" s="106"/>
      <c r="E631" s="151"/>
      <c r="F631" s="106"/>
      <c r="G631" s="133"/>
      <c r="H631" s="61"/>
      <c r="I631" s="134"/>
      <c r="J631" s="204"/>
      <c r="K631" s="204"/>
      <c r="L631" s="205"/>
      <c r="M631" s="205"/>
      <c r="N631" s="205"/>
      <c r="O631" s="214"/>
      <c r="P631" s="214"/>
      <c r="Q631" s="213"/>
      <c r="R631" s="213"/>
      <c r="S631" s="213"/>
      <c r="T631" s="213"/>
      <c r="U631" s="223"/>
      <c r="V631" s="222"/>
      <c r="W631" s="222"/>
      <c r="X631" s="222"/>
      <c r="Y631" s="222"/>
      <c r="Z631" s="222"/>
      <c r="AA631" s="232"/>
      <c r="AB631" s="231"/>
      <c r="AC631" s="231"/>
      <c r="AD631" s="231"/>
      <c r="AE631" s="231"/>
      <c r="AF631" s="231"/>
      <c r="AG631" s="250"/>
      <c r="AH631" s="249"/>
      <c r="AI631" s="249"/>
      <c r="AJ631" s="249"/>
      <c r="AK631" s="249"/>
      <c r="AL631" s="249"/>
      <c r="AM631" s="204"/>
      <c r="AN631" s="205"/>
      <c r="AO631" s="205"/>
      <c r="AP631" s="205"/>
      <c r="AQ631" s="205"/>
      <c r="AR631" s="205"/>
      <c r="AS631" s="259"/>
      <c r="AT631" s="258"/>
      <c r="AU631" s="258"/>
      <c r="AV631" s="258"/>
      <c r="AW631" s="258"/>
      <c r="AX631" s="258"/>
      <c r="AY631" s="268"/>
      <c r="AZ631" s="267"/>
      <c r="BA631" s="267"/>
      <c r="BB631" s="267"/>
      <c r="BC631" s="267"/>
      <c r="BD631" s="267"/>
      <c r="BE631" s="204"/>
      <c r="BF631" s="205"/>
      <c r="BG631" s="205"/>
      <c r="BH631" s="205"/>
      <c r="BI631" s="205"/>
      <c r="BJ631" s="205"/>
      <c r="BK631" s="241"/>
      <c r="BL631" s="240"/>
      <c r="BM631" s="240"/>
      <c r="BN631" s="240"/>
      <c r="BO631" s="240"/>
      <c r="BP631" s="240"/>
      <c r="BQ631" s="223"/>
      <c r="BW631" s="268"/>
      <c r="BX631" s="267"/>
      <c r="BY631" s="267"/>
      <c r="BZ631" s="267"/>
      <c r="CA631" s="267"/>
      <c r="CB631" s="267"/>
      <c r="CC631" s="241"/>
      <c r="CD631" s="214"/>
      <c r="CE631" s="240"/>
      <c r="CF631" s="240"/>
      <c r="CG631" s="240"/>
      <c r="CH631" s="5"/>
    </row>
    <row r="632" spans="1:86" hidden="1" x14ac:dyDescent="0.2">
      <c r="A632" s="141"/>
      <c r="B632" s="141"/>
      <c r="C632" s="141"/>
      <c r="D632" s="142"/>
      <c r="E632" s="141"/>
      <c r="F632" s="142"/>
      <c r="G632" s="109"/>
      <c r="H632" s="65"/>
      <c r="I632" s="66"/>
      <c r="J632" s="204"/>
      <c r="K632" s="204"/>
      <c r="L632" s="205"/>
      <c r="M632" s="205"/>
      <c r="N632" s="205"/>
      <c r="O632" s="214"/>
      <c r="P632" s="214"/>
      <c r="Q632" s="213"/>
      <c r="R632" s="213"/>
      <c r="S632" s="213"/>
      <c r="T632" s="213"/>
      <c r="U632" s="223"/>
      <c r="V632" s="222"/>
      <c r="W632" s="222"/>
      <c r="X632" s="222"/>
      <c r="Y632" s="222"/>
      <c r="Z632" s="222"/>
      <c r="AA632" s="232"/>
      <c r="AB632" s="231"/>
      <c r="AC632" s="231"/>
      <c r="AD632" s="231"/>
      <c r="AE632" s="231"/>
      <c r="AF632" s="231"/>
      <c r="AG632" s="250"/>
      <c r="AH632" s="249"/>
      <c r="AI632" s="249"/>
      <c r="AJ632" s="249"/>
      <c r="AK632" s="249"/>
      <c r="AL632" s="249"/>
      <c r="AM632" s="204"/>
      <c r="AN632" s="205"/>
      <c r="AO632" s="205"/>
      <c r="AP632" s="205"/>
      <c r="AQ632" s="205"/>
      <c r="AR632" s="205"/>
      <c r="AS632" s="259"/>
      <c r="AT632" s="258"/>
      <c r="AU632" s="258"/>
      <c r="AV632" s="258"/>
      <c r="AW632" s="258"/>
      <c r="AX632" s="258"/>
      <c r="AY632" s="268"/>
      <c r="AZ632" s="267"/>
      <c r="BA632" s="267"/>
      <c r="BB632" s="267"/>
      <c r="BC632" s="267"/>
      <c r="BD632" s="267"/>
      <c r="BE632" s="204"/>
      <c r="BF632" s="205"/>
      <c r="BG632" s="205"/>
      <c r="BH632" s="205"/>
      <c r="BI632" s="205"/>
      <c r="BJ632" s="205"/>
      <c r="BK632" s="241"/>
      <c r="BL632" s="240"/>
      <c r="BM632" s="240"/>
      <c r="BN632" s="240"/>
      <c r="BO632" s="240"/>
      <c r="BP632" s="240"/>
      <c r="BQ632" s="223"/>
      <c r="BW632" s="268"/>
      <c r="BX632" s="267"/>
      <c r="BY632" s="267"/>
      <c r="BZ632" s="267"/>
      <c r="CA632" s="267"/>
      <c r="CB632" s="267"/>
      <c r="CC632" s="241"/>
      <c r="CD632" s="214"/>
      <c r="CE632" s="240"/>
      <c r="CF632" s="240"/>
      <c r="CG632" s="240"/>
      <c r="CH632" s="5"/>
    </row>
    <row r="633" spans="1:86" hidden="1" x14ac:dyDescent="0.2">
      <c r="A633" s="141"/>
      <c r="B633" s="141"/>
      <c r="C633" s="141"/>
      <c r="D633" s="142"/>
      <c r="E633" s="141"/>
      <c r="F633" s="142"/>
      <c r="G633" s="109"/>
      <c r="H633" s="65"/>
      <c r="I633" s="66"/>
      <c r="J633" s="204"/>
      <c r="K633" s="204"/>
      <c r="L633" s="205"/>
      <c r="M633" s="205"/>
      <c r="N633" s="205"/>
      <c r="O633" s="214"/>
      <c r="P633" s="214"/>
      <c r="Q633" s="213"/>
      <c r="R633" s="213"/>
      <c r="S633" s="213"/>
      <c r="T633" s="213"/>
      <c r="U633" s="223"/>
      <c r="V633" s="222"/>
      <c r="W633" s="222"/>
      <c r="X633" s="222"/>
      <c r="Y633" s="222"/>
      <c r="Z633" s="222"/>
      <c r="AA633" s="232"/>
      <c r="AB633" s="231"/>
      <c r="AC633" s="231"/>
      <c r="AD633" s="231"/>
      <c r="AE633" s="231"/>
      <c r="AF633" s="231"/>
      <c r="AG633" s="250"/>
      <c r="AH633" s="249"/>
      <c r="AI633" s="249"/>
      <c r="AJ633" s="249"/>
      <c r="AK633" s="249"/>
      <c r="AL633" s="249"/>
      <c r="AM633" s="204"/>
      <c r="AN633" s="205"/>
      <c r="AO633" s="205"/>
      <c r="AP633" s="205"/>
      <c r="AQ633" s="205"/>
      <c r="AR633" s="205"/>
      <c r="AS633" s="259"/>
      <c r="AT633" s="258"/>
      <c r="AU633" s="258"/>
      <c r="AV633" s="258"/>
      <c r="AW633" s="258"/>
      <c r="AX633" s="258"/>
      <c r="AY633" s="268"/>
      <c r="AZ633" s="267"/>
      <c r="BA633" s="267"/>
      <c r="BB633" s="267"/>
      <c r="BC633" s="267"/>
      <c r="BD633" s="267"/>
      <c r="BE633" s="204"/>
      <c r="BF633" s="205"/>
      <c r="BG633" s="205"/>
      <c r="BH633" s="205"/>
      <c r="BI633" s="205"/>
      <c r="BJ633" s="205"/>
      <c r="BK633" s="241"/>
      <c r="BL633" s="240"/>
      <c r="BM633" s="240"/>
      <c r="BN633" s="240"/>
      <c r="BO633" s="240"/>
      <c r="BP633" s="240"/>
      <c r="BQ633" s="223"/>
      <c r="BW633" s="268"/>
      <c r="BX633" s="267"/>
      <c r="BY633" s="267"/>
      <c r="BZ633" s="267"/>
      <c r="CA633" s="267"/>
      <c r="CB633" s="267"/>
      <c r="CC633" s="241"/>
      <c r="CD633" s="214"/>
      <c r="CE633" s="240"/>
      <c r="CF633" s="240"/>
      <c r="CG633" s="240"/>
      <c r="CH633" s="5"/>
    </row>
    <row r="634" spans="1:86" hidden="1" x14ac:dyDescent="0.2">
      <c r="A634" s="141"/>
      <c r="B634" s="141"/>
      <c r="C634" s="141"/>
      <c r="D634" s="142"/>
      <c r="E634" s="141"/>
      <c r="F634" s="142"/>
      <c r="G634" s="109"/>
      <c r="H634" s="65"/>
      <c r="I634" s="66"/>
      <c r="J634" s="204"/>
      <c r="K634" s="204"/>
      <c r="L634" s="205"/>
      <c r="M634" s="205"/>
      <c r="N634" s="205"/>
      <c r="O634" s="214"/>
      <c r="P634" s="214"/>
      <c r="Q634" s="213"/>
      <c r="R634" s="213"/>
      <c r="S634" s="213"/>
      <c r="T634" s="213"/>
      <c r="U634" s="223"/>
      <c r="V634" s="222"/>
      <c r="W634" s="222"/>
      <c r="X634" s="222"/>
      <c r="Y634" s="222"/>
      <c r="Z634" s="222"/>
      <c r="AA634" s="232"/>
      <c r="AB634" s="231"/>
      <c r="AC634" s="231"/>
      <c r="AD634" s="231"/>
      <c r="AE634" s="231"/>
      <c r="AF634" s="231"/>
      <c r="AG634" s="250"/>
      <c r="AH634" s="249"/>
      <c r="AI634" s="249"/>
      <c r="AJ634" s="249"/>
      <c r="AK634" s="249"/>
      <c r="AL634" s="249"/>
      <c r="AM634" s="204"/>
      <c r="AN634" s="205"/>
      <c r="AO634" s="205"/>
      <c r="AP634" s="205"/>
      <c r="AQ634" s="205"/>
      <c r="AR634" s="205"/>
      <c r="AS634" s="259"/>
      <c r="AT634" s="258"/>
      <c r="AU634" s="258"/>
      <c r="AV634" s="258"/>
      <c r="AW634" s="258"/>
      <c r="AX634" s="258"/>
      <c r="AY634" s="268"/>
      <c r="AZ634" s="267"/>
      <c r="BA634" s="267"/>
      <c r="BB634" s="267"/>
      <c r="BC634" s="267"/>
      <c r="BD634" s="267"/>
      <c r="BE634" s="204"/>
      <c r="BF634" s="205"/>
      <c r="BG634" s="205"/>
      <c r="BH634" s="205"/>
      <c r="BI634" s="205"/>
      <c r="BJ634" s="205"/>
      <c r="BK634" s="241"/>
      <c r="BL634" s="240"/>
      <c r="BM634" s="240"/>
      <c r="BN634" s="240"/>
      <c r="BO634" s="240"/>
      <c r="BP634" s="240"/>
      <c r="BQ634" s="223"/>
      <c r="BW634" s="268"/>
      <c r="BX634" s="267"/>
      <c r="BY634" s="267"/>
      <c r="BZ634" s="267"/>
      <c r="CA634" s="267"/>
      <c r="CB634" s="267"/>
      <c r="CC634" s="241"/>
      <c r="CD634" s="214"/>
      <c r="CE634" s="240"/>
      <c r="CF634" s="240"/>
      <c r="CG634" s="240"/>
      <c r="CH634" s="5"/>
    </row>
    <row r="635" spans="1:86" hidden="1" x14ac:dyDescent="0.2">
      <c r="A635" s="141"/>
      <c r="B635" s="141"/>
      <c r="C635" s="141"/>
      <c r="D635" s="142"/>
      <c r="E635" s="141"/>
      <c r="F635" s="142"/>
      <c r="G635" s="109"/>
      <c r="H635" s="69"/>
      <c r="I635" s="66"/>
      <c r="J635" s="204"/>
      <c r="K635" s="204"/>
      <c r="L635" s="205"/>
      <c r="M635" s="205"/>
      <c r="N635" s="205"/>
      <c r="O635" s="214"/>
      <c r="P635" s="214"/>
      <c r="Q635" s="213"/>
      <c r="R635" s="213"/>
      <c r="S635" s="213"/>
      <c r="T635" s="213"/>
      <c r="U635" s="223"/>
      <c r="V635" s="222"/>
      <c r="W635" s="222"/>
      <c r="X635" s="222"/>
      <c r="Y635" s="222"/>
      <c r="Z635" s="222"/>
      <c r="AA635" s="232"/>
      <c r="AB635" s="231"/>
      <c r="AC635" s="231"/>
      <c r="AD635" s="231"/>
      <c r="AE635" s="231"/>
      <c r="AF635" s="231"/>
      <c r="AG635" s="250"/>
      <c r="AH635" s="249"/>
      <c r="AI635" s="249"/>
      <c r="AJ635" s="249"/>
      <c r="AK635" s="249"/>
      <c r="AL635" s="249"/>
      <c r="AM635" s="204"/>
      <c r="AN635" s="205"/>
      <c r="AO635" s="205"/>
      <c r="AP635" s="205"/>
      <c r="AQ635" s="205"/>
      <c r="AR635" s="205"/>
      <c r="AS635" s="259"/>
      <c r="AT635" s="258"/>
      <c r="AU635" s="258"/>
      <c r="AV635" s="258"/>
      <c r="AW635" s="258"/>
      <c r="AX635" s="258"/>
      <c r="AY635" s="268"/>
      <c r="AZ635" s="267"/>
      <c r="BA635" s="267"/>
      <c r="BB635" s="267"/>
      <c r="BC635" s="267"/>
      <c r="BD635" s="267"/>
      <c r="BE635" s="204"/>
      <c r="BF635" s="205"/>
      <c r="BG635" s="205"/>
      <c r="BH635" s="205"/>
      <c r="BI635" s="205"/>
      <c r="BJ635" s="205"/>
      <c r="BK635" s="241"/>
      <c r="BL635" s="240"/>
      <c r="BM635" s="240"/>
      <c r="BN635" s="240"/>
      <c r="BO635" s="240"/>
      <c r="BP635" s="240"/>
      <c r="BQ635" s="223"/>
      <c r="BW635" s="268"/>
      <c r="BX635" s="267"/>
      <c r="BY635" s="267"/>
      <c r="BZ635" s="267"/>
      <c r="CA635" s="267"/>
      <c r="CB635" s="267"/>
      <c r="CC635" s="241"/>
      <c r="CD635" s="214"/>
      <c r="CE635" s="240"/>
      <c r="CF635" s="240"/>
      <c r="CG635" s="240"/>
      <c r="CH635" s="5"/>
    </row>
    <row r="636" spans="1:86" hidden="1" x14ac:dyDescent="0.2">
      <c r="A636" s="141"/>
      <c r="B636" s="141"/>
      <c r="C636" s="141"/>
      <c r="D636" s="142"/>
      <c r="E636" s="141"/>
      <c r="F636" s="142"/>
      <c r="G636" s="109"/>
      <c r="H636" s="69"/>
      <c r="I636" s="66"/>
      <c r="J636" s="204"/>
      <c r="K636" s="204"/>
      <c r="L636" s="205"/>
      <c r="M636" s="205"/>
      <c r="N636" s="205"/>
      <c r="O636" s="214"/>
      <c r="P636" s="214"/>
      <c r="Q636" s="213"/>
      <c r="R636" s="213"/>
      <c r="S636" s="213"/>
      <c r="T636" s="213"/>
      <c r="U636" s="223"/>
      <c r="V636" s="222"/>
      <c r="W636" s="222"/>
      <c r="X636" s="222"/>
      <c r="Y636" s="222"/>
      <c r="Z636" s="222"/>
      <c r="AA636" s="232"/>
      <c r="AB636" s="231"/>
      <c r="AC636" s="231"/>
      <c r="AD636" s="231"/>
      <c r="AE636" s="231"/>
      <c r="AF636" s="231"/>
      <c r="AG636" s="250"/>
      <c r="AH636" s="249"/>
      <c r="AI636" s="249"/>
      <c r="AJ636" s="249"/>
      <c r="AK636" s="249"/>
      <c r="AL636" s="249"/>
      <c r="AM636" s="204"/>
      <c r="AN636" s="205"/>
      <c r="AO636" s="205"/>
      <c r="AP636" s="205"/>
      <c r="AQ636" s="205"/>
      <c r="AR636" s="205"/>
      <c r="AS636" s="259"/>
      <c r="AT636" s="258"/>
      <c r="AU636" s="258"/>
      <c r="AV636" s="258"/>
      <c r="AW636" s="258"/>
      <c r="AX636" s="258"/>
      <c r="AY636" s="268"/>
      <c r="AZ636" s="267"/>
      <c r="BA636" s="267"/>
      <c r="BB636" s="267"/>
      <c r="BC636" s="267"/>
      <c r="BD636" s="267"/>
      <c r="BE636" s="204"/>
      <c r="BF636" s="205"/>
      <c r="BG636" s="205"/>
      <c r="BH636" s="205"/>
      <c r="BI636" s="205"/>
      <c r="BJ636" s="205"/>
      <c r="BK636" s="241"/>
      <c r="BL636" s="240"/>
      <c r="BM636" s="240"/>
      <c r="BN636" s="240"/>
      <c r="BO636" s="240"/>
      <c r="BP636" s="240"/>
      <c r="BQ636" s="223"/>
      <c r="BW636" s="268"/>
      <c r="BX636" s="267"/>
      <c r="BY636" s="267"/>
      <c r="BZ636" s="267"/>
      <c r="CA636" s="267"/>
      <c r="CB636" s="267"/>
      <c r="CC636" s="241"/>
      <c r="CD636" s="214"/>
      <c r="CE636" s="240"/>
      <c r="CF636" s="240"/>
      <c r="CG636" s="240"/>
      <c r="CH636" s="5"/>
    </row>
    <row r="637" spans="1:86" hidden="1" x14ac:dyDescent="0.2">
      <c r="A637" s="141"/>
      <c r="B637" s="141"/>
      <c r="C637" s="141"/>
      <c r="D637" s="142"/>
      <c r="E637" s="141"/>
      <c r="F637" s="142"/>
      <c r="G637" s="109"/>
      <c r="H637" s="65"/>
      <c r="I637" s="66"/>
      <c r="J637" s="204"/>
      <c r="K637" s="204"/>
      <c r="L637" s="205"/>
      <c r="M637" s="205"/>
      <c r="N637" s="205"/>
      <c r="O637" s="214"/>
      <c r="P637" s="214"/>
      <c r="Q637" s="213"/>
      <c r="R637" s="213"/>
      <c r="S637" s="213"/>
      <c r="T637" s="213"/>
      <c r="U637" s="223"/>
      <c r="V637" s="222"/>
      <c r="W637" s="222"/>
      <c r="X637" s="222"/>
      <c r="Y637" s="222"/>
      <c r="Z637" s="222"/>
      <c r="AA637" s="232"/>
      <c r="AB637" s="231"/>
      <c r="AC637" s="231"/>
      <c r="AD637" s="231"/>
      <c r="AE637" s="231"/>
      <c r="AF637" s="231"/>
      <c r="AG637" s="250"/>
      <c r="AH637" s="249"/>
      <c r="AI637" s="249"/>
      <c r="AJ637" s="249"/>
      <c r="AK637" s="249"/>
      <c r="AL637" s="249"/>
      <c r="AM637" s="204"/>
      <c r="AN637" s="205"/>
      <c r="AO637" s="205"/>
      <c r="AP637" s="205"/>
      <c r="AQ637" s="205"/>
      <c r="AR637" s="205"/>
      <c r="AS637" s="259"/>
      <c r="AT637" s="258"/>
      <c r="AU637" s="258"/>
      <c r="AV637" s="258"/>
      <c r="AW637" s="258"/>
      <c r="AX637" s="258"/>
      <c r="AY637" s="268"/>
      <c r="AZ637" s="267"/>
      <c r="BA637" s="267"/>
      <c r="BB637" s="267"/>
      <c r="BC637" s="267"/>
      <c r="BD637" s="267"/>
      <c r="BE637" s="204"/>
      <c r="BF637" s="205"/>
      <c r="BG637" s="205"/>
      <c r="BH637" s="205"/>
      <c r="BI637" s="205"/>
      <c r="BJ637" s="205"/>
      <c r="BK637" s="241"/>
      <c r="BL637" s="240"/>
      <c r="BM637" s="240"/>
      <c r="BN637" s="240"/>
      <c r="BO637" s="240"/>
      <c r="BP637" s="240"/>
      <c r="BQ637" s="223"/>
      <c r="BW637" s="268"/>
      <c r="BX637" s="267"/>
      <c r="BY637" s="267"/>
      <c r="BZ637" s="267"/>
      <c r="CA637" s="267"/>
      <c r="CB637" s="267"/>
      <c r="CC637" s="241"/>
      <c r="CD637" s="214"/>
      <c r="CE637" s="240"/>
      <c r="CF637" s="240"/>
      <c r="CG637" s="240"/>
      <c r="CH637" s="5"/>
    </row>
    <row r="638" spans="1:86" hidden="1" x14ac:dyDescent="0.2">
      <c r="A638" s="141"/>
      <c r="B638" s="141"/>
      <c r="C638" s="141"/>
      <c r="D638" s="142"/>
      <c r="E638" s="141"/>
      <c r="F638" s="142"/>
      <c r="G638" s="109"/>
      <c r="H638" s="65"/>
      <c r="I638" s="66"/>
      <c r="J638" s="204"/>
      <c r="K638" s="204"/>
      <c r="L638" s="205"/>
      <c r="M638" s="205"/>
      <c r="N638" s="205"/>
      <c r="O638" s="214"/>
      <c r="P638" s="214"/>
      <c r="Q638" s="213"/>
      <c r="R638" s="213"/>
      <c r="S638" s="213"/>
      <c r="T638" s="213"/>
      <c r="U638" s="223"/>
      <c r="V638" s="222"/>
      <c r="W638" s="222"/>
      <c r="X638" s="222"/>
      <c r="Y638" s="222"/>
      <c r="Z638" s="222"/>
      <c r="AA638" s="232"/>
      <c r="AB638" s="231"/>
      <c r="AC638" s="231"/>
      <c r="AD638" s="231"/>
      <c r="AE638" s="231"/>
      <c r="AF638" s="231"/>
      <c r="AG638" s="250"/>
      <c r="AH638" s="249"/>
      <c r="AI638" s="249"/>
      <c r="AJ638" s="249"/>
      <c r="AK638" s="249"/>
      <c r="AL638" s="249"/>
      <c r="AM638" s="204"/>
      <c r="AN638" s="205"/>
      <c r="AO638" s="205"/>
      <c r="AP638" s="205"/>
      <c r="AQ638" s="205"/>
      <c r="AR638" s="205"/>
      <c r="AS638" s="259"/>
      <c r="AT638" s="258"/>
      <c r="AU638" s="258"/>
      <c r="AV638" s="258"/>
      <c r="AW638" s="258"/>
      <c r="AX638" s="258"/>
      <c r="AY638" s="268"/>
      <c r="AZ638" s="267"/>
      <c r="BA638" s="267"/>
      <c r="BB638" s="267"/>
      <c r="BC638" s="267"/>
      <c r="BD638" s="267"/>
      <c r="BE638" s="204"/>
      <c r="BF638" s="205"/>
      <c r="BG638" s="205"/>
      <c r="BH638" s="205"/>
      <c r="BI638" s="205"/>
      <c r="BJ638" s="205"/>
      <c r="BK638" s="241"/>
      <c r="BL638" s="240"/>
      <c r="BM638" s="240"/>
      <c r="BN638" s="240"/>
      <c r="BO638" s="240"/>
      <c r="BP638" s="240"/>
      <c r="BQ638" s="223"/>
      <c r="BW638" s="268"/>
      <c r="BX638" s="267"/>
      <c r="BY638" s="267"/>
      <c r="BZ638" s="267"/>
      <c r="CA638" s="267"/>
      <c r="CB638" s="267"/>
      <c r="CC638" s="241"/>
      <c r="CD638" s="214"/>
      <c r="CE638" s="240"/>
      <c r="CF638" s="240"/>
      <c r="CG638" s="240"/>
      <c r="CH638" s="5"/>
    </row>
    <row r="639" spans="1:86" hidden="1" x14ac:dyDescent="0.2">
      <c r="A639" s="141"/>
      <c r="B639" s="141"/>
      <c r="C639" s="141"/>
      <c r="D639" s="142"/>
      <c r="E639" s="141"/>
      <c r="F639" s="142"/>
      <c r="G639" s="109"/>
      <c r="H639" s="65"/>
      <c r="I639" s="66"/>
      <c r="J639" s="204"/>
      <c r="K639" s="204"/>
      <c r="L639" s="205"/>
      <c r="M639" s="205"/>
      <c r="N639" s="205"/>
      <c r="O639" s="214"/>
      <c r="P639" s="214"/>
      <c r="Q639" s="213"/>
      <c r="R639" s="213"/>
      <c r="S639" s="213"/>
      <c r="T639" s="213"/>
      <c r="U639" s="223"/>
      <c r="V639" s="222"/>
      <c r="W639" s="222"/>
      <c r="X639" s="222"/>
      <c r="Y639" s="222"/>
      <c r="Z639" s="222"/>
      <c r="AA639" s="232"/>
      <c r="AB639" s="231"/>
      <c r="AC639" s="231"/>
      <c r="AD639" s="231"/>
      <c r="AE639" s="231"/>
      <c r="AF639" s="231"/>
      <c r="AG639" s="250"/>
      <c r="AH639" s="249"/>
      <c r="AI639" s="249"/>
      <c r="AJ639" s="249"/>
      <c r="AK639" s="249"/>
      <c r="AL639" s="249"/>
      <c r="AM639" s="204"/>
      <c r="AN639" s="205"/>
      <c r="AO639" s="205"/>
      <c r="AP639" s="205"/>
      <c r="AQ639" s="205"/>
      <c r="AR639" s="205"/>
      <c r="AS639" s="259"/>
      <c r="AT639" s="258"/>
      <c r="AU639" s="258"/>
      <c r="AV639" s="258"/>
      <c r="AW639" s="258"/>
      <c r="AX639" s="258"/>
      <c r="AY639" s="268"/>
      <c r="AZ639" s="267"/>
      <c r="BA639" s="267"/>
      <c r="BB639" s="267"/>
      <c r="BC639" s="267"/>
      <c r="BD639" s="267"/>
      <c r="BE639" s="204"/>
      <c r="BF639" s="205"/>
      <c r="BG639" s="205"/>
      <c r="BH639" s="205"/>
      <c r="BI639" s="205"/>
      <c r="BJ639" s="205"/>
      <c r="BK639" s="241"/>
      <c r="BL639" s="240"/>
      <c r="BM639" s="240"/>
      <c r="BN639" s="240"/>
      <c r="BO639" s="240"/>
      <c r="BP639" s="240"/>
      <c r="BQ639" s="223"/>
      <c r="BW639" s="268"/>
      <c r="BX639" s="267"/>
      <c r="BY639" s="267"/>
      <c r="BZ639" s="267"/>
      <c r="CA639" s="267"/>
      <c r="CB639" s="267"/>
      <c r="CC639" s="241"/>
      <c r="CD639" s="214"/>
      <c r="CE639" s="240"/>
      <c r="CF639" s="240"/>
      <c r="CG639" s="240"/>
      <c r="CH639" s="5"/>
    </row>
    <row r="640" spans="1:86" hidden="1" x14ac:dyDescent="0.2">
      <c r="A640" s="146"/>
      <c r="B640" s="146"/>
      <c r="C640" s="146"/>
      <c r="D640" s="147"/>
      <c r="E640" s="146"/>
      <c r="F640" s="147"/>
      <c r="G640" s="148"/>
      <c r="H640" s="72"/>
      <c r="I640" s="73"/>
      <c r="J640" s="204"/>
      <c r="K640" s="204"/>
      <c r="L640" s="205"/>
      <c r="M640" s="205"/>
      <c r="N640" s="205"/>
      <c r="O640" s="214"/>
      <c r="P640" s="214"/>
      <c r="Q640" s="213"/>
      <c r="R640" s="213"/>
      <c r="S640" s="213"/>
      <c r="T640" s="213"/>
      <c r="U640" s="223"/>
      <c r="V640" s="222"/>
      <c r="W640" s="222"/>
      <c r="X640" s="222"/>
      <c r="Y640" s="222"/>
      <c r="Z640" s="222"/>
      <c r="AA640" s="232"/>
      <c r="AB640" s="231"/>
      <c r="AC640" s="231"/>
      <c r="AD640" s="231"/>
      <c r="AE640" s="231"/>
      <c r="AF640" s="231"/>
      <c r="AG640" s="250"/>
      <c r="AH640" s="249"/>
      <c r="AI640" s="249"/>
      <c r="AJ640" s="249"/>
      <c r="AK640" s="249"/>
      <c r="AL640" s="249"/>
      <c r="AM640" s="204"/>
      <c r="AN640" s="205"/>
      <c r="AO640" s="205"/>
      <c r="AP640" s="205"/>
      <c r="AQ640" s="205"/>
      <c r="AR640" s="205"/>
      <c r="AS640" s="259"/>
      <c r="AT640" s="258"/>
      <c r="AU640" s="258"/>
      <c r="AV640" s="258"/>
      <c r="AW640" s="258"/>
      <c r="AX640" s="258"/>
      <c r="AY640" s="268"/>
      <c r="AZ640" s="267"/>
      <c r="BA640" s="267"/>
      <c r="BB640" s="267"/>
      <c r="BC640" s="267"/>
      <c r="BD640" s="267"/>
      <c r="BE640" s="204"/>
      <c r="BF640" s="205"/>
      <c r="BG640" s="205"/>
      <c r="BH640" s="205"/>
      <c r="BI640" s="205"/>
      <c r="BJ640" s="205"/>
      <c r="BK640" s="241"/>
      <c r="BL640" s="240"/>
      <c r="BM640" s="240"/>
      <c r="BN640" s="240"/>
      <c r="BO640" s="240"/>
      <c r="BP640" s="240"/>
      <c r="BQ640" s="223"/>
      <c r="BW640" s="268"/>
      <c r="BX640" s="267"/>
      <c r="BY640" s="267"/>
      <c r="BZ640" s="267"/>
      <c r="CA640" s="267"/>
      <c r="CB640" s="267"/>
      <c r="CC640" s="241"/>
      <c r="CD640" s="214"/>
      <c r="CE640" s="240"/>
      <c r="CF640" s="240"/>
      <c r="CG640" s="240"/>
      <c r="CH640" s="5"/>
    </row>
    <row r="641" spans="1:86" hidden="1" x14ac:dyDescent="0.2">
      <c r="A641" s="11"/>
      <c r="B641" s="11"/>
      <c r="C641" s="169"/>
      <c r="D641" s="15"/>
      <c r="E641" s="11"/>
      <c r="F641" s="15"/>
      <c r="G641" s="143"/>
      <c r="H641" s="185"/>
      <c r="I641" s="142"/>
      <c r="J641" s="204"/>
      <c r="K641" s="204"/>
      <c r="L641" s="205"/>
      <c r="M641" s="205"/>
      <c r="N641" s="205"/>
      <c r="O641" s="214"/>
      <c r="P641" s="214"/>
      <c r="Q641" s="213"/>
      <c r="R641" s="213"/>
      <c r="S641" s="213"/>
      <c r="T641" s="213"/>
      <c r="U641" s="223"/>
      <c r="V641" s="222"/>
      <c r="W641" s="222"/>
      <c r="X641" s="222"/>
      <c r="Y641" s="222"/>
      <c r="Z641" s="222"/>
      <c r="AA641" s="232"/>
      <c r="AB641" s="231"/>
      <c r="AC641" s="231"/>
      <c r="AD641" s="231"/>
      <c r="AE641" s="231"/>
      <c r="AF641" s="231"/>
      <c r="AG641" s="250"/>
      <c r="AH641" s="249"/>
      <c r="AI641" s="249"/>
      <c r="AJ641" s="249"/>
      <c r="AK641" s="249"/>
      <c r="AL641" s="249"/>
      <c r="AM641" s="204"/>
      <c r="AN641" s="205"/>
      <c r="AO641" s="205"/>
      <c r="AP641" s="205"/>
      <c r="AQ641" s="205"/>
      <c r="AR641" s="205"/>
      <c r="AS641" s="259"/>
      <c r="AT641" s="258"/>
      <c r="AU641" s="258"/>
      <c r="AV641" s="258"/>
      <c r="AW641" s="258"/>
      <c r="AX641" s="258"/>
      <c r="AY641" s="268"/>
      <c r="AZ641" s="267"/>
      <c r="BA641" s="267"/>
      <c r="BB641" s="267"/>
      <c r="BC641" s="267"/>
      <c r="BD641" s="267"/>
      <c r="BE641" s="204"/>
      <c r="BF641" s="205"/>
      <c r="BG641" s="205"/>
      <c r="BH641" s="205"/>
      <c r="BI641" s="205"/>
      <c r="BJ641" s="205"/>
      <c r="BK641" s="241"/>
      <c r="BL641" s="240"/>
      <c r="BM641" s="240"/>
      <c r="BN641" s="240"/>
      <c r="BO641" s="240"/>
      <c r="BP641" s="240"/>
      <c r="BQ641" s="223"/>
      <c r="BW641" s="268"/>
      <c r="BX641" s="267"/>
      <c r="BY641" s="267"/>
      <c r="BZ641" s="267"/>
      <c r="CA641" s="267"/>
      <c r="CB641" s="267"/>
      <c r="CC641" s="241"/>
      <c r="CD641" s="214"/>
      <c r="CE641" s="240"/>
      <c r="CF641" s="240"/>
      <c r="CG641" s="240"/>
      <c r="CH641" s="5"/>
    </row>
    <row r="642" spans="1:86" hidden="1" x14ac:dyDescent="0.2">
      <c r="A642" s="22"/>
      <c r="B642" s="22"/>
      <c r="C642" s="51"/>
      <c r="D642" s="23"/>
      <c r="E642" s="22"/>
      <c r="F642" s="23"/>
      <c r="G642" s="124"/>
      <c r="H642" s="75"/>
      <c r="I642" s="94"/>
      <c r="J642" s="204"/>
      <c r="K642" s="204"/>
      <c r="L642" s="205"/>
      <c r="M642" s="205"/>
      <c r="N642" s="205"/>
      <c r="O642" s="214"/>
      <c r="P642" s="214"/>
      <c r="Q642" s="213"/>
      <c r="R642" s="213"/>
      <c r="S642" s="213"/>
      <c r="T642" s="213"/>
      <c r="U642" s="223"/>
      <c r="V642" s="222"/>
      <c r="W642" s="222"/>
      <c r="X642" s="222"/>
      <c r="Y642" s="222"/>
      <c r="Z642" s="222"/>
      <c r="AA642" s="232"/>
      <c r="AB642" s="231"/>
      <c r="AC642" s="231"/>
      <c r="AD642" s="231"/>
      <c r="AE642" s="231"/>
      <c r="AF642" s="231"/>
      <c r="AG642" s="250"/>
      <c r="AH642" s="249"/>
      <c r="AI642" s="249"/>
      <c r="AJ642" s="249"/>
      <c r="AK642" s="249"/>
      <c r="AL642" s="249"/>
      <c r="AM642" s="204"/>
      <c r="AN642" s="205"/>
      <c r="AO642" s="205"/>
      <c r="AP642" s="205"/>
      <c r="AQ642" s="205"/>
      <c r="AR642" s="205"/>
      <c r="AS642" s="259"/>
      <c r="AT642" s="258"/>
      <c r="AU642" s="258"/>
      <c r="AV642" s="258"/>
      <c r="AW642" s="258"/>
      <c r="AX642" s="258"/>
      <c r="AY642" s="268"/>
      <c r="AZ642" s="267"/>
      <c r="BA642" s="267"/>
      <c r="BB642" s="267"/>
      <c r="BC642" s="267"/>
      <c r="BD642" s="267"/>
      <c r="BE642" s="204"/>
      <c r="BF642" s="205"/>
      <c r="BG642" s="205"/>
      <c r="BH642" s="205"/>
      <c r="BI642" s="205"/>
      <c r="BJ642" s="205"/>
      <c r="BK642" s="241"/>
      <c r="BL642" s="240"/>
      <c r="BM642" s="240"/>
      <c r="BN642" s="240"/>
      <c r="BO642" s="240"/>
      <c r="BP642" s="240"/>
      <c r="BQ642" s="223"/>
      <c r="BW642" s="268"/>
      <c r="BX642" s="267"/>
      <c r="BY642" s="267"/>
      <c r="BZ642" s="267"/>
      <c r="CA642" s="267"/>
      <c r="CB642" s="267"/>
      <c r="CC642" s="241"/>
      <c r="CD642" s="214"/>
      <c r="CE642" s="240"/>
      <c r="CF642" s="240"/>
      <c r="CG642" s="240"/>
      <c r="CH642" s="5"/>
    </row>
    <row r="643" spans="1:86" hidden="1" x14ac:dyDescent="0.2">
      <c r="A643" s="22"/>
      <c r="B643" s="22"/>
      <c r="C643" s="51"/>
      <c r="D643" s="112"/>
      <c r="E643" s="22"/>
      <c r="F643" s="112"/>
      <c r="G643" s="124"/>
      <c r="H643" s="26"/>
      <c r="I643" s="112"/>
      <c r="J643" s="204"/>
      <c r="K643" s="204"/>
      <c r="L643" s="205"/>
      <c r="M643" s="205"/>
      <c r="N643" s="205"/>
      <c r="O643" s="214"/>
      <c r="P643" s="214"/>
      <c r="Q643" s="213"/>
      <c r="R643" s="213"/>
      <c r="S643" s="213"/>
      <c r="T643" s="213"/>
      <c r="U643" s="223"/>
      <c r="V643" s="222"/>
      <c r="W643" s="222"/>
      <c r="X643" s="222"/>
      <c r="Y643" s="222"/>
      <c r="Z643" s="222"/>
      <c r="AA643" s="232"/>
      <c r="AB643" s="231"/>
      <c r="AC643" s="231"/>
      <c r="AD643" s="231"/>
      <c r="AE643" s="231"/>
      <c r="AF643" s="231"/>
      <c r="AG643" s="250"/>
      <c r="AH643" s="249"/>
      <c r="AI643" s="249"/>
      <c r="AJ643" s="249"/>
      <c r="AK643" s="249"/>
      <c r="AL643" s="249"/>
      <c r="AM643" s="204"/>
      <c r="AN643" s="205"/>
      <c r="AO643" s="205"/>
      <c r="AP643" s="205"/>
      <c r="AQ643" s="205"/>
      <c r="AR643" s="205"/>
      <c r="AS643" s="259"/>
      <c r="AT643" s="258"/>
      <c r="AU643" s="258"/>
      <c r="AV643" s="258"/>
      <c r="AW643" s="258"/>
      <c r="AX643" s="258"/>
      <c r="AY643" s="268"/>
      <c r="AZ643" s="267"/>
      <c r="BA643" s="267"/>
      <c r="BB643" s="267"/>
      <c r="BC643" s="267"/>
      <c r="BD643" s="267"/>
      <c r="BE643" s="204"/>
      <c r="BF643" s="205"/>
      <c r="BG643" s="205"/>
      <c r="BH643" s="205"/>
      <c r="BI643" s="205"/>
      <c r="BJ643" s="205"/>
      <c r="BK643" s="241"/>
      <c r="BL643" s="240"/>
      <c r="BM643" s="240"/>
      <c r="BN643" s="240"/>
      <c r="BO643" s="240"/>
      <c r="BP643" s="240"/>
      <c r="BQ643" s="223"/>
      <c r="BW643" s="268"/>
      <c r="BX643" s="267"/>
      <c r="BY643" s="267"/>
      <c r="BZ643" s="267"/>
      <c r="CA643" s="267"/>
      <c r="CB643" s="267"/>
      <c r="CC643" s="241"/>
      <c r="CD643" s="214"/>
      <c r="CE643" s="240"/>
      <c r="CF643" s="240"/>
      <c r="CG643" s="240"/>
      <c r="CH643" s="5"/>
    </row>
    <row r="644" spans="1:86" hidden="1" x14ac:dyDescent="0.2">
      <c r="A644" s="22"/>
      <c r="B644" s="22"/>
      <c r="C644" s="51"/>
      <c r="D644" s="33"/>
      <c r="E644" s="22"/>
      <c r="F644" s="23"/>
      <c r="G644" s="124"/>
      <c r="H644" s="26"/>
      <c r="I644" s="112"/>
      <c r="J644" s="204"/>
      <c r="K644" s="204"/>
      <c r="L644" s="205"/>
      <c r="M644" s="205"/>
      <c r="N644" s="205"/>
      <c r="O644" s="214"/>
      <c r="P644" s="214"/>
      <c r="Q644" s="213"/>
      <c r="R644" s="213"/>
      <c r="S644" s="213"/>
      <c r="T644" s="213"/>
      <c r="U644" s="223"/>
      <c r="V644" s="222"/>
      <c r="W644" s="222"/>
      <c r="X644" s="222"/>
      <c r="Y644" s="222"/>
      <c r="Z644" s="222"/>
      <c r="AA644" s="232"/>
      <c r="AB644" s="231"/>
      <c r="AC644" s="231"/>
      <c r="AD644" s="231"/>
      <c r="AE644" s="231"/>
      <c r="AF644" s="231"/>
      <c r="AG644" s="250"/>
      <c r="AH644" s="249"/>
      <c r="AI644" s="249"/>
      <c r="AJ644" s="249"/>
      <c r="AK644" s="249"/>
      <c r="AL644" s="249"/>
      <c r="AM644" s="204"/>
      <c r="AN644" s="205"/>
      <c r="AO644" s="205"/>
      <c r="AP644" s="205"/>
      <c r="AQ644" s="205"/>
      <c r="AR644" s="205"/>
      <c r="AS644" s="259"/>
      <c r="AT644" s="258"/>
      <c r="AU644" s="258"/>
      <c r="AV644" s="258"/>
      <c r="AW644" s="258"/>
      <c r="AX644" s="258"/>
      <c r="AY644" s="268"/>
      <c r="AZ644" s="267"/>
      <c r="BA644" s="267"/>
      <c r="BB644" s="267"/>
      <c r="BC644" s="267"/>
      <c r="BD644" s="267"/>
      <c r="BE644" s="204"/>
      <c r="BF644" s="205"/>
      <c r="BG644" s="205"/>
      <c r="BH644" s="205"/>
      <c r="BI644" s="205"/>
      <c r="BJ644" s="205"/>
      <c r="BK644" s="241"/>
      <c r="BL644" s="240"/>
      <c r="BM644" s="240"/>
      <c r="BN644" s="240"/>
      <c r="BO644" s="240"/>
      <c r="BP644" s="240"/>
      <c r="BQ644" s="223"/>
      <c r="BW644" s="268"/>
      <c r="BX644" s="267"/>
      <c r="BY644" s="267"/>
      <c r="BZ644" s="267"/>
      <c r="CA644" s="267"/>
      <c r="CB644" s="267"/>
      <c r="CC644" s="241"/>
      <c r="CD644" s="214"/>
      <c r="CE644" s="240"/>
      <c r="CF644" s="240"/>
      <c r="CG644" s="240"/>
      <c r="CH644" s="5"/>
    </row>
    <row r="645" spans="1:86" hidden="1" x14ac:dyDescent="0.2">
      <c r="A645" s="22"/>
      <c r="B645" s="22"/>
      <c r="C645" s="51"/>
      <c r="D645" s="33"/>
      <c r="E645" s="22"/>
      <c r="F645" s="23"/>
      <c r="G645" s="124"/>
      <c r="H645" s="75"/>
      <c r="I645" s="52"/>
      <c r="J645" s="204"/>
      <c r="K645" s="204"/>
      <c r="L645" s="205"/>
      <c r="M645" s="205"/>
      <c r="N645" s="205"/>
      <c r="O645" s="214"/>
      <c r="P645" s="214"/>
      <c r="Q645" s="213"/>
      <c r="R645" s="213"/>
      <c r="S645" s="213"/>
      <c r="T645" s="213"/>
      <c r="U645" s="223"/>
      <c r="V645" s="222"/>
      <c r="W645" s="222"/>
      <c r="X645" s="222"/>
      <c r="Y645" s="222"/>
      <c r="Z645" s="222"/>
      <c r="AA645" s="232"/>
      <c r="AB645" s="231"/>
      <c r="AC645" s="231"/>
      <c r="AD645" s="231"/>
      <c r="AE645" s="231"/>
      <c r="AF645" s="231"/>
      <c r="AG645" s="250"/>
      <c r="AH645" s="249"/>
      <c r="AI645" s="249"/>
      <c r="AJ645" s="249"/>
      <c r="AK645" s="249"/>
      <c r="AL645" s="249"/>
      <c r="AM645" s="204"/>
      <c r="AN645" s="205"/>
      <c r="AO645" s="205"/>
      <c r="AP645" s="205"/>
      <c r="AQ645" s="205"/>
      <c r="AR645" s="205"/>
      <c r="AS645" s="259"/>
      <c r="AT645" s="258"/>
      <c r="AU645" s="258"/>
      <c r="AV645" s="258"/>
      <c r="AW645" s="258"/>
      <c r="AX645" s="258"/>
      <c r="AY645" s="268"/>
      <c r="AZ645" s="267"/>
      <c r="BA645" s="267"/>
      <c r="BB645" s="267"/>
      <c r="BC645" s="267"/>
      <c r="BD645" s="267"/>
      <c r="BE645" s="204"/>
      <c r="BF645" s="205"/>
      <c r="BG645" s="205"/>
      <c r="BH645" s="205"/>
      <c r="BI645" s="205"/>
      <c r="BJ645" s="205"/>
      <c r="BK645" s="241"/>
      <c r="BL645" s="240"/>
      <c r="BM645" s="240"/>
      <c r="BN645" s="240"/>
      <c r="BO645" s="240"/>
      <c r="BP645" s="240"/>
      <c r="BQ645" s="223"/>
      <c r="BW645" s="268"/>
      <c r="BX645" s="267"/>
      <c r="BY645" s="267"/>
      <c r="BZ645" s="267"/>
      <c r="CA645" s="267"/>
      <c r="CB645" s="267"/>
      <c r="CC645" s="241"/>
      <c r="CD645" s="214"/>
      <c r="CE645" s="240"/>
      <c r="CF645" s="240"/>
      <c r="CG645" s="240"/>
      <c r="CH645" s="5"/>
    </row>
    <row r="646" spans="1:86" hidden="1" x14ac:dyDescent="0.2">
      <c r="A646" s="22"/>
      <c r="B646" s="22"/>
      <c r="C646" s="22"/>
      <c r="D646" s="34"/>
      <c r="E646" s="22"/>
      <c r="F646" s="34"/>
      <c r="G646" s="48"/>
      <c r="H646" s="36"/>
      <c r="I646" s="186"/>
      <c r="J646" s="204"/>
      <c r="K646" s="204"/>
      <c r="L646" s="205"/>
      <c r="M646" s="205"/>
      <c r="N646" s="204"/>
      <c r="O646" s="214"/>
      <c r="P646" s="214"/>
      <c r="Q646" s="213"/>
      <c r="R646" s="214"/>
      <c r="S646" s="213"/>
      <c r="T646" s="214"/>
      <c r="U646" s="223"/>
      <c r="V646" s="223"/>
      <c r="W646" s="222"/>
      <c r="X646" s="223"/>
      <c r="Y646" s="222"/>
      <c r="Z646" s="223"/>
      <c r="AA646" s="232"/>
      <c r="AB646" s="232"/>
      <c r="AC646" s="231"/>
      <c r="AD646" s="232"/>
      <c r="AE646" s="231"/>
      <c r="AF646" s="232"/>
      <c r="AG646" s="250"/>
      <c r="AH646" s="250"/>
      <c r="AI646" s="249"/>
      <c r="AJ646" s="250"/>
      <c r="AK646" s="249"/>
      <c r="AL646" s="250"/>
      <c r="AM646" s="204"/>
      <c r="AN646" s="204"/>
      <c r="AO646" s="205"/>
      <c r="AP646" s="204"/>
      <c r="AQ646" s="205"/>
      <c r="AR646" s="204"/>
      <c r="AS646" s="259"/>
      <c r="AT646" s="259"/>
      <c r="AU646" s="258"/>
      <c r="AV646" s="259"/>
      <c r="AW646" s="258"/>
      <c r="AX646" s="259"/>
      <c r="AY646" s="268"/>
      <c r="AZ646" s="268"/>
      <c r="BA646" s="267"/>
      <c r="BB646" s="268"/>
      <c r="BC646" s="267"/>
      <c r="BD646" s="268"/>
      <c r="BE646" s="204"/>
      <c r="BF646" s="204"/>
      <c r="BG646" s="205"/>
      <c r="BH646" s="204"/>
      <c r="BI646" s="205"/>
      <c r="BJ646" s="204"/>
      <c r="BK646" s="241"/>
      <c r="BL646" s="241"/>
      <c r="BM646" s="240"/>
      <c r="BN646" s="241"/>
      <c r="BO646" s="240"/>
      <c r="BP646" s="241"/>
      <c r="BQ646" s="223"/>
      <c r="BR646" s="579"/>
      <c r="BT646" s="579"/>
      <c r="BV646" s="579"/>
      <c r="BW646" s="268"/>
      <c r="BX646" s="268"/>
      <c r="BY646" s="267"/>
      <c r="BZ646" s="268"/>
      <c r="CA646" s="267"/>
      <c r="CB646" s="268"/>
      <c r="CC646" s="241"/>
      <c r="CD646" s="214"/>
      <c r="CE646" s="240"/>
      <c r="CF646" s="240"/>
      <c r="CG646" s="241"/>
      <c r="CH646" s="5"/>
    </row>
    <row r="647" spans="1:86" hidden="1" x14ac:dyDescent="0.2">
      <c r="A647" s="105"/>
      <c r="B647" s="105"/>
      <c r="C647" s="105"/>
      <c r="D647" s="106"/>
      <c r="E647" s="105"/>
      <c r="F647" s="107"/>
      <c r="G647" s="108"/>
      <c r="H647" s="91"/>
      <c r="I647" s="59"/>
      <c r="J647" s="206"/>
      <c r="K647" s="206"/>
      <c r="L647" s="206"/>
      <c r="M647" s="206"/>
      <c r="N647" s="206"/>
      <c r="O647" s="215"/>
      <c r="P647" s="215"/>
      <c r="Q647" s="215"/>
      <c r="R647" s="215"/>
      <c r="S647" s="215"/>
      <c r="T647" s="215"/>
      <c r="U647" s="224"/>
      <c r="V647" s="224"/>
      <c r="W647" s="224"/>
      <c r="X647" s="224"/>
      <c r="Y647" s="224"/>
      <c r="Z647" s="224"/>
      <c r="AA647" s="233"/>
      <c r="AB647" s="233"/>
      <c r="AC647" s="233"/>
      <c r="AD647" s="233"/>
      <c r="AE647" s="233"/>
      <c r="AF647" s="233"/>
      <c r="AG647" s="251"/>
      <c r="AH647" s="251"/>
      <c r="AI647" s="251"/>
      <c r="AJ647" s="251"/>
      <c r="AK647" s="251"/>
      <c r="AL647" s="251"/>
      <c r="AM647" s="206"/>
      <c r="AN647" s="206"/>
      <c r="AO647" s="206"/>
      <c r="AP647" s="206"/>
      <c r="AQ647" s="206"/>
      <c r="AR647" s="206"/>
      <c r="AS647" s="260"/>
      <c r="AT647" s="260"/>
      <c r="AU647" s="260"/>
      <c r="AV647" s="260"/>
      <c r="AW647" s="260"/>
      <c r="AX647" s="260"/>
      <c r="AY647" s="269"/>
      <c r="AZ647" s="269"/>
      <c r="BA647" s="269"/>
      <c r="BB647" s="269"/>
      <c r="BC647" s="269"/>
      <c r="BD647" s="269"/>
      <c r="BE647" s="206"/>
      <c r="BF647" s="206"/>
      <c r="BG647" s="206"/>
      <c r="BH647" s="206"/>
      <c r="BI647" s="206"/>
      <c r="BJ647" s="206"/>
      <c r="BK647" s="242"/>
      <c r="BL647" s="242"/>
      <c r="BM647" s="242"/>
      <c r="BN647" s="242"/>
      <c r="BO647" s="242"/>
      <c r="BP647" s="242"/>
      <c r="BQ647" s="224"/>
      <c r="BR647" s="629"/>
      <c r="BS647" s="629"/>
      <c r="BT647" s="629"/>
      <c r="BU647" s="629"/>
      <c r="BV647" s="629"/>
      <c r="BW647" s="269"/>
      <c r="BX647" s="269"/>
      <c r="BY647" s="269"/>
      <c r="BZ647" s="269"/>
      <c r="CA647" s="269"/>
      <c r="CB647" s="269"/>
      <c r="CC647" s="242"/>
      <c r="CD647" s="215"/>
      <c r="CE647" s="242"/>
      <c r="CF647" s="242"/>
      <c r="CG647" s="242"/>
      <c r="CH647" s="5"/>
    </row>
    <row r="648" spans="1:86" hidden="1" x14ac:dyDescent="0.2">
      <c r="A648" s="151"/>
      <c r="B648" s="151"/>
      <c r="C648" s="151"/>
      <c r="D648" s="106"/>
      <c r="E648" s="151"/>
      <c r="F648" s="106"/>
      <c r="G648" s="133"/>
      <c r="H648" s="61"/>
      <c r="I648" s="134"/>
      <c r="J648" s="204"/>
      <c r="K648" s="204"/>
      <c r="L648" s="205"/>
      <c r="M648" s="205"/>
      <c r="N648" s="205"/>
      <c r="O648" s="214"/>
      <c r="P648" s="214"/>
      <c r="Q648" s="213"/>
      <c r="R648" s="213"/>
      <c r="S648" s="213"/>
      <c r="T648" s="213"/>
      <c r="U648" s="223"/>
      <c r="V648" s="222"/>
      <c r="W648" s="222"/>
      <c r="X648" s="222"/>
      <c r="Y648" s="222"/>
      <c r="Z648" s="222"/>
      <c r="AA648" s="232"/>
      <c r="AB648" s="231"/>
      <c r="AC648" s="231"/>
      <c r="AD648" s="231"/>
      <c r="AE648" s="231"/>
      <c r="AF648" s="231"/>
      <c r="AG648" s="250"/>
      <c r="AH648" s="249"/>
      <c r="AI648" s="249"/>
      <c r="AJ648" s="249"/>
      <c r="AK648" s="249"/>
      <c r="AL648" s="249"/>
      <c r="AM648" s="204"/>
      <c r="AN648" s="205"/>
      <c r="AO648" s="205"/>
      <c r="AP648" s="205"/>
      <c r="AQ648" s="205"/>
      <c r="AR648" s="205"/>
      <c r="AS648" s="259"/>
      <c r="AT648" s="258"/>
      <c r="AU648" s="258"/>
      <c r="AV648" s="258"/>
      <c r="AW648" s="258"/>
      <c r="AX648" s="258"/>
      <c r="AY648" s="268"/>
      <c r="AZ648" s="267"/>
      <c r="BA648" s="267"/>
      <c r="BB648" s="267"/>
      <c r="BC648" s="267"/>
      <c r="BD648" s="267"/>
      <c r="BE648" s="204"/>
      <c r="BF648" s="205"/>
      <c r="BG648" s="205"/>
      <c r="BH648" s="205"/>
      <c r="BI648" s="205"/>
      <c r="BJ648" s="205"/>
      <c r="BK648" s="241"/>
      <c r="BL648" s="240"/>
      <c r="BM648" s="240"/>
      <c r="BN648" s="240"/>
      <c r="BO648" s="240"/>
      <c r="BP648" s="240"/>
      <c r="BQ648" s="223"/>
      <c r="BW648" s="268"/>
      <c r="BX648" s="267"/>
      <c r="BY648" s="267"/>
      <c r="BZ648" s="267"/>
      <c r="CA648" s="267"/>
      <c r="CB648" s="267"/>
      <c r="CC648" s="241"/>
      <c r="CD648" s="214"/>
      <c r="CE648" s="240"/>
      <c r="CF648" s="240"/>
      <c r="CG648" s="240"/>
      <c r="CH648" s="5"/>
    </row>
    <row r="649" spans="1:86" hidden="1" x14ac:dyDescent="0.2">
      <c r="A649" s="141"/>
      <c r="B649" s="141"/>
      <c r="C649" s="141"/>
      <c r="D649" s="142"/>
      <c r="E649" s="141"/>
      <c r="F649" s="142"/>
      <c r="G649" s="109"/>
      <c r="H649" s="65"/>
      <c r="I649" s="66"/>
      <c r="J649" s="204"/>
      <c r="K649" s="204"/>
      <c r="L649" s="205"/>
      <c r="M649" s="205"/>
      <c r="N649" s="205"/>
      <c r="O649" s="214"/>
      <c r="P649" s="214"/>
      <c r="Q649" s="213"/>
      <c r="R649" s="213"/>
      <c r="S649" s="213"/>
      <c r="T649" s="213"/>
      <c r="U649" s="223"/>
      <c r="V649" s="222"/>
      <c r="W649" s="222"/>
      <c r="X649" s="222"/>
      <c r="Y649" s="222"/>
      <c r="Z649" s="222"/>
      <c r="AA649" s="232"/>
      <c r="AB649" s="231"/>
      <c r="AC649" s="231"/>
      <c r="AD649" s="231"/>
      <c r="AE649" s="231"/>
      <c r="AF649" s="231"/>
      <c r="AG649" s="250"/>
      <c r="AH649" s="249"/>
      <c r="AI649" s="249"/>
      <c r="AJ649" s="249"/>
      <c r="AK649" s="249"/>
      <c r="AL649" s="249"/>
      <c r="AM649" s="204"/>
      <c r="AN649" s="205"/>
      <c r="AO649" s="205"/>
      <c r="AP649" s="205"/>
      <c r="AQ649" s="205"/>
      <c r="AR649" s="205"/>
      <c r="AS649" s="259"/>
      <c r="AT649" s="258"/>
      <c r="AU649" s="258"/>
      <c r="AV649" s="258"/>
      <c r="AW649" s="258"/>
      <c r="AX649" s="258"/>
      <c r="AY649" s="268"/>
      <c r="AZ649" s="267"/>
      <c r="BA649" s="267"/>
      <c r="BB649" s="267"/>
      <c r="BC649" s="267"/>
      <c r="BD649" s="267"/>
      <c r="BE649" s="204"/>
      <c r="BF649" s="205"/>
      <c r="BG649" s="205"/>
      <c r="BH649" s="205"/>
      <c r="BI649" s="205"/>
      <c r="BJ649" s="205"/>
      <c r="BK649" s="241"/>
      <c r="BL649" s="240"/>
      <c r="BM649" s="240"/>
      <c r="BN649" s="240"/>
      <c r="BO649" s="240"/>
      <c r="BP649" s="240"/>
      <c r="BQ649" s="223"/>
      <c r="BW649" s="268"/>
      <c r="BX649" s="267"/>
      <c r="BY649" s="267"/>
      <c r="BZ649" s="267"/>
      <c r="CA649" s="267"/>
      <c r="CB649" s="267"/>
      <c r="CC649" s="241"/>
      <c r="CD649" s="214"/>
      <c r="CE649" s="240"/>
      <c r="CF649" s="240"/>
      <c r="CG649" s="240"/>
      <c r="CH649" s="5"/>
    </row>
    <row r="650" spans="1:86" hidden="1" x14ac:dyDescent="0.2">
      <c r="A650" s="141"/>
      <c r="B650" s="141"/>
      <c r="C650" s="141"/>
      <c r="D650" s="142"/>
      <c r="E650" s="141"/>
      <c r="F650" s="142"/>
      <c r="G650" s="109"/>
      <c r="H650" s="69"/>
      <c r="I650" s="66"/>
      <c r="J650" s="204"/>
      <c r="K650" s="204"/>
      <c r="L650" s="205"/>
      <c r="M650" s="205"/>
      <c r="N650" s="205"/>
      <c r="O650" s="214"/>
      <c r="P650" s="214"/>
      <c r="Q650" s="213"/>
      <c r="R650" s="213"/>
      <c r="S650" s="213"/>
      <c r="T650" s="213"/>
      <c r="U650" s="223"/>
      <c r="V650" s="222"/>
      <c r="W650" s="222"/>
      <c r="X650" s="222"/>
      <c r="Y650" s="222"/>
      <c r="Z650" s="222"/>
      <c r="AA650" s="232"/>
      <c r="AB650" s="231"/>
      <c r="AC650" s="231"/>
      <c r="AD650" s="231"/>
      <c r="AE650" s="231"/>
      <c r="AF650" s="231"/>
      <c r="AG650" s="250"/>
      <c r="AH650" s="249"/>
      <c r="AI650" s="249"/>
      <c r="AJ650" s="249"/>
      <c r="AK650" s="249"/>
      <c r="AL650" s="249"/>
      <c r="AM650" s="204"/>
      <c r="AN650" s="205"/>
      <c r="AO650" s="205"/>
      <c r="AP650" s="205"/>
      <c r="AQ650" s="205"/>
      <c r="AR650" s="205"/>
      <c r="AS650" s="259"/>
      <c r="AT650" s="258"/>
      <c r="AU650" s="258"/>
      <c r="AV650" s="258"/>
      <c r="AW650" s="258"/>
      <c r="AX650" s="258"/>
      <c r="AY650" s="268"/>
      <c r="AZ650" s="267"/>
      <c r="BA650" s="267"/>
      <c r="BB650" s="267"/>
      <c r="BC650" s="267"/>
      <c r="BD650" s="267"/>
      <c r="BE650" s="204"/>
      <c r="BF650" s="205"/>
      <c r="BG650" s="205"/>
      <c r="BH650" s="205"/>
      <c r="BI650" s="205"/>
      <c r="BJ650" s="205"/>
      <c r="BK650" s="241"/>
      <c r="BL650" s="240"/>
      <c r="BM650" s="240"/>
      <c r="BN650" s="240"/>
      <c r="BO650" s="240"/>
      <c r="BP650" s="240"/>
      <c r="BQ650" s="223"/>
      <c r="BW650" s="268"/>
      <c r="BX650" s="267"/>
      <c r="BY650" s="267"/>
      <c r="BZ650" s="267"/>
      <c r="CA650" s="267"/>
      <c r="CB650" s="267"/>
      <c r="CC650" s="241"/>
      <c r="CD650" s="214"/>
      <c r="CE650" s="240"/>
      <c r="CF650" s="240"/>
      <c r="CG650" s="240"/>
      <c r="CH650" s="5"/>
    </row>
    <row r="651" spans="1:86" hidden="1" x14ac:dyDescent="0.2">
      <c r="A651" s="141"/>
      <c r="B651" s="141"/>
      <c r="C651" s="141"/>
      <c r="D651" s="142"/>
      <c r="E651" s="141"/>
      <c r="F651" s="142"/>
      <c r="G651" s="109"/>
      <c r="H651" s="69"/>
      <c r="I651" s="66"/>
      <c r="J651" s="204"/>
      <c r="K651" s="204"/>
      <c r="L651" s="205"/>
      <c r="M651" s="205"/>
      <c r="N651" s="205"/>
      <c r="O651" s="214"/>
      <c r="P651" s="214"/>
      <c r="Q651" s="213"/>
      <c r="R651" s="213"/>
      <c r="S651" s="213"/>
      <c r="T651" s="213"/>
      <c r="U651" s="223"/>
      <c r="V651" s="222"/>
      <c r="W651" s="222"/>
      <c r="X651" s="222"/>
      <c r="Y651" s="222"/>
      <c r="Z651" s="222"/>
      <c r="AA651" s="232"/>
      <c r="AB651" s="231"/>
      <c r="AC651" s="231"/>
      <c r="AD651" s="231"/>
      <c r="AE651" s="231"/>
      <c r="AF651" s="231"/>
      <c r="AG651" s="250"/>
      <c r="AH651" s="249"/>
      <c r="AI651" s="249"/>
      <c r="AJ651" s="249"/>
      <c r="AK651" s="249"/>
      <c r="AL651" s="249"/>
      <c r="AM651" s="204"/>
      <c r="AN651" s="205"/>
      <c r="AO651" s="205"/>
      <c r="AP651" s="205"/>
      <c r="AQ651" s="205"/>
      <c r="AR651" s="205"/>
      <c r="AS651" s="259"/>
      <c r="AT651" s="258"/>
      <c r="AU651" s="258"/>
      <c r="AV651" s="258"/>
      <c r="AW651" s="258"/>
      <c r="AX651" s="258"/>
      <c r="AY651" s="268"/>
      <c r="AZ651" s="267"/>
      <c r="BA651" s="267"/>
      <c r="BB651" s="267"/>
      <c r="BC651" s="267"/>
      <c r="BD651" s="267"/>
      <c r="BE651" s="204"/>
      <c r="BF651" s="205"/>
      <c r="BG651" s="205"/>
      <c r="BH651" s="205"/>
      <c r="BI651" s="205"/>
      <c r="BJ651" s="205"/>
      <c r="BK651" s="241"/>
      <c r="BL651" s="240"/>
      <c r="BM651" s="240"/>
      <c r="BN651" s="240"/>
      <c r="BO651" s="240"/>
      <c r="BP651" s="240"/>
      <c r="BQ651" s="223"/>
      <c r="BW651" s="268"/>
      <c r="BX651" s="267"/>
      <c r="BY651" s="267"/>
      <c r="BZ651" s="267"/>
      <c r="CA651" s="267"/>
      <c r="CB651" s="267"/>
      <c r="CC651" s="241"/>
      <c r="CD651" s="214"/>
      <c r="CE651" s="240"/>
      <c r="CF651" s="240"/>
      <c r="CG651" s="240"/>
      <c r="CH651" s="5"/>
    </row>
    <row r="652" spans="1:86" hidden="1" x14ac:dyDescent="0.2">
      <c r="A652" s="141"/>
      <c r="B652" s="141"/>
      <c r="C652" s="141"/>
      <c r="D652" s="142"/>
      <c r="E652" s="141"/>
      <c r="F652" s="142"/>
      <c r="G652" s="109"/>
      <c r="H652" s="65"/>
      <c r="I652" s="66"/>
      <c r="J652" s="204"/>
      <c r="K652" s="204"/>
      <c r="L652" s="205"/>
      <c r="M652" s="205"/>
      <c r="N652" s="205"/>
      <c r="O652" s="214"/>
      <c r="P652" s="214"/>
      <c r="Q652" s="213"/>
      <c r="R652" s="213"/>
      <c r="S652" s="213"/>
      <c r="T652" s="213"/>
      <c r="U652" s="223"/>
      <c r="V652" s="222"/>
      <c r="W652" s="222"/>
      <c r="X652" s="222"/>
      <c r="Y652" s="222"/>
      <c r="Z652" s="222"/>
      <c r="AA652" s="232"/>
      <c r="AB652" s="231"/>
      <c r="AC652" s="231"/>
      <c r="AD652" s="231"/>
      <c r="AE652" s="231"/>
      <c r="AF652" s="231"/>
      <c r="AG652" s="250"/>
      <c r="AH652" s="249"/>
      <c r="AI652" s="249"/>
      <c r="AJ652" s="249"/>
      <c r="AK652" s="249"/>
      <c r="AL652" s="249"/>
      <c r="AM652" s="204"/>
      <c r="AN652" s="205"/>
      <c r="AO652" s="205"/>
      <c r="AP652" s="205"/>
      <c r="AQ652" s="205"/>
      <c r="AR652" s="205"/>
      <c r="AS652" s="259"/>
      <c r="AT652" s="258"/>
      <c r="AU652" s="258"/>
      <c r="AV652" s="258"/>
      <c r="AW652" s="258"/>
      <c r="AX652" s="258"/>
      <c r="AY652" s="268"/>
      <c r="AZ652" s="267"/>
      <c r="BA652" s="267"/>
      <c r="BB652" s="267"/>
      <c r="BC652" s="267"/>
      <c r="BD652" s="267"/>
      <c r="BE652" s="204"/>
      <c r="BF652" s="205"/>
      <c r="BG652" s="205"/>
      <c r="BH652" s="205"/>
      <c r="BI652" s="205"/>
      <c r="BJ652" s="205"/>
      <c r="BK652" s="241"/>
      <c r="BL652" s="240"/>
      <c r="BM652" s="240"/>
      <c r="BN652" s="240"/>
      <c r="BO652" s="240"/>
      <c r="BP652" s="240"/>
      <c r="BQ652" s="223"/>
      <c r="BW652" s="268"/>
      <c r="BX652" s="267"/>
      <c r="BY652" s="267"/>
      <c r="BZ652" s="267"/>
      <c r="CA652" s="267"/>
      <c r="CB652" s="267"/>
      <c r="CC652" s="241"/>
      <c r="CD652" s="214"/>
      <c r="CE652" s="240"/>
      <c r="CF652" s="240"/>
      <c r="CG652" s="240"/>
      <c r="CH652" s="5"/>
    </row>
    <row r="653" spans="1:86" hidden="1" x14ac:dyDescent="0.2">
      <c r="A653" s="141"/>
      <c r="B653" s="141"/>
      <c r="C653" s="141"/>
      <c r="D653" s="142"/>
      <c r="E653" s="141"/>
      <c r="F653" s="142"/>
      <c r="G653" s="143"/>
      <c r="H653" s="69"/>
      <c r="I653" s="74"/>
      <c r="J653" s="204"/>
      <c r="K653" s="204"/>
      <c r="L653" s="205"/>
      <c r="M653" s="205"/>
      <c r="N653" s="205"/>
      <c r="O653" s="214"/>
      <c r="P653" s="214"/>
      <c r="Q653" s="213"/>
      <c r="R653" s="213"/>
      <c r="S653" s="213"/>
      <c r="T653" s="213"/>
      <c r="U653" s="223"/>
      <c r="V653" s="222"/>
      <c r="W653" s="222"/>
      <c r="X653" s="222"/>
      <c r="Y653" s="222"/>
      <c r="Z653" s="222"/>
      <c r="AA653" s="232"/>
      <c r="AB653" s="231"/>
      <c r="AC653" s="231"/>
      <c r="AD653" s="231"/>
      <c r="AE653" s="231"/>
      <c r="AF653" s="231"/>
      <c r="AG653" s="250"/>
      <c r="AH653" s="249"/>
      <c r="AI653" s="249"/>
      <c r="AJ653" s="249"/>
      <c r="AK653" s="249"/>
      <c r="AL653" s="249"/>
      <c r="AM653" s="204"/>
      <c r="AN653" s="205"/>
      <c r="AO653" s="205"/>
      <c r="AP653" s="205"/>
      <c r="AQ653" s="205"/>
      <c r="AR653" s="205"/>
      <c r="AS653" s="259"/>
      <c r="AT653" s="258"/>
      <c r="AU653" s="258"/>
      <c r="AV653" s="258"/>
      <c r="AW653" s="258"/>
      <c r="AX653" s="258"/>
      <c r="AY653" s="268"/>
      <c r="AZ653" s="267"/>
      <c r="BA653" s="267"/>
      <c r="BB653" s="267"/>
      <c r="BC653" s="267"/>
      <c r="BD653" s="267"/>
      <c r="BE653" s="204"/>
      <c r="BF653" s="205"/>
      <c r="BG653" s="205"/>
      <c r="BH653" s="205"/>
      <c r="BI653" s="205"/>
      <c r="BJ653" s="205"/>
      <c r="BK653" s="241"/>
      <c r="BL653" s="240"/>
      <c r="BM653" s="240"/>
      <c r="BN653" s="240"/>
      <c r="BO653" s="240"/>
      <c r="BP653" s="240"/>
      <c r="BQ653" s="223"/>
      <c r="BW653" s="268"/>
      <c r="BX653" s="267"/>
      <c r="BY653" s="267"/>
      <c r="BZ653" s="267"/>
      <c r="CA653" s="267"/>
      <c r="CB653" s="267"/>
      <c r="CC653" s="241"/>
      <c r="CD653" s="214"/>
      <c r="CE653" s="240"/>
      <c r="CF653" s="240"/>
      <c r="CG653" s="240"/>
      <c r="CH653" s="5"/>
    </row>
    <row r="654" spans="1:86" hidden="1" x14ac:dyDescent="0.2">
      <c r="A654" s="187"/>
      <c r="B654" s="6"/>
      <c r="C654" s="6"/>
      <c r="D654" s="6"/>
      <c r="E654" s="6"/>
      <c r="F654" s="6"/>
      <c r="G654" s="6"/>
      <c r="H654" s="188"/>
      <c r="I654" s="176"/>
      <c r="J654" s="204"/>
      <c r="K654" s="204"/>
      <c r="L654" s="205"/>
      <c r="M654" s="205"/>
      <c r="N654" s="205"/>
      <c r="O654" s="214"/>
      <c r="P654" s="214"/>
      <c r="Q654" s="213"/>
      <c r="R654" s="213"/>
      <c r="S654" s="213"/>
      <c r="T654" s="213"/>
      <c r="U654" s="223"/>
      <c r="V654" s="222"/>
      <c r="W654" s="222"/>
      <c r="X654" s="222"/>
      <c r="Y654" s="222"/>
      <c r="Z654" s="222"/>
      <c r="AA654" s="232"/>
      <c r="AB654" s="231"/>
      <c r="AC654" s="231"/>
      <c r="AD654" s="231"/>
      <c r="AE654" s="231"/>
      <c r="AF654" s="231"/>
      <c r="AG654" s="250"/>
      <c r="AH654" s="249"/>
      <c r="AI654" s="249"/>
      <c r="AJ654" s="249"/>
      <c r="AK654" s="249"/>
      <c r="AL654" s="249"/>
      <c r="AM654" s="204"/>
      <c r="AN654" s="205"/>
      <c r="AO654" s="205"/>
      <c r="AP654" s="205"/>
      <c r="AQ654" s="205"/>
      <c r="AR654" s="205"/>
      <c r="AS654" s="259"/>
      <c r="AT654" s="258"/>
      <c r="AU654" s="258"/>
      <c r="AV654" s="258"/>
      <c r="AW654" s="258"/>
      <c r="AX654" s="258"/>
      <c r="AY654" s="268"/>
      <c r="AZ654" s="267"/>
      <c r="BA654" s="267"/>
      <c r="BB654" s="267"/>
      <c r="BC654" s="267"/>
      <c r="BD654" s="267"/>
      <c r="BE654" s="204"/>
      <c r="BF654" s="205"/>
      <c r="BG654" s="205"/>
      <c r="BH654" s="205"/>
      <c r="BI654" s="205"/>
      <c r="BJ654" s="205"/>
      <c r="BK654" s="241"/>
      <c r="BL654" s="240"/>
      <c r="BM654" s="240"/>
      <c r="BN654" s="240"/>
      <c r="BO654" s="240"/>
      <c r="BP654" s="240"/>
      <c r="BQ654" s="223"/>
      <c r="BW654" s="268"/>
      <c r="BX654" s="267"/>
      <c r="BY654" s="267"/>
      <c r="BZ654" s="267"/>
      <c r="CA654" s="267"/>
      <c r="CB654" s="267"/>
      <c r="CC654" s="241"/>
      <c r="CD654" s="214"/>
      <c r="CE654" s="240"/>
      <c r="CF654" s="240"/>
      <c r="CG654" s="240"/>
      <c r="CH654" s="5"/>
    </row>
    <row r="655" spans="1:86" hidden="1" x14ac:dyDescent="0.2">
      <c r="A655" s="189"/>
      <c r="B655" s="15"/>
      <c r="C655" s="15"/>
      <c r="D655" s="15"/>
      <c r="E655" s="15"/>
      <c r="F655" s="15"/>
      <c r="G655" s="15"/>
      <c r="H655" s="185"/>
      <c r="I655" s="190"/>
      <c r="J655" s="204"/>
      <c r="K655" s="204"/>
      <c r="L655" s="205"/>
      <c r="M655" s="205"/>
      <c r="N655" s="205"/>
      <c r="O655" s="214"/>
      <c r="P655" s="214"/>
      <c r="Q655" s="213"/>
      <c r="R655" s="213"/>
      <c r="S655" s="213"/>
      <c r="T655" s="213"/>
      <c r="U655" s="223"/>
      <c r="V655" s="222"/>
      <c r="W655" s="222"/>
      <c r="X655" s="222"/>
      <c r="Y655" s="222"/>
      <c r="Z655" s="222"/>
      <c r="AA655" s="232"/>
      <c r="AB655" s="231"/>
      <c r="AC655" s="231"/>
      <c r="AD655" s="231"/>
      <c r="AE655" s="231"/>
      <c r="AF655" s="231"/>
      <c r="AG655" s="250"/>
      <c r="AH655" s="249"/>
      <c r="AI655" s="249"/>
      <c r="AJ655" s="249"/>
      <c r="AK655" s="249"/>
      <c r="AL655" s="249"/>
      <c r="AM655" s="204"/>
      <c r="AN655" s="205"/>
      <c r="AO655" s="205"/>
      <c r="AP655" s="205"/>
      <c r="AQ655" s="205"/>
      <c r="AR655" s="205"/>
      <c r="AS655" s="259"/>
      <c r="AT655" s="258"/>
      <c r="AU655" s="258"/>
      <c r="AV655" s="258"/>
      <c r="AW655" s="258"/>
      <c r="AX655" s="258"/>
      <c r="AY655" s="268"/>
      <c r="AZ655" s="267"/>
      <c r="BA655" s="267"/>
      <c r="BB655" s="267"/>
      <c r="BC655" s="267"/>
      <c r="BD655" s="267"/>
      <c r="BE655" s="204"/>
      <c r="BF655" s="205"/>
      <c r="BG655" s="205"/>
      <c r="BH655" s="205"/>
      <c r="BI655" s="205"/>
      <c r="BJ655" s="205"/>
      <c r="BK655" s="241"/>
      <c r="BL655" s="240"/>
      <c r="BM655" s="240"/>
      <c r="BN655" s="240"/>
      <c r="BO655" s="240"/>
      <c r="BP655" s="240"/>
      <c r="BQ655" s="223"/>
      <c r="BW655" s="268"/>
      <c r="BX655" s="267"/>
      <c r="BY655" s="267"/>
      <c r="BZ655" s="267"/>
      <c r="CA655" s="267"/>
      <c r="CB655" s="267"/>
      <c r="CC655" s="241"/>
      <c r="CD655" s="214"/>
      <c r="CE655" s="240"/>
      <c r="CF655" s="240"/>
      <c r="CG655" s="240"/>
      <c r="CH655" s="5"/>
    </row>
    <row r="656" spans="1:86" hidden="1" x14ac:dyDescent="0.2">
      <c r="A656" s="191"/>
      <c r="B656" s="20"/>
      <c r="C656" s="20"/>
      <c r="D656" s="20"/>
      <c r="E656" s="20"/>
      <c r="F656" s="20"/>
      <c r="G656" s="20"/>
      <c r="H656" s="192"/>
      <c r="I656" s="193"/>
      <c r="J656" s="204"/>
      <c r="K656" s="204"/>
      <c r="L656" s="205"/>
      <c r="M656" s="205"/>
      <c r="N656" s="205"/>
      <c r="O656" s="214"/>
      <c r="P656" s="214"/>
      <c r="Q656" s="213"/>
      <c r="R656" s="213"/>
      <c r="S656" s="213"/>
      <c r="T656" s="213"/>
      <c r="U656" s="223"/>
      <c r="V656" s="222"/>
      <c r="W656" s="222"/>
      <c r="X656" s="222"/>
      <c r="Y656" s="222"/>
      <c r="Z656" s="222"/>
      <c r="AA656" s="232"/>
      <c r="AB656" s="231"/>
      <c r="AC656" s="231"/>
      <c r="AD656" s="231"/>
      <c r="AE656" s="231"/>
      <c r="AF656" s="231"/>
      <c r="AG656" s="250"/>
      <c r="AH656" s="249"/>
      <c r="AI656" s="249"/>
      <c r="AJ656" s="249"/>
      <c r="AK656" s="249"/>
      <c r="AL656" s="249"/>
      <c r="AM656" s="204"/>
      <c r="AN656" s="205"/>
      <c r="AO656" s="205"/>
      <c r="AP656" s="205"/>
      <c r="AQ656" s="205"/>
      <c r="AR656" s="205"/>
      <c r="AS656" s="259"/>
      <c r="AT656" s="258"/>
      <c r="AU656" s="258"/>
      <c r="AV656" s="258"/>
      <c r="AW656" s="258"/>
      <c r="AX656" s="258"/>
      <c r="AY656" s="268"/>
      <c r="AZ656" s="267"/>
      <c r="BA656" s="267"/>
      <c r="BB656" s="267"/>
      <c r="BC656" s="267"/>
      <c r="BD656" s="267"/>
      <c r="BE656" s="204"/>
      <c r="BF656" s="205"/>
      <c r="BG656" s="205"/>
      <c r="BH656" s="205"/>
      <c r="BI656" s="205"/>
      <c r="BJ656" s="205"/>
      <c r="BK656" s="241"/>
      <c r="BL656" s="240"/>
      <c r="BM656" s="240"/>
      <c r="BN656" s="240"/>
      <c r="BO656" s="240"/>
      <c r="BP656" s="240"/>
      <c r="BQ656" s="223"/>
      <c r="BW656" s="268"/>
      <c r="BX656" s="267"/>
      <c r="BY656" s="267"/>
      <c r="BZ656" s="267"/>
      <c r="CA656" s="267"/>
      <c r="CB656" s="267"/>
      <c r="CC656" s="241"/>
      <c r="CD656" s="214"/>
      <c r="CE656" s="240"/>
      <c r="CF656" s="240"/>
      <c r="CG656" s="240"/>
      <c r="CH656" s="5"/>
    </row>
    <row r="657" spans="1:86" hidden="1" x14ac:dyDescent="0.2">
      <c r="I657" s="172"/>
      <c r="J657" s="204"/>
      <c r="K657" s="204"/>
      <c r="L657" s="205"/>
      <c r="M657" s="205"/>
      <c r="N657" s="205"/>
      <c r="O657" s="214"/>
      <c r="P657" s="214"/>
      <c r="Q657" s="213"/>
      <c r="R657" s="213"/>
      <c r="S657" s="213"/>
      <c r="T657" s="213"/>
      <c r="U657" s="223"/>
      <c r="V657" s="222"/>
      <c r="W657" s="222"/>
      <c r="X657" s="222"/>
      <c r="Y657" s="222"/>
      <c r="Z657" s="222"/>
      <c r="AA657" s="232"/>
      <c r="AB657" s="231"/>
      <c r="AC657" s="231"/>
      <c r="AD657" s="231"/>
      <c r="AE657" s="231"/>
      <c r="AF657" s="231"/>
      <c r="AG657" s="250"/>
      <c r="AH657" s="249"/>
      <c r="AI657" s="249"/>
      <c r="AJ657" s="249"/>
      <c r="AK657" s="249"/>
      <c r="AL657" s="249"/>
      <c r="AM657" s="204"/>
      <c r="AN657" s="205"/>
      <c r="AO657" s="205"/>
      <c r="AP657" s="205"/>
      <c r="AQ657" s="205"/>
      <c r="AR657" s="205"/>
      <c r="AS657" s="259"/>
      <c r="AT657" s="258"/>
      <c r="AU657" s="258"/>
      <c r="AV657" s="258"/>
      <c r="AW657" s="258"/>
      <c r="AX657" s="258"/>
      <c r="AY657" s="268"/>
      <c r="AZ657" s="267"/>
      <c r="BA657" s="267"/>
      <c r="BB657" s="267"/>
      <c r="BC657" s="267"/>
      <c r="BD657" s="267"/>
      <c r="BE657" s="204"/>
      <c r="BF657" s="205"/>
      <c r="BG657" s="205"/>
      <c r="BH657" s="205"/>
      <c r="BI657" s="205"/>
      <c r="BJ657" s="205"/>
      <c r="BK657" s="241"/>
      <c r="BL657" s="240"/>
      <c r="BM657" s="240"/>
      <c r="BN657" s="240"/>
      <c r="BO657" s="240"/>
      <c r="BP657" s="240"/>
      <c r="BQ657" s="223"/>
      <c r="BW657" s="268"/>
      <c r="BX657" s="267"/>
      <c r="BY657" s="267"/>
      <c r="BZ657" s="267"/>
      <c r="CA657" s="267"/>
      <c r="CB657" s="267"/>
      <c r="CC657" s="241"/>
      <c r="CD657" s="214"/>
      <c r="CE657" s="240"/>
      <c r="CF657" s="240"/>
      <c r="CG657" s="240"/>
      <c r="CH657" s="5"/>
    </row>
    <row r="658" spans="1:86" hidden="1" x14ac:dyDescent="0.2">
      <c r="A658" s="22"/>
      <c r="B658" s="22"/>
      <c r="C658" s="22"/>
      <c r="D658" s="48"/>
      <c r="E658" s="22"/>
      <c r="F658" s="34"/>
      <c r="G658" s="48"/>
      <c r="H658" s="26"/>
      <c r="I658" s="27"/>
      <c r="J658" s="204"/>
      <c r="K658" s="204"/>
      <c r="L658" s="205"/>
      <c r="M658" s="205"/>
      <c r="N658" s="205"/>
      <c r="O658" s="214"/>
      <c r="P658" s="214"/>
      <c r="Q658" s="213"/>
      <c r="R658" s="213"/>
      <c r="S658" s="213"/>
      <c r="T658" s="213"/>
      <c r="U658" s="223"/>
      <c r="V658" s="222"/>
      <c r="W658" s="222"/>
      <c r="X658" s="222"/>
      <c r="Y658" s="222"/>
      <c r="Z658" s="222"/>
      <c r="AA658" s="232"/>
      <c r="AB658" s="231"/>
      <c r="AC658" s="231"/>
      <c r="AD658" s="231"/>
      <c r="AE658" s="231"/>
      <c r="AF658" s="231"/>
      <c r="AG658" s="250"/>
      <c r="AH658" s="249"/>
      <c r="AI658" s="249"/>
      <c r="AJ658" s="249"/>
      <c r="AK658" s="249"/>
      <c r="AL658" s="249"/>
      <c r="AM658" s="204"/>
      <c r="AN658" s="205"/>
      <c r="AO658" s="205"/>
      <c r="AP658" s="205"/>
      <c r="AQ658" s="205"/>
      <c r="AR658" s="205"/>
      <c r="AS658" s="259"/>
      <c r="AT658" s="258"/>
      <c r="AU658" s="258"/>
      <c r="AV658" s="258"/>
      <c r="AW658" s="258"/>
      <c r="AX658" s="258"/>
      <c r="AY658" s="268"/>
      <c r="AZ658" s="267"/>
      <c r="BA658" s="267"/>
      <c r="BB658" s="267"/>
      <c r="BC658" s="267"/>
      <c r="BD658" s="267"/>
      <c r="BE658" s="204"/>
      <c r="BF658" s="205"/>
      <c r="BG658" s="205"/>
      <c r="BH658" s="205"/>
      <c r="BI658" s="205"/>
      <c r="BJ658" s="205"/>
      <c r="BK658" s="241"/>
      <c r="BL658" s="240"/>
      <c r="BM658" s="240"/>
      <c r="BN658" s="240"/>
      <c r="BO658" s="240"/>
      <c r="BP658" s="240"/>
      <c r="BQ658" s="223"/>
      <c r="BW658" s="268"/>
      <c r="BX658" s="267"/>
      <c r="BY658" s="267"/>
      <c r="BZ658" s="267"/>
      <c r="CA658" s="267"/>
      <c r="CB658" s="267"/>
      <c r="CC658" s="241"/>
      <c r="CD658" s="214"/>
      <c r="CE658" s="240"/>
      <c r="CF658" s="240"/>
      <c r="CG658" s="240"/>
      <c r="CH658" s="5"/>
    </row>
    <row r="659" spans="1:86" hidden="1" x14ac:dyDescent="0.2">
      <c r="A659" s="22"/>
      <c r="B659" s="22"/>
      <c r="C659" s="22"/>
      <c r="D659" s="35"/>
      <c r="E659" s="22"/>
      <c r="F659" s="34"/>
      <c r="G659" s="48"/>
      <c r="H659" s="26"/>
      <c r="I659" s="27"/>
      <c r="J659" s="204"/>
      <c r="K659" s="204"/>
      <c r="L659" s="205"/>
      <c r="M659" s="205"/>
      <c r="N659" s="205"/>
      <c r="O659" s="214"/>
      <c r="P659" s="214"/>
      <c r="Q659" s="213"/>
      <c r="R659" s="213"/>
      <c r="S659" s="213"/>
      <c r="T659" s="213"/>
      <c r="U659" s="223"/>
      <c r="V659" s="222"/>
      <c r="W659" s="222"/>
      <c r="X659" s="222"/>
      <c r="Y659" s="222"/>
      <c r="Z659" s="222"/>
      <c r="AA659" s="232"/>
      <c r="AB659" s="231"/>
      <c r="AC659" s="231"/>
      <c r="AD659" s="231"/>
      <c r="AE659" s="231"/>
      <c r="AF659" s="231"/>
      <c r="AG659" s="250"/>
      <c r="AH659" s="249"/>
      <c r="AI659" s="249"/>
      <c r="AJ659" s="249"/>
      <c r="AK659" s="249"/>
      <c r="AL659" s="249"/>
      <c r="AM659" s="204"/>
      <c r="AN659" s="205"/>
      <c r="AO659" s="205"/>
      <c r="AP659" s="205"/>
      <c r="AQ659" s="205"/>
      <c r="AR659" s="205"/>
      <c r="AS659" s="259"/>
      <c r="AT659" s="258"/>
      <c r="AU659" s="258"/>
      <c r="AV659" s="258"/>
      <c r="AW659" s="258"/>
      <c r="AX659" s="258"/>
      <c r="AY659" s="268"/>
      <c r="AZ659" s="267"/>
      <c r="BA659" s="267"/>
      <c r="BB659" s="267"/>
      <c r="BC659" s="267"/>
      <c r="BD659" s="267"/>
      <c r="BE659" s="204"/>
      <c r="BF659" s="205"/>
      <c r="BG659" s="205"/>
      <c r="BH659" s="205"/>
      <c r="BI659" s="205"/>
      <c r="BJ659" s="205"/>
      <c r="BK659" s="241"/>
      <c r="BL659" s="240"/>
      <c r="BM659" s="240"/>
      <c r="BN659" s="240"/>
      <c r="BO659" s="240"/>
      <c r="BP659" s="240"/>
      <c r="BQ659" s="223"/>
      <c r="BW659" s="268"/>
      <c r="BX659" s="267"/>
      <c r="BY659" s="267"/>
      <c r="BZ659" s="267"/>
      <c r="CA659" s="267"/>
      <c r="CB659" s="267"/>
      <c r="CC659" s="241"/>
      <c r="CD659" s="214"/>
      <c r="CE659" s="240"/>
      <c r="CF659" s="240"/>
      <c r="CG659" s="240"/>
      <c r="CH659" s="5"/>
    </row>
    <row r="660" spans="1:86" hidden="1" x14ac:dyDescent="0.2">
      <c r="A660" s="22"/>
      <c r="B660" s="22"/>
      <c r="C660" s="22"/>
      <c r="D660" s="35"/>
      <c r="E660" s="22"/>
      <c r="F660" s="34"/>
      <c r="G660" s="48"/>
      <c r="H660" s="26"/>
      <c r="I660" s="27"/>
      <c r="J660" s="204"/>
      <c r="K660" s="204"/>
      <c r="L660" s="205"/>
      <c r="M660" s="205"/>
      <c r="N660" s="205"/>
      <c r="O660" s="214"/>
      <c r="P660" s="214"/>
      <c r="Q660" s="213"/>
      <c r="R660" s="213"/>
      <c r="S660" s="213"/>
      <c r="T660" s="213"/>
      <c r="U660" s="223"/>
      <c r="V660" s="222"/>
      <c r="W660" s="222"/>
      <c r="X660" s="222"/>
      <c r="Y660" s="222"/>
      <c r="Z660" s="222"/>
      <c r="AA660" s="232"/>
      <c r="AB660" s="231"/>
      <c r="AC660" s="231"/>
      <c r="AD660" s="231"/>
      <c r="AE660" s="231"/>
      <c r="AF660" s="231"/>
      <c r="AG660" s="250"/>
      <c r="AH660" s="249"/>
      <c r="AI660" s="249"/>
      <c r="AJ660" s="249"/>
      <c r="AK660" s="249"/>
      <c r="AL660" s="249"/>
      <c r="AM660" s="204"/>
      <c r="AN660" s="205"/>
      <c r="AO660" s="205"/>
      <c r="AP660" s="205"/>
      <c r="AQ660" s="205"/>
      <c r="AR660" s="205"/>
      <c r="AS660" s="259"/>
      <c r="AT660" s="258"/>
      <c r="AU660" s="258"/>
      <c r="AV660" s="258"/>
      <c r="AW660" s="258"/>
      <c r="AX660" s="258"/>
      <c r="AY660" s="268"/>
      <c r="AZ660" s="267"/>
      <c r="BA660" s="267"/>
      <c r="BB660" s="267"/>
      <c r="BC660" s="267"/>
      <c r="BD660" s="267"/>
      <c r="BE660" s="204"/>
      <c r="BF660" s="205"/>
      <c r="BG660" s="205"/>
      <c r="BH660" s="205"/>
      <c r="BI660" s="205"/>
      <c r="BJ660" s="205"/>
      <c r="BK660" s="241"/>
      <c r="BL660" s="240"/>
      <c r="BM660" s="240"/>
      <c r="BN660" s="240"/>
      <c r="BO660" s="240"/>
      <c r="BP660" s="240"/>
      <c r="BQ660" s="223"/>
      <c r="BW660" s="268"/>
      <c r="BX660" s="267"/>
      <c r="BY660" s="267"/>
      <c r="BZ660" s="267"/>
      <c r="CA660" s="267"/>
      <c r="CB660" s="267"/>
      <c r="CC660" s="241"/>
      <c r="CD660" s="214"/>
      <c r="CE660" s="240"/>
      <c r="CF660" s="240"/>
      <c r="CG660" s="240"/>
      <c r="CH660" s="5"/>
    </row>
    <row r="661" spans="1:86" hidden="1" x14ac:dyDescent="0.2">
      <c r="A661" s="22"/>
      <c r="B661" s="22"/>
      <c r="C661" s="22"/>
      <c r="D661" s="48"/>
      <c r="E661" s="22"/>
      <c r="F661" s="34"/>
      <c r="G661" s="48"/>
      <c r="H661" s="36"/>
      <c r="I661" s="27"/>
      <c r="J661" s="204"/>
      <c r="K661" s="204"/>
      <c r="L661" s="205"/>
      <c r="M661" s="205"/>
      <c r="N661" s="204"/>
      <c r="O661" s="214"/>
      <c r="P661" s="214"/>
      <c r="Q661" s="213"/>
      <c r="R661" s="214"/>
      <c r="S661" s="213"/>
      <c r="T661" s="214"/>
      <c r="U661" s="223"/>
      <c r="V661" s="223"/>
      <c r="W661" s="222"/>
      <c r="X661" s="223"/>
      <c r="Y661" s="222"/>
      <c r="Z661" s="223"/>
      <c r="AA661" s="232"/>
      <c r="AB661" s="232"/>
      <c r="AC661" s="231"/>
      <c r="AD661" s="232"/>
      <c r="AE661" s="231"/>
      <c r="AF661" s="232"/>
      <c r="AG661" s="250"/>
      <c r="AH661" s="250"/>
      <c r="AI661" s="249"/>
      <c r="AJ661" s="250"/>
      <c r="AK661" s="249"/>
      <c r="AL661" s="250"/>
      <c r="AM661" s="204"/>
      <c r="AN661" s="204"/>
      <c r="AO661" s="205"/>
      <c r="AP661" s="204"/>
      <c r="AQ661" s="205"/>
      <c r="AR661" s="204"/>
      <c r="AS661" s="259"/>
      <c r="AT661" s="259"/>
      <c r="AU661" s="258"/>
      <c r="AV661" s="259"/>
      <c r="AW661" s="258"/>
      <c r="AX661" s="259"/>
      <c r="AY661" s="268"/>
      <c r="AZ661" s="268"/>
      <c r="BA661" s="267"/>
      <c r="BB661" s="268"/>
      <c r="BC661" s="267"/>
      <c r="BD661" s="268"/>
      <c r="BE661" s="204"/>
      <c r="BF661" s="204"/>
      <c r="BG661" s="205"/>
      <c r="BH661" s="204"/>
      <c r="BI661" s="205"/>
      <c r="BJ661" s="204"/>
      <c r="BK661" s="241"/>
      <c r="BL661" s="241"/>
      <c r="BM661" s="240"/>
      <c r="BN661" s="241"/>
      <c r="BO661" s="240"/>
      <c r="BP661" s="241"/>
      <c r="BQ661" s="223"/>
      <c r="BR661" s="579"/>
      <c r="BT661" s="579"/>
      <c r="BV661" s="579"/>
      <c r="BW661" s="268"/>
      <c r="BX661" s="268"/>
      <c r="BY661" s="267"/>
      <c r="BZ661" s="268"/>
      <c r="CA661" s="267"/>
      <c r="CB661" s="268"/>
      <c r="CC661" s="241"/>
      <c r="CD661" s="214"/>
      <c r="CE661" s="240"/>
      <c r="CF661" s="240"/>
      <c r="CG661" s="241"/>
      <c r="CH661" s="5"/>
    </row>
    <row r="662" spans="1:86" hidden="1" x14ac:dyDescent="0.2">
      <c r="A662" s="22"/>
      <c r="B662" s="22"/>
      <c r="C662" s="22"/>
      <c r="D662" s="48"/>
      <c r="E662" s="22"/>
      <c r="F662" s="34"/>
      <c r="G662" s="48"/>
      <c r="H662" s="36"/>
      <c r="I662" s="27"/>
      <c r="J662" s="204"/>
      <c r="K662" s="204"/>
      <c r="L662" s="205"/>
      <c r="M662" s="205"/>
      <c r="N662" s="205"/>
      <c r="O662" s="214"/>
      <c r="P662" s="214"/>
      <c r="Q662" s="213"/>
      <c r="R662" s="213"/>
      <c r="S662" s="213"/>
      <c r="T662" s="213"/>
      <c r="U662" s="223"/>
      <c r="V662" s="222"/>
      <c r="W662" s="222"/>
      <c r="X662" s="222"/>
      <c r="Y662" s="222"/>
      <c r="Z662" s="222"/>
      <c r="AA662" s="232"/>
      <c r="AB662" s="231"/>
      <c r="AC662" s="231"/>
      <c r="AD662" s="231"/>
      <c r="AE662" s="231"/>
      <c r="AF662" s="231"/>
      <c r="AG662" s="250"/>
      <c r="AH662" s="249"/>
      <c r="AI662" s="249"/>
      <c r="AJ662" s="249"/>
      <c r="AK662" s="249"/>
      <c r="AL662" s="249"/>
      <c r="AM662" s="204"/>
      <c r="AN662" s="205"/>
      <c r="AO662" s="205"/>
      <c r="AP662" s="205"/>
      <c r="AQ662" s="205"/>
      <c r="AR662" s="205"/>
      <c r="AS662" s="259"/>
      <c r="AT662" s="258"/>
      <c r="AU662" s="258"/>
      <c r="AV662" s="258"/>
      <c r="AW662" s="258"/>
      <c r="AX662" s="258"/>
      <c r="AY662" s="268"/>
      <c r="AZ662" s="267"/>
      <c r="BA662" s="267"/>
      <c r="BB662" s="267"/>
      <c r="BC662" s="267"/>
      <c r="BD662" s="267"/>
      <c r="BE662" s="204"/>
      <c r="BF662" s="205"/>
      <c r="BG662" s="205"/>
      <c r="BH662" s="205"/>
      <c r="BI662" s="205"/>
      <c r="BJ662" s="205"/>
      <c r="BK662" s="241"/>
      <c r="BL662" s="240"/>
      <c r="BM662" s="240"/>
      <c r="BN662" s="240"/>
      <c r="BO662" s="240"/>
      <c r="BP662" s="240"/>
      <c r="BQ662" s="223"/>
      <c r="BW662" s="268"/>
      <c r="BX662" s="267"/>
      <c r="BY662" s="267"/>
      <c r="BZ662" s="267"/>
      <c r="CA662" s="267"/>
      <c r="CB662" s="267"/>
      <c r="CC662" s="241"/>
      <c r="CD662" s="214"/>
      <c r="CE662" s="240"/>
      <c r="CF662" s="240"/>
      <c r="CG662" s="240"/>
      <c r="CH662" s="5"/>
    </row>
    <row r="663" spans="1:86" hidden="1" x14ac:dyDescent="0.2">
      <c r="A663" s="22"/>
      <c r="B663" s="22"/>
      <c r="C663" s="35"/>
      <c r="D663" s="48"/>
      <c r="E663" s="111"/>
      <c r="F663" s="48"/>
      <c r="G663" s="48"/>
      <c r="H663" s="36"/>
      <c r="I663" s="27"/>
      <c r="J663" s="204"/>
      <c r="K663" s="204"/>
      <c r="L663" s="205"/>
      <c r="M663" s="205"/>
      <c r="N663" s="205"/>
      <c r="O663" s="214"/>
      <c r="P663" s="214"/>
      <c r="Q663" s="213"/>
      <c r="R663" s="213"/>
      <c r="S663" s="213"/>
      <c r="T663" s="213"/>
      <c r="U663" s="223"/>
      <c r="V663" s="222"/>
      <c r="W663" s="222"/>
      <c r="X663" s="222"/>
      <c r="Y663" s="222"/>
      <c r="Z663" s="222"/>
      <c r="AA663" s="232"/>
      <c r="AB663" s="231"/>
      <c r="AC663" s="231"/>
      <c r="AD663" s="231"/>
      <c r="AE663" s="231"/>
      <c r="AF663" s="231"/>
      <c r="AG663" s="250"/>
      <c r="AH663" s="249"/>
      <c r="AI663" s="249"/>
      <c r="AJ663" s="249"/>
      <c r="AK663" s="249"/>
      <c r="AL663" s="249"/>
      <c r="AM663" s="204"/>
      <c r="AN663" s="205"/>
      <c r="AO663" s="205"/>
      <c r="AP663" s="205"/>
      <c r="AQ663" s="205"/>
      <c r="AR663" s="205"/>
      <c r="AS663" s="259"/>
      <c r="AT663" s="258"/>
      <c r="AU663" s="258"/>
      <c r="AV663" s="258"/>
      <c r="AW663" s="258"/>
      <c r="AX663" s="258"/>
      <c r="AY663" s="268"/>
      <c r="AZ663" s="267"/>
      <c r="BA663" s="267"/>
      <c r="BB663" s="267"/>
      <c r="BC663" s="267"/>
      <c r="BD663" s="267"/>
      <c r="BE663" s="204"/>
      <c r="BF663" s="205"/>
      <c r="BG663" s="205"/>
      <c r="BH663" s="205"/>
      <c r="BI663" s="205"/>
      <c r="BJ663" s="205"/>
      <c r="BK663" s="241"/>
      <c r="BL663" s="240"/>
      <c r="BM663" s="240"/>
      <c r="BN663" s="240"/>
      <c r="BO663" s="240"/>
      <c r="BP663" s="240"/>
      <c r="BQ663" s="223"/>
      <c r="BW663" s="268"/>
      <c r="BX663" s="267"/>
      <c r="BY663" s="267"/>
      <c r="BZ663" s="267"/>
      <c r="CA663" s="267"/>
      <c r="CB663" s="267"/>
      <c r="CC663" s="241"/>
      <c r="CD663" s="214"/>
      <c r="CE663" s="240"/>
      <c r="CF663" s="240"/>
      <c r="CG663" s="240"/>
      <c r="CH663" s="5"/>
    </row>
    <row r="664" spans="1:86" hidden="1" x14ac:dyDescent="0.2">
      <c r="A664" s="22"/>
      <c r="B664" s="22"/>
      <c r="C664" s="35"/>
      <c r="D664" s="48"/>
      <c r="E664" s="111"/>
      <c r="F664" s="48"/>
      <c r="G664" s="48"/>
      <c r="H664" s="137"/>
      <c r="I664" s="27"/>
      <c r="J664" s="204"/>
      <c r="K664" s="204"/>
      <c r="L664" s="205"/>
      <c r="M664" s="205"/>
      <c r="N664" s="205"/>
      <c r="O664" s="214"/>
      <c r="P664" s="214"/>
      <c r="Q664" s="213"/>
      <c r="R664" s="213"/>
      <c r="S664" s="213"/>
      <c r="T664" s="213"/>
      <c r="U664" s="223"/>
      <c r="V664" s="222"/>
      <c r="W664" s="222"/>
      <c r="X664" s="222"/>
      <c r="Y664" s="222"/>
      <c r="Z664" s="222"/>
      <c r="AA664" s="232"/>
      <c r="AB664" s="231"/>
      <c r="AC664" s="231"/>
      <c r="AD664" s="231"/>
      <c r="AE664" s="231"/>
      <c r="AF664" s="231"/>
      <c r="AG664" s="250"/>
      <c r="AH664" s="249"/>
      <c r="AI664" s="249"/>
      <c r="AJ664" s="249"/>
      <c r="AK664" s="249"/>
      <c r="AL664" s="249"/>
      <c r="AM664" s="204"/>
      <c r="AN664" s="205"/>
      <c r="AO664" s="205"/>
      <c r="AP664" s="205"/>
      <c r="AQ664" s="205"/>
      <c r="AR664" s="205"/>
      <c r="AS664" s="259"/>
      <c r="AT664" s="258"/>
      <c r="AU664" s="258"/>
      <c r="AV664" s="258"/>
      <c r="AW664" s="258"/>
      <c r="AX664" s="258"/>
      <c r="AY664" s="268"/>
      <c r="AZ664" s="267"/>
      <c r="BA664" s="267"/>
      <c r="BB664" s="267"/>
      <c r="BC664" s="267"/>
      <c r="BD664" s="267"/>
      <c r="BE664" s="204"/>
      <c r="BF664" s="205"/>
      <c r="BG664" s="205"/>
      <c r="BH664" s="205"/>
      <c r="BI664" s="205"/>
      <c r="BJ664" s="205"/>
      <c r="BK664" s="241"/>
      <c r="BL664" s="240"/>
      <c r="BM664" s="240"/>
      <c r="BN664" s="240"/>
      <c r="BO664" s="240"/>
      <c r="BP664" s="240"/>
      <c r="BQ664" s="223"/>
      <c r="BW664" s="268"/>
      <c r="BX664" s="267"/>
      <c r="BY664" s="267"/>
      <c r="BZ664" s="267"/>
      <c r="CA664" s="267"/>
      <c r="CB664" s="267"/>
      <c r="CC664" s="241"/>
      <c r="CD664" s="214"/>
      <c r="CE664" s="240"/>
      <c r="CF664" s="240"/>
      <c r="CG664" s="240"/>
      <c r="CH664" s="5"/>
    </row>
    <row r="665" spans="1:86" hidden="1" x14ac:dyDescent="0.2">
      <c r="A665" s="22"/>
      <c r="C665" s="35"/>
      <c r="D665" s="35"/>
      <c r="E665" s="111"/>
      <c r="F665" s="48"/>
      <c r="G665" s="48"/>
      <c r="H665" s="137"/>
      <c r="I665" s="27"/>
      <c r="J665" s="204"/>
      <c r="K665" s="204"/>
      <c r="L665" s="205"/>
      <c r="M665" s="205"/>
      <c r="N665" s="205"/>
      <c r="O665" s="214"/>
      <c r="P665" s="214"/>
      <c r="Q665" s="213"/>
      <c r="R665" s="213"/>
      <c r="S665" s="213"/>
      <c r="T665" s="213"/>
      <c r="U665" s="223"/>
      <c r="V665" s="222"/>
      <c r="W665" s="222"/>
      <c r="X665" s="222"/>
      <c r="Y665" s="222"/>
      <c r="Z665" s="222"/>
      <c r="AA665" s="232"/>
      <c r="AB665" s="231"/>
      <c r="AC665" s="231"/>
      <c r="AD665" s="231"/>
      <c r="AE665" s="231"/>
      <c r="AF665" s="231"/>
      <c r="AG665" s="250"/>
      <c r="AH665" s="249"/>
      <c r="AI665" s="249"/>
      <c r="AJ665" s="249"/>
      <c r="AK665" s="249"/>
      <c r="AL665" s="249"/>
      <c r="AM665" s="204"/>
      <c r="AN665" s="205"/>
      <c r="AO665" s="205"/>
      <c r="AP665" s="205"/>
      <c r="AQ665" s="205"/>
      <c r="AR665" s="205"/>
      <c r="AS665" s="259"/>
      <c r="AT665" s="258"/>
      <c r="AU665" s="258"/>
      <c r="AV665" s="258"/>
      <c r="AW665" s="258"/>
      <c r="AX665" s="258"/>
      <c r="AY665" s="268"/>
      <c r="AZ665" s="267"/>
      <c r="BA665" s="267"/>
      <c r="BB665" s="267"/>
      <c r="BC665" s="267"/>
      <c r="BD665" s="267"/>
      <c r="BE665" s="204"/>
      <c r="BF665" s="205"/>
      <c r="BG665" s="205"/>
      <c r="BH665" s="205"/>
      <c r="BI665" s="205"/>
      <c r="BJ665" s="205"/>
      <c r="BK665" s="241"/>
      <c r="BL665" s="240"/>
      <c r="BM665" s="240"/>
      <c r="BN665" s="240"/>
      <c r="BO665" s="240"/>
      <c r="BP665" s="240"/>
      <c r="BQ665" s="223"/>
      <c r="BW665" s="268"/>
      <c r="BX665" s="267"/>
      <c r="BY665" s="267"/>
      <c r="BZ665" s="267"/>
      <c r="CA665" s="267"/>
      <c r="CB665" s="267"/>
      <c r="CC665" s="241"/>
      <c r="CD665" s="214"/>
      <c r="CE665" s="240"/>
      <c r="CF665" s="240"/>
      <c r="CG665" s="240"/>
      <c r="CH665" s="5"/>
    </row>
    <row r="666" spans="1:86" hidden="1" x14ac:dyDescent="0.2">
      <c r="A666" s="22"/>
      <c r="B666" s="22"/>
      <c r="C666" s="35"/>
      <c r="D666" s="35"/>
      <c r="E666" s="111"/>
      <c r="F666" s="48"/>
      <c r="G666" s="48"/>
      <c r="H666" s="137"/>
      <c r="I666" s="27"/>
      <c r="J666" s="204"/>
      <c r="K666" s="204"/>
      <c r="L666" s="205"/>
      <c r="M666" s="205"/>
      <c r="N666" s="205"/>
      <c r="O666" s="214"/>
      <c r="P666" s="214"/>
      <c r="Q666" s="213"/>
      <c r="R666" s="213"/>
      <c r="S666" s="213"/>
      <c r="T666" s="213"/>
      <c r="U666" s="223"/>
      <c r="V666" s="222"/>
      <c r="W666" s="222"/>
      <c r="X666" s="222"/>
      <c r="Y666" s="222"/>
      <c r="Z666" s="222"/>
      <c r="AA666" s="232"/>
      <c r="AB666" s="231"/>
      <c r="AC666" s="231"/>
      <c r="AD666" s="231"/>
      <c r="AE666" s="231"/>
      <c r="AF666" s="231"/>
      <c r="AG666" s="250"/>
      <c r="AH666" s="249"/>
      <c r="AI666" s="249"/>
      <c r="AJ666" s="249"/>
      <c r="AK666" s="249"/>
      <c r="AL666" s="249"/>
      <c r="AM666" s="204"/>
      <c r="AN666" s="205"/>
      <c r="AO666" s="205"/>
      <c r="AP666" s="205"/>
      <c r="AQ666" s="205"/>
      <c r="AR666" s="205"/>
      <c r="AS666" s="259"/>
      <c r="AT666" s="258"/>
      <c r="AU666" s="258"/>
      <c r="AV666" s="258"/>
      <c r="AW666" s="258"/>
      <c r="AX666" s="258"/>
      <c r="AY666" s="268"/>
      <c r="AZ666" s="267"/>
      <c r="BA666" s="267"/>
      <c r="BB666" s="267"/>
      <c r="BC666" s="267"/>
      <c r="BD666" s="267"/>
      <c r="BE666" s="204"/>
      <c r="BF666" s="205"/>
      <c r="BG666" s="205"/>
      <c r="BH666" s="205"/>
      <c r="BI666" s="205"/>
      <c r="BJ666" s="205"/>
      <c r="BK666" s="241"/>
      <c r="BL666" s="240"/>
      <c r="BM666" s="240"/>
      <c r="BN666" s="240"/>
      <c r="BO666" s="240"/>
      <c r="BP666" s="240"/>
      <c r="BQ666" s="223"/>
      <c r="BW666" s="268"/>
      <c r="BX666" s="267"/>
      <c r="BY666" s="267"/>
      <c r="BZ666" s="267"/>
      <c r="CA666" s="267"/>
      <c r="CB666" s="267"/>
      <c r="CC666" s="241"/>
      <c r="CD666" s="214"/>
      <c r="CE666" s="240"/>
      <c r="CF666" s="240"/>
      <c r="CG666" s="240"/>
      <c r="CH666" s="5"/>
    </row>
    <row r="667" spans="1:86" hidden="1" x14ac:dyDescent="0.2">
      <c r="A667" s="22"/>
      <c r="B667" s="22"/>
      <c r="C667" s="35"/>
      <c r="D667" s="48"/>
      <c r="E667" s="111"/>
      <c r="F667" s="48"/>
      <c r="G667" s="48"/>
      <c r="H667" s="36"/>
      <c r="I667" s="27"/>
      <c r="J667" s="204"/>
      <c r="K667" s="204"/>
      <c r="L667" s="205"/>
      <c r="M667" s="205"/>
      <c r="N667" s="204"/>
      <c r="O667" s="214"/>
      <c r="P667" s="214"/>
      <c r="Q667" s="213"/>
      <c r="R667" s="214"/>
      <c r="S667" s="213"/>
      <c r="T667" s="214"/>
      <c r="U667" s="223"/>
      <c r="V667" s="223"/>
      <c r="W667" s="222"/>
      <c r="X667" s="223"/>
      <c r="Y667" s="222"/>
      <c r="Z667" s="223"/>
      <c r="AA667" s="232"/>
      <c r="AB667" s="232"/>
      <c r="AC667" s="231"/>
      <c r="AD667" s="232"/>
      <c r="AE667" s="231"/>
      <c r="AF667" s="232"/>
      <c r="AG667" s="250"/>
      <c r="AH667" s="250"/>
      <c r="AI667" s="249"/>
      <c r="AJ667" s="250"/>
      <c r="AK667" s="249"/>
      <c r="AL667" s="250"/>
      <c r="AM667" s="204"/>
      <c r="AN667" s="204"/>
      <c r="AO667" s="205"/>
      <c r="AP667" s="204"/>
      <c r="AQ667" s="205"/>
      <c r="AR667" s="204"/>
      <c r="AS667" s="259"/>
      <c r="AT667" s="259"/>
      <c r="AU667" s="258"/>
      <c r="AV667" s="259"/>
      <c r="AW667" s="258"/>
      <c r="AX667" s="259"/>
      <c r="AY667" s="268"/>
      <c r="AZ667" s="268"/>
      <c r="BA667" s="267"/>
      <c r="BB667" s="268"/>
      <c r="BC667" s="267"/>
      <c r="BD667" s="268"/>
      <c r="BE667" s="204"/>
      <c r="BF667" s="204"/>
      <c r="BG667" s="205"/>
      <c r="BH667" s="204"/>
      <c r="BI667" s="205"/>
      <c r="BJ667" s="204"/>
      <c r="BK667" s="241"/>
      <c r="BL667" s="241"/>
      <c r="BM667" s="240"/>
      <c r="BN667" s="241"/>
      <c r="BO667" s="240"/>
      <c r="BP667" s="241"/>
      <c r="BQ667" s="223"/>
      <c r="BR667" s="579"/>
      <c r="BT667" s="579"/>
      <c r="BV667" s="579"/>
      <c r="BW667" s="268"/>
      <c r="BX667" s="268"/>
      <c r="BY667" s="267"/>
      <c r="BZ667" s="268"/>
      <c r="CA667" s="267"/>
      <c r="CB667" s="268"/>
      <c r="CC667" s="241"/>
      <c r="CD667" s="214"/>
      <c r="CE667" s="240"/>
      <c r="CF667" s="240"/>
      <c r="CG667" s="241"/>
      <c r="CH667" s="5"/>
    </row>
    <row r="668" spans="1:86" hidden="1" x14ac:dyDescent="0.2">
      <c r="A668" s="22"/>
      <c r="B668" s="22"/>
      <c r="C668" s="35"/>
      <c r="D668" s="48"/>
      <c r="E668" s="111"/>
      <c r="F668" s="48"/>
      <c r="G668" s="48"/>
      <c r="H668" s="36"/>
      <c r="I668" s="27"/>
      <c r="J668" s="204"/>
      <c r="K668" s="204"/>
      <c r="L668" s="205"/>
      <c r="M668" s="205"/>
      <c r="N668" s="205"/>
      <c r="O668" s="214"/>
      <c r="P668" s="214"/>
      <c r="Q668" s="213"/>
      <c r="R668" s="213"/>
      <c r="S668" s="213"/>
      <c r="T668" s="213"/>
      <c r="U668" s="223"/>
      <c r="V668" s="222"/>
      <c r="W668" s="222"/>
      <c r="X668" s="222"/>
      <c r="Y668" s="222"/>
      <c r="Z668" s="222"/>
      <c r="AA668" s="232"/>
      <c r="AB668" s="231"/>
      <c r="AC668" s="231"/>
      <c r="AD668" s="231"/>
      <c r="AE668" s="231"/>
      <c r="AF668" s="231"/>
      <c r="AG668" s="250"/>
      <c r="AH668" s="249"/>
      <c r="AI668" s="249"/>
      <c r="AJ668" s="249"/>
      <c r="AK668" s="249"/>
      <c r="AL668" s="249"/>
      <c r="AM668" s="204"/>
      <c r="AN668" s="205"/>
      <c r="AO668" s="205"/>
      <c r="AP668" s="205"/>
      <c r="AQ668" s="205"/>
      <c r="AR668" s="205"/>
      <c r="AS668" s="259"/>
      <c r="AT668" s="258"/>
      <c r="AU668" s="258"/>
      <c r="AV668" s="258"/>
      <c r="AW668" s="258"/>
      <c r="AX668" s="258"/>
      <c r="AY668" s="268"/>
      <c r="AZ668" s="267"/>
      <c r="BA668" s="267"/>
      <c r="BB668" s="267"/>
      <c r="BC668" s="267"/>
      <c r="BD668" s="267"/>
      <c r="BE668" s="204"/>
      <c r="BF668" s="205"/>
      <c r="BG668" s="205"/>
      <c r="BH668" s="205"/>
      <c r="BI668" s="205"/>
      <c r="BJ668" s="205"/>
      <c r="BK668" s="241"/>
      <c r="BL668" s="240"/>
      <c r="BM668" s="240"/>
      <c r="BN668" s="240"/>
      <c r="BO668" s="240"/>
      <c r="BP668" s="240"/>
      <c r="BQ668" s="223"/>
      <c r="BW668" s="268"/>
      <c r="BX668" s="267"/>
      <c r="BY668" s="267"/>
      <c r="BZ668" s="267"/>
      <c r="CA668" s="267"/>
      <c r="CB668" s="267"/>
      <c r="CC668" s="241"/>
      <c r="CD668" s="214"/>
      <c r="CE668" s="240"/>
      <c r="CF668" s="240"/>
      <c r="CG668" s="240"/>
      <c r="CH668" s="5"/>
    </row>
    <row r="669" spans="1:86" hidden="1" x14ac:dyDescent="0.2">
      <c r="A669" s="22"/>
      <c r="B669" s="23"/>
      <c r="C669" s="35"/>
      <c r="D669" s="48"/>
      <c r="E669" s="111"/>
      <c r="F669" s="48"/>
      <c r="G669" s="48"/>
      <c r="H669" s="26"/>
      <c r="I669" s="27"/>
      <c r="J669" s="204"/>
      <c r="K669" s="204"/>
      <c r="L669" s="205"/>
      <c r="M669" s="205"/>
      <c r="N669" s="205"/>
      <c r="O669" s="214"/>
      <c r="P669" s="214"/>
      <c r="Q669" s="213"/>
      <c r="R669" s="213"/>
      <c r="S669" s="213"/>
      <c r="T669" s="213"/>
      <c r="U669" s="223"/>
      <c r="V669" s="222"/>
      <c r="W669" s="222"/>
      <c r="X669" s="222"/>
      <c r="Y669" s="222"/>
      <c r="Z669" s="222"/>
      <c r="AA669" s="232"/>
      <c r="AB669" s="231"/>
      <c r="AC669" s="231"/>
      <c r="AD669" s="231"/>
      <c r="AE669" s="231"/>
      <c r="AF669" s="231"/>
      <c r="AG669" s="250"/>
      <c r="AH669" s="249"/>
      <c r="AI669" s="249"/>
      <c r="AJ669" s="249"/>
      <c r="AK669" s="249"/>
      <c r="AL669" s="249"/>
      <c r="AM669" s="204"/>
      <c r="AN669" s="205"/>
      <c r="AO669" s="205"/>
      <c r="AP669" s="205"/>
      <c r="AQ669" s="205"/>
      <c r="AR669" s="205"/>
      <c r="AS669" s="259"/>
      <c r="AT669" s="258"/>
      <c r="AU669" s="258"/>
      <c r="AV669" s="258"/>
      <c r="AW669" s="258"/>
      <c r="AX669" s="258"/>
      <c r="AY669" s="268"/>
      <c r="AZ669" s="267"/>
      <c r="BA669" s="267"/>
      <c r="BB669" s="267"/>
      <c r="BC669" s="267"/>
      <c r="BD669" s="267"/>
      <c r="BE669" s="204"/>
      <c r="BF669" s="205"/>
      <c r="BG669" s="205"/>
      <c r="BH669" s="205"/>
      <c r="BI669" s="205"/>
      <c r="BJ669" s="205"/>
      <c r="BK669" s="241"/>
      <c r="BL669" s="240"/>
      <c r="BM669" s="240"/>
      <c r="BN669" s="240"/>
      <c r="BO669" s="240"/>
      <c r="BP669" s="240"/>
      <c r="BQ669" s="223"/>
      <c r="BW669" s="268"/>
      <c r="BX669" s="267"/>
      <c r="BY669" s="267"/>
      <c r="BZ669" s="267"/>
      <c r="CA669" s="267"/>
      <c r="CB669" s="267"/>
      <c r="CC669" s="241"/>
      <c r="CD669" s="214"/>
      <c r="CE669" s="240"/>
      <c r="CF669" s="240"/>
      <c r="CG669" s="240"/>
      <c r="CH669" s="5"/>
    </row>
    <row r="670" spans="1:86" hidden="1" x14ac:dyDescent="0.2">
      <c r="A670" s="22"/>
      <c r="B670" s="22"/>
      <c r="C670" s="33"/>
      <c r="D670" s="35"/>
      <c r="E670" s="111"/>
      <c r="F670" s="48"/>
      <c r="G670" s="48"/>
      <c r="H670" s="26"/>
      <c r="I670" s="27"/>
      <c r="J670" s="204"/>
      <c r="K670" s="204"/>
      <c r="L670" s="205"/>
      <c r="M670" s="205"/>
      <c r="N670" s="205"/>
      <c r="O670" s="214"/>
      <c r="P670" s="214"/>
      <c r="Q670" s="213"/>
      <c r="R670" s="213"/>
      <c r="S670" s="213"/>
      <c r="T670" s="213"/>
      <c r="U670" s="223"/>
      <c r="V670" s="222"/>
      <c r="W670" s="222"/>
      <c r="X670" s="222"/>
      <c r="Y670" s="222"/>
      <c r="Z670" s="222"/>
      <c r="AA670" s="232"/>
      <c r="AB670" s="231"/>
      <c r="AC670" s="231"/>
      <c r="AD670" s="231"/>
      <c r="AE670" s="231"/>
      <c r="AF670" s="231"/>
      <c r="AG670" s="250"/>
      <c r="AH670" s="249"/>
      <c r="AI670" s="249"/>
      <c r="AJ670" s="249"/>
      <c r="AK670" s="249"/>
      <c r="AL670" s="249"/>
      <c r="AM670" s="204"/>
      <c r="AN670" s="205"/>
      <c r="AO670" s="205"/>
      <c r="AP670" s="205"/>
      <c r="AQ670" s="205"/>
      <c r="AR670" s="205"/>
      <c r="AS670" s="259"/>
      <c r="AT670" s="258"/>
      <c r="AU670" s="258"/>
      <c r="AV670" s="258"/>
      <c r="AW670" s="258"/>
      <c r="AX670" s="258"/>
      <c r="AY670" s="268"/>
      <c r="AZ670" s="267"/>
      <c r="BA670" s="267"/>
      <c r="BB670" s="267"/>
      <c r="BC670" s="267"/>
      <c r="BD670" s="267"/>
      <c r="BE670" s="204"/>
      <c r="BF670" s="205"/>
      <c r="BG670" s="205"/>
      <c r="BH670" s="205"/>
      <c r="BI670" s="205"/>
      <c r="BJ670" s="205"/>
      <c r="BK670" s="241"/>
      <c r="BL670" s="240"/>
      <c r="BM670" s="240"/>
      <c r="BN670" s="240"/>
      <c r="BO670" s="240"/>
      <c r="BP670" s="240"/>
      <c r="BQ670" s="223"/>
      <c r="BW670" s="268"/>
      <c r="BX670" s="267"/>
      <c r="BY670" s="267"/>
      <c r="BZ670" s="267"/>
      <c r="CA670" s="267"/>
      <c r="CB670" s="267"/>
      <c r="CC670" s="241"/>
      <c r="CD670" s="214"/>
      <c r="CE670" s="240"/>
      <c r="CF670" s="240"/>
      <c r="CG670" s="240"/>
      <c r="CH670" s="5"/>
    </row>
    <row r="671" spans="1:86" hidden="1" x14ac:dyDescent="0.2">
      <c r="A671" s="22"/>
      <c r="B671" s="22"/>
      <c r="C671" s="33"/>
      <c r="D671" s="35"/>
      <c r="E671" s="111"/>
      <c r="F671" s="48"/>
      <c r="G671" s="48"/>
      <c r="H671" s="137"/>
      <c r="I671" s="27"/>
      <c r="J671" s="204"/>
      <c r="K671" s="204"/>
      <c r="L671" s="205"/>
      <c r="M671" s="205"/>
      <c r="N671" s="205"/>
      <c r="O671" s="214"/>
      <c r="P671" s="214"/>
      <c r="Q671" s="213"/>
      <c r="R671" s="213"/>
      <c r="S671" s="213"/>
      <c r="T671" s="213"/>
      <c r="U671" s="223"/>
      <c r="V671" s="222"/>
      <c r="W671" s="222"/>
      <c r="X671" s="222"/>
      <c r="Y671" s="222"/>
      <c r="Z671" s="222"/>
      <c r="AA671" s="232"/>
      <c r="AB671" s="231"/>
      <c r="AC671" s="231"/>
      <c r="AD671" s="231"/>
      <c r="AE671" s="231"/>
      <c r="AF671" s="231"/>
      <c r="AG671" s="250"/>
      <c r="AH671" s="249"/>
      <c r="AI671" s="249"/>
      <c r="AJ671" s="249"/>
      <c r="AK671" s="249"/>
      <c r="AL671" s="249"/>
      <c r="AM671" s="204"/>
      <c r="AN671" s="205"/>
      <c r="AO671" s="205"/>
      <c r="AP671" s="205"/>
      <c r="AQ671" s="205"/>
      <c r="AR671" s="205"/>
      <c r="AS671" s="259"/>
      <c r="AT671" s="258"/>
      <c r="AU671" s="258"/>
      <c r="AV671" s="258"/>
      <c r="AW671" s="258"/>
      <c r="AX671" s="258"/>
      <c r="AY671" s="268"/>
      <c r="AZ671" s="267"/>
      <c r="BA671" s="267"/>
      <c r="BB671" s="267"/>
      <c r="BC671" s="267"/>
      <c r="BD671" s="267"/>
      <c r="BE671" s="204"/>
      <c r="BF671" s="205"/>
      <c r="BG671" s="205"/>
      <c r="BH671" s="205"/>
      <c r="BI671" s="205"/>
      <c r="BJ671" s="205"/>
      <c r="BK671" s="241"/>
      <c r="BL671" s="240"/>
      <c r="BM671" s="240"/>
      <c r="BN671" s="240"/>
      <c r="BO671" s="240"/>
      <c r="BP671" s="240"/>
      <c r="BQ671" s="223"/>
      <c r="BW671" s="268"/>
      <c r="BX671" s="267"/>
      <c r="BY671" s="267"/>
      <c r="BZ671" s="267"/>
      <c r="CA671" s="267"/>
      <c r="CB671" s="267"/>
      <c r="CC671" s="241"/>
      <c r="CD671" s="214"/>
      <c r="CE671" s="240"/>
      <c r="CF671" s="240"/>
      <c r="CG671" s="240"/>
      <c r="CH671" s="5"/>
    </row>
    <row r="672" spans="1:86" hidden="1" x14ac:dyDescent="0.2">
      <c r="A672" s="22"/>
      <c r="B672" s="22"/>
      <c r="C672" s="35"/>
      <c r="D672" s="48"/>
      <c r="E672" s="111"/>
      <c r="F672" s="48"/>
      <c r="G672" s="48"/>
      <c r="H672" s="36"/>
      <c r="I672" s="27"/>
      <c r="J672" s="204"/>
      <c r="K672" s="204"/>
      <c r="L672" s="205"/>
      <c r="M672" s="205"/>
      <c r="N672" s="204"/>
      <c r="O672" s="214"/>
      <c r="P672" s="214"/>
      <c r="Q672" s="213"/>
      <c r="R672" s="214"/>
      <c r="S672" s="213"/>
      <c r="T672" s="214"/>
      <c r="U672" s="223"/>
      <c r="V672" s="223"/>
      <c r="W672" s="222"/>
      <c r="X672" s="223"/>
      <c r="Y672" s="222"/>
      <c r="Z672" s="223"/>
      <c r="AA672" s="232"/>
      <c r="AB672" s="232"/>
      <c r="AC672" s="231"/>
      <c r="AD672" s="232"/>
      <c r="AE672" s="231"/>
      <c r="AF672" s="232"/>
      <c r="AG672" s="250"/>
      <c r="AH672" s="250"/>
      <c r="AI672" s="249"/>
      <c r="AJ672" s="250"/>
      <c r="AK672" s="249"/>
      <c r="AL672" s="250"/>
      <c r="AM672" s="204"/>
      <c r="AN672" s="204"/>
      <c r="AO672" s="205"/>
      <c r="AP672" s="204"/>
      <c r="AQ672" s="205"/>
      <c r="AR672" s="204"/>
      <c r="AS672" s="259"/>
      <c r="AT672" s="259"/>
      <c r="AU672" s="258"/>
      <c r="AV672" s="259"/>
      <c r="AW672" s="258"/>
      <c r="AX672" s="259"/>
      <c r="AY672" s="268"/>
      <c r="AZ672" s="268"/>
      <c r="BA672" s="267"/>
      <c r="BB672" s="268"/>
      <c r="BC672" s="267"/>
      <c r="BD672" s="268"/>
      <c r="BE672" s="204"/>
      <c r="BF672" s="204"/>
      <c r="BG672" s="205"/>
      <c r="BH672" s="204"/>
      <c r="BI672" s="205"/>
      <c r="BJ672" s="204"/>
      <c r="BK672" s="241"/>
      <c r="BL672" s="241"/>
      <c r="BM672" s="240"/>
      <c r="BN672" s="241"/>
      <c r="BO672" s="240"/>
      <c r="BP672" s="241"/>
      <c r="BQ672" s="223"/>
      <c r="BR672" s="579"/>
      <c r="BT672" s="579"/>
      <c r="BV672" s="579"/>
      <c r="BW672" s="268"/>
      <c r="BX672" s="268"/>
      <c r="BY672" s="267"/>
      <c r="BZ672" s="268"/>
      <c r="CA672" s="267"/>
      <c r="CB672" s="268"/>
      <c r="CC672" s="241"/>
      <c r="CD672" s="214"/>
      <c r="CE672" s="240"/>
      <c r="CF672" s="240"/>
      <c r="CG672" s="241"/>
      <c r="CH672" s="5"/>
    </row>
    <row r="673" spans="1:86" hidden="1" x14ac:dyDescent="0.2">
      <c r="A673" s="22"/>
      <c r="B673" s="22"/>
      <c r="C673" s="35"/>
      <c r="D673" s="48"/>
      <c r="E673" s="111"/>
      <c r="F673" s="48"/>
      <c r="G673" s="48"/>
      <c r="H673" s="36"/>
      <c r="I673" s="27"/>
      <c r="J673" s="204"/>
      <c r="K673" s="204"/>
      <c r="L673" s="205"/>
      <c r="M673" s="205"/>
      <c r="N673" s="205"/>
      <c r="O673" s="214"/>
      <c r="P673" s="214"/>
      <c r="Q673" s="213"/>
      <c r="R673" s="213"/>
      <c r="S673" s="213"/>
      <c r="T673" s="213"/>
      <c r="U673" s="223"/>
      <c r="V673" s="222"/>
      <c r="W673" s="222"/>
      <c r="X673" s="222"/>
      <c r="Y673" s="222"/>
      <c r="Z673" s="222"/>
      <c r="AA673" s="232"/>
      <c r="AB673" s="231"/>
      <c r="AC673" s="231"/>
      <c r="AD673" s="231"/>
      <c r="AE673" s="231"/>
      <c r="AF673" s="231"/>
      <c r="AG673" s="250"/>
      <c r="AH673" s="249"/>
      <c r="AI673" s="249"/>
      <c r="AJ673" s="249"/>
      <c r="AK673" s="249"/>
      <c r="AL673" s="249"/>
      <c r="AM673" s="204"/>
      <c r="AN673" s="205"/>
      <c r="AO673" s="205"/>
      <c r="AP673" s="205"/>
      <c r="AQ673" s="205"/>
      <c r="AR673" s="205"/>
      <c r="AS673" s="259"/>
      <c r="AT673" s="258"/>
      <c r="AU673" s="258"/>
      <c r="AV673" s="258"/>
      <c r="AW673" s="258"/>
      <c r="AX673" s="258"/>
      <c r="AY673" s="268"/>
      <c r="AZ673" s="267"/>
      <c r="BA673" s="267"/>
      <c r="BB673" s="267"/>
      <c r="BC673" s="267"/>
      <c r="BD673" s="267"/>
      <c r="BE673" s="204"/>
      <c r="BF673" s="205"/>
      <c r="BG673" s="205"/>
      <c r="BH673" s="205"/>
      <c r="BI673" s="205"/>
      <c r="BJ673" s="205"/>
      <c r="BK673" s="241"/>
      <c r="BL673" s="240"/>
      <c r="BM673" s="240"/>
      <c r="BN673" s="240"/>
      <c r="BO673" s="240"/>
      <c r="BP673" s="240"/>
      <c r="BQ673" s="223"/>
      <c r="BW673" s="268"/>
      <c r="BX673" s="267"/>
      <c r="BY673" s="267"/>
      <c r="BZ673" s="267"/>
      <c r="CA673" s="267"/>
      <c r="CB673" s="267"/>
      <c r="CC673" s="241"/>
      <c r="CD673" s="214"/>
      <c r="CE673" s="240"/>
      <c r="CF673" s="240"/>
      <c r="CG673" s="240"/>
      <c r="CH673" s="5"/>
    </row>
    <row r="674" spans="1:86" hidden="1" x14ac:dyDescent="0.2">
      <c r="A674" s="22"/>
      <c r="B674" s="22"/>
      <c r="C674" s="35"/>
      <c r="D674" s="48"/>
      <c r="E674" s="111"/>
      <c r="F674" s="48"/>
      <c r="G674" s="48"/>
      <c r="H674" s="26"/>
      <c r="I674" s="27"/>
      <c r="J674" s="204"/>
      <c r="K674" s="204"/>
      <c r="L674" s="205"/>
      <c r="M674" s="205"/>
      <c r="N674" s="205"/>
      <c r="O674" s="214"/>
      <c r="P674" s="214"/>
      <c r="Q674" s="213"/>
      <c r="R674" s="213"/>
      <c r="S674" s="213"/>
      <c r="T674" s="213"/>
      <c r="U674" s="223"/>
      <c r="V674" s="222"/>
      <c r="W674" s="222"/>
      <c r="X674" s="222"/>
      <c r="Y674" s="222"/>
      <c r="Z674" s="222"/>
      <c r="AA674" s="232"/>
      <c r="AB674" s="231"/>
      <c r="AC674" s="231"/>
      <c r="AD674" s="231"/>
      <c r="AE674" s="231"/>
      <c r="AF674" s="231"/>
      <c r="AG674" s="250"/>
      <c r="AH674" s="249"/>
      <c r="AI674" s="249"/>
      <c r="AJ674" s="249"/>
      <c r="AK674" s="249"/>
      <c r="AL674" s="249"/>
      <c r="AM674" s="204"/>
      <c r="AN674" s="205"/>
      <c r="AO674" s="205"/>
      <c r="AP674" s="205"/>
      <c r="AQ674" s="205"/>
      <c r="AR674" s="205"/>
      <c r="AS674" s="259"/>
      <c r="AT674" s="258"/>
      <c r="AU674" s="258"/>
      <c r="AV674" s="258"/>
      <c r="AW674" s="258"/>
      <c r="AX674" s="258"/>
      <c r="AY674" s="268"/>
      <c r="AZ674" s="267"/>
      <c r="BA674" s="267"/>
      <c r="BB674" s="267"/>
      <c r="BC674" s="267"/>
      <c r="BD674" s="267"/>
      <c r="BE674" s="204"/>
      <c r="BF674" s="205"/>
      <c r="BG674" s="205"/>
      <c r="BH674" s="205"/>
      <c r="BI674" s="205"/>
      <c r="BJ674" s="205"/>
      <c r="BK674" s="241"/>
      <c r="BL674" s="240"/>
      <c r="BM674" s="240"/>
      <c r="BN674" s="240"/>
      <c r="BO674" s="240"/>
      <c r="BP674" s="240"/>
      <c r="BQ674" s="223"/>
      <c r="BW674" s="268"/>
      <c r="BX674" s="267"/>
      <c r="BY674" s="267"/>
      <c r="BZ674" s="267"/>
      <c r="CA674" s="267"/>
      <c r="CB674" s="267"/>
      <c r="CC674" s="241"/>
      <c r="CD674" s="214"/>
      <c r="CE674" s="240"/>
      <c r="CF674" s="240"/>
      <c r="CG674" s="240"/>
      <c r="CH674" s="5"/>
    </row>
    <row r="675" spans="1:86" hidden="1" x14ac:dyDescent="0.2">
      <c r="A675" s="22"/>
      <c r="B675" s="22"/>
      <c r="C675" s="35"/>
      <c r="D675" s="35"/>
      <c r="E675" s="111"/>
      <c r="F675" s="48"/>
      <c r="G675" s="48"/>
      <c r="H675" s="26"/>
      <c r="I675" s="27"/>
      <c r="J675" s="204"/>
      <c r="K675" s="204"/>
      <c r="L675" s="205"/>
      <c r="M675" s="205"/>
      <c r="N675" s="205"/>
      <c r="O675" s="214"/>
      <c r="P675" s="214"/>
      <c r="Q675" s="213"/>
      <c r="R675" s="213"/>
      <c r="S675" s="213"/>
      <c r="T675" s="213"/>
      <c r="U675" s="223"/>
      <c r="V675" s="222"/>
      <c r="W675" s="222"/>
      <c r="X675" s="222"/>
      <c r="Y675" s="222"/>
      <c r="Z675" s="222"/>
      <c r="AA675" s="232"/>
      <c r="AB675" s="231"/>
      <c r="AC675" s="231"/>
      <c r="AD675" s="231"/>
      <c r="AE675" s="231"/>
      <c r="AF675" s="231"/>
      <c r="AG675" s="250"/>
      <c r="AH675" s="249"/>
      <c r="AI675" s="249"/>
      <c r="AJ675" s="249"/>
      <c r="AK675" s="249"/>
      <c r="AL675" s="249"/>
      <c r="AM675" s="204"/>
      <c r="AN675" s="205"/>
      <c r="AO675" s="205"/>
      <c r="AP675" s="205"/>
      <c r="AQ675" s="205"/>
      <c r="AR675" s="205"/>
      <c r="AS675" s="259"/>
      <c r="AT675" s="258"/>
      <c r="AU675" s="258"/>
      <c r="AV675" s="258"/>
      <c r="AW675" s="258"/>
      <c r="AX675" s="258"/>
      <c r="AY675" s="268"/>
      <c r="AZ675" s="267"/>
      <c r="BA675" s="267"/>
      <c r="BB675" s="267"/>
      <c r="BC675" s="267"/>
      <c r="BD675" s="267"/>
      <c r="BE675" s="204"/>
      <c r="BF675" s="205"/>
      <c r="BG675" s="205"/>
      <c r="BH675" s="205"/>
      <c r="BI675" s="205"/>
      <c r="BJ675" s="205"/>
      <c r="BK675" s="241"/>
      <c r="BL675" s="240"/>
      <c r="BM675" s="240"/>
      <c r="BN675" s="240"/>
      <c r="BO675" s="240"/>
      <c r="BP675" s="240"/>
      <c r="BQ675" s="223"/>
      <c r="BW675" s="268"/>
      <c r="BX675" s="267"/>
      <c r="BY675" s="267"/>
      <c r="BZ675" s="267"/>
      <c r="CA675" s="267"/>
      <c r="CB675" s="267"/>
      <c r="CC675" s="241"/>
      <c r="CD675" s="214"/>
      <c r="CE675" s="240"/>
      <c r="CF675" s="240"/>
      <c r="CG675" s="240"/>
      <c r="CH675" s="5"/>
    </row>
    <row r="676" spans="1:86" hidden="1" x14ac:dyDescent="0.2">
      <c r="A676" s="22"/>
      <c r="B676" s="22"/>
      <c r="C676" s="35"/>
      <c r="D676" s="35"/>
      <c r="E676" s="111"/>
      <c r="F676" s="48"/>
      <c r="G676" s="48"/>
      <c r="H676" s="137"/>
      <c r="I676" s="27"/>
      <c r="J676" s="204"/>
      <c r="K676" s="204"/>
      <c r="L676" s="205"/>
      <c r="M676" s="205"/>
      <c r="N676" s="205"/>
      <c r="O676" s="214"/>
      <c r="P676" s="214"/>
      <c r="Q676" s="213"/>
      <c r="R676" s="213"/>
      <c r="S676" s="213"/>
      <c r="T676" s="213"/>
      <c r="U676" s="223"/>
      <c r="V676" s="222"/>
      <c r="W676" s="222"/>
      <c r="X676" s="222"/>
      <c r="Y676" s="222"/>
      <c r="Z676" s="222"/>
      <c r="AA676" s="232"/>
      <c r="AB676" s="231"/>
      <c r="AC676" s="231"/>
      <c r="AD676" s="231"/>
      <c r="AE676" s="231"/>
      <c r="AF676" s="231"/>
      <c r="AG676" s="250"/>
      <c r="AH676" s="249"/>
      <c r="AI676" s="249"/>
      <c r="AJ676" s="249"/>
      <c r="AK676" s="249"/>
      <c r="AL676" s="249"/>
      <c r="AM676" s="204"/>
      <c r="AN676" s="205"/>
      <c r="AO676" s="205"/>
      <c r="AP676" s="205"/>
      <c r="AQ676" s="205"/>
      <c r="AR676" s="205"/>
      <c r="AS676" s="259"/>
      <c r="AT676" s="258"/>
      <c r="AU676" s="258"/>
      <c r="AV676" s="258"/>
      <c r="AW676" s="258"/>
      <c r="AX676" s="258"/>
      <c r="AY676" s="268"/>
      <c r="AZ676" s="267"/>
      <c r="BA676" s="267"/>
      <c r="BB676" s="267"/>
      <c r="BC676" s="267"/>
      <c r="BD676" s="267"/>
      <c r="BE676" s="204"/>
      <c r="BF676" s="205"/>
      <c r="BG676" s="205"/>
      <c r="BH676" s="205"/>
      <c r="BI676" s="205"/>
      <c r="BJ676" s="205"/>
      <c r="BK676" s="241"/>
      <c r="BL676" s="240"/>
      <c r="BM676" s="240"/>
      <c r="BN676" s="240"/>
      <c r="BO676" s="240"/>
      <c r="BP676" s="240"/>
      <c r="BQ676" s="223"/>
      <c r="BW676" s="268"/>
      <c r="BX676" s="267"/>
      <c r="BY676" s="267"/>
      <c r="BZ676" s="267"/>
      <c r="CA676" s="267"/>
      <c r="CB676" s="267"/>
      <c r="CC676" s="241"/>
      <c r="CD676" s="214"/>
      <c r="CE676" s="240"/>
      <c r="CF676" s="240"/>
      <c r="CG676" s="240"/>
      <c r="CH676" s="5"/>
    </row>
    <row r="677" spans="1:86" hidden="1" x14ac:dyDescent="0.2">
      <c r="A677" s="22"/>
      <c r="B677" s="22"/>
      <c r="C677" s="35"/>
      <c r="D677" s="48"/>
      <c r="E677" s="111"/>
      <c r="F677" s="48"/>
      <c r="G677" s="48"/>
      <c r="H677" s="36"/>
      <c r="I677" s="27"/>
      <c r="J677" s="204"/>
      <c r="K677" s="204"/>
      <c r="L677" s="205"/>
      <c r="M677" s="205"/>
      <c r="N677" s="204"/>
      <c r="O677" s="214"/>
      <c r="P677" s="214"/>
      <c r="Q677" s="213"/>
      <c r="R677" s="214"/>
      <c r="S677" s="213"/>
      <c r="T677" s="214"/>
      <c r="U677" s="223"/>
      <c r="V677" s="223"/>
      <c r="W677" s="222"/>
      <c r="X677" s="223"/>
      <c r="Y677" s="222"/>
      <c r="Z677" s="223"/>
      <c r="AA677" s="232"/>
      <c r="AB677" s="232"/>
      <c r="AC677" s="231"/>
      <c r="AD677" s="232"/>
      <c r="AE677" s="231"/>
      <c r="AF677" s="232"/>
      <c r="AG677" s="250"/>
      <c r="AH677" s="250"/>
      <c r="AI677" s="249"/>
      <c r="AJ677" s="250"/>
      <c r="AK677" s="249"/>
      <c r="AL677" s="250"/>
      <c r="AM677" s="204"/>
      <c r="AN677" s="204"/>
      <c r="AO677" s="205"/>
      <c r="AP677" s="204"/>
      <c r="AQ677" s="205"/>
      <c r="AR677" s="204"/>
      <c r="AS677" s="259"/>
      <c r="AT677" s="259"/>
      <c r="AU677" s="258"/>
      <c r="AV677" s="259"/>
      <c r="AW677" s="258"/>
      <c r="AX677" s="259"/>
      <c r="AY677" s="268"/>
      <c r="AZ677" s="268"/>
      <c r="BA677" s="267"/>
      <c r="BB677" s="268"/>
      <c r="BC677" s="267"/>
      <c r="BD677" s="268"/>
      <c r="BE677" s="204"/>
      <c r="BF677" s="204"/>
      <c r="BG677" s="205"/>
      <c r="BH677" s="204"/>
      <c r="BI677" s="205"/>
      <c r="BJ677" s="204"/>
      <c r="BK677" s="241"/>
      <c r="BL677" s="241"/>
      <c r="BM677" s="240"/>
      <c r="BN677" s="241"/>
      <c r="BO677" s="240"/>
      <c r="BP677" s="241"/>
      <c r="BQ677" s="223"/>
      <c r="BR677" s="579"/>
      <c r="BT677" s="579"/>
      <c r="BV677" s="579"/>
      <c r="BW677" s="268"/>
      <c r="BX677" s="268"/>
      <c r="BY677" s="267"/>
      <c r="BZ677" s="268"/>
      <c r="CA677" s="267"/>
      <c r="CB677" s="268"/>
      <c r="CC677" s="241"/>
      <c r="CD677" s="214"/>
      <c r="CE677" s="240"/>
      <c r="CF677" s="240"/>
      <c r="CG677" s="241"/>
      <c r="CH677" s="5"/>
    </row>
    <row r="678" spans="1:86" hidden="1" x14ac:dyDescent="0.2">
      <c r="A678" s="22"/>
      <c r="B678" s="22"/>
      <c r="C678" s="35"/>
      <c r="D678" s="48"/>
      <c r="E678" s="111"/>
      <c r="F678" s="48"/>
      <c r="G678" s="48"/>
      <c r="H678" s="36"/>
      <c r="I678" s="27"/>
      <c r="J678" s="204"/>
      <c r="K678" s="204"/>
      <c r="L678" s="205"/>
      <c r="M678" s="205"/>
      <c r="N678" s="205"/>
      <c r="O678" s="214"/>
      <c r="P678" s="214"/>
      <c r="Q678" s="213"/>
      <c r="R678" s="213"/>
      <c r="S678" s="213"/>
      <c r="T678" s="213"/>
      <c r="U678" s="223"/>
      <c r="V678" s="222"/>
      <c r="W678" s="222"/>
      <c r="X678" s="222"/>
      <c r="Y678" s="222"/>
      <c r="Z678" s="222"/>
      <c r="AA678" s="232"/>
      <c r="AB678" s="231"/>
      <c r="AC678" s="231"/>
      <c r="AD678" s="231"/>
      <c r="AE678" s="231"/>
      <c r="AF678" s="231"/>
      <c r="AG678" s="250"/>
      <c r="AH678" s="249"/>
      <c r="AI678" s="249"/>
      <c r="AJ678" s="249"/>
      <c r="AK678" s="249"/>
      <c r="AL678" s="249"/>
      <c r="AM678" s="204"/>
      <c r="AN678" s="205"/>
      <c r="AO678" s="205"/>
      <c r="AP678" s="205"/>
      <c r="AQ678" s="205"/>
      <c r="AR678" s="205"/>
      <c r="AS678" s="259"/>
      <c r="AT678" s="258"/>
      <c r="AU678" s="258"/>
      <c r="AV678" s="258"/>
      <c r="AW678" s="258"/>
      <c r="AX678" s="258"/>
      <c r="AY678" s="268"/>
      <c r="AZ678" s="267"/>
      <c r="BA678" s="267"/>
      <c r="BB678" s="267"/>
      <c r="BC678" s="267"/>
      <c r="BD678" s="267"/>
      <c r="BE678" s="204"/>
      <c r="BF678" s="205"/>
      <c r="BG678" s="205"/>
      <c r="BH678" s="205"/>
      <c r="BI678" s="205"/>
      <c r="BJ678" s="205"/>
      <c r="BK678" s="241"/>
      <c r="BL678" s="240"/>
      <c r="BM678" s="240"/>
      <c r="BN678" s="240"/>
      <c r="BO678" s="240"/>
      <c r="BP678" s="240"/>
      <c r="BQ678" s="223"/>
      <c r="BW678" s="268"/>
      <c r="BX678" s="267"/>
      <c r="BY678" s="267"/>
      <c r="BZ678" s="267"/>
      <c r="CA678" s="267"/>
      <c r="CB678" s="267"/>
      <c r="CC678" s="241"/>
      <c r="CD678" s="214"/>
      <c r="CE678" s="240"/>
      <c r="CF678" s="240"/>
      <c r="CG678" s="240"/>
      <c r="CH678" s="5"/>
    </row>
    <row r="679" spans="1:86" hidden="1" x14ac:dyDescent="0.2">
      <c r="A679" s="22"/>
      <c r="B679" s="22"/>
      <c r="C679" s="35"/>
      <c r="D679" s="48"/>
      <c r="E679" s="111"/>
      <c r="F679" s="48"/>
      <c r="G679" s="48"/>
      <c r="H679" s="26"/>
      <c r="I679" s="27"/>
      <c r="J679" s="204"/>
      <c r="K679" s="204"/>
      <c r="L679" s="205"/>
      <c r="M679" s="205"/>
      <c r="N679" s="205"/>
      <c r="O679" s="214"/>
      <c r="P679" s="214"/>
      <c r="Q679" s="213"/>
      <c r="R679" s="213"/>
      <c r="S679" s="213"/>
      <c r="T679" s="213"/>
      <c r="U679" s="223"/>
      <c r="V679" s="222"/>
      <c r="W679" s="222"/>
      <c r="X679" s="222"/>
      <c r="Y679" s="222"/>
      <c r="Z679" s="222"/>
      <c r="AA679" s="232"/>
      <c r="AB679" s="231"/>
      <c r="AC679" s="231"/>
      <c r="AD679" s="231"/>
      <c r="AE679" s="231"/>
      <c r="AF679" s="231"/>
      <c r="AG679" s="250"/>
      <c r="AH679" s="249"/>
      <c r="AI679" s="249"/>
      <c r="AJ679" s="249"/>
      <c r="AK679" s="249"/>
      <c r="AL679" s="249"/>
      <c r="AM679" s="204"/>
      <c r="AN679" s="205"/>
      <c r="AO679" s="205"/>
      <c r="AP679" s="205"/>
      <c r="AQ679" s="205"/>
      <c r="AR679" s="205"/>
      <c r="AS679" s="259"/>
      <c r="AT679" s="258"/>
      <c r="AU679" s="258"/>
      <c r="AV679" s="258"/>
      <c r="AW679" s="258"/>
      <c r="AX679" s="258"/>
      <c r="AY679" s="268"/>
      <c r="AZ679" s="267"/>
      <c r="BA679" s="267"/>
      <c r="BB679" s="267"/>
      <c r="BC679" s="267"/>
      <c r="BD679" s="267"/>
      <c r="BE679" s="204"/>
      <c r="BF679" s="205"/>
      <c r="BG679" s="205"/>
      <c r="BH679" s="205"/>
      <c r="BI679" s="205"/>
      <c r="BJ679" s="205"/>
      <c r="BK679" s="241"/>
      <c r="BL679" s="240"/>
      <c r="BM679" s="240"/>
      <c r="BN679" s="240"/>
      <c r="BO679" s="240"/>
      <c r="BP679" s="240"/>
      <c r="BQ679" s="223"/>
      <c r="BW679" s="268"/>
      <c r="BX679" s="267"/>
      <c r="BY679" s="267"/>
      <c r="BZ679" s="267"/>
      <c r="CA679" s="267"/>
      <c r="CB679" s="267"/>
      <c r="CC679" s="241"/>
      <c r="CD679" s="214"/>
      <c r="CE679" s="240"/>
      <c r="CF679" s="240"/>
      <c r="CG679" s="240"/>
      <c r="CH679" s="5"/>
    </row>
    <row r="680" spans="1:86" hidden="1" x14ac:dyDescent="0.2">
      <c r="A680" s="22"/>
      <c r="B680" s="22"/>
      <c r="C680" s="35"/>
      <c r="D680" s="35"/>
      <c r="E680" s="111"/>
      <c r="F680" s="48"/>
      <c r="G680" s="48"/>
      <c r="H680" s="26"/>
      <c r="I680" s="27"/>
      <c r="J680" s="204"/>
      <c r="K680" s="204"/>
      <c r="L680" s="205"/>
      <c r="M680" s="205"/>
      <c r="N680" s="205"/>
      <c r="O680" s="214"/>
      <c r="P680" s="214"/>
      <c r="Q680" s="213"/>
      <c r="R680" s="213"/>
      <c r="S680" s="213"/>
      <c r="T680" s="213"/>
      <c r="U680" s="223"/>
      <c r="V680" s="222"/>
      <c r="W680" s="222"/>
      <c r="X680" s="222"/>
      <c r="Y680" s="222"/>
      <c r="Z680" s="222"/>
      <c r="AA680" s="232"/>
      <c r="AB680" s="231"/>
      <c r="AC680" s="231"/>
      <c r="AD680" s="231"/>
      <c r="AE680" s="231"/>
      <c r="AF680" s="231"/>
      <c r="AG680" s="250"/>
      <c r="AH680" s="249"/>
      <c r="AI680" s="249"/>
      <c r="AJ680" s="249"/>
      <c r="AK680" s="249"/>
      <c r="AL680" s="249"/>
      <c r="AM680" s="204"/>
      <c r="AN680" s="205"/>
      <c r="AO680" s="205"/>
      <c r="AP680" s="205"/>
      <c r="AQ680" s="205"/>
      <c r="AR680" s="205"/>
      <c r="AS680" s="259"/>
      <c r="AT680" s="258"/>
      <c r="AU680" s="258"/>
      <c r="AV680" s="258"/>
      <c r="AW680" s="258"/>
      <c r="AX680" s="258"/>
      <c r="AY680" s="268"/>
      <c r="AZ680" s="267"/>
      <c r="BA680" s="267"/>
      <c r="BB680" s="267"/>
      <c r="BC680" s="267"/>
      <c r="BD680" s="267"/>
      <c r="BE680" s="204"/>
      <c r="BF680" s="205"/>
      <c r="BG680" s="205"/>
      <c r="BH680" s="205"/>
      <c r="BI680" s="205"/>
      <c r="BJ680" s="205"/>
      <c r="BK680" s="241"/>
      <c r="BL680" s="240"/>
      <c r="BM680" s="240"/>
      <c r="BN680" s="240"/>
      <c r="BO680" s="240"/>
      <c r="BP680" s="240"/>
      <c r="BQ680" s="223"/>
      <c r="BW680" s="268"/>
      <c r="BX680" s="267"/>
      <c r="BY680" s="267"/>
      <c r="BZ680" s="267"/>
      <c r="CA680" s="267"/>
      <c r="CB680" s="267"/>
      <c r="CC680" s="241"/>
      <c r="CD680" s="214"/>
      <c r="CE680" s="240"/>
      <c r="CF680" s="240"/>
      <c r="CG680" s="240"/>
      <c r="CH680" s="5"/>
    </row>
    <row r="681" spans="1:86" hidden="1" x14ac:dyDescent="0.2">
      <c r="A681" s="22"/>
      <c r="B681" s="22"/>
      <c r="C681" s="35"/>
      <c r="D681" s="35"/>
      <c r="E681" s="111"/>
      <c r="F681" s="48"/>
      <c r="G681" s="48"/>
      <c r="H681" s="137"/>
      <c r="I681" s="27"/>
      <c r="J681" s="204"/>
      <c r="K681" s="204"/>
      <c r="L681" s="205"/>
      <c r="M681" s="205"/>
      <c r="N681" s="205"/>
      <c r="O681" s="214"/>
      <c r="P681" s="214"/>
      <c r="Q681" s="213"/>
      <c r="R681" s="213"/>
      <c r="S681" s="213"/>
      <c r="T681" s="213"/>
      <c r="U681" s="223"/>
      <c r="V681" s="222"/>
      <c r="W681" s="222"/>
      <c r="X681" s="222"/>
      <c r="Y681" s="222"/>
      <c r="Z681" s="222"/>
      <c r="AA681" s="232"/>
      <c r="AB681" s="231"/>
      <c r="AC681" s="231"/>
      <c r="AD681" s="231"/>
      <c r="AE681" s="231"/>
      <c r="AF681" s="231"/>
      <c r="AG681" s="250"/>
      <c r="AH681" s="249"/>
      <c r="AI681" s="249"/>
      <c r="AJ681" s="249"/>
      <c r="AK681" s="249"/>
      <c r="AL681" s="249"/>
      <c r="AM681" s="204"/>
      <c r="AN681" s="205"/>
      <c r="AO681" s="205"/>
      <c r="AP681" s="205"/>
      <c r="AQ681" s="205"/>
      <c r="AR681" s="205"/>
      <c r="AS681" s="259"/>
      <c r="AT681" s="258"/>
      <c r="AU681" s="258"/>
      <c r="AV681" s="258"/>
      <c r="AW681" s="258"/>
      <c r="AX681" s="258"/>
      <c r="AY681" s="268"/>
      <c r="AZ681" s="267"/>
      <c r="BA681" s="267"/>
      <c r="BB681" s="267"/>
      <c r="BC681" s="267"/>
      <c r="BD681" s="267"/>
      <c r="BE681" s="204"/>
      <c r="BF681" s="205"/>
      <c r="BG681" s="205"/>
      <c r="BH681" s="205"/>
      <c r="BI681" s="205"/>
      <c r="BJ681" s="205"/>
      <c r="BK681" s="241"/>
      <c r="BL681" s="240"/>
      <c r="BM681" s="240"/>
      <c r="BN681" s="240"/>
      <c r="BO681" s="240"/>
      <c r="BP681" s="240"/>
      <c r="BQ681" s="223"/>
      <c r="BW681" s="268"/>
      <c r="BX681" s="267"/>
      <c r="BY681" s="267"/>
      <c r="BZ681" s="267"/>
      <c r="CA681" s="267"/>
      <c r="CB681" s="267"/>
      <c r="CC681" s="241"/>
      <c r="CD681" s="214"/>
      <c r="CE681" s="240"/>
      <c r="CF681" s="240"/>
      <c r="CG681" s="240"/>
      <c r="CH681" s="5"/>
    </row>
    <row r="682" spans="1:86" hidden="1" x14ac:dyDescent="0.2">
      <c r="A682" s="22"/>
      <c r="B682" s="22"/>
      <c r="C682" s="35"/>
      <c r="D682" s="48"/>
      <c r="E682" s="111"/>
      <c r="F682" s="48"/>
      <c r="G682" s="48"/>
      <c r="H682" s="36"/>
      <c r="I682" s="27"/>
      <c r="J682" s="204"/>
      <c r="K682" s="204"/>
      <c r="L682" s="205"/>
      <c r="M682" s="205"/>
      <c r="N682" s="204"/>
      <c r="O682" s="214"/>
      <c r="P682" s="214"/>
      <c r="Q682" s="213"/>
      <c r="R682" s="214"/>
      <c r="S682" s="213"/>
      <c r="T682" s="214"/>
      <c r="U682" s="223"/>
      <c r="V682" s="223"/>
      <c r="W682" s="222"/>
      <c r="X682" s="223"/>
      <c r="Y682" s="222"/>
      <c r="Z682" s="223"/>
      <c r="AA682" s="232"/>
      <c r="AB682" s="232"/>
      <c r="AC682" s="231"/>
      <c r="AD682" s="232"/>
      <c r="AE682" s="231"/>
      <c r="AF682" s="232"/>
      <c r="AG682" s="250"/>
      <c r="AH682" s="250"/>
      <c r="AI682" s="249"/>
      <c r="AJ682" s="250"/>
      <c r="AK682" s="249"/>
      <c r="AL682" s="250"/>
      <c r="AM682" s="204"/>
      <c r="AN682" s="204"/>
      <c r="AO682" s="205"/>
      <c r="AP682" s="204"/>
      <c r="AQ682" s="205"/>
      <c r="AR682" s="204"/>
      <c r="AS682" s="259"/>
      <c r="AT682" s="259"/>
      <c r="AU682" s="258"/>
      <c r="AV682" s="259"/>
      <c r="AW682" s="258"/>
      <c r="AX682" s="259"/>
      <c r="AY682" s="268"/>
      <c r="AZ682" s="268"/>
      <c r="BA682" s="267"/>
      <c r="BB682" s="268"/>
      <c r="BC682" s="267"/>
      <c r="BD682" s="268"/>
      <c r="BE682" s="204"/>
      <c r="BF682" s="204"/>
      <c r="BG682" s="205"/>
      <c r="BH682" s="204"/>
      <c r="BI682" s="205"/>
      <c r="BJ682" s="204"/>
      <c r="BK682" s="241"/>
      <c r="BL682" s="241"/>
      <c r="BM682" s="240"/>
      <c r="BN682" s="241"/>
      <c r="BO682" s="240"/>
      <c r="BP682" s="241"/>
      <c r="BQ682" s="223"/>
      <c r="BR682" s="579"/>
      <c r="BT682" s="579"/>
      <c r="BV682" s="579"/>
      <c r="BW682" s="268"/>
      <c r="BX682" s="268"/>
      <c r="BY682" s="267"/>
      <c r="BZ682" s="268"/>
      <c r="CA682" s="267"/>
      <c r="CB682" s="268"/>
      <c r="CC682" s="241"/>
      <c r="CD682" s="214"/>
      <c r="CE682" s="240"/>
      <c r="CF682" s="240"/>
      <c r="CG682" s="241"/>
      <c r="CH682" s="5"/>
    </row>
    <row r="683" spans="1:86" hidden="1" x14ac:dyDescent="0.2">
      <c r="A683" s="22"/>
      <c r="B683" s="22"/>
      <c r="C683" s="35"/>
      <c r="D683" s="48"/>
      <c r="E683" s="111"/>
      <c r="F683" s="48"/>
      <c r="G683" s="48"/>
      <c r="H683" s="36"/>
      <c r="I683" s="27"/>
      <c r="J683" s="204"/>
      <c r="K683" s="204"/>
      <c r="L683" s="205"/>
      <c r="M683" s="205"/>
      <c r="N683" s="205"/>
      <c r="O683" s="214"/>
      <c r="P683" s="214"/>
      <c r="Q683" s="213"/>
      <c r="R683" s="213"/>
      <c r="S683" s="213"/>
      <c r="T683" s="213"/>
      <c r="U683" s="223"/>
      <c r="V683" s="222"/>
      <c r="W683" s="222"/>
      <c r="X683" s="222"/>
      <c r="Y683" s="222"/>
      <c r="Z683" s="222"/>
      <c r="AA683" s="232"/>
      <c r="AB683" s="231"/>
      <c r="AC683" s="231"/>
      <c r="AD683" s="231"/>
      <c r="AE683" s="231"/>
      <c r="AF683" s="231"/>
      <c r="AG683" s="250"/>
      <c r="AH683" s="249"/>
      <c r="AI683" s="249"/>
      <c r="AJ683" s="249"/>
      <c r="AK683" s="249"/>
      <c r="AL683" s="249"/>
      <c r="AM683" s="204"/>
      <c r="AN683" s="205"/>
      <c r="AO683" s="205"/>
      <c r="AP683" s="205"/>
      <c r="AQ683" s="205"/>
      <c r="AR683" s="205"/>
      <c r="AS683" s="259"/>
      <c r="AT683" s="258"/>
      <c r="AU683" s="258"/>
      <c r="AV683" s="258"/>
      <c r="AW683" s="258"/>
      <c r="AX683" s="258"/>
      <c r="AY683" s="268"/>
      <c r="AZ683" s="267"/>
      <c r="BA683" s="267"/>
      <c r="BB683" s="267"/>
      <c r="BC683" s="267"/>
      <c r="BD683" s="267"/>
      <c r="BE683" s="204"/>
      <c r="BF683" s="205"/>
      <c r="BG683" s="205"/>
      <c r="BH683" s="205"/>
      <c r="BI683" s="205"/>
      <c r="BJ683" s="205"/>
      <c r="BK683" s="241"/>
      <c r="BL683" s="240"/>
      <c r="BM683" s="240"/>
      <c r="BN683" s="240"/>
      <c r="BO683" s="240"/>
      <c r="BP683" s="240"/>
      <c r="BQ683" s="223"/>
      <c r="BW683" s="268"/>
      <c r="BX683" s="267"/>
      <c r="BY683" s="267"/>
      <c r="BZ683" s="267"/>
      <c r="CA683" s="267"/>
      <c r="CB683" s="267"/>
      <c r="CC683" s="241"/>
      <c r="CD683" s="214"/>
      <c r="CE683" s="240"/>
      <c r="CF683" s="240"/>
      <c r="CG683" s="240"/>
      <c r="CH683" s="5"/>
    </row>
    <row r="684" spans="1:86" hidden="1" x14ac:dyDescent="0.2">
      <c r="A684" s="22"/>
      <c r="B684" s="22"/>
      <c r="C684" s="35"/>
      <c r="D684" s="48"/>
      <c r="E684" s="111"/>
      <c r="F684" s="48"/>
      <c r="G684" s="48"/>
      <c r="H684" s="137"/>
      <c r="I684" s="27"/>
      <c r="J684" s="204"/>
      <c r="K684" s="204"/>
      <c r="L684" s="205"/>
      <c r="M684" s="205"/>
      <c r="N684" s="205"/>
      <c r="O684" s="214"/>
      <c r="P684" s="214"/>
      <c r="Q684" s="213"/>
      <c r="R684" s="213"/>
      <c r="S684" s="213"/>
      <c r="T684" s="213"/>
      <c r="U684" s="223"/>
      <c r="V684" s="222"/>
      <c r="W684" s="222"/>
      <c r="X684" s="222"/>
      <c r="Y684" s="222"/>
      <c r="Z684" s="222"/>
      <c r="AA684" s="232"/>
      <c r="AB684" s="231"/>
      <c r="AC684" s="231"/>
      <c r="AD684" s="231"/>
      <c r="AE684" s="231"/>
      <c r="AF684" s="231"/>
      <c r="AG684" s="250"/>
      <c r="AH684" s="249"/>
      <c r="AI684" s="249"/>
      <c r="AJ684" s="249"/>
      <c r="AK684" s="249"/>
      <c r="AL684" s="249"/>
      <c r="AM684" s="204"/>
      <c r="AN684" s="205"/>
      <c r="AO684" s="205"/>
      <c r="AP684" s="205"/>
      <c r="AQ684" s="205"/>
      <c r="AR684" s="205"/>
      <c r="AS684" s="259"/>
      <c r="AT684" s="258"/>
      <c r="AU684" s="258"/>
      <c r="AV684" s="258"/>
      <c r="AW684" s="258"/>
      <c r="AX684" s="258"/>
      <c r="AY684" s="268"/>
      <c r="AZ684" s="267"/>
      <c r="BA684" s="267"/>
      <c r="BB684" s="267"/>
      <c r="BC684" s="267"/>
      <c r="BD684" s="267"/>
      <c r="BE684" s="204"/>
      <c r="BF684" s="205"/>
      <c r="BG684" s="205"/>
      <c r="BH684" s="205"/>
      <c r="BI684" s="205"/>
      <c r="BJ684" s="205"/>
      <c r="BK684" s="241"/>
      <c r="BL684" s="240"/>
      <c r="BM684" s="240"/>
      <c r="BN684" s="240"/>
      <c r="BO684" s="240"/>
      <c r="BP684" s="240"/>
      <c r="BQ684" s="223"/>
      <c r="BW684" s="268"/>
      <c r="BX684" s="267"/>
      <c r="BY684" s="267"/>
      <c r="BZ684" s="267"/>
      <c r="CA684" s="267"/>
      <c r="CB684" s="267"/>
      <c r="CC684" s="241"/>
      <c r="CD684" s="214"/>
      <c r="CE684" s="240"/>
      <c r="CF684" s="240"/>
      <c r="CG684" s="240"/>
      <c r="CH684" s="5"/>
    </row>
    <row r="685" spans="1:86" hidden="1" x14ac:dyDescent="0.2">
      <c r="A685" s="22"/>
      <c r="B685" s="22"/>
      <c r="C685" s="35"/>
      <c r="D685" s="35"/>
      <c r="E685" s="111"/>
      <c r="F685" s="48"/>
      <c r="G685" s="48"/>
      <c r="H685" s="137"/>
      <c r="I685" s="27"/>
      <c r="J685" s="204"/>
      <c r="K685" s="204"/>
      <c r="L685" s="205"/>
      <c r="M685" s="205"/>
      <c r="N685" s="205"/>
      <c r="O685" s="214"/>
      <c r="P685" s="214"/>
      <c r="Q685" s="213"/>
      <c r="R685" s="213"/>
      <c r="S685" s="213"/>
      <c r="T685" s="213"/>
      <c r="U685" s="223"/>
      <c r="V685" s="222"/>
      <c r="W685" s="222"/>
      <c r="X685" s="222"/>
      <c r="Y685" s="222"/>
      <c r="Z685" s="222"/>
      <c r="AA685" s="232"/>
      <c r="AB685" s="231"/>
      <c r="AC685" s="231"/>
      <c r="AD685" s="231"/>
      <c r="AE685" s="231"/>
      <c r="AF685" s="231"/>
      <c r="AG685" s="250"/>
      <c r="AH685" s="249"/>
      <c r="AI685" s="249"/>
      <c r="AJ685" s="249"/>
      <c r="AK685" s="249"/>
      <c r="AL685" s="249"/>
      <c r="AM685" s="204"/>
      <c r="AN685" s="205"/>
      <c r="AO685" s="205"/>
      <c r="AP685" s="205"/>
      <c r="AQ685" s="205"/>
      <c r="AR685" s="205"/>
      <c r="AS685" s="259"/>
      <c r="AT685" s="258"/>
      <c r="AU685" s="258"/>
      <c r="AV685" s="258"/>
      <c r="AW685" s="258"/>
      <c r="AX685" s="258"/>
      <c r="AY685" s="268"/>
      <c r="AZ685" s="267"/>
      <c r="BA685" s="267"/>
      <c r="BB685" s="267"/>
      <c r="BC685" s="267"/>
      <c r="BD685" s="267"/>
      <c r="BE685" s="204"/>
      <c r="BF685" s="205"/>
      <c r="BG685" s="205"/>
      <c r="BH685" s="205"/>
      <c r="BI685" s="205"/>
      <c r="BJ685" s="205"/>
      <c r="BK685" s="241"/>
      <c r="BL685" s="240"/>
      <c r="BM685" s="240"/>
      <c r="BN685" s="240"/>
      <c r="BO685" s="240"/>
      <c r="BP685" s="240"/>
      <c r="BQ685" s="223"/>
      <c r="BW685" s="268"/>
      <c r="BX685" s="267"/>
      <c r="BY685" s="267"/>
      <c r="BZ685" s="267"/>
      <c r="CA685" s="267"/>
      <c r="CB685" s="267"/>
      <c r="CC685" s="241"/>
      <c r="CD685" s="214"/>
      <c r="CE685" s="240"/>
      <c r="CF685" s="240"/>
      <c r="CG685" s="240"/>
      <c r="CH685" s="5"/>
    </row>
    <row r="686" spans="1:86" hidden="1" x14ac:dyDescent="0.2">
      <c r="A686" s="22"/>
      <c r="B686" s="22"/>
      <c r="C686" s="35"/>
      <c r="D686" s="35"/>
      <c r="E686" s="111"/>
      <c r="F686" s="48"/>
      <c r="G686" s="48"/>
      <c r="H686" s="137"/>
      <c r="I686" s="27"/>
      <c r="J686" s="204"/>
      <c r="K686" s="204"/>
      <c r="L686" s="205"/>
      <c r="M686" s="205"/>
      <c r="N686" s="205"/>
      <c r="O686" s="214"/>
      <c r="P686" s="214"/>
      <c r="Q686" s="213"/>
      <c r="R686" s="213"/>
      <c r="S686" s="213"/>
      <c r="T686" s="213"/>
      <c r="U686" s="223"/>
      <c r="V686" s="222"/>
      <c r="W686" s="222"/>
      <c r="X686" s="222"/>
      <c r="Y686" s="222"/>
      <c r="Z686" s="222"/>
      <c r="AA686" s="232"/>
      <c r="AB686" s="231"/>
      <c r="AC686" s="231"/>
      <c r="AD686" s="231"/>
      <c r="AE686" s="231"/>
      <c r="AF686" s="231"/>
      <c r="AG686" s="250"/>
      <c r="AH686" s="249"/>
      <c r="AI686" s="249"/>
      <c r="AJ686" s="249"/>
      <c r="AK686" s="249"/>
      <c r="AL686" s="249"/>
      <c r="AM686" s="204"/>
      <c r="AN686" s="205"/>
      <c r="AO686" s="205"/>
      <c r="AP686" s="205"/>
      <c r="AQ686" s="205"/>
      <c r="AR686" s="205"/>
      <c r="AS686" s="259"/>
      <c r="AT686" s="258"/>
      <c r="AU686" s="258"/>
      <c r="AV686" s="258"/>
      <c r="AW686" s="258"/>
      <c r="AX686" s="258"/>
      <c r="AY686" s="268"/>
      <c r="AZ686" s="267"/>
      <c r="BA686" s="267"/>
      <c r="BB686" s="267"/>
      <c r="BC686" s="267"/>
      <c r="BD686" s="267"/>
      <c r="BE686" s="204"/>
      <c r="BF686" s="205"/>
      <c r="BG686" s="205"/>
      <c r="BH686" s="205"/>
      <c r="BI686" s="205"/>
      <c r="BJ686" s="205"/>
      <c r="BK686" s="241"/>
      <c r="BL686" s="240"/>
      <c r="BM686" s="240"/>
      <c r="BN686" s="240"/>
      <c r="BO686" s="240"/>
      <c r="BP686" s="240"/>
      <c r="BQ686" s="223"/>
      <c r="BW686" s="268"/>
      <c r="BX686" s="267"/>
      <c r="BY686" s="267"/>
      <c r="BZ686" s="267"/>
      <c r="CA686" s="267"/>
      <c r="CB686" s="267"/>
      <c r="CC686" s="241"/>
      <c r="CD686" s="214"/>
      <c r="CE686" s="240"/>
      <c r="CF686" s="240"/>
      <c r="CG686" s="240"/>
      <c r="CH686" s="5"/>
    </row>
    <row r="687" spans="1:86" hidden="1" x14ac:dyDescent="0.2">
      <c r="A687" s="22"/>
      <c r="B687" s="22"/>
      <c r="C687" s="35"/>
      <c r="D687" s="48"/>
      <c r="E687" s="111"/>
      <c r="F687" s="48"/>
      <c r="G687" s="48"/>
      <c r="H687" s="36"/>
      <c r="I687" s="27"/>
      <c r="J687" s="204"/>
      <c r="K687" s="204"/>
      <c r="L687" s="205"/>
      <c r="M687" s="205"/>
      <c r="N687" s="204"/>
      <c r="O687" s="214"/>
      <c r="P687" s="214"/>
      <c r="Q687" s="213"/>
      <c r="R687" s="214"/>
      <c r="S687" s="213"/>
      <c r="T687" s="214"/>
      <c r="U687" s="223"/>
      <c r="V687" s="223"/>
      <c r="W687" s="222"/>
      <c r="X687" s="223"/>
      <c r="Y687" s="222"/>
      <c r="Z687" s="223"/>
      <c r="AA687" s="232"/>
      <c r="AB687" s="232"/>
      <c r="AC687" s="231"/>
      <c r="AD687" s="232"/>
      <c r="AE687" s="231"/>
      <c r="AF687" s="232"/>
      <c r="AG687" s="250"/>
      <c r="AH687" s="250"/>
      <c r="AI687" s="249"/>
      <c r="AJ687" s="250"/>
      <c r="AK687" s="249"/>
      <c r="AL687" s="250"/>
      <c r="AM687" s="204"/>
      <c r="AN687" s="204"/>
      <c r="AO687" s="205"/>
      <c r="AP687" s="204"/>
      <c r="AQ687" s="205"/>
      <c r="AR687" s="204"/>
      <c r="AS687" s="259"/>
      <c r="AT687" s="259"/>
      <c r="AU687" s="258"/>
      <c r="AV687" s="259"/>
      <c r="AW687" s="258"/>
      <c r="AX687" s="259"/>
      <c r="AY687" s="268"/>
      <c r="AZ687" s="268"/>
      <c r="BA687" s="267"/>
      <c r="BB687" s="268"/>
      <c r="BC687" s="267"/>
      <c r="BD687" s="268"/>
      <c r="BE687" s="204"/>
      <c r="BF687" s="204"/>
      <c r="BG687" s="205"/>
      <c r="BH687" s="204"/>
      <c r="BI687" s="205"/>
      <c r="BJ687" s="204"/>
      <c r="BK687" s="241"/>
      <c r="BL687" s="241"/>
      <c r="BM687" s="240"/>
      <c r="BN687" s="241"/>
      <c r="BO687" s="240"/>
      <c r="BP687" s="241"/>
      <c r="BQ687" s="223"/>
      <c r="BR687" s="579"/>
      <c r="BT687" s="579"/>
      <c r="BV687" s="579"/>
      <c r="BW687" s="268"/>
      <c r="BX687" s="268"/>
      <c r="BY687" s="267"/>
      <c r="BZ687" s="268"/>
      <c r="CA687" s="267"/>
      <c r="CB687" s="268"/>
      <c r="CC687" s="241"/>
      <c r="CD687" s="214"/>
      <c r="CE687" s="240"/>
      <c r="CF687" s="240"/>
      <c r="CG687" s="241"/>
      <c r="CH687" s="5"/>
    </row>
    <row r="688" spans="1:86" hidden="1" x14ac:dyDescent="0.2">
      <c r="A688" s="22"/>
      <c r="B688" s="22"/>
      <c r="C688" s="35"/>
      <c r="D688" s="48"/>
      <c r="E688" s="111"/>
      <c r="F688" s="48"/>
      <c r="G688" s="48"/>
      <c r="H688" s="36"/>
      <c r="I688" s="27"/>
      <c r="J688" s="204"/>
      <c r="K688" s="204"/>
      <c r="L688" s="205"/>
      <c r="M688" s="205"/>
      <c r="N688" s="205"/>
      <c r="O688" s="214"/>
      <c r="P688" s="214"/>
      <c r="Q688" s="213"/>
      <c r="R688" s="213"/>
      <c r="S688" s="213"/>
      <c r="T688" s="213"/>
      <c r="U688" s="223"/>
      <c r="V688" s="222"/>
      <c r="W688" s="222"/>
      <c r="X688" s="222"/>
      <c r="Y688" s="222"/>
      <c r="Z688" s="222"/>
      <c r="AA688" s="232"/>
      <c r="AB688" s="231"/>
      <c r="AC688" s="231"/>
      <c r="AD688" s="231"/>
      <c r="AE688" s="231"/>
      <c r="AF688" s="231"/>
      <c r="AG688" s="250"/>
      <c r="AH688" s="249"/>
      <c r="AI688" s="249"/>
      <c r="AJ688" s="249"/>
      <c r="AK688" s="249"/>
      <c r="AL688" s="249"/>
      <c r="AM688" s="204"/>
      <c r="AN688" s="205"/>
      <c r="AO688" s="205"/>
      <c r="AP688" s="205"/>
      <c r="AQ688" s="205"/>
      <c r="AR688" s="205"/>
      <c r="AS688" s="259"/>
      <c r="AT688" s="258"/>
      <c r="AU688" s="258"/>
      <c r="AV688" s="258"/>
      <c r="AW688" s="258"/>
      <c r="AX688" s="258"/>
      <c r="AY688" s="268"/>
      <c r="AZ688" s="267"/>
      <c r="BA688" s="267"/>
      <c r="BB688" s="267"/>
      <c r="BC688" s="267"/>
      <c r="BD688" s="267"/>
      <c r="BE688" s="204"/>
      <c r="BF688" s="205"/>
      <c r="BG688" s="205"/>
      <c r="BH688" s="205"/>
      <c r="BI688" s="205"/>
      <c r="BJ688" s="205"/>
      <c r="BK688" s="241"/>
      <c r="BL688" s="240"/>
      <c r="BM688" s="240"/>
      <c r="BN688" s="240"/>
      <c r="BO688" s="240"/>
      <c r="BP688" s="240"/>
      <c r="BQ688" s="223"/>
      <c r="BW688" s="268"/>
      <c r="BX688" s="267"/>
      <c r="BY688" s="267"/>
      <c r="BZ688" s="267"/>
      <c r="CA688" s="267"/>
      <c r="CB688" s="267"/>
      <c r="CC688" s="241"/>
      <c r="CD688" s="214"/>
      <c r="CE688" s="240"/>
      <c r="CF688" s="240"/>
      <c r="CG688" s="240"/>
      <c r="CH688" s="5"/>
    </row>
    <row r="689" spans="1:86" hidden="1" x14ac:dyDescent="0.2">
      <c r="A689" s="22"/>
      <c r="B689" s="22"/>
      <c r="C689" s="35"/>
      <c r="D689" s="48"/>
      <c r="E689" s="111"/>
      <c r="F689" s="48"/>
      <c r="G689" s="48"/>
      <c r="H689" s="137"/>
      <c r="I689" s="27"/>
      <c r="J689" s="204"/>
      <c r="K689" s="204"/>
      <c r="L689" s="205"/>
      <c r="M689" s="205"/>
      <c r="N689" s="205"/>
      <c r="O689" s="214"/>
      <c r="P689" s="214"/>
      <c r="Q689" s="213"/>
      <c r="R689" s="213"/>
      <c r="S689" s="213"/>
      <c r="T689" s="213"/>
      <c r="U689" s="223"/>
      <c r="V689" s="222"/>
      <c r="W689" s="222"/>
      <c r="X689" s="222"/>
      <c r="Y689" s="222"/>
      <c r="Z689" s="222"/>
      <c r="AA689" s="232"/>
      <c r="AB689" s="231"/>
      <c r="AC689" s="231"/>
      <c r="AD689" s="231"/>
      <c r="AE689" s="231"/>
      <c r="AF689" s="231"/>
      <c r="AG689" s="250"/>
      <c r="AH689" s="249"/>
      <c r="AI689" s="249"/>
      <c r="AJ689" s="249"/>
      <c r="AK689" s="249"/>
      <c r="AL689" s="249"/>
      <c r="AM689" s="204"/>
      <c r="AN689" s="205"/>
      <c r="AO689" s="205"/>
      <c r="AP689" s="205"/>
      <c r="AQ689" s="205"/>
      <c r="AR689" s="205"/>
      <c r="AS689" s="259"/>
      <c r="AT689" s="258"/>
      <c r="AU689" s="258"/>
      <c r="AV689" s="258"/>
      <c r="AW689" s="258"/>
      <c r="AX689" s="258"/>
      <c r="AY689" s="268"/>
      <c r="AZ689" s="267"/>
      <c r="BA689" s="267"/>
      <c r="BB689" s="267"/>
      <c r="BC689" s="267"/>
      <c r="BD689" s="267"/>
      <c r="BE689" s="204"/>
      <c r="BF689" s="205"/>
      <c r="BG689" s="205"/>
      <c r="BH689" s="205"/>
      <c r="BI689" s="205"/>
      <c r="BJ689" s="205"/>
      <c r="BK689" s="241"/>
      <c r="BL689" s="240"/>
      <c r="BM689" s="240"/>
      <c r="BN689" s="240"/>
      <c r="BO689" s="240"/>
      <c r="BP689" s="240"/>
      <c r="BQ689" s="223"/>
      <c r="BW689" s="268"/>
      <c r="BX689" s="267"/>
      <c r="BY689" s="267"/>
      <c r="BZ689" s="267"/>
      <c r="CA689" s="267"/>
      <c r="CB689" s="267"/>
      <c r="CC689" s="241"/>
      <c r="CD689" s="214"/>
      <c r="CE689" s="240"/>
      <c r="CF689" s="240"/>
      <c r="CG689" s="240"/>
      <c r="CH689" s="5"/>
    </row>
    <row r="690" spans="1:86" hidden="1" x14ac:dyDescent="0.2">
      <c r="A690" s="22"/>
      <c r="B690" s="22"/>
      <c r="C690" s="35"/>
      <c r="D690" s="35"/>
      <c r="E690" s="111"/>
      <c r="F690" s="48"/>
      <c r="G690" s="48"/>
      <c r="H690" s="137"/>
      <c r="I690" s="27"/>
      <c r="J690" s="204"/>
      <c r="K690" s="204"/>
      <c r="L690" s="205"/>
      <c r="M690" s="205"/>
      <c r="N690" s="205"/>
      <c r="O690" s="214"/>
      <c r="P690" s="214"/>
      <c r="Q690" s="213"/>
      <c r="R690" s="213"/>
      <c r="S690" s="213"/>
      <c r="T690" s="213"/>
      <c r="U690" s="223"/>
      <c r="V690" s="222"/>
      <c r="W690" s="222"/>
      <c r="X690" s="222"/>
      <c r="Y690" s="222"/>
      <c r="Z690" s="222"/>
      <c r="AA690" s="232"/>
      <c r="AB690" s="231"/>
      <c r="AC690" s="231"/>
      <c r="AD690" s="231"/>
      <c r="AE690" s="231"/>
      <c r="AF690" s="231"/>
      <c r="AG690" s="250"/>
      <c r="AH690" s="249"/>
      <c r="AI690" s="249"/>
      <c r="AJ690" s="249"/>
      <c r="AK690" s="249"/>
      <c r="AL690" s="249"/>
      <c r="AM690" s="204"/>
      <c r="AN690" s="205"/>
      <c r="AO690" s="205"/>
      <c r="AP690" s="205"/>
      <c r="AQ690" s="205"/>
      <c r="AR690" s="205"/>
      <c r="AS690" s="259"/>
      <c r="AT690" s="258"/>
      <c r="AU690" s="258"/>
      <c r="AV690" s="258"/>
      <c r="AW690" s="258"/>
      <c r="AX690" s="258"/>
      <c r="AY690" s="268"/>
      <c r="AZ690" s="267"/>
      <c r="BA690" s="267"/>
      <c r="BB690" s="267"/>
      <c r="BC690" s="267"/>
      <c r="BD690" s="267"/>
      <c r="BE690" s="204"/>
      <c r="BF690" s="205"/>
      <c r="BG690" s="205"/>
      <c r="BH690" s="205"/>
      <c r="BI690" s="205"/>
      <c r="BJ690" s="205"/>
      <c r="BK690" s="241"/>
      <c r="BL690" s="240"/>
      <c r="BM690" s="240"/>
      <c r="BN690" s="240"/>
      <c r="BO690" s="240"/>
      <c r="BP690" s="240"/>
      <c r="BQ690" s="223"/>
      <c r="BW690" s="268"/>
      <c r="BX690" s="267"/>
      <c r="BY690" s="267"/>
      <c r="BZ690" s="267"/>
      <c r="CA690" s="267"/>
      <c r="CB690" s="267"/>
      <c r="CC690" s="241"/>
      <c r="CD690" s="214"/>
      <c r="CE690" s="240"/>
      <c r="CF690" s="240"/>
      <c r="CG690" s="240"/>
      <c r="CH690" s="5"/>
    </row>
    <row r="691" spans="1:86" hidden="1" x14ac:dyDescent="0.2">
      <c r="A691" s="22"/>
      <c r="B691" s="22"/>
      <c r="C691" s="35"/>
      <c r="D691" s="35"/>
      <c r="E691" s="111"/>
      <c r="F691" s="48"/>
      <c r="G691" s="48"/>
      <c r="H691" s="137"/>
      <c r="I691" s="27"/>
      <c r="J691" s="204"/>
      <c r="K691" s="204"/>
      <c r="L691" s="205"/>
      <c r="M691" s="205"/>
      <c r="N691" s="205"/>
      <c r="O691" s="214"/>
      <c r="P691" s="214"/>
      <c r="Q691" s="213"/>
      <c r="R691" s="213"/>
      <c r="S691" s="213"/>
      <c r="T691" s="213"/>
      <c r="U691" s="223"/>
      <c r="V691" s="222"/>
      <c r="W691" s="222"/>
      <c r="X691" s="222"/>
      <c r="Y691" s="222"/>
      <c r="Z691" s="222"/>
      <c r="AA691" s="232"/>
      <c r="AB691" s="231"/>
      <c r="AC691" s="231"/>
      <c r="AD691" s="231"/>
      <c r="AE691" s="231"/>
      <c r="AF691" s="231"/>
      <c r="AG691" s="250"/>
      <c r="AH691" s="249"/>
      <c r="AI691" s="249"/>
      <c r="AJ691" s="249"/>
      <c r="AK691" s="249"/>
      <c r="AL691" s="249"/>
      <c r="AM691" s="204"/>
      <c r="AN691" s="205"/>
      <c r="AO691" s="205"/>
      <c r="AP691" s="205"/>
      <c r="AQ691" s="205"/>
      <c r="AR691" s="205"/>
      <c r="AS691" s="259"/>
      <c r="AT691" s="258"/>
      <c r="AU691" s="258"/>
      <c r="AV691" s="258"/>
      <c r="AW691" s="258"/>
      <c r="AX691" s="258"/>
      <c r="AY691" s="268"/>
      <c r="AZ691" s="267"/>
      <c r="BA691" s="267"/>
      <c r="BB691" s="267"/>
      <c r="BC691" s="267"/>
      <c r="BD691" s="267"/>
      <c r="BE691" s="204"/>
      <c r="BF691" s="205"/>
      <c r="BG691" s="205"/>
      <c r="BH691" s="205"/>
      <c r="BI691" s="205"/>
      <c r="BJ691" s="205"/>
      <c r="BK691" s="241"/>
      <c r="BL691" s="240"/>
      <c r="BM691" s="240"/>
      <c r="BN691" s="240"/>
      <c r="BO691" s="240"/>
      <c r="BP691" s="240"/>
      <c r="BQ691" s="223"/>
      <c r="BW691" s="268"/>
      <c r="BX691" s="267"/>
      <c r="BY691" s="267"/>
      <c r="BZ691" s="267"/>
      <c r="CA691" s="267"/>
      <c r="CB691" s="267"/>
      <c r="CC691" s="241"/>
      <c r="CD691" s="214"/>
      <c r="CE691" s="240"/>
      <c r="CF691" s="240"/>
      <c r="CG691" s="240"/>
      <c r="CH691" s="5"/>
    </row>
    <row r="692" spans="1:86" hidden="1" x14ac:dyDescent="0.2">
      <c r="A692" s="22"/>
      <c r="B692" s="22"/>
      <c r="C692" s="35"/>
      <c r="D692" s="48"/>
      <c r="E692" s="111"/>
      <c r="F692" s="48"/>
      <c r="G692" s="48"/>
      <c r="H692" s="36"/>
      <c r="I692" s="27"/>
      <c r="J692" s="204"/>
      <c r="K692" s="204"/>
      <c r="L692" s="205"/>
      <c r="M692" s="205"/>
      <c r="N692" s="204"/>
      <c r="O692" s="214"/>
      <c r="P692" s="214"/>
      <c r="Q692" s="213"/>
      <c r="R692" s="214"/>
      <c r="S692" s="213"/>
      <c r="T692" s="214"/>
      <c r="U692" s="223"/>
      <c r="V692" s="223"/>
      <c r="W692" s="222"/>
      <c r="X692" s="223"/>
      <c r="Y692" s="222"/>
      <c r="Z692" s="223"/>
      <c r="AA692" s="232"/>
      <c r="AB692" s="232"/>
      <c r="AC692" s="231"/>
      <c r="AD692" s="232"/>
      <c r="AE692" s="231"/>
      <c r="AF692" s="232"/>
      <c r="AG692" s="250"/>
      <c r="AH692" s="250"/>
      <c r="AI692" s="249"/>
      <c r="AJ692" s="250"/>
      <c r="AK692" s="249"/>
      <c r="AL692" s="250"/>
      <c r="AM692" s="204"/>
      <c r="AN692" s="204"/>
      <c r="AO692" s="205"/>
      <c r="AP692" s="204"/>
      <c r="AQ692" s="205"/>
      <c r="AR692" s="204"/>
      <c r="AS692" s="259"/>
      <c r="AT692" s="259"/>
      <c r="AU692" s="258"/>
      <c r="AV692" s="259"/>
      <c r="AW692" s="258"/>
      <c r="AX692" s="259"/>
      <c r="AY692" s="268"/>
      <c r="AZ692" s="268"/>
      <c r="BA692" s="267"/>
      <c r="BB692" s="268"/>
      <c r="BC692" s="267"/>
      <c r="BD692" s="268"/>
      <c r="BE692" s="204"/>
      <c r="BF692" s="204"/>
      <c r="BG692" s="205"/>
      <c r="BH692" s="204"/>
      <c r="BI692" s="205"/>
      <c r="BJ692" s="204"/>
      <c r="BK692" s="241"/>
      <c r="BL692" s="241"/>
      <c r="BM692" s="240"/>
      <c r="BN692" s="241"/>
      <c r="BO692" s="240"/>
      <c r="BP692" s="241"/>
      <c r="BQ692" s="223"/>
      <c r="BR692" s="579"/>
      <c r="BT692" s="579"/>
      <c r="BV692" s="579"/>
      <c r="BW692" s="268"/>
      <c r="BX692" s="268"/>
      <c r="BY692" s="267"/>
      <c r="BZ692" s="268"/>
      <c r="CA692" s="267"/>
      <c r="CB692" s="268"/>
      <c r="CC692" s="241"/>
      <c r="CD692" s="214"/>
      <c r="CE692" s="240"/>
      <c r="CF692" s="240"/>
      <c r="CG692" s="241"/>
      <c r="CH692" s="5"/>
    </row>
    <row r="693" spans="1:86" hidden="1" x14ac:dyDescent="0.2">
      <c r="A693" s="93"/>
      <c r="B693" s="93"/>
      <c r="C693" s="93"/>
      <c r="D693" s="112"/>
      <c r="E693" s="93"/>
      <c r="F693" s="112"/>
      <c r="G693" s="124"/>
      <c r="H693" s="26"/>
      <c r="I693" s="59"/>
      <c r="J693" s="206"/>
      <c r="K693" s="206"/>
      <c r="L693" s="206"/>
      <c r="M693" s="206"/>
      <c r="N693" s="206"/>
      <c r="O693" s="215"/>
      <c r="P693" s="215"/>
      <c r="Q693" s="215"/>
      <c r="R693" s="215"/>
      <c r="S693" s="215"/>
      <c r="T693" s="215"/>
      <c r="U693" s="224"/>
      <c r="V693" s="224"/>
      <c r="W693" s="224"/>
      <c r="X693" s="224"/>
      <c r="Y693" s="224"/>
      <c r="Z693" s="224"/>
      <c r="AA693" s="233"/>
      <c r="AB693" s="233"/>
      <c r="AC693" s="233"/>
      <c r="AD693" s="233"/>
      <c r="AE693" s="233"/>
      <c r="AF693" s="233"/>
      <c r="AG693" s="251"/>
      <c r="AH693" s="251"/>
      <c r="AI693" s="251"/>
      <c r="AJ693" s="251"/>
      <c r="AK693" s="251"/>
      <c r="AL693" s="251"/>
      <c r="AM693" s="206"/>
      <c r="AN693" s="206"/>
      <c r="AO693" s="206"/>
      <c r="AP693" s="206"/>
      <c r="AQ693" s="206"/>
      <c r="AR693" s="206"/>
      <c r="AS693" s="260"/>
      <c r="AT693" s="260"/>
      <c r="AU693" s="260"/>
      <c r="AV693" s="260"/>
      <c r="AW693" s="260"/>
      <c r="AX693" s="260"/>
      <c r="AY693" s="269"/>
      <c r="AZ693" s="269"/>
      <c r="BA693" s="269"/>
      <c r="BB693" s="269"/>
      <c r="BC693" s="269"/>
      <c r="BD693" s="269"/>
      <c r="BE693" s="206"/>
      <c r="BF693" s="206"/>
      <c r="BG693" s="206"/>
      <c r="BH693" s="206"/>
      <c r="BI693" s="206"/>
      <c r="BJ693" s="206"/>
      <c r="BK693" s="242"/>
      <c r="BL693" s="242"/>
      <c r="BM693" s="242"/>
      <c r="BN693" s="242"/>
      <c r="BO693" s="242"/>
      <c r="BP693" s="242"/>
      <c r="BQ693" s="224"/>
      <c r="BR693" s="629"/>
      <c r="BS693" s="629"/>
      <c r="BT693" s="629"/>
      <c r="BU693" s="629"/>
      <c r="BV693" s="629"/>
      <c r="BW693" s="269"/>
      <c r="BX693" s="269"/>
      <c r="BY693" s="269"/>
      <c r="BZ693" s="269"/>
      <c r="CA693" s="269"/>
      <c r="CB693" s="269"/>
      <c r="CC693" s="242"/>
      <c r="CD693" s="215"/>
      <c r="CE693" s="242"/>
      <c r="CF693" s="242"/>
      <c r="CG693" s="242"/>
      <c r="CH693" s="5"/>
    </row>
    <row r="694" spans="1:86" hidden="1" x14ac:dyDescent="0.2">
      <c r="A694" s="141"/>
      <c r="B694" s="141"/>
      <c r="C694" s="141"/>
      <c r="D694" s="142"/>
      <c r="E694" s="141"/>
      <c r="F694" s="142"/>
      <c r="G694" s="143"/>
      <c r="H694" s="69"/>
      <c r="I694" s="66"/>
      <c r="J694" s="204"/>
      <c r="K694" s="204"/>
      <c r="L694" s="205"/>
      <c r="M694" s="205"/>
      <c r="N694" s="205"/>
      <c r="O694" s="214"/>
      <c r="P694" s="214"/>
      <c r="Q694" s="213"/>
      <c r="R694" s="213"/>
      <c r="S694" s="213"/>
      <c r="T694" s="213"/>
      <c r="U694" s="223"/>
      <c r="V694" s="222"/>
      <c r="W694" s="222"/>
      <c r="X694" s="222"/>
      <c r="Y694" s="222"/>
      <c r="Z694" s="222"/>
      <c r="AA694" s="232"/>
      <c r="AB694" s="231"/>
      <c r="AC694" s="231"/>
      <c r="AD694" s="231"/>
      <c r="AE694" s="231"/>
      <c r="AF694" s="231"/>
      <c r="AG694" s="250"/>
      <c r="AH694" s="249"/>
      <c r="AI694" s="249"/>
      <c r="AJ694" s="249"/>
      <c r="AK694" s="249"/>
      <c r="AL694" s="249"/>
      <c r="AM694" s="204"/>
      <c r="AN694" s="205"/>
      <c r="AO694" s="205"/>
      <c r="AP694" s="205"/>
      <c r="AQ694" s="205"/>
      <c r="AR694" s="205"/>
      <c r="AS694" s="259"/>
      <c r="AT694" s="258"/>
      <c r="AU694" s="258"/>
      <c r="AV694" s="258"/>
      <c r="AW694" s="258"/>
      <c r="AX694" s="258"/>
      <c r="AY694" s="268"/>
      <c r="AZ694" s="267"/>
      <c r="BA694" s="267"/>
      <c r="BB694" s="267"/>
      <c r="BC694" s="267"/>
      <c r="BD694" s="267"/>
      <c r="BE694" s="204"/>
      <c r="BF694" s="205"/>
      <c r="BG694" s="205"/>
      <c r="BH694" s="205"/>
      <c r="BI694" s="205"/>
      <c r="BJ694" s="205"/>
      <c r="BK694" s="241"/>
      <c r="BL694" s="240"/>
      <c r="BM694" s="240"/>
      <c r="BN694" s="240"/>
      <c r="BO694" s="240"/>
      <c r="BP694" s="240"/>
      <c r="BQ694" s="223"/>
      <c r="BW694" s="268"/>
      <c r="BX694" s="267"/>
      <c r="BY694" s="267"/>
      <c r="BZ694" s="267"/>
      <c r="CA694" s="267"/>
      <c r="CB694" s="267"/>
      <c r="CC694" s="241"/>
      <c r="CD694" s="214"/>
      <c r="CE694" s="240"/>
      <c r="CF694" s="240"/>
      <c r="CG694" s="240"/>
      <c r="CH694" s="5"/>
    </row>
    <row r="695" spans="1:86" hidden="1" x14ac:dyDescent="0.2">
      <c r="A695" s="141"/>
      <c r="B695" s="141"/>
      <c r="C695" s="141"/>
      <c r="D695" s="142"/>
      <c r="E695" s="141"/>
      <c r="F695" s="142"/>
      <c r="G695" s="109"/>
      <c r="H695" s="65"/>
      <c r="I695" s="66"/>
      <c r="J695" s="204"/>
      <c r="K695" s="204"/>
      <c r="L695" s="205"/>
      <c r="M695" s="205"/>
      <c r="N695" s="205"/>
      <c r="O695" s="214"/>
      <c r="P695" s="214"/>
      <c r="Q695" s="213"/>
      <c r="R695" s="213"/>
      <c r="S695" s="213"/>
      <c r="T695" s="213"/>
      <c r="U695" s="223"/>
      <c r="V695" s="222"/>
      <c r="W695" s="222"/>
      <c r="X695" s="222"/>
      <c r="Y695" s="222"/>
      <c r="Z695" s="222"/>
      <c r="AA695" s="232"/>
      <c r="AB695" s="231"/>
      <c r="AC695" s="231"/>
      <c r="AD695" s="231"/>
      <c r="AE695" s="231"/>
      <c r="AF695" s="231"/>
      <c r="AG695" s="250"/>
      <c r="AH695" s="249"/>
      <c r="AI695" s="249"/>
      <c r="AJ695" s="249"/>
      <c r="AK695" s="249"/>
      <c r="AL695" s="249"/>
      <c r="AM695" s="204"/>
      <c r="AN695" s="205"/>
      <c r="AO695" s="205"/>
      <c r="AP695" s="205"/>
      <c r="AQ695" s="205"/>
      <c r="AR695" s="205"/>
      <c r="AS695" s="259"/>
      <c r="AT695" s="258"/>
      <c r="AU695" s="258"/>
      <c r="AV695" s="258"/>
      <c r="AW695" s="258"/>
      <c r="AX695" s="258"/>
      <c r="AY695" s="268"/>
      <c r="AZ695" s="267"/>
      <c r="BA695" s="267"/>
      <c r="BB695" s="267"/>
      <c r="BC695" s="267"/>
      <c r="BD695" s="267"/>
      <c r="BE695" s="204"/>
      <c r="BF695" s="205"/>
      <c r="BG695" s="205"/>
      <c r="BH695" s="205"/>
      <c r="BI695" s="205"/>
      <c r="BJ695" s="205"/>
      <c r="BK695" s="241"/>
      <c r="BL695" s="240"/>
      <c r="BM695" s="240"/>
      <c r="BN695" s="240"/>
      <c r="BO695" s="240"/>
      <c r="BP695" s="240"/>
      <c r="BQ695" s="223"/>
      <c r="BW695" s="268"/>
      <c r="BX695" s="267"/>
      <c r="BY695" s="267"/>
      <c r="BZ695" s="267"/>
      <c r="CA695" s="267"/>
      <c r="CB695" s="267"/>
      <c r="CC695" s="241"/>
      <c r="CD695" s="214"/>
      <c r="CE695" s="240"/>
      <c r="CF695" s="240"/>
      <c r="CG695" s="240"/>
      <c r="CH695" s="5"/>
    </row>
    <row r="696" spans="1:86" hidden="1" x14ac:dyDescent="0.2">
      <c r="A696" s="141"/>
      <c r="B696" s="141"/>
      <c r="C696" s="141"/>
      <c r="D696" s="142"/>
      <c r="E696" s="141"/>
      <c r="F696" s="142"/>
      <c r="G696" s="109"/>
      <c r="H696" s="65"/>
      <c r="I696" s="66"/>
      <c r="J696" s="204"/>
      <c r="K696" s="204"/>
      <c r="L696" s="205"/>
      <c r="M696" s="205"/>
      <c r="N696" s="205"/>
      <c r="O696" s="214"/>
      <c r="P696" s="214"/>
      <c r="Q696" s="213"/>
      <c r="R696" s="213"/>
      <c r="S696" s="213"/>
      <c r="T696" s="213"/>
      <c r="U696" s="223"/>
      <c r="V696" s="222"/>
      <c r="W696" s="222"/>
      <c r="X696" s="222"/>
      <c r="Y696" s="222"/>
      <c r="Z696" s="222"/>
      <c r="AA696" s="232"/>
      <c r="AB696" s="231"/>
      <c r="AC696" s="231"/>
      <c r="AD696" s="231"/>
      <c r="AE696" s="231"/>
      <c r="AF696" s="231"/>
      <c r="AG696" s="250"/>
      <c r="AH696" s="249"/>
      <c r="AI696" s="249"/>
      <c r="AJ696" s="249"/>
      <c r="AK696" s="249"/>
      <c r="AL696" s="249"/>
      <c r="AM696" s="204"/>
      <c r="AN696" s="205"/>
      <c r="AO696" s="205"/>
      <c r="AP696" s="205"/>
      <c r="AQ696" s="205"/>
      <c r="AR696" s="205"/>
      <c r="AS696" s="259"/>
      <c r="AT696" s="258"/>
      <c r="AU696" s="258"/>
      <c r="AV696" s="258"/>
      <c r="AW696" s="258"/>
      <c r="AX696" s="258"/>
      <c r="AY696" s="268"/>
      <c r="AZ696" s="267"/>
      <c r="BA696" s="267"/>
      <c r="BB696" s="267"/>
      <c r="BC696" s="267"/>
      <c r="BD696" s="267"/>
      <c r="BE696" s="204"/>
      <c r="BF696" s="205"/>
      <c r="BG696" s="205"/>
      <c r="BH696" s="205"/>
      <c r="BI696" s="205"/>
      <c r="BJ696" s="205"/>
      <c r="BK696" s="241"/>
      <c r="BL696" s="240"/>
      <c r="BM696" s="240"/>
      <c r="BN696" s="240"/>
      <c r="BO696" s="240"/>
      <c r="BP696" s="240"/>
      <c r="BQ696" s="223"/>
      <c r="BW696" s="268"/>
      <c r="BX696" s="267"/>
      <c r="BY696" s="267"/>
      <c r="BZ696" s="267"/>
      <c r="CA696" s="267"/>
      <c r="CB696" s="267"/>
      <c r="CC696" s="241"/>
      <c r="CD696" s="214"/>
      <c r="CE696" s="240"/>
      <c r="CF696" s="240"/>
      <c r="CG696" s="240"/>
      <c r="CH696" s="5"/>
    </row>
    <row r="697" spans="1:86" hidden="1" x14ac:dyDescent="0.2">
      <c r="A697" s="141"/>
      <c r="B697" s="141"/>
      <c r="C697" s="141"/>
      <c r="D697" s="142"/>
      <c r="E697" s="141"/>
      <c r="F697" s="142"/>
      <c r="G697" s="143"/>
      <c r="H697" s="69"/>
      <c r="I697" s="66"/>
      <c r="J697" s="204"/>
      <c r="K697" s="204"/>
      <c r="L697" s="205"/>
      <c r="M697" s="205"/>
      <c r="N697" s="205"/>
      <c r="O697" s="214"/>
      <c r="P697" s="214"/>
      <c r="Q697" s="213"/>
      <c r="R697" s="213"/>
      <c r="S697" s="213"/>
      <c r="T697" s="213"/>
      <c r="U697" s="223"/>
      <c r="V697" s="222"/>
      <c r="W697" s="222"/>
      <c r="X697" s="222"/>
      <c r="Y697" s="222"/>
      <c r="Z697" s="222"/>
      <c r="AA697" s="232"/>
      <c r="AB697" s="231"/>
      <c r="AC697" s="231"/>
      <c r="AD697" s="231"/>
      <c r="AE697" s="231"/>
      <c r="AF697" s="231"/>
      <c r="AG697" s="250"/>
      <c r="AH697" s="249"/>
      <c r="AI697" s="249"/>
      <c r="AJ697" s="249"/>
      <c r="AK697" s="249"/>
      <c r="AL697" s="249"/>
      <c r="AM697" s="204"/>
      <c r="AN697" s="205"/>
      <c r="AO697" s="205"/>
      <c r="AP697" s="205"/>
      <c r="AQ697" s="205"/>
      <c r="AR697" s="205"/>
      <c r="AS697" s="259"/>
      <c r="AT697" s="258"/>
      <c r="AU697" s="258"/>
      <c r="AV697" s="258"/>
      <c r="AW697" s="258"/>
      <c r="AX697" s="258"/>
      <c r="AY697" s="268"/>
      <c r="AZ697" s="267"/>
      <c r="BA697" s="267"/>
      <c r="BB697" s="267"/>
      <c r="BC697" s="267"/>
      <c r="BD697" s="267"/>
      <c r="BE697" s="204"/>
      <c r="BF697" s="205"/>
      <c r="BG697" s="205"/>
      <c r="BH697" s="205"/>
      <c r="BI697" s="205"/>
      <c r="BJ697" s="205"/>
      <c r="BK697" s="241"/>
      <c r="BL697" s="240"/>
      <c r="BM697" s="240"/>
      <c r="BN697" s="240"/>
      <c r="BO697" s="240"/>
      <c r="BP697" s="240"/>
      <c r="BQ697" s="223"/>
      <c r="BW697" s="268"/>
      <c r="BX697" s="267"/>
      <c r="BY697" s="267"/>
      <c r="BZ697" s="267"/>
      <c r="CA697" s="267"/>
      <c r="CB697" s="267"/>
      <c r="CC697" s="241"/>
      <c r="CD697" s="214"/>
      <c r="CE697" s="240"/>
      <c r="CF697" s="240"/>
      <c r="CG697" s="240"/>
      <c r="CH697" s="5"/>
    </row>
    <row r="698" spans="1:86" hidden="1" x14ac:dyDescent="0.2">
      <c r="A698" s="141"/>
      <c r="B698" s="141"/>
      <c r="C698" s="141"/>
      <c r="D698" s="142"/>
      <c r="E698" s="141"/>
      <c r="F698" s="142"/>
      <c r="G698" s="143"/>
      <c r="H698" s="69"/>
      <c r="I698" s="66"/>
      <c r="J698" s="204"/>
      <c r="K698" s="204"/>
      <c r="L698" s="205"/>
      <c r="M698" s="205"/>
      <c r="N698" s="205"/>
      <c r="O698" s="214"/>
      <c r="P698" s="214"/>
      <c r="Q698" s="213"/>
      <c r="R698" s="213"/>
      <c r="S698" s="213"/>
      <c r="T698" s="213"/>
      <c r="U698" s="223"/>
      <c r="V698" s="222"/>
      <c r="W698" s="222"/>
      <c r="X698" s="222"/>
      <c r="Y698" s="222"/>
      <c r="Z698" s="222"/>
      <c r="AA698" s="232"/>
      <c r="AB698" s="231"/>
      <c r="AC698" s="231"/>
      <c r="AD698" s="231"/>
      <c r="AE698" s="231"/>
      <c r="AF698" s="231"/>
      <c r="AG698" s="250"/>
      <c r="AH698" s="249"/>
      <c r="AI698" s="249"/>
      <c r="AJ698" s="249"/>
      <c r="AK698" s="249"/>
      <c r="AL698" s="249"/>
      <c r="AM698" s="204"/>
      <c r="AN698" s="205"/>
      <c r="AO698" s="205"/>
      <c r="AP698" s="205"/>
      <c r="AQ698" s="205"/>
      <c r="AR698" s="205"/>
      <c r="AS698" s="259"/>
      <c r="AT698" s="258"/>
      <c r="AU698" s="258"/>
      <c r="AV698" s="258"/>
      <c r="AW698" s="258"/>
      <c r="AX698" s="258"/>
      <c r="AY698" s="268"/>
      <c r="AZ698" s="267"/>
      <c r="BA698" s="267"/>
      <c r="BB698" s="267"/>
      <c r="BC698" s="267"/>
      <c r="BD698" s="267"/>
      <c r="BE698" s="204"/>
      <c r="BF698" s="205"/>
      <c r="BG698" s="205"/>
      <c r="BH698" s="205"/>
      <c r="BI698" s="205"/>
      <c r="BJ698" s="205"/>
      <c r="BK698" s="241"/>
      <c r="BL698" s="240"/>
      <c r="BM698" s="240"/>
      <c r="BN698" s="240"/>
      <c r="BO698" s="240"/>
      <c r="BP698" s="240"/>
      <c r="BQ698" s="223"/>
      <c r="BW698" s="268"/>
      <c r="BX698" s="267"/>
      <c r="BY698" s="267"/>
      <c r="BZ698" s="267"/>
      <c r="CA698" s="267"/>
      <c r="CB698" s="267"/>
      <c r="CC698" s="241"/>
      <c r="CD698" s="214"/>
      <c r="CE698" s="240"/>
      <c r="CF698" s="240"/>
      <c r="CG698" s="240"/>
      <c r="CH698" s="5"/>
    </row>
    <row r="699" spans="1:86" hidden="1" x14ac:dyDescent="0.2">
      <c r="A699" s="141"/>
      <c r="B699" s="141"/>
      <c r="C699" s="141"/>
      <c r="D699" s="142"/>
      <c r="E699" s="141"/>
      <c r="F699" s="142"/>
      <c r="G699" s="109"/>
      <c r="H699" s="65"/>
      <c r="I699" s="66"/>
      <c r="J699" s="204"/>
      <c r="K699" s="204"/>
      <c r="L699" s="205"/>
      <c r="M699" s="205"/>
      <c r="N699" s="205"/>
      <c r="O699" s="214"/>
      <c r="P699" s="214"/>
      <c r="Q699" s="213"/>
      <c r="R699" s="213"/>
      <c r="S699" s="213"/>
      <c r="T699" s="213"/>
      <c r="U699" s="223"/>
      <c r="V699" s="222"/>
      <c r="W699" s="222"/>
      <c r="X699" s="222"/>
      <c r="Y699" s="222"/>
      <c r="Z699" s="222"/>
      <c r="AA699" s="232"/>
      <c r="AB699" s="231"/>
      <c r="AC699" s="231"/>
      <c r="AD699" s="231"/>
      <c r="AE699" s="231"/>
      <c r="AF699" s="231"/>
      <c r="AG699" s="250"/>
      <c r="AH699" s="249"/>
      <c r="AI699" s="249"/>
      <c r="AJ699" s="249"/>
      <c r="AK699" s="249"/>
      <c r="AL699" s="249"/>
      <c r="AM699" s="204"/>
      <c r="AN699" s="205"/>
      <c r="AO699" s="205"/>
      <c r="AP699" s="205"/>
      <c r="AQ699" s="205"/>
      <c r="AR699" s="205"/>
      <c r="AS699" s="259"/>
      <c r="AT699" s="258"/>
      <c r="AU699" s="258"/>
      <c r="AV699" s="258"/>
      <c r="AW699" s="258"/>
      <c r="AX699" s="258"/>
      <c r="AY699" s="268"/>
      <c r="AZ699" s="267"/>
      <c r="BA699" s="267"/>
      <c r="BB699" s="267"/>
      <c r="BC699" s="267"/>
      <c r="BD699" s="267"/>
      <c r="BE699" s="204"/>
      <c r="BF699" s="205"/>
      <c r="BG699" s="205"/>
      <c r="BH699" s="205"/>
      <c r="BI699" s="205"/>
      <c r="BJ699" s="205"/>
      <c r="BK699" s="241"/>
      <c r="BL699" s="240"/>
      <c r="BM699" s="240"/>
      <c r="BN699" s="240"/>
      <c r="BO699" s="240"/>
      <c r="BP699" s="240"/>
      <c r="BQ699" s="223"/>
      <c r="BW699" s="268"/>
      <c r="BX699" s="267"/>
      <c r="BY699" s="267"/>
      <c r="BZ699" s="267"/>
      <c r="CA699" s="267"/>
      <c r="CB699" s="267"/>
      <c r="CC699" s="241"/>
      <c r="CD699" s="214"/>
      <c r="CE699" s="240"/>
      <c r="CF699" s="240"/>
      <c r="CG699" s="240"/>
      <c r="CH699" s="5"/>
    </row>
    <row r="700" spans="1:86" hidden="1" x14ac:dyDescent="0.2">
      <c r="A700" s="141"/>
      <c r="B700" s="141"/>
      <c r="C700" s="141"/>
      <c r="D700" s="142"/>
      <c r="E700" s="141"/>
      <c r="F700" s="142"/>
      <c r="G700" s="143"/>
      <c r="H700" s="69"/>
      <c r="I700" s="66"/>
      <c r="J700" s="204"/>
      <c r="K700" s="204"/>
      <c r="L700" s="205"/>
      <c r="M700" s="205"/>
      <c r="N700" s="205"/>
      <c r="O700" s="214"/>
      <c r="P700" s="214"/>
      <c r="Q700" s="213"/>
      <c r="R700" s="213"/>
      <c r="S700" s="213"/>
      <c r="T700" s="213"/>
      <c r="U700" s="223"/>
      <c r="V700" s="222"/>
      <c r="W700" s="222"/>
      <c r="X700" s="222"/>
      <c r="Y700" s="222"/>
      <c r="Z700" s="222"/>
      <c r="AA700" s="232"/>
      <c r="AB700" s="231"/>
      <c r="AC700" s="231"/>
      <c r="AD700" s="231"/>
      <c r="AE700" s="231"/>
      <c r="AF700" s="231"/>
      <c r="AG700" s="250"/>
      <c r="AH700" s="249"/>
      <c r="AI700" s="249"/>
      <c r="AJ700" s="249"/>
      <c r="AK700" s="249"/>
      <c r="AL700" s="249"/>
      <c r="AM700" s="204"/>
      <c r="AN700" s="205"/>
      <c r="AO700" s="205"/>
      <c r="AP700" s="205"/>
      <c r="AQ700" s="205"/>
      <c r="AR700" s="205"/>
      <c r="AS700" s="259"/>
      <c r="AT700" s="258"/>
      <c r="AU700" s="258"/>
      <c r="AV700" s="258"/>
      <c r="AW700" s="258"/>
      <c r="AX700" s="258"/>
      <c r="AY700" s="268"/>
      <c r="AZ700" s="267"/>
      <c r="BA700" s="267"/>
      <c r="BB700" s="267"/>
      <c r="BC700" s="267"/>
      <c r="BD700" s="267"/>
      <c r="BE700" s="204"/>
      <c r="BF700" s="205"/>
      <c r="BG700" s="205"/>
      <c r="BH700" s="205"/>
      <c r="BI700" s="205"/>
      <c r="BJ700" s="205"/>
      <c r="BK700" s="241"/>
      <c r="BL700" s="240"/>
      <c r="BM700" s="240"/>
      <c r="BN700" s="240"/>
      <c r="BO700" s="240"/>
      <c r="BP700" s="240"/>
      <c r="BQ700" s="223"/>
      <c r="BW700" s="268"/>
      <c r="BX700" s="267"/>
      <c r="BY700" s="267"/>
      <c r="BZ700" s="267"/>
      <c r="CA700" s="267"/>
      <c r="CB700" s="267"/>
      <c r="CC700" s="241"/>
      <c r="CD700" s="214"/>
      <c r="CE700" s="240"/>
      <c r="CF700" s="240"/>
      <c r="CG700" s="240"/>
      <c r="CH700" s="5"/>
    </row>
    <row r="701" spans="1:86" hidden="1" x14ac:dyDescent="0.2">
      <c r="A701" s="141"/>
      <c r="B701" s="141"/>
      <c r="C701" s="141"/>
      <c r="D701" s="142"/>
      <c r="E701" s="141"/>
      <c r="F701" s="142"/>
      <c r="G701" s="143"/>
      <c r="H701" s="69"/>
      <c r="I701" s="66"/>
      <c r="J701" s="204"/>
      <c r="K701" s="204"/>
      <c r="L701" s="205"/>
      <c r="M701" s="205"/>
      <c r="N701" s="205"/>
      <c r="O701" s="214"/>
      <c r="P701" s="214"/>
      <c r="Q701" s="213"/>
      <c r="R701" s="213"/>
      <c r="S701" s="213"/>
      <c r="T701" s="213"/>
      <c r="U701" s="223"/>
      <c r="V701" s="222"/>
      <c r="W701" s="222"/>
      <c r="X701" s="222"/>
      <c r="Y701" s="222"/>
      <c r="Z701" s="222"/>
      <c r="AA701" s="232"/>
      <c r="AB701" s="231"/>
      <c r="AC701" s="231"/>
      <c r="AD701" s="231"/>
      <c r="AE701" s="231"/>
      <c r="AF701" s="231"/>
      <c r="AG701" s="250"/>
      <c r="AH701" s="249"/>
      <c r="AI701" s="249"/>
      <c r="AJ701" s="249"/>
      <c r="AK701" s="249"/>
      <c r="AL701" s="249"/>
      <c r="AM701" s="204"/>
      <c r="AN701" s="205"/>
      <c r="AO701" s="205"/>
      <c r="AP701" s="205"/>
      <c r="AQ701" s="205"/>
      <c r="AR701" s="205"/>
      <c r="AS701" s="259"/>
      <c r="AT701" s="258"/>
      <c r="AU701" s="258"/>
      <c r="AV701" s="258"/>
      <c r="AW701" s="258"/>
      <c r="AX701" s="258"/>
      <c r="AY701" s="268"/>
      <c r="AZ701" s="267"/>
      <c r="BA701" s="267"/>
      <c r="BB701" s="267"/>
      <c r="BC701" s="267"/>
      <c r="BD701" s="267"/>
      <c r="BE701" s="204"/>
      <c r="BF701" s="205"/>
      <c r="BG701" s="205"/>
      <c r="BH701" s="205"/>
      <c r="BI701" s="205"/>
      <c r="BJ701" s="205"/>
      <c r="BK701" s="241"/>
      <c r="BL701" s="240"/>
      <c r="BM701" s="240"/>
      <c r="BN701" s="240"/>
      <c r="BO701" s="240"/>
      <c r="BP701" s="240"/>
      <c r="BQ701" s="223"/>
      <c r="BW701" s="268"/>
      <c r="BX701" s="267"/>
      <c r="BY701" s="267"/>
      <c r="BZ701" s="267"/>
      <c r="CA701" s="267"/>
      <c r="CB701" s="267"/>
      <c r="CC701" s="241"/>
      <c r="CD701" s="214"/>
      <c r="CE701" s="240"/>
      <c r="CF701" s="240"/>
      <c r="CG701" s="240"/>
      <c r="CH701" s="5"/>
    </row>
    <row r="702" spans="1:86" hidden="1" x14ac:dyDescent="0.2">
      <c r="A702" s="141"/>
      <c r="B702" s="141"/>
      <c r="C702" s="141"/>
      <c r="D702" s="142"/>
      <c r="E702" s="141"/>
      <c r="F702" s="142"/>
      <c r="G702" s="109"/>
      <c r="H702" s="65"/>
      <c r="I702" s="66"/>
      <c r="J702" s="204"/>
      <c r="K702" s="204"/>
      <c r="L702" s="205"/>
      <c r="M702" s="205"/>
      <c r="N702" s="205"/>
      <c r="O702" s="214"/>
      <c r="P702" s="214"/>
      <c r="Q702" s="213"/>
      <c r="R702" s="213"/>
      <c r="S702" s="213"/>
      <c r="T702" s="213"/>
      <c r="U702" s="223"/>
      <c r="V702" s="222"/>
      <c r="W702" s="222"/>
      <c r="X702" s="222"/>
      <c r="Y702" s="222"/>
      <c r="Z702" s="222"/>
      <c r="AA702" s="232"/>
      <c r="AB702" s="231"/>
      <c r="AC702" s="231"/>
      <c r="AD702" s="231"/>
      <c r="AE702" s="231"/>
      <c r="AF702" s="231"/>
      <c r="AG702" s="250"/>
      <c r="AH702" s="249"/>
      <c r="AI702" s="249"/>
      <c r="AJ702" s="249"/>
      <c r="AK702" s="249"/>
      <c r="AL702" s="249"/>
      <c r="AM702" s="204"/>
      <c r="AN702" s="205"/>
      <c r="AO702" s="205"/>
      <c r="AP702" s="205"/>
      <c r="AQ702" s="205"/>
      <c r="AR702" s="205"/>
      <c r="AS702" s="259"/>
      <c r="AT702" s="258"/>
      <c r="AU702" s="258"/>
      <c r="AV702" s="258"/>
      <c r="AW702" s="258"/>
      <c r="AX702" s="258"/>
      <c r="AY702" s="268"/>
      <c r="AZ702" s="267"/>
      <c r="BA702" s="267"/>
      <c r="BB702" s="267"/>
      <c r="BC702" s="267"/>
      <c r="BD702" s="267"/>
      <c r="BE702" s="204"/>
      <c r="BF702" s="205"/>
      <c r="BG702" s="205"/>
      <c r="BH702" s="205"/>
      <c r="BI702" s="205"/>
      <c r="BJ702" s="205"/>
      <c r="BK702" s="241"/>
      <c r="BL702" s="240"/>
      <c r="BM702" s="240"/>
      <c r="BN702" s="240"/>
      <c r="BO702" s="240"/>
      <c r="BP702" s="240"/>
      <c r="BQ702" s="223"/>
      <c r="BW702" s="268"/>
      <c r="BX702" s="267"/>
      <c r="BY702" s="267"/>
      <c r="BZ702" s="267"/>
      <c r="CA702" s="267"/>
      <c r="CB702" s="267"/>
      <c r="CC702" s="241"/>
      <c r="CD702" s="214"/>
      <c r="CE702" s="240"/>
      <c r="CF702" s="240"/>
      <c r="CG702" s="240"/>
      <c r="CH702" s="5"/>
    </row>
    <row r="703" spans="1:86" hidden="1" x14ac:dyDescent="0.2">
      <c r="A703" s="141"/>
      <c r="B703" s="141"/>
      <c r="C703" s="141"/>
      <c r="D703" s="142"/>
      <c r="E703" s="141"/>
      <c r="F703" s="142"/>
      <c r="G703" s="109"/>
      <c r="H703" s="65"/>
      <c r="I703" s="66"/>
      <c r="J703" s="204"/>
      <c r="K703" s="204"/>
      <c r="L703" s="205"/>
      <c r="M703" s="205"/>
      <c r="N703" s="205"/>
      <c r="O703" s="214"/>
      <c r="P703" s="214"/>
      <c r="Q703" s="213"/>
      <c r="R703" s="213"/>
      <c r="S703" s="213"/>
      <c r="T703" s="213"/>
      <c r="U703" s="223"/>
      <c r="V703" s="222"/>
      <c r="W703" s="222"/>
      <c r="X703" s="222"/>
      <c r="Y703" s="222"/>
      <c r="Z703" s="222"/>
      <c r="AA703" s="232"/>
      <c r="AB703" s="231"/>
      <c r="AC703" s="231"/>
      <c r="AD703" s="231"/>
      <c r="AE703" s="231"/>
      <c r="AF703" s="231"/>
      <c r="AG703" s="250"/>
      <c r="AH703" s="249"/>
      <c r="AI703" s="249"/>
      <c r="AJ703" s="249"/>
      <c r="AK703" s="249"/>
      <c r="AL703" s="249"/>
      <c r="AM703" s="204"/>
      <c r="AN703" s="205"/>
      <c r="AO703" s="205"/>
      <c r="AP703" s="205"/>
      <c r="AQ703" s="205"/>
      <c r="AR703" s="205"/>
      <c r="AS703" s="259"/>
      <c r="AT703" s="258"/>
      <c r="AU703" s="258"/>
      <c r="AV703" s="258"/>
      <c r="AW703" s="258"/>
      <c r="AX703" s="258"/>
      <c r="AY703" s="268"/>
      <c r="AZ703" s="267"/>
      <c r="BA703" s="267"/>
      <c r="BB703" s="267"/>
      <c r="BC703" s="267"/>
      <c r="BD703" s="267"/>
      <c r="BE703" s="204"/>
      <c r="BF703" s="205"/>
      <c r="BG703" s="205"/>
      <c r="BH703" s="205"/>
      <c r="BI703" s="205"/>
      <c r="BJ703" s="205"/>
      <c r="BK703" s="241"/>
      <c r="BL703" s="240"/>
      <c r="BM703" s="240"/>
      <c r="BN703" s="240"/>
      <c r="BO703" s="240"/>
      <c r="BP703" s="240"/>
      <c r="BQ703" s="223"/>
      <c r="BW703" s="268"/>
      <c r="BX703" s="267"/>
      <c r="BY703" s="267"/>
      <c r="BZ703" s="267"/>
      <c r="CA703" s="267"/>
      <c r="CB703" s="267"/>
      <c r="CC703" s="241"/>
      <c r="CD703" s="214"/>
      <c r="CE703" s="240"/>
      <c r="CF703" s="240"/>
      <c r="CG703" s="240"/>
      <c r="CH703" s="5"/>
    </row>
    <row r="704" spans="1:86" hidden="1" x14ac:dyDescent="0.2">
      <c r="A704" s="141"/>
      <c r="B704" s="141"/>
      <c r="C704" s="141"/>
      <c r="D704" s="142"/>
      <c r="E704" s="141"/>
      <c r="F704" s="142"/>
      <c r="G704" s="143"/>
      <c r="H704" s="69"/>
      <c r="I704" s="66"/>
      <c r="J704" s="204"/>
      <c r="K704" s="204"/>
      <c r="L704" s="205"/>
      <c r="M704" s="205"/>
      <c r="N704" s="205"/>
      <c r="O704" s="214"/>
      <c r="P704" s="214"/>
      <c r="Q704" s="213"/>
      <c r="R704" s="213"/>
      <c r="S704" s="213"/>
      <c r="T704" s="213"/>
      <c r="U704" s="223"/>
      <c r="V704" s="222"/>
      <c r="W704" s="222"/>
      <c r="X704" s="222"/>
      <c r="Y704" s="222"/>
      <c r="Z704" s="222"/>
      <c r="AA704" s="232"/>
      <c r="AB704" s="231"/>
      <c r="AC704" s="231"/>
      <c r="AD704" s="231"/>
      <c r="AE704" s="231"/>
      <c r="AF704" s="231"/>
      <c r="AG704" s="250"/>
      <c r="AH704" s="249"/>
      <c r="AI704" s="249"/>
      <c r="AJ704" s="249"/>
      <c r="AK704" s="249"/>
      <c r="AL704" s="249"/>
      <c r="AM704" s="204"/>
      <c r="AN704" s="205"/>
      <c r="AO704" s="205"/>
      <c r="AP704" s="205"/>
      <c r="AQ704" s="205"/>
      <c r="AR704" s="205"/>
      <c r="AS704" s="259"/>
      <c r="AT704" s="258"/>
      <c r="AU704" s="258"/>
      <c r="AV704" s="258"/>
      <c r="AW704" s="258"/>
      <c r="AX704" s="258"/>
      <c r="AY704" s="268"/>
      <c r="AZ704" s="267"/>
      <c r="BA704" s="267"/>
      <c r="BB704" s="267"/>
      <c r="BC704" s="267"/>
      <c r="BD704" s="267"/>
      <c r="BE704" s="204"/>
      <c r="BF704" s="205"/>
      <c r="BG704" s="205"/>
      <c r="BH704" s="205"/>
      <c r="BI704" s="205"/>
      <c r="BJ704" s="205"/>
      <c r="BK704" s="241"/>
      <c r="BL704" s="240"/>
      <c r="BM704" s="240"/>
      <c r="BN704" s="240"/>
      <c r="BO704" s="240"/>
      <c r="BP704" s="240"/>
      <c r="BQ704" s="223"/>
      <c r="BW704" s="268"/>
      <c r="BX704" s="267"/>
      <c r="BY704" s="267"/>
      <c r="BZ704" s="267"/>
      <c r="CA704" s="267"/>
      <c r="CB704" s="267"/>
      <c r="CC704" s="241"/>
      <c r="CD704" s="214"/>
      <c r="CE704" s="240"/>
      <c r="CF704" s="240"/>
      <c r="CG704" s="240"/>
      <c r="CH704" s="5"/>
    </row>
    <row r="705" spans="1:86" hidden="1" x14ac:dyDescent="0.2">
      <c r="A705" s="141"/>
      <c r="B705" s="141"/>
      <c r="C705" s="141"/>
      <c r="D705" s="142"/>
      <c r="E705" s="141"/>
      <c r="F705" s="142"/>
      <c r="G705" s="143"/>
      <c r="H705" s="69"/>
      <c r="I705" s="66"/>
      <c r="J705" s="204"/>
      <c r="K705" s="204"/>
      <c r="L705" s="205"/>
      <c r="M705" s="205"/>
      <c r="N705" s="205"/>
      <c r="O705" s="214"/>
      <c r="P705" s="214"/>
      <c r="Q705" s="213"/>
      <c r="R705" s="213"/>
      <c r="S705" s="213"/>
      <c r="T705" s="213"/>
      <c r="U705" s="223"/>
      <c r="V705" s="222"/>
      <c r="W705" s="222"/>
      <c r="X705" s="222"/>
      <c r="Y705" s="222"/>
      <c r="Z705" s="222"/>
      <c r="AA705" s="232"/>
      <c r="AB705" s="231"/>
      <c r="AC705" s="231"/>
      <c r="AD705" s="231"/>
      <c r="AE705" s="231"/>
      <c r="AF705" s="231"/>
      <c r="AG705" s="250"/>
      <c r="AH705" s="249"/>
      <c r="AI705" s="249"/>
      <c r="AJ705" s="249"/>
      <c r="AK705" s="249"/>
      <c r="AL705" s="249"/>
      <c r="AM705" s="204"/>
      <c r="AN705" s="205"/>
      <c r="AO705" s="205"/>
      <c r="AP705" s="205"/>
      <c r="AQ705" s="205"/>
      <c r="AR705" s="205"/>
      <c r="AS705" s="259"/>
      <c r="AT705" s="258"/>
      <c r="AU705" s="258"/>
      <c r="AV705" s="258"/>
      <c r="AW705" s="258"/>
      <c r="AX705" s="258"/>
      <c r="AY705" s="268"/>
      <c r="AZ705" s="267"/>
      <c r="BA705" s="267"/>
      <c r="BB705" s="267"/>
      <c r="BC705" s="267"/>
      <c r="BD705" s="267"/>
      <c r="BE705" s="204"/>
      <c r="BF705" s="205"/>
      <c r="BG705" s="205"/>
      <c r="BH705" s="205"/>
      <c r="BI705" s="205"/>
      <c r="BJ705" s="205"/>
      <c r="BK705" s="241"/>
      <c r="BL705" s="240"/>
      <c r="BM705" s="240"/>
      <c r="BN705" s="240"/>
      <c r="BO705" s="240"/>
      <c r="BP705" s="240"/>
      <c r="BQ705" s="223"/>
      <c r="BW705" s="268"/>
      <c r="BX705" s="267"/>
      <c r="BY705" s="267"/>
      <c r="BZ705" s="267"/>
      <c r="CA705" s="267"/>
      <c r="CB705" s="267"/>
      <c r="CC705" s="241"/>
      <c r="CD705" s="214"/>
      <c r="CE705" s="240"/>
      <c r="CF705" s="240"/>
      <c r="CG705" s="240"/>
      <c r="CH705" s="5"/>
    </row>
    <row r="706" spans="1:86" hidden="1" x14ac:dyDescent="0.2">
      <c r="A706" s="141"/>
      <c r="B706" s="141"/>
      <c r="C706" s="141"/>
      <c r="D706" s="142"/>
      <c r="E706" s="141"/>
      <c r="F706" s="142"/>
      <c r="G706" s="12"/>
      <c r="H706" s="65"/>
      <c r="I706" s="66"/>
      <c r="J706" s="205"/>
      <c r="K706" s="204"/>
      <c r="L706" s="205"/>
      <c r="M706" s="205"/>
      <c r="N706" s="205"/>
      <c r="O706" s="213"/>
      <c r="P706" s="213"/>
      <c r="Q706" s="213"/>
      <c r="R706" s="213"/>
      <c r="S706" s="213"/>
      <c r="T706" s="213"/>
      <c r="U706" s="222"/>
      <c r="V706" s="222"/>
      <c r="W706" s="222"/>
      <c r="X706" s="222"/>
      <c r="Y706" s="222"/>
      <c r="Z706" s="222"/>
      <c r="AA706" s="231"/>
      <c r="AB706" s="231"/>
      <c r="AC706" s="231"/>
      <c r="AD706" s="231"/>
      <c r="AE706" s="231"/>
      <c r="AF706" s="231"/>
      <c r="AG706" s="249"/>
      <c r="AH706" s="249"/>
      <c r="AI706" s="249"/>
      <c r="AJ706" s="249"/>
      <c r="AK706" s="249"/>
      <c r="AL706" s="249"/>
      <c r="AM706" s="205"/>
      <c r="AN706" s="205"/>
      <c r="AO706" s="205"/>
      <c r="AP706" s="205"/>
      <c r="AQ706" s="205"/>
      <c r="AR706" s="205"/>
      <c r="AS706" s="258"/>
      <c r="AT706" s="258"/>
      <c r="AU706" s="258"/>
      <c r="AV706" s="258"/>
      <c r="AW706" s="258"/>
      <c r="AX706" s="258"/>
      <c r="AY706" s="267"/>
      <c r="AZ706" s="267"/>
      <c r="BA706" s="267"/>
      <c r="BB706" s="267"/>
      <c r="BC706" s="267"/>
      <c r="BD706" s="267"/>
      <c r="BE706" s="205"/>
      <c r="BF706" s="205"/>
      <c r="BG706" s="205"/>
      <c r="BH706" s="205"/>
      <c r="BI706" s="205"/>
      <c r="BJ706" s="205"/>
      <c r="BK706" s="240"/>
      <c r="BL706" s="240"/>
      <c r="BM706" s="240"/>
      <c r="BN706" s="240"/>
      <c r="BO706" s="240"/>
      <c r="BP706" s="240"/>
      <c r="BQ706" s="222"/>
      <c r="BW706" s="267"/>
      <c r="BX706" s="267"/>
      <c r="BY706" s="267"/>
      <c r="BZ706" s="267"/>
      <c r="CA706" s="267"/>
      <c r="CB706" s="267"/>
      <c r="CC706" s="240"/>
      <c r="CD706" s="213"/>
      <c r="CE706" s="240"/>
      <c r="CF706" s="240"/>
      <c r="CG706" s="240"/>
      <c r="CH706" s="5"/>
    </row>
    <row r="707" spans="1:86" hidden="1" x14ac:dyDescent="0.2">
      <c r="A707" s="141"/>
      <c r="B707" s="141"/>
      <c r="C707" s="141"/>
      <c r="D707" s="142"/>
      <c r="E707" s="141"/>
      <c r="F707" s="142"/>
      <c r="G707" s="109"/>
      <c r="H707" s="65"/>
      <c r="I707" s="66"/>
      <c r="J707" s="205"/>
      <c r="K707" s="204"/>
      <c r="L707" s="205"/>
      <c r="M707" s="205"/>
      <c r="N707" s="205"/>
      <c r="O707" s="213"/>
      <c r="P707" s="213"/>
      <c r="Q707" s="213"/>
      <c r="R707" s="213"/>
      <c r="S707" s="213"/>
      <c r="T707" s="213"/>
      <c r="U707" s="222"/>
      <c r="V707" s="222"/>
      <c r="W707" s="222"/>
      <c r="X707" s="222"/>
      <c r="Y707" s="222"/>
      <c r="Z707" s="222"/>
      <c r="AA707" s="231"/>
      <c r="AB707" s="231"/>
      <c r="AC707" s="231"/>
      <c r="AD707" s="231"/>
      <c r="AE707" s="231"/>
      <c r="AF707" s="231"/>
      <c r="AG707" s="249"/>
      <c r="AH707" s="249"/>
      <c r="AI707" s="249"/>
      <c r="AJ707" s="249"/>
      <c r="AK707" s="249"/>
      <c r="AL707" s="249"/>
      <c r="AM707" s="205"/>
      <c r="AN707" s="205"/>
      <c r="AO707" s="205"/>
      <c r="AP707" s="205"/>
      <c r="AQ707" s="205"/>
      <c r="AR707" s="205"/>
      <c r="AS707" s="258"/>
      <c r="AT707" s="258"/>
      <c r="AU707" s="258"/>
      <c r="AV707" s="258"/>
      <c r="AW707" s="258"/>
      <c r="AX707" s="258"/>
      <c r="AY707" s="267"/>
      <c r="AZ707" s="267"/>
      <c r="BA707" s="267"/>
      <c r="BB707" s="267"/>
      <c r="BC707" s="267"/>
      <c r="BD707" s="267"/>
      <c r="BE707" s="205"/>
      <c r="BF707" s="205"/>
      <c r="BG707" s="205"/>
      <c r="BH707" s="205"/>
      <c r="BI707" s="205"/>
      <c r="BJ707" s="205"/>
      <c r="BK707" s="240"/>
      <c r="BL707" s="240"/>
      <c r="BM707" s="240"/>
      <c r="BN707" s="240"/>
      <c r="BO707" s="240"/>
      <c r="BP707" s="240"/>
      <c r="BQ707" s="222"/>
      <c r="BW707" s="267"/>
      <c r="BX707" s="267"/>
      <c r="BY707" s="267"/>
      <c r="BZ707" s="267"/>
      <c r="CA707" s="267"/>
      <c r="CB707" s="267"/>
      <c r="CC707" s="240"/>
      <c r="CD707" s="213"/>
      <c r="CE707" s="240"/>
      <c r="CF707" s="240"/>
      <c r="CG707" s="240"/>
      <c r="CH707" s="5"/>
    </row>
    <row r="708" spans="1:86" hidden="1" x14ac:dyDescent="0.2">
      <c r="A708" s="141"/>
      <c r="B708" s="141"/>
      <c r="C708" s="141"/>
      <c r="D708" s="142"/>
      <c r="E708" s="141"/>
      <c r="F708" s="142"/>
      <c r="G708" s="143"/>
      <c r="H708" s="69"/>
      <c r="J708" s="205"/>
      <c r="K708" s="204"/>
      <c r="L708" s="205"/>
      <c r="M708" s="205"/>
      <c r="N708" s="205"/>
      <c r="O708" s="213"/>
      <c r="P708" s="213"/>
      <c r="Q708" s="213"/>
      <c r="R708" s="213"/>
      <c r="S708" s="213"/>
      <c r="T708" s="213"/>
      <c r="U708" s="222"/>
      <c r="V708" s="222"/>
      <c r="W708" s="222"/>
      <c r="X708" s="222"/>
      <c r="Y708" s="222"/>
      <c r="Z708" s="222"/>
      <c r="AA708" s="231"/>
      <c r="AB708" s="231"/>
      <c r="AC708" s="231"/>
      <c r="AD708" s="231"/>
      <c r="AE708" s="231"/>
      <c r="AF708" s="231"/>
      <c r="AG708" s="249"/>
      <c r="AH708" s="249"/>
      <c r="AI708" s="249"/>
      <c r="AJ708" s="249"/>
      <c r="AK708" s="249"/>
      <c r="AL708" s="249"/>
      <c r="AM708" s="205"/>
      <c r="AN708" s="205"/>
      <c r="AO708" s="205"/>
      <c r="AP708" s="205"/>
      <c r="AQ708" s="205"/>
      <c r="AR708" s="205"/>
      <c r="AS708" s="258"/>
      <c r="AT708" s="258"/>
      <c r="AU708" s="258"/>
      <c r="AV708" s="258"/>
      <c r="AW708" s="258"/>
      <c r="AX708" s="258"/>
      <c r="AY708" s="267"/>
      <c r="AZ708" s="267"/>
      <c r="BA708" s="267"/>
      <c r="BB708" s="267"/>
      <c r="BC708" s="267"/>
      <c r="BD708" s="267"/>
      <c r="BE708" s="205"/>
      <c r="BF708" s="205"/>
      <c r="BG708" s="205"/>
      <c r="BH708" s="205"/>
      <c r="BI708" s="205"/>
      <c r="BJ708" s="205"/>
      <c r="BK708" s="240"/>
      <c r="BL708" s="240"/>
      <c r="BM708" s="240"/>
      <c r="BN708" s="240"/>
      <c r="BO708" s="240"/>
      <c r="BP708" s="240"/>
      <c r="BQ708" s="222"/>
      <c r="BW708" s="267"/>
      <c r="BX708" s="267"/>
      <c r="BY708" s="267"/>
      <c r="BZ708" s="267"/>
      <c r="CA708" s="267"/>
      <c r="CB708" s="267"/>
      <c r="CC708" s="240"/>
      <c r="CD708" s="213"/>
      <c r="CE708" s="240"/>
      <c r="CF708" s="240"/>
      <c r="CG708" s="240"/>
      <c r="CH708" s="5"/>
    </row>
    <row r="709" spans="1:86" hidden="1" x14ac:dyDescent="0.2">
      <c r="A709" s="141"/>
      <c r="B709" s="141"/>
      <c r="C709" s="141"/>
      <c r="D709" s="142"/>
      <c r="E709" s="141"/>
      <c r="F709" s="142"/>
      <c r="G709" s="143"/>
      <c r="H709" s="69"/>
      <c r="I709" s="66"/>
      <c r="J709" s="205"/>
      <c r="K709" s="204"/>
      <c r="L709" s="205"/>
      <c r="M709" s="205"/>
      <c r="N709" s="205"/>
      <c r="O709" s="213"/>
      <c r="P709" s="213"/>
      <c r="Q709" s="213"/>
      <c r="R709" s="213"/>
      <c r="S709" s="213"/>
      <c r="T709" s="213"/>
      <c r="U709" s="222"/>
      <c r="V709" s="222"/>
      <c r="W709" s="222"/>
      <c r="X709" s="222"/>
      <c r="Y709" s="222"/>
      <c r="Z709" s="222"/>
      <c r="AA709" s="231"/>
      <c r="AB709" s="231"/>
      <c r="AC709" s="231"/>
      <c r="AD709" s="231"/>
      <c r="AE709" s="231"/>
      <c r="AF709" s="231"/>
      <c r="AG709" s="249"/>
      <c r="AH709" s="249"/>
      <c r="AI709" s="249"/>
      <c r="AJ709" s="249"/>
      <c r="AK709" s="249"/>
      <c r="AL709" s="249"/>
      <c r="AM709" s="205"/>
      <c r="AN709" s="205"/>
      <c r="AO709" s="205"/>
      <c r="AP709" s="205"/>
      <c r="AQ709" s="205"/>
      <c r="AR709" s="205"/>
      <c r="AS709" s="258"/>
      <c r="AT709" s="258"/>
      <c r="AU709" s="258"/>
      <c r="AV709" s="258"/>
      <c r="AW709" s="258"/>
      <c r="AX709" s="258"/>
      <c r="AY709" s="267"/>
      <c r="AZ709" s="267"/>
      <c r="BA709" s="267"/>
      <c r="BB709" s="267"/>
      <c r="BC709" s="267"/>
      <c r="BD709" s="267"/>
      <c r="BE709" s="205"/>
      <c r="BF709" s="205"/>
      <c r="BG709" s="205"/>
      <c r="BH709" s="205"/>
      <c r="BI709" s="205"/>
      <c r="BJ709" s="205"/>
      <c r="BK709" s="240"/>
      <c r="BL709" s="240"/>
      <c r="BM709" s="240"/>
      <c r="BN709" s="240"/>
      <c r="BO709" s="240"/>
      <c r="BP709" s="240"/>
      <c r="BQ709" s="222"/>
      <c r="BW709" s="267"/>
      <c r="BX709" s="267"/>
      <c r="BY709" s="267"/>
      <c r="BZ709" s="267"/>
      <c r="CA709" s="267"/>
      <c r="CB709" s="267"/>
      <c r="CC709" s="240"/>
      <c r="CD709" s="213"/>
      <c r="CE709" s="240"/>
      <c r="CF709" s="240"/>
      <c r="CG709" s="240"/>
      <c r="CH709" s="5"/>
    </row>
    <row r="710" spans="1:86" hidden="1" x14ac:dyDescent="0.2">
      <c r="A710" s="141"/>
      <c r="B710" s="141"/>
      <c r="C710" s="141"/>
      <c r="D710" s="142"/>
      <c r="E710" s="141"/>
      <c r="F710" s="142"/>
      <c r="G710" s="12"/>
      <c r="H710" s="65"/>
      <c r="I710" s="66"/>
      <c r="J710" s="205"/>
      <c r="K710" s="204"/>
      <c r="L710" s="205"/>
      <c r="M710" s="205"/>
      <c r="N710" s="205"/>
      <c r="O710" s="213"/>
      <c r="P710" s="213"/>
      <c r="Q710" s="213"/>
      <c r="R710" s="213"/>
      <c r="S710" s="213"/>
      <c r="T710" s="213"/>
      <c r="U710" s="222"/>
      <c r="V710" s="222"/>
      <c r="W710" s="222"/>
      <c r="X710" s="222"/>
      <c r="Y710" s="222"/>
      <c r="Z710" s="222"/>
      <c r="AA710" s="231"/>
      <c r="AB710" s="231"/>
      <c r="AC710" s="231"/>
      <c r="AD710" s="231"/>
      <c r="AE710" s="231"/>
      <c r="AF710" s="231"/>
      <c r="AG710" s="249"/>
      <c r="AH710" s="249"/>
      <c r="AI710" s="249"/>
      <c r="AJ710" s="249"/>
      <c r="AK710" s="249"/>
      <c r="AL710" s="249"/>
      <c r="AM710" s="205"/>
      <c r="AN710" s="205"/>
      <c r="AO710" s="205"/>
      <c r="AP710" s="205"/>
      <c r="AQ710" s="205"/>
      <c r="AR710" s="205"/>
      <c r="AS710" s="258"/>
      <c r="AT710" s="258"/>
      <c r="AU710" s="258"/>
      <c r="AV710" s="258"/>
      <c r="AW710" s="258"/>
      <c r="AX710" s="258"/>
      <c r="AY710" s="267"/>
      <c r="AZ710" s="267"/>
      <c r="BA710" s="267"/>
      <c r="BB710" s="267"/>
      <c r="BC710" s="267"/>
      <c r="BD710" s="267"/>
      <c r="BE710" s="205"/>
      <c r="BF710" s="205"/>
      <c r="BG710" s="205"/>
      <c r="BH710" s="205"/>
      <c r="BI710" s="205"/>
      <c r="BJ710" s="205"/>
      <c r="BK710" s="240"/>
      <c r="BL710" s="240"/>
      <c r="BM710" s="240"/>
      <c r="BN710" s="240"/>
      <c r="BO710" s="240"/>
      <c r="BP710" s="240"/>
      <c r="BQ710" s="222"/>
      <c r="BW710" s="267"/>
      <c r="BX710" s="267"/>
      <c r="BY710" s="267"/>
      <c r="BZ710" s="267"/>
      <c r="CA710" s="267"/>
      <c r="CB710" s="267"/>
      <c r="CC710" s="240"/>
      <c r="CD710" s="213"/>
      <c r="CE710" s="240"/>
      <c r="CF710" s="240"/>
      <c r="CG710" s="240"/>
      <c r="CH710" s="5"/>
    </row>
    <row r="711" spans="1:86" hidden="1" x14ac:dyDescent="0.2">
      <c r="A711" s="141"/>
      <c r="B711" s="141"/>
      <c r="C711" s="141"/>
      <c r="D711" s="142"/>
      <c r="E711" s="141"/>
      <c r="F711" s="142"/>
      <c r="G711" s="12"/>
      <c r="H711" s="65"/>
      <c r="I711" s="66"/>
      <c r="J711" s="205"/>
      <c r="K711" s="204"/>
      <c r="L711" s="205"/>
      <c r="M711" s="205"/>
      <c r="N711" s="205"/>
      <c r="O711" s="213"/>
      <c r="P711" s="213"/>
      <c r="Q711" s="213"/>
      <c r="R711" s="213"/>
      <c r="S711" s="213"/>
      <c r="T711" s="213"/>
      <c r="U711" s="222"/>
      <c r="V711" s="222"/>
      <c r="W711" s="222"/>
      <c r="X711" s="222"/>
      <c r="Y711" s="222"/>
      <c r="Z711" s="222"/>
      <c r="AA711" s="231"/>
      <c r="AB711" s="231"/>
      <c r="AC711" s="231"/>
      <c r="AD711" s="231"/>
      <c r="AE711" s="231"/>
      <c r="AF711" s="231"/>
      <c r="AG711" s="249"/>
      <c r="AH711" s="249"/>
      <c r="AI711" s="249"/>
      <c r="AJ711" s="249"/>
      <c r="AK711" s="249"/>
      <c r="AL711" s="249"/>
      <c r="AM711" s="205"/>
      <c r="AN711" s="205"/>
      <c r="AO711" s="205"/>
      <c r="AP711" s="205"/>
      <c r="AQ711" s="205"/>
      <c r="AR711" s="205"/>
      <c r="AS711" s="258"/>
      <c r="AT711" s="258"/>
      <c r="AU711" s="258"/>
      <c r="AV711" s="258"/>
      <c r="AW711" s="258"/>
      <c r="AX711" s="258"/>
      <c r="AY711" s="267"/>
      <c r="AZ711" s="267"/>
      <c r="BA711" s="267"/>
      <c r="BB711" s="267"/>
      <c r="BC711" s="267"/>
      <c r="BD711" s="267"/>
      <c r="BE711" s="205"/>
      <c r="BF711" s="205"/>
      <c r="BG711" s="205"/>
      <c r="BH711" s="205"/>
      <c r="BI711" s="205"/>
      <c r="BJ711" s="205"/>
      <c r="BK711" s="240"/>
      <c r="BL711" s="240"/>
      <c r="BM711" s="240"/>
      <c r="BN711" s="240"/>
      <c r="BO711" s="240"/>
      <c r="BP711" s="240"/>
      <c r="BQ711" s="222"/>
      <c r="BW711" s="267"/>
      <c r="BX711" s="267"/>
      <c r="BY711" s="267"/>
      <c r="BZ711" s="267"/>
      <c r="CA711" s="267"/>
      <c r="CB711" s="267"/>
      <c r="CC711" s="240"/>
      <c r="CD711" s="213"/>
      <c r="CE711" s="240"/>
      <c r="CF711" s="240"/>
      <c r="CG711" s="240"/>
      <c r="CH711" s="5"/>
    </row>
    <row r="712" spans="1:86" hidden="1" x14ac:dyDescent="0.2">
      <c r="A712" s="141"/>
      <c r="B712" s="141"/>
      <c r="C712" s="141"/>
      <c r="D712" s="142"/>
      <c r="E712" s="141"/>
      <c r="F712" s="142"/>
      <c r="G712" s="109"/>
      <c r="H712" s="65"/>
      <c r="I712" s="66"/>
      <c r="J712" s="205"/>
      <c r="K712" s="204"/>
      <c r="L712" s="205"/>
      <c r="M712" s="205"/>
      <c r="N712" s="205"/>
      <c r="O712" s="213"/>
      <c r="P712" s="213"/>
      <c r="Q712" s="213"/>
      <c r="R712" s="213"/>
      <c r="S712" s="213"/>
      <c r="T712" s="213"/>
      <c r="U712" s="222"/>
      <c r="V712" s="222"/>
      <c r="W712" s="222"/>
      <c r="X712" s="222"/>
      <c r="Y712" s="222"/>
      <c r="Z712" s="222"/>
      <c r="AA712" s="231"/>
      <c r="AB712" s="231"/>
      <c r="AC712" s="231"/>
      <c r="AD712" s="231"/>
      <c r="AE712" s="231"/>
      <c r="AF712" s="231"/>
      <c r="AG712" s="249"/>
      <c r="AH712" s="249"/>
      <c r="AI712" s="249"/>
      <c r="AJ712" s="249"/>
      <c r="AK712" s="249"/>
      <c r="AL712" s="249"/>
      <c r="AM712" s="205"/>
      <c r="AN712" s="205"/>
      <c r="AO712" s="205"/>
      <c r="AP712" s="205"/>
      <c r="AQ712" s="205"/>
      <c r="AR712" s="205"/>
      <c r="AS712" s="258"/>
      <c r="AT712" s="258"/>
      <c r="AU712" s="258"/>
      <c r="AV712" s="258"/>
      <c r="AW712" s="258"/>
      <c r="AX712" s="258"/>
      <c r="AY712" s="267"/>
      <c r="AZ712" s="267"/>
      <c r="BA712" s="267"/>
      <c r="BB712" s="267"/>
      <c r="BC712" s="267"/>
      <c r="BD712" s="267"/>
      <c r="BE712" s="205"/>
      <c r="BF712" s="205"/>
      <c r="BG712" s="205"/>
      <c r="BH712" s="205"/>
      <c r="BI712" s="205"/>
      <c r="BJ712" s="205"/>
      <c r="BK712" s="240"/>
      <c r="BL712" s="240"/>
      <c r="BM712" s="240"/>
      <c r="BN712" s="240"/>
      <c r="BO712" s="240"/>
      <c r="BP712" s="240"/>
      <c r="BQ712" s="222"/>
      <c r="BW712" s="267"/>
      <c r="BX712" s="267"/>
      <c r="BY712" s="267"/>
      <c r="BZ712" s="267"/>
      <c r="CA712" s="267"/>
      <c r="CB712" s="267"/>
      <c r="CC712" s="240"/>
      <c r="CD712" s="213"/>
      <c r="CE712" s="240"/>
      <c r="CF712" s="240"/>
      <c r="CG712" s="240"/>
      <c r="CH712" s="5"/>
    </row>
    <row r="713" spans="1:86" hidden="1" x14ac:dyDescent="0.2">
      <c r="A713" s="141"/>
      <c r="B713" s="141"/>
      <c r="C713" s="141"/>
      <c r="D713" s="142"/>
      <c r="E713" s="141"/>
      <c r="F713" s="142"/>
      <c r="G713" s="143"/>
      <c r="H713" s="69"/>
      <c r="I713" s="66"/>
      <c r="J713" s="205"/>
      <c r="K713" s="204"/>
      <c r="L713" s="205"/>
      <c r="M713" s="205"/>
      <c r="N713" s="205"/>
      <c r="O713" s="213"/>
      <c r="P713" s="213"/>
      <c r="Q713" s="213"/>
      <c r="R713" s="213"/>
      <c r="S713" s="213"/>
      <c r="T713" s="213"/>
      <c r="U713" s="222"/>
      <c r="V713" s="222"/>
      <c r="W713" s="222"/>
      <c r="X713" s="222"/>
      <c r="Y713" s="222"/>
      <c r="Z713" s="222"/>
      <c r="AA713" s="231"/>
      <c r="AB713" s="231"/>
      <c r="AC713" s="231"/>
      <c r="AD713" s="231"/>
      <c r="AE713" s="231"/>
      <c r="AF713" s="231"/>
      <c r="AG713" s="249"/>
      <c r="AH713" s="249"/>
      <c r="AI713" s="249"/>
      <c r="AJ713" s="249"/>
      <c r="AK713" s="249"/>
      <c r="AL713" s="249"/>
      <c r="AM713" s="205"/>
      <c r="AN713" s="205"/>
      <c r="AO713" s="205"/>
      <c r="AP713" s="205"/>
      <c r="AQ713" s="205"/>
      <c r="AR713" s="205"/>
      <c r="AS713" s="258"/>
      <c r="AT713" s="258"/>
      <c r="AU713" s="258"/>
      <c r="AV713" s="258"/>
      <c r="AW713" s="258"/>
      <c r="AX713" s="258"/>
      <c r="AY713" s="267"/>
      <c r="AZ713" s="267"/>
      <c r="BA713" s="267"/>
      <c r="BB713" s="267"/>
      <c r="BC713" s="267"/>
      <c r="BD713" s="267"/>
      <c r="BE713" s="205"/>
      <c r="BF713" s="205"/>
      <c r="BG713" s="205"/>
      <c r="BH713" s="205"/>
      <c r="BI713" s="205"/>
      <c r="BJ713" s="205"/>
      <c r="BK713" s="240"/>
      <c r="BL713" s="240"/>
      <c r="BM713" s="240"/>
      <c r="BN713" s="240"/>
      <c r="BO713" s="240"/>
      <c r="BP713" s="240"/>
      <c r="BQ713" s="222"/>
      <c r="BW713" s="267"/>
      <c r="BX713" s="267"/>
      <c r="BY713" s="267"/>
      <c r="BZ713" s="267"/>
      <c r="CA713" s="267"/>
      <c r="CB713" s="267"/>
      <c r="CC713" s="240"/>
      <c r="CD713" s="213"/>
      <c r="CE713" s="240"/>
      <c r="CF713" s="240"/>
      <c r="CG713" s="240"/>
      <c r="CH713" s="5"/>
    </row>
    <row r="714" spans="1:86" hidden="1" x14ac:dyDescent="0.2">
      <c r="A714" s="141"/>
      <c r="B714" s="141"/>
      <c r="C714" s="141"/>
      <c r="D714" s="142"/>
      <c r="E714" s="141"/>
      <c r="F714" s="142"/>
      <c r="G714" s="143"/>
      <c r="H714" s="69"/>
      <c r="I714" s="66"/>
      <c r="J714" s="205"/>
      <c r="K714" s="204"/>
      <c r="L714" s="205"/>
      <c r="M714" s="205"/>
      <c r="N714" s="205"/>
      <c r="O714" s="213"/>
      <c r="P714" s="213"/>
      <c r="Q714" s="213"/>
      <c r="R714" s="213"/>
      <c r="S714" s="213"/>
      <c r="T714" s="213"/>
      <c r="U714" s="222"/>
      <c r="V714" s="222"/>
      <c r="W714" s="222"/>
      <c r="X714" s="222"/>
      <c r="Y714" s="222"/>
      <c r="Z714" s="222"/>
      <c r="AA714" s="231"/>
      <c r="AB714" s="231"/>
      <c r="AC714" s="231"/>
      <c r="AD714" s="231"/>
      <c r="AE714" s="231"/>
      <c r="AF714" s="231"/>
      <c r="AG714" s="249"/>
      <c r="AH714" s="249"/>
      <c r="AI714" s="249"/>
      <c r="AJ714" s="249"/>
      <c r="AK714" s="249"/>
      <c r="AL714" s="249"/>
      <c r="AM714" s="205"/>
      <c r="AN714" s="205"/>
      <c r="AO714" s="205"/>
      <c r="AP714" s="205"/>
      <c r="AQ714" s="205"/>
      <c r="AR714" s="205"/>
      <c r="AS714" s="258"/>
      <c r="AT714" s="258"/>
      <c r="AU714" s="258"/>
      <c r="AV714" s="258"/>
      <c r="AW714" s="258"/>
      <c r="AX714" s="258"/>
      <c r="AY714" s="267"/>
      <c r="AZ714" s="267"/>
      <c r="BA714" s="267"/>
      <c r="BB714" s="267"/>
      <c r="BC714" s="267"/>
      <c r="BD714" s="267"/>
      <c r="BE714" s="205"/>
      <c r="BF714" s="205"/>
      <c r="BG714" s="205"/>
      <c r="BH714" s="205"/>
      <c r="BI714" s="205"/>
      <c r="BJ714" s="205"/>
      <c r="BK714" s="240"/>
      <c r="BL714" s="240"/>
      <c r="BM714" s="240"/>
      <c r="BN714" s="240"/>
      <c r="BO714" s="240"/>
      <c r="BP714" s="240"/>
      <c r="BQ714" s="222"/>
      <c r="BW714" s="267"/>
      <c r="BX714" s="267"/>
      <c r="BY714" s="267"/>
      <c r="BZ714" s="267"/>
      <c r="CA714" s="267"/>
      <c r="CB714" s="267"/>
      <c r="CC714" s="240"/>
      <c r="CD714" s="213"/>
      <c r="CE714" s="240"/>
      <c r="CF714" s="240"/>
      <c r="CG714" s="240"/>
      <c r="CH714" s="5"/>
    </row>
    <row r="715" spans="1:86" hidden="1" x14ac:dyDescent="0.2">
      <c r="A715" s="141"/>
      <c r="B715" s="141"/>
      <c r="C715" s="141"/>
      <c r="D715" s="142"/>
      <c r="E715" s="141"/>
      <c r="F715" s="142"/>
      <c r="G715" s="12"/>
      <c r="H715" s="65"/>
      <c r="I715" s="66"/>
      <c r="J715" s="205"/>
      <c r="K715" s="204"/>
      <c r="L715" s="205"/>
      <c r="M715" s="205"/>
      <c r="N715" s="205"/>
      <c r="O715" s="213"/>
      <c r="P715" s="213"/>
      <c r="Q715" s="213"/>
      <c r="R715" s="213"/>
      <c r="S715" s="213"/>
      <c r="T715" s="213"/>
      <c r="U715" s="222"/>
      <c r="V715" s="222"/>
      <c r="W715" s="222"/>
      <c r="X715" s="222"/>
      <c r="Y715" s="222"/>
      <c r="Z715" s="222"/>
      <c r="AA715" s="231"/>
      <c r="AB715" s="231"/>
      <c r="AC715" s="231"/>
      <c r="AD715" s="231"/>
      <c r="AE715" s="231"/>
      <c r="AF715" s="231"/>
      <c r="AG715" s="249"/>
      <c r="AH715" s="249"/>
      <c r="AI715" s="249"/>
      <c r="AJ715" s="249"/>
      <c r="AK715" s="249"/>
      <c r="AL715" s="249"/>
      <c r="AM715" s="205"/>
      <c r="AN715" s="205"/>
      <c r="AO715" s="205"/>
      <c r="AP715" s="205"/>
      <c r="AQ715" s="205"/>
      <c r="AR715" s="205"/>
      <c r="AS715" s="258"/>
      <c r="AT715" s="258"/>
      <c r="AU715" s="258"/>
      <c r="AV715" s="258"/>
      <c r="AW715" s="258"/>
      <c r="AX715" s="258"/>
      <c r="AY715" s="267"/>
      <c r="AZ715" s="267"/>
      <c r="BA715" s="267"/>
      <c r="BB715" s="267"/>
      <c r="BC715" s="267"/>
      <c r="BD715" s="267"/>
      <c r="BE715" s="205"/>
      <c r="BF715" s="205"/>
      <c r="BG715" s="205"/>
      <c r="BH715" s="205"/>
      <c r="BI715" s="205"/>
      <c r="BJ715" s="205"/>
      <c r="BK715" s="240"/>
      <c r="BL715" s="240"/>
      <c r="BM715" s="240"/>
      <c r="BN715" s="240"/>
      <c r="BO715" s="240"/>
      <c r="BP715" s="240"/>
      <c r="BQ715" s="222"/>
      <c r="BW715" s="267"/>
      <c r="BX715" s="267"/>
      <c r="BY715" s="267"/>
      <c r="BZ715" s="267"/>
      <c r="CA715" s="267"/>
      <c r="CB715" s="267"/>
      <c r="CC715" s="240"/>
      <c r="CD715" s="213"/>
      <c r="CE715" s="240"/>
      <c r="CF715" s="240"/>
      <c r="CG715" s="240"/>
      <c r="CH715" s="5"/>
    </row>
    <row r="716" spans="1:86" hidden="1" x14ac:dyDescent="0.2">
      <c r="A716" s="141"/>
      <c r="B716" s="141"/>
      <c r="C716" s="141"/>
      <c r="D716" s="142"/>
      <c r="E716" s="141"/>
      <c r="F716" s="142"/>
      <c r="G716" s="12"/>
      <c r="H716" s="65"/>
      <c r="I716" s="66"/>
      <c r="J716" s="205"/>
      <c r="K716" s="204"/>
      <c r="L716" s="205"/>
      <c r="M716" s="205"/>
      <c r="N716" s="205"/>
      <c r="O716" s="213"/>
      <c r="P716" s="213"/>
      <c r="Q716" s="213"/>
      <c r="R716" s="213"/>
      <c r="S716" s="213"/>
      <c r="T716" s="213"/>
      <c r="U716" s="222"/>
      <c r="V716" s="222"/>
      <c r="W716" s="222"/>
      <c r="X716" s="222"/>
      <c r="Y716" s="222"/>
      <c r="Z716" s="222"/>
      <c r="AA716" s="231"/>
      <c r="AB716" s="231"/>
      <c r="AC716" s="231"/>
      <c r="AD716" s="231"/>
      <c r="AE716" s="231"/>
      <c r="AF716" s="231"/>
      <c r="AG716" s="249"/>
      <c r="AH716" s="249"/>
      <c r="AI716" s="249"/>
      <c r="AJ716" s="249"/>
      <c r="AK716" s="249"/>
      <c r="AL716" s="249"/>
      <c r="AM716" s="205"/>
      <c r="AN716" s="205"/>
      <c r="AO716" s="205"/>
      <c r="AP716" s="205"/>
      <c r="AQ716" s="205"/>
      <c r="AR716" s="205"/>
      <c r="AS716" s="258"/>
      <c r="AT716" s="258"/>
      <c r="AU716" s="258"/>
      <c r="AV716" s="258"/>
      <c r="AW716" s="258"/>
      <c r="AX716" s="258"/>
      <c r="AY716" s="267"/>
      <c r="AZ716" s="267"/>
      <c r="BA716" s="267"/>
      <c r="BB716" s="267"/>
      <c r="BC716" s="267"/>
      <c r="BD716" s="267"/>
      <c r="BE716" s="205"/>
      <c r="BF716" s="205"/>
      <c r="BG716" s="205"/>
      <c r="BH716" s="205"/>
      <c r="BI716" s="205"/>
      <c r="BJ716" s="205"/>
      <c r="BK716" s="240"/>
      <c r="BL716" s="240"/>
      <c r="BM716" s="240"/>
      <c r="BN716" s="240"/>
      <c r="BO716" s="240"/>
      <c r="BP716" s="240"/>
      <c r="BQ716" s="222"/>
      <c r="BW716" s="267"/>
      <c r="BX716" s="267"/>
      <c r="BY716" s="267"/>
      <c r="BZ716" s="267"/>
      <c r="CA716" s="267"/>
      <c r="CB716" s="267"/>
      <c r="CC716" s="240"/>
      <c r="CD716" s="213"/>
      <c r="CE716" s="240"/>
      <c r="CF716" s="240"/>
      <c r="CG716" s="240"/>
      <c r="CH716" s="5"/>
    </row>
    <row r="717" spans="1:86" hidden="1" x14ac:dyDescent="0.2">
      <c r="A717" s="141"/>
      <c r="B717" s="141"/>
      <c r="C717" s="141"/>
      <c r="D717" s="142"/>
      <c r="E717" s="141"/>
      <c r="F717" s="142"/>
      <c r="G717" s="109"/>
      <c r="H717" s="65"/>
      <c r="I717" s="66"/>
      <c r="J717" s="205"/>
      <c r="K717" s="204"/>
      <c r="L717" s="205"/>
      <c r="M717" s="205"/>
      <c r="N717" s="205"/>
      <c r="O717" s="213"/>
      <c r="P717" s="213"/>
      <c r="Q717" s="213"/>
      <c r="R717" s="213"/>
      <c r="S717" s="213"/>
      <c r="T717" s="213"/>
      <c r="U717" s="222"/>
      <c r="V717" s="222"/>
      <c r="W717" s="222"/>
      <c r="X717" s="222"/>
      <c r="Y717" s="222"/>
      <c r="Z717" s="222"/>
      <c r="AA717" s="231"/>
      <c r="AB717" s="231"/>
      <c r="AC717" s="231"/>
      <c r="AD717" s="231"/>
      <c r="AE717" s="231"/>
      <c r="AF717" s="231"/>
      <c r="AG717" s="249"/>
      <c r="AH717" s="249"/>
      <c r="AI717" s="249"/>
      <c r="AJ717" s="249"/>
      <c r="AK717" s="249"/>
      <c r="AL717" s="249"/>
      <c r="AM717" s="205"/>
      <c r="AN717" s="205"/>
      <c r="AO717" s="205"/>
      <c r="AP717" s="205"/>
      <c r="AQ717" s="205"/>
      <c r="AR717" s="205"/>
      <c r="AS717" s="258"/>
      <c r="AT717" s="258"/>
      <c r="AU717" s="258"/>
      <c r="AV717" s="258"/>
      <c r="AW717" s="258"/>
      <c r="AX717" s="258"/>
      <c r="AY717" s="267"/>
      <c r="AZ717" s="267"/>
      <c r="BA717" s="267"/>
      <c r="BB717" s="267"/>
      <c r="BC717" s="267"/>
      <c r="BD717" s="267"/>
      <c r="BE717" s="205"/>
      <c r="BF717" s="205"/>
      <c r="BG717" s="205"/>
      <c r="BH717" s="205"/>
      <c r="BI717" s="205"/>
      <c r="BJ717" s="205"/>
      <c r="BK717" s="240"/>
      <c r="BL717" s="240"/>
      <c r="BM717" s="240"/>
      <c r="BN717" s="240"/>
      <c r="BO717" s="240"/>
      <c r="BP717" s="240"/>
      <c r="BQ717" s="222"/>
      <c r="BW717" s="267"/>
      <c r="BX717" s="267"/>
      <c r="BY717" s="267"/>
      <c r="BZ717" s="267"/>
      <c r="CA717" s="267"/>
      <c r="CB717" s="267"/>
      <c r="CC717" s="240"/>
      <c r="CD717" s="213"/>
      <c r="CE717" s="240"/>
      <c r="CF717" s="240"/>
      <c r="CG717" s="240"/>
      <c r="CH717" s="5"/>
    </row>
    <row r="718" spans="1:86" hidden="1" x14ac:dyDescent="0.2">
      <c r="A718" s="141"/>
      <c r="B718" s="141"/>
      <c r="C718" s="141"/>
      <c r="D718" s="142"/>
      <c r="E718" s="141"/>
      <c r="F718" s="142"/>
      <c r="G718" s="12"/>
      <c r="H718" s="69"/>
      <c r="I718" s="66"/>
      <c r="J718" s="205"/>
      <c r="K718" s="204"/>
      <c r="L718" s="205"/>
      <c r="M718" s="205"/>
      <c r="N718" s="205"/>
      <c r="O718" s="213"/>
      <c r="P718" s="213"/>
      <c r="Q718" s="213"/>
      <c r="R718" s="213"/>
      <c r="S718" s="213"/>
      <c r="T718" s="213"/>
      <c r="U718" s="222"/>
      <c r="V718" s="222"/>
      <c r="W718" s="222"/>
      <c r="X718" s="222"/>
      <c r="Y718" s="222"/>
      <c r="Z718" s="222"/>
      <c r="AA718" s="231"/>
      <c r="AB718" s="231"/>
      <c r="AC718" s="231"/>
      <c r="AD718" s="231"/>
      <c r="AE718" s="231"/>
      <c r="AF718" s="231"/>
      <c r="AG718" s="249"/>
      <c r="AH718" s="249"/>
      <c r="AI718" s="249"/>
      <c r="AJ718" s="249"/>
      <c r="AK718" s="249"/>
      <c r="AL718" s="249"/>
      <c r="AM718" s="205"/>
      <c r="AN718" s="205"/>
      <c r="AO718" s="205"/>
      <c r="AP718" s="205"/>
      <c r="AQ718" s="205"/>
      <c r="AR718" s="205"/>
      <c r="AS718" s="258"/>
      <c r="AT718" s="258"/>
      <c r="AU718" s="258"/>
      <c r="AV718" s="258"/>
      <c r="AW718" s="258"/>
      <c r="AX718" s="258"/>
      <c r="AY718" s="267"/>
      <c r="AZ718" s="267"/>
      <c r="BA718" s="267"/>
      <c r="BB718" s="267"/>
      <c r="BC718" s="267"/>
      <c r="BD718" s="267"/>
      <c r="BE718" s="205"/>
      <c r="BF718" s="205"/>
      <c r="BG718" s="205"/>
      <c r="BH718" s="205"/>
      <c r="BI718" s="205"/>
      <c r="BJ718" s="205"/>
      <c r="BK718" s="240"/>
      <c r="BL718" s="240"/>
      <c r="BM718" s="240"/>
      <c r="BN718" s="240"/>
      <c r="BO718" s="240"/>
      <c r="BP718" s="240"/>
      <c r="BQ718" s="222"/>
      <c r="BW718" s="267"/>
      <c r="BX718" s="267"/>
      <c r="BY718" s="267"/>
      <c r="BZ718" s="267"/>
      <c r="CA718" s="267"/>
      <c r="CB718" s="267"/>
      <c r="CC718" s="240"/>
      <c r="CD718" s="213"/>
      <c r="CE718" s="240"/>
      <c r="CF718" s="240"/>
      <c r="CG718" s="240"/>
      <c r="CH718" s="5"/>
    </row>
    <row r="719" spans="1:86" hidden="1" x14ac:dyDescent="0.2">
      <c r="A719" s="141"/>
      <c r="B719" s="141"/>
      <c r="C719" s="141"/>
      <c r="D719" s="142"/>
      <c r="E719" s="141"/>
      <c r="F719" s="142"/>
      <c r="G719" s="12"/>
      <c r="H719" s="69"/>
      <c r="I719" s="66"/>
      <c r="J719" s="205"/>
      <c r="K719" s="204"/>
      <c r="L719" s="205"/>
      <c r="M719" s="205"/>
      <c r="N719" s="205"/>
      <c r="O719" s="213"/>
      <c r="P719" s="213"/>
      <c r="Q719" s="213"/>
      <c r="R719" s="213"/>
      <c r="S719" s="213"/>
      <c r="T719" s="213"/>
      <c r="U719" s="222"/>
      <c r="V719" s="222"/>
      <c r="W719" s="222"/>
      <c r="X719" s="222"/>
      <c r="Y719" s="222"/>
      <c r="Z719" s="222"/>
      <c r="AA719" s="231"/>
      <c r="AB719" s="231"/>
      <c r="AC719" s="231"/>
      <c r="AD719" s="231"/>
      <c r="AE719" s="231"/>
      <c r="AF719" s="231"/>
      <c r="AG719" s="249"/>
      <c r="AH719" s="249"/>
      <c r="AI719" s="249"/>
      <c r="AJ719" s="249"/>
      <c r="AK719" s="249"/>
      <c r="AL719" s="249"/>
      <c r="AM719" s="205"/>
      <c r="AN719" s="205"/>
      <c r="AO719" s="205"/>
      <c r="AP719" s="205"/>
      <c r="AQ719" s="205"/>
      <c r="AR719" s="205"/>
      <c r="AS719" s="258"/>
      <c r="AT719" s="258"/>
      <c r="AU719" s="258"/>
      <c r="AV719" s="258"/>
      <c r="AW719" s="258"/>
      <c r="AX719" s="258"/>
      <c r="AY719" s="267"/>
      <c r="AZ719" s="267"/>
      <c r="BA719" s="267"/>
      <c r="BB719" s="267"/>
      <c r="BC719" s="267"/>
      <c r="BD719" s="267"/>
      <c r="BE719" s="205"/>
      <c r="BF719" s="205"/>
      <c r="BG719" s="205"/>
      <c r="BH719" s="205"/>
      <c r="BI719" s="205"/>
      <c r="BJ719" s="205"/>
      <c r="BK719" s="240"/>
      <c r="BL719" s="240"/>
      <c r="BM719" s="240"/>
      <c r="BN719" s="240"/>
      <c r="BO719" s="240"/>
      <c r="BP719" s="240"/>
      <c r="BQ719" s="222"/>
      <c r="BW719" s="267"/>
      <c r="BX719" s="267"/>
      <c r="BY719" s="267"/>
      <c r="BZ719" s="267"/>
      <c r="CA719" s="267"/>
      <c r="CB719" s="267"/>
      <c r="CC719" s="240"/>
      <c r="CD719" s="213"/>
      <c r="CE719" s="240"/>
      <c r="CF719" s="240"/>
      <c r="CG719" s="240"/>
      <c r="CH719" s="5"/>
    </row>
    <row r="720" spans="1:86" hidden="1" x14ac:dyDescent="0.2">
      <c r="A720" s="141"/>
      <c r="B720" s="141"/>
      <c r="C720" s="141"/>
      <c r="D720" s="142"/>
      <c r="E720" s="141"/>
      <c r="F720" s="142"/>
      <c r="G720" s="12"/>
      <c r="H720" s="65"/>
      <c r="I720" s="66"/>
      <c r="J720" s="205"/>
      <c r="K720" s="204"/>
      <c r="L720" s="205"/>
      <c r="M720" s="205"/>
      <c r="N720" s="205"/>
      <c r="O720" s="213"/>
      <c r="P720" s="213"/>
      <c r="Q720" s="213"/>
      <c r="R720" s="213"/>
      <c r="S720" s="213"/>
      <c r="T720" s="213"/>
      <c r="U720" s="222"/>
      <c r="V720" s="222"/>
      <c r="W720" s="222"/>
      <c r="X720" s="222"/>
      <c r="Y720" s="222"/>
      <c r="Z720" s="222"/>
      <c r="AA720" s="231"/>
      <c r="AB720" s="231"/>
      <c r="AC720" s="231"/>
      <c r="AD720" s="231"/>
      <c r="AE720" s="231"/>
      <c r="AF720" s="231"/>
      <c r="AG720" s="249"/>
      <c r="AH720" s="249"/>
      <c r="AI720" s="249"/>
      <c r="AJ720" s="249"/>
      <c r="AK720" s="249"/>
      <c r="AL720" s="249"/>
      <c r="AM720" s="205"/>
      <c r="AN720" s="205"/>
      <c r="AO720" s="205"/>
      <c r="AP720" s="205"/>
      <c r="AQ720" s="205"/>
      <c r="AR720" s="205"/>
      <c r="AS720" s="258"/>
      <c r="AT720" s="258"/>
      <c r="AU720" s="258"/>
      <c r="AV720" s="258"/>
      <c r="AW720" s="258"/>
      <c r="AX720" s="258"/>
      <c r="AY720" s="267"/>
      <c r="AZ720" s="267"/>
      <c r="BA720" s="267"/>
      <c r="BB720" s="267"/>
      <c r="BC720" s="267"/>
      <c r="BD720" s="267"/>
      <c r="BE720" s="205"/>
      <c r="BF720" s="205"/>
      <c r="BG720" s="205"/>
      <c r="BH720" s="205"/>
      <c r="BI720" s="205"/>
      <c r="BJ720" s="205"/>
      <c r="BK720" s="240"/>
      <c r="BL720" s="240"/>
      <c r="BM720" s="240"/>
      <c r="BN720" s="240"/>
      <c r="BO720" s="240"/>
      <c r="BP720" s="240"/>
      <c r="BQ720" s="222"/>
      <c r="BW720" s="267"/>
      <c r="BX720" s="267"/>
      <c r="BY720" s="267"/>
      <c r="BZ720" s="267"/>
      <c r="CA720" s="267"/>
      <c r="CB720" s="267"/>
      <c r="CC720" s="240"/>
      <c r="CD720" s="213"/>
      <c r="CE720" s="240"/>
      <c r="CF720" s="240"/>
      <c r="CG720" s="240"/>
      <c r="CH720" s="5"/>
    </row>
    <row r="721" spans="1:86" hidden="1" x14ac:dyDescent="0.2">
      <c r="A721" s="141"/>
      <c r="B721" s="141"/>
      <c r="C721" s="141"/>
      <c r="D721" s="142"/>
      <c r="E721" s="141"/>
      <c r="F721" s="142"/>
      <c r="G721" s="12"/>
      <c r="H721" s="69"/>
      <c r="I721" s="66"/>
      <c r="J721" s="205"/>
      <c r="K721" s="204"/>
      <c r="L721" s="205"/>
      <c r="M721" s="205"/>
      <c r="N721" s="205"/>
      <c r="O721" s="213"/>
      <c r="P721" s="213"/>
      <c r="Q721" s="213"/>
      <c r="R721" s="213"/>
      <c r="S721" s="213"/>
      <c r="T721" s="213"/>
      <c r="U721" s="222"/>
      <c r="V721" s="222"/>
      <c r="W721" s="222"/>
      <c r="X721" s="222"/>
      <c r="Y721" s="222"/>
      <c r="Z721" s="222"/>
      <c r="AA721" s="231"/>
      <c r="AB721" s="231"/>
      <c r="AC721" s="231"/>
      <c r="AD721" s="231"/>
      <c r="AE721" s="231"/>
      <c r="AF721" s="231"/>
      <c r="AG721" s="249"/>
      <c r="AH721" s="249"/>
      <c r="AI721" s="249"/>
      <c r="AJ721" s="249"/>
      <c r="AK721" s="249"/>
      <c r="AL721" s="249"/>
      <c r="AM721" s="205"/>
      <c r="AN721" s="205"/>
      <c r="AO721" s="205"/>
      <c r="AP721" s="205"/>
      <c r="AQ721" s="205"/>
      <c r="AR721" s="205"/>
      <c r="AS721" s="258"/>
      <c r="AT721" s="258"/>
      <c r="AU721" s="258"/>
      <c r="AV721" s="258"/>
      <c r="AW721" s="258"/>
      <c r="AX721" s="258"/>
      <c r="AY721" s="267"/>
      <c r="AZ721" s="267"/>
      <c r="BA721" s="267"/>
      <c r="BB721" s="267"/>
      <c r="BC721" s="267"/>
      <c r="BD721" s="267"/>
      <c r="BE721" s="205"/>
      <c r="BF721" s="205"/>
      <c r="BG721" s="205"/>
      <c r="BH721" s="205"/>
      <c r="BI721" s="205"/>
      <c r="BJ721" s="205"/>
      <c r="BK721" s="240"/>
      <c r="BL721" s="240"/>
      <c r="BM721" s="240"/>
      <c r="BN721" s="240"/>
      <c r="BO721" s="240"/>
      <c r="BP721" s="240"/>
      <c r="BQ721" s="222"/>
      <c r="BW721" s="267"/>
      <c r="BX721" s="267"/>
      <c r="BY721" s="267"/>
      <c r="BZ721" s="267"/>
      <c r="CA721" s="267"/>
      <c r="CB721" s="267"/>
      <c r="CC721" s="240"/>
      <c r="CD721" s="213"/>
      <c r="CE721" s="240"/>
      <c r="CF721" s="240"/>
      <c r="CG721" s="240"/>
      <c r="CH721" s="5"/>
    </row>
    <row r="722" spans="1:86" hidden="1" x14ac:dyDescent="0.2">
      <c r="A722" s="141"/>
      <c r="B722" s="141"/>
      <c r="C722" s="141"/>
      <c r="D722" s="142"/>
      <c r="E722" s="141"/>
      <c r="F722" s="142"/>
      <c r="G722" s="109"/>
      <c r="H722" s="69"/>
      <c r="I722" s="66"/>
      <c r="J722" s="204"/>
      <c r="K722" s="204"/>
      <c r="L722" s="205"/>
      <c r="M722" s="205"/>
      <c r="N722" s="205"/>
      <c r="O722" s="214"/>
      <c r="P722" s="214"/>
      <c r="Q722" s="213"/>
      <c r="R722" s="213"/>
      <c r="S722" s="213"/>
      <c r="T722" s="213"/>
      <c r="U722" s="223"/>
      <c r="V722" s="222"/>
      <c r="W722" s="222"/>
      <c r="X722" s="222"/>
      <c r="Y722" s="222"/>
      <c r="Z722" s="222"/>
      <c r="AA722" s="232"/>
      <c r="AB722" s="231"/>
      <c r="AC722" s="231"/>
      <c r="AD722" s="231"/>
      <c r="AE722" s="231"/>
      <c r="AF722" s="231"/>
      <c r="AG722" s="250"/>
      <c r="AH722" s="249"/>
      <c r="AI722" s="249"/>
      <c r="AJ722" s="249"/>
      <c r="AK722" s="249"/>
      <c r="AL722" s="249"/>
      <c r="AM722" s="204"/>
      <c r="AN722" s="205"/>
      <c r="AO722" s="205"/>
      <c r="AP722" s="205"/>
      <c r="AQ722" s="205"/>
      <c r="AR722" s="205"/>
      <c r="AS722" s="259"/>
      <c r="AT722" s="258"/>
      <c r="AU722" s="258"/>
      <c r="AV722" s="258"/>
      <c r="AW722" s="258"/>
      <c r="AX722" s="258"/>
      <c r="AY722" s="268"/>
      <c r="AZ722" s="267"/>
      <c r="BA722" s="267"/>
      <c r="BB722" s="267"/>
      <c r="BC722" s="267"/>
      <c r="BD722" s="267"/>
      <c r="BE722" s="204"/>
      <c r="BF722" s="205"/>
      <c r="BG722" s="205"/>
      <c r="BH722" s="205"/>
      <c r="BI722" s="205"/>
      <c r="BJ722" s="205"/>
      <c r="BK722" s="241"/>
      <c r="BL722" s="240"/>
      <c r="BM722" s="240"/>
      <c r="BN722" s="240"/>
      <c r="BO722" s="240"/>
      <c r="BP722" s="240"/>
      <c r="BQ722" s="223"/>
      <c r="BW722" s="268"/>
      <c r="BX722" s="267"/>
      <c r="BY722" s="267"/>
      <c r="BZ722" s="267"/>
      <c r="CA722" s="267"/>
      <c r="CB722" s="267"/>
      <c r="CC722" s="241"/>
      <c r="CD722" s="214"/>
      <c r="CE722" s="240"/>
      <c r="CF722" s="240"/>
      <c r="CG722" s="240"/>
      <c r="CH722" s="5"/>
    </row>
    <row r="723" spans="1:86" hidden="1" x14ac:dyDescent="0.2">
      <c r="A723" s="141"/>
      <c r="B723" s="141"/>
      <c r="C723" s="141"/>
      <c r="D723" s="142"/>
      <c r="E723" s="141"/>
      <c r="F723" s="142"/>
      <c r="G723" s="109"/>
      <c r="H723" s="65"/>
      <c r="I723" s="66"/>
      <c r="J723" s="204"/>
      <c r="K723" s="204"/>
      <c r="L723" s="205"/>
      <c r="M723" s="205"/>
      <c r="N723" s="205"/>
      <c r="O723" s="214"/>
      <c r="P723" s="214"/>
      <c r="Q723" s="213"/>
      <c r="R723" s="213"/>
      <c r="S723" s="213"/>
      <c r="T723" s="213"/>
      <c r="U723" s="223"/>
      <c r="V723" s="222"/>
      <c r="W723" s="222"/>
      <c r="X723" s="222"/>
      <c r="Y723" s="222"/>
      <c r="Z723" s="222"/>
      <c r="AA723" s="232"/>
      <c r="AB723" s="231"/>
      <c r="AC723" s="231"/>
      <c r="AD723" s="231"/>
      <c r="AE723" s="231"/>
      <c r="AF723" s="231"/>
      <c r="AG723" s="250"/>
      <c r="AH723" s="249"/>
      <c r="AI723" s="249"/>
      <c r="AJ723" s="249"/>
      <c r="AK723" s="249"/>
      <c r="AL723" s="249"/>
      <c r="AM723" s="204"/>
      <c r="AN723" s="205"/>
      <c r="AO723" s="205"/>
      <c r="AP723" s="205"/>
      <c r="AQ723" s="205"/>
      <c r="AR723" s="205"/>
      <c r="AS723" s="259"/>
      <c r="AT723" s="258"/>
      <c r="AU723" s="258"/>
      <c r="AV723" s="258"/>
      <c r="AW723" s="258"/>
      <c r="AX723" s="258"/>
      <c r="AY723" s="268"/>
      <c r="AZ723" s="267"/>
      <c r="BA723" s="267"/>
      <c r="BB723" s="267"/>
      <c r="BC723" s="267"/>
      <c r="BD723" s="267"/>
      <c r="BE723" s="204"/>
      <c r="BF723" s="205"/>
      <c r="BG723" s="205"/>
      <c r="BH723" s="205"/>
      <c r="BI723" s="205"/>
      <c r="BJ723" s="205"/>
      <c r="BK723" s="241"/>
      <c r="BL723" s="240"/>
      <c r="BM723" s="240"/>
      <c r="BN723" s="240"/>
      <c r="BO723" s="240"/>
      <c r="BP723" s="240"/>
      <c r="BQ723" s="223"/>
      <c r="BW723" s="268"/>
      <c r="BX723" s="267"/>
      <c r="BY723" s="267"/>
      <c r="BZ723" s="267"/>
      <c r="CA723" s="267"/>
      <c r="CB723" s="267"/>
      <c r="CC723" s="241"/>
      <c r="CD723" s="214"/>
      <c r="CE723" s="240"/>
      <c r="CF723" s="240"/>
      <c r="CG723" s="240"/>
      <c r="CH723" s="5"/>
    </row>
    <row r="724" spans="1:86" hidden="1" x14ac:dyDescent="0.2">
      <c r="A724" s="141"/>
      <c r="B724" s="141"/>
      <c r="C724" s="141"/>
      <c r="D724" s="142"/>
      <c r="E724" s="141"/>
      <c r="F724" s="142"/>
      <c r="G724" s="109"/>
      <c r="H724" s="65"/>
      <c r="I724" s="66"/>
      <c r="J724" s="204"/>
      <c r="K724" s="204"/>
      <c r="L724" s="205"/>
      <c r="M724" s="205"/>
      <c r="N724" s="205"/>
      <c r="O724" s="214"/>
      <c r="P724" s="214"/>
      <c r="Q724" s="213"/>
      <c r="R724" s="213"/>
      <c r="S724" s="213"/>
      <c r="T724" s="213"/>
      <c r="U724" s="223"/>
      <c r="V724" s="222"/>
      <c r="W724" s="222"/>
      <c r="X724" s="222"/>
      <c r="Y724" s="222"/>
      <c r="Z724" s="222"/>
      <c r="AA724" s="232"/>
      <c r="AB724" s="231"/>
      <c r="AC724" s="231"/>
      <c r="AD724" s="231"/>
      <c r="AE724" s="231"/>
      <c r="AF724" s="231"/>
      <c r="AG724" s="250"/>
      <c r="AH724" s="249"/>
      <c r="AI724" s="249"/>
      <c r="AJ724" s="249"/>
      <c r="AK724" s="249"/>
      <c r="AL724" s="249"/>
      <c r="AM724" s="204"/>
      <c r="AN724" s="205"/>
      <c r="AO724" s="205"/>
      <c r="AP724" s="205"/>
      <c r="AQ724" s="205"/>
      <c r="AR724" s="205"/>
      <c r="AS724" s="259"/>
      <c r="AT724" s="258"/>
      <c r="AU724" s="258"/>
      <c r="AV724" s="258"/>
      <c r="AW724" s="258"/>
      <c r="AX724" s="258"/>
      <c r="AY724" s="268"/>
      <c r="AZ724" s="267"/>
      <c r="BA724" s="267"/>
      <c r="BB724" s="267"/>
      <c r="BC724" s="267"/>
      <c r="BD724" s="267"/>
      <c r="BE724" s="204"/>
      <c r="BF724" s="205"/>
      <c r="BG724" s="205"/>
      <c r="BH724" s="205"/>
      <c r="BI724" s="205"/>
      <c r="BJ724" s="205"/>
      <c r="BK724" s="241"/>
      <c r="BL724" s="240"/>
      <c r="BM724" s="240"/>
      <c r="BN724" s="240"/>
      <c r="BO724" s="240"/>
      <c r="BP724" s="240"/>
      <c r="BQ724" s="223"/>
      <c r="BW724" s="268"/>
      <c r="BX724" s="267"/>
      <c r="BY724" s="267"/>
      <c r="BZ724" s="267"/>
      <c r="CA724" s="267"/>
      <c r="CB724" s="267"/>
      <c r="CC724" s="241"/>
      <c r="CD724" s="214"/>
      <c r="CE724" s="240"/>
      <c r="CF724" s="240"/>
      <c r="CG724" s="240"/>
      <c r="CH724" s="5"/>
    </row>
    <row r="725" spans="1:86" hidden="1" x14ac:dyDescent="0.2">
      <c r="A725" s="141"/>
      <c r="B725" s="141"/>
      <c r="C725" s="141"/>
      <c r="D725" s="142"/>
      <c r="E725" s="141"/>
      <c r="F725" s="142"/>
      <c r="G725" s="109"/>
      <c r="H725" s="65"/>
      <c r="I725" s="66"/>
      <c r="J725" s="204"/>
      <c r="K725" s="204"/>
      <c r="L725" s="205"/>
      <c r="M725" s="205"/>
      <c r="N725" s="205"/>
      <c r="O725" s="214"/>
      <c r="P725" s="214"/>
      <c r="Q725" s="213"/>
      <c r="R725" s="213"/>
      <c r="S725" s="213"/>
      <c r="T725" s="213"/>
      <c r="U725" s="223"/>
      <c r="V725" s="222"/>
      <c r="W725" s="222"/>
      <c r="X725" s="222"/>
      <c r="Y725" s="222"/>
      <c r="Z725" s="222"/>
      <c r="AA725" s="232"/>
      <c r="AB725" s="231"/>
      <c r="AC725" s="231"/>
      <c r="AD725" s="231"/>
      <c r="AE725" s="231"/>
      <c r="AF725" s="231"/>
      <c r="AG725" s="250"/>
      <c r="AH725" s="249"/>
      <c r="AI725" s="249"/>
      <c r="AJ725" s="249"/>
      <c r="AK725" s="249"/>
      <c r="AL725" s="249"/>
      <c r="AM725" s="204"/>
      <c r="AN725" s="205"/>
      <c r="AO725" s="205"/>
      <c r="AP725" s="205"/>
      <c r="AQ725" s="205"/>
      <c r="AR725" s="205"/>
      <c r="AS725" s="259"/>
      <c r="AT725" s="258"/>
      <c r="AU725" s="258"/>
      <c r="AV725" s="258"/>
      <c r="AW725" s="258"/>
      <c r="AX725" s="258"/>
      <c r="AY725" s="268"/>
      <c r="AZ725" s="267"/>
      <c r="BA725" s="267"/>
      <c r="BB725" s="267"/>
      <c r="BC725" s="267"/>
      <c r="BD725" s="267"/>
      <c r="BE725" s="204"/>
      <c r="BF725" s="205"/>
      <c r="BG725" s="205"/>
      <c r="BH725" s="205"/>
      <c r="BI725" s="205"/>
      <c r="BJ725" s="205"/>
      <c r="BK725" s="241"/>
      <c r="BL725" s="240"/>
      <c r="BM725" s="240"/>
      <c r="BN725" s="240"/>
      <c r="BO725" s="240"/>
      <c r="BP725" s="240"/>
      <c r="BQ725" s="223"/>
      <c r="BW725" s="268"/>
      <c r="BX725" s="267"/>
      <c r="BY725" s="267"/>
      <c r="BZ725" s="267"/>
      <c r="CA725" s="267"/>
      <c r="CB725" s="267"/>
      <c r="CC725" s="241"/>
      <c r="CD725" s="214"/>
      <c r="CE725" s="240"/>
      <c r="CF725" s="240"/>
      <c r="CG725" s="240"/>
      <c r="CH725" s="5"/>
    </row>
    <row r="726" spans="1:86" hidden="1" x14ac:dyDescent="0.2">
      <c r="A726" s="141"/>
      <c r="B726" s="141"/>
      <c r="C726" s="141"/>
      <c r="D726" s="142"/>
      <c r="E726" s="141"/>
      <c r="F726" s="142"/>
      <c r="G726" s="109"/>
      <c r="H726" s="65"/>
      <c r="I726" s="66"/>
      <c r="J726" s="204"/>
      <c r="K726" s="204"/>
      <c r="L726" s="205"/>
      <c r="M726" s="205"/>
      <c r="N726" s="205"/>
      <c r="O726" s="214"/>
      <c r="P726" s="214"/>
      <c r="Q726" s="213"/>
      <c r="R726" s="213"/>
      <c r="S726" s="213"/>
      <c r="T726" s="213"/>
      <c r="U726" s="223"/>
      <c r="V726" s="222"/>
      <c r="W726" s="222"/>
      <c r="X726" s="222"/>
      <c r="Y726" s="222"/>
      <c r="Z726" s="222"/>
      <c r="AA726" s="232"/>
      <c r="AB726" s="231"/>
      <c r="AC726" s="231"/>
      <c r="AD726" s="231"/>
      <c r="AE726" s="231"/>
      <c r="AF726" s="231"/>
      <c r="AG726" s="250"/>
      <c r="AH726" s="249"/>
      <c r="AI726" s="249"/>
      <c r="AJ726" s="249"/>
      <c r="AK726" s="249"/>
      <c r="AL726" s="249"/>
      <c r="AM726" s="204"/>
      <c r="AN726" s="205"/>
      <c r="AO726" s="205"/>
      <c r="AP726" s="205"/>
      <c r="AQ726" s="205"/>
      <c r="AR726" s="205"/>
      <c r="AS726" s="259"/>
      <c r="AT726" s="258"/>
      <c r="AU726" s="258"/>
      <c r="AV726" s="258"/>
      <c r="AW726" s="258"/>
      <c r="AX726" s="258"/>
      <c r="AY726" s="268"/>
      <c r="AZ726" s="267"/>
      <c r="BA726" s="267"/>
      <c r="BB726" s="267"/>
      <c r="BC726" s="267"/>
      <c r="BD726" s="267"/>
      <c r="BE726" s="204"/>
      <c r="BF726" s="205"/>
      <c r="BG726" s="205"/>
      <c r="BH726" s="205"/>
      <c r="BI726" s="205"/>
      <c r="BJ726" s="205"/>
      <c r="BK726" s="241"/>
      <c r="BL726" s="240"/>
      <c r="BM726" s="240"/>
      <c r="BN726" s="240"/>
      <c r="BO726" s="240"/>
      <c r="BP726" s="240"/>
      <c r="BQ726" s="223"/>
      <c r="BW726" s="268"/>
      <c r="BX726" s="267"/>
      <c r="BY726" s="267"/>
      <c r="BZ726" s="267"/>
      <c r="CA726" s="267"/>
      <c r="CB726" s="267"/>
      <c r="CC726" s="241"/>
      <c r="CD726" s="214"/>
      <c r="CE726" s="240"/>
      <c r="CF726" s="240"/>
      <c r="CG726" s="240"/>
      <c r="CH726" s="5"/>
    </row>
    <row r="727" spans="1:86" hidden="1" x14ac:dyDescent="0.2">
      <c r="A727" s="141"/>
      <c r="B727" s="141"/>
      <c r="C727" s="141"/>
      <c r="D727" s="142"/>
      <c r="E727" s="141"/>
      <c r="F727" s="142"/>
      <c r="G727" s="143"/>
      <c r="H727" s="69"/>
      <c r="I727" s="160"/>
      <c r="J727" s="204"/>
      <c r="K727" s="204"/>
      <c r="L727" s="205"/>
      <c r="M727" s="205"/>
      <c r="N727" s="205"/>
      <c r="O727" s="214"/>
      <c r="P727" s="214"/>
      <c r="Q727" s="213"/>
      <c r="R727" s="213"/>
      <c r="S727" s="213"/>
      <c r="T727" s="213"/>
      <c r="U727" s="223"/>
      <c r="V727" s="222"/>
      <c r="W727" s="222"/>
      <c r="X727" s="222"/>
      <c r="Y727" s="222"/>
      <c r="Z727" s="222"/>
      <c r="AA727" s="232"/>
      <c r="AB727" s="231"/>
      <c r="AC727" s="231"/>
      <c r="AD727" s="231"/>
      <c r="AE727" s="231"/>
      <c r="AF727" s="231"/>
      <c r="AG727" s="250"/>
      <c r="AH727" s="249"/>
      <c r="AI727" s="249"/>
      <c r="AJ727" s="249"/>
      <c r="AK727" s="249"/>
      <c r="AL727" s="249"/>
      <c r="AM727" s="204"/>
      <c r="AN727" s="205"/>
      <c r="AO727" s="205"/>
      <c r="AP727" s="205"/>
      <c r="AQ727" s="205"/>
      <c r="AR727" s="205"/>
      <c r="AS727" s="259"/>
      <c r="AT727" s="258"/>
      <c r="AU727" s="258"/>
      <c r="AV727" s="258"/>
      <c r="AW727" s="258"/>
      <c r="AX727" s="258"/>
      <c r="AY727" s="268"/>
      <c r="AZ727" s="267"/>
      <c r="BA727" s="267"/>
      <c r="BB727" s="267"/>
      <c r="BC727" s="267"/>
      <c r="BD727" s="267"/>
      <c r="BE727" s="204"/>
      <c r="BF727" s="205"/>
      <c r="BG727" s="205"/>
      <c r="BH727" s="205"/>
      <c r="BI727" s="205"/>
      <c r="BJ727" s="205"/>
      <c r="BK727" s="241"/>
      <c r="BL727" s="240"/>
      <c r="BM727" s="240"/>
      <c r="BN727" s="240"/>
      <c r="BO727" s="240"/>
      <c r="BP727" s="240"/>
      <c r="BQ727" s="223"/>
      <c r="BW727" s="268"/>
      <c r="BX727" s="267"/>
      <c r="BY727" s="267"/>
      <c r="BZ727" s="267"/>
      <c r="CA727" s="267"/>
      <c r="CB727" s="267"/>
      <c r="CC727" s="241"/>
      <c r="CD727" s="214"/>
      <c r="CE727" s="240"/>
      <c r="CF727" s="240"/>
      <c r="CG727" s="240"/>
      <c r="CH727" s="5"/>
    </row>
    <row r="728" spans="1:86" hidden="1" x14ac:dyDescent="0.2">
      <c r="A728" s="141"/>
      <c r="B728" s="141"/>
      <c r="C728" s="141"/>
      <c r="D728" s="142"/>
      <c r="E728" s="141"/>
      <c r="F728" s="142"/>
      <c r="G728" s="143"/>
      <c r="H728" s="69"/>
      <c r="I728" s="74"/>
      <c r="J728" s="204"/>
      <c r="K728" s="204"/>
      <c r="L728" s="205"/>
      <c r="M728" s="205"/>
      <c r="N728" s="205"/>
      <c r="O728" s="214"/>
      <c r="P728" s="214"/>
      <c r="Q728" s="213"/>
      <c r="R728" s="213"/>
      <c r="S728" s="213"/>
      <c r="T728" s="213"/>
      <c r="U728" s="223"/>
      <c r="V728" s="222"/>
      <c r="W728" s="222"/>
      <c r="X728" s="222"/>
      <c r="Y728" s="222"/>
      <c r="Z728" s="222"/>
      <c r="AA728" s="232"/>
      <c r="AB728" s="231"/>
      <c r="AC728" s="231"/>
      <c r="AD728" s="231"/>
      <c r="AE728" s="231"/>
      <c r="AF728" s="231"/>
      <c r="AG728" s="250"/>
      <c r="AH728" s="249"/>
      <c r="AI728" s="249"/>
      <c r="AJ728" s="249"/>
      <c r="AK728" s="249"/>
      <c r="AL728" s="249"/>
      <c r="AM728" s="204"/>
      <c r="AN728" s="205"/>
      <c r="AO728" s="205"/>
      <c r="AP728" s="205"/>
      <c r="AQ728" s="205"/>
      <c r="AR728" s="205"/>
      <c r="AS728" s="259"/>
      <c r="AT728" s="258"/>
      <c r="AU728" s="258"/>
      <c r="AV728" s="258"/>
      <c r="AW728" s="258"/>
      <c r="AX728" s="258"/>
      <c r="AY728" s="268"/>
      <c r="AZ728" s="267"/>
      <c r="BA728" s="267"/>
      <c r="BB728" s="267"/>
      <c r="BC728" s="267"/>
      <c r="BD728" s="267"/>
      <c r="BE728" s="204"/>
      <c r="BF728" s="205"/>
      <c r="BG728" s="205"/>
      <c r="BH728" s="205"/>
      <c r="BI728" s="205"/>
      <c r="BJ728" s="205"/>
      <c r="BK728" s="241"/>
      <c r="BL728" s="240"/>
      <c r="BM728" s="240"/>
      <c r="BN728" s="240"/>
      <c r="BO728" s="240"/>
      <c r="BP728" s="240"/>
      <c r="BQ728" s="223"/>
      <c r="BW728" s="268"/>
      <c r="BX728" s="267"/>
      <c r="BY728" s="267"/>
      <c r="BZ728" s="267"/>
      <c r="CA728" s="267"/>
      <c r="CB728" s="267"/>
      <c r="CC728" s="241"/>
      <c r="CD728" s="214"/>
      <c r="CE728" s="240"/>
      <c r="CF728" s="240"/>
      <c r="CG728" s="240"/>
      <c r="CH728" s="5"/>
    </row>
    <row r="729" spans="1:86" hidden="1" x14ac:dyDescent="0.2">
      <c r="A729" s="93"/>
      <c r="B729" s="93"/>
      <c r="C729" s="93"/>
      <c r="D729" s="112"/>
      <c r="E729" s="93"/>
      <c r="F729" s="112"/>
      <c r="G729" s="124"/>
      <c r="H729" s="26"/>
      <c r="I729" s="59"/>
      <c r="J729" s="206"/>
      <c r="K729" s="206"/>
      <c r="L729" s="206"/>
      <c r="M729" s="206"/>
      <c r="N729" s="206"/>
      <c r="O729" s="215"/>
      <c r="P729" s="215"/>
      <c r="Q729" s="215"/>
      <c r="R729" s="215"/>
      <c r="S729" s="215"/>
      <c r="T729" s="215"/>
      <c r="U729" s="224"/>
      <c r="V729" s="224"/>
      <c r="W729" s="224"/>
      <c r="X729" s="224"/>
      <c r="Y729" s="224"/>
      <c r="Z729" s="224"/>
      <c r="AA729" s="233"/>
      <c r="AB729" s="233"/>
      <c r="AC729" s="233"/>
      <c r="AD729" s="233"/>
      <c r="AE729" s="233"/>
      <c r="AF729" s="233"/>
      <c r="AG729" s="251"/>
      <c r="AH729" s="251"/>
      <c r="AI729" s="251"/>
      <c r="AJ729" s="251"/>
      <c r="AK729" s="251"/>
      <c r="AL729" s="251"/>
      <c r="AM729" s="206"/>
      <c r="AN729" s="206"/>
      <c r="AO729" s="206"/>
      <c r="AP729" s="206"/>
      <c r="AQ729" s="206"/>
      <c r="AR729" s="206"/>
      <c r="AS729" s="260"/>
      <c r="AT729" s="260"/>
      <c r="AU729" s="260"/>
      <c r="AV729" s="260"/>
      <c r="AW729" s="260"/>
      <c r="AX729" s="260"/>
      <c r="AY729" s="269"/>
      <c r="AZ729" s="269"/>
      <c r="BA729" s="269"/>
      <c r="BB729" s="269"/>
      <c r="BC729" s="269"/>
      <c r="BD729" s="269"/>
      <c r="BE729" s="206"/>
      <c r="BF729" s="206"/>
      <c r="BG729" s="206"/>
      <c r="BH729" s="206"/>
      <c r="BI729" s="206"/>
      <c r="BJ729" s="206"/>
      <c r="BK729" s="242"/>
      <c r="BL729" s="242"/>
      <c r="BM729" s="242"/>
      <c r="BN729" s="242"/>
      <c r="BO729" s="242"/>
      <c r="BP729" s="242"/>
      <c r="BQ729" s="224"/>
      <c r="BR729" s="629"/>
      <c r="BS729" s="629"/>
      <c r="BT729" s="629"/>
      <c r="BU729" s="629"/>
      <c r="BV729" s="629"/>
      <c r="BW729" s="269"/>
      <c r="BX729" s="269"/>
      <c r="BY729" s="269"/>
      <c r="BZ729" s="269"/>
      <c r="CA729" s="269"/>
      <c r="CB729" s="269"/>
      <c r="CC729" s="242"/>
      <c r="CD729" s="215"/>
      <c r="CE729" s="242"/>
      <c r="CF729" s="242"/>
      <c r="CG729" s="242"/>
      <c r="CH729" s="242"/>
    </row>
    <row r="730" spans="1:86" ht="12.75" thickBot="1" x14ac:dyDescent="0.25">
      <c r="H730" s="195" t="s">
        <v>506</v>
      </c>
      <c r="I730" s="196">
        <f>+I729+I35+I77+I102+I131</f>
        <v>6215000</v>
      </c>
      <c r="J730" s="207">
        <f>+J729+J35+J77+J102+J131</f>
        <v>1243000</v>
      </c>
      <c r="K730" s="207">
        <f>+K729+K35+K77+K102+K131</f>
        <v>646473.8600000001</v>
      </c>
      <c r="L730" s="207">
        <f t="shared" ref="L730:BW730" si="54">+L729+L35+L77+L102+L131</f>
        <v>596526.1399999999</v>
      </c>
      <c r="M730" s="207">
        <f t="shared" si="54"/>
        <v>0</v>
      </c>
      <c r="N730" s="207">
        <f t="shared" si="54"/>
        <v>646473.8600000001</v>
      </c>
      <c r="O730" s="216">
        <f t="shared" si="54"/>
        <v>621500</v>
      </c>
      <c r="P730" s="216">
        <f t="shared" si="54"/>
        <v>1267973.8600000001</v>
      </c>
      <c r="Q730" s="216">
        <f t="shared" si="54"/>
        <v>620000</v>
      </c>
      <c r="R730" s="216">
        <f t="shared" si="54"/>
        <v>647973.8600000001</v>
      </c>
      <c r="S730" s="216">
        <f t="shared" si="54"/>
        <v>1030000</v>
      </c>
      <c r="T730" s="216">
        <f t="shared" si="54"/>
        <v>-410000</v>
      </c>
      <c r="U730" s="225">
        <f t="shared" si="54"/>
        <v>435050.00000000006</v>
      </c>
      <c r="V730" s="225">
        <f t="shared" si="54"/>
        <v>1055050</v>
      </c>
      <c r="W730" s="225">
        <f t="shared" si="54"/>
        <v>930000</v>
      </c>
      <c r="X730" s="225">
        <f t="shared" si="54"/>
        <v>125050.00000000006</v>
      </c>
      <c r="Y730" s="225">
        <f t="shared" si="54"/>
        <v>1570000</v>
      </c>
      <c r="Z730" s="225">
        <f t="shared" si="54"/>
        <v>-640000</v>
      </c>
      <c r="AA730" s="234">
        <f t="shared" si="54"/>
        <v>435050.00000000006</v>
      </c>
      <c r="AB730" s="234">
        <f t="shared" si="54"/>
        <v>1365050</v>
      </c>
      <c r="AC730" s="234">
        <f t="shared" si="54"/>
        <v>2580000</v>
      </c>
      <c r="AD730" s="234">
        <f t="shared" si="54"/>
        <v>-1214950</v>
      </c>
      <c r="AE730" s="234">
        <f t="shared" si="54"/>
        <v>2500000</v>
      </c>
      <c r="AF730" s="234">
        <f t="shared" si="54"/>
        <v>80000</v>
      </c>
      <c r="AG730" s="252">
        <f t="shared" si="54"/>
        <v>435050.00000000006</v>
      </c>
      <c r="AH730" s="252">
        <f t="shared" si="54"/>
        <v>3015050</v>
      </c>
      <c r="AI730" s="252">
        <f t="shared" si="54"/>
        <v>2950000</v>
      </c>
      <c r="AJ730" s="252">
        <f t="shared" si="54"/>
        <v>65050.000000000051</v>
      </c>
      <c r="AK730" s="252">
        <f t="shared" si="54"/>
        <v>2890000</v>
      </c>
      <c r="AL730" s="252">
        <f t="shared" si="54"/>
        <v>60000</v>
      </c>
      <c r="AM730" s="207">
        <f t="shared" si="54"/>
        <v>435050.00000000006</v>
      </c>
      <c r="AN730" s="207">
        <f t="shared" si="54"/>
        <v>3385050</v>
      </c>
      <c r="AO730" s="207">
        <f t="shared" si="54"/>
        <v>3504000</v>
      </c>
      <c r="AP730" s="207">
        <f t="shared" si="54"/>
        <v>-118950</v>
      </c>
      <c r="AQ730" s="207">
        <f t="shared" si="54"/>
        <v>3490000</v>
      </c>
      <c r="AR730" s="207">
        <f t="shared" si="54"/>
        <v>14000</v>
      </c>
      <c r="AS730" s="261">
        <f t="shared" si="54"/>
        <v>435050.00000000006</v>
      </c>
      <c r="AT730" s="261">
        <f t="shared" si="54"/>
        <v>3939050</v>
      </c>
      <c r="AU730" s="261">
        <f t="shared" si="54"/>
        <v>4050000</v>
      </c>
      <c r="AV730" s="261">
        <f t="shared" si="54"/>
        <v>-110950</v>
      </c>
      <c r="AW730" s="261">
        <f t="shared" si="54"/>
        <v>507000</v>
      </c>
      <c r="AX730" s="261">
        <f t="shared" si="54"/>
        <v>3543000</v>
      </c>
      <c r="AY730" s="270">
        <f t="shared" si="54"/>
        <v>435050.00000000006</v>
      </c>
      <c r="AZ730" s="270">
        <f t="shared" si="54"/>
        <v>4485050</v>
      </c>
      <c r="BA730" s="270">
        <f t="shared" si="54"/>
        <v>550000</v>
      </c>
      <c r="BB730" s="270">
        <f t="shared" si="54"/>
        <v>3935050</v>
      </c>
      <c r="BC730" s="270">
        <f t="shared" si="54"/>
        <v>507000</v>
      </c>
      <c r="BD730" s="270">
        <f t="shared" si="54"/>
        <v>43000</v>
      </c>
      <c r="BE730" s="207">
        <f t="shared" si="54"/>
        <v>435050.00000000006</v>
      </c>
      <c r="BF730" s="207">
        <f t="shared" si="54"/>
        <v>985050</v>
      </c>
      <c r="BG730" s="207">
        <f t="shared" si="54"/>
        <v>550000</v>
      </c>
      <c r="BH730" s="207">
        <f t="shared" si="54"/>
        <v>435050.00000000006</v>
      </c>
      <c r="BI730" s="207">
        <f t="shared" si="54"/>
        <v>507000</v>
      </c>
      <c r="BJ730" s="207">
        <f t="shared" si="54"/>
        <v>43000</v>
      </c>
      <c r="BK730" s="243">
        <f t="shared" si="54"/>
        <v>435050.00000000006</v>
      </c>
      <c r="BL730" s="243">
        <f t="shared" si="54"/>
        <v>985050</v>
      </c>
      <c r="BM730" s="243">
        <f t="shared" si="54"/>
        <v>550000</v>
      </c>
      <c r="BN730" s="243">
        <f t="shared" si="54"/>
        <v>435050.00000000006</v>
      </c>
      <c r="BO730" s="243">
        <f t="shared" si="54"/>
        <v>507000</v>
      </c>
      <c r="BP730" s="243">
        <f t="shared" si="54"/>
        <v>43000</v>
      </c>
      <c r="BQ730" s="225">
        <f t="shared" si="54"/>
        <v>435050.00000000006</v>
      </c>
      <c r="BR730" s="767">
        <f t="shared" si="54"/>
        <v>985050</v>
      </c>
      <c r="BS730" s="767">
        <f t="shared" si="54"/>
        <v>550000</v>
      </c>
      <c r="BT730" s="767">
        <f t="shared" si="54"/>
        <v>435050.00000000006</v>
      </c>
      <c r="BU730" s="767">
        <f t="shared" si="54"/>
        <v>507000</v>
      </c>
      <c r="BV730" s="767">
        <f t="shared" si="54"/>
        <v>43000</v>
      </c>
      <c r="BW730" s="270">
        <f t="shared" si="54"/>
        <v>435050.00000000006</v>
      </c>
      <c r="BX730" s="270">
        <f t="shared" ref="BX730:CH730" si="55">+BX729+BX35+BX77+BX102+BX131</f>
        <v>985050</v>
      </c>
      <c r="BY730" s="270">
        <f t="shared" si="55"/>
        <v>550000</v>
      </c>
      <c r="BZ730" s="270">
        <f t="shared" si="55"/>
        <v>435050.00000000006</v>
      </c>
      <c r="CA730" s="270">
        <f t="shared" si="55"/>
        <v>507000</v>
      </c>
      <c r="CB730" s="270">
        <f t="shared" si="55"/>
        <v>43000</v>
      </c>
      <c r="CC730" s="243">
        <f t="shared" si="55"/>
        <v>6215000</v>
      </c>
      <c r="CD730" s="216">
        <f t="shared" si="55"/>
        <v>6765000</v>
      </c>
      <c r="CE730" s="243">
        <f t="shared" si="55"/>
        <v>550000</v>
      </c>
      <c r="CF730" s="243">
        <f t="shared" si="55"/>
        <v>507000</v>
      </c>
      <c r="CG730" s="243">
        <f t="shared" si="55"/>
        <v>43000</v>
      </c>
      <c r="CH730" s="243">
        <f t="shared" si="55"/>
        <v>0</v>
      </c>
    </row>
    <row r="731" spans="1:86" ht="12.75" thickTop="1" x14ac:dyDescent="0.2">
      <c r="CC731" s="194">
        <f>+K35+O35+U35+AA35+AG35+AM35+AS35+AY35+BE35+BK35+BQ35+BW35</f>
        <v>5618473.8600000003</v>
      </c>
    </row>
  </sheetData>
  <conditionalFormatting sqref="T3 Q3">
    <cfRule type="colorScale" priority="12">
      <colorScale>
        <cfvo type="num" val="$Q$2"/>
        <cfvo type="max"/>
        <color rgb="FF00B050"/>
        <color rgb="FFFF0000"/>
      </colorScale>
    </cfRule>
  </conditionalFormatting>
  <conditionalFormatting sqref="W3">
    <cfRule type="colorScale" priority="11">
      <colorScale>
        <cfvo type="num" val="$Q$2"/>
        <cfvo type="max"/>
        <color rgb="FF00B050"/>
        <color rgb="FFFF0000"/>
      </colorScale>
    </cfRule>
  </conditionalFormatting>
  <conditionalFormatting sqref="AC3">
    <cfRule type="colorScale" priority="10">
      <colorScale>
        <cfvo type="num" val="$Q$2"/>
        <cfvo type="max"/>
        <color rgb="FF00B050"/>
        <color rgb="FFFF0000"/>
      </colorScale>
    </cfRule>
  </conditionalFormatting>
  <conditionalFormatting sqref="AI3">
    <cfRule type="colorScale" priority="9">
      <colorScale>
        <cfvo type="num" val="$Q$2"/>
        <cfvo type="max"/>
        <color rgb="FF00B050"/>
        <color rgb="FFFF0000"/>
      </colorScale>
    </cfRule>
  </conditionalFormatting>
  <conditionalFormatting sqref="AO3">
    <cfRule type="colorScale" priority="8">
      <colorScale>
        <cfvo type="num" val="$Q$2"/>
        <cfvo type="max"/>
        <color rgb="FF00B050"/>
        <color rgb="FFFF0000"/>
      </colorScale>
    </cfRule>
  </conditionalFormatting>
  <conditionalFormatting sqref="AU3">
    <cfRule type="colorScale" priority="7">
      <colorScale>
        <cfvo type="num" val="$Q$2"/>
        <cfvo type="max"/>
        <color rgb="FF00B050"/>
        <color rgb="FFFF0000"/>
      </colorScale>
    </cfRule>
  </conditionalFormatting>
  <conditionalFormatting sqref="BA3">
    <cfRule type="colorScale" priority="6">
      <colorScale>
        <cfvo type="num" val="$Q$2"/>
        <cfvo type="max"/>
        <color rgb="FF00B050"/>
        <color rgb="FFFF0000"/>
      </colorScale>
    </cfRule>
  </conditionalFormatting>
  <conditionalFormatting sqref="BG3">
    <cfRule type="colorScale" priority="5">
      <colorScale>
        <cfvo type="num" val="$Q$2"/>
        <cfvo type="max"/>
        <color rgb="FF00B050"/>
        <color rgb="FFFF0000"/>
      </colorScale>
    </cfRule>
  </conditionalFormatting>
  <conditionalFormatting sqref="BM3">
    <cfRule type="colorScale" priority="4">
      <colorScale>
        <cfvo type="num" val="$Q$2"/>
        <cfvo type="max"/>
        <color rgb="FF00B050"/>
        <color rgb="FFFF0000"/>
      </colorScale>
    </cfRule>
  </conditionalFormatting>
  <conditionalFormatting sqref="BS3">
    <cfRule type="colorScale" priority="3">
      <colorScale>
        <cfvo type="num" val="$Q$2"/>
        <cfvo type="max"/>
        <color rgb="FF00B050"/>
        <color rgb="FFFF0000"/>
      </colorScale>
    </cfRule>
  </conditionalFormatting>
  <conditionalFormatting sqref="BY3">
    <cfRule type="colorScale" priority="2">
      <colorScale>
        <cfvo type="num" val="$Q$2"/>
        <cfvo type="max"/>
        <color rgb="FF00B050"/>
        <color rgb="FFFF0000"/>
      </colorScale>
    </cfRule>
  </conditionalFormatting>
  <conditionalFormatting sqref="CE3">
    <cfRule type="colorScale" priority="1">
      <colorScale>
        <cfvo type="num" val="$Q$2"/>
        <cfvo type="max"/>
        <color rgb="FF00B050"/>
        <color rgb="FFFF0000"/>
      </colorScale>
    </cfRule>
  </conditionalFormatting>
  <conditionalFormatting sqref="N3 K3">
    <cfRule type="colorScale" priority="13">
      <colorScale>
        <cfvo type="num" val="+$K$2"/>
        <cfvo type="max"/>
        <color rgb="FF00B050"/>
        <color rgb="FFFF0000"/>
      </colorScale>
    </cfRule>
  </conditionalFormatting>
  <pageMargins left="0.7" right="0.7" top="0.75" bottom="0.75" header="0.3" footer="0.3"/>
  <pageSetup paperSize="9" scale="42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Kvote</vt:lpstr>
      <vt:lpstr>Organi opštine</vt:lpstr>
      <vt:lpstr>Kulturni centar</vt:lpstr>
      <vt:lpstr>Biblioteka</vt:lpstr>
      <vt:lpstr>Vrtić</vt:lpstr>
      <vt:lpstr>Turistička organizacija</vt:lpstr>
      <vt:lpstr>Sportski centar</vt:lpstr>
      <vt:lpstr>OSA</vt:lpstr>
      <vt:lpstr>Mesne zajednice</vt:lpstr>
      <vt:lpstr>ZBIRNO</vt:lpstr>
      <vt:lpstr>Za Štampu</vt:lpstr>
      <vt:lpstr>Biblioteka!Print_Area</vt:lpstr>
      <vt:lpstr>'Kulturni centar'!Print_Area</vt:lpstr>
      <vt:lpstr>'Mesne zajednice'!Print_Area</vt:lpstr>
      <vt:lpstr>'Organi opštine'!Print_Area</vt:lpstr>
      <vt:lpstr>OSA!Print_Area</vt:lpstr>
      <vt:lpstr>'Sportski centar'!Print_Area</vt:lpstr>
      <vt:lpstr>'Turistička organizacija'!Print_Area</vt:lpstr>
      <vt:lpstr>Vrtić!Print_Area</vt:lpstr>
      <vt:lpstr>Biblioteka!Print_Titles</vt:lpstr>
      <vt:lpstr>'Kulturni centar'!Print_Titles</vt:lpstr>
      <vt:lpstr>'Organi opštine'!Print_Titles</vt:lpstr>
      <vt:lpstr>Vrtić!Print_Titles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Zoran Dunic</dc:creator>
  <cp:lastModifiedBy>Vladimir Stamencic</cp:lastModifiedBy>
  <cp:lastPrinted>2025-01-10T08:16:14Z</cp:lastPrinted>
  <dcterms:created xsi:type="dcterms:W3CDTF">2024-12-16T12:58:45Z</dcterms:created>
  <dcterms:modified xsi:type="dcterms:W3CDTF">2025-01-13T12:38:02Z</dcterms:modified>
</cp:coreProperties>
</file>